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https://d.docs.live.net/653b761d240d3e52/Desktop/"/>
    </mc:Choice>
  </mc:AlternateContent>
  <xr:revisionPtr revIDLastSave="1044" documentId="8_{E10B3681-5B7E-4B4F-888C-8C9B4CA3F1AA}" xr6:coauthVersionLast="47" xr6:coauthVersionMax="47" xr10:uidLastSave="{385073B4-1825-4646-A5ED-F4539911E567}"/>
  <bookViews>
    <workbookView xWindow="-108" yWindow="-108" windowWidth="23256" windowHeight="12456" activeTab="4" xr2:uid="{742E2A70-F445-4ECD-9A89-65F7CF4043B7}"/>
  </bookViews>
  <sheets>
    <sheet name="Home" sheetId="4" r:id="rId1"/>
    <sheet name="Dataset" sheetId="2" r:id="rId2"/>
    <sheet name="Pivot table" sheetId="7" r:id="rId3"/>
    <sheet name="Pivot charts" sheetId="8" r:id="rId4"/>
    <sheet name="Dashboard" sheetId="11" r:id="rId5"/>
  </sheets>
  <definedNames>
    <definedName name="_xlchart.v5.0" hidden="1">'Pivot table'!$W$7</definedName>
    <definedName name="_xlchart.v5.1" hidden="1">'Pivot table'!$W$8:$W$38</definedName>
    <definedName name="_xlchart.v5.2" hidden="1">'Pivot table'!$X$7</definedName>
    <definedName name="_xlchart.v5.3" hidden="1">'Pivot table'!$X$8:$X$38</definedName>
    <definedName name="_xlchart.v5.4" hidden="1">'Pivot table'!$W$7</definedName>
    <definedName name="_xlchart.v5.5" hidden="1">'Pivot table'!$W$8:$W$38</definedName>
    <definedName name="_xlchart.v5.6" hidden="1">'Pivot table'!$X$7</definedName>
    <definedName name="_xlchart.v5.7" hidden="1">'Pivot table'!$X$8:$X$38</definedName>
    <definedName name="Slicer_State_Name">#N/A</definedName>
    <definedName name="Slicer_State_Name1">#N/A</definedName>
    <definedName name="Slicer_Type_Water_Body">#N/A</definedName>
    <definedName name="Slicer_Year">#N/A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0" i="7" l="1"/>
  <c r="Q10" i="7"/>
  <c r="P10" i="7"/>
  <c r="O10" i="7"/>
  <c r="N10" i="7"/>
  <c r="AF3157" i="2"/>
  <c r="AE3157" i="2"/>
  <c r="AD3157" i="2"/>
  <c r="AC3157" i="2"/>
  <c r="AB3157" i="2"/>
  <c r="Y3157" i="2"/>
  <c r="V3157" i="2"/>
  <c r="S3157" i="2"/>
  <c r="P3157" i="2"/>
  <c r="M3157" i="2"/>
  <c r="J3157" i="2"/>
  <c r="AG3157" i="2" s="1"/>
  <c r="AH3157" i="2" s="1"/>
  <c r="G3157" i="2"/>
  <c r="AE3156" i="2"/>
  <c r="AD3156" i="2"/>
  <c r="AC3156" i="2"/>
  <c r="AB3156" i="2"/>
  <c r="Y3156" i="2"/>
  <c r="V3156" i="2"/>
  <c r="S3156" i="2"/>
  <c r="P3156" i="2"/>
  <c r="M3156" i="2"/>
  <c r="AF3156" i="2" s="1"/>
  <c r="J3156" i="2"/>
  <c r="AG3156" i="2" s="1"/>
  <c r="G3156" i="2"/>
  <c r="AD3155" i="2"/>
  <c r="AB3155" i="2"/>
  <c r="Y3155" i="2"/>
  <c r="V3155" i="2"/>
  <c r="AE3155" i="2" s="1"/>
  <c r="S3155" i="2"/>
  <c r="AC3155" i="2" s="1"/>
  <c r="P3155" i="2"/>
  <c r="M3155" i="2"/>
  <c r="AF3155" i="2" s="1"/>
  <c r="J3155" i="2"/>
  <c r="AG3155" i="2" s="1"/>
  <c r="G3155" i="2"/>
  <c r="AG3154" i="2"/>
  <c r="AB3154" i="2"/>
  <c r="Y3154" i="2"/>
  <c r="AD3154" i="2" s="1"/>
  <c r="V3154" i="2"/>
  <c r="AE3154" i="2" s="1"/>
  <c r="S3154" i="2"/>
  <c r="AC3154" i="2" s="1"/>
  <c r="P3154" i="2"/>
  <c r="M3154" i="2"/>
  <c r="AF3154" i="2" s="1"/>
  <c r="J3154" i="2"/>
  <c r="G3154" i="2"/>
  <c r="AF3153" i="2"/>
  <c r="AE3153" i="2"/>
  <c r="AC3153" i="2"/>
  <c r="AB3153" i="2"/>
  <c r="Y3153" i="2"/>
  <c r="AD3153" i="2" s="1"/>
  <c r="AH3153" i="2" s="1"/>
  <c r="V3153" i="2"/>
  <c r="S3153" i="2"/>
  <c r="P3153" i="2"/>
  <c r="M3153" i="2"/>
  <c r="J3153" i="2"/>
  <c r="AG3153" i="2" s="1"/>
  <c r="G3153" i="2"/>
  <c r="AG3152" i="2"/>
  <c r="AF3152" i="2"/>
  <c r="AE3152" i="2"/>
  <c r="AD3152" i="2"/>
  <c r="AC3152" i="2"/>
  <c r="AH3152" i="2" s="1"/>
  <c r="AB3152" i="2"/>
  <c r="Y3152" i="2"/>
  <c r="V3152" i="2"/>
  <c r="S3152" i="2"/>
  <c r="P3152" i="2"/>
  <c r="M3152" i="2"/>
  <c r="J3152" i="2"/>
  <c r="G3152" i="2"/>
  <c r="AB3151" i="2"/>
  <c r="Y3151" i="2"/>
  <c r="AD3151" i="2" s="1"/>
  <c r="V3151" i="2"/>
  <c r="AE3151" i="2" s="1"/>
  <c r="S3151" i="2"/>
  <c r="AC3151" i="2" s="1"/>
  <c r="P3151" i="2"/>
  <c r="M3151" i="2"/>
  <c r="AF3151" i="2" s="1"/>
  <c r="J3151" i="2"/>
  <c r="AG3151" i="2" s="1"/>
  <c r="G3151" i="2"/>
  <c r="AG3150" i="2"/>
  <c r="AB3150" i="2"/>
  <c r="Y3150" i="2"/>
  <c r="AD3150" i="2" s="1"/>
  <c r="V3150" i="2"/>
  <c r="AE3150" i="2" s="1"/>
  <c r="S3150" i="2"/>
  <c r="AC3150" i="2" s="1"/>
  <c r="P3150" i="2"/>
  <c r="M3150" i="2"/>
  <c r="AF3150" i="2" s="1"/>
  <c r="J3150" i="2"/>
  <c r="G3150" i="2"/>
  <c r="AE3149" i="2"/>
  <c r="AD3149" i="2"/>
  <c r="AB3149" i="2"/>
  <c r="Y3149" i="2"/>
  <c r="V3149" i="2"/>
  <c r="S3149" i="2"/>
  <c r="AC3149" i="2" s="1"/>
  <c r="P3149" i="2"/>
  <c r="M3149" i="2"/>
  <c r="AF3149" i="2" s="1"/>
  <c r="J3149" i="2"/>
  <c r="AG3149" i="2" s="1"/>
  <c r="G3149" i="2"/>
  <c r="AG3148" i="2"/>
  <c r="AF3148" i="2"/>
  <c r="AD3148" i="2"/>
  <c r="AB3148" i="2"/>
  <c r="Y3148" i="2"/>
  <c r="V3148" i="2"/>
  <c r="AE3148" i="2" s="1"/>
  <c r="S3148" i="2"/>
  <c r="AC3148" i="2" s="1"/>
  <c r="P3148" i="2"/>
  <c r="M3148" i="2"/>
  <c r="J3148" i="2"/>
  <c r="G3148" i="2"/>
  <c r="AE3147" i="2"/>
  <c r="AC3147" i="2"/>
  <c r="AB3147" i="2"/>
  <c r="Y3147" i="2"/>
  <c r="AD3147" i="2" s="1"/>
  <c r="AH3147" i="2" s="1"/>
  <c r="V3147" i="2"/>
  <c r="S3147" i="2"/>
  <c r="P3147" i="2"/>
  <c r="M3147" i="2"/>
  <c r="AF3147" i="2" s="1"/>
  <c r="J3147" i="2"/>
  <c r="AG3147" i="2" s="1"/>
  <c r="G3147" i="2"/>
  <c r="AG3146" i="2"/>
  <c r="AF3146" i="2"/>
  <c r="AE3146" i="2"/>
  <c r="AD3146" i="2"/>
  <c r="AB3146" i="2"/>
  <c r="Y3146" i="2"/>
  <c r="V3146" i="2"/>
  <c r="S3146" i="2"/>
  <c r="AC3146" i="2" s="1"/>
  <c r="AH3146" i="2" s="1"/>
  <c r="P3146" i="2"/>
  <c r="M3146" i="2"/>
  <c r="J3146" i="2"/>
  <c r="G3146" i="2"/>
  <c r="AB3145" i="2"/>
  <c r="Y3145" i="2"/>
  <c r="AD3145" i="2" s="1"/>
  <c r="V3145" i="2"/>
  <c r="AE3145" i="2" s="1"/>
  <c r="S3145" i="2"/>
  <c r="AC3145" i="2" s="1"/>
  <c r="P3145" i="2"/>
  <c r="M3145" i="2"/>
  <c r="AF3145" i="2" s="1"/>
  <c r="J3145" i="2"/>
  <c r="AG3145" i="2" s="1"/>
  <c r="G3145" i="2"/>
  <c r="AG3144" i="2"/>
  <c r="AB3144" i="2"/>
  <c r="Y3144" i="2"/>
  <c r="AD3144" i="2" s="1"/>
  <c r="V3144" i="2"/>
  <c r="AE3144" i="2" s="1"/>
  <c r="S3144" i="2"/>
  <c r="AC3144" i="2" s="1"/>
  <c r="P3144" i="2"/>
  <c r="M3144" i="2"/>
  <c r="AF3144" i="2" s="1"/>
  <c r="J3144" i="2"/>
  <c r="G3144" i="2"/>
  <c r="AE3143" i="2"/>
  <c r="AD3143" i="2"/>
  <c r="AB3143" i="2"/>
  <c r="Y3143" i="2"/>
  <c r="V3143" i="2"/>
  <c r="S3143" i="2"/>
  <c r="AC3143" i="2" s="1"/>
  <c r="P3143" i="2"/>
  <c r="M3143" i="2"/>
  <c r="AF3143" i="2" s="1"/>
  <c r="J3143" i="2"/>
  <c r="AG3143" i="2" s="1"/>
  <c r="G3143" i="2"/>
  <c r="AG3142" i="2"/>
  <c r="AF3142" i="2"/>
  <c r="AD3142" i="2"/>
  <c r="AH3142" i="2" s="1"/>
  <c r="AC3142" i="2"/>
  <c r="AB3142" i="2"/>
  <c r="Y3142" i="2"/>
  <c r="V3142" i="2"/>
  <c r="AE3142" i="2" s="1"/>
  <c r="S3142" i="2"/>
  <c r="P3142" i="2"/>
  <c r="M3142" i="2"/>
  <c r="J3142" i="2"/>
  <c r="G3142" i="2"/>
  <c r="AF3141" i="2"/>
  <c r="AE3141" i="2"/>
  <c r="AH3141" i="2" s="1"/>
  <c r="AC3141" i="2"/>
  <c r="AB3141" i="2"/>
  <c r="Y3141" i="2"/>
  <c r="AD3141" i="2" s="1"/>
  <c r="V3141" i="2"/>
  <c r="S3141" i="2"/>
  <c r="P3141" i="2"/>
  <c r="M3141" i="2"/>
  <c r="J3141" i="2"/>
  <c r="AG3141" i="2" s="1"/>
  <c r="G3141" i="2"/>
  <c r="AG3140" i="2"/>
  <c r="AF3140" i="2"/>
  <c r="AD3140" i="2"/>
  <c r="AC3140" i="2"/>
  <c r="AH3140" i="2" s="1"/>
  <c r="AB3140" i="2"/>
  <c r="Y3140" i="2"/>
  <c r="V3140" i="2"/>
  <c r="AE3140" i="2" s="1"/>
  <c r="S3140" i="2"/>
  <c r="P3140" i="2"/>
  <c r="M3140" i="2"/>
  <c r="J3140" i="2"/>
  <c r="G3140" i="2"/>
  <c r="AB3139" i="2"/>
  <c r="Y3139" i="2"/>
  <c r="AD3139" i="2" s="1"/>
  <c r="V3139" i="2"/>
  <c r="AE3139" i="2" s="1"/>
  <c r="S3139" i="2"/>
  <c r="AC3139" i="2" s="1"/>
  <c r="P3139" i="2"/>
  <c r="M3139" i="2"/>
  <c r="AF3139" i="2" s="1"/>
  <c r="J3139" i="2"/>
  <c r="AG3139" i="2" s="1"/>
  <c r="G3139" i="2"/>
  <c r="AG3138" i="2"/>
  <c r="AB3138" i="2"/>
  <c r="Y3138" i="2"/>
  <c r="AD3138" i="2" s="1"/>
  <c r="V3138" i="2"/>
  <c r="AE3138" i="2" s="1"/>
  <c r="S3138" i="2"/>
  <c r="AC3138" i="2" s="1"/>
  <c r="P3138" i="2"/>
  <c r="M3138" i="2"/>
  <c r="AF3138" i="2" s="1"/>
  <c r="J3138" i="2"/>
  <c r="G3138" i="2"/>
  <c r="AE3137" i="2"/>
  <c r="AC3137" i="2"/>
  <c r="AB3137" i="2"/>
  <c r="Y3137" i="2"/>
  <c r="AD3137" i="2" s="1"/>
  <c r="V3137" i="2"/>
  <c r="S3137" i="2"/>
  <c r="P3137" i="2"/>
  <c r="M3137" i="2"/>
  <c r="AF3137" i="2" s="1"/>
  <c r="J3137" i="2"/>
  <c r="AG3137" i="2" s="1"/>
  <c r="G3137" i="2"/>
  <c r="AG3136" i="2"/>
  <c r="AF3136" i="2"/>
  <c r="AD3136" i="2"/>
  <c r="AB3136" i="2"/>
  <c r="Y3136" i="2"/>
  <c r="V3136" i="2"/>
  <c r="AE3136" i="2" s="1"/>
  <c r="S3136" i="2"/>
  <c r="AC3136" i="2" s="1"/>
  <c r="P3136" i="2"/>
  <c r="M3136" i="2"/>
  <c r="J3136" i="2"/>
  <c r="G3136" i="2"/>
  <c r="AE3135" i="2"/>
  <c r="AC3135" i="2"/>
  <c r="AB3135" i="2"/>
  <c r="Y3135" i="2"/>
  <c r="AD3135" i="2" s="1"/>
  <c r="V3135" i="2"/>
  <c r="S3135" i="2"/>
  <c r="P3135" i="2"/>
  <c r="M3135" i="2"/>
  <c r="AF3135" i="2" s="1"/>
  <c r="J3135" i="2"/>
  <c r="AG3135" i="2" s="1"/>
  <c r="G3135" i="2"/>
  <c r="AG3134" i="2"/>
  <c r="AF3134" i="2"/>
  <c r="AD3134" i="2"/>
  <c r="AB3134" i="2"/>
  <c r="Y3134" i="2"/>
  <c r="V3134" i="2"/>
  <c r="AE3134" i="2" s="1"/>
  <c r="S3134" i="2"/>
  <c r="AC3134" i="2" s="1"/>
  <c r="AH3134" i="2" s="1"/>
  <c r="P3134" i="2"/>
  <c r="M3134" i="2"/>
  <c r="J3134" i="2"/>
  <c r="G3134" i="2"/>
  <c r="AB3133" i="2"/>
  <c r="Y3133" i="2"/>
  <c r="AD3133" i="2" s="1"/>
  <c r="V3133" i="2"/>
  <c r="AE3133" i="2" s="1"/>
  <c r="S3133" i="2"/>
  <c r="AC3133" i="2" s="1"/>
  <c r="P3133" i="2"/>
  <c r="M3133" i="2"/>
  <c r="AF3133" i="2" s="1"/>
  <c r="J3133" i="2"/>
  <c r="AG3133" i="2" s="1"/>
  <c r="G3133" i="2"/>
  <c r="AG3132" i="2"/>
  <c r="AB3132" i="2"/>
  <c r="Y3132" i="2"/>
  <c r="AD3132" i="2" s="1"/>
  <c r="V3132" i="2"/>
  <c r="AE3132" i="2" s="1"/>
  <c r="S3132" i="2"/>
  <c r="AC3132" i="2" s="1"/>
  <c r="P3132" i="2"/>
  <c r="M3132" i="2"/>
  <c r="AF3132" i="2" s="1"/>
  <c r="J3132" i="2"/>
  <c r="G3132" i="2"/>
  <c r="AE3131" i="2"/>
  <c r="AD3131" i="2"/>
  <c r="AH3131" i="2" s="1"/>
  <c r="AC3131" i="2"/>
  <c r="AB3131" i="2"/>
  <c r="Y3131" i="2"/>
  <c r="V3131" i="2"/>
  <c r="S3131" i="2"/>
  <c r="P3131" i="2"/>
  <c r="M3131" i="2"/>
  <c r="AF3131" i="2" s="1"/>
  <c r="J3131" i="2"/>
  <c r="AG3131" i="2" s="1"/>
  <c r="G3131" i="2"/>
  <c r="AG3130" i="2"/>
  <c r="AF3130" i="2"/>
  <c r="AD3130" i="2"/>
  <c r="AB3130" i="2"/>
  <c r="Y3130" i="2"/>
  <c r="V3130" i="2"/>
  <c r="AE3130" i="2" s="1"/>
  <c r="S3130" i="2"/>
  <c r="AC3130" i="2" s="1"/>
  <c r="P3130" i="2"/>
  <c r="M3130" i="2"/>
  <c r="J3130" i="2"/>
  <c r="G3130" i="2"/>
  <c r="AH3129" i="2"/>
  <c r="AF3129" i="2"/>
  <c r="AE3129" i="2"/>
  <c r="AC3129" i="2"/>
  <c r="AB3129" i="2"/>
  <c r="Y3129" i="2"/>
  <c r="AD3129" i="2" s="1"/>
  <c r="V3129" i="2"/>
  <c r="S3129" i="2"/>
  <c r="P3129" i="2"/>
  <c r="M3129" i="2"/>
  <c r="J3129" i="2"/>
  <c r="AG3129" i="2" s="1"/>
  <c r="G3129" i="2"/>
  <c r="AH3128" i="2"/>
  <c r="AF3128" i="2"/>
  <c r="AD3128" i="2"/>
  <c r="AB3128" i="2"/>
  <c r="Y3128" i="2"/>
  <c r="V3128" i="2"/>
  <c r="AE3128" i="2" s="1"/>
  <c r="S3128" i="2"/>
  <c r="AC3128" i="2" s="1"/>
  <c r="P3128" i="2"/>
  <c r="M3128" i="2"/>
  <c r="J3128" i="2"/>
  <c r="AG3128" i="2" s="1"/>
  <c r="G3128" i="2"/>
  <c r="AE3127" i="2"/>
  <c r="AB3127" i="2"/>
  <c r="Y3127" i="2"/>
  <c r="AD3127" i="2" s="1"/>
  <c r="V3127" i="2"/>
  <c r="S3127" i="2"/>
  <c r="AC3127" i="2" s="1"/>
  <c r="P3127" i="2"/>
  <c r="M3127" i="2"/>
  <c r="AF3127" i="2" s="1"/>
  <c r="J3127" i="2"/>
  <c r="AG3127" i="2" s="1"/>
  <c r="G3127" i="2"/>
  <c r="AG3126" i="2"/>
  <c r="AC3126" i="2"/>
  <c r="AB3126" i="2"/>
  <c r="Y3126" i="2"/>
  <c r="AD3126" i="2" s="1"/>
  <c r="V3126" i="2"/>
  <c r="AE3126" i="2" s="1"/>
  <c r="S3126" i="2"/>
  <c r="P3126" i="2"/>
  <c r="M3126" i="2"/>
  <c r="AF3126" i="2" s="1"/>
  <c r="J3126" i="2"/>
  <c r="G3126" i="2"/>
  <c r="AE3125" i="2"/>
  <c r="AC3125" i="2"/>
  <c r="AB3125" i="2"/>
  <c r="Y3125" i="2"/>
  <c r="AD3125" i="2" s="1"/>
  <c r="AH3125" i="2" s="1"/>
  <c r="V3125" i="2"/>
  <c r="S3125" i="2"/>
  <c r="P3125" i="2"/>
  <c r="M3125" i="2"/>
  <c r="AF3125" i="2" s="1"/>
  <c r="J3125" i="2"/>
  <c r="AG3125" i="2" s="1"/>
  <c r="G3125" i="2"/>
  <c r="AG3124" i="2"/>
  <c r="AF3124" i="2"/>
  <c r="AD3124" i="2"/>
  <c r="AB3124" i="2"/>
  <c r="Y3124" i="2"/>
  <c r="V3124" i="2"/>
  <c r="AE3124" i="2" s="1"/>
  <c r="S3124" i="2"/>
  <c r="AC3124" i="2" s="1"/>
  <c r="P3124" i="2"/>
  <c r="M3124" i="2"/>
  <c r="J3124" i="2"/>
  <c r="G3124" i="2"/>
  <c r="AF3123" i="2"/>
  <c r="AE3123" i="2"/>
  <c r="AC3123" i="2"/>
  <c r="AB3123" i="2"/>
  <c r="Y3123" i="2"/>
  <c r="AD3123" i="2" s="1"/>
  <c r="AH3123" i="2" s="1"/>
  <c r="V3123" i="2"/>
  <c r="S3123" i="2"/>
  <c r="P3123" i="2"/>
  <c r="M3123" i="2"/>
  <c r="J3123" i="2"/>
  <c r="AG3123" i="2" s="1"/>
  <c r="G3123" i="2"/>
  <c r="AF3122" i="2"/>
  <c r="AD3122" i="2"/>
  <c r="AC3122" i="2"/>
  <c r="AB3122" i="2"/>
  <c r="Y3122" i="2"/>
  <c r="V3122" i="2"/>
  <c r="AE3122" i="2" s="1"/>
  <c r="S3122" i="2"/>
  <c r="P3122" i="2"/>
  <c r="M3122" i="2"/>
  <c r="J3122" i="2"/>
  <c r="AG3122" i="2" s="1"/>
  <c r="G3122" i="2"/>
  <c r="AB3121" i="2"/>
  <c r="Y3121" i="2"/>
  <c r="AD3121" i="2" s="1"/>
  <c r="V3121" i="2"/>
  <c r="AE3121" i="2" s="1"/>
  <c r="S3121" i="2"/>
  <c r="AC3121" i="2" s="1"/>
  <c r="P3121" i="2"/>
  <c r="M3121" i="2"/>
  <c r="AF3121" i="2" s="1"/>
  <c r="J3121" i="2"/>
  <c r="AG3121" i="2" s="1"/>
  <c r="G3121" i="2"/>
  <c r="AG3120" i="2"/>
  <c r="AB3120" i="2"/>
  <c r="Y3120" i="2"/>
  <c r="AD3120" i="2" s="1"/>
  <c r="V3120" i="2"/>
  <c r="AE3120" i="2" s="1"/>
  <c r="S3120" i="2"/>
  <c r="AC3120" i="2" s="1"/>
  <c r="P3120" i="2"/>
  <c r="M3120" i="2"/>
  <c r="AF3120" i="2" s="1"/>
  <c r="J3120" i="2"/>
  <c r="G3120" i="2"/>
  <c r="AE3119" i="2"/>
  <c r="AB3119" i="2"/>
  <c r="Y3119" i="2"/>
  <c r="AD3119" i="2" s="1"/>
  <c r="V3119" i="2"/>
  <c r="S3119" i="2"/>
  <c r="AC3119" i="2" s="1"/>
  <c r="P3119" i="2"/>
  <c r="M3119" i="2"/>
  <c r="AF3119" i="2" s="1"/>
  <c r="J3119" i="2"/>
  <c r="AG3119" i="2" s="1"/>
  <c r="G3119" i="2"/>
  <c r="AG3118" i="2"/>
  <c r="AF3118" i="2"/>
  <c r="AD3118" i="2"/>
  <c r="AB3118" i="2"/>
  <c r="Y3118" i="2"/>
  <c r="V3118" i="2"/>
  <c r="AE3118" i="2" s="1"/>
  <c r="S3118" i="2"/>
  <c r="AC3118" i="2" s="1"/>
  <c r="P3118" i="2"/>
  <c r="M3118" i="2"/>
  <c r="J3118" i="2"/>
  <c r="G3118" i="2"/>
  <c r="AF3117" i="2"/>
  <c r="AE3117" i="2"/>
  <c r="AC3117" i="2"/>
  <c r="AB3117" i="2"/>
  <c r="Y3117" i="2"/>
  <c r="AD3117" i="2" s="1"/>
  <c r="V3117" i="2"/>
  <c r="S3117" i="2"/>
  <c r="P3117" i="2"/>
  <c r="M3117" i="2"/>
  <c r="J3117" i="2"/>
  <c r="AG3117" i="2" s="1"/>
  <c r="G3117" i="2"/>
  <c r="AG3116" i="2"/>
  <c r="AF3116" i="2"/>
  <c r="AD3116" i="2"/>
  <c r="AB3116" i="2"/>
  <c r="Y3116" i="2"/>
  <c r="V3116" i="2"/>
  <c r="AE3116" i="2" s="1"/>
  <c r="S3116" i="2"/>
  <c r="AC3116" i="2" s="1"/>
  <c r="P3116" i="2"/>
  <c r="M3116" i="2"/>
  <c r="J3116" i="2"/>
  <c r="G3116" i="2"/>
  <c r="AE3115" i="2"/>
  <c r="AB3115" i="2"/>
  <c r="Y3115" i="2"/>
  <c r="AD3115" i="2" s="1"/>
  <c r="V3115" i="2"/>
  <c r="S3115" i="2"/>
  <c r="AC3115" i="2" s="1"/>
  <c r="P3115" i="2"/>
  <c r="M3115" i="2"/>
  <c r="AF3115" i="2" s="1"/>
  <c r="J3115" i="2"/>
  <c r="AG3115" i="2" s="1"/>
  <c r="G3115" i="2"/>
  <c r="AG3114" i="2"/>
  <c r="AC3114" i="2"/>
  <c r="AB3114" i="2"/>
  <c r="Y3114" i="2"/>
  <c r="AD3114" i="2" s="1"/>
  <c r="AH3114" i="2" s="1"/>
  <c r="V3114" i="2"/>
  <c r="AE3114" i="2" s="1"/>
  <c r="S3114" i="2"/>
  <c r="P3114" i="2"/>
  <c r="M3114" i="2"/>
  <c r="AF3114" i="2" s="1"/>
  <c r="J3114" i="2"/>
  <c r="G3114" i="2"/>
  <c r="AE3113" i="2"/>
  <c r="AB3113" i="2"/>
  <c r="Y3113" i="2"/>
  <c r="AD3113" i="2" s="1"/>
  <c r="V3113" i="2"/>
  <c r="S3113" i="2"/>
  <c r="AC3113" i="2" s="1"/>
  <c r="P3113" i="2"/>
  <c r="M3113" i="2"/>
  <c r="AF3113" i="2" s="1"/>
  <c r="J3113" i="2"/>
  <c r="AG3113" i="2" s="1"/>
  <c r="G3113" i="2"/>
  <c r="AG3112" i="2"/>
  <c r="AF3112" i="2"/>
  <c r="AD3112" i="2"/>
  <c r="AB3112" i="2"/>
  <c r="Y3112" i="2"/>
  <c r="V3112" i="2"/>
  <c r="AE3112" i="2" s="1"/>
  <c r="S3112" i="2"/>
  <c r="AC3112" i="2" s="1"/>
  <c r="P3112" i="2"/>
  <c r="M3112" i="2"/>
  <c r="J3112" i="2"/>
  <c r="G3112" i="2"/>
  <c r="AF3111" i="2"/>
  <c r="AE3111" i="2"/>
  <c r="AC3111" i="2"/>
  <c r="AB3111" i="2"/>
  <c r="Y3111" i="2"/>
  <c r="AD3111" i="2" s="1"/>
  <c r="AH3111" i="2" s="1"/>
  <c r="V3111" i="2"/>
  <c r="S3111" i="2"/>
  <c r="P3111" i="2"/>
  <c r="M3111" i="2"/>
  <c r="J3111" i="2"/>
  <c r="AG3111" i="2" s="1"/>
  <c r="G3111" i="2"/>
  <c r="AG3110" i="2"/>
  <c r="AF3110" i="2"/>
  <c r="AD3110" i="2"/>
  <c r="AC3110" i="2"/>
  <c r="AB3110" i="2"/>
  <c r="Y3110" i="2"/>
  <c r="V3110" i="2"/>
  <c r="AE3110" i="2" s="1"/>
  <c r="S3110" i="2"/>
  <c r="P3110" i="2"/>
  <c r="M3110" i="2"/>
  <c r="J3110" i="2"/>
  <c r="G3110" i="2"/>
  <c r="AB3109" i="2"/>
  <c r="Y3109" i="2"/>
  <c r="AD3109" i="2" s="1"/>
  <c r="V3109" i="2"/>
  <c r="AE3109" i="2" s="1"/>
  <c r="S3109" i="2"/>
  <c r="AC3109" i="2" s="1"/>
  <c r="P3109" i="2"/>
  <c r="M3109" i="2"/>
  <c r="AF3109" i="2" s="1"/>
  <c r="J3109" i="2"/>
  <c r="AG3109" i="2" s="1"/>
  <c r="G3109" i="2"/>
  <c r="AG3108" i="2"/>
  <c r="AD3108" i="2"/>
  <c r="AB3108" i="2"/>
  <c r="Y3108" i="2"/>
  <c r="V3108" i="2"/>
  <c r="AE3108" i="2" s="1"/>
  <c r="S3108" i="2"/>
  <c r="AC3108" i="2" s="1"/>
  <c r="AH3108" i="2" s="1"/>
  <c r="P3108" i="2"/>
  <c r="M3108" i="2"/>
  <c r="AF3108" i="2" s="1"/>
  <c r="J3108" i="2"/>
  <c r="G3108" i="2"/>
  <c r="AE3107" i="2"/>
  <c r="AB3107" i="2"/>
  <c r="Y3107" i="2"/>
  <c r="AD3107" i="2" s="1"/>
  <c r="AH3107" i="2" s="1"/>
  <c r="V3107" i="2"/>
  <c r="S3107" i="2"/>
  <c r="AC3107" i="2" s="1"/>
  <c r="P3107" i="2"/>
  <c r="M3107" i="2"/>
  <c r="AF3107" i="2" s="1"/>
  <c r="J3107" i="2"/>
  <c r="AG3107" i="2" s="1"/>
  <c r="G3107" i="2"/>
  <c r="AG3106" i="2"/>
  <c r="AF3106" i="2"/>
  <c r="AD3106" i="2"/>
  <c r="AB3106" i="2"/>
  <c r="Y3106" i="2"/>
  <c r="V3106" i="2"/>
  <c r="AE3106" i="2" s="1"/>
  <c r="S3106" i="2"/>
  <c r="AC3106" i="2" s="1"/>
  <c r="P3106" i="2"/>
  <c r="M3106" i="2"/>
  <c r="J3106" i="2"/>
  <c r="G3106" i="2"/>
  <c r="AE3105" i="2"/>
  <c r="AC3105" i="2"/>
  <c r="AB3105" i="2"/>
  <c r="Y3105" i="2"/>
  <c r="AD3105" i="2" s="1"/>
  <c r="V3105" i="2"/>
  <c r="S3105" i="2"/>
  <c r="P3105" i="2"/>
  <c r="M3105" i="2"/>
  <c r="AF3105" i="2" s="1"/>
  <c r="J3105" i="2"/>
  <c r="AG3105" i="2" s="1"/>
  <c r="G3105" i="2"/>
  <c r="AF3104" i="2"/>
  <c r="AD3104" i="2"/>
  <c r="AB3104" i="2"/>
  <c r="Y3104" i="2"/>
  <c r="V3104" i="2"/>
  <c r="AE3104" i="2" s="1"/>
  <c r="S3104" i="2"/>
  <c r="AC3104" i="2" s="1"/>
  <c r="P3104" i="2"/>
  <c r="M3104" i="2"/>
  <c r="J3104" i="2"/>
  <c r="AG3104" i="2" s="1"/>
  <c r="G3104" i="2"/>
  <c r="AB3103" i="2"/>
  <c r="Y3103" i="2"/>
  <c r="AD3103" i="2" s="1"/>
  <c r="V3103" i="2"/>
  <c r="AE3103" i="2" s="1"/>
  <c r="S3103" i="2"/>
  <c r="AC3103" i="2" s="1"/>
  <c r="P3103" i="2"/>
  <c r="M3103" i="2"/>
  <c r="AF3103" i="2" s="1"/>
  <c r="J3103" i="2"/>
  <c r="AG3103" i="2" s="1"/>
  <c r="G3103" i="2"/>
  <c r="AG3102" i="2"/>
  <c r="AD3102" i="2"/>
  <c r="AC3102" i="2"/>
  <c r="AH3102" i="2" s="1"/>
  <c r="AB3102" i="2"/>
  <c r="Y3102" i="2"/>
  <c r="V3102" i="2"/>
  <c r="AE3102" i="2" s="1"/>
  <c r="S3102" i="2"/>
  <c r="P3102" i="2"/>
  <c r="M3102" i="2"/>
  <c r="AF3102" i="2" s="1"/>
  <c r="J3102" i="2"/>
  <c r="G3102" i="2"/>
  <c r="AE3101" i="2"/>
  <c r="AB3101" i="2"/>
  <c r="Y3101" i="2"/>
  <c r="AD3101" i="2" s="1"/>
  <c r="AH3101" i="2" s="1"/>
  <c r="V3101" i="2"/>
  <c r="S3101" i="2"/>
  <c r="AC3101" i="2" s="1"/>
  <c r="P3101" i="2"/>
  <c r="M3101" i="2"/>
  <c r="AF3101" i="2" s="1"/>
  <c r="J3101" i="2"/>
  <c r="AG3101" i="2" s="1"/>
  <c r="G3101" i="2"/>
  <c r="AG3100" i="2"/>
  <c r="AF3100" i="2"/>
  <c r="AD3100" i="2"/>
  <c r="AH3100" i="2" s="1"/>
  <c r="AC3100" i="2"/>
  <c r="AB3100" i="2"/>
  <c r="Y3100" i="2"/>
  <c r="V3100" i="2"/>
  <c r="AE3100" i="2" s="1"/>
  <c r="S3100" i="2"/>
  <c r="P3100" i="2"/>
  <c r="M3100" i="2"/>
  <c r="J3100" i="2"/>
  <c r="G3100" i="2"/>
  <c r="AF3099" i="2"/>
  <c r="AE3099" i="2"/>
  <c r="AC3099" i="2"/>
  <c r="AB3099" i="2"/>
  <c r="Y3099" i="2"/>
  <c r="AD3099" i="2" s="1"/>
  <c r="AH3099" i="2" s="1"/>
  <c r="V3099" i="2"/>
  <c r="S3099" i="2"/>
  <c r="P3099" i="2"/>
  <c r="M3099" i="2"/>
  <c r="J3099" i="2"/>
  <c r="AG3099" i="2" s="1"/>
  <c r="G3099" i="2"/>
  <c r="AG3098" i="2"/>
  <c r="AF3098" i="2"/>
  <c r="AD3098" i="2"/>
  <c r="AC3098" i="2"/>
  <c r="AH3098" i="2" s="1"/>
  <c r="AB3098" i="2"/>
  <c r="Y3098" i="2"/>
  <c r="V3098" i="2"/>
  <c r="AE3098" i="2" s="1"/>
  <c r="S3098" i="2"/>
  <c r="P3098" i="2"/>
  <c r="M3098" i="2"/>
  <c r="J3098" i="2"/>
  <c r="G3098" i="2"/>
  <c r="AB3097" i="2"/>
  <c r="Y3097" i="2"/>
  <c r="AD3097" i="2" s="1"/>
  <c r="V3097" i="2"/>
  <c r="AE3097" i="2" s="1"/>
  <c r="S3097" i="2"/>
  <c r="AC3097" i="2" s="1"/>
  <c r="P3097" i="2"/>
  <c r="M3097" i="2"/>
  <c r="AF3097" i="2" s="1"/>
  <c r="J3097" i="2"/>
  <c r="AG3097" i="2" s="1"/>
  <c r="G3097" i="2"/>
  <c r="AG3096" i="2"/>
  <c r="AD3096" i="2"/>
  <c r="AB3096" i="2"/>
  <c r="Y3096" i="2"/>
  <c r="V3096" i="2"/>
  <c r="AE3096" i="2" s="1"/>
  <c r="S3096" i="2"/>
  <c r="AC3096" i="2" s="1"/>
  <c r="AH3096" i="2" s="1"/>
  <c r="P3096" i="2"/>
  <c r="M3096" i="2"/>
  <c r="AF3096" i="2" s="1"/>
  <c r="J3096" i="2"/>
  <c r="G3096" i="2"/>
  <c r="AE3095" i="2"/>
  <c r="AB3095" i="2"/>
  <c r="Y3095" i="2"/>
  <c r="AD3095" i="2" s="1"/>
  <c r="V3095" i="2"/>
  <c r="S3095" i="2"/>
  <c r="AC3095" i="2" s="1"/>
  <c r="P3095" i="2"/>
  <c r="M3095" i="2"/>
  <c r="AF3095" i="2" s="1"/>
  <c r="J3095" i="2"/>
  <c r="AG3095" i="2" s="1"/>
  <c r="G3095" i="2"/>
  <c r="AG3094" i="2"/>
  <c r="AF3094" i="2"/>
  <c r="AD3094" i="2"/>
  <c r="AB3094" i="2"/>
  <c r="Y3094" i="2"/>
  <c r="V3094" i="2"/>
  <c r="AE3094" i="2" s="1"/>
  <c r="S3094" i="2"/>
  <c r="AC3094" i="2" s="1"/>
  <c r="P3094" i="2"/>
  <c r="M3094" i="2"/>
  <c r="J3094" i="2"/>
  <c r="G3094" i="2"/>
  <c r="AE3093" i="2"/>
  <c r="AB3093" i="2"/>
  <c r="Y3093" i="2"/>
  <c r="AD3093" i="2" s="1"/>
  <c r="AH3093" i="2" s="1"/>
  <c r="V3093" i="2"/>
  <c r="S3093" i="2"/>
  <c r="AC3093" i="2" s="1"/>
  <c r="P3093" i="2"/>
  <c r="M3093" i="2"/>
  <c r="AF3093" i="2" s="1"/>
  <c r="J3093" i="2"/>
  <c r="AG3093" i="2" s="1"/>
  <c r="G3093" i="2"/>
  <c r="AF3092" i="2"/>
  <c r="AD3092" i="2"/>
  <c r="AB3092" i="2"/>
  <c r="Y3092" i="2"/>
  <c r="V3092" i="2"/>
  <c r="AE3092" i="2" s="1"/>
  <c r="S3092" i="2"/>
  <c r="AC3092" i="2" s="1"/>
  <c r="P3092" i="2"/>
  <c r="M3092" i="2"/>
  <c r="J3092" i="2"/>
  <c r="AG3092" i="2" s="1"/>
  <c r="G3092" i="2"/>
  <c r="AB3091" i="2"/>
  <c r="Y3091" i="2"/>
  <c r="AD3091" i="2" s="1"/>
  <c r="V3091" i="2"/>
  <c r="AE3091" i="2" s="1"/>
  <c r="S3091" i="2"/>
  <c r="AC3091" i="2" s="1"/>
  <c r="P3091" i="2"/>
  <c r="M3091" i="2"/>
  <c r="AF3091" i="2" s="1"/>
  <c r="J3091" i="2"/>
  <c r="AG3091" i="2" s="1"/>
  <c r="G3091" i="2"/>
  <c r="AG3090" i="2"/>
  <c r="AC3090" i="2"/>
  <c r="AB3090" i="2"/>
  <c r="Y3090" i="2"/>
  <c r="AD3090" i="2" s="1"/>
  <c r="V3090" i="2"/>
  <c r="AE3090" i="2" s="1"/>
  <c r="S3090" i="2"/>
  <c r="P3090" i="2"/>
  <c r="M3090" i="2"/>
  <c r="AF3090" i="2" s="1"/>
  <c r="J3090" i="2"/>
  <c r="G3090" i="2"/>
  <c r="AE3089" i="2"/>
  <c r="AB3089" i="2"/>
  <c r="Y3089" i="2"/>
  <c r="AD3089" i="2" s="1"/>
  <c r="AH3089" i="2" s="1"/>
  <c r="V3089" i="2"/>
  <c r="S3089" i="2"/>
  <c r="AC3089" i="2" s="1"/>
  <c r="P3089" i="2"/>
  <c r="M3089" i="2"/>
  <c r="AF3089" i="2" s="1"/>
  <c r="J3089" i="2"/>
  <c r="AG3089" i="2" s="1"/>
  <c r="G3089" i="2"/>
  <c r="AG3088" i="2"/>
  <c r="AF3088" i="2"/>
  <c r="AD3088" i="2"/>
  <c r="AH3088" i="2" s="1"/>
  <c r="AC3088" i="2"/>
  <c r="AB3088" i="2"/>
  <c r="Y3088" i="2"/>
  <c r="V3088" i="2"/>
  <c r="AE3088" i="2" s="1"/>
  <c r="S3088" i="2"/>
  <c r="P3088" i="2"/>
  <c r="M3088" i="2"/>
  <c r="J3088" i="2"/>
  <c r="G3088" i="2"/>
  <c r="AF3087" i="2"/>
  <c r="AE3087" i="2"/>
  <c r="AC3087" i="2"/>
  <c r="AB3087" i="2"/>
  <c r="Y3087" i="2"/>
  <c r="AD3087" i="2" s="1"/>
  <c r="AH3087" i="2" s="1"/>
  <c r="V3087" i="2"/>
  <c r="S3087" i="2"/>
  <c r="P3087" i="2"/>
  <c r="M3087" i="2"/>
  <c r="J3087" i="2"/>
  <c r="AG3087" i="2" s="1"/>
  <c r="G3087" i="2"/>
  <c r="AG3086" i="2"/>
  <c r="AF3086" i="2"/>
  <c r="AE3086" i="2"/>
  <c r="AD3086" i="2"/>
  <c r="AC3086" i="2"/>
  <c r="AH3086" i="2" s="1"/>
  <c r="AB3086" i="2"/>
  <c r="Y3086" i="2"/>
  <c r="V3086" i="2"/>
  <c r="S3086" i="2"/>
  <c r="P3086" i="2"/>
  <c r="M3086" i="2"/>
  <c r="J3086" i="2"/>
  <c r="G3086" i="2"/>
  <c r="AB3085" i="2"/>
  <c r="Y3085" i="2"/>
  <c r="AD3085" i="2" s="1"/>
  <c r="V3085" i="2"/>
  <c r="AE3085" i="2" s="1"/>
  <c r="S3085" i="2"/>
  <c r="AC3085" i="2" s="1"/>
  <c r="P3085" i="2"/>
  <c r="M3085" i="2"/>
  <c r="AF3085" i="2" s="1"/>
  <c r="J3085" i="2"/>
  <c r="AG3085" i="2" s="1"/>
  <c r="G3085" i="2"/>
  <c r="AG3084" i="2"/>
  <c r="AB3084" i="2"/>
  <c r="Y3084" i="2"/>
  <c r="AD3084" i="2" s="1"/>
  <c r="V3084" i="2"/>
  <c r="AE3084" i="2" s="1"/>
  <c r="S3084" i="2"/>
  <c r="AC3084" i="2" s="1"/>
  <c r="P3084" i="2"/>
  <c r="M3084" i="2"/>
  <c r="AF3084" i="2" s="1"/>
  <c r="J3084" i="2"/>
  <c r="G3084" i="2"/>
  <c r="AE3083" i="2"/>
  <c r="AB3083" i="2"/>
  <c r="Y3083" i="2"/>
  <c r="AD3083" i="2" s="1"/>
  <c r="V3083" i="2"/>
  <c r="S3083" i="2"/>
  <c r="AC3083" i="2" s="1"/>
  <c r="P3083" i="2"/>
  <c r="M3083" i="2"/>
  <c r="AF3083" i="2" s="1"/>
  <c r="J3083" i="2"/>
  <c r="AG3083" i="2" s="1"/>
  <c r="G3083" i="2"/>
  <c r="AG3082" i="2"/>
  <c r="AF3082" i="2"/>
  <c r="AD3082" i="2"/>
  <c r="AB3082" i="2"/>
  <c r="Y3082" i="2"/>
  <c r="V3082" i="2"/>
  <c r="AE3082" i="2" s="1"/>
  <c r="S3082" i="2"/>
  <c r="AC3082" i="2" s="1"/>
  <c r="P3082" i="2"/>
  <c r="M3082" i="2"/>
  <c r="J3082" i="2"/>
  <c r="G3082" i="2"/>
  <c r="AE3081" i="2"/>
  <c r="AB3081" i="2"/>
  <c r="Y3081" i="2"/>
  <c r="AD3081" i="2" s="1"/>
  <c r="AH3081" i="2" s="1"/>
  <c r="V3081" i="2"/>
  <c r="S3081" i="2"/>
  <c r="AC3081" i="2" s="1"/>
  <c r="P3081" i="2"/>
  <c r="M3081" i="2"/>
  <c r="AF3081" i="2" s="1"/>
  <c r="J3081" i="2"/>
  <c r="AG3081" i="2" s="1"/>
  <c r="G3081" i="2"/>
  <c r="AF3080" i="2"/>
  <c r="AB3080" i="2"/>
  <c r="Y3080" i="2"/>
  <c r="AD3080" i="2" s="1"/>
  <c r="V3080" i="2"/>
  <c r="AE3080" i="2" s="1"/>
  <c r="S3080" i="2"/>
  <c r="AC3080" i="2" s="1"/>
  <c r="P3080" i="2"/>
  <c r="M3080" i="2"/>
  <c r="J3080" i="2"/>
  <c r="AG3080" i="2" s="1"/>
  <c r="G3080" i="2"/>
  <c r="AC3079" i="2"/>
  <c r="AB3079" i="2"/>
  <c r="Y3079" i="2"/>
  <c r="AD3079" i="2" s="1"/>
  <c r="V3079" i="2"/>
  <c r="AE3079" i="2" s="1"/>
  <c r="S3079" i="2"/>
  <c r="P3079" i="2"/>
  <c r="M3079" i="2"/>
  <c r="AF3079" i="2" s="1"/>
  <c r="J3079" i="2"/>
  <c r="AG3079" i="2" s="1"/>
  <c r="G3079" i="2"/>
  <c r="AG3078" i="2"/>
  <c r="AD3078" i="2"/>
  <c r="AB3078" i="2"/>
  <c r="Y3078" i="2"/>
  <c r="V3078" i="2"/>
  <c r="AE3078" i="2" s="1"/>
  <c r="S3078" i="2"/>
  <c r="AC3078" i="2" s="1"/>
  <c r="AH3078" i="2" s="1"/>
  <c r="P3078" i="2"/>
  <c r="M3078" i="2"/>
  <c r="AF3078" i="2" s="1"/>
  <c r="J3078" i="2"/>
  <c r="G3078" i="2"/>
  <c r="AG3077" i="2"/>
  <c r="AE3077" i="2"/>
  <c r="AD3077" i="2"/>
  <c r="AH3077" i="2" s="1"/>
  <c r="AB3077" i="2"/>
  <c r="Y3077" i="2"/>
  <c r="V3077" i="2"/>
  <c r="S3077" i="2"/>
  <c r="AC3077" i="2" s="1"/>
  <c r="P3077" i="2"/>
  <c r="M3077" i="2"/>
  <c r="AF3077" i="2" s="1"/>
  <c r="J3077" i="2"/>
  <c r="G3077" i="2"/>
  <c r="AG3076" i="2"/>
  <c r="AF3076" i="2"/>
  <c r="AD3076" i="2"/>
  <c r="AC3076" i="2"/>
  <c r="AB3076" i="2"/>
  <c r="Y3076" i="2"/>
  <c r="V3076" i="2"/>
  <c r="AE3076" i="2" s="1"/>
  <c r="S3076" i="2"/>
  <c r="P3076" i="2"/>
  <c r="M3076" i="2"/>
  <c r="J3076" i="2"/>
  <c r="G3076" i="2"/>
  <c r="AH3075" i="2"/>
  <c r="AF3075" i="2"/>
  <c r="AE3075" i="2"/>
  <c r="AB3075" i="2"/>
  <c r="Y3075" i="2"/>
  <c r="AD3075" i="2" s="1"/>
  <c r="V3075" i="2"/>
  <c r="S3075" i="2"/>
  <c r="AC3075" i="2" s="1"/>
  <c r="P3075" i="2"/>
  <c r="M3075" i="2"/>
  <c r="J3075" i="2"/>
  <c r="AG3075" i="2" s="1"/>
  <c r="G3075" i="2"/>
  <c r="AG3074" i="2"/>
  <c r="AF3074" i="2"/>
  <c r="AC3074" i="2"/>
  <c r="AH3074" i="2" s="1"/>
  <c r="AB3074" i="2"/>
  <c r="Y3074" i="2"/>
  <c r="AD3074" i="2" s="1"/>
  <c r="V3074" i="2"/>
  <c r="AE3074" i="2" s="1"/>
  <c r="S3074" i="2"/>
  <c r="P3074" i="2"/>
  <c r="M3074" i="2"/>
  <c r="J3074" i="2"/>
  <c r="G3074" i="2"/>
  <c r="AC3073" i="2"/>
  <c r="AB3073" i="2"/>
  <c r="Y3073" i="2"/>
  <c r="AD3073" i="2" s="1"/>
  <c r="V3073" i="2"/>
  <c r="AE3073" i="2" s="1"/>
  <c r="S3073" i="2"/>
  <c r="P3073" i="2"/>
  <c r="M3073" i="2"/>
  <c r="AF3073" i="2" s="1"/>
  <c r="J3073" i="2"/>
  <c r="AG3073" i="2" s="1"/>
  <c r="G3073" i="2"/>
  <c r="AG3072" i="2"/>
  <c r="AD3072" i="2"/>
  <c r="AB3072" i="2"/>
  <c r="Y3072" i="2"/>
  <c r="V3072" i="2"/>
  <c r="AE3072" i="2" s="1"/>
  <c r="S3072" i="2"/>
  <c r="AC3072" i="2" s="1"/>
  <c r="AH3072" i="2" s="1"/>
  <c r="P3072" i="2"/>
  <c r="M3072" i="2"/>
  <c r="AF3072" i="2" s="1"/>
  <c r="J3072" i="2"/>
  <c r="G3072" i="2"/>
  <c r="AG3071" i="2"/>
  <c r="AE3071" i="2"/>
  <c r="AB3071" i="2"/>
  <c r="Y3071" i="2"/>
  <c r="AD3071" i="2" s="1"/>
  <c r="AH3071" i="2" s="1"/>
  <c r="V3071" i="2"/>
  <c r="S3071" i="2"/>
  <c r="AC3071" i="2" s="1"/>
  <c r="P3071" i="2"/>
  <c r="M3071" i="2"/>
  <c r="AF3071" i="2" s="1"/>
  <c r="J3071" i="2"/>
  <c r="G3071" i="2"/>
  <c r="AG3070" i="2"/>
  <c r="AF3070" i="2"/>
  <c r="AD3070" i="2"/>
  <c r="AB3070" i="2"/>
  <c r="Y3070" i="2"/>
  <c r="V3070" i="2"/>
  <c r="AE3070" i="2" s="1"/>
  <c r="S3070" i="2"/>
  <c r="AC3070" i="2" s="1"/>
  <c r="P3070" i="2"/>
  <c r="M3070" i="2"/>
  <c r="J3070" i="2"/>
  <c r="G3070" i="2"/>
  <c r="AE3069" i="2"/>
  <c r="AB3069" i="2"/>
  <c r="Y3069" i="2"/>
  <c r="AD3069" i="2" s="1"/>
  <c r="V3069" i="2"/>
  <c r="S3069" i="2"/>
  <c r="AC3069" i="2" s="1"/>
  <c r="AH3069" i="2" s="1"/>
  <c r="P3069" i="2"/>
  <c r="M3069" i="2"/>
  <c r="AF3069" i="2" s="1"/>
  <c r="J3069" i="2"/>
  <c r="AG3069" i="2" s="1"/>
  <c r="G3069" i="2"/>
  <c r="AG3068" i="2"/>
  <c r="AF3068" i="2"/>
  <c r="AB3068" i="2"/>
  <c r="Y3068" i="2"/>
  <c r="AD3068" i="2" s="1"/>
  <c r="V3068" i="2"/>
  <c r="AE3068" i="2" s="1"/>
  <c r="S3068" i="2"/>
  <c r="AC3068" i="2" s="1"/>
  <c r="P3068" i="2"/>
  <c r="M3068" i="2"/>
  <c r="J3068" i="2"/>
  <c r="G3068" i="2"/>
  <c r="AC3067" i="2"/>
  <c r="AB3067" i="2"/>
  <c r="Y3067" i="2"/>
  <c r="AD3067" i="2" s="1"/>
  <c r="V3067" i="2"/>
  <c r="AE3067" i="2" s="1"/>
  <c r="S3067" i="2"/>
  <c r="P3067" i="2"/>
  <c r="M3067" i="2"/>
  <c r="AF3067" i="2" s="1"/>
  <c r="J3067" i="2"/>
  <c r="AG3067" i="2" s="1"/>
  <c r="G3067" i="2"/>
  <c r="AG3066" i="2"/>
  <c r="AB3066" i="2"/>
  <c r="Y3066" i="2"/>
  <c r="AD3066" i="2" s="1"/>
  <c r="V3066" i="2"/>
  <c r="AE3066" i="2" s="1"/>
  <c r="S3066" i="2"/>
  <c r="AC3066" i="2" s="1"/>
  <c r="P3066" i="2"/>
  <c r="M3066" i="2"/>
  <c r="AF3066" i="2" s="1"/>
  <c r="J3066" i="2"/>
  <c r="G3066" i="2"/>
  <c r="AG3065" i="2"/>
  <c r="AE3065" i="2"/>
  <c r="AB3065" i="2"/>
  <c r="Y3065" i="2"/>
  <c r="AD3065" i="2" s="1"/>
  <c r="V3065" i="2"/>
  <c r="S3065" i="2"/>
  <c r="AC3065" i="2" s="1"/>
  <c r="P3065" i="2"/>
  <c r="M3065" i="2"/>
  <c r="AF3065" i="2" s="1"/>
  <c r="J3065" i="2"/>
  <c r="G3065" i="2"/>
  <c r="AG3064" i="2"/>
  <c r="AF3064" i="2"/>
  <c r="AD3064" i="2"/>
  <c r="AH3064" i="2" s="1"/>
  <c r="AB3064" i="2"/>
  <c r="Y3064" i="2"/>
  <c r="V3064" i="2"/>
  <c r="AE3064" i="2" s="1"/>
  <c r="S3064" i="2"/>
  <c r="AC3064" i="2" s="1"/>
  <c r="P3064" i="2"/>
  <c r="M3064" i="2"/>
  <c r="J3064" i="2"/>
  <c r="G3064" i="2"/>
  <c r="AF3063" i="2"/>
  <c r="AE3063" i="2"/>
  <c r="AH3063" i="2" s="1"/>
  <c r="AB3063" i="2"/>
  <c r="Y3063" i="2"/>
  <c r="AD3063" i="2" s="1"/>
  <c r="V3063" i="2"/>
  <c r="S3063" i="2"/>
  <c r="AC3063" i="2" s="1"/>
  <c r="P3063" i="2"/>
  <c r="M3063" i="2"/>
  <c r="J3063" i="2"/>
  <c r="AG3063" i="2" s="1"/>
  <c r="G3063" i="2"/>
  <c r="AG3062" i="2"/>
  <c r="AF3062" i="2"/>
  <c r="AC3062" i="2"/>
  <c r="AH3062" i="2" s="1"/>
  <c r="AB3062" i="2"/>
  <c r="Y3062" i="2"/>
  <c r="AD3062" i="2" s="1"/>
  <c r="V3062" i="2"/>
  <c r="AE3062" i="2" s="1"/>
  <c r="S3062" i="2"/>
  <c r="P3062" i="2"/>
  <c r="M3062" i="2"/>
  <c r="J3062" i="2"/>
  <c r="G3062" i="2"/>
  <c r="AE3061" i="2"/>
  <c r="AC3061" i="2"/>
  <c r="AB3061" i="2"/>
  <c r="Y3061" i="2"/>
  <c r="AD3061" i="2" s="1"/>
  <c r="AH3061" i="2" s="1"/>
  <c r="V3061" i="2"/>
  <c r="S3061" i="2"/>
  <c r="P3061" i="2"/>
  <c r="M3061" i="2"/>
  <c r="AF3061" i="2" s="1"/>
  <c r="J3061" i="2"/>
  <c r="AG3061" i="2" s="1"/>
  <c r="G3061" i="2"/>
  <c r="AG3060" i="2"/>
  <c r="AB3060" i="2"/>
  <c r="Y3060" i="2"/>
  <c r="AD3060" i="2" s="1"/>
  <c r="V3060" i="2"/>
  <c r="AE3060" i="2" s="1"/>
  <c r="S3060" i="2"/>
  <c r="AC3060" i="2" s="1"/>
  <c r="P3060" i="2"/>
  <c r="M3060" i="2"/>
  <c r="AF3060" i="2" s="1"/>
  <c r="J3060" i="2"/>
  <c r="G3060" i="2"/>
  <c r="AG3059" i="2"/>
  <c r="AE3059" i="2"/>
  <c r="AB3059" i="2"/>
  <c r="Y3059" i="2"/>
  <c r="AD3059" i="2" s="1"/>
  <c r="AH3059" i="2" s="1"/>
  <c r="V3059" i="2"/>
  <c r="S3059" i="2"/>
  <c r="AC3059" i="2" s="1"/>
  <c r="P3059" i="2"/>
  <c r="M3059" i="2"/>
  <c r="AF3059" i="2" s="1"/>
  <c r="J3059" i="2"/>
  <c r="G3059" i="2"/>
  <c r="AG3058" i="2"/>
  <c r="AF3058" i="2"/>
  <c r="AD3058" i="2"/>
  <c r="AB3058" i="2"/>
  <c r="Y3058" i="2"/>
  <c r="V3058" i="2"/>
  <c r="AE3058" i="2" s="1"/>
  <c r="S3058" i="2"/>
  <c r="AC3058" i="2" s="1"/>
  <c r="P3058" i="2"/>
  <c r="M3058" i="2"/>
  <c r="J3058" i="2"/>
  <c r="G3058" i="2"/>
  <c r="AE3057" i="2"/>
  <c r="AB3057" i="2"/>
  <c r="Y3057" i="2"/>
  <c r="AD3057" i="2" s="1"/>
  <c r="V3057" i="2"/>
  <c r="S3057" i="2"/>
  <c r="AC3057" i="2" s="1"/>
  <c r="AH3057" i="2" s="1"/>
  <c r="P3057" i="2"/>
  <c r="M3057" i="2"/>
  <c r="AF3057" i="2" s="1"/>
  <c r="J3057" i="2"/>
  <c r="AG3057" i="2" s="1"/>
  <c r="G3057" i="2"/>
  <c r="AG3056" i="2"/>
  <c r="AF3056" i="2"/>
  <c r="AB3056" i="2"/>
  <c r="Y3056" i="2"/>
  <c r="AD3056" i="2" s="1"/>
  <c r="V3056" i="2"/>
  <c r="AE3056" i="2" s="1"/>
  <c r="S3056" i="2"/>
  <c r="AC3056" i="2" s="1"/>
  <c r="P3056" i="2"/>
  <c r="M3056" i="2"/>
  <c r="J3056" i="2"/>
  <c r="G3056" i="2"/>
  <c r="AC3055" i="2"/>
  <c r="AB3055" i="2"/>
  <c r="Y3055" i="2"/>
  <c r="AD3055" i="2" s="1"/>
  <c r="V3055" i="2"/>
  <c r="AE3055" i="2" s="1"/>
  <c r="S3055" i="2"/>
  <c r="P3055" i="2"/>
  <c r="M3055" i="2"/>
  <c r="AF3055" i="2" s="1"/>
  <c r="J3055" i="2"/>
  <c r="AG3055" i="2" s="1"/>
  <c r="G3055" i="2"/>
  <c r="AG3054" i="2"/>
  <c r="AD3054" i="2"/>
  <c r="AB3054" i="2"/>
  <c r="Y3054" i="2"/>
  <c r="V3054" i="2"/>
  <c r="AE3054" i="2" s="1"/>
  <c r="S3054" i="2"/>
  <c r="AC3054" i="2" s="1"/>
  <c r="P3054" i="2"/>
  <c r="M3054" i="2"/>
  <c r="AF3054" i="2" s="1"/>
  <c r="J3054" i="2"/>
  <c r="G3054" i="2"/>
  <c r="AG3053" i="2"/>
  <c r="AE3053" i="2"/>
  <c r="AB3053" i="2"/>
  <c r="Y3053" i="2"/>
  <c r="AD3053" i="2" s="1"/>
  <c r="AH3053" i="2" s="1"/>
  <c r="V3053" i="2"/>
  <c r="S3053" i="2"/>
  <c r="AC3053" i="2" s="1"/>
  <c r="P3053" i="2"/>
  <c r="M3053" i="2"/>
  <c r="AF3053" i="2" s="1"/>
  <c r="J3053" i="2"/>
  <c r="G3053" i="2"/>
  <c r="AG3052" i="2"/>
  <c r="AF3052" i="2"/>
  <c r="AD3052" i="2"/>
  <c r="AB3052" i="2"/>
  <c r="Y3052" i="2"/>
  <c r="V3052" i="2"/>
  <c r="AE3052" i="2" s="1"/>
  <c r="S3052" i="2"/>
  <c r="AC3052" i="2" s="1"/>
  <c r="P3052" i="2"/>
  <c r="M3052" i="2"/>
  <c r="J3052" i="2"/>
  <c r="G3052" i="2"/>
  <c r="AF3051" i="2"/>
  <c r="AH3051" i="2" s="1"/>
  <c r="AE3051" i="2"/>
  <c r="AB3051" i="2"/>
  <c r="Y3051" i="2"/>
  <c r="AD3051" i="2" s="1"/>
  <c r="V3051" i="2"/>
  <c r="S3051" i="2"/>
  <c r="AC3051" i="2" s="1"/>
  <c r="P3051" i="2"/>
  <c r="M3051" i="2"/>
  <c r="J3051" i="2"/>
  <c r="AG3051" i="2" s="1"/>
  <c r="G3051" i="2"/>
  <c r="AH3050" i="2"/>
  <c r="AG3050" i="2"/>
  <c r="AF3050" i="2"/>
  <c r="AB3050" i="2"/>
  <c r="Y3050" i="2"/>
  <c r="AD3050" i="2" s="1"/>
  <c r="V3050" i="2"/>
  <c r="AE3050" i="2" s="1"/>
  <c r="S3050" i="2"/>
  <c r="AC3050" i="2" s="1"/>
  <c r="P3050" i="2"/>
  <c r="M3050" i="2"/>
  <c r="J3050" i="2"/>
  <c r="G3050" i="2"/>
  <c r="AE3049" i="2"/>
  <c r="AC3049" i="2"/>
  <c r="AB3049" i="2"/>
  <c r="Y3049" i="2"/>
  <c r="AD3049" i="2" s="1"/>
  <c r="V3049" i="2"/>
  <c r="S3049" i="2"/>
  <c r="P3049" i="2"/>
  <c r="M3049" i="2"/>
  <c r="AF3049" i="2" s="1"/>
  <c r="J3049" i="2"/>
  <c r="AG3049" i="2" s="1"/>
  <c r="G3049" i="2"/>
  <c r="AG3048" i="2"/>
  <c r="AD3048" i="2"/>
  <c r="AC3048" i="2"/>
  <c r="AH3048" i="2" s="1"/>
  <c r="AB3048" i="2"/>
  <c r="Y3048" i="2"/>
  <c r="V3048" i="2"/>
  <c r="AE3048" i="2" s="1"/>
  <c r="S3048" i="2"/>
  <c r="P3048" i="2"/>
  <c r="M3048" i="2"/>
  <c r="AF3048" i="2" s="1"/>
  <c r="J3048" i="2"/>
  <c r="G3048" i="2"/>
  <c r="AG3047" i="2"/>
  <c r="AE3047" i="2"/>
  <c r="AD3047" i="2"/>
  <c r="AH3047" i="2" s="1"/>
  <c r="AB3047" i="2"/>
  <c r="Y3047" i="2"/>
  <c r="V3047" i="2"/>
  <c r="S3047" i="2"/>
  <c r="AC3047" i="2" s="1"/>
  <c r="P3047" i="2"/>
  <c r="M3047" i="2"/>
  <c r="AF3047" i="2" s="1"/>
  <c r="J3047" i="2"/>
  <c r="G3047" i="2"/>
  <c r="AG3046" i="2"/>
  <c r="AF3046" i="2"/>
  <c r="AD3046" i="2"/>
  <c r="AC3046" i="2"/>
  <c r="AB3046" i="2"/>
  <c r="Y3046" i="2"/>
  <c r="V3046" i="2"/>
  <c r="AE3046" i="2" s="1"/>
  <c r="S3046" i="2"/>
  <c r="P3046" i="2"/>
  <c r="M3046" i="2"/>
  <c r="J3046" i="2"/>
  <c r="G3046" i="2"/>
  <c r="AF3045" i="2"/>
  <c r="AE3045" i="2"/>
  <c r="AB3045" i="2"/>
  <c r="Y3045" i="2"/>
  <c r="AD3045" i="2" s="1"/>
  <c r="V3045" i="2"/>
  <c r="S3045" i="2"/>
  <c r="AC3045" i="2" s="1"/>
  <c r="P3045" i="2"/>
  <c r="M3045" i="2"/>
  <c r="J3045" i="2"/>
  <c r="AG3045" i="2" s="1"/>
  <c r="G3045" i="2"/>
  <c r="AG3044" i="2"/>
  <c r="AF3044" i="2"/>
  <c r="AB3044" i="2"/>
  <c r="Y3044" i="2"/>
  <c r="AD3044" i="2" s="1"/>
  <c r="V3044" i="2"/>
  <c r="AE3044" i="2" s="1"/>
  <c r="S3044" i="2"/>
  <c r="AC3044" i="2" s="1"/>
  <c r="P3044" i="2"/>
  <c r="M3044" i="2"/>
  <c r="J3044" i="2"/>
  <c r="G3044" i="2"/>
  <c r="AC3043" i="2"/>
  <c r="AB3043" i="2"/>
  <c r="Y3043" i="2"/>
  <c r="AD3043" i="2" s="1"/>
  <c r="V3043" i="2"/>
  <c r="AE3043" i="2" s="1"/>
  <c r="S3043" i="2"/>
  <c r="P3043" i="2"/>
  <c r="M3043" i="2"/>
  <c r="AF3043" i="2" s="1"/>
  <c r="J3043" i="2"/>
  <c r="AG3043" i="2" s="1"/>
  <c r="G3043" i="2"/>
  <c r="AG3042" i="2"/>
  <c r="AD3042" i="2"/>
  <c r="AB3042" i="2"/>
  <c r="Y3042" i="2"/>
  <c r="V3042" i="2"/>
  <c r="AE3042" i="2" s="1"/>
  <c r="S3042" i="2"/>
  <c r="AC3042" i="2" s="1"/>
  <c r="AH3042" i="2" s="1"/>
  <c r="P3042" i="2"/>
  <c r="M3042" i="2"/>
  <c r="AF3042" i="2" s="1"/>
  <c r="J3042" i="2"/>
  <c r="G3042" i="2"/>
  <c r="AG3041" i="2"/>
  <c r="AE3041" i="2"/>
  <c r="AD3041" i="2"/>
  <c r="AB3041" i="2"/>
  <c r="Y3041" i="2"/>
  <c r="V3041" i="2"/>
  <c r="S3041" i="2"/>
  <c r="AC3041" i="2" s="1"/>
  <c r="P3041" i="2"/>
  <c r="M3041" i="2"/>
  <c r="AF3041" i="2" s="1"/>
  <c r="J3041" i="2"/>
  <c r="G3041" i="2"/>
  <c r="AG3040" i="2"/>
  <c r="AF3040" i="2"/>
  <c r="AD3040" i="2"/>
  <c r="AC3040" i="2"/>
  <c r="AB3040" i="2"/>
  <c r="Y3040" i="2"/>
  <c r="V3040" i="2"/>
  <c r="AE3040" i="2" s="1"/>
  <c r="S3040" i="2"/>
  <c r="P3040" i="2"/>
  <c r="M3040" i="2"/>
  <c r="J3040" i="2"/>
  <c r="G3040" i="2"/>
  <c r="AE3039" i="2"/>
  <c r="AB3039" i="2"/>
  <c r="Y3039" i="2"/>
  <c r="AD3039" i="2" s="1"/>
  <c r="V3039" i="2"/>
  <c r="S3039" i="2"/>
  <c r="AC3039" i="2" s="1"/>
  <c r="P3039" i="2"/>
  <c r="M3039" i="2"/>
  <c r="AF3039" i="2" s="1"/>
  <c r="J3039" i="2"/>
  <c r="AG3039" i="2" s="1"/>
  <c r="G3039" i="2"/>
  <c r="AF3038" i="2"/>
  <c r="AB3038" i="2"/>
  <c r="Y3038" i="2"/>
  <c r="AD3038" i="2" s="1"/>
  <c r="V3038" i="2"/>
  <c r="AE3038" i="2" s="1"/>
  <c r="S3038" i="2"/>
  <c r="AC3038" i="2" s="1"/>
  <c r="AH3038" i="2" s="1"/>
  <c r="P3038" i="2"/>
  <c r="M3038" i="2"/>
  <c r="J3038" i="2"/>
  <c r="AG3038" i="2" s="1"/>
  <c r="G3038" i="2"/>
  <c r="AE3037" i="2"/>
  <c r="AC3037" i="2"/>
  <c r="AB3037" i="2"/>
  <c r="Y3037" i="2"/>
  <c r="AD3037" i="2" s="1"/>
  <c r="V3037" i="2"/>
  <c r="S3037" i="2"/>
  <c r="P3037" i="2"/>
  <c r="M3037" i="2"/>
  <c r="AF3037" i="2" s="1"/>
  <c r="J3037" i="2"/>
  <c r="AG3037" i="2" s="1"/>
  <c r="G3037" i="2"/>
  <c r="AG3036" i="2"/>
  <c r="AD3036" i="2"/>
  <c r="AC3036" i="2"/>
  <c r="AH3036" i="2" s="1"/>
  <c r="AB3036" i="2"/>
  <c r="Y3036" i="2"/>
  <c r="V3036" i="2"/>
  <c r="AE3036" i="2" s="1"/>
  <c r="S3036" i="2"/>
  <c r="P3036" i="2"/>
  <c r="M3036" i="2"/>
  <c r="AF3036" i="2" s="1"/>
  <c r="J3036" i="2"/>
  <c r="G3036" i="2"/>
  <c r="AG3035" i="2"/>
  <c r="AE3035" i="2"/>
  <c r="AD3035" i="2"/>
  <c r="AB3035" i="2"/>
  <c r="Y3035" i="2"/>
  <c r="V3035" i="2"/>
  <c r="S3035" i="2"/>
  <c r="AC3035" i="2" s="1"/>
  <c r="P3035" i="2"/>
  <c r="M3035" i="2"/>
  <c r="AF3035" i="2" s="1"/>
  <c r="J3035" i="2"/>
  <c r="G3035" i="2"/>
  <c r="AG3034" i="2"/>
  <c r="AF3034" i="2"/>
  <c r="AD3034" i="2"/>
  <c r="AH3034" i="2" s="1"/>
  <c r="AC3034" i="2"/>
  <c r="AB3034" i="2"/>
  <c r="Y3034" i="2"/>
  <c r="V3034" i="2"/>
  <c r="AE3034" i="2" s="1"/>
  <c r="S3034" i="2"/>
  <c r="P3034" i="2"/>
  <c r="M3034" i="2"/>
  <c r="J3034" i="2"/>
  <c r="G3034" i="2"/>
  <c r="AF3033" i="2"/>
  <c r="AE3033" i="2"/>
  <c r="AB3033" i="2"/>
  <c r="Y3033" i="2"/>
  <c r="AD3033" i="2" s="1"/>
  <c r="AH3033" i="2" s="1"/>
  <c r="V3033" i="2"/>
  <c r="S3033" i="2"/>
  <c r="AC3033" i="2" s="1"/>
  <c r="P3033" i="2"/>
  <c r="M3033" i="2"/>
  <c r="J3033" i="2"/>
  <c r="AG3033" i="2" s="1"/>
  <c r="G3033" i="2"/>
  <c r="AG3032" i="2"/>
  <c r="AF3032" i="2"/>
  <c r="AC3032" i="2"/>
  <c r="AB3032" i="2"/>
  <c r="Y3032" i="2"/>
  <c r="AD3032" i="2" s="1"/>
  <c r="AH3032" i="2" s="1"/>
  <c r="V3032" i="2"/>
  <c r="AE3032" i="2" s="1"/>
  <c r="S3032" i="2"/>
  <c r="P3032" i="2"/>
  <c r="M3032" i="2"/>
  <c r="J3032" i="2"/>
  <c r="G3032" i="2"/>
  <c r="AC3031" i="2"/>
  <c r="AB3031" i="2"/>
  <c r="Y3031" i="2"/>
  <c r="AD3031" i="2" s="1"/>
  <c r="V3031" i="2"/>
  <c r="AE3031" i="2" s="1"/>
  <c r="S3031" i="2"/>
  <c r="P3031" i="2"/>
  <c r="M3031" i="2"/>
  <c r="AF3031" i="2" s="1"/>
  <c r="J3031" i="2"/>
  <c r="AG3031" i="2" s="1"/>
  <c r="G3031" i="2"/>
  <c r="AG3030" i="2"/>
  <c r="AD3030" i="2"/>
  <c r="AB3030" i="2"/>
  <c r="Y3030" i="2"/>
  <c r="V3030" i="2"/>
  <c r="AE3030" i="2" s="1"/>
  <c r="S3030" i="2"/>
  <c r="AC3030" i="2" s="1"/>
  <c r="P3030" i="2"/>
  <c r="M3030" i="2"/>
  <c r="AF3030" i="2" s="1"/>
  <c r="J3030" i="2"/>
  <c r="G3030" i="2"/>
  <c r="AG3029" i="2"/>
  <c r="AE3029" i="2"/>
  <c r="AB3029" i="2"/>
  <c r="Y3029" i="2"/>
  <c r="AD3029" i="2" s="1"/>
  <c r="V3029" i="2"/>
  <c r="S3029" i="2"/>
  <c r="AC3029" i="2" s="1"/>
  <c r="P3029" i="2"/>
  <c r="M3029" i="2"/>
  <c r="AF3029" i="2" s="1"/>
  <c r="J3029" i="2"/>
  <c r="G3029" i="2"/>
  <c r="AG3028" i="2"/>
  <c r="AF3028" i="2"/>
  <c r="AD3028" i="2"/>
  <c r="AB3028" i="2"/>
  <c r="Y3028" i="2"/>
  <c r="V3028" i="2"/>
  <c r="AE3028" i="2" s="1"/>
  <c r="S3028" i="2"/>
  <c r="AC3028" i="2" s="1"/>
  <c r="P3028" i="2"/>
  <c r="M3028" i="2"/>
  <c r="J3028" i="2"/>
  <c r="G3028" i="2"/>
  <c r="AE3027" i="2"/>
  <c r="AB3027" i="2"/>
  <c r="Y3027" i="2"/>
  <c r="AD3027" i="2" s="1"/>
  <c r="V3027" i="2"/>
  <c r="S3027" i="2"/>
  <c r="AC3027" i="2" s="1"/>
  <c r="P3027" i="2"/>
  <c r="M3027" i="2"/>
  <c r="AF3027" i="2" s="1"/>
  <c r="J3027" i="2"/>
  <c r="AG3027" i="2" s="1"/>
  <c r="G3027" i="2"/>
  <c r="AF3026" i="2"/>
  <c r="AB3026" i="2"/>
  <c r="Y3026" i="2"/>
  <c r="AD3026" i="2" s="1"/>
  <c r="V3026" i="2"/>
  <c r="AE3026" i="2" s="1"/>
  <c r="S3026" i="2"/>
  <c r="AC3026" i="2" s="1"/>
  <c r="P3026" i="2"/>
  <c r="M3026" i="2"/>
  <c r="J3026" i="2"/>
  <c r="AG3026" i="2" s="1"/>
  <c r="G3026" i="2"/>
  <c r="AC3025" i="2"/>
  <c r="AB3025" i="2"/>
  <c r="Y3025" i="2"/>
  <c r="AD3025" i="2" s="1"/>
  <c r="V3025" i="2"/>
  <c r="AE3025" i="2" s="1"/>
  <c r="S3025" i="2"/>
  <c r="P3025" i="2"/>
  <c r="M3025" i="2"/>
  <c r="AF3025" i="2" s="1"/>
  <c r="J3025" i="2"/>
  <c r="AG3025" i="2" s="1"/>
  <c r="G3025" i="2"/>
  <c r="AG3024" i="2"/>
  <c r="AB3024" i="2"/>
  <c r="Y3024" i="2"/>
  <c r="AD3024" i="2" s="1"/>
  <c r="V3024" i="2"/>
  <c r="AE3024" i="2" s="1"/>
  <c r="S3024" i="2"/>
  <c r="AC3024" i="2" s="1"/>
  <c r="P3024" i="2"/>
  <c r="M3024" i="2"/>
  <c r="AF3024" i="2" s="1"/>
  <c r="J3024" i="2"/>
  <c r="G3024" i="2"/>
  <c r="AG3023" i="2"/>
  <c r="AE3023" i="2"/>
  <c r="AD3023" i="2"/>
  <c r="AH3023" i="2" s="1"/>
  <c r="AB3023" i="2"/>
  <c r="Y3023" i="2"/>
  <c r="V3023" i="2"/>
  <c r="S3023" i="2"/>
  <c r="AC3023" i="2" s="1"/>
  <c r="P3023" i="2"/>
  <c r="M3023" i="2"/>
  <c r="AF3023" i="2" s="1"/>
  <c r="J3023" i="2"/>
  <c r="G3023" i="2"/>
  <c r="AG3022" i="2"/>
  <c r="AF3022" i="2"/>
  <c r="AD3022" i="2"/>
  <c r="AC3022" i="2"/>
  <c r="AB3022" i="2"/>
  <c r="Y3022" i="2"/>
  <c r="V3022" i="2"/>
  <c r="AE3022" i="2" s="1"/>
  <c r="S3022" i="2"/>
  <c r="P3022" i="2"/>
  <c r="M3022" i="2"/>
  <c r="J3022" i="2"/>
  <c r="G3022" i="2"/>
  <c r="AH3021" i="2"/>
  <c r="AF3021" i="2"/>
  <c r="AE3021" i="2"/>
  <c r="AB3021" i="2"/>
  <c r="Y3021" i="2"/>
  <c r="AD3021" i="2" s="1"/>
  <c r="V3021" i="2"/>
  <c r="S3021" i="2"/>
  <c r="AC3021" i="2" s="1"/>
  <c r="P3021" i="2"/>
  <c r="M3021" i="2"/>
  <c r="J3021" i="2"/>
  <c r="AG3021" i="2" s="1"/>
  <c r="G3021" i="2"/>
  <c r="AG3020" i="2"/>
  <c r="AF3020" i="2"/>
  <c r="AC3020" i="2"/>
  <c r="AH3020" i="2" s="1"/>
  <c r="AB3020" i="2"/>
  <c r="Y3020" i="2"/>
  <c r="AD3020" i="2" s="1"/>
  <c r="V3020" i="2"/>
  <c r="AE3020" i="2" s="1"/>
  <c r="S3020" i="2"/>
  <c r="P3020" i="2"/>
  <c r="M3020" i="2"/>
  <c r="J3020" i="2"/>
  <c r="G3020" i="2"/>
  <c r="AC3019" i="2"/>
  <c r="AB3019" i="2"/>
  <c r="Y3019" i="2"/>
  <c r="AD3019" i="2" s="1"/>
  <c r="V3019" i="2"/>
  <c r="AE3019" i="2" s="1"/>
  <c r="S3019" i="2"/>
  <c r="P3019" i="2"/>
  <c r="M3019" i="2"/>
  <c r="AF3019" i="2" s="1"/>
  <c r="J3019" i="2"/>
  <c r="AG3019" i="2" s="1"/>
  <c r="G3019" i="2"/>
  <c r="AG3018" i="2"/>
  <c r="AB3018" i="2"/>
  <c r="Y3018" i="2"/>
  <c r="AD3018" i="2" s="1"/>
  <c r="V3018" i="2"/>
  <c r="AE3018" i="2" s="1"/>
  <c r="S3018" i="2"/>
  <c r="AC3018" i="2" s="1"/>
  <c r="P3018" i="2"/>
  <c r="M3018" i="2"/>
  <c r="AF3018" i="2" s="1"/>
  <c r="J3018" i="2"/>
  <c r="G3018" i="2"/>
  <c r="AG3017" i="2"/>
  <c r="AE3017" i="2"/>
  <c r="AB3017" i="2"/>
  <c r="Y3017" i="2"/>
  <c r="AD3017" i="2" s="1"/>
  <c r="V3017" i="2"/>
  <c r="S3017" i="2"/>
  <c r="AC3017" i="2" s="1"/>
  <c r="P3017" i="2"/>
  <c r="M3017" i="2"/>
  <c r="AF3017" i="2" s="1"/>
  <c r="J3017" i="2"/>
  <c r="G3017" i="2"/>
  <c r="AG3016" i="2"/>
  <c r="AD3016" i="2"/>
  <c r="AB3016" i="2"/>
  <c r="Y3016" i="2"/>
  <c r="V3016" i="2"/>
  <c r="AE3016" i="2" s="1"/>
  <c r="S3016" i="2"/>
  <c r="AC3016" i="2" s="1"/>
  <c r="P3016" i="2"/>
  <c r="M3016" i="2"/>
  <c r="AF3016" i="2" s="1"/>
  <c r="J3016" i="2"/>
  <c r="G3016" i="2"/>
  <c r="AE3015" i="2"/>
  <c r="AB3015" i="2"/>
  <c r="Y3015" i="2"/>
  <c r="AD3015" i="2" s="1"/>
  <c r="V3015" i="2"/>
  <c r="S3015" i="2"/>
  <c r="AC3015" i="2" s="1"/>
  <c r="AH3015" i="2" s="1"/>
  <c r="P3015" i="2"/>
  <c r="M3015" i="2"/>
  <c r="AF3015" i="2" s="1"/>
  <c r="J3015" i="2"/>
  <c r="AG3015" i="2" s="1"/>
  <c r="G3015" i="2"/>
  <c r="AF3014" i="2"/>
  <c r="AB3014" i="2"/>
  <c r="Y3014" i="2"/>
  <c r="AD3014" i="2" s="1"/>
  <c r="V3014" i="2"/>
  <c r="AE3014" i="2" s="1"/>
  <c r="S3014" i="2"/>
  <c r="AC3014" i="2" s="1"/>
  <c r="P3014" i="2"/>
  <c r="M3014" i="2"/>
  <c r="J3014" i="2"/>
  <c r="AG3014" i="2" s="1"/>
  <c r="G3014" i="2"/>
  <c r="AC3013" i="2"/>
  <c r="AB3013" i="2"/>
  <c r="Y3013" i="2"/>
  <c r="AD3013" i="2" s="1"/>
  <c r="V3013" i="2"/>
  <c r="AE3013" i="2" s="1"/>
  <c r="S3013" i="2"/>
  <c r="P3013" i="2"/>
  <c r="M3013" i="2"/>
  <c r="AF3013" i="2" s="1"/>
  <c r="J3013" i="2"/>
  <c r="AG3013" i="2" s="1"/>
  <c r="G3013" i="2"/>
  <c r="AG3012" i="2"/>
  <c r="AB3012" i="2"/>
  <c r="Y3012" i="2"/>
  <c r="AD3012" i="2" s="1"/>
  <c r="V3012" i="2"/>
  <c r="AE3012" i="2" s="1"/>
  <c r="S3012" i="2"/>
  <c r="AC3012" i="2" s="1"/>
  <c r="P3012" i="2"/>
  <c r="M3012" i="2"/>
  <c r="AF3012" i="2" s="1"/>
  <c r="J3012" i="2"/>
  <c r="G3012" i="2"/>
  <c r="AG3011" i="2"/>
  <c r="AE3011" i="2"/>
  <c r="AB3011" i="2"/>
  <c r="Y3011" i="2"/>
  <c r="AD3011" i="2" s="1"/>
  <c r="AH3011" i="2" s="1"/>
  <c r="V3011" i="2"/>
  <c r="S3011" i="2"/>
  <c r="AC3011" i="2" s="1"/>
  <c r="P3011" i="2"/>
  <c r="M3011" i="2"/>
  <c r="AF3011" i="2" s="1"/>
  <c r="J3011" i="2"/>
  <c r="G3011" i="2"/>
  <c r="AG3010" i="2"/>
  <c r="AF3010" i="2"/>
  <c r="AD3010" i="2"/>
  <c r="AB3010" i="2"/>
  <c r="Y3010" i="2"/>
  <c r="V3010" i="2"/>
  <c r="AE3010" i="2" s="1"/>
  <c r="S3010" i="2"/>
  <c r="AC3010" i="2" s="1"/>
  <c r="P3010" i="2"/>
  <c r="M3010" i="2"/>
  <c r="J3010" i="2"/>
  <c r="G3010" i="2"/>
  <c r="AF3009" i="2"/>
  <c r="AE3009" i="2"/>
  <c r="AH3009" i="2" s="1"/>
  <c r="AB3009" i="2"/>
  <c r="Y3009" i="2"/>
  <c r="AD3009" i="2" s="1"/>
  <c r="V3009" i="2"/>
  <c r="S3009" i="2"/>
  <c r="AC3009" i="2" s="1"/>
  <c r="P3009" i="2"/>
  <c r="M3009" i="2"/>
  <c r="J3009" i="2"/>
  <c r="AG3009" i="2" s="1"/>
  <c r="G3009" i="2"/>
  <c r="AG3008" i="2"/>
  <c r="AF3008" i="2"/>
  <c r="AC3008" i="2"/>
  <c r="AH3008" i="2" s="1"/>
  <c r="AB3008" i="2"/>
  <c r="Y3008" i="2"/>
  <c r="AD3008" i="2" s="1"/>
  <c r="V3008" i="2"/>
  <c r="AE3008" i="2" s="1"/>
  <c r="S3008" i="2"/>
  <c r="P3008" i="2"/>
  <c r="M3008" i="2"/>
  <c r="J3008" i="2"/>
  <c r="G3008" i="2"/>
  <c r="AE3007" i="2"/>
  <c r="AC3007" i="2"/>
  <c r="AB3007" i="2"/>
  <c r="Y3007" i="2"/>
  <c r="AD3007" i="2" s="1"/>
  <c r="AH3007" i="2" s="1"/>
  <c r="V3007" i="2"/>
  <c r="S3007" i="2"/>
  <c r="P3007" i="2"/>
  <c r="M3007" i="2"/>
  <c r="AF3007" i="2" s="1"/>
  <c r="J3007" i="2"/>
  <c r="AG3007" i="2" s="1"/>
  <c r="G3007" i="2"/>
  <c r="AG3006" i="2"/>
  <c r="AF3006" i="2"/>
  <c r="AE3006" i="2"/>
  <c r="AC3006" i="2"/>
  <c r="AB3006" i="2"/>
  <c r="Y3006" i="2"/>
  <c r="AD3006" i="2" s="1"/>
  <c r="AH3006" i="2" s="1"/>
  <c r="V3006" i="2"/>
  <c r="S3006" i="2"/>
  <c r="P3006" i="2"/>
  <c r="M3006" i="2"/>
  <c r="J3006" i="2"/>
  <c r="G3006" i="2"/>
  <c r="AG3005" i="2"/>
  <c r="AE3005" i="2"/>
  <c r="AD3005" i="2"/>
  <c r="AH3005" i="2" s="1"/>
  <c r="AB3005" i="2"/>
  <c r="Y3005" i="2"/>
  <c r="V3005" i="2"/>
  <c r="S3005" i="2"/>
  <c r="AC3005" i="2" s="1"/>
  <c r="P3005" i="2"/>
  <c r="M3005" i="2"/>
  <c r="AF3005" i="2" s="1"/>
  <c r="J3005" i="2"/>
  <c r="G3005" i="2"/>
  <c r="AG3004" i="2"/>
  <c r="AD3004" i="2"/>
  <c r="AC3004" i="2"/>
  <c r="AB3004" i="2"/>
  <c r="Y3004" i="2"/>
  <c r="V3004" i="2"/>
  <c r="AE3004" i="2" s="1"/>
  <c r="S3004" i="2"/>
  <c r="P3004" i="2"/>
  <c r="M3004" i="2"/>
  <c r="AF3004" i="2" s="1"/>
  <c r="J3004" i="2"/>
  <c r="G3004" i="2"/>
  <c r="AF3003" i="2"/>
  <c r="AE3003" i="2"/>
  <c r="AB3003" i="2"/>
  <c r="Y3003" i="2"/>
  <c r="AD3003" i="2" s="1"/>
  <c r="AH3003" i="2" s="1"/>
  <c r="V3003" i="2"/>
  <c r="S3003" i="2"/>
  <c r="AC3003" i="2" s="1"/>
  <c r="P3003" i="2"/>
  <c r="M3003" i="2"/>
  <c r="J3003" i="2"/>
  <c r="AG3003" i="2" s="1"/>
  <c r="G3003" i="2"/>
  <c r="AF3002" i="2"/>
  <c r="AB3002" i="2"/>
  <c r="Y3002" i="2"/>
  <c r="AD3002" i="2" s="1"/>
  <c r="AH3002" i="2" s="1"/>
  <c r="V3002" i="2"/>
  <c r="AE3002" i="2" s="1"/>
  <c r="S3002" i="2"/>
  <c r="AC3002" i="2" s="1"/>
  <c r="P3002" i="2"/>
  <c r="M3002" i="2"/>
  <c r="J3002" i="2"/>
  <c r="AG3002" i="2" s="1"/>
  <c r="G3002" i="2"/>
  <c r="AC3001" i="2"/>
  <c r="AB3001" i="2"/>
  <c r="Y3001" i="2"/>
  <c r="AD3001" i="2" s="1"/>
  <c r="V3001" i="2"/>
  <c r="AE3001" i="2" s="1"/>
  <c r="S3001" i="2"/>
  <c r="P3001" i="2"/>
  <c r="M3001" i="2"/>
  <c r="AF3001" i="2" s="1"/>
  <c r="J3001" i="2"/>
  <c r="AG3001" i="2" s="1"/>
  <c r="G3001" i="2"/>
  <c r="AG3000" i="2"/>
  <c r="AF3000" i="2"/>
  <c r="AB3000" i="2"/>
  <c r="Y3000" i="2"/>
  <c r="AD3000" i="2" s="1"/>
  <c r="V3000" i="2"/>
  <c r="AE3000" i="2" s="1"/>
  <c r="S3000" i="2"/>
  <c r="AC3000" i="2" s="1"/>
  <c r="P3000" i="2"/>
  <c r="M3000" i="2"/>
  <c r="J3000" i="2"/>
  <c r="G3000" i="2"/>
  <c r="AG2999" i="2"/>
  <c r="AE2999" i="2"/>
  <c r="AD2999" i="2"/>
  <c r="AB2999" i="2"/>
  <c r="Y2999" i="2"/>
  <c r="V2999" i="2"/>
  <c r="S2999" i="2"/>
  <c r="AC2999" i="2" s="1"/>
  <c r="P2999" i="2"/>
  <c r="M2999" i="2"/>
  <c r="AF2999" i="2" s="1"/>
  <c r="J2999" i="2"/>
  <c r="G2999" i="2"/>
  <c r="AG2998" i="2"/>
  <c r="AD2998" i="2"/>
  <c r="AB2998" i="2"/>
  <c r="Y2998" i="2"/>
  <c r="V2998" i="2"/>
  <c r="AE2998" i="2" s="1"/>
  <c r="S2998" i="2"/>
  <c r="AC2998" i="2" s="1"/>
  <c r="P2998" i="2"/>
  <c r="M2998" i="2"/>
  <c r="AF2998" i="2" s="1"/>
  <c r="J2998" i="2"/>
  <c r="G2998" i="2"/>
  <c r="AE2997" i="2"/>
  <c r="AB2997" i="2"/>
  <c r="Y2997" i="2"/>
  <c r="AD2997" i="2" s="1"/>
  <c r="V2997" i="2"/>
  <c r="S2997" i="2"/>
  <c r="AC2997" i="2" s="1"/>
  <c r="P2997" i="2"/>
  <c r="M2997" i="2"/>
  <c r="AF2997" i="2" s="1"/>
  <c r="J2997" i="2"/>
  <c r="AG2997" i="2" s="1"/>
  <c r="G2997" i="2"/>
  <c r="AF2996" i="2"/>
  <c r="AC2996" i="2"/>
  <c r="AB2996" i="2"/>
  <c r="Y2996" i="2"/>
  <c r="AD2996" i="2" s="1"/>
  <c r="AH2996" i="2" s="1"/>
  <c r="V2996" i="2"/>
  <c r="AE2996" i="2" s="1"/>
  <c r="S2996" i="2"/>
  <c r="P2996" i="2"/>
  <c r="M2996" i="2"/>
  <c r="J2996" i="2"/>
  <c r="AG2996" i="2" s="1"/>
  <c r="G2996" i="2"/>
  <c r="AC2995" i="2"/>
  <c r="AB2995" i="2"/>
  <c r="Y2995" i="2"/>
  <c r="AD2995" i="2" s="1"/>
  <c r="V2995" i="2"/>
  <c r="AE2995" i="2" s="1"/>
  <c r="S2995" i="2"/>
  <c r="P2995" i="2"/>
  <c r="M2995" i="2"/>
  <c r="AF2995" i="2" s="1"/>
  <c r="J2995" i="2"/>
  <c r="AG2995" i="2" s="1"/>
  <c r="G2995" i="2"/>
  <c r="AG2994" i="2"/>
  <c r="AF2994" i="2"/>
  <c r="AD2994" i="2"/>
  <c r="AC2994" i="2"/>
  <c r="AB2994" i="2"/>
  <c r="Y2994" i="2"/>
  <c r="V2994" i="2"/>
  <c r="AE2994" i="2" s="1"/>
  <c r="S2994" i="2"/>
  <c r="P2994" i="2"/>
  <c r="M2994" i="2"/>
  <c r="J2994" i="2"/>
  <c r="G2994" i="2"/>
  <c r="AG2993" i="2"/>
  <c r="AB2993" i="2"/>
  <c r="Y2993" i="2"/>
  <c r="AD2993" i="2" s="1"/>
  <c r="V2993" i="2"/>
  <c r="AE2993" i="2" s="1"/>
  <c r="S2993" i="2"/>
  <c r="AC2993" i="2" s="1"/>
  <c r="P2993" i="2"/>
  <c r="M2993" i="2"/>
  <c r="AF2993" i="2" s="1"/>
  <c r="J2993" i="2"/>
  <c r="G2993" i="2"/>
  <c r="AG2992" i="2"/>
  <c r="AF2992" i="2"/>
  <c r="AD2992" i="2"/>
  <c r="AB2992" i="2"/>
  <c r="Y2992" i="2"/>
  <c r="V2992" i="2"/>
  <c r="AE2992" i="2" s="1"/>
  <c r="S2992" i="2"/>
  <c r="AC2992" i="2" s="1"/>
  <c r="P2992" i="2"/>
  <c r="M2992" i="2"/>
  <c r="J2992" i="2"/>
  <c r="G2992" i="2"/>
  <c r="AF2991" i="2"/>
  <c r="AE2991" i="2"/>
  <c r="AB2991" i="2"/>
  <c r="Y2991" i="2"/>
  <c r="AD2991" i="2" s="1"/>
  <c r="V2991" i="2"/>
  <c r="S2991" i="2"/>
  <c r="AC2991" i="2" s="1"/>
  <c r="P2991" i="2"/>
  <c r="M2991" i="2"/>
  <c r="J2991" i="2"/>
  <c r="AG2991" i="2" s="1"/>
  <c r="G2991" i="2"/>
  <c r="AG2990" i="2"/>
  <c r="AF2990" i="2"/>
  <c r="AB2990" i="2"/>
  <c r="Y2990" i="2"/>
  <c r="AD2990" i="2" s="1"/>
  <c r="V2990" i="2"/>
  <c r="AE2990" i="2" s="1"/>
  <c r="S2990" i="2"/>
  <c r="AC2990" i="2" s="1"/>
  <c r="P2990" i="2"/>
  <c r="M2990" i="2"/>
  <c r="J2990" i="2"/>
  <c r="G2990" i="2"/>
  <c r="AE2989" i="2"/>
  <c r="AH2989" i="2" s="1"/>
  <c r="AC2989" i="2"/>
  <c r="AB2989" i="2"/>
  <c r="Y2989" i="2"/>
  <c r="AD2989" i="2" s="1"/>
  <c r="V2989" i="2"/>
  <c r="S2989" i="2"/>
  <c r="P2989" i="2"/>
  <c r="M2989" i="2"/>
  <c r="AF2989" i="2" s="1"/>
  <c r="J2989" i="2"/>
  <c r="AG2989" i="2" s="1"/>
  <c r="G2989" i="2"/>
  <c r="AG2988" i="2"/>
  <c r="AF2988" i="2"/>
  <c r="AE2988" i="2"/>
  <c r="AD2988" i="2"/>
  <c r="AB2988" i="2"/>
  <c r="Y2988" i="2"/>
  <c r="V2988" i="2"/>
  <c r="S2988" i="2"/>
  <c r="AC2988" i="2" s="1"/>
  <c r="AH2988" i="2" s="1"/>
  <c r="P2988" i="2"/>
  <c r="M2988" i="2"/>
  <c r="J2988" i="2"/>
  <c r="G2988" i="2"/>
  <c r="AG2987" i="2"/>
  <c r="AE2987" i="2"/>
  <c r="AB2987" i="2"/>
  <c r="Y2987" i="2"/>
  <c r="AD2987" i="2" s="1"/>
  <c r="AH2987" i="2" s="1"/>
  <c r="V2987" i="2"/>
  <c r="S2987" i="2"/>
  <c r="AC2987" i="2" s="1"/>
  <c r="P2987" i="2"/>
  <c r="M2987" i="2"/>
  <c r="AF2987" i="2" s="1"/>
  <c r="J2987" i="2"/>
  <c r="G2987" i="2"/>
  <c r="AG2986" i="2"/>
  <c r="AF2986" i="2"/>
  <c r="AD2986" i="2"/>
  <c r="AB2986" i="2"/>
  <c r="Y2986" i="2"/>
  <c r="V2986" i="2"/>
  <c r="AE2986" i="2" s="1"/>
  <c r="S2986" i="2"/>
  <c r="AC2986" i="2" s="1"/>
  <c r="P2986" i="2"/>
  <c r="M2986" i="2"/>
  <c r="J2986" i="2"/>
  <c r="G2986" i="2"/>
  <c r="AF2985" i="2"/>
  <c r="AE2985" i="2"/>
  <c r="AB2985" i="2"/>
  <c r="Y2985" i="2"/>
  <c r="AD2985" i="2" s="1"/>
  <c r="AH2985" i="2" s="1"/>
  <c r="V2985" i="2"/>
  <c r="S2985" i="2"/>
  <c r="AC2985" i="2" s="1"/>
  <c r="P2985" i="2"/>
  <c r="M2985" i="2"/>
  <c r="J2985" i="2"/>
  <c r="AG2985" i="2" s="1"/>
  <c r="G2985" i="2"/>
  <c r="AF2984" i="2"/>
  <c r="AB2984" i="2"/>
  <c r="Y2984" i="2"/>
  <c r="AD2984" i="2" s="1"/>
  <c r="AH2984" i="2" s="1"/>
  <c r="V2984" i="2"/>
  <c r="AE2984" i="2" s="1"/>
  <c r="S2984" i="2"/>
  <c r="AC2984" i="2" s="1"/>
  <c r="P2984" i="2"/>
  <c r="M2984" i="2"/>
  <c r="J2984" i="2"/>
  <c r="AG2984" i="2" s="1"/>
  <c r="G2984" i="2"/>
  <c r="AF2983" i="2"/>
  <c r="AC2983" i="2"/>
  <c r="AB2983" i="2"/>
  <c r="Y2983" i="2"/>
  <c r="AD2983" i="2" s="1"/>
  <c r="V2983" i="2"/>
  <c r="AE2983" i="2" s="1"/>
  <c r="S2983" i="2"/>
  <c r="P2983" i="2"/>
  <c r="M2983" i="2"/>
  <c r="J2983" i="2"/>
  <c r="AG2983" i="2" s="1"/>
  <c r="G2983" i="2"/>
  <c r="AG2982" i="2"/>
  <c r="AB2982" i="2"/>
  <c r="Y2982" i="2"/>
  <c r="AD2982" i="2" s="1"/>
  <c r="V2982" i="2"/>
  <c r="AE2982" i="2" s="1"/>
  <c r="S2982" i="2"/>
  <c r="AC2982" i="2" s="1"/>
  <c r="P2982" i="2"/>
  <c r="M2982" i="2"/>
  <c r="AF2982" i="2" s="1"/>
  <c r="J2982" i="2"/>
  <c r="G2982" i="2"/>
  <c r="AG2981" i="2"/>
  <c r="AE2981" i="2"/>
  <c r="AB2981" i="2"/>
  <c r="Y2981" i="2"/>
  <c r="AD2981" i="2" s="1"/>
  <c r="AH2981" i="2" s="1"/>
  <c r="V2981" i="2"/>
  <c r="S2981" i="2"/>
  <c r="AC2981" i="2" s="1"/>
  <c r="P2981" i="2"/>
  <c r="M2981" i="2"/>
  <c r="AF2981" i="2" s="1"/>
  <c r="J2981" i="2"/>
  <c r="G2981" i="2"/>
  <c r="AF2980" i="2"/>
  <c r="AE2980" i="2"/>
  <c r="AD2980" i="2"/>
  <c r="AB2980" i="2"/>
  <c r="Y2980" i="2"/>
  <c r="V2980" i="2"/>
  <c r="S2980" i="2"/>
  <c r="AC2980" i="2" s="1"/>
  <c r="P2980" i="2"/>
  <c r="M2980" i="2"/>
  <c r="J2980" i="2"/>
  <c r="AG2980" i="2" s="1"/>
  <c r="G2980" i="2"/>
  <c r="AG2979" i="2"/>
  <c r="AD2979" i="2"/>
  <c r="AC2979" i="2"/>
  <c r="AB2979" i="2"/>
  <c r="Y2979" i="2"/>
  <c r="V2979" i="2"/>
  <c r="AE2979" i="2" s="1"/>
  <c r="S2979" i="2"/>
  <c r="P2979" i="2"/>
  <c r="M2979" i="2"/>
  <c r="AF2979" i="2" s="1"/>
  <c r="J2979" i="2"/>
  <c r="G2979" i="2"/>
  <c r="AB2978" i="2"/>
  <c r="Y2978" i="2"/>
  <c r="AD2978" i="2" s="1"/>
  <c r="V2978" i="2"/>
  <c r="AE2978" i="2" s="1"/>
  <c r="S2978" i="2"/>
  <c r="AC2978" i="2" s="1"/>
  <c r="P2978" i="2"/>
  <c r="M2978" i="2"/>
  <c r="AF2978" i="2" s="1"/>
  <c r="J2978" i="2"/>
  <c r="AG2978" i="2" s="1"/>
  <c r="G2978" i="2"/>
  <c r="AG2977" i="2"/>
  <c r="AF2977" i="2"/>
  <c r="AB2977" i="2"/>
  <c r="Y2977" i="2"/>
  <c r="AD2977" i="2" s="1"/>
  <c r="AH2977" i="2" s="1"/>
  <c r="V2977" i="2"/>
  <c r="AE2977" i="2" s="1"/>
  <c r="S2977" i="2"/>
  <c r="AC2977" i="2" s="1"/>
  <c r="P2977" i="2"/>
  <c r="M2977" i="2"/>
  <c r="J2977" i="2"/>
  <c r="G2977" i="2"/>
  <c r="AE2976" i="2"/>
  <c r="AD2976" i="2"/>
  <c r="AC2976" i="2"/>
  <c r="AB2976" i="2"/>
  <c r="Y2976" i="2"/>
  <c r="V2976" i="2"/>
  <c r="S2976" i="2"/>
  <c r="P2976" i="2"/>
  <c r="M2976" i="2"/>
  <c r="AF2976" i="2" s="1"/>
  <c r="J2976" i="2"/>
  <c r="AG2976" i="2" s="1"/>
  <c r="G2976" i="2"/>
  <c r="AG2975" i="2"/>
  <c r="AF2975" i="2"/>
  <c r="AE2975" i="2"/>
  <c r="AD2975" i="2"/>
  <c r="AC2975" i="2"/>
  <c r="AB2975" i="2"/>
  <c r="Y2975" i="2"/>
  <c r="V2975" i="2"/>
  <c r="S2975" i="2"/>
  <c r="P2975" i="2"/>
  <c r="M2975" i="2"/>
  <c r="J2975" i="2"/>
  <c r="G2975" i="2"/>
  <c r="AG2974" i="2"/>
  <c r="AF2974" i="2"/>
  <c r="AE2974" i="2"/>
  <c r="AH2974" i="2" s="1"/>
  <c r="AB2974" i="2"/>
  <c r="Y2974" i="2"/>
  <c r="AD2974" i="2" s="1"/>
  <c r="V2974" i="2"/>
  <c r="S2974" i="2"/>
  <c r="AC2974" i="2" s="1"/>
  <c r="P2974" i="2"/>
  <c r="M2974" i="2"/>
  <c r="J2974" i="2"/>
  <c r="G2974" i="2"/>
  <c r="AG2973" i="2"/>
  <c r="AD2973" i="2"/>
  <c r="AC2973" i="2"/>
  <c r="AB2973" i="2"/>
  <c r="Y2973" i="2"/>
  <c r="V2973" i="2"/>
  <c r="AE2973" i="2" s="1"/>
  <c r="S2973" i="2"/>
  <c r="P2973" i="2"/>
  <c r="M2973" i="2"/>
  <c r="AF2973" i="2" s="1"/>
  <c r="J2973" i="2"/>
  <c r="G2973" i="2"/>
  <c r="AB2972" i="2"/>
  <c r="Y2972" i="2"/>
  <c r="AD2972" i="2" s="1"/>
  <c r="V2972" i="2"/>
  <c r="AE2972" i="2" s="1"/>
  <c r="S2972" i="2"/>
  <c r="AC2972" i="2" s="1"/>
  <c r="P2972" i="2"/>
  <c r="M2972" i="2"/>
  <c r="AF2972" i="2" s="1"/>
  <c r="J2972" i="2"/>
  <c r="AG2972" i="2" s="1"/>
  <c r="G2972" i="2"/>
  <c r="AG2971" i="2"/>
  <c r="AF2971" i="2"/>
  <c r="AB2971" i="2"/>
  <c r="Y2971" i="2"/>
  <c r="AD2971" i="2" s="1"/>
  <c r="V2971" i="2"/>
  <c r="AE2971" i="2" s="1"/>
  <c r="S2971" i="2"/>
  <c r="AC2971" i="2" s="1"/>
  <c r="P2971" i="2"/>
  <c r="M2971" i="2"/>
  <c r="J2971" i="2"/>
  <c r="G2971" i="2"/>
  <c r="AE2970" i="2"/>
  <c r="AC2970" i="2"/>
  <c r="AB2970" i="2"/>
  <c r="Y2970" i="2"/>
  <c r="AD2970" i="2" s="1"/>
  <c r="V2970" i="2"/>
  <c r="S2970" i="2"/>
  <c r="P2970" i="2"/>
  <c r="M2970" i="2"/>
  <c r="AF2970" i="2" s="1"/>
  <c r="J2970" i="2"/>
  <c r="AG2970" i="2" s="1"/>
  <c r="G2970" i="2"/>
  <c r="AG2969" i="2"/>
  <c r="AF2969" i="2"/>
  <c r="AE2969" i="2"/>
  <c r="AD2969" i="2"/>
  <c r="AC2969" i="2"/>
  <c r="AB2969" i="2"/>
  <c r="Y2969" i="2"/>
  <c r="V2969" i="2"/>
  <c r="S2969" i="2"/>
  <c r="P2969" i="2"/>
  <c r="M2969" i="2"/>
  <c r="J2969" i="2"/>
  <c r="G2969" i="2"/>
  <c r="AF2968" i="2"/>
  <c r="AE2968" i="2"/>
  <c r="AB2968" i="2"/>
  <c r="Y2968" i="2"/>
  <c r="AD2968" i="2" s="1"/>
  <c r="V2968" i="2"/>
  <c r="S2968" i="2"/>
  <c r="AC2968" i="2" s="1"/>
  <c r="P2968" i="2"/>
  <c r="M2968" i="2"/>
  <c r="J2968" i="2"/>
  <c r="AG2968" i="2" s="1"/>
  <c r="G2968" i="2"/>
  <c r="AG2967" i="2"/>
  <c r="AD2967" i="2"/>
  <c r="AC2967" i="2"/>
  <c r="AB2967" i="2"/>
  <c r="Y2967" i="2"/>
  <c r="V2967" i="2"/>
  <c r="AE2967" i="2" s="1"/>
  <c r="S2967" i="2"/>
  <c r="P2967" i="2"/>
  <c r="M2967" i="2"/>
  <c r="AF2967" i="2" s="1"/>
  <c r="J2967" i="2"/>
  <c r="G2967" i="2"/>
  <c r="AB2966" i="2"/>
  <c r="Y2966" i="2"/>
  <c r="AD2966" i="2" s="1"/>
  <c r="V2966" i="2"/>
  <c r="AE2966" i="2" s="1"/>
  <c r="S2966" i="2"/>
  <c r="AC2966" i="2" s="1"/>
  <c r="P2966" i="2"/>
  <c r="M2966" i="2"/>
  <c r="AF2966" i="2" s="1"/>
  <c r="J2966" i="2"/>
  <c r="AG2966" i="2" s="1"/>
  <c r="G2966" i="2"/>
  <c r="AG2965" i="2"/>
  <c r="AF2965" i="2"/>
  <c r="AB2965" i="2"/>
  <c r="Y2965" i="2"/>
  <c r="AD2965" i="2" s="1"/>
  <c r="AH2965" i="2" s="1"/>
  <c r="V2965" i="2"/>
  <c r="AE2965" i="2" s="1"/>
  <c r="S2965" i="2"/>
  <c r="AC2965" i="2" s="1"/>
  <c r="P2965" i="2"/>
  <c r="M2965" i="2"/>
  <c r="J2965" i="2"/>
  <c r="G2965" i="2"/>
  <c r="AE2964" i="2"/>
  <c r="AC2964" i="2"/>
  <c r="AB2964" i="2"/>
  <c r="Y2964" i="2"/>
  <c r="AD2964" i="2" s="1"/>
  <c r="AH2964" i="2" s="1"/>
  <c r="V2964" i="2"/>
  <c r="S2964" i="2"/>
  <c r="P2964" i="2"/>
  <c r="M2964" i="2"/>
  <c r="AF2964" i="2" s="1"/>
  <c r="J2964" i="2"/>
  <c r="AG2964" i="2" s="1"/>
  <c r="G2964" i="2"/>
  <c r="AG2963" i="2"/>
  <c r="AF2963" i="2"/>
  <c r="AE2963" i="2"/>
  <c r="AD2963" i="2"/>
  <c r="AC2963" i="2"/>
  <c r="AB2963" i="2"/>
  <c r="Y2963" i="2"/>
  <c r="V2963" i="2"/>
  <c r="S2963" i="2"/>
  <c r="P2963" i="2"/>
  <c r="M2963" i="2"/>
  <c r="J2963" i="2"/>
  <c r="G2963" i="2"/>
  <c r="AG2962" i="2"/>
  <c r="AF2962" i="2"/>
  <c r="AE2962" i="2"/>
  <c r="AB2962" i="2"/>
  <c r="Y2962" i="2"/>
  <c r="AD2962" i="2" s="1"/>
  <c r="AH2962" i="2" s="1"/>
  <c r="V2962" i="2"/>
  <c r="S2962" i="2"/>
  <c r="AC2962" i="2" s="1"/>
  <c r="P2962" i="2"/>
  <c r="M2962" i="2"/>
  <c r="J2962" i="2"/>
  <c r="G2962" i="2"/>
  <c r="AG2961" i="2"/>
  <c r="AD2961" i="2"/>
  <c r="AC2961" i="2"/>
  <c r="AB2961" i="2"/>
  <c r="Y2961" i="2"/>
  <c r="V2961" i="2"/>
  <c r="AE2961" i="2" s="1"/>
  <c r="AH2961" i="2" s="1"/>
  <c r="S2961" i="2"/>
  <c r="P2961" i="2"/>
  <c r="M2961" i="2"/>
  <c r="AF2961" i="2" s="1"/>
  <c r="J2961" i="2"/>
  <c r="G2961" i="2"/>
  <c r="AB2960" i="2"/>
  <c r="Y2960" i="2"/>
  <c r="AD2960" i="2" s="1"/>
  <c r="V2960" i="2"/>
  <c r="AE2960" i="2" s="1"/>
  <c r="S2960" i="2"/>
  <c r="AC2960" i="2" s="1"/>
  <c r="P2960" i="2"/>
  <c r="M2960" i="2"/>
  <c r="AF2960" i="2" s="1"/>
  <c r="J2960" i="2"/>
  <c r="AG2960" i="2" s="1"/>
  <c r="G2960" i="2"/>
  <c r="AG2959" i="2"/>
  <c r="AF2959" i="2"/>
  <c r="AB2959" i="2"/>
  <c r="Y2959" i="2"/>
  <c r="AD2959" i="2" s="1"/>
  <c r="V2959" i="2"/>
  <c r="AE2959" i="2" s="1"/>
  <c r="S2959" i="2"/>
  <c r="AC2959" i="2" s="1"/>
  <c r="P2959" i="2"/>
  <c r="M2959" i="2"/>
  <c r="J2959" i="2"/>
  <c r="G2959" i="2"/>
  <c r="AE2958" i="2"/>
  <c r="AC2958" i="2"/>
  <c r="AB2958" i="2"/>
  <c r="Y2958" i="2"/>
  <c r="AD2958" i="2" s="1"/>
  <c r="AH2958" i="2" s="1"/>
  <c r="V2958" i="2"/>
  <c r="S2958" i="2"/>
  <c r="P2958" i="2"/>
  <c r="M2958" i="2"/>
  <c r="AF2958" i="2" s="1"/>
  <c r="J2958" i="2"/>
  <c r="AG2958" i="2" s="1"/>
  <c r="G2958" i="2"/>
  <c r="AG2957" i="2"/>
  <c r="AF2957" i="2"/>
  <c r="AE2957" i="2"/>
  <c r="AD2957" i="2"/>
  <c r="AC2957" i="2"/>
  <c r="AB2957" i="2"/>
  <c r="Y2957" i="2"/>
  <c r="V2957" i="2"/>
  <c r="S2957" i="2"/>
  <c r="P2957" i="2"/>
  <c r="M2957" i="2"/>
  <c r="J2957" i="2"/>
  <c r="G2957" i="2"/>
  <c r="AH2956" i="2"/>
  <c r="AF2956" i="2"/>
  <c r="AE2956" i="2"/>
  <c r="AB2956" i="2"/>
  <c r="Y2956" i="2"/>
  <c r="AD2956" i="2" s="1"/>
  <c r="V2956" i="2"/>
  <c r="S2956" i="2"/>
  <c r="AC2956" i="2" s="1"/>
  <c r="P2956" i="2"/>
  <c r="M2956" i="2"/>
  <c r="J2956" i="2"/>
  <c r="AG2956" i="2" s="1"/>
  <c r="G2956" i="2"/>
  <c r="AG2955" i="2"/>
  <c r="AD2955" i="2"/>
  <c r="AC2955" i="2"/>
  <c r="AB2955" i="2"/>
  <c r="Y2955" i="2"/>
  <c r="V2955" i="2"/>
  <c r="AE2955" i="2" s="1"/>
  <c r="S2955" i="2"/>
  <c r="P2955" i="2"/>
  <c r="M2955" i="2"/>
  <c r="AF2955" i="2" s="1"/>
  <c r="J2955" i="2"/>
  <c r="G2955" i="2"/>
  <c r="AB2954" i="2"/>
  <c r="Y2954" i="2"/>
  <c r="AD2954" i="2" s="1"/>
  <c r="AH2954" i="2" s="1"/>
  <c r="V2954" i="2"/>
  <c r="AE2954" i="2" s="1"/>
  <c r="S2954" i="2"/>
  <c r="AC2954" i="2" s="1"/>
  <c r="P2954" i="2"/>
  <c r="M2954" i="2"/>
  <c r="AF2954" i="2" s="1"/>
  <c r="J2954" i="2"/>
  <c r="AG2954" i="2" s="1"/>
  <c r="G2954" i="2"/>
  <c r="AG2953" i="2"/>
  <c r="AF2953" i="2"/>
  <c r="AB2953" i="2"/>
  <c r="Y2953" i="2"/>
  <c r="AD2953" i="2" s="1"/>
  <c r="AH2953" i="2" s="1"/>
  <c r="V2953" i="2"/>
  <c r="AE2953" i="2" s="1"/>
  <c r="S2953" i="2"/>
  <c r="AC2953" i="2" s="1"/>
  <c r="P2953" i="2"/>
  <c r="M2953" i="2"/>
  <c r="J2953" i="2"/>
  <c r="G2953" i="2"/>
  <c r="AE2952" i="2"/>
  <c r="AC2952" i="2"/>
  <c r="AB2952" i="2"/>
  <c r="Y2952" i="2"/>
  <c r="AD2952" i="2" s="1"/>
  <c r="AH2952" i="2" s="1"/>
  <c r="V2952" i="2"/>
  <c r="S2952" i="2"/>
  <c r="P2952" i="2"/>
  <c r="M2952" i="2"/>
  <c r="AF2952" i="2" s="1"/>
  <c r="J2952" i="2"/>
  <c r="AG2952" i="2" s="1"/>
  <c r="G2952" i="2"/>
  <c r="AG2951" i="2"/>
  <c r="AF2951" i="2"/>
  <c r="AE2951" i="2"/>
  <c r="AD2951" i="2"/>
  <c r="AC2951" i="2"/>
  <c r="AB2951" i="2"/>
  <c r="Y2951" i="2"/>
  <c r="V2951" i="2"/>
  <c r="S2951" i="2"/>
  <c r="P2951" i="2"/>
  <c r="M2951" i="2"/>
  <c r="J2951" i="2"/>
  <c r="G2951" i="2"/>
  <c r="AG2950" i="2"/>
  <c r="AF2950" i="2"/>
  <c r="AE2950" i="2"/>
  <c r="AB2950" i="2"/>
  <c r="Y2950" i="2"/>
  <c r="AD2950" i="2" s="1"/>
  <c r="V2950" i="2"/>
  <c r="S2950" i="2"/>
  <c r="AC2950" i="2" s="1"/>
  <c r="P2950" i="2"/>
  <c r="M2950" i="2"/>
  <c r="J2950" i="2"/>
  <c r="G2950" i="2"/>
  <c r="AG2949" i="2"/>
  <c r="AD2949" i="2"/>
  <c r="AC2949" i="2"/>
  <c r="AB2949" i="2"/>
  <c r="Y2949" i="2"/>
  <c r="V2949" i="2"/>
  <c r="AE2949" i="2" s="1"/>
  <c r="AH2949" i="2" s="1"/>
  <c r="S2949" i="2"/>
  <c r="P2949" i="2"/>
  <c r="M2949" i="2"/>
  <c r="AF2949" i="2" s="1"/>
  <c r="J2949" i="2"/>
  <c r="G2949" i="2"/>
  <c r="AB2948" i="2"/>
  <c r="Y2948" i="2"/>
  <c r="AD2948" i="2" s="1"/>
  <c r="V2948" i="2"/>
  <c r="AE2948" i="2" s="1"/>
  <c r="S2948" i="2"/>
  <c r="AC2948" i="2" s="1"/>
  <c r="P2948" i="2"/>
  <c r="M2948" i="2"/>
  <c r="AF2948" i="2" s="1"/>
  <c r="J2948" i="2"/>
  <c r="AG2948" i="2" s="1"/>
  <c r="G2948" i="2"/>
  <c r="AG2947" i="2"/>
  <c r="AF2947" i="2"/>
  <c r="AB2947" i="2"/>
  <c r="Y2947" i="2"/>
  <c r="AD2947" i="2" s="1"/>
  <c r="V2947" i="2"/>
  <c r="AE2947" i="2" s="1"/>
  <c r="S2947" i="2"/>
  <c r="AC2947" i="2" s="1"/>
  <c r="P2947" i="2"/>
  <c r="M2947" i="2"/>
  <c r="J2947" i="2"/>
  <c r="G2947" i="2"/>
  <c r="AE2946" i="2"/>
  <c r="AD2946" i="2"/>
  <c r="AC2946" i="2"/>
  <c r="AB2946" i="2"/>
  <c r="Y2946" i="2"/>
  <c r="V2946" i="2"/>
  <c r="S2946" i="2"/>
  <c r="P2946" i="2"/>
  <c r="M2946" i="2"/>
  <c r="AF2946" i="2" s="1"/>
  <c r="J2946" i="2"/>
  <c r="AG2946" i="2" s="1"/>
  <c r="G2946" i="2"/>
  <c r="AG2945" i="2"/>
  <c r="AF2945" i="2"/>
  <c r="AE2945" i="2"/>
  <c r="AD2945" i="2"/>
  <c r="AC2945" i="2"/>
  <c r="AB2945" i="2"/>
  <c r="Y2945" i="2"/>
  <c r="V2945" i="2"/>
  <c r="S2945" i="2"/>
  <c r="P2945" i="2"/>
  <c r="M2945" i="2"/>
  <c r="J2945" i="2"/>
  <c r="G2945" i="2"/>
  <c r="AF2944" i="2"/>
  <c r="AE2944" i="2"/>
  <c r="AC2944" i="2"/>
  <c r="AB2944" i="2"/>
  <c r="Y2944" i="2"/>
  <c r="AD2944" i="2" s="1"/>
  <c r="V2944" i="2"/>
  <c r="S2944" i="2"/>
  <c r="P2944" i="2"/>
  <c r="M2944" i="2"/>
  <c r="J2944" i="2"/>
  <c r="AG2944" i="2" s="1"/>
  <c r="AH2944" i="2" s="1"/>
  <c r="G2944" i="2"/>
  <c r="AD2943" i="2"/>
  <c r="AC2943" i="2"/>
  <c r="AB2943" i="2"/>
  <c r="Y2943" i="2"/>
  <c r="V2943" i="2"/>
  <c r="AE2943" i="2" s="1"/>
  <c r="S2943" i="2"/>
  <c r="P2943" i="2"/>
  <c r="M2943" i="2"/>
  <c r="AF2943" i="2" s="1"/>
  <c r="J2943" i="2"/>
  <c r="AG2943" i="2" s="1"/>
  <c r="AH2943" i="2" s="1"/>
  <c r="G2943" i="2"/>
  <c r="AB2942" i="2"/>
  <c r="Y2942" i="2"/>
  <c r="AD2942" i="2" s="1"/>
  <c r="V2942" i="2"/>
  <c r="AE2942" i="2" s="1"/>
  <c r="S2942" i="2"/>
  <c r="AC2942" i="2" s="1"/>
  <c r="P2942" i="2"/>
  <c r="M2942" i="2"/>
  <c r="AF2942" i="2" s="1"/>
  <c r="J2942" i="2"/>
  <c r="AG2942" i="2" s="1"/>
  <c r="G2942" i="2"/>
  <c r="AG2941" i="2"/>
  <c r="AF2941" i="2"/>
  <c r="AB2941" i="2"/>
  <c r="Y2941" i="2"/>
  <c r="AD2941" i="2" s="1"/>
  <c r="AH2941" i="2" s="1"/>
  <c r="V2941" i="2"/>
  <c r="AE2941" i="2" s="1"/>
  <c r="S2941" i="2"/>
  <c r="AC2941" i="2" s="1"/>
  <c r="P2941" i="2"/>
  <c r="M2941" i="2"/>
  <c r="J2941" i="2"/>
  <c r="G2941" i="2"/>
  <c r="AE2940" i="2"/>
  <c r="AC2940" i="2"/>
  <c r="AB2940" i="2"/>
  <c r="Y2940" i="2"/>
  <c r="AD2940" i="2" s="1"/>
  <c r="AH2940" i="2" s="1"/>
  <c r="V2940" i="2"/>
  <c r="S2940" i="2"/>
  <c r="P2940" i="2"/>
  <c r="M2940" i="2"/>
  <c r="AF2940" i="2" s="1"/>
  <c r="J2940" i="2"/>
  <c r="AG2940" i="2" s="1"/>
  <c r="G2940" i="2"/>
  <c r="AG2939" i="2"/>
  <c r="AF2939" i="2"/>
  <c r="AE2939" i="2"/>
  <c r="AD2939" i="2"/>
  <c r="AH2939" i="2" s="1"/>
  <c r="AC2939" i="2"/>
  <c r="AB2939" i="2"/>
  <c r="Y2939" i="2"/>
  <c r="V2939" i="2"/>
  <c r="S2939" i="2"/>
  <c r="P2939" i="2"/>
  <c r="M2939" i="2"/>
  <c r="J2939" i="2"/>
  <c r="G2939" i="2"/>
  <c r="AG2938" i="2"/>
  <c r="AF2938" i="2"/>
  <c r="AE2938" i="2"/>
  <c r="AC2938" i="2"/>
  <c r="AB2938" i="2"/>
  <c r="Y2938" i="2"/>
  <c r="AD2938" i="2" s="1"/>
  <c r="AH2938" i="2" s="1"/>
  <c r="V2938" i="2"/>
  <c r="S2938" i="2"/>
  <c r="P2938" i="2"/>
  <c r="M2938" i="2"/>
  <c r="J2938" i="2"/>
  <c r="G2938" i="2"/>
  <c r="AG2937" i="2"/>
  <c r="AH2937" i="2" s="1"/>
  <c r="AE2937" i="2"/>
  <c r="AD2937" i="2"/>
  <c r="AC2937" i="2"/>
  <c r="AB2937" i="2"/>
  <c r="Y2937" i="2"/>
  <c r="V2937" i="2"/>
  <c r="S2937" i="2"/>
  <c r="P2937" i="2"/>
  <c r="M2937" i="2"/>
  <c r="AF2937" i="2" s="1"/>
  <c r="J2937" i="2"/>
  <c r="G2937" i="2"/>
  <c r="AD2936" i="2"/>
  <c r="AB2936" i="2"/>
  <c r="Y2936" i="2"/>
  <c r="V2936" i="2"/>
  <c r="AE2936" i="2" s="1"/>
  <c r="S2936" i="2"/>
  <c r="AC2936" i="2" s="1"/>
  <c r="P2936" i="2"/>
  <c r="M2936" i="2"/>
  <c r="AF2936" i="2" s="1"/>
  <c r="J2936" i="2"/>
  <c r="AG2936" i="2" s="1"/>
  <c r="G2936" i="2"/>
  <c r="AG2935" i="2"/>
  <c r="AF2935" i="2"/>
  <c r="AB2935" i="2"/>
  <c r="Y2935" i="2"/>
  <c r="AD2935" i="2" s="1"/>
  <c r="V2935" i="2"/>
  <c r="AE2935" i="2" s="1"/>
  <c r="S2935" i="2"/>
  <c r="AC2935" i="2" s="1"/>
  <c r="P2935" i="2"/>
  <c r="M2935" i="2"/>
  <c r="J2935" i="2"/>
  <c r="G2935" i="2"/>
  <c r="AC2934" i="2"/>
  <c r="AB2934" i="2"/>
  <c r="Y2934" i="2"/>
  <c r="AD2934" i="2" s="1"/>
  <c r="V2934" i="2"/>
  <c r="AE2934" i="2" s="1"/>
  <c r="S2934" i="2"/>
  <c r="P2934" i="2"/>
  <c r="M2934" i="2"/>
  <c r="AF2934" i="2" s="1"/>
  <c r="J2934" i="2"/>
  <c r="AG2934" i="2" s="1"/>
  <c r="G2934" i="2"/>
  <c r="AF2933" i="2"/>
  <c r="AE2933" i="2"/>
  <c r="AD2933" i="2"/>
  <c r="AC2933" i="2"/>
  <c r="AB2933" i="2"/>
  <c r="Y2933" i="2"/>
  <c r="V2933" i="2"/>
  <c r="S2933" i="2"/>
  <c r="P2933" i="2"/>
  <c r="M2933" i="2"/>
  <c r="J2933" i="2"/>
  <c r="AG2933" i="2" s="1"/>
  <c r="G2933" i="2"/>
  <c r="AF2932" i="2"/>
  <c r="AE2932" i="2"/>
  <c r="AB2932" i="2"/>
  <c r="Y2932" i="2"/>
  <c r="AD2932" i="2" s="1"/>
  <c r="V2932" i="2"/>
  <c r="S2932" i="2"/>
  <c r="AC2932" i="2" s="1"/>
  <c r="P2932" i="2"/>
  <c r="M2932" i="2"/>
  <c r="J2932" i="2"/>
  <c r="AG2932" i="2" s="1"/>
  <c r="G2932" i="2"/>
  <c r="AC2931" i="2"/>
  <c r="AB2931" i="2"/>
  <c r="Y2931" i="2"/>
  <c r="AD2931" i="2" s="1"/>
  <c r="AH2931" i="2" s="1"/>
  <c r="V2931" i="2"/>
  <c r="AE2931" i="2" s="1"/>
  <c r="S2931" i="2"/>
  <c r="P2931" i="2"/>
  <c r="M2931" i="2"/>
  <c r="AF2931" i="2" s="1"/>
  <c r="J2931" i="2"/>
  <c r="AG2931" i="2" s="1"/>
  <c r="G2931" i="2"/>
  <c r="AD2930" i="2"/>
  <c r="AH2930" i="2" s="1"/>
  <c r="AB2930" i="2"/>
  <c r="Y2930" i="2"/>
  <c r="V2930" i="2"/>
  <c r="AE2930" i="2" s="1"/>
  <c r="S2930" i="2"/>
  <c r="AC2930" i="2" s="1"/>
  <c r="P2930" i="2"/>
  <c r="M2930" i="2"/>
  <c r="AF2930" i="2" s="1"/>
  <c r="J2930" i="2"/>
  <c r="AG2930" i="2" s="1"/>
  <c r="G2930" i="2"/>
  <c r="AG2929" i="2"/>
  <c r="AB2929" i="2"/>
  <c r="Y2929" i="2"/>
  <c r="AD2929" i="2" s="1"/>
  <c r="V2929" i="2"/>
  <c r="AE2929" i="2" s="1"/>
  <c r="S2929" i="2"/>
  <c r="AC2929" i="2" s="1"/>
  <c r="P2929" i="2"/>
  <c r="M2929" i="2"/>
  <c r="AF2929" i="2" s="1"/>
  <c r="J2929" i="2"/>
  <c r="G2929" i="2"/>
  <c r="AC2928" i="2"/>
  <c r="AB2928" i="2"/>
  <c r="Y2928" i="2"/>
  <c r="AD2928" i="2" s="1"/>
  <c r="AH2928" i="2" s="1"/>
  <c r="V2928" i="2"/>
  <c r="AE2928" i="2" s="1"/>
  <c r="S2928" i="2"/>
  <c r="P2928" i="2"/>
  <c r="M2928" i="2"/>
  <c r="AF2928" i="2" s="1"/>
  <c r="J2928" i="2"/>
  <c r="AG2928" i="2" s="1"/>
  <c r="G2928" i="2"/>
  <c r="AF2927" i="2"/>
  <c r="AE2927" i="2"/>
  <c r="AD2927" i="2"/>
  <c r="AC2927" i="2"/>
  <c r="AB2927" i="2"/>
  <c r="Y2927" i="2"/>
  <c r="V2927" i="2"/>
  <c r="S2927" i="2"/>
  <c r="P2927" i="2"/>
  <c r="M2927" i="2"/>
  <c r="J2927" i="2"/>
  <c r="AG2927" i="2" s="1"/>
  <c r="G2927" i="2"/>
  <c r="AG2926" i="2"/>
  <c r="AF2926" i="2"/>
  <c r="AE2926" i="2"/>
  <c r="AC2926" i="2"/>
  <c r="AB2926" i="2"/>
  <c r="Y2926" i="2"/>
  <c r="AD2926" i="2" s="1"/>
  <c r="AH2926" i="2" s="1"/>
  <c r="V2926" i="2"/>
  <c r="S2926" i="2"/>
  <c r="P2926" i="2"/>
  <c r="M2926" i="2"/>
  <c r="J2926" i="2"/>
  <c r="G2926" i="2"/>
  <c r="AG2925" i="2"/>
  <c r="AH2925" i="2" s="1"/>
  <c r="AE2925" i="2"/>
  <c r="AD2925" i="2"/>
  <c r="AC2925" i="2"/>
  <c r="AB2925" i="2"/>
  <c r="Y2925" i="2"/>
  <c r="V2925" i="2"/>
  <c r="S2925" i="2"/>
  <c r="P2925" i="2"/>
  <c r="M2925" i="2"/>
  <c r="AF2925" i="2" s="1"/>
  <c r="J2925" i="2"/>
  <c r="G2925" i="2"/>
  <c r="AD2924" i="2"/>
  <c r="AB2924" i="2"/>
  <c r="Y2924" i="2"/>
  <c r="V2924" i="2"/>
  <c r="AE2924" i="2" s="1"/>
  <c r="S2924" i="2"/>
  <c r="AC2924" i="2" s="1"/>
  <c r="P2924" i="2"/>
  <c r="M2924" i="2"/>
  <c r="AF2924" i="2" s="1"/>
  <c r="J2924" i="2"/>
  <c r="AG2924" i="2" s="1"/>
  <c r="G2924" i="2"/>
  <c r="AG2923" i="2"/>
  <c r="AB2923" i="2"/>
  <c r="Y2923" i="2"/>
  <c r="AD2923" i="2" s="1"/>
  <c r="V2923" i="2"/>
  <c r="AE2923" i="2" s="1"/>
  <c r="S2923" i="2"/>
  <c r="AC2923" i="2" s="1"/>
  <c r="P2923" i="2"/>
  <c r="M2923" i="2"/>
  <c r="AF2923" i="2" s="1"/>
  <c r="J2923" i="2"/>
  <c r="G2923" i="2"/>
  <c r="AD2922" i="2"/>
  <c r="AC2922" i="2"/>
  <c r="AB2922" i="2"/>
  <c r="Y2922" i="2"/>
  <c r="V2922" i="2"/>
  <c r="AE2922" i="2" s="1"/>
  <c r="S2922" i="2"/>
  <c r="P2922" i="2"/>
  <c r="M2922" i="2"/>
  <c r="AF2922" i="2" s="1"/>
  <c r="J2922" i="2"/>
  <c r="AG2922" i="2" s="1"/>
  <c r="G2922" i="2"/>
  <c r="AF2921" i="2"/>
  <c r="AE2921" i="2"/>
  <c r="AD2921" i="2"/>
  <c r="AC2921" i="2"/>
  <c r="AB2921" i="2"/>
  <c r="Y2921" i="2"/>
  <c r="V2921" i="2"/>
  <c r="S2921" i="2"/>
  <c r="P2921" i="2"/>
  <c r="M2921" i="2"/>
  <c r="J2921" i="2"/>
  <c r="AG2921" i="2" s="1"/>
  <c r="G2921" i="2"/>
  <c r="AH2920" i="2"/>
  <c r="AF2920" i="2"/>
  <c r="AE2920" i="2"/>
  <c r="AB2920" i="2"/>
  <c r="Y2920" i="2"/>
  <c r="AD2920" i="2" s="1"/>
  <c r="V2920" i="2"/>
  <c r="S2920" i="2"/>
  <c r="AC2920" i="2" s="1"/>
  <c r="P2920" i="2"/>
  <c r="M2920" i="2"/>
  <c r="J2920" i="2"/>
  <c r="AG2920" i="2" s="1"/>
  <c r="G2920" i="2"/>
  <c r="AH2919" i="2"/>
  <c r="AG2919" i="2"/>
  <c r="AC2919" i="2"/>
  <c r="AB2919" i="2"/>
  <c r="Y2919" i="2"/>
  <c r="AD2919" i="2" s="1"/>
  <c r="V2919" i="2"/>
  <c r="AE2919" i="2" s="1"/>
  <c r="S2919" i="2"/>
  <c r="P2919" i="2"/>
  <c r="M2919" i="2"/>
  <c r="AF2919" i="2" s="1"/>
  <c r="J2919" i="2"/>
  <c r="G2919" i="2"/>
  <c r="AD2918" i="2"/>
  <c r="AB2918" i="2"/>
  <c r="Y2918" i="2"/>
  <c r="V2918" i="2"/>
  <c r="AE2918" i="2" s="1"/>
  <c r="S2918" i="2"/>
  <c r="AC2918" i="2" s="1"/>
  <c r="P2918" i="2"/>
  <c r="M2918" i="2"/>
  <c r="AF2918" i="2" s="1"/>
  <c r="J2918" i="2"/>
  <c r="AG2918" i="2" s="1"/>
  <c r="G2918" i="2"/>
  <c r="AG2917" i="2"/>
  <c r="AB2917" i="2"/>
  <c r="Y2917" i="2"/>
  <c r="AD2917" i="2" s="1"/>
  <c r="V2917" i="2"/>
  <c r="AE2917" i="2" s="1"/>
  <c r="S2917" i="2"/>
  <c r="AC2917" i="2" s="1"/>
  <c r="P2917" i="2"/>
  <c r="M2917" i="2"/>
  <c r="AF2917" i="2" s="1"/>
  <c r="J2917" i="2"/>
  <c r="G2917" i="2"/>
  <c r="AC2916" i="2"/>
  <c r="AB2916" i="2"/>
  <c r="Y2916" i="2"/>
  <c r="AD2916" i="2" s="1"/>
  <c r="V2916" i="2"/>
  <c r="AE2916" i="2" s="1"/>
  <c r="S2916" i="2"/>
  <c r="P2916" i="2"/>
  <c r="M2916" i="2"/>
  <c r="AF2916" i="2" s="1"/>
  <c r="J2916" i="2"/>
  <c r="AG2916" i="2" s="1"/>
  <c r="G2916" i="2"/>
  <c r="AF2915" i="2"/>
  <c r="AE2915" i="2"/>
  <c r="AD2915" i="2"/>
  <c r="AC2915" i="2"/>
  <c r="AB2915" i="2"/>
  <c r="Y2915" i="2"/>
  <c r="V2915" i="2"/>
  <c r="S2915" i="2"/>
  <c r="P2915" i="2"/>
  <c r="M2915" i="2"/>
  <c r="J2915" i="2"/>
  <c r="AG2915" i="2" s="1"/>
  <c r="G2915" i="2"/>
  <c r="AF2914" i="2"/>
  <c r="AE2914" i="2"/>
  <c r="AB2914" i="2"/>
  <c r="Y2914" i="2"/>
  <c r="AD2914" i="2" s="1"/>
  <c r="V2914" i="2"/>
  <c r="S2914" i="2"/>
  <c r="AC2914" i="2" s="1"/>
  <c r="P2914" i="2"/>
  <c r="M2914" i="2"/>
  <c r="J2914" i="2"/>
  <c r="AG2914" i="2" s="1"/>
  <c r="G2914" i="2"/>
  <c r="AC2913" i="2"/>
  <c r="AB2913" i="2"/>
  <c r="Y2913" i="2"/>
  <c r="AD2913" i="2" s="1"/>
  <c r="V2913" i="2"/>
  <c r="AE2913" i="2" s="1"/>
  <c r="S2913" i="2"/>
  <c r="P2913" i="2"/>
  <c r="M2913" i="2"/>
  <c r="AF2913" i="2" s="1"/>
  <c r="J2913" i="2"/>
  <c r="AG2913" i="2" s="1"/>
  <c r="G2913" i="2"/>
  <c r="AD2912" i="2"/>
  <c r="AH2912" i="2" s="1"/>
  <c r="AB2912" i="2"/>
  <c r="Y2912" i="2"/>
  <c r="V2912" i="2"/>
  <c r="AE2912" i="2" s="1"/>
  <c r="S2912" i="2"/>
  <c r="AC2912" i="2" s="1"/>
  <c r="P2912" i="2"/>
  <c r="M2912" i="2"/>
  <c r="AF2912" i="2" s="1"/>
  <c r="J2912" i="2"/>
  <c r="AG2912" i="2" s="1"/>
  <c r="G2912" i="2"/>
  <c r="AG2911" i="2"/>
  <c r="AB2911" i="2"/>
  <c r="Y2911" i="2"/>
  <c r="AD2911" i="2" s="1"/>
  <c r="V2911" i="2"/>
  <c r="AE2911" i="2" s="1"/>
  <c r="S2911" i="2"/>
  <c r="AC2911" i="2" s="1"/>
  <c r="P2911" i="2"/>
  <c r="M2911" i="2"/>
  <c r="AF2911" i="2" s="1"/>
  <c r="J2911" i="2"/>
  <c r="G2911" i="2"/>
  <c r="AC2910" i="2"/>
  <c r="AB2910" i="2"/>
  <c r="Y2910" i="2"/>
  <c r="AD2910" i="2" s="1"/>
  <c r="V2910" i="2"/>
  <c r="AE2910" i="2" s="1"/>
  <c r="S2910" i="2"/>
  <c r="P2910" i="2"/>
  <c r="M2910" i="2"/>
  <c r="AF2910" i="2" s="1"/>
  <c r="J2910" i="2"/>
  <c r="AG2910" i="2" s="1"/>
  <c r="G2910" i="2"/>
  <c r="AF2909" i="2"/>
  <c r="AE2909" i="2"/>
  <c r="AD2909" i="2"/>
  <c r="AC2909" i="2"/>
  <c r="AB2909" i="2"/>
  <c r="Y2909" i="2"/>
  <c r="V2909" i="2"/>
  <c r="S2909" i="2"/>
  <c r="P2909" i="2"/>
  <c r="M2909" i="2"/>
  <c r="J2909" i="2"/>
  <c r="AG2909" i="2" s="1"/>
  <c r="G2909" i="2"/>
  <c r="AG2908" i="2"/>
  <c r="AF2908" i="2"/>
  <c r="AE2908" i="2"/>
  <c r="AC2908" i="2"/>
  <c r="AB2908" i="2"/>
  <c r="Y2908" i="2"/>
  <c r="AD2908" i="2" s="1"/>
  <c r="AH2908" i="2" s="1"/>
  <c r="V2908" i="2"/>
  <c r="S2908" i="2"/>
  <c r="P2908" i="2"/>
  <c r="M2908" i="2"/>
  <c r="J2908" i="2"/>
  <c r="G2908" i="2"/>
  <c r="AG2907" i="2"/>
  <c r="AE2907" i="2"/>
  <c r="AC2907" i="2"/>
  <c r="AB2907" i="2"/>
  <c r="Y2907" i="2"/>
  <c r="AD2907" i="2" s="1"/>
  <c r="AH2907" i="2" s="1"/>
  <c r="V2907" i="2"/>
  <c r="S2907" i="2"/>
  <c r="P2907" i="2"/>
  <c r="M2907" i="2"/>
  <c r="AF2907" i="2" s="1"/>
  <c r="J2907" i="2"/>
  <c r="G2907" i="2"/>
  <c r="AD2906" i="2"/>
  <c r="AB2906" i="2"/>
  <c r="Y2906" i="2"/>
  <c r="V2906" i="2"/>
  <c r="AE2906" i="2" s="1"/>
  <c r="S2906" i="2"/>
  <c r="AC2906" i="2" s="1"/>
  <c r="P2906" i="2"/>
  <c r="M2906" i="2"/>
  <c r="AF2906" i="2" s="1"/>
  <c r="J2906" i="2"/>
  <c r="AG2906" i="2" s="1"/>
  <c r="G2906" i="2"/>
  <c r="AG2905" i="2"/>
  <c r="AF2905" i="2"/>
  <c r="AB2905" i="2"/>
  <c r="Y2905" i="2"/>
  <c r="AD2905" i="2" s="1"/>
  <c r="V2905" i="2"/>
  <c r="AE2905" i="2" s="1"/>
  <c r="S2905" i="2"/>
  <c r="AC2905" i="2" s="1"/>
  <c r="P2905" i="2"/>
  <c r="M2905" i="2"/>
  <c r="J2905" i="2"/>
  <c r="G2905" i="2"/>
  <c r="AD2904" i="2"/>
  <c r="AH2904" i="2" s="1"/>
  <c r="AC2904" i="2"/>
  <c r="AB2904" i="2"/>
  <c r="Y2904" i="2"/>
  <c r="V2904" i="2"/>
  <c r="AE2904" i="2" s="1"/>
  <c r="S2904" i="2"/>
  <c r="P2904" i="2"/>
  <c r="M2904" i="2"/>
  <c r="AF2904" i="2" s="1"/>
  <c r="J2904" i="2"/>
  <c r="AG2904" i="2" s="1"/>
  <c r="G2904" i="2"/>
  <c r="AF2903" i="2"/>
  <c r="AE2903" i="2"/>
  <c r="AD2903" i="2"/>
  <c r="AH2903" i="2" s="1"/>
  <c r="AC2903" i="2"/>
  <c r="AB2903" i="2"/>
  <c r="Y2903" i="2"/>
  <c r="V2903" i="2"/>
  <c r="S2903" i="2"/>
  <c r="P2903" i="2"/>
  <c r="M2903" i="2"/>
  <c r="J2903" i="2"/>
  <c r="AG2903" i="2" s="1"/>
  <c r="G2903" i="2"/>
  <c r="AG2902" i="2"/>
  <c r="AF2902" i="2"/>
  <c r="AH2902" i="2" s="1"/>
  <c r="AE2902" i="2"/>
  <c r="AB2902" i="2"/>
  <c r="Y2902" i="2"/>
  <c r="AD2902" i="2" s="1"/>
  <c r="V2902" i="2"/>
  <c r="S2902" i="2"/>
  <c r="AC2902" i="2" s="1"/>
  <c r="P2902" i="2"/>
  <c r="M2902" i="2"/>
  <c r="J2902" i="2"/>
  <c r="G2902" i="2"/>
  <c r="AG2901" i="2"/>
  <c r="AH2901" i="2" s="1"/>
  <c r="AD2901" i="2"/>
  <c r="AC2901" i="2"/>
  <c r="AB2901" i="2"/>
  <c r="Y2901" i="2"/>
  <c r="V2901" i="2"/>
  <c r="AE2901" i="2" s="1"/>
  <c r="S2901" i="2"/>
  <c r="P2901" i="2"/>
  <c r="M2901" i="2"/>
  <c r="AF2901" i="2" s="1"/>
  <c r="J2901" i="2"/>
  <c r="G2901" i="2"/>
  <c r="AD2900" i="2"/>
  <c r="AH2900" i="2" s="1"/>
  <c r="AB2900" i="2"/>
  <c r="Y2900" i="2"/>
  <c r="V2900" i="2"/>
  <c r="AE2900" i="2" s="1"/>
  <c r="S2900" i="2"/>
  <c r="AC2900" i="2" s="1"/>
  <c r="P2900" i="2"/>
  <c r="M2900" i="2"/>
  <c r="AF2900" i="2" s="1"/>
  <c r="J2900" i="2"/>
  <c r="AG2900" i="2" s="1"/>
  <c r="G2900" i="2"/>
  <c r="AB2899" i="2"/>
  <c r="Y2899" i="2"/>
  <c r="AD2899" i="2" s="1"/>
  <c r="V2899" i="2"/>
  <c r="AE2899" i="2" s="1"/>
  <c r="S2899" i="2"/>
  <c r="AC2899" i="2" s="1"/>
  <c r="P2899" i="2"/>
  <c r="M2899" i="2"/>
  <c r="AF2899" i="2" s="1"/>
  <c r="J2899" i="2"/>
  <c r="AG2899" i="2" s="1"/>
  <c r="G2899" i="2"/>
  <c r="AC2898" i="2"/>
  <c r="AB2898" i="2"/>
  <c r="Y2898" i="2"/>
  <c r="AD2898" i="2" s="1"/>
  <c r="AH2898" i="2" s="1"/>
  <c r="V2898" i="2"/>
  <c r="AE2898" i="2" s="1"/>
  <c r="S2898" i="2"/>
  <c r="P2898" i="2"/>
  <c r="M2898" i="2"/>
  <c r="AF2898" i="2" s="1"/>
  <c r="J2898" i="2"/>
  <c r="AG2898" i="2" s="1"/>
  <c r="G2898" i="2"/>
  <c r="AF2897" i="2"/>
  <c r="AE2897" i="2"/>
  <c r="AD2897" i="2"/>
  <c r="AC2897" i="2"/>
  <c r="AB2897" i="2"/>
  <c r="Y2897" i="2"/>
  <c r="V2897" i="2"/>
  <c r="S2897" i="2"/>
  <c r="P2897" i="2"/>
  <c r="M2897" i="2"/>
  <c r="J2897" i="2"/>
  <c r="AG2897" i="2" s="1"/>
  <c r="G2897" i="2"/>
  <c r="AF2896" i="2"/>
  <c r="AE2896" i="2"/>
  <c r="AB2896" i="2"/>
  <c r="Y2896" i="2"/>
  <c r="AD2896" i="2" s="1"/>
  <c r="AH2896" i="2" s="1"/>
  <c r="V2896" i="2"/>
  <c r="S2896" i="2"/>
  <c r="AC2896" i="2" s="1"/>
  <c r="P2896" i="2"/>
  <c r="M2896" i="2"/>
  <c r="J2896" i="2"/>
  <c r="AG2896" i="2" s="1"/>
  <c r="G2896" i="2"/>
  <c r="AC2895" i="2"/>
  <c r="AB2895" i="2"/>
  <c r="Y2895" i="2"/>
  <c r="AD2895" i="2" s="1"/>
  <c r="V2895" i="2"/>
  <c r="AE2895" i="2" s="1"/>
  <c r="S2895" i="2"/>
  <c r="P2895" i="2"/>
  <c r="M2895" i="2"/>
  <c r="AF2895" i="2" s="1"/>
  <c r="J2895" i="2"/>
  <c r="AG2895" i="2" s="1"/>
  <c r="G2895" i="2"/>
  <c r="AD2894" i="2"/>
  <c r="AH2894" i="2" s="1"/>
  <c r="AB2894" i="2"/>
  <c r="Y2894" i="2"/>
  <c r="V2894" i="2"/>
  <c r="AE2894" i="2" s="1"/>
  <c r="S2894" i="2"/>
  <c r="AC2894" i="2" s="1"/>
  <c r="P2894" i="2"/>
  <c r="M2894" i="2"/>
  <c r="AF2894" i="2" s="1"/>
  <c r="J2894" i="2"/>
  <c r="AG2894" i="2" s="1"/>
  <c r="G2894" i="2"/>
  <c r="AB2893" i="2"/>
  <c r="Y2893" i="2"/>
  <c r="AD2893" i="2" s="1"/>
  <c r="V2893" i="2"/>
  <c r="AE2893" i="2" s="1"/>
  <c r="S2893" i="2"/>
  <c r="AC2893" i="2" s="1"/>
  <c r="P2893" i="2"/>
  <c r="M2893" i="2"/>
  <c r="AF2893" i="2" s="1"/>
  <c r="J2893" i="2"/>
  <c r="AG2893" i="2" s="1"/>
  <c r="G2893" i="2"/>
  <c r="AC2892" i="2"/>
  <c r="AB2892" i="2"/>
  <c r="Y2892" i="2"/>
  <c r="AD2892" i="2" s="1"/>
  <c r="V2892" i="2"/>
  <c r="AE2892" i="2" s="1"/>
  <c r="S2892" i="2"/>
  <c r="P2892" i="2"/>
  <c r="M2892" i="2"/>
  <c r="AF2892" i="2" s="1"/>
  <c r="J2892" i="2"/>
  <c r="AG2892" i="2" s="1"/>
  <c r="G2892" i="2"/>
  <c r="AF2891" i="2"/>
  <c r="AE2891" i="2"/>
  <c r="AD2891" i="2"/>
  <c r="AC2891" i="2"/>
  <c r="AB2891" i="2"/>
  <c r="Y2891" i="2"/>
  <c r="V2891" i="2"/>
  <c r="S2891" i="2"/>
  <c r="P2891" i="2"/>
  <c r="M2891" i="2"/>
  <c r="J2891" i="2"/>
  <c r="AG2891" i="2" s="1"/>
  <c r="G2891" i="2"/>
  <c r="AF2890" i="2"/>
  <c r="AE2890" i="2"/>
  <c r="AC2890" i="2"/>
  <c r="AB2890" i="2"/>
  <c r="Y2890" i="2"/>
  <c r="AD2890" i="2" s="1"/>
  <c r="V2890" i="2"/>
  <c r="S2890" i="2"/>
  <c r="P2890" i="2"/>
  <c r="M2890" i="2"/>
  <c r="J2890" i="2"/>
  <c r="AG2890" i="2" s="1"/>
  <c r="G2890" i="2"/>
  <c r="AG2889" i="2"/>
  <c r="AC2889" i="2"/>
  <c r="AB2889" i="2"/>
  <c r="Y2889" i="2"/>
  <c r="AD2889" i="2" s="1"/>
  <c r="V2889" i="2"/>
  <c r="AE2889" i="2" s="1"/>
  <c r="S2889" i="2"/>
  <c r="P2889" i="2"/>
  <c r="M2889" i="2"/>
  <c r="AF2889" i="2" s="1"/>
  <c r="J2889" i="2"/>
  <c r="G2889" i="2"/>
  <c r="AD2888" i="2"/>
  <c r="AB2888" i="2"/>
  <c r="Y2888" i="2"/>
  <c r="V2888" i="2"/>
  <c r="AE2888" i="2" s="1"/>
  <c r="S2888" i="2"/>
  <c r="AC2888" i="2" s="1"/>
  <c r="P2888" i="2"/>
  <c r="M2888" i="2"/>
  <c r="AF2888" i="2" s="1"/>
  <c r="J2888" i="2"/>
  <c r="AG2888" i="2" s="1"/>
  <c r="G2888" i="2"/>
  <c r="AG2887" i="2"/>
  <c r="AB2887" i="2"/>
  <c r="Y2887" i="2"/>
  <c r="AD2887" i="2" s="1"/>
  <c r="V2887" i="2"/>
  <c r="AE2887" i="2" s="1"/>
  <c r="S2887" i="2"/>
  <c r="AC2887" i="2" s="1"/>
  <c r="P2887" i="2"/>
  <c r="M2887" i="2"/>
  <c r="AF2887" i="2" s="1"/>
  <c r="J2887" i="2"/>
  <c r="G2887" i="2"/>
  <c r="AF2886" i="2"/>
  <c r="AB2886" i="2"/>
  <c r="Y2886" i="2"/>
  <c r="AD2886" i="2" s="1"/>
  <c r="AH2886" i="2" s="1"/>
  <c r="V2886" i="2"/>
  <c r="AE2886" i="2" s="1"/>
  <c r="S2886" i="2"/>
  <c r="AC2886" i="2" s="1"/>
  <c r="P2886" i="2"/>
  <c r="M2886" i="2"/>
  <c r="J2886" i="2"/>
  <c r="AG2886" i="2" s="1"/>
  <c r="G2886" i="2"/>
  <c r="AB2885" i="2"/>
  <c r="Y2885" i="2"/>
  <c r="AD2885" i="2" s="1"/>
  <c r="V2885" i="2"/>
  <c r="AE2885" i="2" s="1"/>
  <c r="S2885" i="2"/>
  <c r="AC2885" i="2" s="1"/>
  <c r="P2885" i="2"/>
  <c r="M2885" i="2"/>
  <c r="AF2885" i="2" s="1"/>
  <c r="J2885" i="2"/>
  <c r="AG2885" i="2" s="1"/>
  <c r="G2885" i="2"/>
  <c r="AF2884" i="2"/>
  <c r="AB2884" i="2"/>
  <c r="Y2884" i="2"/>
  <c r="AD2884" i="2" s="1"/>
  <c r="V2884" i="2"/>
  <c r="AE2884" i="2" s="1"/>
  <c r="S2884" i="2"/>
  <c r="AC2884" i="2" s="1"/>
  <c r="P2884" i="2"/>
  <c r="M2884" i="2"/>
  <c r="J2884" i="2"/>
  <c r="AG2884" i="2" s="1"/>
  <c r="G2884" i="2"/>
  <c r="AG2883" i="2"/>
  <c r="AF2883" i="2"/>
  <c r="AC2883" i="2"/>
  <c r="AB2883" i="2"/>
  <c r="Y2883" i="2"/>
  <c r="AD2883" i="2" s="1"/>
  <c r="AH2883" i="2" s="1"/>
  <c r="V2883" i="2"/>
  <c r="AE2883" i="2" s="1"/>
  <c r="S2883" i="2"/>
  <c r="P2883" i="2"/>
  <c r="M2883" i="2"/>
  <c r="J2883" i="2"/>
  <c r="G2883" i="2"/>
  <c r="AG2882" i="2"/>
  <c r="AF2882" i="2"/>
  <c r="AE2882" i="2"/>
  <c r="AD2882" i="2"/>
  <c r="AC2882" i="2"/>
  <c r="AB2882" i="2"/>
  <c r="Y2882" i="2"/>
  <c r="V2882" i="2"/>
  <c r="S2882" i="2"/>
  <c r="P2882" i="2"/>
  <c r="M2882" i="2"/>
  <c r="J2882" i="2"/>
  <c r="G2882" i="2"/>
  <c r="AH2881" i="2"/>
  <c r="AF2881" i="2"/>
  <c r="AE2881" i="2"/>
  <c r="AD2881" i="2"/>
  <c r="AB2881" i="2"/>
  <c r="Y2881" i="2"/>
  <c r="V2881" i="2"/>
  <c r="S2881" i="2"/>
  <c r="AC2881" i="2" s="1"/>
  <c r="P2881" i="2"/>
  <c r="M2881" i="2"/>
  <c r="J2881" i="2"/>
  <c r="AG2881" i="2" s="1"/>
  <c r="G2881" i="2"/>
  <c r="AH2880" i="2"/>
  <c r="AF2880" i="2"/>
  <c r="AB2880" i="2"/>
  <c r="Y2880" i="2"/>
  <c r="AD2880" i="2" s="1"/>
  <c r="V2880" i="2"/>
  <c r="AE2880" i="2" s="1"/>
  <c r="S2880" i="2"/>
  <c r="AC2880" i="2" s="1"/>
  <c r="P2880" i="2"/>
  <c r="M2880" i="2"/>
  <c r="J2880" i="2"/>
  <c r="AG2880" i="2" s="1"/>
  <c r="G2880" i="2"/>
  <c r="AH2879" i="2"/>
  <c r="AB2879" i="2"/>
  <c r="Y2879" i="2"/>
  <c r="AD2879" i="2" s="1"/>
  <c r="V2879" i="2"/>
  <c r="AE2879" i="2" s="1"/>
  <c r="S2879" i="2"/>
  <c r="AC2879" i="2" s="1"/>
  <c r="P2879" i="2"/>
  <c r="M2879" i="2"/>
  <c r="AF2879" i="2" s="1"/>
  <c r="J2879" i="2"/>
  <c r="AG2879" i="2" s="1"/>
  <c r="G2879" i="2"/>
  <c r="AB2878" i="2"/>
  <c r="Y2878" i="2"/>
  <c r="AD2878" i="2" s="1"/>
  <c r="V2878" i="2"/>
  <c r="AE2878" i="2" s="1"/>
  <c r="S2878" i="2"/>
  <c r="AC2878" i="2" s="1"/>
  <c r="P2878" i="2"/>
  <c r="M2878" i="2"/>
  <c r="AF2878" i="2" s="1"/>
  <c r="J2878" i="2"/>
  <c r="AG2878" i="2" s="1"/>
  <c r="G2878" i="2"/>
  <c r="AG2877" i="2"/>
  <c r="AF2877" i="2"/>
  <c r="AC2877" i="2"/>
  <c r="AB2877" i="2"/>
  <c r="Y2877" i="2"/>
  <c r="AD2877" i="2" s="1"/>
  <c r="V2877" i="2"/>
  <c r="AE2877" i="2" s="1"/>
  <c r="S2877" i="2"/>
  <c r="P2877" i="2"/>
  <c r="M2877" i="2"/>
  <c r="J2877" i="2"/>
  <c r="G2877" i="2"/>
  <c r="AG2876" i="2"/>
  <c r="AF2876" i="2"/>
  <c r="AE2876" i="2"/>
  <c r="AD2876" i="2"/>
  <c r="AC2876" i="2"/>
  <c r="AB2876" i="2"/>
  <c r="Y2876" i="2"/>
  <c r="V2876" i="2"/>
  <c r="S2876" i="2"/>
  <c r="P2876" i="2"/>
  <c r="M2876" i="2"/>
  <c r="J2876" i="2"/>
  <c r="G2876" i="2"/>
  <c r="AF2875" i="2"/>
  <c r="AE2875" i="2"/>
  <c r="AD2875" i="2"/>
  <c r="AB2875" i="2"/>
  <c r="Y2875" i="2"/>
  <c r="V2875" i="2"/>
  <c r="S2875" i="2"/>
  <c r="AC2875" i="2" s="1"/>
  <c r="P2875" i="2"/>
  <c r="M2875" i="2"/>
  <c r="J2875" i="2"/>
  <c r="AG2875" i="2" s="1"/>
  <c r="G2875" i="2"/>
  <c r="AG2874" i="2"/>
  <c r="AF2874" i="2"/>
  <c r="AB2874" i="2"/>
  <c r="Y2874" i="2"/>
  <c r="AD2874" i="2" s="1"/>
  <c r="V2874" i="2"/>
  <c r="AE2874" i="2" s="1"/>
  <c r="S2874" i="2"/>
  <c r="AC2874" i="2" s="1"/>
  <c r="P2874" i="2"/>
  <c r="M2874" i="2"/>
  <c r="J2874" i="2"/>
  <c r="G2874" i="2"/>
  <c r="AB2873" i="2"/>
  <c r="Y2873" i="2"/>
  <c r="AD2873" i="2" s="1"/>
  <c r="AH2873" i="2" s="1"/>
  <c r="V2873" i="2"/>
  <c r="AE2873" i="2" s="1"/>
  <c r="S2873" i="2"/>
  <c r="AC2873" i="2" s="1"/>
  <c r="P2873" i="2"/>
  <c r="M2873" i="2"/>
  <c r="AF2873" i="2" s="1"/>
  <c r="J2873" i="2"/>
  <c r="AG2873" i="2" s="1"/>
  <c r="G2873" i="2"/>
  <c r="AB2872" i="2"/>
  <c r="Y2872" i="2"/>
  <c r="AD2872" i="2" s="1"/>
  <c r="V2872" i="2"/>
  <c r="AE2872" i="2" s="1"/>
  <c r="S2872" i="2"/>
  <c r="AC2872" i="2" s="1"/>
  <c r="P2872" i="2"/>
  <c r="M2872" i="2"/>
  <c r="AF2872" i="2" s="1"/>
  <c r="J2872" i="2"/>
  <c r="AG2872" i="2" s="1"/>
  <c r="G2872" i="2"/>
  <c r="AG2871" i="2"/>
  <c r="AF2871" i="2"/>
  <c r="AD2871" i="2"/>
  <c r="AH2871" i="2" s="1"/>
  <c r="AC2871" i="2"/>
  <c r="AB2871" i="2"/>
  <c r="Y2871" i="2"/>
  <c r="V2871" i="2"/>
  <c r="AE2871" i="2" s="1"/>
  <c r="S2871" i="2"/>
  <c r="P2871" i="2"/>
  <c r="M2871" i="2"/>
  <c r="J2871" i="2"/>
  <c r="G2871" i="2"/>
  <c r="AG2870" i="2"/>
  <c r="AF2870" i="2"/>
  <c r="AE2870" i="2"/>
  <c r="AD2870" i="2"/>
  <c r="AH2870" i="2" s="1"/>
  <c r="AC2870" i="2"/>
  <c r="AB2870" i="2"/>
  <c r="Y2870" i="2"/>
  <c r="V2870" i="2"/>
  <c r="S2870" i="2"/>
  <c r="P2870" i="2"/>
  <c r="M2870" i="2"/>
  <c r="J2870" i="2"/>
  <c r="G2870" i="2"/>
  <c r="AF2869" i="2"/>
  <c r="AE2869" i="2"/>
  <c r="AH2869" i="2" s="1"/>
  <c r="AD2869" i="2"/>
  <c r="AB2869" i="2"/>
  <c r="Y2869" i="2"/>
  <c r="V2869" i="2"/>
  <c r="S2869" i="2"/>
  <c r="AC2869" i="2" s="1"/>
  <c r="P2869" i="2"/>
  <c r="M2869" i="2"/>
  <c r="J2869" i="2"/>
  <c r="AG2869" i="2" s="1"/>
  <c r="G2869" i="2"/>
  <c r="AG2868" i="2"/>
  <c r="AF2868" i="2"/>
  <c r="AH2868" i="2" s="1"/>
  <c r="AB2868" i="2"/>
  <c r="Y2868" i="2"/>
  <c r="AD2868" i="2" s="1"/>
  <c r="V2868" i="2"/>
  <c r="AE2868" i="2" s="1"/>
  <c r="S2868" i="2"/>
  <c r="AC2868" i="2" s="1"/>
  <c r="P2868" i="2"/>
  <c r="M2868" i="2"/>
  <c r="J2868" i="2"/>
  <c r="G2868" i="2"/>
  <c r="AB2867" i="2"/>
  <c r="Y2867" i="2"/>
  <c r="AD2867" i="2" s="1"/>
  <c r="V2867" i="2"/>
  <c r="AE2867" i="2" s="1"/>
  <c r="AH2867" i="2" s="1"/>
  <c r="S2867" i="2"/>
  <c r="AC2867" i="2" s="1"/>
  <c r="P2867" i="2"/>
  <c r="M2867" i="2"/>
  <c r="AF2867" i="2" s="1"/>
  <c r="J2867" i="2"/>
  <c r="AG2867" i="2" s="1"/>
  <c r="G2867" i="2"/>
  <c r="AB2866" i="2"/>
  <c r="Y2866" i="2"/>
  <c r="AD2866" i="2" s="1"/>
  <c r="V2866" i="2"/>
  <c r="AE2866" i="2" s="1"/>
  <c r="S2866" i="2"/>
  <c r="AC2866" i="2" s="1"/>
  <c r="P2866" i="2"/>
  <c r="M2866" i="2"/>
  <c r="AF2866" i="2" s="1"/>
  <c r="J2866" i="2"/>
  <c r="AG2866" i="2" s="1"/>
  <c r="G2866" i="2"/>
  <c r="AG2865" i="2"/>
  <c r="AF2865" i="2"/>
  <c r="AC2865" i="2"/>
  <c r="AB2865" i="2"/>
  <c r="Y2865" i="2"/>
  <c r="AD2865" i="2" s="1"/>
  <c r="AH2865" i="2" s="1"/>
  <c r="V2865" i="2"/>
  <c r="AE2865" i="2" s="1"/>
  <c r="S2865" i="2"/>
  <c r="P2865" i="2"/>
  <c r="M2865" i="2"/>
  <c r="J2865" i="2"/>
  <c r="G2865" i="2"/>
  <c r="AF2864" i="2"/>
  <c r="AE2864" i="2"/>
  <c r="AD2864" i="2"/>
  <c r="AC2864" i="2"/>
  <c r="AB2864" i="2"/>
  <c r="Y2864" i="2"/>
  <c r="V2864" i="2"/>
  <c r="S2864" i="2"/>
  <c r="P2864" i="2"/>
  <c r="M2864" i="2"/>
  <c r="J2864" i="2"/>
  <c r="AG2864" i="2" s="1"/>
  <c r="G2864" i="2"/>
  <c r="AF2863" i="2"/>
  <c r="AE2863" i="2"/>
  <c r="AD2863" i="2"/>
  <c r="AH2863" i="2" s="1"/>
  <c r="AB2863" i="2"/>
  <c r="Y2863" i="2"/>
  <c r="V2863" i="2"/>
  <c r="S2863" i="2"/>
  <c r="AC2863" i="2" s="1"/>
  <c r="P2863" i="2"/>
  <c r="M2863" i="2"/>
  <c r="J2863" i="2"/>
  <c r="AG2863" i="2" s="1"/>
  <c r="G2863" i="2"/>
  <c r="AF2862" i="2"/>
  <c r="AD2862" i="2"/>
  <c r="AB2862" i="2"/>
  <c r="Y2862" i="2"/>
  <c r="V2862" i="2"/>
  <c r="AE2862" i="2" s="1"/>
  <c r="S2862" i="2"/>
  <c r="AC2862" i="2" s="1"/>
  <c r="AH2862" i="2" s="1"/>
  <c r="P2862" i="2"/>
  <c r="M2862" i="2"/>
  <c r="J2862" i="2"/>
  <c r="AG2862" i="2" s="1"/>
  <c r="G2862" i="2"/>
  <c r="AB2861" i="2"/>
  <c r="Y2861" i="2"/>
  <c r="AD2861" i="2" s="1"/>
  <c r="V2861" i="2"/>
  <c r="AE2861" i="2" s="1"/>
  <c r="S2861" i="2"/>
  <c r="AC2861" i="2" s="1"/>
  <c r="P2861" i="2"/>
  <c r="M2861" i="2"/>
  <c r="AF2861" i="2" s="1"/>
  <c r="J2861" i="2"/>
  <c r="AG2861" i="2" s="1"/>
  <c r="G2861" i="2"/>
  <c r="AB2860" i="2"/>
  <c r="Y2860" i="2"/>
  <c r="AD2860" i="2" s="1"/>
  <c r="AH2860" i="2" s="1"/>
  <c r="V2860" i="2"/>
  <c r="AE2860" i="2" s="1"/>
  <c r="S2860" i="2"/>
  <c r="AC2860" i="2" s="1"/>
  <c r="P2860" i="2"/>
  <c r="M2860" i="2"/>
  <c r="AF2860" i="2" s="1"/>
  <c r="J2860" i="2"/>
  <c r="AG2860" i="2" s="1"/>
  <c r="G2860" i="2"/>
  <c r="AF2859" i="2"/>
  <c r="AC2859" i="2"/>
  <c r="AB2859" i="2"/>
  <c r="Y2859" i="2"/>
  <c r="AD2859" i="2" s="1"/>
  <c r="V2859" i="2"/>
  <c r="AE2859" i="2" s="1"/>
  <c r="S2859" i="2"/>
  <c r="P2859" i="2"/>
  <c r="M2859" i="2"/>
  <c r="J2859" i="2"/>
  <c r="AG2859" i="2" s="1"/>
  <c r="G2859" i="2"/>
  <c r="AF2858" i="2"/>
  <c r="AE2858" i="2"/>
  <c r="AD2858" i="2"/>
  <c r="AC2858" i="2"/>
  <c r="AB2858" i="2"/>
  <c r="Y2858" i="2"/>
  <c r="V2858" i="2"/>
  <c r="S2858" i="2"/>
  <c r="P2858" i="2"/>
  <c r="M2858" i="2"/>
  <c r="J2858" i="2"/>
  <c r="AG2858" i="2" s="1"/>
  <c r="G2858" i="2"/>
  <c r="AF2857" i="2"/>
  <c r="AE2857" i="2"/>
  <c r="AD2857" i="2"/>
  <c r="AH2857" i="2" s="1"/>
  <c r="AB2857" i="2"/>
  <c r="Y2857" i="2"/>
  <c r="V2857" i="2"/>
  <c r="S2857" i="2"/>
  <c r="AC2857" i="2" s="1"/>
  <c r="P2857" i="2"/>
  <c r="M2857" i="2"/>
  <c r="J2857" i="2"/>
  <c r="AG2857" i="2" s="1"/>
  <c r="G2857" i="2"/>
  <c r="AG2856" i="2"/>
  <c r="AF2856" i="2"/>
  <c r="AD2856" i="2"/>
  <c r="AB2856" i="2"/>
  <c r="Y2856" i="2"/>
  <c r="V2856" i="2"/>
  <c r="AE2856" i="2" s="1"/>
  <c r="AH2856" i="2" s="1"/>
  <c r="S2856" i="2"/>
  <c r="AC2856" i="2" s="1"/>
  <c r="P2856" i="2"/>
  <c r="M2856" i="2"/>
  <c r="J2856" i="2"/>
  <c r="G2856" i="2"/>
  <c r="AB2855" i="2"/>
  <c r="Y2855" i="2"/>
  <c r="AD2855" i="2" s="1"/>
  <c r="V2855" i="2"/>
  <c r="AE2855" i="2" s="1"/>
  <c r="S2855" i="2"/>
  <c r="AC2855" i="2" s="1"/>
  <c r="P2855" i="2"/>
  <c r="M2855" i="2"/>
  <c r="AF2855" i="2" s="1"/>
  <c r="J2855" i="2"/>
  <c r="AG2855" i="2" s="1"/>
  <c r="G2855" i="2"/>
  <c r="AB2854" i="2"/>
  <c r="Y2854" i="2"/>
  <c r="AD2854" i="2" s="1"/>
  <c r="V2854" i="2"/>
  <c r="AE2854" i="2" s="1"/>
  <c r="S2854" i="2"/>
  <c r="AC2854" i="2" s="1"/>
  <c r="P2854" i="2"/>
  <c r="M2854" i="2"/>
  <c r="AF2854" i="2" s="1"/>
  <c r="J2854" i="2"/>
  <c r="AG2854" i="2" s="1"/>
  <c r="G2854" i="2"/>
  <c r="AF2853" i="2"/>
  <c r="AD2853" i="2"/>
  <c r="AH2853" i="2" s="1"/>
  <c r="AC2853" i="2"/>
  <c r="AB2853" i="2"/>
  <c r="Y2853" i="2"/>
  <c r="V2853" i="2"/>
  <c r="AE2853" i="2" s="1"/>
  <c r="S2853" i="2"/>
  <c r="P2853" i="2"/>
  <c r="M2853" i="2"/>
  <c r="J2853" i="2"/>
  <c r="AG2853" i="2" s="1"/>
  <c r="G2853" i="2"/>
  <c r="AF2852" i="2"/>
  <c r="AE2852" i="2"/>
  <c r="AD2852" i="2"/>
  <c r="AH2852" i="2" s="1"/>
  <c r="AC2852" i="2"/>
  <c r="AB2852" i="2"/>
  <c r="Y2852" i="2"/>
  <c r="V2852" i="2"/>
  <c r="S2852" i="2"/>
  <c r="P2852" i="2"/>
  <c r="M2852" i="2"/>
  <c r="J2852" i="2"/>
  <c r="AG2852" i="2" s="1"/>
  <c r="G2852" i="2"/>
  <c r="AF2851" i="2"/>
  <c r="AE2851" i="2"/>
  <c r="AH2851" i="2" s="1"/>
  <c r="AD2851" i="2"/>
  <c r="AB2851" i="2"/>
  <c r="Y2851" i="2"/>
  <c r="V2851" i="2"/>
  <c r="S2851" i="2"/>
  <c r="AC2851" i="2" s="1"/>
  <c r="P2851" i="2"/>
  <c r="M2851" i="2"/>
  <c r="J2851" i="2"/>
  <c r="AG2851" i="2" s="1"/>
  <c r="G2851" i="2"/>
  <c r="AG2850" i="2"/>
  <c r="AF2850" i="2"/>
  <c r="AH2850" i="2" s="1"/>
  <c r="AD2850" i="2"/>
  <c r="AB2850" i="2"/>
  <c r="Y2850" i="2"/>
  <c r="V2850" i="2"/>
  <c r="AE2850" i="2" s="1"/>
  <c r="S2850" i="2"/>
  <c r="AC2850" i="2" s="1"/>
  <c r="P2850" i="2"/>
  <c r="M2850" i="2"/>
  <c r="J2850" i="2"/>
  <c r="G2850" i="2"/>
  <c r="AB2849" i="2"/>
  <c r="Y2849" i="2"/>
  <c r="AD2849" i="2" s="1"/>
  <c r="AH2849" i="2" s="1"/>
  <c r="V2849" i="2"/>
  <c r="AE2849" i="2" s="1"/>
  <c r="S2849" i="2"/>
  <c r="AC2849" i="2" s="1"/>
  <c r="P2849" i="2"/>
  <c r="M2849" i="2"/>
  <c r="AF2849" i="2" s="1"/>
  <c r="J2849" i="2"/>
  <c r="AG2849" i="2" s="1"/>
  <c r="G2849" i="2"/>
  <c r="AB2848" i="2"/>
  <c r="Y2848" i="2"/>
  <c r="AD2848" i="2" s="1"/>
  <c r="V2848" i="2"/>
  <c r="AE2848" i="2" s="1"/>
  <c r="S2848" i="2"/>
  <c r="AC2848" i="2" s="1"/>
  <c r="P2848" i="2"/>
  <c r="M2848" i="2"/>
  <c r="AF2848" i="2" s="1"/>
  <c r="J2848" i="2"/>
  <c r="AG2848" i="2" s="1"/>
  <c r="G2848" i="2"/>
  <c r="AF2847" i="2"/>
  <c r="AD2847" i="2"/>
  <c r="AC2847" i="2"/>
  <c r="AB2847" i="2"/>
  <c r="Y2847" i="2"/>
  <c r="V2847" i="2"/>
  <c r="AE2847" i="2" s="1"/>
  <c r="S2847" i="2"/>
  <c r="P2847" i="2"/>
  <c r="M2847" i="2"/>
  <c r="J2847" i="2"/>
  <c r="AG2847" i="2" s="1"/>
  <c r="G2847" i="2"/>
  <c r="AF2846" i="2"/>
  <c r="AE2846" i="2"/>
  <c r="AD2846" i="2"/>
  <c r="AC2846" i="2"/>
  <c r="AB2846" i="2"/>
  <c r="Y2846" i="2"/>
  <c r="V2846" i="2"/>
  <c r="S2846" i="2"/>
  <c r="P2846" i="2"/>
  <c r="M2846" i="2"/>
  <c r="J2846" i="2"/>
  <c r="AG2846" i="2" s="1"/>
  <c r="G2846" i="2"/>
  <c r="AF2845" i="2"/>
  <c r="AE2845" i="2"/>
  <c r="AD2845" i="2"/>
  <c r="AB2845" i="2"/>
  <c r="Y2845" i="2"/>
  <c r="V2845" i="2"/>
  <c r="S2845" i="2"/>
  <c r="AC2845" i="2" s="1"/>
  <c r="P2845" i="2"/>
  <c r="M2845" i="2"/>
  <c r="J2845" i="2"/>
  <c r="AG2845" i="2" s="1"/>
  <c r="G2845" i="2"/>
  <c r="AF2844" i="2"/>
  <c r="AD2844" i="2"/>
  <c r="AB2844" i="2"/>
  <c r="Y2844" i="2"/>
  <c r="V2844" i="2"/>
  <c r="AE2844" i="2" s="1"/>
  <c r="S2844" i="2"/>
  <c r="AC2844" i="2" s="1"/>
  <c r="P2844" i="2"/>
  <c r="M2844" i="2"/>
  <c r="J2844" i="2"/>
  <c r="AG2844" i="2" s="1"/>
  <c r="G2844" i="2"/>
  <c r="AB2843" i="2"/>
  <c r="Y2843" i="2"/>
  <c r="AD2843" i="2" s="1"/>
  <c r="AH2843" i="2" s="1"/>
  <c r="V2843" i="2"/>
  <c r="AE2843" i="2" s="1"/>
  <c r="S2843" i="2"/>
  <c r="AC2843" i="2" s="1"/>
  <c r="P2843" i="2"/>
  <c r="M2843" i="2"/>
  <c r="AF2843" i="2" s="1"/>
  <c r="J2843" i="2"/>
  <c r="AG2843" i="2" s="1"/>
  <c r="G2843" i="2"/>
  <c r="AB2842" i="2"/>
  <c r="Y2842" i="2"/>
  <c r="AD2842" i="2" s="1"/>
  <c r="AH2842" i="2" s="1"/>
  <c r="V2842" i="2"/>
  <c r="AE2842" i="2" s="1"/>
  <c r="S2842" i="2"/>
  <c r="AC2842" i="2" s="1"/>
  <c r="P2842" i="2"/>
  <c r="M2842" i="2"/>
  <c r="AF2842" i="2" s="1"/>
  <c r="J2842" i="2"/>
  <c r="AG2842" i="2" s="1"/>
  <c r="G2842" i="2"/>
  <c r="AF2841" i="2"/>
  <c r="AC2841" i="2"/>
  <c r="AB2841" i="2"/>
  <c r="Y2841" i="2"/>
  <c r="AD2841" i="2" s="1"/>
  <c r="V2841" i="2"/>
  <c r="AE2841" i="2" s="1"/>
  <c r="S2841" i="2"/>
  <c r="P2841" i="2"/>
  <c r="M2841" i="2"/>
  <c r="J2841" i="2"/>
  <c r="AG2841" i="2" s="1"/>
  <c r="G2841" i="2"/>
  <c r="AF2840" i="2"/>
  <c r="AE2840" i="2"/>
  <c r="AD2840" i="2"/>
  <c r="AC2840" i="2"/>
  <c r="AB2840" i="2"/>
  <c r="Y2840" i="2"/>
  <c r="V2840" i="2"/>
  <c r="S2840" i="2"/>
  <c r="P2840" i="2"/>
  <c r="M2840" i="2"/>
  <c r="J2840" i="2"/>
  <c r="AG2840" i="2" s="1"/>
  <c r="G2840" i="2"/>
  <c r="AF2839" i="2"/>
  <c r="AE2839" i="2"/>
  <c r="AD2839" i="2"/>
  <c r="AH2839" i="2" s="1"/>
  <c r="AC2839" i="2"/>
  <c r="AB2839" i="2"/>
  <c r="Y2839" i="2"/>
  <c r="V2839" i="2"/>
  <c r="S2839" i="2"/>
  <c r="P2839" i="2"/>
  <c r="M2839" i="2"/>
  <c r="J2839" i="2"/>
  <c r="AG2839" i="2" s="1"/>
  <c r="G2839" i="2"/>
  <c r="AG2838" i="2"/>
  <c r="AF2838" i="2"/>
  <c r="AH2838" i="2" s="1"/>
  <c r="AD2838" i="2"/>
  <c r="AB2838" i="2"/>
  <c r="Y2838" i="2"/>
  <c r="V2838" i="2"/>
  <c r="AE2838" i="2" s="1"/>
  <c r="S2838" i="2"/>
  <c r="AC2838" i="2" s="1"/>
  <c r="P2838" i="2"/>
  <c r="M2838" i="2"/>
  <c r="J2838" i="2"/>
  <c r="G2838" i="2"/>
  <c r="AB2837" i="2"/>
  <c r="Y2837" i="2"/>
  <c r="AD2837" i="2" s="1"/>
  <c r="V2837" i="2"/>
  <c r="AE2837" i="2" s="1"/>
  <c r="S2837" i="2"/>
  <c r="AC2837" i="2" s="1"/>
  <c r="P2837" i="2"/>
  <c r="M2837" i="2"/>
  <c r="AF2837" i="2" s="1"/>
  <c r="J2837" i="2"/>
  <c r="AG2837" i="2" s="1"/>
  <c r="G2837" i="2"/>
  <c r="AB2836" i="2"/>
  <c r="Y2836" i="2"/>
  <c r="AD2836" i="2" s="1"/>
  <c r="V2836" i="2"/>
  <c r="AE2836" i="2" s="1"/>
  <c r="S2836" i="2"/>
  <c r="AC2836" i="2" s="1"/>
  <c r="P2836" i="2"/>
  <c r="M2836" i="2"/>
  <c r="AF2836" i="2" s="1"/>
  <c r="J2836" i="2"/>
  <c r="AG2836" i="2" s="1"/>
  <c r="G2836" i="2"/>
  <c r="AF2835" i="2"/>
  <c r="AC2835" i="2"/>
  <c r="AB2835" i="2"/>
  <c r="Y2835" i="2"/>
  <c r="AD2835" i="2" s="1"/>
  <c r="V2835" i="2"/>
  <c r="AE2835" i="2" s="1"/>
  <c r="S2835" i="2"/>
  <c r="P2835" i="2"/>
  <c r="M2835" i="2"/>
  <c r="J2835" i="2"/>
  <c r="AG2835" i="2" s="1"/>
  <c r="G2835" i="2"/>
  <c r="AF2834" i="2"/>
  <c r="AE2834" i="2"/>
  <c r="AD2834" i="2"/>
  <c r="AC2834" i="2"/>
  <c r="AB2834" i="2"/>
  <c r="Y2834" i="2"/>
  <c r="V2834" i="2"/>
  <c r="S2834" i="2"/>
  <c r="P2834" i="2"/>
  <c r="M2834" i="2"/>
  <c r="J2834" i="2"/>
  <c r="AG2834" i="2" s="1"/>
  <c r="G2834" i="2"/>
  <c r="AF2833" i="2"/>
  <c r="AH2833" i="2" s="1"/>
  <c r="AE2833" i="2"/>
  <c r="AD2833" i="2"/>
  <c r="AB2833" i="2"/>
  <c r="Y2833" i="2"/>
  <c r="V2833" i="2"/>
  <c r="S2833" i="2"/>
  <c r="AC2833" i="2" s="1"/>
  <c r="P2833" i="2"/>
  <c r="M2833" i="2"/>
  <c r="J2833" i="2"/>
  <c r="AG2833" i="2" s="1"/>
  <c r="G2833" i="2"/>
  <c r="AG2832" i="2"/>
  <c r="AH2832" i="2" s="1"/>
  <c r="AF2832" i="2"/>
  <c r="AB2832" i="2"/>
  <c r="Y2832" i="2"/>
  <c r="AD2832" i="2" s="1"/>
  <c r="V2832" i="2"/>
  <c r="AE2832" i="2" s="1"/>
  <c r="S2832" i="2"/>
  <c r="AC2832" i="2" s="1"/>
  <c r="P2832" i="2"/>
  <c r="M2832" i="2"/>
  <c r="J2832" i="2"/>
  <c r="G2832" i="2"/>
  <c r="AB2831" i="2"/>
  <c r="Y2831" i="2"/>
  <c r="AD2831" i="2" s="1"/>
  <c r="AH2831" i="2" s="1"/>
  <c r="V2831" i="2"/>
  <c r="AE2831" i="2" s="1"/>
  <c r="S2831" i="2"/>
  <c r="AC2831" i="2" s="1"/>
  <c r="P2831" i="2"/>
  <c r="M2831" i="2"/>
  <c r="AF2831" i="2" s="1"/>
  <c r="J2831" i="2"/>
  <c r="AG2831" i="2" s="1"/>
  <c r="G2831" i="2"/>
  <c r="AB2830" i="2"/>
  <c r="Y2830" i="2"/>
  <c r="AD2830" i="2" s="1"/>
  <c r="V2830" i="2"/>
  <c r="AE2830" i="2" s="1"/>
  <c r="S2830" i="2"/>
  <c r="AC2830" i="2" s="1"/>
  <c r="P2830" i="2"/>
  <c r="M2830" i="2"/>
  <c r="AF2830" i="2" s="1"/>
  <c r="J2830" i="2"/>
  <c r="AG2830" i="2" s="1"/>
  <c r="G2830" i="2"/>
  <c r="AF2829" i="2"/>
  <c r="AD2829" i="2"/>
  <c r="AC2829" i="2"/>
  <c r="AB2829" i="2"/>
  <c r="Y2829" i="2"/>
  <c r="V2829" i="2"/>
  <c r="AE2829" i="2" s="1"/>
  <c r="S2829" i="2"/>
  <c r="P2829" i="2"/>
  <c r="M2829" i="2"/>
  <c r="J2829" i="2"/>
  <c r="AG2829" i="2" s="1"/>
  <c r="G2829" i="2"/>
  <c r="AF2828" i="2"/>
  <c r="AE2828" i="2"/>
  <c r="AD2828" i="2"/>
  <c r="AC2828" i="2"/>
  <c r="AB2828" i="2"/>
  <c r="Y2828" i="2"/>
  <c r="V2828" i="2"/>
  <c r="S2828" i="2"/>
  <c r="P2828" i="2"/>
  <c r="M2828" i="2"/>
  <c r="J2828" i="2"/>
  <c r="AG2828" i="2" s="1"/>
  <c r="G2828" i="2"/>
  <c r="AF2827" i="2"/>
  <c r="AE2827" i="2"/>
  <c r="AD2827" i="2"/>
  <c r="AB2827" i="2"/>
  <c r="Y2827" i="2"/>
  <c r="V2827" i="2"/>
  <c r="S2827" i="2"/>
  <c r="AC2827" i="2" s="1"/>
  <c r="P2827" i="2"/>
  <c r="M2827" i="2"/>
  <c r="J2827" i="2"/>
  <c r="AG2827" i="2" s="1"/>
  <c r="G2827" i="2"/>
  <c r="AF2826" i="2"/>
  <c r="AB2826" i="2"/>
  <c r="Y2826" i="2"/>
  <c r="AD2826" i="2" s="1"/>
  <c r="V2826" i="2"/>
  <c r="AE2826" i="2" s="1"/>
  <c r="S2826" i="2"/>
  <c r="AC2826" i="2" s="1"/>
  <c r="P2826" i="2"/>
  <c r="M2826" i="2"/>
  <c r="J2826" i="2"/>
  <c r="AG2826" i="2" s="1"/>
  <c r="G2826" i="2"/>
  <c r="AB2825" i="2"/>
  <c r="Y2825" i="2"/>
  <c r="AD2825" i="2" s="1"/>
  <c r="AH2825" i="2" s="1"/>
  <c r="V2825" i="2"/>
  <c r="AE2825" i="2" s="1"/>
  <c r="S2825" i="2"/>
  <c r="AC2825" i="2" s="1"/>
  <c r="P2825" i="2"/>
  <c r="M2825" i="2"/>
  <c r="AF2825" i="2" s="1"/>
  <c r="J2825" i="2"/>
  <c r="AG2825" i="2" s="1"/>
  <c r="G2825" i="2"/>
  <c r="AD2824" i="2"/>
  <c r="AH2824" i="2" s="1"/>
  <c r="AB2824" i="2"/>
  <c r="Y2824" i="2"/>
  <c r="V2824" i="2"/>
  <c r="AE2824" i="2" s="1"/>
  <c r="S2824" i="2"/>
  <c r="AC2824" i="2" s="1"/>
  <c r="P2824" i="2"/>
  <c r="M2824" i="2"/>
  <c r="AF2824" i="2" s="1"/>
  <c r="J2824" i="2"/>
  <c r="AG2824" i="2" s="1"/>
  <c r="G2824" i="2"/>
  <c r="AF2823" i="2"/>
  <c r="AC2823" i="2"/>
  <c r="AB2823" i="2"/>
  <c r="Y2823" i="2"/>
  <c r="AD2823" i="2" s="1"/>
  <c r="V2823" i="2"/>
  <c r="AE2823" i="2" s="1"/>
  <c r="S2823" i="2"/>
  <c r="P2823" i="2"/>
  <c r="M2823" i="2"/>
  <c r="J2823" i="2"/>
  <c r="AG2823" i="2" s="1"/>
  <c r="G2823" i="2"/>
  <c r="AF2822" i="2"/>
  <c r="AE2822" i="2"/>
  <c r="AD2822" i="2"/>
  <c r="AC2822" i="2"/>
  <c r="AB2822" i="2"/>
  <c r="Y2822" i="2"/>
  <c r="V2822" i="2"/>
  <c r="S2822" i="2"/>
  <c r="P2822" i="2"/>
  <c r="M2822" i="2"/>
  <c r="J2822" i="2"/>
  <c r="AG2822" i="2" s="1"/>
  <c r="G2822" i="2"/>
  <c r="AF2821" i="2"/>
  <c r="AE2821" i="2"/>
  <c r="AD2821" i="2"/>
  <c r="AH2821" i="2" s="1"/>
  <c r="AB2821" i="2"/>
  <c r="Y2821" i="2"/>
  <c r="V2821" i="2"/>
  <c r="S2821" i="2"/>
  <c r="AC2821" i="2" s="1"/>
  <c r="P2821" i="2"/>
  <c r="M2821" i="2"/>
  <c r="J2821" i="2"/>
  <c r="AG2821" i="2" s="1"/>
  <c r="G2821" i="2"/>
  <c r="AF2820" i="2"/>
  <c r="AC2820" i="2"/>
  <c r="AB2820" i="2"/>
  <c r="Y2820" i="2"/>
  <c r="AD2820" i="2" s="1"/>
  <c r="V2820" i="2"/>
  <c r="AE2820" i="2" s="1"/>
  <c r="S2820" i="2"/>
  <c r="P2820" i="2"/>
  <c r="M2820" i="2"/>
  <c r="J2820" i="2"/>
  <c r="AG2820" i="2" s="1"/>
  <c r="G2820" i="2"/>
  <c r="AB2819" i="2"/>
  <c r="Y2819" i="2"/>
  <c r="AD2819" i="2" s="1"/>
  <c r="V2819" i="2"/>
  <c r="AE2819" i="2" s="1"/>
  <c r="S2819" i="2"/>
  <c r="AC2819" i="2" s="1"/>
  <c r="P2819" i="2"/>
  <c r="M2819" i="2"/>
  <c r="AF2819" i="2" s="1"/>
  <c r="J2819" i="2"/>
  <c r="AG2819" i="2" s="1"/>
  <c r="G2819" i="2"/>
  <c r="AD2818" i="2"/>
  <c r="AB2818" i="2"/>
  <c r="Y2818" i="2"/>
  <c r="V2818" i="2"/>
  <c r="AE2818" i="2" s="1"/>
  <c r="S2818" i="2"/>
  <c r="AC2818" i="2" s="1"/>
  <c r="P2818" i="2"/>
  <c r="M2818" i="2"/>
  <c r="AF2818" i="2" s="1"/>
  <c r="J2818" i="2"/>
  <c r="AG2818" i="2" s="1"/>
  <c r="G2818" i="2"/>
  <c r="AF2817" i="2"/>
  <c r="AC2817" i="2"/>
  <c r="AB2817" i="2"/>
  <c r="Y2817" i="2"/>
  <c r="AD2817" i="2" s="1"/>
  <c r="V2817" i="2"/>
  <c r="AE2817" i="2" s="1"/>
  <c r="S2817" i="2"/>
  <c r="P2817" i="2"/>
  <c r="M2817" i="2"/>
  <c r="J2817" i="2"/>
  <c r="AG2817" i="2" s="1"/>
  <c r="G2817" i="2"/>
  <c r="AF2816" i="2"/>
  <c r="AD2816" i="2"/>
  <c r="AH2816" i="2" s="1"/>
  <c r="AC2816" i="2"/>
  <c r="AB2816" i="2"/>
  <c r="Y2816" i="2"/>
  <c r="V2816" i="2"/>
  <c r="AE2816" i="2" s="1"/>
  <c r="S2816" i="2"/>
  <c r="P2816" i="2"/>
  <c r="M2816" i="2"/>
  <c r="J2816" i="2"/>
  <c r="AG2816" i="2" s="1"/>
  <c r="G2816" i="2"/>
  <c r="AH2815" i="2"/>
  <c r="AF2815" i="2"/>
  <c r="AE2815" i="2"/>
  <c r="AD2815" i="2"/>
  <c r="AB2815" i="2"/>
  <c r="Y2815" i="2"/>
  <c r="V2815" i="2"/>
  <c r="S2815" i="2"/>
  <c r="AC2815" i="2" s="1"/>
  <c r="P2815" i="2"/>
  <c r="M2815" i="2"/>
  <c r="J2815" i="2"/>
  <c r="AG2815" i="2" s="1"/>
  <c r="G2815" i="2"/>
  <c r="AH2814" i="2"/>
  <c r="AG2814" i="2"/>
  <c r="AF2814" i="2"/>
  <c r="AD2814" i="2"/>
  <c r="AB2814" i="2"/>
  <c r="Y2814" i="2"/>
  <c r="V2814" i="2"/>
  <c r="AE2814" i="2" s="1"/>
  <c r="S2814" i="2"/>
  <c r="AC2814" i="2" s="1"/>
  <c r="P2814" i="2"/>
  <c r="M2814" i="2"/>
  <c r="J2814" i="2"/>
  <c r="G2814" i="2"/>
  <c r="AH2813" i="2"/>
  <c r="AB2813" i="2"/>
  <c r="Y2813" i="2"/>
  <c r="AD2813" i="2" s="1"/>
  <c r="V2813" i="2"/>
  <c r="AE2813" i="2" s="1"/>
  <c r="S2813" i="2"/>
  <c r="AC2813" i="2" s="1"/>
  <c r="P2813" i="2"/>
  <c r="M2813" i="2"/>
  <c r="AF2813" i="2" s="1"/>
  <c r="J2813" i="2"/>
  <c r="AG2813" i="2" s="1"/>
  <c r="G2813" i="2"/>
  <c r="AD2812" i="2"/>
  <c r="AB2812" i="2"/>
  <c r="Y2812" i="2"/>
  <c r="V2812" i="2"/>
  <c r="AE2812" i="2" s="1"/>
  <c r="S2812" i="2"/>
  <c r="AC2812" i="2" s="1"/>
  <c r="P2812" i="2"/>
  <c r="M2812" i="2"/>
  <c r="AF2812" i="2" s="1"/>
  <c r="J2812" i="2"/>
  <c r="AG2812" i="2" s="1"/>
  <c r="G2812" i="2"/>
  <c r="AF2811" i="2"/>
  <c r="AD2811" i="2"/>
  <c r="AB2811" i="2"/>
  <c r="Y2811" i="2"/>
  <c r="V2811" i="2"/>
  <c r="AE2811" i="2" s="1"/>
  <c r="S2811" i="2"/>
  <c r="AC2811" i="2" s="1"/>
  <c r="P2811" i="2"/>
  <c r="M2811" i="2"/>
  <c r="J2811" i="2"/>
  <c r="AG2811" i="2" s="1"/>
  <c r="G2811" i="2"/>
  <c r="AF2810" i="2"/>
  <c r="AD2810" i="2"/>
  <c r="AC2810" i="2"/>
  <c r="AB2810" i="2"/>
  <c r="Y2810" i="2"/>
  <c r="V2810" i="2"/>
  <c r="AE2810" i="2" s="1"/>
  <c r="S2810" i="2"/>
  <c r="P2810" i="2"/>
  <c r="M2810" i="2"/>
  <c r="J2810" i="2"/>
  <c r="AG2810" i="2" s="1"/>
  <c r="G2810" i="2"/>
  <c r="AF2809" i="2"/>
  <c r="AE2809" i="2"/>
  <c r="AD2809" i="2"/>
  <c r="AH2809" i="2" s="1"/>
  <c r="AC2809" i="2"/>
  <c r="AB2809" i="2"/>
  <c r="Y2809" i="2"/>
  <c r="V2809" i="2"/>
  <c r="S2809" i="2"/>
  <c r="P2809" i="2"/>
  <c r="M2809" i="2"/>
  <c r="J2809" i="2"/>
  <c r="AG2809" i="2" s="1"/>
  <c r="G2809" i="2"/>
  <c r="AF2808" i="2"/>
  <c r="AB2808" i="2"/>
  <c r="Y2808" i="2"/>
  <c r="AD2808" i="2" s="1"/>
  <c r="V2808" i="2"/>
  <c r="AE2808" i="2" s="1"/>
  <c r="S2808" i="2"/>
  <c r="AC2808" i="2" s="1"/>
  <c r="P2808" i="2"/>
  <c r="M2808" i="2"/>
  <c r="J2808" i="2"/>
  <c r="AG2808" i="2" s="1"/>
  <c r="G2808" i="2"/>
  <c r="AB2807" i="2"/>
  <c r="Y2807" i="2"/>
  <c r="AD2807" i="2" s="1"/>
  <c r="AH2807" i="2" s="1"/>
  <c r="V2807" i="2"/>
  <c r="AE2807" i="2" s="1"/>
  <c r="S2807" i="2"/>
  <c r="AC2807" i="2" s="1"/>
  <c r="P2807" i="2"/>
  <c r="M2807" i="2"/>
  <c r="AF2807" i="2" s="1"/>
  <c r="J2807" i="2"/>
  <c r="AG2807" i="2" s="1"/>
  <c r="G2807" i="2"/>
  <c r="AB2806" i="2"/>
  <c r="Y2806" i="2"/>
  <c r="AD2806" i="2" s="1"/>
  <c r="AH2806" i="2" s="1"/>
  <c r="V2806" i="2"/>
  <c r="AE2806" i="2" s="1"/>
  <c r="S2806" i="2"/>
  <c r="AC2806" i="2" s="1"/>
  <c r="P2806" i="2"/>
  <c r="M2806" i="2"/>
  <c r="AF2806" i="2" s="1"/>
  <c r="J2806" i="2"/>
  <c r="AG2806" i="2" s="1"/>
  <c r="G2806" i="2"/>
  <c r="AB2805" i="2"/>
  <c r="Y2805" i="2"/>
  <c r="AD2805" i="2" s="1"/>
  <c r="V2805" i="2"/>
  <c r="AE2805" i="2" s="1"/>
  <c r="S2805" i="2"/>
  <c r="AC2805" i="2" s="1"/>
  <c r="P2805" i="2"/>
  <c r="M2805" i="2"/>
  <c r="AF2805" i="2" s="1"/>
  <c r="J2805" i="2"/>
  <c r="AG2805" i="2" s="1"/>
  <c r="G2805" i="2"/>
  <c r="AF2804" i="2"/>
  <c r="AD2804" i="2"/>
  <c r="AC2804" i="2"/>
  <c r="AB2804" i="2"/>
  <c r="Y2804" i="2"/>
  <c r="V2804" i="2"/>
  <c r="AE2804" i="2" s="1"/>
  <c r="S2804" i="2"/>
  <c r="P2804" i="2"/>
  <c r="M2804" i="2"/>
  <c r="J2804" i="2"/>
  <c r="AG2804" i="2" s="1"/>
  <c r="G2804" i="2"/>
  <c r="AF2803" i="2"/>
  <c r="AE2803" i="2"/>
  <c r="AD2803" i="2"/>
  <c r="AH2803" i="2" s="1"/>
  <c r="AC2803" i="2"/>
  <c r="AB2803" i="2"/>
  <c r="Y2803" i="2"/>
  <c r="V2803" i="2"/>
  <c r="S2803" i="2"/>
  <c r="P2803" i="2"/>
  <c r="M2803" i="2"/>
  <c r="J2803" i="2"/>
  <c r="AG2803" i="2" s="1"/>
  <c r="G2803" i="2"/>
  <c r="AF2802" i="2"/>
  <c r="AB2802" i="2"/>
  <c r="Y2802" i="2"/>
  <c r="AD2802" i="2" s="1"/>
  <c r="V2802" i="2"/>
  <c r="AE2802" i="2" s="1"/>
  <c r="S2802" i="2"/>
  <c r="AC2802" i="2" s="1"/>
  <c r="P2802" i="2"/>
  <c r="M2802" i="2"/>
  <c r="J2802" i="2"/>
  <c r="AG2802" i="2" s="1"/>
  <c r="G2802" i="2"/>
  <c r="AB2801" i="2"/>
  <c r="Y2801" i="2"/>
  <c r="AD2801" i="2" s="1"/>
  <c r="AH2801" i="2" s="1"/>
  <c r="V2801" i="2"/>
  <c r="AE2801" i="2" s="1"/>
  <c r="S2801" i="2"/>
  <c r="AC2801" i="2" s="1"/>
  <c r="P2801" i="2"/>
  <c r="M2801" i="2"/>
  <c r="AF2801" i="2" s="1"/>
  <c r="J2801" i="2"/>
  <c r="AG2801" i="2" s="1"/>
  <c r="G2801" i="2"/>
  <c r="AD2800" i="2"/>
  <c r="AH2800" i="2" s="1"/>
  <c r="AB2800" i="2"/>
  <c r="Y2800" i="2"/>
  <c r="V2800" i="2"/>
  <c r="AE2800" i="2" s="1"/>
  <c r="S2800" i="2"/>
  <c r="AC2800" i="2" s="1"/>
  <c r="P2800" i="2"/>
  <c r="M2800" i="2"/>
  <c r="AF2800" i="2" s="1"/>
  <c r="J2800" i="2"/>
  <c r="AG2800" i="2" s="1"/>
  <c r="G2800" i="2"/>
  <c r="AB2799" i="2"/>
  <c r="Y2799" i="2"/>
  <c r="AD2799" i="2" s="1"/>
  <c r="V2799" i="2"/>
  <c r="AE2799" i="2" s="1"/>
  <c r="S2799" i="2"/>
  <c r="AC2799" i="2" s="1"/>
  <c r="P2799" i="2"/>
  <c r="M2799" i="2"/>
  <c r="AF2799" i="2" s="1"/>
  <c r="J2799" i="2"/>
  <c r="AG2799" i="2" s="1"/>
  <c r="G2799" i="2"/>
  <c r="AF2798" i="2"/>
  <c r="AD2798" i="2"/>
  <c r="AC2798" i="2"/>
  <c r="AB2798" i="2"/>
  <c r="Y2798" i="2"/>
  <c r="V2798" i="2"/>
  <c r="AE2798" i="2" s="1"/>
  <c r="S2798" i="2"/>
  <c r="P2798" i="2"/>
  <c r="M2798" i="2"/>
  <c r="J2798" i="2"/>
  <c r="AG2798" i="2" s="1"/>
  <c r="G2798" i="2"/>
  <c r="AF2797" i="2"/>
  <c r="AE2797" i="2"/>
  <c r="AD2797" i="2"/>
  <c r="AB2797" i="2"/>
  <c r="Y2797" i="2"/>
  <c r="V2797" i="2"/>
  <c r="S2797" i="2"/>
  <c r="AC2797" i="2" s="1"/>
  <c r="AH2797" i="2" s="1"/>
  <c r="P2797" i="2"/>
  <c r="M2797" i="2"/>
  <c r="J2797" i="2"/>
  <c r="AG2797" i="2" s="1"/>
  <c r="G2797" i="2"/>
  <c r="AG2796" i="2"/>
  <c r="AF2796" i="2"/>
  <c r="AC2796" i="2"/>
  <c r="AB2796" i="2"/>
  <c r="Y2796" i="2"/>
  <c r="AD2796" i="2" s="1"/>
  <c r="V2796" i="2"/>
  <c r="AE2796" i="2" s="1"/>
  <c r="S2796" i="2"/>
  <c r="P2796" i="2"/>
  <c r="M2796" i="2"/>
  <c r="J2796" i="2"/>
  <c r="G2796" i="2"/>
  <c r="AD2795" i="2"/>
  <c r="AB2795" i="2"/>
  <c r="Y2795" i="2"/>
  <c r="V2795" i="2"/>
  <c r="AE2795" i="2" s="1"/>
  <c r="S2795" i="2"/>
  <c r="AC2795" i="2" s="1"/>
  <c r="P2795" i="2"/>
  <c r="M2795" i="2"/>
  <c r="AF2795" i="2" s="1"/>
  <c r="J2795" i="2"/>
  <c r="AG2795" i="2" s="1"/>
  <c r="G2795" i="2"/>
  <c r="AD2794" i="2"/>
  <c r="AB2794" i="2"/>
  <c r="Y2794" i="2"/>
  <c r="V2794" i="2"/>
  <c r="AE2794" i="2" s="1"/>
  <c r="S2794" i="2"/>
  <c r="AC2794" i="2" s="1"/>
  <c r="P2794" i="2"/>
  <c r="M2794" i="2"/>
  <c r="AF2794" i="2" s="1"/>
  <c r="J2794" i="2"/>
  <c r="AG2794" i="2" s="1"/>
  <c r="G2794" i="2"/>
  <c r="AF2793" i="2"/>
  <c r="AD2793" i="2"/>
  <c r="AH2793" i="2" s="1"/>
  <c r="AB2793" i="2"/>
  <c r="Y2793" i="2"/>
  <c r="V2793" i="2"/>
  <c r="AE2793" i="2" s="1"/>
  <c r="S2793" i="2"/>
  <c r="AC2793" i="2" s="1"/>
  <c r="P2793" i="2"/>
  <c r="M2793" i="2"/>
  <c r="J2793" i="2"/>
  <c r="AG2793" i="2" s="1"/>
  <c r="G2793" i="2"/>
  <c r="AF2792" i="2"/>
  <c r="AD2792" i="2"/>
  <c r="AC2792" i="2"/>
  <c r="AB2792" i="2"/>
  <c r="Y2792" i="2"/>
  <c r="V2792" i="2"/>
  <c r="AE2792" i="2" s="1"/>
  <c r="S2792" i="2"/>
  <c r="P2792" i="2"/>
  <c r="M2792" i="2"/>
  <c r="J2792" i="2"/>
  <c r="AG2792" i="2" s="1"/>
  <c r="G2792" i="2"/>
  <c r="AF2791" i="2"/>
  <c r="AE2791" i="2"/>
  <c r="AD2791" i="2"/>
  <c r="AH2791" i="2" s="1"/>
  <c r="AC2791" i="2"/>
  <c r="AB2791" i="2"/>
  <c r="Y2791" i="2"/>
  <c r="V2791" i="2"/>
  <c r="S2791" i="2"/>
  <c r="P2791" i="2"/>
  <c r="M2791" i="2"/>
  <c r="J2791" i="2"/>
  <c r="AG2791" i="2" s="1"/>
  <c r="G2791" i="2"/>
  <c r="AG2790" i="2"/>
  <c r="AF2790" i="2"/>
  <c r="AH2790" i="2" s="1"/>
  <c r="AD2790" i="2"/>
  <c r="AB2790" i="2"/>
  <c r="Y2790" i="2"/>
  <c r="V2790" i="2"/>
  <c r="AE2790" i="2" s="1"/>
  <c r="S2790" i="2"/>
  <c r="AC2790" i="2" s="1"/>
  <c r="P2790" i="2"/>
  <c r="M2790" i="2"/>
  <c r="J2790" i="2"/>
  <c r="G2790" i="2"/>
  <c r="AB2789" i="2"/>
  <c r="Y2789" i="2"/>
  <c r="AD2789" i="2" s="1"/>
  <c r="AH2789" i="2" s="1"/>
  <c r="V2789" i="2"/>
  <c r="AE2789" i="2" s="1"/>
  <c r="S2789" i="2"/>
  <c r="AC2789" i="2" s="1"/>
  <c r="P2789" i="2"/>
  <c r="M2789" i="2"/>
  <c r="AF2789" i="2" s="1"/>
  <c r="J2789" i="2"/>
  <c r="AG2789" i="2" s="1"/>
  <c r="G2789" i="2"/>
  <c r="AB2788" i="2"/>
  <c r="Y2788" i="2"/>
  <c r="AD2788" i="2" s="1"/>
  <c r="V2788" i="2"/>
  <c r="AE2788" i="2" s="1"/>
  <c r="S2788" i="2"/>
  <c r="AC2788" i="2" s="1"/>
  <c r="P2788" i="2"/>
  <c r="M2788" i="2"/>
  <c r="AF2788" i="2" s="1"/>
  <c r="J2788" i="2"/>
  <c r="AG2788" i="2" s="1"/>
  <c r="G2788" i="2"/>
  <c r="AB2787" i="2"/>
  <c r="Y2787" i="2"/>
  <c r="AD2787" i="2" s="1"/>
  <c r="V2787" i="2"/>
  <c r="AE2787" i="2" s="1"/>
  <c r="S2787" i="2"/>
  <c r="AC2787" i="2" s="1"/>
  <c r="P2787" i="2"/>
  <c r="M2787" i="2"/>
  <c r="AF2787" i="2" s="1"/>
  <c r="J2787" i="2"/>
  <c r="AG2787" i="2" s="1"/>
  <c r="G2787" i="2"/>
  <c r="AF2786" i="2"/>
  <c r="AD2786" i="2"/>
  <c r="AH2786" i="2" s="1"/>
  <c r="AC2786" i="2"/>
  <c r="AB2786" i="2"/>
  <c r="Y2786" i="2"/>
  <c r="V2786" i="2"/>
  <c r="AE2786" i="2" s="1"/>
  <c r="S2786" i="2"/>
  <c r="P2786" i="2"/>
  <c r="M2786" i="2"/>
  <c r="J2786" i="2"/>
  <c r="AG2786" i="2" s="1"/>
  <c r="G2786" i="2"/>
  <c r="AF2785" i="2"/>
  <c r="AE2785" i="2"/>
  <c r="AH2785" i="2" s="1"/>
  <c r="AD2785" i="2"/>
  <c r="AC2785" i="2"/>
  <c r="AB2785" i="2"/>
  <c r="Y2785" i="2"/>
  <c r="V2785" i="2"/>
  <c r="S2785" i="2"/>
  <c r="P2785" i="2"/>
  <c r="M2785" i="2"/>
  <c r="J2785" i="2"/>
  <c r="AG2785" i="2" s="1"/>
  <c r="G2785" i="2"/>
  <c r="AG2784" i="2"/>
  <c r="AH2784" i="2" s="1"/>
  <c r="AF2784" i="2"/>
  <c r="AB2784" i="2"/>
  <c r="Y2784" i="2"/>
  <c r="AD2784" i="2" s="1"/>
  <c r="V2784" i="2"/>
  <c r="AE2784" i="2" s="1"/>
  <c r="S2784" i="2"/>
  <c r="AC2784" i="2" s="1"/>
  <c r="P2784" i="2"/>
  <c r="M2784" i="2"/>
  <c r="J2784" i="2"/>
  <c r="G2784" i="2"/>
  <c r="AB2783" i="2"/>
  <c r="Y2783" i="2"/>
  <c r="AD2783" i="2" s="1"/>
  <c r="AH2783" i="2" s="1"/>
  <c r="V2783" i="2"/>
  <c r="AE2783" i="2" s="1"/>
  <c r="S2783" i="2"/>
  <c r="AC2783" i="2" s="1"/>
  <c r="P2783" i="2"/>
  <c r="M2783" i="2"/>
  <c r="AF2783" i="2" s="1"/>
  <c r="J2783" i="2"/>
  <c r="AG2783" i="2" s="1"/>
  <c r="G2783" i="2"/>
  <c r="AB2782" i="2"/>
  <c r="Y2782" i="2"/>
  <c r="AD2782" i="2" s="1"/>
  <c r="V2782" i="2"/>
  <c r="AE2782" i="2" s="1"/>
  <c r="S2782" i="2"/>
  <c r="AC2782" i="2" s="1"/>
  <c r="P2782" i="2"/>
  <c r="M2782" i="2"/>
  <c r="AF2782" i="2" s="1"/>
  <c r="J2782" i="2"/>
  <c r="AG2782" i="2" s="1"/>
  <c r="G2782" i="2"/>
  <c r="AB2781" i="2"/>
  <c r="Y2781" i="2"/>
  <c r="AD2781" i="2" s="1"/>
  <c r="V2781" i="2"/>
  <c r="AE2781" i="2" s="1"/>
  <c r="S2781" i="2"/>
  <c r="AC2781" i="2" s="1"/>
  <c r="P2781" i="2"/>
  <c r="M2781" i="2"/>
  <c r="AF2781" i="2" s="1"/>
  <c r="J2781" i="2"/>
  <c r="AG2781" i="2" s="1"/>
  <c r="G2781" i="2"/>
  <c r="AF2780" i="2"/>
  <c r="AD2780" i="2"/>
  <c r="AC2780" i="2"/>
  <c r="AB2780" i="2"/>
  <c r="Y2780" i="2"/>
  <c r="V2780" i="2"/>
  <c r="AE2780" i="2" s="1"/>
  <c r="S2780" i="2"/>
  <c r="P2780" i="2"/>
  <c r="M2780" i="2"/>
  <c r="J2780" i="2"/>
  <c r="AG2780" i="2" s="1"/>
  <c r="G2780" i="2"/>
  <c r="AF2779" i="2"/>
  <c r="AH2779" i="2" s="1"/>
  <c r="AE2779" i="2"/>
  <c r="AD2779" i="2"/>
  <c r="AC2779" i="2"/>
  <c r="AB2779" i="2"/>
  <c r="Y2779" i="2"/>
  <c r="V2779" i="2"/>
  <c r="S2779" i="2"/>
  <c r="P2779" i="2"/>
  <c r="M2779" i="2"/>
  <c r="J2779" i="2"/>
  <c r="AG2779" i="2" s="1"/>
  <c r="G2779" i="2"/>
  <c r="AH2778" i="2"/>
  <c r="AF2778" i="2"/>
  <c r="AD2778" i="2"/>
  <c r="AC2778" i="2"/>
  <c r="AB2778" i="2"/>
  <c r="Y2778" i="2"/>
  <c r="V2778" i="2"/>
  <c r="AE2778" i="2" s="1"/>
  <c r="S2778" i="2"/>
  <c r="P2778" i="2"/>
  <c r="M2778" i="2"/>
  <c r="J2778" i="2"/>
  <c r="AG2778" i="2" s="1"/>
  <c r="G2778" i="2"/>
  <c r="AB2777" i="2"/>
  <c r="Y2777" i="2"/>
  <c r="AD2777" i="2" s="1"/>
  <c r="AH2777" i="2" s="1"/>
  <c r="V2777" i="2"/>
  <c r="AE2777" i="2" s="1"/>
  <c r="S2777" i="2"/>
  <c r="AC2777" i="2" s="1"/>
  <c r="P2777" i="2"/>
  <c r="M2777" i="2"/>
  <c r="AF2777" i="2" s="1"/>
  <c r="J2777" i="2"/>
  <c r="AG2777" i="2" s="1"/>
  <c r="G2777" i="2"/>
  <c r="AB2776" i="2"/>
  <c r="Y2776" i="2"/>
  <c r="AD2776" i="2" s="1"/>
  <c r="V2776" i="2"/>
  <c r="AE2776" i="2" s="1"/>
  <c r="S2776" i="2"/>
  <c r="AC2776" i="2" s="1"/>
  <c r="P2776" i="2"/>
  <c r="M2776" i="2"/>
  <c r="AF2776" i="2" s="1"/>
  <c r="J2776" i="2"/>
  <c r="AG2776" i="2" s="1"/>
  <c r="G2776" i="2"/>
  <c r="AC2775" i="2"/>
  <c r="AB2775" i="2"/>
  <c r="Y2775" i="2"/>
  <c r="AD2775" i="2" s="1"/>
  <c r="AH2775" i="2" s="1"/>
  <c r="V2775" i="2"/>
  <c r="AE2775" i="2" s="1"/>
  <c r="S2775" i="2"/>
  <c r="P2775" i="2"/>
  <c r="M2775" i="2"/>
  <c r="AF2775" i="2" s="1"/>
  <c r="J2775" i="2"/>
  <c r="AG2775" i="2" s="1"/>
  <c r="G2775" i="2"/>
  <c r="AF2774" i="2"/>
  <c r="AD2774" i="2"/>
  <c r="AC2774" i="2"/>
  <c r="AB2774" i="2"/>
  <c r="Y2774" i="2"/>
  <c r="V2774" i="2"/>
  <c r="AE2774" i="2" s="1"/>
  <c r="S2774" i="2"/>
  <c r="P2774" i="2"/>
  <c r="M2774" i="2"/>
  <c r="J2774" i="2"/>
  <c r="AG2774" i="2" s="1"/>
  <c r="G2774" i="2"/>
  <c r="AF2773" i="2"/>
  <c r="AE2773" i="2"/>
  <c r="AD2773" i="2"/>
  <c r="AH2773" i="2" s="1"/>
  <c r="AB2773" i="2"/>
  <c r="Y2773" i="2"/>
  <c r="V2773" i="2"/>
  <c r="S2773" i="2"/>
  <c r="AC2773" i="2" s="1"/>
  <c r="P2773" i="2"/>
  <c r="M2773" i="2"/>
  <c r="J2773" i="2"/>
  <c r="AG2773" i="2" s="1"/>
  <c r="G2773" i="2"/>
  <c r="AG2772" i="2"/>
  <c r="AF2772" i="2"/>
  <c r="AC2772" i="2"/>
  <c r="AB2772" i="2"/>
  <c r="Y2772" i="2"/>
  <c r="AD2772" i="2" s="1"/>
  <c r="V2772" i="2"/>
  <c r="AE2772" i="2" s="1"/>
  <c r="S2772" i="2"/>
  <c r="P2772" i="2"/>
  <c r="M2772" i="2"/>
  <c r="J2772" i="2"/>
  <c r="G2772" i="2"/>
  <c r="AB2771" i="2"/>
  <c r="Y2771" i="2"/>
  <c r="AD2771" i="2" s="1"/>
  <c r="AH2771" i="2" s="1"/>
  <c r="V2771" i="2"/>
  <c r="AE2771" i="2" s="1"/>
  <c r="S2771" i="2"/>
  <c r="AC2771" i="2" s="1"/>
  <c r="P2771" i="2"/>
  <c r="M2771" i="2"/>
  <c r="AF2771" i="2" s="1"/>
  <c r="J2771" i="2"/>
  <c r="AG2771" i="2" s="1"/>
  <c r="G2771" i="2"/>
  <c r="AD2770" i="2"/>
  <c r="AH2770" i="2" s="1"/>
  <c r="AB2770" i="2"/>
  <c r="Y2770" i="2"/>
  <c r="V2770" i="2"/>
  <c r="AE2770" i="2" s="1"/>
  <c r="S2770" i="2"/>
  <c r="AC2770" i="2" s="1"/>
  <c r="P2770" i="2"/>
  <c r="M2770" i="2"/>
  <c r="AF2770" i="2" s="1"/>
  <c r="J2770" i="2"/>
  <c r="AG2770" i="2" s="1"/>
  <c r="G2770" i="2"/>
  <c r="AF2769" i="2"/>
  <c r="AB2769" i="2"/>
  <c r="Y2769" i="2"/>
  <c r="AD2769" i="2" s="1"/>
  <c r="AH2769" i="2" s="1"/>
  <c r="V2769" i="2"/>
  <c r="AE2769" i="2" s="1"/>
  <c r="S2769" i="2"/>
  <c r="AC2769" i="2" s="1"/>
  <c r="P2769" i="2"/>
  <c r="M2769" i="2"/>
  <c r="J2769" i="2"/>
  <c r="AG2769" i="2" s="1"/>
  <c r="G2769" i="2"/>
  <c r="AF2768" i="2"/>
  <c r="AD2768" i="2"/>
  <c r="AC2768" i="2"/>
  <c r="AB2768" i="2"/>
  <c r="Y2768" i="2"/>
  <c r="V2768" i="2"/>
  <c r="AE2768" i="2" s="1"/>
  <c r="S2768" i="2"/>
  <c r="P2768" i="2"/>
  <c r="M2768" i="2"/>
  <c r="J2768" i="2"/>
  <c r="AG2768" i="2" s="1"/>
  <c r="G2768" i="2"/>
  <c r="AF2767" i="2"/>
  <c r="AE2767" i="2"/>
  <c r="AD2767" i="2"/>
  <c r="AH2767" i="2" s="1"/>
  <c r="AB2767" i="2"/>
  <c r="Y2767" i="2"/>
  <c r="V2767" i="2"/>
  <c r="S2767" i="2"/>
  <c r="AC2767" i="2" s="1"/>
  <c r="P2767" i="2"/>
  <c r="M2767" i="2"/>
  <c r="J2767" i="2"/>
  <c r="AG2767" i="2" s="1"/>
  <c r="G2767" i="2"/>
  <c r="AF2766" i="2"/>
  <c r="AB2766" i="2"/>
  <c r="Y2766" i="2"/>
  <c r="AD2766" i="2" s="1"/>
  <c r="V2766" i="2"/>
  <c r="AE2766" i="2" s="1"/>
  <c r="S2766" i="2"/>
  <c r="AC2766" i="2" s="1"/>
  <c r="P2766" i="2"/>
  <c r="M2766" i="2"/>
  <c r="J2766" i="2"/>
  <c r="AG2766" i="2" s="1"/>
  <c r="G2766" i="2"/>
  <c r="AB2765" i="2"/>
  <c r="Y2765" i="2"/>
  <c r="AD2765" i="2" s="1"/>
  <c r="V2765" i="2"/>
  <c r="AE2765" i="2" s="1"/>
  <c r="S2765" i="2"/>
  <c r="AC2765" i="2" s="1"/>
  <c r="P2765" i="2"/>
  <c r="M2765" i="2"/>
  <c r="AF2765" i="2" s="1"/>
  <c r="J2765" i="2"/>
  <c r="AG2765" i="2" s="1"/>
  <c r="G2765" i="2"/>
  <c r="AD2764" i="2"/>
  <c r="AB2764" i="2"/>
  <c r="Y2764" i="2"/>
  <c r="V2764" i="2"/>
  <c r="AE2764" i="2" s="1"/>
  <c r="S2764" i="2"/>
  <c r="AC2764" i="2" s="1"/>
  <c r="P2764" i="2"/>
  <c r="M2764" i="2"/>
  <c r="AF2764" i="2" s="1"/>
  <c r="J2764" i="2"/>
  <c r="AG2764" i="2" s="1"/>
  <c r="G2764" i="2"/>
  <c r="AF2763" i="2"/>
  <c r="AD2763" i="2"/>
  <c r="AH2763" i="2" s="1"/>
  <c r="AB2763" i="2"/>
  <c r="Y2763" i="2"/>
  <c r="V2763" i="2"/>
  <c r="AE2763" i="2" s="1"/>
  <c r="S2763" i="2"/>
  <c r="AC2763" i="2" s="1"/>
  <c r="P2763" i="2"/>
  <c r="M2763" i="2"/>
  <c r="J2763" i="2"/>
  <c r="AG2763" i="2" s="1"/>
  <c r="G2763" i="2"/>
  <c r="AF2762" i="2"/>
  <c r="AD2762" i="2"/>
  <c r="AC2762" i="2"/>
  <c r="AB2762" i="2"/>
  <c r="Y2762" i="2"/>
  <c r="V2762" i="2"/>
  <c r="AE2762" i="2" s="1"/>
  <c r="S2762" i="2"/>
  <c r="P2762" i="2"/>
  <c r="M2762" i="2"/>
  <c r="J2762" i="2"/>
  <c r="AG2762" i="2" s="1"/>
  <c r="G2762" i="2"/>
  <c r="AF2761" i="2"/>
  <c r="AE2761" i="2"/>
  <c r="AD2761" i="2"/>
  <c r="AH2761" i="2" s="1"/>
  <c r="AB2761" i="2"/>
  <c r="Y2761" i="2"/>
  <c r="V2761" i="2"/>
  <c r="S2761" i="2"/>
  <c r="AC2761" i="2" s="1"/>
  <c r="P2761" i="2"/>
  <c r="M2761" i="2"/>
  <c r="J2761" i="2"/>
  <c r="AG2761" i="2" s="1"/>
  <c r="G2761" i="2"/>
  <c r="AG2760" i="2"/>
  <c r="AF2760" i="2"/>
  <c r="AB2760" i="2"/>
  <c r="Y2760" i="2"/>
  <c r="AD2760" i="2" s="1"/>
  <c r="AH2760" i="2" s="1"/>
  <c r="V2760" i="2"/>
  <c r="AE2760" i="2" s="1"/>
  <c r="S2760" i="2"/>
  <c r="AC2760" i="2" s="1"/>
  <c r="P2760" i="2"/>
  <c r="M2760" i="2"/>
  <c r="J2760" i="2"/>
  <c r="G2760" i="2"/>
  <c r="AB2759" i="2"/>
  <c r="Y2759" i="2"/>
  <c r="AD2759" i="2" s="1"/>
  <c r="V2759" i="2"/>
  <c r="AE2759" i="2" s="1"/>
  <c r="S2759" i="2"/>
  <c r="AC2759" i="2" s="1"/>
  <c r="P2759" i="2"/>
  <c r="M2759" i="2"/>
  <c r="AF2759" i="2" s="1"/>
  <c r="J2759" i="2"/>
  <c r="AG2759" i="2" s="1"/>
  <c r="G2759" i="2"/>
  <c r="AD2758" i="2"/>
  <c r="AB2758" i="2"/>
  <c r="Y2758" i="2"/>
  <c r="V2758" i="2"/>
  <c r="AE2758" i="2" s="1"/>
  <c r="S2758" i="2"/>
  <c r="AC2758" i="2" s="1"/>
  <c r="P2758" i="2"/>
  <c r="M2758" i="2"/>
  <c r="AF2758" i="2" s="1"/>
  <c r="J2758" i="2"/>
  <c r="AG2758" i="2" s="1"/>
  <c r="G2758" i="2"/>
  <c r="AG2757" i="2"/>
  <c r="AF2757" i="2"/>
  <c r="AB2757" i="2"/>
  <c r="Y2757" i="2"/>
  <c r="AD2757" i="2" s="1"/>
  <c r="AH2757" i="2" s="1"/>
  <c r="V2757" i="2"/>
  <c r="AE2757" i="2" s="1"/>
  <c r="S2757" i="2"/>
  <c r="AC2757" i="2" s="1"/>
  <c r="P2757" i="2"/>
  <c r="M2757" i="2"/>
  <c r="J2757" i="2"/>
  <c r="G2757" i="2"/>
  <c r="AF2756" i="2"/>
  <c r="AD2756" i="2"/>
  <c r="AC2756" i="2"/>
  <c r="AB2756" i="2"/>
  <c r="Y2756" i="2"/>
  <c r="V2756" i="2"/>
  <c r="AE2756" i="2" s="1"/>
  <c r="S2756" i="2"/>
  <c r="P2756" i="2"/>
  <c r="M2756" i="2"/>
  <c r="J2756" i="2"/>
  <c r="AG2756" i="2" s="1"/>
  <c r="G2756" i="2"/>
  <c r="AF2755" i="2"/>
  <c r="AH2755" i="2" s="1"/>
  <c r="AE2755" i="2"/>
  <c r="AD2755" i="2"/>
  <c r="AB2755" i="2"/>
  <c r="Y2755" i="2"/>
  <c r="V2755" i="2"/>
  <c r="S2755" i="2"/>
  <c r="AC2755" i="2" s="1"/>
  <c r="P2755" i="2"/>
  <c r="M2755" i="2"/>
  <c r="J2755" i="2"/>
  <c r="AG2755" i="2" s="1"/>
  <c r="G2755" i="2"/>
  <c r="AG2754" i="2"/>
  <c r="AH2754" i="2" s="1"/>
  <c r="AF2754" i="2"/>
  <c r="AB2754" i="2"/>
  <c r="Y2754" i="2"/>
  <c r="AD2754" i="2" s="1"/>
  <c r="V2754" i="2"/>
  <c r="AE2754" i="2" s="1"/>
  <c r="S2754" i="2"/>
  <c r="AC2754" i="2" s="1"/>
  <c r="P2754" i="2"/>
  <c r="M2754" i="2"/>
  <c r="J2754" i="2"/>
  <c r="G2754" i="2"/>
  <c r="AB2753" i="2"/>
  <c r="Y2753" i="2"/>
  <c r="AD2753" i="2" s="1"/>
  <c r="AH2753" i="2" s="1"/>
  <c r="V2753" i="2"/>
  <c r="AE2753" i="2" s="1"/>
  <c r="S2753" i="2"/>
  <c r="AC2753" i="2" s="1"/>
  <c r="P2753" i="2"/>
  <c r="M2753" i="2"/>
  <c r="AF2753" i="2" s="1"/>
  <c r="J2753" i="2"/>
  <c r="AG2753" i="2" s="1"/>
  <c r="G2753" i="2"/>
  <c r="AD2752" i="2"/>
  <c r="AB2752" i="2"/>
  <c r="Y2752" i="2"/>
  <c r="V2752" i="2"/>
  <c r="AE2752" i="2" s="1"/>
  <c r="S2752" i="2"/>
  <c r="AC2752" i="2" s="1"/>
  <c r="P2752" i="2"/>
  <c r="M2752" i="2"/>
  <c r="AF2752" i="2" s="1"/>
  <c r="J2752" i="2"/>
  <c r="AG2752" i="2" s="1"/>
  <c r="G2752" i="2"/>
  <c r="AF2751" i="2"/>
  <c r="AD2751" i="2"/>
  <c r="AB2751" i="2"/>
  <c r="Y2751" i="2"/>
  <c r="V2751" i="2"/>
  <c r="AE2751" i="2" s="1"/>
  <c r="S2751" i="2"/>
  <c r="AC2751" i="2" s="1"/>
  <c r="P2751" i="2"/>
  <c r="M2751" i="2"/>
  <c r="J2751" i="2"/>
  <c r="AG2751" i="2" s="1"/>
  <c r="G2751" i="2"/>
  <c r="AF2750" i="2"/>
  <c r="AD2750" i="2"/>
  <c r="AC2750" i="2"/>
  <c r="AB2750" i="2"/>
  <c r="Y2750" i="2"/>
  <c r="V2750" i="2"/>
  <c r="AE2750" i="2" s="1"/>
  <c r="S2750" i="2"/>
  <c r="P2750" i="2"/>
  <c r="M2750" i="2"/>
  <c r="J2750" i="2"/>
  <c r="AG2750" i="2" s="1"/>
  <c r="G2750" i="2"/>
  <c r="AF2749" i="2"/>
  <c r="AE2749" i="2"/>
  <c r="AD2749" i="2"/>
  <c r="AH2749" i="2" s="1"/>
  <c r="AB2749" i="2"/>
  <c r="Y2749" i="2"/>
  <c r="V2749" i="2"/>
  <c r="S2749" i="2"/>
  <c r="AC2749" i="2" s="1"/>
  <c r="P2749" i="2"/>
  <c r="M2749" i="2"/>
  <c r="J2749" i="2"/>
  <c r="AG2749" i="2" s="1"/>
  <c r="G2749" i="2"/>
  <c r="AF2748" i="2"/>
  <c r="AC2748" i="2"/>
  <c r="AB2748" i="2"/>
  <c r="Y2748" i="2"/>
  <c r="AD2748" i="2" s="1"/>
  <c r="AH2748" i="2" s="1"/>
  <c r="V2748" i="2"/>
  <c r="AE2748" i="2" s="1"/>
  <c r="S2748" i="2"/>
  <c r="P2748" i="2"/>
  <c r="M2748" i="2"/>
  <c r="J2748" i="2"/>
  <c r="AG2748" i="2" s="1"/>
  <c r="G2748" i="2"/>
  <c r="AC2747" i="2"/>
  <c r="AB2747" i="2"/>
  <c r="Y2747" i="2"/>
  <c r="AD2747" i="2" s="1"/>
  <c r="AH2747" i="2" s="1"/>
  <c r="V2747" i="2"/>
  <c r="AE2747" i="2" s="1"/>
  <c r="S2747" i="2"/>
  <c r="P2747" i="2"/>
  <c r="M2747" i="2"/>
  <c r="AF2747" i="2" s="1"/>
  <c r="J2747" i="2"/>
  <c r="AG2747" i="2" s="1"/>
  <c r="G2747" i="2"/>
  <c r="AD2746" i="2"/>
  <c r="AH2746" i="2" s="1"/>
  <c r="AB2746" i="2"/>
  <c r="Y2746" i="2"/>
  <c r="V2746" i="2"/>
  <c r="AE2746" i="2" s="1"/>
  <c r="S2746" i="2"/>
  <c r="AC2746" i="2" s="1"/>
  <c r="P2746" i="2"/>
  <c r="M2746" i="2"/>
  <c r="AF2746" i="2" s="1"/>
  <c r="J2746" i="2"/>
  <c r="AG2746" i="2" s="1"/>
  <c r="G2746" i="2"/>
  <c r="AF2745" i="2"/>
  <c r="AB2745" i="2"/>
  <c r="Y2745" i="2"/>
  <c r="AD2745" i="2" s="1"/>
  <c r="AH2745" i="2" s="1"/>
  <c r="V2745" i="2"/>
  <c r="AE2745" i="2" s="1"/>
  <c r="S2745" i="2"/>
  <c r="AC2745" i="2" s="1"/>
  <c r="P2745" i="2"/>
  <c r="M2745" i="2"/>
  <c r="J2745" i="2"/>
  <c r="AG2745" i="2" s="1"/>
  <c r="G2745" i="2"/>
  <c r="AF2744" i="2"/>
  <c r="AE2744" i="2"/>
  <c r="AD2744" i="2"/>
  <c r="AC2744" i="2"/>
  <c r="AB2744" i="2"/>
  <c r="Y2744" i="2"/>
  <c r="V2744" i="2"/>
  <c r="S2744" i="2"/>
  <c r="P2744" i="2"/>
  <c r="M2744" i="2"/>
  <c r="J2744" i="2"/>
  <c r="AG2744" i="2" s="1"/>
  <c r="G2744" i="2"/>
  <c r="AG2743" i="2"/>
  <c r="AF2743" i="2"/>
  <c r="AE2743" i="2"/>
  <c r="AD2743" i="2"/>
  <c r="AB2743" i="2"/>
  <c r="Y2743" i="2"/>
  <c r="V2743" i="2"/>
  <c r="S2743" i="2"/>
  <c r="AC2743" i="2" s="1"/>
  <c r="P2743" i="2"/>
  <c r="M2743" i="2"/>
  <c r="J2743" i="2"/>
  <c r="G2743" i="2"/>
  <c r="AG2742" i="2"/>
  <c r="AH2742" i="2" s="1"/>
  <c r="AF2742" i="2"/>
  <c r="AC2742" i="2"/>
  <c r="AB2742" i="2"/>
  <c r="Y2742" i="2"/>
  <c r="AD2742" i="2" s="1"/>
  <c r="V2742" i="2"/>
  <c r="AE2742" i="2" s="1"/>
  <c r="S2742" i="2"/>
  <c r="P2742" i="2"/>
  <c r="M2742" i="2"/>
  <c r="J2742" i="2"/>
  <c r="G2742" i="2"/>
  <c r="AH2741" i="2"/>
  <c r="AD2741" i="2"/>
  <c r="AB2741" i="2"/>
  <c r="Y2741" i="2"/>
  <c r="V2741" i="2"/>
  <c r="AE2741" i="2" s="1"/>
  <c r="S2741" i="2"/>
  <c r="AC2741" i="2" s="1"/>
  <c r="P2741" i="2"/>
  <c r="M2741" i="2"/>
  <c r="AF2741" i="2" s="1"/>
  <c r="J2741" i="2"/>
  <c r="AG2741" i="2" s="1"/>
  <c r="G2741" i="2"/>
  <c r="AG2740" i="2"/>
  <c r="AF2740" i="2"/>
  <c r="AB2740" i="2"/>
  <c r="Y2740" i="2"/>
  <c r="AD2740" i="2" s="1"/>
  <c r="AH2740" i="2" s="1"/>
  <c r="V2740" i="2"/>
  <c r="AE2740" i="2" s="1"/>
  <c r="S2740" i="2"/>
  <c r="AC2740" i="2" s="1"/>
  <c r="P2740" i="2"/>
  <c r="M2740" i="2"/>
  <c r="J2740" i="2"/>
  <c r="G2740" i="2"/>
  <c r="AF2739" i="2"/>
  <c r="AC2739" i="2"/>
  <c r="AB2739" i="2"/>
  <c r="Y2739" i="2"/>
  <c r="AD2739" i="2" s="1"/>
  <c r="AH2739" i="2" s="1"/>
  <c r="V2739" i="2"/>
  <c r="AE2739" i="2" s="1"/>
  <c r="S2739" i="2"/>
  <c r="P2739" i="2"/>
  <c r="M2739" i="2"/>
  <c r="J2739" i="2"/>
  <c r="AG2739" i="2" s="1"/>
  <c r="G2739" i="2"/>
  <c r="AF2738" i="2"/>
  <c r="AE2738" i="2"/>
  <c r="AD2738" i="2"/>
  <c r="AC2738" i="2"/>
  <c r="AB2738" i="2"/>
  <c r="Y2738" i="2"/>
  <c r="V2738" i="2"/>
  <c r="S2738" i="2"/>
  <c r="P2738" i="2"/>
  <c r="M2738" i="2"/>
  <c r="J2738" i="2"/>
  <c r="AG2738" i="2" s="1"/>
  <c r="G2738" i="2"/>
  <c r="AG2737" i="2"/>
  <c r="AF2737" i="2"/>
  <c r="AE2737" i="2"/>
  <c r="AD2737" i="2"/>
  <c r="AB2737" i="2"/>
  <c r="Y2737" i="2"/>
  <c r="V2737" i="2"/>
  <c r="S2737" i="2"/>
  <c r="AC2737" i="2" s="1"/>
  <c r="P2737" i="2"/>
  <c r="M2737" i="2"/>
  <c r="J2737" i="2"/>
  <c r="G2737" i="2"/>
  <c r="AG2736" i="2"/>
  <c r="AF2736" i="2"/>
  <c r="AC2736" i="2"/>
  <c r="AB2736" i="2"/>
  <c r="Y2736" i="2"/>
  <c r="AD2736" i="2" s="1"/>
  <c r="AH2736" i="2" s="1"/>
  <c r="V2736" i="2"/>
  <c r="AE2736" i="2" s="1"/>
  <c r="S2736" i="2"/>
  <c r="P2736" i="2"/>
  <c r="M2736" i="2"/>
  <c r="J2736" i="2"/>
  <c r="G2736" i="2"/>
  <c r="AD2735" i="2"/>
  <c r="AB2735" i="2"/>
  <c r="Y2735" i="2"/>
  <c r="V2735" i="2"/>
  <c r="AE2735" i="2" s="1"/>
  <c r="S2735" i="2"/>
  <c r="AC2735" i="2" s="1"/>
  <c r="P2735" i="2"/>
  <c r="M2735" i="2"/>
  <c r="AF2735" i="2" s="1"/>
  <c r="J2735" i="2"/>
  <c r="AG2735" i="2" s="1"/>
  <c r="G2735" i="2"/>
  <c r="AG2734" i="2"/>
  <c r="AF2734" i="2"/>
  <c r="AB2734" i="2"/>
  <c r="Y2734" i="2"/>
  <c r="AD2734" i="2" s="1"/>
  <c r="V2734" i="2"/>
  <c r="AE2734" i="2" s="1"/>
  <c r="S2734" i="2"/>
  <c r="AC2734" i="2" s="1"/>
  <c r="P2734" i="2"/>
  <c r="M2734" i="2"/>
  <c r="J2734" i="2"/>
  <c r="G2734" i="2"/>
  <c r="AF2733" i="2"/>
  <c r="AC2733" i="2"/>
  <c r="AB2733" i="2"/>
  <c r="Y2733" i="2"/>
  <c r="AD2733" i="2" s="1"/>
  <c r="V2733" i="2"/>
  <c r="AE2733" i="2" s="1"/>
  <c r="S2733" i="2"/>
  <c r="P2733" i="2"/>
  <c r="M2733" i="2"/>
  <c r="J2733" i="2"/>
  <c r="AG2733" i="2" s="1"/>
  <c r="G2733" i="2"/>
  <c r="AF2732" i="2"/>
  <c r="AE2732" i="2"/>
  <c r="AD2732" i="2"/>
  <c r="AC2732" i="2"/>
  <c r="AB2732" i="2"/>
  <c r="Y2732" i="2"/>
  <c r="V2732" i="2"/>
  <c r="S2732" i="2"/>
  <c r="P2732" i="2"/>
  <c r="M2732" i="2"/>
  <c r="J2732" i="2"/>
  <c r="AG2732" i="2" s="1"/>
  <c r="G2732" i="2"/>
  <c r="AG2731" i="2"/>
  <c r="AF2731" i="2"/>
  <c r="AE2731" i="2"/>
  <c r="AD2731" i="2"/>
  <c r="AB2731" i="2"/>
  <c r="Y2731" i="2"/>
  <c r="V2731" i="2"/>
  <c r="S2731" i="2"/>
  <c r="AC2731" i="2" s="1"/>
  <c r="P2731" i="2"/>
  <c r="M2731" i="2"/>
  <c r="J2731" i="2"/>
  <c r="G2731" i="2"/>
  <c r="AH2730" i="2"/>
  <c r="AG2730" i="2"/>
  <c r="AF2730" i="2"/>
  <c r="AC2730" i="2"/>
  <c r="AB2730" i="2"/>
  <c r="Y2730" i="2"/>
  <c r="AD2730" i="2" s="1"/>
  <c r="V2730" i="2"/>
  <c r="AE2730" i="2" s="1"/>
  <c r="S2730" i="2"/>
  <c r="P2730" i="2"/>
  <c r="M2730" i="2"/>
  <c r="J2730" i="2"/>
  <c r="G2730" i="2"/>
  <c r="AH2729" i="2"/>
  <c r="AD2729" i="2"/>
  <c r="AB2729" i="2"/>
  <c r="Y2729" i="2"/>
  <c r="V2729" i="2"/>
  <c r="AE2729" i="2" s="1"/>
  <c r="S2729" i="2"/>
  <c r="AC2729" i="2" s="1"/>
  <c r="P2729" i="2"/>
  <c r="M2729" i="2"/>
  <c r="AF2729" i="2" s="1"/>
  <c r="J2729" i="2"/>
  <c r="AG2729" i="2" s="1"/>
  <c r="G2729" i="2"/>
  <c r="AG2728" i="2"/>
  <c r="AF2728" i="2"/>
  <c r="AB2728" i="2"/>
  <c r="Y2728" i="2"/>
  <c r="AD2728" i="2" s="1"/>
  <c r="AH2728" i="2" s="1"/>
  <c r="V2728" i="2"/>
  <c r="AE2728" i="2" s="1"/>
  <c r="S2728" i="2"/>
  <c r="AC2728" i="2" s="1"/>
  <c r="P2728" i="2"/>
  <c r="M2728" i="2"/>
  <c r="J2728" i="2"/>
  <c r="G2728" i="2"/>
  <c r="AF2727" i="2"/>
  <c r="AC2727" i="2"/>
  <c r="AB2727" i="2"/>
  <c r="Y2727" i="2"/>
  <c r="AD2727" i="2" s="1"/>
  <c r="V2727" i="2"/>
  <c r="AE2727" i="2" s="1"/>
  <c r="S2727" i="2"/>
  <c r="P2727" i="2"/>
  <c r="M2727" i="2"/>
  <c r="J2727" i="2"/>
  <c r="AG2727" i="2" s="1"/>
  <c r="G2727" i="2"/>
  <c r="AF2726" i="2"/>
  <c r="AE2726" i="2"/>
  <c r="AD2726" i="2"/>
  <c r="AC2726" i="2"/>
  <c r="AB2726" i="2"/>
  <c r="Y2726" i="2"/>
  <c r="V2726" i="2"/>
  <c r="S2726" i="2"/>
  <c r="P2726" i="2"/>
  <c r="M2726" i="2"/>
  <c r="J2726" i="2"/>
  <c r="AG2726" i="2" s="1"/>
  <c r="G2726" i="2"/>
  <c r="AG2725" i="2"/>
  <c r="AF2725" i="2"/>
  <c r="AE2725" i="2"/>
  <c r="AD2725" i="2"/>
  <c r="AB2725" i="2"/>
  <c r="Y2725" i="2"/>
  <c r="V2725" i="2"/>
  <c r="S2725" i="2"/>
  <c r="AC2725" i="2" s="1"/>
  <c r="P2725" i="2"/>
  <c r="M2725" i="2"/>
  <c r="J2725" i="2"/>
  <c r="G2725" i="2"/>
  <c r="AG2724" i="2"/>
  <c r="AF2724" i="2"/>
  <c r="AC2724" i="2"/>
  <c r="AB2724" i="2"/>
  <c r="Y2724" i="2"/>
  <c r="AD2724" i="2" s="1"/>
  <c r="V2724" i="2"/>
  <c r="AE2724" i="2" s="1"/>
  <c r="S2724" i="2"/>
  <c r="P2724" i="2"/>
  <c r="M2724" i="2"/>
  <c r="J2724" i="2"/>
  <c r="G2724" i="2"/>
  <c r="AD2723" i="2"/>
  <c r="AB2723" i="2"/>
  <c r="Y2723" i="2"/>
  <c r="V2723" i="2"/>
  <c r="AE2723" i="2" s="1"/>
  <c r="S2723" i="2"/>
  <c r="AC2723" i="2" s="1"/>
  <c r="P2723" i="2"/>
  <c r="M2723" i="2"/>
  <c r="AF2723" i="2" s="1"/>
  <c r="J2723" i="2"/>
  <c r="AG2723" i="2" s="1"/>
  <c r="G2723" i="2"/>
  <c r="AG2722" i="2"/>
  <c r="AF2722" i="2"/>
  <c r="AB2722" i="2"/>
  <c r="Y2722" i="2"/>
  <c r="AD2722" i="2" s="1"/>
  <c r="V2722" i="2"/>
  <c r="AE2722" i="2" s="1"/>
  <c r="S2722" i="2"/>
  <c r="AC2722" i="2" s="1"/>
  <c r="P2722" i="2"/>
  <c r="M2722" i="2"/>
  <c r="J2722" i="2"/>
  <c r="G2722" i="2"/>
  <c r="AF2721" i="2"/>
  <c r="AC2721" i="2"/>
  <c r="AB2721" i="2"/>
  <c r="Y2721" i="2"/>
  <c r="AD2721" i="2" s="1"/>
  <c r="V2721" i="2"/>
  <c r="AE2721" i="2" s="1"/>
  <c r="S2721" i="2"/>
  <c r="P2721" i="2"/>
  <c r="M2721" i="2"/>
  <c r="J2721" i="2"/>
  <c r="AG2721" i="2" s="1"/>
  <c r="G2721" i="2"/>
  <c r="AF2720" i="2"/>
  <c r="AE2720" i="2"/>
  <c r="AD2720" i="2"/>
  <c r="AH2720" i="2" s="1"/>
  <c r="AC2720" i="2"/>
  <c r="AB2720" i="2"/>
  <c r="Y2720" i="2"/>
  <c r="V2720" i="2"/>
  <c r="S2720" i="2"/>
  <c r="P2720" i="2"/>
  <c r="M2720" i="2"/>
  <c r="J2720" i="2"/>
  <c r="AG2720" i="2" s="1"/>
  <c r="G2720" i="2"/>
  <c r="AG2719" i="2"/>
  <c r="AF2719" i="2"/>
  <c r="AE2719" i="2"/>
  <c r="AD2719" i="2"/>
  <c r="AB2719" i="2"/>
  <c r="Y2719" i="2"/>
  <c r="V2719" i="2"/>
  <c r="S2719" i="2"/>
  <c r="AC2719" i="2" s="1"/>
  <c r="P2719" i="2"/>
  <c r="M2719" i="2"/>
  <c r="J2719" i="2"/>
  <c r="G2719" i="2"/>
  <c r="AG2718" i="2"/>
  <c r="AF2718" i="2"/>
  <c r="AH2718" i="2" s="1"/>
  <c r="AC2718" i="2"/>
  <c r="AB2718" i="2"/>
  <c r="Y2718" i="2"/>
  <c r="AD2718" i="2" s="1"/>
  <c r="V2718" i="2"/>
  <c r="AE2718" i="2" s="1"/>
  <c r="S2718" i="2"/>
  <c r="P2718" i="2"/>
  <c r="M2718" i="2"/>
  <c r="J2718" i="2"/>
  <c r="G2718" i="2"/>
  <c r="AH2717" i="2"/>
  <c r="AD2717" i="2"/>
  <c r="AB2717" i="2"/>
  <c r="Y2717" i="2"/>
  <c r="V2717" i="2"/>
  <c r="AE2717" i="2" s="1"/>
  <c r="S2717" i="2"/>
  <c r="AC2717" i="2" s="1"/>
  <c r="P2717" i="2"/>
  <c r="M2717" i="2"/>
  <c r="AF2717" i="2" s="1"/>
  <c r="J2717" i="2"/>
  <c r="AG2717" i="2" s="1"/>
  <c r="G2717" i="2"/>
  <c r="AG2716" i="2"/>
  <c r="AF2716" i="2"/>
  <c r="AB2716" i="2"/>
  <c r="Y2716" i="2"/>
  <c r="AD2716" i="2" s="1"/>
  <c r="V2716" i="2"/>
  <c r="AE2716" i="2" s="1"/>
  <c r="S2716" i="2"/>
  <c r="AC2716" i="2" s="1"/>
  <c r="P2716" i="2"/>
  <c r="M2716" i="2"/>
  <c r="J2716" i="2"/>
  <c r="G2716" i="2"/>
  <c r="AF2715" i="2"/>
  <c r="AC2715" i="2"/>
  <c r="AB2715" i="2"/>
  <c r="Y2715" i="2"/>
  <c r="AD2715" i="2" s="1"/>
  <c r="AH2715" i="2" s="1"/>
  <c r="V2715" i="2"/>
  <c r="AE2715" i="2" s="1"/>
  <c r="S2715" i="2"/>
  <c r="P2715" i="2"/>
  <c r="M2715" i="2"/>
  <c r="J2715" i="2"/>
  <c r="AG2715" i="2" s="1"/>
  <c r="G2715" i="2"/>
  <c r="AF2714" i="2"/>
  <c r="AE2714" i="2"/>
  <c r="AD2714" i="2"/>
  <c r="AC2714" i="2"/>
  <c r="AB2714" i="2"/>
  <c r="Y2714" i="2"/>
  <c r="V2714" i="2"/>
  <c r="S2714" i="2"/>
  <c r="P2714" i="2"/>
  <c r="M2714" i="2"/>
  <c r="J2714" i="2"/>
  <c r="AG2714" i="2" s="1"/>
  <c r="G2714" i="2"/>
  <c r="AG2713" i="2"/>
  <c r="AF2713" i="2"/>
  <c r="AE2713" i="2"/>
  <c r="AD2713" i="2"/>
  <c r="AH2713" i="2" s="1"/>
  <c r="AC2713" i="2"/>
  <c r="AB2713" i="2"/>
  <c r="Y2713" i="2"/>
  <c r="V2713" i="2"/>
  <c r="S2713" i="2"/>
  <c r="P2713" i="2"/>
  <c r="M2713" i="2"/>
  <c r="J2713" i="2"/>
  <c r="G2713" i="2"/>
  <c r="AG2712" i="2"/>
  <c r="AF2712" i="2"/>
  <c r="AC2712" i="2"/>
  <c r="AB2712" i="2"/>
  <c r="Y2712" i="2"/>
  <c r="AD2712" i="2" s="1"/>
  <c r="AH2712" i="2" s="1"/>
  <c r="V2712" i="2"/>
  <c r="AE2712" i="2" s="1"/>
  <c r="S2712" i="2"/>
  <c r="P2712" i="2"/>
  <c r="M2712" i="2"/>
  <c r="J2712" i="2"/>
  <c r="G2712" i="2"/>
  <c r="AD2711" i="2"/>
  <c r="AB2711" i="2"/>
  <c r="Y2711" i="2"/>
  <c r="V2711" i="2"/>
  <c r="AE2711" i="2" s="1"/>
  <c r="S2711" i="2"/>
  <c r="AC2711" i="2" s="1"/>
  <c r="AH2711" i="2" s="1"/>
  <c r="P2711" i="2"/>
  <c r="M2711" i="2"/>
  <c r="AF2711" i="2" s="1"/>
  <c r="J2711" i="2"/>
  <c r="AG2711" i="2" s="1"/>
  <c r="G2711" i="2"/>
  <c r="AG2710" i="2"/>
  <c r="AF2710" i="2"/>
  <c r="AB2710" i="2"/>
  <c r="Y2710" i="2"/>
  <c r="AD2710" i="2" s="1"/>
  <c r="V2710" i="2"/>
  <c r="AE2710" i="2" s="1"/>
  <c r="S2710" i="2"/>
  <c r="AC2710" i="2" s="1"/>
  <c r="P2710" i="2"/>
  <c r="M2710" i="2"/>
  <c r="J2710" i="2"/>
  <c r="G2710" i="2"/>
  <c r="AF2709" i="2"/>
  <c r="AC2709" i="2"/>
  <c r="AB2709" i="2"/>
  <c r="Y2709" i="2"/>
  <c r="AD2709" i="2" s="1"/>
  <c r="V2709" i="2"/>
  <c r="AE2709" i="2" s="1"/>
  <c r="S2709" i="2"/>
  <c r="P2709" i="2"/>
  <c r="M2709" i="2"/>
  <c r="J2709" i="2"/>
  <c r="AG2709" i="2" s="1"/>
  <c r="G2709" i="2"/>
  <c r="AF2708" i="2"/>
  <c r="AE2708" i="2"/>
  <c r="AD2708" i="2"/>
  <c r="AC2708" i="2"/>
  <c r="AB2708" i="2"/>
  <c r="Y2708" i="2"/>
  <c r="V2708" i="2"/>
  <c r="S2708" i="2"/>
  <c r="P2708" i="2"/>
  <c r="M2708" i="2"/>
  <c r="J2708" i="2"/>
  <c r="AG2708" i="2" s="1"/>
  <c r="G2708" i="2"/>
  <c r="AG2707" i="2"/>
  <c r="AF2707" i="2"/>
  <c r="AE2707" i="2"/>
  <c r="AD2707" i="2"/>
  <c r="AC2707" i="2"/>
  <c r="AB2707" i="2"/>
  <c r="Y2707" i="2"/>
  <c r="V2707" i="2"/>
  <c r="S2707" i="2"/>
  <c r="P2707" i="2"/>
  <c r="M2707" i="2"/>
  <c r="J2707" i="2"/>
  <c r="G2707" i="2"/>
  <c r="AC2706" i="2"/>
  <c r="AB2706" i="2"/>
  <c r="Y2706" i="2"/>
  <c r="AD2706" i="2" s="1"/>
  <c r="V2706" i="2"/>
  <c r="AE2706" i="2" s="1"/>
  <c r="S2706" i="2"/>
  <c r="P2706" i="2"/>
  <c r="M2706" i="2"/>
  <c r="AF2706" i="2" s="1"/>
  <c r="J2706" i="2"/>
  <c r="AG2706" i="2" s="1"/>
  <c r="AH2706" i="2" s="1"/>
  <c r="G2706" i="2"/>
  <c r="AH2705" i="2"/>
  <c r="AD2705" i="2"/>
  <c r="AB2705" i="2"/>
  <c r="Y2705" i="2"/>
  <c r="V2705" i="2"/>
  <c r="AE2705" i="2" s="1"/>
  <c r="S2705" i="2"/>
  <c r="AC2705" i="2" s="1"/>
  <c r="P2705" i="2"/>
  <c r="M2705" i="2"/>
  <c r="AF2705" i="2" s="1"/>
  <c r="J2705" i="2"/>
  <c r="AG2705" i="2" s="1"/>
  <c r="G2705" i="2"/>
  <c r="AF2704" i="2"/>
  <c r="AB2704" i="2"/>
  <c r="Y2704" i="2"/>
  <c r="AD2704" i="2" s="1"/>
  <c r="AH2704" i="2" s="1"/>
  <c r="V2704" i="2"/>
  <c r="AE2704" i="2" s="1"/>
  <c r="S2704" i="2"/>
  <c r="AC2704" i="2" s="1"/>
  <c r="P2704" i="2"/>
  <c r="M2704" i="2"/>
  <c r="J2704" i="2"/>
  <c r="AG2704" i="2" s="1"/>
  <c r="G2704" i="2"/>
  <c r="AF2703" i="2"/>
  <c r="AC2703" i="2"/>
  <c r="AB2703" i="2"/>
  <c r="Y2703" i="2"/>
  <c r="AD2703" i="2" s="1"/>
  <c r="V2703" i="2"/>
  <c r="AE2703" i="2" s="1"/>
  <c r="S2703" i="2"/>
  <c r="P2703" i="2"/>
  <c r="M2703" i="2"/>
  <c r="J2703" i="2"/>
  <c r="AG2703" i="2" s="1"/>
  <c r="G2703" i="2"/>
  <c r="AF2702" i="2"/>
  <c r="AE2702" i="2"/>
  <c r="AD2702" i="2"/>
  <c r="AC2702" i="2"/>
  <c r="AB2702" i="2"/>
  <c r="Y2702" i="2"/>
  <c r="V2702" i="2"/>
  <c r="S2702" i="2"/>
  <c r="P2702" i="2"/>
  <c r="M2702" i="2"/>
  <c r="J2702" i="2"/>
  <c r="AG2702" i="2" s="1"/>
  <c r="G2702" i="2"/>
  <c r="AG2701" i="2"/>
  <c r="AF2701" i="2"/>
  <c r="AE2701" i="2"/>
  <c r="AD2701" i="2"/>
  <c r="AH2701" i="2" s="1"/>
  <c r="AC2701" i="2"/>
  <c r="AB2701" i="2"/>
  <c r="Y2701" i="2"/>
  <c r="V2701" i="2"/>
  <c r="S2701" i="2"/>
  <c r="P2701" i="2"/>
  <c r="M2701" i="2"/>
  <c r="J2701" i="2"/>
  <c r="G2701" i="2"/>
  <c r="AG2700" i="2"/>
  <c r="AF2700" i="2"/>
  <c r="AH2700" i="2" s="1"/>
  <c r="AD2700" i="2"/>
  <c r="AC2700" i="2"/>
  <c r="AB2700" i="2"/>
  <c r="Y2700" i="2"/>
  <c r="V2700" i="2"/>
  <c r="AE2700" i="2" s="1"/>
  <c r="S2700" i="2"/>
  <c r="P2700" i="2"/>
  <c r="M2700" i="2"/>
  <c r="J2700" i="2"/>
  <c r="G2700" i="2"/>
  <c r="AD2699" i="2"/>
  <c r="AB2699" i="2"/>
  <c r="Y2699" i="2"/>
  <c r="V2699" i="2"/>
  <c r="AE2699" i="2" s="1"/>
  <c r="S2699" i="2"/>
  <c r="AC2699" i="2" s="1"/>
  <c r="AH2699" i="2" s="1"/>
  <c r="P2699" i="2"/>
  <c r="M2699" i="2"/>
  <c r="AF2699" i="2" s="1"/>
  <c r="J2699" i="2"/>
  <c r="AG2699" i="2" s="1"/>
  <c r="G2699" i="2"/>
  <c r="AF2698" i="2"/>
  <c r="AB2698" i="2"/>
  <c r="Y2698" i="2"/>
  <c r="AD2698" i="2" s="1"/>
  <c r="V2698" i="2"/>
  <c r="AE2698" i="2" s="1"/>
  <c r="S2698" i="2"/>
  <c r="AC2698" i="2" s="1"/>
  <c r="P2698" i="2"/>
  <c r="M2698" i="2"/>
  <c r="J2698" i="2"/>
  <c r="AG2698" i="2" s="1"/>
  <c r="G2698" i="2"/>
  <c r="AF2697" i="2"/>
  <c r="AC2697" i="2"/>
  <c r="AB2697" i="2"/>
  <c r="Y2697" i="2"/>
  <c r="AD2697" i="2" s="1"/>
  <c r="V2697" i="2"/>
  <c r="AE2697" i="2" s="1"/>
  <c r="S2697" i="2"/>
  <c r="P2697" i="2"/>
  <c r="M2697" i="2"/>
  <c r="J2697" i="2"/>
  <c r="AG2697" i="2" s="1"/>
  <c r="G2697" i="2"/>
  <c r="AF2696" i="2"/>
  <c r="AE2696" i="2"/>
  <c r="AD2696" i="2"/>
  <c r="AC2696" i="2"/>
  <c r="AB2696" i="2"/>
  <c r="Y2696" i="2"/>
  <c r="V2696" i="2"/>
  <c r="S2696" i="2"/>
  <c r="P2696" i="2"/>
  <c r="M2696" i="2"/>
  <c r="J2696" i="2"/>
  <c r="AG2696" i="2" s="1"/>
  <c r="G2696" i="2"/>
  <c r="AG2695" i="2"/>
  <c r="AF2695" i="2"/>
  <c r="AE2695" i="2"/>
  <c r="AD2695" i="2"/>
  <c r="AC2695" i="2"/>
  <c r="AB2695" i="2"/>
  <c r="Y2695" i="2"/>
  <c r="V2695" i="2"/>
  <c r="S2695" i="2"/>
  <c r="P2695" i="2"/>
  <c r="M2695" i="2"/>
  <c r="J2695" i="2"/>
  <c r="G2695" i="2"/>
  <c r="AD2694" i="2"/>
  <c r="AB2694" i="2"/>
  <c r="Y2694" i="2"/>
  <c r="V2694" i="2"/>
  <c r="AE2694" i="2" s="1"/>
  <c r="S2694" i="2"/>
  <c r="AC2694" i="2" s="1"/>
  <c r="P2694" i="2"/>
  <c r="M2694" i="2"/>
  <c r="AF2694" i="2" s="1"/>
  <c r="J2694" i="2"/>
  <c r="AG2694" i="2" s="1"/>
  <c r="G2694" i="2"/>
  <c r="AD2693" i="2"/>
  <c r="AB2693" i="2"/>
  <c r="Y2693" i="2"/>
  <c r="V2693" i="2"/>
  <c r="AE2693" i="2" s="1"/>
  <c r="S2693" i="2"/>
  <c r="AC2693" i="2" s="1"/>
  <c r="AH2693" i="2" s="1"/>
  <c r="P2693" i="2"/>
  <c r="M2693" i="2"/>
  <c r="AF2693" i="2" s="1"/>
  <c r="J2693" i="2"/>
  <c r="AG2693" i="2" s="1"/>
  <c r="G2693" i="2"/>
  <c r="AF2692" i="2"/>
  <c r="AB2692" i="2"/>
  <c r="Y2692" i="2"/>
  <c r="AD2692" i="2" s="1"/>
  <c r="V2692" i="2"/>
  <c r="AE2692" i="2" s="1"/>
  <c r="S2692" i="2"/>
  <c r="AC2692" i="2" s="1"/>
  <c r="P2692" i="2"/>
  <c r="M2692" i="2"/>
  <c r="J2692" i="2"/>
  <c r="AG2692" i="2" s="1"/>
  <c r="G2692" i="2"/>
  <c r="AF2691" i="2"/>
  <c r="AC2691" i="2"/>
  <c r="AB2691" i="2"/>
  <c r="Y2691" i="2"/>
  <c r="AD2691" i="2" s="1"/>
  <c r="V2691" i="2"/>
  <c r="AE2691" i="2" s="1"/>
  <c r="S2691" i="2"/>
  <c r="P2691" i="2"/>
  <c r="M2691" i="2"/>
  <c r="J2691" i="2"/>
  <c r="AG2691" i="2" s="1"/>
  <c r="G2691" i="2"/>
  <c r="AF2690" i="2"/>
  <c r="AE2690" i="2"/>
  <c r="AD2690" i="2"/>
  <c r="AC2690" i="2"/>
  <c r="AB2690" i="2"/>
  <c r="Y2690" i="2"/>
  <c r="V2690" i="2"/>
  <c r="S2690" i="2"/>
  <c r="P2690" i="2"/>
  <c r="M2690" i="2"/>
  <c r="J2690" i="2"/>
  <c r="AG2690" i="2" s="1"/>
  <c r="G2690" i="2"/>
  <c r="AG2689" i="2"/>
  <c r="AF2689" i="2"/>
  <c r="AE2689" i="2"/>
  <c r="AD2689" i="2"/>
  <c r="AH2689" i="2" s="1"/>
  <c r="AC2689" i="2"/>
  <c r="AB2689" i="2"/>
  <c r="Y2689" i="2"/>
  <c r="V2689" i="2"/>
  <c r="S2689" i="2"/>
  <c r="P2689" i="2"/>
  <c r="M2689" i="2"/>
  <c r="J2689" i="2"/>
  <c r="G2689" i="2"/>
  <c r="AG2688" i="2"/>
  <c r="AF2688" i="2"/>
  <c r="AB2688" i="2"/>
  <c r="Y2688" i="2"/>
  <c r="AD2688" i="2" s="1"/>
  <c r="V2688" i="2"/>
  <c r="AE2688" i="2" s="1"/>
  <c r="S2688" i="2"/>
  <c r="AC2688" i="2" s="1"/>
  <c r="P2688" i="2"/>
  <c r="M2688" i="2"/>
  <c r="J2688" i="2"/>
  <c r="G2688" i="2"/>
  <c r="AD2687" i="2"/>
  <c r="AB2687" i="2"/>
  <c r="Y2687" i="2"/>
  <c r="V2687" i="2"/>
  <c r="AE2687" i="2" s="1"/>
  <c r="S2687" i="2"/>
  <c r="AC2687" i="2" s="1"/>
  <c r="AH2687" i="2" s="1"/>
  <c r="P2687" i="2"/>
  <c r="M2687" i="2"/>
  <c r="AF2687" i="2" s="1"/>
  <c r="J2687" i="2"/>
  <c r="AG2687" i="2" s="1"/>
  <c r="G2687" i="2"/>
  <c r="AF2686" i="2"/>
  <c r="AB2686" i="2"/>
  <c r="Y2686" i="2"/>
  <c r="AD2686" i="2" s="1"/>
  <c r="V2686" i="2"/>
  <c r="AE2686" i="2" s="1"/>
  <c r="S2686" i="2"/>
  <c r="AC2686" i="2" s="1"/>
  <c r="P2686" i="2"/>
  <c r="M2686" i="2"/>
  <c r="J2686" i="2"/>
  <c r="AG2686" i="2" s="1"/>
  <c r="G2686" i="2"/>
  <c r="AF2685" i="2"/>
  <c r="AC2685" i="2"/>
  <c r="AB2685" i="2"/>
  <c r="Y2685" i="2"/>
  <c r="AD2685" i="2" s="1"/>
  <c r="V2685" i="2"/>
  <c r="AE2685" i="2" s="1"/>
  <c r="S2685" i="2"/>
  <c r="P2685" i="2"/>
  <c r="M2685" i="2"/>
  <c r="J2685" i="2"/>
  <c r="AG2685" i="2" s="1"/>
  <c r="G2685" i="2"/>
  <c r="AF2684" i="2"/>
  <c r="AE2684" i="2"/>
  <c r="AD2684" i="2"/>
  <c r="AC2684" i="2"/>
  <c r="AB2684" i="2"/>
  <c r="Y2684" i="2"/>
  <c r="V2684" i="2"/>
  <c r="S2684" i="2"/>
  <c r="P2684" i="2"/>
  <c r="M2684" i="2"/>
  <c r="J2684" i="2"/>
  <c r="AG2684" i="2" s="1"/>
  <c r="G2684" i="2"/>
  <c r="AG2683" i="2"/>
  <c r="AF2683" i="2"/>
  <c r="AE2683" i="2"/>
  <c r="AD2683" i="2"/>
  <c r="AC2683" i="2"/>
  <c r="AB2683" i="2"/>
  <c r="Y2683" i="2"/>
  <c r="V2683" i="2"/>
  <c r="S2683" i="2"/>
  <c r="P2683" i="2"/>
  <c r="M2683" i="2"/>
  <c r="J2683" i="2"/>
  <c r="G2683" i="2"/>
  <c r="AH2682" i="2"/>
  <c r="AC2682" i="2"/>
  <c r="AB2682" i="2"/>
  <c r="Y2682" i="2"/>
  <c r="AD2682" i="2" s="1"/>
  <c r="V2682" i="2"/>
  <c r="AE2682" i="2" s="1"/>
  <c r="S2682" i="2"/>
  <c r="P2682" i="2"/>
  <c r="M2682" i="2"/>
  <c r="AF2682" i="2" s="1"/>
  <c r="J2682" i="2"/>
  <c r="AG2682" i="2" s="1"/>
  <c r="G2682" i="2"/>
  <c r="AH2681" i="2"/>
  <c r="AD2681" i="2"/>
  <c r="AB2681" i="2"/>
  <c r="Y2681" i="2"/>
  <c r="V2681" i="2"/>
  <c r="AE2681" i="2" s="1"/>
  <c r="S2681" i="2"/>
  <c r="AC2681" i="2" s="1"/>
  <c r="P2681" i="2"/>
  <c r="M2681" i="2"/>
  <c r="AF2681" i="2" s="1"/>
  <c r="J2681" i="2"/>
  <c r="AG2681" i="2" s="1"/>
  <c r="G2681" i="2"/>
  <c r="AF2680" i="2"/>
  <c r="AB2680" i="2"/>
  <c r="Y2680" i="2"/>
  <c r="AD2680" i="2" s="1"/>
  <c r="AH2680" i="2" s="1"/>
  <c r="V2680" i="2"/>
  <c r="AE2680" i="2" s="1"/>
  <c r="S2680" i="2"/>
  <c r="AC2680" i="2" s="1"/>
  <c r="P2680" i="2"/>
  <c r="M2680" i="2"/>
  <c r="J2680" i="2"/>
  <c r="AG2680" i="2" s="1"/>
  <c r="G2680" i="2"/>
  <c r="AF2679" i="2"/>
  <c r="AC2679" i="2"/>
  <c r="AB2679" i="2"/>
  <c r="Y2679" i="2"/>
  <c r="AD2679" i="2" s="1"/>
  <c r="V2679" i="2"/>
  <c r="AE2679" i="2" s="1"/>
  <c r="S2679" i="2"/>
  <c r="P2679" i="2"/>
  <c r="M2679" i="2"/>
  <c r="J2679" i="2"/>
  <c r="AG2679" i="2" s="1"/>
  <c r="G2679" i="2"/>
  <c r="AF2678" i="2"/>
  <c r="AE2678" i="2"/>
  <c r="AD2678" i="2"/>
  <c r="AC2678" i="2"/>
  <c r="AB2678" i="2"/>
  <c r="Y2678" i="2"/>
  <c r="V2678" i="2"/>
  <c r="S2678" i="2"/>
  <c r="P2678" i="2"/>
  <c r="M2678" i="2"/>
  <c r="J2678" i="2"/>
  <c r="AG2678" i="2" s="1"/>
  <c r="G2678" i="2"/>
  <c r="AG2677" i="2"/>
  <c r="AF2677" i="2"/>
  <c r="AE2677" i="2"/>
  <c r="AD2677" i="2"/>
  <c r="AB2677" i="2"/>
  <c r="Y2677" i="2"/>
  <c r="V2677" i="2"/>
  <c r="S2677" i="2"/>
  <c r="AC2677" i="2" s="1"/>
  <c r="P2677" i="2"/>
  <c r="M2677" i="2"/>
  <c r="J2677" i="2"/>
  <c r="G2677" i="2"/>
  <c r="AG2676" i="2"/>
  <c r="AF2676" i="2"/>
  <c r="AC2676" i="2"/>
  <c r="AB2676" i="2"/>
  <c r="Y2676" i="2"/>
  <c r="AD2676" i="2" s="1"/>
  <c r="V2676" i="2"/>
  <c r="AE2676" i="2" s="1"/>
  <c r="S2676" i="2"/>
  <c r="P2676" i="2"/>
  <c r="M2676" i="2"/>
  <c r="J2676" i="2"/>
  <c r="G2676" i="2"/>
  <c r="AD2675" i="2"/>
  <c r="AB2675" i="2"/>
  <c r="Y2675" i="2"/>
  <c r="V2675" i="2"/>
  <c r="AE2675" i="2" s="1"/>
  <c r="S2675" i="2"/>
  <c r="AC2675" i="2" s="1"/>
  <c r="P2675" i="2"/>
  <c r="M2675" i="2"/>
  <c r="AF2675" i="2" s="1"/>
  <c r="J2675" i="2"/>
  <c r="AG2675" i="2" s="1"/>
  <c r="G2675" i="2"/>
  <c r="AF2674" i="2"/>
  <c r="AB2674" i="2"/>
  <c r="Y2674" i="2"/>
  <c r="AD2674" i="2" s="1"/>
  <c r="V2674" i="2"/>
  <c r="AE2674" i="2" s="1"/>
  <c r="S2674" i="2"/>
  <c r="AC2674" i="2" s="1"/>
  <c r="P2674" i="2"/>
  <c r="M2674" i="2"/>
  <c r="J2674" i="2"/>
  <c r="AG2674" i="2" s="1"/>
  <c r="G2674" i="2"/>
  <c r="AF2673" i="2"/>
  <c r="AC2673" i="2"/>
  <c r="AB2673" i="2"/>
  <c r="Y2673" i="2"/>
  <c r="AD2673" i="2" s="1"/>
  <c r="V2673" i="2"/>
  <c r="AE2673" i="2" s="1"/>
  <c r="S2673" i="2"/>
  <c r="P2673" i="2"/>
  <c r="M2673" i="2"/>
  <c r="J2673" i="2"/>
  <c r="AG2673" i="2" s="1"/>
  <c r="G2673" i="2"/>
  <c r="AF2672" i="2"/>
  <c r="AE2672" i="2"/>
  <c r="AD2672" i="2"/>
  <c r="AH2672" i="2" s="1"/>
  <c r="AC2672" i="2"/>
  <c r="AB2672" i="2"/>
  <c r="Y2672" i="2"/>
  <c r="V2672" i="2"/>
  <c r="S2672" i="2"/>
  <c r="P2672" i="2"/>
  <c r="M2672" i="2"/>
  <c r="J2672" i="2"/>
  <c r="AG2672" i="2" s="1"/>
  <c r="G2672" i="2"/>
  <c r="AG2671" i="2"/>
  <c r="AF2671" i="2"/>
  <c r="AE2671" i="2"/>
  <c r="AD2671" i="2"/>
  <c r="AC2671" i="2"/>
  <c r="AB2671" i="2"/>
  <c r="Y2671" i="2"/>
  <c r="V2671" i="2"/>
  <c r="S2671" i="2"/>
  <c r="P2671" i="2"/>
  <c r="M2671" i="2"/>
  <c r="J2671" i="2"/>
  <c r="G2671" i="2"/>
  <c r="AG2670" i="2"/>
  <c r="AH2670" i="2" s="1"/>
  <c r="AD2670" i="2"/>
  <c r="AC2670" i="2"/>
  <c r="AB2670" i="2"/>
  <c r="Y2670" i="2"/>
  <c r="V2670" i="2"/>
  <c r="AE2670" i="2" s="1"/>
  <c r="S2670" i="2"/>
  <c r="P2670" i="2"/>
  <c r="M2670" i="2"/>
  <c r="AF2670" i="2" s="1"/>
  <c r="J2670" i="2"/>
  <c r="G2670" i="2"/>
  <c r="AH2669" i="2"/>
  <c r="AD2669" i="2"/>
  <c r="AB2669" i="2"/>
  <c r="Y2669" i="2"/>
  <c r="V2669" i="2"/>
  <c r="AE2669" i="2" s="1"/>
  <c r="S2669" i="2"/>
  <c r="AC2669" i="2" s="1"/>
  <c r="P2669" i="2"/>
  <c r="M2669" i="2"/>
  <c r="AF2669" i="2" s="1"/>
  <c r="J2669" i="2"/>
  <c r="AG2669" i="2" s="1"/>
  <c r="G2669" i="2"/>
  <c r="AF2668" i="2"/>
  <c r="AB2668" i="2"/>
  <c r="Y2668" i="2"/>
  <c r="AD2668" i="2" s="1"/>
  <c r="AH2668" i="2" s="1"/>
  <c r="V2668" i="2"/>
  <c r="AE2668" i="2" s="1"/>
  <c r="S2668" i="2"/>
  <c r="AC2668" i="2" s="1"/>
  <c r="P2668" i="2"/>
  <c r="M2668" i="2"/>
  <c r="J2668" i="2"/>
  <c r="AG2668" i="2" s="1"/>
  <c r="G2668" i="2"/>
  <c r="AF2667" i="2"/>
  <c r="AC2667" i="2"/>
  <c r="AB2667" i="2"/>
  <c r="Y2667" i="2"/>
  <c r="AD2667" i="2" s="1"/>
  <c r="V2667" i="2"/>
  <c r="AE2667" i="2" s="1"/>
  <c r="S2667" i="2"/>
  <c r="P2667" i="2"/>
  <c r="M2667" i="2"/>
  <c r="J2667" i="2"/>
  <c r="AG2667" i="2" s="1"/>
  <c r="G2667" i="2"/>
  <c r="AF2666" i="2"/>
  <c r="AE2666" i="2"/>
  <c r="AD2666" i="2"/>
  <c r="AH2666" i="2" s="1"/>
  <c r="AC2666" i="2"/>
  <c r="AB2666" i="2"/>
  <c r="Y2666" i="2"/>
  <c r="V2666" i="2"/>
  <c r="S2666" i="2"/>
  <c r="P2666" i="2"/>
  <c r="M2666" i="2"/>
  <c r="J2666" i="2"/>
  <c r="AG2666" i="2" s="1"/>
  <c r="G2666" i="2"/>
  <c r="AG2665" i="2"/>
  <c r="AF2665" i="2"/>
  <c r="AE2665" i="2"/>
  <c r="AD2665" i="2"/>
  <c r="AC2665" i="2"/>
  <c r="AB2665" i="2"/>
  <c r="Y2665" i="2"/>
  <c r="V2665" i="2"/>
  <c r="S2665" i="2"/>
  <c r="P2665" i="2"/>
  <c r="M2665" i="2"/>
  <c r="J2665" i="2"/>
  <c r="G2665" i="2"/>
  <c r="AG2664" i="2"/>
  <c r="AF2664" i="2"/>
  <c r="AC2664" i="2"/>
  <c r="AB2664" i="2"/>
  <c r="Y2664" i="2"/>
  <c r="AD2664" i="2" s="1"/>
  <c r="V2664" i="2"/>
  <c r="AE2664" i="2" s="1"/>
  <c r="S2664" i="2"/>
  <c r="P2664" i="2"/>
  <c r="M2664" i="2"/>
  <c r="J2664" i="2"/>
  <c r="G2664" i="2"/>
  <c r="AD2663" i="2"/>
  <c r="AB2663" i="2"/>
  <c r="Y2663" i="2"/>
  <c r="V2663" i="2"/>
  <c r="AE2663" i="2" s="1"/>
  <c r="S2663" i="2"/>
  <c r="AC2663" i="2" s="1"/>
  <c r="P2663" i="2"/>
  <c r="M2663" i="2"/>
  <c r="AF2663" i="2" s="1"/>
  <c r="J2663" i="2"/>
  <c r="AG2663" i="2" s="1"/>
  <c r="G2663" i="2"/>
  <c r="AF2662" i="2"/>
  <c r="AB2662" i="2"/>
  <c r="Y2662" i="2"/>
  <c r="AD2662" i="2" s="1"/>
  <c r="V2662" i="2"/>
  <c r="AE2662" i="2" s="1"/>
  <c r="S2662" i="2"/>
  <c r="AC2662" i="2" s="1"/>
  <c r="P2662" i="2"/>
  <c r="M2662" i="2"/>
  <c r="J2662" i="2"/>
  <c r="AG2662" i="2" s="1"/>
  <c r="G2662" i="2"/>
  <c r="AF2661" i="2"/>
  <c r="AC2661" i="2"/>
  <c r="AB2661" i="2"/>
  <c r="Y2661" i="2"/>
  <c r="AD2661" i="2" s="1"/>
  <c r="V2661" i="2"/>
  <c r="AE2661" i="2" s="1"/>
  <c r="S2661" i="2"/>
  <c r="P2661" i="2"/>
  <c r="M2661" i="2"/>
  <c r="J2661" i="2"/>
  <c r="AG2661" i="2" s="1"/>
  <c r="G2661" i="2"/>
  <c r="AF2660" i="2"/>
  <c r="AE2660" i="2"/>
  <c r="AD2660" i="2"/>
  <c r="AC2660" i="2"/>
  <c r="AB2660" i="2"/>
  <c r="Y2660" i="2"/>
  <c r="V2660" i="2"/>
  <c r="S2660" i="2"/>
  <c r="P2660" i="2"/>
  <c r="M2660" i="2"/>
  <c r="J2660" i="2"/>
  <c r="AG2660" i="2" s="1"/>
  <c r="G2660" i="2"/>
  <c r="AG2659" i="2"/>
  <c r="AF2659" i="2"/>
  <c r="AE2659" i="2"/>
  <c r="AD2659" i="2"/>
  <c r="AC2659" i="2"/>
  <c r="AB2659" i="2"/>
  <c r="Y2659" i="2"/>
  <c r="V2659" i="2"/>
  <c r="S2659" i="2"/>
  <c r="P2659" i="2"/>
  <c r="M2659" i="2"/>
  <c r="J2659" i="2"/>
  <c r="G2659" i="2"/>
  <c r="AC2658" i="2"/>
  <c r="AB2658" i="2"/>
  <c r="Y2658" i="2"/>
  <c r="AD2658" i="2" s="1"/>
  <c r="V2658" i="2"/>
  <c r="AE2658" i="2" s="1"/>
  <c r="S2658" i="2"/>
  <c r="P2658" i="2"/>
  <c r="M2658" i="2"/>
  <c r="AF2658" i="2" s="1"/>
  <c r="J2658" i="2"/>
  <c r="AG2658" i="2" s="1"/>
  <c r="G2658" i="2"/>
  <c r="AH2657" i="2"/>
  <c r="AD2657" i="2"/>
  <c r="AB2657" i="2"/>
  <c r="Y2657" i="2"/>
  <c r="V2657" i="2"/>
  <c r="AE2657" i="2" s="1"/>
  <c r="S2657" i="2"/>
  <c r="AC2657" i="2" s="1"/>
  <c r="P2657" i="2"/>
  <c r="M2657" i="2"/>
  <c r="AF2657" i="2" s="1"/>
  <c r="J2657" i="2"/>
  <c r="AG2657" i="2" s="1"/>
  <c r="G2657" i="2"/>
  <c r="AF2656" i="2"/>
  <c r="AB2656" i="2"/>
  <c r="Y2656" i="2"/>
  <c r="AD2656" i="2" s="1"/>
  <c r="AH2656" i="2" s="1"/>
  <c r="V2656" i="2"/>
  <c r="AE2656" i="2" s="1"/>
  <c r="S2656" i="2"/>
  <c r="AC2656" i="2" s="1"/>
  <c r="P2656" i="2"/>
  <c r="M2656" i="2"/>
  <c r="J2656" i="2"/>
  <c r="AG2656" i="2" s="1"/>
  <c r="G2656" i="2"/>
  <c r="AF2655" i="2"/>
  <c r="AC2655" i="2"/>
  <c r="AB2655" i="2"/>
  <c r="Y2655" i="2"/>
  <c r="AD2655" i="2" s="1"/>
  <c r="V2655" i="2"/>
  <c r="AE2655" i="2" s="1"/>
  <c r="S2655" i="2"/>
  <c r="P2655" i="2"/>
  <c r="M2655" i="2"/>
  <c r="J2655" i="2"/>
  <c r="AG2655" i="2" s="1"/>
  <c r="G2655" i="2"/>
  <c r="AF2654" i="2"/>
  <c r="AE2654" i="2"/>
  <c r="AD2654" i="2"/>
  <c r="AC2654" i="2"/>
  <c r="AB2654" i="2"/>
  <c r="Y2654" i="2"/>
  <c r="V2654" i="2"/>
  <c r="S2654" i="2"/>
  <c r="P2654" i="2"/>
  <c r="M2654" i="2"/>
  <c r="J2654" i="2"/>
  <c r="AG2654" i="2" s="1"/>
  <c r="G2654" i="2"/>
  <c r="AG2653" i="2"/>
  <c r="AF2653" i="2"/>
  <c r="AE2653" i="2"/>
  <c r="AD2653" i="2"/>
  <c r="AH2653" i="2" s="1"/>
  <c r="AC2653" i="2"/>
  <c r="AB2653" i="2"/>
  <c r="Y2653" i="2"/>
  <c r="V2653" i="2"/>
  <c r="S2653" i="2"/>
  <c r="P2653" i="2"/>
  <c r="M2653" i="2"/>
  <c r="J2653" i="2"/>
  <c r="G2653" i="2"/>
  <c r="AG2652" i="2"/>
  <c r="AF2652" i="2"/>
  <c r="AB2652" i="2"/>
  <c r="Y2652" i="2"/>
  <c r="AD2652" i="2" s="1"/>
  <c r="V2652" i="2"/>
  <c r="AE2652" i="2" s="1"/>
  <c r="S2652" i="2"/>
  <c r="AC2652" i="2" s="1"/>
  <c r="P2652" i="2"/>
  <c r="M2652" i="2"/>
  <c r="J2652" i="2"/>
  <c r="G2652" i="2"/>
  <c r="AD2651" i="2"/>
  <c r="AB2651" i="2"/>
  <c r="Y2651" i="2"/>
  <c r="V2651" i="2"/>
  <c r="AE2651" i="2" s="1"/>
  <c r="S2651" i="2"/>
  <c r="AC2651" i="2" s="1"/>
  <c r="P2651" i="2"/>
  <c r="M2651" i="2"/>
  <c r="AF2651" i="2" s="1"/>
  <c r="J2651" i="2"/>
  <c r="AG2651" i="2" s="1"/>
  <c r="G2651" i="2"/>
  <c r="AF2650" i="2"/>
  <c r="AB2650" i="2"/>
  <c r="Y2650" i="2"/>
  <c r="AD2650" i="2" s="1"/>
  <c r="V2650" i="2"/>
  <c r="AE2650" i="2" s="1"/>
  <c r="S2650" i="2"/>
  <c r="AC2650" i="2" s="1"/>
  <c r="P2650" i="2"/>
  <c r="M2650" i="2"/>
  <c r="J2650" i="2"/>
  <c r="AG2650" i="2" s="1"/>
  <c r="G2650" i="2"/>
  <c r="AF2649" i="2"/>
  <c r="AC2649" i="2"/>
  <c r="AB2649" i="2"/>
  <c r="Y2649" i="2"/>
  <c r="AD2649" i="2" s="1"/>
  <c r="V2649" i="2"/>
  <c r="AE2649" i="2" s="1"/>
  <c r="S2649" i="2"/>
  <c r="P2649" i="2"/>
  <c r="M2649" i="2"/>
  <c r="J2649" i="2"/>
  <c r="AG2649" i="2" s="1"/>
  <c r="G2649" i="2"/>
  <c r="AF2648" i="2"/>
  <c r="AE2648" i="2"/>
  <c r="AD2648" i="2"/>
  <c r="AH2648" i="2" s="1"/>
  <c r="AC2648" i="2"/>
  <c r="AB2648" i="2"/>
  <c r="Y2648" i="2"/>
  <c r="V2648" i="2"/>
  <c r="S2648" i="2"/>
  <c r="P2648" i="2"/>
  <c r="M2648" i="2"/>
  <c r="J2648" i="2"/>
  <c r="AG2648" i="2" s="1"/>
  <c r="G2648" i="2"/>
  <c r="AG2647" i="2"/>
  <c r="AF2647" i="2"/>
  <c r="AE2647" i="2"/>
  <c r="AD2647" i="2"/>
  <c r="AB2647" i="2"/>
  <c r="Y2647" i="2"/>
  <c r="V2647" i="2"/>
  <c r="S2647" i="2"/>
  <c r="AC2647" i="2" s="1"/>
  <c r="P2647" i="2"/>
  <c r="M2647" i="2"/>
  <c r="J2647" i="2"/>
  <c r="G2647" i="2"/>
  <c r="AG2646" i="2"/>
  <c r="AF2646" i="2"/>
  <c r="AH2646" i="2" s="1"/>
  <c r="AD2646" i="2"/>
  <c r="AB2646" i="2"/>
  <c r="Y2646" i="2"/>
  <c r="V2646" i="2"/>
  <c r="AE2646" i="2" s="1"/>
  <c r="S2646" i="2"/>
  <c r="AC2646" i="2" s="1"/>
  <c r="P2646" i="2"/>
  <c r="M2646" i="2"/>
  <c r="J2646" i="2"/>
  <c r="G2646" i="2"/>
  <c r="AH2645" i="2"/>
  <c r="AD2645" i="2"/>
  <c r="AB2645" i="2"/>
  <c r="Y2645" i="2"/>
  <c r="V2645" i="2"/>
  <c r="AE2645" i="2" s="1"/>
  <c r="S2645" i="2"/>
  <c r="AC2645" i="2" s="1"/>
  <c r="P2645" i="2"/>
  <c r="M2645" i="2"/>
  <c r="AF2645" i="2" s="1"/>
  <c r="J2645" i="2"/>
  <c r="AG2645" i="2" s="1"/>
  <c r="G2645" i="2"/>
  <c r="AF2644" i="2"/>
  <c r="AB2644" i="2"/>
  <c r="Y2644" i="2"/>
  <c r="AD2644" i="2" s="1"/>
  <c r="V2644" i="2"/>
  <c r="AE2644" i="2" s="1"/>
  <c r="S2644" i="2"/>
  <c r="AC2644" i="2" s="1"/>
  <c r="P2644" i="2"/>
  <c r="M2644" i="2"/>
  <c r="J2644" i="2"/>
  <c r="AG2644" i="2" s="1"/>
  <c r="G2644" i="2"/>
  <c r="AF2643" i="2"/>
  <c r="AC2643" i="2"/>
  <c r="AB2643" i="2"/>
  <c r="Y2643" i="2"/>
  <c r="AD2643" i="2" s="1"/>
  <c r="V2643" i="2"/>
  <c r="AE2643" i="2" s="1"/>
  <c r="S2643" i="2"/>
  <c r="P2643" i="2"/>
  <c r="M2643" i="2"/>
  <c r="J2643" i="2"/>
  <c r="AG2643" i="2" s="1"/>
  <c r="G2643" i="2"/>
  <c r="AF2642" i="2"/>
  <c r="AE2642" i="2"/>
  <c r="AD2642" i="2"/>
  <c r="AC2642" i="2"/>
  <c r="AB2642" i="2"/>
  <c r="Y2642" i="2"/>
  <c r="V2642" i="2"/>
  <c r="S2642" i="2"/>
  <c r="P2642" i="2"/>
  <c r="M2642" i="2"/>
  <c r="J2642" i="2"/>
  <c r="AG2642" i="2" s="1"/>
  <c r="G2642" i="2"/>
  <c r="AG2641" i="2"/>
  <c r="AF2641" i="2"/>
  <c r="AE2641" i="2"/>
  <c r="AD2641" i="2"/>
  <c r="AB2641" i="2"/>
  <c r="Y2641" i="2"/>
  <c r="V2641" i="2"/>
  <c r="S2641" i="2"/>
  <c r="AC2641" i="2" s="1"/>
  <c r="P2641" i="2"/>
  <c r="M2641" i="2"/>
  <c r="J2641" i="2"/>
  <c r="G2641" i="2"/>
  <c r="AB2640" i="2"/>
  <c r="Y2640" i="2"/>
  <c r="AD2640" i="2" s="1"/>
  <c r="V2640" i="2"/>
  <c r="AE2640" i="2" s="1"/>
  <c r="S2640" i="2"/>
  <c r="AC2640" i="2" s="1"/>
  <c r="P2640" i="2"/>
  <c r="M2640" i="2"/>
  <c r="AF2640" i="2" s="1"/>
  <c r="J2640" i="2"/>
  <c r="AG2640" i="2" s="1"/>
  <c r="G2640" i="2"/>
  <c r="AD2639" i="2"/>
  <c r="AB2639" i="2"/>
  <c r="Y2639" i="2"/>
  <c r="V2639" i="2"/>
  <c r="AE2639" i="2" s="1"/>
  <c r="S2639" i="2"/>
  <c r="AC2639" i="2" s="1"/>
  <c r="P2639" i="2"/>
  <c r="M2639" i="2"/>
  <c r="AF2639" i="2" s="1"/>
  <c r="J2639" i="2"/>
  <c r="AG2639" i="2" s="1"/>
  <c r="G2639" i="2"/>
  <c r="AF2638" i="2"/>
  <c r="AB2638" i="2"/>
  <c r="Y2638" i="2"/>
  <c r="AD2638" i="2" s="1"/>
  <c r="V2638" i="2"/>
  <c r="AE2638" i="2" s="1"/>
  <c r="S2638" i="2"/>
  <c r="AC2638" i="2" s="1"/>
  <c r="P2638" i="2"/>
  <c r="M2638" i="2"/>
  <c r="J2638" i="2"/>
  <c r="AG2638" i="2" s="1"/>
  <c r="G2638" i="2"/>
  <c r="AF2637" i="2"/>
  <c r="AC2637" i="2"/>
  <c r="AB2637" i="2"/>
  <c r="Y2637" i="2"/>
  <c r="AD2637" i="2" s="1"/>
  <c r="V2637" i="2"/>
  <c r="AE2637" i="2" s="1"/>
  <c r="S2637" i="2"/>
  <c r="P2637" i="2"/>
  <c r="M2637" i="2"/>
  <c r="J2637" i="2"/>
  <c r="AG2637" i="2" s="1"/>
  <c r="G2637" i="2"/>
  <c r="AF2636" i="2"/>
  <c r="AE2636" i="2"/>
  <c r="AD2636" i="2"/>
  <c r="AC2636" i="2"/>
  <c r="AB2636" i="2"/>
  <c r="Y2636" i="2"/>
  <c r="V2636" i="2"/>
  <c r="S2636" i="2"/>
  <c r="P2636" i="2"/>
  <c r="M2636" i="2"/>
  <c r="J2636" i="2"/>
  <c r="AG2636" i="2" s="1"/>
  <c r="G2636" i="2"/>
  <c r="AG2635" i="2"/>
  <c r="AF2635" i="2"/>
  <c r="AE2635" i="2"/>
  <c r="AD2635" i="2"/>
  <c r="AH2635" i="2" s="1"/>
  <c r="AC2635" i="2"/>
  <c r="AB2635" i="2"/>
  <c r="Y2635" i="2"/>
  <c r="V2635" i="2"/>
  <c r="S2635" i="2"/>
  <c r="P2635" i="2"/>
  <c r="M2635" i="2"/>
  <c r="J2635" i="2"/>
  <c r="G2635" i="2"/>
  <c r="AG2634" i="2"/>
  <c r="AF2634" i="2"/>
  <c r="AB2634" i="2"/>
  <c r="Y2634" i="2"/>
  <c r="AD2634" i="2" s="1"/>
  <c r="V2634" i="2"/>
  <c r="AE2634" i="2" s="1"/>
  <c r="S2634" i="2"/>
  <c r="AC2634" i="2" s="1"/>
  <c r="P2634" i="2"/>
  <c r="M2634" i="2"/>
  <c r="J2634" i="2"/>
  <c r="G2634" i="2"/>
  <c r="AD2633" i="2"/>
  <c r="AB2633" i="2"/>
  <c r="Y2633" i="2"/>
  <c r="V2633" i="2"/>
  <c r="AE2633" i="2" s="1"/>
  <c r="S2633" i="2"/>
  <c r="AC2633" i="2" s="1"/>
  <c r="AH2633" i="2" s="1"/>
  <c r="P2633" i="2"/>
  <c r="M2633" i="2"/>
  <c r="AF2633" i="2" s="1"/>
  <c r="J2633" i="2"/>
  <c r="AG2633" i="2" s="1"/>
  <c r="G2633" i="2"/>
  <c r="AF2632" i="2"/>
  <c r="AB2632" i="2"/>
  <c r="Y2632" i="2"/>
  <c r="AD2632" i="2" s="1"/>
  <c r="V2632" i="2"/>
  <c r="AE2632" i="2" s="1"/>
  <c r="S2632" i="2"/>
  <c r="AC2632" i="2" s="1"/>
  <c r="P2632" i="2"/>
  <c r="M2632" i="2"/>
  <c r="J2632" i="2"/>
  <c r="AG2632" i="2" s="1"/>
  <c r="G2632" i="2"/>
  <c r="AF2631" i="2"/>
  <c r="AC2631" i="2"/>
  <c r="AB2631" i="2"/>
  <c r="Y2631" i="2"/>
  <c r="AD2631" i="2" s="1"/>
  <c r="V2631" i="2"/>
  <c r="AE2631" i="2" s="1"/>
  <c r="S2631" i="2"/>
  <c r="P2631" i="2"/>
  <c r="M2631" i="2"/>
  <c r="J2631" i="2"/>
  <c r="AG2631" i="2" s="1"/>
  <c r="G2631" i="2"/>
  <c r="AF2630" i="2"/>
  <c r="AE2630" i="2"/>
  <c r="AD2630" i="2"/>
  <c r="AC2630" i="2"/>
  <c r="AB2630" i="2"/>
  <c r="Y2630" i="2"/>
  <c r="V2630" i="2"/>
  <c r="S2630" i="2"/>
  <c r="P2630" i="2"/>
  <c r="M2630" i="2"/>
  <c r="J2630" i="2"/>
  <c r="AG2630" i="2" s="1"/>
  <c r="G2630" i="2"/>
  <c r="AG2629" i="2"/>
  <c r="AF2629" i="2"/>
  <c r="AE2629" i="2"/>
  <c r="AD2629" i="2"/>
  <c r="AC2629" i="2"/>
  <c r="AB2629" i="2"/>
  <c r="Y2629" i="2"/>
  <c r="V2629" i="2"/>
  <c r="S2629" i="2"/>
  <c r="P2629" i="2"/>
  <c r="M2629" i="2"/>
  <c r="J2629" i="2"/>
  <c r="G2629" i="2"/>
  <c r="AD2628" i="2"/>
  <c r="AB2628" i="2"/>
  <c r="Y2628" i="2"/>
  <c r="V2628" i="2"/>
  <c r="AE2628" i="2" s="1"/>
  <c r="S2628" i="2"/>
  <c r="AC2628" i="2" s="1"/>
  <c r="P2628" i="2"/>
  <c r="M2628" i="2"/>
  <c r="AF2628" i="2" s="1"/>
  <c r="J2628" i="2"/>
  <c r="AG2628" i="2" s="1"/>
  <c r="G2628" i="2"/>
  <c r="AD2627" i="2"/>
  <c r="AB2627" i="2"/>
  <c r="Y2627" i="2"/>
  <c r="V2627" i="2"/>
  <c r="AE2627" i="2" s="1"/>
  <c r="S2627" i="2"/>
  <c r="AC2627" i="2" s="1"/>
  <c r="P2627" i="2"/>
  <c r="M2627" i="2"/>
  <c r="AF2627" i="2" s="1"/>
  <c r="J2627" i="2"/>
  <c r="AG2627" i="2" s="1"/>
  <c r="G2627" i="2"/>
  <c r="AF2626" i="2"/>
  <c r="AB2626" i="2"/>
  <c r="Y2626" i="2"/>
  <c r="AD2626" i="2" s="1"/>
  <c r="V2626" i="2"/>
  <c r="AE2626" i="2" s="1"/>
  <c r="S2626" i="2"/>
  <c r="AC2626" i="2" s="1"/>
  <c r="P2626" i="2"/>
  <c r="M2626" i="2"/>
  <c r="J2626" i="2"/>
  <c r="AG2626" i="2" s="1"/>
  <c r="G2626" i="2"/>
  <c r="AF2625" i="2"/>
  <c r="AC2625" i="2"/>
  <c r="AB2625" i="2"/>
  <c r="Y2625" i="2"/>
  <c r="AD2625" i="2" s="1"/>
  <c r="V2625" i="2"/>
  <c r="AE2625" i="2" s="1"/>
  <c r="S2625" i="2"/>
  <c r="P2625" i="2"/>
  <c r="M2625" i="2"/>
  <c r="J2625" i="2"/>
  <c r="AG2625" i="2" s="1"/>
  <c r="G2625" i="2"/>
  <c r="AF2624" i="2"/>
  <c r="AE2624" i="2"/>
  <c r="AD2624" i="2"/>
  <c r="AC2624" i="2"/>
  <c r="AB2624" i="2"/>
  <c r="Y2624" i="2"/>
  <c r="V2624" i="2"/>
  <c r="S2624" i="2"/>
  <c r="P2624" i="2"/>
  <c r="M2624" i="2"/>
  <c r="J2624" i="2"/>
  <c r="AG2624" i="2" s="1"/>
  <c r="G2624" i="2"/>
  <c r="AG2623" i="2"/>
  <c r="AF2623" i="2"/>
  <c r="AE2623" i="2"/>
  <c r="AD2623" i="2"/>
  <c r="AH2623" i="2" s="1"/>
  <c r="AC2623" i="2"/>
  <c r="AB2623" i="2"/>
  <c r="Y2623" i="2"/>
  <c r="V2623" i="2"/>
  <c r="S2623" i="2"/>
  <c r="P2623" i="2"/>
  <c r="M2623" i="2"/>
  <c r="J2623" i="2"/>
  <c r="G2623" i="2"/>
  <c r="AG2622" i="2"/>
  <c r="AF2622" i="2"/>
  <c r="AH2622" i="2" s="1"/>
  <c r="AD2622" i="2"/>
  <c r="AB2622" i="2"/>
  <c r="Y2622" i="2"/>
  <c r="V2622" i="2"/>
  <c r="AE2622" i="2" s="1"/>
  <c r="S2622" i="2"/>
  <c r="AC2622" i="2" s="1"/>
  <c r="P2622" i="2"/>
  <c r="M2622" i="2"/>
  <c r="J2622" i="2"/>
  <c r="G2622" i="2"/>
  <c r="AD2621" i="2"/>
  <c r="AB2621" i="2"/>
  <c r="Y2621" i="2"/>
  <c r="V2621" i="2"/>
  <c r="AE2621" i="2" s="1"/>
  <c r="S2621" i="2"/>
  <c r="AC2621" i="2" s="1"/>
  <c r="AH2621" i="2" s="1"/>
  <c r="P2621" i="2"/>
  <c r="M2621" i="2"/>
  <c r="AF2621" i="2" s="1"/>
  <c r="J2621" i="2"/>
  <c r="AG2621" i="2" s="1"/>
  <c r="G2621" i="2"/>
  <c r="AF2620" i="2"/>
  <c r="AB2620" i="2"/>
  <c r="Y2620" i="2"/>
  <c r="AD2620" i="2" s="1"/>
  <c r="V2620" i="2"/>
  <c r="AE2620" i="2" s="1"/>
  <c r="S2620" i="2"/>
  <c r="AC2620" i="2" s="1"/>
  <c r="P2620" i="2"/>
  <c r="M2620" i="2"/>
  <c r="J2620" i="2"/>
  <c r="AG2620" i="2" s="1"/>
  <c r="G2620" i="2"/>
  <c r="AF2619" i="2"/>
  <c r="AC2619" i="2"/>
  <c r="AB2619" i="2"/>
  <c r="Y2619" i="2"/>
  <c r="AD2619" i="2" s="1"/>
  <c r="AH2619" i="2" s="1"/>
  <c r="V2619" i="2"/>
  <c r="AE2619" i="2" s="1"/>
  <c r="S2619" i="2"/>
  <c r="P2619" i="2"/>
  <c r="M2619" i="2"/>
  <c r="J2619" i="2"/>
  <c r="AG2619" i="2" s="1"/>
  <c r="G2619" i="2"/>
  <c r="AF2618" i="2"/>
  <c r="AE2618" i="2"/>
  <c r="AD2618" i="2"/>
  <c r="AC2618" i="2"/>
  <c r="AB2618" i="2"/>
  <c r="Y2618" i="2"/>
  <c r="V2618" i="2"/>
  <c r="S2618" i="2"/>
  <c r="P2618" i="2"/>
  <c r="M2618" i="2"/>
  <c r="J2618" i="2"/>
  <c r="AG2618" i="2" s="1"/>
  <c r="G2618" i="2"/>
  <c r="AG2617" i="2"/>
  <c r="AF2617" i="2"/>
  <c r="AD2617" i="2"/>
  <c r="AH2617" i="2" s="1"/>
  <c r="AC2617" i="2"/>
  <c r="AB2617" i="2"/>
  <c r="Y2617" i="2"/>
  <c r="V2617" i="2"/>
  <c r="AE2617" i="2" s="1"/>
  <c r="S2617" i="2"/>
  <c r="P2617" i="2"/>
  <c r="M2617" i="2"/>
  <c r="J2617" i="2"/>
  <c r="G2617" i="2"/>
  <c r="AB2616" i="2"/>
  <c r="Y2616" i="2"/>
  <c r="AD2616" i="2" s="1"/>
  <c r="AH2616" i="2" s="1"/>
  <c r="V2616" i="2"/>
  <c r="AE2616" i="2" s="1"/>
  <c r="S2616" i="2"/>
  <c r="AC2616" i="2" s="1"/>
  <c r="P2616" i="2"/>
  <c r="M2616" i="2"/>
  <c r="AF2616" i="2" s="1"/>
  <c r="J2616" i="2"/>
  <c r="AG2616" i="2" s="1"/>
  <c r="G2616" i="2"/>
  <c r="AD2615" i="2"/>
  <c r="AB2615" i="2"/>
  <c r="Y2615" i="2"/>
  <c r="V2615" i="2"/>
  <c r="AE2615" i="2" s="1"/>
  <c r="S2615" i="2"/>
  <c r="AC2615" i="2" s="1"/>
  <c r="P2615" i="2"/>
  <c r="M2615" i="2"/>
  <c r="AF2615" i="2" s="1"/>
  <c r="J2615" i="2"/>
  <c r="AG2615" i="2" s="1"/>
  <c r="G2615" i="2"/>
  <c r="AF2614" i="2"/>
  <c r="AB2614" i="2"/>
  <c r="Y2614" i="2"/>
  <c r="AD2614" i="2" s="1"/>
  <c r="V2614" i="2"/>
  <c r="AE2614" i="2" s="1"/>
  <c r="S2614" i="2"/>
  <c r="AC2614" i="2" s="1"/>
  <c r="P2614" i="2"/>
  <c r="M2614" i="2"/>
  <c r="J2614" i="2"/>
  <c r="AG2614" i="2" s="1"/>
  <c r="G2614" i="2"/>
  <c r="AH2613" i="2"/>
  <c r="AF2613" i="2"/>
  <c r="AD2613" i="2"/>
  <c r="AB2613" i="2"/>
  <c r="Y2613" i="2"/>
  <c r="V2613" i="2"/>
  <c r="AE2613" i="2" s="1"/>
  <c r="S2613" i="2"/>
  <c r="AC2613" i="2" s="1"/>
  <c r="P2613" i="2"/>
  <c r="M2613" i="2"/>
  <c r="J2613" i="2"/>
  <c r="AG2613" i="2" s="1"/>
  <c r="G2613" i="2"/>
  <c r="AG2612" i="2"/>
  <c r="AH2612" i="2" s="1"/>
  <c r="AB2612" i="2"/>
  <c r="Y2612" i="2"/>
  <c r="AD2612" i="2" s="1"/>
  <c r="V2612" i="2"/>
  <c r="AE2612" i="2" s="1"/>
  <c r="S2612" i="2"/>
  <c r="AC2612" i="2" s="1"/>
  <c r="P2612" i="2"/>
  <c r="M2612" i="2"/>
  <c r="AF2612" i="2" s="1"/>
  <c r="J2612" i="2"/>
  <c r="G2612" i="2"/>
  <c r="AB2611" i="2"/>
  <c r="Y2611" i="2"/>
  <c r="AD2611" i="2" s="1"/>
  <c r="AH2611" i="2" s="1"/>
  <c r="V2611" i="2"/>
  <c r="AE2611" i="2" s="1"/>
  <c r="S2611" i="2"/>
  <c r="AC2611" i="2" s="1"/>
  <c r="P2611" i="2"/>
  <c r="M2611" i="2"/>
  <c r="AF2611" i="2" s="1"/>
  <c r="J2611" i="2"/>
  <c r="AG2611" i="2" s="1"/>
  <c r="G2611" i="2"/>
  <c r="AG2610" i="2"/>
  <c r="AF2610" i="2"/>
  <c r="AB2610" i="2"/>
  <c r="Y2610" i="2"/>
  <c r="AD2610" i="2" s="1"/>
  <c r="V2610" i="2"/>
  <c r="AE2610" i="2" s="1"/>
  <c r="S2610" i="2"/>
  <c r="AC2610" i="2" s="1"/>
  <c r="P2610" i="2"/>
  <c r="M2610" i="2"/>
  <c r="J2610" i="2"/>
  <c r="G2610" i="2"/>
  <c r="AG2609" i="2"/>
  <c r="AF2609" i="2"/>
  <c r="AC2609" i="2"/>
  <c r="AB2609" i="2"/>
  <c r="Y2609" i="2"/>
  <c r="AD2609" i="2" s="1"/>
  <c r="V2609" i="2"/>
  <c r="AE2609" i="2" s="1"/>
  <c r="S2609" i="2"/>
  <c r="P2609" i="2"/>
  <c r="M2609" i="2"/>
  <c r="J2609" i="2"/>
  <c r="G2609" i="2"/>
  <c r="AG2608" i="2"/>
  <c r="AE2608" i="2"/>
  <c r="AD2608" i="2"/>
  <c r="AC2608" i="2"/>
  <c r="AB2608" i="2"/>
  <c r="Y2608" i="2"/>
  <c r="V2608" i="2"/>
  <c r="S2608" i="2"/>
  <c r="P2608" i="2"/>
  <c r="M2608" i="2"/>
  <c r="AF2608" i="2" s="1"/>
  <c r="J2608" i="2"/>
  <c r="G2608" i="2"/>
  <c r="AG2607" i="2"/>
  <c r="AF2607" i="2"/>
  <c r="AE2607" i="2"/>
  <c r="AD2607" i="2"/>
  <c r="AB2607" i="2"/>
  <c r="Y2607" i="2"/>
  <c r="V2607" i="2"/>
  <c r="S2607" i="2"/>
  <c r="AC2607" i="2" s="1"/>
  <c r="P2607" i="2"/>
  <c r="M2607" i="2"/>
  <c r="J2607" i="2"/>
  <c r="G2607" i="2"/>
  <c r="AG2606" i="2"/>
  <c r="AB2606" i="2"/>
  <c r="Y2606" i="2"/>
  <c r="AD2606" i="2" s="1"/>
  <c r="V2606" i="2"/>
  <c r="AE2606" i="2" s="1"/>
  <c r="S2606" i="2"/>
  <c r="AC2606" i="2" s="1"/>
  <c r="P2606" i="2"/>
  <c r="M2606" i="2"/>
  <c r="AF2606" i="2" s="1"/>
  <c r="J2606" i="2"/>
  <c r="G2606" i="2"/>
  <c r="AB2605" i="2"/>
  <c r="Y2605" i="2"/>
  <c r="AD2605" i="2" s="1"/>
  <c r="V2605" i="2"/>
  <c r="AE2605" i="2" s="1"/>
  <c r="S2605" i="2"/>
  <c r="AC2605" i="2" s="1"/>
  <c r="P2605" i="2"/>
  <c r="M2605" i="2"/>
  <c r="AF2605" i="2" s="1"/>
  <c r="AH2605" i="2" s="1"/>
  <c r="J2605" i="2"/>
  <c r="AG2605" i="2" s="1"/>
  <c r="G2605" i="2"/>
  <c r="AF2604" i="2"/>
  <c r="AB2604" i="2"/>
  <c r="Y2604" i="2"/>
  <c r="AD2604" i="2" s="1"/>
  <c r="V2604" i="2"/>
  <c r="AE2604" i="2" s="1"/>
  <c r="S2604" i="2"/>
  <c r="AC2604" i="2" s="1"/>
  <c r="P2604" i="2"/>
  <c r="M2604" i="2"/>
  <c r="J2604" i="2"/>
  <c r="AG2604" i="2" s="1"/>
  <c r="G2604" i="2"/>
  <c r="AG2603" i="2"/>
  <c r="AF2603" i="2"/>
  <c r="AC2603" i="2"/>
  <c r="AB2603" i="2"/>
  <c r="Y2603" i="2"/>
  <c r="AD2603" i="2" s="1"/>
  <c r="V2603" i="2"/>
  <c r="AE2603" i="2" s="1"/>
  <c r="S2603" i="2"/>
  <c r="P2603" i="2"/>
  <c r="M2603" i="2"/>
  <c r="J2603" i="2"/>
  <c r="G2603" i="2"/>
  <c r="AG2602" i="2"/>
  <c r="AE2602" i="2"/>
  <c r="AD2602" i="2"/>
  <c r="AC2602" i="2"/>
  <c r="AB2602" i="2"/>
  <c r="Y2602" i="2"/>
  <c r="V2602" i="2"/>
  <c r="S2602" i="2"/>
  <c r="P2602" i="2"/>
  <c r="M2602" i="2"/>
  <c r="AF2602" i="2" s="1"/>
  <c r="J2602" i="2"/>
  <c r="G2602" i="2"/>
  <c r="AG2601" i="2"/>
  <c r="AF2601" i="2"/>
  <c r="AE2601" i="2"/>
  <c r="AD2601" i="2"/>
  <c r="AB2601" i="2"/>
  <c r="Y2601" i="2"/>
  <c r="V2601" i="2"/>
  <c r="S2601" i="2"/>
  <c r="AC2601" i="2" s="1"/>
  <c r="P2601" i="2"/>
  <c r="M2601" i="2"/>
  <c r="J2601" i="2"/>
  <c r="G2601" i="2"/>
  <c r="AG2600" i="2"/>
  <c r="AF2600" i="2"/>
  <c r="AB2600" i="2"/>
  <c r="Y2600" i="2"/>
  <c r="AD2600" i="2" s="1"/>
  <c r="V2600" i="2"/>
  <c r="AE2600" i="2" s="1"/>
  <c r="S2600" i="2"/>
  <c r="AC2600" i="2" s="1"/>
  <c r="P2600" i="2"/>
  <c r="M2600" i="2"/>
  <c r="J2600" i="2"/>
  <c r="G2600" i="2"/>
  <c r="AB2599" i="2"/>
  <c r="Y2599" i="2"/>
  <c r="AD2599" i="2" s="1"/>
  <c r="V2599" i="2"/>
  <c r="AE2599" i="2" s="1"/>
  <c r="S2599" i="2"/>
  <c r="AC2599" i="2" s="1"/>
  <c r="P2599" i="2"/>
  <c r="M2599" i="2"/>
  <c r="AF2599" i="2" s="1"/>
  <c r="J2599" i="2"/>
  <c r="AG2599" i="2" s="1"/>
  <c r="G2599" i="2"/>
  <c r="AF2598" i="2"/>
  <c r="AB2598" i="2"/>
  <c r="Y2598" i="2"/>
  <c r="AD2598" i="2" s="1"/>
  <c r="V2598" i="2"/>
  <c r="AE2598" i="2" s="1"/>
  <c r="S2598" i="2"/>
  <c r="AC2598" i="2" s="1"/>
  <c r="P2598" i="2"/>
  <c r="M2598" i="2"/>
  <c r="J2598" i="2"/>
  <c r="AG2598" i="2" s="1"/>
  <c r="G2598" i="2"/>
  <c r="AG2597" i="2"/>
  <c r="AF2597" i="2"/>
  <c r="AC2597" i="2"/>
  <c r="AB2597" i="2"/>
  <c r="Y2597" i="2"/>
  <c r="AD2597" i="2" s="1"/>
  <c r="V2597" i="2"/>
  <c r="AE2597" i="2" s="1"/>
  <c r="S2597" i="2"/>
  <c r="P2597" i="2"/>
  <c r="M2597" i="2"/>
  <c r="J2597" i="2"/>
  <c r="G2597" i="2"/>
  <c r="AG2596" i="2"/>
  <c r="AE2596" i="2"/>
  <c r="AD2596" i="2"/>
  <c r="AC2596" i="2"/>
  <c r="AB2596" i="2"/>
  <c r="Y2596" i="2"/>
  <c r="V2596" i="2"/>
  <c r="S2596" i="2"/>
  <c r="P2596" i="2"/>
  <c r="M2596" i="2"/>
  <c r="AF2596" i="2" s="1"/>
  <c r="J2596" i="2"/>
  <c r="G2596" i="2"/>
  <c r="AG2595" i="2"/>
  <c r="AF2595" i="2"/>
  <c r="AE2595" i="2"/>
  <c r="AD2595" i="2"/>
  <c r="AB2595" i="2"/>
  <c r="Y2595" i="2"/>
  <c r="V2595" i="2"/>
  <c r="S2595" i="2"/>
  <c r="AC2595" i="2" s="1"/>
  <c r="P2595" i="2"/>
  <c r="M2595" i="2"/>
  <c r="J2595" i="2"/>
  <c r="G2595" i="2"/>
  <c r="AB2594" i="2"/>
  <c r="Y2594" i="2"/>
  <c r="AD2594" i="2" s="1"/>
  <c r="V2594" i="2"/>
  <c r="AE2594" i="2" s="1"/>
  <c r="S2594" i="2"/>
  <c r="AC2594" i="2" s="1"/>
  <c r="P2594" i="2"/>
  <c r="M2594" i="2"/>
  <c r="AF2594" i="2" s="1"/>
  <c r="J2594" i="2"/>
  <c r="AG2594" i="2" s="1"/>
  <c r="G2594" i="2"/>
  <c r="AH2593" i="2"/>
  <c r="AB2593" i="2"/>
  <c r="Y2593" i="2"/>
  <c r="AD2593" i="2" s="1"/>
  <c r="V2593" i="2"/>
  <c r="AE2593" i="2" s="1"/>
  <c r="S2593" i="2"/>
  <c r="AC2593" i="2" s="1"/>
  <c r="P2593" i="2"/>
  <c r="M2593" i="2"/>
  <c r="AF2593" i="2" s="1"/>
  <c r="J2593" i="2"/>
  <c r="AG2593" i="2" s="1"/>
  <c r="G2593" i="2"/>
  <c r="AF2592" i="2"/>
  <c r="AB2592" i="2"/>
  <c r="Y2592" i="2"/>
  <c r="AD2592" i="2" s="1"/>
  <c r="AH2592" i="2" s="1"/>
  <c r="V2592" i="2"/>
  <c r="AE2592" i="2" s="1"/>
  <c r="S2592" i="2"/>
  <c r="AC2592" i="2" s="1"/>
  <c r="P2592" i="2"/>
  <c r="M2592" i="2"/>
  <c r="J2592" i="2"/>
  <c r="AG2592" i="2" s="1"/>
  <c r="G2592" i="2"/>
  <c r="AG2591" i="2"/>
  <c r="AF2591" i="2"/>
  <c r="AC2591" i="2"/>
  <c r="AB2591" i="2"/>
  <c r="Y2591" i="2"/>
  <c r="AD2591" i="2" s="1"/>
  <c r="V2591" i="2"/>
  <c r="AE2591" i="2" s="1"/>
  <c r="S2591" i="2"/>
  <c r="P2591" i="2"/>
  <c r="M2591" i="2"/>
  <c r="J2591" i="2"/>
  <c r="G2591" i="2"/>
  <c r="AG2590" i="2"/>
  <c r="AE2590" i="2"/>
  <c r="AD2590" i="2"/>
  <c r="AC2590" i="2"/>
  <c r="AB2590" i="2"/>
  <c r="Y2590" i="2"/>
  <c r="V2590" i="2"/>
  <c r="S2590" i="2"/>
  <c r="P2590" i="2"/>
  <c r="M2590" i="2"/>
  <c r="AF2590" i="2" s="1"/>
  <c r="J2590" i="2"/>
  <c r="G2590" i="2"/>
  <c r="AG2589" i="2"/>
  <c r="AF2589" i="2"/>
  <c r="AE2589" i="2"/>
  <c r="AD2589" i="2"/>
  <c r="AB2589" i="2"/>
  <c r="Y2589" i="2"/>
  <c r="V2589" i="2"/>
  <c r="S2589" i="2"/>
  <c r="AC2589" i="2" s="1"/>
  <c r="P2589" i="2"/>
  <c r="M2589" i="2"/>
  <c r="J2589" i="2"/>
  <c r="G2589" i="2"/>
  <c r="AG2588" i="2"/>
  <c r="AB2588" i="2"/>
  <c r="Y2588" i="2"/>
  <c r="AD2588" i="2" s="1"/>
  <c r="V2588" i="2"/>
  <c r="AE2588" i="2" s="1"/>
  <c r="S2588" i="2"/>
  <c r="AC2588" i="2" s="1"/>
  <c r="P2588" i="2"/>
  <c r="M2588" i="2"/>
  <c r="AF2588" i="2" s="1"/>
  <c r="J2588" i="2"/>
  <c r="G2588" i="2"/>
  <c r="AB2587" i="2"/>
  <c r="Y2587" i="2"/>
  <c r="AD2587" i="2" s="1"/>
  <c r="V2587" i="2"/>
  <c r="AE2587" i="2" s="1"/>
  <c r="S2587" i="2"/>
  <c r="AC2587" i="2" s="1"/>
  <c r="P2587" i="2"/>
  <c r="M2587" i="2"/>
  <c r="AF2587" i="2" s="1"/>
  <c r="J2587" i="2"/>
  <c r="AG2587" i="2" s="1"/>
  <c r="G2587" i="2"/>
  <c r="AB2586" i="2"/>
  <c r="Y2586" i="2"/>
  <c r="AD2586" i="2" s="1"/>
  <c r="V2586" i="2"/>
  <c r="AE2586" i="2" s="1"/>
  <c r="S2586" i="2"/>
  <c r="AC2586" i="2" s="1"/>
  <c r="P2586" i="2"/>
  <c r="M2586" i="2"/>
  <c r="AF2586" i="2" s="1"/>
  <c r="J2586" i="2"/>
  <c r="AG2586" i="2" s="1"/>
  <c r="G2586" i="2"/>
  <c r="AG2585" i="2"/>
  <c r="AF2585" i="2"/>
  <c r="AC2585" i="2"/>
  <c r="AB2585" i="2"/>
  <c r="Y2585" i="2"/>
  <c r="AD2585" i="2" s="1"/>
  <c r="AH2585" i="2" s="1"/>
  <c r="V2585" i="2"/>
  <c r="AE2585" i="2" s="1"/>
  <c r="S2585" i="2"/>
  <c r="P2585" i="2"/>
  <c r="M2585" i="2"/>
  <c r="J2585" i="2"/>
  <c r="G2585" i="2"/>
  <c r="AG2584" i="2"/>
  <c r="AE2584" i="2"/>
  <c r="AD2584" i="2"/>
  <c r="AC2584" i="2"/>
  <c r="AB2584" i="2"/>
  <c r="Y2584" i="2"/>
  <c r="V2584" i="2"/>
  <c r="S2584" i="2"/>
  <c r="P2584" i="2"/>
  <c r="M2584" i="2"/>
  <c r="AF2584" i="2" s="1"/>
  <c r="J2584" i="2"/>
  <c r="G2584" i="2"/>
  <c r="AG2583" i="2"/>
  <c r="AF2583" i="2"/>
  <c r="AE2583" i="2"/>
  <c r="AD2583" i="2"/>
  <c r="AH2583" i="2" s="1"/>
  <c r="AB2583" i="2"/>
  <c r="Y2583" i="2"/>
  <c r="V2583" i="2"/>
  <c r="S2583" i="2"/>
  <c r="AC2583" i="2" s="1"/>
  <c r="P2583" i="2"/>
  <c r="M2583" i="2"/>
  <c r="J2583" i="2"/>
  <c r="G2583" i="2"/>
  <c r="AF2582" i="2"/>
  <c r="AB2582" i="2"/>
  <c r="Y2582" i="2"/>
  <c r="AD2582" i="2" s="1"/>
  <c r="V2582" i="2"/>
  <c r="AE2582" i="2" s="1"/>
  <c r="S2582" i="2"/>
  <c r="AC2582" i="2" s="1"/>
  <c r="P2582" i="2"/>
  <c r="M2582" i="2"/>
  <c r="J2582" i="2"/>
  <c r="AG2582" i="2" s="1"/>
  <c r="G2582" i="2"/>
  <c r="AB2581" i="2"/>
  <c r="Y2581" i="2"/>
  <c r="AD2581" i="2" s="1"/>
  <c r="V2581" i="2"/>
  <c r="AE2581" i="2" s="1"/>
  <c r="S2581" i="2"/>
  <c r="AC2581" i="2" s="1"/>
  <c r="P2581" i="2"/>
  <c r="M2581" i="2"/>
  <c r="AF2581" i="2" s="1"/>
  <c r="J2581" i="2"/>
  <c r="AG2581" i="2" s="1"/>
  <c r="G2581" i="2"/>
  <c r="AB2580" i="2"/>
  <c r="Y2580" i="2"/>
  <c r="AD2580" i="2" s="1"/>
  <c r="V2580" i="2"/>
  <c r="AE2580" i="2" s="1"/>
  <c r="S2580" i="2"/>
  <c r="AC2580" i="2" s="1"/>
  <c r="P2580" i="2"/>
  <c r="M2580" i="2"/>
  <c r="AF2580" i="2" s="1"/>
  <c r="J2580" i="2"/>
  <c r="AG2580" i="2" s="1"/>
  <c r="G2580" i="2"/>
  <c r="AG2579" i="2"/>
  <c r="AF2579" i="2"/>
  <c r="AC2579" i="2"/>
  <c r="AB2579" i="2"/>
  <c r="Y2579" i="2"/>
  <c r="AD2579" i="2" s="1"/>
  <c r="V2579" i="2"/>
  <c r="AE2579" i="2" s="1"/>
  <c r="S2579" i="2"/>
  <c r="P2579" i="2"/>
  <c r="M2579" i="2"/>
  <c r="J2579" i="2"/>
  <c r="G2579" i="2"/>
  <c r="AG2578" i="2"/>
  <c r="AE2578" i="2"/>
  <c r="AD2578" i="2"/>
  <c r="AH2578" i="2" s="1"/>
  <c r="AC2578" i="2"/>
  <c r="AB2578" i="2"/>
  <c r="Y2578" i="2"/>
  <c r="V2578" i="2"/>
  <c r="S2578" i="2"/>
  <c r="P2578" i="2"/>
  <c r="M2578" i="2"/>
  <c r="AF2578" i="2" s="1"/>
  <c r="J2578" i="2"/>
  <c r="G2578" i="2"/>
  <c r="AG2577" i="2"/>
  <c r="AF2577" i="2"/>
  <c r="AE2577" i="2"/>
  <c r="AD2577" i="2"/>
  <c r="AB2577" i="2"/>
  <c r="Y2577" i="2"/>
  <c r="V2577" i="2"/>
  <c r="S2577" i="2"/>
  <c r="AC2577" i="2" s="1"/>
  <c r="P2577" i="2"/>
  <c r="M2577" i="2"/>
  <c r="J2577" i="2"/>
  <c r="G2577" i="2"/>
  <c r="AG2576" i="2"/>
  <c r="AF2576" i="2"/>
  <c r="AH2576" i="2" s="1"/>
  <c r="AB2576" i="2"/>
  <c r="Y2576" i="2"/>
  <c r="AD2576" i="2" s="1"/>
  <c r="V2576" i="2"/>
  <c r="AE2576" i="2" s="1"/>
  <c r="S2576" i="2"/>
  <c r="AC2576" i="2" s="1"/>
  <c r="P2576" i="2"/>
  <c r="M2576" i="2"/>
  <c r="J2576" i="2"/>
  <c r="G2576" i="2"/>
  <c r="AB2575" i="2"/>
  <c r="Y2575" i="2"/>
  <c r="AD2575" i="2" s="1"/>
  <c r="AH2575" i="2" s="1"/>
  <c r="V2575" i="2"/>
  <c r="AE2575" i="2" s="1"/>
  <c r="S2575" i="2"/>
  <c r="AC2575" i="2" s="1"/>
  <c r="P2575" i="2"/>
  <c r="M2575" i="2"/>
  <c r="AF2575" i="2" s="1"/>
  <c r="J2575" i="2"/>
  <c r="AG2575" i="2" s="1"/>
  <c r="G2575" i="2"/>
  <c r="AB2574" i="2"/>
  <c r="Y2574" i="2"/>
  <c r="AD2574" i="2" s="1"/>
  <c r="V2574" i="2"/>
  <c r="AE2574" i="2" s="1"/>
  <c r="S2574" i="2"/>
  <c r="AC2574" i="2" s="1"/>
  <c r="P2574" i="2"/>
  <c r="M2574" i="2"/>
  <c r="AF2574" i="2" s="1"/>
  <c r="J2574" i="2"/>
  <c r="AG2574" i="2" s="1"/>
  <c r="G2574" i="2"/>
  <c r="AG2573" i="2"/>
  <c r="AF2573" i="2"/>
  <c r="AC2573" i="2"/>
  <c r="AB2573" i="2"/>
  <c r="Y2573" i="2"/>
  <c r="AD2573" i="2" s="1"/>
  <c r="V2573" i="2"/>
  <c r="AE2573" i="2" s="1"/>
  <c r="S2573" i="2"/>
  <c r="P2573" i="2"/>
  <c r="M2573" i="2"/>
  <c r="J2573" i="2"/>
  <c r="G2573" i="2"/>
  <c r="AG2572" i="2"/>
  <c r="AE2572" i="2"/>
  <c r="AD2572" i="2"/>
  <c r="AC2572" i="2"/>
  <c r="AB2572" i="2"/>
  <c r="Y2572" i="2"/>
  <c r="V2572" i="2"/>
  <c r="S2572" i="2"/>
  <c r="P2572" i="2"/>
  <c r="M2572" i="2"/>
  <c r="AF2572" i="2" s="1"/>
  <c r="J2572" i="2"/>
  <c r="G2572" i="2"/>
  <c r="AG2571" i="2"/>
  <c r="AF2571" i="2"/>
  <c r="AE2571" i="2"/>
  <c r="AD2571" i="2"/>
  <c r="AH2571" i="2" s="1"/>
  <c r="AB2571" i="2"/>
  <c r="Y2571" i="2"/>
  <c r="V2571" i="2"/>
  <c r="S2571" i="2"/>
  <c r="AC2571" i="2" s="1"/>
  <c r="P2571" i="2"/>
  <c r="M2571" i="2"/>
  <c r="J2571" i="2"/>
  <c r="G2571" i="2"/>
  <c r="AB2570" i="2"/>
  <c r="Y2570" i="2"/>
  <c r="AD2570" i="2" s="1"/>
  <c r="AH2570" i="2" s="1"/>
  <c r="V2570" i="2"/>
  <c r="AE2570" i="2" s="1"/>
  <c r="S2570" i="2"/>
  <c r="AC2570" i="2" s="1"/>
  <c r="P2570" i="2"/>
  <c r="M2570" i="2"/>
  <c r="AF2570" i="2" s="1"/>
  <c r="J2570" i="2"/>
  <c r="AG2570" i="2" s="1"/>
  <c r="G2570" i="2"/>
  <c r="AH2569" i="2"/>
  <c r="AB2569" i="2"/>
  <c r="Y2569" i="2"/>
  <c r="AD2569" i="2" s="1"/>
  <c r="V2569" i="2"/>
  <c r="AE2569" i="2" s="1"/>
  <c r="S2569" i="2"/>
  <c r="AC2569" i="2" s="1"/>
  <c r="P2569" i="2"/>
  <c r="M2569" i="2"/>
  <c r="AF2569" i="2" s="1"/>
  <c r="J2569" i="2"/>
  <c r="AG2569" i="2" s="1"/>
  <c r="G2569" i="2"/>
  <c r="AB2568" i="2"/>
  <c r="Y2568" i="2"/>
  <c r="AD2568" i="2" s="1"/>
  <c r="AH2568" i="2" s="1"/>
  <c r="V2568" i="2"/>
  <c r="AE2568" i="2" s="1"/>
  <c r="S2568" i="2"/>
  <c r="AC2568" i="2" s="1"/>
  <c r="P2568" i="2"/>
  <c r="M2568" i="2"/>
  <c r="AF2568" i="2" s="1"/>
  <c r="J2568" i="2"/>
  <c r="AG2568" i="2" s="1"/>
  <c r="G2568" i="2"/>
  <c r="AG2567" i="2"/>
  <c r="AF2567" i="2"/>
  <c r="AC2567" i="2"/>
  <c r="AB2567" i="2"/>
  <c r="Y2567" i="2"/>
  <c r="AD2567" i="2" s="1"/>
  <c r="V2567" i="2"/>
  <c r="AE2567" i="2" s="1"/>
  <c r="S2567" i="2"/>
  <c r="P2567" i="2"/>
  <c r="M2567" i="2"/>
  <c r="J2567" i="2"/>
  <c r="G2567" i="2"/>
  <c r="AG2566" i="2"/>
  <c r="AE2566" i="2"/>
  <c r="AD2566" i="2"/>
  <c r="AH2566" i="2" s="1"/>
  <c r="AC2566" i="2"/>
  <c r="AB2566" i="2"/>
  <c r="Y2566" i="2"/>
  <c r="V2566" i="2"/>
  <c r="S2566" i="2"/>
  <c r="P2566" i="2"/>
  <c r="M2566" i="2"/>
  <c r="AF2566" i="2" s="1"/>
  <c r="J2566" i="2"/>
  <c r="G2566" i="2"/>
  <c r="AG2565" i="2"/>
  <c r="AF2565" i="2"/>
  <c r="AE2565" i="2"/>
  <c r="AD2565" i="2"/>
  <c r="AB2565" i="2"/>
  <c r="Y2565" i="2"/>
  <c r="V2565" i="2"/>
  <c r="S2565" i="2"/>
  <c r="AC2565" i="2" s="1"/>
  <c r="P2565" i="2"/>
  <c r="M2565" i="2"/>
  <c r="J2565" i="2"/>
  <c r="G2565" i="2"/>
  <c r="AG2564" i="2"/>
  <c r="AB2564" i="2"/>
  <c r="Y2564" i="2"/>
  <c r="AD2564" i="2" s="1"/>
  <c r="V2564" i="2"/>
  <c r="AE2564" i="2" s="1"/>
  <c r="S2564" i="2"/>
  <c r="AC2564" i="2" s="1"/>
  <c r="P2564" i="2"/>
  <c r="M2564" i="2"/>
  <c r="AF2564" i="2" s="1"/>
  <c r="J2564" i="2"/>
  <c r="G2564" i="2"/>
  <c r="AB2563" i="2"/>
  <c r="Y2563" i="2"/>
  <c r="AD2563" i="2" s="1"/>
  <c r="V2563" i="2"/>
  <c r="AE2563" i="2" s="1"/>
  <c r="S2563" i="2"/>
  <c r="AC2563" i="2" s="1"/>
  <c r="P2563" i="2"/>
  <c r="M2563" i="2"/>
  <c r="AF2563" i="2" s="1"/>
  <c r="J2563" i="2"/>
  <c r="AG2563" i="2" s="1"/>
  <c r="G2563" i="2"/>
  <c r="AB2562" i="2"/>
  <c r="Y2562" i="2"/>
  <c r="AD2562" i="2" s="1"/>
  <c r="V2562" i="2"/>
  <c r="AE2562" i="2" s="1"/>
  <c r="S2562" i="2"/>
  <c r="AC2562" i="2" s="1"/>
  <c r="P2562" i="2"/>
  <c r="M2562" i="2"/>
  <c r="AF2562" i="2" s="1"/>
  <c r="J2562" i="2"/>
  <c r="AG2562" i="2" s="1"/>
  <c r="G2562" i="2"/>
  <c r="AG2561" i="2"/>
  <c r="AF2561" i="2"/>
  <c r="AC2561" i="2"/>
  <c r="AB2561" i="2"/>
  <c r="Y2561" i="2"/>
  <c r="AD2561" i="2" s="1"/>
  <c r="V2561" i="2"/>
  <c r="AE2561" i="2" s="1"/>
  <c r="S2561" i="2"/>
  <c r="P2561" i="2"/>
  <c r="M2561" i="2"/>
  <c r="J2561" i="2"/>
  <c r="G2561" i="2"/>
  <c r="AG2560" i="2"/>
  <c r="AE2560" i="2"/>
  <c r="AD2560" i="2"/>
  <c r="AC2560" i="2"/>
  <c r="AB2560" i="2"/>
  <c r="Y2560" i="2"/>
  <c r="V2560" i="2"/>
  <c r="S2560" i="2"/>
  <c r="P2560" i="2"/>
  <c r="M2560" i="2"/>
  <c r="AF2560" i="2" s="1"/>
  <c r="J2560" i="2"/>
  <c r="G2560" i="2"/>
  <c r="AG2559" i="2"/>
  <c r="AF2559" i="2"/>
  <c r="AE2559" i="2"/>
  <c r="AD2559" i="2"/>
  <c r="AH2559" i="2" s="1"/>
  <c r="AB2559" i="2"/>
  <c r="Y2559" i="2"/>
  <c r="V2559" i="2"/>
  <c r="S2559" i="2"/>
  <c r="AC2559" i="2" s="1"/>
  <c r="P2559" i="2"/>
  <c r="M2559" i="2"/>
  <c r="J2559" i="2"/>
  <c r="G2559" i="2"/>
  <c r="AF2558" i="2"/>
  <c r="AE2558" i="2"/>
  <c r="AB2558" i="2"/>
  <c r="Y2558" i="2"/>
  <c r="AD2558" i="2" s="1"/>
  <c r="AH2558" i="2" s="1"/>
  <c r="V2558" i="2"/>
  <c r="S2558" i="2"/>
  <c r="AC2558" i="2" s="1"/>
  <c r="P2558" i="2"/>
  <c r="M2558" i="2"/>
  <c r="J2558" i="2"/>
  <c r="AG2558" i="2" s="1"/>
  <c r="G2558" i="2"/>
  <c r="AD2557" i="2"/>
  <c r="AB2557" i="2"/>
  <c r="Y2557" i="2"/>
  <c r="V2557" i="2"/>
  <c r="AE2557" i="2" s="1"/>
  <c r="S2557" i="2"/>
  <c r="AC2557" i="2" s="1"/>
  <c r="AH2557" i="2" s="1"/>
  <c r="P2557" i="2"/>
  <c r="M2557" i="2"/>
  <c r="AF2557" i="2" s="1"/>
  <c r="J2557" i="2"/>
  <c r="AG2557" i="2" s="1"/>
  <c r="G2557" i="2"/>
  <c r="AB2556" i="2"/>
  <c r="Y2556" i="2"/>
  <c r="AD2556" i="2" s="1"/>
  <c r="V2556" i="2"/>
  <c r="AE2556" i="2" s="1"/>
  <c r="S2556" i="2"/>
  <c r="AC2556" i="2" s="1"/>
  <c r="P2556" i="2"/>
  <c r="M2556" i="2"/>
  <c r="AF2556" i="2" s="1"/>
  <c r="J2556" i="2"/>
  <c r="AG2556" i="2" s="1"/>
  <c r="G2556" i="2"/>
  <c r="AG2555" i="2"/>
  <c r="AF2555" i="2"/>
  <c r="AC2555" i="2"/>
  <c r="AB2555" i="2"/>
  <c r="Y2555" i="2"/>
  <c r="AD2555" i="2" s="1"/>
  <c r="V2555" i="2"/>
  <c r="AE2555" i="2" s="1"/>
  <c r="S2555" i="2"/>
  <c r="P2555" i="2"/>
  <c r="M2555" i="2"/>
  <c r="J2555" i="2"/>
  <c r="G2555" i="2"/>
  <c r="AE2554" i="2"/>
  <c r="AD2554" i="2"/>
  <c r="AC2554" i="2"/>
  <c r="AB2554" i="2"/>
  <c r="Y2554" i="2"/>
  <c r="V2554" i="2"/>
  <c r="S2554" i="2"/>
  <c r="P2554" i="2"/>
  <c r="M2554" i="2"/>
  <c r="AF2554" i="2" s="1"/>
  <c r="J2554" i="2"/>
  <c r="AG2554" i="2" s="1"/>
  <c r="G2554" i="2"/>
  <c r="AG2553" i="2"/>
  <c r="AF2553" i="2"/>
  <c r="AE2553" i="2"/>
  <c r="AD2553" i="2"/>
  <c r="AB2553" i="2"/>
  <c r="Y2553" i="2"/>
  <c r="V2553" i="2"/>
  <c r="S2553" i="2"/>
  <c r="AC2553" i="2" s="1"/>
  <c r="P2553" i="2"/>
  <c r="M2553" i="2"/>
  <c r="J2553" i="2"/>
  <c r="G2553" i="2"/>
  <c r="AG2552" i="2"/>
  <c r="AH2552" i="2" s="1"/>
  <c r="AE2552" i="2"/>
  <c r="AC2552" i="2"/>
  <c r="AB2552" i="2"/>
  <c r="Y2552" i="2"/>
  <c r="AD2552" i="2" s="1"/>
  <c r="V2552" i="2"/>
  <c r="S2552" i="2"/>
  <c r="P2552" i="2"/>
  <c r="M2552" i="2"/>
  <c r="AF2552" i="2" s="1"/>
  <c r="J2552" i="2"/>
  <c r="G2552" i="2"/>
  <c r="AH2551" i="2"/>
  <c r="AE2551" i="2"/>
  <c r="AD2551" i="2"/>
  <c r="AB2551" i="2"/>
  <c r="Y2551" i="2"/>
  <c r="V2551" i="2"/>
  <c r="S2551" i="2"/>
  <c r="AC2551" i="2" s="1"/>
  <c r="P2551" i="2"/>
  <c r="M2551" i="2"/>
  <c r="AF2551" i="2" s="1"/>
  <c r="J2551" i="2"/>
  <c r="AG2551" i="2" s="1"/>
  <c r="G2551" i="2"/>
  <c r="AG2550" i="2"/>
  <c r="AB2550" i="2"/>
  <c r="Y2550" i="2"/>
  <c r="AD2550" i="2" s="1"/>
  <c r="V2550" i="2"/>
  <c r="AE2550" i="2" s="1"/>
  <c r="S2550" i="2"/>
  <c r="AC2550" i="2" s="1"/>
  <c r="P2550" i="2"/>
  <c r="M2550" i="2"/>
  <c r="AF2550" i="2" s="1"/>
  <c r="J2550" i="2"/>
  <c r="G2550" i="2"/>
  <c r="AG2549" i="2"/>
  <c r="AC2549" i="2"/>
  <c r="AB2549" i="2"/>
  <c r="Y2549" i="2"/>
  <c r="AD2549" i="2" s="1"/>
  <c r="AH2549" i="2" s="1"/>
  <c r="V2549" i="2"/>
  <c r="AE2549" i="2" s="1"/>
  <c r="S2549" i="2"/>
  <c r="P2549" i="2"/>
  <c r="M2549" i="2"/>
  <c r="AF2549" i="2" s="1"/>
  <c r="J2549" i="2"/>
  <c r="G2549" i="2"/>
  <c r="AE2548" i="2"/>
  <c r="AD2548" i="2"/>
  <c r="AC2548" i="2"/>
  <c r="AB2548" i="2"/>
  <c r="Y2548" i="2"/>
  <c r="V2548" i="2"/>
  <c r="S2548" i="2"/>
  <c r="P2548" i="2"/>
  <c r="M2548" i="2"/>
  <c r="AF2548" i="2" s="1"/>
  <c r="J2548" i="2"/>
  <c r="AG2548" i="2" s="1"/>
  <c r="G2548" i="2"/>
  <c r="AG2547" i="2"/>
  <c r="AF2547" i="2"/>
  <c r="AE2547" i="2"/>
  <c r="AD2547" i="2"/>
  <c r="AB2547" i="2"/>
  <c r="Y2547" i="2"/>
  <c r="V2547" i="2"/>
  <c r="S2547" i="2"/>
  <c r="AC2547" i="2" s="1"/>
  <c r="P2547" i="2"/>
  <c r="M2547" i="2"/>
  <c r="J2547" i="2"/>
  <c r="G2547" i="2"/>
  <c r="AE2546" i="2"/>
  <c r="AC2546" i="2"/>
  <c r="AB2546" i="2"/>
  <c r="Y2546" i="2"/>
  <c r="AD2546" i="2" s="1"/>
  <c r="V2546" i="2"/>
  <c r="S2546" i="2"/>
  <c r="P2546" i="2"/>
  <c r="M2546" i="2"/>
  <c r="AF2546" i="2" s="1"/>
  <c r="J2546" i="2"/>
  <c r="AG2546" i="2" s="1"/>
  <c r="G2546" i="2"/>
  <c r="AE2545" i="2"/>
  <c r="AD2545" i="2"/>
  <c r="AB2545" i="2"/>
  <c r="Y2545" i="2"/>
  <c r="V2545" i="2"/>
  <c r="S2545" i="2"/>
  <c r="AC2545" i="2" s="1"/>
  <c r="AH2545" i="2" s="1"/>
  <c r="P2545" i="2"/>
  <c r="M2545" i="2"/>
  <c r="AF2545" i="2" s="1"/>
  <c r="J2545" i="2"/>
  <c r="AG2545" i="2" s="1"/>
  <c r="G2545" i="2"/>
  <c r="AB2544" i="2"/>
  <c r="Y2544" i="2"/>
  <c r="AD2544" i="2" s="1"/>
  <c r="V2544" i="2"/>
  <c r="AE2544" i="2" s="1"/>
  <c r="S2544" i="2"/>
  <c r="AC2544" i="2" s="1"/>
  <c r="P2544" i="2"/>
  <c r="M2544" i="2"/>
  <c r="AF2544" i="2" s="1"/>
  <c r="J2544" i="2"/>
  <c r="AG2544" i="2" s="1"/>
  <c r="G2544" i="2"/>
  <c r="AG2543" i="2"/>
  <c r="AC2543" i="2"/>
  <c r="AB2543" i="2"/>
  <c r="Y2543" i="2"/>
  <c r="AD2543" i="2" s="1"/>
  <c r="AH2543" i="2" s="1"/>
  <c r="V2543" i="2"/>
  <c r="AE2543" i="2" s="1"/>
  <c r="S2543" i="2"/>
  <c r="P2543" i="2"/>
  <c r="M2543" i="2"/>
  <c r="AF2543" i="2" s="1"/>
  <c r="J2543" i="2"/>
  <c r="G2543" i="2"/>
  <c r="AE2542" i="2"/>
  <c r="AD2542" i="2"/>
  <c r="AH2542" i="2" s="1"/>
  <c r="AC2542" i="2"/>
  <c r="AB2542" i="2"/>
  <c r="Y2542" i="2"/>
  <c r="V2542" i="2"/>
  <c r="S2542" i="2"/>
  <c r="P2542" i="2"/>
  <c r="M2542" i="2"/>
  <c r="AF2542" i="2" s="1"/>
  <c r="J2542" i="2"/>
  <c r="AG2542" i="2" s="1"/>
  <c r="G2542" i="2"/>
  <c r="AG2541" i="2"/>
  <c r="AF2541" i="2"/>
  <c r="AE2541" i="2"/>
  <c r="AD2541" i="2"/>
  <c r="AB2541" i="2"/>
  <c r="Y2541" i="2"/>
  <c r="V2541" i="2"/>
  <c r="S2541" i="2"/>
  <c r="AC2541" i="2" s="1"/>
  <c r="P2541" i="2"/>
  <c r="M2541" i="2"/>
  <c r="J2541" i="2"/>
  <c r="G2541" i="2"/>
  <c r="AG2540" i="2"/>
  <c r="AF2540" i="2"/>
  <c r="AH2540" i="2" s="1"/>
  <c r="AB2540" i="2"/>
  <c r="Y2540" i="2"/>
  <c r="AD2540" i="2" s="1"/>
  <c r="V2540" i="2"/>
  <c r="AE2540" i="2" s="1"/>
  <c r="S2540" i="2"/>
  <c r="AC2540" i="2" s="1"/>
  <c r="P2540" i="2"/>
  <c r="M2540" i="2"/>
  <c r="J2540" i="2"/>
  <c r="G2540" i="2"/>
  <c r="AB2539" i="2"/>
  <c r="Y2539" i="2"/>
  <c r="AD2539" i="2" s="1"/>
  <c r="V2539" i="2"/>
  <c r="AE2539" i="2" s="1"/>
  <c r="AH2539" i="2" s="1"/>
  <c r="S2539" i="2"/>
  <c r="AC2539" i="2" s="1"/>
  <c r="P2539" i="2"/>
  <c r="M2539" i="2"/>
  <c r="AF2539" i="2" s="1"/>
  <c r="J2539" i="2"/>
  <c r="AG2539" i="2" s="1"/>
  <c r="G2539" i="2"/>
  <c r="AB2538" i="2"/>
  <c r="Y2538" i="2"/>
  <c r="AD2538" i="2" s="1"/>
  <c r="V2538" i="2"/>
  <c r="AE2538" i="2" s="1"/>
  <c r="S2538" i="2"/>
  <c r="AC2538" i="2" s="1"/>
  <c r="P2538" i="2"/>
  <c r="M2538" i="2"/>
  <c r="AF2538" i="2" s="1"/>
  <c r="J2538" i="2"/>
  <c r="AG2538" i="2" s="1"/>
  <c r="G2538" i="2"/>
  <c r="AG2537" i="2"/>
  <c r="AC2537" i="2"/>
  <c r="AB2537" i="2"/>
  <c r="Y2537" i="2"/>
  <c r="AD2537" i="2" s="1"/>
  <c r="V2537" i="2"/>
  <c r="AE2537" i="2" s="1"/>
  <c r="S2537" i="2"/>
  <c r="P2537" i="2"/>
  <c r="M2537" i="2"/>
  <c r="AF2537" i="2" s="1"/>
  <c r="J2537" i="2"/>
  <c r="G2537" i="2"/>
  <c r="AE2536" i="2"/>
  <c r="AD2536" i="2"/>
  <c r="AC2536" i="2"/>
  <c r="AB2536" i="2"/>
  <c r="Y2536" i="2"/>
  <c r="V2536" i="2"/>
  <c r="S2536" i="2"/>
  <c r="P2536" i="2"/>
  <c r="M2536" i="2"/>
  <c r="AF2536" i="2" s="1"/>
  <c r="J2536" i="2"/>
  <c r="AG2536" i="2" s="1"/>
  <c r="G2536" i="2"/>
  <c r="AG2535" i="2"/>
  <c r="AF2535" i="2"/>
  <c r="AE2535" i="2"/>
  <c r="AD2535" i="2"/>
  <c r="AB2535" i="2"/>
  <c r="Y2535" i="2"/>
  <c r="V2535" i="2"/>
  <c r="S2535" i="2"/>
  <c r="AC2535" i="2" s="1"/>
  <c r="P2535" i="2"/>
  <c r="M2535" i="2"/>
  <c r="J2535" i="2"/>
  <c r="G2535" i="2"/>
  <c r="AG2534" i="2"/>
  <c r="AB2534" i="2"/>
  <c r="Y2534" i="2"/>
  <c r="AD2534" i="2" s="1"/>
  <c r="V2534" i="2"/>
  <c r="AE2534" i="2" s="1"/>
  <c r="S2534" i="2"/>
  <c r="AC2534" i="2" s="1"/>
  <c r="P2534" i="2"/>
  <c r="M2534" i="2"/>
  <c r="AF2534" i="2" s="1"/>
  <c r="AH2534" i="2" s="1"/>
  <c r="J2534" i="2"/>
  <c r="G2534" i="2"/>
  <c r="AH2533" i="2"/>
  <c r="AB2533" i="2"/>
  <c r="Y2533" i="2"/>
  <c r="AD2533" i="2" s="1"/>
  <c r="V2533" i="2"/>
  <c r="AE2533" i="2" s="1"/>
  <c r="S2533" i="2"/>
  <c r="AC2533" i="2" s="1"/>
  <c r="P2533" i="2"/>
  <c r="M2533" i="2"/>
  <c r="AF2533" i="2" s="1"/>
  <c r="J2533" i="2"/>
  <c r="AG2533" i="2" s="1"/>
  <c r="G2533" i="2"/>
  <c r="AB2532" i="2"/>
  <c r="Y2532" i="2"/>
  <c r="AD2532" i="2" s="1"/>
  <c r="V2532" i="2"/>
  <c r="AE2532" i="2" s="1"/>
  <c r="S2532" i="2"/>
  <c r="AC2532" i="2" s="1"/>
  <c r="P2532" i="2"/>
  <c r="M2532" i="2"/>
  <c r="AF2532" i="2" s="1"/>
  <c r="J2532" i="2"/>
  <c r="AG2532" i="2" s="1"/>
  <c r="G2532" i="2"/>
  <c r="AG2531" i="2"/>
  <c r="AC2531" i="2"/>
  <c r="AB2531" i="2"/>
  <c r="Y2531" i="2"/>
  <c r="AD2531" i="2" s="1"/>
  <c r="V2531" i="2"/>
  <c r="AE2531" i="2" s="1"/>
  <c r="S2531" i="2"/>
  <c r="P2531" i="2"/>
  <c r="M2531" i="2"/>
  <c r="AF2531" i="2" s="1"/>
  <c r="J2531" i="2"/>
  <c r="G2531" i="2"/>
  <c r="AE2530" i="2"/>
  <c r="AD2530" i="2"/>
  <c r="AC2530" i="2"/>
  <c r="AB2530" i="2"/>
  <c r="Y2530" i="2"/>
  <c r="V2530" i="2"/>
  <c r="S2530" i="2"/>
  <c r="P2530" i="2"/>
  <c r="M2530" i="2"/>
  <c r="AF2530" i="2" s="1"/>
  <c r="J2530" i="2"/>
  <c r="AG2530" i="2" s="1"/>
  <c r="G2530" i="2"/>
  <c r="AG2529" i="2"/>
  <c r="AF2529" i="2"/>
  <c r="AE2529" i="2"/>
  <c r="AD2529" i="2"/>
  <c r="AB2529" i="2"/>
  <c r="Y2529" i="2"/>
  <c r="V2529" i="2"/>
  <c r="S2529" i="2"/>
  <c r="AC2529" i="2" s="1"/>
  <c r="P2529" i="2"/>
  <c r="M2529" i="2"/>
  <c r="J2529" i="2"/>
  <c r="G2529" i="2"/>
  <c r="AB2528" i="2"/>
  <c r="Y2528" i="2"/>
  <c r="AD2528" i="2" s="1"/>
  <c r="V2528" i="2"/>
  <c r="AE2528" i="2" s="1"/>
  <c r="S2528" i="2"/>
  <c r="AC2528" i="2" s="1"/>
  <c r="P2528" i="2"/>
  <c r="M2528" i="2"/>
  <c r="AF2528" i="2" s="1"/>
  <c r="J2528" i="2"/>
  <c r="AG2528" i="2" s="1"/>
  <c r="G2528" i="2"/>
  <c r="AH2527" i="2"/>
  <c r="AB2527" i="2"/>
  <c r="Y2527" i="2"/>
  <c r="AD2527" i="2" s="1"/>
  <c r="V2527" i="2"/>
  <c r="AE2527" i="2" s="1"/>
  <c r="S2527" i="2"/>
  <c r="AC2527" i="2" s="1"/>
  <c r="P2527" i="2"/>
  <c r="M2527" i="2"/>
  <c r="AF2527" i="2" s="1"/>
  <c r="J2527" i="2"/>
  <c r="AG2527" i="2" s="1"/>
  <c r="G2527" i="2"/>
  <c r="AB2526" i="2"/>
  <c r="Y2526" i="2"/>
  <c r="AD2526" i="2" s="1"/>
  <c r="AH2526" i="2" s="1"/>
  <c r="V2526" i="2"/>
  <c r="AE2526" i="2" s="1"/>
  <c r="S2526" i="2"/>
  <c r="AC2526" i="2" s="1"/>
  <c r="P2526" i="2"/>
  <c r="M2526" i="2"/>
  <c r="AF2526" i="2" s="1"/>
  <c r="J2526" i="2"/>
  <c r="AG2526" i="2" s="1"/>
  <c r="G2526" i="2"/>
  <c r="AG2525" i="2"/>
  <c r="AC2525" i="2"/>
  <c r="AB2525" i="2"/>
  <c r="Y2525" i="2"/>
  <c r="AD2525" i="2" s="1"/>
  <c r="V2525" i="2"/>
  <c r="AE2525" i="2" s="1"/>
  <c r="S2525" i="2"/>
  <c r="P2525" i="2"/>
  <c r="M2525" i="2"/>
  <c r="AF2525" i="2" s="1"/>
  <c r="J2525" i="2"/>
  <c r="G2525" i="2"/>
  <c r="AE2524" i="2"/>
  <c r="AD2524" i="2"/>
  <c r="AC2524" i="2"/>
  <c r="AB2524" i="2"/>
  <c r="Y2524" i="2"/>
  <c r="V2524" i="2"/>
  <c r="S2524" i="2"/>
  <c r="P2524" i="2"/>
  <c r="M2524" i="2"/>
  <c r="AF2524" i="2" s="1"/>
  <c r="J2524" i="2"/>
  <c r="AG2524" i="2" s="1"/>
  <c r="G2524" i="2"/>
  <c r="AG2523" i="2"/>
  <c r="AF2523" i="2"/>
  <c r="AE2523" i="2"/>
  <c r="AD2523" i="2"/>
  <c r="AB2523" i="2"/>
  <c r="Y2523" i="2"/>
  <c r="V2523" i="2"/>
  <c r="S2523" i="2"/>
  <c r="AC2523" i="2" s="1"/>
  <c r="P2523" i="2"/>
  <c r="M2523" i="2"/>
  <c r="J2523" i="2"/>
  <c r="G2523" i="2"/>
  <c r="AB2522" i="2"/>
  <c r="Y2522" i="2"/>
  <c r="AD2522" i="2" s="1"/>
  <c r="V2522" i="2"/>
  <c r="AE2522" i="2" s="1"/>
  <c r="S2522" i="2"/>
  <c r="AC2522" i="2" s="1"/>
  <c r="P2522" i="2"/>
  <c r="M2522" i="2"/>
  <c r="AF2522" i="2" s="1"/>
  <c r="J2522" i="2"/>
  <c r="AG2522" i="2" s="1"/>
  <c r="G2522" i="2"/>
  <c r="AH2521" i="2"/>
  <c r="AB2521" i="2"/>
  <c r="Y2521" i="2"/>
  <c r="AD2521" i="2" s="1"/>
  <c r="V2521" i="2"/>
  <c r="AE2521" i="2" s="1"/>
  <c r="S2521" i="2"/>
  <c r="AC2521" i="2" s="1"/>
  <c r="P2521" i="2"/>
  <c r="M2521" i="2"/>
  <c r="AF2521" i="2" s="1"/>
  <c r="J2521" i="2"/>
  <c r="AG2521" i="2" s="1"/>
  <c r="G2521" i="2"/>
  <c r="AB2520" i="2"/>
  <c r="Y2520" i="2"/>
  <c r="AD2520" i="2" s="1"/>
  <c r="V2520" i="2"/>
  <c r="AE2520" i="2" s="1"/>
  <c r="S2520" i="2"/>
  <c r="AC2520" i="2" s="1"/>
  <c r="P2520" i="2"/>
  <c r="M2520" i="2"/>
  <c r="AF2520" i="2" s="1"/>
  <c r="J2520" i="2"/>
  <c r="AG2520" i="2" s="1"/>
  <c r="G2520" i="2"/>
  <c r="AG2519" i="2"/>
  <c r="AC2519" i="2"/>
  <c r="AB2519" i="2"/>
  <c r="Y2519" i="2"/>
  <c r="AD2519" i="2" s="1"/>
  <c r="V2519" i="2"/>
  <c r="AE2519" i="2" s="1"/>
  <c r="S2519" i="2"/>
  <c r="P2519" i="2"/>
  <c r="M2519" i="2"/>
  <c r="AF2519" i="2" s="1"/>
  <c r="J2519" i="2"/>
  <c r="G2519" i="2"/>
  <c r="AE2518" i="2"/>
  <c r="AD2518" i="2"/>
  <c r="AC2518" i="2"/>
  <c r="AB2518" i="2"/>
  <c r="Y2518" i="2"/>
  <c r="V2518" i="2"/>
  <c r="S2518" i="2"/>
  <c r="P2518" i="2"/>
  <c r="M2518" i="2"/>
  <c r="AF2518" i="2" s="1"/>
  <c r="J2518" i="2"/>
  <c r="AG2518" i="2" s="1"/>
  <c r="G2518" i="2"/>
  <c r="AG2517" i="2"/>
  <c r="AF2517" i="2"/>
  <c r="AE2517" i="2"/>
  <c r="AD2517" i="2"/>
  <c r="AB2517" i="2"/>
  <c r="Y2517" i="2"/>
  <c r="V2517" i="2"/>
  <c r="S2517" i="2"/>
  <c r="AC2517" i="2" s="1"/>
  <c r="P2517" i="2"/>
  <c r="M2517" i="2"/>
  <c r="J2517" i="2"/>
  <c r="G2517" i="2"/>
  <c r="AB2516" i="2"/>
  <c r="Y2516" i="2"/>
  <c r="AD2516" i="2" s="1"/>
  <c r="V2516" i="2"/>
  <c r="AE2516" i="2" s="1"/>
  <c r="S2516" i="2"/>
  <c r="AC2516" i="2" s="1"/>
  <c r="P2516" i="2"/>
  <c r="M2516" i="2"/>
  <c r="AF2516" i="2" s="1"/>
  <c r="J2516" i="2"/>
  <c r="AG2516" i="2" s="1"/>
  <c r="G2516" i="2"/>
  <c r="AB2515" i="2"/>
  <c r="Y2515" i="2"/>
  <c r="AD2515" i="2" s="1"/>
  <c r="AH2515" i="2" s="1"/>
  <c r="V2515" i="2"/>
  <c r="AE2515" i="2" s="1"/>
  <c r="S2515" i="2"/>
  <c r="AC2515" i="2" s="1"/>
  <c r="P2515" i="2"/>
  <c r="M2515" i="2"/>
  <c r="AF2515" i="2" s="1"/>
  <c r="J2515" i="2"/>
  <c r="AG2515" i="2" s="1"/>
  <c r="G2515" i="2"/>
  <c r="AB2514" i="2"/>
  <c r="Y2514" i="2"/>
  <c r="AD2514" i="2" s="1"/>
  <c r="V2514" i="2"/>
  <c r="AE2514" i="2" s="1"/>
  <c r="S2514" i="2"/>
  <c r="AC2514" i="2" s="1"/>
  <c r="P2514" i="2"/>
  <c r="M2514" i="2"/>
  <c r="AF2514" i="2" s="1"/>
  <c r="J2514" i="2"/>
  <c r="AG2514" i="2" s="1"/>
  <c r="G2514" i="2"/>
  <c r="AG2513" i="2"/>
  <c r="AC2513" i="2"/>
  <c r="AB2513" i="2"/>
  <c r="Y2513" i="2"/>
  <c r="AD2513" i="2" s="1"/>
  <c r="V2513" i="2"/>
  <c r="AE2513" i="2" s="1"/>
  <c r="S2513" i="2"/>
  <c r="P2513" i="2"/>
  <c r="M2513" i="2"/>
  <c r="AF2513" i="2" s="1"/>
  <c r="J2513" i="2"/>
  <c r="G2513" i="2"/>
  <c r="AE2512" i="2"/>
  <c r="AD2512" i="2"/>
  <c r="AC2512" i="2"/>
  <c r="AB2512" i="2"/>
  <c r="Y2512" i="2"/>
  <c r="V2512" i="2"/>
  <c r="S2512" i="2"/>
  <c r="P2512" i="2"/>
  <c r="M2512" i="2"/>
  <c r="AF2512" i="2" s="1"/>
  <c r="J2512" i="2"/>
  <c r="AG2512" i="2" s="1"/>
  <c r="G2512" i="2"/>
  <c r="AG2511" i="2"/>
  <c r="AF2511" i="2"/>
  <c r="AE2511" i="2"/>
  <c r="AD2511" i="2"/>
  <c r="AB2511" i="2"/>
  <c r="Y2511" i="2"/>
  <c r="V2511" i="2"/>
  <c r="S2511" i="2"/>
  <c r="AC2511" i="2" s="1"/>
  <c r="P2511" i="2"/>
  <c r="M2511" i="2"/>
  <c r="J2511" i="2"/>
  <c r="G2511" i="2"/>
  <c r="AB2510" i="2"/>
  <c r="Y2510" i="2"/>
  <c r="AD2510" i="2" s="1"/>
  <c r="V2510" i="2"/>
  <c r="AE2510" i="2" s="1"/>
  <c r="S2510" i="2"/>
  <c r="AC2510" i="2" s="1"/>
  <c r="P2510" i="2"/>
  <c r="M2510" i="2"/>
  <c r="AF2510" i="2" s="1"/>
  <c r="J2510" i="2"/>
  <c r="AG2510" i="2" s="1"/>
  <c r="G2510" i="2"/>
  <c r="AB2509" i="2"/>
  <c r="Y2509" i="2"/>
  <c r="AD2509" i="2" s="1"/>
  <c r="AH2509" i="2" s="1"/>
  <c r="V2509" i="2"/>
  <c r="AE2509" i="2" s="1"/>
  <c r="S2509" i="2"/>
  <c r="AC2509" i="2" s="1"/>
  <c r="P2509" i="2"/>
  <c r="M2509" i="2"/>
  <c r="AF2509" i="2" s="1"/>
  <c r="J2509" i="2"/>
  <c r="AG2509" i="2" s="1"/>
  <c r="G2509" i="2"/>
  <c r="AB2508" i="2"/>
  <c r="Y2508" i="2"/>
  <c r="AD2508" i="2" s="1"/>
  <c r="AH2508" i="2" s="1"/>
  <c r="V2508" i="2"/>
  <c r="AE2508" i="2" s="1"/>
  <c r="S2508" i="2"/>
  <c r="AC2508" i="2" s="1"/>
  <c r="P2508" i="2"/>
  <c r="M2508" i="2"/>
  <c r="AF2508" i="2" s="1"/>
  <c r="J2508" i="2"/>
  <c r="AG2508" i="2" s="1"/>
  <c r="G2508" i="2"/>
  <c r="AG2507" i="2"/>
  <c r="AC2507" i="2"/>
  <c r="AB2507" i="2"/>
  <c r="Y2507" i="2"/>
  <c r="AD2507" i="2" s="1"/>
  <c r="V2507" i="2"/>
  <c r="AE2507" i="2" s="1"/>
  <c r="S2507" i="2"/>
  <c r="P2507" i="2"/>
  <c r="M2507" i="2"/>
  <c r="AF2507" i="2" s="1"/>
  <c r="J2507" i="2"/>
  <c r="G2507" i="2"/>
  <c r="AE2506" i="2"/>
  <c r="AD2506" i="2"/>
  <c r="AH2506" i="2" s="1"/>
  <c r="AC2506" i="2"/>
  <c r="AB2506" i="2"/>
  <c r="Y2506" i="2"/>
  <c r="V2506" i="2"/>
  <c r="S2506" i="2"/>
  <c r="P2506" i="2"/>
  <c r="M2506" i="2"/>
  <c r="AF2506" i="2" s="1"/>
  <c r="J2506" i="2"/>
  <c r="AG2506" i="2" s="1"/>
  <c r="G2506" i="2"/>
  <c r="AG2505" i="2"/>
  <c r="AF2505" i="2"/>
  <c r="AE2505" i="2"/>
  <c r="AD2505" i="2"/>
  <c r="AB2505" i="2"/>
  <c r="Y2505" i="2"/>
  <c r="V2505" i="2"/>
  <c r="S2505" i="2"/>
  <c r="AC2505" i="2" s="1"/>
  <c r="P2505" i="2"/>
  <c r="M2505" i="2"/>
  <c r="J2505" i="2"/>
  <c r="G2505" i="2"/>
  <c r="AG2504" i="2"/>
  <c r="AB2504" i="2"/>
  <c r="Y2504" i="2"/>
  <c r="AD2504" i="2" s="1"/>
  <c r="V2504" i="2"/>
  <c r="AE2504" i="2" s="1"/>
  <c r="S2504" i="2"/>
  <c r="AC2504" i="2" s="1"/>
  <c r="AH2504" i="2" s="1"/>
  <c r="P2504" i="2"/>
  <c r="M2504" i="2"/>
  <c r="AF2504" i="2" s="1"/>
  <c r="J2504" i="2"/>
  <c r="G2504" i="2"/>
  <c r="AB2503" i="2"/>
  <c r="Y2503" i="2"/>
  <c r="AD2503" i="2" s="1"/>
  <c r="V2503" i="2"/>
  <c r="AE2503" i="2" s="1"/>
  <c r="S2503" i="2"/>
  <c r="AC2503" i="2" s="1"/>
  <c r="P2503" i="2"/>
  <c r="M2503" i="2"/>
  <c r="AF2503" i="2" s="1"/>
  <c r="J2503" i="2"/>
  <c r="AG2503" i="2" s="1"/>
  <c r="G2503" i="2"/>
  <c r="AB2502" i="2"/>
  <c r="Y2502" i="2"/>
  <c r="AD2502" i="2" s="1"/>
  <c r="V2502" i="2"/>
  <c r="AE2502" i="2" s="1"/>
  <c r="S2502" i="2"/>
  <c r="AC2502" i="2" s="1"/>
  <c r="P2502" i="2"/>
  <c r="M2502" i="2"/>
  <c r="AF2502" i="2" s="1"/>
  <c r="J2502" i="2"/>
  <c r="AG2502" i="2" s="1"/>
  <c r="G2502" i="2"/>
  <c r="AG2501" i="2"/>
  <c r="AC2501" i="2"/>
  <c r="AB2501" i="2"/>
  <c r="Y2501" i="2"/>
  <c r="AD2501" i="2" s="1"/>
  <c r="AH2501" i="2" s="1"/>
  <c r="V2501" i="2"/>
  <c r="AE2501" i="2" s="1"/>
  <c r="S2501" i="2"/>
  <c r="P2501" i="2"/>
  <c r="M2501" i="2"/>
  <c r="AF2501" i="2" s="1"/>
  <c r="J2501" i="2"/>
  <c r="G2501" i="2"/>
  <c r="AE2500" i="2"/>
  <c r="AD2500" i="2"/>
  <c r="AC2500" i="2"/>
  <c r="AB2500" i="2"/>
  <c r="Y2500" i="2"/>
  <c r="V2500" i="2"/>
  <c r="S2500" i="2"/>
  <c r="P2500" i="2"/>
  <c r="M2500" i="2"/>
  <c r="AF2500" i="2" s="1"/>
  <c r="J2500" i="2"/>
  <c r="AG2500" i="2" s="1"/>
  <c r="G2500" i="2"/>
  <c r="AG2499" i="2"/>
  <c r="AF2499" i="2"/>
  <c r="AE2499" i="2"/>
  <c r="AD2499" i="2"/>
  <c r="AB2499" i="2"/>
  <c r="Y2499" i="2"/>
  <c r="V2499" i="2"/>
  <c r="S2499" i="2"/>
  <c r="AC2499" i="2" s="1"/>
  <c r="P2499" i="2"/>
  <c r="M2499" i="2"/>
  <c r="J2499" i="2"/>
  <c r="G2499" i="2"/>
  <c r="AG2498" i="2"/>
  <c r="AF2498" i="2"/>
  <c r="AB2498" i="2"/>
  <c r="Y2498" i="2"/>
  <c r="AD2498" i="2" s="1"/>
  <c r="AH2498" i="2" s="1"/>
  <c r="V2498" i="2"/>
  <c r="AE2498" i="2" s="1"/>
  <c r="S2498" i="2"/>
  <c r="AC2498" i="2" s="1"/>
  <c r="P2498" i="2"/>
  <c r="M2498" i="2"/>
  <c r="J2498" i="2"/>
  <c r="G2498" i="2"/>
  <c r="AB2497" i="2"/>
  <c r="Y2497" i="2"/>
  <c r="AD2497" i="2" s="1"/>
  <c r="V2497" i="2"/>
  <c r="AE2497" i="2" s="1"/>
  <c r="S2497" i="2"/>
  <c r="AC2497" i="2" s="1"/>
  <c r="P2497" i="2"/>
  <c r="M2497" i="2"/>
  <c r="AF2497" i="2" s="1"/>
  <c r="AH2497" i="2" s="1"/>
  <c r="J2497" i="2"/>
  <c r="AG2497" i="2" s="1"/>
  <c r="G2497" i="2"/>
  <c r="AB2496" i="2"/>
  <c r="Y2496" i="2"/>
  <c r="AD2496" i="2" s="1"/>
  <c r="V2496" i="2"/>
  <c r="AE2496" i="2" s="1"/>
  <c r="S2496" i="2"/>
  <c r="AC2496" i="2" s="1"/>
  <c r="P2496" i="2"/>
  <c r="M2496" i="2"/>
  <c r="AF2496" i="2" s="1"/>
  <c r="J2496" i="2"/>
  <c r="AG2496" i="2" s="1"/>
  <c r="G2496" i="2"/>
  <c r="AG2495" i="2"/>
  <c r="AC2495" i="2"/>
  <c r="AB2495" i="2"/>
  <c r="Y2495" i="2"/>
  <c r="AD2495" i="2" s="1"/>
  <c r="V2495" i="2"/>
  <c r="AE2495" i="2" s="1"/>
  <c r="S2495" i="2"/>
  <c r="P2495" i="2"/>
  <c r="M2495" i="2"/>
  <c r="AF2495" i="2" s="1"/>
  <c r="J2495" i="2"/>
  <c r="G2495" i="2"/>
  <c r="AE2494" i="2"/>
  <c r="AD2494" i="2"/>
  <c r="AC2494" i="2"/>
  <c r="AB2494" i="2"/>
  <c r="Y2494" i="2"/>
  <c r="V2494" i="2"/>
  <c r="S2494" i="2"/>
  <c r="P2494" i="2"/>
  <c r="M2494" i="2"/>
  <c r="AF2494" i="2" s="1"/>
  <c r="J2494" i="2"/>
  <c r="AG2494" i="2" s="1"/>
  <c r="G2494" i="2"/>
  <c r="AG2493" i="2"/>
  <c r="AF2493" i="2"/>
  <c r="AE2493" i="2"/>
  <c r="AD2493" i="2"/>
  <c r="AH2493" i="2" s="1"/>
  <c r="AB2493" i="2"/>
  <c r="Y2493" i="2"/>
  <c r="V2493" i="2"/>
  <c r="S2493" i="2"/>
  <c r="AC2493" i="2" s="1"/>
  <c r="P2493" i="2"/>
  <c r="M2493" i="2"/>
  <c r="J2493" i="2"/>
  <c r="G2493" i="2"/>
  <c r="AF2492" i="2"/>
  <c r="AB2492" i="2"/>
  <c r="Y2492" i="2"/>
  <c r="AD2492" i="2" s="1"/>
  <c r="V2492" i="2"/>
  <c r="AE2492" i="2" s="1"/>
  <c r="S2492" i="2"/>
  <c r="AC2492" i="2" s="1"/>
  <c r="P2492" i="2"/>
  <c r="M2492" i="2"/>
  <c r="J2492" i="2"/>
  <c r="AG2492" i="2" s="1"/>
  <c r="G2492" i="2"/>
  <c r="AB2491" i="2"/>
  <c r="Y2491" i="2"/>
  <c r="AD2491" i="2" s="1"/>
  <c r="V2491" i="2"/>
  <c r="AE2491" i="2" s="1"/>
  <c r="S2491" i="2"/>
  <c r="AC2491" i="2" s="1"/>
  <c r="P2491" i="2"/>
  <c r="M2491" i="2"/>
  <c r="AF2491" i="2" s="1"/>
  <c r="J2491" i="2"/>
  <c r="AG2491" i="2" s="1"/>
  <c r="G2491" i="2"/>
  <c r="AE2490" i="2"/>
  <c r="AB2490" i="2"/>
  <c r="Y2490" i="2"/>
  <c r="AD2490" i="2" s="1"/>
  <c r="V2490" i="2"/>
  <c r="S2490" i="2"/>
  <c r="AC2490" i="2" s="1"/>
  <c r="P2490" i="2"/>
  <c r="M2490" i="2"/>
  <c r="AF2490" i="2" s="1"/>
  <c r="J2490" i="2"/>
  <c r="AG2490" i="2" s="1"/>
  <c r="G2490" i="2"/>
  <c r="AG2489" i="2"/>
  <c r="AC2489" i="2"/>
  <c r="AB2489" i="2"/>
  <c r="Y2489" i="2"/>
  <c r="AD2489" i="2" s="1"/>
  <c r="AH2489" i="2" s="1"/>
  <c r="V2489" i="2"/>
  <c r="AE2489" i="2" s="1"/>
  <c r="S2489" i="2"/>
  <c r="P2489" i="2"/>
  <c r="M2489" i="2"/>
  <c r="AF2489" i="2" s="1"/>
  <c r="J2489" i="2"/>
  <c r="G2489" i="2"/>
  <c r="AE2488" i="2"/>
  <c r="AD2488" i="2"/>
  <c r="AC2488" i="2"/>
  <c r="AB2488" i="2"/>
  <c r="Y2488" i="2"/>
  <c r="V2488" i="2"/>
  <c r="S2488" i="2"/>
  <c r="P2488" i="2"/>
  <c r="M2488" i="2"/>
  <c r="AF2488" i="2" s="1"/>
  <c r="J2488" i="2"/>
  <c r="AG2488" i="2" s="1"/>
  <c r="G2488" i="2"/>
  <c r="AG2487" i="2"/>
  <c r="AF2487" i="2"/>
  <c r="AE2487" i="2"/>
  <c r="AD2487" i="2"/>
  <c r="AB2487" i="2"/>
  <c r="Y2487" i="2"/>
  <c r="V2487" i="2"/>
  <c r="S2487" i="2"/>
  <c r="AC2487" i="2" s="1"/>
  <c r="P2487" i="2"/>
  <c r="M2487" i="2"/>
  <c r="J2487" i="2"/>
  <c r="G2487" i="2"/>
  <c r="AG2486" i="2"/>
  <c r="AF2486" i="2"/>
  <c r="AH2486" i="2" s="1"/>
  <c r="AB2486" i="2"/>
  <c r="Y2486" i="2"/>
  <c r="AD2486" i="2" s="1"/>
  <c r="V2486" i="2"/>
  <c r="AE2486" i="2" s="1"/>
  <c r="S2486" i="2"/>
  <c r="AC2486" i="2" s="1"/>
  <c r="P2486" i="2"/>
  <c r="M2486" i="2"/>
  <c r="J2486" i="2"/>
  <c r="G2486" i="2"/>
  <c r="AC2485" i="2"/>
  <c r="AB2485" i="2"/>
  <c r="Y2485" i="2"/>
  <c r="AD2485" i="2" s="1"/>
  <c r="AH2485" i="2" s="1"/>
  <c r="V2485" i="2"/>
  <c r="AE2485" i="2" s="1"/>
  <c r="S2485" i="2"/>
  <c r="P2485" i="2"/>
  <c r="M2485" i="2"/>
  <c r="AF2485" i="2" s="1"/>
  <c r="J2485" i="2"/>
  <c r="AG2485" i="2" s="1"/>
  <c r="G2485" i="2"/>
  <c r="AB2484" i="2"/>
  <c r="Y2484" i="2"/>
  <c r="AD2484" i="2" s="1"/>
  <c r="V2484" i="2"/>
  <c r="AE2484" i="2" s="1"/>
  <c r="S2484" i="2"/>
  <c r="AC2484" i="2" s="1"/>
  <c r="P2484" i="2"/>
  <c r="M2484" i="2"/>
  <c r="AF2484" i="2" s="1"/>
  <c r="J2484" i="2"/>
  <c r="AG2484" i="2" s="1"/>
  <c r="G2484" i="2"/>
  <c r="AG2483" i="2"/>
  <c r="AC2483" i="2"/>
  <c r="AB2483" i="2"/>
  <c r="Y2483" i="2"/>
  <c r="AD2483" i="2" s="1"/>
  <c r="V2483" i="2"/>
  <c r="AE2483" i="2" s="1"/>
  <c r="S2483" i="2"/>
  <c r="P2483" i="2"/>
  <c r="M2483" i="2"/>
  <c r="AF2483" i="2" s="1"/>
  <c r="J2483" i="2"/>
  <c r="G2483" i="2"/>
  <c r="AE2482" i="2"/>
  <c r="AD2482" i="2"/>
  <c r="AC2482" i="2"/>
  <c r="AB2482" i="2"/>
  <c r="Y2482" i="2"/>
  <c r="V2482" i="2"/>
  <c r="S2482" i="2"/>
  <c r="P2482" i="2"/>
  <c r="M2482" i="2"/>
  <c r="AF2482" i="2" s="1"/>
  <c r="J2482" i="2"/>
  <c r="AG2482" i="2" s="1"/>
  <c r="G2482" i="2"/>
  <c r="AG2481" i="2"/>
  <c r="AF2481" i="2"/>
  <c r="AE2481" i="2"/>
  <c r="AD2481" i="2"/>
  <c r="AH2481" i="2" s="1"/>
  <c r="AB2481" i="2"/>
  <c r="Y2481" i="2"/>
  <c r="V2481" i="2"/>
  <c r="S2481" i="2"/>
  <c r="AC2481" i="2" s="1"/>
  <c r="P2481" i="2"/>
  <c r="M2481" i="2"/>
  <c r="J2481" i="2"/>
  <c r="G2481" i="2"/>
  <c r="AC2480" i="2"/>
  <c r="AB2480" i="2"/>
  <c r="Y2480" i="2"/>
  <c r="AD2480" i="2" s="1"/>
  <c r="V2480" i="2"/>
  <c r="AE2480" i="2" s="1"/>
  <c r="S2480" i="2"/>
  <c r="P2480" i="2"/>
  <c r="M2480" i="2"/>
  <c r="AF2480" i="2" s="1"/>
  <c r="J2480" i="2"/>
  <c r="AG2480" i="2" s="1"/>
  <c r="G2480" i="2"/>
  <c r="AD2479" i="2"/>
  <c r="AC2479" i="2"/>
  <c r="AB2479" i="2"/>
  <c r="Y2479" i="2"/>
  <c r="V2479" i="2"/>
  <c r="AE2479" i="2" s="1"/>
  <c r="S2479" i="2"/>
  <c r="P2479" i="2"/>
  <c r="M2479" i="2"/>
  <c r="AF2479" i="2" s="1"/>
  <c r="J2479" i="2"/>
  <c r="AG2479" i="2" s="1"/>
  <c r="G2479" i="2"/>
  <c r="AE2478" i="2"/>
  <c r="AB2478" i="2"/>
  <c r="Y2478" i="2"/>
  <c r="AD2478" i="2" s="1"/>
  <c r="V2478" i="2"/>
  <c r="S2478" i="2"/>
  <c r="AC2478" i="2" s="1"/>
  <c r="P2478" i="2"/>
  <c r="M2478" i="2"/>
  <c r="AF2478" i="2" s="1"/>
  <c r="J2478" i="2"/>
  <c r="AG2478" i="2" s="1"/>
  <c r="G2478" i="2"/>
  <c r="AG2477" i="2"/>
  <c r="AC2477" i="2"/>
  <c r="AB2477" i="2"/>
  <c r="Y2477" i="2"/>
  <c r="AD2477" i="2" s="1"/>
  <c r="V2477" i="2"/>
  <c r="AE2477" i="2" s="1"/>
  <c r="S2477" i="2"/>
  <c r="P2477" i="2"/>
  <c r="M2477" i="2"/>
  <c r="AF2477" i="2" s="1"/>
  <c r="J2477" i="2"/>
  <c r="G2477" i="2"/>
  <c r="AE2476" i="2"/>
  <c r="AD2476" i="2"/>
  <c r="AC2476" i="2"/>
  <c r="AB2476" i="2"/>
  <c r="Y2476" i="2"/>
  <c r="V2476" i="2"/>
  <c r="S2476" i="2"/>
  <c r="P2476" i="2"/>
  <c r="M2476" i="2"/>
  <c r="AF2476" i="2" s="1"/>
  <c r="J2476" i="2"/>
  <c r="AG2476" i="2" s="1"/>
  <c r="G2476" i="2"/>
  <c r="AG2475" i="2"/>
  <c r="AF2475" i="2"/>
  <c r="AE2475" i="2"/>
  <c r="AD2475" i="2"/>
  <c r="AH2475" i="2" s="1"/>
  <c r="AB2475" i="2"/>
  <c r="Y2475" i="2"/>
  <c r="V2475" i="2"/>
  <c r="S2475" i="2"/>
  <c r="AC2475" i="2" s="1"/>
  <c r="P2475" i="2"/>
  <c r="M2475" i="2"/>
  <c r="J2475" i="2"/>
  <c r="G2475" i="2"/>
  <c r="AF2474" i="2"/>
  <c r="AB2474" i="2"/>
  <c r="Y2474" i="2"/>
  <c r="AD2474" i="2" s="1"/>
  <c r="AH2474" i="2" s="1"/>
  <c r="V2474" i="2"/>
  <c r="AE2474" i="2" s="1"/>
  <c r="S2474" i="2"/>
  <c r="AC2474" i="2" s="1"/>
  <c r="P2474" i="2"/>
  <c r="M2474" i="2"/>
  <c r="J2474" i="2"/>
  <c r="AG2474" i="2" s="1"/>
  <c r="G2474" i="2"/>
  <c r="AB2473" i="2"/>
  <c r="Y2473" i="2"/>
  <c r="AD2473" i="2" s="1"/>
  <c r="V2473" i="2"/>
  <c r="AE2473" i="2" s="1"/>
  <c r="S2473" i="2"/>
  <c r="AC2473" i="2" s="1"/>
  <c r="P2473" i="2"/>
  <c r="M2473" i="2"/>
  <c r="AF2473" i="2" s="1"/>
  <c r="J2473" i="2"/>
  <c r="AG2473" i="2" s="1"/>
  <c r="G2473" i="2"/>
  <c r="AG2472" i="2"/>
  <c r="AB2472" i="2"/>
  <c r="Y2472" i="2"/>
  <c r="AD2472" i="2" s="1"/>
  <c r="V2472" i="2"/>
  <c r="AE2472" i="2" s="1"/>
  <c r="S2472" i="2"/>
  <c r="AC2472" i="2" s="1"/>
  <c r="P2472" i="2"/>
  <c r="M2472" i="2"/>
  <c r="AF2472" i="2" s="1"/>
  <c r="J2472" i="2"/>
  <c r="G2472" i="2"/>
  <c r="AC2471" i="2"/>
  <c r="AB2471" i="2"/>
  <c r="Y2471" i="2"/>
  <c r="AD2471" i="2" s="1"/>
  <c r="V2471" i="2"/>
  <c r="AE2471" i="2" s="1"/>
  <c r="S2471" i="2"/>
  <c r="P2471" i="2"/>
  <c r="M2471" i="2"/>
  <c r="AF2471" i="2" s="1"/>
  <c r="J2471" i="2"/>
  <c r="AG2471" i="2" s="1"/>
  <c r="G2471" i="2"/>
  <c r="AE2470" i="2"/>
  <c r="AD2470" i="2"/>
  <c r="AC2470" i="2"/>
  <c r="AB2470" i="2"/>
  <c r="Y2470" i="2"/>
  <c r="V2470" i="2"/>
  <c r="S2470" i="2"/>
  <c r="P2470" i="2"/>
  <c r="M2470" i="2"/>
  <c r="AF2470" i="2" s="1"/>
  <c r="J2470" i="2"/>
  <c r="AG2470" i="2" s="1"/>
  <c r="G2470" i="2"/>
  <c r="AG2469" i="2"/>
  <c r="AF2469" i="2"/>
  <c r="AE2469" i="2"/>
  <c r="AD2469" i="2"/>
  <c r="AB2469" i="2"/>
  <c r="Y2469" i="2"/>
  <c r="V2469" i="2"/>
  <c r="S2469" i="2"/>
  <c r="AC2469" i="2" s="1"/>
  <c r="P2469" i="2"/>
  <c r="M2469" i="2"/>
  <c r="J2469" i="2"/>
  <c r="G2469" i="2"/>
  <c r="AF2468" i="2"/>
  <c r="AC2468" i="2"/>
  <c r="AB2468" i="2"/>
  <c r="Y2468" i="2"/>
  <c r="AD2468" i="2" s="1"/>
  <c r="V2468" i="2"/>
  <c r="AE2468" i="2" s="1"/>
  <c r="S2468" i="2"/>
  <c r="P2468" i="2"/>
  <c r="M2468" i="2"/>
  <c r="J2468" i="2"/>
  <c r="AG2468" i="2" s="1"/>
  <c r="G2468" i="2"/>
  <c r="AE2467" i="2"/>
  <c r="AD2467" i="2"/>
  <c r="AB2467" i="2"/>
  <c r="Y2467" i="2"/>
  <c r="V2467" i="2"/>
  <c r="S2467" i="2"/>
  <c r="AC2467" i="2" s="1"/>
  <c r="AH2467" i="2" s="1"/>
  <c r="P2467" i="2"/>
  <c r="M2467" i="2"/>
  <c r="AF2467" i="2" s="1"/>
  <c r="J2467" i="2"/>
  <c r="AG2467" i="2" s="1"/>
  <c r="G2467" i="2"/>
  <c r="AG2466" i="2"/>
  <c r="AF2466" i="2"/>
  <c r="AB2466" i="2"/>
  <c r="Y2466" i="2"/>
  <c r="AD2466" i="2" s="1"/>
  <c r="V2466" i="2"/>
  <c r="AE2466" i="2" s="1"/>
  <c r="S2466" i="2"/>
  <c r="AC2466" i="2" s="1"/>
  <c r="P2466" i="2"/>
  <c r="M2466" i="2"/>
  <c r="J2466" i="2"/>
  <c r="G2466" i="2"/>
  <c r="AC2465" i="2"/>
  <c r="AB2465" i="2"/>
  <c r="Y2465" i="2"/>
  <c r="AD2465" i="2" s="1"/>
  <c r="V2465" i="2"/>
  <c r="AE2465" i="2" s="1"/>
  <c r="S2465" i="2"/>
  <c r="P2465" i="2"/>
  <c r="M2465" i="2"/>
  <c r="AF2465" i="2" s="1"/>
  <c r="J2465" i="2"/>
  <c r="AG2465" i="2" s="1"/>
  <c r="G2465" i="2"/>
  <c r="AE2464" i="2"/>
  <c r="AD2464" i="2"/>
  <c r="AH2464" i="2" s="1"/>
  <c r="AC2464" i="2"/>
  <c r="AB2464" i="2"/>
  <c r="Y2464" i="2"/>
  <c r="V2464" i="2"/>
  <c r="S2464" i="2"/>
  <c r="P2464" i="2"/>
  <c r="M2464" i="2"/>
  <c r="AF2464" i="2" s="1"/>
  <c r="J2464" i="2"/>
  <c r="AG2464" i="2" s="1"/>
  <c r="G2464" i="2"/>
  <c r="AG2463" i="2"/>
  <c r="AF2463" i="2"/>
  <c r="AE2463" i="2"/>
  <c r="AD2463" i="2"/>
  <c r="AB2463" i="2"/>
  <c r="Y2463" i="2"/>
  <c r="V2463" i="2"/>
  <c r="S2463" i="2"/>
  <c r="AC2463" i="2" s="1"/>
  <c r="P2463" i="2"/>
  <c r="M2463" i="2"/>
  <c r="J2463" i="2"/>
  <c r="G2463" i="2"/>
  <c r="AG2462" i="2"/>
  <c r="AF2462" i="2"/>
  <c r="AH2462" i="2" s="1"/>
  <c r="AC2462" i="2"/>
  <c r="AB2462" i="2"/>
  <c r="Y2462" i="2"/>
  <c r="AD2462" i="2" s="1"/>
  <c r="V2462" i="2"/>
  <c r="AE2462" i="2" s="1"/>
  <c r="S2462" i="2"/>
  <c r="P2462" i="2"/>
  <c r="M2462" i="2"/>
  <c r="J2462" i="2"/>
  <c r="G2462" i="2"/>
  <c r="AH2461" i="2"/>
  <c r="AE2461" i="2"/>
  <c r="AD2461" i="2"/>
  <c r="AB2461" i="2"/>
  <c r="Y2461" i="2"/>
  <c r="V2461" i="2"/>
  <c r="S2461" i="2"/>
  <c r="AC2461" i="2" s="1"/>
  <c r="P2461" i="2"/>
  <c r="M2461" i="2"/>
  <c r="AF2461" i="2" s="1"/>
  <c r="J2461" i="2"/>
  <c r="AG2461" i="2" s="1"/>
  <c r="G2461" i="2"/>
  <c r="AG2460" i="2"/>
  <c r="AF2460" i="2"/>
  <c r="AB2460" i="2"/>
  <c r="Y2460" i="2"/>
  <c r="AD2460" i="2" s="1"/>
  <c r="AH2460" i="2" s="1"/>
  <c r="V2460" i="2"/>
  <c r="AE2460" i="2" s="1"/>
  <c r="S2460" i="2"/>
  <c r="AC2460" i="2" s="1"/>
  <c r="P2460" i="2"/>
  <c r="M2460" i="2"/>
  <c r="J2460" i="2"/>
  <c r="G2460" i="2"/>
  <c r="AC2459" i="2"/>
  <c r="AB2459" i="2"/>
  <c r="Y2459" i="2"/>
  <c r="AD2459" i="2" s="1"/>
  <c r="V2459" i="2"/>
  <c r="AE2459" i="2" s="1"/>
  <c r="S2459" i="2"/>
  <c r="P2459" i="2"/>
  <c r="M2459" i="2"/>
  <c r="AF2459" i="2" s="1"/>
  <c r="J2459" i="2"/>
  <c r="AG2459" i="2" s="1"/>
  <c r="G2459" i="2"/>
  <c r="AE2458" i="2"/>
  <c r="AD2458" i="2"/>
  <c r="AC2458" i="2"/>
  <c r="AB2458" i="2"/>
  <c r="Y2458" i="2"/>
  <c r="V2458" i="2"/>
  <c r="S2458" i="2"/>
  <c r="P2458" i="2"/>
  <c r="M2458" i="2"/>
  <c r="AF2458" i="2" s="1"/>
  <c r="J2458" i="2"/>
  <c r="AG2458" i="2" s="1"/>
  <c r="G2458" i="2"/>
  <c r="AG2457" i="2"/>
  <c r="AF2457" i="2"/>
  <c r="AE2457" i="2"/>
  <c r="AD2457" i="2"/>
  <c r="AB2457" i="2"/>
  <c r="Y2457" i="2"/>
  <c r="V2457" i="2"/>
  <c r="S2457" i="2"/>
  <c r="AC2457" i="2" s="1"/>
  <c r="P2457" i="2"/>
  <c r="M2457" i="2"/>
  <c r="J2457" i="2"/>
  <c r="G2457" i="2"/>
  <c r="AG2456" i="2"/>
  <c r="AC2456" i="2"/>
  <c r="AB2456" i="2"/>
  <c r="Y2456" i="2"/>
  <c r="AD2456" i="2" s="1"/>
  <c r="V2456" i="2"/>
  <c r="AE2456" i="2" s="1"/>
  <c r="S2456" i="2"/>
  <c r="P2456" i="2"/>
  <c r="M2456" i="2"/>
  <c r="AF2456" i="2" s="1"/>
  <c r="J2456" i="2"/>
  <c r="G2456" i="2"/>
  <c r="AE2455" i="2"/>
  <c r="AD2455" i="2"/>
  <c r="AB2455" i="2"/>
  <c r="Y2455" i="2"/>
  <c r="V2455" i="2"/>
  <c r="S2455" i="2"/>
  <c r="AC2455" i="2" s="1"/>
  <c r="P2455" i="2"/>
  <c r="M2455" i="2"/>
  <c r="AF2455" i="2" s="1"/>
  <c r="J2455" i="2"/>
  <c r="AG2455" i="2" s="1"/>
  <c r="G2455" i="2"/>
  <c r="AG2454" i="2"/>
  <c r="AF2454" i="2"/>
  <c r="AB2454" i="2"/>
  <c r="Y2454" i="2"/>
  <c r="AD2454" i="2" s="1"/>
  <c r="V2454" i="2"/>
  <c r="AE2454" i="2" s="1"/>
  <c r="S2454" i="2"/>
  <c r="AC2454" i="2" s="1"/>
  <c r="P2454" i="2"/>
  <c r="M2454" i="2"/>
  <c r="J2454" i="2"/>
  <c r="G2454" i="2"/>
  <c r="AC2453" i="2"/>
  <c r="AB2453" i="2"/>
  <c r="Y2453" i="2"/>
  <c r="AD2453" i="2" s="1"/>
  <c r="V2453" i="2"/>
  <c r="AE2453" i="2" s="1"/>
  <c r="S2453" i="2"/>
  <c r="P2453" i="2"/>
  <c r="M2453" i="2"/>
  <c r="AF2453" i="2" s="1"/>
  <c r="J2453" i="2"/>
  <c r="AG2453" i="2" s="1"/>
  <c r="G2453" i="2"/>
  <c r="AE2452" i="2"/>
  <c r="AD2452" i="2"/>
  <c r="AC2452" i="2"/>
  <c r="AB2452" i="2"/>
  <c r="Y2452" i="2"/>
  <c r="V2452" i="2"/>
  <c r="S2452" i="2"/>
  <c r="P2452" i="2"/>
  <c r="M2452" i="2"/>
  <c r="AF2452" i="2" s="1"/>
  <c r="J2452" i="2"/>
  <c r="AG2452" i="2" s="1"/>
  <c r="G2452" i="2"/>
  <c r="AG2451" i="2"/>
  <c r="AF2451" i="2"/>
  <c r="AE2451" i="2"/>
  <c r="AD2451" i="2"/>
  <c r="AH2451" i="2" s="1"/>
  <c r="AB2451" i="2"/>
  <c r="Y2451" i="2"/>
  <c r="V2451" i="2"/>
  <c r="S2451" i="2"/>
  <c r="AC2451" i="2" s="1"/>
  <c r="P2451" i="2"/>
  <c r="M2451" i="2"/>
  <c r="J2451" i="2"/>
  <c r="G2451" i="2"/>
  <c r="AG2450" i="2"/>
  <c r="AF2450" i="2"/>
  <c r="AH2450" i="2" s="1"/>
  <c r="AC2450" i="2"/>
  <c r="AB2450" i="2"/>
  <c r="Y2450" i="2"/>
  <c r="AD2450" i="2" s="1"/>
  <c r="V2450" i="2"/>
  <c r="AE2450" i="2" s="1"/>
  <c r="S2450" i="2"/>
  <c r="P2450" i="2"/>
  <c r="M2450" i="2"/>
  <c r="J2450" i="2"/>
  <c r="G2450" i="2"/>
  <c r="AH2449" i="2"/>
  <c r="AE2449" i="2"/>
  <c r="AD2449" i="2"/>
  <c r="AB2449" i="2"/>
  <c r="Y2449" i="2"/>
  <c r="V2449" i="2"/>
  <c r="S2449" i="2"/>
  <c r="AC2449" i="2" s="1"/>
  <c r="P2449" i="2"/>
  <c r="M2449" i="2"/>
  <c r="AF2449" i="2" s="1"/>
  <c r="J2449" i="2"/>
  <c r="AG2449" i="2" s="1"/>
  <c r="G2449" i="2"/>
  <c r="AG2448" i="2"/>
  <c r="AF2448" i="2"/>
  <c r="AB2448" i="2"/>
  <c r="Y2448" i="2"/>
  <c r="AD2448" i="2" s="1"/>
  <c r="AH2448" i="2" s="1"/>
  <c r="V2448" i="2"/>
  <c r="AE2448" i="2" s="1"/>
  <c r="S2448" i="2"/>
  <c r="AC2448" i="2" s="1"/>
  <c r="P2448" i="2"/>
  <c r="M2448" i="2"/>
  <c r="J2448" i="2"/>
  <c r="G2448" i="2"/>
  <c r="AC2447" i="2"/>
  <c r="AB2447" i="2"/>
  <c r="Y2447" i="2"/>
  <c r="AD2447" i="2" s="1"/>
  <c r="V2447" i="2"/>
  <c r="AE2447" i="2" s="1"/>
  <c r="S2447" i="2"/>
  <c r="P2447" i="2"/>
  <c r="M2447" i="2"/>
  <c r="AF2447" i="2" s="1"/>
  <c r="J2447" i="2"/>
  <c r="AG2447" i="2" s="1"/>
  <c r="G2447" i="2"/>
  <c r="AE2446" i="2"/>
  <c r="AD2446" i="2"/>
  <c r="AC2446" i="2"/>
  <c r="AB2446" i="2"/>
  <c r="Y2446" i="2"/>
  <c r="V2446" i="2"/>
  <c r="S2446" i="2"/>
  <c r="P2446" i="2"/>
  <c r="M2446" i="2"/>
  <c r="AF2446" i="2" s="1"/>
  <c r="J2446" i="2"/>
  <c r="AG2446" i="2" s="1"/>
  <c r="G2446" i="2"/>
  <c r="AG2445" i="2"/>
  <c r="AF2445" i="2"/>
  <c r="AE2445" i="2"/>
  <c r="AD2445" i="2"/>
  <c r="AB2445" i="2"/>
  <c r="Y2445" i="2"/>
  <c r="V2445" i="2"/>
  <c r="S2445" i="2"/>
  <c r="AC2445" i="2" s="1"/>
  <c r="P2445" i="2"/>
  <c r="M2445" i="2"/>
  <c r="J2445" i="2"/>
  <c r="G2445" i="2"/>
  <c r="AC2444" i="2"/>
  <c r="AB2444" i="2"/>
  <c r="Y2444" i="2"/>
  <c r="AD2444" i="2" s="1"/>
  <c r="AH2444" i="2" s="1"/>
  <c r="V2444" i="2"/>
  <c r="AE2444" i="2" s="1"/>
  <c r="S2444" i="2"/>
  <c r="P2444" i="2"/>
  <c r="M2444" i="2"/>
  <c r="AF2444" i="2" s="1"/>
  <c r="J2444" i="2"/>
  <c r="AG2444" i="2" s="1"/>
  <c r="G2444" i="2"/>
  <c r="AE2443" i="2"/>
  <c r="AD2443" i="2"/>
  <c r="AB2443" i="2"/>
  <c r="Y2443" i="2"/>
  <c r="V2443" i="2"/>
  <c r="S2443" i="2"/>
  <c r="AC2443" i="2" s="1"/>
  <c r="P2443" i="2"/>
  <c r="M2443" i="2"/>
  <c r="AF2443" i="2" s="1"/>
  <c r="J2443" i="2"/>
  <c r="AG2443" i="2" s="1"/>
  <c r="G2443" i="2"/>
  <c r="AG2442" i="2"/>
  <c r="AF2442" i="2"/>
  <c r="AB2442" i="2"/>
  <c r="Y2442" i="2"/>
  <c r="AD2442" i="2" s="1"/>
  <c r="V2442" i="2"/>
  <c r="AE2442" i="2" s="1"/>
  <c r="S2442" i="2"/>
  <c r="AC2442" i="2" s="1"/>
  <c r="P2442" i="2"/>
  <c r="M2442" i="2"/>
  <c r="J2442" i="2"/>
  <c r="G2442" i="2"/>
  <c r="AC2441" i="2"/>
  <c r="AB2441" i="2"/>
  <c r="Y2441" i="2"/>
  <c r="AD2441" i="2" s="1"/>
  <c r="V2441" i="2"/>
  <c r="AE2441" i="2" s="1"/>
  <c r="S2441" i="2"/>
  <c r="P2441" i="2"/>
  <c r="M2441" i="2"/>
  <c r="AF2441" i="2" s="1"/>
  <c r="J2441" i="2"/>
  <c r="AG2441" i="2" s="1"/>
  <c r="G2441" i="2"/>
  <c r="AE2440" i="2"/>
  <c r="AD2440" i="2"/>
  <c r="AC2440" i="2"/>
  <c r="AB2440" i="2"/>
  <c r="Y2440" i="2"/>
  <c r="V2440" i="2"/>
  <c r="S2440" i="2"/>
  <c r="P2440" i="2"/>
  <c r="M2440" i="2"/>
  <c r="AF2440" i="2" s="1"/>
  <c r="J2440" i="2"/>
  <c r="AG2440" i="2" s="1"/>
  <c r="G2440" i="2"/>
  <c r="AG2439" i="2"/>
  <c r="AF2439" i="2"/>
  <c r="AE2439" i="2"/>
  <c r="AD2439" i="2"/>
  <c r="AH2439" i="2" s="1"/>
  <c r="AB2439" i="2"/>
  <c r="Y2439" i="2"/>
  <c r="V2439" i="2"/>
  <c r="S2439" i="2"/>
  <c r="AC2439" i="2" s="1"/>
  <c r="P2439" i="2"/>
  <c r="M2439" i="2"/>
  <c r="J2439" i="2"/>
  <c r="G2439" i="2"/>
  <c r="AG2438" i="2"/>
  <c r="AF2438" i="2"/>
  <c r="AC2438" i="2"/>
  <c r="AB2438" i="2"/>
  <c r="Y2438" i="2"/>
  <c r="AD2438" i="2" s="1"/>
  <c r="AH2438" i="2" s="1"/>
  <c r="V2438" i="2"/>
  <c r="AE2438" i="2" s="1"/>
  <c r="S2438" i="2"/>
  <c r="P2438" i="2"/>
  <c r="M2438" i="2"/>
  <c r="J2438" i="2"/>
  <c r="G2438" i="2"/>
  <c r="AE2437" i="2"/>
  <c r="AD2437" i="2"/>
  <c r="AB2437" i="2"/>
  <c r="Y2437" i="2"/>
  <c r="V2437" i="2"/>
  <c r="S2437" i="2"/>
  <c r="AC2437" i="2" s="1"/>
  <c r="AH2437" i="2" s="1"/>
  <c r="P2437" i="2"/>
  <c r="M2437" i="2"/>
  <c r="AF2437" i="2" s="1"/>
  <c r="J2437" i="2"/>
  <c r="AG2437" i="2" s="1"/>
  <c r="G2437" i="2"/>
  <c r="AG2436" i="2"/>
  <c r="AF2436" i="2"/>
  <c r="AB2436" i="2"/>
  <c r="Y2436" i="2"/>
  <c r="AD2436" i="2" s="1"/>
  <c r="V2436" i="2"/>
  <c r="AE2436" i="2" s="1"/>
  <c r="S2436" i="2"/>
  <c r="AC2436" i="2" s="1"/>
  <c r="P2436" i="2"/>
  <c r="M2436" i="2"/>
  <c r="J2436" i="2"/>
  <c r="G2436" i="2"/>
  <c r="AC2435" i="2"/>
  <c r="AB2435" i="2"/>
  <c r="Y2435" i="2"/>
  <c r="AD2435" i="2" s="1"/>
  <c r="V2435" i="2"/>
  <c r="AE2435" i="2" s="1"/>
  <c r="S2435" i="2"/>
  <c r="P2435" i="2"/>
  <c r="M2435" i="2"/>
  <c r="AF2435" i="2" s="1"/>
  <c r="J2435" i="2"/>
  <c r="AG2435" i="2" s="1"/>
  <c r="G2435" i="2"/>
  <c r="AE2434" i="2"/>
  <c r="AD2434" i="2"/>
  <c r="AC2434" i="2"/>
  <c r="AB2434" i="2"/>
  <c r="Y2434" i="2"/>
  <c r="V2434" i="2"/>
  <c r="S2434" i="2"/>
  <c r="P2434" i="2"/>
  <c r="M2434" i="2"/>
  <c r="AF2434" i="2" s="1"/>
  <c r="J2434" i="2"/>
  <c r="AG2434" i="2" s="1"/>
  <c r="G2434" i="2"/>
  <c r="AG2433" i="2"/>
  <c r="AF2433" i="2"/>
  <c r="AE2433" i="2"/>
  <c r="AD2433" i="2"/>
  <c r="AB2433" i="2"/>
  <c r="Y2433" i="2"/>
  <c r="V2433" i="2"/>
  <c r="S2433" i="2"/>
  <c r="AC2433" i="2" s="1"/>
  <c r="P2433" i="2"/>
  <c r="M2433" i="2"/>
  <c r="J2433" i="2"/>
  <c r="G2433" i="2"/>
  <c r="AH2432" i="2"/>
  <c r="AG2432" i="2"/>
  <c r="AC2432" i="2"/>
  <c r="AB2432" i="2"/>
  <c r="Y2432" i="2"/>
  <c r="AD2432" i="2" s="1"/>
  <c r="V2432" i="2"/>
  <c r="AE2432" i="2" s="1"/>
  <c r="S2432" i="2"/>
  <c r="P2432" i="2"/>
  <c r="M2432" i="2"/>
  <c r="AF2432" i="2" s="1"/>
  <c r="J2432" i="2"/>
  <c r="G2432" i="2"/>
  <c r="AH2431" i="2"/>
  <c r="AE2431" i="2"/>
  <c r="AD2431" i="2"/>
  <c r="AB2431" i="2"/>
  <c r="Y2431" i="2"/>
  <c r="V2431" i="2"/>
  <c r="S2431" i="2"/>
  <c r="AC2431" i="2" s="1"/>
  <c r="P2431" i="2"/>
  <c r="M2431" i="2"/>
  <c r="AF2431" i="2" s="1"/>
  <c r="J2431" i="2"/>
  <c r="AG2431" i="2" s="1"/>
  <c r="G2431" i="2"/>
  <c r="AG2430" i="2"/>
  <c r="AF2430" i="2"/>
  <c r="AB2430" i="2"/>
  <c r="Y2430" i="2"/>
  <c r="AD2430" i="2" s="1"/>
  <c r="V2430" i="2"/>
  <c r="AE2430" i="2" s="1"/>
  <c r="S2430" i="2"/>
  <c r="AC2430" i="2" s="1"/>
  <c r="P2430" i="2"/>
  <c r="M2430" i="2"/>
  <c r="J2430" i="2"/>
  <c r="G2430" i="2"/>
  <c r="AC2429" i="2"/>
  <c r="AB2429" i="2"/>
  <c r="Y2429" i="2"/>
  <c r="AD2429" i="2" s="1"/>
  <c r="V2429" i="2"/>
  <c r="AE2429" i="2" s="1"/>
  <c r="S2429" i="2"/>
  <c r="P2429" i="2"/>
  <c r="M2429" i="2"/>
  <c r="AF2429" i="2" s="1"/>
  <c r="J2429" i="2"/>
  <c r="AG2429" i="2" s="1"/>
  <c r="G2429" i="2"/>
  <c r="AE2428" i="2"/>
  <c r="AD2428" i="2"/>
  <c r="AC2428" i="2"/>
  <c r="AB2428" i="2"/>
  <c r="Y2428" i="2"/>
  <c r="V2428" i="2"/>
  <c r="S2428" i="2"/>
  <c r="P2428" i="2"/>
  <c r="M2428" i="2"/>
  <c r="AF2428" i="2" s="1"/>
  <c r="J2428" i="2"/>
  <c r="AG2428" i="2" s="1"/>
  <c r="G2428" i="2"/>
  <c r="AG2427" i="2"/>
  <c r="AF2427" i="2"/>
  <c r="AE2427" i="2"/>
  <c r="AD2427" i="2"/>
  <c r="AB2427" i="2"/>
  <c r="Y2427" i="2"/>
  <c r="V2427" i="2"/>
  <c r="S2427" i="2"/>
  <c r="AC2427" i="2" s="1"/>
  <c r="P2427" i="2"/>
  <c r="M2427" i="2"/>
  <c r="J2427" i="2"/>
  <c r="G2427" i="2"/>
  <c r="AG2426" i="2"/>
  <c r="AF2426" i="2"/>
  <c r="AC2426" i="2"/>
  <c r="AB2426" i="2"/>
  <c r="Y2426" i="2"/>
  <c r="AD2426" i="2" s="1"/>
  <c r="AH2426" i="2" s="1"/>
  <c r="V2426" i="2"/>
  <c r="AE2426" i="2" s="1"/>
  <c r="S2426" i="2"/>
  <c r="P2426" i="2"/>
  <c r="M2426" i="2"/>
  <c r="J2426" i="2"/>
  <c r="G2426" i="2"/>
  <c r="AE2425" i="2"/>
  <c r="AD2425" i="2"/>
  <c r="AB2425" i="2"/>
  <c r="Y2425" i="2"/>
  <c r="V2425" i="2"/>
  <c r="S2425" i="2"/>
  <c r="AC2425" i="2" s="1"/>
  <c r="P2425" i="2"/>
  <c r="M2425" i="2"/>
  <c r="AF2425" i="2" s="1"/>
  <c r="J2425" i="2"/>
  <c r="AG2425" i="2" s="1"/>
  <c r="G2425" i="2"/>
  <c r="AG2424" i="2"/>
  <c r="AF2424" i="2"/>
  <c r="AB2424" i="2"/>
  <c r="Y2424" i="2"/>
  <c r="AD2424" i="2" s="1"/>
  <c r="V2424" i="2"/>
  <c r="AE2424" i="2" s="1"/>
  <c r="S2424" i="2"/>
  <c r="AC2424" i="2" s="1"/>
  <c r="P2424" i="2"/>
  <c r="M2424" i="2"/>
  <c r="J2424" i="2"/>
  <c r="G2424" i="2"/>
  <c r="AC2423" i="2"/>
  <c r="AB2423" i="2"/>
  <c r="Y2423" i="2"/>
  <c r="AD2423" i="2" s="1"/>
  <c r="V2423" i="2"/>
  <c r="AE2423" i="2" s="1"/>
  <c r="S2423" i="2"/>
  <c r="P2423" i="2"/>
  <c r="M2423" i="2"/>
  <c r="AF2423" i="2" s="1"/>
  <c r="J2423" i="2"/>
  <c r="AG2423" i="2" s="1"/>
  <c r="G2423" i="2"/>
  <c r="AE2422" i="2"/>
  <c r="AD2422" i="2"/>
  <c r="AC2422" i="2"/>
  <c r="AB2422" i="2"/>
  <c r="Y2422" i="2"/>
  <c r="V2422" i="2"/>
  <c r="S2422" i="2"/>
  <c r="P2422" i="2"/>
  <c r="M2422" i="2"/>
  <c r="AF2422" i="2" s="1"/>
  <c r="J2422" i="2"/>
  <c r="AG2422" i="2" s="1"/>
  <c r="G2422" i="2"/>
  <c r="AG2421" i="2"/>
  <c r="AF2421" i="2"/>
  <c r="AE2421" i="2"/>
  <c r="AD2421" i="2"/>
  <c r="AH2421" i="2" s="1"/>
  <c r="AB2421" i="2"/>
  <c r="Y2421" i="2"/>
  <c r="V2421" i="2"/>
  <c r="S2421" i="2"/>
  <c r="AC2421" i="2" s="1"/>
  <c r="P2421" i="2"/>
  <c r="M2421" i="2"/>
  <c r="J2421" i="2"/>
  <c r="G2421" i="2"/>
  <c r="AG2420" i="2"/>
  <c r="AF2420" i="2"/>
  <c r="AH2420" i="2" s="1"/>
  <c r="AC2420" i="2"/>
  <c r="AB2420" i="2"/>
  <c r="Y2420" i="2"/>
  <c r="AD2420" i="2" s="1"/>
  <c r="V2420" i="2"/>
  <c r="AE2420" i="2" s="1"/>
  <c r="S2420" i="2"/>
  <c r="P2420" i="2"/>
  <c r="M2420" i="2"/>
  <c r="J2420" i="2"/>
  <c r="G2420" i="2"/>
  <c r="AH2419" i="2"/>
  <c r="AE2419" i="2"/>
  <c r="AD2419" i="2"/>
  <c r="AB2419" i="2"/>
  <c r="Y2419" i="2"/>
  <c r="V2419" i="2"/>
  <c r="S2419" i="2"/>
  <c r="AC2419" i="2" s="1"/>
  <c r="P2419" i="2"/>
  <c r="M2419" i="2"/>
  <c r="AF2419" i="2" s="1"/>
  <c r="J2419" i="2"/>
  <c r="AG2419" i="2" s="1"/>
  <c r="G2419" i="2"/>
  <c r="AG2418" i="2"/>
  <c r="AF2418" i="2"/>
  <c r="AB2418" i="2"/>
  <c r="Y2418" i="2"/>
  <c r="AD2418" i="2" s="1"/>
  <c r="V2418" i="2"/>
  <c r="AE2418" i="2" s="1"/>
  <c r="S2418" i="2"/>
  <c r="AC2418" i="2" s="1"/>
  <c r="P2418" i="2"/>
  <c r="M2418" i="2"/>
  <c r="J2418" i="2"/>
  <c r="G2418" i="2"/>
  <c r="AC2417" i="2"/>
  <c r="AB2417" i="2"/>
  <c r="Y2417" i="2"/>
  <c r="AD2417" i="2" s="1"/>
  <c r="V2417" i="2"/>
  <c r="AE2417" i="2" s="1"/>
  <c r="S2417" i="2"/>
  <c r="P2417" i="2"/>
  <c r="M2417" i="2"/>
  <c r="AF2417" i="2" s="1"/>
  <c r="J2417" i="2"/>
  <c r="AG2417" i="2" s="1"/>
  <c r="G2417" i="2"/>
  <c r="AE2416" i="2"/>
  <c r="AD2416" i="2"/>
  <c r="AC2416" i="2"/>
  <c r="AB2416" i="2"/>
  <c r="Y2416" i="2"/>
  <c r="V2416" i="2"/>
  <c r="S2416" i="2"/>
  <c r="P2416" i="2"/>
  <c r="M2416" i="2"/>
  <c r="AF2416" i="2" s="1"/>
  <c r="J2416" i="2"/>
  <c r="AG2416" i="2" s="1"/>
  <c r="G2416" i="2"/>
  <c r="AG2415" i="2"/>
  <c r="AF2415" i="2"/>
  <c r="AE2415" i="2"/>
  <c r="AD2415" i="2"/>
  <c r="AB2415" i="2"/>
  <c r="Y2415" i="2"/>
  <c r="V2415" i="2"/>
  <c r="S2415" i="2"/>
  <c r="AC2415" i="2" s="1"/>
  <c r="P2415" i="2"/>
  <c r="M2415" i="2"/>
  <c r="J2415" i="2"/>
  <c r="G2415" i="2"/>
  <c r="AC2414" i="2"/>
  <c r="AB2414" i="2"/>
  <c r="Y2414" i="2"/>
  <c r="AD2414" i="2" s="1"/>
  <c r="V2414" i="2"/>
  <c r="AE2414" i="2" s="1"/>
  <c r="S2414" i="2"/>
  <c r="P2414" i="2"/>
  <c r="M2414" i="2"/>
  <c r="AF2414" i="2" s="1"/>
  <c r="J2414" i="2"/>
  <c r="AG2414" i="2" s="1"/>
  <c r="G2414" i="2"/>
  <c r="AE2413" i="2"/>
  <c r="AD2413" i="2"/>
  <c r="AB2413" i="2"/>
  <c r="Y2413" i="2"/>
  <c r="V2413" i="2"/>
  <c r="S2413" i="2"/>
  <c r="AC2413" i="2" s="1"/>
  <c r="P2413" i="2"/>
  <c r="M2413" i="2"/>
  <c r="AF2413" i="2" s="1"/>
  <c r="J2413" i="2"/>
  <c r="AG2413" i="2" s="1"/>
  <c r="G2413" i="2"/>
  <c r="AG2412" i="2"/>
  <c r="AF2412" i="2"/>
  <c r="AB2412" i="2"/>
  <c r="Y2412" i="2"/>
  <c r="AD2412" i="2" s="1"/>
  <c r="V2412" i="2"/>
  <c r="AE2412" i="2" s="1"/>
  <c r="S2412" i="2"/>
  <c r="AC2412" i="2" s="1"/>
  <c r="P2412" i="2"/>
  <c r="M2412" i="2"/>
  <c r="J2412" i="2"/>
  <c r="G2412" i="2"/>
  <c r="AC2411" i="2"/>
  <c r="AB2411" i="2"/>
  <c r="Y2411" i="2"/>
  <c r="AD2411" i="2" s="1"/>
  <c r="V2411" i="2"/>
  <c r="AE2411" i="2" s="1"/>
  <c r="S2411" i="2"/>
  <c r="P2411" i="2"/>
  <c r="M2411" i="2"/>
  <c r="AF2411" i="2" s="1"/>
  <c r="J2411" i="2"/>
  <c r="AG2411" i="2" s="1"/>
  <c r="G2411" i="2"/>
  <c r="AE2410" i="2"/>
  <c r="AD2410" i="2"/>
  <c r="AC2410" i="2"/>
  <c r="AB2410" i="2"/>
  <c r="Y2410" i="2"/>
  <c r="V2410" i="2"/>
  <c r="S2410" i="2"/>
  <c r="P2410" i="2"/>
  <c r="M2410" i="2"/>
  <c r="AF2410" i="2" s="1"/>
  <c r="J2410" i="2"/>
  <c r="AG2410" i="2" s="1"/>
  <c r="G2410" i="2"/>
  <c r="AG2409" i="2"/>
  <c r="AF2409" i="2"/>
  <c r="AE2409" i="2"/>
  <c r="AD2409" i="2"/>
  <c r="AH2409" i="2" s="1"/>
  <c r="AB2409" i="2"/>
  <c r="Y2409" i="2"/>
  <c r="V2409" i="2"/>
  <c r="S2409" i="2"/>
  <c r="AC2409" i="2" s="1"/>
  <c r="P2409" i="2"/>
  <c r="M2409" i="2"/>
  <c r="J2409" i="2"/>
  <c r="G2409" i="2"/>
  <c r="AG2408" i="2"/>
  <c r="AF2408" i="2"/>
  <c r="AC2408" i="2"/>
  <c r="AB2408" i="2"/>
  <c r="Y2408" i="2"/>
  <c r="AD2408" i="2" s="1"/>
  <c r="AH2408" i="2" s="1"/>
  <c r="V2408" i="2"/>
  <c r="AE2408" i="2" s="1"/>
  <c r="S2408" i="2"/>
  <c r="P2408" i="2"/>
  <c r="M2408" i="2"/>
  <c r="J2408" i="2"/>
  <c r="G2408" i="2"/>
  <c r="AH2407" i="2"/>
  <c r="AE2407" i="2"/>
  <c r="AD2407" i="2"/>
  <c r="AB2407" i="2"/>
  <c r="Y2407" i="2"/>
  <c r="V2407" i="2"/>
  <c r="S2407" i="2"/>
  <c r="AC2407" i="2" s="1"/>
  <c r="P2407" i="2"/>
  <c r="M2407" i="2"/>
  <c r="AF2407" i="2" s="1"/>
  <c r="J2407" i="2"/>
  <c r="AG2407" i="2" s="1"/>
  <c r="G2407" i="2"/>
  <c r="AG2406" i="2"/>
  <c r="AF2406" i="2"/>
  <c r="AB2406" i="2"/>
  <c r="Y2406" i="2"/>
  <c r="AD2406" i="2" s="1"/>
  <c r="V2406" i="2"/>
  <c r="AE2406" i="2" s="1"/>
  <c r="S2406" i="2"/>
  <c r="AC2406" i="2" s="1"/>
  <c r="P2406" i="2"/>
  <c r="M2406" i="2"/>
  <c r="J2406" i="2"/>
  <c r="G2406" i="2"/>
  <c r="AC2405" i="2"/>
  <c r="AB2405" i="2"/>
  <c r="Y2405" i="2"/>
  <c r="AD2405" i="2" s="1"/>
  <c r="V2405" i="2"/>
  <c r="AE2405" i="2" s="1"/>
  <c r="S2405" i="2"/>
  <c r="P2405" i="2"/>
  <c r="M2405" i="2"/>
  <c r="AF2405" i="2" s="1"/>
  <c r="J2405" i="2"/>
  <c r="AG2405" i="2" s="1"/>
  <c r="G2405" i="2"/>
  <c r="AE2404" i="2"/>
  <c r="AD2404" i="2"/>
  <c r="AC2404" i="2"/>
  <c r="AB2404" i="2"/>
  <c r="Y2404" i="2"/>
  <c r="V2404" i="2"/>
  <c r="S2404" i="2"/>
  <c r="P2404" i="2"/>
  <c r="M2404" i="2"/>
  <c r="AF2404" i="2" s="1"/>
  <c r="J2404" i="2"/>
  <c r="AG2404" i="2" s="1"/>
  <c r="G2404" i="2"/>
  <c r="AG2403" i="2"/>
  <c r="AF2403" i="2"/>
  <c r="AE2403" i="2"/>
  <c r="AD2403" i="2"/>
  <c r="AB2403" i="2"/>
  <c r="Y2403" i="2"/>
  <c r="V2403" i="2"/>
  <c r="S2403" i="2"/>
  <c r="AC2403" i="2" s="1"/>
  <c r="P2403" i="2"/>
  <c r="M2403" i="2"/>
  <c r="J2403" i="2"/>
  <c r="G2403" i="2"/>
  <c r="AC2402" i="2"/>
  <c r="AB2402" i="2"/>
  <c r="Y2402" i="2"/>
  <c r="AD2402" i="2" s="1"/>
  <c r="V2402" i="2"/>
  <c r="AE2402" i="2" s="1"/>
  <c r="S2402" i="2"/>
  <c r="P2402" i="2"/>
  <c r="M2402" i="2"/>
  <c r="AF2402" i="2" s="1"/>
  <c r="J2402" i="2"/>
  <c r="AG2402" i="2" s="1"/>
  <c r="G2402" i="2"/>
  <c r="AE2401" i="2"/>
  <c r="AD2401" i="2"/>
  <c r="AB2401" i="2"/>
  <c r="Y2401" i="2"/>
  <c r="V2401" i="2"/>
  <c r="S2401" i="2"/>
  <c r="AC2401" i="2" s="1"/>
  <c r="P2401" i="2"/>
  <c r="M2401" i="2"/>
  <c r="AF2401" i="2" s="1"/>
  <c r="J2401" i="2"/>
  <c r="AG2401" i="2" s="1"/>
  <c r="AH2401" i="2" s="1"/>
  <c r="G2401" i="2"/>
  <c r="AG2400" i="2"/>
  <c r="AF2400" i="2"/>
  <c r="AB2400" i="2"/>
  <c r="Y2400" i="2"/>
  <c r="AD2400" i="2" s="1"/>
  <c r="V2400" i="2"/>
  <c r="AE2400" i="2" s="1"/>
  <c r="S2400" i="2"/>
  <c r="AC2400" i="2" s="1"/>
  <c r="P2400" i="2"/>
  <c r="M2400" i="2"/>
  <c r="J2400" i="2"/>
  <c r="G2400" i="2"/>
  <c r="AC2399" i="2"/>
  <c r="AB2399" i="2"/>
  <c r="Y2399" i="2"/>
  <c r="AD2399" i="2" s="1"/>
  <c r="V2399" i="2"/>
  <c r="AE2399" i="2" s="1"/>
  <c r="S2399" i="2"/>
  <c r="P2399" i="2"/>
  <c r="M2399" i="2"/>
  <c r="AF2399" i="2" s="1"/>
  <c r="J2399" i="2"/>
  <c r="AG2399" i="2" s="1"/>
  <c r="G2399" i="2"/>
  <c r="AE2398" i="2"/>
  <c r="AD2398" i="2"/>
  <c r="AC2398" i="2"/>
  <c r="AB2398" i="2"/>
  <c r="Y2398" i="2"/>
  <c r="V2398" i="2"/>
  <c r="S2398" i="2"/>
  <c r="P2398" i="2"/>
  <c r="M2398" i="2"/>
  <c r="AF2398" i="2" s="1"/>
  <c r="J2398" i="2"/>
  <c r="AG2398" i="2" s="1"/>
  <c r="G2398" i="2"/>
  <c r="AG2397" i="2"/>
  <c r="AF2397" i="2"/>
  <c r="AE2397" i="2"/>
  <c r="AD2397" i="2"/>
  <c r="AB2397" i="2"/>
  <c r="Y2397" i="2"/>
  <c r="V2397" i="2"/>
  <c r="S2397" i="2"/>
  <c r="AC2397" i="2" s="1"/>
  <c r="P2397" i="2"/>
  <c r="M2397" i="2"/>
  <c r="J2397" i="2"/>
  <c r="G2397" i="2"/>
  <c r="AF2396" i="2"/>
  <c r="AC2396" i="2"/>
  <c r="AB2396" i="2"/>
  <c r="Y2396" i="2"/>
  <c r="AD2396" i="2" s="1"/>
  <c r="AH2396" i="2" s="1"/>
  <c r="V2396" i="2"/>
  <c r="AE2396" i="2" s="1"/>
  <c r="S2396" i="2"/>
  <c r="P2396" i="2"/>
  <c r="M2396" i="2"/>
  <c r="J2396" i="2"/>
  <c r="AG2396" i="2" s="1"/>
  <c r="G2396" i="2"/>
  <c r="AE2395" i="2"/>
  <c r="AD2395" i="2"/>
  <c r="AB2395" i="2"/>
  <c r="Y2395" i="2"/>
  <c r="V2395" i="2"/>
  <c r="S2395" i="2"/>
  <c r="AC2395" i="2" s="1"/>
  <c r="AH2395" i="2" s="1"/>
  <c r="P2395" i="2"/>
  <c r="M2395" i="2"/>
  <c r="AF2395" i="2" s="1"/>
  <c r="J2395" i="2"/>
  <c r="AG2395" i="2" s="1"/>
  <c r="G2395" i="2"/>
  <c r="AG2394" i="2"/>
  <c r="AF2394" i="2"/>
  <c r="AB2394" i="2"/>
  <c r="Y2394" i="2"/>
  <c r="AD2394" i="2" s="1"/>
  <c r="V2394" i="2"/>
  <c r="AE2394" i="2" s="1"/>
  <c r="S2394" i="2"/>
  <c r="AC2394" i="2" s="1"/>
  <c r="P2394" i="2"/>
  <c r="M2394" i="2"/>
  <c r="J2394" i="2"/>
  <c r="G2394" i="2"/>
  <c r="AC2393" i="2"/>
  <c r="AB2393" i="2"/>
  <c r="Y2393" i="2"/>
  <c r="AD2393" i="2" s="1"/>
  <c r="V2393" i="2"/>
  <c r="AE2393" i="2" s="1"/>
  <c r="S2393" i="2"/>
  <c r="P2393" i="2"/>
  <c r="M2393" i="2"/>
  <c r="AF2393" i="2" s="1"/>
  <c r="J2393" i="2"/>
  <c r="AG2393" i="2" s="1"/>
  <c r="G2393" i="2"/>
  <c r="AE2392" i="2"/>
  <c r="AD2392" i="2"/>
  <c r="AC2392" i="2"/>
  <c r="AB2392" i="2"/>
  <c r="Y2392" i="2"/>
  <c r="V2392" i="2"/>
  <c r="S2392" i="2"/>
  <c r="P2392" i="2"/>
  <c r="M2392" i="2"/>
  <c r="AF2392" i="2" s="1"/>
  <c r="J2392" i="2"/>
  <c r="AG2392" i="2" s="1"/>
  <c r="G2392" i="2"/>
  <c r="AG2391" i="2"/>
  <c r="AF2391" i="2"/>
  <c r="AE2391" i="2"/>
  <c r="AD2391" i="2"/>
  <c r="AB2391" i="2"/>
  <c r="Y2391" i="2"/>
  <c r="V2391" i="2"/>
  <c r="S2391" i="2"/>
  <c r="AC2391" i="2" s="1"/>
  <c r="P2391" i="2"/>
  <c r="M2391" i="2"/>
  <c r="J2391" i="2"/>
  <c r="G2391" i="2"/>
  <c r="AH2390" i="2"/>
  <c r="AG2390" i="2"/>
  <c r="AF2390" i="2"/>
  <c r="AC2390" i="2"/>
  <c r="AB2390" i="2"/>
  <c r="Y2390" i="2"/>
  <c r="AD2390" i="2" s="1"/>
  <c r="V2390" i="2"/>
  <c r="AE2390" i="2" s="1"/>
  <c r="S2390" i="2"/>
  <c r="P2390" i="2"/>
  <c r="M2390" i="2"/>
  <c r="J2390" i="2"/>
  <c r="G2390" i="2"/>
  <c r="AH2389" i="2"/>
  <c r="AE2389" i="2"/>
  <c r="AD2389" i="2"/>
  <c r="AB2389" i="2"/>
  <c r="Y2389" i="2"/>
  <c r="V2389" i="2"/>
  <c r="S2389" i="2"/>
  <c r="AC2389" i="2" s="1"/>
  <c r="P2389" i="2"/>
  <c r="M2389" i="2"/>
  <c r="AF2389" i="2" s="1"/>
  <c r="J2389" i="2"/>
  <c r="AG2389" i="2" s="1"/>
  <c r="G2389" i="2"/>
  <c r="AG2388" i="2"/>
  <c r="AF2388" i="2"/>
  <c r="AB2388" i="2"/>
  <c r="Y2388" i="2"/>
  <c r="AD2388" i="2" s="1"/>
  <c r="AH2388" i="2" s="1"/>
  <c r="V2388" i="2"/>
  <c r="AE2388" i="2" s="1"/>
  <c r="S2388" i="2"/>
  <c r="AC2388" i="2" s="1"/>
  <c r="P2388" i="2"/>
  <c r="M2388" i="2"/>
  <c r="J2388" i="2"/>
  <c r="G2388" i="2"/>
  <c r="AC2387" i="2"/>
  <c r="AB2387" i="2"/>
  <c r="Y2387" i="2"/>
  <c r="AD2387" i="2" s="1"/>
  <c r="V2387" i="2"/>
  <c r="AE2387" i="2" s="1"/>
  <c r="S2387" i="2"/>
  <c r="P2387" i="2"/>
  <c r="M2387" i="2"/>
  <c r="AF2387" i="2" s="1"/>
  <c r="J2387" i="2"/>
  <c r="AG2387" i="2" s="1"/>
  <c r="G2387" i="2"/>
  <c r="AE2386" i="2"/>
  <c r="AD2386" i="2"/>
  <c r="AC2386" i="2"/>
  <c r="AB2386" i="2"/>
  <c r="Y2386" i="2"/>
  <c r="V2386" i="2"/>
  <c r="S2386" i="2"/>
  <c r="P2386" i="2"/>
  <c r="M2386" i="2"/>
  <c r="AF2386" i="2" s="1"/>
  <c r="J2386" i="2"/>
  <c r="AG2386" i="2" s="1"/>
  <c r="G2386" i="2"/>
  <c r="AG2385" i="2"/>
  <c r="AF2385" i="2"/>
  <c r="AE2385" i="2"/>
  <c r="AD2385" i="2"/>
  <c r="AB2385" i="2"/>
  <c r="Y2385" i="2"/>
  <c r="V2385" i="2"/>
  <c r="S2385" i="2"/>
  <c r="AC2385" i="2" s="1"/>
  <c r="P2385" i="2"/>
  <c r="M2385" i="2"/>
  <c r="J2385" i="2"/>
  <c r="G2385" i="2"/>
  <c r="AF2384" i="2"/>
  <c r="AD2384" i="2"/>
  <c r="AC2384" i="2"/>
  <c r="AB2384" i="2"/>
  <c r="Y2384" i="2"/>
  <c r="V2384" i="2"/>
  <c r="AE2384" i="2" s="1"/>
  <c r="S2384" i="2"/>
  <c r="P2384" i="2"/>
  <c r="M2384" i="2"/>
  <c r="J2384" i="2"/>
  <c r="AG2384" i="2" s="1"/>
  <c r="G2384" i="2"/>
  <c r="AE2383" i="2"/>
  <c r="AD2383" i="2"/>
  <c r="AB2383" i="2"/>
  <c r="Y2383" i="2"/>
  <c r="V2383" i="2"/>
  <c r="S2383" i="2"/>
  <c r="AC2383" i="2" s="1"/>
  <c r="P2383" i="2"/>
  <c r="M2383" i="2"/>
  <c r="AF2383" i="2" s="1"/>
  <c r="J2383" i="2"/>
  <c r="AG2383" i="2" s="1"/>
  <c r="G2383" i="2"/>
  <c r="AG2382" i="2"/>
  <c r="AF2382" i="2"/>
  <c r="AB2382" i="2"/>
  <c r="Y2382" i="2"/>
  <c r="AD2382" i="2" s="1"/>
  <c r="V2382" i="2"/>
  <c r="AE2382" i="2" s="1"/>
  <c r="S2382" i="2"/>
  <c r="AC2382" i="2" s="1"/>
  <c r="P2382" i="2"/>
  <c r="M2382" i="2"/>
  <c r="J2382" i="2"/>
  <c r="G2382" i="2"/>
  <c r="AC2381" i="2"/>
  <c r="AB2381" i="2"/>
  <c r="Y2381" i="2"/>
  <c r="AD2381" i="2" s="1"/>
  <c r="V2381" i="2"/>
  <c r="AE2381" i="2" s="1"/>
  <c r="S2381" i="2"/>
  <c r="P2381" i="2"/>
  <c r="M2381" i="2"/>
  <c r="AF2381" i="2" s="1"/>
  <c r="J2381" i="2"/>
  <c r="AG2381" i="2" s="1"/>
  <c r="G2381" i="2"/>
  <c r="AE2380" i="2"/>
  <c r="AD2380" i="2"/>
  <c r="AC2380" i="2"/>
  <c r="AB2380" i="2"/>
  <c r="Y2380" i="2"/>
  <c r="V2380" i="2"/>
  <c r="S2380" i="2"/>
  <c r="P2380" i="2"/>
  <c r="M2380" i="2"/>
  <c r="AF2380" i="2" s="1"/>
  <c r="J2380" i="2"/>
  <c r="AG2380" i="2" s="1"/>
  <c r="G2380" i="2"/>
  <c r="AG2379" i="2"/>
  <c r="AF2379" i="2"/>
  <c r="AE2379" i="2"/>
  <c r="AD2379" i="2"/>
  <c r="AH2379" i="2" s="1"/>
  <c r="AB2379" i="2"/>
  <c r="Y2379" i="2"/>
  <c r="V2379" i="2"/>
  <c r="S2379" i="2"/>
  <c r="AC2379" i="2" s="1"/>
  <c r="P2379" i="2"/>
  <c r="M2379" i="2"/>
  <c r="J2379" i="2"/>
  <c r="G2379" i="2"/>
  <c r="AG2378" i="2"/>
  <c r="AF2378" i="2"/>
  <c r="AH2378" i="2" s="1"/>
  <c r="AD2378" i="2"/>
  <c r="AC2378" i="2"/>
  <c r="AB2378" i="2"/>
  <c r="Y2378" i="2"/>
  <c r="V2378" i="2"/>
  <c r="AE2378" i="2" s="1"/>
  <c r="S2378" i="2"/>
  <c r="P2378" i="2"/>
  <c r="M2378" i="2"/>
  <c r="J2378" i="2"/>
  <c r="G2378" i="2"/>
  <c r="AH2377" i="2"/>
  <c r="AE2377" i="2"/>
  <c r="AD2377" i="2"/>
  <c r="AB2377" i="2"/>
  <c r="Y2377" i="2"/>
  <c r="V2377" i="2"/>
  <c r="S2377" i="2"/>
  <c r="AC2377" i="2" s="1"/>
  <c r="P2377" i="2"/>
  <c r="M2377" i="2"/>
  <c r="AF2377" i="2" s="1"/>
  <c r="J2377" i="2"/>
  <c r="AG2377" i="2" s="1"/>
  <c r="G2377" i="2"/>
  <c r="AG2376" i="2"/>
  <c r="AF2376" i="2"/>
  <c r="AB2376" i="2"/>
  <c r="Y2376" i="2"/>
  <c r="AD2376" i="2" s="1"/>
  <c r="AH2376" i="2" s="1"/>
  <c r="V2376" i="2"/>
  <c r="AE2376" i="2" s="1"/>
  <c r="S2376" i="2"/>
  <c r="AC2376" i="2" s="1"/>
  <c r="P2376" i="2"/>
  <c r="M2376" i="2"/>
  <c r="J2376" i="2"/>
  <c r="G2376" i="2"/>
  <c r="AC2375" i="2"/>
  <c r="AB2375" i="2"/>
  <c r="Y2375" i="2"/>
  <c r="AD2375" i="2" s="1"/>
  <c r="V2375" i="2"/>
  <c r="AE2375" i="2" s="1"/>
  <c r="S2375" i="2"/>
  <c r="P2375" i="2"/>
  <c r="M2375" i="2"/>
  <c r="AF2375" i="2" s="1"/>
  <c r="J2375" i="2"/>
  <c r="AG2375" i="2" s="1"/>
  <c r="G2375" i="2"/>
  <c r="AE2374" i="2"/>
  <c r="AD2374" i="2"/>
  <c r="AC2374" i="2"/>
  <c r="AB2374" i="2"/>
  <c r="Y2374" i="2"/>
  <c r="V2374" i="2"/>
  <c r="S2374" i="2"/>
  <c r="P2374" i="2"/>
  <c r="M2374" i="2"/>
  <c r="AF2374" i="2" s="1"/>
  <c r="J2374" i="2"/>
  <c r="AG2374" i="2" s="1"/>
  <c r="G2374" i="2"/>
  <c r="AG2373" i="2"/>
  <c r="AF2373" i="2"/>
  <c r="AE2373" i="2"/>
  <c r="AD2373" i="2"/>
  <c r="AB2373" i="2"/>
  <c r="Y2373" i="2"/>
  <c r="V2373" i="2"/>
  <c r="S2373" i="2"/>
  <c r="AC2373" i="2" s="1"/>
  <c r="P2373" i="2"/>
  <c r="M2373" i="2"/>
  <c r="J2373" i="2"/>
  <c r="G2373" i="2"/>
  <c r="AG2372" i="2"/>
  <c r="AC2372" i="2"/>
  <c r="AB2372" i="2"/>
  <c r="Y2372" i="2"/>
  <c r="AD2372" i="2" s="1"/>
  <c r="V2372" i="2"/>
  <c r="AE2372" i="2" s="1"/>
  <c r="S2372" i="2"/>
  <c r="P2372" i="2"/>
  <c r="M2372" i="2"/>
  <c r="AF2372" i="2" s="1"/>
  <c r="J2372" i="2"/>
  <c r="G2372" i="2"/>
  <c r="AE2371" i="2"/>
  <c r="AD2371" i="2"/>
  <c r="AB2371" i="2"/>
  <c r="Y2371" i="2"/>
  <c r="V2371" i="2"/>
  <c r="S2371" i="2"/>
  <c r="AC2371" i="2" s="1"/>
  <c r="P2371" i="2"/>
  <c r="M2371" i="2"/>
  <c r="AF2371" i="2" s="1"/>
  <c r="J2371" i="2"/>
  <c r="AG2371" i="2" s="1"/>
  <c r="G2371" i="2"/>
  <c r="AG2370" i="2"/>
  <c r="AF2370" i="2"/>
  <c r="AB2370" i="2"/>
  <c r="Y2370" i="2"/>
  <c r="AD2370" i="2" s="1"/>
  <c r="V2370" i="2"/>
  <c r="AE2370" i="2" s="1"/>
  <c r="S2370" i="2"/>
  <c r="AC2370" i="2" s="1"/>
  <c r="P2370" i="2"/>
  <c r="M2370" i="2"/>
  <c r="J2370" i="2"/>
  <c r="G2370" i="2"/>
  <c r="AC2369" i="2"/>
  <c r="AB2369" i="2"/>
  <c r="Y2369" i="2"/>
  <c r="AD2369" i="2" s="1"/>
  <c r="V2369" i="2"/>
  <c r="AE2369" i="2" s="1"/>
  <c r="S2369" i="2"/>
  <c r="P2369" i="2"/>
  <c r="M2369" i="2"/>
  <c r="AF2369" i="2" s="1"/>
  <c r="J2369" i="2"/>
  <c r="AG2369" i="2" s="1"/>
  <c r="G2369" i="2"/>
  <c r="AE2368" i="2"/>
  <c r="AD2368" i="2"/>
  <c r="AC2368" i="2"/>
  <c r="AB2368" i="2"/>
  <c r="Y2368" i="2"/>
  <c r="V2368" i="2"/>
  <c r="S2368" i="2"/>
  <c r="P2368" i="2"/>
  <c r="M2368" i="2"/>
  <c r="AF2368" i="2" s="1"/>
  <c r="J2368" i="2"/>
  <c r="AG2368" i="2" s="1"/>
  <c r="G2368" i="2"/>
  <c r="AG2367" i="2"/>
  <c r="AF2367" i="2"/>
  <c r="AE2367" i="2"/>
  <c r="AD2367" i="2"/>
  <c r="AH2367" i="2" s="1"/>
  <c r="AB2367" i="2"/>
  <c r="Y2367" i="2"/>
  <c r="V2367" i="2"/>
  <c r="S2367" i="2"/>
  <c r="AC2367" i="2" s="1"/>
  <c r="P2367" i="2"/>
  <c r="M2367" i="2"/>
  <c r="J2367" i="2"/>
  <c r="G2367" i="2"/>
  <c r="AG2366" i="2"/>
  <c r="AF2366" i="2"/>
  <c r="AH2366" i="2" s="1"/>
  <c r="AC2366" i="2"/>
  <c r="AB2366" i="2"/>
  <c r="Y2366" i="2"/>
  <c r="AD2366" i="2" s="1"/>
  <c r="V2366" i="2"/>
  <c r="AE2366" i="2" s="1"/>
  <c r="S2366" i="2"/>
  <c r="P2366" i="2"/>
  <c r="M2366" i="2"/>
  <c r="J2366" i="2"/>
  <c r="G2366" i="2"/>
  <c r="AH2365" i="2"/>
  <c r="AE2365" i="2"/>
  <c r="AD2365" i="2"/>
  <c r="AB2365" i="2"/>
  <c r="Y2365" i="2"/>
  <c r="V2365" i="2"/>
  <c r="S2365" i="2"/>
  <c r="AC2365" i="2" s="1"/>
  <c r="P2365" i="2"/>
  <c r="M2365" i="2"/>
  <c r="AF2365" i="2" s="1"/>
  <c r="J2365" i="2"/>
  <c r="AG2365" i="2" s="1"/>
  <c r="G2365" i="2"/>
  <c r="AG2364" i="2"/>
  <c r="AF2364" i="2"/>
  <c r="AB2364" i="2"/>
  <c r="Y2364" i="2"/>
  <c r="AD2364" i="2" s="1"/>
  <c r="V2364" i="2"/>
  <c r="AE2364" i="2" s="1"/>
  <c r="S2364" i="2"/>
  <c r="AC2364" i="2" s="1"/>
  <c r="P2364" i="2"/>
  <c r="M2364" i="2"/>
  <c r="J2364" i="2"/>
  <c r="G2364" i="2"/>
  <c r="AC2363" i="2"/>
  <c r="AB2363" i="2"/>
  <c r="Y2363" i="2"/>
  <c r="AD2363" i="2" s="1"/>
  <c r="V2363" i="2"/>
  <c r="AE2363" i="2" s="1"/>
  <c r="S2363" i="2"/>
  <c r="P2363" i="2"/>
  <c r="M2363" i="2"/>
  <c r="AF2363" i="2" s="1"/>
  <c r="J2363" i="2"/>
  <c r="AG2363" i="2" s="1"/>
  <c r="G2363" i="2"/>
  <c r="AE2362" i="2"/>
  <c r="AD2362" i="2"/>
  <c r="AC2362" i="2"/>
  <c r="AB2362" i="2"/>
  <c r="Y2362" i="2"/>
  <c r="V2362" i="2"/>
  <c r="S2362" i="2"/>
  <c r="P2362" i="2"/>
  <c r="M2362" i="2"/>
  <c r="AF2362" i="2" s="1"/>
  <c r="J2362" i="2"/>
  <c r="AG2362" i="2" s="1"/>
  <c r="G2362" i="2"/>
  <c r="AG2361" i="2"/>
  <c r="AF2361" i="2"/>
  <c r="AE2361" i="2"/>
  <c r="AD2361" i="2"/>
  <c r="AB2361" i="2"/>
  <c r="Y2361" i="2"/>
  <c r="V2361" i="2"/>
  <c r="S2361" i="2"/>
  <c r="AC2361" i="2" s="1"/>
  <c r="P2361" i="2"/>
  <c r="M2361" i="2"/>
  <c r="J2361" i="2"/>
  <c r="G2361" i="2"/>
  <c r="AC2360" i="2"/>
  <c r="AB2360" i="2"/>
  <c r="Y2360" i="2"/>
  <c r="AD2360" i="2" s="1"/>
  <c r="V2360" i="2"/>
  <c r="AE2360" i="2" s="1"/>
  <c r="S2360" i="2"/>
  <c r="P2360" i="2"/>
  <c r="M2360" i="2"/>
  <c r="AF2360" i="2" s="1"/>
  <c r="J2360" i="2"/>
  <c r="AG2360" i="2" s="1"/>
  <c r="G2360" i="2"/>
  <c r="AE2359" i="2"/>
  <c r="AD2359" i="2"/>
  <c r="AB2359" i="2"/>
  <c r="Y2359" i="2"/>
  <c r="V2359" i="2"/>
  <c r="S2359" i="2"/>
  <c r="AC2359" i="2" s="1"/>
  <c r="P2359" i="2"/>
  <c r="M2359" i="2"/>
  <c r="AF2359" i="2" s="1"/>
  <c r="J2359" i="2"/>
  <c r="AG2359" i="2" s="1"/>
  <c r="G2359" i="2"/>
  <c r="AG2358" i="2"/>
  <c r="AF2358" i="2"/>
  <c r="AB2358" i="2"/>
  <c r="Y2358" i="2"/>
  <c r="AD2358" i="2" s="1"/>
  <c r="V2358" i="2"/>
  <c r="AE2358" i="2" s="1"/>
  <c r="S2358" i="2"/>
  <c r="AC2358" i="2" s="1"/>
  <c r="P2358" i="2"/>
  <c r="M2358" i="2"/>
  <c r="J2358" i="2"/>
  <c r="G2358" i="2"/>
  <c r="AG2357" i="2"/>
  <c r="AC2357" i="2"/>
  <c r="AB2357" i="2"/>
  <c r="Y2357" i="2"/>
  <c r="AD2357" i="2" s="1"/>
  <c r="V2357" i="2"/>
  <c r="AE2357" i="2" s="1"/>
  <c r="S2357" i="2"/>
  <c r="P2357" i="2"/>
  <c r="M2357" i="2"/>
  <c r="AF2357" i="2" s="1"/>
  <c r="J2357" i="2"/>
  <c r="G2357" i="2"/>
  <c r="AE2356" i="2"/>
  <c r="AD2356" i="2"/>
  <c r="AC2356" i="2"/>
  <c r="AB2356" i="2"/>
  <c r="Y2356" i="2"/>
  <c r="V2356" i="2"/>
  <c r="S2356" i="2"/>
  <c r="P2356" i="2"/>
  <c r="M2356" i="2"/>
  <c r="AF2356" i="2" s="1"/>
  <c r="J2356" i="2"/>
  <c r="AG2356" i="2" s="1"/>
  <c r="G2356" i="2"/>
  <c r="AG2355" i="2"/>
  <c r="AF2355" i="2"/>
  <c r="AE2355" i="2"/>
  <c r="AD2355" i="2"/>
  <c r="AH2355" i="2" s="1"/>
  <c r="AB2355" i="2"/>
  <c r="Y2355" i="2"/>
  <c r="V2355" i="2"/>
  <c r="S2355" i="2"/>
  <c r="AC2355" i="2" s="1"/>
  <c r="P2355" i="2"/>
  <c r="M2355" i="2"/>
  <c r="J2355" i="2"/>
  <c r="G2355" i="2"/>
  <c r="AG2354" i="2"/>
  <c r="AF2354" i="2"/>
  <c r="AH2354" i="2" s="1"/>
  <c r="AC2354" i="2"/>
  <c r="AB2354" i="2"/>
  <c r="Y2354" i="2"/>
  <c r="AD2354" i="2" s="1"/>
  <c r="V2354" i="2"/>
  <c r="AE2354" i="2" s="1"/>
  <c r="S2354" i="2"/>
  <c r="P2354" i="2"/>
  <c r="M2354" i="2"/>
  <c r="J2354" i="2"/>
  <c r="G2354" i="2"/>
  <c r="AE2353" i="2"/>
  <c r="AD2353" i="2"/>
  <c r="AC2353" i="2"/>
  <c r="AH2353" i="2" s="1"/>
  <c r="AB2353" i="2"/>
  <c r="Y2353" i="2"/>
  <c r="V2353" i="2"/>
  <c r="S2353" i="2"/>
  <c r="P2353" i="2"/>
  <c r="M2353" i="2"/>
  <c r="AF2353" i="2" s="1"/>
  <c r="J2353" i="2"/>
  <c r="AG2353" i="2" s="1"/>
  <c r="G2353" i="2"/>
  <c r="AG2352" i="2"/>
  <c r="AF2352" i="2"/>
  <c r="AE2352" i="2"/>
  <c r="AB2352" i="2"/>
  <c r="Y2352" i="2"/>
  <c r="AD2352" i="2" s="1"/>
  <c r="V2352" i="2"/>
  <c r="S2352" i="2"/>
  <c r="AC2352" i="2" s="1"/>
  <c r="P2352" i="2"/>
  <c r="M2352" i="2"/>
  <c r="J2352" i="2"/>
  <c r="G2352" i="2"/>
  <c r="AG2351" i="2"/>
  <c r="AC2351" i="2"/>
  <c r="AB2351" i="2"/>
  <c r="Y2351" i="2"/>
  <c r="AD2351" i="2" s="1"/>
  <c r="AH2351" i="2" s="1"/>
  <c r="V2351" i="2"/>
  <c r="AE2351" i="2" s="1"/>
  <c r="S2351" i="2"/>
  <c r="P2351" i="2"/>
  <c r="M2351" i="2"/>
  <c r="AF2351" i="2" s="1"/>
  <c r="J2351" i="2"/>
  <c r="G2351" i="2"/>
  <c r="AE2350" i="2"/>
  <c r="AC2350" i="2"/>
  <c r="AB2350" i="2"/>
  <c r="Y2350" i="2"/>
  <c r="AD2350" i="2" s="1"/>
  <c r="AH2350" i="2" s="1"/>
  <c r="V2350" i="2"/>
  <c r="S2350" i="2"/>
  <c r="P2350" i="2"/>
  <c r="M2350" i="2"/>
  <c r="AF2350" i="2" s="1"/>
  <c r="J2350" i="2"/>
  <c r="AG2350" i="2" s="1"/>
  <c r="G2350" i="2"/>
  <c r="AF2349" i="2"/>
  <c r="AE2349" i="2"/>
  <c r="AD2349" i="2"/>
  <c r="AC2349" i="2"/>
  <c r="AB2349" i="2"/>
  <c r="Y2349" i="2"/>
  <c r="V2349" i="2"/>
  <c r="S2349" i="2"/>
  <c r="P2349" i="2"/>
  <c r="M2349" i="2"/>
  <c r="J2349" i="2"/>
  <c r="AG2349" i="2" s="1"/>
  <c r="G2349" i="2"/>
  <c r="AG2348" i="2"/>
  <c r="AF2348" i="2"/>
  <c r="AE2348" i="2"/>
  <c r="AB2348" i="2"/>
  <c r="Y2348" i="2"/>
  <c r="AD2348" i="2" s="1"/>
  <c r="V2348" i="2"/>
  <c r="S2348" i="2"/>
  <c r="AC2348" i="2" s="1"/>
  <c r="P2348" i="2"/>
  <c r="M2348" i="2"/>
  <c r="J2348" i="2"/>
  <c r="G2348" i="2"/>
  <c r="AB2347" i="2"/>
  <c r="Y2347" i="2"/>
  <c r="AD2347" i="2" s="1"/>
  <c r="V2347" i="2"/>
  <c r="AE2347" i="2" s="1"/>
  <c r="S2347" i="2"/>
  <c r="AC2347" i="2" s="1"/>
  <c r="P2347" i="2"/>
  <c r="M2347" i="2"/>
  <c r="AF2347" i="2" s="1"/>
  <c r="J2347" i="2"/>
  <c r="AG2347" i="2" s="1"/>
  <c r="G2347" i="2"/>
  <c r="AG2346" i="2"/>
  <c r="AB2346" i="2"/>
  <c r="Y2346" i="2"/>
  <c r="AD2346" i="2" s="1"/>
  <c r="V2346" i="2"/>
  <c r="AE2346" i="2" s="1"/>
  <c r="S2346" i="2"/>
  <c r="AC2346" i="2" s="1"/>
  <c r="P2346" i="2"/>
  <c r="M2346" i="2"/>
  <c r="AF2346" i="2" s="1"/>
  <c r="J2346" i="2"/>
  <c r="G2346" i="2"/>
  <c r="AF2345" i="2"/>
  <c r="AB2345" i="2"/>
  <c r="Y2345" i="2"/>
  <c r="AD2345" i="2" s="1"/>
  <c r="AH2345" i="2" s="1"/>
  <c r="V2345" i="2"/>
  <c r="AE2345" i="2" s="1"/>
  <c r="S2345" i="2"/>
  <c r="AC2345" i="2" s="1"/>
  <c r="P2345" i="2"/>
  <c r="M2345" i="2"/>
  <c r="J2345" i="2"/>
  <c r="AG2345" i="2" s="1"/>
  <c r="G2345" i="2"/>
  <c r="AG2344" i="2"/>
  <c r="AF2344" i="2"/>
  <c r="AE2344" i="2"/>
  <c r="AD2344" i="2"/>
  <c r="AC2344" i="2"/>
  <c r="AB2344" i="2"/>
  <c r="Y2344" i="2"/>
  <c r="V2344" i="2"/>
  <c r="S2344" i="2"/>
  <c r="P2344" i="2"/>
  <c r="M2344" i="2"/>
  <c r="J2344" i="2"/>
  <c r="G2344" i="2"/>
  <c r="AF2343" i="2"/>
  <c r="AE2343" i="2"/>
  <c r="AD2343" i="2"/>
  <c r="AC2343" i="2"/>
  <c r="AB2343" i="2"/>
  <c r="Y2343" i="2"/>
  <c r="V2343" i="2"/>
  <c r="S2343" i="2"/>
  <c r="P2343" i="2"/>
  <c r="M2343" i="2"/>
  <c r="J2343" i="2"/>
  <c r="AG2343" i="2" s="1"/>
  <c r="G2343" i="2"/>
  <c r="AG2342" i="2"/>
  <c r="AF2342" i="2"/>
  <c r="AE2342" i="2"/>
  <c r="AB2342" i="2"/>
  <c r="Y2342" i="2"/>
  <c r="AD2342" i="2" s="1"/>
  <c r="V2342" i="2"/>
  <c r="S2342" i="2"/>
  <c r="AC2342" i="2" s="1"/>
  <c r="P2342" i="2"/>
  <c r="M2342" i="2"/>
  <c r="J2342" i="2"/>
  <c r="G2342" i="2"/>
  <c r="AG2341" i="2"/>
  <c r="AB2341" i="2"/>
  <c r="Y2341" i="2"/>
  <c r="AD2341" i="2" s="1"/>
  <c r="AH2341" i="2" s="1"/>
  <c r="V2341" i="2"/>
  <c r="AE2341" i="2" s="1"/>
  <c r="S2341" i="2"/>
  <c r="AC2341" i="2" s="1"/>
  <c r="P2341" i="2"/>
  <c r="M2341" i="2"/>
  <c r="AF2341" i="2" s="1"/>
  <c r="J2341" i="2"/>
  <c r="G2341" i="2"/>
  <c r="AB2340" i="2"/>
  <c r="Y2340" i="2"/>
  <c r="AD2340" i="2" s="1"/>
  <c r="V2340" i="2"/>
  <c r="AE2340" i="2" s="1"/>
  <c r="S2340" i="2"/>
  <c r="AC2340" i="2" s="1"/>
  <c r="P2340" i="2"/>
  <c r="M2340" i="2"/>
  <c r="AF2340" i="2" s="1"/>
  <c r="J2340" i="2"/>
  <c r="AG2340" i="2" s="1"/>
  <c r="G2340" i="2"/>
  <c r="AF2339" i="2"/>
  <c r="AB2339" i="2"/>
  <c r="Y2339" i="2"/>
  <c r="AD2339" i="2" s="1"/>
  <c r="V2339" i="2"/>
  <c r="AE2339" i="2" s="1"/>
  <c r="S2339" i="2"/>
  <c r="AC2339" i="2" s="1"/>
  <c r="P2339" i="2"/>
  <c r="M2339" i="2"/>
  <c r="J2339" i="2"/>
  <c r="AG2339" i="2" s="1"/>
  <c r="G2339" i="2"/>
  <c r="AG2338" i="2"/>
  <c r="AF2338" i="2"/>
  <c r="AE2338" i="2"/>
  <c r="AD2338" i="2"/>
  <c r="AC2338" i="2"/>
  <c r="AB2338" i="2"/>
  <c r="Y2338" i="2"/>
  <c r="V2338" i="2"/>
  <c r="S2338" i="2"/>
  <c r="P2338" i="2"/>
  <c r="M2338" i="2"/>
  <c r="J2338" i="2"/>
  <c r="G2338" i="2"/>
  <c r="AF2337" i="2"/>
  <c r="AE2337" i="2"/>
  <c r="AD2337" i="2"/>
  <c r="AC2337" i="2"/>
  <c r="AB2337" i="2"/>
  <c r="Y2337" i="2"/>
  <c r="V2337" i="2"/>
  <c r="S2337" i="2"/>
  <c r="P2337" i="2"/>
  <c r="M2337" i="2"/>
  <c r="J2337" i="2"/>
  <c r="AG2337" i="2" s="1"/>
  <c r="G2337" i="2"/>
  <c r="AH2336" i="2"/>
  <c r="AF2336" i="2"/>
  <c r="AE2336" i="2"/>
  <c r="AB2336" i="2"/>
  <c r="Y2336" i="2"/>
  <c r="AD2336" i="2" s="1"/>
  <c r="V2336" i="2"/>
  <c r="S2336" i="2"/>
  <c r="AC2336" i="2" s="1"/>
  <c r="P2336" i="2"/>
  <c r="M2336" i="2"/>
  <c r="J2336" i="2"/>
  <c r="AG2336" i="2" s="1"/>
  <c r="G2336" i="2"/>
  <c r="AH2335" i="2"/>
  <c r="AB2335" i="2"/>
  <c r="Y2335" i="2"/>
  <c r="AD2335" i="2" s="1"/>
  <c r="V2335" i="2"/>
  <c r="AE2335" i="2" s="1"/>
  <c r="S2335" i="2"/>
  <c r="AC2335" i="2" s="1"/>
  <c r="P2335" i="2"/>
  <c r="M2335" i="2"/>
  <c r="AF2335" i="2" s="1"/>
  <c r="J2335" i="2"/>
  <c r="AG2335" i="2" s="1"/>
  <c r="G2335" i="2"/>
  <c r="AB2334" i="2"/>
  <c r="Y2334" i="2"/>
  <c r="AD2334" i="2" s="1"/>
  <c r="V2334" i="2"/>
  <c r="AE2334" i="2" s="1"/>
  <c r="S2334" i="2"/>
  <c r="AC2334" i="2" s="1"/>
  <c r="P2334" i="2"/>
  <c r="M2334" i="2"/>
  <c r="AF2334" i="2" s="1"/>
  <c r="J2334" i="2"/>
  <c r="AG2334" i="2" s="1"/>
  <c r="G2334" i="2"/>
  <c r="AF2333" i="2"/>
  <c r="AB2333" i="2"/>
  <c r="Y2333" i="2"/>
  <c r="AD2333" i="2" s="1"/>
  <c r="V2333" i="2"/>
  <c r="AE2333" i="2" s="1"/>
  <c r="S2333" i="2"/>
  <c r="AC2333" i="2" s="1"/>
  <c r="P2333" i="2"/>
  <c r="M2333" i="2"/>
  <c r="J2333" i="2"/>
  <c r="AG2333" i="2" s="1"/>
  <c r="G2333" i="2"/>
  <c r="AG2332" i="2"/>
  <c r="AF2332" i="2"/>
  <c r="AE2332" i="2"/>
  <c r="AC2332" i="2"/>
  <c r="AB2332" i="2"/>
  <c r="Y2332" i="2"/>
  <c r="AD2332" i="2" s="1"/>
  <c r="AH2332" i="2" s="1"/>
  <c r="V2332" i="2"/>
  <c r="S2332" i="2"/>
  <c r="P2332" i="2"/>
  <c r="M2332" i="2"/>
  <c r="J2332" i="2"/>
  <c r="G2332" i="2"/>
  <c r="AF2331" i="2"/>
  <c r="AE2331" i="2"/>
  <c r="AD2331" i="2"/>
  <c r="AC2331" i="2"/>
  <c r="AB2331" i="2"/>
  <c r="Y2331" i="2"/>
  <c r="V2331" i="2"/>
  <c r="S2331" i="2"/>
  <c r="P2331" i="2"/>
  <c r="M2331" i="2"/>
  <c r="J2331" i="2"/>
  <c r="AG2331" i="2" s="1"/>
  <c r="G2331" i="2"/>
  <c r="AF2330" i="2"/>
  <c r="AE2330" i="2"/>
  <c r="AB2330" i="2"/>
  <c r="Y2330" i="2"/>
  <c r="AD2330" i="2" s="1"/>
  <c r="V2330" i="2"/>
  <c r="S2330" i="2"/>
  <c r="AC2330" i="2" s="1"/>
  <c r="P2330" i="2"/>
  <c r="M2330" i="2"/>
  <c r="J2330" i="2"/>
  <c r="AG2330" i="2" s="1"/>
  <c r="G2330" i="2"/>
  <c r="AB2329" i="2"/>
  <c r="Y2329" i="2"/>
  <c r="AD2329" i="2" s="1"/>
  <c r="V2329" i="2"/>
  <c r="AE2329" i="2" s="1"/>
  <c r="S2329" i="2"/>
  <c r="AC2329" i="2" s="1"/>
  <c r="P2329" i="2"/>
  <c r="M2329" i="2"/>
  <c r="AF2329" i="2" s="1"/>
  <c r="J2329" i="2"/>
  <c r="AG2329" i="2" s="1"/>
  <c r="G2329" i="2"/>
  <c r="AB2328" i="2"/>
  <c r="Y2328" i="2"/>
  <c r="AD2328" i="2" s="1"/>
  <c r="V2328" i="2"/>
  <c r="AE2328" i="2" s="1"/>
  <c r="S2328" i="2"/>
  <c r="AC2328" i="2" s="1"/>
  <c r="P2328" i="2"/>
  <c r="M2328" i="2"/>
  <c r="AF2328" i="2" s="1"/>
  <c r="J2328" i="2"/>
  <c r="AG2328" i="2" s="1"/>
  <c r="G2328" i="2"/>
  <c r="AF2327" i="2"/>
  <c r="AB2327" i="2"/>
  <c r="Y2327" i="2"/>
  <c r="AD2327" i="2" s="1"/>
  <c r="AH2327" i="2" s="1"/>
  <c r="V2327" i="2"/>
  <c r="AE2327" i="2" s="1"/>
  <c r="S2327" i="2"/>
  <c r="AC2327" i="2" s="1"/>
  <c r="P2327" i="2"/>
  <c r="M2327" i="2"/>
  <c r="J2327" i="2"/>
  <c r="AG2327" i="2" s="1"/>
  <c r="G2327" i="2"/>
  <c r="AG2326" i="2"/>
  <c r="AF2326" i="2"/>
  <c r="AE2326" i="2"/>
  <c r="AD2326" i="2"/>
  <c r="AH2326" i="2" s="1"/>
  <c r="AC2326" i="2"/>
  <c r="AB2326" i="2"/>
  <c r="Y2326" i="2"/>
  <c r="V2326" i="2"/>
  <c r="S2326" i="2"/>
  <c r="P2326" i="2"/>
  <c r="M2326" i="2"/>
  <c r="J2326" i="2"/>
  <c r="G2326" i="2"/>
  <c r="AF2325" i="2"/>
  <c r="AE2325" i="2"/>
  <c r="AD2325" i="2"/>
  <c r="AC2325" i="2"/>
  <c r="AB2325" i="2"/>
  <c r="Y2325" i="2"/>
  <c r="V2325" i="2"/>
  <c r="S2325" i="2"/>
  <c r="P2325" i="2"/>
  <c r="M2325" i="2"/>
  <c r="J2325" i="2"/>
  <c r="AG2325" i="2" s="1"/>
  <c r="G2325" i="2"/>
  <c r="AG2324" i="2"/>
  <c r="AF2324" i="2"/>
  <c r="AE2324" i="2"/>
  <c r="AB2324" i="2"/>
  <c r="Y2324" i="2"/>
  <c r="AD2324" i="2" s="1"/>
  <c r="V2324" i="2"/>
  <c r="S2324" i="2"/>
  <c r="AC2324" i="2" s="1"/>
  <c r="P2324" i="2"/>
  <c r="M2324" i="2"/>
  <c r="J2324" i="2"/>
  <c r="G2324" i="2"/>
  <c r="AG2323" i="2"/>
  <c r="AB2323" i="2"/>
  <c r="Y2323" i="2"/>
  <c r="AD2323" i="2" s="1"/>
  <c r="AH2323" i="2" s="1"/>
  <c r="V2323" i="2"/>
  <c r="AE2323" i="2" s="1"/>
  <c r="S2323" i="2"/>
  <c r="AC2323" i="2" s="1"/>
  <c r="P2323" i="2"/>
  <c r="M2323" i="2"/>
  <c r="AF2323" i="2" s="1"/>
  <c r="J2323" i="2"/>
  <c r="G2323" i="2"/>
  <c r="AB2322" i="2"/>
  <c r="Y2322" i="2"/>
  <c r="AD2322" i="2" s="1"/>
  <c r="V2322" i="2"/>
  <c r="AE2322" i="2" s="1"/>
  <c r="S2322" i="2"/>
  <c r="AC2322" i="2" s="1"/>
  <c r="P2322" i="2"/>
  <c r="M2322" i="2"/>
  <c r="AF2322" i="2" s="1"/>
  <c r="J2322" i="2"/>
  <c r="AG2322" i="2" s="1"/>
  <c r="G2322" i="2"/>
  <c r="AF2321" i="2"/>
  <c r="AB2321" i="2"/>
  <c r="Y2321" i="2"/>
  <c r="AD2321" i="2" s="1"/>
  <c r="V2321" i="2"/>
  <c r="AE2321" i="2" s="1"/>
  <c r="S2321" i="2"/>
  <c r="AC2321" i="2" s="1"/>
  <c r="P2321" i="2"/>
  <c r="M2321" i="2"/>
  <c r="J2321" i="2"/>
  <c r="AG2321" i="2" s="1"/>
  <c r="G2321" i="2"/>
  <c r="AG2320" i="2"/>
  <c r="AF2320" i="2"/>
  <c r="AE2320" i="2"/>
  <c r="AD2320" i="2"/>
  <c r="AC2320" i="2"/>
  <c r="AB2320" i="2"/>
  <c r="Y2320" i="2"/>
  <c r="V2320" i="2"/>
  <c r="S2320" i="2"/>
  <c r="P2320" i="2"/>
  <c r="M2320" i="2"/>
  <c r="J2320" i="2"/>
  <c r="G2320" i="2"/>
  <c r="AF2319" i="2"/>
  <c r="AE2319" i="2"/>
  <c r="AD2319" i="2"/>
  <c r="AC2319" i="2"/>
  <c r="AB2319" i="2"/>
  <c r="Y2319" i="2"/>
  <c r="V2319" i="2"/>
  <c r="S2319" i="2"/>
  <c r="P2319" i="2"/>
  <c r="M2319" i="2"/>
  <c r="J2319" i="2"/>
  <c r="AG2319" i="2" s="1"/>
  <c r="G2319" i="2"/>
  <c r="AH2318" i="2"/>
  <c r="AF2318" i="2"/>
  <c r="AE2318" i="2"/>
  <c r="AD2318" i="2"/>
  <c r="AB2318" i="2"/>
  <c r="Y2318" i="2"/>
  <c r="V2318" i="2"/>
  <c r="S2318" i="2"/>
  <c r="AC2318" i="2" s="1"/>
  <c r="P2318" i="2"/>
  <c r="M2318" i="2"/>
  <c r="J2318" i="2"/>
  <c r="AG2318" i="2" s="1"/>
  <c r="G2318" i="2"/>
  <c r="AB2317" i="2"/>
  <c r="Y2317" i="2"/>
  <c r="AD2317" i="2" s="1"/>
  <c r="V2317" i="2"/>
  <c r="AE2317" i="2" s="1"/>
  <c r="S2317" i="2"/>
  <c r="AC2317" i="2" s="1"/>
  <c r="P2317" i="2"/>
  <c r="M2317" i="2"/>
  <c r="AF2317" i="2" s="1"/>
  <c r="J2317" i="2"/>
  <c r="AG2317" i="2" s="1"/>
  <c r="G2317" i="2"/>
  <c r="AB2316" i="2"/>
  <c r="Y2316" i="2"/>
  <c r="AD2316" i="2" s="1"/>
  <c r="AH2316" i="2" s="1"/>
  <c r="V2316" i="2"/>
  <c r="AE2316" i="2" s="1"/>
  <c r="S2316" i="2"/>
  <c r="AC2316" i="2" s="1"/>
  <c r="P2316" i="2"/>
  <c r="M2316" i="2"/>
  <c r="AF2316" i="2" s="1"/>
  <c r="J2316" i="2"/>
  <c r="AG2316" i="2" s="1"/>
  <c r="G2316" i="2"/>
  <c r="AF2315" i="2"/>
  <c r="AB2315" i="2"/>
  <c r="Y2315" i="2"/>
  <c r="AD2315" i="2" s="1"/>
  <c r="V2315" i="2"/>
  <c r="AE2315" i="2" s="1"/>
  <c r="S2315" i="2"/>
  <c r="AC2315" i="2" s="1"/>
  <c r="P2315" i="2"/>
  <c r="M2315" i="2"/>
  <c r="J2315" i="2"/>
  <c r="AG2315" i="2" s="1"/>
  <c r="G2315" i="2"/>
  <c r="AF2314" i="2"/>
  <c r="AE2314" i="2"/>
  <c r="AC2314" i="2"/>
  <c r="AB2314" i="2"/>
  <c r="Y2314" i="2"/>
  <c r="AD2314" i="2" s="1"/>
  <c r="AH2314" i="2" s="1"/>
  <c r="V2314" i="2"/>
  <c r="S2314" i="2"/>
  <c r="P2314" i="2"/>
  <c r="M2314" i="2"/>
  <c r="J2314" i="2"/>
  <c r="AG2314" i="2" s="1"/>
  <c r="G2314" i="2"/>
  <c r="AF2313" i="2"/>
  <c r="AE2313" i="2"/>
  <c r="AD2313" i="2"/>
  <c r="AC2313" i="2"/>
  <c r="AB2313" i="2"/>
  <c r="Y2313" i="2"/>
  <c r="V2313" i="2"/>
  <c r="S2313" i="2"/>
  <c r="P2313" i="2"/>
  <c r="M2313" i="2"/>
  <c r="J2313" i="2"/>
  <c r="AG2313" i="2" s="1"/>
  <c r="G2313" i="2"/>
  <c r="AF2312" i="2"/>
  <c r="AE2312" i="2"/>
  <c r="AB2312" i="2"/>
  <c r="Y2312" i="2"/>
  <c r="AD2312" i="2" s="1"/>
  <c r="V2312" i="2"/>
  <c r="S2312" i="2"/>
  <c r="AC2312" i="2" s="1"/>
  <c r="P2312" i="2"/>
  <c r="M2312" i="2"/>
  <c r="J2312" i="2"/>
  <c r="AG2312" i="2" s="1"/>
  <c r="G2312" i="2"/>
  <c r="AB2311" i="2"/>
  <c r="Y2311" i="2"/>
  <c r="AD2311" i="2" s="1"/>
  <c r="AH2311" i="2" s="1"/>
  <c r="V2311" i="2"/>
  <c r="AE2311" i="2" s="1"/>
  <c r="S2311" i="2"/>
  <c r="AC2311" i="2" s="1"/>
  <c r="P2311" i="2"/>
  <c r="M2311" i="2"/>
  <c r="AF2311" i="2" s="1"/>
  <c r="J2311" i="2"/>
  <c r="AG2311" i="2" s="1"/>
  <c r="G2311" i="2"/>
  <c r="AB2310" i="2"/>
  <c r="Y2310" i="2"/>
  <c r="AD2310" i="2" s="1"/>
  <c r="V2310" i="2"/>
  <c r="AE2310" i="2" s="1"/>
  <c r="S2310" i="2"/>
  <c r="AC2310" i="2" s="1"/>
  <c r="P2310" i="2"/>
  <c r="M2310" i="2"/>
  <c r="AF2310" i="2" s="1"/>
  <c r="J2310" i="2"/>
  <c r="AG2310" i="2" s="1"/>
  <c r="G2310" i="2"/>
  <c r="AF2309" i="2"/>
  <c r="AB2309" i="2"/>
  <c r="Y2309" i="2"/>
  <c r="AD2309" i="2" s="1"/>
  <c r="AH2309" i="2" s="1"/>
  <c r="V2309" i="2"/>
  <c r="AE2309" i="2" s="1"/>
  <c r="S2309" i="2"/>
  <c r="AC2309" i="2" s="1"/>
  <c r="P2309" i="2"/>
  <c r="M2309" i="2"/>
  <c r="J2309" i="2"/>
  <c r="AG2309" i="2" s="1"/>
  <c r="G2309" i="2"/>
  <c r="AF2308" i="2"/>
  <c r="AE2308" i="2"/>
  <c r="AC2308" i="2"/>
  <c r="AB2308" i="2"/>
  <c r="Y2308" i="2"/>
  <c r="AD2308" i="2" s="1"/>
  <c r="AH2308" i="2" s="1"/>
  <c r="V2308" i="2"/>
  <c r="S2308" i="2"/>
  <c r="P2308" i="2"/>
  <c r="M2308" i="2"/>
  <c r="J2308" i="2"/>
  <c r="AG2308" i="2" s="1"/>
  <c r="G2308" i="2"/>
  <c r="AF2307" i="2"/>
  <c r="AE2307" i="2"/>
  <c r="AD2307" i="2"/>
  <c r="AH2307" i="2" s="1"/>
  <c r="AC2307" i="2"/>
  <c r="AB2307" i="2"/>
  <c r="Y2307" i="2"/>
  <c r="V2307" i="2"/>
  <c r="S2307" i="2"/>
  <c r="P2307" i="2"/>
  <c r="M2307" i="2"/>
  <c r="J2307" i="2"/>
  <c r="AG2307" i="2" s="1"/>
  <c r="G2307" i="2"/>
  <c r="AG2306" i="2"/>
  <c r="AF2306" i="2"/>
  <c r="AE2306" i="2"/>
  <c r="AD2306" i="2"/>
  <c r="AB2306" i="2"/>
  <c r="Y2306" i="2"/>
  <c r="V2306" i="2"/>
  <c r="S2306" i="2"/>
  <c r="AC2306" i="2" s="1"/>
  <c r="P2306" i="2"/>
  <c r="M2306" i="2"/>
  <c r="J2306" i="2"/>
  <c r="G2306" i="2"/>
  <c r="AG2305" i="2"/>
  <c r="AB2305" i="2"/>
  <c r="Y2305" i="2"/>
  <c r="AD2305" i="2" s="1"/>
  <c r="V2305" i="2"/>
  <c r="AE2305" i="2" s="1"/>
  <c r="S2305" i="2"/>
  <c r="AC2305" i="2" s="1"/>
  <c r="P2305" i="2"/>
  <c r="M2305" i="2"/>
  <c r="AF2305" i="2" s="1"/>
  <c r="J2305" i="2"/>
  <c r="G2305" i="2"/>
  <c r="AB2304" i="2"/>
  <c r="Y2304" i="2"/>
  <c r="AD2304" i="2" s="1"/>
  <c r="V2304" i="2"/>
  <c r="AE2304" i="2" s="1"/>
  <c r="S2304" i="2"/>
  <c r="AC2304" i="2" s="1"/>
  <c r="P2304" i="2"/>
  <c r="M2304" i="2"/>
  <c r="AF2304" i="2" s="1"/>
  <c r="J2304" i="2"/>
  <c r="AG2304" i="2" s="1"/>
  <c r="G2304" i="2"/>
  <c r="AF2303" i="2"/>
  <c r="AB2303" i="2"/>
  <c r="Y2303" i="2"/>
  <c r="AD2303" i="2" s="1"/>
  <c r="V2303" i="2"/>
  <c r="AE2303" i="2" s="1"/>
  <c r="S2303" i="2"/>
  <c r="AC2303" i="2" s="1"/>
  <c r="P2303" i="2"/>
  <c r="M2303" i="2"/>
  <c r="J2303" i="2"/>
  <c r="AG2303" i="2" s="1"/>
  <c r="G2303" i="2"/>
  <c r="AF2302" i="2"/>
  <c r="AE2302" i="2"/>
  <c r="AC2302" i="2"/>
  <c r="AB2302" i="2"/>
  <c r="Y2302" i="2"/>
  <c r="AD2302" i="2" s="1"/>
  <c r="V2302" i="2"/>
  <c r="S2302" i="2"/>
  <c r="P2302" i="2"/>
  <c r="M2302" i="2"/>
  <c r="J2302" i="2"/>
  <c r="AG2302" i="2" s="1"/>
  <c r="G2302" i="2"/>
  <c r="AF2301" i="2"/>
  <c r="AE2301" i="2"/>
  <c r="AD2301" i="2"/>
  <c r="AC2301" i="2"/>
  <c r="AB2301" i="2"/>
  <c r="Y2301" i="2"/>
  <c r="V2301" i="2"/>
  <c r="S2301" i="2"/>
  <c r="P2301" i="2"/>
  <c r="M2301" i="2"/>
  <c r="J2301" i="2"/>
  <c r="AG2301" i="2" s="1"/>
  <c r="G2301" i="2"/>
  <c r="AH2300" i="2"/>
  <c r="AF2300" i="2"/>
  <c r="AE2300" i="2"/>
  <c r="AB2300" i="2"/>
  <c r="Y2300" i="2"/>
  <c r="AD2300" i="2" s="1"/>
  <c r="V2300" i="2"/>
  <c r="S2300" i="2"/>
  <c r="AC2300" i="2" s="1"/>
  <c r="P2300" i="2"/>
  <c r="M2300" i="2"/>
  <c r="J2300" i="2"/>
  <c r="AG2300" i="2" s="1"/>
  <c r="G2300" i="2"/>
  <c r="AH2299" i="2"/>
  <c r="AG2299" i="2"/>
  <c r="AB2299" i="2"/>
  <c r="Y2299" i="2"/>
  <c r="AD2299" i="2" s="1"/>
  <c r="V2299" i="2"/>
  <c r="AE2299" i="2" s="1"/>
  <c r="S2299" i="2"/>
  <c r="AC2299" i="2" s="1"/>
  <c r="P2299" i="2"/>
  <c r="M2299" i="2"/>
  <c r="AF2299" i="2" s="1"/>
  <c r="J2299" i="2"/>
  <c r="G2299" i="2"/>
  <c r="AB2298" i="2"/>
  <c r="Y2298" i="2"/>
  <c r="AD2298" i="2" s="1"/>
  <c r="V2298" i="2"/>
  <c r="AE2298" i="2" s="1"/>
  <c r="S2298" i="2"/>
  <c r="AC2298" i="2" s="1"/>
  <c r="P2298" i="2"/>
  <c r="M2298" i="2"/>
  <c r="AF2298" i="2" s="1"/>
  <c r="J2298" i="2"/>
  <c r="AG2298" i="2" s="1"/>
  <c r="G2298" i="2"/>
  <c r="AF2297" i="2"/>
  <c r="AB2297" i="2"/>
  <c r="Y2297" i="2"/>
  <c r="AD2297" i="2" s="1"/>
  <c r="V2297" i="2"/>
  <c r="AE2297" i="2" s="1"/>
  <c r="S2297" i="2"/>
  <c r="AC2297" i="2" s="1"/>
  <c r="P2297" i="2"/>
  <c r="M2297" i="2"/>
  <c r="J2297" i="2"/>
  <c r="AG2297" i="2" s="1"/>
  <c r="G2297" i="2"/>
  <c r="AF2296" i="2"/>
  <c r="AE2296" i="2"/>
  <c r="AC2296" i="2"/>
  <c r="AB2296" i="2"/>
  <c r="Y2296" i="2"/>
  <c r="AD2296" i="2" s="1"/>
  <c r="V2296" i="2"/>
  <c r="S2296" i="2"/>
  <c r="P2296" i="2"/>
  <c r="M2296" i="2"/>
  <c r="J2296" i="2"/>
  <c r="AG2296" i="2" s="1"/>
  <c r="G2296" i="2"/>
  <c r="AF2295" i="2"/>
  <c r="AE2295" i="2"/>
  <c r="AD2295" i="2"/>
  <c r="AC2295" i="2"/>
  <c r="AB2295" i="2"/>
  <c r="Y2295" i="2"/>
  <c r="V2295" i="2"/>
  <c r="S2295" i="2"/>
  <c r="P2295" i="2"/>
  <c r="M2295" i="2"/>
  <c r="J2295" i="2"/>
  <c r="AG2295" i="2" s="1"/>
  <c r="G2295" i="2"/>
  <c r="AF2294" i="2"/>
  <c r="AE2294" i="2"/>
  <c r="AB2294" i="2"/>
  <c r="Y2294" i="2"/>
  <c r="AD2294" i="2" s="1"/>
  <c r="V2294" i="2"/>
  <c r="S2294" i="2"/>
  <c r="AC2294" i="2" s="1"/>
  <c r="P2294" i="2"/>
  <c r="M2294" i="2"/>
  <c r="J2294" i="2"/>
  <c r="AG2294" i="2" s="1"/>
  <c r="G2294" i="2"/>
  <c r="AB2293" i="2"/>
  <c r="Y2293" i="2"/>
  <c r="AD2293" i="2" s="1"/>
  <c r="V2293" i="2"/>
  <c r="AE2293" i="2" s="1"/>
  <c r="S2293" i="2"/>
  <c r="AC2293" i="2" s="1"/>
  <c r="AH2293" i="2" s="1"/>
  <c r="P2293" i="2"/>
  <c r="M2293" i="2"/>
  <c r="AF2293" i="2" s="1"/>
  <c r="J2293" i="2"/>
  <c r="AG2293" i="2" s="1"/>
  <c r="G2293" i="2"/>
  <c r="AD2292" i="2"/>
  <c r="AH2292" i="2" s="1"/>
  <c r="AB2292" i="2"/>
  <c r="Y2292" i="2"/>
  <c r="V2292" i="2"/>
  <c r="AE2292" i="2" s="1"/>
  <c r="S2292" i="2"/>
  <c r="AC2292" i="2" s="1"/>
  <c r="P2292" i="2"/>
  <c r="M2292" i="2"/>
  <c r="AF2292" i="2" s="1"/>
  <c r="J2292" i="2"/>
  <c r="AG2292" i="2" s="1"/>
  <c r="G2292" i="2"/>
  <c r="AF2291" i="2"/>
  <c r="AB2291" i="2"/>
  <c r="Y2291" i="2"/>
  <c r="AD2291" i="2" s="1"/>
  <c r="V2291" i="2"/>
  <c r="AE2291" i="2" s="1"/>
  <c r="S2291" i="2"/>
  <c r="AC2291" i="2" s="1"/>
  <c r="P2291" i="2"/>
  <c r="M2291" i="2"/>
  <c r="J2291" i="2"/>
  <c r="AG2291" i="2" s="1"/>
  <c r="G2291" i="2"/>
  <c r="AF2290" i="2"/>
  <c r="AE2290" i="2"/>
  <c r="AC2290" i="2"/>
  <c r="AB2290" i="2"/>
  <c r="Y2290" i="2"/>
  <c r="AD2290" i="2" s="1"/>
  <c r="AH2290" i="2" s="1"/>
  <c r="V2290" i="2"/>
  <c r="S2290" i="2"/>
  <c r="P2290" i="2"/>
  <c r="M2290" i="2"/>
  <c r="J2290" i="2"/>
  <c r="AG2290" i="2" s="1"/>
  <c r="G2290" i="2"/>
  <c r="AF2289" i="2"/>
  <c r="AE2289" i="2"/>
  <c r="AD2289" i="2"/>
  <c r="AC2289" i="2"/>
  <c r="AB2289" i="2"/>
  <c r="Y2289" i="2"/>
  <c r="V2289" i="2"/>
  <c r="S2289" i="2"/>
  <c r="P2289" i="2"/>
  <c r="M2289" i="2"/>
  <c r="J2289" i="2"/>
  <c r="AG2289" i="2" s="1"/>
  <c r="G2289" i="2"/>
  <c r="AG2288" i="2"/>
  <c r="AF2288" i="2"/>
  <c r="AE2288" i="2"/>
  <c r="AB2288" i="2"/>
  <c r="Y2288" i="2"/>
  <c r="AD2288" i="2" s="1"/>
  <c r="V2288" i="2"/>
  <c r="S2288" i="2"/>
  <c r="AC2288" i="2" s="1"/>
  <c r="P2288" i="2"/>
  <c r="M2288" i="2"/>
  <c r="J2288" i="2"/>
  <c r="G2288" i="2"/>
  <c r="AG2287" i="2"/>
  <c r="AB2287" i="2"/>
  <c r="Y2287" i="2"/>
  <c r="AD2287" i="2" s="1"/>
  <c r="V2287" i="2"/>
  <c r="AE2287" i="2" s="1"/>
  <c r="S2287" i="2"/>
  <c r="AC2287" i="2" s="1"/>
  <c r="P2287" i="2"/>
  <c r="M2287" i="2"/>
  <c r="AF2287" i="2" s="1"/>
  <c r="J2287" i="2"/>
  <c r="G2287" i="2"/>
  <c r="AD2286" i="2"/>
  <c r="AB2286" i="2"/>
  <c r="Y2286" i="2"/>
  <c r="V2286" i="2"/>
  <c r="AE2286" i="2" s="1"/>
  <c r="S2286" i="2"/>
  <c r="AC2286" i="2" s="1"/>
  <c r="P2286" i="2"/>
  <c r="M2286" i="2"/>
  <c r="AF2286" i="2" s="1"/>
  <c r="J2286" i="2"/>
  <c r="AG2286" i="2" s="1"/>
  <c r="G2286" i="2"/>
  <c r="AF2285" i="2"/>
  <c r="AB2285" i="2"/>
  <c r="Y2285" i="2"/>
  <c r="AD2285" i="2" s="1"/>
  <c r="V2285" i="2"/>
  <c r="AE2285" i="2" s="1"/>
  <c r="S2285" i="2"/>
  <c r="AC2285" i="2" s="1"/>
  <c r="P2285" i="2"/>
  <c r="M2285" i="2"/>
  <c r="J2285" i="2"/>
  <c r="AG2285" i="2" s="1"/>
  <c r="G2285" i="2"/>
  <c r="AF2284" i="2"/>
  <c r="AD2284" i="2"/>
  <c r="AC2284" i="2"/>
  <c r="AB2284" i="2"/>
  <c r="Y2284" i="2"/>
  <c r="V2284" i="2"/>
  <c r="AE2284" i="2" s="1"/>
  <c r="S2284" i="2"/>
  <c r="P2284" i="2"/>
  <c r="M2284" i="2"/>
  <c r="J2284" i="2"/>
  <c r="AG2284" i="2" s="1"/>
  <c r="G2284" i="2"/>
  <c r="AF2283" i="2"/>
  <c r="AE2283" i="2"/>
  <c r="AD2283" i="2"/>
  <c r="AC2283" i="2"/>
  <c r="AB2283" i="2"/>
  <c r="Y2283" i="2"/>
  <c r="V2283" i="2"/>
  <c r="S2283" i="2"/>
  <c r="P2283" i="2"/>
  <c r="M2283" i="2"/>
  <c r="J2283" i="2"/>
  <c r="AG2283" i="2" s="1"/>
  <c r="G2283" i="2"/>
  <c r="AG2282" i="2"/>
  <c r="AF2282" i="2"/>
  <c r="AE2282" i="2"/>
  <c r="AH2282" i="2" s="1"/>
  <c r="AB2282" i="2"/>
  <c r="Y2282" i="2"/>
  <c r="AD2282" i="2" s="1"/>
  <c r="V2282" i="2"/>
  <c r="S2282" i="2"/>
  <c r="AC2282" i="2" s="1"/>
  <c r="P2282" i="2"/>
  <c r="M2282" i="2"/>
  <c r="J2282" i="2"/>
  <c r="G2282" i="2"/>
  <c r="AG2281" i="2"/>
  <c r="AB2281" i="2"/>
  <c r="Y2281" i="2"/>
  <c r="AD2281" i="2" s="1"/>
  <c r="AH2281" i="2" s="1"/>
  <c r="V2281" i="2"/>
  <c r="AE2281" i="2" s="1"/>
  <c r="S2281" i="2"/>
  <c r="AC2281" i="2" s="1"/>
  <c r="P2281" i="2"/>
  <c r="M2281" i="2"/>
  <c r="AF2281" i="2" s="1"/>
  <c r="J2281" i="2"/>
  <c r="G2281" i="2"/>
  <c r="AB2280" i="2"/>
  <c r="Y2280" i="2"/>
  <c r="AD2280" i="2" s="1"/>
  <c r="V2280" i="2"/>
  <c r="AE2280" i="2" s="1"/>
  <c r="S2280" i="2"/>
  <c r="AC2280" i="2" s="1"/>
  <c r="P2280" i="2"/>
  <c r="M2280" i="2"/>
  <c r="AF2280" i="2" s="1"/>
  <c r="J2280" i="2"/>
  <c r="AG2280" i="2" s="1"/>
  <c r="G2280" i="2"/>
  <c r="AB2279" i="2"/>
  <c r="Y2279" i="2"/>
  <c r="AD2279" i="2" s="1"/>
  <c r="V2279" i="2"/>
  <c r="AE2279" i="2" s="1"/>
  <c r="S2279" i="2"/>
  <c r="AC2279" i="2" s="1"/>
  <c r="P2279" i="2"/>
  <c r="M2279" i="2"/>
  <c r="AF2279" i="2" s="1"/>
  <c r="J2279" i="2"/>
  <c r="AG2279" i="2" s="1"/>
  <c r="G2279" i="2"/>
  <c r="AF2278" i="2"/>
  <c r="AD2278" i="2"/>
  <c r="AH2278" i="2" s="1"/>
  <c r="AC2278" i="2"/>
  <c r="AB2278" i="2"/>
  <c r="Y2278" i="2"/>
  <c r="V2278" i="2"/>
  <c r="AE2278" i="2" s="1"/>
  <c r="S2278" i="2"/>
  <c r="P2278" i="2"/>
  <c r="M2278" i="2"/>
  <c r="J2278" i="2"/>
  <c r="AG2278" i="2" s="1"/>
  <c r="G2278" i="2"/>
  <c r="AF2277" i="2"/>
  <c r="AE2277" i="2"/>
  <c r="AD2277" i="2"/>
  <c r="AC2277" i="2"/>
  <c r="AB2277" i="2"/>
  <c r="Y2277" i="2"/>
  <c r="V2277" i="2"/>
  <c r="S2277" i="2"/>
  <c r="P2277" i="2"/>
  <c r="M2277" i="2"/>
  <c r="J2277" i="2"/>
  <c r="AG2277" i="2" s="1"/>
  <c r="G2277" i="2"/>
  <c r="AH2276" i="2"/>
  <c r="AG2276" i="2"/>
  <c r="AF2276" i="2"/>
  <c r="AE2276" i="2"/>
  <c r="AD2276" i="2"/>
  <c r="AB2276" i="2"/>
  <c r="Y2276" i="2"/>
  <c r="V2276" i="2"/>
  <c r="S2276" i="2"/>
  <c r="AC2276" i="2" s="1"/>
  <c r="P2276" i="2"/>
  <c r="M2276" i="2"/>
  <c r="J2276" i="2"/>
  <c r="G2276" i="2"/>
  <c r="AG2275" i="2"/>
  <c r="AH2275" i="2" s="1"/>
  <c r="AB2275" i="2"/>
  <c r="Y2275" i="2"/>
  <c r="AD2275" i="2" s="1"/>
  <c r="V2275" i="2"/>
  <c r="AE2275" i="2" s="1"/>
  <c r="S2275" i="2"/>
  <c r="AC2275" i="2" s="1"/>
  <c r="P2275" i="2"/>
  <c r="M2275" i="2"/>
  <c r="AF2275" i="2" s="1"/>
  <c r="J2275" i="2"/>
  <c r="G2275" i="2"/>
  <c r="AB2274" i="2"/>
  <c r="Y2274" i="2"/>
  <c r="AD2274" i="2" s="1"/>
  <c r="V2274" i="2"/>
  <c r="AE2274" i="2" s="1"/>
  <c r="S2274" i="2"/>
  <c r="AC2274" i="2" s="1"/>
  <c r="P2274" i="2"/>
  <c r="M2274" i="2"/>
  <c r="AF2274" i="2" s="1"/>
  <c r="J2274" i="2"/>
  <c r="AG2274" i="2" s="1"/>
  <c r="G2274" i="2"/>
  <c r="AB2273" i="2"/>
  <c r="Y2273" i="2"/>
  <c r="AD2273" i="2" s="1"/>
  <c r="V2273" i="2"/>
  <c r="AE2273" i="2" s="1"/>
  <c r="S2273" i="2"/>
  <c r="AC2273" i="2" s="1"/>
  <c r="P2273" i="2"/>
  <c r="M2273" i="2"/>
  <c r="AF2273" i="2" s="1"/>
  <c r="J2273" i="2"/>
  <c r="AG2273" i="2" s="1"/>
  <c r="G2273" i="2"/>
  <c r="AC2272" i="2"/>
  <c r="AB2272" i="2"/>
  <c r="Y2272" i="2"/>
  <c r="AD2272" i="2" s="1"/>
  <c r="AH2272" i="2" s="1"/>
  <c r="V2272" i="2"/>
  <c r="AE2272" i="2" s="1"/>
  <c r="S2272" i="2"/>
  <c r="P2272" i="2"/>
  <c r="M2272" i="2"/>
  <c r="AF2272" i="2" s="1"/>
  <c r="J2272" i="2"/>
  <c r="AG2272" i="2" s="1"/>
  <c r="G2272" i="2"/>
  <c r="AF2271" i="2"/>
  <c r="AE2271" i="2"/>
  <c r="AD2271" i="2"/>
  <c r="AC2271" i="2"/>
  <c r="AB2271" i="2"/>
  <c r="Y2271" i="2"/>
  <c r="V2271" i="2"/>
  <c r="S2271" i="2"/>
  <c r="P2271" i="2"/>
  <c r="M2271" i="2"/>
  <c r="J2271" i="2"/>
  <c r="AG2271" i="2" s="1"/>
  <c r="G2271" i="2"/>
  <c r="AH2270" i="2"/>
  <c r="AG2270" i="2"/>
  <c r="AF2270" i="2"/>
  <c r="AE2270" i="2"/>
  <c r="AB2270" i="2"/>
  <c r="Y2270" i="2"/>
  <c r="AD2270" i="2" s="1"/>
  <c r="V2270" i="2"/>
  <c r="S2270" i="2"/>
  <c r="AC2270" i="2" s="1"/>
  <c r="P2270" i="2"/>
  <c r="M2270" i="2"/>
  <c r="J2270" i="2"/>
  <c r="G2270" i="2"/>
  <c r="AH2269" i="2"/>
  <c r="AG2269" i="2"/>
  <c r="AB2269" i="2"/>
  <c r="Y2269" i="2"/>
  <c r="AD2269" i="2" s="1"/>
  <c r="V2269" i="2"/>
  <c r="AE2269" i="2" s="1"/>
  <c r="S2269" i="2"/>
  <c r="AC2269" i="2" s="1"/>
  <c r="P2269" i="2"/>
  <c r="M2269" i="2"/>
  <c r="AF2269" i="2" s="1"/>
  <c r="J2269" i="2"/>
  <c r="G2269" i="2"/>
  <c r="AB2268" i="2"/>
  <c r="Y2268" i="2"/>
  <c r="AD2268" i="2" s="1"/>
  <c r="V2268" i="2"/>
  <c r="AE2268" i="2" s="1"/>
  <c r="S2268" i="2"/>
  <c r="AC2268" i="2" s="1"/>
  <c r="P2268" i="2"/>
  <c r="M2268" i="2"/>
  <c r="AF2268" i="2" s="1"/>
  <c r="J2268" i="2"/>
  <c r="AG2268" i="2" s="1"/>
  <c r="G2268" i="2"/>
  <c r="AB2267" i="2"/>
  <c r="Y2267" i="2"/>
  <c r="AD2267" i="2" s="1"/>
  <c r="V2267" i="2"/>
  <c r="AE2267" i="2" s="1"/>
  <c r="S2267" i="2"/>
  <c r="AC2267" i="2" s="1"/>
  <c r="P2267" i="2"/>
  <c r="M2267" i="2"/>
  <c r="AF2267" i="2" s="1"/>
  <c r="J2267" i="2"/>
  <c r="AG2267" i="2" s="1"/>
  <c r="G2267" i="2"/>
  <c r="AC2266" i="2"/>
  <c r="AB2266" i="2"/>
  <c r="Y2266" i="2"/>
  <c r="AD2266" i="2" s="1"/>
  <c r="V2266" i="2"/>
  <c r="AE2266" i="2" s="1"/>
  <c r="S2266" i="2"/>
  <c r="P2266" i="2"/>
  <c r="M2266" i="2"/>
  <c r="AF2266" i="2" s="1"/>
  <c r="J2266" i="2"/>
  <c r="AG2266" i="2" s="1"/>
  <c r="G2266" i="2"/>
  <c r="AF2265" i="2"/>
  <c r="AE2265" i="2"/>
  <c r="AD2265" i="2"/>
  <c r="AC2265" i="2"/>
  <c r="AB2265" i="2"/>
  <c r="Y2265" i="2"/>
  <c r="V2265" i="2"/>
  <c r="S2265" i="2"/>
  <c r="P2265" i="2"/>
  <c r="M2265" i="2"/>
  <c r="J2265" i="2"/>
  <c r="AG2265" i="2" s="1"/>
  <c r="G2265" i="2"/>
  <c r="AF2264" i="2"/>
  <c r="AE2264" i="2"/>
  <c r="AB2264" i="2"/>
  <c r="Y2264" i="2"/>
  <c r="AD2264" i="2" s="1"/>
  <c r="V2264" i="2"/>
  <c r="S2264" i="2"/>
  <c r="AC2264" i="2" s="1"/>
  <c r="P2264" i="2"/>
  <c r="M2264" i="2"/>
  <c r="J2264" i="2"/>
  <c r="AG2264" i="2" s="1"/>
  <c r="AH2264" i="2" s="1"/>
  <c r="G2264" i="2"/>
  <c r="AG2263" i="2"/>
  <c r="AH2263" i="2" s="1"/>
  <c r="AB2263" i="2"/>
  <c r="Y2263" i="2"/>
  <c r="AD2263" i="2" s="1"/>
  <c r="V2263" i="2"/>
  <c r="AE2263" i="2" s="1"/>
  <c r="S2263" i="2"/>
  <c r="AC2263" i="2" s="1"/>
  <c r="P2263" i="2"/>
  <c r="M2263" i="2"/>
  <c r="AF2263" i="2" s="1"/>
  <c r="J2263" i="2"/>
  <c r="G2263" i="2"/>
  <c r="AB2262" i="2"/>
  <c r="Y2262" i="2"/>
  <c r="AD2262" i="2" s="1"/>
  <c r="V2262" i="2"/>
  <c r="AE2262" i="2" s="1"/>
  <c r="S2262" i="2"/>
  <c r="AC2262" i="2" s="1"/>
  <c r="P2262" i="2"/>
  <c r="M2262" i="2"/>
  <c r="AF2262" i="2" s="1"/>
  <c r="J2262" i="2"/>
  <c r="AG2262" i="2" s="1"/>
  <c r="G2262" i="2"/>
  <c r="AB2261" i="2"/>
  <c r="Y2261" i="2"/>
  <c r="AD2261" i="2" s="1"/>
  <c r="V2261" i="2"/>
  <c r="AE2261" i="2" s="1"/>
  <c r="S2261" i="2"/>
  <c r="AC2261" i="2" s="1"/>
  <c r="P2261" i="2"/>
  <c r="M2261" i="2"/>
  <c r="AF2261" i="2" s="1"/>
  <c r="J2261" i="2"/>
  <c r="AG2261" i="2" s="1"/>
  <c r="G2261" i="2"/>
  <c r="AC2260" i="2"/>
  <c r="AB2260" i="2"/>
  <c r="Y2260" i="2"/>
  <c r="AD2260" i="2" s="1"/>
  <c r="V2260" i="2"/>
  <c r="AE2260" i="2" s="1"/>
  <c r="S2260" i="2"/>
  <c r="P2260" i="2"/>
  <c r="M2260" i="2"/>
  <c r="AF2260" i="2" s="1"/>
  <c r="J2260" i="2"/>
  <c r="AG2260" i="2" s="1"/>
  <c r="G2260" i="2"/>
  <c r="AF2259" i="2"/>
  <c r="AE2259" i="2"/>
  <c r="AD2259" i="2"/>
  <c r="AC2259" i="2"/>
  <c r="AB2259" i="2"/>
  <c r="Y2259" i="2"/>
  <c r="V2259" i="2"/>
  <c r="S2259" i="2"/>
  <c r="P2259" i="2"/>
  <c r="M2259" i="2"/>
  <c r="J2259" i="2"/>
  <c r="AG2259" i="2" s="1"/>
  <c r="G2259" i="2"/>
  <c r="AF2258" i="2"/>
  <c r="AE2258" i="2"/>
  <c r="AB2258" i="2"/>
  <c r="Y2258" i="2"/>
  <c r="AD2258" i="2" s="1"/>
  <c r="V2258" i="2"/>
  <c r="S2258" i="2"/>
  <c r="AC2258" i="2" s="1"/>
  <c r="P2258" i="2"/>
  <c r="M2258" i="2"/>
  <c r="J2258" i="2"/>
  <c r="AG2258" i="2" s="1"/>
  <c r="AH2258" i="2" s="1"/>
  <c r="G2258" i="2"/>
  <c r="AH2257" i="2"/>
  <c r="AG2257" i="2"/>
  <c r="AB2257" i="2"/>
  <c r="Y2257" i="2"/>
  <c r="AD2257" i="2" s="1"/>
  <c r="V2257" i="2"/>
  <c r="AE2257" i="2" s="1"/>
  <c r="S2257" i="2"/>
  <c r="AC2257" i="2" s="1"/>
  <c r="P2257" i="2"/>
  <c r="M2257" i="2"/>
  <c r="AF2257" i="2" s="1"/>
  <c r="J2257" i="2"/>
  <c r="G2257" i="2"/>
  <c r="AB2256" i="2"/>
  <c r="Y2256" i="2"/>
  <c r="AD2256" i="2" s="1"/>
  <c r="AH2256" i="2" s="1"/>
  <c r="V2256" i="2"/>
  <c r="AE2256" i="2" s="1"/>
  <c r="S2256" i="2"/>
  <c r="AC2256" i="2" s="1"/>
  <c r="P2256" i="2"/>
  <c r="M2256" i="2"/>
  <c r="AF2256" i="2" s="1"/>
  <c r="J2256" i="2"/>
  <c r="AG2256" i="2" s="1"/>
  <c r="G2256" i="2"/>
  <c r="AB2255" i="2"/>
  <c r="Y2255" i="2"/>
  <c r="AD2255" i="2" s="1"/>
  <c r="V2255" i="2"/>
  <c r="AE2255" i="2" s="1"/>
  <c r="S2255" i="2"/>
  <c r="AC2255" i="2" s="1"/>
  <c r="P2255" i="2"/>
  <c r="M2255" i="2"/>
  <c r="AF2255" i="2" s="1"/>
  <c r="J2255" i="2"/>
  <c r="AG2255" i="2" s="1"/>
  <c r="G2255" i="2"/>
  <c r="AC2254" i="2"/>
  <c r="AB2254" i="2"/>
  <c r="Y2254" i="2"/>
  <c r="AD2254" i="2" s="1"/>
  <c r="V2254" i="2"/>
  <c r="AE2254" i="2" s="1"/>
  <c r="S2254" i="2"/>
  <c r="P2254" i="2"/>
  <c r="M2254" i="2"/>
  <c r="AF2254" i="2" s="1"/>
  <c r="J2254" i="2"/>
  <c r="AG2254" i="2" s="1"/>
  <c r="G2254" i="2"/>
  <c r="AF2253" i="2"/>
  <c r="AE2253" i="2"/>
  <c r="AD2253" i="2"/>
  <c r="AC2253" i="2"/>
  <c r="AB2253" i="2"/>
  <c r="Y2253" i="2"/>
  <c r="V2253" i="2"/>
  <c r="S2253" i="2"/>
  <c r="P2253" i="2"/>
  <c r="M2253" i="2"/>
  <c r="J2253" i="2"/>
  <c r="AG2253" i="2" s="1"/>
  <c r="G2253" i="2"/>
  <c r="AF2252" i="2"/>
  <c r="AE2252" i="2"/>
  <c r="AC2252" i="2"/>
  <c r="AB2252" i="2"/>
  <c r="Y2252" i="2"/>
  <c r="AD2252" i="2" s="1"/>
  <c r="V2252" i="2"/>
  <c r="S2252" i="2"/>
  <c r="P2252" i="2"/>
  <c r="M2252" i="2"/>
  <c r="J2252" i="2"/>
  <c r="AG2252" i="2" s="1"/>
  <c r="AH2252" i="2" s="1"/>
  <c r="G2252" i="2"/>
  <c r="AE2251" i="2"/>
  <c r="AB2251" i="2"/>
  <c r="Y2251" i="2"/>
  <c r="AD2251" i="2" s="1"/>
  <c r="V2251" i="2"/>
  <c r="S2251" i="2"/>
  <c r="AC2251" i="2" s="1"/>
  <c r="P2251" i="2"/>
  <c r="M2251" i="2"/>
  <c r="AF2251" i="2" s="1"/>
  <c r="J2251" i="2"/>
  <c r="AG2251" i="2" s="1"/>
  <c r="AH2251" i="2" s="1"/>
  <c r="G2251" i="2"/>
  <c r="AB2250" i="2"/>
  <c r="Y2250" i="2"/>
  <c r="AD2250" i="2" s="1"/>
  <c r="AH2250" i="2" s="1"/>
  <c r="V2250" i="2"/>
  <c r="AE2250" i="2" s="1"/>
  <c r="S2250" i="2"/>
  <c r="AC2250" i="2" s="1"/>
  <c r="P2250" i="2"/>
  <c r="M2250" i="2"/>
  <c r="AF2250" i="2" s="1"/>
  <c r="J2250" i="2"/>
  <c r="AG2250" i="2" s="1"/>
  <c r="G2250" i="2"/>
  <c r="AB2249" i="2"/>
  <c r="Y2249" i="2"/>
  <c r="AD2249" i="2" s="1"/>
  <c r="V2249" i="2"/>
  <c r="AE2249" i="2" s="1"/>
  <c r="S2249" i="2"/>
  <c r="AC2249" i="2" s="1"/>
  <c r="P2249" i="2"/>
  <c r="M2249" i="2"/>
  <c r="AF2249" i="2" s="1"/>
  <c r="J2249" i="2"/>
  <c r="AG2249" i="2" s="1"/>
  <c r="G2249" i="2"/>
  <c r="AC2248" i="2"/>
  <c r="AB2248" i="2"/>
  <c r="Y2248" i="2"/>
  <c r="AD2248" i="2" s="1"/>
  <c r="V2248" i="2"/>
  <c r="AE2248" i="2" s="1"/>
  <c r="S2248" i="2"/>
  <c r="P2248" i="2"/>
  <c r="M2248" i="2"/>
  <c r="AF2248" i="2" s="1"/>
  <c r="J2248" i="2"/>
  <c r="AG2248" i="2" s="1"/>
  <c r="G2248" i="2"/>
  <c r="AF2247" i="2"/>
  <c r="AE2247" i="2"/>
  <c r="AD2247" i="2"/>
  <c r="AC2247" i="2"/>
  <c r="AB2247" i="2"/>
  <c r="Y2247" i="2"/>
  <c r="V2247" i="2"/>
  <c r="S2247" i="2"/>
  <c r="P2247" i="2"/>
  <c r="M2247" i="2"/>
  <c r="J2247" i="2"/>
  <c r="AG2247" i="2" s="1"/>
  <c r="G2247" i="2"/>
  <c r="AF2246" i="2"/>
  <c r="AE2246" i="2"/>
  <c r="AC2246" i="2"/>
  <c r="AB2246" i="2"/>
  <c r="Y2246" i="2"/>
  <c r="AD2246" i="2" s="1"/>
  <c r="V2246" i="2"/>
  <c r="S2246" i="2"/>
  <c r="P2246" i="2"/>
  <c r="M2246" i="2"/>
  <c r="J2246" i="2"/>
  <c r="AG2246" i="2" s="1"/>
  <c r="G2246" i="2"/>
  <c r="AD2245" i="2"/>
  <c r="AB2245" i="2"/>
  <c r="Y2245" i="2"/>
  <c r="V2245" i="2"/>
  <c r="AE2245" i="2" s="1"/>
  <c r="S2245" i="2"/>
  <c r="AC2245" i="2" s="1"/>
  <c r="P2245" i="2"/>
  <c r="M2245" i="2"/>
  <c r="AF2245" i="2" s="1"/>
  <c r="J2245" i="2"/>
  <c r="AG2245" i="2" s="1"/>
  <c r="G2245" i="2"/>
  <c r="AB2244" i="2"/>
  <c r="Y2244" i="2"/>
  <c r="AD2244" i="2" s="1"/>
  <c r="V2244" i="2"/>
  <c r="AE2244" i="2" s="1"/>
  <c r="S2244" i="2"/>
  <c r="AC2244" i="2" s="1"/>
  <c r="P2244" i="2"/>
  <c r="M2244" i="2"/>
  <c r="AF2244" i="2" s="1"/>
  <c r="J2244" i="2"/>
  <c r="AG2244" i="2" s="1"/>
  <c r="G2244" i="2"/>
  <c r="AB2243" i="2"/>
  <c r="Y2243" i="2"/>
  <c r="AD2243" i="2" s="1"/>
  <c r="V2243" i="2"/>
  <c r="AE2243" i="2" s="1"/>
  <c r="S2243" i="2"/>
  <c r="AC2243" i="2" s="1"/>
  <c r="P2243" i="2"/>
  <c r="M2243" i="2"/>
  <c r="AF2243" i="2" s="1"/>
  <c r="J2243" i="2"/>
  <c r="AG2243" i="2" s="1"/>
  <c r="G2243" i="2"/>
  <c r="AC2242" i="2"/>
  <c r="AB2242" i="2"/>
  <c r="Y2242" i="2"/>
  <c r="AD2242" i="2" s="1"/>
  <c r="V2242" i="2"/>
  <c r="AE2242" i="2" s="1"/>
  <c r="S2242" i="2"/>
  <c r="P2242" i="2"/>
  <c r="M2242" i="2"/>
  <c r="AF2242" i="2" s="1"/>
  <c r="J2242" i="2"/>
  <c r="AG2242" i="2" s="1"/>
  <c r="G2242" i="2"/>
  <c r="AF2241" i="2"/>
  <c r="AE2241" i="2"/>
  <c r="AD2241" i="2"/>
  <c r="AH2241" i="2" s="1"/>
  <c r="AC2241" i="2"/>
  <c r="AB2241" i="2"/>
  <c r="Y2241" i="2"/>
  <c r="V2241" i="2"/>
  <c r="S2241" i="2"/>
  <c r="P2241" i="2"/>
  <c r="M2241" i="2"/>
  <c r="J2241" i="2"/>
  <c r="AG2241" i="2" s="1"/>
  <c r="G2241" i="2"/>
  <c r="AG2240" i="2"/>
  <c r="AF2240" i="2"/>
  <c r="AE2240" i="2"/>
  <c r="AB2240" i="2"/>
  <c r="Y2240" i="2"/>
  <c r="AD2240" i="2" s="1"/>
  <c r="V2240" i="2"/>
  <c r="S2240" i="2"/>
  <c r="AC2240" i="2" s="1"/>
  <c r="P2240" i="2"/>
  <c r="M2240" i="2"/>
  <c r="J2240" i="2"/>
  <c r="G2240" i="2"/>
  <c r="AB2239" i="2"/>
  <c r="Y2239" i="2"/>
  <c r="AD2239" i="2" s="1"/>
  <c r="AH2239" i="2" s="1"/>
  <c r="V2239" i="2"/>
  <c r="AE2239" i="2" s="1"/>
  <c r="S2239" i="2"/>
  <c r="AC2239" i="2" s="1"/>
  <c r="P2239" i="2"/>
  <c r="M2239" i="2"/>
  <c r="AF2239" i="2" s="1"/>
  <c r="J2239" i="2"/>
  <c r="AG2239" i="2" s="1"/>
  <c r="G2239" i="2"/>
  <c r="AD2238" i="2"/>
  <c r="AB2238" i="2"/>
  <c r="Y2238" i="2"/>
  <c r="V2238" i="2"/>
  <c r="AE2238" i="2" s="1"/>
  <c r="S2238" i="2"/>
  <c r="AC2238" i="2" s="1"/>
  <c r="P2238" i="2"/>
  <c r="M2238" i="2"/>
  <c r="AF2238" i="2" s="1"/>
  <c r="J2238" i="2"/>
  <c r="AG2238" i="2" s="1"/>
  <c r="G2238" i="2"/>
  <c r="AB2237" i="2"/>
  <c r="Y2237" i="2"/>
  <c r="AD2237" i="2" s="1"/>
  <c r="V2237" i="2"/>
  <c r="AE2237" i="2" s="1"/>
  <c r="S2237" i="2"/>
  <c r="AC2237" i="2" s="1"/>
  <c r="P2237" i="2"/>
  <c r="M2237" i="2"/>
  <c r="AF2237" i="2" s="1"/>
  <c r="J2237" i="2"/>
  <c r="AG2237" i="2" s="1"/>
  <c r="G2237" i="2"/>
  <c r="AC2236" i="2"/>
  <c r="AB2236" i="2"/>
  <c r="Y2236" i="2"/>
  <c r="AD2236" i="2" s="1"/>
  <c r="AH2236" i="2" s="1"/>
  <c r="V2236" i="2"/>
  <c r="AE2236" i="2" s="1"/>
  <c r="S2236" i="2"/>
  <c r="P2236" i="2"/>
  <c r="M2236" i="2"/>
  <c r="AF2236" i="2" s="1"/>
  <c r="J2236" i="2"/>
  <c r="AG2236" i="2" s="1"/>
  <c r="G2236" i="2"/>
  <c r="AF2235" i="2"/>
  <c r="AE2235" i="2"/>
  <c r="AD2235" i="2"/>
  <c r="AC2235" i="2"/>
  <c r="AB2235" i="2"/>
  <c r="Y2235" i="2"/>
  <c r="V2235" i="2"/>
  <c r="S2235" i="2"/>
  <c r="P2235" i="2"/>
  <c r="M2235" i="2"/>
  <c r="J2235" i="2"/>
  <c r="AG2235" i="2" s="1"/>
  <c r="G2235" i="2"/>
  <c r="AG2234" i="2"/>
  <c r="AF2234" i="2"/>
  <c r="AE2234" i="2"/>
  <c r="AB2234" i="2"/>
  <c r="Y2234" i="2"/>
  <c r="AD2234" i="2" s="1"/>
  <c r="V2234" i="2"/>
  <c r="S2234" i="2"/>
  <c r="AC2234" i="2" s="1"/>
  <c r="P2234" i="2"/>
  <c r="M2234" i="2"/>
  <c r="J2234" i="2"/>
  <c r="G2234" i="2"/>
  <c r="AG2233" i="2"/>
  <c r="AE2233" i="2"/>
  <c r="AB2233" i="2"/>
  <c r="Y2233" i="2"/>
  <c r="AD2233" i="2" s="1"/>
  <c r="V2233" i="2"/>
  <c r="S2233" i="2"/>
  <c r="AC2233" i="2" s="1"/>
  <c r="P2233" i="2"/>
  <c r="M2233" i="2"/>
  <c r="AF2233" i="2" s="1"/>
  <c r="J2233" i="2"/>
  <c r="G2233" i="2"/>
  <c r="AD2232" i="2"/>
  <c r="AB2232" i="2"/>
  <c r="Y2232" i="2"/>
  <c r="V2232" i="2"/>
  <c r="AE2232" i="2" s="1"/>
  <c r="S2232" i="2"/>
  <c r="AC2232" i="2" s="1"/>
  <c r="P2232" i="2"/>
  <c r="M2232" i="2"/>
  <c r="AF2232" i="2" s="1"/>
  <c r="J2232" i="2"/>
  <c r="AG2232" i="2" s="1"/>
  <c r="G2232" i="2"/>
  <c r="AB2231" i="2"/>
  <c r="Y2231" i="2"/>
  <c r="AD2231" i="2" s="1"/>
  <c r="V2231" i="2"/>
  <c r="AE2231" i="2" s="1"/>
  <c r="S2231" i="2"/>
  <c r="AC2231" i="2" s="1"/>
  <c r="P2231" i="2"/>
  <c r="M2231" i="2"/>
  <c r="AF2231" i="2" s="1"/>
  <c r="J2231" i="2"/>
  <c r="AG2231" i="2" s="1"/>
  <c r="G2231" i="2"/>
  <c r="AC2230" i="2"/>
  <c r="AB2230" i="2"/>
  <c r="Y2230" i="2"/>
  <c r="AD2230" i="2" s="1"/>
  <c r="V2230" i="2"/>
  <c r="AE2230" i="2" s="1"/>
  <c r="S2230" i="2"/>
  <c r="P2230" i="2"/>
  <c r="M2230" i="2"/>
  <c r="AF2230" i="2" s="1"/>
  <c r="J2230" i="2"/>
  <c r="AG2230" i="2" s="1"/>
  <c r="G2230" i="2"/>
  <c r="AF2229" i="2"/>
  <c r="AE2229" i="2"/>
  <c r="AD2229" i="2"/>
  <c r="AC2229" i="2"/>
  <c r="AB2229" i="2"/>
  <c r="Y2229" i="2"/>
  <c r="V2229" i="2"/>
  <c r="S2229" i="2"/>
  <c r="P2229" i="2"/>
  <c r="M2229" i="2"/>
  <c r="J2229" i="2"/>
  <c r="AG2229" i="2" s="1"/>
  <c r="G2229" i="2"/>
  <c r="AG2228" i="2"/>
  <c r="AF2228" i="2"/>
  <c r="AE2228" i="2"/>
  <c r="AH2228" i="2" s="1"/>
  <c r="AD2228" i="2"/>
  <c r="AB2228" i="2"/>
  <c r="Y2228" i="2"/>
  <c r="V2228" i="2"/>
  <c r="S2228" i="2"/>
  <c r="AC2228" i="2" s="1"/>
  <c r="P2228" i="2"/>
  <c r="M2228" i="2"/>
  <c r="J2228" i="2"/>
  <c r="G2228" i="2"/>
  <c r="AG2227" i="2"/>
  <c r="AB2227" i="2"/>
  <c r="Y2227" i="2"/>
  <c r="AD2227" i="2" s="1"/>
  <c r="V2227" i="2"/>
  <c r="AE2227" i="2" s="1"/>
  <c r="S2227" i="2"/>
  <c r="AC2227" i="2" s="1"/>
  <c r="P2227" i="2"/>
  <c r="M2227" i="2"/>
  <c r="AF2227" i="2" s="1"/>
  <c r="J2227" i="2"/>
  <c r="G2227" i="2"/>
  <c r="AB2226" i="2"/>
  <c r="Y2226" i="2"/>
  <c r="AD2226" i="2" s="1"/>
  <c r="V2226" i="2"/>
  <c r="AE2226" i="2" s="1"/>
  <c r="S2226" i="2"/>
  <c r="AC2226" i="2" s="1"/>
  <c r="P2226" i="2"/>
  <c r="M2226" i="2"/>
  <c r="AF2226" i="2" s="1"/>
  <c r="J2226" i="2"/>
  <c r="AG2226" i="2" s="1"/>
  <c r="G2226" i="2"/>
  <c r="AB2225" i="2"/>
  <c r="Y2225" i="2"/>
  <c r="AD2225" i="2" s="1"/>
  <c r="V2225" i="2"/>
  <c r="AE2225" i="2" s="1"/>
  <c r="S2225" i="2"/>
  <c r="AC2225" i="2" s="1"/>
  <c r="P2225" i="2"/>
  <c r="M2225" i="2"/>
  <c r="AF2225" i="2" s="1"/>
  <c r="J2225" i="2"/>
  <c r="AG2225" i="2" s="1"/>
  <c r="G2225" i="2"/>
  <c r="AC2224" i="2"/>
  <c r="AB2224" i="2"/>
  <c r="Y2224" i="2"/>
  <c r="AD2224" i="2" s="1"/>
  <c r="AH2224" i="2" s="1"/>
  <c r="V2224" i="2"/>
  <c r="AE2224" i="2" s="1"/>
  <c r="S2224" i="2"/>
  <c r="P2224" i="2"/>
  <c r="M2224" i="2"/>
  <c r="AF2224" i="2" s="1"/>
  <c r="J2224" i="2"/>
  <c r="AG2224" i="2" s="1"/>
  <c r="G2224" i="2"/>
  <c r="AF2223" i="2"/>
  <c r="AE2223" i="2"/>
  <c r="AD2223" i="2"/>
  <c r="AC2223" i="2"/>
  <c r="AB2223" i="2"/>
  <c r="Y2223" i="2"/>
  <c r="V2223" i="2"/>
  <c r="S2223" i="2"/>
  <c r="P2223" i="2"/>
  <c r="M2223" i="2"/>
  <c r="J2223" i="2"/>
  <c r="AG2223" i="2" s="1"/>
  <c r="G2223" i="2"/>
  <c r="AG2222" i="2"/>
  <c r="AF2222" i="2"/>
  <c r="AE2222" i="2"/>
  <c r="AB2222" i="2"/>
  <c r="Y2222" i="2"/>
  <c r="AD2222" i="2" s="1"/>
  <c r="AH2222" i="2" s="1"/>
  <c r="V2222" i="2"/>
  <c r="S2222" i="2"/>
  <c r="AC2222" i="2" s="1"/>
  <c r="P2222" i="2"/>
  <c r="M2222" i="2"/>
  <c r="J2222" i="2"/>
  <c r="G2222" i="2"/>
  <c r="AG2221" i="2"/>
  <c r="AB2221" i="2"/>
  <c r="Y2221" i="2"/>
  <c r="AD2221" i="2" s="1"/>
  <c r="V2221" i="2"/>
  <c r="AE2221" i="2" s="1"/>
  <c r="S2221" i="2"/>
  <c r="AC2221" i="2" s="1"/>
  <c r="P2221" i="2"/>
  <c r="M2221" i="2"/>
  <c r="AF2221" i="2" s="1"/>
  <c r="J2221" i="2"/>
  <c r="G2221" i="2"/>
  <c r="AB2220" i="2"/>
  <c r="Y2220" i="2"/>
  <c r="AD2220" i="2" s="1"/>
  <c r="V2220" i="2"/>
  <c r="AE2220" i="2" s="1"/>
  <c r="S2220" i="2"/>
  <c r="AC2220" i="2" s="1"/>
  <c r="P2220" i="2"/>
  <c r="M2220" i="2"/>
  <c r="AF2220" i="2" s="1"/>
  <c r="J2220" i="2"/>
  <c r="AG2220" i="2" s="1"/>
  <c r="G2220" i="2"/>
  <c r="AB2219" i="2"/>
  <c r="Y2219" i="2"/>
  <c r="AD2219" i="2" s="1"/>
  <c r="V2219" i="2"/>
  <c r="AE2219" i="2" s="1"/>
  <c r="S2219" i="2"/>
  <c r="AC2219" i="2" s="1"/>
  <c r="P2219" i="2"/>
  <c r="M2219" i="2"/>
  <c r="AF2219" i="2" s="1"/>
  <c r="J2219" i="2"/>
  <c r="AG2219" i="2" s="1"/>
  <c r="G2219" i="2"/>
  <c r="AD2218" i="2"/>
  <c r="AH2218" i="2" s="1"/>
  <c r="AC2218" i="2"/>
  <c r="AB2218" i="2"/>
  <c r="Y2218" i="2"/>
  <c r="V2218" i="2"/>
  <c r="AE2218" i="2" s="1"/>
  <c r="S2218" i="2"/>
  <c r="P2218" i="2"/>
  <c r="M2218" i="2"/>
  <c r="AF2218" i="2" s="1"/>
  <c r="J2218" i="2"/>
  <c r="AG2218" i="2" s="1"/>
  <c r="G2218" i="2"/>
  <c r="AF2217" i="2"/>
  <c r="AE2217" i="2"/>
  <c r="AD2217" i="2"/>
  <c r="AH2217" i="2" s="1"/>
  <c r="AC2217" i="2"/>
  <c r="AB2217" i="2"/>
  <c r="Y2217" i="2"/>
  <c r="V2217" i="2"/>
  <c r="S2217" i="2"/>
  <c r="P2217" i="2"/>
  <c r="M2217" i="2"/>
  <c r="J2217" i="2"/>
  <c r="AG2217" i="2" s="1"/>
  <c r="G2217" i="2"/>
  <c r="AG2216" i="2"/>
  <c r="AF2216" i="2"/>
  <c r="AE2216" i="2"/>
  <c r="AH2216" i="2" s="1"/>
  <c r="AB2216" i="2"/>
  <c r="Y2216" i="2"/>
  <c r="AD2216" i="2" s="1"/>
  <c r="V2216" i="2"/>
  <c r="S2216" i="2"/>
  <c r="AC2216" i="2" s="1"/>
  <c r="P2216" i="2"/>
  <c r="M2216" i="2"/>
  <c r="J2216" i="2"/>
  <c r="G2216" i="2"/>
  <c r="AG2215" i="2"/>
  <c r="AB2215" i="2"/>
  <c r="Y2215" i="2"/>
  <c r="AD2215" i="2" s="1"/>
  <c r="V2215" i="2"/>
  <c r="AE2215" i="2" s="1"/>
  <c r="S2215" i="2"/>
  <c r="AC2215" i="2" s="1"/>
  <c r="P2215" i="2"/>
  <c r="M2215" i="2"/>
  <c r="AF2215" i="2" s="1"/>
  <c r="J2215" i="2"/>
  <c r="G2215" i="2"/>
  <c r="AD2214" i="2"/>
  <c r="AB2214" i="2"/>
  <c r="Y2214" i="2"/>
  <c r="V2214" i="2"/>
  <c r="AE2214" i="2" s="1"/>
  <c r="S2214" i="2"/>
  <c r="AC2214" i="2" s="1"/>
  <c r="P2214" i="2"/>
  <c r="M2214" i="2"/>
  <c r="AF2214" i="2" s="1"/>
  <c r="J2214" i="2"/>
  <c r="AG2214" i="2" s="1"/>
  <c r="G2214" i="2"/>
  <c r="AG2213" i="2"/>
  <c r="AB2213" i="2"/>
  <c r="Y2213" i="2"/>
  <c r="AD2213" i="2" s="1"/>
  <c r="V2213" i="2"/>
  <c r="AE2213" i="2" s="1"/>
  <c r="S2213" i="2"/>
  <c r="AC2213" i="2" s="1"/>
  <c r="P2213" i="2"/>
  <c r="M2213" i="2"/>
  <c r="AF2213" i="2" s="1"/>
  <c r="J2213" i="2"/>
  <c r="G2213" i="2"/>
  <c r="AF2212" i="2"/>
  <c r="AB2212" i="2"/>
  <c r="Y2212" i="2"/>
  <c r="AD2212" i="2" s="1"/>
  <c r="V2212" i="2"/>
  <c r="AE2212" i="2" s="1"/>
  <c r="S2212" i="2"/>
  <c r="AC2212" i="2" s="1"/>
  <c r="P2212" i="2"/>
  <c r="M2212" i="2"/>
  <c r="J2212" i="2"/>
  <c r="AG2212" i="2" s="1"/>
  <c r="G2212" i="2"/>
  <c r="AF2211" i="2"/>
  <c r="AE2211" i="2"/>
  <c r="AC2211" i="2"/>
  <c r="AB2211" i="2"/>
  <c r="Y2211" i="2"/>
  <c r="AD2211" i="2" s="1"/>
  <c r="V2211" i="2"/>
  <c r="S2211" i="2"/>
  <c r="P2211" i="2"/>
  <c r="M2211" i="2"/>
  <c r="J2211" i="2"/>
  <c r="AG2211" i="2" s="1"/>
  <c r="G2211" i="2"/>
  <c r="AG2210" i="2"/>
  <c r="AF2210" i="2"/>
  <c r="AE2210" i="2"/>
  <c r="AD2210" i="2"/>
  <c r="AH2210" i="2" s="1"/>
  <c r="AC2210" i="2"/>
  <c r="AB2210" i="2"/>
  <c r="Y2210" i="2"/>
  <c r="V2210" i="2"/>
  <c r="S2210" i="2"/>
  <c r="P2210" i="2"/>
  <c r="M2210" i="2"/>
  <c r="J2210" i="2"/>
  <c r="G2210" i="2"/>
  <c r="AG2209" i="2"/>
  <c r="AF2209" i="2"/>
  <c r="AE2209" i="2"/>
  <c r="AB2209" i="2"/>
  <c r="Y2209" i="2"/>
  <c r="AD2209" i="2" s="1"/>
  <c r="AH2209" i="2" s="1"/>
  <c r="V2209" i="2"/>
  <c r="S2209" i="2"/>
  <c r="AC2209" i="2" s="1"/>
  <c r="P2209" i="2"/>
  <c r="M2209" i="2"/>
  <c r="J2209" i="2"/>
  <c r="G2209" i="2"/>
  <c r="AB2208" i="2"/>
  <c r="Y2208" i="2"/>
  <c r="AD2208" i="2" s="1"/>
  <c r="V2208" i="2"/>
  <c r="AE2208" i="2" s="1"/>
  <c r="S2208" i="2"/>
  <c r="AC2208" i="2" s="1"/>
  <c r="P2208" i="2"/>
  <c r="M2208" i="2"/>
  <c r="AF2208" i="2" s="1"/>
  <c r="J2208" i="2"/>
  <c r="AG2208" i="2" s="1"/>
  <c r="G2208" i="2"/>
  <c r="AG2207" i="2"/>
  <c r="AB2207" i="2"/>
  <c r="Y2207" i="2"/>
  <c r="AD2207" i="2" s="1"/>
  <c r="V2207" i="2"/>
  <c r="AE2207" i="2" s="1"/>
  <c r="S2207" i="2"/>
  <c r="AC2207" i="2" s="1"/>
  <c r="P2207" i="2"/>
  <c r="M2207" i="2"/>
  <c r="AF2207" i="2" s="1"/>
  <c r="J2207" i="2"/>
  <c r="G2207" i="2"/>
  <c r="AF2206" i="2"/>
  <c r="AB2206" i="2"/>
  <c r="Y2206" i="2"/>
  <c r="AD2206" i="2" s="1"/>
  <c r="AH2206" i="2" s="1"/>
  <c r="V2206" i="2"/>
  <c r="AE2206" i="2" s="1"/>
  <c r="S2206" i="2"/>
  <c r="AC2206" i="2" s="1"/>
  <c r="P2206" i="2"/>
  <c r="M2206" i="2"/>
  <c r="J2206" i="2"/>
  <c r="AG2206" i="2" s="1"/>
  <c r="G2206" i="2"/>
  <c r="AF2205" i="2"/>
  <c r="AE2205" i="2"/>
  <c r="AC2205" i="2"/>
  <c r="AB2205" i="2"/>
  <c r="Y2205" i="2"/>
  <c r="AD2205" i="2" s="1"/>
  <c r="AH2205" i="2" s="1"/>
  <c r="V2205" i="2"/>
  <c r="S2205" i="2"/>
  <c r="P2205" i="2"/>
  <c r="M2205" i="2"/>
  <c r="J2205" i="2"/>
  <c r="AG2205" i="2" s="1"/>
  <c r="G2205" i="2"/>
  <c r="AF2204" i="2"/>
  <c r="AE2204" i="2"/>
  <c r="AD2204" i="2"/>
  <c r="AC2204" i="2"/>
  <c r="AB2204" i="2"/>
  <c r="Y2204" i="2"/>
  <c r="V2204" i="2"/>
  <c r="S2204" i="2"/>
  <c r="P2204" i="2"/>
  <c r="M2204" i="2"/>
  <c r="J2204" i="2"/>
  <c r="AG2204" i="2" s="1"/>
  <c r="G2204" i="2"/>
  <c r="AG2203" i="2"/>
  <c r="AF2203" i="2"/>
  <c r="AE2203" i="2"/>
  <c r="AB2203" i="2"/>
  <c r="Y2203" i="2"/>
  <c r="AD2203" i="2" s="1"/>
  <c r="V2203" i="2"/>
  <c r="S2203" i="2"/>
  <c r="AC2203" i="2" s="1"/>
  <c r="P2203" i="2"/>
  <c r="M2203" i="2"/>
  <c r="J2203" i="2"/>
  <c r="G2203" i="2"/>
  <c r="AG2202" i="2"/>
  <c r="AB2202" i="2"/>
  <c r="Y2202" i="2"/>
  <c r="AD2202" i="2" s="1"/>
  <c r="V2202" i="2"/>
  <c r="AE2202" i="2" s="1"/>
  <c r="S2202" i="2"/>
  <c r="AC2202" i="2" s="1"/>
  <c r="P2202" i="2"/>
  <c r="M2202" i="2"/>
  <c r="AF2202" i="2" s="1"/>
  <c r="J2202" i="2"/>
  <c r="G2202" i="2"/>
  <c r="AG2201" i="2"/>
  <c r="AB2201" i="2"/>
  <c r="Y2201" i="2"/>
  <c r="AD2201" i="2" s="1"/>
  <c r="V2201" i="2"/>
  <c r="AE2201" i="2" s="1"/>
  <c r="S2201" i="2"/>
  <c r="AC2201" i="2" s="1"/>
  <c r="P2201" i="2"/>
  <c r="M2201" i="2"/>
  <c r="AF2201" i="2" s="1"/>
  <c r="J2201" i="2"/>
  <c r="G2201" i="2"/>
  <c r="AF2200" i="2"/>
  <c r="AB2200" i="2"/>
  <c r="Y2200" i="2"/>
  <c r="AD2200" i="2" s="1"/>
  <c r="V2200" i="2"/>
  <c r="AE2200" i="2" s="1"/>
  <c r="S2200" i="2"/>
  <c r="AC2200" i="2" s="1"/>
  <c r="P2200" i="2"/>
  <c r="M2200" i="2"/>
  <c r="J2200" i="2"/>
  <c r="AG2200" i="2" s="1"/>
  <c r="G2200" i="2"/>
  <c r="AF2199" i="2"/>
  <c r="AE2199" i="2"/>
  <c r="AC2199" i="2"/>
  <c r="AB2199" i="2"/>
  <c r="Y2199" i="2"/>
  <c r="AD2199" i="2" s="1"/>
  <c r="AH2199" i="2" s="1"/>
  <c r="V2199" i="2"/>
  <c r="S2199" i="2"/>
  <c r="P2199" i="2"/>
  <c r="M2199" i="2"/>
  <c r="J2199" i="2"/>
  <c r="AG2199" i="2" s="1"/>
  <c r="G2199" i="2"/>
  <c r="AF2198" i="2"/>
  <c r="AE2198" i="2"/>
  <c r="AD2198" i="2"/>
  <c r="AC2198" i="2"/>
  <c r="AB2198" i="2"/>
  <c r="Y2198" i="2"/>
  <c r="V2198" i="2"/>
  <c r="S2198" i="2"/>
  <c r="P2198" i="2"/>
  <c r="M2198" i="2"/>
  <c r="J2198" i="2"/>
  <c r="AG2198" i="2" s="1"/>
  <c r="G2198" i="2"/>
  <c r="AG2197" i="2"/>
  <c r="AH2197" i="2" s="1"/>
  <c r="AF2197" i="2"/>
  <c r="AE2197" i="2"/>
  <c r="AB2197" i="2"/>
  <c r="Y2197" i="2"/>
  <c r="AD2197" i="2" s="1"/>
  <c r="V2197" i="2"/>
  <c r="S2197" i="2"/>
  <c r="AC2197" i="2" s="1"/>
  <c r="P2197" i="2"/>
  <c r="M2197" i="2"/>
  <c r="J2197" i="2"/>
  <c r="G2197" i="2"/>
  <c r="AG2196" i="2"/>
  <c r="AH2196" i="2" s="1"/>
  <c r="AB2196" i="2"/>
  <c r="Y2196" i="2"/>
  <c r="AD2196" i="2" s="1"/>
  <c r="V2196" i="2"/>
  <c r="AE2196" i="2" s="1"/>
  <c r="S2196" i="2"/>
  <c r="AC2196" i="2" s="1"/>
  <c r="P2196" i="2"/>
  <c r="M2196" i="2"/>
  <c r="AF2196" i="2" s="1"/>
  <c r="J2196" i="2"/>
  <c r="G2196" i="2"/>
  <c r="AG2195" i="2"/>
  <c r="AB2195" i="2"/>
  <c r="Y2195" i="2"/>
  <c r="AD2195" i="2" s="1"/>
  <c r="V2195" i="2"/>
  <c r="AE2195" i="2" s="1"/>
  <c r="S2195" i="2"/>
  <c r="AC2195" i="2" s="1"/>
  <c r="P2195" i="2"/>
  <c r="M2195" i="2"/>
  <c r="AF2195" i="2" s="1"/>
  <c r="J2195" i="2"/>
  <c r="G2195" i="2"/>
  <c r="AF2194" i="2"/>
  <c r="AB2194" i="2"/>
  <c r="Y2194" i="2"/>
  <c r="AD2194" i="2" s="1"/>
  <c r="AH2194" i="2" s="1"/>
  <c r="V2194" i="2"/>
  <c r="AE2194" i="2" s="1"/>
  <c r="S2194" i="2"/>
  <c r="AC2194" i="2" s="1"/>
  <c r="P2194" i="2"/>
  <c r="M2194" i="2"/>
  <c r="J2194" i="2"/>
  <c r="AG2194" i="2" s="1"/>
  <c r="G2194" i="2"/>
  <c r="AF2193" i="2"/>
  <c r="AE2193" i="2"/>
  <c r="AC2193" i="2"/>
  <c r="AB2193" i="2"/>
  <c r="Y2193" i="2"/>
  <c r="AD2193" i="2" s="1"/>
  <c r="AH2193" i="2" s="1"/>
  <c r="V2193" i="2"/>
  <c r="S2193" i="2"/>
  <c r="P2193" i="2"/>
  <c r="M2193" i="2"/>
  <c r="J2193" i="2"/>
  <c r="AG2193" i="2" s="1"/>
  <c r="G2193" i="2"/>
  <c r="AF2192" i="2"/>
  <c r="AE2192" i="2"/>
  <c r="AD2192" i="2"/>
  <c r="AH2192" i="2" s="1"/>
  <c r="AC2192" i="2"/>
  <c r="AB2192" i="2"/>
  <c r="Y2192" i="2"/>
  <c r="V2192" i="2"/>
  <c r="S2192" i="2"/>
  <c r="P2192" i="2"/>
  <c r="M2192" i="2"/>
  <c r="J2192" i="2"/>
  <c r="AG2192" i="2" s="1"/>
  <c r="G2192" i="2"/>
  <c r="AG2191" i="2"/>
  <c r="AF2191" i="2"/>
  <c r="AE2191" i="2"/>
  <c r="AB2191" i="2"/>
  <c r="Y2191" i="2"/>
  <c r="AD2191" i="2" s="1"/>
  <c r="AH2191" i="2" s="1"/>
  <c r="V2191" i="2"/>
  <c r="S2191" i="2"/>
  <c r="AC2191" i="2" s="1"/>
  <c r="P2191" i="2"/>
  <c r="M2191" i="2"/>
  <c r="J2191" i="2"/>
  <c r="G2191" i="2"/>
  <c r="AB2190" i="2"/>
  <c r="Y2190" i="2"/>
  <c r="AD2190" i="2" s="1"/>
  <c r="V2190" i="2"/>
  <c r="AE2190" i="2" s="1"/>
  <c r="S2190" i="2"/>
  <c r="AC2190" i="2" s="1"/>
  <c r="P2190" i="2"/>
  <c r="M2190" i="2"/>
  <c r="AF2190" i="2" s="1"/>
  <c r="J2190" i="2"/>
  <c r="AG2190" i="2" s="1"/>
  <c r="G2190" i="2"/>
  <c r="AG2189" i="2"/>
  <c r="AB2189" i="2"/>
  <c r="Y2189" i="2"/>
  <c r="AD2189" i="2" s="1"/>
  <c r="V2189" i="2"/>
  <c r="AE2189" i="2" s="1"/>
  <c r="S2189" i="2"/>
  <c r="AC2189" i="2" s="1"/>
  <c r="P2189" i="2"/>
  <c r="M2189" i="2"/>
  <c r="AF2189" i="2" s="1"/>
  <c r="J2189" i="2"/>
  <c r="G2189" i="2"/>
  <c r="AF2188" i="2"/>
  <c r="AB2188" i="2"/>
  <c r="Y2188" i="2"/>
  <c r="AD2188" i="2" s="1"/>
  <c r="AH2188" i="2" s="1"/>
  <c r="V2188" i="2"/>
  <c r="AE2188" i="2" s="1"/>
  <c r="S2188" i="2"/>
  <c r="AC2188" i="2" s="1"/>
  <c r="P2188" i="2"/>
  <c r="M2188" i="2"/>
  <c r="J2188" i="2"/>
  <c r="AG2188" i="2" s="1"/>
  <c r="G2188" i="2"/>
  <c r="AF2187" i="2"/>
  <c r="AE2187" i="2"/>
  <c r="AC2187" i="2"/>
  <c r="AB2187" i="2"/>
  <c r="Y2187" i="2"/>
  <c r="AD2187" i="2" s="1"/>
  <c r="AH2187" i="2" s="1"/>
  <c r="V2187" i="2"/>
  <c r="S2187" i="2"/>
  <c r="P2187" i="2"/>
  <c r="M2187" i="2"/>
  <c r="J2187" i="2"/>
  <c r="AG2187" i="2" s="1"/>
  <c r="G2187" i="2"/>
  <c r="AF2186" i="2"/>
  <c r="AE2186" i="2"/>
  <c r="AD2186" i="2"/>
  <c r="AC2186" i="2"/>
  <c r="AB2186" i="2"/>
  <c r="Y2186" i="2"/>
  <c r="V2186" i="2"/>
  <c r="S2186" i="2"/>
  <c r="P2186" i="2"/>
  <c r="M2186" i="2"/>
  <c r="J2186" i="2"/>
  <c r="AG2186" i="2" s="1"/>
  <c r="G2186" i="2"/>
  <c r="AG2185" i="2"/>
  <c r="AF2185" i="2"/>
  <c r="AE2185" i="2"/>
  <c r="AB2185" i="2"/>
  <c r="Y2185" i="2"/>
  <c r="AD2185" i="2" s="1"/>
  <c r="AH2185" i="2" s="1"/>
  <c r="V2185" i="2"/>
  <c r="S2185" i="2"/>
  <c r="AC2185" i="2" s="1"/>
  <c r="P2185" i="2"/>
  <c r="M2185" i="2"/>
  <c r="J2185" i="2"/>
  <c r="G2185" i="2"/>
  <c r="AG2184" i="2"/>
  <c r="AB2184" i="2"/>
  <c r="Y2184" i="2"/>
  <c r="AD2184" i="2" s="1"/>
  <c r="AH2184" i="2" s="1"/>
  <c r="V2184" i="2"/>
  <c r="AE2184" i="2" s="1"/>
  <c r="S2184" i="2"/>
  <c r="AC2184" i="2" s="1"/>
  <c r="P2184" i="2"/>
  <c r="M2184" i="2"/>
  <c r="AF2184" i="2" s="1"/>
  <c r="J2184" i="2"/>
  <c r="G2184" i="2"/>
  <c r="AG2183" i="2"/>
  <c r="AB2183" i="2"/>
  <c r="Y2183" i="2"/>
  <c r="AD2183" i="2" s="1"/>
  <c r="V2183" i="2"/>
  <c r="AE2183" i="2" s="1"/>
  <c r="S2183" i="2"/>
  <c r="AC2183" i="2" s="1"/>
  <c r="P2183" i="2"/>
  <c r="M2183" i="2"/>
  <c r="AF2183" i="2" s="1"/>
  <c r="J2183" i="2"/>
  <c r="G2183" i="2"/>
  <c r="AF2182" i="2"/>
  <c r="AB2182" i="2"/>
  <c r="Y2182" i="2"/>
  <c r="AD2182" i="2" s="1"/>
  <c r="V2182" i="2"/>
  <c r="AE2182" i="2" s="1"/>
  <c r="S2182" i="2"/>
  <c r="AC2182" i="2" s="1"/>
  <c r="P2182" i="2"/>
  <c r="M2182" i="2"/>
  <c r="J2182" i="2"/>
  <c r="AG2182" i="2" s="1"/>
  <c r="G2182" i="2"/>
  <c r="AF2181" i="2"/>
  <c r="AE2181" i="2"/>
  <c r="AC2181" i="2"/>
  <c r="AB2181" i="2"/>
  <c r="Y2181" i="2"/>
  <c r="AD2181" i="2" s="1"/>
  <c r="AH2181" i="2" s="1"/>
  <c r="V2181" i="2"/>
  <c r="S2181" i="2"/>
  <c r="P2181" i="2"/>
  <c r="M2181" i="2"/>
  <c r="J2181" i="2"/>
  <c r="AG2181" i="2" s="1"/>
  <c r="G2181" i="2"/>
  <c r="AF2180" i="2"/>
  <c r="AE2180" i="2"/>
  <c r="AD2180" i="2"/>
  <c r="AC2180" i="2"/>
  <c r="AB2180" i="2"/>
  <c r="Y2180" i="2"/>
  <c r="V2180" i="2"/>
  <c r="S2180" i="2"/>
  <c r="P2180" i="2"/>
  <c r="M2180" i="2"/>
  <c r="J2180" i="2"/>
  <c r="AG2180" i="2" s="1"/>
  <c r="G2180" i="2"/>
  <c r="AH2179" i="2"/>
  <c r="AG2179" i="2"/>
  <c r="AF2179" i="2"/>
  <c r="AE2179" i="2"/>
  <c r="AB2179" i="2"/>
  <c r="Y2179" i="2"/>
  <c r="AD2179" i="2" s="1"/>
  <c r="V2179" i="2"/>
  <c r="S2179" i="2"/>
  <c r="AC2179" i="2" s="1"/>
  <c r="P2179" i="2"/>
  <c r="M2179" i="2"/>
  <c r="J2179" i="2"/>
  <c r="G2179" i="2"/>
  <c r="AH2178" i="2"/>
  <c r="AG2178" i="2"/>
  <c r="AB2178" i="2"/>
  <c r="Y2178" i="2"/>
  <c r="AD2178" i="2" s="1"/>
  <c r="V2178" i="2"/>
  <c r="AE2178" i="2" s="1"/>
  <c r="S2178" i="2"/>
  <c r="AC2178" i="2" s="1"/>
  <c r="P2178" i="2"/>
  <c r="M2178" i="2"/>
  <c r="AF2178" i="2" s="1"/>
  <c r="J2178" i="2"/>
  <c r="G2178" i="2"/>
  <c r="AB2177" i="2"/>
  <c r="Y2177" i="2"/>
  <c r="AD2177" i="2" s="1"/>
  <c r="V2177" i="2"/>
  <c r="AE2177" i="2" s="1"/>
  <c r="S2177" i="2"/>
  <c r="AC2177" i="2" s="1"/>
  <c r="P2177" i="2"/>
  <c r="M2177" i="2"/>
  <c r="AF2177" i="2" s="1"/>
  <c r="J2177" i="2"/>
  <c r="AG2177" i="2" s="1"/>
  <c r="G2177" i="2"/>
  <c r="AF2176" i="2"/>
  <c r="AB2176" i="2"/>
  <c r="Y2176" i="2"/>
  <c r="AD2176" i="2" s="1"/>
  <c r="V2176" i="2"/>
  <c r="AE2176" i="2" s="1"/>
  <c r="S2176" i="2"/>
  <c r="AC2176" i="2" s="1"/>
  <c r="P2176" i="2"/>
  <c r="M2176" i="2"/>
  <c r="J2176" i="2"/>
  <c r="AG2176" i="2" s="1"/>
  <c r="G2176" i="2"/>
  <c r="AF2175" i="2"/>
  <c r="AE2175" i="2"/>
  <c r="AC2175" i="2"/>
  <c r="AB2175" i="2"/>
  <c r="Y2175" i="2"/>
  <c r="AD2175" i="2" s="1"/>
  <c r="AH2175" i="2" s="1"/>
  <c r="V2175" i="2"/>
  <c r="S2175" i="2"/>
  <c r="P2175" i="2"/>
  <c r="M2175" i="2"/>
  <c r="J2175" i="2"/>
  <c r="AG2175" i="2" s="1"/>
  <c r="G2175" i="2"/>
  <c r="AF2174" i="2"/>
  <c r="AE2174" i="2"/>
  <c r="AD2174" i="2"/>
  <c r="AC2174" i="2"/>
  <c r="AB2174" i="2"/>
  <c r="Y2174" i="2"/>
  <c r="V2174" i="2"/>
  <c r="S2174" i="2"/>
  <c r="P2174" i="2"/>
  <c r="M2174" i="2"/>
  <c r="J2174" i="2"/>
  <c r="AG2174" i="2" s="1"/>
  <c r="G2174" i="2"/>
  <c r="AF2173" i="2"/>
  <c r="AE2173" i="2"/>
  <c r="AB2173" i="2"/>
  <c r="Y2173" i="2"/>
  <c r="AD2173" i="2" s="1"/>
  <c r="AH2173" i="2" s="1"/>
  <c r="V2173" i="2"/>
  <c r="S2173" i="2"/>
  <c r="AC2173" i="2" s="1"/>
  <c r="P2173" i="2"/>
  <c r="M2173" i="2"/>
  <c r="J2173" i="2"/>
  <c r="AG2173" i="2" s="1"/>
  <c r="G2173" i="2"/>
  <c r="AB2172" i="2"/>
  <c r="Y2172" i="2"/>
  <c r="AD2172" i="2" s="1"/>
  <c r="V2172" i="2"/>
  <c r="AE2172" i="2" s="1"/>
  <c r="S2172" i="2"/>
  <c r="AC2172" i="2" s="1"/>
  <c r="P2172" i="2"/>
  <c r="M2172" i="2"/>
  <c r="AF2172" i="2" s="1"/>
  <c r="J2172" i="2"/>
  <c r="AG2172" i="2" s="1"/>
  <c r="G2172" i="2"/>
  <c r="AB2171" i="2"/>
  <c r="Y2171" i="2"/>
  <c r="AD2171" i="2" s="1"/>
  <c r="V2171" i="2"/>
  <c r="AE2171" i="2" s="1"/>
  <c r="S2171" i="2"/>
  <c r="AC2171" i="2" s="1"/>
  <c r="P2171" i="2"/>
  <c r="M2171" i="2"/>
  <c r="AF2171" i="2" s="1"/>
  <c r="J2171" i="2"/>
  <c r="AG2171" i="2" s="1"/>
  <c r="G2171" i="2"/>
  <c r="AF2170" i="2"/>
  <c r="AB2170" i="2"/>
  <c r="Y2170" i="2"/>
  <c r="AD2170" i="2" s="1"/>
  <c r="AH2170" i="2" s="1"/>
  <c r="V2170" i="2"/>
  <c r="AE2170" i="2" s="1"/>
  <c r="S2170" i="2"/>
  <c r="AC2170" i="2" s="1"/>
  <c r="P2170" i="2"/>
  <c r="M2170" i="2"/>
  <c r="J2170" i="2"/>
  <c r="AG2170" i="2" s="1"/>
  <c r="G2170" i="2"/>
  <c r="AF2169" i="2"/>
  <c r="AE2169" i="2"/>
  <c r="AC2169" i="2"/>
  <c r="AB2169" i="2"/>
  <c r="Y2169" i="2"/>
  <c r="AD2169" i="2" s="1"/>
  <c r="AH2169" i="2" s="1"/>
  <c r="V2169" i="2"/>
  <c r="S2169" i="2"/>
  <c r="P2169" i="2"/>
  <c r="M2169" i="2"/>
  <c r="J2169" i="2"/>
  <c r="AG2169" i="2" s="1"/>
  <c r="G2169" i="2"/>
  <c r="AF2168" i="2"/>
  <c r="AE2168" i="2"/>
  <c r="AD2168" i="2"/>
  <c r="AC2168" i="2"/>
  <c r="AB2168" i="2"/>
  <c r="Y2168" i="2"/>
  <c r="V2168" i="2"/>
  <c r="S2168" i="2"/>
  <c r="P2168" i="2"/>
  <c r="M2168" i="2"/>
  <c r="J2168" i="2"/>
  <c r="AG2168" i="2" s="1"/>
  <c r="G2168" i="2"/>
  <c r="AF2167" i="2"/>
  <c r="AE2167" i="2"/>
  <c r="AB2167" i="2"/>
  <c r="Y2167" i="2"/>
  <c r="AD2167" i="2" s="1"/>
  <c r="V2167" i="2"/>
  <c r="S2167" i="2"/>
  <c r="AC2167" i="2" s="1"/>
  <c r="P2167" i="2"/>
  <c r="M2167" i="2"/>
  <c r="J2167" i="2"/>
  <c r="AG2167" i="2" s="1"/>
  <c r="G2167" i="2"/>
  <c r="AG2166" i="2"/>
  <c r="AB2166" i="2"/>
  <c r="Y2166" i="2"/>
  <c r="AD2166" i="2" s="1"/>
  <c r="V2166" i="2"/>
  <c r="AE2166" i="2" s="1"/>
  <c r="S2166" i="2"/>
  <c r="AC2166" i="2" s="1"/>
  <c r="P2166" i="2"/>
  <c r="M2166" i="2"/>
  <c r="AF2166" i="2" s="1"/>
  <c r="J2166" i="2"/>
  <c r="G2166" i="2"/>
  <c r="AB2165" i="2"/>
  <c r="Y2165" i="2"/>
  <c r="AD2165" i="2" s="1"/>
  <c r="V2165" i="2"/>
  <c r="AE2165" i="2" s="1"/>
  <c r="S2165" i="2"/>
  <c r="AC2165" i="2" s="1"/>
  <c r="P2165" i="2"/>
  <c r="M2165" i="2"/>
  <c r="AF2165" i="2" s="1"/>
  <c r="J2165" i="2"/>
  <c r="AG2165" i="2" s="1"/>
  <c r="G2165" i="2"/>
  <c r="AF2164" i="2"/>
  <c r="AB2164" i="2"/>
  <c r="Y2164" i="2"/>
  <c r="AD2164" i="2" s="1"/>
  <c r="V2164" i="2"/>
  <c r="AE2164" i="2" s="1"/>
  <c r="S2164" i="2"/>
  <c r="AC2164" i="2" s="1"/>
  <c r="P2164" i="2"/>
  <c r="M2164" i="2"/>
  <c r="J2164" i="2"/>
  <c r="AG2164" i="2" s="1"/>
  <c r="G2164" i="2"/>
  <c r="AF2163" i="2"/>
  <c r="AE2163" i="2"/>
  <c r="AD2163" i="2"/>
  <c r="AC2163" i="2"/>
  <c r="AB2163" i="2"/>
  <c r="Y2163" i="2"/>
  <c r="V2163" i="2"/>
  <c r="S2163" i="2"/>
  <c r="P2163" i="2"/>
  <c r="M2163" i="2"/>
  <c r="J2163" i="2"/>
  <c r="AG2163" i="2" s="1"/>
  <c r="G2163" i="2"/>
  <c r="AF2162" i="2"/>
  <c r="AE2162" i="2"/>
  <c r="AD2162" i="2"/>
  <c r="AC2162" i="2"/>
  <c r="AB2162" i="2"/>
  <c r="Y2162" i="2"/>
  <c r="V2162" i="2"/>
  <c r="S2162" i="2"/>
  <c r="P2162" i="2"/>
  <c r="M2162" i="2"/>
  <c r="J2162" i="2"/>
  <c r="AG2162" i="2" s="1"/>
  <c r="G2162" i="2"/>
  <c r="AH2161" i="2"/>
  <c r="AF2161" i="2"/>
  <c r="AE2161" i="2"/>
  <c r="AD2161" i="2"/>
  <c r="AB2161" i="2"/>
  <c r="Y2161" i="2"/>
  <c r="V2161" i="2"/>
  <c r="S2161" i="2"/>
  <c r="AC2161" i="2" s="1"/>
  <c r="P2161" i="2"/>
  <c r="M2161" i="2"/>
  <c r="J2161" i="2"/>
  <c r="AG2161" i="2" s="1"/>
  <c r="G2161" i="2"/>
  <c r="AG2160" i="2"/>
  <c r="AB2160" i="2"/>
  <c r="Y2160" i="2"/>
  <c r="AD2160" i="2" s="1"/>
  <c r="V2160" i="2"/>
  <c r="AE2160" i="2" s="1"/>
  <c r="S2160" i="2"/>
  <c r="AC2160" i="2" s="1"/>
  <c r="P2160" i="2"/>
  <c r="M2160" i="2"/>
  <c r="AF2160" i="2" s="1"/>
  <c r="J2160" i="2"/>
  <c r="G2160" i="2"/>
  <c r="AB2159" i="2"/>
  <c r="Y2159" i="2"/>
  <c r="AD2159" i="2" s="1"/>
  <c r="V2159" i="2"/>
  <c r="AE2159" i="2" s="1"/>
  <c r="S2159" i="2"/>
  <c r="AC2159" i="2" s="1"/>
  <c r="P2159" i="2"/>
  <c r="M2159" i="2"/>
  <c r="AF2159" i="2" s="1"/>
  <c r="J2159" i="2"/>
  <c r="AG2159" i="2" s="1"/>
  <c r="G2159" i="2"/>
  <c r="AF2158" i="2"/>
  <c r="AB2158" i="2"/>
  <c r="Y2158" i="2"/>
  <c r="AD2158" i="2" s="1"/>
  <c r="V2158" i="2"/>
  <c r="AE2158" i="2" s="1"/>
  <c r="S2158" i="2"/>
  <c r="AC2158" i="2" s="1"/>
  <c r="P2158" i="2"/>
  <c r="M2158" i="2"/>
  <c r="J2158" i="2"/>
  <c r="AG2158" i="2" s="1"/>
  <c r="G2158" i="2"/>
  <c r="AF2157" i="2"/>
  <c r="AE2157" i="2"/>
  <c r="AC2157" i="2"/>
  <c r="AB2157" i="2"/>
  <c r="Y2157" i="2"/>
  <c r="AD2157" i="2" s="1"/>
  <c r="AH2157" i="2" s="1"/>
  <c r="V2157" i="2"/>
  <c r="S2157" i="2"/>
  <c r="P2157" i="2"/>
  <c r="M2157" i="2"/>
  <c r="J2157" i="2"/>
  <c r="AG2157" i="2" s="1"/>
  <c r="G2157" i="2"/>
  <c r="AF2156" i="2"/>
  <c r="AE2156" i="2"/>
  <c r="AD2156" i="2"/>
  <c r="AC2156" i="2"/>
  <c r="AB2156" i="2"/>
  <c r="Y2156" i="2"/>
  <c r="V2156" i="2"/>
  <c r="S2156" i="2"/>
  <c r="P2156" i="2"/>
  <c r="M2156" i="2"/>
  <c r="J2156" i="2"/>
  <c r="AG2156" i="2" s="1"/>
  <c r="G2156" i="2"/>
  <c r="AH2155" i="2"/>
  <c r="AF2155" i="2"/>
  <c r="AE2155" i="2"/>
  <c r="AB2155" i="2"/>
  <c r="Y2155" i="2"/>
  <c r="AD2155" i="2" s="1"/>
  <c r="V2155" i="2"/>
  <c r="S2155" i="2"/>
  <c r="AC2155" i="2" s="1"/>
  <c r="P2155" i="2"/>
  <c r="M2155" i="2"/>
  <c r="J2155" i="2"/>
  <c r="AG2155" i="2" s="1"/>
  <c r="G2155" i="2"/>
  <c r="AB2154" i="2"/>
  <c r="Y2154" i="2"/>
  <c r="AD2154" i="2" s="1"/>
  <c r="V2154" i="2"/>
  <c r="AE2154" i="2" s="1"/>
  <c r="S2154" i="2"/>
  <c r="AC2154" i="2" s="1"/>
  <c r="P2154" i="2"/>
  <c r="M2154" i="2"/>
  <c r="AF2154" i="2" s="1"/>
  <c r="J2154" i="2"/>
  <c r="AG2154" i="2" s="1"/>
  <c r="AH2154" i="2" s="1"/>
  <c r="G2154" i="2"/>
  <c r="AB2153" i="2"/>
  <c r="Y2153" i="2"/>
  <c r="AD2153" i="2" s="1"/>
  <c r="V2153" i="2"/>
  <c r="AE2153" i="2" s="1"/>
  <c r="S2153" i="2"/>
  <c r="AC2153" i="2" s="1"/>
  <c r="P2153" i="2"/>
  <c r="M2153" i="2"/>
  <c r="AF2153" i="2" s="1"/>
  <c r="J2153" i="2"/>
  <c r="AG2153" i="2" s="1"/>
  <c r="G2153" i="2"/>
  <c r="AF2152" i="2"/>
  <c r="AB2152" i="2"/>
  <c r="Y2152" i="2"/>
  <c r="AD2152" i="2" s="1"/>
  <c r="AH2152" i="2" s="1"/>
  <c r="V2152" i="2"/>
  <c r="AE2152" i="2" s="1"/>
  <c r="S2152" i="2"/>
  <c r="AC2152" i="2" s="1"/>
  <c r="P2152" i="2"/>
  <c r="M2152" i="2"/>
  <c r="J2152" i="2"/>
  <c r="AG2152" i="2" s="1"/>
  <c r="G2152" i="2"/>
  <c r="AF2151" i="2"/>
  <c r="AE2151" i="2"/>
  <c r="AC2151" i="2"/>
  <c r="AB2151" i="2"/>
  <c r="Y2151" i="2"/>
  <c r="AD2151" i="2" s="1"/>
  <c r="AH2151" i="2" s="1"/>
  <c r="V2151" i="2"/>
  <c r="S2151" i="2"/>
  <c r="P2151" i="2"/>
  <c r="M2151" i="2"/>
  <c r="J2151" i="2"/>
  <c r="AG2151" i="2" s="1"/>
  <c r="G2151" i="2"/>
  <c r="AF2150" i="2"/>
  <c r="AE2150" i="2"/>
  <c r="AD2150" i="2"/>
  <c r="AH2150" i="2" s="1"/>
  <c r="AC2150" i="2"/>
  <c r="AB2150" i="2"/>
  <c r="Y2150" i="2"/>
  <c r="V2150" i="2"/>
  <c r="S2150" i="2"/>
  <c r="P2150" i="2"/>
  <c r="M2150" i="2"/>
  <c r="J2150" i="2"/>
  <c r="AG2150" i="2" s="1"/>
  <c r="G2150" i="2"/>
  <c r="AG2149" i="2"/>
  <c r="AF2149" i="2"/>
  <c r="AE2149" i="2"/>
  <c r="AB2149" i="2"/>
  <c r="Y2149" i="2"/>
  <c r="AD2149" i="2" s="1"/>
  <c r="AH2149" i="2" s="1"/>
  <c r="V2149" i="2"/>
  <c r="S2149" i="2"/>
  <c r="AC2149" i="2" s="1"/>
  <c r="P2149" i="2"/>
  <c r="M2149" i="2"/>
  <c r="J2149" i="2"/>
  <c r="G2149" i="2"/>
  <c r="AB2148" i="2"/>
  <c r="Y2148" i="2"/>
  <c r="AD2148" i="2" s="1"/>
  <c r="V2148" i="2"/>
  <c r="AE2148" i="2" s="1"/>
  <c r="S2148" i="2"/>
  <c r="AC2148" i="2" s="1"/>
  <c r="P2148" i="2"/>
  <c r="M2148" i="2"/>
  <c r="AF2148" i="2" s="1"/>
  <c r="J2148" i="2"/>
  <c r="AG2148" i="2" s="1"/>
  <c r="G2148" i="2"/>
  <c r="AB2147" i="2"/>
  <c r="Y2147" i="2"/>
  <c r="AD2147" i="2" s="1"/>
  <c r="V2147" i="2"/>
  <c r="AE2147" i="2" s="1"/>
  <c r="S2147" i="2"/>
  <c r="AC2147" i="2" s="1"/>
  <c r="P2147" i="2"/>
  <c r="M2147" i="2"/>
  <c r="AF2147" i="2" s="1"/>
  <c r="J2147" i="2"/>
  <c r="AG2147" i="2" s="1"/>
  <c r="G2147" i="2"/>
  <c r="AF2146" i="2"/>
  <c r="AB2146" i="2"/>
  <c r="Y2146" i="2"/>
  <c r="AD2146" i="2" s="1"/>
  <c r="AH2146" i="2" s="1"/>
  <c r="V2146" i="2"/>
  <c r="AE2146" i="2" s="1"/>
  <c r="S2146" i="2"/>
  <c r="AC2146" i="2" s="1"/>
  <c r="P2146" i="2"/>
  <c r="M2146" i="2"/>
  <c r="J2146" i="2"/>
  <c r="AG2146" i="2" s="1"/>
  <c r="G2146" i="2"/>
  <c r="AF2145" i="2"/>
  <c r="AE2145" i="2"/>
  <c r="AC2145" i="2"/>
  <c r="AB2145" i="2"/>
  <c r="Y2145" i="2"/>
  <c r="AD2145" i="2" s="1"/>
  <c r="AH2145" i="2" s="1"/>
  <c r="V2145" i="2"/>
  <c r="S2145" i="2"/>
  <c r="P2145" i="2"/>
  <c r="M2145" i="2"/>
  <c r="J2145" i="2"/>
  <c r="AG2145" i="2" s="1"/>
  <c r="G2145" i="2"/>
  <c r="AF2144" i="2"/>
  <c r="AE2144" i="2"/>
  <c r="AD2144" i="2"/>
  <c r="AH2144" i="2" s="1"/>
  <c r="AC2144" i="2"/>
  <c r="AB2144" i="2"/>
  <c r="Y2144" i="2"/>
  <c r="V2144" i="2"/>
  <c r="S2144" i="2"/>
  <c r="P2144" i="2"/>
  <c r="M2144" i="2"/>
  <c r="J2144" i="2"/>
  <c r="AG2144" i="2" s="1"/>
  <c r="G2144" i="2"/>
  <c r="AG2143" i="2"/>
  <c r="AF2143" i="2"/>
  <c r="AE2143" i="2"/>
  <c r="AB2143" i="2"/>
  <c r="Y2143" i="2"/>
  <c r="AD2143" i="2" s="1"/>
  <c r="AH2143" i="2" s="1"/>
  <c r="V2143" i="2"/>
  <c r="S2143" i="2"/>
  <c r="AC2143" i="2" s="1"/>
  <c r="P2143" i="2"/>
  <c r="M2143" i="2"/>
  <c r="J2143" i="2"/>
  <c r="G2143" i="2"/>
  <c r="AG2142" i="2"/>
  <c r="AB2142" i="2"/>
  <c r="Y2142" i="2"/>
  <c r="AD2142" i="2" s="1"/>
  <c r="V2142" i="2"/>
  <c r="AE2142" i="2" s="1"/>
  <c r="S2142" i="2"/>
  <c r="AC2142" i="2" s="1"/>
  <c r="P2142" i="2"/>
  <c r="M2142" i="2"/>
  <c r="AF2142" i="2" s="1"/>
  <c r="J2142" i="2"/>
  <c r="G2142" i="2"/>
  <c r="AB2141" i="2"/>
  <c r="Y2141" i="2"/>
  <c r="AD2141" i="2" s="1"/>
  <c r="V2141" i="2"/>
  <c r="AE2141" i="2" s="1"/>
  <c r="S2141" i="2"/>
  <c r="AC2141" i="2" s="1"/>
  <c r="P2141" i="2"/>
  <c r="M2141" i="2"/>
  <c r="AF2141" i="2" s="1"/>
  <c r="J2141" i="2"/>
  <c r="AG2141" i="2" s="1"/>
  <c r="G2141" i="2"/>
  <c r="AF2140" i="2"/>
  <c r="AB2140" i="2"/>
  <c r="Y2140" i="2"/>
  <c r="AD2140" i="2" s="1"/>
  <c r="V2140" i="2"/>
  <c r="AE2140" i="2" s="1"/>
  <c r="S2140" i="2"/>
  <c r="AC2140" i="2" s="1"/>
  <c r="P2140" i="2"/>
  <c r="M2140" i="2"/>
  <c r="J2140" i="2"/>
  <c r="AG2140" i="2" s="1"/>
  <c r="G2140" i="2"/>
  <c r="AF2139" i="2"/>
  <c r="AE2139" i="2"/>
  <c r="AD2139" i="2"/>
  <c r="AH2139" i="2" s="1"/>
  <c r="AC2139" i="2"/>
  <c r="AB2139" i="2"/>
  <c r="Y2139" i="2"/>
  <c r="V2139" i="2"/>
  <c r="S2139" i="2"/>
  <c r="P2139" i="2"/>
  <c r="M2139" i="2"/>
  <c r="J2139" i="2"/>
  <c r="AG2139" i="2" s="1"/>
  <c r="G2139" i="2"/>
  <c r="AF2138" i="2"/>
  <c r="AE2138" i="2"/>
  <c r="AD2138" i="2"/>
  <c r="AH2138" i="2" s="1"/>
  <c r="AC2138" i="2"/>
  <c r="AB2138" i="2"/>
  <c r="Y2138" i="2"/>
  <c r="V2138" i="2"/>
  <c r="S2138" i="2"/>
  <c r="P2138" i="2"/>
  <c r="M2138" i="2"/>
  <c r="J2138" i="2"/>
  <c r="AG2138" i="2" s="1"/>
  <c r="G2138" i="2"/>
  <c r="AG2137" i="2"/>
  <c r="AF2137" i="2"/>
  <c r="AE2137" i="2"/>
  <c r="AH2137" i="2" s="1"/>
  <c r="AB2137" i="2"/>
  <c r="Y2137" i="2"/>
  <c r="AD2137" i="2" s="1"/>
  <c r="V2137" i="2"/>
  <c r="S2137" i="2"/>
  <c r="AC2137" i="2" s="1"/>
  <c r="P2137" i="2"/>
  <c r="M2137" i="2"/>
  <c r="J2137" i="2"/>
  <c r="G2137" i="2"/>
  <c r="AG2136" i="2"/>
  <c r="AB2136" i="2"/>
  <c r="Y2136" i="2"/>
  <c r="AD2136" i="2" s="1"/>
  <c r="AH2136" i="2" s="1"/>
  <c r="V2136" i="2"/>
  <c r="AE2136" i="2" s="1"/>
  <c r="S2136" i="2"/>
  <c r="AC2136" i="2" s="1"/>
  <c r="P2136" i="2"/>
  <c r="M2136" i="2"/>
  <c r="AF2136" i="2" s="1"/>
  <c r="J2136" i="2"/>
  <c r="G2136" i="2"/>
  <c r="AB2135" i="2"/>
  <c r="Y2135" i="2"/>
  <c r="AD2135" i="2" s="1"/>
  <c r="V2135" i="2"/>
  <c r="AE2135" i="2" s="1"/>
  <c r="S2135" i="2"/>
  <c r="AC2135" i="2" s="1"/>
  <c r="P2135" i="2"/>
  <c r="M2135" i="2"/>
  <c r="AF2135" i="2" s="1"/>
  <c r="J2135" i="2"/>
  <c r="AG2135" i="2" s="1"/>
  <c r="G2135" i="2"/>
  <c r="AF2134" i="2"/>
  <c r="AB2134" i="2"/>
  <c r="Y2134" i="2"/>
  <c r="AD2134" i="2" s="1"/>
  <c r="V2134" i="2"/>
  <c r="AE2134" i="2" s="1"/>
  <c r="S2134" i="2"/>
  <c r="AC2134" i="2" s="1"/>
  <c r="P2134" i="2"/>
  <c r="M2134" i="2"/>
  <c r="J2134" i="2"/>
  <c r="AG2134" i="2" s="1"/>
  <c r="G2134" i="2"/>
  <c r="AF2133" i="2"/>
  <c r="AE2133" i="2"/>
  <c r="AC2133" i="2"/>
  <c r="AB2133" i="2"/>
  <c r="Y2133" i="2"/>
  <c r="AD2133" i="2" s="1"/>
  <c r="AH2133" i="2" s="1"/>
  <c r="V2133" i="2"/>
  <c r="S2133" i="2"/>
  <c r="P2133" i="2"/>
  <c r="M2133" i="2"/>
  <c r="J2133" i="2"/>
  <c r="AG2133" i="2" s="1"/>
  <c r="G2133" i="2"/>
  <c r="AF2132" i="2"/>
  <c r="AE2132" i="2"/>
  <c r="AD2132" i="2"/>
  <c r="AC2132" i="2"/>
  <c r="AB2132" i="2"/>
  <c r="Y2132" i="2"/>
  <c r="V2132" i="2"/>
  <c r="S2132" i="2"/>
  <c r="P2132" i="2"/>
  <c r="M2132" i="2"/>
  <c r="J2132" i="2"/>
  <c r="AG2132" i="2" s="1"/>
  <c r="G2132" i="2"/>
  <c r="AH2131" i="2"/>
  <c r="AF2131" i="2"/>
  <c r="AE2131" i="2"/>
  <c r="AB2131" i="2"/>
  <c r="Y2131" i="2"/>
  <c r="AD2131" i="2" s="1"/>
  <c r="V2131" i="2"/>
  <c r="S2131" i="2"/>
  <c r="AC2131" i="2" s="1"/>
  <c r="P2131" i="2"/>
  <c r="M2131" i="2"/>
  <c r="J2131" i="2"/>
  <c r="AG2131" i="2" s="1"/>
  <c r="G2131" i="2"/>
  <c r="AH2130" i="2"/>
  <c r="AB2130" i="2"/>
  <c r="Y2130" i="2"/>
  <c r="AD2130" i="2" s="1"/>
  <c r="V2130" i="2"/>
  <c r="AE2130" i="2" s="1"/>
  <c r="S2130" i="2"/>
  <c r="AC2130" i="2" s="1"/>
  <c r="P2130" i="2"/>
  <c r="M2130" i="2"/>
  <c r="AF2130" i="2" s="1"/>
  <c r="J2130" i="2"/>
  <c r="AG2130" i="2" s="1"/>
  <c r="G2130" i="2"/>
  <c r="AB2129" i="2"/>
  <c r="Y2129" i="2"/>
  <c r="AD2129" i="2" s="1"/>
  <c r="V2129" i="2"/>
  <c r="AE2129" i="2" s="1"/>
  <c r="S2129" i="2"/>
  <c r="AC2129" i="2" s="1"/>
  <c r="P2129" i="2"/>
  <c r="M2129" i="2"/>
  <c r="AF2129" i="2" s="1"/>
  <c r="J2129" i="2"/>
  <c r="AG2129" i="2" s="1"/>
  <c r="G2129" i="2"/>
  <c r="AF2128" i="2"/>
  <c r="AB2128" i="2"/>
  <c r="Y2128" i="2"/>
  <c r="AD2128" i="2" s="1"/>
  <c r="AH2128" i="2" s="1"/>
  <c r="V2128" i="2"/>
  <c r="AE2128" i="2" s="1"/>
  <c r="S2128" i="2"/>
  <c r="AC2128" i="2" s="1"/>
  <c r="P2128" i="2"/>
  <c r="M2128" i="2"/>
  <c r="J2128" i="2"/>
  <c r="AG2128" i="2" s="1"/>
  <c r="G2128" i="2"/>
  <c r="AF2127" i="2"/>
  <c r="AE2127" i="2"/>
  <c r="AC2127" i="2"/>
  <c r="AB2127" i="2"/>
  <c r="Y2127" i="2"/>
  <c r="AD2127" i="2" s="1"/>
  <c r="AH2127" i="2" s="1"/>
  <c r="V2127" i="2"/>
  <c r="S2127" i="2"/>
  <c r="P2127" i="2"/>
  <c r="M2127" i="2"/>
  <c r="J2127" i="2"/>
  <c r="AG2127" i="2" s="1"/>
  <c r="G2127" i="2"/>
  <c r="AF2126" i="2"/>
  <c r="AE2126" i="2"/>
  <c r="AD2126" i="2"/>
  <c r="AH2126" i="2" s="1"/>
  <c r="AC2126" i="2"/>
  <c r="AB2126" i="2"/>
  <c r="Y2126" i="2"/>
  <c r="V2126" i="2"/>
  <c r="S2126" i="2"/>
  <c r="P2126" i="2"/>
  <c r="M2126" i="2"/>
  <c r="J2126" i="2"/>
  <c r="AG2126" i="2" s="1"/>
  <c r="G2126" i="2"/>
  <c r="AF2125" i="2"/>
  <c r="AE2125" i="2"/>
  <c r="AD2125" i="2"/>
  <c r="AC2125" i="2"/>
  <c r="AB2125" i="2"/>
  <c r="Y2125" i="2"/>
  <c r="V2125" i="2"/>
  <c r="S2125" i="2"/>
  <c r="P2125" i="2"/>
  <c r="M2125" i="2"/>
  <c r="J2125" i="2"/>
  <c r="AG2125" i="2" s="1"/>
  <c r="G2125" i="2"/>
  <c r="AG2124" i="2"/>
  <c r="AB2124" i="2"/>
  <c r="Y2124" i="2"/>
  <c r="AD2124" i="2" s="1"/>
  <c r="V2124" i="2"/>
  <c r="AE2124" i="2" s="1"/>
  <c r="S2124" i="2"/>
  <c r="AC2124" i="2" s="1"/>
  <c r="P2124" i="2"/>
  <c r="M2124" i="2"/>
  <c r="AF2124" i="2" s="1"/>
  <c r="J2124" i="2"/>
  <c r="G2124" i="2"/>
  <c r="AB2123" i="2"/>
  <c r="Y2123" i="2"/>
  <c r="AD2123" i="2" s="1"/>
  <c r="V2123" i="2"/>
  <c r="AE2123" i="2" s="1"/>
  <c r="S2123" i="2"/>
  <c r="AC2123" i="2" s="1"/>
  <c r="P2123" i="2"/>
  <c r="M2123" i="2"/>
  <c r="AF2123" i="2" s="1"/>
  <c r="J2123" i="2"/>
  <c r="AG2123" i="2" s="1"/>
  <c r="G2123" i="2"/>
  <c r="AF2122" i="2"/>
  <c r="AB2122" i="2"/>
  <c r="Y2122" i="2"/>
  <c r="AD2122" i="2" s="1"/>
  <c r="V2122" i="2"/>
  <c r="AE2122" i="2" s="1"/>
  <c r="S2122" i="2"/>
  <c r="AC2122" i="2" s="1"/>
  <c r="P2122" i="2"/>
  <c r="M2122" i="2"/>
  <c r="J2122" i="2"/>
  <c r="AG2122" i="2" s="1"/>
  <c r="G2122" i="2"/>
  <c r="AF2121" i="2"/>
  <c r="AE2121" i="2"/>
  <c r="AD2121" i="2"/>
  <c r="AH2121" i="2" s="1"/>
  <c r="AC2121" i="2"/>
  <c r="AB2121" i="2"/>
  <c r="Y2121" i="2"/>
  <c r="V2121" i="2"/>
  <c r="S2121" i="2"/>
  <c r="P2121" i="2"/>
  <c r="M2121" i="2"/>
  <c r="J2121" i="2"/>
  <c r="AG2121" i="2" s="1"/>
  <c r="G2121" i="2"/>
  <c r="AF2120" i="2"/>
  <c r="AE2120" i="2"/>
  <c r="AD2120" i="2"/>
  <c r="AH2120" i="2" s="1"/>
  <c r="AC2120" i="2"/>
  <c r="AB2120" i="2"/>
  <c r="Y2120" i="2"/>
  <c r="V2120" i="2"/>
  <c r="S2120" i="2"/>
  <c r="P2120" i="2"/>
  <c r="M2120" i="2"/>
  <c r="J2120" i="2"/>
  <c r="AG2120" i="2" s="1"/>
  <c r="G2120" i="2"/>
  <c r="AG2119" i="2"/>
  <c r="AF2119" i="2"/>
  <c r="AH2119" i="2" s="1"/>
  <c r="AE2119" i="2"/>
  <c r="AB2119" i="2"/>
  <c r="Y2119" i="2"/>
  <c r="AD2119" i="2" s="1"/>
  <c r="V2119" i="2"/>
  <c r="S2119" i="2"/>
  <c r="AC2119" i="2" s="1"/>
  <c r="P2119" i="2"/>
  <c r="M2119" i="2"/>
  <c r="J2119" i="2"/>
  <c r="G2119" i="2"/>
  <c r="AH2118" i="2"/>
  <c r="AG2118" i="2"/>
  <c r="AB2118" i="2"/>
  <c r="Y2118" i="2"/>
  <c r="AD2118" i="2" s="1"/>
  <c r="V2118" i="2"/>
  <c r="AE2118" i="2" s="1"/>
  <c r="S2118" i="2"/>
  <c r="AC2118" i="2" s="1"/>
  <c r="P2118" i="2"/>
  <c r="M2118" i="2"/>
  <c r="AF2118" i="2" s="1"/>
  <c r="J2118" i="2"/>
  <c r="G2118" i="2"/>
  <c r="AB2117" i="2"/>
  <c r="Y2117" i="2"/>
  <c r="AD2117" i="2" s="1"/>
  <c r="V2117" i="2"/>
  <c r="AE2117" i="2" s="1"/>
  <c r="S2117" i="2"/>
  <c r="AC2117" i="2" s="1"/>
  <c r="P2117" i="2"/>
  <c r="M2117" i="2"/>
  <c r="AF2117" i="2" s="1"/>
  <c r="J2117" i="2"/>
  <c r="AG2117" i="2" s="1"/>
  <c r="G2117" i="2"/>
  <c r="AF2116" i="2"/>
  <c r="AB2116" i="2"/>
  <c r="Y2116" i="2"/>
  <c r="AD2116" i="2" s="1"/>
  <c r="V2116" i="2"/>
  <c r="AE2116" i="2" s="1"/>
  <c r="S2116" i="2"/>
  <c r="AC2116" i="2" s="1"/>
  <c r="P2116" i="2"/>
  <c r="M2116" i="2"/>
  <c r="J2116" i="2"/>
  <c r="AG2116" i="2" s="1"/>
  <c r="G2116" i="2"/>
  <c r="AF2115" i="2"/>
  <c r="AE2115" i="2"/>
  <c r="AC2115" i="2"/>
  <c r="AB2115" i="2"/>
  <c r="Y2115" i="2"/>
  <c r="AD2115" i="2" s="1"/>
  <c r="AH2115" i="2" s="1"/>
  <c r="V2115" i="2"/>
  <c r="S2115" i="2"/>
  <c r="P2115" i="2"/>
  <c r="M2115" i="2"/>
  <c r="J2115" i="2"/>
  <c r="AG2115" i="2" s="1"/>
  <c r="G2115" i="2"/>
  <c r="AF2114" i="2"/>
  <c r="AE2114" i="2"/>
  <c r="AD2114" i="2"/>
  <c r="AC2114" i="2"/>
  <c r="AB2114" i="2"/>
  <c r="Y2114" i="2"/>
  <c r="V2114" i="2"/>
  <c r="S2114" i="2"/>
  <c r="P2114" i="2"/>
  <c r="M2114" i="2"/>
  <c r="J2114" i="2"/>
  <c r="AG2114" i="2" s="1"/>
  <c r="G2114" i="2"/>
  <c r="AH2113" i="2"/>
  <c r="AG2113" i="2"/>
  <c r="AF2113" i="2"/>
  <c r="AE2113" i="2"/>
  <c r="AB2113" i="2"/>
  <c r="Y2113" i="2"/>
  <c r="AD2113" i="2" s="1"/>
  <c r="V2113" i="2"/>
  <c r="S2113" i="2"/>
  <c r="AC2113" i="2" s="1"/>
  <c r="P2113" i="2"/>
  <c r="M2113" i="2"/>
  <c r="J2113" i="2"/>
  <c r="G2113" i="2"/>
  <c r="AH2112" i="2"/>
  <c r="AG2112" i="2"/>
  <c r="AB2112" i="2"/>
  <c r="Y2112" i="2"/>
  <c r="AD2112" i="2" s="1"/>
  <c r="V2112" i="2"/>
  <c r="AE2112" i="2" s="1"/>
  <c r="S2112" i="2"/>
  <c r="AC2112" i="2" s="1"/>
  <c r="P2112" i="2"/>
  <c r="M2112" i="2"/>
  <c r="AF2112" i="2" s="1"/>
  <c r="J2112" i="2"/>
  <c r="G2112" i="2"/>
  <c r="AB2111" i="2"/>
  <c r="Y2111" i="2"/>
  <c r="AD2111" i="2" s="1"/>
  <c r="V2111" i="2"/>
  <c r="AE2111" i="2" s="1"/>
  <c r="S2111" i="2"/>
  <c r="AC2111" i="2" s="1"/>
  <c r="P2111" i="2"/>
  <c r="M2111" i="2"/>
  <c r="AF2111" i="2" s="1"/>
  <c r="J2111" i="2"/>
  <c r="AG2111" i="2" s="1"/>
  <c r="G2111" i="2"/>
  <c r="AF2110" i="2"/>
  <c r="AB2110" i="2"/>
  <c r="Y2110" i="2"/>
  <c r="AD2110" i="2" s="1"/>
  <c r="V2110" i="2"/>
  <c r="AE2110" i="2" s="1"/>
  <c r="S2110" i="2"/>
  <c r="AC2110" i="2" s="1"/>
  <c r="P2110" i="2"/>
  <c r="M2110" i="2"/>
  <c r="J2110" i="2"/>
  <c r="AG2110" i="2" s="1"/>
  <c r="G2110" i="2"/>
  <c r="AF2109" i="2"/>
  <c r="AE2109" i="2"/>
  <c r="AC2109" i="2"/>
  <c r="AB2109" i="2"/>
  <c r="Y2109" i="2"/>
  <c r="AD2109" i="2" s="1"/>
  <c r="V2109" i="2"/>
  <c r="S2109" i="2"/>
  <c r="P2109" i="2"/>
  <c r="M2109" i="2"/>
  <c r="J2109" i="2"/>
  <c r="AG2109" i="2" s="1"/>
  <c r="G2109" i="2"/>
  <c r="AF2108" i="2"/>
  <c r="AE2108" i="2"/>
  <c r="AD2108" i="2"/>
  <c r="AC2108" i="2"/>
  <c r="AB2108" i="2"/>
  <c r="Y2108" i="2"/>
  <c r="V2108" i="2"/>
  <c r="S2108" i="2"/>
  <c r="P2108" i="2"/>
  <c r="M2108" i="2"/>
  <c r="J2108" i="2"/>
  <c r="AG2108" i="2" s="1"/>
  <c r="G2108" i="2"/>
  <c r="AF2107" i="2"/>
  <c r="AE2107" i="2"/>
  <c r="AB2107" i="2"/>
  <c r="Y2107" i="2"/>
  <c r="AD2107" i="2" s="1"/>
  <c r="V2107" i="2"/>
  <c r="S2107" i="2"/>
  <c r="AC2107" i="2" s="1"/>
  <c r="P2107" i="2"/>
  <c r="M2107" i="2"/>
  <c r="J2107" i="2"/>
  <c r="AG2107" i="2" s="1"/>
  <c r="G2107" i="2"/>
  <c r="AB2106" i="2"/>
  <c r="Y2106" i="2"/>
  <c r="AD2106" i="2" s="1"/>
  <c r="AH2106" i="2" s="1"/>
  <c r="V2106" i="2"/>
  <c r="AE2106" i="2" s="1"/>
  <c r="S2106" i="2"/>
  <c r="AC2106" i="2" s="1"/>
  <c r="P2106" i="2"/>
  <c r="M2106" i="2"/>
  <c r="AF2106" i="2" s="1"/>
  <c r="J2106" i="2"/>
  <c r="AG2106" i="2" s="1"/>
  <c r="G2106" i="2"/>
  <c r="AB2105" i="2"/>
  <c r="Y2105" i="2"/>
  <c r="AD2105" i="2" s="1"/>
  <c r="V2105" i="2"/>
  <c r="AE2105" i="2" s="1"/>
  <c r="S2105" i="2"/>
  <c r="AC2105" i="2" s="1"/>
  <c r="P2105" i="2"/>
  <c r="M2105" i="2"/>
  <c r="AF2105" i="2" s="1"/>
  <c r="J2105" i="2"/>
  <c r="AG2105" i="2" s="1"/>
  <c r="G2105" i="2"/>
  <c r="AF2104" i="2"/>
  <c r="AB2104" i="2"/>
  <c r="Y2104" i="2"/>
  <c r="AD2104" i="2" s="1"/>
  <c r="AH2104" i="2" s="1"/>
  <c r="V2104" i="2"/>
  <c r="AE2104" i="2" s="1"/>
  <c r="S2104" i="2"/>
  <c r="AC2104" i="2" s="1"/>
  <c r="P2104" i="2"/>
  <c r="M2104" i="2"/>
  <c r="J2104" i="2"/>
  <c r="AG2104" i="2" s="1"/>
  <c r="G2104" i="2"/>
  <c r="AF2103" i="2"/>
  <c r="AE2103" i="2"/>
  <c r="AC2103" i="2"/>
  <c r="AB2103" i="2"/>
  <c r="Y2103" i="2"/>
  <c r="AD2103" i="2" s="1"/>
  <c r="V2103" i="2"/>
  <c r="S2103" i="2"/>
  <c r="P2103" i="2"/>
  <c r="M2103" i="2"/>
  <c r="J2103" i="2"/>
  <c r="AG2103" i="2" s="1"/>
  <c r="G2103" i="2"/>
  <c r="AF2102" i="2"/>
  <c r="AE2102" i="2"/>
  <c r="AD2102" i="2"/>
  <c r="AC2102" i="2"/>
  <c r="AB2102" i="2"/>
  <c r="Y2102" i="2"/>
  <c r="V2102" i="2"/>
  <c r="S2102" i="2"/>
  <c r="P2102" i="2"/>
  <c r="M2102" i="2"/>
  <c r="J2102" i="2"/>
  <c r="AG2102" i="2" s="1"/>
  <c r="G2102" i="2"/>
  <c r="AF2101" i="2"/>
  <c r="AE2101" i="2"/>
  <c r="AB2101" i="2"/>
  <c r="Y2101" i="2"/>
  <c r="AD2101" i="2" s="1"/>
  <c r="V2101" i="2"/>
  <c r="S2101" i="2"/>
  <c r="AC2101" i="2" s="1"/>
  <c r="P2101" i="2"/>
  <c r="M2101" i="2"/>
  <c r="J2101" i="2"/>
  <c r="AG2101" i="2" s="1"/>
  <c r="G2101" i="2"/>
  <c r="AG2100" i="2"/>
  <c r="AB2100" i="2"/>
  <c r="Y2100" i="2"/>
  <c r="AD2100" i="2" s="1"/>
  <c r="AH2100" i="2" s="1"/>
  <c r="V2100" i="2"/>
  <c r="AE2100" i="2" s="1"/>
  <c r="S2100" i="2"/>
  <c r="AC2100" i="2" s="1"/>
  <c r="P2100" i="2"/>
  <c r="M2100" i="2"/>
  <c r="AF2100" i="2" s="1"/>
  <c r="J2100" i="2"/>
  <c r="G2100" i="2"/>
  <c r="AB2099" i="2"/>
  <c r="Y2099" i="2"/>
  <c r="AD2099" i="2" s="1"/>
  <c r="V2099" i="2"/>
  <c r="AE2099" i="2" s="1"/>
  <c r="S2099" i="2"/>
  <c r="AC2099" i="2" s="1"/>
  <c r="P2099" i="2"/>
  <c r="M2099" i="2"/>
  <c r="AF2099" i="2" s="1"/>
  <c r="J2099" i="2"/>
  <c r="AG2099" i="2" s="1"/>
  <c r="G2099" i="2"/>
  <c r="AF2098" i="2"/>
  <c r="AB2098" i="2"/>
  <c r="Y2098" i="2"/>
  <c r="AD2098" i="2" s="1"/>
  <c r="V2098" i="2"/>
  <c r="AE2098" i="2" s="1"/>
  <c r="S2098" i="2"/>
  <c r="AC2098" i="2" s="1"/>
  <c r="P2098" i="2"/>
  <c r="M2098" i="2"/>
  <c r="J2098" i="2"/>
  <c r="AG2098" i="2" s="1"/>
  <c r="G2098" i="2"/>
  <c r="AF2097" i="2"/>
  <c r="AE2097" i="2"/>
  <c r="AD2097" i="2"/>
  <c r="AC2097" i="2"/>
  <c r="AB2097" i="2"/>
  <c r="Y2097" i="2"/>
  <c r="V2097" i="2"/>
  <c r="S2097" i="2"/>
  <c r="P2097" i="2"/>
  <c r="M2097" i="2"/>
  <c r="J2097" i="2"/>
  <c r="AG2097" i="2" s="1"/>
  <c r="G2097" i="2"/>
  <c r="AF2096" i="2"/>
  <c r="AE2096" i="2"/>
  <c r="AD2096" i="2"/>
  <c r="AC2096" i="2"/>
  <c r="AB2096" i="2"/>
  <c r="Y2096" i="2"/>
  <c r="V2096" i="2"/>
  <c r="S2096" i="2"/>
  <c r="P2096" i="2"/>
  <c r="M2096" i="2"/>
  <c r="J2096" i="2"/>
  <c r="AG2096" i="2" s="1"/>
  <c r="G2096" i="2"/>
  <c r="AH2095" i="2"/>
  <c r="AG2095" i="2"/>
  <c r="AF2095" i="2"/>
  <c r="AE2095" i="2"/>
  <c r="AB2095" i="2"/>
  <c r="Y2095" i="2"/>
  <c r="AD2095" i="2" s="1"/>
  <c r="V2095" i="2"/>
  <c r="S2095" i="2"/>
  <c r="AC2095" i="2" s="1"/>
  <c r="P2095" i="2"/>
  <c r="M2095" i="2"/>
  <c r="J2095" i="2"/>
  <c r="G2095" i="2"/>
  <c r="AH2094" i="2"/>
  <c r="AG2094" i="2"/>
  <c r="AB2094" i="2"/>
  <c r="Y2094" i="2"/>
  <c r="AD2094" i="2" s="1"/>
  <c r="V2094" i="2"/>
  <c r="AE2094" i="2" s="1"/>
  <c r="S2094" i="2"/>
  <c r="AC2094" i="2" s="1"/>
  <c r="P2094" i="2"/>
  <c r="M2094" i="2"/>
  <c r="AF2094" i="2" s="1"/>
  <c r="J2094" i="2"/>
  <c r="G2094" i="2"/>
  <c r="AB2093" i="2"/>
  <c r="Y2093" i="2"/>
  <c r="AD2093" i="2" s="1"/>
  <c r="V2093" i="2"/>
  <c r="AE2093" i="2" s="1"/>
  <c r="S2093" i="2"/>
  <c r="AC2093" i="2" s="1"/>
  <c r="P2093" i="2"/>
  <c r="M2093" i="2"/>
  <c r="AF2093" i="2" s="1"/>
  <c r="J2093" i="2"/>
  <c r="AG2093" i="2" s="1"/>
  <c r="G2093" i="2"/>
  <c r="AF2092" i="2"/>
  <c r="AB2092" i="2"/>
  <c r="Y2092" i="2"/>
  <c r="AD2092" i="2" s="1"/>
  <c r="V2092" i="2"/>
  <c r="AE2092" i="2" s="1"/>
  <c r="S2092" i="2"/>
  <c r="AC2092" i="2" s="1"/>
  <c r="P2092" i="2"/>
  <c r="M2092" i="2"/>
  <c r="J2092" i="2"/>
  <c r="AG2092" i="2" s="1"/>
  <c r="G2092" i="2"/>
  <c r="AF2091" i="2"/>
  <c r="AE2091" i="2"/>
  <c r="AC2091" i="2"/>
  <c r="AB2091" i="2"/>
  <c r="Y2091" i="2"/>
  <c r="AD2091" i="2" s="1"/>
  <c r="AH2091" i="2" s="1"/>
  <c r="V2091" i="2"/>
  <c r="S2091" i="2"/>
  <c r="P2091" i="2"/>
  <c r="M2091" i="2"/>
  <c r="J2091" i="2"/>
  <c r="AG2091" i="2" s="1"/>
  <c r="G2091" i="2"/>
  <c r="AF2090" i="2"/>
  <c r="AE2090" i="2"/>
  <c r="AD2090" i="2"/>
  <c r="AC2090" i="2"/>
  <c r="AB2090" i="2"/>
  <c r="Y2090" i="2"/>
  <c r="V2090" i="2"/>
  <c r="S2090" i="2"/>
  <c r="P2090" i="2"/>
  <c r="M2090" i="2"/>
  <c r="J2090" i="2"/>
  <c r="AG2090" i="2" s="1"/>
  <c r="G2090" i="2"/>
  <c r="AF2089" i="2"/>
  <c r="AE2089" i="2"/>
  <c r="AD2089" i="2"/>
  <c r="AB2089" i="2"/>
  <c r="Y2089" i="2"/>
  <c r="V2089" i="2"/>
  <c r="S2089" i="2"/>
  <c r="AC2089" i="2" s="1"/>
  <c r="P2089" i="2"/>
  <c r="M2089" i="2"/>
  <c r="J2089" i="2"/>
  <c r="AG2089" i="2" s="1"/>
  <c r="AH2089" i="2" s="1"/>
  <c r="G2089" i="2"/>
  <c r="AB2088" i="2"/>
  <c r="Y2088" i="2"/>
  <c r="AD2088" i="2" s="1"/>
  <c r="V2088" i="2"/>
  <c r="AE2088" i="2" s="1"/>
  <c r="S2088" i="2"/>
  <c r="AC2088" i="2" s="1"/>
  <c r="P2088" i="2"/>
  <c r="M2088" i="2"/>
  <c r="AF2088" i="2" s="1"/>
  <c r="J2088" i="2"/>
  <c r="AG2088" i="2" s="1"/>
  <c r="AH2088" i="2" s="1"/>
  <c r="G2088" i="2"/>
  <c r="AB2087" i="2"/>
  <c r="Y2087" i="2"/>
  <c r="AD2087" i="2" s="1"/>
  <c r="AH2087" i="2" s="1"/>
  <c r="V2087" i="2"/>
  <c r="AE2087" i="2" s="1"/>
  <c r="S2087" i="2"/>
  <c r="AC2087" i="2" s="1"/>
  <c r="P2087" i="2"/>
  <c r="M2087" i="2"/>
  <c r="AF2087" i="2" s="1"/>
  <c r="J2087" i="2"/>
  <c r="AG2087" i="2" s="1"/>
  <c r="G2087" i="2"/>
  <c r="AF2086" i="2"/>
  <c r="AB2086" i="2"/>
  <c r="Y2086" i="2"/>
  <c r="AD2086" i="2" s="1"/>
  <c r="V2086" i="2"/>
  <c r="AE2086" i="2" s="1"/>
  <c r="S2086" i="2"/>
  <c r="AC2086" i="2" s="1"/>
  <c r="P2086" i="2"/>
  <c r="M2086" i="2"/>
  <c r="J2086" i="2"/>
  <c r="AG2086" i="2" s="1"/>
  <c r="G2086" i="2"/>
  <c r="AF2085" i="2"/>
  <c r="AE2085" i="2"/>
  <c r="AC2085" i="2"/>
  <c r="AB2085" i="2"/>
  <c r="Y2085" i="2"/>
  <c r="AD2085" i="2" s="1"/>
  <c r="AH2085" i="2" s="1"/>
  <c r="V2085" i="2"/>
  <c r="S2085" i="2"/>
  <c r="P2085" i="2"/>
  <c r="M2085" i="2"/>
  <c r="J2085" i="2"/>
  <c r="AG2085" i="2" s="1"/>
  <c r="G2085" i="2"/>
  <c r="AF2084" i="2"/>
  <c r="AE2084" i="2"/>
  <c r="AD2084" i="2"/>
  <c r="AH2084" i="2" s="1"/>
  <c r="AC2084" i="2"/>
  <c r="AB2084" i="2"/>
  <c r="Y2084" i="2"/>
  <c r="V2084" i="2"/>
  <c r="S2084" i="2"/>
  <c r="P2084" i="2"/>
  <c r="M2084" i="2"/>
  <c r="J2084" i="2"/>
  <c r="AG2084" i="2" s="1"/>
  <c r="G2084" i="2"/>
  <c r="AG2083" i="2"/>
  <c r="AF2083" i="2"/>
  <c r="AE2083" i="2"/>
  <c r="AB2083" i="2"/>
  <c r="Y2083" i="2"/>
  <c r="AD2083" i="2" s="1"/>
  <c r="V2083" i="2"/>
  <c r="S2083" i="2"/>
  <c r="AC2083" i="2" s="1"/>
  <c r="P2083" i="2"/>
  <c r="M2083" i="2"/>
  <c r="J2083" i="2"/>
  <c r="G2083" i="2"/>
  <c r="AB2082" i="2"/>
  <c r="Y2082" i="2"/>
  <c r="AD2082" i="2" s="1"/>
  <c r="V2082" i="2"/>
  <c r="AE2082" i="2" s="1"/>
  <c r="S2082" i="2"/>
  <c r="AC2082" i="2" s="1"/>
  <c r="P2082" i="2"/>
  <c r="M2082" i="2"/>
  <c r="AF2082" i="2" s="1"/>
  <c r="J2082" i="2"/>
  <c r="AG2082" i="2" s="1"/>
  <c r="G2082" i="2"/>
  <c r="AB2081" i="2"/>
  <c r="Y2081" i="2"/>
  <c r="AD2081" i="2" s="1"/>
  <c r="V2081" i="2"/>
  <c r="AE2081" i="2" s="1"/>
  <c r="S2081" i="2"/>
  <c r="AC2081" i="2" s="1"/>
  <c r="P2081" i="2"/>
  <c r="M2081" i="2"/>
  <c r="AF2081" i="2" s="1"/>
  <c r="J2081" i="2"/>
  <c r="AG2081" i="2" s="1"/>
  <c r="G2081" i="2"/>
  <c r="AF2080" i="2"/>
  <c r="AB2080" i="2"/>
  <c r="Y2080" i="2"/>
  <c r="AD2080" i="2" s="1"/>
  <c r="V2080" i="2"/>
  <c r="AE2080" i="2" s="1"/>
  <c r="S2080" i="2"/>
  <c r="AC2080" i="2" s="1"/>
  <c r="P2080" i="2"/>
  <c r="M2080" i="2"/>
  <c r="J2080" i="2"/>
  <c r="AG2080" i="2" s="1"/>
  <c r="G2080" i="2"/>
  <c r="AF2079" i="2"/>
  <c r="AE2079" i="2"/>
  <c r="AC2079" i="2"/>
  <c r="AB2079" i="2"/>
  <c r="Y2079" i="2"/>
  <c r="AD2079" i="2" s="1"/>
  <c r="AH2079" i="2" s="1"/>
  <c r="V2079" i="2"/>
  <c r="S2079" i="2"/>
  <c r="P2079" i="2"/>
  <c r="M2079" i="2"/>
  <c r="J2079" i="2"/>
  <c r="AG2079" i="2" s="1"/>
  <c r="G2079" i="2"/>
  <c r="AF2078" i="2"/>
  <c r="AE2078" i="2"/>
  <c r="AD2078" i="2"/>
  <c r="AH2078" i="2" s="1"/>
  <c r="AC2078" i="2"/>
  <c r="AB2078" i="2"/>
  <c r="Y2078" i="2"/>
  <c r="V2078" i="2"/>
  <c r="S2078" i="2"/>
  <c r="P2078" i="2"/>
  <c r="M2078" i="2"/>
  <c r="J2078" i="2"/>
  <c r="AG2078" i="2" s="1"/>
  <c r="G2078" i="2"/>
  <c r="AG2077" i="2"/>
  <c r="AF2077" i="2"/>
  <c r="AE2077" i="2"/>
  <c r="AB2077" i="2"/>
  <c r="Y2077" i="2"/>
  <c r="AD2077" i="2" s="1"/>
  <c r="AH2077" i="2" s="1"/>
  <c r="V2077" i="2"/>
  <c r="S2077" i="2"/>
  <c r="AC2077" i="2" s="1"/>
  <c r="P2077" i="2"/>
  <c r="M2077" i="2"/>
  <c r="J2077" i="2"/>
  <c r="G2077" i="2"/>
  <c r="AG2076" i="2"/>
  <c r="AB2076" i="2"/>
  <c r="Y2076" i="2"/>
  <c r="AD2076" i="2" s="1"/>
  <c r="V2076" i="2"/>
  <c r="AE2076" i="2" s="1"/>
  <c r="S2076" i="2"/>
  <c r="AC2076" i="2" s="1"/>
  <c r="P2076" i="2"/>
  <c r="M2076" i="2"/>
  <c r="AF2076" i="2" s="1"/>
  <c r="J2076" i="2"/>
  <c r="G2076" i="2"/>
  <c r="AB2075" i="2"/>
  <c r="Y2075" i="2"/>
  <c r="AD2075" i="2" s="1"/>
  <c r="V2075" i="2"/>
  <c r="AE2075" i="2" s="1"/>
  <c r="S2075" i="2"/>
  <c r="AC2075" i="2" s="1"/>
  <c r="P2075" i="2"/>
  <c r="M2075" i="2"/>
  <c r="AF2075" i="2" s="1"/>
  <c r="J2075" i="2"/>
  <c r="AG2075" i="2" s="1"/>
  <c r="G2075" i="2"/>
  <c r="AF2074" i="2"/>
  <c r="AB2074" i="2"/>
  <c r="Y2074" i="2"/>
  <c r="AD2074" i="2" s="1"/>
  <c r="V2074" i="2"/>
  <c r="AE2074" i="2" s="1"/>
  <c r="S2074" i="2"/>
  <c r="AC2074" i="2" s="1"/>
  <c r="P2074" i="2"/>
  <c r="M2074" i="2"/>
  <c r="J2074" i="2"/>
  <c r="AG2074" i="2" s="1"/>
  <c r="G2074" i="2"/>
  <c r="AF2073" i="2"/>
  <c r="AE2073" i="2"/>
  <c r="AD2073" i="2"/>
  <c r="AC2073" i="2"/>
  <c r="AB2073" i="2"/>
  <c r="Y2073" i="2"/>
  <c r="V2073" i="2"/>
  <c r="S2073" i="2"/>
  <c r="P2073" i="2"/>
  <c r="M2073" i="2"/>
  <c r="J2073" i="2"/>
  <c r="AG2073" i="2" s="1"/>
  <c r="G2073" i="2"/>
  <c r="AF2072" i="2"/>
  <c r="AE2072" i="2"/>
  <c r="AD2072" i="2"/>
  <c r="AC2072" i="2"/>
  <c r="AB2072" i="2"/>
  <c r="Y2072" i="2"/>
  <c r="V2072" i="2"/>
  <c r="S2072" i="2"/>
  <c r="P2072" i="2"/>
  <c r="M2072" i="2"/>
  <c r="J2072" i="2"/>
  <c r="AG2072" i="2" s="1"/>
  <c r="G2072" i="2"/>
  <c r="AG2071" i="2"/>
  <c r="AF2071" i="2"/>
  <c r="AE2071" i="2"/>
  <c r="AB2071" i="2"/>
  <c r="Y2071" i="2"/>
  <c r="AD2071" i="2" s="1"/>
  <c r="V2071" i="2"/>
  <c r="S2071" i="2"/>
  <c r="AC2071" i="2" s="1"/>
  <c r="P2071" i="2"/>
  <c r="M2071" i="2"/>
  <c r="J2071" i="2"/>
  <c r="G2071" i="2"/>
  <c r="AG2070" i="2"/>
  <c r="AB2070" i="2"/>
  <c r="Y2070" i="2"/>
  <c r="AD2070" i="2" s="1"/>
  <c r="AH2070" i="2" s="1"/>
  <c r="V2070" i="2"/>
  <c r="AE2070" i="2" s="1"/>
  <c r="S2070" i="2"/>
  <c r="AC2070" i="2" s="1"/>
  <c r="P2070" i="2"/>
  <c r="M2070" i="2"/>
  <c r="AF2070" i="2" s="1"/>
  <c r="J2070" i="2"/>
  <c r="G2070" i="2"/>
  <c r="AB2069" i="2"/>
  <c r="Y2069" i="2"/>
  <c r="AD2069" i="2" s="1"/>
  <c r="V2069" i="2"/>
  <c r="AE2069" i="2" s="1"/>
  <c r="S2069" i="2"/>
  <c r="AC2069" i="2" s="1"/>
  <c r="P2069" i="2"/>
  <c r="M2069" i="2"/>
  <c r="AF2069" i="2" s="1"/>
  <c r="J2069" i="2"/>
  <c r="AG2069" i="2" s="1"/>
  <c r="G2069" i="2"/>
  <c r="AF2068" i="2"/>
  <c r="AB2068" i="2"/>
  <c r="Y2068" i="2"/>
  <c r="AD2068" i="2" s="1"/>
  <c r="V2068" i="2"/>
  <c r="AE2068" i="2" s="1"/>
  <c r="S2068" i="2"/>
  <c r="AC2068" i="2" s="1"/>
  <c r="P2068" i="2"/>
  <c r="M2068" i="2"/>
  <c r="J2068" i="2"/>
  <c r="AG2068" i="2" s="1"/>
  <c r="G2068" i="2"/>
  <c r="AF2067" i="2"/>
  <c r="AE2067" i="2"/>
  <c r="AC2067" i="2"/>
  <c r="AB2067" i="2"/>
  <c r="Y2067" i="2"/>
  <c r="AD2067" i="2" s="1"/>
  <c r="AH2067" i="2" s="1"/>
  <c r="V2067" i="2"/>
  <c r="S2067" i="2"/>
  <c r="P2067" i="2"/>
  <c r="M2067" i="2"/>
  <c r="J2067" i="2"/>
  <c r="AG2067" i="2" s="1"/>
  <c r="G2067" i="2"/>
  <c r="AF2066" i="2"/>
  <c r="AE2066" i="2"/>
  <c r="AD2066" i="2"/>
  <c r="AC2066" i="2"/>
  <c r="AB2066" i="2"/>
  <c r="Y2066" i="2"/>
  <c r="V2066" i="2"/>
  <c r="S2066" i="2"/>
  <c r="P2066" i="2"/>
  <c r="M2066" i="2"/>
  <c r="J2066" i="2"/>
  <c r="AG2066" i="2" s="1"/>
  <c r="G2066" i="2"/>
  <c r="AH2065" i="2"/>
  <c r="AF2065" i="2"/>
  <c r="AE2065" i="2"/>
  <c r="AB2065" i="2"/>
  <c r="Y2065" i="2"/>
  <c r="AD2065" i="2" s="1"/>
  <c r="V2065" i="2"/>
  <c r="S2065" i="2"/>
  <c r="AC2065" i="2" s="1"/>
  <c r="P2065" i="2"/>
  <c r="M2065" i="2"/>
  <c r="J2065" i="2"/>
  <c r="AG2065" i="2" s="1"/>
  <c r="G2065" i="2"/>
  <c r="AD2064" i="2"/>
  <c r="AB2064" i="2"/>
  <c r="Y2064" i="2"/>
  <c r="V2064" i="2"/>
  <c r="AE2064" i="2" s="1"/>
  <c r="S2064" i="2"/>
  <c r="AC2064" i="2" s="1"/>
  <c r="P2064" i="2"/>
  <c r="M2064" i="2"/>
  <c r="AF2064" i="2" s="1"/>
  <c r="AH2064" i="2" s="1"/>
  <c r="J2064" i="2"/>
  <c r="AG2064" i="2" s="1"/>
  <c r="G2064" i="2"/>
  <c r="AB2063" i="2"/>
  <c r="Y2063" i="2"/>
  <c r="AD2063" i="2" s="1"/>
  <c r="AH2063" i="2" s="1"/>
  <c r="V2063" i="2"/>
  <c r="AE2063" i="2" s="1"/>
  <c r="S2063" i="2"/>
  <c r="AC2063" i="2" s="1"/>
  <c r="P2063" i="2"/>
  <c r="M2063" i="2"/>
  <c r="AF2063" i="2" s="1"/>
  <c r="J2063" i="2"/>
  <c r="AG2063" i="2" s="1"/>
  <c r="G2063" i="2"/>
  <c r="AB2062" i="2"/>
  <c r="Y2062" i="2"/>
  <c r="AD2062" i="2" s="1"/>
  <c r="AH2062" i="2" s="1"/>
  <c r="V2062" i="2"/>
  <c r="AE2062" i="2" s="1"/>
  <c r="S2062" i="2"/>
  <c r="AC2062" i="2" s="1"/>
  <c r="P2062" i="2"/>
  <c r="M2062" i="2"/>
  <c r="AF2062" i="2" s="1"/>
  <c r="J2062" i="2"/>
  <c r="AG2062" i="2" s="1"/>
  <c r="G2062" i="2"/>
  <c r="AF2061" i="2"/>
  <c r="AC2061" i="2"/>
  <c r="AB2061" i="2"/>
  <c r="Y2061" i="2"/>
  <c r="AD2061" i="2" s="1"/>
  <c r="V2061" i="2"/>
  <c r="AE2061" i="2" s="1"/>
  <c r="S2061" i="2"/>
  <c r="P2061" i="2"/>
  <c r="M2061" i="2"/>
  <c r="J2061" i="2"/>
  <c r="AG2061" i="2" s="1"/>
  <c r="G2061" i="2"/>
  <c r="AF2060" i="2"/>
  <c r="AE2060" i="2"/>
  <c r="AD2060" i="2"/>
  <c r="AC2060" i="2"/>
  <c r="AB2060" i="2"/>
  <c r="Y2060" i="2"/>
  <c r="V2060" i="2"/>
  <c r="S2060" i="2"/>
  <c r="P2060" i="2"/>
  <c r="M2060" i="2"/>
  <c r="J2060" i="2"/>
  <c r="AG2060" i="2" s="1"/>
  <c r="G2060" i="2"/>
  <c r="AF2059" i="2"/>
  <c r="AE2059" i="2"/>
  <c r="AB2059" i="2"/>
  <c r="Y2059" i="2"/>
  <c r="AD2059" i="2" s="1"/>
  <c r="V2059" i="2"/>
  <c r="S2059" i="2"/>
  <c r="AC2059" i="2" s="1"/>
  <c r="P2059" i="2"/>
  <c r="M2059" i="2"/>
  <c r="J2059" i="2"/>
  <c r="AG2059" i="2" s="1"/>
  <c r="G2059" i="2"/>
  <c r="AB2058" i="2"/>
  <c r="Y2058" i="2"/>
  <c r="AD2058" i="2" s="1"/>
  <c r="AH2058" i="2" s="1"/>
  <c r="V2058" i="2"/>
  <c r="AE2058" i="2" s="1"/>
  <c r="S2058" i="2"/>
  <c r="AC2058" i="2" s="1"/>
  <c r="P2058" i="2"/>
  <c r="M2058" i="2"/>
  <c r="AF2058" i="2" s="1"/>
  <c r="J2058" i="2"/>
  <c r="AG2058" i="2" s="1"/>
  <c r="G2058" i="2"/>
  <c r="AB2057" i="2"/>
  <c r="Y2057" i="2"/>
  <c r="AD2057" i="2" s="1"/>
  <c r="V2057" i="2"/>
  <c r="AE2057" i="2" s="1"/>
  <c r="S2057" i="2"/>
  <c r="AC2057" i="2" s="1"/>
  <c r="P2057" i="2"/>
  <c r="M2057" i="2"/>
  <c r="AF2057" i="2" s="1"/>
  <c r="J2057" i="2"/>
  <c r="AG2057" i="2" s="1"/>
  <c r="G2057" i="2"/>
  <c r="AB2056" i="2"/>
  <c r="Y2056" i="2"/>
  <c r="AD2056" i="2" s="1"/>
  <c r="V2056" i="2"/>
  <c r="AE2056" i="2" s="1"/>
  <c r="S2056" i="2"/>
  <c r="AC2056" i="2" s="1"/>
  <c r="P2056" i="2"/>
  <c r="M2056" i="2"/>
  <c r="AF2056" i="2" s="1"/>
  <c r="J2056" i="2"/>
  <c r="AG2056" i="2" s="1"/>
  <c r="G2056" i="2"/>
  <c r="AC2055" i="2"/>
  <c r="AB2055" i="2"/>
  <c r="Y2055" i="2"/>
  <c r="AD2055" i="2" s="1"/>
  <c r="V2055" i="2"/>
  <c r="AE2055" i="2" s="1"/>
  <c r="S2055" i="2"/>
  <c r="P2055" i="2"/>
  <c r="M2055" i="2"/>
  <c r="AF2055" i="2" s="1"/>
  <c r="J2055" i="2"/>
  <c r="AG2055" i="2" s="1"/>
  <c r="G2055" i="2"/>
  <c r="AF2054" i="2"/>
  <c r="AE2054" i="2"/>
  <c r="AD2054" i="2"/>
  <c r="AC2054" i="2"/>
  <c r="AB2054" i="2"/>
  <c r="Y2054" i="2"/>
  <c r="V2054" i="2"/>
  <c r="S2054" i="2"/>
  <c r="P2054" i="2"/>
  <c r="M2054" i="2"/>
  <c r="J2054" i="2"/>
  <c r="AG2054" i="2" s="1"/>
  <c r="G2054" i="2"/>
  <c r="AG2053" i="2"/>
  <c r="AF2053" i="2"/>
  <c r="AE2053" i="2"/>
  <c r="AD2053" i="2"/>
  <c r="AB2053" i="2"/>
  <c r="Y2053" i="2"/>
  <c r="V2053" i="2"/>
  <c r="S2053" i="2"/>
  <c r="AC2053" i="2" s="1"/>
  <c r="AH2053" i="2" s="1"/>
  <c r="P2053" i="2"/>
  <c r="M2053" i="2"/>
  <c r="J2053" i="2"/>
  <c r="G2053" i="2"/>
  <c r="AB2052" i="2"/>
  <c r="Y2052" i="2"/>
  <c r="AD2052" i="2" s="1"/>
  <c r="V2052" i="2"/>
  <c r="AE2052" i="2" s="1"/>
  <c r="S2052" i="2"/>
  <c r="AC2052" i="2" s="1"/>
  <c r="AH2052" i="2" s="1"/>
  <c r="P2052" i="2"/>
  <c r="M2052" i="2"/>
  <c r="AF2052" i="2" s="1"/>
  <c r="J2052" i="2"/>
  <c r="AG2052" i="2" s="1"/>
  <c r="G2052" i="2"/>
  <c r="AB2051" i="2"/>
  <c r="Y2051" i="2"/>
  <c r="AD2051" i="2" s="1"/>
  <c r="V2051" i="2"/>
  <c r="AE2051" i="2" s="1"/>
  <c r="S2051" i="2"/>
  <c r="AC2051" i="2" s="1"/>
  <c r="P2051" i="2"/>
  <c r="M2051" i="2"/>
  <c r="AF2051" i="2" s="1"/>
  <c r="J2051" i="2"/>
  <c r="AG2051" i="2" s="1"/>
  <c r="G2051" i="2"/>
  <c r="AB2050" i="2"/>
  <c r="Y2050" i="2"/>
  <c r="AD2050" i="2" s="1"/>
  <c r="V2050" i="2"/>
  <c r="AE2050" i="2" s="1"/>
  <c r="S2050" i="2"/>
  <c r="AC2050" i="2" s="1"/>
  <c r="P2050" i="2"/>
  <c r="M2050" i="2"/>
  <c r="AF2050" i="2" s="1"/>
  <c r="J2050" i="2"/>
  <c r="AG2050" i="2" s="1"/>
  <c r="G2050" i="2"/>
  <c r="AC2049" i="2"/>
  <c r="AB2049" i="2"/>
  <c r="Y2049" i="2"/>
  <c r="AD2049" i="2" s="1"/>
  <c r="AH2049" i="2" s="1"/>
  <c r="V2049" i="2"/>
  <c r="AE2049" i="2" s="1"/>
  <c r="S2049" i="2"/>
  <c r="P2049" i="2"/>
  <c r="M2049" i="2"/>
  <c r="AF2049" i="2" s="1"/>
  <c r="J2049" i="2"/>
  <c r="AG2049" i="2" s="1"/>
  <c r="G2049" i="2"/>
  <c r="AF2048" i="2"/>
  <c r="AE2048" i="2"/>
  <c r="AD2048" i="2"/>
  <c r="AH2048" i="2" s="1"/>
  <c r="AC2048" i="2"/>
  <c r="AB2048" i="2"/>
  <c r="Y2048" i="2"/>
  <c r="V2048" i="2"/>
  <c r="S2048" i="2"/>
  <c r="P2048" i="2"/>
  <c r="M2048" i="2"/>
  <c r="J2048" i="2"/>
  <c r="AG2048" i="2" s="1"/>
  <c r="G2048" i="2"/>
  <c r="AG2047" i="2"/>
  <c r="AF2047" i="2"/>
  <c r="AE2047" i="2"/>
  <c r="AB2047" i="2"/>
  <c r="Y2047" i="2"/>
  <c r="AD2047" i="2" s="1"/>
  <c r="AH2047" i="2" s="1"/>
  <c r="V2047" i="2"/>
  <c r="S2047" i="2"/>
  <c r="AC2047" i="2" s="1"/>
  <c r="P2047" i="2"/>
  <c r="M2047" i="2"/>
  <c r="J2047" i="2"/>
  <c r="G2047" i="2"/>
  <c r="AB2046" i="2"/>
  <c r="Y2046" i="2"/>
  <c r="AD2046" i="2" s="1"/>
  <c r="V2046" i="2"/>
  <c r="AE2046" i="2" s="1"/>
  <c r="S2046" i="2"/>
  <c r="AC2046" i="2" s="1"/>
  <c r="AH2046" i="2" s="1"/>
  <c r="P2046" i="2"/>
  <c r="M2046" i="2"/>
  <c r="AF2046" i="2" s="1"/>
  <c r="J2046" i="2"/>
  <c r="AG2046" i="2" s="1"/>
  <c r="G2046" i="2"/>
  <c r="AB2045" i="2"/>
  <c r="Y2045" i="2"/>
  <c r="AD2045" i="2" s="1"/>
  <c r="V2045" i="2"/>
  <c r="AE2045" i="2" s="1"/>
  <c r="S2045" i="2"/>
  <c r="AC2045" i="2" s="1"/>
  <c r="P2045" i="2"/>
  <c r="M2045" i="2"/>
  <c r="AF2045" i="2" s="1"/>
  <c r="J2045" i="2"/>
  <c r="AG2045" i="2" s="1"/>
  <c r="G2045" i="2"/>
  <c r="AB2044" i="2"/>
  <c r="Y2044" i="2"/>
  <c r="AD2044" i="2" s="1"/>
  <c r="AH2044" i="2" s="1"/>
  <c r="V2044" i="2"/>
  <c r="AE2044" i="2" s="1"/>
  <c r="S2044" i="2"/>
  <c r="AC2044" i="2" s="1"/>
  <c r="P2044" i="2"/>
  <c r="M2044" i="2"/>
  <c r="AF2044" i="2" s="1"/>
  <c r="J2044" i="2"/>
  <c r="AG2044" i="2" s="1"/>
  <c r="G2044" i="2"/>
  <c r="AC2043" i="2"/>
  <c r="AB2043" i="2"/>
  <c r="Y2043" i="2"/>
  <c r="AD2043" i="2" s="1"/>
  <c r="AH2043" i="2" s="1"/>
  <c r="V2043" i="2"/>
  <c r="AE2043" i="2" s="1"/>
  <c r="S2043" i="2"/>
  <c r="P2043" i="2"/>
  <c r="M2043" i="2"/>
  <c r="AF2043" i="2" s="1"/>
  <c r="J2043" i="2"/>
  <c r="AG2043" i="2" s="1"/>
  <c r="G2043" i="2"/>
  <c r="AF2042" i="2"/>
  <c r="AE2042" i="2"/>
  <c r="AD2042" i="2"/>
  <c r="AH2042" i="2" s="1"/>
  <c r="AC2042" i="2"/>
  <c r="AB2042" i="2"/>
  <c r="Y2042" i="2"/>
  <c r="V2042" i="2"/>
  <c r="S2042" i="2"/>
  <c r="P2042" i="2"/>
  <c r="M2042" i="2"/>
  <c r="J2042" i="2"/>
  <c r="AG2042" i="2" s="1"/>
  <c r="G2042" i="2"/>
  <c r="AG2041" i="2"/>
  <c r="AF2041" i="2"/>
  <c r="AE2041" i="2"/>
  <c r="AB2041" i="2"/>
  <c r="Y2041" i="2"/>
  <c r="AD2041" i="2" s="1"/>
  <c r="V2041" i="2"/>
  <c r="S2041" i="2"/>
  <c r="AC2041" i="2" s="1"/>
  <c r="P2041" i="2"/>
  <c r="M2041" i="2"/>
  <c r="J2041" i="2"/>
  <c r="G2041" i="2"/>
  <c r="AB2040" i="2"/>
  <c r="Y2040" i="2"/>
  <c r="AD2040" i="2" s="1"/>
  <c r="V2040" i="2"/>
  <c r="AE2040" i="2" s="1"/>
  <c r="S2040" i="2"/>
  <c r="AC2040" i="2" s="1"/>
  <c r="P2040" i="2"/>
  <c r="M2040" i="2"/>
  <c r="AF2040" i="2" s="1"/>
  <c r="J2040" i="2"/>
  <c r="AG2040" i="2" s="1"/>
  <c r="G2040" i="2"/>
  <c r="AB2039" i="2"/>
  <c r="Y2039" i="2"/>
  <c r="AD2039" i="2" s="1"/>
  <c r="V2039" i="2"/>
  <c r="AE2039" i="2" s="1"/>
  <c r="S2039" i="2"/>
  <c r="AC2039" i="2" s="1"/>
  <c r="P2039" i="2"/>
  <c r="M2039" i="2"/>
  <c r="AF2039" i="2" s="1"/>
  <c r="J2039" i="2"/>
  <c r="AG2039" i="2" s="1"/>
  <c r="G2039" i="2"/>
  <c r="AB2038" i="2"/>
  <c r="Y2038" i="2"/>
  <c r="AD2038" i="2" s="1"/>
  <c r="V2038" i="2"/>
  <c r="AE2038" i="2" s="1"/>
  <c r="S2038" i="2"/>
  <c r="AC2038" i="2" s="1"/>
  <c r="P2038" i="2"/>
  <c r="M2038" i="2"/>
  <c r="AF2038" i="2" s="1"/>
  <c r="J2038" i="2"/>
  <c r="AG2038" i="2" s="1"/>
  <c r="G2038" i="2"/>
  <c r="AC2037" i="2"/>
  <c r="AB2037" i="2"/>
  <c r="Y2037" i="2"/>
  <c r="AD2037" i="2" s="1"/>
  <c r="V2037" i="2"/>
  <c r="AE2037" i="2" s="1"/>
  <c r="S2037" i="2"/>
  <c r="P2037" i="2"/>
  <c r="M2037" i="2"/>
  <c r="AF2037" i="2" s="1"/>
  <c r="J2037" i="2"/>
  <c r="AG2037" i="2" s="1"/>
  <c r="G2037" i="2"/>
  <c r="AG2036" i="2"/>
  <c r="AF2036" i="2"/>
  <c r="AB2036" i="2"/>
  <c r="Y2036" i="2"/>
  <c r="AD2036" i="2" s="1"/>
  <c r="AH2036" i="2" s="1"/>
  <c r="V2036" i="2"/>
  <c r="AE2036" i="2" s="1"/>
  <c r="S2036" i="2"/>
  <c r="AC2036" i="2" s="1"/>
  <c r="P2036" i="2"/>
  <c r="M2036" i="2"/>
  <c r="J2036" i="2"/>
  <c r="G2036" i="2"/>
  <c r="AG2035" i="2"/>
  <c r="AD2035" i="2"/>
  <c r="AH2035" i="2" s="1"/>
  <c r="AC2035" i="2"/>
  <c r="AB2035" i="2"/>
  <c r="Y2035" i="2"/>
  <c r="V2035" i="2"/>
  <c r="AE2035" i="2" s="1"/>
  <c r="S2035" i="2"/>
  <c r="P2035" i="2"/>
  <c r="M2035" i="2"/>
  <c r="AF2035" i="2" s="1"/>
  <c r="J2035" i="2"/>
  <c r="G2035" i="2"/>
  <c r="AG2034" i="2"/>
  <c r="AF2034" i="2"/>
  <c r="AE2034" i="2"/>
  <c r="AD2034" i="2"/>
  <c r="AC2034" i="2"/>
  <c r="AB2034" i="2"/>
  <c r="Y2034" i="2"/>
  <c r="V2034" i="2"/>
  <c r="S2034" i="2"/>
  <c r="P2034" i="2"/>
  <c r="M2034" i="2"/>
  <c r="J2034" i="2"/>
  <c r="G2034" i="2"/>
  <c r="AH2033" i="2"/>
  <c r="AF2033" i="2"/>
  <c r="AE2033" i="2"/>
  <c r="AD2033" i="2"/>
  <c r="AB2033" i="2"/>
  <c r="Y2033" i="2"/>
  <c r="V2033" i="2"/>
  <c r="S2033" i="2"/>
  <c r="AC2033" i="2" s="1"/>
  <c r="P2033" i="2"/>
  <c r="M2033" i="2"/>
  <c r="J2033" i="2"/>
  <c r="AG2033" i="2" s="1"/>
  <c r="G2033" i="2"/>
  <c r="AH2032" i="2"/>
  <c r="AG2032" i="2"/>
  <c r="AF2032" i="2"/>
  <c r="AB2032" i="2"/>
  <c r="Y2032" i="2"/>
  <c r="AD2032" i="2" s="1"/>
  <c r="V2032" i="2"/>
  <c r="AE2032" i="2" s="1"/>
  <c r="S2032" i="2"/>
  <c r="AC2032" i="2" s="1"/>
  <c r="P2032" i="2"/>
  <c r="M2032" i="2"/>
  <c r="J2032" i="2"/>
  <c r="G2032" i="2"/>
  <c r="AB2031" i="2"/>
  <c r="Y2031" i="2"/>
  <c r="AD2031" i="2" s="1"/>
  <c r="AH2031" i="2" s="1"/>
  <c r="V2031" i="2"/>
  <c r="AE2031" i="2" s="1"/>
  <c r="S2031" i="2"/>
  <c r="AC2031" i="2" s="1"/>
  <c r="P2031" i="2"/>
  <c r="M2031" i="2"/>
  <c r="AF2031" i="2" s="1"/>
  <c r="J2031" i="2"/>
  <c r="AG2031" i="2" s="1"/>
  <c r="G2031" i="2"/>
  <c r="AG2030" i="2"/>
  <c r="AF2030" i="2"/>
  <c r="AB2030" i="2"/>
  <c r="Y2030" i="2"/>
  <c r="AD2030" i="2" s="1"/>
  <c r="V2030" i="2"/>
  <c r="AE2030" i="2" s="1"/>
  <c r="S2030" i="2"/>
  <c r="AC2030" i="2" s="1"/>
  <c r="P2030" i="2"/>
  <c r="M2030" i="2"/>
  <c r="J2030" i="2"/>
  <c r="G2030" i="2"/>
  <c r="AG2029" i="2"/>
  <c r="AC2029" i="2"/>
  <c r="AB2029" i="2"/>
  <c r="Y2029" i="2"/>
  <c r="AD2029" i="2" s="1"/>
  <c r="V2029" i="2"/>
  <c r="AE2029" i="2" s="1"/>
  <c r="S2029" i="2"/>
  <c r="P2029" i="2"/>
  <c r="M2029" i="2"/>
  <c r="AF2029" i="2" s="1"/>
  <c r="J2029" i="2"/>
  <c r="G2029" i="2"/>
  <c r="AG2028" i="2"/>
  <c r="AF2028" i="2"/>
  <c r="AE2028" i="2"/>
  <c r="AD2028" i="2"/>
  <c r="AH2028" i="2" s="1"/>
  <c r="AC2028" i="2"/>
  <c r="AB2028" i="2"/>
  <c r="Y2028" i="2"/>
  <c r="V2028" i="2"/>
  <c r="S2028" i="2"/>
  <c r="P2028" i="2"/>
  <c r="M2028" i="2"/>
  <c r="J2028" i="2"/>
  <c r="G2028" i="2"/>
  <c r="AF2027" i="2"/>
  <c r="AE2027" i="2"/>
  <c r="AD2027" i="2"/>
  <c r="AB2027" i="2"/>
  <c r="Y2027" i="2"/>
  <c r="V2027" i="2"/>
  <c r="S2027" i="2"/>
  <c r="AC2027" i="2" s="1"/>
  <c r="P2027" i="2"/>
  <c r="M2027" i="2"/>
  <c r="J2027" i="2"/>
  <c r="AG2027" i="2" s="1"/>
  <c r="G2027" i="2"/>
  <c r="AF2026" i="2"/>
  <c r="AB2026" i="2"/>
  <c r="Y2026" i="2"/>
  <c r="AD2026" i="2" s="1"/>
  <c r="V2026" i="2"/>
  <c r="AE2026" i="2" s="1"/>
  <c r="S2026" i="2"/>
  <c r="AC2026" i="2" s="1"/>
  <c r="P2026" i="2"/>
  <c r="M2026" i="2"/>
  <c r="J2026" i="2"/>
  <c r="AG2026" i="2" s="1"/>
  <c r="G2026" i="2"/>
  <c r="AB2025" i="2"/>
  <c r="Y2025" i="2"/>
  <c r="AD2025" i="2" s="1"/>
  <c r="V2025" i="2"/>
  <c r="AE2025" i="2" s="1"/>
  <c r="S2025" i="2"/>
  <c r="AC2025" i="2" s="1"/>
  <c r="P2025" i="2"/>
  <c r="M2025" i="2"/>
  <c r="AF2025" i="2" s="1"/>
  <c r="J2025" i="2"/>
  <c r="AG2025" i="2" s="1"/>
  <c r="G2025" i="2"/>
  <c r="AG2024" i="2"/>
  <c r="AF2024" i="2"/>
  <c r="AB2024" i="2"/>
  <c r="Y2024" i="2"/>
  <c r="AD2024" i="2" s="1"/>
  <c r="AH2024" i="2" s="1"/>
  <c r="V2024" i="2"/>
  <c r="AE2024" i="2" s="1"/>
  <c r="S2024" i="2"/>
  <c r="AC2024" i="2" s="1"/>
  <c r="P2024" i="2"/>
  <c r="M2024" i="2"/>
  <c r="J2024" i="2"/>
  <c r="G2024" i="2"/>
  <c r="AG2023" i="2"/>
  <c r="AD2023" i="2"/>
  <c r="AH2023" i="2" s="1"/>
  <c r="AC2023" i="2"/>
  <c r="AB2023" i="2"/>
  <c r="Y2023" i="2"/>
  <c r="V2023" i="2"/>
  <c r="AE2023" i="2" s="1"/>
  <c r="S2023" i="2"/>
  <c r="P2023" i="2"/>
  <c r="M2023" i="2"/>
  <c r="AF2023" i="2" s="1"/>
  <c r="J2023" i="2"/>
  <c r="G2023" i="2"/>
  <c r="AG2022" i="2"/>
  <c r="AF2022" i="2"/>
  <c r="AE2022" i="2"/>
  <c r="AD2022" i="2"/>
  <c r="AH2022" i="2" s="1"/>
  <c r="AC2022" i="2"/>
  <c r="AB2022" i="2"/>
  <c r="Y2022" i="2"/>
  <c r="V2022" i="2"/>
  <c r="S2022" i="2"/>
  <c r="P2022" i="2"/>
  <c r="M2022" i="2"/>
  <c r="J2022" i="2"/>
  <c r="G2022" i="2"/>
  <c r="AF2021" i="2"/>
  <c r="AE2021" i="2"/>
  <c r="AH2021" i="2" s="1"/>
  <c r="AD2021" i="2"/>
  <c r="AB2021" i="2"/>
  <c r="Y2021" i="2"/>
  <c r="V2021" i="2"/>
  <c r="S2021" i="2"/>
  <c r="AC2021" i="2" s="1"/>
  <c r="P2021" i="2"/>
  <c r="M2021" i="2"/>
  <c r="J2021" i="2"/>
  <c r="AG2021" i="2" s="1"/>
  <c r="G2021" i="2"/>
  <c r="AG2020" i="2"/>
  <c r="AF2020" i="2"/>
  <c r="AH2020" i="2" s="1"/>
  <c r="AB2020" i="2"/>
  <c r="Y2020" i="2"/>
  <c r="AD2020" i="2" s="1"/>
  <c r="V2020" i="2"/>
  <c r="AE2020" i="2" s="1"/>
  <c r="S2020" i="2"/>
  <c r="AC2020" i="2" s="1"/>
  <c r="P2020" i="2"/>
  <c r="M2020" i="2"/>
  <c r="J2020" i="2"/>
  <c r="G2020" i="2"/>
  <c r="AB2019" i="2"/>
  <c r="Y2019" i="2"/>
  <c r="AD2019" i="2" s="1"/>
  <c r="V2019" i="2"/>
  <c r="AE2019" i="2" s="1"/>
  <c r="S2019" i="2"/>
  <c r="AC2019" i="2" s="1"/>
  <c r="P2019" i="2"/>
  <c r="M2019" i="2"/>
  <c r="AF2019" i="2" s="1"/>
  <c r="J2019" i="2"/>
  <c r="AG2019" i="2" s="1"/>
  <c r="G2019" i="2"/>
  <c r="AG2018" i="2"/>
  <c r="AF2018" i="2"/>
  <c r="AB2018" i="2"/>
  <c r="Y2018" i="2"/>
  <c r="AD2018" i="2" s="1"/>
  <c r="V2018" i="2"/>
  <c r="AE2018" i="2" s="1"/>
  <c r="S2018" i="2"/>
  <c r="AC2018" i="2" s="1"/>
  <c r="P2018" i="2"/>
  <c r="M2018" i="2"/>
  <c r="J2018" i="2"/>
  <c r="G2018" i="2"/>
  <c r="AG2017" i="2"/>
  <c r="AC2017" i="2"/>
  <c r="AB2017" i="2"/>
  <c r="Y2017" i="2"/>
  <c r="AD2017" i="2" s="1"/>
  <c r="V2017" i="2"/>
  <c r="AE2017" i="2" s="1"/>
  <c r="S2017" i="2"/>
  <c r="P2017" i="2"/>
  <c r="M2017" i="2"/>
  <c r="AF2017" i="2" s="1"/>
  <c r="J2017" i="2"/>
  <c r="G2017" i="2"/>
  <c r="AG2016" i="2"/>
  <c r="AF2016" i="2"/>
  <c r="AE2016" i="2"/>
  <c r="AD2016" i="2"/>
  <c r="AH2016" i="2" s="1"/>
  <c r="AC2016" i="2"/>
  <c r="AB2016" i="2"/>
  <c r="Y2016" i="2"/>
  <c r="V2016" i="2"/>
  <c r="S2016" i="2"/>
  <c r="P2016" i="2"/>
  <c r="M2016" i="2"/>
  <c r="J2016" i="2"/>
  <c r="G2016" i="2"/>
  <c r="AF2015" i="2"/>
  <c r="AE2015" i="2"/>
  <c r="AD2015" i="2"/>
  <c r="AH2015" i="2" s="1"/>
  <c r="AB2015" i="2"/>
  <c r="Y2015" i="2"/>
  <c r="V2015" i="2"/>
  <c r="S2015" i="2"/>
  <c r="AC2015" i="2" s="1"/>
  <c r="P2015" i="2"/>
  <c r="M2015" i="2"/>
  <c r="J2015" i="2"/>
  <c r="AG2015" i="2" s="1"/>
  <c r="G2015" i="2"/>
  <c r="AF2014" i="2"/>
  <c r="AB2014" i="2"/>
  <c r="Y2014" i="2"/>
  <c r="AD2014" i="2" s="1"/>
  <c r="AH2014" i="2" s="1"/>
  <c r="V2014" i="2"/>
  <c r="AE2014" i="2" s="1"/>
  <c r="S2014" i="2"/>
  <c r="AC2014" i="2" s="1"/>
  <c r="P2014" i="2"/>
  <c r="M2014" i="2"/>
  <c r="J2014" i="2"/>
  <c r="AG2014" i="2" s="1"/>
  <c r="G2014" i="2"/>
  <c r="AB2013" i="2"/>
  <c r="Y2013" i="2"/>
  <c r="AD2013" i="2" s="1"/>
  <c r="V2013" i="2"/>
  <c r="AE2013" i="2" s="1"/>
  <c r="S2013" i="2"/>
  <c r="AC2013" i="2" s="1"/>
  <c r="P2013" i="2"/>
  <c r="M2013" i="2"/>
  <c r="AF2013" i="2" s="1"/>
  <c r="J2013" i="2"/>
  <c r="AG2013" i="2" s="1"/>
  <c r="G2013" i="2"/>
  <c r="AG2012" i="2"/>
  <c r="AF2012" i="2"/>
  <c r="AB2012" i="2"/>
  <c r="Y2012" i="2"/>
  <c r="AD2012" i="2" s="1"/>
  <c r="AH2012" i="2" s="1"/>
  <c r="V2012" i="2"/>
  <c r="AE2012" i="2" s="1"/>
  <c r="S2012" i="2"/>
  <c r="AC2012" i="2" s="1"/>
  <c r="P2012" i="2"/>
  <c r="M2012" i="2"/>
  <c r="J2012" i="2"/>
  <c r="G2012" i="2"/>
  <c r="AG2011" i="2"/>
  <c r="AD2011" i="2"/>
  <c r="AH2011" i="2" s="1"/>
  <c r="AC2011" i="2"/>
  <c r="AB2011" i="2"/>
  <c r="Y2011" i="2"/>
  <c r="V2011" i="2"/>
  <c r="AE2011" i="2" s="1"/>
  <c r="S2011" i="2"/>
  <c r="P2011" i="2"/>
  <c r="M2011" i="2"/>
  <c r="AF2011" i="2" s="1"/>
  <c r="J2011" i="2"/>
  <c r="G2011" i="2"/>
  <c r="AG2010" i="2"/>
  <c r="AF2010" i="2"/>
  <c r="AE2010" i="2"/>
  <c r="AD2010" i="2"/>
  <c r="AC2010" i="2"/>
  <c r="AB2010" i="2"/>
  <c r="Y2010" i="2"/>
  <c r="V2010" i="2"/>
  <c r="S2010" i="2"/>
  <c r="P2010" i="2"/>
  <c r="M2010" i="2"/>
  <c r="J2010" i="2"/>
  <c r="G2010" i="2"/>
  <c r="AH2009" i="2"/>
  <c r="AF2009" i="2"/>
  <c r="AE2009" i="2"/>
  <c r="AD2009" i="2"/>
  <c r="AB2009" i="2"/>
  <c r="Y2009" i="2"/>
  <c r="V2009" i="2"/>
  <c r="S2009" i="2"/>
  <c r="AC2009" i="2" s="1"/>
  <c r="P2009" i="2"/>
  <c r="M2009" i="2"/>
  <c r="J2009" i="2"/>
  <c r="AG2009" i="2" s="1"/>
  <c r="G2009" i="2"/>
  <c r="AH2008" i="2"/>
  <c r="AG2008" i="2"/>
  <c r="AF2008" i="2"/>
  <c r="AB2008" i="2"/>
  <c r="Y2008" i="2"/>
  <c r="AD2008" i="2" s="1"/>
  <c r="V2008" i="2"/>
  <c r="AE2008" i="2" s="1"/>
  <c r="S2008" i="2"/>
  <c r="AC2008" i="2" s="1"/>
  <c r="P2008" i="2"/>
  <c r="M2008" i="2"/>
  <c r="J2008" i="2"/>
  <c r="G2008" i="2"/>
  <c r="AB2007" i="2"/>
  <c r="Y2007" i="2"/>
  <c r="AD2007" i="2" s="1"/>
  <c r="AH2007" i="2" s="1"/>
  <c r="V2007" i="2"/>
  <c r="AE2007" i="2" s="1"/>
  <c r="S2007" i="2"/>
  <c r="AC2007" i="2" s="1"/>
  <c r="P2007" i="2"/>
  <c r="M2007" i="2"/>
  <c r="AF2007" i="2" s="1"/>
  <c r="J2007" i="2"/>
  <c r="AG2007" i="2" s="1"/>
  <c r="G2007" i="2"/>
  <c r="AG2006" i="2"/>
  <c r="AF2006" i="2"/>
  <c r="AB2006" i="2"/>
  <c r="Y2006" i="2"/>
  <c r="AD2006" i="2" s="1"/>
  <c r="V2006" i="2"/>
  <c r="AE2006" i="2" s="1"/>
  <c r="S2006" i="2"/>
  <c r="AC2006" i="2" s="1"/>
  <c r="P2006" i="2"/>
  <c r="M2006" i="2"/>
  <c r="J2006" i="2"/>
  <c r="G2006" i="2"/>
  <c r="AG2005" i="2"/>
  <c r="AC2005" i="2"/>
  <c r="AB2005" i="2"/>
  <c r="Y2005" i="2"/>
  <c r="AD2005" i="2" s="1"/>
  <c r="V2005" i="2"/>
  <c r="AE2005" i="2" s="1"/>
  <c r="S2005" i="2"/>
  <c r="P2005" i="2"/>
  <c r="M2005" i="2"/>
  <c r="AF2005" i="2" s="1"/>
  <c r="J2005" i="2"/>
  <c r="G2005" i="2"/>
  <c r="AG2004" i="2"/>
  <c r="AF2004" i="2"/>
  <c r="AE2004" i="2"/>
  <c r="AD2004" i="2"/>
  <c r="AH2004" i="2" s="1"/>
  <c r="AC2004" i="2"/>
  <c r="AB2004" i="2"/>
  <c r="Y2004" i="2"/>
  <c r="V2004" i="2"/>
  <c r="S2004" i="2"/>
  <c r="P2004" i="2"/>
  <c r="M2004" i="2"/>
  <c r="J2004" i="2"/>
  <c r="G2004" i="2"/>
  <c r="AF2003" i="2"/>
  <c r="AE2003" i="2"/>
  <c r="AD2003" i="2"/>
  <c r="AB2003" i="2"/>
  <c r="Y2003" i="2"/>
  <c r="V2003" i="2"/>
  <c r="S2003" i="2"/>
  <c r="AC2003" i="2" s="1"/>
  <c r="P2003" i="2"/>
  <c r="M2003" i="2"/>
  <c r="J2003" i="2"/>
  <c r="AG2003" i="2" s="1"/>
  <c r="G2003" i="2"/>
  <c r="AF2002" i="2"/>
  <c r="AB2002" i="2"/>
  <c r="Y2002" i="2"/>
  <c r="AD2002" i="2" s="1"/>
  <c r="V2002" i="2"/>
  <c r="AE2002" i="2" s="1"/>
  <c r="S2002" i="2"/>
  <c r="AC2002" i="2" s="1"/>
  <c r="P2002" i="2"/>
  <c r="M2002" i="2"/>
  <c r="J2002" i="2"/>
  <c r="AG2002" i="2" s="1"/>
  <c r="G2002" i="2"/>
  <c r="AB2001" i="2"/>
  <c r="Y2001" i="2"/>
  <c r="AD2001" i="2" s="1"/>
  <c r="V2001" i="2"/>
  <c r="AE2001" i="2" s="1"/>
  <c r="S2001" i="2"/>
  <c r="AC2001" i="2" s="1"/>
  <c r="P2001" i="2"/>
  <c r="M2001" i="2"/>
  <c r="AF2001" i="2" s="1"/>
  <c r="J2001" i="2"/>
  <c r="AG2001" i="2" s="1"/>
  <c r="G2001" i="2"/>
  <c r="AG2000" i="2"/>
  <c r="AF2000" i="2"/>
  <c r="AB2000" i="2"/>
  <c r="Y2000" i="2"/>
  <c r="AD2000" i="2" s="1"/>
  <c r="AH2000" i="2" s="1"/>
  <c r="V2000" i="2"/>
  <c r="AE2000" i="2" s="1"/>
  <c r="S2000" i="2"/>
  <c r="AC2000" i="2" s="1"/>
  <c r="P2000" i="2"/>
  <c r="M2000" i="2"/>
  <c r="J2000" i="2"/>
  <c r="G2000" i="2"/>
  <c r="AG1999" i="2"/>
  <c r="AD1999" i="2"/>
  <c r="AH1999" i="2" s="1"/>
  <c r="AC1999" i="2"/>
  <c r="AB1999" i="2"/>
  <c r="Y1999" i="2"/>
  <c r="V1999" i="2"/>
  <c r="AE1999" i="2" s="1"/>
  <c r="S1999" i="2"/>
  <c r="P1999" i="2"/>
  <c r="M1999" i="2"/>
  <c r="AF1999" i="2" s="1"/>
  <c r="J1999" i="2"/>
  <c r="G1999" i="2"/>
  <c r="AG1998" i="2"/>
  <c r="AF1998" i="2"/>
  <c r="AE1998" i="2"/>
  <c r="AD1998" i="2"/>
  <c r="AH1998" i="2" s="1"/>
  <c r="AC1998" i="2"/>
  <c r="AB1998" i="2"/>
  <c r="Y1998" i="2"/>
  <c r="V1998" i="2"/>
  <c r="S1998" i="2"/>
  <c r="P1998" i="2"/>
  <c r="M1998" i="2"/>
  <c r="J1998" i="2"/>
  <c r="G1998" i="2"/>
  <c r="AF1997" i="2"/>
  <c r="AE1997" i="2"/>
  <c r="AH1997" i="2" s="1"/>
  <c r="AD1997" i="2"/>
  <c r="AB1997" i="2"/>
  <c r="Y1997" i="2"/>
  <c r="V1997" i="2"/>
  <c r="S1997" i="2"/>
  <c r="AC1997" i="2" s="1"/>
  <c r="P1997" i="2"/>
  <c r="M1997" i="2"/>
  <c r="J1997" i="2"/>
  <c r="AG1997" i="2" s="1"/>
  <c r="G1997" i="2"/>
  <c r="AG1996" i="2"/>
  <c r="AF1996" i="2"/>
  <c r="AH1996" i="2" s="1"/>
  <c r="AB1996" i="2"/>
  <c r="Y1996" i="2"/>
  <c r="AD1996" i="2" s="1"/>
  <c r="V1996" i="2"/>
  <c r="AE1996" i="2" s="1"/>
  <c r="S1996" i="2"/>
  <c r="AC1996" i="2" s="1"/>
  <c r="P1996" i="2"/>
  <c r="M1996" i="2"/>
  <c r="J1996" i="2"/>
  <c r="G1996" i="2"/>
  <c r="AB1995" i="2"/>
  <c r="Y1995" i="2"/>
  <c r="AD1995" i="2" s="1"/>
  <c r="V1995" i="2"/>
  <c r="AE1995" i="2" s="1"/>
  <c r="S1995" i="2"/>
  <c r="AC1995" i="2" s="1"/>
  <c r="P1995" i="2"/>
  <c r="M1995" i="2"/>
  <c r="AF1995" i="2" s="1"/>
  <c r="J1995" i="2"/>
  <c r="AG1995" i="2" s="1"/>
  <c r="G1995" i="2"/>
  <c r="AG1994" i="2"/>
  <c r="AF1994" i="2"/>
  <c r="AB1994" i="2"/>
  <c r="Y1994" i="2"/>
  <c r="AD1994" i="2" s="1"/>
  <c r="V1994" i="2"/>
  <c r="AE1994" i="2" s="1"/>
  <c r="S1994" i="2"/>
  <c r="AC1994" i="2" s="1"/>
  <c r="P1994" i="2"/>
  <c r="M1994" i="2"/>
  <c r="J1994" i="2"/>
  <c r="G1994" i="2"/>
  <c r="AG1993" i="2"/>
  <c r="AC1993" i="2"/>
  <c r="AB1993" i="2"/>
  <c r="Y1993" i="2"/>
  <c r="AD1993" i="2" s="1"/>
  <c r="V1993" i="2"/>
  <c r="AE1993" i="2" s="1"/>
  <c r="S1993" i="2"/>
  <c r="P1993" i="2"/>
  <c r="M1993" i="2"/>
  <c r="AF1993" i="2" s="1"/>
  <c r="J1993" i="2"/>
  <c r="G1993" i="2"/>
  <c r="AG1992" i="2"/>
  <c r="AF1992" i="2"/>
  <c r="AE1992" i="2"/>
  <c r="AD1992" i="2"/>
  <c r="AH1992" i="2" s="1"/>
  <c r="AC1992" i="2"/>
  <c r="AB1992" i="2"/>
  <c r="Y1992" i="2"/>
  <c r="V1992" i="2"/>
  <c r="S1992" i="2"/>
  <c r="P1992" i="2"/>
  <c r="M1992" i="2"/>
  <c r="J1992" i="2"/>
  <c r="G1992" i="2"/>
  <c r="AF1991" i="2"/>
  <c r="AE1991" i="2"/>
  <c r="AD1991" i="2"/>
  <c r="AH1991" i="2" s="1"/>
  <c r="AB1991" i="2"/>
  <c r="Y1991" i="2"/>
  <c r="V1991" i="2"/>
  <c r="S1991" i="2"/>
  <c r="AC1991" i="2" s="1"/>
  <c r="P1991" i="2"/>
  <c r="M1991" i="2"/>
  <c r="J1991" i="2"/>
  <c r="AG1991" i="2" s="1"/>
  <c r="G1991" i="2"/>
  <c r="AF1990" i="2"/>
  <c r="AB1990" i="2"/>
  <c r="Y1990" i="2"/>
  <c r="AD1990" i="2" s="1"/>
  <c r="AH1990" i="2" s="1"/>
  <c r="V1990" i="2"/>
  <c r="AE1990" i="2" s="1"/>
  <c r="S1990" i="2"/>
  <c r="AC1990" i="2" s="1"/>
  <c r="P1990" i="2"/>
  <c r="M1990" i="2"/>
  <c r="J1990" i="2"/>
  <c r="AG1990" i="2" s="1"/>
  <c r="G1990" i="2"/>
  <c r="AB1989" i="2"/>
  <c r="Y1989" i="2"/>
  <c r="AD1989" i="2" s="1"/>
  <c r="V1989" i="2"/>
  <c r="AE1989" i="2" s="1"/>
  <c r="S1989" i="2"/>
  <c r="AC1989" i="2" s="1"/>
  <c r="P1989" i="2"/>
  <c r="M1989" i="2"/>
  <c r="AF1989" i="2" s="1"/>
  <c r="J1989" i="2"/>
  <c r="AG1989" i="2" s="1"/>
  <c r="G1989" i="2"/>
  <c r="AG1988" i="2"/>
  <c r="AF1988" i="2"/>
  <c r="AB1988" i="2"/>
  <c r="Y1988" i="2"/>
  <c r="AD1988" i="2" s="1"/>
  <c r="AH1988" i="2" s="1"/>
  <c r="V1988" i="2"/>
  <c r="AE1988" i="2" s="1"/>
  <c r="S1988" i="2"/>
  <c r="AC1988" i="2" s="1"/>
  <c r="P1988" i="2"/>
  <c r="M1988" i="2"/>
  <c r="J1988" i="2"/>
  <c r="G1988" i="2"/>
  <c r="AG1987" i="2"/>
  <c r="AD1987" i="2"/>
  <c r="AH1987" i="2" s="1"/>
  <c r="AC1987" i="2"/>
  <c r="AB1987" i="2"/>
  <c r="Y1987" i="2"/>
  <c r="V1987" i="2"/>
  <c r="AE1987" i="2" s="1"/>
  <c r="S1987" i="2"/>
  <c r="P1987" i="2"/>
  <c r="M1987" i="2"/>
  <c r="AF1987" i="2" s="1"/>
  <c r="J1987" i="2"/>
  <c r="G1987" i="2"/>
  <c r="AG1986" i="2"/>
  <c r="AF1986" i="2"/>
  <c r="AE1986" i="2"/>
  <c r="AD1986" i="2"/>
  <c r="AC1986" i="2"/>
  <c r="AB1986" i="2"/>
  <c r="Y1986" i="2"/>
  <c r="V1986" i="2"/>
  <c r="S1986" i="2"/>
  <c r="P1986" i="2"/>
  <c r="M1986" i="2"/>
  <c r="J1986" i="2"/>
  <c r="G1986" i="2"/>
  <c r="AH1985" i="2"/>
  <c r="AF1985" i="2"/>
  <c r="AE1985" i="2"/>
  <c r="AD1985" i="2"/>
  <c r="AB1985" i="2"/>
  <c r="Y1985" i="2"/>
  <c r="V1985" i="2"/>
  <c r="S1985" i="2"/>
  <c r="AC1985" i="2" s="1"/>
  <c r="P1985" i="2"/>
  <c r="M1985" i="2"/>
  <c r="J1985" i="2"/>
  <c r="AG1985" i="2" s="1"/>
  <c r="G1985" i="2"/>
  <c r="AH1984" i="2"/>
  <c r="AG1984" i="2"/>
  <c r="AF1984" i="2"/>
  <c r="AB1984" i="2"/>
  <c r="Y1984" i="2"/>
  <c r="AD1984" i="2" s="1"/>
  <c r="V1984" i="2"/>
  <c r="AE1984" i="2" s="1"/>
  <c r="S1984" i="2"/>
  <c r="AC1984" i="2" s="1"/>
  <c r="P1984" i="2"/>
  <c r="M1984" i="2"/>
  <c r="J1984" i="2"/>
  <c r="G1984" i="2"/>
  <c r="AB1983" i="2"/>
  <c r="Y1983" i="2"/>
  <c r="AD1983" i="2" s="1"/>
  <c r="AH1983" i="2" s="1"/>
  <c r="V1983" i="2"/>
  <c r="AE1983" i="2" s="1"/>
  <c r="S1983" i="2"/>
  <c r="AC1983" i="2" s="1"/>
  <c r="P1983" i="2"/>
  <c r="M1983" i="2"/>
  <c r="AF1983" i="2" s="1"/>
  <c r="J1983" i="2"/>
  <c r="AG1983" i="2" s="1"/>
  <c r="G1983" i="2"/>
  <c r="AG1982" i="2"/>
  <c r="AF1982" i="2"/>
  <c r="AB1982" i="2"/>
  <c r="Y1982" i="2"/>
  <c r="AD1982" i="2" s="1"/>
  <c r="V1982" i="2"/>
  <c r="AE1982" i="2" s="1"/>
  <c r="S1982" i="2"/>
  <c r="AC1982" i="2" s="1"/>
  <c r="P1982" i="2"/>
  <c r="M1982" i="2"/>
  <c r="J1982" i="2"/>
  <c r="G1982" i="2"/>
  <c r="AG1981" i="2"/>
  <c r="AC1981" i="2"/>
  <c r="AB1981" i="2"/>
  <c r="Y1981" i="2"/>
  <c r="AD1981" i="2" s="1"/>
  <c r="V1981" i="2"/>
  <c r="AE1981" i="2" s="1"/>
  <c r="S1981" i="2"/>
  <c r="P1981" i="2"/>
  <c r="M1981" i="2"/>
  <c r="AF1981" i="2" s="1"/>
  <c r="J1981" i="2"/>
  <c r="G1981" i="2"/>
  <c r="AG1980" i="2"/>
  <c r="AF1980" i="2"/>
  <c r="AE1980" i="2"/>
  <c r="AD1980" i="2"/>
  <c r="AH1980" i="2" s="1"/>
  <c r="AC1980" i="2"/>
  <c r="AB1980" i="2"/>
  <c r="Y1980" i="2"/>
  <c r="V1980" i="2"/>
  <c r="S1980" i="2"/>
  <c r="P1980" i="2"/>
  <c r="M1980" i="2"/>
  <c r="J1980" i="2"/>
  <c r="G1980" i="2"/>
  <c r="AF1979" i="2"/>
  <c r="AE1979" i="2"/>
  <c r="AD1979" i="2"/>
  <c r="AB1979" i="2"/>
  <c r="Y1979" i="2"/>
  <c r="V1979" i="2"/>
  <c r="S1979" i="2"/>
  <c r="AC1979" i="2" s="1"/>
  <c r="P1979" i="2"/>
  <c r="M1979" i="2"/>
  <c r="J1979" i="2"/>
  <c r="AG1979" i="2" s="1"/>
  <c r="G1979" i="2"/>
  <c r="AF1978" i="2"/>
  <c r="AB1978" i="2"/>
  <c r="Y1978" i="2"/>
  <c r="AD1978" i="2" s="1"/>
  <c r="V1978" i="2"/>
  <c r="AE1978" i="2" s="1"/>
  <c r="S1978" i="2"/>
  <c r="AC1978" i="2" s="1"/>
  <c r="P1978" i="2"/>
  <c r="M1978" i="2"/>
  <c r="J1978" i="2"/>
  <c r="AG1978" i="2" s="1"/>
  <c r="G1978" i="2"/>
  <c r="AB1977" i="2"/>
  <c r="Y1977" i="2"/>
  <c r="AD1977" i="2" s="1"/>
  <c r="V1977" i="2"/>
  <c r="AE1977" i="2" s="1"/>
  <c r="S1977" i="2"/>
  <c r="AC1977" i="2" s="1"/>
  <c r="P1977" i="2"/>
  <c r="M1977" i="2"/>
  <c r="AF1977" i="2" s="1"/>
  <c r="J1977" i="2"/>
  <c r="AG1977" i="2" s="1"/>
  <c r="G1977" i="2"/>
  <c r="AG1976" i="2"/>
  <c r="AF1976" i="2"/>
  <c r="AB1976" i="2"/>
  <c r="Y1976" i="2"/>
  <c r="AD1976" i="2" s="1"/>
  <c r="V1976" i="2"/>
  <c r="AE1976" i="2" s="1"/>
  <c r="S1976" i="2"/>
  <c r="AC1976" i="2" s="1"/>
  <c r="P1976" i="2"/>
  <c r="M1976" i="2"/>
  <c r="J1976" i="2"/>
  <c r="G1976" i="2"/>
  <c r="AG1975" i="2"/>
  <c r="AE1975" i="2"/>
  <c r="AD1975" i="2"/>
  <c r="AC1975" i="2"/>
  <c r="AB1975" i="2"/>
  <c r="Y1975" i="2"/>
  <c r="V1975" i="2"/>
  <c r="S1975" i="2"/>
  <c r="P1975" i="2"/>
  <c r="M1975" i="2"/>
  <c r="AF1975" i="2" s="1"/>
  <c r="J1975" i="2"/>
  <c r="G1975" i="2"/>
  <c r="AG1974" i="2"/>
  <c r="AF1974" i="2"/>
  <c r="AE1974" i="2"/>
  <c r="AD1974" i="2"/>
  <c r="AC1974" i="2"/>
  <c r="AB1974" i="2"/>
  <c r="Y1974" i="2"/>
  <c r="V1974" i="2"/>
  <c r="S1974" i="2"/>
  <c r="P1974" i="2"/>
  <c r="M1974" i="2"/>
  <c r="J1974" i="2"/>
  <c r="G1974" i="2"/>
  <c r="AH1973" i="2"/>
  <c r="AE1973" i="2"/>
  <c r="AD1973" i="2"/>
  <c r="AB1973" i="2"/>
  <c r="Y1973" i="2"/>
  <c r="V1973" i="2"/>
  <c r="S1973" i="2"/>
  <c r="AC1973" i="2" s="1"/>
  <c r="P1973" i="2"/>
  <c r="M1973" i="2"/>
  <c r="AF1973" i="2" s="1"/>
  <c r="J1973" i="2"/>
  <c r="AG1973" i="2" s="1"/>
  <c r="G1973" i="2"/>
  <c r="AH1972" i="2"/>
  <c r="AF1972" i="2"/>
  <c r="AB1972" i="2"/>
  <c r="Y1972" i="2"/>
  <c r="AD1972" i="2" s="1"/>
  <c r="V1972" i="2"/>
  <c r="AE1972" i="2" s="1"/>
  <c r="S1972" i="2"/>
  <c r="AC1972" i="2" s="1"/>
  <c r="P1972" i="2"/>
  <c r="M1972" i="2"/>
  <c r="J1972" i="2"/>
  <c r="AG1972" i="2" s="1"/>
  <c r="G1972" i="2"/>
  <c r="AH1971" i="2"/>
  <c r="AB1971" i="2"/>
  <c r="Y1971" i="2"/>
  <c r="AD1971" i="2" s="1"/>
  <c r="V1971" i="2"/>
  <c r="AE1971" i="2" s="1"/>
  <c r="S1971" i="2"/>
  <c r="AC1971" i="2" s="1"/>
  <c r="P1971" i="2"/>
  <c r="M1971" i="2"/>
  <c r="AF1971" i="2" s="1"/>
  <c r="J1971" i="2"/>
  <c r="AG1971" i="2" s="1"/>
  <c r="G1971" i="2"/>
  <c r="AG1970" i="2"/>
  <c r="AF1970" i="2"/>
  <c r="AC1970" i="2"/>
  <c r="AB1970" i="2"/>
  <c r="Y1970" i="2"/>
  <c r="AD1970" i="2" s="1"/>
  <c r="AH1970" i="2" s="1"/>
  <c r="V1970" i="2"/>
  <c r="AE1970" i="2" s="1"/>
  <c r="S1970" i="2"/>
  <c r="P1970" i="2"/>
  <c r="M1970" i="2"/>
  <c r="J1970" i="2"/>
  <c r="G1970" i="2"/>
  <c r="AG1969" i="2"/>
  <c r="AC1969" i="2"/>
  <c r="AB1969" i="2"/>
  <c r="Y1969" i="2"/>
  <c r="AD1969" i="2" s="1"/>
  <c r="V1969" i="2"/>
  <c r="AE1969" i="2" s="1"/>
  <c r="S1969" i="2"/>
  <c r="P1969" i="2"/>
  <c r="M1969" i="2"/>
  <c r="AF1969" i="2" s="1"/>
  <c r="J1969" i="2"/>
  <c r="G1969" i="2"/>
  <c r="AG1968" i="2"/>
  <c r="AF1968" i="2"/>
  <c r="AE1968" i="2"/>
  <c r="AD1968" i="2"/>
  <c r="AH1968" i="2" s="1"/>
  <c r="AC1968" i="2"/>
  <c r="AB1968" i="2"/>
  <c r="Y1968" i="2"/>
  <c r="V1968" i="2"/>
  <c r="S1968" i="2"/>
  <c r="P1968" i="2"/>
  <c r="M1968" i="2"/>
  <c r="J1968" i="2"/>
  <c r="G1968" i="2"/>
  <c r="AF1967" i="2"/>
  <c r="AE1967" i="2"/>
  <c r="AD1967" i="2"/>
  <c r="AB1967" i="2"/>
  <c r="Y1967" i="2"/>
  <c r="V1967" i="2"/>
  <c r="S1967" i="2"/>
  <c r="AC1967" i="2" s="1"/>
  <c r="P1967" i="2"/>
  <c r="M1967" i="2"/>
  <c r="J1967" i="2"/>
  <c r="AG1967" i="2" s="1"/>
  <c r="G1967" i="2"/>
  <c r="AG1966" i="2"/>
  <c r="AF1966" i="2"/>
  <c r="AB1966" i="2"/>
  <c r="Y1966" i="2"/>
  <c r="AD1966" i="2" s="1"/>
  <c r="V1966" i="2"/>
  <c r="AE1966" i="2" s="1"/>
  <c r="S1966" i="2"/>
  <c r="AC1966" i="2" s="1"/>
  <c r="P1966" i="2"/>
  <c r="M1966" i="2"/>
  <c r="J1966" i="2"/>
  <c r="G1966" i="2"/>
  <c r="AB1965" i="2"/>
  <c r="Y1965" i="2"/>
  <c r="AD1965" i="2" s="1"/>
  <c r="V1965" i="2"/>
  <c r="AE1965" i="2" s="1"/>
  <c r="S1965" i="2"/>
  <c r="AC1965" i="2" s="1"/>
  <c r="P1965" i="2"/>
  <c r="M1965" i="2"/>
  <c r="AF1965" i="2" s="1"/>
  <c r="J1965" i="2"/>
  <c r="AG1965" i="2" s="1"/>
  <c r="G1965" i="2"/>
  <c r="AG1964" i="2"/>
  <c r="AF1964" i="2"/>
  <c r="AB1964" i="2"/>
  <c r="Y1964" i="2"/>
  <c r="AD1964" i="2" s="1"/>
  <c r="V1964" i="2"/>
  <c r="AE1964" i="2" s="1"/>
  <c r="S1964" i="2"/>
  <c r="AC1964" i="2" s="1"/>
  <c r="P1964" i="2"/>
  <c r="M1964" i="2"/>
  <c r="J1964" i="2"/>
  <c r="G1964" i="2"/>
  <c r="AG1963" i="2"/>
  <c r="AC1963" i="2"/>
  <c r="AB1963" i="2"/>
  <c r="Y1963" i="2"/>
  <c r="AD1963" i="2" s="1"/>
  <c r="AH1963" i="2" s="1"/>
  <c r="V1963" i="2"/>
  <c r="AE1963" i="2" s="1"/>
  <c r="S1963" i="2"/>
  <c r="P1963" i="2"/>
  <c r="M1963" i="2"/>
  <c r="AF1963" i="2" s="1"/>
  <c r="J1963" i="2"/>
  <c r="G1963" i="2"/>
  <c r="AG1962" i="2"/>
  <c r="AF1962" i="2"/>
  <c r="AE1962" i="2"/>
  <c r="AD1962" i="2"/>
  <c r="AH1962" i="2" s="1"/>
  <c r="AC1962" i="2"/>
  <c r="AB1962" i="2"/>
  <c r="Y1962" i="2"/>
  <c r="V1962" i="2"/>
  <c r="S1962" i="2"/>
  <c r="P1962" i="2"/>
  <c r="M1962" i="2"/>
  <c r="J1962" i="2"/>
  <c r="G1962" i="2"/>
  <c r="AE1961" i="2"/>
  <c r="AD1961" i="2"/>
  <c r="AB1961" i="2"/>
  <c r="Y1961" i="2"/>
  <c r="V1961" i="2"/>
  <c r="S1961" i="2"/>
  <c r="AC1961" i="2" s="1"/>
  <c r="P1961" i="2"/>
  <c r="M1961" i="2"/>
  <c r="AF1961" i="2" s="1"/>
  <c r="J1961" i="2"/>
  <c r="AG1961" i="2" s="1"/>
  <c r="G1961" i="2"/>
  <c r="AF1960" i="2"/>
  <c r="AB1960" i="2"/>
  <c r="Y1960" i="2"/>
  <c r="AD1960" i="2" s="1"/>
  <c r="AH1960" i="2" s="1"/>
  <c r="V1960" i="2"/>
  <c r="AE1960" i="2" s="1"/>
  <c r="S1960" i="2"/>
  <c r="AC1960" i="2" s="1"/>
  <c r="P1960" i="2"/>
  <c r="M1960" i="2"/>
  <c r="J1960" i="2"/>
  <c r="AG1960" i="2" s="1"/>
  <c r="G1960" i="2"/>
  <c r="AB1959" i="2"/>
  <c r="Y1959" i="2"/>
  <c r="AD1959" i="2" s="1"/>
  <c r="V1959" i="2"/>
  <c r="AE1959" i="2" s="1"/>
  <c r="S1959" i="2"/>
  <c r="AC1959" i="2" s="1"/>
  <c r="P1959" i="2"/>
  <c r="M1959" i="2"/>
  <c r="AF1959" i="2" s="1"/>
  <c r="J1959" i="2"/>
  <c r="AG1959" i="2" s="1"/>
  <c r="G1959" i="2"/>
  <c r="AG1958" i="2"/>
  <c r="AF1958" i="2"/>
  <c r="AB1958" i="2"/>
  <c r="Y1958" i="2"/>
  <c r="AD1958" i="2" s="1"/>
  <c r="V1958" i="2"/>
  <c r="AE1958" i="2" s="1"/>
  <c r="S1958" i="2"/>
  <c r="AC1958" i="2" s="1"/>
  <c r="P1958" i="2"/>
  <c r="M1958" i="2"/>
  <c r="J1958" i="2"/>
  <c r="G1958" i="2"/>
  <c r="AG1957" i="2"/>
  <c r="AE1957" i="2"/>
  <c r="AD1957" i="2"/>
  <c r="AC1957" i="2"/>
  <c r="AB1957" i="2"/>
  <c r="Y1957" i="2"/>
  <c r="V1957" i="2"/>
  <c r="S1957" i="2"/>
  <c r="P1957" i="2"/>
  <c r="M1957" i="2"/>
  <c r="AF1957" i="2" s="1"/>
  <c r="J1957" i="2"/>
  <c r="G1957" i="2"/>
  <c r="AG1956" i="2"/>
  <c r="AF1956" i="2"/>
  <c r="AE1956" i="2"/>
  <c r="AD1956" i="2"/>
  <c r="AC1956" i="2"/>
  <c r="AB1956" i="2"/>
  <c r="Y1956" i="2"/>
  <c r="V1956" i="2"/>
  <c r="S1956" i="2"/>
  <c r="P1956" i="2"/>
  <c r="M1956" i="2"/>
  <c r="J1956" i="2"/>
  <c r="G1956" i="2"/>
  <c r="AE1955" i="2"/>
  <c r="AD1955" i="2"/>
  <c r="AB1955" i="2"/>
  <c r="Y1955" i="2"/>
  <c r="V1955" i="2"/>
  <c r="S1955" i="2"/>
  <c r="AC1955" i="2" s="1"/>
  <c r="P1955" i="2"/>
  <c r="M1955" i="2"/>
  <c r="AF1955" i="2" s="1"/>
  <c r="AH1955" i="2" s="1"/>
  <c r="J1955" i="2"/>
  <c r="AG1955" i="2" s="1"/>
  <c r="G1955" i="2"/>
  <c r="AF1954" i="2"/>
  <c r="AB1954" i="2"/>
  <c r="Y1954" i="2"/>
  <c r="AD1954" i="2" s="1"/>
  <c r="V1954" i="2"/>
  <c r="AE1954" i="2" s="1"/>
  <c r="S1954" i="2"/>
  <c r="AC1954" i="2" s="1"/>
  <c r="P1954" i="2"/>
  <c r="M1954" i="2"/>
  <c r="J1954" i="2"/>
  <c r="AG1954" i="2" s="1"/>
  <c r="AH1954" i="2" s="1"/>
  <c r="G1954" i="2"/>
  <c r="AH1953" i="2"/>
  <c r="AB1953" i="2"/>
  <c r="Y1953" i="2"/>
  <c r="AD1953" i="2" s="1"/>
  <c r="V1953" i="2"/>
  <c r="AE1953" i="2" s="1"/>
  <c r="S1953" i="2"/>
  <c r="AC1953" i="2" s="1"/>
  <c r="P1953" i="2"/>
  <c r="M1953" i="2"/>
  <c r="AF1953" i="2" s="1"/>
  <c r="J1953" i="2"/>
  <c r="AG1953" i="2" s="1"/>
  <c r="G1953" i="2"/>
  <c r="AG1952" i="2"/>
  <c r="AF1952" i="2"/>
  <c r="AC1952" i="2"/>
  <c r="AB1952" i="2"/>
  <c r="Y1952" i="2"/>
  <c r="AD1952" i="2" s="1"/>
  <c r="V1952" i="2"/>
  <c r="AE1952" i="2" s="1"/>
  <c r="S1952" i="2"/>
  <c r="P1952" i="2"/>
  <c r="M1952" i="2"/>
  <c r="J1952" i="2"/>
  <c r="G1952" i="2"/>
  <c r="AG1951" i="2"/>
  <c r="AC1951" i="2"/>
  <c r="AB1951" i="2"/>
  <c r="Y1951" i="2"/>
  <c r="AD1951" i="2" s="1"/>
  <c r="V1951" i="2"/>
  <c r="AE1951" i="2" s="1"/>
  <c r="S1951" i="2"/>
  <c r="P1951" i="2"/>
  <c r="M1951" i="2"/>
  <c r="AF1951" i="2" s="1"/>
  <c r="J1951" i="2"/>
  <c r="G1951" i="2"/>
  <c r="AG1950" i="2"/>
  <c r="AF1950" i="2"/>
  <c r="AE1950" i="2"/>
  <c r="AD1950" i="2"/>
  <c r="AC1950" i="2"/>
  <c r="AB1950" i="2"/>
  <c r="Y1950" i="2"/>
  <c r="V1950" i="2"/>
  <c r="S1950" i="2"/>
  <c r="P1950" i="2"/>
  <c r="M1950" i="2"/>
  <c r="J1950" i="2"/>
  <c r="G1950" i="2"/>
  <c r="AF1949" i="2"/>
  <c r="AE1949" i="2"/>
  <c r="AD1949" i="2"/>
  <c r="AB1949" i="2"/>
  <c r="Y1949" i="2"/>
  <c r="V1949" i="2"/>
  <c r="S1949" i="2"/>
  <c r="AC1949" i="2" s="1"/>
  <c r="P1949" i="2"/>
  <c r="M1949" i="2"/>
  <c r="J1949" i="2"/>
  <c r="AG1949" i="2" s="1"/>
  <c r="G1949" i="2"/>
  <c r="AG1948" i="2"/>
  <c r="AF1948" i="2"/>
  <c r="AB1948" i="2"/>
  <c r="Y1948" i="2"/>
  <c r="AD1948" i="2" s="1"/>
  <c r="V1948" i="2"/>
  <c r="AE1948" i="2" s="1"/>
  <c r="S1948" i="2"/>
  <c r="AC1948" i="2" s="1"/>
  <c r="P1948" i="2"/>
  <c r="M1948" i="2"/>
  <c r="J1948" i="2"/>
  <c r="G1948" i="2"/>
  <c r="AB1947" i="2"/>
  <c r="Y1947" i="2"/>
  <c r="AD1947" i="2" s="1"/>
  <c r="V1947" i="2"/>
  <c r="AE1947" i="2" s="1"/>
  <c r="S1947" i="2"/>
  <c r="AC1947" i="2" s="1"/>
  <c r="P1947" i="2"/>
  <c r="M1947" i="2"/>
  <c r="AF1947" i="2" s="1"/>
  <c r="J1947" i="2"/>
  <c r="AG1947" i="2" s="1"/>
  <c r="G1947" i="2"/>
  <c r="AG1946" i="2"/>
  <c r="AF1946" i="2"/>
  <c r="AB1946" i="2"/>
  <c r="Y1946" i="2"/>
  <c r="AD1946" i="2" s="1"/>
  <c r="V1946" i="2"/>
  <c r="AE1946" i="2" s="1"/>
  <c r="S1946" i="2"/>
  <c r="AC1946" i="2" s="1"/>
  <c r="P1946" i="2"/>
  <c r="M1946" i="2"/>
  <c r="J1946" i="2"/>
  <c r="G1946" i="2"/>
  <c r="AG1945" i="2"/>
  <c r="AD1945" i="2"/>
  <c r="AC1945" i="2"/>
  <c r="AB1945" i="2"/>
  <c r="Y1945" i="2"/>
  <c r="V1945" i="2"/>
  <c r="AE1945" i="2" s="1"/>
  <c r="S1945" i="2"/>
  <c r="P1945" i="2"/>
  <c r="M1945" i="2"/>
  <c r="AF1945" i="2" s="1"/>
  <c r="J1945" i="2"/>
  <c r="G1945" i="2"/>
  <c r="AG1944" i="2"/>
  <c r="AF1944" i="2"/>
  <c r="AE1944" i="2"/>
  <c r="AD1944" i="2"/>
  <c r="AH1944" i="2" s="1"/>
  <c r="AC1944" i="2"/>
  <c r="AB1944" i="2"/>
  <c r="Y1944" i="2"/>
  <c r="V1944" i="2"/>
  <c r="S1944" i="2"/>
  <c r="P1944" i="2"/>
  <c r="M1944" i="2"/>
  <c r="J1944" i="2"/>
  <c r="G1944" i="2"/>
  <c r="AE1943" i="2"/>
  <c r="AD1943" i="2"/>
  <c r="AH1943" i="2" s="1"/>
  <c r="AB1943" i="2"/>
  <c r="Y1943" i="2"/>
  <c r="V1943" i="2"/>
  <c r="S1943" i="2"/>
  <c r="AC1943" i="2" s="1"/>
  <c r="P1943" i="2"/>
  <c r="M1943" i="2"/>
  <c r="AF1943" i="2" s="1"/>
  <c r="J1943" i="2"/>
  <c r="AG1943" i="2" s="1"/>
  <c r="G1943" i="2"/>
  <c r="AF1942" i="2"/>
  <c r="AB1942" i="2"/>
  <c r="Y1942" i="2"/>
  <c r="AD1942" i="2" s="1"/>
  <c r="V1942" i="2"/>
  <c r="AE1942" i="2" s="1"/>
  <c r="S1942" i="2"/>
  <c r="AC1942" i="2" s="1"/>
  <c r="P1942" i="2"/>
  <c r="M1942" i="2"/>
  <c r="J1942" i="2"/>
  <c r="AG1942" i="2" s="1"/>
  <c r="G1942" i="2"/>
  <c r="AB1941" i="2"/>
  <c r="Y1941" i="2"/>
  <c r="AD1941" i="2" s="1"/>
  <c r="V1941" i="2"/>
  <c r="AE1941" i="2" s="1"/>
  <c r="S1941" i="2"/>
  <c r="AC1941" i="2" s="1"/>
  <c r="P1941" i="2"/>
  <c r="M1941" i="2"/>
  <c r="AF1941" i="2" s="1"/>
  <c r="J1941" i="2"/>
  <c r="AG1941" i="2" s="1"/>
  <c r="G1941" i="2"/>
  <c r="AG1940" i="2"/>
  <c r="AF1940" i="2"/>
  <c r="AB1940" i="2"/>
  <c r="Y1940" i="2"/>
  <c r="AD1940" i="2" s="1"/>
  <c r="V1940" i="2"/>
  <c r="AE1940" i="2" s="1"/>
  <c r="S1940" i="2"/>
  <c r="AC1940" i="2" s="1"/>
  <c r="P1940" i="2"/>
  <c r="M1940" i="2"/>
  <c r="J1940" i="2"/>
  <c r="G1940" i="2"/>
  <c r="AG1939" i="2"/>
  <c r="AE1939" i="2"/>
  <c r="AD1939" i="2"/>
  <c r="AC1939" i="2"/>
  <c r="AB1939" i="2"/>
  <c r="Y1939" i="2"/>
  <c r="V1939" i="2"/>
  <c r="S1939" i="2"/>
  <c r="P1939" i="2"/>
  <c r="M1939" i="2"/>
  <c r="AF1939" i="2" s="1"/>
  <c r="J1939" i="2"/>
  <c r="G1939" i="2"/>
  <c r="AG1938" i="2"/>
  <c r="AF1938" i="2"/>
  <c r="AE1938" i="2"/>
  <c r="AD1938" i="2"/>
  <c r="AC1938" i="2"/>
  <c r="AB1938" i="2"/>
  <c r="Y1938" i="2"/>
  <c r="V1938" i="2"/>
  <c r="S1938" i="2"/>
  <c r="P1938" i="2"/>
  <c r="M1938" i="2"/>
  <c r="J1938" i="2"/>
  <c r="G1938" i="2"/>
  <c r="AH1937" i="2"/>
  <c r="AE1937" i="2"/>
  <c r="AD1937" i="2"/>
  <c r="AB1937" i="2"/>
  <c r="Y1937" i="2"/>
  <c r="V1937" i="2"/>
  <c r="S1937" i="2"/>
  <c r="AC1937" i="2" s="1"/>
  <c r="P1937" i="2"/>
  <c r="M1937" i="2"/>
  <c r="AF1937" i="2" s="1"/>
  <c r="J1937" i="2"/>
  <c r="AG1937" i="2" s="1"/>
  <c r="G1937" i="2"/>
  <c r="AH1936" i="2"/>
  <c r="AF1936" i="2"/>
  <c r="AB1936" i="2"/>
  <c r="Y1936" i="2"/>
  <c r="AD1936" i="2" s="1"/>
  <c r="V1936" i="2"/>
  <c r="AE1936" i="2" s="1"/>
  <c r="S1936" i="2"/>
  <c r="AC1936" i="2" s="1"/>
  <c r="P1936" i="2"/>
  <c r="M1936" i="2"/>
  <c r="J1936" i="2"/>
  <c r="AG1936" i="2" s="1"/>
  <c r="G1936" i="2"/>
  <c r="AH1935" i="2"/>
  <c r="AB1935" i="2"/>
  <c r="Y1935" i="2"/>
  <c r="AD1935" i="2" s="1"/>
  <c r="V1935" i="2"/>
  <c r="AE1935" i="2" s="1"/>
  <c r="S1935" i="2"/>
  <c r="AC1935" i="2" s="1"/>
  <c r="P1935" i="2"/>
  <c r="M1935" i="2"/>
  <c r="AF1935" i="2" s="1"/>
  <c r="J1935" i="2"/>
  <c r="AG1935" i="2" s="1"/>
  <c r="G1935" i="2"/>
  <c r="AG1934" i="2"/>
  <c r="AF1934" i="2"/>
  <c r="AC1934" i="2"/>
  <c r="AB1934" i="2"/>
  <c r="Y1934" i="2"/>
  <c r="AD1934" i="2" s="1"/>
  <c r="AH1934" i="2" s="1"/>
  <c r="V1934" i="2"/>
  <c r="AE1934" i="2" s="1"/>
  <c r="S1934" i="2"/>
  <c r="P1934" i="2"/>
  <c r="M1934" i="2"/>
  <c r="J1934" i="2"/>
  <c r="G1934" i="2"/>
  <c r="AG1933" i="2"/>
  <c r="AC1933" i="2"/>
  <c r="AB1933" i="2"/>
  <c r="Y1933" i="2"/>
  <c r="AD1933" i="2" s="1"/>
  <c r="AH1933" i="2" s="1"/>
  <c r="V1933" i="2"/>
  <c r="AE1933" i="2" s="1"/>
  <c r="S1933" i="2"/>
  <c r="P1933" i="2"/>
  <c r="M1933" i="2"/>
  <c r="AF1933" i="2" s="1"/>
  <c r="J1933" i="2"/>
  <c r="G1933" i="2"/>
  <c r="AG1932" i="2"/>
  <c r="AF1932" i="2"/>
  <c r="AE1932" i="2"/>
  <c r="AD1932" i="2"/>
  <c r="AC1932" i="2"/>
  <c r="AB1932" i="2"/>
  <c r="Y1932" i="2"/>
  <c r="V1932" i="2"/>
  <c r="S1932" i="2"/>
  <c r="P1932" i="2"/>
  <c r="M1932" i="2"/>
  <c r="J1932" i="2"/>
  <c r="G1932" i="2"/>
  <c r="AF1931" i="2"/>
  <c r="AE1931" i="2"/>
  <c r="AD1931" i="2"/>
  <c r="AB1931" i="2"/>
  <c r="Y1931" i="2"/>
  <c r="V1931" i="2"/>
  <c r="S1931" i="2"/>
  <c r="AC1931" i="2" s="1"/>
  <c r="P1931" i="2"/>
  <c r="M1931" i="2"/>
  <c r="J1931" i="2"/>
  <c r="AG1931" i="2" s="1"/>
  <c r="G1931" i="2"/>
  <c r="AG1930" i="2"/>
  <c r="AF1930" i="2"/>
  <c r="AB1930" i="2"/>
  <c r="Y1930" i="2"/>
  <c r="AD1930" i="2" s="1"/>
  <c r="AH1930" i="2" s="1"/>
  <c r="V1930" i="2"/>
  <c r="AE1930" i="2" s="1"/>
  <c r="S1930" i="2"/>
  <c r="AC1930" i="2" s="1"/>
  <c r="P1930" i="2"/>
  <c r="M1930" i="2"/>
  <c r="J1930" i="2"/>
  <c r="G1930" i="2"/>
  <c r="AB1929" i="2"/>
  <c r="Y1929" i="2"/>
  <c r="AD1929" i="2" s="1"/>
  <c r="AH1929" i="2" s="1"/>
  <c r="V1929" i="2"/>
  <c r="AE1929" i="2" s="1"/>
  <c r="S1929" i="2"/>
  <c r="AC1929" i="2" s="1"/>
  <c r="P1929" i="2"/>
  <c r="M1929" i="2"/>
  <c r="AF1929" i="2" s="1"/>
  <c r="J1929" i="2"/>
  <c r="AG1929" i="2" s="1"/>
  <c r="G1929" i="2"/>
  <c r="AG1928" i="2"/>
  <c r="AF1928" i="2"/>
  <c r="AB1928" i="2"/>
  <c r="Y1928" i="2"/>
  <c r="AD1928" i="2" s="1"/>
  <c r="V1928" i="2"/>
  <c r="AE1928" i="2" s="1"/>
  <c r="S1928" i="2"/>
  <c r="AC1928" i="2" s="1"/>
  <c r="P1928" i="2"/>
  <c r="M1928" i="2"/>
  <c r="J1928" i="2"/>
  <c r="G1928" i="2"/>
  <c r="AG1927" i="2"/>
  <c r="AD1927" i="2"/>
  <c r="AC1927" i="2"/>
  <c r="AB1927" i="2"/>
  <c r="Y1927" i="2"/>
  <c r="V1927" i="2"/>
  <c r="AE1927" i="2" s="1"/>
  <c r="S1927" i="2"/>
  <c r="P1927" i="2"/>
  <c r="M1927" i="2"/>
  <c r="AF1927" i="2" s="1"/>
  <c r="J1927" i="2"/>
  <c r="G1927" i="2"/>
  <c r="AG1926" i="2"/>
  <c r="AF1926" i="2"/>
  <c r="AE1926" i="2"/>
  <c r="AD1926" i="2"/>
  <c r="AH1926" i="2" s="1"/>
  <c r="AC1926" i="2"/>
  <c r="AB1926" i="2"/>
  <c r="Y1926" i="2"/>
  <c r="V1926" i="2"/>
  <c r="S1926" i="2"/>
  <c r="P1926" i="2"/>
  <c r="M1926" i="2"/>
  <c r="J1926" i="2"/>
  <c r="G1926" i="2"/>
  <c r="AE1925" i="2"/>
  <c r="AD1925" i="2"/>
  <c r="AB1925" i="2"/>
  <c r="Y1925" i="2"/>
  <c r="V1925" i="2"/>
  <c r="S1925" i="2"/>
  <c r="AC1925" i="2" s="1"/>
  <c r="P1925" i="2"/>
  <c r="M1925" i="2"/>
  <c r="AF1925" i="2" s="1"/>
  <c r="J1925" i="2"/>
  <c r="AG1925" i="2" s="1"/>
  <c r="G1925" i="2"/>
  <c r="AF1924" i="2"/>
  <c r="AB1924" i="2"/>
  <c r="Y1924" i="2"/>
  <c r="AD1924" i="2" s="1"/>
  <c r="V1924" i="2"/>
  <c r="AE1924" i="2" s="1"/>
  <c r="S1924" i="2"/>
  <c r="AC1924" i="2" s="1"/>
  <c r="P1924" i="2"/>
  <c r="M1924" i="2"/>
  <c r="J1924" i="2"/>
  <c r="AG1924" i="2" s="1"/>
  <c r="G1924" i="2"/>
  <c r="AB1923" i="2"/>
  <c r="Y1923" i="2"/>
  <c r="AD1923" i="2" s="1"/>
  <c r="V1923" i="2"/>
  <c r="AE1923" i="2" s="1"/>
  <c r="S1923" i="2"/>
  <c r="AC1923" i="2" s="1"/>
  <c r="P1923" i="2"/>
  <c r="M1923" i="2"/>
  <c r="AF1923" i="2" s="1"/>
  <c r="J1923" i="2"/>
  <c r="AG1923" i="2" s="1"/>
  <c r="G1923" i="2"/>
  <c r="AG1922" i="2"/>
  <c r="AF1922" i="2"/>
  <c r="AB1922" i="2"/>
  <c r="Y1922" i="2"/>
  <c r="AD1922" i="2" s="1"/>
  <c r="V1922" i="2"/>
  <c r="AE1922" i="2" s="1"/>
  <c r="S1922" i="2"/>
  <c r="AC1922" i="2" s="1"/>
  <c r="P1922" i="2"/>
  <c r="M1922" i="2"/>
  <c r="J1922" i="2"/>
  <c r="G1922" i="2"/>
  <c r="AG1921" i="2"/>
  <c r="AE1921" i="2"/>
  <c r="AD1921" i="2"/>
  <c r="AC1921" i="2"/>
  <c r="AB1921" i="2"/>
  <c r="Y1921" i="2"/>
  <c r="V1921" i="2"/>
  <c r="S1921" i="2"/>
  <c r="P1921" i="2"/>
  <c r="M1921" i="2"/>
  <c r="AF1921" i="2" s="1"/>
  <c r="J1921" i="2"/>
  <c r="G1921" i="2"/>
  <c r="AG1920" i="2"/>
  <c r="AF1920" i="2"/>
  <c r="AE1920" i="2"/>
  <c r="AD1920" i="2"/>
  <c r="AC1920" i="2"/>
  <c r="AB1920" i="2"/>
  <c r="Y1920" i="2"/>
  <c r="V1920" i="2"/>
  <c r="S1920" i="2"/>
  <c r="P1920" i="2"/>
  <c r="M1920" i="2"/>
  <c r="J1920" i="2"/>
  <c r="G1920" i="2"/>
  <c r="AE1919" i="2"/>
  <c r="AD1919" i="2"/>
  <c r="AB1919" i="2"/>
  <c r="Y1919" i="2"/>
  <c r="V1919" i="2"/>
  <c r="S1919" i="2"/>
  <c r="AC1919" i="2" s="1"/>
  <c r="P1919" i="2"/>
  <c r="M1919" i="2"/>
  <c r="AF1919" i="2" s="1"/>
  <c r="AH1919" i="2" s="1"/>
  <c r="J1919" i="2"/>
  <c r="AG1919" i="2" s="1"/>
  <c r="G1919" i="2"/>
  <c r="AH1918" i="2"/>
  <c r="AF1918" i="2"/>
  <c r="AB1918" i="2"/>
  <c r="Y1918" i="2"/>
  <c r="AD1918" i="2" s="1"/>
  <c r="V1918" i="2"/>
  <c r="AE1918" i="2" s="1"/>
  <c r="S1918" i="2"/>
  <c r="AC1918" i="2" s="1"/>
  <c r="P1918" i="2"/>
  <c r="M1918" i="2"/>
  <c r="J1918" i="2"/>
  <c r="AG1918" i="2" s="1"/>
  <c r="G1918" i="2"/>
  <c r="AH1917" i="2"/>
  <c r="AB1917" i="2"/>
  <c r="Y1917" i="2"/>
  <c r="AD1917" i="2" s="1"/>
  <c r="V1917" i="2"/>
  <c r="AE1917" i="2" s="1"/>
  <c r="S1917" i="2"/>
  <c r="AC1917" i="2" s="1"/>
  <c r="P1917" i="2"/>
  <c r="M1917" i="2"/>
  <c r="AF1917" i="2" s="1"/>
  <c r="J1917" i="2"/>
  <c r="AG1917" i="2" s="1"/>
  <c r="G1917" i="2"/>
  <c r="AG1916" i="2"/>
  <c r="AF1916" i="2"/>
  <c r="AC1916" i="2"/>
  <c r="AB1916" i="2"/>
  <c r="Y1916" i="2"/>
  <c r="AD1916" i="2" s="1"/>
  <c r="AH1916" i="2" s="1"/>
  <c r="V1916" i="2"/>
  <c r="AE1916" i="2" s="1"/>
  <c r="S1916" i="2"/>
  <c r="P1916" i="2"/>
  <c r="M1916" i="2"/>
  <c r="J1916" i="2"/>
  <c r="G1916" i="2"/>
  <c r="AG1915" i="2"/>
  <c r="AC1915" i="2"/>
  <c r="AB1915" i="2"/>
  <c r="Y1915" i="2"/>
  <c r="AD1915" i="2" s="1"/>
  <c r="AH1915" i="2" s="1"/>
  <c r="V1915" i="2"/>
  <c r="AE1915" i="2" s="1"/>
  <c r="S1915" i="2"/>
  <c r="P1915" i="2"/>
  <c r="M1915" i="2"/>
  <c r="AF1915" i="2" s="1"/>
  <c r="J1915" i="2"/>
  <c r="G1915" i="2"/>
  <c r="AG1914" i="2"/>
  <c r="AF1914" i="2"/>
  <c r="AE1914" i="2"/>
  <c r="AD1914" i="2"/>
  <c r="AC1914" i="2"/>
  <c r="AB1914" i="2"/>
  <c r="Y1914" i="2"/>
  <c r="V1914" i="2"/>
  <c r="S1914" i="2"/>
  <c r="P1914" i="2"/>
  <c r="M1914" i="2"/>
  <c r="J1914" i="2"/>
  <c r="G1914" i="2"/>
  <c r="AF1913" i="2"/>
  <c r="AE1913" i="2"/>
  <c r="AD1913" i="2"/>
  <c r="AB1913" i="2"/>
  <c r="Y1913" i="2"/>
  <c r="V1913" i="2"/>
  <c r="S1913" i="2"/>
  <c r="AC1913" i="2" s="1"/>
  <c r="P1913" i="2"/>
  <c r="M1913" i="2"/>
  <c r="J1913" i="2"/>
  <c r="AG1913" i="2" s="1"/>
  <c r="G1913" i="2"/>
  <c r="AG1912" i="2"/>
  <c r="AF1912" i="2"/>
  <c r="AB1912" i="2"/>
  <c r="Y1912" i="2"/>
  <c r="AD1912" i="2" s="1"/>
  <c r="V1912" i="2"/>
  <c r="AE1912" i="2" s="1"/>
  <c r="S1912" i="2"/>
  <c r="AC1912" i="2" s="1"/>
  <c r="P1912" i="2"/>
  <c r="M1912" i="2"/>
  <c r="J1912" i="2"/>
  <c r="G1912" i="2"/>
  <c r="AB1911" i="2"/>
  <c r="Y1911" i="2"/>
  <c r="AD1911" i="2" s="1"/>
  <c r="V1911" i="2"/>
  <c r="AE1911" i="2" s="1"/>
  <c r="S1911" i="2"/>
  <c r="AC1911" i="2" s="1"/>
  <c r="P1911" i="2"/>
  <c r="M1911" i="2"/>
  <c r="AF1911" i="2" s="1"/>
  <c r="J1911" i="2"/>
  <c r="AG1911" i="2" s="1"/>
  <c r="G1911" i="2"/>
  <c r="AG1910" i="2"/>
  <c r="AF1910" i="2"/>
  <c r="AB1910" i="2"/>
  <c r="Y1910" i="2"/>
  <c r="AD1910" i="2" s="1"/>
  <c r="V1910" i="2"/>
  <c r="AE1910" i="2" s="1"/>
  <c r="S1910" i="2"/>
  <c r="AC1910" i="2" s="1"/>
  <c r="P1910" i="2"/>
  <c r="M1910" i="2"/>
  <c r="J1910" i="2"/>
  <c r="G1910" i="2"/>
  <c r="AG1909" i="2"/>
  <c r="AD1909" i="2"/>
  <c r="AC1909" i="2"/>
  <c r="AB1909" i="2"/>
  <c r="Y1909" i="2"/>
  <c r="V1909" i="2"/>
  <c r="AE1909" i="2" s="1"/>
  <c r="S1909" i="2"/>
  <c r="P1909" i="2"/>
  <c r="M1909" i="2"/>
  <c r="AF1909" i="2" s="1"/>
  <c r="J1909" i="2"/>
  <c r="G1909" i="2"/>
  <c r="AG1908" i="2"/>
  <c r="AF1908" i="2"/>
  <c r="AE1908" i="2"/>
  <c r="AD1908" i="2"/>
  <c r="AH1908" i="2" s="1"/>
  <c r="AC1908" i="2"/>
  <c r="AB1908" i="2"/>
  <c r="Y1908" i="2"/>
  <c r="V1908" i="2"/>
  <c r="S1908" i="2"/>
  <c r="P1908" i="2"/>
  <c r="M1908" i="2"/>
  <c r="J1908" i="2"/>
  <c r="G1908" i="2"/>
  <c r="AE1907" i="2"/>
  <c r="AD1907" i="2"/>
  <c r="AB1907" i="2"/>
  <c r="Y1907" i="2"/>
  <c r="V1907" i="2"/>
  <c r="S1907" i="2"/>
  <c r="AC1907" i="2" s="1"/>
  <c r="P1907" i="2"/>
  <c r="M1907" i="2"/>
  <c r="AF1907" i="2" s="1"/>
  <c r="J1907" i="2"/>
  <c r="AG1907" i="2" s="1"/>
  <c r="G1907" i="2"/>
  <c r="AF1906" i="2"/>
  <c r="AB1906" i="2"/>
  <c r="Y1906" i="2"/>
  <c r="AD1906" i="2" s="1"/>
  <c r="V1906" i="2"/>
  <c r="AE1906" i="2" s="1"/>
  <c r="S1906" i="2"/>
  <c r="AC1906" i="2" s="1"/>
  <c r="P1906" i="2"/>
  <c r="M1906" i="2"/>
  <c r="J1906" i="2"/>
  <c r="AG1906" i="2" s="1"/>
  <c r="G1906" i="2"/>
  <c r="AB1905" i="2"/>
  <c r="Y1905" i="2"/>
  <c r="AD1905" i="2" s="1"/>
  <c r="AH1905" i="2" s="1"/>
  <c r="V1905" i="2"/>
  <c r="AE1905" i="2" s="1"/>
  <c r="S1905" i="2"/>
  <c r="AC1905" i="2" s="1"/>
  <c r="P1905" i="2"/>
  <c r="M1905" i="2"/>
  <c r="AF1905" i="2" s="1"/>
  <c r="J1905" i="2"/>
  <c r="AG1905" i="2" s="1"/>
  <c r="G1905" i="2"/>
  <c r="AG1904" i="2"/>
  <c r="AF1904" i="2"/>
  <c r="AB1904" i="2"/>
  <c r="Y1904" i="2"/>
  <c r="AD1904" i="2" s="1"/>
  <c r="V1904" i="2"/>
  <c r="AE1904" i="2" s="1"/>
  <c r="S1904" i="2"/>
  <c r="AC1904" i="2" s="1"/>
  <c r="P1904" i="2"/>
  <c r="M1904" i="2"/>
  <c r="J1904" i="2"/>
  <c r="G1904" i="2"/>
  <c r="AG1903" i="2"/>
  <c r="AE1903" i="2"/>
  <c r="AD1903" i="2"/>
  <c r="AC1903" i="2"/>
  <c r="AB1903" i="2"/>
  <c r="Y1903" i="2"/>
  <c r="V1903" i="2"/>
  <c r="S1903" i="2"/>
  <c r="P1903" i="2"/>
  <c r="M1903" i="2"/>
  <c r="AF1903" i="2" s="1"/>
  <c r="J1903" i="2"/>
  <c r="G1903" i="2"/>
  <c r="AG1902" i="2"/>
  <c r="AF1902" i="2"/>
  <c r="AE1902" i="2"/>
  <c r="AD1902" i="2"/>
  <c r="AC1902" i="2"/>
  <c r="AB1902" i="2"/>
  <c r="Y1902" i="2"/>
  <c r="V1902" i="2"/>
  <c r="S1902" i="2"/>
  <c r="P1902" i="2"/>
  <c r="M1902" i="2"/>
  <c r="J1902" i="2"/>
  <c r="G1902" i="2"/>
  <c r="AH1901" i="2"/>
  <c r="AE1901" i="2"/>
  <c r="AD1901" i="2"/>
  <c r="AB1901" i="2"/>
  <c r="Y1901" i="2"/>
  <c r="V1901" i="2"/>
  <c r="S1901" i="2"/>
  <c r="AC1901" i="2" s="1"/>
  <c r="P1901" i="2"/>
  <c r="M1901" i="2"/>
  <c r="AF1901" i="2" s="1"/>
  <c r="J1901" i="2"/>
  <c r="AG1901" i="2" s="1"/>
  <c r="G1901" i="2"/>
  <c r="AH1900" i="2"/>
  <c r="AF1900" i="2"/>
  <c r="AB1900" i="2"/>
  <c r="Y1900" i="2"/>
  <c r="AD1900" i="2" s="1"/>
  <c r="V1900" i="2"/>
  <c r="AE1900" i="2" s="1"/>
  <c r="S1900" i="2"/>
  <c r="AC1900" i="2" s="1"/>
  <c r="P1900" i="2"/>
  <c r="M1900" i="2"/>
  <c r="J1900" i="2"/>
  <c r="AG1900" i="2" s="1"/>
  <c r="G1900" i="2"/>
  <c r="AH1899" i="2"/>
  <c r="AB1899" i="2"/>
  <c r="Y1899" i="2"/>
  <c r="AD1899" i="2" s="1"/>
  <c r="V1899" i="2"/>
  <c r="AE1899" i="2" s="1"/>
  <c r="S1899" i="2"/>
  <c r="AC1899" i="2" s="1"/>
  <c r="P1899" i="2"/>
  <c r="M1899" i="2"/>
  <c r="AF1899" i="2" s="1"/>
  <c r="J1899" i="2"/>
  <c r="AG1899" i="2" s="1"/>
  <c r="G1899" i="2"/>
  <c r="AG1898" i="2"/>
  <c r="AF1898" i="2"/>
  <c r="AC1898" i="2"/>
  <c r="AB1898" i="2"/>
  <c r="Y1898" i="2"/>
  <c r="AD1898" i="2" s="1"/>
  <c r="V1898" i="2"/>
  <c r="AE1898" i="2" s="1"/>
  <c r="S1898" i="2"/>
  <c r="P1898" i="2"/>
  <c r="M1898" i="2"/>
  <c r="J1898" i="2"/>
  <c r="G1898" i="2"/>
  <c r="AG1897" i="2"/>
  <c r="AC1897" i="2"/>
  <c r="AB1897" i="2"/>
  <c r="Y1897" i="2"/>
  <c r="AD1897" i="2" s="1"/>
  <c r="AH1897" i="2" s="1"/>
  <c r="V1897" i="2"/>
  <c r="AE1897" i="2" s="1"/>
  <c r="S1897" i="2"/>
  <c r="P1897" i="2"/>
  <c r="M1897" i="2"/>
  <c r="AF1897" i="2" s="1"/>
  <c r="J1897" i="2"/>
  <c r="G1897" i="2"/>
  <c r="AG1896" i="2"/>
  <c r="AF1896" i="2"/>
  <c r="AE1896" i="2"/>
  <c r="AD1896" i="2"/>
  <c r="AH1896" i="2" s="1"/>
  <c r="AC1896" i="2"/>
  <c r="AB1896" i="2"/>
  <c r="Y1896" i="2"/>
  <c r="V1896" i="2"/>
  <c r="S1896" i="2"/>
  <c r="P1896" i="2"/>
  <c r="M1896" i="2"/>
  <c r="J1896" i="2"/>
  <c r="G1896" i="2"/>
  <c r="AF1895" i="2"/>
  <c r="AE1895" i="2"/>
  <c r="AD1895" i="2"/>
  <c r="AH1895" i="2" s="1"/>
  <c r="AB1895" i="2"/>
  <c r="Y1895" i="2"/>
  <c r="V1895" i="2"/>
  <c r="S1895" i="2"/>
  <c r="AC1895" i="2" s="1"/>
  <c r="P1895" i="2"/>
  <c r="M1895" i="2"/>
  <c r="J1895" i="2"/>
  <c r="AG1895" i="2" s="1"/>
  <c r="G1895" i="2"/>
  <c r="AG1894" i="2"/>
  <c r="AF1894" i="2"/>
  <c r="AB1894" i="2"/>
  <c r="Y1894" i="2"/>
  <c r="AD1894" i="2" s="1"/>
  <c r="AH1894" i="2" s="1"/>
  <c r="V1894" i="2"/>
  <c r="AE1894" i="2" s="1"/>
  <c r="S1894" i="2"/>
  <c r="AC1894" i="2" s="1"/>
  <c r="P1894" i="2"/>
  <c r="M1894" i="2"/>
  <c r="J1894" i="2"/>
  <c r="G1894" i="2"/>
  <c r="AB1893" i="2"/>
  <c r="Y1893" i="2"/>
  <c r="AD1893" i="2" s="1"/>
  <c r="V1893" i="2"/>
  <c r="AE1893" i="2" s="1"/>
  <c r="S1893" i="2"/>
  <c r="AC1893" i="2" s="1"/>
  <c r="P1893" i="2"/>
  <c r="M1893" i="2"/>
  <c r="AF1893" i="2" s="1"/>
  <c r="J1893" i="2"/>
  <c r="AG1893" i="2" s="1"/>
  <c r="G1893" i="2"/>
  <c r="AG1892" i="2"/>
  <c r="AF1892" i="2"/>
  <c r="AB1892" i="2"/>
  <c r="Y1892" i="2"/>
  <c r="AD1892" i="2" s="1"/>
  <c r="V1892" i="2"/>
  <c r="AE1892" i="2" s="1"/>
  <c r="S1892" i="2"/>
  <c r="AC1892" i="2" s="1"/>
  <c r="P1892" i="2"/>
  <c r="M1892" i="2"/>
  <c r="J1892" i="2"/>
  <c r="G1892" i="2"/>
  <c r="AG1891" i="2"/>
  <c r="AD1891" i="2"/>
  <c r="AC1891" i="2"/>
  <c r="AB1891" i="2"/>
  <c r="Y1891" i="2"/>
  <c r="V1891" i="2"/>
  <c r="AE1891" i="2" s="1"/>
  <c r="S1891" i="2"/>
  <c r="P1891" i="2"/>
  <c r="M1891" i="2"/>
  <c r="AF1891" i="2" s="1"/>
  <c r="J1891" i="2"/>
  <c r="G1891" i="2"/>
  <c r="AG1890" i="2"/>
  <c r="AF1890" i="2"/>
  <c r="AE1890" i="2"/>
  <c r="AD1890" i="2"/>
  <c r="AH1890" i="2" s="1"/>
  <c r="AC1890" i="2"/>
  <c r="AB1890" i="2"/>
  <c r="Y1890" i="2"/>
  <c r="V1890" i="2"/>
  <c r="S1890" i="2"/>
  <c r="P1890" i="2"/>
  <c r="M1890" i="2"/>
  <c r="J1890" i="2"/>
  <c r="G1890" i="2"/>
  <c r="AE1889" i="2"/>
  <c r="AD1889" i="2"/>
  <c r="AB1889" i="2"/>
  <c r="Y1889" i="2"/>
  <c r="V1889" i="2"/>
  <c r="S1889" i="2"/>
  <c r="AC1889" i="2" s="1"/>
  <c r="P1889" i="2"/>
  <c r="M1889" i="2"/>
  <c r="AF1889" i="2" s="1"/>
  <c r="J1889" i="2"/>
  <c r="AG1889" i="2" s="1"/>
  <c r="G1889" i="2"/>
  <c r="AF1888" i="2"/>
  <c r="AB1888" i="2"/>
  <c r="Y1888" i="2"/>
  <c r="AD1888" i="2" s="1"/>
  <c r="V1888" i="2"/>
  <c r="AE1888" i="2" s="1"/>
  <c r="S1888" i="2"/>
  <c r="AC1888" i="2" s="1"/>
  <c r="P1888" i="2"/>
  <c r="M1888" i="2"/>
  <c r="J1888" i="2"/>
  <c r="AG1888" i="2" s="1"/>
  <c r="G1888" i="2"/>
  <c r="AB1887" i="2"/>
  <c r="Y1887" i="2"/>
  <c r="AD1887" i="2" s="1"/>
  <c r="V1887" i="2"/>
  <c r="AE1887" i="2" s="1"/>
  <c r="S1887" i="2"/>
  <c r="AC1887" i="2" s="1"/>
  <c r="P1887" i="2"/>
  <c r="M1887" i="2"/>
  <c r="AF1887" i="2" s="1"/>
  <c r="J1887" i="2"/>
  <c r="AG1887" i="2" s="1"/>
  <c r="G1887" i="2"/>
  <c r="AG1886" i="2"/>
  <c r="AF1886" i="2"/>
  <c r="AB1886" i="2"/>
  <c r="Y1886" i="2"/>
  <c r="AD1886" i="2" s="1"/>
  <c r="V1886" i="2"/>
  <c r="AE1886" i="2" s="1"/>
  <c r="S1886" i="2"/>
  <c r="AC1886" i="2" s="1"/>
  <c r="P1886" i="2"/>
  <c r="M1886" i="2"/>
  <c r="J1886" i="2"/>
  <c r="G1886" i="2"/>
  <c r="AG1885" i="2"/>
  <c r="AE1885" i="2"/>
  <c r="AD1885" i="2"/>
  <c r="AC1885" i="2"/>
  <c r="AB1885" i="2"/>
  <c r="Y1885" i="2"/>
  <c r="V1885" i="2"/>
  <c r="S1885" i="2"/>
  <c r="P1885" i="2"/>
  <c r="M1885" i="2"/>
  <c r="AF1885" i="2" s="1"/>
  <c r="J1885" i="2"/>
  <c r="G1885" i="2"/>
  <c r="AG1884" i="2"/>
  <c r="AF1884" i="2"/>
  <c r="AE1884" i="2"/>
  <c r="AD1884" i="2"/>
  <c r="AC1884" i="2"/>
  <c r="AB1884" i="2"/>
  <c r="Y1884" i="2"/>
  <c r="V1884" i="2"/>
  <c r="S1884" i="2"/>
  <c r="P1884" i="2"/>
  <c r="M1884" i="2"/>
  <c r="J1884" i="2"/>
  <c r="G1884" i="2"/>
  <c r="AE1883" i="2"/>
  <c r="AD1883" i="2"/>
  <c r="AB1883" i="2"/>
  <c r="Y1883" i="2"/>
  <c r="V1883" i="2"/>
  <c r="S1883" i="2"/>
  <c r="AC1883" i="2" s="1"/>
  <c r="P1883" i="2"/>
  <c r="M1883" i="2"/>
  <c r="AF1883" i="2" s="1"/>
  <c r="J1883" i="2"/>
  <c r="AG1883" i="2" s="1"/>
  <c r="G1883" i="2"/>
  <c r="AF1882" i="2"/>
  <c r="AB1882" i="2"/>
  <c r="Y1882" i="2"/>
  <c r="AD1882" i="2" s="1"/>
  <c r="V1882" i="2"/>
  <c r="AE1882" i="2" s="1"/>
  <c r="S1882" i="2"/>
  <c r="AC1882" i="2" s="1"/>
  <c r="P1882" i="2"/>
  <c r="M1882" i="2"/>
  <c r="J1882" i="2"/>
  <c r="AG1882" i="2" s="1"/>
  <c r="AH1882" i="2" s="1"/>
  <c r="G1882" i="2"/>
  <c r="AH1881" i="2"/>
  <c r="AB1881" i="2"/>
  <c r="Y1881" i="2"/>
  <c r="AD1881" i="2" s="1"/>
  <c r="V1881" i="2"/>
  <c r="AE1881" i="2" s="1"/>
  <c r="S1881" i="2"/>
  <c r="AC1881" i="2" s="1"/>
  <c r="P1881" i="2"/>
  <c r="M1881" i="2"/>
  <c r="AF1881" i="2" s="1"/>
  <c r="J1881" i="2"/>
  <c r="AG1881" i="2" s="1"/>
  <c r="G1881" i="2"/>
  <c r="AG1880" i="2"/>
  <c r="AF1880" i="2"/>
  <c r="AC1880" i="2"/>
  <c r="AB1880" i="2"/>
  <c r="Y1880" i="2"/>
  <c r="AD1880" i="2" s="1"/>
  <c r="V1880" i="2"/>
  <c r="AE1880" i="2" s="1"/>
  <c r="S1880" i="2"/>
  <c r="P1880" i="2"/>
  <c r="M1880" i="2"/>
  <c r="J1880" i="2"/>
  <c r="G1880" i="2"/>
  <c r="AG1879" i="2"/>
  <c r="AC1879" i="2"/>
  <c r="AB1879" i="2"/>
  <c r="Y1879" i="2"/>
  <c r="AD1879" i="2" s="1"/>
  <c r="AH1879" i="2" s="1"/>
  <c r="V1879" i="2"/>
  <c r="AE1879" i="2" s="1"/>
  <c r="S1879" i="2"/>
  <c r="P1879" i="2"/>
  <c r="M1879" i="2"/>
  <c r="AF1879" i="2" s="1"/>
  <c r="J1879" i="2"/>
  <c r="G1879" i="2"/>
  <c r="AG1878" i="2"/>
  <c r="AF1878" i="2"/>
  <c r="AE1878" i="2"/>
  <c r="AD1878" i="2"/>
  <c r="AC1878" i="2"/>
  <c r="AB1878" i="2"/>
  <c r="Y1878" i="2"/>
  <c r="V1878" i="2"/>
  <c r="S1878" i="2"/>
  <c r="P1878" i="2"/>
  <c r="M1878" i="2"/>
  <c r="J1878" i="2"/>
  <c r="G1878" i="2"/>
  <c r="AF1877" i="2"/>
  <c r="AE1877" i="2"/>
  <c r="AD1877" i="2"/>
  <c r="AB1877" i="2"/>
  <c r="Y1877" i="2"/>
  <c r="V1877" i="2"/>
  <c r="S1877" i="2"/>
  <c r="AC1877" i="2" s="1"/>
  <c r="P1877" i="2"/>
  <c r="M1877" i="2"/>
  <c r="J1877" i="2"/>
  <c r="AG1877" i="2" s="1"/>
  <c r="G1877" i="2"/>
  <c r="AG1876" i="2"/>
  <c r="AF1876" i="2"/>
  <c r="AB1876" i="2"/>
  <c r="Y1876" i="2"/>
  <c r="AD1876" i="2" s="1"/>
  <c r="V1876" i="2"/>
  <c r="AE1876" i="2" s="1"/>
  <c r="S1876" i="2"/>
  <c r="AC1876" i="2" s="1"/>
  <c r="P1876" i="2"/>
  <c r="M1876" i="2"/>
  <c r="J1876" i="2"/>
  <c r="G1876" i="2"/>
  <c r="AB1875" i="2"/>
  <c r="Y1875" i="2"/>
  <c r="AD1875" i="2" s="1"/>
  <c r="V1875" i="2"/>
  <c r="AE1875" i="2" s="1"/>
  <c r="S1875" i="2"/>
  <c r="AC1875" i="2" s="1"/>
  <c r="P1875" i="2"/>
  <c r="M1875" i="2"/>
  <c r="AF1875" i="2" s="1"/>
  <c r="J1875" i="2"/>
  <c r="AG1875" i="2" s="1"/>
  <c r="G1875" i="2"/>
  <c r="AG1874" i="2"/>
  <c r="AF1874" i="2"/>
  <c r="AB1874" i="2"/>
  <c r="Y1874" i="2"/>
  <c r="AD1874" i="2" s="1"/>
  <c r="V1874" i="2"/>
  <c r="AE1874" i="2" s="1"/>
  <c r="S1874" i="2"/>
  <c r="AC1874" i="2" s="1"/>
  <c r="P1874" i="2"/>
  <c r="M1874" i="2"/>
  <c r="J1874" i="2"/>
  <c r="G1874" i="2"/>
  <c r="AG1873" i="2"/>
  <c r="AD1873" i="2"/>
  <c r="AC1873" i="2"/>
  <c r="AB1873" i="2"/>
  <c r="Y1873" i="2"/>
  <c r="V1873" i="2"/>
  <c r="AE1873" i="2" s="1"/>
  <c r="S1873" i="2"/>
  <c r="P1873" i="2"/>
  <c r="M1873" i="2"/>
  <c r="AF1873" i="2" s="1"/>
  <c r="J1873" i="2"/>
  <c r="G1873" i="2"/>
  <c r="AG1872" i="2"/>
  <c r="AF1872" i="2"/>
  <c r="AE1872" i="2"/>
  <c r="AD1872" i="2"/>
  <c r="AH1872" i="2" s="1"/>
  <c r="AC1872" i="2"/>
  <c r="AB1872" i="2"/>
  <c r="Y1872" i="2"/>
  <c r="V1872" i="2"/>
  <c r="S1872" i="2"/>
  <c r="P1872" i="2"/>
  <c r="M1872" i="2"/>
  <c r="J1872" i="2"/>
  <c r="G1872" i="2"/>
  <c r="AE1871" i="2"/>
  <c r="AD1871" i="2"/>
  <c r="AH1871" i="2" s="1"/>
  <c r="AB1871" i="2"/>
  <c r="Y1871" i="2"/>
  <c r="V1871" i="2"/>
  <c r="S1871" i="2"/>
  <c r="AC1871" i="2" s="1"/>
  <c r="P1871" i="2"/>
  <c r="M1871" i="2"/>
  <c r="AF1871" i="2" s="1"/>
  <c r="J1871" i="2"/>
  <c r="AG1871" i="2" s="1"/>
  <c r="G1871" i="2"/>
  <c r="AF1870" i="2"/>
  <c r="AB1870" i="2"/>
  <c r="Y1870" i="2"/>
  <c r="AD1870" i="2" s="1"/>
  <c r="AH1870" i="2" s="1"/>
  <c r="V1870" i="2"/>
  <c r="AE1870" i="2" s="1"/>
  <c r="S1870" i="2"/>
  <c r="AC1870" i="2" s="1"/>
  <c r="P1870" i="2"/>
  <c r="M1870" i="2"/>
  <c r="J1870" i="2"/>
  <c r="AG1870" i="2" s="1"/>
  <c r="G1870" i="2"/>
  <c r="AB1869" i="2"/>
  <c r="Y1869" i="2"/>
  <c r="AD1869" i="2" s="1"/>
  <c r="V1869" i="2"/>
  <c r="AE1869" i="2" s="1"/>
  <c r="S1869" i="2"/>
  <c r="AC1869" i="2" s="1"/>
  <c r="P1869" i="2"/>
  <c r="M1869" i="2"/>
  <c r="AF1869" i="2" s="1"/>
  <c r="J1869" i="2"/>
  <c r="AG1869" i="2" s="1"/>
  <c r="G1869" i="2"/>
  <c r="AG1868" i="2"/>
  <c r="AF1868" i="2"/>
  <c r="AB1868" i="2"/>
  <c r="Y1868" i="2"/>
  <c r="AD1868" i="2" s="1"/>
  <c r="V1868" i="2"/>
  <c r="AE1868" i="2" s="1"/>
  <c r="S1868" i="2"/>
  <c r="AC1868" i="2" s="1"/>
  <c r="P1868" i="2"/>
  <c r="M1868" i="2"/>
  <c r="J1868" i="2"/>
  <c r="G1868" i="2"/>
  <c r="AG1867" i="2"/>
  <c r="AE1867" i="2"/>
  <c r="AD1867" i="2"/>
  <c r="AC1867" i="2"/>
  <c r="AB1867" i="2"/>
  <c r="Y1867" i="2"/>
  <c r="V1867" i="2"/>
  <c r="S1867" i="2"/>
  <c r="P1867" i="2"/>
  <c r="M1867" i="2"/>
  <c r="AF1867" i="2" s="1"/>
  <c r="J1867" i="2"/>
  <c r="G1867" i="2"/>
  <c r="AG1866" i="2"/>
  <c r="AF1866" i="2"/>
  <c r="AE1866" i="2"/>
  <c r="AD1866" i="2"/>
  <c r="AC1866" i="2"/>
  <c r="AB1866" i="2"/>
  <c r="Y1866" i="2"/>
  <c r="V1866" i="2"/>
  <c r="S1866" i="2"/>
  <c r="P1866" i="2"/>
  <c r="M1866" i="2"/>
  <c r="J1866" i="2"/>
  <c r="G1866" i="2"/>
  <c r="AH1865" i="2"/>
  <c r="AE1865" i="2"/>
  <c r="AD1865" i="2"/>
  <c r="AB1865" i="2"/>
  <c r="Y1865" i="2"/>
  <c r="V1865" i="2"/>
  <c r="S1865" i="2"/>
  <c r="AC1865" i="2" s="1"/>
  <c r="P1865" i="2"/>
  <c r="M1865" i="2"/>
  <c r="AF1865" i="2" s="1"/>
  <c r="J1865" i="2"/>
  <c r="AG1865" i="2" s="1"/>
  <c r="G1865" i="2"/>
  <c r="AH1864" i="2"/>
  <c r="AF1864" i="2"/>
  <c r="AB1864" i="2"/>
  <c r="Y1864" i="2"/>
  <c r="AD1864" i="2" s="1"/>
  <c r="V1864" i="2"/>
  <c r="AE1864" i="2" s="1"/>
  <c r="S1864" i="2"/>
  <c r="AC1864" i="2" s="1"/>
  <c r="P1864" i="2"/>
  <c r="M1864" i="2"/>
  <c r="J1864" i="2"/>
  <c r="AG1864" i="2" s="1"/>
  <c r="G1864" i="2"/>
  <c r="AH1863" i="2"/>
  <c r="AB1863" i="2"/>
  <c r="Y1863" i="2"/>
  <c r="AD1863" i="2" s="1"/>
  <c r="V1863" i="2"/>
  <c r="AE1863" i="2" s="1"/>
  <c r="S1863" i="2"/>
  <c r="AC1863" i="2" s="1"/>
  <c r="P1863" i="2"/>
  <c r="M1863" i="2"/>
  <c r="AF1863" i="2" s="1"/>
  <c r="J1863" i="2"/>
  <c r="AG1863" i="2" s="1"/>
  <c r="G1863" i="2"/>
  <c r="AG1862" i="2"/>
  <c r="AF1862" i="2"/>
  <c r="AC1862" i="2"/>
  <c r="AB1862" i="2"/>
  <c r="Y1862" i="2"/>
  <c r="AD1862" i="2" s="1"/>
  <c r="AH1862" i="2" s="1"/>
  <c r="V1862" i="2"/>
  <c r="AE1862" i="2" s="1"/>
  <c r="S1862" i="2"/>
  <c r="P1862" i="2"/>
  <c r="M1862" i="2"/>
  <c r="J1862" i="2"/>
  <c r="G1862" i="2"/>
  <c r="AG1861" i="2"/>
  <c r="AC1861" i="2"/>
  <c r="AB1861" i="2"/>
  <c r="Y1861" i="2"/>
  <c r="AD1861" i="2" s="1"/>
  <c r="AH1861" i="2" s="1"/>
  <c r="V1861" i="2"/>
  <c r="AE1861" i="2" s="1"/>
  <c r="S1861" i="2"/>
  <c r="P1861" i="2"/>
  <c r="M1861" i="2"/>
  <c r="AF1861" i="2" s="1"/>
  <c r="J1861" i="2"/>
  <c r="G1861" i="2"/>
  <c r="AG1860" i="2"/>
  <c r="AF1860" i="2"/>
  <c r="AE1860" i="2"/>
  <c r="AD1860" i="2"/>
  <c r="AC1860" i="2"/>
  <c r="AB1860" i="2"/>
  <c r="Y1860" i="2"/>
  <c r="V1860" i="2"/>
  <c r="S1860" i="2"/>
  <c r="P1860" i="2"/>
  <c r="M1860" i="2"/>
  <c r="J1860" i="2"/>
  <c r="G1860" i="2"/>
  <c r="AF1859" i="2"/>
  <c r="AE1859" i="2"/>
  <c r="AD1859" i="2"/>
  <c r="AB1859" i="2"/>
  <c r="Y1859" i="2"/>
  <c r="V1859" i="2"/>
  <c r="S1859" i="2"/>
  <c r="AC1859" i="2" s="1"/>
  <c r="P1859" i="2"/>
  <c r="M1859" i="2"/>
  <c r="J1859" i="2"/>
  <c r="AG1859" i="2" s="1"/>
  <c r="G1859" i="2"/>
  <c r="AG1858" i="2"/>
  <c r="AF1858" i="2"/>
  <c r="AB1858" i="2"/>
  <c r="Y1858" i="2"/>
  <c r="AD1858" i="2" s="1"/>
  <c r="AH1858" i="2" s="1"/>
  <c r="V1858" i="2"/>
  <c r="AE1858" i="2" s="1"/>
  <c r="S1858" i="2"/>
  <c r="AC1858" i="2" s="1"/>
  <c r="P1858" i="2"/>
  <c r="M1858" i="2"/>
  <c r="J1858" i="2"/>
  <c r="G1858" i="2"/>
  <c r="AC1857" i="2"/>
  <c r="AB1857" i="2"/>
  <c r="Y1857" i="2"/>
  <c r="AD1857" i="2" s="1"/>
  <c r="V1857" i="2"/>
  <c r="AE1857" i="2" s="1"/>
  <c r="S1857" i="2"/>
  <c r="P1857" i="2"/>
  <c r="M1857" i="2"/>
  <c r="AF1857" i="2" s="1"/>
  <c r="J1857" i="2"/>
  <c r="AG1857" i="2" s="1"/>
  <c r="G1857" i="2"/>
  <c r="AG1856" i="2"/>
  <c r="AF1856" i="2"/>
  <c r="AB1856" i="2"/>
  <c r="Y1856" i="2"/>
  <c r="AD1856" i="2" s="1"/>
  <c r="V1856" i="2"/>
  <c r="AE1856" i="2" s="1"/>
  <c r="S1856" i="2"/>
  <c r="AC1856" i="2" s="1"/>
  <c r="P1856" i="2"/>
  <c r="M1856" i="2"/>
  <c r="J1856" i="2"/>
  <c r="G1856" i="2"/>
  <c r="AG1855" i="2"/>
  <c r="AC1855" i="2"/>
  <c r="AB1855" i="2"/>
  <c r="Y1855" i="2"/>
  <c r="AD1855" i="2" s="1"/>
  <c r="AH1855" i="2" s="1"/>
  <c r="V1855" i="2"/>
  <c r="AE1855" i="2" s="1"/>
  <c r="S1855" i="2"/>
  <c r="P1855" i="2"/>
  <c r="M1855" i="2"/>
  <c r="AF1855" i="2" s="1"/>
  <c r="J1855" i="2"/>
  <c r="G1855" i="2"/>
  <c r="AG1854" i="2"/>
  <c r="AF1854" i="2"/>
  <c r="AE1854" i="2"/>
  <c r="AD1854" i="2"/>
  <c r="AC1854" i="2"/>
  <c r="AB1854" i="2"/>
  <c r="Y1854" i="2"/>
  <c r="V1854" i="2"/>
  <c r="S1854" i="2"/>
  <c r="P1854" i="2"/>
  <c r="M1854" i="2"/>
  <c r="J1854" i="2"/>
  <c r="G1854" i="2"/>
  <c r="AE1853" i="2"/>
  <c r="AD1853" i="2"/>
  <c r="AB1853" i="2"/>
  <c r="Y1853" i="2"/>
  <c r="V1853" i="2"/>
  <c r="S1853" i="2"/>
  <c r="AC1853" i="2" s="1"/>
  <c r="P1853" i="2"/>
  <c r="M1853" i="2"/>
  <c r="AF1853" i="2" s="1"/>
  <c r="AH1853" i="2" s="1"/>
  <c r="J1853" i="2"/>
  <c r="AG1853" i="2" s="1"/>
  <c r="G1853" i="2"/>
  <c r="AF1852" i="2"/>
  <c r="AB1852" i="2"/>
  <c r="Y1852" i="2"/>
  <c r="AD1852" i="2" s="1"/>
  <c r="V1852" i="2"/>
  <c r="AE1852" i="2" s="1"/>
  <c r="S1852" i="2"/>
  <c r="AC1852" i="2" s="1"/>
  <c r="P1852" i="2"/>
  <c r="M1852" i="2"/>
  <c r="J1852" i="2"/>
  <c r="AG1852" i="2" s="1"/>
  <c r="G1852" i="2"/>
  <c r="AC1851" i="2"/>
  <c r="AB1851" i="2"/>
  <c r="Y1851" i="2"/>
  <c r="AD1851" i="2" s="1"/>
  <c r="V1851" i="2"/>
  <c r="AE1851" i="2" s="1"/>
  <c r="S1851" i="2"/>
  <c r="P1851" i="2"/>
  <c r="M1851" i="2"/>
  <c r="AF1851" i="2" s="1"/>
  <c r="J1851" i="2"/>
  <c r="AG1851" i="2" s="1"/>
  <c r="G1851" i="2"/>
  <c r="AG1850" i="2"/>
  <c r="AF1850" i="2"/>
  <c r="AB1850" i="2"/>
  <c r="Y1850" i="2"/>
  <c r="AD1850" i="2" s="1"/>
  <c r="V1850" i="2"/>
  <c r="AE1850" i="2" s="1"/>
  <c r="S1850" i="2"/>
  <c r="AC1850" i="2" s="1"/>
  <c r="P1850" i="2"/>
  <c r="M1850" i="2"/>
  <c r="J1850" i="2"/>
  <c r="G1850" i="2"/>
  <c r="AG1849" i="2"/>
  <c r="AD1849" i="2"/>
  <c r="AC1849" i="2"/>
  <c r="AB1849" i="2"/>
  <c r="Y1849" i="2"/>
  <c r="V1849" i="2"/>
  <c r="AE1849" i="2" s="1"/>
  <c r="S1849" i="2"/>
  <c r="P1849" i="2"/>
  <c r="M1849" i="2"/>
  <c r="AF1849" i="2" s="1"/>
  <c r="J1849" i="2"/>
  <c r="G1849" i="2"/>
  <c r="AG1848" i="2"/>
  <c r="AE1848" i="2"/>
  <c r="AD1848" i="2"/>
  <c r="AC1848" i="2"/>
  <c r="AB1848" i="2"/>
  <c r="Y1848" i="2"/>
  <c r="V1848" i="2"/>
  <c r="S1848" i="2"/>
  <c r="P1848" i="2"/>
  <c r="M1848" i="2"/>
  <c r="AF1848" i="2" s="1"/>
  <c r="J1848" i="2"/>
  <c r="G1848" i="2"/>
  <c r="AE1847" i="2"/>
  <c r="AD1847" i="2"/>
  <c r="AB1847" i="2"/>
  <c r="Y1847" i="2"/>
  <c r="V1847" i="2"/>
  <c r="S1847" i="2"/>
  <c r="AC1847" i="2" s="1"/>
  <c r="P1847" i="2"/>
  <c r="M1847" i="2"/>
  <c r="AF1847" i="2" s="1"/>
  <c r="J1847" i="2"/>
  <c r="AG1847" i="2" s="1"/>
  <c r="G1847" i="2"/>
  <c r="AF1846" i="2"/>
  <c r="AB1846" i="2"/>
  <c r="Y1846" i="2"/>
  <c r="AD1846" i="2" s="1"/>
  <c r="V1846" i="2"/>
  <c r="AE1846" i="2" s="1"/>
  <c r="S1846" i="2"/>
  <c r="AC1846" i="2" s="1"/>
  <c r="P1846" i="2"/>
  <c r="M1846" i="2"/>
  <c r="J1846" i="2"/>
  <c r="AG1846" i="2" s="1"/>
  <c r="G1846" i="2"/>
  <c r="AC1845" i="2"/>
  <c r="AB1845" i="2"/>
  <c r="Y1845" i="2"/>
  <c r="AD1845" i="2" s="1"/>
  <c r="V1845" i="2"/>
  <c r="AE1845" i="2" s="1"/>
  <c r="S1845" i="2"/>
  <c r="P1845" i="2"/>
  <c r="M1845" i="2"/>
  <c r="AF1845" i="2" s="1"/>
  <c r="J1845" i="2"/>
  <c r="AG1845" i="2" s="1"/>
  <c r="G1845" i="2"/>
  <c r="AG1844" i="2"/>
  <c r="AF1844" i="2"/>
  <c r="AE1844" i="2"/>
  <c r="AB1844" i="2"/>
  <c r="Y1844" i="2"/>
  <c r="AD1844" i="2" s="1"/>
  <c r="V1844" i="2"/>
  <c r="S1844" i="2"/>
  <c r="AC1844" i="2" s="1"/>
  <c r="P1844" i="2"/>
  <c r="M1844" i="2"/>
  <c r="J1844" i="2"/>
  <c r="G1844" i="2"/>
  <c r="AG1843" i="2"/>
  <c r="AE1843" i="2"/>
  <c r="AC1843" i="2"/>
  <c r="AB1843" i="2"/>
  <c r="Y1843" i="2"/>
  <c r="AD1843" i="2" s="1"/>
  <c r="V1843" i="2"/>
  <c r="S1843" i="2"/>
  <c r="P1843" i="2"/>
  <c r="M1843" i="2"/>
  <c r="AF1843" i="2" s="1"/>
  <c r="J1843" i="2"/>
  <c r="G1843" i="2"/>
  <c r="AG1842" i="2"/>
  <c r="AE1842" i="2"/>
  <c r="AD1842" i="2"/>
  <c r="AC1842" i="2"/>
  <c r="AB1842" i="2"/>
  <c r="Y1842" i="2"/>
  <c r="V1842" i="2"/>
  <c r="S1842" i="2"/>
  <c r="P1842" i="2"/>
  <c r="M1842" i="2"/>
  <c r="AF1842" i="2" s="1"/>
  <c r="J1842" i="2"/>
  <c r="G1842" i="2"/>
  <c r="AE1841" i="2"/>
  <c r="AD1841" i="2"/>
  <c r="AH1841" i="2" s="1"/>
  <c r="AB1841" i="2"/>
  <c r="Y1841" i="2"/>
  <c r="V1841" i="2"/>
  <c r="S1841" i="2"/>
  <c r="AC1841" i="2" s="1"/>
  <c r="P1841" i="2"/>
  <c r="M1841" i="2"/>
  <c r="AF1841" i="2" s="1"/>
  <c r="J1841" i="2"/>
  <c r="AG1841" i="2" s="1"/>
  <c r="G1841" i="2"/>
  <c r="AF1840" i="2"/>
  <c r="AB1840" i="2"/>
  <c r="Y1840" i="2"/>
  <c r="AD1840" i="2" s="1"/>
  <c r="AH1840" i="2" s="1"/>
  <c r="V1840" i="2"/>
  <c r="AE1840" i="2" s="1"/>
  <c r="S1840" i="2"/>
  <c r="AC1840" i="2" s="1"/>
  <c r="P1840" i="2"/>
  <c r="M1840" i="2"/>
  <c r="J1840" i="2"/>
  <c r="AG1840" i="2" s="1"/>
  <c r="G1840" i="2"/>
  <c r="AC1839" i="2"/>
  <c r="AB1839" i="2"/>
  <c r="Y1839" i="2"/>
  <c r="AD1839" i="2" s="1"/>
  <c r="V1839" i="2"/>
  <c r="AE1839" i="2" s="1"/>
  <c r="S1839" i="2"/>
  <c r="P1839" i="2"/>
  <c r="M1839" i="2"/>
  <c r="AF1839" i="2" s="1"/>
  <c r="J1839" i="2"/>
  <c r="AG1839" i="2" s="1"/>
  <c r="AH1839" i="2" s="1"/>
  <c r="G1839" i="2"/>
  <c r="AG1838" i="2"/>
  <c r="AF1838" i="2"/>
  <c r="AE1838" i="2"/>
  <c r="AB1838" i="2"/>
  <c r="Y1838" i="2"/>
  <c r="AD1838" i="2" s="1"/>
  <c r="V1838" i="2"/>
  <c r="S1838" i="2"/>
  <c r="AC1838" i="2" s="1"/>
  <c r="P1838" i="2"/>
  <c r="M1838" i="2"/>
  <c r="J1838" i="2"/>
  <c r="G1838" i="2"/>
  <c r="AG1837" i="2"/>
  <c r="AE1837" i="2"/>
  <c r="AD1837" i="2"/>
  <c r="AC1837" i="2"/>
  <c r="AB1837" i="2"/>
  <c r="Y1837" i="2"/>
  <c r="V1837" i="2"/>
  <c r="S1837" i="2"/>
  <c r="P1837" i="2"/>
  <c r="M1837" i="2"/>
  <c r="AF1837" i="2" s="1"/>
  <c r="J1837" i="2"/>
  <c r="G1837" i="2"/>
  <c r="AG1836" i="2"/>
  <c r="AF1836" i="2"/>
  <c r="AE1836" i="2"/>
  <c r="AD1836" i="2"/>
  <c r="AC1836" i="2"/>
  <c r="AB1836" i="2"/>
  <c r="Y1836" i="2"/>
  <c r="V1836" i="2"/>
  <c r="S1836" i="2"/>
  <c r="P1836" i="2"/>
  <c r="M1836" i="2"/>
  <c r="J1836" i="2"/>
  <c r="G1836" i="2"/>
  <c r="AE1835" i="2"/>
  <c r="AD1835" i="2"/>
  <c r="AB1835" i="2"/>
  <c r="Y1835" i="2"/>
  <c r="V1835" i="2"/>
  <c r="S1835" i="2"/>
  <c r="AC1835" i="2" s="1"/>
  <c r="P1835" i="2"/>
  <c r="M1835" i="2"/>
  <c r="AF1835" i="2" s="1"/>
  <c r="J1835" i="2"/>
  <c r="AG1835" i="2" s="1"/>
  <c r="G1835" i="2"/>
  <c r="AH1834" i="2"/>
  <c r="AF1834" i="2"/>
  <c r="AB1834" i="2"/>
  <c r="Y1834" i="2"/>
  <c r="AD1834" i="2" s="1"/>
  <c r="V1834" i="2"/>
  <c r="AE1834" i="2" s="1"/>
  <c r="S1834" i="2"/>
  <c r="AC1834" i="2" s="1"/>
  <c r="P1834" i="2"/>
  <c r="M1834" i="2"/>
  <c r="J1834" i="2"/>
  <c r="AG1834" i="2" s="1"/>
  <c r="G1834" i="2"/>
  <c r="AC1833" i="2"/>
  <c r="AH1833" i="2" s="1"/>
  <c r="AB1833" i="2"/>
  <c r="Y1833" i="2"/>
  <c r="AD1833" i="2" s="1"/>
  <c r="V1833" i="2"/>
  <c r="AE1833" i="2" s="1"/>
  <c r="S1833" i="2"/>
  <c r="P1833" i="2"/>
  <c r="M1833" i="2"/>
  <c r="AF1833" i="2" s="1"/>
  <c r="J1833" i="2"/>
  <c r="AG1833" i="2" s="1"/>
  <c r="G1833" i="2"/>
  <c r="AG1832" i="2"/>
  <c r="AF1832" i="2"/>
  <c r="AE1832" i="2"/>
  <c r="AC1832" i="2"/>
  <c r="AB1832" i="2"/>
  <c r="Y1832" i="2"/>
  <c r="AD1832" i="2" s="1"/>
  <c r="V1832" i="2"/>
  <c r="S1832" i="2"/>
  <c r="P1832" i="2"/>
  <c r="M1832" i="2"/>
  <c r="J1832" i="2"/>
  <c r="G1832" i="2"/>
  <c r="AG1831" i="2"/>
  <c r="AE1831" i="2"/>
  <c r="AD1831" i="2"/>
  <c r="AH1831" i="2" s="1"/>
  <c r="AC1831" i="2"/>
  <c r="AB1831" i="2"/>
  <c r="Y1831" i="2"/>
  <c r="V1831" i="2"/>
  <c r="S1831" i="2"/>
  <c r="P1831" i="2"/>
  <c r="M1831" i="2"/>
  <c r="AF1831" i="2" s="1"/>
  <c r="J1831" i="2"/>
  <c r="G1831" i="2"/>
  <c r="AG1830" i="2"/>
  <c r="AF1830" i="2"/>
  <c r="AE1830" i="2"/>
  <c r="AD1830" i="2"/>
  <c r="AH1830" i="2" s="1"/>
  <c r="AC1830" i="2"/>
  <c r="AB1830" i="2"/>
  <c r="Y1830" i="2"/>
  <c r="V1830" i="2"/>
  <c r="S1830" i="2"/>
  <c r="P1830" i="2"/>
  <c r="M1830" i="2"/>
  <c r="J1830" i="2"/>
  <c r="G1830" i="2"/>
  <c r="AF1829" i="2"/>
  <c r="AE1829" i="2"/>
  <c r="AD1829" i="2"/>
  <c r="AB1829" i="2"/>
  <c r="Y1829" i="2"/>
  <c r="V1829" i="2"/>
  <c r="S1829" i="2"/>
  <c r="AC1829" i="2" s="1"/>
  <c r="P1829" i="2"/>
  <c r="M1829" i="2"/>
  <c r="J1829" i="2"/>
  <c r="AG1829" i="2" s="1"/>
  <c r="G1829" i="2"/>
  <c r="AG1828" i="2"/>
  <c r="AF1828" i="2"/>
  <c r="AH1828" i="2" s="1"/>
  <c r="AB1828" i="2"/>
  <c r="Y1828" i="2"/>
  <c r="AD1828" i="2" s="1"/>
  <c r="V1828" i="2"/>
  <c r="AE1828" i="2" s="1"/>
  <c r="S1828" i="2"/>
  <c r="AC1828" i="2" s="1"/>
  <c r="P1828" i="2"/>
  <c r="M1828" i="2"/>
  <c r="J1828" i="2"/>
  <c r="G1828" i="2"/>
  <c r="AC1827" i="2"/>
  <c r="AB1827" i="2"/>
  <c r="Y1827" i="2"/>
  <c r="AD1827" i="2" s="1"/>
  <c r="AH1827" i="2" s="1"/>
  <c r="V1827" i="2"/>
  <c r="AE1827" i="2" s="1"/>
  <c r="S1827" i="2"/>
  <c r="P1827" i="2"/>
  <c r="M1827" i="2"/>
  <c r="AF1827" i="2" s="1"/>
  <c r="J1827" i="2"/>
  <c r="AG1827" i="2" s="1"/>
  <c r="G1827" i="2"/>
  <c r="AG1826" i="2"/>
  <c r="AF1826" i="2"/>
  <c r="AE1826" i="2"/>
  <c r="AC1826" i="2"/>
  <c r="AB1826" i="2"/>
  <c r="Y1826" i="2"/>
  <c r="AD1826" i="2" s="1"/>
  <c r="AH1826" i="2" s="1"/>
  <c r="V1826" i="2"/>
  <c r="S1826" i="2"/>
  <c r="P1826" i="2"/>
  <c r="M1826" i="2"/>
  <c r="J1826" i="2"/>
  <c r="G1826" i="2"/>
  <c r="AG1825" i="2"/>
  <c r="AC1825" i="2"/>
  <c r="AB1825" i="2"/>
  <c r="Y1825" i="2"/>
  <c r="AD1825" i="2" s="1"/>
  <c r="V1825" i="2"/>
  <c r="AE1825" i="2" s="1"/>
  <c r="S1825" i="2"/>
  <c r="P1825" i="2"/>
  <c r="M1825" i="2"/>
  <c r="AF1825" i="2" s="1"/>
  <c r="J1825" i="2"/>
  <c r="G1825" i="2"/>
  <c r="AG1824" i="2"/>
  <c r="AE1824" i="2"/>
  <c r="AD1824" i="2"/>
  <c r="AC1824" i="2"/>
  <c r="AB1824" i="2"/>
  <c r="Y1824" i="2"/>
  <c r="V1824" i="2"/>
  <c r="S1824" i="2"/>
  <c r="P1824" i="2"/>
  <c r="M1824" i="2"/>
  <c r="AF1824" i="2" s="1"/>
  <c r="J1824" i="2"/>
  <c r="G1824" i="2"/>
  <c r="AF1823" i="2"/>
  <c r="AE1823" i="2"/>
  <c r="AD1823" i="2"/>
  <c r="AB1823" i="2"/>
  <c r="Y1823" i="2"/>
  <c r="V1823" i="2"/>
  <c r="S1823" i="2"/>
  <c r="AC1823" i="2" s="1"/>
  <c r="P1823" i="2"/>
  <c r="M1823" i="2"/>
  <c r="J1823" i="2"/>
  <c r="AG1823" i="2" s="1"/>
  <c r="G1823" i="2"/>
  <c r="AG1822" i="2"/>
  <c r="AF1822" i="2"/>
  <c r="AB1822" i="2"/>
  <c r="Y1822" i="2"/>
  <c r="AD1822" i="2" s="1"/>
  <c r="AH1822" i="2" s="1"/>
  <c r="V1822" i="2"/>
  <c r="AE1822" i="2" s="1"/>
  <c r="S1822" i="2"/>
  <c r="AC1822" i="2" s="1"/>
  <c r="P1822" i="2"/>
  <c r="M1822" i="2"/>
  <c r="J1822" i="2"/>
  <c r="G1822" i="2"/>
  <c r="AC1821" i="2"/>
  <c r="AB1821" i="2"/>
  <c r="Y1821" i="2"/>
  <c r="AD1821" i="2" s="1"/>
  <c r="V1821" i="2"/>
  <c r="AE1821" i="2" s="1"/>
  <c r="S1821" i="2"/>
  <c r="P1821" i="2"/>
  <c r="M1821" i="2"/>
  <c r="AF1821" i="2" s="1"/>
  <c r="J1821" i="2"/>
  <c r="AG1821" i="2" s="1"/>
  <c r="G1821" i="2"/>
  <c r="AG1820" i="2"/>
  <c r="AF1820" i="2"/>
  <c r="AB1820" i="2"/>
  <c r="Y1820" i="2"/>
  <c r="AD1820" i="2" s="1"/>
  <c r="V1820" i="2"/>
  <c r="AE1820" i="2" s="1"/>
  <c r="S1820" i="2"/>
  <c r="AC1820" i="2" s="1"/>
  <c r="P1820" i="2"/>
  <c r="M1820" i="2"/>
  <c r="J1820" i="2"/>
  <c r="G1820" i="2"/>
  <c r="AG1819" i="2"/>
  <c r="AC1819" i="2"/>
  <c r="AB1819" i="2"/>
  <c r="Y1819" i="2"/>
  <c r="AD1819" i="2" s="1"/>
  <c r="V1819" i="2"/>
  <c r="AE1819" i="2" s="1"/>
  <c r="S1819" i="2"/>
  <c r="P1819" i="2"/>
  <c r="M1819" i="2"/>
  <c r="AF1819" i="2" s="1"/>
  <c r="J1819" i="2"/>
  <c r="G1819" i="2"/>
  <c r="AG1818" i="2"/>
  <c r="AF1818" i="2"/>
  <c r="AE1818" i="2"/>
  <c r="AD1818" i="2"/>
  <c r="AC1818" i="2"/>
  <c r="AB1818" i="2"/>
  <c r="Y1818" i="2"/>
  <c r="V1818" i="2"/>
  <c r="S1818" i="2"/>
  <c r="P1818" i="2"/>
  <c r="M1818" i="2"/>
  <c r="J1818" i="2"/>
  <c r="G1818" i="2"/>
  <c r="AE1817" i="2"/>
  <c r="AD1817" i="2"/>
  <c r="AB1817" i="2"/>
  <c r="Y1817" i="2"/>
  <c r="V1817" i="2"/>
  <c r="S1817" i="2"/>
  <c r="AC1817" i="2" s="1"/>
  <c r="P1817" i="2"/>
  <c r="M1817" i="2"/>
  <c r="AF1817" i="2" s="1"/>
  <c r="AH1817" i="2" s="1"/>
  <c r="J1817" i="2"/>
  <c r="AG1817" i="2" s="1"/>
  <c r="G1817" i="2"/>
  <c r="AF1816" i="2"/>
  <c r="AB1816" i="2"/>
  <c r="Y1816" i="2"/>
  <c r="AD1816" i="2" s="1"/>
  <c r="V1816" i="2"/>
  <c r="AE1816" i="2" s="1"/>
  <c r="S1816" i="2"/>
  <c r="AC1816" i="2" s="1"/>
  <c r="P1816" i="2"/>
  <c r="M1816" i="2"/>
  <c r="J1816" i="2"/>
  <c r="AG1816" i="2" s="1"/>
  <c r="G1816" i="2"/>
  <c r="AC1815" i="2"/>
  <c r="AB1815" i="2"/>
  <c r="Y1815" i="2"/>
  <c r="AD1815" i="2" s="1"/>
  <c r="V1815" i="2"/>
  <c r="AE1815" i="2" s="1"/>
  <c r="S1815" i="2"/>
  <c r="P1815" i="2"/>
  <c r="M1815" i="2"/>
  <c r="AF1815" i="2" s="1"/>
  <c r="J1815" i="2"/>
  <c r="AG1815" i="2" s="1"/>
  <c r="G1815" i="2"/>
  <c r="AG1814" i="2"/>
  <c r="AF1814" i="2"/>
  <c r="AB1814" i="2"/>
  <c r="Y1814" i="2"/>
  <c r="AD1814" i="2" s="1"/>
  <c r="V1814" i="2"/>
  <c r="AE1814" i="2" s="1"/>
  <c r="S1814" i="2"/>
  <c r="AC1814" i="2" s="1"/>
  <c r="P1814" i="2"/>
  <c r="M1814" i="2"/>
  <c r="J1814" i="2"/>
  <c r="G1814" i="2"/>
  <c r="AG1813" i="2"/>
  <c r="AD1813" i="2"/>
  <c r="AC1813" i="2"/>
  <c r="AB1813" i="2"/>
  <c r="Y1813" i="2"/>
  <c r="V1813" i="2"/>
  <c r="AE1813" i="2" s="1"/>
  <c r="S1813" i="2"/>
  <c r="P1813" i="2"/>
  <c r="M1813" i="2"/>
  <c r="AF1813" i="2" s="1"/>
  <c r="J1813" i="2"/>
  <c r="G1813" i="2"/>
  <c r="AG1812" i="2"/>
  <c r="AE1812" i="2"/>
  <c r="AD1812" i="2"/>
  <c r="AC1812" i="2"/>
  <c r="AB1812" i="2"/>
  <c r="Y1812" i="2"/>
  <c r="V1812" i="2"/>
  <c r="S1812" i="2"/>
  <c r="P1812" i="2"/>
  <c r="M1812" i="2"/>
  <c r="AF1812" i="2" s="1"/>
  <c r="J1812" i="2"/>
  <c r="G1812" i="2"/>
  <c r="AE1811" i="2"/>
  <c r="AD1811" i="2"/>
  <c r="AB1811" i="2"/>
  <c r="Y1811" i="2"/>
  <c r="V1811" i="2"/>
  <c r="S1811" i="2"/>
  <c r="AC1811" i="2" s="1"/>
  <c r="P1811" i="2"/>
  <c r="M1811" i="2"/>
  <c r="AF1811" i="2" s="1"/>
  <c r="J1811" i="2"/>
  <c r="AG1811" i="2" s="1"/>
  <c r="G1811" i="2"/>
  <c r="AF1810" i="2"/>
  <c r="AB1810" i="2"/>
  <c r="Y1810" i="2"/>
  <c r="AD1810" i="2" s="1"/>
  <c r="V1810" i="2"/>
  <c r="AE1810" i="2" s="1"/>
  <c r="S1810" i="2"/>
  <c r="AC1810" i="2" s="1"/>
  <c r="P1810" i="2"/>
  <c r="M1810" i="2"/>
  <c r="J1810" i="2"/>
  <c r="AG1810" i="2" s="1"/>
  <c r="G1810" i="2"/>
  <c r="AC1809" i="2"/>
  <c r="AB1809" i="2"/>
  <c r="Y1809" i="2"/>
  <c r="AD1809" i="2" s="1"/>
  <c r="V1809" i="2"/>
  <c r="AE1809" i="2" s="1"/>
  <c r="S1809" i="2"/>
  <c r="P1809" i="2"/>
  <c r="M1809" i="2"/>
  <c r="AF1809" i="2" s="1"/>
  <c r="J1809" i="2"/>
  <c r="AG1809" i="2" s="1"/>
  <c r="G1809" i="2"/>
  <c r="AG1808" i="2"/>
  <c r="AF1808" i="2"/>
  <c r="AE1808" i="2"/>
  <c r="AB1808" i="2"/>
  <c r="Y1808" i="2"/>
  <c r="AD1808" i="2" s="1"/>
  <c r="V1808" i="2"/>
  <c r="S1808" i="2"/>
  <c r="AC1808" i="2" s="1"/>
  <c r="P1808" i="2"/>
  <c r="M1808" i="2"/>
  <c r="J1808" i="2"/>
  <c r="G1808" i="2"/>
  <c r="AG1807" i="2"/>
  <c r="AE1807" i="2"/>
  <c r="AC1807" i="2"/>
  <c r="AB1807" i="2"/>
  <c r="Y1807" i="2"/>
  <c r="AD1807" i="2" s="1"/>
  <c r="V1807" i="2"/>
  <c r="S1807" i="2"/>
  <c r="P1807" i="2"/>
  <c r="M1807" i="2"/>
  <c r="AF1807" i="2" s="1"/>
  <c r="J1807" i="2"/>
  <c r="G1807" i="2"/>
  <c r="AG1806" i="2"/>
  <c r="AE1806" i="2"/>
  <c r="AD1806" i="2"/>
  <c r="AC1806" i="2"/>
  <c r="AB1806" i="2"/>
  <c r="Y1806" i="2"/>
  <c r="V1806" i="2"/>
  <c r="S1806" i="2"/>
  <c r="P1806" i="2"/>
  <c r="M1806" i="2"/>
  <c r="AF1806" i="2" s="1"/>
  <c r="J1806" i="2"/>
  <c r="G1806" i="2"/>
  <c r="AE1805" i="2"/>
  <c r="AD1805" i="2"/>
  <c r="AH1805" i="2" s="1"/>
  <c r="AB1805" i="2"/>
  <c r="Y1805" i="2"/>
  <c r="V1805" i="2"/>
  <c r="S1805" i="2"/>
  <c r="AC1805" i="2" s="1"/>
  <c r="P1805" i="2"/>
  <c r="M1805" i="2"/>
  <c r="AF1805" i="2" s="1"/>
  <c r="J1805" i="2"/>
  <c r="AG1805" i="2" s="1"/>
  <c r="G1805" i="2"/>
  <c r="AF1804" i="2"/>
  <c r="AB1804" i="2"/>
  <c r="Y1804" i="2"/>
  <c r="AD1804" i="2" s="1"/>
  <c r="AH1804" i="2" s="1"/>
  <c r="V1804" i="2"/>
  <c r="AE1804" i="2" s="1"/>
  <c r="S1804" i="2"/>
  <c r="AC1804" i="2" s="1"/>
  <c r="P1804" i="2"/>
  <c r="M1804" i="2"/>
  <c r="J1804" i="2"/>
  <c r="AG1804" i="2" s="1"/>
  <c r="G1804" i="2"/>
  <c r="AC1803" i="2"/>
  <c r="AB1803" i="2"/>
  <c r="Y1803" i="2"/>
  <c r="AD1803" i="2" s="1"/>
  <c r="V1803" i="2"/>
  <c r="AE1803" i="2" s="1"/>
  <c r="S1803" i="2"/>
  <c r="P1803" i="2"/>
  <c r="M1803" i="2"/>
  <c r="AF1803" i="2" s="1"/>
  <c r="J1803" i="2"/>
  <c r="AG1803" i="2" s="1"/>
  <c r="AH1803" i="2" s="1"/>
  <c r="G1803" i="2"/>
  <c r="AF1802" i="2"/>
  <c r="AE1802" i="2"/>
  <c r="AC1802" i="2"/>
  <c r="AB1802" i="2"/>
  <c r="Y1802" i="2"/>
  <c r="AD1802" i="2" s="1"/>
  <c r="V1802" i="2"/>
  <c r="S1802" i="2"/>
  <c r="P1802" i="2"/>
  <c r="M1802" i="2"/>
  <c r="J1802" i="2"/>
  <c r="AG1802" i="2" s="1"/>
  <c r="G1802" i="2"/>
  <c r="AG1801" i="2"/>
  <c r="AE1801" i="2"/>
  <c r="AD1801" i="2"/>
  <c r="AC1801" i="2"/>
  <c r="AB1801" i="2"/>
  <c r="Y1801" i="2"/>
  <c r="V1801" i="2"/>
  <c r="S1801" i="2"/>
  <c r="P1801" i="2"/>
  <c r="M1801" i="2"/>
  <c r="AF1801" i="2" s="1"/>
  <c r="J1801" i="2"/>
  <c r="G1801" i="2"/>
  <c r="AG1800" i="2"/>
  <c r="AF1800" i="2"/>
  <c r="AE1800" i="2"/>
  <c r="AD1800" i="2"/>
  <c r="AC1800" i="2"/>
  <c r="AB1800" i="2"/>
  <c r="Y1800" i="2"/>
  <c r="V1800" i="2"/>
  <c r="S1800" i="2"/>
  <c r="P1800" i="2"/>
  <c r="M1800" i="2"/>
  <c r="J1800" i="2"/>
  <c r="G1800" i="2"/>
  <c r="AH1799" i="2"/>
  <c r="AF1799" i="2"/>
  <c r="AE1799" i="2"/>
  <c r="AD1799" i="2"/>
  <c r="AB1799" i="2"/>
  <c r="Y1799" i="2"/>
  <c r="V1799" i="2"/>
  <c r="S1799" i="2"/>
  <c r="AC1799" i="2" s="1"/>
  <c r="P1799" i="2"/>
  <c r="M1799" i="2"/>
  <c r="J1799" i="2"/>
  <c r="AG1799" i="2" s="1"/>
  <c r="G1799" i="2"/>
  <c r="AH1798" i="2"/>
  <c r="AG1798" i="2"/>
  <c r="AF1798" i="2"/>
  <c r="AE1798" i="2"/>
  <c r="AB1798" i="2"/>
  <c r="Y1798" i="2"/>
  <c r="AD1798" i="2" s="1"/>
  <c r="V1798" i="2"/>
  <c r="S1798" i="2"/>
  <c r="AC1798" i="2" s="1"/>
  <c r="P1798" i="2"/>
  <c r="M1798" i="2"/>
  <c r="J1798" i="2"/>
  <c r="G1798" i="2"/>
  <c r="AH1797" i="2"/>
  <c r="AC1797" i="2"/>
  <c r="AB1797" i="2"/>
  <c r="Y1797" i="2"/>
  <c r="AD1797" i="2" s="1"/>
  <c r="V1797" i="2"/>
  <c r="AE1797" i="2" s="1"/>
  <c r="S1797" i="2"/>
  <c r="P1797" i="2"/>
  <c r="M1797" i="2"/>
  <c r="AF1797" i="2" s="1"/>
  <c r="J1797" i="2"/>
  <c r="AG1797" i="2" s="1"/>
  <c r="G1797" i="2"/>
  <c r="AF1796" i="2"/>
  <c r="AE1796" i="2"/>
  <c r="AC1796" i="2"/>
  <c r="AB1796" i="2"/>
  <c r="Y1796" i="2"/>
  <c r="AD1796" i="2" s="1"/>
  <c r="V1796" i="2"/>
  <c r="S1796" i="2"/>
  <c r="P1796" i="2"/>
  <c r="M1796" i="2"/>
  <c r="J1796" i="2"/>
  <c r="AG1796" i="2" s="1"/>
  <c r="G1796" i="2"/>
  <c r="AG1795" i="2"/>
  <c r="AE1795" i="2"/>
  <c r="AD1795" i="2"/>
  <c r="AC1795" i="2"/>
  <c r="AB1795" i="2"/>
  <c r="Y1795" i="2"/>
  <c r="V1795" i="2"/>
  <c r="S1795" i="2"/>
  <c r="P1795" i="2"/>
  <c r="M1795" i="2"/>
  <c r="AF1795" i="2" s="1"/>
  <c r="J1795" i="2"/>
  <c r="G1795" i="2"/>
  <c r="AG1794" i="2"/>
  <c r="AE1794" i="2"/>
  <c r="AD1794" i="2"/>
  <c r="AC1794" i="2"/>
  <c r="AB1794" i="2"/>
  <c r="Y1794" i="2"/>
  <c r="V1794" i="2"/>
  <c r="S1794" i="2"/>
  <c r="P1794" i="2"/>
  <c r="M1794" i="2"/>
  <c r="AF1794" i="2" s="1"/>
  <c r="J1794" i="2"/>
  <c r="G1794" i="2"/>
  <c r="AG1793" i="2"/>
  <c r="AF1793" i="2"/>
  <c r="AE1793" i="2"/>
  <c r="AD1793" i="2"/>
  <c r="AB1793" i="2"/>
  <c r="Y1793" i="2"/>
  <c r="V1793" i="2"/>
  <c r="S1793" i="2"/>
  <c r="AC1793" i="2" s="1"/>
  <c r="P1793" i="2"/>
  <c r="M1793" i="2"/>
  <c r="J1793" i="2"/>
  <c r="G1793" i="2"/>
  <c r="AG1792" i="2"/>
  <c r="AH1792" i="2" s="1"/>
  <c r="AF1792" i="2"/>
  <c r="AB1792" i="2"/>
  <c r="Y1792" i="2"/>
  <c r="AD1792" i="2" s="1"/>
  <c r="V1792" i="2"/>
  <c r="AE1792" i="2" s="1"/>
  <c r="S1792" i="2"/>
  <c r="AC1792" i="2" s="1"/>
  <c r="P1792" i="2"/>
  <c r="M1792" i="2"/>
  <c r="J1792" i="2"/>
  <c r="G1792" i="2"/>
  <c r="AC1791" i="2"/>
  <c r="AB1791" i="2"/>
  <c r="Y1791" i="2"/>
  <c r="AD1791" i="2" s="1"/>
  <c r="AH1791" i="2" s="1"/>
  <c r="V1791" i="2"/>
  <c r="AE1791" i="2" s="1"/>
  <c r="S1791" i="2"/>
  <c r="P1791" i="2"/>
  <c r="M1791" i="2"/>
  <c r="AF1791" i="2" s="1"/>
  <c r="J1791" i="2"/>
  <c r="AG1791" i="2" s="1"/>
  <c r="G1791" i="2"/>
  <c r="AF1790" i="2"/>
  <c r="AC1790" i="2"/>
  <c r="AB1790" i="2"/>
  <c r="Y1790" i="2"/>
  <c r="AD1790" i="2" s="1"/>
  <c r="V1790" i="2"/>
  <c r="AE1790" i="2" s="1"/>
  <c r="S1790" i="2"/>
  <c r="P1790" i="2"/>
  <c r="M1790" i="2"/>
  <c r="J1790" i="2"/>
  <c r="AG1790" i="2" s="1"/>
  <c r="G1790" i="2"/>
  <c r="AG1789" i="2"/>
  <c r="AC1789" i="2"/>
  <c r="AB1789" i="2"/>
  <c r="Y1789" i="2"/>
  <c r="AD1789" i="2" s="1"/>
  <c r="AH1789" i="2" s="1"/>
  <c r="V1789" i="2"/>
  <c r="AE1789" i="2" s="1"/>
  <c r="S1789" i="2"/>
  <c r="P1789" i="2"/>
  <c r="M1789" i="2"/>
  <c r="AF1789" i="2" s="1"/>
  <c r="J1789" i="2"/>
  <c r="G1789" i="2"/>
  <c r="AG1788" i="2"/>
  <c r="AE1788" i="2"/>
  <c r="AD1788" i="2"/>
  <c r="AC1788" i="2"/>
  <c r="AB1788" i="2"/>
  <c r="Y1788" i="2"/>
  <c r="V1788" i="2"/>
  <c r="S1788" i="2"/>
  <c r="P1788" i="2"/>
  <c r="M1788" i="2"/>
  <c r="AF1788" i="2" s="1"/>
  <c r="J1788" i="2"/>
  <c r="G1788" i="2"/>
  <c r="AF1787" i="2"/>
  <c r="AE1787" i="2"/>
  <c r="AD1787" i="2"/>
  <c r="AB1787" i="2"/>
  <c r="Y1787" i="2"/>
  <c r="V1787" i="2"/>
  <c r="S1787" i="2"/>
  <c r="AC1787" i="2" s="1"/>
  <c r="P1787" i="2"/>
  <c r="M1787" i="2"/>
  <c r="J1787" i="2"/>
  <c r="AG1787" i="2" s="1"/>
  <c r="G1787" i="2"/>
  <c r="AG1786" i="2"/>
  <c r="AF1786" i="2"/>
  <c r="AB1786" i="2"/>
  <c r="Y1786" i="2"/>
  <c r="AD1786" i="2" s="1"/>
  <c r="AH1786" i="2" s="1"/>
  <c r="V1786" i="2"/>
  <c r="AE1786" i="2" s="1"/>
  <c r="S1786" i="2"/>
  <c r="AC1786" i="2" s="1"/>
  <c r="P1786" i="2"/>
  <c r="M1786" i="2"/>
  <c r="J1786" i="2"/>
  <c r="G1786" i="2"/>
  <c r="AB1785" i="2"/>
  <c r="Y1785" i="2"/>
  <c r="AD1785" i="2" s="1"/>
  <c r="V1785" i="2"/>
  <c r="AE1785" i="2" s="1"/>
  <c r="S1785" i="2"/>
  <c r="AC1785" i="2" s="1"/>
  <c r="P1785" i="2"/>
  <c r="M1785" i="2"/>
  <c r="AF1785" i="2" s="1"/>
  <c r="J1785" i="2"/>
  <c r="AG1785" i="2" s="1"/>
  <c r="G1785" i="2"/>
  <c r="AF1784" i="2"/>
  <c r="AB1784" i="2"/>
  <c r="Y1784" i="2"/>
  <c r="AD1784" i="2" s="1"/>
  <c r="V1784" i="2"/>
  <c r="AE1784" i="2" s="1"/>
  <c r="S1784" i="2"/>
  <c r="AC1784" i="2" s="1"/>
  <c r="P1784" i="2"/>
  <c r="M1784" i="2"/>
  <c r="J1784" i="2"/>
  <c r="AG1784" i="2" s="1"/>
  <c r="G1784" i="2"/>
  <c r="AG1783" i="2"/>
  <c r="AD1783" i="2"/>
  <c r="AC1783" i="2"/>
  <c r="AB1783" i="2"/>
  <c r="Y1783" i="2"/>
  <c r="V1783" i="2"/>
  <c r="AE1783" i="2" s="1"/>
  <c r="S1783" i="2"/>
  <c r="P1783" i="2"/>
  <c r="M1783" i="2"/>
  <c r="AF1783" i="2" s="1"/>
  <c r="J1783" i="2"/>
  <c r="G1783" i="2"/>
  <c r="AG1782" i="2"/>
  <c r="AF1782" i="2"/>
  <c r="AE1782" i="2"/>
  <c r="AD1782" i="2"/>
  <c r="AC1782" i="2"/>
  <c r="AB1782" i="2"/>
  <c r="Y1782" i="2"/>
  <c r="V1782" i="2"/>
  <c r="S1782" i="2"/>
  <c r="P1782" i="2"/>
  <c r="M1782" i="2"/>
  <c r="J1782" i="2"/>
  <c r="G1782" i="2"/>
  <c r="AG1781" i="2"/>
  <c r="AE1781" i="2"/>
  <c r="AD1781" i="2"/>
  <c r="AH1781" i="2" s="1"/>
  <c r="AB1781" i="2"/>
  <c r="Y1781" i="2"/>
  <c r="V1781" i="2"/>
  <c r="S1781" i="2"/>
  <c r="AC1781" i="2" s="1"/>
  <c r="P1781" i="2"/>
  <c r="M1781" i="2"/>
  <c r="AF1781" i="2" s="1"/>
  <c r="J1781" i="2"/>
  <c r="G1781" i="2"/>
  <c r="AB1780" i="2"/>
  <c r="Y1780" i="2"/>
  <c r="AD1780" i="2" s="1"/>
  <c r="V1780" i="2"/>
  <c r="AE1780" i="2" s="1"/>
  <c r="S1780" i="2"/>
  <c r="AC1780" i="2" s="1"/>
  <c r="P1780" i="2"/>
  <c r="M1780" i="2"/>
  <c r="AF1780" i="2" s="1"/>
  <c r="J1780" i="2"/>
  <c r="AG1780" i="2" s="1"/>
  <c r="G1780" i="2"/>
  <c r="AD1779" i="2"/>
  <c r="AH1779" i="2" s="1"/>
  <c r="AB1779" i="2"/>
  <c r="Y1779" i="2"/>
  <c r="V1779" i="2"/>
  <c r="AE1779" i="2" s="1"/>
  <c r="S1779" i="2"/>
  <c r="AC1779" i="2" s="1"/>
  <c r="P1779" i="2"/>
  <c r="M1779" i="2"/>
  <c r="AF1779" i="2" s="1"/>
  <c r="J1779" i="2"/>
  <c r="AG1779" i="2" s="1"/>
  <c r="G1779" i="2"/>
  <c r="AF1778" i="2"/>
  <c r="AB1778" i="2"/>
  <c r="Y1778" i="2"/>
  <c r="AD1778" i="2" s="1"/>
  <c r="V1778" i="2"/>
  <c r="AE1778" i="2" s="1"/>
  <c r="S1778" i="2"/>
  <c r="AC1778" i="2" s="1"/>
  <c r="P1778" i="2"/>
  <c r="M1778" i="2"/>
  <c r="J1778" i="2"/>
  <c r="AG1778" i="2" s="1"/>
  <c r="G1778" i="2"/>
  <c r="AD1777" i="2"/>
  <c r="AC1777" i="2"/>
  <c r="AB1777" i="2"/>
  <c r="Y1777" i="2"/>
  <c r="V1777" i="2"/>
  <c r="AE1777" i="2" s="1"/>
  <c r="S1777" i="2"/>
  <c r="P1777" i="2"/>
  <c r="M1777" i="2"/>
  <c r="AF1777" i="2" s="1"/>
  <c r="J1777" i="2"/>
  <c r="AG1777" i="2" s="1"/>
  <c r="G1777" i="2"/>
  <c r="AG1776" i="2"/>
  <c r="AF1776" i="2"/>
  <c r="AE1776" i="2"/>
  <c r="AD1776" i="2"/>
  <c r="AC1776" i="2"/>
  <c r="AB1776" i="2"/>
  <c r="Y1776" i="2"/>
  <c r="V1776" i="2"/>
  <c r="S1776" i="2"/>
  <c r="P1776" i="2"/>
  <c r="M1776" i="2"/>
  <c r="J1776" i="2"/>
  <c r="G1776" i="2"/>
  <c r="AG1775" i="2"/>
  <c r="AD1775" i="2"/>
  <c r="AB1775" i="2"/>
  <c r="Y1775" i="2"/>
  <c r="V1775" i="2"/>
  <c r="AE1775" i="2" s="1"/>
  <c r="S1775" i="2"/>
  <c r="AC1775" i="2" s="1"/>
  <c r="P1775" i="2"/>
  <c r="M1775" i="2"/>
  <c r="AF1775" i="2" s="1"/>
  <c r="J1775" i="2"/>
  <c r="G1775" i="2"/>
  <c r="AF1774" i="2"/>
  <c r="AB1774" i="2"/>
  <c r="Y1774" i="2"/>
  <c r="AD1774" i="2" s="1"/>
  <c r="V1774" i="2"/>
  <c r="AE1774" i="2" s="1"/>
  <c r="S1774" i="2"/>
  <c r="AC1774" i="2" s="1"/>
  <c r="P1774" i="2"/>
  <c r="M1774" i="2"/>
  <c r="J1774" i="2"/>
  <c r="AG1774" i="2" s="1"/>
  <c r="G1774" i="2"/>
  <c r="AB1773" i="2"/>
  <c r="Y1773" i="2"/>
  <c r="AD1773" i="2" s="1"/>
  <c r="V1773" i="2"/>
  <c r="AE1773" i="2" s="1"/>
  <c r="S1773" i="2"/>
  <c r="AC1773" i="2" s="1"/>
  <c r="P1773" i="2"/>
  <c r="M1773" i="2"/>
  <c r="AF1773" i="2" s="1"/>
  <c r="J1773" i="2"/>
  <c r="AG1773" i="2" s="1"/>
  <c r="G1773" i="2"/>
  <c r="AG1772" i="2"/>
  <c r="AF1772" i="2"/>
  <c r="AC1772" i="2"/>
  <c r="AB1772" i="2"/>
  <c r="Y1772" i="2"/>
  <c r="AD1772" i="2" s="1"/>
  <c r="AH1772" i="2" s="1"/>
  <c r="V1772" i="2"/>
  <c r="AE1772" i="2" s="1"/>
  <c r="S1772" i="2"/>
  <c r="P1772" i="2"/>
  <c r="M1772" i="2"/>
  <c r="J1772" i="2"/>
  <c r="G1772" i="2"/>
  <c r="AC1771" i="2"/>
  <c r="AB1771" i="2"/>
  <c r="Y1771" i="2"/>
  <c r="AD1771" i="2" s="1"/>
  <c r="V1771" i="2"/>
  <c r="AE1771" i="2" s="1"/>
  <c r="S1771" i="2"/>
  <c r="P1771" i="2"/>
  <c r="M1771" i="2"/>
  <c r="AF1771" i="2" s="1"/>
  <c r="J1771" i="2"/>
  <c r="AG1771" i="2" s="1"/>
  <c r="G1771" i="2"/>
  <c r="AG1770" i="2"/>
  <c r="AE1770" i="2"/>
  <c r="AD1770" i="2"/>
  <c r="AC1770" i="2"/>
  <c r="AB1770" i="2"/>
  <c r="Y1770" i="2"/>
  <c r="V1770" i="2"/>
  <c r="S1770" i="2"/>
  <c r="P1770" i="2"/>
  <c r="M1770" i="2"/>
  <c r="AF1770" i="2" s="1"/>
  <c r="J1770" i="2"/>
  <c r="G1770" i="2"/>
  <c r="AG1769" i="2"/>
  <c r="AF1769" i="2"/>
  <c r="AE1769" i="2"/>
  <c r="AD1769" i="2"/>
  <c r="AB1769" i="2"/>
  <c r="Y1769" i="2"/>
  <c r="V1769" i="2"/>
  <c r="S1769" i="2"/>
  <c r="AC1769" i="2" s="1"/>
  <c r="P1769" i="2"/>
  <c r="M1769" i="2"/>
  <c r="J1769" i="2"/>
  <c r="G1769" i="2"/>
  <c r="AG1768" i="2"/>
  <c r="AF1768" i="2"/>
  <c r="AD1768" i="2"/>
  <c r="AC1768" i="2"/>
  <c r="AB1768" i="2"/>
  <c r="Y1768" i="2"/>
  <c r="V1768" i="2"/>
  <c r="AE1768" i="2" s="1"/>
  <c r="S1768" i="2"/>
  <c r="P1768" i="2"/>
  <c r="M1768" i="2"/>
  <c r="J1768" i="2"/>
  <c r="G1768" i="2"/>
  <c r="AF1767" i="2"/>
  <c r="AE1767" i="2"/>
  <c r="AD1767" i="2"/>
  <c r="AB1767" i="2"/>
  <c r="Y1767" i="2"/>
  <c r="V1767" i="2"/>
  <c r="S1767" i="2"/>
  <c r="AC1767" i="2" s="1"/>
  <c r="AH1767" i="2" s="1"/>
  <c r="P1767" i="2"/>
  <c r="M1767" i="2"/>
  <c r="J1767" i="2"/>
  <c r="AG1767" i="2" s="1"/>
  <c r="G1767" i="2"/>
  <c r="AG1766" i="2"/>
  <c r="AF1766" i="2"/>
  <c r="AC1766" i="2"/>
  <c r="AB1766" i="2"/>
  <c r="Y1766" i="2"/>
  <c r="AD1766" i="2" s="1"/>
  <c r="V1766" i="2"/>
  <c r="AE1766" i="2" s="1"/>
  <c r="AH1766" i="2" s="1"/>
  <c r="S1766" i="2"/>
  <c r="P1766" i="2"/>
  <c r="M1766" i="2"/>
  <c r="J1766" i="2"/>
  <c r="G1766" i="2"/>
  <c r="AE1765" i="2"/>
  <c r="AC1765" i="2"/>
  <c r="AB1765" i="2"/>
  <c r="Y1765" i="2"/>
  <c r="AD1765" i="2" s="1"/>
  <c r="V1765" i="2"/>
  <c r="S1765" i="2"/>
  <c r="P1765" i="2"/>
  <c r="M1765" i="2"/>
  <c r="AF1765" i="2" s="1"/>
  <c r="J1765" i="2"/>
  <c r="AG1765" i="2" s="1"/>
  <c r="G1765" i="2"/>
  <c r="AG1764" i="2"/>
  <c r="AD1764" i="2"/>
  <c r="AB1764" i="2"/>
  <c r="Y1764" i="2"/>
  <c r="V1764" i="2"/>
  <c r="AE1764" i="2" s="1"/>
  <c r="S1764" i="2"/>
  <c r="AC1764" i="2" s="1"/>
  <c r="P1764" i="2"/>
  <c r="M1764" i="2"/>
  <c r="AF1764" i="2" s="1"/>
  <c r="J1764" i="2"/>
  <c r="G1764" i="2"/>
  <c r="AD1763" i="2"/>
  <c r="AB1763" i="2"/>
  <c r="Y1763" i="2"/>
  <c r="V1763" i="2"/>
  <c r="AE1763" i="2" s="1"/>
  <c r="S1763" i="2"/>
  <c r="AC1763" i="2" s="1"/>
  <c r="P1763" i="2"/>
  <c r="M1763" i="2"/>
  <c r="AF1763" i="2" s="1"/>
  <c r="J1763" i="2"/>
  <c r="AG1763" i="2" s="1"/>
  <c r="G1763" i="2"/>
  <c r="AD1762" i="2"/>
  <c r="AH1762" i="2" s="1"/>
  <c r="AB1762" i="2"/>
  <c r="Y1762" i="2"/>
  <c r="V1762" i="2"/>
  <c r="AE1762" i="2" s="1"/>
  <c r="S1762" i="2"/>
  <c r="AC1762" i="2" s="1"/>
  <c r="P1762" i="2"/>
  <c r="M1762" i="2"/>
  <c r="AF1762" i="2" s="1"/>
  <c r="J1762" i="2"/>
  <c r="AG1762" i="2" s="1"/>
  <c r="G1762" i="2"/>
  <c r="AF1761" i="2"/>
  <c r="AB1761" i="2"/>
  <c r="Y1761" i="2"/>
  <c r="AD1761" i="2" s="1"/>
  <c r="V1761" i="2"/>
  <c r="AE1761" i="2" s="1"/>
  <c r="S1761" i="2"/>
  <c r="AC1761" i="2" s="1"/>
  <c r="P1761" i="2"/>
  <c r="M1761" i="2"/>
  <c r="J1761" i="2"/>
  <c r="AG1761" i="2" s="1"/>
  <c r="G1761" i="2"/>
  <c r="AG1760" i="2"/>
  <c r="AF1760" i="2"/>
  <c r="AC1760" i="2"/>
  <c r="AB1760" i="2"/>
  <c r="Y1760" i="2"/>
  <c r="AD1760" i="2" s="1"/>
  <c r="AH1760" i="2" s="1"/>
  <c r="V1760" i="2"/>
  <c r="AE1760" i="2" s="1"/>
  <c r="S1760" i="2"/>
  <c r="P1760" i="2"/>
  <c r="M1760" i="2"/>
  <c r="J1760" i="2"/>
  <c r="G1760" i="2"/>
  <c r="AC1759" i="2"/>
  <c r="AB1759" i="2"/>
  <c r="Y1759" i="2"/>
  <c r="AD1759" i="2" s="1"/>
  <c r="V1759" i="2"/>
  <c r="AE1759" i="2" s="1"/>
  <c r="S1759" i="2"/>
  <c r="P1759" i="2"/>
  <c r="M1759" i="2"/>
  <c r="AF1759" i="2" s="1"/>
  <c r="J1759" i="2"/>
  <c r="AG1759" i="2" s="1"/>
  <c r="G1759" i="2"/>
  <c r="AG1758" i="2"/>
  <c r="AE1758" i="2"/>
  <c r="AD1758" i="2"/>
  <c r="AH1758" i="2" s="1"/>
  <c r="AC1758" i="2"/>
  <c r="AB1758" i="2"/>
  <c r="Y1758" i="2"/>
  <c r="V1758" i="2"/>
  <c r="S1758" i="2"/>
  <c r="P1758" i="2"/>
  <c r="M1758" i="2"/>
  <c r="AF1758" i="2" s="1"/>
  <c r="J1758" i="2"/>
  <c r="G1758" i="2"/>
  <c r="AG1757" i="2"/>
  <c r="AF1757" i="2"/>
  <c r="AE1757" i="2"/>
  <c r="AD1757" i="2"/>
  <c r="AB1757" i="2"/>
  <c r="Y1757" i="2"/>
  <c r="V1757" i="2"/>
  <c r="S1757" i="2"/>
  <c r="AC1757" i="2" s="1"/>
  <c r="P1757" i="2"/>
  <c r="M1757" i="2"/>
  <c r="J1757" i="2"/>
  <c r="G1757" i="2"/>
  <c r="AG1756" i="2"/>
  <c r="AF1756" i="2"/>
  <c r="AE1756" i="2"/>
  <c r="AD1756" i="2"/>
  <c r="AB1756" i="2"/>
  <c r="Y1756" i="2"/>
  <c r="V1756" i="2"/>
  <c r="S1756" i="2"/>
  <c r="AC1756" i="2" s="1"/>
  <c r="P1756" i="2"/>
  <c r="M1756" i="2"/>
  <c r="J1756" i="2"/>
  <c r="G1756" i="2"/>
  <c r="AH1755" i="2"/>
  <c r="AG1755" i="2"/>
  <c r="AE1755" i="2"/>
  <c r="AB1755" i="2"/>
  <c r="Y1755" i="2"/>
  <c r="AD1755" i="2" s="1"/>
  <c r="V1755" i="2"/>
  <c r="S1755" i="2"/>
  <c r="AC1755" i="2" s="1"/>
  <c r="P1755" i="2"/>
  <c r="M1755" i="2"/>
  <c r="AF1755" i="2" s="1"/>
  <c r="J1755" i="2"/>
  <c r="G1755" i="2"/>
  <c r="AD1754" i="2"/>
  <c r="AB1754" i="2"/>
  <c r="Y1754" i="2"/>
  <c r="V1754" i="2"/>
  <c r="AE1754" i="2" s="1"/>
  <c r="S1754" i="2"/>
  <c r="AC1754" i="2" s="1"/>
  <c r="P1754" i="2"/>
  <c r="M1754" i="2"/>
  <c r="AF1754" i="2" s="1"/>
  <c r="J1754" i="2"/>
  <c r="AG1754" i="2" s="1"/>
  <c r="G1754" i="2"/>
  <c r="AF1753" i="2"/>
  <c r="AB1753" i="2"/>
  <c r="Y1753" i="2"/>
  <c r="AD1753" i="2" s="1"/>
  <c r="V1753" i="2"/>
  <c r="AE1753" i="2" s="1"/>
  <c r="S1753" i="2"/>
  <c r="AC1753" i="2" s="1"/>
  <c r="P1753" i="2"/>
  <c r="M1753" i="2"/>
  <c r="J1753" i="2"/>
  <c r="AG1753" i="2" s="1"/>
  <c r="G1753" i="2"/>
  <c r="AG1752" i="2"/>
  <c r="AF1752" i="2"/>
  <c r="AC1752" i="2"/>
  <c r="AB1752" i="2"/>
  <c r="Y1752" i="2"/>
  <c r="AD1752" i="2" s="1"/>
  <c r="V1752" i="2"/>
  <c r="AE1752" i="2" s="1"/>
  <c r="S1752" i="2"/>
  <c r="P1752" i="2"/>
  <c r="M1752" i="2"/>
  <c r="J1752" i="2"/>
  <c r="G1752" i="2"/>
  <c r="AG1751" i="2"/>
  <c r="AE1751" i="2"/>
  <c r="AD1751" i="2"/>
  <c r="AC1751" i="2"/>
  <c r="AB1751" i="2"/>
  <c r="Y1751" i="2"/>
  <c r="V1751" i="2"/>
  <c r="S1751" i="2"/>
  <c r="P1751" i="2"/>
  <c r="M1751" i="2"/>
  <c r="AF1751" i="2" s="1"/>
  <c r="J1751" i="2"/>
  <c r="G1751" i="2"/>
  <c r="AG1750" i="2"/>
  <c r="AF1750" i="2"/>
  <c r="AE1750" i="2"/>
  <c r="AD1750" i="2"/>
  <c r="AB1750" i="2"/>
  <c r="Y1750" i="2"/>
  <c r="V1750" i="2"/>
  <c r="S1750" i="2"/>
  <c r="AC1750" i="2" s="1"/>
  <c r="AH1750" i="2" s="1"/>
  <c r="P1750" i="2"/>
  <c r="M1750" i="2"/>
  <c r="J1750" i="2"/>
  <c r="G1750" i="2"/>
  <c r="AG1749" i="2"/>
  <c r="AE1749" i="2"/>
  <c r="AB1749" i="2"/>
  <c r="Y1749" i="2"/>
  <c r="AD1749" i="2" s="1"/>
  <c r="V1749" i="2"/>
  <c r="S1749" i="2"/>
  <c r="AC1749" i="2" s="1"/>
  <c r="P1749" i="2"/>
  <c r="M1749" i="2"/>
  <c r="AF1749" i="2" s="1"/>
  <c r="J1749" i="2"/>
  <c r="G1749" i="2"/>
  <c r="AD1748" i="2"/>
  <c r="AB1748" i="2"/>
  <c r="Y1748" i="2"/>
  <c r="V1748" i="2"/>
  <c r="AE1748" i="2" s="1"/>
  <c r="S1748" i="2"/>
  <c r="AC1748" i="2" s="1"/>
  <c r="P1748" i="2"/>
  <c r="M1748" i="2"/>
  <c r="AF1748" i="2" s="1"/>
  <c r="J1748" i="2"/>
  <c r="AG1748" i="2" s="1"/>
  <c r="G1748" i="2"/>
  <c r="AF1747" i="2"/>
  <c r="AB1747" i="2"/>
  <c r="Y1747" i="2"/>
  <c r="AD1747" i="2" s="1"/>
  <c r="V1747" i="2"/>
  <c r="AE1747" i="2" s="1"/>
  <c r="S1747" i="2"/>
  <c r="AC1747" i="2" s="1"/>
  <c r="P1747" i="2"/>
  <c r="M1747" i="2"/>
  <c r="J1747" i="2"/>
  <c r="AG1747" i="2" s="1"/>
  <c r="G1747" i="2"/>
  <c r="AG1746" i="2"/>
  <c r="AC1746" i="2"/>
  <c r="AB1746" i="2"/>
  <c r="Y1746" i="2"/>
  <c r="AD1746" i="2" s="1"/>
  <c r="AH1746" i="2" s="1"/>
  <c r="V1746" i="2"/>
  <c r="AE1746" i="2" s="1"/>
  <c r="S1746" i="2"/>
  <c r="P1746" i="2"/>
  <c r="M1746" i="2"/>
  <c r="AF1746" i="2" s="1"/>
  <c r="J1746" i="2"/>
  <c r="G1746" i="2"/>
  <c r="AG1745" i="2"/>
  <c r="AE1745" i="2"/>
  <c r="AD1745" i="2"/>
  <c r="AC1745" i="2"/>
  <c r="AB1745" i="2"/>
  <c r="Y1745" i="2"/>
  <c r="V1745" i="2"/>
  <c r="S1745" i="2"/>
  <c r="P1745" i="2"/>
  <c r="M1745" i="2"/>
  <c r="AF1745" i="2" s="1"/>
  <c r="J1745" i="2"/>
  <c r="G1745" i="2"/>
  <c r="AG1744" i="2"/>
  <c r="AF1744" i="2"/>
  <c r="AE1744" i="2"/>
  <c r="AD1744" i="2"/>
  <c r="AB1744" i="2"/>
  <c r="Y1744" i="2"/>
  <c r="V1744" i="2"/>
  <c r="S1744" i="2"/>
  <c r="AC1744" i="2" s="1"/>
  <c r="P1744" i="2"/>
  <c r="M1744" i="2"/>
  <c r="J1744" i="2"/>
  <c r="G1744" i="2"/>
  <c r="AG1743" i="2"/>
  <c r="AE1743" i="2"/>
  <c r="AB1743" i="2"/>
  <c r="Y1743" i="2"/>
  <c r="AD1743" i="2" s="1"/>
  <c r="AH1743" i="2" s="1"/>
  <c r="V1743" i="2"/>
  <c r="S1743" i="2"/>
  <c r="AC1743" i="2" s="1"/>
  <c r="P1743" i="2"/>
  <c r="M1743" i="2"/>
  <c r="AF1743" i="2" s="1"/>
  <c r="J1743" i="2"/>
  <c r="G1743" i="2"/>
  <c r="AD1742" i="2"/>
  <c r="AB1742" i="2"/>
  <c r="Y1742" i="2"/>
  <c r="V1742" i="2"/>
  <c r="AE1742" i="2" s="1"/>
  <c r="S1742" i="2"/>
  <c r="AC1742" i="2" s="1"/>
  <c r="P1742" i="2"/>
  <c r="M1742" i="2"/>
  <c r="AF1742" i="2" s="1"/>
  <c r="J1742" i="2"/>
  <c r="AG1742" i="2" s="1"/>
  <c r="G1742" i="2"/>
  <c r="AF1741" i="2"/>
  <c r="AB1741" i="2"/>
  <c r="Y1741" i="2"/>
  <c r="AD1741" i="2" s="1"/>
  <c r="V1741" i="2"/>
  <c r="AE1741" i="2" s="1"/>
  <c r="S1741" i="2"/>
  <c r="AC1741" i="2" s="1"/>
  <c r="P1741" i="2"/>
  <c r="M1741" i="2"/>
  <c r="J1741" i="2"/>
  <c r="AG1741" i="2" s="1"/>
  <c r="G1741" i="2"/>
  <c r="AG1740" i="2"/>
  <c r="AC1740" i="2"/>
  <c r="AB1740" i="2"/>
  <c r="Y1740" i="2"/>
  <c r="AD1740" i="2" s="1"/>
  <c r="V1740" i="2"/>
  <c r="AE1740" i="2" s="1"/>
  <c r="S1740" i="2"/>
  <c r="P1740" i="2"/>
  <c r="M1740" i="2"/>
  <c r="AF1740" i="2" s="1"/>
  <c r="J1740" i="2"/>
  <c r="G1740" i="2"/>
  <c r="AG1739" i="2"/>
  <c r="AE1739" i="2"/>
  <c r="AD1739" i="2"/>
  <c r="AH1739" i="2" s="1"/>
  <c r="AC1739" i="2"/>
  <c r="AB1739" i="2"/>
  <c r="Y1739" i="2"/>
  <c r="V1739" i="2"/>
  <c r="S1739" i="2"/>
  <c r="P1739" i="2"/>
  <c r="M1739" i="2"/>
  <c r="AF1739" i="2" s="1"/>
  <c r="J1739" i="2"/>
  <c r="G1739" i="2"/>
  <c r="AG1738" i="2"/>
  <c r="AF1738" i="2"/>
  <c r="AE1738" i="2"/>
  <c r="AD1738" i="2"/>
  <c r="AB1738" i="2"/>
  <c r="Y1738" i="2"/>
  <c r="V1738" i="2"/>
  <c r="S1738" i="2"/>
  <c r="AC1738" i="2" s="1"/>
  <c r="P1738" i="2"/>
  <c r="M1738" i="2"/>
  <c r="J1738" i="2"/>
  <c r="G1738" i="2"/>
  <c r="AG1737" i="2"/>
  <c r="AH1737" i="2" s="1"/>
  <c r="AE1737" i="2"/>
  <c r="AB1737" i="2"/>
  <c r="Y1737" i="2"/>
  <c r="AD1737" i="2" s="1"/>
  <c r="V1737" i="2"/>
  <c r="S1737" i="2"/>
  <c r="AC1737" i="2" s="1"/>
  <c r="P1737" i="2"/>
  <c r="M1737" i="2"/>
  <c r="AF1737" i="2" s="1"/>
  <c r="J1737" i="2"/>
  <c r="G1737" i="2"/>
  <c r="AD1736" i="2"/>
  <c r="AB1736" i="2"/>
  <c r="Y1736" i="2"/>
  <c r="V1736" i="2"/>
  <c r="AE1736" i="2" s="1"/>
  <c r="S1736" i="2"/>
  <c r="AC1736" i="2" s="1"/>
  <c r="P1736" i="2"/>
  <c r="M1736" i="2"/>
  <c r="AF1736" i="2" s="1"/>
  <c r="J1736" i="2"/>
  <c r="AG1736" i="2" s="1"/>
  <c r="G1736" i="2"/>
  <c r="AF1735" i="2"/>
  <c r="AB1735" i="2"/>
  <c r="Y1735" i="2"/>
  <c r="AD1735" i="2" s="1"/>
  <c r="V1735" i="2"/>
  <c r="AE1735" i="2" s="1"/>
  <c r="S1735" i="2"/>
  <c r="AC1735" i="2" s="1"/>
  <c r="P1735" i="2"/>
  <c r="M1735" i="2"/>
  <c r="J1735" i="2"/>
  <c r="AG1735" i="2" s="1"/>
  <c r="G1735" i="2"/>
  <c r="AG1734" i="2"/>
  <c r="AC1734" i="2"/>
  <c r="AB1734" i="2"/>
  <c r="Y1734" i="2"/>
  <c r="AD1734" i="2" s="1"/>
  <c r="V1734" i="2"/>
  <c r="AE1734" i="2" s="1"/>
  <c r="S1734" i="2"/>
  <c r="P1734" i="2"/>
  <c r="M1734" i="2"/>
  <c r="AF1734" i="2" s="1"/>
  <c r="J1734" i="2"/>
  <c r="G1734" i="2"/>
  <c r="AG1733" i="2"/>
  <c r="AE1733" i="2"/>
  <c r="AD1733" i="2"/>
  <c r="AC1733" i="2"/>
  <c r="AB1733" i="2"/>
  <c r="Y1733" i="2"/>
  <c r="V1733" i="2"/>
  <c r="S1733" i="2"/>
  <c r="P1733" i="2"/>
  <c r="M1733" i="2"/>
  <c r="AF1733" i="2" s="1"/>
  <c r="J1733" i="2"/>
  <c r="G1733" i="2"/>
  <c r="AG1732" i="2"/>
  <c r="AF1732" i="2"/>
  <c r="AE1732" i="2"/>
  <c r="AD1732" i="2"/>
  <c r="AB1732" i="2"/>
  <c r="Y1732" i="2"/>
  <c r="V1732" i="2"/>
  <c r="S1732" i="2"/>
  <c r="AC1732" i="2" s="1"/>
  <c r="P1732" i="2"/>
  <c r="M1732" i="2"/>
  <c r="J1732" i="2"/>
  <c r="G1732" i="2"/>
  <c r="AE1731" i="2"/>
  <c r="AB1731" i="2"/>
  <c r="Y1731" i="2"/>
  <c r="AD1731" i="2" s="1"/>
  <c r="AH1731" i="2" s="1"/>
  <c r="V1731" i="2"/>
  <c r="S1731" i="2"/>
  <c r="AC1731" i="2" s="1"/>
  <c r="P1731" i="2"/>
  <c r="M1731" i="2"/>
  <c r="AF1731" i="2" s="1"/>
  <c r="J1731" i="2"/>
  <c r="AG1731" i="2" s="1"/>
  <c r="G1731" i="2"/>
  <c r="AD1730" i="2"/>
  <c r="AB1730" i="2"/>
  <c r="Y1730" i="2"/>
  <c r="V1730" i="2"/>
  <c r="AE1730" i="2" s="1"/>
  <c r="S1730" i="2"/>
  <c r="AC1730" i="2" s="1"/>
  <c r="P1730" i="2"/>
  <c r="M1730" i="2"/>
  <c r="AF1730" i="2" s="1"/>
  <c r="J1730" i="2"/>
  <c r="AG1730" i="2" s="1"/>
  <c r="G1730" i="2"/>
  <c r="AF1729" i="2"/>
  <c r="AB1729" i="2"/>
  <c r="Y1729" i="2"/>
  <c r="AD1729" i="2" s="1"/>
  <c r="AH1729" i="2" s="1"/>
  <c r="V1729" i="2"/>
  <c r="AE1729" i="2" s="1"/>
  <c r="S1729" i="2"/>
  <c r="AC1729" i="2" s="1"/>
  <c r="P1729" i="2"/>
  <c r="M1729" i="2"/>
  <c r="J1729" i="2"/>
  <c r="AG1729" i="2" s="1"/>
  <c r="G1729" i="2"/>
  <c r="AG1728" i="2"/>
  <c r="AC1728" i="2"/>
  <c r="AB1728" i="2"/>
  <c r="Y1728" i="2"/>
  <c r="AD1728" i="2" s="1"/>
  <c r="V1728" i="2"/>
  <c r="AE1728" i="2" s="1"/>
  <c r="S1728" i="2"/>
  <c r="P1728" i="2"/>
  <c r="M1728" i="2"/>
  <c r="AF1728" i="2" s="1"/>
  <c r="J1728" i="2"/>
  <c r="G1728" i="2"/>
  <c r="AG1727" i="2"/>
  <c r="AE1727" i="2"/>
  <c r="AD1727" i="2"/>
  <c r="AC1727" i="2"/>
  <c r="AB1727" i="2"/>
  <c r="Y1727" i="2"/>
  <c r="V1727" i="2"/>
  <c r="S1727" i="2"/>
  <c r="P1727" i="2"/>
  <c r="M1727" i="2"/>
  <c r="AF1727" i="2" s="1"/>
  <c r="J1727" i="2"/>
  <c r="G1727" i="2"/>
  <c r="AG1726" i="2"/>
  <c r="AF1726" i="2"/>
  <c r="AE1726" i="2"/>
  <c r="AD1726" i="2"/>
  <c r="AB1726" i="2"/>
  <c r="Y1726" i="2"/>
  <c r="V1726" i="2"/>
  <c r="S1726" i="2"/>
  <c r="AC1726" i="2" s="1"/>
  <c r="AH1726" i="2" s="1"/>
  <c r="P1726" i="2"/>
  <c r="M1726" i="2"/>
  <c r="J1726" i="2"/>
  <c r="G1726" i="2"/>
  <c r="AG1725" i="2"/>
  <c r="AE1725" i="2"/>
  <c r="AB1725" i="2"/>
  <c r="Y1725" i="2"/>
  <c r="AD1725" i="2" s="1"/>
  <c r="AH1725" i="2" s="1"/>
  <c r="V1725" i="2"/>
  <c r="S1725" i="2"/>
  <c r="AC1725" i="2" s="1"/>
  <c r="P1725" i="2"/>
  <c r="M1725" i="2"/>
  <c r="AF1725" i="2" s="1"/>
  <c r="J1725" i="2"/>
  <c r="G1725" i="2"/>
  <c r="AD1724" i="2"/>
  <c r="AB1724" i="2"/>
  <c r="Y1724" i="2"/>
  <c r="V1724" i="2"/>
  <c r="AE1724" i="2" s="1"/>
  <c r="S1724" i="2"/>
  <c r="AC1724" i="2" s="1"/>
  <c r="P1724" i="2"/>
  <c r="M1724" i="2"/>
  <c r="AF1724" i="2" s="1"/>
  <c r="J1724" i="2"/>
  <c r="AG1724" i="2" s="1"/>
  <c r="G1724" i="2"/>
  <c r="AF1723" i="2"/>
  <c r="AB1723" i="2"/>
  <c r="Y1723" i="2"/>
  <c r="AD1723" i="2" s="1"/>
  <c r="V1723" i="2"/>
  <c r="AE1723" i="2" s="1"/>
  <c r="S1723" i="2"/>
  <c r="AC1723" i="2" s="1"/>
  <c r="P1723" i="2"/>
  <c r="M1723" i="2"/>
  <c r="J1723" i="2"/>
  <c r="AG1723" i="2" s="1"/>
  <c r="G1723" i="2"/>
  <c r="AG1722" i="2"/>
  <c r="AC1722" i="2"/>
  <c r="AB1722" i="2"/>
  <c r="Y1722" i="2"/>
  <c r="AD1722" i="2" s="1"/>
  <c r="AH1722" i="2" s="1"/>
  <c r="V1722" i="2"/>
  <c r="AE1722" i="2" s="1"/>
  <c r="S1722" i="2"/>
  <c r="P1722" i="2"/>
  <c r="M1722" i="2"/>
  <c r="AF1722" i="2" s="1"/>
  <c r="J1722" i="2"/>
  <c r="G1722" i="2"/>
  <c r="AG1721" i="2"/>
  <c r="AE1721" i="2"/>
  <c r="AD1721" i="2"/>
  <c r="AC1721" i="2"/>
  <c r="AB1721" i="2"/>
  <c r="Y1721" i="2"/>
  <c r="V1721" i="2"/>
  <c r="S1721" i="2"/>
  <c r="P1721" i="2"/>
  <c r="M1721" i="2"/>
  <c r="AF1721" i="2" s="1"/>
  <c r="J1721" i="2"/>
  <c r="G1721" i="2"/>
  <c r="AG1720" i="2"/>
  <c r="AF1720" i="2"/>
  <c r="AE1720" i="2"/>
  <c r="AD1720" i="2"/>
  <c r="AB1720" i="2"/>
  <c r="Y1720" i="2"/>
  <c r="V1720" i="2"/>
  <c r="S1720" i="2"/>
  <c r="AC1720" i="2" s="1"/>
  <c r="P1720" i="2"/>
  <c r="M1720" i="2"/>
  <c r="J1720" i="2"/>
  <c r="G1720" i="2"/>
  <c r="AG1719" i="2"/>
  <c r="AE1719" i="2"/>
  <c r="AB1719" i="2"/>
  <c r="Y1719" i="2"/>
  <c r="AD1719" i="2" s="1"/>
  <c r="AH1719" i="2" s="1"/>
  <c r="V1719" i="2"/>
  <c r="S1719" i="2"/>
  <c r="AC1719" i="2" s="1"/>
  <c r="P1719" i="2"/>
  <c r="M1719" i="2"/>
  <c r="AF1719" i="2" s="1"/>
  <c r="J1719" i="2"/>
  <c r="G1719" i="2"/>
  <c r="AD1718" i="2"/>
  <c r="AB1718" i="2"/>
  <c r="Y1718" i="2"/>
  <c r="V1718" i="2"/>
  <c r="AE1718" i="2" s="1"/>
  <c r="S1718" i="2"/>
  <c r="AC1718" i="2" s="1"/>
  <c r="P1718" i="2"/>
  <c r="M1718" i="2"/>
  <c r="AF1718" i="2" s="1"/>
  <c r="J1718" i="2"/>
  <c r="AG1718" i="2" s="1"/>
  <c r="G1718" i="2"/>
  <c r="AF1717" i="2"/>
  <c r="AB1717" i="2"/>
  <c r="Y1717" i="2"/>
  <c r="AD1717" i="2" s="1"/>
  <c r="V1717" i="2"/>
  <c r="AE1717" i="2" s="1"/>
  <c r="S1717" i="2"/>
  <c r="AC1717" i="2" s="1"/>
  <c r="P1717" i="2"/>
  <c r="M1717" i="2"/>
  <c r="J1717" i="2"/>
  <c r="AG1717" i="2" s="1"/>
  <c r="G1717" i="2"/>
  <c r="AG1716" i="2"/>
  <c r="AC1716" i="2"/>
  <c r="AB1716" i="2"/>
  <c r="Y1716" i="2"/>
  <c r="AD1716" i="2" s="1"/>
  <c r="V1716" i="2"/>
  <c r="AE1716" i="2" s="1"/>
  <c r="S1716" i="2"/>
  <c r="P1716" i="2"/>
  <c r="M1716" i="2"/>
  <c r="AF1716" i="2" s="1"/>
  <c r="J1716" i="2"/>
  <c r="G1716" i="2"/>
  <c r="AG1715" i="2"/>
  <c r="AE1715" i="2"/>
  <c r="AD1715" i="2"/>
  <c r="AH1715" i="2" s="1"/>
  <c r="AC1715" i="2"/>
  <c r="AB1715" i="2"/>
  <c r="Y1715" i="2"/>
  <c r="V1715" i="2"/>
  <c r="S1715" i="2"/>
  <c r="P1715" i="2"/>
  <c r="M1715" i="2"/>
  <c r="AF1715" i="2" s="1"/>
  <c r="J1715" i="2"/>
  <c r="G1715" i="2"/>
  <c r="AG1714" i="2"/>
  <c r="AF1714" i="2"/>
  <c r="AE1714" i="2"/>
  <c r="AD1714" i="2"/>
  <c r="AB1714" i="2"/>
  <c r="Y1714" i="2"/>
  <c r="V1714" i="2"/>
  <c r="S1714" i="2"/>
  <c r="AC1714" i="2" s="1"/>
  <c r="P1714" i="2"/>
  <c r="M1714" i="2"/>
  <c r="J1714" i="2"/>
  <c r="G1714" i="2"/>
  <c r="AG1713" i="2"/>
  <c r="AH1713" i="2" s="1"/>
  <c r="AB1713" i="2"/>
  <c r="Y1713" i="2"/>
  <c r="AD1713" i="2" s="1"/>
  <c r="V1713" i="2"/>
  <c r="AE1713" i="2" s="1"/>
  <c r="S1713" i="2"/>
  <c r="AC1713" i="2" s="1"/>
  <c r="P1713" i="2"/>
  <c r="M1713" i="2"/>
  <c r="AF1713" i="2" s="1"/>
  <c r="J1713" i="2"/>
  <c r="G1713" i="2"/>
  <c r="AD1712" i="2"/>
  <c r="AB1712" i="2"/>
  <c r="Y1712" i="2"/>
  <c r="V1712" i="2"/>
  <c r="AE1712" i="2" s="1"/>
  <c r="S1712" i="2"/>
  <c r="AC1712" i="2" s="1"/>
  <c r="AH1712" i="2" s="1"/>
  <c r="P1712" i="2"/>
  <c r="M1712" i="2"/>
  <c r="AF1712" i="2" s="1"/>
  <c r="J1712" i="2"/>
  <c r="AG1712" i="2" s="1"/>
  <c r="G1712" i="2"/>
  <c r="AF1711" i="2"/>
  <c r="AB1711" i="2"/>
  <c r="Y1711" i="2"/>
  <c r="AD1711" i="2" s="1"/>
  <c r="V1711" i="2"/>
  <c r="AE1711" i="2" s="1"/>
  <c r="S1711" i="2"/>
  <c r="AC1711" i="2" s="1"/>
  <c r="P1711" i="2"/>
  <c r="M1711" i="2"/>
  <c r="J1711" i="2"/>
  <c r="AG1711" i="2" s="1"/>
  <c r="G1711" i="2"/>
  <c r="AG1710" i="2"/>
  <c r="AC1710" i="2"/>
  <c r="AB1710" i="2"/>
  <c r="Y1710" i="2"/>
  <c r="AD1710" i="2" s="1"/>
  <c r="AH1710" i="2" s="1"/>
  <c r="V1710" i="2"/>
  <c r="AE1710" i="2" s="1"/>
  <c r="S1710" i="2"/>
  <c r="P1710" i="2"/>
  <c r="M1710" i="2"/>
  <c r="AF1710" i="2" s="1"/>
  <c r="J1710" i="2"/>
  <c r="G1710" i="2"/>
  <c r="AE1709" i="2"/>
  <c r="AD1709" i="2"/>
  <c r="AC1709" i="2"/>
  <c r="AB1709" i="2"/>
  <c r="Y1709" i="2"/>
  <c r="V1709" i="2"/>
  <c r="S1709" i="2"/>
  <c r="P1709" i="2"/>
  <c r="M1709" i="2"/>
  <c r="AF1709" i="2" s="1"/>
  <c r="J1709" i="2"/>
  <c r="AG1709" i="2" s="1"/>
  <c r="G1709" i="2"/>
  <c r="AG1708" i="2"/>
  <c r="AF1708" i="2"/>
  <c r="AE1708" i="2"/>
  <c r="AD1708" i="2"/>
  <c r="AB1708" i="2"/>
  <c r="Y1708" i="2"/>
  <c r="V1708" i="2"/>
  <c r="S1708" i="2"/>
  <c r="AC1708" i="2" s="1"/>
  <c r="P1708" i="2"/>
  <c r="M1708" i="2"/>
  <c r="J1708" i="2"/>
  <c r="G1708" i="2"/>
  <c r="AG1707" i="2"/>
  <c r="AH1707" i="2" s="1"/>
  <c r="AB1707" i="2"/>
  <c r="Y1707" i="2"/>
  <c r="AD1707" i="2" s="1"/>
  <c r="V1707" i="2"/>
  <c r="AE1707" i="2" s="1"/>
  <c r="S1707" i="2"/>
  <c r="AC1707" i="2" s="1"/>
  <c r="P1707" i="2"/>
  <c r="M1707" i="2"/>
  <c r="AF1707" i="2" s="1"/>
  <c r="J1707" i="2"/>
  <c r="G1707" i="2"/>
  <c r="AD1706" i="2"/>
  <c r="AB1706" i="2"/>
  <c r="Y1706" i="2"/>
  <c r="V1706" i="2"/>
  <c r="AE1706" i="2" s="1"/>
  <c r="S1706" i="2"/>
  <c r="AC1706" i="2" s="1"/>
  <c r="P1706" i="2"/>
  <c r="M1706" i="2"/>
  <c r="AF1706" i="2" s="1"/>
  <c r="J1706" i="2"/>
  <c r="AG1706" i="2" s="1"/>
  <c r="G1706" i="2"/>
  <c r="AF1705" i="2"/>
  <c r="AB1705" i="2"/>
  <c r="Y1705" i="2"/>
  <c r="AD1705" i="2" s="1"/>
  <c r="V1705" i="2"/>
  <c r="AE1705" i="2" s="1"/>
  <c r="S1705" i="2"/>
  <c r="AC1705" i="2" s="1"/>
  <c r="P1705" i="2"/>
  <c r="M1705" i="2"/>
  <c r="J1705" i="2"/>
  <c r="AG1705" i="2" s="1"/>
  <c r="G1705" i="2"/>
  <c r="AG1704" i="2"/>
  <c r="AC1704" i="2"/>
  <c r="AB1704" i="2"/>
  <c r="Y1704" i="2"/>
  <c r="AD1704" i="2" s="1"/>
  <c r="V1704" i="2"/>
  <c r="AE1704" i="2" s="1"/>
  <c r="S1704" i="2"/>
  <c r="P1704" i="2"/>
  <c r="M1704" i="2"/>
  <c r="AF1704" i="2" s="1"/>
  <c r="J1704" i="2"/>
  <c r="G1704" i="2"/>
  <c r="AE1703" i="2"/>
  <c r="AD1703" i="2"/>
  <c r="AC1703" i="2"/>
  <c r="AB1703" i="2"/>
  <c r="Y1703" i="2"/>
  <c r="V1703" i="2"/>
  <c r="S1703" i="2"/>
  <c r="P1703" i="2"/>
  <c r="M1703" i="2"/>
  <c r="AF1703" i="2" s="1"/>
  <c r="J1703" i="2"/>
  <c r="AG1703" i="2" s="1"/>
  <c r="G1703" i="2"/>
  <c r="AG1702" i="2"/>
  <c r="AF1702" i="2"/>
  <c r="AE1702" i="2"/>
  <c r="AD1702" i="2"/>
  <c r="AB1702" i="2"/>
  <c r="Y1702" i="2"/>
  <c r="V1702" i="2"/>
  <c r="S1702" i="2"/>
  <c r="AC1702" i="2" s="1"/>
  <c r="P1702" i="2"/>
  <c r="M1702" i="2"/>
  <c r="J1702" i="2"/>
  <c r="G1702" i="2"/>
  <c r="AH1701" i="2"/>
  <c r="AG1701" i="2"/>
  <c r="AB1701" i="2"/>
  <c r="Y1701" i="2"/>
  <c r="AD1701" i="2" s="1"/>
  <c r="V1701" i="2"/>
  <c r="AE1701" i="2" s="1"/>
  <c r="S1701" i="2"/>
  <c r="AC1701" i="2" s="1"/>
  <c r="P1701" i="2"/>
  <c r="M1701" i="2"/>
  <c r="AF1701" i="2" s="1"/>
  <c r="J1701" i="2"/>
  <c r="G1701" i="2"/>
  <c r="AD1700" i="2"/>
  <c r="AB1700" i="2"/>
  <c r="Y1700" i="2"/>
  <c r="V1700" i="2"/>
  <c r="AE1700" i="2" s="1"/>
  <c r="S1700" i="2"/>
  <c r="AC1700" i="2" s="1"/>
  <c r="P1700" i="2"/>
  <c r="M1700" i="2"/>
  <c r="AF1700" i="2" s="1"/>
  <c r="J1700" i="2"/>
  <c r="AG1700" i="2" s="1"/>
  <c r="G1700" i="2"/>
  <c r="AF1699" i="2"/>
  <c r="AB1699" i="2"/>
  <c r="Y1699" i="2"/>
  <c r="AD1699" i="2" s="1"/>
  <c r="V1699" i="2"/>
  <c r="AE1699" i="2" s="1"/>
  <c r="S1699" i="2"/>
  <c r="AC1699" i="2" s="1"/>
  <c r="P1699" i="2"/>
  <c r="M1699" i="2"/>
  <c r="J1699" i="2"/>
  <c r="AG1699" i="2" s="1"/>
  <c r="G1699" i="2"/>
  <c r="AG1698" i="2"/>
  <c r="AC1698" i="2"/>
  <c r="AB1698" i="2"/>
  <c r="Y1698" i="2"/>
  <c r="AD1698" i="2" s="1"/>
  <c r="V1698" i="2"/>
  <c r="AE1698" i="2" s="1"/>
  <c r="S1698" i="2"/>
  <c r="P1698" i="2"/>
  <c r="M1698" i="2"/>
  <c r="AF1698" i="2" s="1"/>
  <c r="J1698" i="2"/>
  <c r="G1698" i="2"/>
  <c r="AE1697" i="2"/>
  <c r="AD1697" i="2"/>
  <c r="AC1697" i="2"/>
  <c r="AB1697" i="2"/>
  <c r="Y1697" i="2"/>
  <c r="V1697" i="2"/>
  <c r="S1697" i="2"/>
  <c r="P1697" i="2"/>
  <c r="M1697" i="2"/>
  <c r="AF1697" i="2" s="1"/>
  <c r="J1697" i="2"/>
  <c r="AG1697" i="2" s="1"/>
  <c r="G1697" i="2"/>
  <c r="AG1696" i="2"/>
  <c r="AF1696" i="2"/>
  <c r="AE1696" i="2"/>
  <c r="AD1696" i="2"/>
  <c r="AB1696" i="2"/>
  <c r="Y1696" i="2"/>
  <c r="V1696" i="2"/>
  <c r="S1696" i="2"/>
  <c r="AC1696" i="2" s="1"/>
  <c r="P1696" i="2"/>
  <c r="M1696" i="2"/>
  <c r="J1696" i="2"/>
  <c r="G1696" i="2"/>
  <c r="AG1695" i="2"/>
  <c r="AB1695" i="2"/>
  <c r="Y1695" i="2"/>
  <c r="AD1695" i="2" s="1"/>
  <c r="V1695" i="2"/>
  <c r="AE1695" i="2" s="1"/>
  <c r="AH1695" i="2" s="1"/>
  <c r="S1695" i="2"/>
  <c r="AC1695" i="2" s="1"/>
  <c r="P1695" i="2"/>
  <c r="M1695" i="2"/>
  <c r="AF1695" i="2" s="1"/>
  <c r="J1695" i="2"/>
  <c r="G1695" i="2"/>
  <c r="AD1694" i="2"/>
  <c r="AB1694" i="2"/>
  <c r="Y1694" i="2"/>
  <c r="V1694" i="2"/>
  <c r="AE1694" i="2" s="1"/>
  <c r="S1694" i="2"/>
  <c r="AC1694" i="2" s="1"/>
  <c r="P1694" i="2"/>
  <c r="M1694" i="2"/>
  <c r="AF1694" i="2" s="1"/>
  <c r="J1694" i="2"/>
  <c r="AG1694" i="2" s="1"/>
  <c r="G1694" i="2"/>
  <c r="AF1693" i="2"/>
  <c r="AB1693" i="2"/>
  <c r="Y1693" i="2"/>
  <c r="AD1693" i="2" s="1"/>
  <c r="AH1693" i="2" s="1"/>
  <c r="V1693" i="2"/>
  <c r="AE1693" i="2" s="1"/>
  <c r="S1693" i="2"/>
  <c r="AC1693" i="2" s="1"/>
  <c r="P1693" i="2"/>
  <c r="M1693" i="2"/>
  <c r="J1693" i="2"/>
  <c r="AG1693" i="2" s="1"/>
  <c r="G1693" i="2"/>
  <c r="AG1692" i="2"/>
  <c r="AC1692" i="2"/>
  <c r="AB1692" i="2"/>
  <c r="Y1692" i="2"/>
  <c r="AD1692" i="2" s="1"/>
  <c r="V1692" i="2"/>
  <c r="AE1692" i="2" s="1"/>
  <c r="S1692" i="2"/>
  <c r="P1692" i="2"/>
  <c r="M1692" i="2"/>
  <c r="AF1692" i="2" s="1"/>
  <c r="J1692" i="2"/>
  <c r="G1692" i="2"/>
  <c r="AE1691" i="2"/>
  <c r="AD1691" i="2"/>
  <c r="AC1691" i="2"/>
  <c r="AB1691" i="2"/>
  <c r="Y1691" i="2"/>
  <c r="V1691" i="2"/>
  <c r="S1691" i="2"/>
  <c r="P1691" i="2"/>
  <c r="M1691" i="2"/>
  <c r="AF1691" i="2" s="1"/>
  <c r="J1691" i="2"/>
  <c r="AG1691" i="2" s="1"/>
  <c r="G1691" i="2"/>
  <c r="AG1690" i="2"/>
  <c r="AF1690" i="2"/>
  <c r="AE1690" i="2"/>
  <c r="AD1690" i="2"/>
  <c r="AB1690" i="2"/>
  <c r="Y1690" i="2"/>
  <c r="V1690" i="2"/>
  <c r="S1690" i="2"/>
  <c r="AC1690" i="2" s="1"/>
  <c r="P1690" i="2"/>
  <c r="M1690" i="2"/>
  <c r="J1690" i="2"/>
  <c r="G1690" i="2"/>
  <c r="AB1689" i="2"/>
  <c r="Y1689" i="2"/>
  <c r="AD1689" i="2" s="1"/>
  <c r="V1689" i="2"/>
  <c r="AE1689" i="2" s="1"/>
  <c r="S1689" i="2"/>
  <c r="AC1689" i="2" s="1"/>
  <c r="P1689" i="2"/>
  <c r="M1689" i="2"/>
  <c r="AF1689" i="2" s="1"/>
  <c r="J1689" i="2"/>
  <c r="AG1689" i="2" s="1"/>
  <c r="G1689" i="2"/>
  <c r="AD1688" i="2"/>
  <c r="AB1688" i="2"/>
  <c r="Y1688" i="2"/>
  <c r="V1688" i="2"/>
  <c r="AE1688" i="2" s="1"/>
  <c r="S1688" i="2"/>
  <c r="AC1688" i="2" s="1"/>
  <c r="P1688" i="2"/>
  <c r="M1688" i="2"/>
  <c r="AF1688" i="2" s="1"/>
  <c r="J1688" i="2"/>
  <c r="AG1688" i="2" s="1"/>
  <c r="G1688" i="2"/>
  <c r="AF1687" i="2"/>
  <c r="AB1687" i="2"/>
  <c r="Y1687" i="2"/>
  <c r="AD1687" i="2" s="1"/>
  <c r="AH1687" i="2" s="1"/>
  <c r="V1687" i="2"/>
  <c r="AE1687" i="2" s="1"/>
  <c r="S1687" i="2"/>
  <c r="AC1687" i="2" s="1"/>
  <c r="P1687" i="2"/>
  <c r="M1687" i="2"/>
  <c r="J1687" i="2"/>
  <c r="AG1687" i="2" s="1"/>
  <c r="G1687" i="2"/>
  <c r="AG1686" i="2"/>
  <c r="AC1686" i="2"/>
  <c r="AB1686" i="2"/>
  <c r="Y1686" i="2"/>
  <c r="AD1686" i="2" s="1"/>
  <c r="V1686" i="2"/>
  <c r="AE1686" i="2" s="1"/>
  <c r="S1686" i="2"/>
  <c r="P1686" i="2"/>
  <c r="M1686" i="2"/>
  <c r="AF1686" i="2" s="1"/>
  <c r="J1686" i="2"/>
  <c r="G1686" i="2"/>
  <c r="AE1685" i="2"/>
  <c r="AD1685" i="2"/>
  <c r="AC1685" i="2"/>
  <c r="AB1685" i="2"/>
  <c r="Y1685" i="2"/>
  <c r="V1685" i="2"/>
  <c r="S1685" i="2"/>
  <c r="P1685" i="2"/>
  <c r="M1685" i="2"/>
  <c r="AF1685" i="2" s="1"/>
  <c r="J1685" i="2"/>
  <c r="AG1685" i="2" s="1"/>
  <c r="G1685" i="2"/>
  <c r="AG1684" i="2"/>
  <c r="AF1684" i="2"/>
  <c r="AE1684" i="2"/>
  <c r="AD1684" i="2"/>
  <c r="AB1684" i="2"/>
  <c r="Y1684" i="2"/>
  <c r="V1684" i="2"/>
  <c r="S1684" i="2"/>
  <c r="AC1684" i="2" s="1"/>
  <c r="AH1684" i="2" s="1"/>
  <c r="P1684" i="2"/>
  <c r="M1684" i="2"/>
  <c r="J1684" i="2"/>
  <c r="G1684" i="2"/>
  <c r="AB1683" i="2"/>
  <c r="Y1683" i="2"/>
  <c r="AD1683" i="2" s="1"/>
  <c r="V1683" i="2"/>
  <c r="AE1683" i="2" s="1"/>
  <c r="S1683" i="2"/>
  <c r="AC1683" i="2" s="1"/>
  <c r="P1683" i="2"/>
  <c r="M1683" i="2"/>
  <c r="AF1683" i="2" s="1"/>
  <c r="J1683" i="2"/>
  <c r="AG1683" i="2" s="1"/>
  <c r="G1683" i="2"/>
  <c r="AD1682" i="2"/>
  <c r="AC1682" i="2"/>
  <c r="AB1682" i="2"/>
  <c r="Y1682" i="2"/>
  <c r="V1682" i="2"/>
  <c r="AE1682" i="2" s="1"/>
  <c r="S1682" i="2"/>
  <c r="P1682" i="2"/>
  <c r="M1682" i="2"/>
  <c r="AF1682" i="2" s="1"/>
  <c r="J1682" i="2"/>
  <c r="AG1682" i="2" s="1"/>
  <c r="G1682" i="2"/>
  <c r="AF1681" i="2"/>
  <c r="AE1681" i="2"/>
  <c r="AB1681" i="2"/>
  <c r="Y1681" i="2"/>
  <c r="AD1681" i="2" s="1"/>
  <c r="V1681" i="2"/>
  <c r="S1681" i="2"/>
  <c r="AC1681" i="2" s="1"/>
  <c r="P1681" i="2"/>
  <c r="M1681" i="2"/>
  <c r="J1681" i="2"/>
  <c r="AG1681" i="2" s="1"/>
  <c r="G1681" i="2"/>
  <c r="AG1680" i="2"/>
  <c r="AC1680" i="2"/>
  <c r="AB1680" i="2"/>
  <c r="Y1680" i="2"/>
  <c r="AD1680" i="2" s="1"/>
  <c r="V1680" i="2"/>
  <c r="AE1680" i="2" s="1"/>
  <c r="S1680" i="2"/>
  <c r="P1680" i="2"/>
  <c r="M1680" i="2"/>
  <c r="AF1680" i="2" s="1"/>
  <c r="J1680" i="2"/>
  <c r="G1680" i="2"/>
  <c r="AE1679" i="2"/>
  <c r="AD1679" i="2"/>
  <c r="AC1679" i="2"/>
  <c r="AB1679" i="2"/>
  <c r="Y1679" i="2"/>
  <c r="V1679" i="2"/>
  <c r="S1679" i="2"/>
  <c r="P1679" i="2"/>
  <c r="M1679" i="2"/>
  <c r="AF1679" i="2" s="1"/>
  <c r="J1679" i="2"/>
  <c r="AG1679" i="2" s="1"/>
  <c r="G1679" i="2"/>
  <c r="AG1678" i="2"/>
  <c r="AF1678" i="2"/>
  <c r="AE1678" i="2"/>
  <c r="AD1678" i="2"/>
  <c r="AB1678" i="2"/>
  <c r="Y1678" i="2"/>
  <c r="V1678" i="2"/>
  <c r="S1678" i="2"/>
  <c r="AC1678" i="2" s="1"/>
  <c r="P1678" i="2"/>
  <c r="M1678" i="2"/>
  <c r="J1678" i="2"/>
  <c r="G1678" i="2"/>
  <c r="AG1677" i="2"/>
  <c r="AB1677" i="2"/>
  <c r="Y1677" i="2"/>
  <c r="AD1677" i="2" s="1"/>
  <c r="V1677" i="2"/>
  <c r="AE1677" i="2" s="1"/>
  <c r="S1677" i="2"/>
  <c r="AC1677" i="2" s="1"/>
  <c r="AH1677" i="2" s="1"/>
  <c r="P1677" i="2"/>
  <c r="M1677" i="2"/>
  <c r="AF1677" i="2" s="1"/>
  <c r="J1677" i="2"/>
  <c r="G1677" i="2"/>
  <c r="AD1676" i="2"/>
  <c r="AC1676" i="2"/>
  <c r="AB1676" i="2"/>
  <c r="Y1676" i="2"/>
  <c r="V1676" i="2"/>
  <c r="AE1676" i="2" s="1"/>
  <c r="S1676" i="2"/>
  <c r="P1676" i="2"/>
  <c r="M1676" i="2"/>
  <c r="AF1676" i="2" s="1"/>
  <c r="J1676" i="2"/>
  <c r="AG1676" i="2" s="1"/>
  <c r="G1676" i="2"/>
  <c r="AF1675" i="2"/>
  <c r="AB1675" i="2"/>
  <c r="Y1675" i="2"/>
  <c r="AD1675" i="2" s="1"/>
  <c r="V1675" i="2"/>
  <c r="AE1675" i="2" s="1"/>
  <c r="S1675" i="2"/>
  <c r="AC1675" i="2" s="1"/>
  <c r="P1675" i="2"/>
  <c r="M1675" i="2"/>
  <c r="J1675" i="2"/>
  <c r="AG1675" i="2" s="1"/>
  <c r="G1675" i="2"/>
  <c r="AG1674" i="2"/>
  <c r="AC1674" i="2"/>
  <c r="AB1674" i="2"/>
  <c r="Y1674" i="2"/>
  <c r="AD1674" i="2" s="1"/>
  <c r="V1674" i="2"/>
  <c r="AE1674" i="2" s="1"/>
  <c r="S1674" i="2"/>
  <c r="P1674" i="2"/>
  <c r="M1674" i="2"/>
  <c r="AF1674" i="2" s="1"/>
  <c r="J1674" i="2"/>
  <c r="G1674" i="2"/>
  <c r="AE1673" i="2"/>
  <c r="AD1673" i="2"/>
  <c r="AC1673" i="2"/>
  <c r="AB1673" i="2"/>
  <c r="Y1673" i="2"/>
  <c r="V1673" i="2"/>
  <c r="S1673" i="2"/>
  <c r="P1673" i="2"/>
  <c r="M1673" i="2"/>
  <c r="AF1673" i="2" s="1"/>
  <c r="J1673" i="2"/>
  <c r="AG1673" i="2" s="1"/>
  <c r="G1673" i="2"/>
  <c r="AG1672" i="2"/>
  <c r="AF1672" i="2"/>
  <c r="AE1672" i="2"/>
  <c r="AD1672" i="2"/>
  <c r="AB1672" i="2"/>
  <c r="Y1672" i="2"/>
  <c r="V1672" i="2"/>
  <c r="S1672" i="2"/>
  <c r="AC1672" i="2" s="1"/>
  <c r="P1672" i="2"/>
  <c r="M1672" i="2"/>
  <c r="J1672" i="2"/>
  <c r="G1672" i="2"/>
  <c r="AG1671" i="2"/>
  <c r="AB1671" i="2"/>
  <c r="Y1671" i="2"/>
  <c r="AD1671" i="2" s="1"/>
  <c r="AH1671" i="2" s="1"/>
  <c r="V1671" i="2"/>
  <c r="AE1671" i="2" s="1"/>
  <c r="S1671" i="2"/>
  <c r="AC1671" i="2" s="1"/>
  <c r="P1671" i="2"/>
  <c r="M1671" i="2"/>
  <c r="AF1671" i="2" s="1"/>
  <c r="J1671" i="2"/>
  <c r="G1671" i="2"/>
  <c r="AD1670" i="2"/>
  <c r="AB1670" i="2"/>
  <c r="Y1670" i="2"/>
  <c r="V1670" i="2"/>
  <c r="AE1670" i="2" s="1"/>
  <c r="S1670" i="2"/>
  <c r="AC1670" i="2" s="1"/>
  <c r="P1670" i="2"/>
  <c r="M1670" i="2"/>
  <c r="AF1670" i="2" s="1"/>
  <c r="J1670" i="2"/>
  <c r="AG1670" i="2" s="1"/>
  <c r="G1670" i="2"/>
  <c r="AF1669" i="2"/>
  <c r="AE1669" i="2"/>
  <c r="AB1669" i="2"/>
  <c r="Y1669" i="2"/>
  <c r="AD1669" i="2" s="1"/>
  <c r="V1669" i="2"/>
  <c r="S1669" i="2"/>
  <c r="AC1669" i="2" s="1"/>
  <c r="P1669" i="2"/>
  <c r="M1669" i="2"/>
  <c r="J1669" i="2"/>
  <c r="AG1669" i="2" s="1"/>
  <c r="G1669" i="2"/>
  <c r="AG1668" i="2"/>
  <c r="AC1668" i="2"/>
  <c r="AB1668" i="2"/>
  <c r="Y1668" i="2"/>
  <c r="AD1668" i="2" s="1"/>
  <c r="V1668" i="2"/>
  <c r="AE1668" i="2" s="1"/>
  <c r="S1668" i="2"/>
  <c r="P1668" i="2"/>
  <c r="M1668" i="2"/>
  <c r="AF1668" i="2" s="1"/>
  <c r="J1668" i="2"/>
  <c r="G1668" i="2"/>
  <c r="AE1667" i="2"/>
  <c r="AD1667" i="2"/>
  <c r="AC1667" i="2"/>
  <c r="AB1667" i="2"/>
  <c r="Y1667" i="2"/>
  <c r="V1667" i="2"/>
  <c r="S1667" i="2"/>
  <c r="P1667" i="2"/>
  <c r="M1667" i="2"/>
  <c r="AF1667" i="2" s="1"/>
  <c r="J1667" i="2"/>
  <c r="AG1667" i="2" s="1"/>
  <c r="G1667" i="2"/>
  <c r="AG1666" i="2"/>
  <c r="AF1666" i="2"/>
  <c r="AE1666" i="2"/>
  <c r="AD1666" i="2"/>
  <c r="AB1666" i="2"/>
  <c r="Y1666" i="2"/>
  <c r="V1666" i="2"/>
  <c r="S1666" i="2"/>
  <c r="AC1666" i="2" s="1"/>
  <c r="P1666" i="2"/>
  <c r="M1666" i="2"/>
  <c r="J1666" i="2"/>
  <c r="G1666" i="2"/>
  <c r="AH1665" i="2"/>
  <c r="AG1665" i="2"/>
  <c r="AB1665" i="2"/>
  <c r="Y1665" i="2"/>
  <c r="AD1665" i="2" s="1"/>
  <c r="V1665" i="2"/>
  <c r="AE1665" i="2" s="1"/>
  <c r="S1665" i="2"/>
  <c r="AC1665" i="2" s="1"/>
  <c r="P1665" i="2"/>
  <c r="M1665" i="2"/>
  <c r="AF1665" i="2" s="1"/>
  <c r="J1665" i="2"/>
  <c r="G1665" i="2"/>
  <c r="AD1664" i="2"/>
  <c r="AH1664" i="2" s="1"/>
  <c r="AC1664" i="2"/>
  <c r="AB1664" i="2"/>
  <c r="Y1664" i="2"/>
  <c r="V1664" i="2"/>
  <c r="AE1664" i="2" s="1"/>
  <c r="S1664" i="2"/>
  <c r="P1664" i="2"/>
  <c r="M1664" i="2"/>
  <c r="AF1664" i="2" s="1"/>
  <c r="J1664" i="2"/>
  <c r="AG1664" i="2" s="1"/>
  <c r="G1664" i="2"/>
  <c r="AF1663" i="2"/>
  <c r="AB1663" i="2"/>
  <c r="Y1663" i="2"/>
  <c r="AD1663" i="2" s="1"/>
  <c r="AH1663" i="2" s="1"/>
  <c r="V1663" i="2"/>
  <c r="AE1663" i="2" s="1"/>
  <c r="S1663" i="2"/>
  <c r="AC1663" i="2" s="1"/>
  <c r="P1663" i="2"/>
  <c r="M1663" i="2"/>
  <c r="J1663" i="2"/>
  <c r="AG1663" i="2" s="1"/>
  <c r="G1663" i="2"/>
  <c r="AG1662" i="2"/>
  <c r="AC1662" i="2"/>
  <c r="AB1662" i="2"/>
  <c r="Y1662" i="2"/>
  <c r="AD1662" i="2" s="1"/>
  <c r="V1662" i="2"/>
  <c r="AE1662" i="2" s="1"/>
  <c r="S1662" i="2"/>
  <c r="P1662" i="2"/>
  <c r="M1662" i="2"/>
  <c r="AF1662" i="2" s="1"/>
  <c r="J1662" i="2"/>
  <c r="G1662" i="2"/>
  <c r="AE1661" i="2"/>
  <c r="AD1661" i="2"/>
  <c r="AC1661" i="2"/>
  <c r="AB1661" i="2"/>
  <c r="Y1661" i="2"/>
  <c r="V1661" i="2"/>
  <c r="S1661" i="2"/>
  <c r="P1661" i="2"/>
  <c r="M1661" i="2"/>
  <c r="AF1661" i="2" s="1"/>
  <c r="J1661" i="2"/>
  <c r="AG1661" i="2" s="1"/>
  <c r="G1661" i="2"/>
  <c r="AG1660" i="2"/>
  <c r="AF1660" i="2"/>
  <c r="AE1660" i="2"/>
  <c r="AD1660" i="2"/>
  <c r="AB1660" i="2"/>
  <c r="Y1660" i="2"/>
  <c r="V1660" i="2"/>
  <c r="S1660" i="2"/>
  <c r="AC1660" i="2" s="1"/>
  <c r="AH1660" i="2" s="1"/>
  <c r="P1660" i="2"/>
  <c r="M1660" i="2"/>
  <c r="J1660" i="2"/>
  <c r="G1660" i="2"/>
  <c r="AB1659" i="2"/>
  <c r="Y1659" i="2"/>
  <c r="AD1659" i="2" s="1"/>
  <c r="V1659" i="2"/>
  <c r="AE1659" i="2" s="1"/>
  <c r="S1659" i="2"/>
  <c r="AC1659" i="2" s="1"/>
  <c r="P1659" i="2"/>
  <c r="M1659" i="2"/>
  <c r="AF1659" i="2" s="1"/>
  <c r="J1659" i="2"/>
  <c r="AG1659" i="2" s="1"/>
  <c r="G1659" i="2"/>
  <c r="AD1658" i="2"/>
  <c r="AC1658" i="2"/>
  <c r="AB1658" i="2"/>
  <c r="Y1658" i="2"/>
  <c r="V1658" i="2"/>
  <c r="AE1658" i="2" s="1"/>
  <c r="S1658" i="2"/>
  <c r="P1658" i="2"/>
  <c r="M1658" i="2"/>
  <c r="AF1658" i="2" s="1"/>
  <c r="J1658" i="2"/>
  <c r="AG1658" i="2" s="1"/>
  <c r="G1658" i="2"/>
  <c r="AF1657" i="2"/>
  <c r="AE1657" i="2"/>
  <c r="AB1657" i="2"/>
  <c r="Y1657" i="2"/>
  <c r="AD1657" i="2" s="1"/>
  <c r="V1657" i="2"/>
  <c r="S1657" i="2"/>
  <c r="AC1657" i="2" s="1"/>
  <c r="P1657" i="2"/>
  <c r="M1657" i="2"/>
  <c r="J1657" i="2"/>
  <c r="AG1657" i="2" s="1"/>
  <c r="G1657" i="2"/>
  <c r="AG1656" i="2"/>
  <c r="AC1656" i="2"/>
  <c r="AB1656" i="2"/>
  <c r="Y1656" i="2"/>
  <c r="AD1656" i="2" s="1"/>
  <c r="AH1656" i="2" s="1"/>
  <c r="V1656" i="2"/>
  <c r="AE1656" i="2" s="1"/>
  <c r="S1656" i="2"/>
  <c r="P1656" i="2"/>
  <c r="M1656" i="2"/>
  <c r="AF1656" i="2" s="1"/>
  <c r="J1656" i="2"/>
  <c r="G1656" i="2"/>
  <c r="AE1655" i="2"/>
  <c r="AD1655" i="2"/>
  <c r="AC1655" i="2"/>
  <c r="AB1655" i="2"/>
  <c r="Y1655" i="2"/>
  <c r="V1655" i="2"/>
  <c r="S1655" i="2"/>
  <c r="P1655" i="2"/>
  <c r="M1655" i="2"/>
  <c r="AF1655" i="2" s="1"/>
  <c r="J1655" i="2"/>
  <c r="AG1655" i="2" s="1"/>
  <c r="G1655" i="2"/>
  <c r="AG1654" i="2"/>
  <c r="AF1654" i="2"/>
  <c r="AE1654" i="2"/>
  <c r="AD1654" i="2"/>
  <c r="AB1654" i="2"/>
  <c r="Y1654" i="2"/>
  <c r="V1654" i="2"/>
  <c r="S1654" i="2"/>
  <c r="AC1654" i="2" s="1"/>
  <c r="P1654" i="2"/>
  <c r="M1654" i="2"/>
  <c r="J1654" i="2"/>
  <c r="G1654" i="2"/>
  <c r="AG1653" i="2"/>
  <c r="AE1653" i="2"/>
  <c r="AC1653" i="2"/>
  <c r="AB1653" i="2"/>
  <c r="Y1653" i="2"/>
  <c r="AD1653" i="2" s="1"/>
  <c r="AH1653" i="2" s="1"/>
  <c r="V1653" i="2"/>
  <c r="S1653" i="2"/>
  <c r="P1653" i="2"/>
  <c r="M1653" i="2"/>
  <c r="AF1653" i="2" s="1"/>
  <c r="J1653" i="2"/>
  <c r="G1653" i="2"/>
  <c r="AD1652" i="2"/>
  <c r="AB1652" i="2"/>
  <c r="Y1652" i="2"/>
  <c r="V1652" i="2"/>
  <c r="AE1652" i="2" s="1"/>
  <c r="S1652" i="2"/>
  <c r="AC1652" i="2" s="1"/>
  <c r="P1652" i="2"/>
  <c r="M1652" i="2"/>
  <c r="AF1652" i="2" s="1"/>
  <c r="J1652" i="2"/>
  <c r="AG1652" i="2" s="1"/>
  <c r="G1652" i="2"/>
  <c r="AF1651" i="2"/>
  <c r="AE1651" i="2"/>
  <c r="AB1651" i="2"/>
  <c r="Y1651" i="2"/>
  <c r="AD1651" i="2" s="1"/>
  <c r="V1651" i="2"/>
  <c r="S1651" i="2"/>
  <c r="AC1651" i="2" s="1"/>
  <c r="P1651" i="2"/>
  <c r="M1651" i="2"/>
  <c r="J1651" i="2"/>
  <c r="AG1651" i="2" s="1"/>
  <c r="G1651" i="2"/>
  <c r="AG1650" i="2"/>
  <c r="AC1650" i="2"/>
  <c r="AB1650" i="2"/>
  <c r="Y1650" i="2"/>
  <c r="AD1650" i="2" s="1"/>
  <c r="AH1650" i="2" s="1"/>
  <c r="V1650" i="2"/>
  <c r="AE1650" i="2" s="1"/>
  <c r="S1650" i="2"/>
  <c r="P1650" i="2"/>
  <c r="M1650" i="2"/>
  <c r="AF1650" i="2" s="1"/>
  <c r="J1650" i="2"/>
  <c r="G1650" i="2"/>
  <c r="AE1649" i="2"/>
  <c r="AD1649" i="2"/>
  <c r="AC1649" i="2"/>
  <c r="AB1649" i="2"/>
  <c r="Y1649" i="2"/>
  <c r="V1649" i="2"/>
  <c r="S1649" i="2"/>
  <c r="P1649" i="2"/>
  <c r="M1649" i="2"/>
  <c r="AF1649" i="2" s="1"/>
  <c r="J1649" i="2"/>
  <c r="AG1649" i="2" s="1"/>
  <c r="G1649" i="2"/>
  <c r="AG1648" i="2"/>
  <c r="AF1648" i="2"/>
  <c r="AE1648" i="2"/>
  <c r="AD1648" i="2"/>
  <c r="AB1648" i="2"/>
  <c r="Y1648" i="2"/>
  <c r="V1648" i="2"/>
  <c r="S1648" i="2"/>
  <c r="AC1648" i="2" s="1"/>
  <c r="P1648" i="2"/>
  <c r="M1648" i="2"/>
  <c r="J1648" i="2"/>
  <c r="G1648" i="2"/>
  <c r="AH1647" i="2"/>
  <c r="AG1647" i="2"/>
  <c r="AC1647" i="2"/>
  <c r="AB1647" i="2"/>
  <c r="Y1647" i="2"/>
  <c r="AD1647" i="2" s="1"/>
  <c r="V1647" i="2"/>
  <c r="AE1647" i="2" s="1"/>
  <c r="S1647" i="2"/>
  <c r="P1647" i="2"/>
  <c r="M1647" i="2"/>
  <c r="AF1647" i="2" s="1"/>
  <c r="J1647" i="2"/>
  <c r="G1647" i="2"/>
  <c r="AD1646" i="2"/>
  <c r="AH1646" i="2" s="1"/>
  <c r="AC1646" i="2"/>
  <c r="AB1646" i="2"/>
  <c r="Y1646" i="2"/>
  <c r="V1646" i="2"/>
  <c r="AE1646" i="2" s="1"/>
  <c r="S1646" i="2"/>
  <c r="P1646" i="2"/>
  <c r="M1646" i="2"/>
  <c r="AF1646" i="2" s="1"/>
  <c r="J1646" i="2"/>
  <c r="AG1646" i="2" s="1"/>
  <c r="G1646" i="2"/>
  <c r="AF1645" i="2"/>
  <c r="AB1645" i="2"/>
  <c r="Y1645" i="2"/>
  <c r="AD1645" i="2" s="1"/>
  <c r="AH1645" i="2" s="1"/>
  <c r="V1645" i="2"/>
  <c r="AE1645" i="2" s="1"/>
  <c r="S1645" i="2"/>
  <c r="AC1645" i="2" s="1"/>
  <c r="P1645" i="2"/>
  <c r="M1645" i="2"/>
  <c r="J1645" i="2"/>
  <c r="AG1645" i="2" s="1"/>
  <c r="G1645" i="2"/>
  <c r="AG1644" i="2"/>
  <c r="AC1644" i="2"/>
  <c r="AB1644" i="2"/>
  <c r="Y1644" i="2"/>
  <c r="AD1644" i="2" s="1"/>
  <c r="V1644" i="2"/>
  <c r="AE1644" i="2" s="1"/>
  <c r="S1644" i="2"/>
  <c r="P1644" i="2"/>
  <c r="M1644" i="2"/>
  <c r="AF1644" i="2" s="1"/>
  <c r="J1644" i="2"/>
  <c r="G1644" i="2"/>
  <c r="AE1643" i="2"/>
  <c r="AD1643" i="2"/>
  <c r="AC1643" i="2"/>
  <c r="AB1643" i="2"/>
  <c r="Y1643" i="2"/>
  <c r="V1643" i="2"/>
  <c r="S1643" i="2"/>
  <c r="P1643" i="2"/>
  <c r="M1643" i="2"/>
  <c r="AF1643" i="2" s="1"/>
  <c r="J1643" i="2"/>
  <c r="AG1643" i="2" s="1"/>
  <c r="G1643" i="2"/>
  <c r="AG1642" i="2"/>
  <c r="AF1642" i="2"/>
  <c r="AE1642" i="2"/>
  <c r="AD1642" i="2"/>
  <c r="AB1642" i="2"/>
  <c r="Y1642" i="2"/>
  <c r="V1642" i="2"/>
  <c r="S1642" i="2"/>
  <c r="AC1642" i="2" s="1"/>
  <c r="AH1642" i="2" s="1"/>
  <c r="P1642" i="2"/>
  <c r="M1642" i="2"/>
  <c r="J1642" i="2"/>
  <c r="G1642" i="2"/>
  <c r="AE1641" i="2"/>
  <c r="AB1641" i="2"/>
  <c r="Y1641" i="2"/>
  <c r="AD1641" i="2" s="1"/>
  <c r="V1641" i="2"/>
  <c r="S1641" i="2"/>
  <c r="AC1641" i="2" s="1"/>
  <c r="P1641" i="2"/>
  <c r="M1641" i="2"/>
  <c r="AF1641" i="2" s="1"/>
  <c r="J1641" i="2"/>
  <c r="AG1641" i="2" s="1"/>
  <c r="G1641" i="2"/>
  <c r="AD1640" i="2"/>
  <c r="AB1640" i="2"/>
  <c r="Y1640" i="2"/>
  <c r="V1640" i="2"/>
  <c r="AE1640" i="2" s="1"/>
  <c r="S1640" i="2"/>
  <c r="AC1640" i="2" s="1"/>
  <c r="P1640" i="2"/>
  <c r="M1640" i="2"/>
  <c r="AF1640" i="2" s="1"/>
  <c r="J1640" i="2"/>
  <c r="AG1640" i="2" s="1"/>
  <c r="G1640" i="2"/>
  <c r="AF1639" i="2"/>
  <c r="AE1639" i="2"/>
  <c r="AB1639" i="2"/>
  <c r="Y1639" i="2"/>
  <c r="AD1639" i="2" s="1"/>
  <c r="V1639" i="2"/>
  <c r="S1639" i="2"/>
  <c r="AC1639" i="2" s="1"/>
  <c r="P1639" i="2"/>
  <c r="M1639" i="2"/>
  <c r="J1639" i="2"/>
  <c r="AG1639" i="2" s="1"/>
  <c r="G1639" i="2"/>
  <c r="AG1638" i="2"/>
  <c r="AC1638" i="2"/>
  <c r="AB1638" i="2"/>
  <c r="Y1638" i="2"/>
  <c r="AD1638" i="2" s="1"/>
  <c r="V1638" i="2"/>
  <c r="AE1638" i="2" s="1"/>
  <c r="S1638" i="2"/>
  <c r="P1638" i="2"/>
  <c r="M1638" i="2"/>
  <c r="AF1638" i="2" s="1"/>
  <c r="J1638" i="2"/>
  <c r="G1638" i="2"/>
  <c r="AE1637" i="2"/>
  <c r="AD1637" i="2"/>
  <c r="AC1637" i="2"/>
  <c r="AB1637" i="2"/>
  <c r="Y1637" i="2"/>
  <c r="V1637" i="2"/>
  <c r="S1637" i="2"/>
  <c r="P1637" i="2"/>
  <c r="M1637" i="2"/>
  <c r="AF1637" i="2" s="1"/>
  <c r="J1637" i="2"/>
  <c r="AG1637" i="2" s="1"/>
  <c r="G1637" i="2"/>
  <c r="AG1636" i="2"/>
  <c r="AF1636" i="2"/>
  <c r="AE1636" i="2"/>
  <c r="AD1636" i="2"/>
  <c r="AB1636" i="2"/>
  <c r="Y1636" i="2"/>
  <c r="V1636" i="2"/>
  <c r="S1636" i="2"/>
  <c r="AC1636" i="2" s="1"/>
  <c r="P1636" i="2"/>
  <c r="M1636" i="2"/>
  <c r="J1636" i="2"/>
  <c r="G1636" i="2"/>
  <c r="AG1635" i="2"/>
  <c r="AB1635" i="2"/>
  <c r="Y1635" i="2"/>
  <c r="AD1635" i="2" s="1"/>
  <c r="V1635" i="2"/>
  <c r="AE1635" i="2" s="1"/>
  <c r="S1635" i="2"/>
  <c r="AC1635" i="2" s="1"/>
  <c r="P1635" i="2"/>
  <c r="M1635" i="2"/>
  <c r="AF1635" i="2" s="1"/>
  <c r="J1635" i="2"/>
  <c r="G1635" i="2"/>
  <c r="AD1634" i="2"/>
  <c r="AB1634" i="2"/>
  <c r="Y1634" i="2"/>
  <c r="V1634" i="2"/>
  <c r="AE1634" i="2" s="1"/>
  <c r="S1634" i="2"/>
  <c r="AC1634" i="2" s="1"/>
  <c r="P1634" i="2"/>
  <c r="M1634" i="2"/>
  <c r="AF1634" i="2" s="1"/>
  <c r="J1634" i="2"/>
  <c r="AG1634" i="2" s="1"/>
  <c r="G1634" i="2"/>
  <c r="AF1633" i="2"/>
  <c r="AB1633" i="2"/>
  <c r="Y1633" i="2"/>
  <c r="AD1633" i="2" s="1"/>
  <c r="V1633" i="2"/>
  <c r="AE1633" i="2" s="1"/>
  <c r="S1633" i="2"/>
  <c r="AC1633" i="2" s="1"/>
  <c r="P1633" i="2"/>
  <c r="M1633" i="2"/>
  <c r="J1633" i="2"/>
  <c r="AG1633" i="2" s="1"/>
  <c r="G1633" i="2"/>
  <c r="AG1632" i="2"/>
  <c r="AC1632" i="2"/>
  <c r="AB1632" i="2"/>
  <c r="Y1632" i="2"/>
  <c r="AD1632" i="2" s="1"/>
  <c r="V1632" i="2"/>
  <c r="AE1632" i="2" s="1"/>
  <c r="S1632" i="2"/>
  <c r="P1632" i="2"/>
  <c r="M1632" i="2"/>
  <c r="AF1632" i="2" s="1"/>
  <c r="J1632" i="2"/>
  <c r="G1632" i="2"/>
  <c r="AE1631" i="2"/>
  <c r="AD1631" i="2"/>
  <c r="AH1631" i="2" s="1"/>
  <c r="AC1631" i="2"/>
  <c r="AB1631" i="2"/>
  <c r="Y1631" i="2"/>
  <c r="V1631" i="2"/>
  <c r="S1631" i="2"/>
  <c r="P1631" i="2"/>
  <c r="M1631" i="2"/>
  <c r="AF1631" i="2" s="1"/>
  <c r="J1631" i="2"/>
  <c r="AG1631" i="2" s="1"/>
  <c r="G1631" i="2"/>
  <c r="AG1630" i="2"/>
  <c r="AF1630" i="2"/>
  <c r="AE1630" i="2"/>
  <c r="AD1630" i="2"/>
  <c r="AB1630" i="2"/>
  <c r="Y1630" i="2"/>
  <c r="V1630" i="2"/>
  <c r="S1630" i="2"/>
  <c r="AC1630" i="2" s="1"/>
  <c r="P1630" i="2"/>
  <c r="M1630" i="2"/>
  <c r="J1630" i="2"/>
  <c r="G1630" i="2"/>
  <c r="AH1629" i="2"/>
  <c r="AG1629" i="2"/>
  <c r="AB1629" i="2"/>
  <c r="Y1629" i="2"/>
  <c r="AD1629" i="2" s="1"/>
  <c r="V1629" i="2"/>
  <c r="AE1629" i="2" s="1"/>
  <c r="S1629" i="2"/>
  <c r="AC1629" i="2" s="1"/>
  <c r="P1629" i="2"/>
  <c r="M1629" i="2"/>
  <c r="AF1629" i="2" s="1"/>
  <c r="J1629" i="2"/>
  <c r="G1629" i="2"/>
  <c r="AD1628" i="2"/>
  <c r="AB1628" i="2"/>
  <c r="Y1628" i="2"/>
  <c r="V1628" i="2"/>
  <c r="AE1628" i="2" s="1"/>
  <c r="S1628" i="2"/>
  <c r="AC1628" i="2" s="1"/>
  <c r="P1628" i="2"/>
  <c r="M1628" i="2"/>
  <c r="AF1628" i="2" s="1"/>
  <c r="J1628" i="2"/>
  <c r="AG1628" i="2" s="1"/>
  <c r="G1628" i="2"/>
  <c r="AF1627" i="2"/>
  <c r="AB1627" i="2"/>
  <c r="Y1627" i="2"/>
  <c r="AD1627" i="2" s="1"/>
  <c r="V1627" i="2"/>
  <c r="AE1627" i="2" s="1"/>
  <c r="S1627" i="2"/>
  <c r="AC1627" i="2" s="1"/>
  <c r="P1627" i="2"/>
  <c r="M1627" i="2"/>
  <c r="J1627" i="2"/>
  <c r="AG1627" i="2" s="1"/>
  <c r="G1627" i="2"/>
  <c r="AG1626" i="2"/>
  <c r="AC1626" i="2"/>
  <c r="AB1626" i="2"/>
  <c r="Y1626" i="2"/>
  <c r="AD1626" i="2" s="1"/>
  <c r="V1626" i="2"/>
  <c r="AE1626" i="2" s="1"/>
  <c r="S1626" i="2"/>
  <c r="P1626" i="2"/>
  <c r="M1626" i="2"/>
  <c r="AF1626" i="2" s="1"/>
  <c r="J1626" i="2"/>
  <c r="G1626" i="2"/>
  <c r="AE1625" i="2"/>
  <c r="AD1625" i="2"/>
  <c r="AC1625" i="2"/>
  <c r="AB1625" i="2"/>
  <c r="Y1625" i="2"/>
  <c r="V1625" i="2"/>
  <c r="S1625" i="2"/>
  <c r="P1625" i="2"/>
  <c r="M1625" i="2"/>
  <c r="AF1625" i="2" s="1"/>
  <c r="J1625" i="2"/>
  <c r="AG1625" i="2" s="1"/>
  <c r="G1625" i="2"/>
  <c r="AG1624" i="2"/>
  <c r="AF1624" i="2"/>
  <c r="AE1624" i="2"/>
  <c r="AD1624" i="2"/>
  <c r="AB1624" i="2"/>
  <c r="Y1624" i="2"/>
  <c r="V1624" i="2"/>
  <c r="S1624" i="2"/>
  <c r="AC1624" i="2" s="1"/>
  <c r="P1624" i="2"/>
  <c r="M1624" i="2"/>
  <c r="J1624" i="2"/>
  <c r="G1624" i="2"/>
  <c r="AG1623" i="2"/>
  <c r="AB1623" i="2"/>
  <c r="Y1623" i="2"/>
  <c r="AD1623" i="2" s="1"/>
  <c r="V1623" i="2"/>
  <c r="AE1623" i="2" s="1"/>
  <c r="AH1623" i="2" s="1"/>
  <c r="S1623" i="2"/>
  <c r="AC1623" i="2" s="1"/>
  <c r="P1623" i="2"/>
  <c r="M1623" i="2"/>
  <c r="AF1623" i="2" s="1"/>
  <c r="J1623" i="2"/>
  <c r="G1623" i="2"/>
  <c r="AD1622" i="2"/>
  <c r="AC1622" i="2"/>
  <c r="AB1622" i="2"/>
  <c r="Y1622" i="2"/>
  <c r="V1622" i="2"/>
  <c r="AE1622" i="2" s="1"/>
  <c r="S1622" i="2"/>
  <c r="P1622" i="2"/>
  <c r="M1622" i="2"/>
  <c r="AF1622" i="2" s="1"/>
  <c r="J1622" i="2"/>
  <c r="AG1622" i="2" s="1"/>
  <c r="G1622" i="2"/>
  <c r="AF1621" i="2"/>
  <c r="AE1621" i="2"/>
  <c r="AB1621" i="2"/>
  <c r="Y1621" i="2"/>
  <c r="AD1621" i="2" s="1"/>
  <c r="AH1621" i="2" s="1"/>
  <c r="V1621" i="2"/>
  <c r="S1621" i="2"/>
  <c r="AC1621" i="2" s="1"/>
  <c r="P1621" i="2"/>
  <c r="M1621" i="2"/>
  <c r="J1621" i="2"/>
  <c r="AG1621" i="2" s="1"/>
  <c r="G1621" i="2"/>
  <c r="AG1620" i="2"/>
  <c r="AC1620" i="2"/>
  <c r="AB1620" i="2"/>
  <c r="Y1620" i="2"/>
  <c r="AD1620" i="2" s="1"/>
  <c r="V1620" i="2"/>
  <c r="AE1620" i="2" s="1"/>
  <c r="S1620" i="2"/>
  <c r="P1620" i="2"/>
  <c r="M1620" i="2"/>
  <c r="AF1620" i="2" s="1"/>
  <c r="J1620" i="2"/>
  <c r="G1620" i="2"/>
  <c r="AF1619" i="2"/>
  <c r="AE1619" i="2"/>
  <c r="AD1619" i="2"/>
  <c r="AC1619" i="2"/>
  <c r="AB1619" i="2"/>
  <c r="Y1619" i="2"/>
  <c r="V1619" i="2"/>
  <c r="S1619" i="2"/>
  <c r="P1619" i="2"/>
  <c r="M1619" i="2"/>
  <c r="J1619" i="2"/>
  <c r="AG1619" i="2" s="1"/>
  <c r="G1619" i="2"/>
  <c r="AF1618" i="2"/>
  <c r="AE1618" i="2"/>
  <c r="AD1618" i="2"/>
  <c r="AB1618" i="2"/>
  <c r="Y1618" i="2"/>
  <c r="V1618" i="2"/>
  <c r="S1618" i="2"/>
  <c r="AC1618" i="2" s="1"/>
  <c r="AH1618" i="2" s="1"/>
  <c r="P1618" i="2"/>
  <c r="M1618" i="2"/>
  <c r="J1618" i="2"/>
  <c r="AG1618" i="2" s="1"/>
  <c r="G1618" i="2"/>
  <c r="AG1617" i="2"/>
  <c r="AB1617" i="2"/>
  <c r="Y1617" i="2"/>
  <c r="AD1617" i="2" s="1"/>
  <c r="V1617" i="2"/>
  <c r="AE1617" i="2" s="1"/>
  <c r="S1617" i="2"/>
  <c r="AC1617" i="2" s="1"/>
  <c r="P1617" i="2"/>
  <c r="M1617" i="2"/>
  <c r="AF1617" i="2" s="1"/>
  <c r="J1617" i="2"/>
  <c r="G1617" i="2"/>
  <c r="AD1616" i="2"/>
  <c r="AB1616" i="2"/>
  <c r="Y1616" i="2"/>
  <c r="V1616" i="2"/>
  <c r="AE1616" i="2" s="1"/>
  <c r="S1616" i="2"/>
  <c r="AC1616" i="2" s="1"/>
  <c r="P1616" i="2"/>
  <c r="M1616" i="2"/>
  <c r="AF1616" i="2" s="1"/>
  <c r="J1616" i="2"/>
  <c r="AG1616" i="2" s="1"/>
  <c r="G1616" i="2"/>
  <c r="AF1615" i="2"/>
  <c r="AB1615" i="2"/>
  <c r="Y1615" i="2"/>
  <c r="AD1615" i="2" s="1"/>
  <c r="V1615" i="2"/>
  <c r="AE1615" i="2" s="1"/>
  <c r="S1615" i="2"/>
  <c r="AC1615" i="2" s="1"/>
  <c r="P1615" i="2"/>
  <c r="M1615" i="2"/>
  <c r="J1615" i="2"/>
  <c r="AG1615" i="2" s="1"/>
  <c r="G1615" i="2"/>
  <c r="AG1614" i="2"/>
  <c r="AC1614" i="2"/>
  <c r="AB1614" i="2"/>
  <c r="Y1614" i="2"/>
  <c r="AD1614" i="2" s="1"/>
  <c r="AH1614" i="2" s="1"/>
  <c r="V1614" i="2"/>
  <c r="AE1614" i="2" s="1"/>
  <c r="S1614" i="2"/>
  <c r="P1614" i="2"/>
  <c r="M1614" i="2"/>
  <c r="AF1614" i="2" s="1"/>
  <c r="J1614" i="2"/>
  <c r="G1614" i="2"/>
  <c r="AF1613" i="2"/>
  <c r="AE1613" i="2"/>
  <c r="AD1613" i="2"/>
  <c r="AC1613" i="2"/>
  <c r="AB1613" i="2"/>
  <c r="Y1613" i="2"/>
  <c r="V1613" i="2"/>
  <c r="S1613" i="2"/>
  <c r="P1613" i="2"/>
  <c r="M1613" i="2"/>
  <c r="J1613" i="2"/>
  <c r="AG1613" i="2" s="1"/>
  <c r="G1613" i="2"/>
  <c r="AH1612" i="2"/>
  <c r="AF1612" i="2"/>
  <c r="AE1612" i="2"/>
  <c r="AD1612" i="2"/>
  <c r="AB1612" i="2"/>
  <c r="Y1612" i="2"/>
  <c r="V1612" i="2"/>
  <c r="S1612" i="2"/>
  <c r="AC1612" i="2" s="1"/>
  <c r="P1612" i="2"/>
  <c r="M1612" i="2"/>
  <c r="J1612" i="2"/>
  <c r="AG1612" i="2" s="1"/>
  <c r="G1612" i="2"/>
  <c r="AG1611" i="2"/>
  <c r="AB1611" i="2"/>
  <c r="Y1611" i="2"/>
  <c r="AD1611" i="2" s="1"/>
  <c r="V1611" i="2"/>
  <c r="AE1611" i="2" s="1"/>
  <c r="S1611" i="2"/>
  <c r="AC1611" i="2" s="1"/>
  <c r="AH1611" i="2" s="1"/>
  <c r="P1611" i="2"/>
  <c r="M1611" i="2"/>
  <c r="AF1611" i="2" s="1"/>
  <c r="J1611" i="2"/>
  <c r="G1611" i="2"/>
  <c r="AD1610" i="2"/>
  <c r="AC1610" i="2"/>
  <c r="AB1610" i="2"/>
  <c r="Y1610" i="2"/>
  <c r="V1610" i="2"/>
  <c r="AE1610" i="2" s="1"/>
  <c r="S1610" i="2"/>
  <c r="P1610" i="2"/>
  <c r="M1610" i="2"/>
  <c r="AF1610" i="2" s="1"/>
  <c r="J1610" i="2"/>
  <c r="AG1610" i="2" s="1"/>
  <c r="G1610" i="2"/>
  <c r="AG1609" i="2"/>
  <c r="AF1609" i="2"/>
  <c r="AE1609" i="2"/>
  <c r="AB1609" i="2"/>
  <c r="Y1609" i="2"/>
  <c r="AD1609" i="2" s="1"/>
  <c r="V1609" i="2"/>
  <c r="S1609" i="2"/>
  <c r="AC1609" i="2" s="1"/>
  <c r="P1609" i="2"/>
  <c r="M1609" i="2"/>
  <c r="J1609" i="2"/>
  <c r="G1609" i="2"/>
  <c r="AG1608" i="2"/>
  <c r="AC1608" i="2"/>
  <c r="AB1608" i="2"/>
  <c r="Y1608" i="2"/>
  <c r="AD1608" i="2" s="1"/>
  <c r="V1608" i="2"/>
  <c r="AE1608" i="2" s="1"/>
  <c r="S1608" i="2"/>
  <c r="P1608" i="2"/>
  <c r="M1608" i="2"/>
  <c r="AF1608" i="2" s="1"/>
  <c r="J1608" i="2"/>
  <c r="G1608" i="2"/>
  <c r="AF1607" i="2"/>
  <c r="AE1607" i="2"/>
  <c r="AD1607" i="2"/>
  <c r="AC1607" i="2"/>
  <c r="AB1607" i="2"/>
  <c r="Y1607" i="2"/>
  <c r="V1607" i="2"/>
  <c r="S1607" i="2"/>
  <c r="P1607" i="2"/>
  <c r="M1607" i="2"/>
  <c r="J1607" i="2"/>
  <c r="AG1607" i="2" s="1"/>
  <c r="G1607" i="2"/>
  <c r="AF1606" i="2"/>
  <c r="AE1606" i="2"/>
  <c r="AH1606" i="2" s="1"/>
  <c r="AD1606" i="2"/>
  <c r="AB1606" i="2"/>
  <c r="Y1606" i="2"/>
  <c r="V1606" i="2"/>
  <c r="S1606" i="2"/>
  <c r="AC1606" i="2" s="1"/>
  <c r="P1606" i="2"/>
  <c r="M1606" i="2"/>
  <c r="J1606" i="2"/>
  <c r="AG1606" i="2" s="1"/>
  <c r="G1606" i="2"/>
  <c r="AC1605" i="2"/>
  <c r="AB1605" i="2"/>
  <c r="Y1605" i="2"/>
  <c r="AD1605" i="2" s="1"/>
  <c r="AH1605" i="2" s="1"/>
  <c r="V1605" i="2"/>
  <c r="AE1605" i="2" s="1"/>
  <c r="S1605" i="2"/>
  <c r="P1605" i="2"/>
  <c r="M1605" i="2"/>
  <c r="AF1605" i="2" s="1"/>
  <c r="J1605" i="2"/>
  <c r="AG1605" i="2" s="1"/>
  <c r="G1605" i="2"/>
  <c r="AD1604" i="2"/>
  <c r="AB1604" i="2"/>
  <c r="Y1604" i="2"/>
  <c r="V1604" i="2"/>
  <c r="AE1604" i="2" s="1"/>
  <c r="S1604" i="2"/>
  <c r="AC1604" i="2" s="1"/>
  <c r="P1604" i="2"/>
  <c r="M1604" i="2"/>
  <c r="AF1604" i="2" s="1"/>
  <c r="J1604" i="2"/>
  <c r="AG1604" i="2" s="1"/>
  <c r="G1604" i="2"/>
  <c r="AF1603" i="2"/>
  <c r="AE1603" i="2"/>
  <c r="AB1603" i="2"/>
  <c r="Y1603" i="2"/>
  <c r="AD1603" i="2" s="1"/>
  <c r="V1603" i="2"/>
  <c r="S1603" i="2"/>
  <c r="AC1603" i="2" s="1"/>
  <c r="P1603" i="2"/>
  <c r="M1603" i="2"/>
  <c r="J1603" i="2"/>
  <c r="AG1603" i="2" s="1"/>
  <c r="G1603" i="2"/>
  <c r="AG1602" i="2"/>
  <c r="AC1602" i="2"/>
  <c r="AB1602" i="2"/>
  <c r="Y1602" i="2"/>
  <c r="AD1602" i="2" s="1"/>
  <c r="V1602" i="2"/>
  <c r="AE1602" i="2" s="1"/>
  <c r="S1602" i="2"/>
  <c r="P1602" i="2"/>
  <c r="M1602" i="2"/>
  <c r="AF1602" i="2" s="1"/>
  <c r="J1602" i="2"/>
  <c r="G1602" i="2"/>
  <c r="AE1601" i="2"/>
  <c r="AD1601" i="2"/>
  <c r="AC1601" i="2"/>
  <c r="AB1601" i="2"/>
  <c r="Y1601" i="2"/>
  <c r="V1601" i="2"/>
  <c r="S1601" i="2"/>
  <c r="P1601" i="2"/>
  <c r="M1601" i="2"/>
  <c r="AF1601" i="2" s="1"/>
  <c r="J1601" i="2"/>
  <c r="AG1601" i="2" s="1"/>
  <c r="G1601" i="2"/>
  <c r="AF1600" i="2"/>
  <c r="AE1600" i="2"/>
  <c r="AD1600" i="2"/>
  <c r="AB1600" i="2"/>
  <c r="Y1600" i="2"/>
  <c r="V1600" i="2"/>
  <c r="S1600" i="2"/>
  <c r="AC1600" i="2" s="1"/>
  <c r="AH1600" i="2" s="1"/>
  <c r="P1600" i="2"/>
  <c r="M1600" i="2"/>
  <c r="J1600" i="2"/>
  <c r="AG1600" i="2" s="1"/>
  <c r="G1600" i="2"/>
  <c r="AC1599" i="2"/>
  <c r="AB1599" i="2"/>
  <c r="Y1599" i="2"/>
  <c r="AD1599" i="2" s="1"/>
  <c r="V1599" i="2"/>
  <c r="AE1599" i="2" s="1"/>
  <c r="S1599" i="2"/>
  <c r="P1599" i="2"/>
  <c r="M1599" i="2"/>
  <c r="AF1599" i="2" s="1"/>
  <c r="J1599" i="2"/>
  <c r="AG1599" i="2" s="1"/>
  <c r="G1599" i="2"/>
  <c r="AD1598" i="2"/>
  <c r="AB1598" i="2"/>
  <c r="Y1598" i="2"/>
  <c r="V1598" i="2"/>
  <c r="AE1598" i="2" s="1"/>
  <c r="S1598" i="2"/>
  <c r="AC1598" i="2" s="1"/>
  <c r="P1598" i="2"/>
  <c r="M1598" i="2"/>
  <c r="AF1598" i="2" s="1"/>
  <c r="J1598" i="2"/>
  <c r="AG1598" i="2" s="1"/>
  <c r="G1598" i="2"/>
  <c r="AF1597" i="2"/>
  <c r="AE1597" i="2"/>
  <c r="AB1597" i="2"/>
  <c r="Y1597" i="2"/>
  <c r="AD1597" i="2" s="1"/>
  <c r="V1597" i="2"/>
  <c r="S1597" i="2"/>
  <c r="AC1597" i="2" s="1"/>
  <c r="P1597" i="2"/>
  <c r="M1597" i="2"/>
  <c r="J1597" i="2"/>
  <c r="AG1597" i="2" s="1"/>
  <c r="G1597" i="2"/>
  <c r="AH1596" i="2"/>
  <c r="AG1596" i="2"/>
  <c r="AD1596" i="2"/>
  <c r="AC1596" i="2"/>
  <c r="AB1596" i="2"/>
  <c r="Y1596" i="2"/>
  <c r="V1596" i="2"/>
  <c r="AE1596" i="2" s="1"/>
  <c r="S1596" i="2"/>
  <c r="P1596" i="2"/>
  <c r="M1596" i="2"/>
  <c r="AF1596" i="2" s="1"/>
  <c r="J1596" i="2"/>
  <c r="G1596" i="2"/>
  <c r="AF1595" i="2"/>
  <c r="AE1595" i="2"/>
  <c r="AD1595" i="2"/>
  <c r="AC1595" i="2"/>
  <c r="AB1595" i="2"/>
  <c r="Y1595" i="2"/>
  <c r="V1595" i="2"/>
  <c r="S1595" i="2"/>
  <c r="P1595" i="2"/>
  <c r="M1595" i="2"/>
  <c r="J1595" i="2"/>
  <c r="AG1595" i="2" s="1"/>
  <c r="G1595" i="2"/>
  <c r="AH1594" i="2"/>
  <c r="AG1594" i="2"/>
  <c r="AF1594" i="2"/>
  <c r="AD1594" i="2"/>
  <c r="AB1594" i="2"/>
  <c r="Y1594" i="2"/>
  <c r="V1594" i="2"/>
  <c r="AE1594" i="2" s="1"/>
  <c r="S1594" i="2"/>
  <c r="AC1594" i="2" s="1"/>
  <c r="P1594" i="2"/>
  <c r="M1594" i="2"/>
  <c r="J1594" i="2"/>
  <c r="G1594" i="2"/>
  <c r="AH1593" i="2"/>
  <c r="AG1593" i="2"/>
  <c r="AF1593" i="2"/>
  <c r="AC1593" i="2"/>
  <c r="AB1593" i="2"/>
  <c r="Y1593" i="2"/>
  <c r="AD1593" i="2" s="1"/>
  <c r="V1593" i="2"/>
  <c r="AE1593" i="2" s="1"/>
  <c r="S1593" i="2"/>
  <c r="P1593" i="2"/>
  <c r="M1593" i="2"/>
  <c r="J1593" i="2"/>
  <c r="G1593" i="2"/>
  <c r="AD1592" i="2"/>
  <c r="AB1592" i="2"/>
  <c r="Y1592" i="2"/>
  <c r="V1592" i="2"/>
  <c r="AE1592" i="2" s="1"/>
  <c r="S1592" i="2"/>
  <c r="AC1592" i="2" s="1"/>
  <c r="AH1592" i="2" s="1"/>
  <c r="P1592" i="2"/>
  <c r="M1592" i="2"/>
  <c r="AF1592" i="2" s="1"/>
  <c r="J1592" i="2"/>
  <c r="AG1592" i="2" s="1"/>
  <c r="G1592" i="2"/>
  <c r="AF1591" i="2"/>
  <c r="AE1591" i="2"/>
  <c r="AB1591" i="2"/>
  <c r="Y1591" i="2"/>
  <c r="AD1591" i="2" s="1"/>
  <c r="V1591" i="2"/>
  <c r="S1591" i="2"/>
  <c r="AC1591" i="2" s="1"/>
  <c r="P1591" i="2"/>
  <c r="M1591" i="2"/>
  <c r="J1591" i="2"/>
  <c r="AG1591" i="2" s="1"/>
  <c r="G1591" i="2"/>
  <c r="AD1590" i="2"/>
  <c r="AC1590" i="2"/>
  <c r="AB1590" i="2"/>
  <c r="Y1590" i="2"/>
  <c r="V1590" i="2"/>
  <c r="AE1590" i="2" s="1"/>
  <c r="S1590" i="2"/>
  <c r="P1590" i="2"/>
  <c r="M1590" i="2"/>
  <c r="AF1590" i="2" s="1"/>
  <c r="J1590" i="2"/>
  <c r="AG1590" i="2" s="1"/>
  <c r="G1590" i="2"/>
  <c r="AE1589" i="2"/>
  <c r="AD1589" i="2"/>
  <c r="AC1589" i="2"/>
  <c r="AB1589" i="2"/>
  <c r="Y1589" i="2"/>
  <c r="V1589" i="2"/>
  <c r="S1589" i="2"/>
  <c r="P1589" i="2"/>
  <c r="M1589" i="2"/>
  <c r="AF1589" i="2" s="1"/>
  <c r="J1589" i="2"/>
  <c r="AG1589" i="2" s="1"/>
  <c r="G1589" i="2"/>
  <c r="AF1588" i="2"/>
  <c r="AE1588" i="2"/>
  <c r="AD1588" i="2"/>
  <c r="AB1588" i="2"/>
  <c r="Y1588" i="2"/>
  <c r="V1588" i="2"/>
  <c r="S1588" i="2"/>
  <c r="AC1588" i="2" s="1"/>
  <c r="P1588" i="2"/>
  <c r="M1588" i="2"/>
  <c r="J1588" i="2"/>
  <c r="AG1588" i="2" s="1"/>
  <c r="G1588" i="2"/>
  <c r="AG1587" i="2"/>
  <c r="AF1587" i="2"/>
  <c r="AE1587" i="2"/>
  <c r="AC1587" i="2"/>
  <c r="AB1587" i="2"/>
  <c r="Y1587" i="2"/>
  <c r="AD1587" i="2" s="1"/>
  <c r="V1587" i="2"/>
  <c r="S1587" i="2"/>
  <c r="P1587" i="2"/>
  <c r="M1587" i="2"/>
  <c r="J1587" i="2"/>
  <c r="G1587" i="2"/>
  <c r="AG1586" i="2"/>
  <c r="AF1586" i="2"/>
  <c r="AE1586" i="2"/>
  <c r="AB1586" i="2"/>
  <c r="Y1586" i="2"/>
  <c r="AD1586" i="2" s="1"/>
  <c r="AH1586" i="2" s="1"/>
  <c r="V1586" i="2"/>
  <c r="S1586" i="2"/>
  <c r="AC1586" i="2" s="1"/>
  <c r="P1586" i="2"/>
  <c r="M1586" i="2"/>
  <c r="J1586" i="2"/>
  <c r="G1586" i="2"/>
  <c r="AC1585" i="2"/>
  <c r="AB1585" i="2"/>
  <c r="Y1585" i="2"/>
  <c r="AD1585" i="2" s="1"/>
  <c r="V1585" i="2"/>
  <c r="AE1585" i="2" s="1"/>
  <c r="S1585" i="2"/>
  <c r="P1585" i="2"/>
  <c r="M1585" i="2"/>
  <c r="AF1585" i="2" s="1"/>
  <c r="J1585" i="2"/>
  <c r="AG1585" i="2" s="1"/>
  <c r="G1585" i="2"/>
  <c r="AD1584" i="2"/>
  <c r="AB1584" i="2"/>
  <c r="Y1584" i="2"/>
  <c r="V1584" i="2"/>
  <c r="AE1584" i="2" s="1"/>
  <c r="S1584" i="2"/>
  <c r="AC1584" i="2" s="1"/>
  <c r="P1584" i="2"/>
  <c r="M1584" i="2"/>
  <c r="AF1584" i="2" s="1"/>
  <c r="J1584" i="2"/>
  <c r="AG1584" i="2" s="1"/>
  <c r="G1584" i="2"/>
  <c r="AG1583" i="2"/>
  <c r="AF1583" i="2"/>
  <c r="AB1583" i="2"/>
  <c r="Y1583" i="2"/>
  <c r="AD1583" i="2" s="1"/>
  <c r="V1583" i="2"/>
  <c r="AE1583" i="2" s="1"/>
  <c r="S1583" i="2"/>
  <c r="AC1583" i="2" s="1"/>
  <c r="P1583" i="2"/>
  <c r="M1583" i="2"/>
  <c r="J1583" i="2"/>
  <c r="G1583" i="2"/>
  <c r="AG1582" i="2"/>
  <c r="AD1582" i="2"/>
  <c r="AC1582" i="2"/>
  <c r="AB1582" i="2"/>
  <c r="Y1582" i="2"/>
  <c r="V1582" i="2"/>
  <c r="AE1582" i="2" s="1"/>
  <c r="S1582" i="2"/>
  <c r="P1582" i="2"/>
  <c r="M1582" i="2"/>
  <c r="AF1582" i="2" s="1"/>
  <c r="J1582" i="2"/>
  <c r="G1582" i="2"/>
  <c r="AF1581" i="2"/>
  <c r="AE1581" i="2"/>
  <c r="AD1581" i="2"/>
  <c r="AB1581" i="2"/>
  <c r="Y1581" i="2"/>
  <c r="V1581" i="2"/>
  <c r="S1581" i="2"/>
  <c r="AC1581" i="2" s="1"/>
  <c r="P1581" i="2"/>
  <c r="M1581" i="2"/>
  <c r="J1581" i="2"/>
  <c r="AG1581" i="2" s="1"/>
  <c r="G1581" i="2"/>
  <c r="AF1580" i="2"/>
  <c r="AE1580" i="2"/>
  <c r="AB1580" i="2"/>
  <c r="Y1580" i="2"/>
  <c r="AD1580" i="2" s="1"/>
  <c r="V1580" i="2"/>
  <c r="S1580" i="2"/>
  <c r="AC1580" i="2" s="1"/>
  <c r="P1580" i="2"/>
  <c r="M1580" i="2"/>
  <c r="J1580" i="2"/>
  <c r="AG1580" i="2" s="1"/>
  <c r="G1580" i="2"/>
  <c r="AH1579" i="2"/>
  <c r="AC1579" i="2"/>
  <c r="AB1579" i="2"/>
  <c r="Y1579" i="2"/>
  <c r="AD1579" i="2" s="1"/>
  <c r="V1579" i="2"/>
  <c r="AE1579" i="2" s="1"/>
  <c r="S1579" i="2"/>
  <c r="P1579" i="2"/>
  <c r="M1579" i="2"/>
  <c r="AF1579" i="2" s="1"/>
  <c r="J1579" i="2"/>
  <c r="AG1579" i="2" s="1"/>
  <c r="G1579" i="2"/>
  <c r="AD1578" i="2"/>
  <c r="AB1578" i="2"/>
  <c r="Y1578" i="2"/>
  <c r="V1578" i="2"/>
  <c r="AE1578" i="2" s="1"/>
  <c r="S1578" i="2"/>
  <c r="AC1578" i="2" s="1"/>
  <c r="P1578" i="2"/>
  <c r="M1578" i="2"/>
  <c r="AF1578" i="2" s="1"/>
  <c r="J1578" i="2"/>
  <c r="AG1578" i="2" s="1"/>
  <c r="G1578" i="2"/>
  <c r="AG1577" i="2"/>
  <c r="AF1577" i="2"/>
  <c r="AB1577" i="2"/>
  <c r="Y1577" i="2"/>
  <c r="AD1577" i="2" s="1"/>
  <c r="AH1577" i="2" s="1"/>
  <c r="V1577" i="2"/>
  <c r="AE1577" i="2" s="1"/>
  <c r="S1577" i="2"/>
  <c r="AC1577" i="2" s="1"/>
  <c r="P1577" i="2"/>
  <c r="M1577" i="2"/>
  <c r="J1577" i="2"/>
  <c r="G1577" i="2"/>
  <c r="AG1576" i="2"/>
  <c r="AD1576" i="2"/>
  <c r="AC1576" i="2"/>
  <c r="AB1576" i="2"/>
  <c r="Y1576" i="2"/>
  <c r="V1576" i="2"/>
  <c r="AE1576" i="2" s="1"/>
  <c r="S1576" i="2"/>
  <c r="P1576" i="2"/>
  <c r="M1576" i="2"/>
  <c r="AF1576" i="2" s="1"/>
  <c r="J1576" i="2"/>
  <c r="G1576" i="2"/>
  <c r="AF1575" i="2"/>
  <c r="AE1575" i="2"/>
  <c r="AD1575" i="2"/>
  <c r="AB1575" i="2"/>
  <c r="Y1575" i="2"/>
  <c r="V1575" i="2"/>
  <c r="S1575" i="2"/>
  <c r="AC1575" i="2" s="1"/>
  <c r="P1575" i="2"/>
  <c r="M1575" i="2"/>
  <c r="J1575" i="2"/>
  <c r="AG1575" i="2" s="1"/>
  <c r="G1575" i="2"/>
  <c r="AF1574" i="2"/>
  <c r="AB1574" i="2"/>
  <c r="Y1574" i="2"/>
  <c r="AD1574" i="2" s="1"/>
  <c r="V1574" i="2"/>
  <c r="AE1574" i="2" s="1"/>
  <c r="S1574" i="2"/>
  <c r="AC1574" i="2" s="1"/>
  <c r="P1574" i="2"/>
  <c r="M1574" i="2"/>
  <c r="J1574" i="2"/>
  <c r="AG1574" i="2" s="1"/>
  <c r="G1574" i="2"/>
  <c r="AC1573" i="2"/>
  <c r="AB1573" i="2"/>
  <c r="Y1573" i="2"/>
  <c r="AD1573" i="2" s="1"/>
  <c r="V1573" i="2"/>
  <c r="AE1573" i="2" s="1"/>
  <c r="S1573" i="2"/>
  <c r="P1573" i="2"/>
  <c r="M1573" i="2"/>
  <c r="AF1573" i="2" s="1"/>
  <c r="J1573" i="2"/>
  <c r="AG1573" i="2" s="1"/>
  <c r="AH1573" i="2" s="1"/>
  <c r="G1573" i="2"/>
  <c r="AD1572" i="2"/>
  <c r="AB1572" i="2"/>
  <c r="Y1572" i="2"/>
  <c r="V1572" i="2"/>
  <c r="AE1572" i="2" s="1"/>
  <c r="S1572" i="2"/>
  <c r="AC1572" i="2" s="1"/>
  <c r="AH1572" i="2" s="1"/>
  <c r="P1572" i="2"/>
  <c r="M1572" i="2"/>
  <c r="AF1572" i="2" s="1"/>
  <c r="J1572" i="2"/>
  <c r="AG1572" i="2" s="1"/>
  <c r="G1572" i="2"/>
  <c r="AG1571" i="2"/>
  <c r="AF1571" i="2"/>
  <c r="AB1571" i="2"/>
  <c r="Y1571" i="2"/>
  <c r="AD1571" i="2" s="1"/>
  <c r="AH1571" i="2" s="1"/>
  <c r="V1571" i="2"/>
  <c r="AE1571" i="2" s="1"/>
  <c r="S1571" i="2"/>
  <c r="AC1571" i="2" s="1"/>
  <c r="P1571" i="2"/>
  <c r="M1571" i="2"/>
  <c r="J1571" i="2"/>
  <c r="G1571" i="2"/>
  <c r="AG1570" i="2"/>
  <c r="AD1570" i="2"/>
  <c r="AC1570" i="2"/>
  <c r="AB1570" i="2"/>
  <c r="Y1570" i="2"/>
  <c r="V1570" i="2"/>
  <c r="AE1570" i="2" s="1"/>
  <c r="S1570" i="2"/>
  <c r="P1570" i="2"/>
  <c r="M1570" i="2"/>
  <c r="AF1570" i="2" s="1"/>
  <c r="J1570" i="2"/>
  <c r="G1570" i="2"/>
  <c r="AF1569" i="2"/>
  <c r="AE1569" i="2"/>
  <c r="AD1569" i="2"/>
  <c r="AB1569" i="2"/>
  <c r="Y1569" i="2"/>
  <c r="V1569" i="2"/>
  <c r="S1569" i="2"/>
  <c r="AC1569" i="2" s="1"/>
  <c r="P1569" i="2"/>
  <c r="M1569" i="2"/>
  <c r="J1569" i="2"/>
  <c r="AG1569" i="2" s="1"/>
  <c r="G1569" i="2"/>
  <c r="AF1568" i="2"/>
  <c r="AB1568" i="2"/>
  <c r="Y1568" i="2"/>
  <c r="AD1568" i="2" s="1"/>
  <c r="V1568" i="2"/>
  <c r="AE1568" i="2" s="1"/>
  <c r="S1568" i="2"/>
  <c r="AC1568" i="2" s="1"/>
  <c r="P1568" i="2"/>
  <c r="M1568" i="2"/>
  <c r="J1568" i="2"/>
  <c r="AG1568" i="2" s="1"/>
  <c r="G1568" i="2"/>
  <c r="AC1567" i="2"/>
  <c r="AB1567" i="2"/>
  <c r="Y1567" i="2"/>
  <c r="AD1567" i="2" s="1"/>
  <c r="V1567" i="2"/>
  <c r="AE1567" i="2" s="1"/>
  <c r="S1567" i="2"/>
  <c r="P1567" i="2"/>
  <c r="M1567" i="2"/>
  <c r="AF1567" i="2" s="1"/>
  <c r="J1567" i="2"/>
  <c r="AG1567" i="2" s="1"/>
  <c r="AH1567" i="2" s="1"/>
  <c r="G1567" i="2"/>
  <c r="AD1566" i="2"/>
  <c r="AB1566" i="2"/>
  <c r="Y1566" i="2"/>
  <c r="V1566" i="2"/>
  <c r="AE1566" i="2" s="1"/>
  <c r="S1566" i="2"/>
  <c r="AC1566" i="2" s="1"/>
  <c r="P1566" i="2"/>
  <c r="M1566" i="2"/>
  <c r="AF1566" i="2" s="1"/>
  <c r="J1566" i="2"/>
  <c r="AG1566" i="2" s="1"/>
  <c r="G1566" i="2"/>
  <c r="AG1565" i="2"/>
  <c r="AF1565" i="2"/>
  <c r="AB1565" i="2"/>
  <c r="Y1565" i="2"/>
  <c r="AD1565" i="2" s="1"/>
  <c r="AH1565" i="2" s="1"/>
  <c r="V1565" i="2"/>
  <c r="AE1565" i="2" s="1"/>
  <c r="S1565" i="2"/>
  <c r="AC1565" i="2" s="1"/>
  <c r="P1565" i="2"/>
  <c r="M1565" i="2"/>
  <c r="J1565" i="2"/>
  <c r="G1565" i="2"/>
  <c r="AG1564" i="2"/>
  <c r="AD1564" i="2"/>
  <c r="AC1564" i="2"/>
  <c r="AB1564" i="2"/>
  <c r="Y1564" i="2"/>
  <c r="V1564" i="2"/>
  <c r="AE1564" i="2" s="1"/>
  <c r="S1564" i="2"/>
  <c r="P1564" i="2"/>
  <c r="M1564" i="2"/>
  <c r="AF1564" i="2" s="1"/>
  <c r="J1564" i="2"/>
  <c r="G1564" i="2"/>
  <c r="AF1563" i="2"/>
  <c r="AE1563" i="2"/>
  <c r="AD1563" i="2"/>
  <c r="AB1563" i="2"/>
  <c r="Y1563" i="2"/>
  <c r="V1563" i="2"/>
  <c r="S1563" i="2"/>
  <c r="AC1563" i="2" s="1"/>
  <c r="P1563" i="2"/>
  <c r="M1563" i="2"/>
  <c r="J1563" i="2"/>
  <c r="AG1563" i="2" s="1"/>
  <c r="G1563" i="2"/>
  <c r="AF1562" i="2"/>
  <c r="AB1562" i="2"/>
  <c r="Y1562" i="2"/>
  <c r="AD1562" i="2" s="1"/>
  <c r="V1562" i="2"/>
  <c r="AE1562" i="2" s="1"/>
  <c r="S1562" i="2"/>
  <c r="AC1562" i="2" s="1"/>
  <c r="P1562" i="2"/>
  <c r="M1562" i="2"/>
  <c r="J1562" i="2"/>
  <c r="AG1562" i="2" s="1"/>
  <c r="G1562" i="2"/>
  <c r="AC1561" i="2"/>
  <c r="AB1561" i="2"/>
  <c r="Y1561" i="2"/>
  <c r="AD1561" i="2" s="1"/>
  <c r="AH1561" i="2" s="1"/>
  <c r="V1561" i="2"/>
  <c r="AE1561" i="2" s="1"/>
  <c r="S1561" i="2"/>
  <c r="P1561" i="2"/>
  <c r="M1561" i="2"/>
  <c r="AF1561" i="2" s="1"/>
  <c r="J1561" i="2"/>
  <c r="AG1561" i="2" s="1"/>
  <c r="G1561" i="2"/>
  <c r="AD1560" i="2"/>
  <c r="AB1560" i="2"/>
  <c r="Y1560" i="2"/>
  <c r="V1560" i="2"/>
  <c r="AE1560" i="2" s="1"/>
  <c r="S1560" i="2"/>
  <c r="AC1560" i="2" s="1"/>
  <c r="P1560" i="2"/>
  <c r="M1560" i="2"/>
  <c r="AF1560" i="2" s="1"/>
  <c r="J1560" i="2"/>
  <c r="AG1560" i="2" s="1"/>
  <c r="G1560" i="2"/>
  <c r="AG1559" i="2"/>
  <c r="AF1559" i="2"/>
  <c r="AB1559" i="2"/>
  <c r="Y1559" i="2"/>
  <c r="AD1559" i="2" s="1"/>
  <c r="V1559" i="2"/>
  <c r="AE1559" i="2" s="1"/>
  <c r="S1559" i="2"/>
  <c r="AC1559" i="2" s="1"/>
  <c r="P1559" i="2"/>
  <c r="M1559" i="2"/>
  <c r="J1559" i="2"/>
  <c r="G1559" i="2"/>
  <c r="AG1558" i="2"/>
  <c r="AD1558" i="2"/>
  <c r="AH1558" i="2" s="1"/>
  <c r="AC1558" i="2"/>
  <c r="AB1558" i="2"/>
  <c r="Y1558" i="2"/>
  <c r="V1558" i="2"/>
  <c r="AE1558" i="2" s="1"/>
  <c r="S1558" i="2"/>
  <c r="P1558" i="2"/>
  <c r="M1558" i="2"/>
  <c r="AF1558" i="2" s="1"/>
  <c r="J1558" i="2"/>
  <c r="G1558" i="2"/>
  <c r="AF1557" i="2"/>
  <c r="AE1557" i="2"/>
  <c r="AD1557" i="2"/>
  <c r="AH1557" i="2" s="1"/>
  <c r="AB1557" i="2"/>
  <c r="Y1557" i="2"/>
  <c r="V1557" i="2"/>
  <c r="S1557" i="2"/>
  <c r="AC1557" i="2" s="1"/>
  <c r="P1557" i="2"/>
  <c r="M1557" i="2"/>
  <c r="J1557" i="2"/>
  <c r="AG1557" i="2" s="1"/>
  <c r="G1557" i="2"/>
  <c r="AG1556" i="2"/>
  <c r="AF1556" i="2"/>
  <c r="AB1556" i="2"/>
  <c r="Y1556" i="2"/>
  <c r="AD1556" i="2" s="1"/>
  <c r="AH1556" i="2" s="1"/>
  <c r="V1556" i="2"/>
  <c r="AE1556" i="2" s="1"/>
  <c r="S1556" i="2"/>
  <c r="AC1556" i="2" s="1"/>
  <c r="P1556" i="2"/>
  <c r="M1556" i="2"/>
  <c r="J1556" i="2"/>
  <c r="G1556" i="2"/>
  <c r="AC1555" i="2"/>
  <c r="AB1555" i="2"/>
  <c r="Y1555" i="2"/>
  <c r="AD1555" i="2" s="1"/>
  <c r="V1555" i="2"/>
  <c r="AE1555" i="2" s="1"/>
  <c r="AH1555" i="2" s="1"/>
  <c r="S1555" i="2"/>
  <c r="P1555" i="2"/>
  <c r="M1555" i="2"/>
  <c r="AF1555" i="2" s="1"/>
  <c r="J1555" i="2"/>
  <c r="AG1555" i="2" s="1"/>
  <c r="G1555" i="2"/>
  <c r="AD1554" i="2"/>
  <c r="AB1554" i="2"/>
  <c r="Y1554" i="2"/>
  <c r="V1554" i="2"/>
  <c r="AE1554" i="2" s="1"/>
  <c r="S1554" i="2"/>
  <c r="AC1554" i="2" s="1"/>
  <c r="P1554" i="2"/>
  <c r="M1554" i="2"/>
  <c r="AF1554" i="2" s="1"/>
  <c r="J1554" i="2"/>
  <c r="AG1554" i="2" s="1"/>
  <c r="G1554" i="2"/>
  <c r="AG1553" i="2"/>
  <c r="AF1553" i="2"/>
  <c r="AB1553" i="2"/>
  <c r="Y1553" i="2"/>
  <c r="AD1553" i="2" s="1"/>
  <c r="AH1553" i="2" s="1"/>
  <c r="V1553" i="2"/>
  <c r="AE1553" i="2" s="1"/>
  <c r="S1553" i="2"/>
  <c r="AC1553" i="2" s="1"/>
  <c r="P1553" i="2"/>
  <c r="M1553" i="2"/>
  <c r="J1553" i="2"/>
  <c r="G1553" i="2"/>
  <c r="AG1552" i="2"/>
  <c r="AD1552" i="2"/>
  <c r="AH1552" i="2" s="1"/>
  <c r="AC1552" i="2"/>
  <c r="AB1552" i="2"/>
  <c r="Y1552" i="2"/>
  <c r="V1552" i="2"/>
  <c r="AE1552" i="2" s="1"/>
  <c r="S1552" i="2"/>
  <c r="P1552" i="2"/>
  <c r="M1552" i="2"/>
  <c r="AF1552" i="2" s="1"/>
  <c r="J1552" i="2"/>
  <c r="G1552" i="2"/>
  <c r="AF1551" i="2"/>
  <c r="AE1551" i="2"/>
  <c r="AD1551" i="2"/>
  <c r="AH1551" i="2" s="1"/>
  <c r="AB1551" i="2"/>
  <c r="Y1551" i="2"/>
  <c r="V1551" i="2"/>
  <c r="S1551" i="2"/>
  <c r="AC1551" i="2" s="1"/>
  <c r="P1551" i="2"/>
  <c r="M1551" i="2"/>
  <c r="J1551" i="2"/>
  <c r="AG1551" i="2" s="1"/>
  <c r="G1551" i="2"/>
  <c r="AG1550" i="2"/>
  <c r="AF1550" i="2"/>
  <c r="AB1550" i="2"/>
  <c r="Y1550" i="2"/>
  <c r="AD1550" i="2" s="1"/>
  <c r="AH1550" i="2" s="1"/>
  <c r="V1550" i="2"/>
  <c r="AE1550" i="2" s="1"/>
  <c r="S1550" i="2"/>
  <c r="AC1550" i="2" s="1"/>
  <c r="P1550" i="2"/>
  <c r="M1550" i="2"/>
  <c r="J1550" i="2"/>
  <c r="G1550" i="2"/>
  <c r="AC1549" i="2"/>
  <c r="AB1549" i="2"/>
  <c r="Y1549" i="2"/>
  <c r="AD1549" i="2" s="1"/>
  <c r="AH1549" i="2" s="1"/>
  <c r="V1549" i="2"/>
  <c r="AE1549" i="2" s="1"/>
  <c r="S1549" i="2"/>
  <c r="P1549" i="2"/>
  <c r="M1549" i="2"/>
  <c r="AF1549" i="2" s="1"/>
  <c r="J1549" i="2"/>
  <c r="AG1549" i="2" s="1"/>
  <c r="G1549" i="2"/>
  <c r="AD1548" i="2"/>
  <c r="AB1548" i="2"/>
  <c r="Y1548" i="2"/>
  <c r="V1548" i="2"/>
  <c r="AE1548" i="2" s="1"/>
  <c r="S1548" i="2"/>
  <c r="AC1548" i="2" s="1"/>
  <c r="AH1548" i="2" s="1"/>
  <c r="P1548" i="2"/>
  <c r="M1548" i="2"/>
  <c r="AF1548" i="2" s="1"/>
  <c r="J1548" i="2"/>
  <c r="AG1548" i="2" s="1"/>
  <c r="G1548" i="2"/>
  <c r="AG1547" i="2"/>
  <c r="AF1547" i="2"/>
  <c r="AB1547" i="2"/>
  <c r="Y1547" i="2"/>
  <c r="AD1547" i="2" s="1"/>
  <c r="V1547" i="2"/>
  <c r="AE1547" i="2" s="1"/>
  <c r="S1547" i="2"/>
  <c r="AC1547" i="2" s="1"/>
  <c r="P1547" i="2"/>
  <c r="M1547" i="2"/>
  <c r="J1547" i="2"/>
  <c r="G1547" i="2"/>
  <c r="AG1546" i="2"/>
  <c r="AD1546" i="2"/>
  <c r="AC1546" i="2"/>
  <c r="AB1546" i="2"/>
  <c r="Y1546" i="2"/>
  <c r="V1546" i="2"/>
  <c r="AE1546" i="2" s="1"/>
  <c r="S1546" i="2"/>
  <c r="P1546" i="2"/>
  <c r="M1546" i="2"/>
  <c r="AF1546" i="2" s="1"/>
  <c r="J1546" i="2"/>
  <c r="G1546" i="2"/>
  <c r="AF1545" i="2"/>
  <c r="AE1545" i="2"/>
  <c r="AD1545" i="2"/>
  <c r="AB1545" i="2"/>
  <c r="Y1545" i="2"/>
  <c r="V1545" i="2"/>
  <c r="S1545" i="2"/>
  <c r="AC1545" i="2" s="1"/>
  <c r="P1545" i="2"/>
  <c r="M1545" i="2"/>
  <c r="J1545" i="2"/>
  <c r="AG1545" i="2" s="1"/>
  <c r="G1545" i="2"/>
  <c r="AH1544" i="2"/>
  <c r="AG1544" i="2"/>
  <c r="AF1544" i="2"/>
  <c r="AB1544" i="2"/>
  <c r="Y1544" i="2"/>
  <c r="AD1544" i="2" s="1"/>
  <c r="V1544" i="2"/>
  <c r="AE1544" i="2" s="1"/>
  <c r="S1544" i="2"/>
  <c r="AC1544" i="2" s="1"/>
  <c r="P1544" i="2"/>
  <c r="M1544" i="2"/>
  <c r="J1544" i="2"/>
  <c r="G1544" i="2"/>
  <c r="AH1543" i="2"/>
  <c r="AC1543" i="2"/>
  <c r="AB1543" i="2"/>
  <c r="Y1543" i="2"/>
  <c r="AD1543" i="2" s="1"/>
  <c r="V1543" i="2"/>
  <c r="AE1543" i="2" s="1"/>
  <c r="S1543" i="2"/>
  <c r="P1543" i="2"/>
  <c r="M1543" i="2"/>
  <c r="AF1543" i="2" s="1"/>
  <c r="J1543" i="2"/>
  <c r="AG1543" i="2" s="1"/>
  <c r="G1543" i="2"/>
  <c r="AD1542" i="2"/>
  <c r="AB1542" i="2"/>
  <c r="Y1542" i="2"/>
  <c r="V1542" i="2"/>
  <c r="AE1542" i="2" s="1"/>
  <c r="S1542" i="2"/>
  <c r="AC1542" i="2" s="1"/>
  <c r="P1542" i="2"/>
  <c r="M1542" i="2"/>
  <c r="AF1542" i="2" s="1"/>
  <c r="J1542" i="2"/>
  <c r="AG1542" i="2" s="1"/>
  <c r="G1542" i="2"/>
  <c r="AG1541" i="2"/>
  <c r="AF1541" i="2"/>
  <c r="AB1541" i="2"/>
  <c r="Y1541" i="2"/>
  <c r="AD1541" i="2" s="1"/>
  <c r="V1541" i="2"/>
  <c r="AE1541" i="2" s="1"/>
  <c r="S1541" i="2"/>
  <c r="AC1541" i="2" s="1"/>
  <c r="P1541" i="2"/>
  <c r="M1541" i="2"/>
  <c r="J1541" i="2"/>
  <c r="G1541" i="2"/>
  <c r="AG1540" i="2"/>
  <c r="AD1540" i="2"/>
  <c r="AC1540" i="2"/>
  <c r="AB1540" i="2"/>
  <c r="Y1540" i="2"/>
  <c r="V1540" i="2"/>
  <c r="AE1540" i="2" s="1"/>
  <c r="S1540" i="2"/>
  <c r="P1540" i="2"/>
  <c r="M1540" i="2"/>
  <c r="AF1540" i="2" s="1"/>
  <c r="J1540" i="2"/>
  <c r="G1540" i="2"/>
  <c r="AF1539" i="2"/>
  <c r="AE1539" i="2"/>
  <c r="AD1539" i="2"/>
  <c r="AB1539" i="2"/>
  <c r="Y1539" i="2"/>
  <c r="V1539" i="2"/>
  <c r="S1539" i="2"/>
  <c r="AC1539" i="2" s="1"/>
  <c r="P1539" i="2"/>
  <c r="M1539" i="2"/>
  <c r="J1539" i="2"/>
  <c r="AG1539" i="2" s="1"/>
  <c r="G1539" i="2"/>
  <c r="AF1538" i="2"/>
  <c r="AB1538" i="2"/>
  <c r="Y1538" i="2"/>
  <c r="AD1538" i="2" s="1"/>
  <c r="V1538" i="2"/>
  <c r="AE1538" i="2" s="1"/>
  <c r="S1538" i="2"/>
  <c r="AC1538" i="2" s="1"/>
  <c r="AH1538" i="2" s="1"/>
  <c r="P1538" i="2"/>
  <c r="M1538" i="2"/>
  <c r="J1538" i="2"/>
  <c r="AG1538" i="2" s="1"/>
  <c r="G1538" i="2"/>
  <c r="AC1537" i="2"/>
  <c r="AB1537" i="2"/>
  <c r="Y1537" i="2"/>
  <c r="AD1537" i="2" s="1"/>
  <c r="V1537" i="2"/>
  <c r="AE1537" i="2" s="1"/>
  <c r="S1537" i="2"/>
  <c r="P1537" i="2"/>
  <c r="M1537" i="2"/>
  <c r="AF1537" i="2" s="1"/>
  <c r="J1537" i="2"/>
  <c r="AG1537" i="2" s="1"/>
  <c r="AH1537" i="2" s="1"/>
  <c r="G1537" i="2"/>
  <c r="AD1536" i="2"/>
  <c r="AB1536" i="2"/>
  <c r="Y1536" i="2"/>
  <c r="V1536" i="2"/>
  <c r="AE1536" i="2" s="1"/>
  <c r="S1536" i="2"/>
  <c r="AC1536" i="2" s="1"/>
  <c r="AH1536" i="2" s="1"/>
  <c r="P1536" i="2"/>
  <c r="M1536" i="2"/>
  <c r="AF1536" i="2" s="1"/>
  <c r="J1536" i="2"/>
  <c r="AG1536" i="2" s="1"/>
  <c r="G1536" i="2"/>
  <c r="AG1535" i="2"/>
  <c r="AF1535" i="2"/>
  <c r="AB1535" i="2"/>
  <c r="Y1535" i="2"/>
  <c r="AD1535" i="2" s="1"/>
  <c r="V1535" i="2"/>
  <c r="AE1535" i="2" s="1"/>
  <c r="S1535" i="2"/>
  <c r="AC1535" i="2" s="1"/>
  <c r="P1535" i="2"/>
  <c r="M1535" i="2"/>
  <c r="J1535" i="2"/>
  <c r="G1535" i="2"/>
  <c r="AG1534" i="2"/>
  <c r="AD1534" i="2"/>
  <c r="AC1534" i="2"/>
  <c r="AB1534" i="2"/>
  <c r="Y1534" i="2"/>
  <c r="V1534" i="2"/>
  <c r="AE1534" i="2" s="1"/>
  <c r="S1534" i="2"/>
  <c r="P1534" i="2"/>
  <c r="M1534" i="2"/>
  <c r="AF1534" i="2" s="1"/>
  <c r="J1534" i="2"/>
  <c r="G1534" i="2"/>
  <c r="AF1533" i="2"/>
  <c r="AE1533" i="2"/>
  <c r="AD1533" i="2"/>
  <c r="AB1533" i="2"/>
  <c r="Y1533" i="2"/>
  <c r="V1533" i="2"/>
  <c r="S1533" i="2"/>
  <c r="AC1533" i="2" s="1"/>
  <c r="P1533" i="2"/>
  <c r="M1533" i="2"/>
  <c r="J1533" i="2"/>
  <c r="AG1533" i="2" s="1"/>
  <c r="G1533" i="2"/>
  <c r="AF1532" i="2"/>
  <c r="AB1532" i="2"/>
  <c r="Y1532" i="2"/>
  <c r="AD1532" i="2" s="1"/>
  <c r="V1532" i="2"/>
  <c r="AE1532" i="2" s="1"/>
  <c r="S1532" i="2"/>
  <c r="AC1532" i="2" s="1"/>
  <c r="P1532" i="2"/>
  <c r="M1532" i="2"/>
  <c r="J1532" i="2"/>
  <c r="AG1532" i="2" s="1"/>
  <c r="G1532" i="2"/>
  <c r="AC1531" i="2"/>
  <c r="AB1531" i="2"/>
  <c r="Y1531" i="2"/>
  <c r="AD1531" i="2" s="1"/>
  <c r="V1531" i="2"/>
  <c r="AE1531" i="2" s="1"/>
  <c r="S1531" i="2"/>
  <c r="P1531" i="2"/>
  <c r="M1531" i="2"/>
  <c r="AF1531" i="2" s="1"/>
  <c r="J1531" i="2"/>
  <c r="AG1531" i="2" s="1"/>
  <c r="AH1531" i="2" s="1"/>
  <c r="G1531" i="2"/>
  <c r="AD1530" i="2"/>
  <c r="AB1530" i="2"/>
  <c r="Y1530" i="2"/>
  <c r="V1530" i="2"/>
  <c r="AE1530" i="2" s="1"/>
  <c r="S1530" i="2"/>
  <c r="AC1530" i="2" s="1"/>
  <c r="P1530" i="2"/>
  <c r="M1530" i="2"/>
  <c r="AF1530" i="2" s="1"/>
  <c r="J1530" i="2"/>
  <c r="AG1530" i="2" s="1"/>
  <c r="G1530" i="2"/>
  <c r="AG1529" i="2"/>
  <c r="AF1529" i="2"/>
  <c r="AB1529" i="2"/>
  <c r="Y1529" i="2"/>
  <c r="AD1529" i="2" s="1"/>
  <c r="AH1529" i="2" s="1"/>
  <c r="V1529" i="2"/>
  <c r="AE1529" i="2" s="1"/>
  <c r="S1529" i="2"/>
  <c r="AC1529" i="2" s="1"/>
  <c r="P1529" i="2"/>
  <c r="M1529" i="2"/>
  <c r="J1529" i="2"/>
  <c r="G1529" i="2"/>
  <c r="AG1528" i="2"/>
  <c r="AD1528" i="2"/>
  <c r="AC1528" i="2"/>
  <c r="AB1528" i="2"/>
  <c r="Y1528" i="2"/>
  <c r="V1528" i="2"/>
  <c r="AE1528" i="2" s="1"/>
  <c r="S1528" i="2"/>
  <c r="P1528" i="2"/>
  <c r="M1528" i="2"/>
  <c r="AF1528" i="2" s="1"/>
  <c r="J1528" i="2"/>
  <c r="G1528" i="2"/>
  <c r="AF1527" i="2"/>
  <c r="AE1527" i="2"/>
  <c r="AD1527" i="2"/>
  <c r="AB1527" i="2"/>
  <c r="Y1527" i="2"/>
  <c r="V1527" i="2"/>
  <c r="S1527" i="2"/>
  <c r="AC1527" i="2" s="1"/>
  <c r="P1527" i="2"/>
  <c r="M1527" i="2"/>
  <c r="J1527" i="2"/>
  <c r="AG1527" i="2" s="1"/>
  <c r="G1527" i="2"/>
  <c r="AF1526" i="2"/>
  <c r="AB1526" i="2"/>
  <c r="Y1526" i="2"/>
  <c r="AD1526" i="2" s="1"/>
  <c r="V1526" i="2"/>
  <c r="AE1526" i="2" s="1"/>
  <c r="S1526" i="2"/>
  <c r="AC1526" i="2" s="1"/>
  <c r="P1526" i="2"/>
  <c r="M1526" i="2"/>
  <c r="J1526" i="2"/>
  <c r="AG1526" i="2" s="1"/>
  <c r="G1526" i="2"/>
  <c r="AC1525" i="2"/>
  <c r="AB1525" i="2"/>
  <c r="Y1525" i="2"/>
  <c r="AD1525" i="2" s="1"/>
  <c r="V1525" i="2"/>
  <c r="AE1525" i="2" s="1"/>
  <c r="S1525" i="2"/>
  <c r="P1525" i="2"/>
  <c r="M1525" i="2"/>
  <c r="AF1525" i="2" s="1"/>
  <c r="J1525" i="2"/>
  <c r="AG1525" i="2" s="1"/>
  <c r="G1525" i="2"/>
  <c r="AD1524" i="2"/>
  <c r="AB1524" i="2"/>
  <c r="Y1524" i="2"/>
  <c r="V1524" i="2"/>
  <c r="AE1524" i="2" s="1"/>
  <c r="S1524" i="2"/>
  <c r="AC1524" i="2" s="1"/>
  <c r="P1524" i="2"/>
  <c r="M1524" i="2"/>
  <c r="AF1524" i="2" s="1"/>
  <c r="J1524" i="2"/>
  <c r="AG1524" i="2" s="1"/>
  <c r="G1524" i="2"/>
  <c r="AG1523" i="2"/>
  <c r="AF1523" i="2"/>
  <c r="AB1523" i="2"/>
  <c r="Y1523" i="2"/>
  <c r="AD1523" i="2" s="1"/>
  <c r="AH1523" i="2" s="1"/>
  <c r="V1523" i="2"/>
  <c r="AE1523" i="2" s="1"/>
  <c r="S1523" i="2"/>
  <c r="AC1523" i="2" s="1"/>
  <c r="P1523" i="2"/>
  <c r="M1523" i="2"/>
  <c r="J1523" i="2"/>
  <c r="G1523" i="2"/>
  <c r="AG1522" i="2"/>
  <c r="AD1522" i="2"/>
  <c r="AH1522" i="2" s="1"/>
  <c r="AC1522" i="2"/>
  <c r="AB1522" i="2"/>
  <c r="Y1522" i="2"/>
  <c r="V1522" i="2"/>
  <c r="AE1522" i="2" s="1"/>
  <c r="S1522" i="2"/>
  <c r="P1522" i="2"/>
  <c r="M1522" i="2"/>
  <c r="AF1522" i="2" s="1"/>
  <c r="J1522" i="2"/>
  <c r="G1522" i="2"/>
  <c r="AF1521" i="2"/>
  <c r="AE1521" i="2"/>
  <c r="AD1521" i="2"/>
  <c r="AH1521" i="2" s="1"/>
  <c r="AB1521" i="2"/>
  <c r="Y1521" i="2"/>
  <c r="V1521" i="2"/>
  <c r="S1521" i="2"/>
  <c r="AC1521" i="2" s="1"/>
  <c r="P1521" i="2"/>
  <c r="M1521" i="2"/>
  <c r="J1521" i="2"/>
  <c r="AG1521" i="2" s="1"/>
  <c r="G1521" i="2"/>
  <c r="AG1520" i="2"/>
  <c r="AF1520" i="2"/>
  <c r="AB1520" i="2"/>
  <c r="Y1520" i="2"/>
  <c r="AD1520" i="2" s="1"/>
  <c r="V1520" i="2"/>
  <c r="AE1520" i="2" s="1"/>
  <c r="S1520" i="2"/>
  <c r="AC1520" i="2" s="1"/>
  <c r="P1520" i="2"/>
  <c r="M1520" i="2"/>
  <c r="J1520" i="2"/>
  <c r="G1520" i="2"/>
  <c r="AC1519" i="2"/>
  <c r="AB1519" i="2"/>
  <c r="Y1519" i="2"/>
  <c r="AD1519" i="2" s="1"/>
  <c r="V1519" i="2"/>
  <c r="AE1519" i="2" s="1"/>
  <c r="AH1519" i="2" s="1"/>
  <c r="S1519" i="2"/>
  <c r="P1519" i="2"/>
  <c r="M1519" i="2"/>
  <c r="AF1519" i="2" s="1"/>
  <c r="J1519" i="2"/>
  <c r="AG1519" i="2" s="1"/>
  <c r="G1519" i="2"/>
  <c r="AD1518" i="2"/>
  <c r="AB1518" i="2"/>
  <c r="Y1518" i="2"/>
  <c r="V1518" i="2"/>
  <c r="AE1518" i="2" s="1"/>
  <c r="S1518" i="2"/>
  <c r="AC1518" i="2" s="1"/>
  <c r="AH1518" i="2" s="1"/>
  <c r="P1518" i="2"/>
  <c r="M1518" i="2"/>
  <c r="AF1518" i="2" s="1"/>
  <c r="J1518" i="2"/>
  <c r="AG1518" i="2" s="1"/>
  <c r="G1518" i="2"/>
  <c r="AG1517" i="2"/>
  <c r="AF1517" i="2"/>
  <c r="AB1517" i="2"/>
  <c r="Y1517" i="2"/>
  <c r="AD1517" i="2" s="1"/>
  <c r="AH1517" i="2" s="1"/>
  <c r="V1517" i="2"/>
  <c r="AE1517" i="2" s="1"/>
  <c r="S1517" i="2"/>
  <c r="AC1517" i="2" s="1"/>
  <c r="P1517" i="2"/>
  <c r="M1517" i="2"/>
  <c r="J1517" i="2"/>
  <c r="G1517" i="2"/>
  <c r="AG1516" i="2"/>
  <c r="AD1516" i="2"/>
  <c r="AH1516" i="2" s="1"/>
  <c r="AC1516" i="2"/>
  <c r="AB1516" i="2"/>
  <c r="Y1516" i="2"/>
  <c r="V1516" i="2"/>
  <c r="AE1516" i="2" s="1"/>
  <c r="S1516" i="2"/>
  <c r="P1516" i="2"/>
  <c r="M1516" i="2"/>
  <c r="AF1516" i="2" s="1"/>
  <c r="J1516" i="2"/>
  <c r="G1516" i="2"/>
  <c r="AF1515" i="2"/>
  <c r="AE1515" i="2"/>
  <c r="AD1515" i="2"/>
  <c r="AB1515" i="2"/>
  <c r="Y1515" i="2"/>
  <c r="V1515" i="2"/>
  <c r="S1515" i="2"/>
  <c r="AC1515" i="2" s="1"/>
  <c r="P1515" i="2"/>
  <c r="M1515" i="2"/>
  <c r="J1515" i="2"/>
  <c r="AG1515" i="2" s="1"/>
  <c r="G1515" i="2"/>
  <c r="AG1514" i="2"/>
  <c r="AF1514" i="2"/>
  <c r="AB1514" i="2"/>
  <c r="Y1514" i="2"/>
  <c r="AD1514" i="2" s="1"/>
  <c r="V1514" i="2"/>
  <c r="AE1514" i="2" s="1"/>
  <c r="S1514" i="2"/>
  <c r="AC1514" i="2" s="1"/>
  <c r="P1514" i="2"/>
  <c r="M1514" i="2"/>
  <c r="J1514" i="2"/>
  <c r="G1514" i="2"/>
  <c r="AC1513" i="2"/>
  <c r="AB1513" i="2"/>
  <c r="Y1513" i="2"/>
  <c r="AD1513" i="2" s="1"/>
  <c r="AH1513" i="2" s="1"/>
  <c r="V1513" i="2"/>
  <c r="AE1513" i="2" s="1"/>
  <c r="S1513" i="2"/>
  <c r="P1513" i="2"/>
  <c r="M1513" i="2"/>
  <c r="AF1513" i="2" s="1"/>
  <c r="J1513" i="2"/>
  <c r="AG1513" i="2" s="1"/>
  <c r="G1513" i="2"/>
  <c r="AD1512" i="2"/>
  <c r="AB1512" i="2"/>
  <c r="Y1512" i="2"/>
  <c r="V1512" i="2"/>
  <c r="AE1512" i="2" s="1"/>
  <c r="S1512" i="2"/>
  <c r="AC1512" i="2" s="1"/>
  <c r="P1512" i="2"/>
  <c r="M1512" i="2"/>
  <c r="AF1512" i="2" s="1"/>
  <c r="J1512" i="2"/>
  <c r="AG1512" i="2" s="1"/>
  <c r="G1512" i="2"/>
  <c r="AG1511" i="2"/>
  <c r="AF1511" i="2"/>
  <c r="AB1511" i="2"/>
  <c r="Y1511" i="2"/>
  <c r="AD1511" i="2" s="1"/>
  <c r="V1511" i="2"/>
  <c r="AE1511" i="2" s="1"/>
  <c r="S1511" i="2"/>
  <c r="AC1511" i="2" s="1"/>
  <c r="P1511" i="2"/>
  <c r="M1511" i="2"/>
  <c r="J1511" i="2"/>
  <c r="G1511" i="2"/>
  <c r="AG1510" i="2"/>
  <c r="AD1510" i="2"/>
  <c r="AH1510" i="2" s="1"/>
  <c r="AC1510" i="2"/>
  <c r="AB1510" i="2"/>
  <c r="Y1510" i="2"/>
  <c r="V1510" i="2"/>
  <c r="AE1510" i="2" s="1"/>
  <c r="S1510" i="2"/>
  <c r="P1510" i="2"/>
  <c r="M1510" i="2"/>
  <c r="AF1510" i="2" s="1"/>
  <c r="J1510" i="2"/>
  <c r="G1510" i="2"/>
  <c r="AF1509" i="2"/>
  <c r="AE1509" i="2"/>
  <c r="AD1509" i="2"/>
  <c r="AB1509" i="2"/>
  <c r="Y1509" i="2"/>
  <c r="V1509" i="2"/>
  <c r="S1509" i="2"/>
  <c r="AC1509" i="2" s="1"/>
  <c r="P1509" i="2"/>
  <c r="M1509" i="2"/>
  <c r="J1509" i="2"/>
  <c r="AG1509" i="2" s="1"/>
  <c r="G1509" i="2"/>
  <c r="AG1508" i="2"/>
  <c r="AH1508" i="2" s="1"/>
  <c r="AF1508" i="2"/>
  <c r="AB1508" i="2"/>
  <c r="Y1508" i="2"/>
  <c r="AD1508" i="2" s="1"/>
  <c r="V1508" i="2"/>
  <c r="AE1508" i="2" s="1"/>
  <c r="S1508" i="2"/>
  <c r="AC1508" i="2" s="1"/>
  <c r="P1508" i="2"/>
  <c r="M1508" i="2"/>
  <c r="J1508" i="2"/>
  <c r="G1508" i="2"/>
  <c r="AH1507" i="2"/>
  <c r="AC1507" i="2"/>
  <c r="AB1507" i="2"/>
  <c r="Y1507" i="2"/>
  <c r="AD1507" i="2" s="1"/>
  <c r="V1507" i="2"/>
  <c r="AE1507" i="2" s="1"/>
  <c r="S1507" i="2"/>
  <c r="P1507" i="2"/>
  <c r="M1507" i="2"/>
  <c r="AF1507" i="2" s="1"/>
  <c r="J1507" i="2"/>
  <c r="AG1507" i="2" s="1"/>
  <c r="G1507" i="2"/>
  <c r="AD1506" i="2"/>
  <c r="AB1506" i="2"/>
  <c r="Y1506" i="2"/>
  <c r="V1506" i="2"/>
  <c r="AE1506" i="2" s="1"/>
  <c r="S1506" i="2"/>
  <c r="AC1506" i="2" s="1"/>
  <c r="AH1506" i="2" s="1"/>
  <c r="P1506" i="2"/>
  <c r="M1506" i="2"/>
  <c r="AF1506" i="2" s="1"/>
  <c r="J1506" i="2"/>
  <c r="AG1506" i="2" s="1"/>
  <c r="G1506" i="2"/>
  <c r="AG1505" i="2"/>
  <c r="AF1505" i="2"/>
  <c r="AB1505" i="2"/>
  <c r="Y1505" i="2"/>
  <c r="AD1505" i="2" s="1"/>
  <c r="V1505" i="2"/>
  <c r="AE1505" i="2" s="1"/>
  <c r="S1505" i="2"/>
  <c r="AC1505" i="2" s="1"/>
  <c r="P1505" i="2"/>
  <c r="M1505" i="2"/>
  <c r="J1505" i="2"/>
  <c r="G1505" i="2"/>
  <c r="AG1504" i="2"/>
  <c r="AD1504" i="2"/>
  <c r="AC1504" i="2"/>
  <c r="AB1504" i="2"/>
  <c r="Y1504" i="2"/>
  <c r="V1504" i="2"/>
  <c r="AE1504" i="2" s="1"/>
  <c r="S1504" i="2"/>
  <c r="P1504" i="2"/>
  <c r="M1504" i="2"/>
  <c r="AF1504" i="2" s="1"/>
  <c r="J1504" i="2"/>
  <c r="G1504" i="2"/>
  <c r="AF1503" i="2"/>
  <c r="AE1503" i="2"/>
  <c r="AD1503" i="2"/>
  <c r="AB1503" i="2"/>
  <c r="Y1503" i="2"/>
  <c r="V1503" i="2"/>
  <c r="S1503" i="2"/>
  <c r="AC1503" i="2" s="1"/>
  <c r="P1503" i="2"/>
  <c r="M1503" i="2"/>
  <c r="J1503" i="2"/>
  <c r="AG1503" i="2" s="1"/>
  <c r="G1503" i="2"/>
  <c r="AF1502" i="2"/>
  <c r="AB1502" i="2"/>
  <c r="Y1502" i="2"/>
  <c r="AD1502" i="2" s="1"/>
  <c r="V1502" i="2"/>
  <c r="AE1502" i="2" s="1"/>
  <c r="S1502" i="2"/>
  <c r="AC1502" i="2" s="1"/>
  <c r="AH1502" i="2" s="1"/>
  <c r="P1502" i="2"/>
  <c r="M1502" i="2"/>
  <c r="J1502" i="2"/>
  <c r="AG1502" i="2" s="1"/>
  <c r="G1502" i="2"/>
  <c r="AC1501" i="2"/>
  <c r="AB1501" i="2"/>
  <c r="Y1501" i="2"/>
  <c r="AD1501" i="2" s="1"/>
  <c r="V1501" i="2"/>
  <c r="AE1501" i="2" s="1"/>
  <c r="S1501" i="2"/>
  <c r="P1501" i="2"/>
  <c r="M1501" i="2"/>
  <c r="AF1501" i="2" s="1"/>
  <c r="J1501" i="2"/>
  <c r="AG1501" i="2" s="1"/>
  <c r="AH1501" i="2" s="1"/>
  <c r="G1501" i="2"/>
  <c r="AD1500" i="2"/>
  <c r="AB1500" i="2"/>
  <c r="Y1500" i="2"/>
  <c r="V1500" i="2"/>
  <c r="AE1500" i="2" s="1"/>
  <c r="S1500" i="2"/>
  <c r="AC1500" i="2" s="1"/>
  <c r="AH1500" i="2" s="1"/>
  <c r="P1500" i="2"/>
  <c r="M1500" i="2"/>
  <c r="AF1500" i="2" s="1"/>
  <c r="J1500" i="2"/>
  <c r="AG1500" i="2" s="1"/>
  <c r="G1500" i="2"/>
  <c r="AG1499" i="2"/>
  <c r="AF1499" i="2"/>
  <c r="AB1499" i="2"/>
  <c r="Y1499" i="2"/>
  <c r="AD1499" i="2" s="1"/>
  <c r="V1499" i="2"/>
  <c r="AE1499" i="2" s="1"/>
  <c r="S1499" i="2"/>
  <c r="AC1499" i="2" s="1"/>
  <c r="P1499" i="2"/>
  <c r="M1499" i="2"/>
  <c r="J1499" i="2"/>
  <c r="G1499" i="2"/>
  <c r="AG1498" i="2"/>
  <c r="AD1498" i="2"/>
  <c r="AC1498" i="2"/>
  <c r="AB1498" i="2"/>
  <c r="Y1498" i="2"/>
  <c r="V1498" i="2"/>
  <c r="AE1498" i="2" s="1"/>
  <c r="S1498" i="2"/>
  <c r="P1498" i="2"/>
  <c r="M1498" i="2"/>
  <c r="AF1498" i="2" s="1"/>
  <c r="J1498" i="2"/>
  <c r="G1498" i="2"/>
  <c r="AF1497" i="2"/>
  <c r="AE1497" i="2"/>
  <c r="AD1497" i="2"/>
  <c r="AB1497" i="2"/>
  <c r="Y1497" i="2"/>
  <c r="V1497" i="2"/>
  <c r="S1497" i="2"/>
  <c r="AC1497" i="2" s="1"/>
  <c r="P1497" i="2"/>
  <c r="M1497" i="2"/>
  <c r="J1497" i="2"/>
  <c r="AG1497" i="2" s="1"/>
  <c r="G1497" i="2"/>
  <c r="AF1496" i="2"/>
  <c r="AB1496" i="2"/>
  <c r="Y1496" i="2"/>
  <c r="AD1496" i="2" s="1"/>
  <c r="AH1496" i="2" s="1"/>
  <c r="V1496" i="2"/>
  <c r="AE1496" i="2" s="1"/>
  <c r="S1496" i="2"/>
  <c r="AC1496" i="2" s="1"/>
  <c r="P1496" i="2"/>
  <c r="M1496" i="2"/>
  <c r="J1496" i="2"/>
  <c r="AG1496" i="2" s="1"/>
  <c r="G1496" i="2"/>
  <c r="AC1495" i="2"/>
  <c r="AB1495" i="2"/>
  <c r="Y1495" i="2"/>
  <c r="AD1495" i="2" s="1"/>
  <c r="V1495" i="2"/>
  <c r="AE1495" i="2" s="1"/>
  <c r="S1495" i="2"/>
  <c r="P1495" i="2"/>
  <c r="M1495" i="2"/>
  <c r="AF1495" i="2" s="1"/>
  <c r="J1495" i="2"/>
  <c r="AG1495" i="2" s="1"/>
  <c r="AH1495" i="2" s="1"/>
  <c r="G1495" i="2"/>
  <c r="AD1494" i="2"/>
  <c r="AB1494" i="2"/>
  <c r="Y1494" i="2"/>
  <c r="V1494" i="2"/>
  <c r="AE1494" i="2" s="1"/>
  <c r="S1494" i="2"/>
  <c r="AC1494" i="2" s="1"/>
  <c r="P1494" i="2"/>
  <c r="M1494" i="2"/>
  <c r="AF1494" i="2" s="1"/>
  <c r="J1494" i="2"/>
  <c r="AG1494" i="2" s="1"/>
  <c r="G1494" i="2"/>
  <c r="AG1493" i="2"/>
  <c r="AF1493" i="2"/>
  <c r="AB1493" i="2"/>
  <c r="Y1493" i="2"/>
  <c r="AD1493" i="2" s="1"/>
  <c r="AH1493" i="2" s="1"/>
  <c r="V1493" i="2"/>
  <c r="AE1493" i="2" s="1"/>
  <c r="S1493" i="2"/>
  <c r="AC1493" i="2" s="1"/>
  <c r="P1493" i="2"/>
  <c r="M1493" i="2"/>
  <c r="J1493" i="2"/>
  <c r="G1493" i="2"/>
  <c r="AG1492" i="2"/>
  <c r="AD1492" i="2"/>
  <c r="AH1492" i="2" s="1"/>
  <c r="AC1492" i="2"/>
  <c r="AB1492" i="2"/>
  <c r="Y1492" i="2"/>
  <c r="V1492" i="2"/>
  <c r="AE1492" i="2" s="1"/>
  <c r="S1492" i="2"/>
  <c r="P1492" i="2"/>
  <c r="M1492" i="2"/>
  <c r="AF1492" i="2" s="1"/>
  <c r="J1492" i="2"/>
  <c r="G1492" i="2"/>
  <c r="AF1491" i="2"/>
  <c r="AE1491" i="2"/>
  <c r="AD1491" i="2"/>
  <c r="AH1491" i="2" s="1"/>
  <c r="AB1491" i="2"/>
  <c r="Y1491" i="2"/>
  <c r="V1491" i="2"/>
  <c r="S1491" i="2"/>
  <c r="AC1491" i="2" s="1"/>
  <c r="P1491" i="2"/>
  <c r="M1491" i="2"/>
  <c r="J1491" i="2"/>
  <c r="AG1491" i="2" s="1"/>
  <c r="G1491" i="2"/>
  <c r="AF1490" i="2"/>
  <c r="AB1490" i="2"/>
  <c r="Y1490" i="2"/>
  <c r="AD1490" i="2" s="1"/>
  <c r="V1490" i="2"/>
  <c r="AE1490" i="2" s="1"/>
  <c r="S1490" i="2"/>
  <c r="AC1490" i="2" s="1"/>
  <c r="P1490" i="2"/>
  <c r="M1490" i="2"/>
  <c r="J1490" i="2"/>
  <c r="AG1490" i="2" s="1"/>
  <c r="G1490" i="2"/>
  <c r="AC1489" i="2"/>
  <c r="AB1489" i="2"/>
  <c r="Y1489" i="2"/>
  <c r="AD1489" i="2" s="1"/>
  <c r="V1489" i="2"/>
  <c r="AE1489" i="2" s="1"/>
  <c r="S1489" i="2"/>
  <c r="P1489" i="2"/>
  <c r="M1489" i="2"/>
  <c r="AF1489" i="2" s="1"/>
  <c r="J1489" i="2"/>
  <c r="AG1489" i="2" s="1"/>
  <c r="G1489" i="2"/>
  <c r="AD1488" i="2"/>
  <c r="AB1488" i="2"/>
  <c r="Y1488" i="2"/>
  <c r="V1488" i="2"/>
  <c r="AE1488" i="2" s="1"/>
  <c r="S1488" i="2"/>
  <c r="AC1488" i="2" s="1"/>
  <c r="P1488" i="2"/>
  <c r="M1488" i="2"/>
  <c r="AF1488" i="2" s="1"/>
  <c r="J1488" i="2"/>
  <c r="AG1488" i="2" s="1"/>
  <c r="G1488" i="2"/>
  <c r="AG1487" i="2"/>
  <c r="AF1487" i="2"/>
  <c r="AB1487" i="2"/>
  <c r="Y1487" i="2"/>
  <c r="AD1487" i="2" s="1"/>
  <c r="AH1487" i="2" s="1"/>
  <c r="V1487" i="2"/>
  <c r="AE1487" i="2" s="1"/>
  <c r="S1487" i="2"/>
  <c r="AC1487" i="2" s="1"/>
  <c r="P1487" i="2"/>
  <c r="M1487" i="2"/>
  <c r="J1487" i="2"/>
  <c r="G1487" i="2"/>
  <c r="AG1486" i="2"/>
  <c r="AD1486" i="2"/>
  <c r="AC1486" i="2"/>
  <c r="AB1486" i="2"/>
  <c r="Y1486" i="2"/>
  <c r="V1486" i="2"/>
  <c r="AE1486" i="2" s="1"/>
  <c r="S1486" i="2"/>
  <c r="P1486" i="2"/>
  <c r="M1486" i="2"/>
  <c r="AF1486" i="2" s="1"/>
  <c r="J1486" i="2"/>
  <c r="G1486" i="2"/>
  <c r="AF1485" i="2"/>
  <c r="AE1485" i="2"/>
  <c r="AD1485" i="2"/>
  <c r="AB1485" i="2"/>
  <c r="Y1485" i="2"/>
  <c r="V1485" i="2"/>
  <c r="S1485" i="2"/>
  <c r="AC1485" i="2" s="1"/>
  <c r="P1485" i="2"/>
  <c r="M1485" i="2"/>
  <c r="J1485" i="2"/>
  <c r="AG1485" i="2" s="1"/>
  <c r="G1485" i="2"/>
  <c r="AG1484" i="2"/>
  <c r="AF1484" i="2"/>
  <c r="AB1484" i="2"/>
  <c r="Y1484" i="2"/>
  <c r="AD1484" i="2" s="1"/>
  <c r="V1484" i="2"/>
  <c r="AE1484" i="2" s="1"/>
  <c r="S1484" i="2"/>
  <c r="AC1484" i="2" s="1"/>
  <c r="P1484" i="2"/>
  <c r="M1484" i="2"/>
  <c r="J1484" i="2"/>
  <c r="G1484" i="2"/>
  <c r="AC1483" i="2"/>
  <c r="AB1483" i="2"/>
  <c r="Y1483" i="2"/>
  <c r="AD1483" i="2" s="1"/>
  <c r="V1483" i="2"/>
  <c r="AE1483" i="2" s="1"/>
  <c r="AH1483" i="2" s="1"/>
  <c r="S1483" i="2"/>
  <c r="P1483" i="2"/>
  <c r="M1483" i="2"/>
  <c r="AF1483" i="2" s="1"/>
  <c r="J1483" i="2"/>
  <c r="AG1483" i="2" s="1"/>
  <c r="G1483" i="2"/>
  <c r="AD1482" i="2"/>
  <c r="AB1482" i="2"/>
  <c r="Y1482" i="2"/>
  <c r="V1482" i="2"/>
  <c r="AE1482" i="2" s="1"/>
  <c r="S1482" i="2"/>
  <c r="AC1482" i="2" s="1"/>
  <c r="P1482" i="2"/>
  <c r="M1482" i="2"/>
  <c r="AF1482" i="2" s="1"/>
  <c r="J1482" i="2"/>
  <c r="AG1482" i="2" s="1"/>
  <c r="G1482" i="2"/>
  <c r="AG1481" i="2"/>
  <c r="AF1481" i="2"/>
  <c r="AB1481" i="2"/>
  <c r="Y1481" i="2"/>
  <c r="AD1481" i="2" s="1"/>
  <c r="AH1481" i="2" s="1"/>
  <c r="V1481" i="2"/>
  <c r="AE1481" i="2" s="1"/>
  <c r="S1481" i="2"/>
  <c r="AC1481" i="2" s="1"/>
  <c r="P1481" i="2"/>
  <c r="M1481" i="2"/>
  <c r="J1481" i="2"/>
  <c r="G1481" i="2"/>
  <c r="AG1480" i="2"/>
  <c r="AD1480" i="2"/>
  <c r="AH1480" i="2" s="1"/>
  <c r="AC1480" i="2"/>
  <c r="AB1480" i="2"/>
  <c r="Y1480" i="2"/>
  <c r="V1480" i="2"/>
  <c r="AE1480" i="2" s="1"/>
  <c r="S1480" i="2"/>
  <c r="P1480" i="2"/>
  <c r="M1480" i="2"/>
  <c r="AF1480" i="2" s="1"/>
  <c r="J1480" i="2"/>
  <c r="G1480" i="2"/>
  <c r="AF1479" i="2"/>
  <c r="AE1479" i="2"/>
  <c r="AD1479" i="2"/>
  <c r="AB1479" i="2"/>
  <c r="Y1479" i="2"/>
  <c r="V1479" i="2"/>
  <c r="S1479" i="2"/>
  <c r="AC1479" i="2" s="1"/>
  <c r="P1479" i="2"/>
  <c r="M1479" i="2"/>
  <c r="J1479" i="2"/>
  <c r="AG1479" i="2" s="1"/>
  <c r="G1479" i="2"/>
  <c r="AG1478" i="2"/>
  <c r="AF1478" i="2"/>
  <c r="AB1478" i="2"/>
  <c r="Y1478" i="2"/>
  <c r="AD1478" i="2" s="1"/>
  <c r="V1478" i="2"/>
  <c r="AE1478" i="2" s="1"/>
  <c r="S1478" i="2"/>
  <c r="AC1478" i="2" s="1"/>
  <c r="P1478" i="2"/>
  <c r="M1478" i="2"/>
  <c r="J1478" i="2"/>
  <c r="G1478" i="2"/>
  <c r="AC1477" i="2"/>
  <c r="AB1477" i="2"/>
  <c r="Y1477" i="2"/>
  <c r="AD1477" i="2" s="1"/>
  <c r="AH1477" i="2" s="1"/>
  <c r="V1477" i="2"/>
  <c r="AE1477" i="2" s="1"/>
  <c r="S1477" i="2"/>
  <c r="P1477" i="2"/>
  <c r="M1477" i="2"/>
  <c r="AF1477" i="2" s="1"/>
  <c r="J1477" i="2"/>
  <c r="AG1477" i="2" s="1"/>
  <c r="G1477" i="2"/>
  <c r="AD1476" i="2"/>
  <c r="AB1476" i="2"/>
  <c r="Y1476" i="2"/>
  <c r="V1476" i="2"/>
  <c r="AE1476" i="2" s="1"/>
  <c r="S1476" i="2"/>
  <c r="AC1476" i="2" s="1"/>
  <c r="P1476" i="2"/>
  <c r="M1476" i="2"/>
  <c r="AF1476" i="2" s="1"/>
  <c r="J1476" i="2"/>
  <c r="AG1476" i="2" s="1"/>
  <c r="G1476" i="2"/>
  <c r="AG1475" i="2"/>
  <c r="AF1475" i="2"/>
  <c r="AB1475" i="2"/>
  <c r="Y1475" i="2"/>
  <c r="AD1475" i="2" s="1"/>
  <c r="V1475" i="2"/>
  <c r="AE1475" i="2" s="1"/>
  <c r="S1475" i="2"/>
  <c r="AC1475" i="2" s="1"/>
  <c r="P1475" i="2"/>
  <c r="M1475" i="2"/>
  <c r="J1475" i="2"/>
  <c r="G1475" i="2"/>
  <c r="AG1474" i="2"/>
  <c r="AD1474" i="2"/>
  <c r="AH1474" i="2" s="1"/>
  <c r="AC1474" i="2"/>
  <c r="AB1474" i="2"/>
  <c r="Y1474" i="2"/>
  <c r="V1474" i="2"/>
  <c r="AE1474" i="2" s="1"/>
  <c r="S1474" i="2"/>
  <c r="P1474" i="2"/>
  <c r="M1474" i="2"/>
  <c r="AF1474" i="2" s="1"/>
  <c r="J1474" i="2"/>
  <c r="G1474" i="2"/>
  <c r="AF1473" i="2"/>
  <c r="AE1473" i="2"/>
  <c r="AD1473" i="2"/>
  <c r="AB1473" i="2"/>
  <c r="Y1473" i="2"/>
  <c r="V1473" i="2"/>
  <c r="S1473" i="2"/>
  <c r="AC1473" i="2" s="1"/>
  <c r="P1473" i="2"/>
  <c r="M1473" i="2"/>
  <c r="J1473" i="2"/>
  <c r="AG1473" i="2" s="1"/>
  <c r="G1473" i="2"/>
  <c r="AF1472" i="2"/>
  <c r="AB1472" i="2"/>
  <c r="Y1472" i="2"/>
  <c r="AD1472" i="2" s="1"/>
  <c r="V1472" i="2"/>
  <c r="AE1472" i="2" s="1"/>
  <c r="S1472" i="2"/>
  <c r="AC1472" i="2" s="1"/>
  <c r="P1472" i="2"/>
  <c r="M1472" i="2"/>
  <c r="J1472" i="2"/>
  <c r="AG1472" i="2" s="1"/>
  <c r="AH1472" i="2" s="1"/>
  <c r="G1472" i="2"/>
  <c r="AH1471" i="2"/>
  <c r="AC1471" i="2"/>
  <c r="AB1471" i="2"/>
  <c r="Y1471" i="2"/>
  <c r="AD1471" i="2" s="1"/>
  <c r="V1471" i="2"/>
  <c r="AE1471" i="2" s="1"/>
  <c r="S1471" i="2"/>
  <c r="P1471" i="2"/>
  <c r="M1471" i="2"/>
  <c r="AF1471" i="2" s="1"/>
  <c r="J1471" i="2"/>
  <c r="AG1471" i="2" s="1"/>
  <c r="G1471" i="2"/>
  <c r="AD1470" i="2"/>
  <c r="AB1470" i="2"/>
  <c r="Y1470" i="2"/>
  <c r="V1470" i="2"/>
  <c r="AE1470" i="2" s="1"/>
  <c r="S1470" i="2"/>
  <c r="AC1470" i="2" s="1"/>
  <c r="P1470" i="2"/>
  <c r="M1470" i="2"/>
  <c r="AF1470" i="2" s="1"/>
  <c r="J1470" i="2"/>
  <c r="AG1470" i="2" s="1"/>
  <c r="G1470" i="2"/>
  <c r="AG1469" i="2"/>
  <c r="AF1469" i="2"/>
  <c r="AB1469" i="2"/>
  <c r="Y1469" i="2"/>
  <c r="AD1469" i="2" s="1"/>
  <c r="AH1469" i="2" s="1"/>
  <c r="V1469" i="2"/>
  <c r="AE1469" i="2" s="1"/>
  <c r="S1469" i="2"/>
  <c r="AC1469" i="2" s="1"/>
  <c r="P1469" i="2"/>
  <c r="M1469" i="2"/>
  <c r="J1469" i="2"/>
  <c r="G1469" i="2"/>
  <c r="AG1468" i="2"/>
  <c r="AD1468" i="2"/>
  <c r="AC1468" i="2"/>
  <c r="AB1468" i="2"/>
  <c r="Y1468" i="2"/>
  <c r="V1468" i="2"/>
  <c r="AE1468" i="2" s="1"/>
  <c r="S1468" i="2"/>
  <c r="P1468" i="2"/>
  <c r="M1468" i="2"/>
  <c r="AF1468" i="2" s="1"/>
  <c r="J1468" i="2"/>
  <c r="G1468" i="2"/>
  <c r="AF1467" i="2"/>
  <c r="AE1467" i="2"/>
  <c r="AD1467" i="2"/>
  <c r="AB1467" i="2"/>
  <c r="Y1467" i="2"/>
  <c r="V1467" i="2"/>
  <c r="S1467" i="2"/>
  <c r="AC1467" i="2" s="1"/>
  <c r="P1467" i="2"/>
  <c r="M1467" i="2"/>
  <c r="J1467" i="2"/>
  <c r="AG1467" i="2" s="1"/>
  <c r="G1467" i="2"/>
  <c r="AF1466" i="2"/>
  <c r="AB1466" i="2"/>
  <c r="Y1466" i="2"/>
  <c r="AD1466" i="2" s="1"/>
  <c r="V1466" i="2"/>
  <c r="AE1466" i="2" s="1"/>
  <c r="S1466" i="2"/>
  <c r="AC1466" i="2" s="1"/>
  <c r="AH1466" i="2" s="1"/>
  <c r="P1466" i="2"/>
  <c r="M1466" i="2"/>
  <c r="J1466" i="2"/>
  <c r="AG1466" i="2" s="1"/>
  <c r="G1466" i="2"/>
  <c r="AH1465" i="2"/>
  <c r="AC1465" i="2"/>
  <c r="AB1465" i="2"/>
  <c r="Y1465" i="2"/>
  <c r="AD1465" i="2" s="1"/>
  <c r="V1465" i="2"/>
  <c r="AE1465" i="2" s="1"/>
  <c r="S1465" i="2"/>
  <c r="P1465" i="2"/>
  <c r="M1465" i="2"/>
  <c r="AF1465" i="2" s="1"/>
  <c r="J1465" i="2"/>
  <c r="AG1465" i="2" s="1"/>
  <c r="G1465" i="2"/>
  <c r="AD1464" i="2"/>
  <c r="AB1464" i="2"/>
  <c r="Y1464" i="2"/>
  <c r="V1464" i="2"/>
  <c r="AE1464" i="2" s="1"/>
  <c r="S1464" i="2"/>
  <c r="AC1464" i="2" s="1"/>
  <c r="AH1464" i="2" s="1"/>
  <c r="P1464" i="2"/>
  <c r="M1464" i="2"/>
  <c r="AF1464" i="2" s="1"/>
  <c r="J1464" i="2"/>
  <c r="AG1464" i="2" s="1"/>
  <c r="G1464" i="2"/>
  <c r="AG1463" i="2"/>
  <c r="AF1463" i="2"/>
  <c r="AB1463" i="2"/>
  <c r="Y1463" i="2"/>
  <c r="AD1463" i="2" s="1"/>
  <c r="AH1463" i="2" s="1"/>
  <c r="V1463" i="2"/>
  <c r="AE1463" i="2" s="1"/>
  <c r="S1463" i="2"/>
  <c r="AC1463" i="2" s="1"/>
  <c r="P1463" i="2"/>
  <c r="M1463" i="2"/>
  <c r="J1463" i="2"/>
  <c r="G1463" i="2"/>
  <c r="AG1462" i="2"/>
  <c r="AD1462" i="2"/>
  <c r="AC1462" i="2"/>
  <c r="AB1462" i="2"/>
  <c r="Y1462" i="2"/>
  <c r="V1462" i="2"/>
  <c r="AE1462" i="2" s="1"/>
  <c r="S1462" i="2"/>
  <c r="P1462" i="2"/>
  <c r="M1462" i="2"/>
  <c r="AF1462" i="2" s="1"/>
  <c r="J1462" i="2"/>
  <c r="G1462" i="2"/>
  <c r="AF1461" i="2"/>
  <c r="AE1461" i="2"/>
  <c r="AD1461" i="2"/>
  <c r="AB1461" i="2"/>
  <c r="Y1461" i="2"/>
  <c r="V1461" i="2"/>
  <c r="S1461" i="2"/>
  <c r="AC1461" i="2" s="1"/>
  <c r="P1461" i="2"/>
  <c r="M1461" i="2"/>
  <c r="J1461" i="2"/>
  <c r="AG1461" i="2" s="1"/>
  <c r="G1461" i="2"/>
  <c r="AF1460" i="2"/>
  <c r="AB1460" i="2"/>
  <c r="Y1460" i="2"/>
  <c r="AD1460" i="2" s="1"/>
  <c r="AH1460" i="2" s="1"/>
  <c r="V1460" i="2"/>
  <c r="AE1460" i="2" s="1"/>
  <c r="S1460" i="2"/>
  <c r="AC1460" i="2" s="1"/>
  <c r="P1460" i="2"/>
  <c r="M1460" i="2"/>
  <c r="J1460" i="2"/>
  <c r="AG1460" i="2" s="1"/>
  <c r="G1460" i="2"/>
  <c r="AC1459" i="2"/>
  <c r="AB1459" i="2"/>
  <c r="Y1459" i="2"/>
  <c r="AD1459" i="2" s="1"/>
  <c r="V1459" i="2"/>
  <c r="AE1459" i="2" s="1"/>
  <c r="S1459" i="2"/>
  <c r="P1459" i="2"/>
  <c r="M1459" i="2"/>
  <c r="AF1459" i="2" s="1"/>
  <c r="J1459" i="2"/>
  <c r="AG1459" i="2" s="1"/>
  <c r="AH1459" i="2" s="1"/>
  <c r="G1459" i="2"/>
  <c r="AD1458" i="2"/>
  <c r="AB1458" i="2"/>
  <c r="Y1458" i="2"/>
  <c r="V1458" i="2"/>
  <c r="AE1458" i="2" s="1"/>
  <c r="S1458" i="2"/>
  <c r="AC1458" i="2" s="1"/>
  <c r="P1458" i="2"/>
  <c r="M1458" i="2"/>
  <c r="AF1458" i="2" s="1"/>
  <c r="J1458" i="2"/>
  <c r="AG1458" i="2" s="1"/>
  <c r="G1458" i="2"/>
  <c r="AG1457" i="2"/>
  <c r="AF1457" i="2"/>
  <c r="AB1457" i="2"/>
  <c r="Y1457" i="2"/>
  <c r="AD1457" i="2" s="1"/>
  <c r="AH1457" i="2" s="1"/>
  <c r="V1457" i="2"/>
  <c r="AE1457" i="2" s="1"/>
  <c r="S1457" i="2"/>
  <c r="AC1457" i="2" s="1"/>
  <c r="P1457" i="2"/>
  <c r="M1457" i="2"/>
  <c r="J1457" i="2"/>
  <c r="G1457" i="2"/>
  <c r="AD1456" i="2"/>
  <c r="AC1456" i="2"/>
  <c r="AB1456" i="2"/>
  <c r="Y1456" i="2"/>
  <c r="V1456" i="2"/>
  <c r="AE1456" i="2" s="1"/>
  <c r="S1456" i="2"/>
  <c r="P1456" i="2"/>
  <c r="M1456" i="2"/>
  <c r="AF1456" i="2" s="1"/>
  <c r="J1456" i="2"/>
  <c r="AG1456" i="2" s="1"/>
  <c r="G1456" i="2"/>
  <c r="AF1455" i="2"/>
  <c r="AE1455" i="2"/>
  <c r="AD1455" i="2"/>
  <c r="AB1455" i="2"/>
  <c r="Y1455" i="2"/>
  <c r="V1455" i="2"/>
  <c r="S1455" i="2"/>
  <c r="AC1455" i="2" s="1"/>
  <c r="P1455" i="2"/>
  <c r="M1455" i="2"/>
  <c r="J1455" i="2"/>
  <c r="AG1455" i="2" s="1"/>
  <c r="G1455" i="2"/>
  <c r="AF1454" i="2"/>
  <c r="AB1454" i="2"/>
  <c r="Y1454" i="2"/>
  <c r="AD1454" i="2" s="1"/>
  <c r="V1454" i="2"/>
  <c r="AE1454" i="2" s="1"/>
  <c r="S1454" i="2"/>
  <c r="AC1454" i="2" s="1"/>
  <c r="P1454" i="2"/>
  <c r="M1454" i="2"/>
  <c r="J1454" i="2"/>
  <c r="AG1454" i="2" s="1"/>
  <c r="G1454" i="2"/>
  <c r="AC1453" i="2"/>
  <c r="AB1453" i="2"/>
  <c r="Y1453" i="2"/>
  <c r="AD1453" i="2" s="1"/>
  <c r="V1453" i="2"/>
  <c r="AE1453" i="2" s="1"/>
  <c r="S1453" i="2"/>
  <c r="P1453" i="2"/>
  <c r="M1453" i="2"/>
  <c r="AF1453" i="2" s="1"/>
  <c r="J1453" i="2"/>
  <c r="AG1453" i="2" s="1"/>
  <c r="G1453" i="2"/>
  <c r="AD1452" i="2"/>
  <c r="AB1452" i="2"/>
  <c r="Y1452" i="2"/>
  <c r="V1452" i="2"/>
  <c r="AE1452" i="2" s="1"/>
  <c r="S1452" i="2"/>
  <c r="AC1452" i="2" s="1"/>
  <c r="P1452" i="2"/>
  <c r="M1452" i="2"/>
  <c r="AF1452" i="2" s="1"/>
  <c r="J1452" i="2"/>
  <c r="AG1452" i="2" s="1"/>
  <c r="G1452" i="2"/>
  <c r="AG1451" i="2"/>
  <c r="AF1451" i="2"/>
  <c r="AB1451" i="2"/>
  <c r="Y1451" i="2"/>
  <c r="AD1451" i="2" s="1"/>
  <c r="V1451" i="2"/>
  <c r="AE1451" i="2" s="1"/>
  <c r="S1451" i="2"/>
  <c r="AC1451" i="2" s="1"/>
  <c r="P1451" i="2"/>
  <c r="M1451" i="2"/>
  <c r="J1451" i="2"/>
  <c r="G1451" i="2"/>
  <c r="AD1450" i="2"/>
  <c r="AC1450" i="2"/>
  <c r="AB1450" i="2"/>
  <c r="Y1450" i="2"/>
  <c r="V1450" i="2"/>
  <c r="AE1450" i="2" s="1"/>
  <c r="S1450" i="2"/>
  <c r="P1450" i="2"/>
  <c r="M1450" i="2"/>
  <c r="AF1450" i="2" s="1"/>
  <c r="J1450" i="2"/>
  <c r="AG1450" i="2" s="1"/>
  <c r="G1450" i="2"/>
  <c r="AF1449" i="2"/>
  <c r="AE1449" i="2"/>
  <c r="AD1449" i="2"/>
  <c r="AB1449" i="2"/>
  <c r="Y1449" i="2"/>
  <c r="V1449" i="2"/>
  <c r="S1449" i="2"/>
  <c r="AC1449" i="2" s="1"/>
  <c r="P1449" i="2"/>
  <c r="M1449" i="2"/>
  <c r="J1449" i="2"/>
  <c r="AG1449" i="2" s="1"/>
  <c r="G1449" i="2"/>
  <c r="AF1448" i="2"/>
  <c r="AB1448" i="2"/>
  <c r="Y1448" i="2"/>
  <c r="AD1448" i="2" s="1"/>
  <c r="V1448" i="2"/>
  <c r="AE1448" i="2" s="1"/>
  <c r="S1448" i="2"/>
  <c r="AC1448" i="2" s="1"/>
  <c r="P1448" i="2"/>
  <c r="M1448" i="2"/>
  <c r="J1448" i="2"/>
  <c r="AG1448" i="2" s="1"/>
  <c r="G1448" i="2"/>
  <c r="AC1447" i="2"/>
  <c r="AB1447" i="2"/>
  <c r="Y1447" i="2"/>
  <c r="AD1447" i="2" s="1"/>
  <c r="AH1447" i="2" s="1"/>
  <c r="V1447" i="2"/>
  <c r="AE1447" i="2" s="1"/>
  <c r="S1447" i="2"/>
  <c r="P1447" i="2"/>
  <c r="M1447" i="2"/>
  <c r="AF1447" i="2" s="1"/>
  <c r="J1447" i="2"/>
  <c r="AG1447" i="2" s="1"/>
  <c r="G1447" i="2"/>
  <c r="AD1446" i="2"/>
  <c r="AB1446" i="2"/>
  <c r="Y1446" i="2"/>
  <c r="V1446" i="2"/>
  <c r="AE1446" i="2" s="1"/>
  <c r="S1446" i="2"/>
  <c r="AC1446" i="2" s="1"/>
  <c r="P1446" i="2"/>
  <c r="M1446" i="2"/>
  <c r="AF1446" i="2" s="1"/>
  <c r="J1446" i="2"/>
  <c r="AG1446" i="2" s="1"/>
  <c r="G1446" i="2"/>
  <c r="AG1445" i="2"/>
  <c r="AF1445" i="2"/>
  <c r="AB1445" i="2"/>
  <c r="Y1445" i="2"/>
  <c r="AD1445" i="2" s="1"/>
  <c r="AH1445" i="2" s="1"/>
  <c r="V1445" i="2"/>
  <c r="AE1445" i="2" s="1"/>
  <c r="S1445" i="2"/>
  <c r="AC1445" i="2" s="1"/>
  <c r="P1445" i="2"/>
  <c r="M1445" i="2"/>
  <c r="J1445" i="2"/>
  <c r="G1445" i="2"/>
  <c r="AD1444" i="2"/>
  <c r="AC1444" i="2"/>
  <c r="AB1444" i="2"/>
  <c r="Y1444" i="2"/>
  <c r="V1444" i="2"/>
  <c r="AE1444" i="2" s="1"/>
  <c r="S1444" i="2"/>
  <c r="P1444" i="2"/>
  <c r="M1444" i="2"/>
  <c r="AF1444" i="2" s="1"/>
  <c r="J1444" i="2"/>
  <c r="AG1444" i="2" s="1"/>
  <c r="G1444" i="2"/>
  <c r="AF1443" i="2"/>
  <c r="AE1443" i="2"/>
  <c r="AD1443" i="2"/>
  <c r="AB1443" i="2"/>
  <c r="Y1443" i="2"/>
  <c r="V1443" i="2"/>
  <c r="S1443" i="2"/>
  <c r="AC1443" i="2" s="1"/>
  <c r="P1443" i="2"/>
  <c r="M1443" i="2"/>
  <c r="J1443" i="2"/>
  <c r="AG1443" i="2" s="1"/>
  <c r="G1443" i="2"/>
  <c r="AG1442" i="2"/>
  <c r="AF1442" i="2"/>
  <c r="AB1442" i="2"/>
  <c r="Y1442" i="2"/>
  <c r="AD1442" i="2" s="1"/>
  <c r="V1442" i="2"/>
  <c r="AE1442" i="2" s="1"/>
  <c r="S1442" i="2"/>
  <c r="AC1442" i="2" s="1"/>
  <c r="P1442" i="2"/>
  <c r="M1442" i="2"/>
  <c r="J1442" i="2"/>
  <c r="G1442" i="2"/>
  <c r="AC1441" i="2"/>
  <c r="AB1441" i="2"/>
  <c r="Y1441" i="2"/>
  <c r="AD1441" i="2" s="1"/>
  <c r="V1441" i="2"/>
  <c r="AE1441" i="2" s="1"/>
  <c r="S1441" i="2"/>
  <c r="P1441" i="2"/>
  <c r="M1441" i="2"/>
  <c r="AF1441" i="2" s="1"/>
  <c r="J1441" i="2"/>
  <c r="AG1441" i="2" s="1"/>
  <c r="G1441" i="2"/>
  <c r="AD1440" i="2"/>
  <c r="AB1440" i="2"/>
  <c r="Y1440" i="2"/>
  <c r="V1440" i="2"/>
  <c r="AE1440" i="2" s="1"/>
  <c r="S1440" i="2"/>
  <c r="AC1440" i="2" s="1"/>
  <c r="P1440" i="2"/>
  <c r="M1440" i="2"/>
  <c r="AF1440" i="2" s="1"/>
  <c r="J1440" i="2"/>
  <c r="AG1440" i="2" s="1"/>
  <c r="G1440" i="2"/>
  <c r="AG1439" i="2"/>
  <c r="AF1439" i="2"/>
  <c r="AB1439" i="2"/>
  <c r="Y1439" i="2"/>
  <c r="AD1439" i="2" s="1"/>
  <c r="V1439" i="2"/>
  <c r="AE1439" i="2" s="1"/>
  <c r="S1439" i="2"/>
  <c r="AC1439" i="2" s="1"/>
  <c r="P1439" i="2"/>
  <c r="M1439" i="2"/>
  <c r="J1439" i="2"/>
  <c r="G1439" i="2"/>
  <c r="AD1438" i="2"/>
  <c r="AH1438" i="2" s="1"/>
  <c r="AC1438" i="2"/>
  <c r="AB1438" i="2"/>
  <c r="Y1438" i="2"/>
  <c r="V1438" i="2"/>
  <c r="AE1438" i="2" s="1"/>
  <c r="S1438" i="2"/>
  <c r="P1438" i="2"/>
  <c r="M1438" i="2"/>
  <c r="AF1438" i="2" s="1"/>
  <c r="J1438" i="2"/>
  <c r="AG1438" i="2" s="1"/>
  <c r="G1438" i="2"/>
  <c r="AF1437" i="2"/>
  <c r="AE1437" i="2"/>
  <c r="AD1437" i="2"/>
  <c r="AH1437" i="2" s="1"/>
  <c r="AB1437" i="2"/>
  <c r="Y1437" i="2"/>
  <c r="V1437" i="2"/>
  <c r="S1437" i="2"/>
  <c r="AC1437" i="2" s="1"/>
  <c r="P1437" i="2"/>
  <c r="M1437" i="2"/>
  <c r="J1437" i="2"/>
  <c r="AG1437" i="2" s="1"/>
  <c r="G1437" i="2"/>
  <c r="AG1436" i="2"/>
  <c r="AF1436" i="2"/>
  <c r="AB1436" i="2"/>
  <c r="Y1436" i="2"/>
  <c r="AD1436" i="2" s="1"/>
  <c r="AH1436" i="2" s="1"/>
  <c r="V1436" i="2"/>
  <c r="AE1436" i="2" s="1"/>
  <c r="S1436" i="2"/>
  <c r="AC1436" i="2" s="1"/>
  <c r="P1436" i="2"/>
  <c r="M1436" i="2"/>
  <c r="J1436" i="2"/>
  <c r="G1436" i="2"/>
  <c r="AC1435" i="2"/>
  <c r="AB1435" i="2"/>
  <c r="Y1435" i="2"/>
  <c r="AD1435" i="2" s="1"/>
  <c r="V1435" i="2"/>
  <c r="AE1435" i="2" s="1"/>
  <c r="AH1435" i="2" s="1"/>
  <c r="S1435" i="2"/>
  <c r="P1435" i="2"/>
  <c r="M1435" i="2"/>
  <c r="AF1435" i="2" s="1"/>
  <c r="J1435" i="2"/>
  <c r="AG1435" i="2" s="1"/>
  <c r="G1435" i="2"/>
  <c r="AD1434" i="2"/>
  <c r="AB1434" i="2"/>
  <c r="Y1434" i="2"/>
  <c r="V1434" i="2"/>
  <c r="AE1434" i="2" s="1"/>
  <c r="S1434" i="2"/>
  <c r="AC1434" i="2" s="1"/>
  <c r="P1434" i="2"/>
  <c r="M1434" i="2"/>
  <c r="AF1434" i="2" s="1"/>
  <c r="J1434" i="2"/>
  <c r="AG1434" i="2" s="1"/>
  <c r="G1434" i="2"/>
  <c r="AG1433" i="2"/>
  <c r="AF1433" i="2"/>
  <c r="AB1433" i="2"/>
  <c r="Y1433" i="2"/>
  <c r="AD1433" i="2" s="1"/>
  <c r="AH1433" i="2" s="1"/>
  <c r="V1433" i="2"/>
  <c r="AE1433" i="2" s="1"/>
  <c r="S1433" i="2"/>
  <c r="AC1433" i="2" s="1"/>
  <c r="P1433" i="2"/>
  <c r="M1433" i="2"/>
  <c r="J1433" i="2"/>
  <c r="G1433" i="2"/>
  <c r="AD1432" i="2"/>
  <c r="AH1432" i="2" s="1"/>
  <c r="AC1432" i="2"/>
  <c r="AB1432" i="2"/>
  <c r="Y1432" i="2"/>
  <c r="V1432" i="2"/>
  <c r="AE1432" i="2" s="1"/>
  <c r="S1432" i="2"/>
  <c r="P1432" i="2"/>
  <c r="M1432" i="2"/>
  <c r="AF1432" i="2" s="1"/>
  <c r="J1432" i="2"/>
  <c r="AG1432" i="2" s="1"/>
  <c r="G1432" i="2"/>
  <c r="AF1431" i="2"/>
  <c r="AE1431" i="2"/>
  <c r="AD1431" i="2"/>
  <c r="AH1431" i="2" s="1"/>
  <c r="AB1431" i="2"/>
  <c r="Y1431" i="2"/>
  <c r="V1431" i="2"/>
  <c r="S1431" i="2"/>
  <c r="AC1431" i="2" s="1"/>
  <c r="P1431" i="2"/>
  <c r="M1431" i="2"/>
  <c r="J1431" i="2"/>
  <c r="AG1431" i="2" s="1"/>
  <c r="G1431" i="2"/>
  <c r="AH1430" i="2"/>
  <c r="AF1430" i="2"/>
  <c r="AB1430" i="2"/>
  <c r="Y1430" i="2"/>
  <c r="AD1430" i="2" s="1"/>
  <c r="V1430" i="2"/>
  <c r="AE1430" i="2" s="1"/>
  <c r="S1430" i="2"/>
  <c r="AC1430" i="2" s="1"/>
  <c r="P1430" i="2"/>
  <c r="M1430" i="2"/>
  <c r="J1430" i="2"/>
  <c r="AG1430" i="2" s="1"/>
  <c r="G1430" i="2"/>
  <c r="AC1429" i="2"/>
  <c r="AB1429" i="2"/>
  <c r="Y1429" i="2"/>
  <c r="AD1429" i="2" s="1"/>
  <c r="AH1429" i="2" s="1"/>
  <c r="V1429" i="2"/>
  <c r="AE1429" i="2" s="1"/>
  <c r="S1429" i="2"/>
  <c r="P1429" i="2"/>
  <c r="M1429" i="2"/>
  <c r="AF1429" i="2" s="1"/>
  <c r="J1429" i="2"/>
  <c r="AG1429" i="2" s="1"/>
  <c r="G1429" i="2"/>
  <c r="AD1428" i="2"/>
  <c r="AB1428" i="2"/>
  <c r="Y1428" i="2"/>
  <c r="V1428" i="2"/>
  <c r="AE1428" i="2" s="1"/>
  <c r="S1428" i="2"/>
  <c r="AC1428" i="2" s="1"/>
  <c r="P1428" i="2"/>
  <c r="M1428" i="2"/>
  <c r="AF1428" i="2" s="1"/>
  <c r="J1428" i="2"/>
  <c r="AG1428" i="2" s="1"/>
  <c r="G1428" i="2"/>
  <c r="AG1427" i="2"/>
  <c r="AF1427" i="2"/>
  <c r="AB1427" i="2"/>
  <c r="Y1427" i="2"/>
  <c r="AD1427" i="2" s="1"/>
  <c r="V1427" i="2"/>
  <c r="AE1427" i="2" s="1"/>
  <c r="S1427" i="2"/>
  <c r="AC1427" i="2" s="1"/>
  <c r="P1427" i="2"/>
  <c r="M1427" i="2"/>
  <c r="J1427" i="2"/>
  <c r="G1427" i="2"/>
  <c r="AD1426" i="2"/>
  <c r="AC1426" i="2"/>
  <c r="AB1426" i="2"/>
  <c r="Y1426" i="2"/>
  <c r="V1426" i="2"/>
  <c r="AE1426" i="2" s="1"/>
  <c r="S1426" i="2"/>
  <c r="P1426" i="2"/>
  <c r="M1426" i="2"/>
  <c r="AF1426" i="2" s="1"/>
  <c r="J1426" i="2"/>
  <c r="AG1426" i="2" s="1"/>
  <c r="G1426" i="2"/>
  <c r="AF1425" i="2"/>
  <c r="AE1425" i="2"/>
  <c r="AD1425" i="2"/>
  <c r="AB1425" i="2"/>
  <c r="Y1425" i="2"/>
  <c r="V1425" i="2"/>
  <c r="S1425" i="2"/>
  <c r="AC1425" i="2" s="1"/>
  <c r="P1425" i="2"/>
  <c r="M1425" i="2"/>
  <c r="J1425" i="2"/>
  <c r="AG1425" i="2" s="1"/>
  <c r="G1425" i="2"/>
  <c r="AG1424" i="2"/>
  <c r="AF1424" i="2"/>
  <c r="AB1424" i="2"/>
  <c r="Y1424" i="2"/>
  <c r="AD1424" i="2" s="1"/>
  <c r="V1424" i="2"/>
  <c r="AE1424" i="2" s="1"/>
  <c r="S1424" i="2"/>
  <c r="AC1424" i="2" s="1"/>
  <c r="P1424" i="2"/>
  <c r="M1424" i="2"/>
  <c r="J1424" i="2"/>
  <c r="G1424" i="2"/>
  <c r="AH1423" i="2"/>
  <c r="AC1423" i="2"/>
  <c r="AB1423" i="2"/>
  <c r="Y1423" i="2"/>
  <c r="AD1423" i="2" s="1"/>
  <c r="V1423" i="2"/>
  <c r="AE1423" i="2" s="1"/>
  <c r="S1423" i="2"/>
  <c r="P1423" i="2"/>
  <c r="M1423" i="2"/>
  <c r="AF1423" i="2" s="1"/>
  <c r="J1423" i="2"/>
  <c r="AG1423" i="2" s="1"/>
  <c r="G1423" i="2"/>
  <c r="AD1422" i="2"/>
  <c r="AB1422" i="2"/>
  <c r="Y1422" i="2"/>
  <c r="V1422" i="2"/>
  <c r="AE1422" i="2" s="1"/>
  <c r="S1422" i="2"/>
  <c r="AC1422" i="2" s="1"/>
  <c r="P1422" i="2"/>
  <c r="M1422" i="2"/>
  <c r="AF1422" i="2" s="1"/>
  <c r="J1422" i="2"/>
  <c r="AG1422" i="2" s="1"/>
  <c r="G1422" i="2"/>
  <c r="AG1421" i="2"/>
  <c r="AF1421" i="2"/>
  <c r="AB1421" i="2"/>
  <c r="Y1421" i="2"/>
  <c r="AD1421" i="2" s="1"/>
  <c r="V1421" i="2"/>
  <c r="AE1421" i="2" s="1"/>
  <c r="S1421" i="2"/>
  <c r="AC1421" i="2" s="1"/>
  <c r="P1421" i="2"/>
  <c r="M1421" i="2"/>
  <c r="J1421" i="2"/>
  <c r="G1421" i="2"/>
  <c r="AD1420" i="2"/>
  <c r="AC1420" i="2"/>
  <c r="AB1420" i="2"/>
  <c r="Y1420" i="2"/>
  <c r="V1420" i="2"/>
  <c r="AE1420" i="2" s="1"/>
  <c r="S1420" i="2"/>
  <c r="P1420" i="2"/>
  <c r="M1420" i="2"/>
  <c r="AF1420" i="2" s="1"/>
  <c r="J1420" i="2"/>
  <c r="AG1420" i="2" s="1"/>
  <c r="G1420" i="2"/>
  <c r="AF1419" i="2"/>
  <c r="AE1419" i="2"/>
  <c r="AD1419" i="2"/>
  <c r="AB1419" i="2"/>
  <c r="Y1419" i="2"/>
  <c r="V1419" i="2"/>
  <c r="S1419" i="2"/>
  <c r="AC1419" i="2" s="1"/>
  <c r="P1419" i="2"/>
  <c r="M1419" i="2"/>
  <c r="J1419" i="2"/>
  <c r="AG1419" i="2" s="1"/>
  <c r="G1419" i="2"/>
  <c r="AG1418" i="2"/>
  <c r="AH1418" i="2" s="1"/>
  <c r="AF1418" i="2"/>
  <c r="AB1418" i="2"/>
  <c r="Y1418" i="2"/>
  <c r="AD1418" i="2" s="1"/>
  <c r="V1418" i="2"/>
  <c r="AE1418" i="2" s="1"/>
  <c r="S1418" i="2"/>
  <c r="AC1418" i="2" s="1"/>
  <c r="P1418" i="2"/>
  <c r="M1418" i="2"/>
  <c r="J1418" i="2"/>
  <c r="G1418" i="2"/>
  <c r="AC1417" i="2"/>
  <c r="AB1417" i="2"/>
  <c r="Y1417" i="2"/>
  <c r="AD1417" i="2" s="1"/>
  <c r="AH1417" i="2" s="1"/>
  <c r="V1417" i="2"/>
  <c r="AE1417" i="2" s="1"/>
  <c r="S1417" i="2"/>
  <c r="P1417" i="2"/>
  <c r="M1417" i="2"/>
  <c r="AF1417" i="2" s="1"/>
  <c r="J1417" i="2"/>
  <c r="AG1417" i="2" s="1"/>
  <c r="G1417" i="2"/>
  <c r="AD1416" i="2"/>
  <c r="AB1416" i="2"/>
  <c r="Y1416" i="2"/>
  <c r="V1416" i="2"/>
  <c r="AE1416" i="2" s="1"/>
  <c r="S1416" i="2"/>
  <c r="AC1416" i="2" s="1"/>
  <c r="P1416" i="2"/>
  <c r="M1416" i="2"/>
  <c r="AF1416" i="2" s="1"/>
  <c r="J1416" i="2"/>
  <c r="AG1416" i="2" s="1"/>
  <c r="G1416" i="2"/>
  <c r="AG1415" i="2"/>
  <c r="AF1415" i="2"/>
  <c r="AB1415" i="2"/>
  <c r="Y1415" i="2"/>
  <c r="AD1415" i="2" s="1"/>
  <c r="V1415" i="2"/>
  <c r="AE1415" i="2" s="1"/>
  <c r="S1415" i="2"/>
  <c r="AC1415" i="2" s="1"/>
  <c r="P1415" i="2"/>
  <c r="M1415" i="2"/>
  <c r="J1415" i="2"/>
  <c r="G1415" i="2"/>
  <c r="AD1414" i="2"/>
  <c r="AC1414" i="2"/>
  <c r="AB1414" i="2"/>
  <c r="Y1414" i="2"/>
  <c r="V1414" i="2"/>
  <c r="AE1414" i="2" s="1"/>
  <c r="S1414" i="2"/>
  <c r="P1414" i="2"/>
  <c r="M1414" i="2"/>
  <c r="AF1414" i="2" s="1"/>
  <c r="J1414" i="2"/>
  <c r="AG1414" i="2" s="1"/>
  <c r="G1414" i="2"/>
  <c r="AF1413" i="2"/>
  <c r="AE1413" i="2"/>
  <c r="AD1413" i="2"/>
  <c r="AB1413" i="2"/>
  <c r="Y1413" i="2"/>
  <c r="V1413" i="2"/>
  <c r="S1413" i="2"/>
  <c r="AC1413" i="2" s="1"/>
  <c r="P1413" i="2"/>
  <c r="M1413" i="2"/>
  <c r="J1413" i="2"/>
  <c r="AG1413" i="2" s="1"/>
  <c r="G1413" i="2"/>
  <c r="AG1412" i="2"/>
  <c r="AH1412" i="2" s="1"/>
  <c r="AF1412" i="2"/>
  <c r="AB1412" i="2"/>
  <c r="Y1412" i="2"/>
  <c r="AD1412" i="2" s="1"/>
  <c r="V1412" i="2"/>
  <c r="AE1412" i="2" s="1"/>
  <c r="S1412" i="2"/>
  <c r="AC1412" i="2" s="1"/>
  <c r="P1412" i="2"/>
  <c r="M1412" i="2"/>
  <c r="J1412" i="2"/>
  <c r="G1412" i="2"/>
  <c r="AH1411" i="2"/>
  <c r="AC1411" i="2"/>
  <c r="AB1411" i="2"/>
  <c r="Y1411" i="2"/>
  <c r="AD1411" i="2" s="1"/>
  <c r="V1411" i="2"/>
  <c r="AE1411" i="2" s="1"/>
  <c r="S1411" i="2"/>
  <c r="P1411" i="2"/>
  <c r="M1411" i="2"/>
  <c r="AF1411" i="2" s="1"/>
  <c r="J1411" i="2"/>
  <c r="AG1411" i="2" s="1"/>
  <c r="G1411" i="2"/>
  <c r="AD1410" i="2"/>
  <c r="AB1410" i="2"/>
  <c r="Y1410" i="2"/>
  <c r="V1410" i="2"/>
  <c r="AE1410" i="2" s="1"/>
  <c r="S1410" i="2"/>
  <c r="AC1410" i="2" s="1"/>
  <c r="P1410" i="2"/>
  <c r="M1410" i="2"/>
  <c r="AF1410" i="2" s="1"/>
  <c r="J1410" i="2"/>
  <c r="AG1410" i="2" s="1"/>
  <c r="G1410" i="2"/>
  <c r="AG1409" i="2"/>
  <c r="AF1409" i="2"/>
  <c r="AB1409" i="2"/>
  <c r="Y1409" i="2"/>
  <c r="AD1409" i="2" s="1"/>
  <c r="V1409" i="2"/>
  <c r="AE1409" i="2" s="1"/>
  <c r="S1409" i="2"/>
  <c r="AC1409" i="2" s="1"/>
  <c r="P1409" i="2"/>
  <c r="M1409" i="2"/>
  <c r="J1409" i="2"/>
  <c r="G1409" i="2"/>
  <c r="AD1408" i="2"/>
  <c r="AC1408" i="2"/>
  <c r="AB1408" i="2"/>
  <c r="Y1408" i="2"/>
  <c r="V1408" i="2"/>
  <c r="AE1408" i="2" s="1"/>
  <c r="S1408" i="2"/>
  <c r="P1408" i="2"/>
  <c r="M1408" i="2"/>
  <c r="AF1408" i="2" s="1"/>
  <c r="J1408" i="2"/>
  <c r="AG1408" i="2" s="1"/>
  <c r="G1408" i="2"/>
  <c r="AF1407" i="2"/>
  <c r="AE1407" i="2"/>
  <c r="AD1407" i="2"/>
  <c r="AB1407" i="2"/>
  <c r="Y1407" i="2"/>
  <c r="V1407" i="2"/>
  <c r="S1407" i="2"/>
  <c r="AC1407" i="2" s="1"/>
  <c r="P1407" i="2"/>
  <c r="M1407" i="2"/>
  <c r="J1407" i="2"/>
  <c r="AG1407" i="2" s="1"/>
  <c r="G1407" i="2"/>
  <c r="AH1406" i="2"/>
  <c r="AG1406" i="2"/>
  <c r="AF1406" i="2"/>
  <c r="AB1406" i="2"/>
  <c r="Y1406" i="2"/>
  <c r="AD1406" i="2" s="1"/>
  <c r="V1406" i="2"/>
  <c r="AE1406" i="2" s="1"/>
  <c r="S1406" i="2"/>
  <c r="AC1406" i="2" s="1"/>
  <c r="P1406" i="2"/>
  <c r="M1406" i="2"/>
  <c r="J1406" i="2"/>
  <c r="G1406" i="2"/>
  <c r="AH1405" i="2"/>
  <c r="AC1405" i="2"/>
  <c r="AB1405" i="2"/>
  <c r="Y1405" i="2"/>
  <c r="AD1405" i="2" s="1"/>
  <c r="V1405" i="2"/>
  <c r="AE1405" i="2" s="1"/>
  <c r="S1405" i="2"/>
  <c r="P1405" i="2"/>
  <c r="M1405" i="2"/>
  <c r="AF1405" i="2" s="1"/>
  <c r="J1405" i="2"/>
  <c r="AG1405" i="2" s="1"/>
  <c r="G1405" i="2"/>
  <c r="AD1404" i="2"/>
  <c r="AB1404" i="2"/>
  <c r="Y1404" i="2"/>
  <c r="V1404" i="2"/>
  <c r="AE1404" i="2" s="1"/>
  <c r="S1404" i="2"/>
  <c r="AC1404" i="2" s="1"/>
  <c r="P1404" i="2"/>
  <c r="M1404" i="2"/>
  <c r="AF1404" i="2" s="1"/>
  <c r="J1404" i="2"/>
  <c r="AG1404" i="2" s="1"/>
  <c r="G1404" i="2"/>
  <c r="AG1403" i="2"/>
  <c r="AF1403" i="2"/>
  <c r="AB1403" i="2"/>
  <c r="Y1403" i="2"/>
  <c r="AD1403" i="2" s="1"/>
  <c r="V1403" i="2"/>
  <c r="AE1403" i="2" s="1"/>
  <c r="S1403" i="2"/>
  <c r="AC1403" i="2" s="1"/>
  <c r="P1403" i="2"/>
  <c r="M1403" i="2"/>
  <c r="J1403" i="2"/>
  <c r="G1403" i="2"/>
  <c r="AD1402" i="2"/>
  <c r="AC1402" i="2"/>
  <c r="AB1402" i="2"/>
  <c r="Y1402" i="2"/>
  <c r="V1402" i="2"/>
  <c r="AE1402" i="2" s="1"/>
  <c r="S1402" i="2"/>
  <c r="P1402" i="2"/>
  <c r="M1402" i="2"/>
  <c r="AF1402" i="2" s="1"/>
  <c r="J1402" i="2"/>
  <c r="AG1402" i="2" s="1"/>
  <c r="G1402" i="2"/>
  <c r="AF1401" i="2"/>
  <c r="AE1401" i="2"/>
  <c r="AD1401" i="2"/>
  <c r="AB1401" i="2"/>
  <c r="Y1401" i="2"/>
  <c r="V1401" i="2"/>
  <c r="S1401" i="2"/>
  <c r="AC1401" i="2" s="1"/>
  <c r="P1401" i="2"/>
  <c r="M1401" i="2"/>
  <c r="J1401" i="2"/>
  <c r="AG1401" i="2" s="1"/>
  <c r="G1401" i="2"/>
  <c r="AF1400" i="2"/>
  <c r="AB1400" i="2"/>
  <c r="Y1400" i="2"/>
  <c r="AD1400" i="2" s="1"/>
  <c r="V1400" i="2"/>
  <c r="AE1400" i="2" s="1"/>
  <c r="S1400" i="2"/>
  <c r="AC1400" i="2" s="1"/>
  <c r="AH1400" i="2" s="1"/>
  <c r="P1400" i="2"/>
  <c r="M1400" i="2"/>
  <c r="J1400" i="2"/>
  <c r="AG1400" i="2" s="1"/>
  <c r="G1400" i="2"/>
  <c r="AH1399" i="2"/>
  <c r="AC1399" i="2"/>
  <c r="AB1399" i="2"/>
  <c r="Y1399" i="2"/>
  <c r="AD1399" i="2" s="1"/>
  <c r="V1399" i="2"/>
  <c r="AE1399" i="2" s="1"/>
  <c r="S1399" i="2"/>
  <c r="P1399" i="2"/>
  <c r="M1399" i="2"/>
  <c r="AF1399" i="2" s="1"/>
  <c r="J1399" i="2"/>
  <c r="AG1399" i="2" s="1"/>
  <c r="G1399" i="2"/>
  <c r="AD1398" i="2"/>
  <c r="AH1398" i="2" s="1"/>
  <c r="AB1398" i="2"/>
  <c r="Y1398" i="2"/>
  <c r="V1398" i="2"/>
  <c r="AE1398" i="2" s="1"/>
  <c r="S1398" i="2"/>
  <c r="AC1398" i="2" s="1"/>
  <c r="P1398" i="2"/>
  <c r="M1398" i="2"/>
  <c r="AF1398" i="2" s="1"/>
  <c r="J1398" i="2"/>
  <c r="AG1398" i="2" s="1"/>
  <c r="G1398" i="2"/>
  <c r="AG1397" i="2"/>
  <c r="AF1397" i="2"/>
  <c r="AB1397" i="2"/>
  <c r="Y1397" i="2"/>
  <c r="AD1397" i="2" s="1"/>
  <c r="V1397" i="2"/>
  <c r="AE1397" i="2" s="1"/>
  <c r="S1397" i="2"/>
  <c r="AC1397" i="2" s="1"/>
  <c r="P1397" i="2"/>
  <c r="M1397" i="2"/>
  <c r="J1397" i="2"/>
  <c r="G1397" i="2"/>
  <c r="AD1396" i="2"/>
  <c r="AC1396" i="2"/>
  <c r="AB1396" i="2"/>
  <c r="Y1396" i="2"/>
  <c r="V1396" i="2"/>
  <c r="AE1396" i="2" s="1"/>
  <c r="S1396" i="2"/>
  <c r="P1396" i="2"/>
  <c r="M1396" i="2"/>
  <c r="AF1396" i="2" s="1"/>
  <c r="J1396" i="2"/>
  <c r="AG1396" i="2" s="1"/>
  <c r="G1396" i="2"/>
  <c r="AF1395" i="2"/>
  <c r="AE1395" i="2"/>
  <c r="AD1395" i="2"/>
  <c r="AB1395" i="2"/>
  <c r="Y1395" i="2"/>
  <c r="V1395" i="2"/>
  <c r="S1395" i="2"/>
  <c r="AC1395" i="2" s="1"/>
  <c r="P1395" i="2"/>
  <c r="M1395" i="2"/>
  <c r="J1395" i="2"/>
  <c r="AG1395" i="2" s="1"/>
  <c r="G1395" i="2"/>
  <c r="AF1394" i="2"/>
  <c r="AB1394" i="2"/>
  <c r="Y1394" i="2"/>
  <c r="AD1394" i="2" s="1"/>
  <c r="V1394" i="2"/>
  <c r="AE1394" i="2" s="1"/>
  <c r="S1394" i="2"/>
  <c r="AC1394" i="2" s="1"/>
  <c r="AH1394" i="2" s="1"/>
  <c r="P1394" i="2"/>
  <c r="M1394" i="2"/>
  <c r="J1394" i="2"/>
  <c r="AG1394" i="2" s="1"/>
  <c r="G1394" i="2"/>
  <c r="AC1393" i="2"/>
  <c r="AB1393" i="2"/>
  <c r="Y1393" i="2"/>
  <c r="AD1393" i="2" s="1"/>
  <c r="AH1393" i="2" s="1"/>
  <c r="V1393" i="2"/>
  <c r="AE1393" i="2" s="1"/>
  <c r="S1393" i="2"/>
  <c r="P1393" i="2"/>
  <c r="M1393" i="2"/>
  <c r="AF1393" i="2" s="1"/>
  <c r="J1393" i="2"/>
  <c r="AG1393" i="2" s="1"/>
  <c r="G1393" i="2"/>
  <c r="AD1392" i="2"/>
  <c r="AH1392" i="2" s="1"/>
  <c r="AB1392" i="2"/>
  <c r="Y1392" i="2"/>
  <c r="V1392" i="2"/>
  <c r="AE1392" i="2" s="1"/>
  <c r="S1392" i="2"/>
  <c r="AC1392" i="2" s="1"/>
  <c r="P1392" i="2"/>
  <c r="M1392" i="2"/>
  <c r="AF1392" i="2" s="1"/>
  <c r="J1392" i="2"/>
  <c r="AG1392" i="2" s="1"/>
  <c r="G1392" i="2"/>
  <c r="AG1391" i="2"/>
  <c r="AF1391" i="2"/>
  <c r="AB1391" i="2"/>
  <c r="Y1391" i="2"/>
  <c r="AD1391" i="2" s="1"/>
  <c r="AH1391" i="2" s="1"/>
  <c r="V1391" i="2"/>
  <c r="AE1391" i="2" s="1"/>
  <c r="S1391" i="2"/>
  <c r="AC1391" i="2" s="1"/>
  <c r="P1391" i="2"/>
  <c r="M1391" i="2"/>
  <c r="J1391" i="2"/>
  <c r="G1391" i="2"/>
  <c r="AD1390" i="2"/>
  <c r="AC1390" i="2"/>
  <c r="AB1390" i="2"/>
  <c r="Y1390" i="2"/>
  <c r="V1390" i="2"/>
  <c r="AE1390" i="2" s="1"/>
  <c r="S1390" i="2"/>
  <c r="P1390" i="2"/>
  <c r="M1390" i="2"/>
  <c r="AF1390" i="2" s="1"/>
  <c r="J1390" i="2"/>
  <c r="AG1390" i="2" s="1"/>
  <c r="G1390" i="2"/>
  <c r="AF1389" i="2"/>
  <c r="AE1389" i="2"/>
  <c r="AD1389" i="2"/>
  <c r="AB1389" i="2"/>
  <c r="Y1389" i="2"/>
  <c r="V1389" i="2"/>
  <c r="S1389" i="2"/>
  <c r="AC1389" i="2" s="1"/>
  <c r="P1389" i="2"/>
  <c r="M1389" i="2"/>
  <c r="J1389" i="2"/>
  <c r="AG1389" i="2" s="1"/>
  <c r="G1389" i="2"/>
  <c r="AF1388" i="2"/>
  <c r="AB1388" i="2"/>
  <c r="Y1388" i="2"/>
  <c r="AD1388" i="2" s="1"/>
  <c r="AH1388" i="2" s="1"/>
  <c r="V1388" i="2"/>
  <c r="AE1388" i="2" s="1"/>
  <c r="S1388" i="2"/>
  <c r="AC1388" i="2" s="1"/>
  <c r="P1388" i="2"/>
  <c r="M1388" i="2"/>
  <c r="J1388" i="2"/>
  <c r="AG1388" i="2" s="1"/>
  <c r="G1388" i="2"/>
  <c r="AC1387" i="2"/>
  <c r="AB1387" i="2"/>
  <c r="Y1387" i="2"/>
  <c r="AD1387" i="2" s="1"/>
  <c r="V1387" i="2"/>
  <c r="AE1387" i="2" s="1"/>
  <c r="S1387" i="2"/>
  <c r="P1387" i="2"/>
  <c r="M1387" i="2"/>
  <c r="AF1387" i="2" s="1"/>
  <c r="J1387" i="2"/>
  <c r="AG1387" i="2" s="1"/>
  <c r="AH1387" i="2" s="1"/>
  <c r="G1387" i="2"/>
  <c r="AD1386" i="2"/>
  <c r="AH1386" i="2" s="1"/>
  <c r="AB1386" i="2"/>
  <c r="Y1386" i="2"/>
  <c r="V1386" i="2"/>
  <c r="AE1386" i="2" s="1"/>
  <c r="S1386" i="2"/>
  <c r="AC1386" i="2" s="1"/>
  <c r="P1386" i="2"/>
  <c r="M1386" i="2"/>
  <c r="AF1386" i="2" s="1"/>
  <c r="J1386" i="2"/>
  <c r="AG1386" i="2" s="1"/>
  <c r="G1386" i="2"/>
  <c r="AG1385" i="2"/>
  <c r="AF1385" i="2"/>
  <c r="AB1385" i="2"/>
  <c r="Y1385" i="2"/>
  <c r="AD1385" i="2" s="1"/>
  <c r="AH1385" i="2" s="1"/>
  <c r="V1385" i="2"/>
  <c r="AE1385" i="2" s="1"/>
  <c r="S1385" i="2"/>
  <c r="AC1385" i="2" s="1"/>
  <c r="P1385" i="2"/>
  <c r="M1385" i="2"/>
  <c r="J1385" i="2"/>
  <c r="G1385" i="2"/>
  <c r="AD1384" i="2"/>
  <c r="AC1384" i="2"/>
  <c r="AB1384" i="2"/>
  <c r="Y1384" i="2"/>
  <c r="V1384" i="2"/>
  <c r="AE1384" i="2" s="1"/>
  <c r="S1384" i="2"/>
  <c r="P1384" i="2"/>
  <c r="M1384" i="2"/>
  <c r="AF1384" i="2" s="1"/>
  <c r="J1384" i="2"/>
  <c r="AG1384" i="2" s="1"/>
  <c r="G1384" i="2"/>
  <c r="AF1383" i="2"/>
  <c r="AE1383" i="2"/>
  <c r="AD1383" i="2"/>
  <c r="AB1383" i="2"/>
  <c r="Y1383" i="2"/>
  <c r="V1383" i="2"/>
  <c r="S1383" i="2"/>
  <c r="AC1383" i="2" s="1"/>
  <c r="P1383" i="2"/>
  <c r="M1383" i="2"/>
  <c r="J1383" i="2"/>
  <c r="AG1383" i="2" s="1"/>
  <c r="G1383" i="2"/>
  <c r="AF1382" i="2"/>
  <c r="AB1382" i="2"/>
  <c r="Y1382" i="2"/>
  <c r="AD1382" i="2" s="1"/>
  <c r="V1382" i="2"/>
  <c r="AE1382" i="2" s="1"/>
  <c r="S1382" i="2"/>
  <c r="AC1382" i="2" s="1"/>
  <c r="P1382" i="2"/>
  <c r="M1382" i="2"/>
  <c r="J1382" i="2"/>
  <c r="AG1382" i="2" s="1"/>
  <c r="G1382" i="2"/>
  <c r="AC1381" i="2"/>
  <c r="AB1381" i="2"/>
  <c r="Y1381" i="2"/>
  <c r="AD1381" i="2" s="1"/>
  <c r="V1381" i="2"/>
  <c r="AE1381" i="2" s="1"/>
  <c r="S1381" i="2"/>
  <c r="P1381" i="2"/>
  <c r="M1381" i="2"/>
  <c r="AF1381" i="2" s="1"/>
  <c r="J1381" i="2"/>
  <c r="AG1381" i="2" s="1"/>
  <c r="G1381" i="2"/>
  <c r="AD1380" i="2"/>
  <c r="AB1380" i="2"/>
  <c r="Y1380" i="2"/>
  <c r="V1380" i="2"/>
  <c r="AE1380" i="2" s="1"/>
  <c r="S1380" i="2"/>
  <c r="AC1380" i="2" s="1"/>
  <c r="P1380" i="2"/>
  <c r="M1380" i="2"/>
  <c r="AF1380" i="2" s="1"/>
  <c r="J1380" i="2"/>
  <c r="AG1380" i="2" s="1"/>
  <c r="G1380" i="2"/>
  <c r="AG1379" i="2"/>
  <c r="AF1379" i="2"/>
  <c r="AB1379" i="2"/>
  <c r="Y1379" i="2"/>
  <c r="AD1379" i="2" s="1"/>
  <c r="V1379" i="2"/>
  <c r="AE1379" i="2" s="1"/>
  <c r="S1379" i="2"/>
  <c r="AC1379" i="2" s="1"/>
  <c r="P1379" i="2"/>
  <c r="M1379" i="2"/>
  <c r="J1379" i="2"/>
  <c r="G1379" i="2"/>
  <c r="AD1378" i="2"/>
  <c r="AH1378" i="2" s="1"/>
  <c r="AC1378" i="2"/>
  <c r="AB1378" i="2"/>
  <c r="Y1378" i="2"/>
  <c r="V1378" i="2"/>
  <c r="AE1378" i="2" s="1"/>
  <c r="S1378" i="2"/>
  <c r="P1378" i="2"/>
  <c r="M1378" i="2"/>
  <c r="AF1378" i="2" s="1"/>
  <c r="J1378" i="2"/>
  <c r="AG1378" i="2" s="1"/>
  <c r="G1378" i="2"/>
  <c r="AF1377" i="2"/>
  <c r="AE1377" i="2"/>
  <c r="AD1377" i="2"/>
  <c r="AH1377" i="2" s="1"/>
  <c r="AB1377" i="2"/>
  <c r="Y1377" i="2"/>
  <c r="V1377" i="2"/>
  <c r="S1377" i="2"/>
  <c r="AC1377" i="2" s="1"/>
  <c r="P1377" i="2"/>
  <c r="M1377" i="2"/>
  <c r="J1377" i="2"/>
  <c r="AG1377" i="2" s="1"/>
  <c r="G1377" i="2"/>
  <c r="AF1376" i="2"/>
  <c r="AB1376" i="2"/>
  <c r="Y1376" i="2"/>
  <c r="AD1376" i="2" s="1"/>
  <c r="V1376" i="2"/>
  <c r="AE1376" i="2" s="1"/>
  <c r="S1376" i="2"/>
  <c r="AC1376" i="2" s="1"/>
  <c r="P1376" i="2"/>
  <c r="M1376" i="2"/>
  <c r="J1376" i="2"/>
  <c r="AG1376" i="2" s="1"/>
  <c r="G1376" i="2"/>
  <c r="AC1375" i="2"/>
  <c r="AB1375" i="2"/>
  <c r="Y1375" i="2"/>
  <c r="AD1375" i="2" s="1"/>
  <c r="V1375" i="2"/>
  <c r="AE1375" i="2" s="1"/>
  <c r="S1375" i="2"/>
  <c r="P1375" i="2"/>
  <c r="M1375" i="2"/>
  <c r="AF1375" i="2" s="1"/>
  <c r="J1375" i="2"/>
  <c r="AG1375" i="2" s="1"/>
  <c r="G1375" i="2"/>
  <c r="AD1374" i="2"/>
  <c r="AB1374" i="2"/>
  <c r="Y1374" i="2"/>
  <c r="V1374" i="2"/>
  <c r="AE1374" i="2" s="1"/>
  <c r="S1374" i="2"/>
  <c r="AC1374" i="2" s="1"/>
  <c r="P1374" i="2"/>
  <c r="M1374" i="2"/>
  <c r="AF1374" i="2" s="1"/>
  <c r="J1374" i="2"/>
  <c r="AG1374" i="2" s="1"/>
  <c r="G1374" i="2"/>
  <c r="AG1373" i="2"/>
  <c r="AF1373" i="2"/>
  <c r="AB1373" i="2"/>
  <c r="Y1373" i="2"/>
  <c r="AD1373" i="2" s="1"/>
  <c r="AH1373" i="2" s="1"/>
  <c r="V1373" i="2"/>
  <c r="AE1373" i="2" s="1"/>
  <c r="S1373" i="2"/>
  <c r="AC1373" i="2" s="1"/>
  <c r="P1373" i="2"/>
  <c r="M1373" i="2"/>
  <c r="J1373" i="2"/>
  <c r="G1373" i="2"/>
  <c r="AD1372" i="2"/>
  <c r="AC1372" i="2"/>
  <c r="AB1372" i="2"/>
  <c r="Y1372" i="2"/>
  <c r="V1372" i="2"/>
  <c r="AE1372" i="2" s="1"/>
  <c r="S1372" i="2"/>
  <c r="P1372" i="2"/>
  <c r="M1372" i="2"/>
  <c r="AF1372" i="2" s="1"/>
  <c r="J1372" i="2"/>
  <c r="AG1372" i="2" s="1"/>
  <c r="G1372" i="2"/>
  <c r="AF1371" i="2"/>
  <c r="AE1371" i="2"/>
  <c r="AD1371" i="2"/>
  <c r="AB1371" i="2"/>
  <c r="Y1371" i="2"/>
  <c r="V1371" i="2"/>
  <c r="S1371" i="2"/>
  <c r="AC1371" i="2" s="1"/>
  <c r="P1371" i="2"/>
  <c r="M1371" i="2"/>
  <c r="J1371" i="2"/>
  <c r="AG1371" i="2" s="1"/>
  <c r="G1371" i="2"/>
  <c r="AG1370" i="2"/>
  <c r="AF1370" i="2"/>
  <c r="AB1370" i="2"/>
  <c r="Y1370" i="2"/>
  <c r="AD1370" i="2" s="1"/>
  <c r="V1370" i="2"/>
  <c r="AE1370" i="2" s="1"/>
  <c r="S1370" i="2"/>
  <c r="AC1370" i="2" s="1"/>
  <c r="P1370" i="2"/>
  <c r="M1370" i="2"/>
  <c r="J1370" i="2"/>
  <c r="G1370" i="2"/>
  <c r="AC1369" i="2"/>
  <c r="AB1369" i="2"/>
  <c r="Y1369" i="2"/>
  <c r="AD1369" i="2" s="1"/>
  <c r="AH1369" i="2" s="1"/>
  <c r="V1369" i="2"/>
  <c r="AE1369" i="2" s="1"/>
  <c r="S1369" i="2"/>
  <c r="P1369" i="2"/>
  <c r="M1369" i="2"/>
  <c r="AF1369" i="2" s="1"/>
  <c r="J1369" i="2"/>
  <c r="AG1369" i="2" s="1"/>
  <c r="G1369" i="2"/>
  <c r="AD1368" i="2"/>
  <c r="AB1368" i="2"/>
  <c r="Y1368" i="2"/>
  <c r="V1368" i="2"/>
  <c r="AE1368" i="2" s="1"/>
  <c r="S1368" i="2"/>
  <c r="AC1368" i="2" s="1"/>
  <c r="P1368" i="2"/>
  <c r="M1368" i="2"/>
  <c r="AF1368" i="2" s="1"/>
  <c r="J1368" i="2"/>
  <c r="AG1368" i="2" s="1"/>
  <c r="G1368" i="2"/>
  <c r="AG1367" i="2"/>
  <c r="AF1367" i="2"/>
  <c r="AB1367" i="2"/>
  <c r="Y1367" i="2"/>
  <c r="AD1367" i="2" s="1"/>
  <c r="AH1367" i="2" s="1"/>
  <c r="V1367" i="2"/>
  <c r="AE1367" i="2" s="1"/>
  <c r="S1367" i="2"/>
  <c r="AC1367" i="2" s="1"/>
  <c r="P1367" i="2"/>
  <c r="M1367" i="2"/>
  <c r="J1367" i="2"/>
  <c r="G1367" i="2"/>
  <c r="AD1366" i="2"/>
  <c r="AH1366" i="2" s="1"/>
  <c r="AC1366" i="2"/>
  <c r="AB1366" i="2"/>
  <c r="Y1366" i="2"/>
  <c r="V1366" i="2"/>
  <c r="AE1366" i="2" s="1"/>
  <c r="S1366" i="2"/>
  <c r="P1366" i="2"/>
  <c r="M1366" i="2"/>
  <c r="AF1366" i="2" s="1"/>
  <c r="J1366" i="2"/>
  <c r="AG1366" i="2" s="1"/>
  <c r="G1366" i="2"/>
  <c r="AF1365" i="2"/>
  <c r="AE1365" i="2"/>
  <c r="AD1365" i="2"/>
  <c r="AH1365" i="2" s="1"/>
  <c r="AB1365" i="2"/>
  <c r="Y1365" i="2"/>
  <c r="V1365" i="2"/>
  <c r="S1365" i="2"/>
  <c r="AC1365" i="2" s="1"/>
  <c r="P1365" i="2"/>
  <c r="M1365" i="2"/>
  <c r="J1365" i="2"/>
  <c r="AG1365" i="2" s="1"/>
  <c r="G1365" i="2"/>
  <c r="AF1364" i="2"/>
  <c r="AB1364" i="2"/>
  <c r="Y1364" i="2"/>
  <c r="AD1364" i="2" s="1"/>
  <c r="AH1364" i="2" s="1"/>
  <c r="V1364" i="2"/>
  <c r="AE1364" i="2" s="1"/>
  <c r="S1364" i="2"/>
  <c r="AC1364" i="2" s="1"/>
  <c r="P1364" i="2"/>
  <c r="M1364" i="2"/>
  <c r="J1364" i="2"/>
  <c r="AG1364" i="2" s="1"/>
  <c r="G1364" i="2"/>
  <c r="AC1363" i="2"/>
  <c r="AB1363" i="2"/>
  <c r="Y1363" i="2"/>
  <c r="AD1363" i="2" s="1"/>
  <c r="AH1363" i="2" s="1"/>
  <c r="V1363" i="2"/>
  <c r="AE1363" i="2" s="1"/>
  <c r="S1363" i="2"/>
  <c r="P1363" i="2"/>
  <c r="M1363" i="2"/>
  <c r="AF1363" i="2" s="1"/>
  <c r="J1363" i="2"/>
  <c r="AG1363" i="2" s="1"/>
  <c r="G1363" i="2"/>
  <c r="AE1362" i="2"/>
  <c r="AD1362" i="2"/>
  <c r="AB1362" i="2"/>
  <c r="Y1362" i="2"/>
  <c r="V1362" i="2"/>
  <c r="S1362" i="2"/>
  <c r="AC1362" i="2" s="1"/>
  <c r="P1362" i="2"/>
  <c r="M1362" i="2"/>
  <c r="AF1362" i="2" s="1"/>
  <c r="J1362" i="2"/>
  <c r="AG1362" i="2" s="1"/>
  <c r="G1362" i="2"/>
  <c r="AG1361" i="2"/>
  <c r="AF1361" i="2"/>
  <c r="AB1361" i="2"/>
  <c r="Y1361" i="2"/>
  <c r="AD1361" i="2" s="1"/>
  <c r="V1361" i="2"/>
  <c r="AE1361" i="2" s="1"/>
  <c r="S1361" i="2"/>
  <c r="AC1361" i="2" s="1"/>
  <c r="P1361" i="2"/>
  <c r="M1361" i="2"/>
  <c r="J1361" i="2"/>
  <c r="G1361" i="2"/>
  <c r="AD1360" i="2"/>
  <c r="AC1360" i="2"/>
  <c r="AB1360" i="2"/>
  <c r="Y1360" i="2"/>
  <c r="V1360" i="2"/>
  <c r="AE1360" i="2" s="1"/>
  <c r="S1360" i="2"/>
  <c r="P1360" i="2"/>
  <c r="M1360" i="2"/>
  <c r="AF1360" i="2" s="1"/>
  <c r="J1360" i="2"/>
  <c r="AG1360" i="2" s="1"/>
  <c r="G1360" i="2"/>
  <c r="AF1359" i="2"/>
  <c r="AE1359" i="2"/>
  <c r="AD1359" i="2"/>
  <c r="AB1359" i="2"/>
  <c r="Y1359" i="2"/>
  <c r="V1359" i="2"/>
  <c r="S1359" i="2"/>
  <c r="AC1359" i="2" s="1"/>
  <c r="P1359" i="2"/>
  <c r="M1359" i="2"/>
  <c r="J1359" i="2"/>
  <c r="AG1359" i="2" s="1"/>
  <c r="G1359" i="2"/>
  <c r="AH1358" i="2"/>
  <c r="AG1358" i="2"/>
  <c r="AF1358" i="2"/>
  <c r="AB1358" i="2"/>
  <c r="Y1358" i="2"/>
  <c r="AD1358" i="2" s="1"/>
  <c r="V1358" i="2"/>
  <c r="AE1358" i="2" s="1"/>
  <c r="S1358" i="2"/>
  <c r="AC1358" i="2" s="1"/>
  <c r="P1358" i="2"/>
  <c r="M1358" i="2"/>
  <c r="J1358" i="2"/>
  <c r="G1358" i="2"/>
  <c r="AC1357" i="2"/>
  <c r="AB1357" i="2"/>
  <c r="Y1357" i="2"/>
  <c r="AD1357" i="2" s="1"/>
  <c r="AH1357" i="2" s="1"/>
  <c r="V1357" i="2"/>
  <c r="AE1357" i="2" s="1"/>
  <c r="S1357" i="2"/>
  <c r="P1357" i="2"/>
  <c r="M1357" i="2"/>
  <c r="AF1357" i="2" s="1"/>
  <c r="J1357" i="2"/>
  <c r="AG1357" i="2" s="1"/>
  <c r="G1357" i="2"/>
  <c r="AD1356" i="2"/>
  <c r="AH1356" i="2" s="1"/>
  <c r="AB1356" i="2"/>
  <c r="Y1356" i="2"/>
  <c r="V1356" i="2"/>
  <c r="AE1356" i="2" s="1"/>
  <c r="S1356" i="2"/>
  <c r="AC1356" i="2" s="1"/>
  <c r="P1356" i="2"/>
  <c r="M1356" i="2"/>
  <c r="AF1356" i="2" s="1"/>
  <c r="J1356" i="2"/>
  <c r="AG1356" i="2" s="1"/>
  <c r="G1356" i="2"/>
  <c r="AG1355" i="2"/>
  <c r="AF1355" i="2"/>
  <c r="AB1355" i="2"/>
  <c r="Y1355" i="2"/>
  <c r="AD1355" i="2" s="1"/>
  <c r="AH1355" i="2" s="1"/>
  <c r="V1355" i="2"/>
  <c r="AE1355" i="2" s="1"/>
  <c r="S1355" i="2"/>
  <c r="AC1355" i="2" s="1"/>
  <c r="P1355" i="2"/>
  <c r="M1355" i="2"/>
  <c r="J1355" i="2"/>
  <c r="G1355" i="2"/>
  <c r="AD1354" i="2"/>
  <c r="AC1354" i="2"/>
  <c r="AB1354" i="2"/>
  <c r="Y1354" i="2"/>
  <c r="V1354" i="2"/>
  <c r="AE1354" i="2" s="1"/>
  <c r="S1354" i="2"/>
  <c r="P1354" i="2"/>
  <c r="M1354" i="2"/>
  <c r="AF1354" i="2" s="1"/>
  <c r="J1354" i="2"/>
  <c r="AG1354" i="2" s="1"/>
  <c r="G1354" i="2"/>
  <c r="AF1353" i="2"/>
  <c r="AE1353" i="2"/>
  <c r="AD1353" i="2"/>
  <c r="AB1353" i="2"/>
  <c r="Y1353" i="2"/>
  <c r="V1353" i="2"/>
  <c r="S1353" i="2"/>
  <c r="AC1353" i="2" s="1"/>
  <c r="P1353" i="2"/>
  <c r="M1353" i="2"/>
  <c r="J1353" i="2"/>
  <c r="AG1353" i="2" s="1"/>
  <c r="G1353" i="2"/>
  <c r="AH1352" i="2"/>
  <c r="AG1352" i="2"/>
  <c r="AF1352" i="2"/>
  <c r="AB1352" i="2"/>
  <c r="Y1352" i="2"/>
  <c r="AD1352" i="2" s="1"/>
  <c r="V1352" i="2"/>
  <c r="AE1352" i="2" s="1"/>
  <c r="S1352" i="2"/>
  <c r="AC1352" i="2" s="1"/>
  <c r="P1352" i="2"/>
  <c r="M1352" i="2"/>
  <c r="J1352" i="2"/>
  <c r="G1352" i="2"/>
  <c r="AC1351" i="2"/>
  <c r="AH1351" i="2" s="1"/>
  <c r="AB1351" i="2"/>
  <c r="Y1351" i="2"/>
  <c r="AD1351" i="2" s="1"/>
  <c r="V1351" i="2"/>
  <c r="AE1351" i="2" s="1"/>
  <c r="S1351" i="2"/>
  <c r="P1351" i="2"/>
  <c r="M1351" i="2"/>
  <c r="AF1351" i="2" s="1"/>
  <c r="J1351" i="2"/>
  <c r="AG1351" i="2" s="1"/>
  <c r="G1351" i="2"/>
  <c r="AD1350" i="2"/>
  <c r="AH1350" i="2" s="1"/>
  <c r="AB1350" i="2"/>
  <c r="Y1350" i="2"/>
  <c r="V1350" i="2"/>
  <c r="AE1350" i="2" s="1"/>
  <c r="S1350" i="2"/>
  <c r="AC1350" i="2" s="1"/>
  <c r="P1350" i="2"/>
  <c r="M1350" i="2"/>
  <c r="AF1350" i="2" s="1"/>
  <c r="J1350" i="2"/>
  <c r="AG1350" i="2" s="1"/>
  <c r="G1350" i="2"/>
  <c r="AG1349" i="2"/>
  <c r="AF1349" i="2"/>
  <c r="AB1349" i="2"/>
  <c r="Y1349" i="2"/>
  <c r="AD1349" i="2" s="1"/>
  <c r="AH1349" i="2" s="1"/>
  <c r="V1349" i="2"/>
  <c r="AE1349" i="2" s="1"/>
  <c r="S1349" i="2"/>
  <c r="AC1349" i="2" s="1"/>
  <c r="P1349" i="2"/>
  <c r="M1349" i="2"/>
  <c r="J1349" i="2"/>
  <c r="G1349" i="2"/>
  <c r="AD1348" i="2"/>
  <c r="AC1348" i="2"/>
  <c r="AB1348" i="2"/>
  <c r="Y1348" i="2"/>
  <c r="V1348" i="2"/>
  <c r="AE1348" i="2" s="1"/>
  <c r="S1348" i="2"/>
  <c r="P1348" i="2"/>
  <c r="M1348" i="2"/>
  <c r="AF1348" i="2" s="1"/>
  <c r="J1348" i="2"/>
  <c r="AG1348" i="2" s="1"/>
  <c r="G1348" i="2"/>
  <c r="AF1347" i="2"/>
  <c r="AE1347" i="2"/>
  <c r="AD1347" i="2"/>
  <c r="AB1347" i="2"/>
  <c r="Y1347" i="2"/>
  <c r="V1347" i="2"/>
  <c r="S1347" i="2"/>
  <c r="AC1347" i="2" s="1"/>
  <c r="P1347" i="2"/>
  <c r="M1347" i="2"/>
  <c r="J1347" i="2"/>
  <c r="AG1347" i="2" s="1"/>
  <c r="G1347" i="2"/>
  <c r="AF1346" i="2"/>
  <c r="AB1346" i="2"/>
  <c r="Y1346" i="2"/>
  <c r="AD1346" i="2" s="1"/>
  <c r="V1346" i="2"/>
  <c r="AE1346" i="2" s="1"/>
  <c r="S1346" i="2"/>
  <c r="AC1346" i="2" s="1"/>
  <c r="P1346" i="2"/>
  <c r="M1346" i="2"/>
  <c r="J1346" i="2"/>
  <c r="AG1346" i="2" s="1"/>
  <c r="G1346" i="2"/>
  <c r="AC1345" i="2"/>
  <c r="AB1345" i="2"/>
  <c r="Y1345" i="2"/>
  <c r="AD1345" i="2" s="1"/>
  <c r="AH1345" i="2" s="1"/>
  <c r="V1345" i="2"/>
  <c r="AE1345" i="2" s="1"/>
  <c r="S1345" i="2"/>
  <c r="P1345" i="2"/>
  <c r="M1345" i="2"/>
  <c r="AF1345" i="2" s="1"/>
  <c r="J1345" i="2"/>
  <c r="AG1345" i="2" s="1"/>
  <c r="G1345" i="2"/>
  <c r="AE1344" i="2"/>
  <c r="AD1344" i="2"/>
  <c r="AB1344" i="2"/>
  <c r="Y1344" i="2"/>
  <c r="V1344" i="2"/>
  <c r="S1344" i="2"/>
  <c r="AC1344" i="2" s="1"/>
  <c r="P1344" i="2"/>
  <c r="M1344" i="2"/>
  <c r="AF1344" i="2" s="1"/>
  <c r="J1344" i="2"/>
  <c r="AG1344" i="2" s="1"/>
  <c r="G1344" i="2"/>
  <c r="AG1343" i="2"/>
  <c r="AF1343" i="2"/>
  <c r="AB1343" i="2"/>
  <c r="Y1343" i="2"/>
  <c r="AD1343" i="2" s="1"/>
  <c r="AH1343" i="2" s="1"/>
  <c r="V1343" i="2"/>
  <c r="AE1343" i="2" s="1"/>
  <c r="S1343" i="2"/>
  <c r="AC1343" i="2" s="1"/>
  <c r="P1343" i="2"/>
  <c r="M1343" i="2"/>
  <c r="J1343" i="2"/>
  <c r="G1343" i="2"/>
  <c r="AD1342" i="2"/>
  <c r="AC1342" i="2"/>
  <c r="AB1342" i="2"/>
  <c r="Y1342" i="2"/>
  <c r="V1342" i="2"/>
  <c r="AE1342" i="2" s="1"/>
  <c r="S1342" i="2"/>
  <c r="P1342" i="2"/>
  <c r="M1342" i="2"/>
  <c r="AF1342" i="2" s="1"/>
  <c r="J1342" i="2"/>
  <c r="AG1342" i="2" s="1"/>
  <c r="G1342" i="2"/>
  <c r="AF1341" i="2"/>
  <c r="AE1341" i="2"/>
  <c r="AD1341" i="2"/>
  <c r="AB1341" i="2"/>
  <c r="Y1341" i="2"/>
  <c r="V1341" i="2"/>
  <c r="S1341" i="2"/>
  <c r="AC1341" i="2" s="1"/>
  <c r="P1341" i="2"/>
  <c r="M1341" i="2"/>
  <c r="J1341" i="2"/>
  <c r="AG1341" i="2" s="1"/>
  <c r="G1341" i="2"/>
  <c r="AG1340" i="2"/>
  <c r="AF1340" i="2"/>
  <c r="AB1340" i="2"/>
  <c r="Y1340" i="2"/>
  <c r="AD1340" i="2" s="1"/>
  <c r="AH1340" i="2" s="1"/>
  <c r="V1340" i="2"/>
  <c r="AE1340" i="2" s="1"/>
  <c r="S1340" i="2"/>
  <c r="AC1340" i="2" s="1"/>
  <c r="P1340" i="2"/>
  <c r="M1340" i="2"/>
  <c r="J1340" i="2"/>
  <c r="G1340" i="2"/>
  <c r="AC1339" i="2"/>
  <c r="AB1339" i="2"/>
  <c r="Y1339" i="2"/>
  <c r="AD1339" i="2" s="1"/>
  <c r="V1339" i="2"/>
  <c r="AE1339" i="2" s="1"/>
  <c r="AH1339" i="2" s="1"/>
  <c r="S1339" i="2"/>
  <c r="P1339" i="2"/>
  <c r="M1339" i="2"/>
  <c r="AF1339" i="2" s="1"/>
  <c r="J1339" i="2"/>
  <c r="AG1339" i="2" s="1"/>
  <c r="G1339" i="2"/>
  <c r="AF1338" i="2"/>
  <c r="AE1338" i="2"/>
  <c r="AD1338" i="2"/>
  <c r="AB1338" i="2"/>
  <c r="Y1338" i="2"/>
  <c r="V1338" i="2"/>
  <c r="S1338" i="2"/>
  <c r="AC1338" i="2" s="1"/>
  <c r="P1338" i="2"/>
  <c r="M1338" i="2"/>
  <c r="J1338" i="2"/>
  <c r="AG1338" i="2" s="1"/>
  <c r="G1338" i="2"/>
  <c r="AG1337" i="2"/>
  <c r="AF1337" i="2"/>
  <c r="AC1337" i="2"/>
  <c r="AB1337" i="2"/>
  <c r="Y1337" i="2"/>
  <c r="AD1337" i="2" s="1"/>
  <c r="V1337" i="2"/>
  <c r="AE1337" i="2" s="1"/>
  <c r="S1337" i="2"/>
  <c r="P1337" i="2"/>
  <c r="M1337" i="2"/>
  <c r="J1337" i="2"/>
  <c r="G1337" i="2"/>
  <c r="AD1336" i="2"/>
  <c r="AC1336" i="2"/>
  <c r="AB1336" i="2"/>
  <c r="Y1336" i="2"/>
  <c r="V1336" i="2"/>
  <c r="AE1336" i="2" s="1"/>
  <c r="S1336" i="2"/>
  <c r="P1336" i="2"/>
  <c r="M1336" i="2"/>
  <c r="AF1336" i="2" s="1"/>
  <c r="J1336" i="2"/>
  <c r="AG1336" i="2" s="1"/>
  <c r="G1336" i="2"/>
  <c r="AF1335" i="2"/>
  <c r="AE1335" i="2"/>
  <c r="AD1335" i="2"/>
  <c r="AB1335" i="2"/>
  <c r="Y1335" i="2"/>
  <c r="V1335" i="2"/>
  <c r="S1335" i="2"/>
  <c r="AC1335" i="2" s="1"/>
  <c r="P1335" i="2"/>
  <c r="M1335" i="2"/>
  <c r="J1335" i="2"/>
  <c r="AG1335" i="2" s="1"/>
  <c r="G1335" i="2"/>
  <c r="AF1334" i="2"/>
  <c r="AH1334" i="2" s="1"/>
  <c r="AB1334" i="2"/>
  <c r="Y1334" i="2"/>
  <c r="AD1334" i="2" s="1"/>
  <c r="V1334" i="2"/>
  <c r="AE1334" i="2" s="1"/>
  <c r="S1334" i="2"/>
  <c r="AC1334" i="2" s="1"/>
  <c r="P1334" i="2"/>
  <c r="M1334" i="2"/>
  <c r="J1334" i="2"/>
  <c r="AG1334" i="2" s="1"/>
  <c r="G1334" i="2"/>
  <c r="AC1333" i="2"/>
  <c r="AB1333" i="2"/>
  <c r="Y1333" i="2"/>
  <c r="AD1333" i="2" s="1"/>
  <c r="V1333" i="2"/>
  <c r="AE1333" i="2" s="1"/>
  <c r="S1333" i="2"/>
  <c r="P1333" i="2"/>
  <c r="M1333" i="2"/>
  <c r="AF1333" i="2" s="1"/>
  <c r="J1333" i="2"/>
  <c r="AG1333" i="2" s="1"/>
  <c r="G1333" i="2"/>
  <c r="AF1332" i="2"/>
  <c r="AD1332" i="2"/>
  <c r="AB1332" i="2"/>
  <c r="Y1332" i="2"/>
  <c r="V1332" i="2"/>
  <c r="AE1332" i="2" s="1"/>
  <c r="S1332" i="2"/>
  <c r="AC1332" i="2" s="1"/>
  <c r="P1332" i="2"/>
  <c r="M1332" i="2"/>
  <c r="J1332" i="2"/>
  <c r="AG1332" i="2" s="1"/>
  <c r="G1332" i="2"/>
  <c r="AG1331" i="2"/>
  <c r="AF1331" i="2"/>
  <c r="AC1331" i="2"/>
  <c r="AB1331" i="2"/>
  <c r="Y1331" i="2"/>
  <c r="AD1331" i="2" s="1"/>
  <c r="AH1331" i="2" s="1"/>
  <c r="V1331" i="2"/>
  <c r="AE1331" i="2" s="1"/>
  <c r="S1331" i="2"/>
  <c r="P1331" i="2"/>
  <c r="M1331" i="2"/>
  <c r="J1331" i="2"/>
  <c r="G1331" i="2"/>
  <c r="AD1330" i="2"/>
  <c r="AC1330" i="2"/>
  <c r="AB1330" i="2"/>
  <c r="Y1330" i="2"/>
  <c r="V1330" i="2"/>
  <c r="AE1330" i="2" s="1"/>
  <c r="S1330" i="2"/>
  <c r="P1330" i="2"/>
  <c r="M1330" i="2"/>
  <c r="AF1330" i="2" s="1"/>
  <c r="J1330" i="2"/>
  <c r="AG1330" i="2" s="1"/>
  <c r="G1330" i="2"/>
  <c r="AF1329" i="2"/>
  <c r="AE1329" i="2"/>
  <c r="AD1329" i="2"/>
  <c r="AB1329" i="2"/>
  <c r="Y1329" i="2"/>
  <c r="V1329" i="2"/>
  <c r="S1329" i="2"/>
  <c r="AC1329" i="2" s="1"/>
  <c r="P1329" i="2"/>
  <c r="M1329" i="2"/>
  <c r="J1329" i="2"/>
  <c r="AG1329" i="2" s="1"/>
  <c r="G1329" i="2"/>
  <c r="AH1328" i="2"/>
  <c r="AG1328" i="2"/>
  <c r="AF1328" i="2"/>
  <c r="AB1328" i="2"/>
  <c r="Y1328" i="2"/>
  <c r="AD1328" i="2" s="1"/>
  <c r="V1328" i="2"/>
  <c r="AE1328" i="2" s="1"/>
  <c r="S1328" i="2"/>
  <c r="AC1328" i="2" s="1"/>
  <c r="P1328" i="2"/>
  <c r="M1328" i="2"/>
  <c r="J1328" i="2"/>
  <c r="G1328" i="2"/>
  <c r="AH1327" i="2"/>
  <c r="AD1327" i="2"/>
  <c r="AC1327" i="2"/>
  <c r="AB1327" i="2"/>
  <c r="Y1327" i="2"/>
  <c r="V1327" i="2"/>
  <c r="AE1327" i="2" s="1"/>
  <c r="S1327" i="2"/>
  <c r="P1327" i="2"/>
  <c r="M1327" i="2"/>
  <c r="AF1327" i="2" s="1"/>
  <c r="J1327" i="2"/>
  <c r="AG1327" i="2" s="1"/>
  <c r="G1327" i="2"/>
  <c r="AF1326" i="2"/>
  <c r="AE1326" i="2"/>
  <c r="AD1326" i="2"/>
  <c r="AH1326" i="2" s="1"/>
  <c r="AB1326" i="2"/>
  <c r="Y1326" i="2"/>
  <c r="V1326" i="2"/>
  <c r="S1326" i="2"/>
  <c r="AC1326" i="2" s="1"/>
  <c r="P1326" i="2"/>
  <c r="M1326" i="2"/>
  <c r="J1326" i="2"/>
  <c r="AG1326" i="2" s="1"/>
  <c r="G1326" i="2"/>
  <c r="AG1325" i="2"/>
  <c r="AF1325" i="2"/>
  <c r="AC1325" i="2"/>
  <c r="AB1325" i="2"/>
  <c r="Y1325" i="2"/>
  <c r="AD1325" i="2" s="1"/>
  <c r="V1325" i="2"/>
  <c r="AE1325" i="2" s="1"/>
  <c r="S1325" i="2"/>
  <c r="P1325" i="2"/>
  <c r="M1325" i="2"/>
  <c r="J1325" i="2"/>
  <c r="G1325" i="2"/>
  <c r="AD1324" i="2"/>
  <c r="AC1324" i="2"/>
  <c r="AB1324" i="2"/>
  <c r="Y1324" i="2"/>
  <c r="V1324" i="2"/>
  <c r="AE1324" i="2" s="1"/>
  <c r="S1324" i="2"/>
  <c r="P1324" i="2"/>
  <c r="M1324" i="2"/>
  <c r="AF1324" i="2" s="1"/>
  <c r="J1324" i="2"/>
  <c r="AG1324" i="2" s="1"/>
  <c r="G1324" i="2"/>
  <c r="AF1323" i="2"/>
  <c r="AE1323" i="2"/>
  <c r="AD1323" i="2"/>
  <c r="AB1323" i="2"/>
  <c r="Y1323" i="2"/>
  <c r="V1323" i="2"/>
  <c r="S1323" i="2"/>
  <c r="AC1323" i="2" s="1"/>
  <c r="P1323" i="2"/>
  <c r="M1323" i="2"/>
  <c r="J1323" i="2"/>
  <c r="AG1323" i="2" s="1"/>
  <c r="G1323" i="2"/>
  <c r="AF1322" i="2"/>
  <c r="AB1322" i="2"/>
  <c r="Y1322" i="2"/>
  <c r="AD1322" i="2" s="1"/>
  <c r="V1322" i="2"/>
  <c r="AE1322" i="2" s="1"/>
  <c r="S1322" i="2"/>
  <c r="AC1322" i="2" s="1"/>
  <c r="P1322" i="2"/>
  <c r="M1322" i="2"/>
  <c r="J1322" i="2"/>
  <c r="AG1322" i="2" s="1"/>
  <c r="G1322" i="2"/>
  <c r="AD1321" i="2"/>
  <c r="AC1321" i="2"/>
  <c r="AB1321" i="2"/>
  <c r="Y1321" i="2"/>
  <c r="V1321" i="2"/>
  <c r="AE1321" i="2" s="1"/>
  <c r="S1321" i="2"/>
  <c r="P1321" i="2"/>
  <c r="M1321" i="2"/>
  <c r="AF1321" i="2" s="1"/>
  <c r="AH1321" i="2" s="1"/>
  <c r="J1321" i="2"/>
  <c r="AG1321" i="2" s="1"/>
  <c r="G1321" i="2"/>
  <c r="AF1320" i="2"/>
  <c r="AD1320" i="2"/>
  <c r="AB1320" i="2"/>
  <c r="Y1320" i="2"/>
  <c r="V1320" i="2"/>
  <c r="AE1320" i="2" s="1"/>
  <c r="S1320" i="2"/>
  <c r="AC1320" i="2" s="1"/>
  <c r="P1320" i="2"/>
  <c r="M1320" i="2"/>
  <c r="J1320" i="2"/>
  <c r="AG1320" i="2" s="1"/>
  <c r="G1320" i="2"/>
  <c r="AG1319" i="2"/>
  <c r="AF1319" i="2"/>
  <c r="AB1319" i="2"/>
  <c r="Y1319" i="2"/>
  <c r="AD1319" i="2" s="1"/>
  <c r="V1319" i="2"/>
  <c r="AE1319" i="2" s="1"/>
  <c r="S1319" i="2"/>
  <c r="AC1319" i="2" s="1"/>
  <c r="P1319" i="2"/>
  <c r="M1319" i="2"/>
  <c r="J1319" i="2"/>
  <c r="G1319" i="2"/>
  <c r="AD1318" i="2"/>
  <c r="AC1318" i="2"/>
  <c r="AB1318" i="2"/>
  <c r="Y1318" i="2"/>
  <c r="V1318" i="2"/>
  <c r="AE1318" i="2" s="1"/>
  <c r="S1318" i="2"/>
  <c r="P1318" i="2"/>
  <c r="M1318" i="2"/>
  <c r="AF1318" i="2" s="1"/>
  <c r="AH1318" i="2" s="1"/>
  <c r="J1318" i="2"/>
  <c r="AG1318" i="2" s="1"/>
  <c r="G1318" i="2"/>
  <c r="AF1317" i="2"/>
  <c r="AE1317" i="2"/>
  <c r="AD1317" i="2"/>
  <c r="AB1317" i="2"/>
  <c r="Y1317" i="2"/>
  <c r="V1317" i="2"/>
  <c r="S1317" i="2"/>
  <c r="AC1317" i="2" s="1"/>
  <c r="P1317" i="2"/>
  <c r="M1317" i="2"/>
  <c r="J1317" i="2"/>
  <c r="AG1317" i="2" s="1"/>
  <c r="G1317" i="2"/>
  <c r="AH1316" i="2"/>
  <c r="AG1316" i="2"/>
  <c r="AF1316" i="2"/>
  <c r="AB1316" i="2"/>
  <c r="Y1316" i="2"/>
  <c r="AD1316" i="2" s="1"/>
  <c r="V1316" i="2"/>
  <c r="AE1316" i="2" s="1"/>
  <c r="S1316" i="2"/>
  <c r="AC1316" i="2" s="1"/>
  <c r="P1316" i="2"/>
  <c r="M1316" i="2"/>
  <c r="J1316" i="2"/>
  <c r="G1316" i="2"/>
  <c r="AF1315" i="2"/>
  <c r="AD1315" i="2"/>
  <c r="AH1315" i="2" s="1"/>
  <c r="AC1315" i="2"/>
  <c r="AB1315" i="2"/>
  <c r="Y1315" i="2"/>
  <c r="V1315" i="2"/>
  <c r="AE1315" i="2" s="1"/>
  <c r="S1315" i="2"/>
  <c r="P1315" i="2"/>
  <c r="M1315" i="2"/>
  <c r="J1315" i="2"/>
  <c r="AG1315" i="2" s="1"/>
  <c r="G1315" i="2"/>
  <c r="AF1314" i="2"/>
  <c r="AE1314" i="2"/>
  <c r="AD1314" i="2"/>
  <c r="AH1314" i="2" s="1"/>
  <c r="AB1314" i="2"/>
  <c r="Y1314" i="2"/>
  <c r="V1314" i="2"/>
  <c r="S1314" i="2"/>
  <c r="AC1314" i="2" s="1"/>
  <c r="P1314" i="2"/>
  <c r="M1314" i="2"/>
  <c r="J1314" i="2"/>
  <c r="AG1314" i="2" s="1"/>
  <c r="G1314" i="2"/>
  <c r="AG1313" i="2"/>
  <c r="AF1313" i="2"/>
  <c r="AE1313" i="2"/>
  <c r="AC1313" i="2"/>
  <c r="AB1313" i="2"/>
  <c r="Y1313" i="2"/>
  <c r="AD1313" i="2" s="1"/>
  <c r="V1313" i="2"/>
  <c r="S1313" i="2"/>
  <c r="P1313" i="2"/>
  <c r="M1313" i="2"/>
  <c r="J1313" i="2"/>
  <c r="G1313" i="2"/>
  <c r="AH1312" i="2"/>
  <c r="AG1312" i="2"/>
  <c r="AD1312" i="2"/>
  <c r="AB1312" i="2"/>
  <c r="Y1312" i="2"/>
  <c r="V1312" i="2"/>
  <c r="AE1312" i="2" s="1"/>
  <c r="S1312" i="2"/>
  <c r="AC1312" i="2" s="1"/>
  <c r="P1312" i="2"/>
  <c r="M1312" i="2"/>
  <c r="AF1312" i="2" s="1"/>
  <c r="J1312" i="2"/>
  <c r="G1312" i="2"/>
  <c r="AG1311" i="2"/>
  <c r="AE1311" i="2"/>
  <c r="AB1311" i="2"/>
  <c r="Y1311" i="2"/>
  <c r="AD1311" i="2" s="1"/>
  <c r="AH1311" i="2" s="1"/>
  <c r="V1311" i="2"/>
  <c r="S1311" i="2"/>
  <c r="AC1311" i="2" s="1"/>
  <c r="P1311" i="2"/>
  <c r="M1311" i="2"/>
  <c r="AF1311" i="2" s="1"/>
  <c r="J1311" i="2"/>
  <c r="G1311" i="2"/>
  <c r="AB1310" i="2"/>
  <c r="Y1310" i="2"/>
  <c r="AD1310" i="2" s="1"/>
  <c r="V1310" i="2"/>
  <c r="AE1310" i="2" s="1"/>
  <c r="S1310" i="2"/>
  <c r="AC1310" i="2" s="1"/>
  <c r="P1310" i="2"/>
  <c r="M1310" i="2"/>
  <c r="AF1310" i="2" s="1"/>
  <c r="J1310" i="2"/>
  <c r="AG1310" i="2" s="1"/>
  <c r="G1310" i="2"/>
  <c r="AG1309" i="2"/>
  <c r="AF1309" i="2"/>
  <c r="AE1309" i="2"/>
  <c r="AC1309" i="2"/>
  <c r="AB1309" i="2"/>
  <c r="Y1309" i="2"/>
  <c r="AD1309" i="2" s="1"/>
  <c r="V1309" i="2"/>
  <c r="S1309" i="2"/>
  <c r="P1309" i="2"/>
  <c r="M1309" i="2"/>
  <c r="J1309" i="2"/>
  <c r="G1309" i="2"/>
  <c r="AG1308" i="2"/>
  <c r="AE1308" i="2"/>
  <c r="AD1308" i="2"/>
  <c r="AC1308" i="2"/>
  <c r="AB1308" i="2"/>
  <c r="Y1308" i="2"/>
  <c r="V1308" i="2"/>
  <c r="S1308" i="2"/>
  <c r="P1308" i="2"/>
  <c r="M1308" i="2"/>
  <c r="AF1308" i="2" s="1"/>
  <c r="J1308" i="2"/>
  <c r="G1308" i="2"/>
  <c r="AG1307" i="2"/>
  <c r="AE1307" i="2"/>
  <c r="AC1307" i="2"/>
  <c r="AB1307" i="2"/>
  <c r="Y1307" i="2"/>
  <c r="AD1307" i="2" s="1"/>
  <c r="V1307" i="2"/>
  <c r="S1307" i="2"/>
  <c r="P1307" i="2"/>
  <c r="M1307" i="2"/>
  <c r="AF1307" i="2" s="1"/>
  <c r="J1307" i="2"/>
  <c r="G1307" i="2"/>
  <c r="AD1306" i="2"/>
  <c r="AB1306" i="2"/>
  <c r="Y1306" i="2"/>
  <c r="V1306" i="2"/>
  <c r="AE1306" i="2" s="1"/>
  <c r="S1306" i="2"/>
  <c r="AC1306" i="2" s="1"/>
  <c r="AH1306" i="2" s="1"/>
  <c r="P1306" i="2"/>
  <c r="M1306" i="2"/>
  <c r="AF1306" i="2" s="1"/>
  <c r="J1306" i="2"/>
  <c r="AG1306" i="2" s="1"/>
  <c r="G1306" i="2"/>
  <c r="AG1305" i="2"/>
  <c r="AE1305" i="2"/>
  <c r="AB1305" i="2"/>
  <c r="Y1305" i="2"/>
  <c r="AD1305" i="2" s="1"/>
  <c r="V1305" i="2"/>
  <c r="S1305" i="2"/>
  <c r="AC1305" i="2" s="1"/>
  <c r="P1305" i="2"/>
  <c r="M1305" i="2"/>
  <c r="AF1305" i="2" s="1"/>
  <c r="J1305" i="2"/>
  <c r="G1305" i="2"/>
  <c r="AC1304" i="2"/>
  <c r="AB1304" i="2"/>
  <c r="Y1304" i="2"/>
  <c r="AD1304" i="2" s="1"/>
  <c r="V1304" i="2"/>
  <c r="AE1304" i="2" s="1"/>
  <c r="S1304" i="2"/>
  <c r="P1304" i="2"/>
  <c r="M1304" i="2"/>
  <c r="AF1304" i="2" s="1"/>
  <c r="J1304" i="2"/>
  <c r="AG1304" i="2" s="1"/>
  <c r="G1304" i="2"/>
  <c r="AG1303" i="2"/>
  <c r="AF1303" i="2"/>
  <c r="AE1303" i="2"/>
  <c r="AC1303" i="2"/>
  <c r="AB1303" i="2"/>
  <c r="Y1303" i="2"/>
  <c r="AD1303" i="2" s="1"/>
  <c r="V1303" i="2"/>
  <c r="S1303" i="2"/>
  <c r="P1303" i="2"/>
  <c r="M1303" i="2"/>
  <c r="J1303" i="2"/>
  <c r="G1303" i="2"/>
  <c r="AG1302" i="2"/>
  <c r="AE1302" i="2"/>
  <c r="AD1302" i="2"/>
  <c r="AC1302" i="2"/>
  <c r="AB1302" i="2"/>
  <c r="Y1302" i="2"/>
  <c r="V1302" i="2"/>
  <c r="S1302" i="2"/>
  <c r="P1302" i="2"/>
  <c r="M1302" i="2"/>
  <c r="AF1302" i="2" s="1"/>
  <c r="J1302" i="2"/>
  <c r="G1302" i="2"/>
  <c r="AG1301" i="2"/>
  <c r="AF1301" i="2"/>
  <c r="AE1301" i="2"/>
  <c r="AC1301" i="2"/>
  <c r="AB1301" i="2"/>
  <c r="Y1301" i="2"/>
  <c r="AD1301" i="2" s="1"/>
  <c r="V1301" i="2"/>
  <c r="S1301" i="2"/>
  <c r="P1301" i="2"/>
  <c r="M1301" i="2"/>
  <c r="J1301" i="2"/>
  <c r="G1301" i="2"/>
  <c r="AH1300" i="2"/>
  <c r="AG1300" i="2"/>
  <c r="AD1300" i="2"/>
  <c r="AB1300" i="2"/>
  <c r="Y1300" i="2"/>
  <c r="V1300" i="2"/>
  <c r="AE1300" i="2" s="1"/>
  <c r="S1300" i="2"/>
  <c r="AC1300" i="2" s="1"/>
  <c r="P1300" i="2"/>
  <c r="M1300" i="2"/>
  <c r="AF1300" i="2" s="1"/>
  <c r="J1300" i="2"/>
  <c r="G1300" i="2"/>
  <c r="AG1299" i="2"/>
  <c r="AE1299" i="2"/>
  <c r="AB1299" i="2"/>
  <c r="Y1299" i="2"/>
  <c r="AD1299" i="2" s="1"/>
  <c r="AH1299" i="2" s="1"/>
  <c r="V1299" i="2"/>
  <c r="S1299" i="2"/>
  <c r="AC1299" i="2" s="1"/>
  <c r="P1299" i="2"/>
  <c r="M1299" i="2"/>
  <c r="AF1299" i="2" s="1"/>
  <c r="J1299" i="2"/>
  <c r="G1299" i="2"/>
  <c r="AB1298" i="2"/>
  <c r="Y1298" i="2"/>
  <c r="AD1298" i="2" s="1"/>
  <c r="V1298" i="2"/>
  <c r="AE1298" i="2" s="1"/>
  <c r="S1298" i="2"/>
  <c r="AC1298" i="2" s="1"/>
  <c r="P1298" i="2"/>
  <c r="M1298" i="2"/>
  <c r="AF1298" i="2" s="1"/>
  <c r="J1298" i="2"/>
  <c r="AG1298" i="2" s="1"/>
  <c r="G1298" i="2"/>
  <c r="AG1297" i="2"/>
  <c r="AF1297" i="2"/>
  <c r="AE1297" i="2"/>
  <c r="AC1297" i="2"/>
  <c r="AB1297" i="2"/>
  <c r="Y1297" i="2"/>
  <c r="AD1297" i="2" s="1"/>
  <c r="V1297" i="2"/>
  <c r="S1297" i="2"/>
  <c r="P1297" i="2"/>
  <c r="M1297" i="2"/>
  <c r="J1297" i="2"/>
  <c r="G1297" i="2"/>
  <c r="AG1296" i="2"/>
  <c r="AE1296" i="2"/>
  <c r="AD1296" i="2"/>
  <c r="AC1296" i="2"/>
  <c r="AB1296" i="2"/>
  <c r="Y1296" i="2"/>
  <c r="V1296" i="2"/>
  <c r="S1296" i="2"/>
  <c r="P1296" i="2"/>
  <c r="M1296" i="2"/>
  <c r="AF1296" i="2" s="1"/>
  <c r="J1296" i="2"/>
  <c r="G1296" i="2"/>
  <c r="AG1295" i="2"/>
  <c r="AE1295" i="2"/>
  <c r="AC1295" i="2"/>
  <c r="AB1295" i="2"/>
  <c r="Y1295" i="2"/>
  <c r="AD1295" i="2" s="1"/>
  <c r="V1295" i="2"/>
  <c r="S1295" i="2"/>
  <c r="P1295" i="2"/>
  <c r="M1295" i="2"/>
  <c r="AF1295" i="2" s="1"/>
  <c r="J1295" i="2"/>
  <c r="G1295" i="2"/>
  <c r="AD1294" i="2"/>
  <c r="AB1294" i="2"/>
  <c r="Y1294" i="2"/>
  <c r="V1294" i="2"/>
  <c r="AE1294" i="2" s="1"/>
  <c r="S1294" i="2"/>
  <c r="AC1294" i="2" s="1"/>
  <c r="P1294" i="2"/>
  <c r="M1294" i="2"/>
  <c r="AF1294" i="2" s="1"/>
  <c r="J1294" i="2"/>
  <c r="AG1294" i="2" s="1"/>
  <c r="G1294" i="2"/>
  <c r="AG1293" i="2"/>
  <c r="AE1293" i="2"/>
  <c r="AB1293" i="2"/>
  <c r="Y1293" i="2"/>
  <c r="AD1293" i="2" s="1"/>
  <c r="V1293" i="2"/>
  <c r="S1293" i="2"/>
  <c r="AC1293" i="2" s="1"/>
  <c r="P1293" i="2"/>
  <c r="M1293" i="2"/>
  <c r="AF1293" i="2" s="1"/>
  <c r="J1293" i="2"/>
  <c r="G1293" i="2"/>
  <c r="AC1292" i="2"/>
  <c r="AB1292" i="2"/>
  <c r="Y1292" i="2"/>
  <c r="AD1292" i="2" s="1"/>
  <c r="V1292" i="2"/>
  <c r="AE1292" i="2" s="1"/>
  <c r="S1292" i="2"/>
  <c r="P1292" i="2"/>
  <c r="M1292" i="2"/>
  <c r="AF1292" i="2" s="1"/>
  <c r="J1292" i="2"/>
  <c r="AG1292" i="2" s="1"/>
  <c r="G1292" i="2"/>
  <c r="AG1291" i="2"/>
  <c r="AF1291" i="2"/>
  <c r="AE1291" i="2"/>
  <c r="AC1291" i="2"/>
  <c r="AB1291" i="2"/>
  <c r="Y1291" i="2"/>
  <c r="AD1291" i="2" s="1"/>
  <c r="V1291" i="2"/>
  <c r="S1291" i="2"/>
  <c r="P1291" i="2"/>
  <c r="M1291" i="2"/>
  <c r="J1291" i="2"/>
  <c r="G1291" i="2"/>
  <c r="AG1290" i="2"/>
  <c r="AE1290" i="2"/>
  <c r="AD1290" i="2"/>
  <c r="AC1290" i="2"/>
  <c r="AB1290" i="2"/>
  <c r="Y1290" i="2"/>
  <c r="V1290" i="2"/>
  <c r="S1290" i="2"/>
  <c r="P1290" i="2"/>
  <c r="M1290" i="2"/>
  <c r="AF1290" i="2" s="1"/>
  <c r="J1290" i="2"/>
  <c r="G1290" i="2"/>
  <c r="AG1289" i="2"/>
  <c r="AF1289" i="2"/>
  <c r="AE1289" i="2"/>
  <c r="AC1289" i="2"/>
  <c r="AB1289" i="2"/>
  <c r="Y1289" i="2"/>
  <c r="AD1289" i="2" s="1"/>
  <c r="V1289" i="2"/>
  <c r="S1289" i="2"/>
  <c r="P1289" i="2"/>
  <c r="M1289" i="2"/>
  <c r="J1289" i="2"/>
  <c r="G1289" i="2"/>
  <c r="AH1288" i="2"/>
  <c r="AG1288" i="2"/>
  <c r="AD1288" i="2"/>
  <c r="AB1288" i="2"/>
  <c r="Y1288" i="2"/>
  <c r="V1288" i="2"/>
  <c r="AE1288" i="2" s="1"/>
  <c r="S1288" i="2"/>
  <c r="AC1288" i="2" s="1"/>
  <c r="P1288" i="2"/>
  <c r="M1288" i="2"/>
  <c r="AF1288" i="2" s="1"/>
  <c r="J1288" i="2"/>
  <c r="G1288" i="2"/>
  <c r="AG1287" i="2"/>
  <c r="AE1287" i="2"/>
  <c r="AB1287" i="2"/>
  <c r="Y1287" i="2"/>
  <c r="AD1287" i="2" s="1"/>
  <c r="AH1287" i="2" s="1"/>
  <c r="V1287" i="2"/>
  <c r="S1287" i="2"/>
  <c r="AC1287" i="2" s="1"/>
  <c r="P1287" i="2"/>
  <c r="M1287" i="2"/>
  <c r="AF1287" i="2" s="1"/>
  <c r="J1287" i="2"/>
  <c r="G1287" i="2"/>
  <c r="AB1286" i="2"/>
  <c r="Y1286" i="2"/>
  <c r="AD1286" i="2" s="1"/>
  <c r="V1286" i="2"/>
  <c r="AE1286" i="2" s="1"/>
  <c r="S1286" i="2"/>
  <c r="AC1286" i="2" s="1"/>
  <c r="P1286" i="2"/>
  <c r="M1286" i="2"/>
  <c r="AF1286" i="2" s="1"/>
  <c r="J1286" i="2"/>
  <c r="AG1286" i="2" s="1"/>
  <c r="G1286" i="2"/>
  <c r="AG1285" i="2"/>
  <c r="AF1285" i="2"/>
  <c r="AE1285" i="2"/>
  <c r="AC1285" i="2"/>
  <c r="AB1285" i="2"/>
  <c r="Y1285" i="2"/>
  <c r="AD1285" i="2" s="1"/>
  <c r="V1285" i="2"/>
  <c r="S1285" i="2"/>
  <c r="P1285" i="2"/>
  <c r="M1285" i="2"/>
  <c r="J1285" i="2"/>
  <c r="G1285" i="2"/>
  <c r="AG1284" i="2"/>
  <c r="AE1284" i="2"/>
  <c r="AD1284" i="2"/>
  <c r="AC1284" i="2"/>
  <c r="AB1284" i="2"/>
  <c r="Y1284" i="2"/>
  <c r="V1284" i="2"/>
  <c r="S1284" i="2"/>
  <c r="P1284" i="2"/>
  <c r="M1284" i="2"/>
  <c r="AF1284" i="2" s="1"/>
  <c r="J1284" i="2"/>
  <c r="G1284" i="2"/>
  <c r="AG1283" i="2"/>
  <c r="AE1283" i="2"/>
  <c r="AC1283" i="2"/>
  <c r="AB1283" i="2"/>
  <c r="Y1283" i="2"/>
  <c r="AD1283" i="2" s="1"/>
  <c r="V1283" i="2"/>
  <c r="S1283" i="2"/>
  <c r="P1283" i="2"/>
  <c r="M1283" i="2"/>
  <c r="AF1283" i="2" s="1"/>
  <c r="J1283" i="2"/>
  <c r="G1283" i="2"/>
  <c r="AD1282" i="2"/>
  <c r="AB1282" i="2"/>
  <c r="Y1282" i="2"/>
  <c r="V1282" i="2"/>
  <c r="AE1282" i="2" s="1"/>
  <c r="S1282" i="2"/>
  <c r="AC1282" i="2" s="1"/>
  <c r="P1282" i="2"/>
  <c r="M1282" i="2"/>
  <c r="AF1282" i="2" s="1"/>
  <c r="J1282" i="2"/>
  <c r="AG1282" i="2" s="1"/>
  <c r="G1282" i="2"/>
  <c r="AG1281" i="2"/>
  <c r="AE1281" i="2"/>
  <c r="AB1281" i="2"/>
  <c r="Y1281" i="2"/>
  <c r="AD1281" i="2" s="1"/>
  <c r="V1281" i="2"/>
  <c r="S1281" i="2"/>
  <c r="AC1281" i="2" s="1"/>
  <c r="P1281" i="2"/>
  <c r="M1281" i="2"/>
  <c r="AF1281" i="2" s="1"/>
  <c r="J1281" i="2"/>
  <c r="G1281" i="2"/>
  <c r="AC1280" i="2"/>
  <c r="AB1280" i="2"/>
  <c r="Y1280" i="2"/>
  <c r="AD1280" i="2" s="1"/>
  <c r="V1280" i="2"/>
  <c r="AE1280" i="2" s="1"/>
  <c r="S1280" i="2"/>
  <c r="P1280" i="2"/>
  <c r="M1280" i="2"/>
  <c r="AF1280" i="2" s="1"/>
  <c r="J1280" i="2"/>
  <c r="AG1280" i="2" s="1"/>
  <c r="G1280" i="2"/>
  <c r="AG1279" i="2"/>
  <c r="AF1279" i="2"/>
  <c r="AE1279" i="2"/>
  <c r="AC1279" i="2"/>
  <c r="AB1279" i="2"/>
  <c r="Y1279" i="2"/>
  <c r="AD1279" i="2" s="1"/>
  <c r="V1279" i="2"/>
  <c r="S1279" i="2"/>
  <c r="P1279" i="2"/>
  <c r="M1279" i="2"/>
  <c r="J1279" i="2"/>
  <c r="G1279" i="2"/>
  <c r="AG1278" i="2"/>
  <c r="AE1278" i="2"/>
  <c r="AD1278" i="2"/>
  <c r="AC1278" i="2"/>
  <c r="AB1278" i="2"/>
  <c r="Y1278" i="2"/>
  <c r="V1278" i="2"/>
  <c r="S1278" i="2"/>
  <c r="P1278" i="2"/>
  <c r="M1278" i="2"/>
  <c r="AF1278" i="2" s="1"/>
  <c r="J1278" i="2"/>
  <c r="G1278" i="2"/>
  <c r="AG1277" i="2"/>
  <c r="AF1277" i="2"/>
  <c r="AE1277" i="2"/>
  <c r="AC1277" i="2"/>
  <c r="AB1277" i="2"/>
  <c r="Y1277" i="2"/>
  <c r="AD1277" i="2" s="1"/>
  <c r="V1277" i="2"/>
  <c r="S1277" i="2"/>
  <c r="P1277" i="2"/>
  <c r="M1277" i="2"/>
  <c r="J1277" i="2"/>
  <c r="G1277" i="2"/>
  <c r="AH1276" i="2"/>
  <c r="AG1276" i="2"/>
  <c r="AD1276" i="2"/>
  <c r="AB1276" i="2"/>
  <c r="Y1276" i="2"/>
  <c r="V1276" i="2"/>
  <c r="AE1276" i="2" s="1"/>
  <c r="S1276" i="2"/>
  <c r="AC1276" i="2" s="1"/>
  <c r="P1276" i="2"/>
  <c r="M1276" i="2"/>
  <c r="AF1276" i="2" s="1"/>
  <c r="J1276" i="2"/>
  <c r="G1276" i="2"/>
  <c r="AG1275" i="2"/>
  <c r="AE1275" i="2"/>
  <c r="AB1275" i="2"/>
  <c r="Y1275" i="2"/>
  <c r="AD1275" i="2" s="1"/>
  <c r="AH1275" i="2" s="1"/>
  <c r="V1275" i="2"/>
  <c r="S1275" i="2"/>
  <c r="AC1275" i="2" s="1"/>
  <c r="P1275" i="2"/>
  <c r="M1275" i="2"/>
  <c r="AF1275" i="2" s="1"/>
  <c r="J1275" i="2"/>
  <c r="G1275" i="2"/>
  <c r="AB1274" i="2"/>
  <c r="Y1274" i="2"/>
  <c r="AD1274" i="2" s="1"/>
  <c r="V1274" i="2"/>
  <c r="AE1274" i="2" s="1"/>
  <c r="S1274" i="2"/>
  <c r="AC1274" i="2" s="1"/>
  <c r="P1274" i="2"/>
  <c r="M1274" i="2"/>
  <c r="AF1274" i="2" s="1"/>
  <c r="J1274" i="2"/>
  <c r="AG1274" i="2" s="1"/>
  <c r="G1274" i="2"/>
  <c r="AG1273" i="2"/>
  <c r="AF1273" i="2"/>
  <c r="AE1273" i="2"/>
  <c r="AC1273" i="2"/>
  <c r="AB1273" i="2"/>
  <c r="Y1273" i="2"/>
  <c r="AD1273" i="2" s="1"/>
  <c r="V1273" i="2"/>
  <c r="S1273" i="2"/>
  <c r="P1273" i="2"/>
  <c r="M1273" i="2"/>
  <c r="J1273" i="2"/>
  <c r="G1273" i="2"/>
  <c r="AG1272" i="2"/>
  <c r="AE1272" i="2"/>
  <c r="AD1272" i="2"/>
  <c r="AC1272" i="2"/>
  <c r="AB1272" i="2"/>
  <c r="Y1272" i="2"/>
  <c r="V1272" i="2"/>
  <c r="S1272" i="2"/>
  <c r="P1272" i="2"/>
  <c r="M1272" i="2"/>
  <c r="AF1272" i="2" s="1"/>
  <c r="J1272" i="2"/>
  <c r="G1272" i="2"/>
  <c r="AG1271" i="2"/>
  <c r="AE1271" i="2"/>
  <c r="AC1271" i="2"/>
  <c r="AB1271" i="2"/>
  <c r="Y1271" i="2"/>
  <c r="AD1271" i="2" s="1"/>
  <c r="V1271" i="2"/>
  <c r="S1271" i="2"/>
  <c r="P1271" i="2"/>
  <c r="M1271" i="2"/>
  <c r="AF1271" i="2" s="1"/>
  <c r="J1271" i="2"/>
  <c r="G1271" i="2"/>
  <c r="AD1270" i="2"/>
  <c r="AB1270" i="2"/>
  <c r="Y1270" i="2"/>
  <c r="V1270" i="2"/>
  <c r="AE1270" i="2" s="1"/>
  <c r="S1270" i="2"/>
  <c r="AC1270" i="2" s="1"/>
  <c r="AH1270" i="2" s="1"/>
  <c r="P1270" i="2"/>
  <c r="M1270" i="2"/>
  <c r="AF1270" i="2" s="1"/>
  <c r="J1270" i="2"/>
  <c r="AG1270" i="2" s="1"/>
  <c r="G1270" i="2"/>
  <c r="AG1269" i="2"/>
  <c r="AB1269" i="2"/>
  <c r="Y1269" i="2"/>
  <c r="AD1269" i="2" s="1"/>
  <c r="V1269" i="2"/>
  <c r="AE1269" i="2" s="1"/>
  <c r="S1269" i="2"/>
  <c r="AC1269" i="2" s="1"/>
  <c r="P1269" i="2"/>
  <c r="M1269" i="2"/>
  <c r="AF1269" i="2" s="1"/>
  <c r="J1269" i="2"/>
  <c r="G1269" i="2"/>
  <c r="AC1268" i="2"/>
  <c r="AB1268" i="2"/>
  <c r="Y1268" i="2"/>
  <c r="AD1268" i="2" s="1"/>
  <c r="V1268" i="2"/>
  <c r="AE1268" i="2" s="1"/>
  <c r="S1268" i="2"/>
  <c r="P1268" i="2"/>
  <c r="M1268" i="2"/>
  <c r="AF1268" i="2" s="1"/>
  <c r="J1268" i="2"/>
  <c r="AG1268" i="2" s="1"/>
  <c r="G1268" i="2"/>
  <c r="AG1267" i="2"/>
  <c r="AF1267" i="2"/>
  <c r="AE1267" i="2"/>
  <c r="AC1267" i="2"/>
  <c r="AB1267" i="2"/>
  <c r="Y1267" i="2"/>
  <c r="AD1267" i="2" s="1"/>
  <c r="V1267" i="2"/>
  <c r="S1267" i="2"/>
  <c r="P1267" i="2"/>
  <c r="M1267" i="2"/>
  <c r="J1267" i="2"/>
  <c r="G1267" i="2"/>
  <c r="AG1266" i="2"/>
  <c r="AE1266" i="2"/>
  <c r="AD1266" i="2"/>
  <c r="AC1266" i="2"/>
  <c r="AB1266" i="2"/>
  <c r="Y1266" i="2"/>
  <c r="V1266" i="2"/>
  <c r="S1266" i="2"/>
  <c r="P1266" i="2"/>
  <c r="M1266" i="2"/>
  <c r="AF1266" i="2" s="1"/>
  <c r="J1266" i="2"/>
  <c r="G1266" i="2"/>
  <c r="AG1265" i="2"/>
  <c r="AF1265" i="2"/>
  <c r="AE1265" i="2"/>
  <c r="AC1265" i="2"/>
  <c r="AB1265" i="2"/>
  <c r="Y1265" i="2"/>
  <c r="AD1265" i="2" s="1"/>
  <c r="V1265" i="2"/>
  <c r="S1265" i="2"/>
  <c r="P1265" i="2"/>
  <c r="M1265" i="2"/>
  <c r="J1265" i="2"/>
  <c r="G1265" i="2"/>
  <c r="AG1264" i="2"/>
  <c r="AD1264" i="2"/>
  <c r="AB1264" i="2"/>
  <c r="Y1264" i="2"/>
  <c r="V1264" i="2"/>
  <c r="AE1264" i="2" s="1"/>
  <c r="S1264" i="2"/>
  <c r="AC1264" i="2" s="1"/>
  <c r="P1264" i="2"/>
  <c r="M1264" i="2"/>
  <c r="AF1264" i="2" s="1"/>
  <c r="J1264" i="2"/>
  <c r="G1264" i="2"/>
  <c r="AG1263" i="2"/>
  <c r="AB1263" i="2"/>
  <c r="Y1263" i="2"/>
  <c r="AD1263" i="2" s="1"/>
  <c r="V1263" i="2"/>
  <c r="AE1263" i="2" s="1"/>
  <c r="S1263" i="2"/>
  <c r="AC1263" i="2" s="1"/>
  <c r="P1263" i="2"/>
  <c r="M1263" i="2"/>
  <c r="AF1263" i="2" s="1"/>
  <c r="J1263" i="2"/>
  <c r="G1263" i="2"/>
  <c r="AC1262" i="2"/>
  <c r="AB1262" i="2"/>
  <c r="Y1262" i="2"/>
  <c r="AD1262" i="2" s="1"/>
  <c r="V1262" i="2"/>
  <c r="AE1262" i="2" s="1"/>
  <c r="S1262" i="2"/>
  <c r="P1262" i="2"/>
  <c r="M1262" i="2"/>
  <c r="AF1262" i="2" s="1"/>
  <c r="J1262" i="2"/>
  <c r="AG1262" i="2" s="1"/>
  <c r="G1262" i="2"/>
  <c r="AG1261" i="2"/>
  <c r="AF1261" i="2"/>
  <c r="AE1261" i="2"/>
  <c r="AC1261" i="2"/>
  <c r="AB1261" i="2"/>
  <c r="Y1261" i="2"/>
  <c r="AD1261" i="2" s="1"/>
  <c r="AH1261" i="2" s="1"/>
  <c r="V1261" i="2"/>
  <c r="S1261" i="2"/>
  <c r="P1261" i="2"/>
  <c r="M1261" i="2"/>
  <c r="J1261" i="2"/>
  <c r="G1261" i="2"/>
  <c r="AG1260" i="2"/>
  <c r="AE1260" i="2"/>
  <c r="AD1260" i="2"/>
  <c r="AC1260" i="2"/>
  <c r="AB1260" i="2"/>
  <c r="Y1260" i="2"/>
  <c r="V1260" i="2"/>
  <c r="S1260" i="2"/>
  <c r="P1260" i="2"/>
  <c r="M1260" i="2"/>
  <c r="AF1260" i="2" s="1"/>
  <c r="J1260" i="2"/>
  <c r="G1260" i="2"/>
  <c r="AG1259" i="2"/>
  <c r="AE1259" i="2"/>
  <c r="AB1259" i="2"/>
  <c r="Y1259" i="2"/>
  <c r="AD1259" i="2" s="1"/>
  <c r="V1259" i="2"/>
  <c r="S1259" i="2"/>
  <c r="AC1259" i="2" s="1"/>
  <c r="P1259" i="2"/>
  <c r="M1259" i="2"/>
  <c r="AF1259" i="2" s="1"/>
  <c r="J1259" i="2"/>
  <c r="G1259" i="2"/>
  <c r="AB1258" i="2"/>
  <c r="Y1258" i="2"/>
  <c r="AD1258" i="2" s="1"/>
  <c r="V1258" i="2"/>
  <c r="AE1258" i="2" s="1"/>
  <c r="S1258" i="2"/>
  <c r="AC1258" i="2" s="1"/>
  <c r="P1258" i="2"/>
  <c r="M1258" i="2"/>
  <c r="AF1258" i="2" s="1"/>
  <c r="J1258" i="2"/>
  <c r="AG1258" i="2" s="1"/>
  <c r="AH1258" i="2" s="1"/>
  <c r="G1258" i="2"/>
  <c r="AG1257" i="2"/>
  <c r="AB1257" i="2"/>
  <c r="Y1257" i="2"/>
  <c r="AD1257" i="2" s="1"/>
  <c r="AH1257" i="2" s="1"/>
  <c r="V1257" i="2"/>
  <c r="AE1257" i="2" s="1"/>
  <c r="S1257" i="2"/>
  <c r="AC1257" i="2" s="1"/>
  <c r="P1257" i="2"/>
  <c r="M1257" i="2"/>
  <c r="AF1257" i="2" s="1"/>
  <c r="J1257" i="2"/>
  <c r="G1257" i="2"/>
  <c r="AB1256" i="2"/>
  <c r="Y1256" i="2"/>
  <c r="AD1256" i="2" s="1"/>
  <c r="V1256" i="2"/>
  <c r="AE1256" i="2" s="1"/>
  <c r="S1256" i="2"/>
  <c r="AC1256" i="2" s="1"/>
  <c r="P1256" i="2"/>
  <c r="M1256" i="2"/>
  <c r="AF1256" i="2" s="1"/>
  <c r="J1256" i="2"/>
  <c r="AG1256" i="2" s="1"/>
  <c r="G1256" i="2"/>
  <c r="AG1255" i="2"/>
  <c r="AF1255" i="2"/>
  <c r="AE1255" i="2"/>
  <c r="AC1255" i="2"/>
  <c r="AB1255" i="2"/>
  <c r="Y1255" i="2"/>
  <c r="AD1255" i="2" s="1"/>
  <c r="AH1255" i="2" s="1"/>
  <c r="V1255" i="2"/>
  <c r="S1255" i="2"/>
  <c r="P1255" i="2"/>
  <c r="M1255" i="2"/>
  <c r="J1255" i="2"/>
  <c r="G1255" i="2"/>
  <c r="AG1254" i="2"/>
  <c r="AE1254" i="2"/>
  <c r="AD1254" i="2"/>
  <c r="AH1254" i="2" s="1"/>
  <c r="AC1254" i="2"/>
  <c r="AB1254" i="2"/>
  <c r="Y1254" i="2"/>
  <c r="V1254" i="2"/>
  <c r="S1254" i="2"/>
  <c r="P1254" i="2"/>
  <c r="M1254" i="2"/>
  <c r="AF1254" i="2" s="1"/>
  <c r="J1254" i="2"/>
  <c r="G1254" i="2"/>
  <c r="AG1253" i="2"/>
  <c r="AE1253" i="2"/>
  <c r="AB1253" i="2"/>
  <c r="Y1253" i="2"/>
  <c r="AD1253" i="2" s="1"/>
  <c r="V1253" i="2"/>
  <c r="S1253" i="2"/>
  <c r="AC1253" i="2" s="1"/>
  <c r="P1253" i="2"/>
  <c r="M1253" i="2"/>
  <c r="AF1253" i="2" s="1"/>
  <c r="J1253" i="2"/>
  <c r="G1253" i="2"/>
  <c r="AB1252" i="2"/>
  <c r="Y1252" i="2"/>
  <c r="AD1252" i="2" s="1"/>
  <c r="V1252" i="2"/>
  <c r="AE1252" i="2" s="1"/>
  <c r="S1252" i="2"/>
  <c r="AC1252" i="2" s="1"/>
  <c r="P1252" i="2"/>
  <c r="M1252" i="2"/>
  <c r="AF1252" i="2" s="1"/>
  <c r="J1252" i="2"/>
  <c r="AG1252" i="2" s="1"/>
  <c r="G1252" i="2"/>
  <c r="AG1251" i="2"/>
  <c r="AB1251" i="2"/>
  <c r="Y1251" i="2"/>
  <c r="AD1251" i="2" s="1"/>
  <c r="AH1251" i="2" s="1"/>
  <c r="V1251" i="2"/>
  <c r="AE1251" i="2" s="1"/>
  <c r="S1251" i="2"/>
  <c r="AC1251" i="2" s="1"/>
  <c r="P1251" i="2"/>
  <c r="M1251" i="2"/>
  <c r="AF1251" i="2" s="1"/>
  <c r="J1251" i="2"/>
  <c r="G1251" i="2"/>
  <c r="AC1250" i="2"/>
  <c r="AB1250" i="2"/>
  <c r="Y1250" i="2"/>
  <c r="AD1250" i="2" s="1"/>
  <c r="AH1250" i="2" s="1"/>
  <c r="V1250" i="2"/>
  <c r="AE1250" i="2" s="1"/>
  <c r="S1250" i="2"/>
  <c r="P1250" i="2"/>
  <c r="M1250" i="2"/>
  <c r="AF1250" i="2" s="1"/>
  <c r="J1250" i="2"/>
  <c r="AG1250" i="2" s="1"/>
  <c r="G1250" i="2"/>
  <c r="AG1249" i="2"/>
  <c r="AF1249" i="2"/>
  <c r="AE1249" i="2"/>
  <c r="AC1249" i="2"/>
  <c r="AB1249" i="2"/>
  <c r="Y1249" i="2"/>
  <c r="AD1249" i="2" s="1"/>
  <c r="AH1249" i="2" s="1"/>
  <c r="V1249" i="2"/>
  <c r="S1249" i="2"/>
  <c r="P1249" i="2"/>
  <c r="M1249" i="2"/>
  <c r="J1249" i="2"/>
  <c r="G1249" i="2"/>
  <c r="AG1248" i="2"/>
  <c r="AE1248" i="2"/>
  <c r="AD1248" i="2"/>
  <c r="AC1248" i="2"/>
  <c r="AB1248" i="2"/>
  <c r="Y1248" i="2"/>
  <c r="V1248" i="2"/>
  <c r="S1248" i="2"/>
  <c r="P1248" i="2"/>
  <c r="M1248" i="2"/>
  <c r="AF1248" i="2" s="1"/>
  <c r="J1248" i="2"/>
  <c r="G1248" i="2"/>
  <c r="AG1247" i="2"/>
  <c r="AE1247" i="2"/>
  <c r="AB1247" i="2"/>
  <c r="Y1247" i="2"/>
  <c r="AD1247" i="2" s="1"/>
  <c r="V1247" i="2"/>
  <c r="S1247" i="2"/>
  <c r="AC1247" i="2" s="1"/>
  <c r="P1247" i="2"/>
  <c r="M1247" i="2"/>
  <c r="AF1247" i="2" s="1"/>
  <c r="J1247" i="2"/>
  <c r="G1247" i="2"/>
  <c r="AB1246" i="2"/>
  <c r="Y1246" i="2"/>
  <c r="AD1246" i="2" s="1"/>
  <c r="V1246" i="2"/>
  <c r="AE1246" i="2" s="1"/>
  <c r="S1246" i="2"/>
  <c r="AC1246" i="2" s="1"/>
  <c r="P1246" i="2"/>
  <c r="M1246" i="2"/>
  <c r="AF1246" i="2" s="1"/>
  <c r="J1246" i="2"/>
  <c r="AG1246" i="2" s="1"/>
  <c r="G1246" i="2"/>
  <c r="AG1245" i="2"/>
  <c r="AB1245" i="2"/>
  <c r="Y1245" i="2"/>
  <c r="AD1245" i="2" s="1"/>
  <c r="V1245" i="2"/>
  <c r="AE1245" i="2" s="1"/>
  <c r="S1245" i="2"/>
  <c r="AC1245" i="2" s="1"/>
  <c r="P1245" i="2"/>
  <c r="M1245" i="2"/>
  <c r="AF1245" i="2" s="1"/>
  <c r="J1245" i="2"/>
  <c r="G1245" i="2"/>
  <c r="AB1244" i="2"/>
  <c r="Y1244" i="2"/>
  <c r="AD1244" i="2" s="1"/>
  <c r="V1244" i="2"/>
  <c r="AE1244" i="2" s="1"/>
  <c r="S1244" i="2"/>
  <c r="AC1244" i="2" s="1"/>
  <c r="P1244" i="2"/>
  <c r="M1244" i="2"/>
  <c r="AF1244" i="2" s="1"/>
  <c r="J1244" i="2"/>
  <c r="AG1244" i="2" s="1"/>
  <c r="G1244" i="2"/>
  <c r="AG1243" i="2"/>
  <c r="AF1243" i="2"/>
  <c r="AE1243" i="2"/>
  <c r="AC1243" i="2"/>
  <c r="AB1243" i="2"/>
  <c r="Y1243" i="2"/>
  <c r="AD1243" i="2" s="1"/>
  <c r="V1243" i="2"/>
  <c r="S1243" i="2"/>
  <c r="P1243" i="2"/>
  <c r="M1243" i="2"/>
  <c r="J1243" i="2"/>
  <c r="G1243" i="2"/>
  <c r="AG1242" i="2"/>
  <c r="AE1242" i="2"/>
  <c r="AD1242" i="2"/>
  <c r="AH1242" i="2" s="1"/>
  <c r="AC1242" i="2"/>
  <c r="AB1242" i="2"/>
  <c r="Y1242" i="2"/>
  <c r="V1242" i="2"/>
  <c r="S1242" i="2"/>
  <c r="P1242" i="2"/>
  <c r="M1242" i="2"/>
  <c r="AF1242" i="2" s="1"/>
  <c r="J1242" i="2"/>
  <c r="G1242" i="2"/>
  <c r="AG1241" i="2"/>
  <c r="AF1241" i="2"/>
  <c r="AE1241" i="2"/>
  <c r="AB1241" i="2"/>
  <c r="Y1241" i="2"/>
  <c r="AD1241" i="2" s="1"/>
  <c r="V1241" i="2"/>
  <c r="S1241" i="2"/>
  <c r="AC1241" i="2" s="1"/>
  <c r="P1241" i="2"/>
  <c r="M1241" i="2"/>
  <c r="J1241" i="2"/>
  <c r="G1241" i="2"/>
  <c r="AH1240" i="2"/>
  <c r="AG1240" i="2"/>
  <c r="AB1240" i="2"/>
  <c r="Y1240" i="2"/>
  <c r="AD1240" i="2" s="1"/>
  <c r="V1240" i="2"/>
  <c r="AE1240" i="2" s="1"/>
  <c r="S1240" i="2"/>
  <c r="AC1240" i="2" s="1"/>
  <c r="P1240" i="2"/>
  <c r="M1240" i="2"/>
  <c r="AF1240" i="2" s="1"/>
  <c r="J1240" i="2"/>
  <c r="G1240" i="2"/>
  <c r="AG1239" i="2"/>
  <c r="AB1239" i="2"/>
  <c r="Y1239" i="2"/>
  <c r="AD1239" i="2" s="1"/>
  <c r="AH1239" i="2" s="1"/>
  <c r="V1239" i="2"/>
  <c r="AE1239" i="2" s="1"/>
  <c r="S1239" i="2"/>
  <c r="AC1239" i="2" s="1"/>
  <c r="P1239" i="2"/>
  <c r="M1239" i="2"/>
  <c r="AF1239" i="2" s="1"/>
  <c r="J1239" i="2"/>
  <c r="G1239" i="2"/>
  <c r="AC1238" i="2"/>
  <c r="AB1238" i="2"/>
  <c r="Y1238" i="2"/>
  <c r="AD1238" i="2" s="1"/>
  <c r="V1238" i="2"/>
  <c r="AE1238" i="2" s="1"/>
  <c r="S1238" i="2"/>
  <c r="P1238" i="2"/>
  <c r="M1238" i="2"/>
  <c r="AF1238" i="2" s="1"/>
  <c r="J1238" i="2"/>
  <c r="AG1238" i="2" s="1"/>
  <c r="G1238" i="2"/>
  <c r="AG1237" i="2"/>
  <c r="AF1237" i="2"/>
  <c r="AE1237" i="2"/>
  <c r="AC1237" i="2"/>
  <c r="AB1237" i="2"/>
  <c r="Y1237" i="2"/>
  <c r="AD1237" i="2" s="1"/>
  <c r="AH1237" i="2" s="1"/>
  <c r="V1237" i="2"/>
  <c r="S1237" i="2"/>
  <c r="P1237" i="2"/>
  <c r="M1237" i="2"/>
  <c r="J1237" i="2"/>
  <c r="G1237" i="2"/>
  <c r="AG1236" i="2"/>
  <c r="AE1236" i="2"/>
  <c r="AD1236" i="2"/>
  <c r="AC1236" i="2"/>
  <c r="AB1236" i="2"/>
  <c r="Y1236" i="2"/>
  <c r="V1236" i="2"/>
  <c r="S1236" i="2"/>
  <c r="P1236" i="2"/>
  <c r="M1236" i="2"/>
  <c r="AF1236" i="2" s="1"/>
  <c r="J1236" i="2"/>
  <c r="G1236" i="2"/>
  <c r="AG1235" i="2"/>
  <c r="AE1235" i="2"/>
  <c r="AB1235" i="2"/>
  <c r="Y1235" i="2"/>
  <c r="AD1235" i="2" s="1"/>
  <c r="V1235" i="2"/>
  <c r="S1235" i="2"/>
  <c r="AC1235" i="2" s="1"/>
  <c r="P1235" i="2"/>
  <c r="M1235" i="2"/>
  <c r="AF1235" i="2" s="1"/>
  <c r="J1235" i="2"/>
  <c r="G1235" i="2"/>
  <c r="AB1234" i="2"/>
  <c r="Y1234" i="2"/>
  <c r="AD1234" i="2" s="1"/>
  <c r="V1234" i="2"/>
  <c r="AE1234" i="2" s="1"/>
  <c r="S1234" i="2"/>
  <c r="AC1234" i="2" s="1"/>
  <c r="P1234" i="2"/>
  <c r="M1234" i="2"/>
  <c r="AF1234" i="2" s="1"/>
  <c r="J1234" i="2"/>
  <c r="AG1234" i="2" s="1"/>
  <c r="AH1234" i="2" s="1"/>
  <c r="G1234" i="2"/>
  <c r="AG1233" i="2"/>
  <c r="AB1233" i="2"/>
  <c r="Y1233" i="2"/>
  <c r="AD1233" i="2" s="1"/>
  <c r="AH1233" i="2" s="1"/>
  <c r="V1233" i="2"/>
  <c r="AE1233" i="2" s="1"/>
  <c r="S1233" i="2"/>
  <c r="AC1233" i="2" s="1"/>
  <c r="P1233" i="2"/>
  <c r="M1233" i="2"/>
  <c r="AF1233" i="2" s="1"/>
  <c r="J1233" i="2"/>
  <c r="G1233" i="2"/>
  <c r="AB1232" i="2"/>
  <c r="Y1232" i="2"/>
  <c r="AD1232" i="2" s="1"/>
  <c r="V1232" i="2"/>
  <c r="AE1232" i="2" s="1"/>
  <c r="S1232" i="2"/>
  <c r="AC1232" i="2" s="1"/>
  <c r="P1232" i="2"/>
  <c r="M1232" i="2"/>
  <c r="AF1232" i="2" s="1"/>
  <c r="J1232" i="2"/>
  <c r="AG1232" i="2" s="1"/>
  <c r="G1232" i="2"/>
  <c r="AG1231" i="2"/>
  <c r="AF1231" i="2"/>
  <c r="AE1231" i="2"/>
  <c r="AC1231" i="2"/>
  <c r="AB1231" i="2"/>
  <c r="Y1231" i="2"/>
  <c r="AD1231" i="2" s="1"/>
  <c r="AH1231" i="2" s="1"/>
  <c r="V1231" i="2"/>
  <c r="S1231" i="2"/>
  <c r="P1231" i="2"/>
  <c r="M1231" i="2"/>
  <c r="J1231" i="2"/>
  <c r="G1231" i="2"/>
  <c r="AG1230" i="2"/>
  <c r="AE1230" i="2"/>
  <c r="AD1230" i="2"/>
  <c r="AH1230" i="2" s="1"/>
  <c r="AC1230" i="2"/>
  <c r="AB1230" i="2"/>
  <c r="Y1230" i="2"/>
  <c r="V1230" i="2"/>
  <c r="S1230" i="2"/>
  <c r="P1230" i="2"/>
  <c r="M1230" i="2"/>
  <c r="AF1230" i="2" s="1"/>
  <c r="J1230" i="2"/>
  <c r="G1230" i="2"/>
  <c r="AG1229" i="2"/>
  <c r="AE1229" i="2"/>
  <c r="AB1229" i="2"/>
  <c r="Y1229" i="2"/>
  <c r="AD1229" i="2" s="1"/>
  <c r="V1229" i="2"/>
  <c r="S1229" i="2"/>
  <c r="AC1229" i="2" s="1"/>
  <c r="P1229" i="2"/>
  <c r="M1229" i="2"/>
  <c r="AF1229" i="2" s="1"/>
  <c r="J1229" i="2"/>
  <c r="G1229" i="2"/>
  <c r="AB1228" i="2"/>
  <c r="Y1228" i="2"/>
  <c r="AD1228" i="2" s="1"/>
  <c r="V1228" i="2"/>
  <c r="AE1228" i="2" s="1"/>
  <c r="S1228" i="2"/>
  <c r="AC1228" i="2" s="1"/>
  <c r="P1228" i="2"/>
  <c r="M1228" i="2"/>
  <c r="AF1228" i="2" s="1"/>
  <c r="J1228" i="2"/>
  <c r="AG1228" i="2" s="1"/>
  <c r="G1228" i="2"/>
  <c r="AG1227" i="2"/>
  <c r="AB1227" i="2"/>
  <c r="Y1227" i="2"/>
  <c r="AD1227" i="2" s="1"/>
  <c r="AH1227" i="2" s="1"/>
  <c r="V1227" i="2"/>
  <c r="AE1227" i="2" s="1"/>
  <c r="S1227" i="2"/>
  <c r="AC1227" i="2" s="1"/>
  <c r="P1227" i="2"/>
  <c r="M1227" i="2"/>
  <c r="AF1227" i="2" s="1"/>
  <c r="J1227" i="2"/>
  <c r="G1227" i="2"/>
  <c r="AC1226" i="2"/>
  <c r="AB1226" i="2"/>
  <c r="Y1226" i="2"/>
  <c r="AD1226" i="2" s="1"/>
  <c r="AH1226" i="2" s="1"/>
  <c r="V1226" i="2"/>
  <c r="AE1226" i="2" s="1"/>
  <c r="S1226" i="2"/>
  <c r="P1226" i="2"/>
  <c r="M1226" i="2"/>
  <c r="AF1226" i="2" s="1"/>
  <c r="J1226" i="2"/>
  <c r="AG1226" i="2" s="1"/>
  <c r="G1226" i="2"/>
  <c r="AG1225" i="2"/>
  <c r="AF1225" i="2"/>
  <c r="AE1225" i="2"/>
  <c r="AC1225" i="2"/>
  <c r="AB1225" i="2"/>
  <c r="Y1225" i="2"/>
  <c r="AD1225" i="2" s="1"/>
  <c r="AH1225" i="2" s="1"/>
  <c r="V1225" i="2"/>
  <c r="S1225" i="2"/>
  <c r="P1225" i="2"/>
  <c r="M1225" i="2"/>
  <c r="J1225" i="2"/>
  <c r="G1225" i="2"/>
  <c r="AG1224" i="2"/>
  <c r="AE1224" i="2"/>
  <c r="AD1224" i="2"/>
  <c r="AC1224" i="2"/>
  <c r="AB1224" i="2"/>
  <c r="Y1224" i="2"/>
  <c r="V1224" i="2"/>
  <c r="S1224" i="2"/>
  <c r="P1224" i="2"/>
  <c r="M1224" i="2"/>
  <c r="AF1224" i="2" s="1"/>
  <c r="J1224" i="2"/>
  <c r="G1224" i="2"/>
  <c r="AG1223" i="2"/>
  <c r="AE1223" i="2"/>
  <c r="AB1223" i="2"/>
  <c r="Y1223" i="2"/>
  <c r="AD1223" i="2" s="1"/>
  <c r="V1223" i="2"/>
  <c r="S1223" i="2"/>
  <c r="AC1223" i="2" s="1"/>
  <c r="P1223" i="2"/>
  <c r="M1223" i="2"/>
  <c r="AF1223" i="2" s="1"/>
  <c r="J1223" i="2"/>
  <c r="G1223" i="2"/>
  <c r="AB1222" i="2"/>
  <c r="Y1222" i="2"/>
  <c r="AD1222" i="2" s="1"/>
  <c r="V1222" i="2"/>
  <c r="AE1222" i="2" s="1"/>
  <c r="S1222" i="2"/>
  <c r="AC1222" i="2" s="1"/>
  <c r="P1222" i="2"/>
  <c r="M1222" i="2"/>
  <c r="AF1222" i="2" s="1"/>
  <c r="J1222" i="2"/>
  <c r="AG1222" i="2" s="1"/>
  <c r="G1222" i="2"/>
  <c r="AB1221" i="2"/>
  <c r="Y1221" i="2"/>
  <c r="AD1221" i="2" s="1"/>
  <c r="V1221" i="2"/>
  <c r="AE1221" i="2" s="1"/>
  <c r="S1221" i="2"/>
  <c r="AC1221" i="2" s="1"/>
  <c r="P1221" i="2"/>
  <c r="M1221" i="2"/>
  <c r="AF1221" i="2" s="1"/>
  <c r="J1221" i="2"/>
  <c r="AG1221" i="2" s="1"/>
  <c r="G1221" i="2"/>
  <c r="AD1220" i="2"/>
  <c r="AB1220" i="2"/>
  <c r="Y1220" i="2"/>
  <c r="V1220" i="2"/>
  <c r="AE1220" i="2" s="1"/>
  <c r="S1220" i="2"/>
  <c r="AC1220" i="2" s="1"/>
  <c r="P1220" i="2"/>
  <c r="M1220" i="2"/>
  <c r="AF1220" i="2" s="1"/>
  <c r="J1220" i="2"/>
  <c r="AG1220" i="2" s="1"/>
  <c r="G1220" i="2"/>
  <c r="AF1219" i="2"/>
  <c r="AE1219" i="2"/>
  <c r="AC1219" i="2"/>
  <c r="AB1219" i="2"/>
  <c r="Y1219" i="2"/>
  <c r="AD1219" i="2" s="1"/>
  <c r="V1219" i="2"/>
  <c r="S1219" i="2"/>
  <c r="P1219" i="2"/>
  <c r="M1219" i="2"/>
  <c r="J1219" i="2"/>
  <c r="AG1219" i="2" s="1"/>
  <c r="G1219" i="2"/>
  <c r="AG1218" i="2"/>
  <c r="AE1218" i="2"/>
  <c r="AD1218" i="2"/>
  <c r="AH1218" i="2" s="1"/>
  <c r="AC1218" i="2"/>
  <c r="AB1218" i="2"/>
  <c r="Y1218" i="2"/>
  <c r="V1218" i="2"/>
  <c r="S1218" i="2"/>
  <c r="P1218" i="2"/>
  <c r="M1218" i="2"/>
  <c r="AF1218" i="2" s="1"/>
  <c r="J1218" i="2"/>
  <c r="G1218" i="2"/>
  <c r="AG1217" i="2"/>
  <c r="AF1217" i="2"/>
  <c r="AE1217" i="2"/>
  <c r="AB1217" i="2"/>
  <c r="Y1217" i="2"/>
  <c r="AD1217" i="2" s="1"/>
  <c r="V1217" i="2"/>
  <c r="S1217" i="2"/>
  <c r="AC1217" i="2" s="1"/>
  <c r="P1217" i="2"/>
  <c r="M1217" i="2"/>
  <c r="J1217" i="2"/>
  <c r="G1217" i="2"/>
  <c r="AG1216" i="2"/>
  <c r="AB1216" i="2"/>
  <c r="Y1216" i="2"/>
  <c r="AD1216" i="2" s="1"/>
  <c r="AH1216" i="2" s="1"/>
  <c r="V1216" i="2"/>
  <c r="AE1216" i="2" s="1"/>
  <c r="S1216" i="2"/>
  <c r="AC1216" i="2" s="1"/>
  <c r="P1216" i="2"/>
  <c r="M1216" i="2"/>
  <c r="AF1216" i="2" s="1"/>
  <c r="J1216" i="2"/>
  <c r="G1216" i="2"/>
  <c r="AB1215" i="2"/>
  <c r="Y1215" i="2"/>
  <c r="AD1215" i="2" s="1"/>
  <c r="V1215" i="2"/>
  <c r="AE1215" i="2" s="1"/>
  <c r="S1215" i="2"/>
  <c r="AC1215" i="2" s="1"/>
  <c r="P1215" i="2"/>
  <c r="M1215" i="2"/>
  <c r="AF1215" i="2" s="1"/>
  <c r="J1215" i="2"/>
  <c r="AG1215" i="2" s="1"/>
  <c r="G1215" i="2"/>
  <c r="AC1214" i="2"/>
  <c r="AB1214" i="2"/>
  <c r="Y1214" i="2"/>
  <c r="AD1214" i="2" s="1"/>
  <c r="AH1214" i="2" s="1"/>
  <c r="V1214" i="2"/>
  <c r="AE1214" i="2" s="1"/>
  <c r="S1214" i="2"/>
  <c r="P1214" i="2"/>
  <c r="M1214" i="2"/>
  <c r="AF1214" i="2" s="1"/>
  <c r="J1214" i="2"/>
  <c r="AG1214" i="2" s="1"/>
  <c r="G1214" i="2"/>
  <c r="AF1213" i="2"/>
  <c r="AE1213" i="2"/>
  <c r="AC1213" i="2"/>
  <c r="AB1213" i="2"/>
  <c r="Y1213" i="2"/>
  <c r="AD1213" i="2" s="1"/>
  <c r="V1213" i="2"/>
  <c r="S1213" i="2"/>
  <c r="P1213" i="2"/>
  <c r="M1213" i="2"/>
  <c r="J1213" i="2"/>
  <c r="AG1213" i="2" s="1"/>
  <c r="G1213" i="2"/>
  <c r="AE1212" i="2"/>
  <c r="AD1212" i="2"/>
  <c r="AC1212" i="2"/>
  <c r="AB1212" i="2"/>
  <c r="Y1212" i="2"/>
  <c r="V1212" i="2"/>
  <c r="S1212" i="2"/>
  <c r="P1212" i="2"/>
  <c r="M1212" i="2"/>
  <c r="AF1212" i="2" s="1"/>
  <c r="AH1212" i="2" s="1"/>
  <c r="J1212" i="2"/>
  <c r="AG1212" i="2" s="1"/>
  <c r="G1212" i="2"/>
  <c r="AG1211" i="2"/>
  <c r="AE1211" i="2"/>
  <c r="AD1211" i="2"/>
  <c r="AB1211" i="2"/>
  <c r="Y1211" i="2"/>
  <c r="V1211" i="2"/>
  <c r="S1211" i="2"/>
  <c r="AC1211" i="2" s="1"/>
  <c r="P1211" i="2"/>
  <c r="M1211" i="2"/>
  <c r="AF1211" i="2" s="1"/>
  <c r="J1211" i="2"/>
  <c r="G1211" i="2"/>
  <c r="AB1210" i="2"/>
  <c r="Y1210" i="2"/>
  <c r="AD1210" i="2" s="1"/>
  <c r="V1210" i="2"/>
  <c r="AE1210" i="2" s="1"/>
  <c r="S1210" i="2"/>
  <c r="AC1210" i="2" s="1"/>
  <c r="P1210" i="2"/>
  <c r="M1210" i="2"/>
  <c r="AF1210" i="2" s="1"/>
  <c r="J1210" i="2"/>
  <c r="AG1210" i="2" s="1"/>
  <c r="G1210" i="2"/>
  <c r="AB1209" i="2"/>
  <c r="Y1209" i="2"/>
  <c r="AD1209" i="2" s="1"/>
  <c r="AH1209" i="2" s="1"/>
  <c r="V1209" i="2"/>
  <c r="AE1209" i="2" s="1"/>
  <c r="S1209" i="2"/>
  <c r="AC1209" i="2" s="1"/>
  <c r="P1209" i="2"/>
  <c r="M1209" i="2"/>
  <c r="AF1209" i="2" s="1"/>
  <c r="J1209" i="2"/>
  <c r="AG1209" i="2" s="1"/>
  <c r="G1209" i="2"/>
  <c r="AB1208" i="2"/>
  <c r="Y1208" i="2"/>
  <c r="AD1208" i="2" s="1"/>
  <c r="V1208" i="2"/>
  <c r="AE1208" i="2" s="1"/>
  <c r="S1208" i="2"/>
  <c r="AC1208" i="2" s="1"/>
  <c r="P1208" i="2"/>
  <c r="M1208" i="2"/>
  <c r="AF1208" i="2" s="1"/>
  <c r="J1208" i="2"/>
  <c r="AG1208" i="2" s="1"/>
  <c r="G1208" i="2"/>
  <c r="AF1207" i="2"/>
  <c r="AE1207" i="2"/>
  <c r="AC1207" i="2"/>
  <c r="AB1207" i="2"/>
  <c r="Y1207" i="2"/>
  <c r="AD1207" i="2" s="1"/>
  <c r="AH1207" i="2" s="1"/>
  <c r="V1207" i="2"/>
  <c r="S1207" i="2"/>
  <c r="P1207" i="2"/>
  <c r="M1207" i="2"/>
  <c r="J1207" i="2"/>
  <c r="AG1207" i="2" s="1"/>
  <c r="G1207" i="2"/>
  <c r="AE1206" i="2"/>
  <c r="AD1206" i="2"/>
  <c r="AC1206" i="2"/>
  <c r="AB1206" i="2"/>
  <c r="Y1206" i="2"/>
  <c r="V1206" i="2"/>
  <c r="S1206" i="2"/>
  <c r="P1206" i="2"/>
  <c r="M1206" i="2"/>
  <c r="AF1206" i="2" s="1"/>
  <c r="J1206" i="2"/>
  <c r="AG1206" i="2" s="1"/>
  <c r="AH1206" i="2" s="1"/>
  <c r="G1206" i="2"/>
  <c r="AG1205" i="2"/>
  <c r="AF1205" i="2"/>
  <c r="AE1205" i="2"/>
  <c r="AB1205" i="2"/>
  <c r="Y1205" i="2"/>
  <c r="AD1205" i="2" s="1"/>
  <c r="AH1205" i="2" s="1"/>
  <c r="V1205" i="2"/>
  <c r="S1205" i="2"/>
  <c r="AC1205" i="2" s="1"/>
  <c r="P1205" i="2"/>
  <c r="M1205" i="2"/>
  <c r="J1205" i="2"/>
  <c r="G1205" i="2"/>
  <c r="AB1204" i="2"/>
  <c r="Y1204" i="2"/>
  <c r="AD1204" i="2" s="1"/>
  <c r="V1204" i="2"/>
  <c r="AE1204" i="2" s="1"/>
  <c r="S1204" i="2"/>
  <c r="AC1204" i="2" s="1"/>
  <c r="P1204" i="2"/>
  <c r="M1204" i="2"/>
  <c r="AF1204" i="2" s="1"/>
  <c r="J1204" i="2"/>
  <c r="AG1204" i="2" s="1"/>
  <c r="G1204" i="2"/>
  <c r="AB1203" i="2"/>
  <c r="Y1203" i="2"/>
  <c r="AD1203" i="2" s="1"/>
  <c r="V1203" i="2"/>
  <c r="AE1203" i="2" s="1"/>
  <c r="S1203" i="2"/>
  <c r="AC1203" i="2" s="1"/>
  <c r="P1203" i="2"/>
  <c r="M1203" i="2"/>
  <c r="AF1203" i="2" s="1"/>
  <c r="J1203" i="2"/>
  <c r="AG1203" i="2" s="1"/>
  <c r="G1203" i="2"/>
  <c r="AD1202" i="2"/>
  <c r="AH1202" i="2" s="1"/>
  <c r="AC1202" i="2"/>
  <c r="AB1202" i="2"/>
  <c r="Y1202" i="2"/>
  <c r="V1202" i="2"/>
  <c r="AE1202" i="2" s="1"/>
  <c r="S1202" i="2"/>
  <c r="P1202" i="2"/>
  <c r="M1202" i="2"/>
  <c r="AF1202" i="2" s="1"/>
  <c r="J1202" i="2"/>
  <c r="AG1202" i="2" s="1"/>
  <c r="G1202" i="2"/>
  <c r="AF1201" i="2"/>
  <c r="AE1201" i="2"/>
  <c r="AC1201" i="2"/>
  <c r="AB1201" i="2"/>
  <c r="Y1201" i="2"/>
  <c r="AD1201" i="2" s="1"/>
  <c r="AH1201" i="2" s="1"/>
  <c r="V1201" i="2"/>
  <c r="S1201" i="2"/>
  <c r="P1201" i="2"/>
  <c r="M1201" i="2"/>
  <c r="J1201" i="2"/>
  <c r="AG1201" i="2" s="1"/>
  <c r="G1201" i="2"/>
  <c r="AE1200" i="2"/>
  <c r="AD1200" i="2"/>
  <c r="AC1200" i="2"/>
  <c r="AB1200" i="2"/>
  <c r="Y1200" i="2"/>
  <c r="V1200" i="2"/>
  <c r="S1200" i="2"/>
  <c r="P1200" i="2"/>
  <c r="M1200" i="2"/>
  <c r="AF1200" i="2" s="1"/>
  <c r="J1200" i="2"/>
  <c r="AG1200" i="2" s="1"/>
  <c r="G1200" i="2"/>
  <c r="AG1199" i="2"/>
  <c r="AF1199" i="2"/>
  <c r="AE1199" i="2"/>
  <c r="AD1199" i="2"/>
  <c r="AB1199" i="2"/>
  <c r="Y1199" i="2"/>
  <c r="V1199" i="2"/>
  <c r="S1199" i="2"/>
  <c r="AC1199" i="2" s="1"/>
  <c r="P1199" i="2"/>
  <c r="M1199" i="2"/>
  <c r="J1199" i="2"/>
  <c r="G1199" i="2"/>
  <c r="AG1198" i="2"/>
  <c r="AB1198" i="2"/>
  <c r="Y1198" i="2"/>
  <c r="AD1198" i="2" s="1"/>
  <c r="V1198" i="2"/>
  <c r="AE1198" i="2" s="1"/>
  <c r="S1198" i="2"/>
  <c r="AC1198" i="2" s="1"/>
  <c r="P1198" i="2"/>
  <c r="M1198" i="2"/>
  <c r="AF1198" i="2" s="1"/>
  <c r="J1198" i="2"/>
  <c r="G1198" i="2"/>
  <c r="AB1197" i="2"/>
  <c r="Y1197" i="2"/>
  <c r="AD1197" i="2" s="1"/>
  <c r="V1197" i="2"/>
  <c r="AE1197" i="2" s="1"/>
  <c r="S1197" i="2"/>
  <c r="AC1197" i="2" s="1"/>
  <c r="P1197" i="2"/>
  <c r="M1197" i="2"/>
  <c r="AF1197" i="2" s="1"/>
  <c r="J1197" i="2"/>
  <c r="AG1197" i="2" s="1"/>
  <c r="G1197" i="2"/>
  <c r="AC1196" i="2"/>
  <c r="AB1196" i="2"/>
  <c r="Y1196" i="2"/>
  <c r="AD1196" i="2" s="1"/>
  <c r="V1196" i="2"/>
  <c r="AE1196" i="2" s="1"/>
  <c r="S1196" i="2"/>
  <c r="P1196" i="2"/>
  <c r="M1196" i="2"/>
  <c r="AF1196" i="2" s="1"/>
  <c r="J1196" i="2"/>
  <c r="AG1196" i="2" s="1"/>
  <c r="G1196" i="2"/>
  <c r="AF1195" i="2"/>
  <c r="AE1195" i="2"/>
  <c r="AC1195" i="2"/>
  <c r="AB1195" i="2"/>
  <c r="Y1195" i="2"/>
  <c r="AD1195" i="2" s="1"/>
  <c r="V1195" i="2"/>
  <c r="S1195" i="2"/>
  <c r="P1195" i="2"/>
  <c r="M1195" i="2"/>
  <c r="J1195" i="2"/>
  <c r="AG1195" i="2" s="1"/>
  <c r="G1195" i="2"/>
  <c r="AE1194" i="2"/>
  <c r="AD1194" i="2"/>
  <c r="AC1194" i="2"/>
  <c r="AB1194" i="2"/>
  <c r="Y1194" i="2"/>
  <c r="V1194" i="2"/>
  <c r="S1194" i="2"/>
  <c r="P1194" i="2"/>
  <c r="M1194" i="2"/>
  <c r="AF1194" i="2" s="1"/>
  <c r="J1194" i="2"/>
  <c r="AG1194" i="2" s="1"/>
  <c r="G1194" i="2"/>
  <c r="AG1193" i="2"/>
  <c r="AE1193" i="2"/>
  <c r="AD1193" i="2"/>
  <c r="AB1193" i="2"/>
  <c r="Y1193" i="2"/>
  <c r="V1193" i="2"/>
  <c r="S1193" i="2"/>
  <c r="AC1193" i="2" s="1"/>
  <c r="P1193" i="2"/>
  <c r="M1193" i="2"/>
  <c r="AF1193" i="2" s="1"/>
  <c r="J1193" i="2"/>
  <c r="G1193" i="2"/>
  <c r="AB1192" i="2"/>
  <c r="Y1192" i="2"/>
  <c r="AD1192" i="2" s="1"/>
  <c r="V1192" i="2"/>
  <c r="AE1192" i="2" s="1"/>
  <c r="S1192" i="2"/>
  <c r="AC1192" i="2" s="1"/>
  <c r="P1192" i="2"/>
  <c r="M1192" i="2"/>
  <c r="AF1192" i="2" s="1"/>
  <c r="J1192" i="2"/>
  <c r="AG1192" i="2" s="1"/>
  <c r="AH1192" i="2" s="1"/>
  <c r="G1192" i="2"/>
  <c r="AB1191" i="2"/>
  <c r="Y1191" i="2"/>
  <c r="AD1191" i="2" s="1"/>
  <c r="V1191" i="2"/>
  <c r="AE1191" i="2" s="1"/>
  <c r="S1191" i="2"/>
  <c r="AC1191" i="2" s="1"/>
  <c r="P1191" i="2"/>
  <c r="M1191" i="2"/>
  <c r="AF1191" i="2" s="1"/>
  <c r="J1191" i="2"/>
  <c r="AG1191" i="2" s="1"/>
  <c r="G1191" i="2"/>
  <c r="AB1190" i="2"/>
  <c r="Y1190" i="2"/>
  <c r="AD1190" i="2" s="1"/>
  <c r="V1190" i="2"/>
  <c r="AE1190" i="2" s="1"/>
  <c r="S1190" i="2"/>
  <c r="AC1190" i="2" s="1"/>
  <c r="P1190" i="2"/>
  <c r="M1190" i="2"/>
  <c r="AF1190" i="2" s="1"/>
  <c r="J1190" i="2"/>
  <c r="AG1190" i="2" s="1"/>
  <c r="G1190" i="2"/>
  <c r="AF1189" i="2"/>
  <c r="AE1189" i="2"/>
  <c r="AC1189" i="2"/>
  <c r="AB1189" i="2"/>
  <c r="Y1189" i="2"/>
  <c r="AD1189" i="2" s="1"/>
  <c r="V1189" i="2"/>
  <c r="S1189" i="2"/>
  <c r="P1189" i="2"/>
  <c r="M1189" i="2"/>
  <c r="J1189" i="2"/>
  <c r="AG1189" i="2" s="1"/>
  <c r="G1189" i="2"/>
  <c r="AG1188" i="2"/>
  <c r="AH1188" i="2" s="1"/>
  <c r="AE1188" i="2"/>
  <c r="AD1188" i="2"/>
  <c r="AC1188" i="2"/>
  <c r="AB1188" i="2"/>
  <c r="Y1188" i="2"/>
  <c r="V1188" i="2"/>
  <c r="S1188" i="2"/>
  <c r="P1188" i="2"/>
  <c r="M1188" i="2"/>
  <c r="AF1188" i="2" s="1"/>
  <c r="J1188" i="2"/>
  <c r="G1188" i="2"/>
  <c r="AC1187" i="2"/>
  <c r="AB1187" i="2"/>
  <c r="Y1187" i="2"/>
  <c r="AD1187" i="2" s="1"/>
  <c r="V1187" i="2"/>
  <c r="AE1187" i="2" s="1"/>
  <c r="S1187" i="2"/>
  <c r="P1187" i="2"/>
  <c r="M1187" i="2"/>
  <c r="AF1187" i="2" s="1"/>
  <c r="J1187" i="2"/>
  <c r="AG1187" i="2" s="1"/>
  <c r="G1187" i="2"/>
  <c r="AE1186" i="2"/>
  <c r="AD1186" i="2"/>
  <c r="AC1186" i="2"/>
  <c r="AB1186" i="2"/>
  <c r="Y1186" i="2"/>
  <c r="V1186" i="2"/>
  <c r="S1186" i="2"/>
  <c r="P1186" i="2"/>
  <c r="M1186" i="2"/>
  <c r="AF1186" i="2" s="1"/>
  <c r="J1186" i="2"/>
  <c r="AG1186" i="2" s="1"/>
  <c r="G1186" i="2"/>
  <c r="AG1185" i="2"/>
  <c r="AF1185" i="2"/>
  <c r="AE1185" i="2"/>
  <c r="AD1185" i="2"/>
  <c r="AH1185" i="2" s="1"/>
  <c r="AB1185" i="2"/>
  <c r="Y1185" i="2"/>
  <c r="V1185" i="2"/>
  <c r="S1185" i="2"/>
  <c r="AC1185" i="2" s="1"/>
  <c r="P1185" i="2"/>
  <c r="M1185" i="2"/>
  <c r="J1185" i="2"/>
  <c r="G1185" i="2"/>
  <c r="AF1184" i="2"/>
  <c r="AC1184" i="2"/>
  <c r="AB1184" i="2"/>
  <c r="Y1184" i="2"/>
  <c r="AD1184" i="2" s="1"/>
  <c r="V1184" i="2"/>
  <c r="AE1184" i="2" s="1"/>
  <c r="S1184" i="2"/>
  <c r="P1184" i="2"/>
  <c r="M1184" i="2"/>
  <c r="J1184" i="2"/>
  <c r="AG1184" i="2" s="1"/>
  <c r="G1184" i="2"/>
  <c r="AH1183" i="2"/>
  <c r="AE1183" i="2"/>
  <c r="AD1183" i="2"/>
  <c r="AB1183" i="2"/>
  <c r="Y1183" i="2"/>
  <c r="V1183" i="2"/>
  <c r="S1183" i="2"/>
  <c r="AC1183" i="2" s="1"/>
  <c r="P1183" i="2"/>
  <c r="M1183" i="2"/>
  <c r="AF1183" i="2" s="1"/>
  <c r="J1183" i="2"/>
  <c r="AG1183" i="2" s="1"/>
  <c r="G1183" i="2"/>
  <c r="AG1182" i="2"/>
  <c r="AF1182" i="2"/>
  <c r="AB1182" i="2"/>
  <c r="Y1182" i="2"/>
  <c r="AD1182" i="2" s="1"/>
  <c r="AH1182" i="2" s="1"/>
  <c r="V1182" i="2"/>
  <c r="AE1182" i="2" s="1"/>
  <c r="S1182" i="2"/>
  <c r="AC1182" i="2" s="1"/>
  <c r="P1182" i="2"/>
  <c r="M1182" i="2"/>
  <c r="J1182" i="2"/>
  <c r="G1182" i="2"/>
  <c r="AC1181" i="2"/>
  <c r="AB1181" i="2"/>
  <c r="Y1181" i="2"/>
  <c r="AD1181" i="2" s="1"/>
  <c r="V1181" i="2"/>
  <c r="AE1181" i="2" s="1"/>
  <c r="S1181" i="2"/>
  <c r="P1181" i="2"/>
  <c r="M1181" i="2"/>
  <c r="AF1181" i="2" s="1"/>
  <c r="J1181" i="2"/>
  <c r="AG1181" i="2" s="1"/>
  <c r="G1181" i="2"/>
  <c r="AE1180" i="2"/>
  <c r="AD1180" i="2"/>
  <c r="AC1180" i="2"/>
  <c r="AB1180" i="2"/>
  <c r="Y1180" i="2"/>
  <c r="V1180" i="2"/>
  <c r="S1180" i="2"/>
  <c r="P1180" i="2"/>
  <c r="M1180" i="2"/>
  <c r="AF1180" i="2" s="1"/>
  <c r="J1180" i="2"/>
  <c r="AG1180" i="2" s="1"/>
  <c r="G1180" i="2"/>
  <c r="AG1179" i="2"/>
  <c r="AF1179" i="2"/>
  <c r="AE1179" i="2"/>
  <c r="AD1179" i="2"/>
  <c r="AB1179" i="2"/>
  <c r="Y1179" i="2"/>
  <c r="V1179" i="2"/>
  <c r="S1179" i="2"/>
  <c r="AC1179" i="2" s="1"/>
  <c r="P1179" i="2"/>
  <c r="M1179" i="2"/>
  <c r="J1179" i="2"/>
  <c r="G1179" i="2"/>
  <c r="AC1178" i="2"/>
  <c r="AB1178" i="2"/>
  <c r="Y1178" i="2"/>
  <c r="AD1178" i="2" s="1"/>
  <c r="V1178" i="2"/>
  <c r="AE1178" i="2" s="1"/>
  <c r="S1178" i="2"/>
  <c r="P1178" i="2"/>
  <c r="M1178" i="2"/>
  <c r="AF1178" i="2" s="1"/>
  <c r="J1178" i="2"/>
  <c r="AG1178" i="2" s="1"/>
  <c r="G1178" i="2"/>
  <c r="AH1177" i="2"/>
  <c r="AE1177" i="2"/>
  <c r="AD1177" i="2"/>
  <c r="AB1177" i="2"/>
  <c r="Y1177" i="2"/>
  <c r="V1177" i="2"/>
  <c r="S1177" i="2"/>
  <c r="AC1177" i="2" s="1"/>
  <c r="P1177" i="2"/>
  <c r="M1177" i="2"/>
  <c r="AF1177" i="2" s="1"/>
  <c r="J1177" i="2"/>
  <c r="AG1177" i="2" s="1"/>
  <c r="G1177" i="2"/>
  <c r="AG1176" i="2"/>
  <c r="AF1176" i="2"/>
  <c r="AB1176" i="2"/>
  <c r="Y1176" i="2"/>
  <c r="AD1176" i="2" s="1"/>
  <c r="V1176" i="2"/>
  <c r="AE1176" i="2" s="1"/>
  <c r="S1176" i="2"/>
  <c r="AC1176" i="2" s="1"/>
  <c r="P1176" i="2"/>
  <c r="M1176" i="2"/>
  <c r="J1176" i="2"/>
  <c r="G1176" i="2"/>
  <c r="AC1175" i="2"/>
  <c r="AB1175" i="2"/>
  <c r="Y1175" i="2"/>
  <c r="AD1175" i="2" s="1"/>
  <c r="AH1175" i="2" s="1"/>
  <c r="V1175" i="2"/>
  <c r="AE1175" i="2" s="1"/>
  <c r="S1175" i="2"/>
  <c r="P1175" i="2"/>
  <c r="M1175" i="2"/>
  <c r="AF1175" i="2" s="1"/>
  <c r="J1175" i="2"/>
  <c r="AG1175" i="2" s="1"/>
  <c r="G1175" i="2"/>
  <c r="AE1174" i="2"/>
  <c r="AD1174" i="2"/>
  <c r="AH1174" i="2" s="1"/>
  <c r="AC1174" i="2"/>
  <c r="AB1174" i="2"/>
  <c r="Y1174" i="2"/>
  <c r="V1174" i="2"/>
  <c r="S1174" i="2"/>
  <c r="P1174" i="2"/>
  <c r="M1174" i="2"/>
  <c r="AF1174" i="2" s="1"/>
  <c r="J1174" i="2"/>
  <c r="AG1174" i="2" s="1"/>
  <c r="G1174" i="2"/>
  <c r="AG1173" i="2"/>
  <c r="AF1173" i="2"/>
  <c r="AE1173" i="2"/>
  <c r="AD1173" i="2"/>
  <c r="AB1173" i="2"/>
  <c r="Y1173" i="2"/>
  <c r="V1173" i="2"/>
  <c r="S1173" i="2"/>
  <c r="AC1173" i="2" s="1"/>
  <c r="P1173" i="2"/>
  <c r="M1173" i="2"/>
  <c r="J1173" i="2"/>
  <c r="G1173" i="2"/>
  <c r="AC1172" i="2"/>
  <c r="AB1172" i="2"/>
  <c r="Y1172" i="2"/>
  <c r="AD1172" i="2" s="1"/>
  <c r="V1172" i="2"/>
  <c r="AE1172" i="2" s="1"/>
  <c r="S1172" i="2"/>
  <c r="P1172" i="2"/>
  <c r="M1172" i="2"/>
  <c r="AF1172" i="2" s="1"/>
  <c r="J1172" i="2"/>
  <c r="AG1172" i="2" s="1"/>
  <c r="G1172" i="2"/>
  <c r="AE1171" i="2"/>
  <c r="AD1171" i="2"/>
  <c r="AB1171" i="2"/>
  <c r="Y1171" i="2"/>
  <c r="V1171" i="2"/>
  <c r="S1171" i="2"/>
  <c r="AC1171" i="2" s="1"/>
  <c r="AH1171" i="2" s="1"/>
  <c r="P1171" i="2"/>
  <c r="M1171" i="2"/>
  <c r="AF1171" i="2" s="1"/>
  <c r="J1171" i="2"/>
  <c r="AG1171" i="2" s="1"/>
  <c r="G1171" i="2"/>
  <c r="AG1170" i="2"/>
  <c r="AF1170" i="2"/>
  <c r="AB1170" i="2"/>
  <c r="Y1170" i="2"/>
  <c r="AD1170" i="2" s="1"/>
  <c r="V1170" i="2"/>
  <c r="AE1170" i="2" s="1"/>
  <c r="S1170" i="2"/>
  <c r="AC1170" i="2" s="1"/>
  <c r="P1170" i="2"/>
  <c r="M1170" i="2"/>
  <c r="J1170" i="2"/>
  <c r="G1170" i="2"/>
  <c r="AC1169" i="2"/>
  <c r="AB1169" i="2"/>
  <c r="Y1169" i="2"/>
  <c r="AD1169" i="2" s="1"/>
  <c r="V1169" i="2"/>
  <c r="AE1169" i="2" s="1"/>
  <c r="S1169" i="2"/>
  <c r="P1169" i="2"/>
  <c r="M1169" i="2"/>
  <c r="AF1169" i="2" s="1"/>
  <c r="J1169" i="2"/>
  <c r="AG1169" i="2" s="1"/>
  <c r="G1169" i="2"/>
  <c r="AE1168" i="2"/>
  <c r="AD1168" i="2"/>
  <c r="AH1168" i="2" s="1"/>
  <c r="AC1168" i="2"/>
  <c r="AB1168" i="2"/>
  <c r="Y1168" i="2"/>
  <c r="V1168" i="2"/>
  <c r="S1168" i="2"/>
  <c r="P1168" i="2"/>
  <c r="M1168" i="2"/>
  <c r="AF1168" i="2" s="1"/>
  <c r="J1168" i="2"/>
  <c r="AG1168" i="2" s="1"/>
  <c r="G1168" i="2"/>
  <c r="AG1167" i="2"/>
  <c r="AF1167" i="2"/>
  <c r="AE1167" i="2"/>
  <c r="AD1167" i="2"/>
  <c r="AB1167" i="2"/>
  <c r="Y1167" i="2"/>
  <c r="V1167" i="2"/>
  <c r="S1167" i="2"/>
  <c r="AC1167" i="2" s="1"/>
  <c r="P1167" i="2"/>
  <c r="M1167" i="2"/>
  <c r="J1167" i="2"/>
  <c r="G1167" i="2"/>
  <c r="AF1166" i="2"/>
  <c r="AC1166" i="2"/>
  <c r="AB1166" i="2"/>
  <c r="Y1166" i="2"/>
  <c r="AD1166" i="2" s="1"/>
  <c r="AH1166" i="2" s="1"/>
  <c r="V1166" i="2"/>
  <c r="AE1166" i="2" s="1"/>
  <c r="S1166" i="2"/>
  <c r="P1166" i="2"/>
  <c r="M1166" i="2"/>
  <c r="J1166" i="2"/>
  <c r="AG1166" i="2" s="1"/>
  <c r="G1166" i="2"/>
  <c r="AH1165" i="2"/>
  <c r="AE1165" i="2"/>
  <c r="AD1165" i="2"/>
  <c r="AB1165" i="2"/>
  <c r="Y1165" i="2"/>
  <c r="V1165" i="2"/>
  <c r="S1165" i="2"/>
  <c r="AC1165" i="2" s="1"/>
  <c r="P1165" i="2"/>
  <c r="M1165" i="2"/>
  <c r="AF1165" i="2" s="1"/>
  <c r="J1165" i="2"/>
  <c r="AG1165" i="2" s="1"/>
  <c r="G1165" i="2"/>
  <c r="AG1164" i="2"/>
  <c r="AF1164" i="2"/>
  <c r="AB1164" i="2"/>
  <c r="Y1164" i="2"/>
  <c r="AD1164" i="2" s="1"/>
  <c r="V1164" i="2"/>
  <c r="AE1164" i="2" s="1"/>
  <c r="S1164" i="2"/>
  <c r="AC1164" i="2" s="1"/>
  <c r="P1164" i="2"/>
  <c r="M1164" i="2"/>
  <c r="J1164" i="2"/>
  <c r="G1164" i="2"/>
  <c r="AC1163" i="2"/>
  <c r="AB1163" i="2"/>
  <c r="Y1163" i="2"/>
  <c r="AD1163" i="2" s="1"/>
  <c r="V1163" i="2"/>
  <c r="AE1163" i="2" s="1"/>
  <c r="S1163" i="2"/>
  <c r="P1163" i="2"/>
  <c r="M1163" i="2"/>
  <c r="AF1163" i="2" s="1"/>
  <c r="J1163" i="2"/>
  <c r="AG1163" i="2" s="1"/>
  <c r="G1163" i="2"/>
  <c r="AE1162" i="2"/>
  <c r="AD1162" i="2"/>
  <c r="AC1162" i="2"/>
  <c r="AB1162" i="2"/>
  <c r="Y1162" i="2"/>
  <c r="V1162" i="2"/>
  <c r="S1162" i="2"/>
  <c r="P1162" i="2"/>
  <c r="M1162" i="2"/>
  <c r="AF1162" i="2" s="1"/>
  <c r="J1162" i="2"/>
  <c r="AG1162" i="2" s="1"/>
  <c r="G1162" i="2"/>
  <c r="AG1161" i="2"/>
  <c r="AF1161" i="2"/>
  <c r="AE1161" i="2"/>
  <c r="AD1161" i="2"/>
  <c r="AB1161" i="2"/>
  <c r="Y1161" i="2"/>
  <c r="V1161" i="2"/>
  <c r="S1161" i="2"/>
  <c r="AC1161" i="2" s="1"/>
  <c r="P1161" i="2"/>
  <c r="M1161" i="2"/>
  <c r="J1161" i="2"/>
  <c r="G1161" i="2"/>
  <c r="AC1160" i="2"/>
  <c r="AB1160" i="2"/>
  <c r="Y1160" i="2"/>
  <c r="AD1160" i="2" s="1"/>
  <c r="V1160" i="2"/>
  <c r="AE1160" i="2" s="1"/>
  <c r="S1160" i="2"/>
  <c r="P1160" i="2"/>
  <c r="M1160" i="2"/>
  <c r="AF1160" i="2" s="1"/>
  <c r="J1160" i="2"/>
  <c r="AG1160" i="2" s="1"/>
  <c r="G1160" i="2"/>
  <c r="AH1159" i="2"/>
  <c r="AE1159" i="2"/>
  <c r="AD1159" i="2"/>
  <c r="AB1159" i="2"/>
  <c r="Y1159" i="2"/>
  <c r="V1159" i="2"/>
  <c r="S1159" i="2"/>
  <c r="AC1159" i="2" s="1"/>
  <c r="P1159" i="2"/>
  <c r="M1159" i="2"/>
  <c r="AF1159" i="2" s="1"/>
  <c r="J1159" i="2"/>
  <c r="AG1159" i="2" s="1"/>
  <c r="G1159" i="2"/>
  <c r="AG1158" i="2"/>
  <c r="AF1158" i="2"/>
  <c r="AB1158" i="2"/>
  <c r="Y1158" i="2"/>
  <c r="AD1158" i="2" s="1"/>
  <c r="V1158" i="2"/>
  <c r="AE1158" i="2" s="1"/>
  <c r="S1158" i="2"/>
  <c r="AC1158" i="2" s="1"/>
  <c r="P1158" i="2"/>
  <c r="M1158" i="2"/>
  <c r="J1158" i="2"/>
  <c r="G1158" i="2"/>
  <c r="AC1157" i="2"/>
  <c r="AB1157" i="2"/>
  <c r="Y1157" i="2"/>
  <c r="AD1157" i="2" s="1"/>
  <c r="AH1157" i="2" s="1"/>
  <c r="V1157" i="2"/>
  <c r="AE1157" i="2" s="1"/>
  <c r="S1157" i="2"/>
  <c r="P1157" i="2"/>
  <c r="M1157" i="2"/>
  <c r="AF1157" i="2" s="1"/>
  <c r="J1157" i="2"/>
  <c r="AG1157" i="2" s="1"/>
  <c r="G1157" i="2"/>
  <c r="AE1156" i="2"/>
  <c r="AD1156" i="2"/>
  <c r="AH1156" i="2" s="1"/>
  <c r="AC1156" i="2"/>
  <c r="AB1156" i="2"/>
  <c r="Y1156" i="2"/>
  <c r="V1156" i="2"/>
  <c r="S1156" i="2"/>
  <c r="P1156" i="2"/>
  <c r="M1156" i="2"/>
  <c r="AF1156" i="2" s="1"/>
  <c r="J1156" i="2"/>
  <c r="AG1156" i="2" s="1"/>
  <c r="G1156" i="2"/>
  <c r="AG1155" i="2"/>
  <c r="AF1155" i="2"/>
  <c r="AE1155" i="2"/>
  <c r="AD1155" i="2"/>
  <c r="AB1155" i="2"/>
  <c r="Y1155" i="2"/>
  <c r="V1155" i="2"/>
  <c r="S1155" i="2"/>
  <c r="AC1155" i="2" s="1"/>
  <c r="P1155" i="2"/>
  <c r="M1155" i="2"/>
  <c r="J1155" i="2"/>
  <c r="G1155" i="2"/>
  <c r="AC1154" i="2"/>
  <c r="AB1154" i="2"/>
  <c r="Y1154" i="2"/>
  <c r="AD1154" i="2" s="1"/>
  <c r="V1154" i="2"/>
  <c r="AE1154" i="2" s="1"/>
  <c r="S1154" i="2"/>
  <c r="P1154" i="2"/>
  <c r="M1154" i="2"/>
  <c r="AF1154" i="2" s="1"/>
  <c r="J1154" i="2"/>
  <c r="AG1154" i="2" s="1"/>
  <c r="G1154" i="2"/>
  <c r="AE1153" i="2"/>
  <c r="AD1153" i="2"/>
  <c r="AB1153" i="2"/>
  <c r="Y1153" i="2"/>
  <c r="V1153" i="2"/>
  <c r="S1153" i="2"/>
  <c r="AC1153" i="2" s="1"/>
  <c r="P1153" i="2"/>
  <c r="M1153" i="2"/>
  <c r="AF1153" i="2" s="1"/>
  <c r="J1153" i="2"/>
  <c r="AG1153" i="2" s="1"/>
  <c r="G1153" i="2"/>
  <c r="AG1152" i="2"/>
  <c r="AF1152" i="2"/>
  <c r="AB1152" i="2"/>
  <c r="Y1152" i="2"/>
  <c r="AD1152" i="2" s="1"/>
  <c r="V1152" i="2"/>
  <c r="AE1152" i="2" s="1"/>
  <c r="S1152" i="2"/>
  <c r="AC1152" i="2" s="1"/>
  <c r="P1152" i="2"/>
  <c r="M1152" i="2"/>
  <c r="J1152" i="2"/>
  <c r="G1152" i="2"/>
  <c r="AC1151" i="2"/>
  <c r="AB1151" i="2"/>
  <c r="Y1151" i="2"/>
  <c r="AD1151" i="2" s="1"/>
  <c r="V1151" i="2"/>
  <c r="AE1151" i="2" s="1"/>
  <c r="S1151" i="2"/>
  <c r="P1151" i="2"/>
  <c r="M1151" i="2"/>
  <c r="AF1151" i="2" s="1"/>
  <c r="J1151" i="2"/>
  <c r="AG1151" i="2" s="1"/>
  <c r="G1151" i="2"/>
  <c r="AE1150" i="2"/>
  <c r="AD1150" i="2"/>
  <c r="AC1150" i="2"/>
  <c r="AB1150" i="2"/>
  <c r="Y1150" i="2"/>
  <c r="V1150" i="2"/>
  <c r="S1150" i="2"/>
  <c r="P1150" i="2"/>
  <c r="M1150" i="2"/>
  <c r="AF1150" i="2" s="1"/>
  <c r="J1150" i="2"/>
  <c r="AG1150" i="2" s="1"/>
  <c r="G1150" i="2"/>
  <c r="AG1149" i="2"/>
  <c r="AF1149" i="2"/>
  <c r="AE1149" i="2"/>
  <c r="AD1149" i="2"/>
  <c r="AH1149" i="2" s="1"/>
  <c r="AB1149" i="2"/>
  <c r="Y1149" i="2"/>
  <c r="V1149" i="2"/>
  <c r="S1149" i="2"/>
  <c r="AC1149" i="2" s="1"/>
  <c r="P1149" i="2"/>
  <c r="M1149" i="2"/>
  <c r="J1149" i="2"/>
  <c r="G1149" i="2"/>
  <c r="AF1148" i="2"/>
  <c r="AC1148" i="2"/>
  <c r="AB1148" i="2"/>
  <c r="Y1148" i="2"/>
  <c r="AD1148" i="2" s="1"/>
  <c r="V1148" i="2"/>
  <c r="AE1148" i="2" s="1"/>
  <c r="S1148" i="2"/>
  <c r="P1148" i="2"/>
  <c r="M1148" i="2"/>
  <c r="J1148" i="2"/>
  <c r="AG1148" i="2" s="1"/>
  <c r="G1148" i="2"/>
  <c r="AH1147" i="2"/>
  <c r="AE1147" i="2"/>
  <c r="AD1147" i="2"/>
  <c r="AB1147" i="2"/>
  <c r="Y1147" i="2"/>
  <c r="V1147" i="2"/>
  <c r="S1147" i="2"/>
  <c r="AC1147" i="2" s="1"/>
  <c r="P1147" i="2"/>
  <c r="M1147" i="2"/>
  <c r="AF1147" i="2" s="1"/>
  <c r="J1147" i="2"/>
  <c r="AG1147" i="2" s="1"/>
  <c r="G1147" i="2"/>
  <c r="AG1146" i="2"/>
  <c r="AF1146" i="2"/>
  <c r="AB1146" i="2"/>
  <c r="Y1146" i="2"/>
  <c r="AD1146" i="2" s="1"/>
  <c r="AH1146" i="2" s="1"/>
  <c r="V1146" i="2"/>
  <c r="AE1146" i="2" s="1"/>
  <c r="S1146" i="2"/>
  <c r="AC1146" i="2" s="1"/>
  <c r="P1146" i="2"/>
  <c r="M1146" i="2"/>
  <c r="J1146" i="2"/>
  <c r="G1146" i="2"/>
  <c r="AC1145" i="2"/>
  <c r="AB1145" i="2"/>
  <c r="Y1145" i="2"/>
  <c r="AD1145" i="2" s="1"/>
  <c r="V1145" i="2"/>
  <c r="AE1145" i="2" s="1"/>
  <c r="S1145" i="2"/>
  <c r="P1145" i="2"/>
  <c r="M1145" i="2"/>
  <c r="AF1145" i="2" s="1"/>
  <c r="J1145" i="2"/>
  <c r="AG1145" i="2" s="1"/>
  <c r="G1145" i="2"/>
  <c r="AE1144" i="2"/>
  <c r="AD1144" i="2"/>
  <c r="AC1144" i="2"/>
  <c r="AB1144" i="2"/>
  <c r="Y1144" i="2"/>
  <c r="V1144" i="2"/>
  <c r="S1144" i="2"/>
  <c r="P1144" i="2"/>
  <c r="M1144" i="2"/>
  <c r="AF1144" i="2" s="1"/>
  <c r="J1144" i="2"/>
  <c r="AG1144" i="2" s="1"/>
  <c r="G1144" i="2"/>
  <c r="AG1143" i="2"/>
  <c r="AF1143" i="2"/>
  <c r="AE1143" i="2"/>
  <c r="AD1143" i="2"/>
  <c r="AB1143" i="2"/>
  <c r="Y1143" i="2"/>
  <c r="V1143" i="2"/>
  <c r="S1143" i="2"/>
  <c r="AC1143" i="2" s="1"/>
  <c r="P1143" i="2"/>
  <c r="M1143" i="2"/>
  <c r="J1143" i="2"/>
  <c r="G1143" i="2"/>
  <c r="AC1142" i="2"/>
  <c r="AB1142" i="2"/>
  <c r="Y1142" i="2"/>
  <c r="AD1142" i="2" s="1"/>
  <c r="V1142" i="2"/>
  <c r="AE1142" i="2" s="1"/>
  <c r="S1142" i="2"/>
  <c r="P1142" i="2"/>
  <c r="M1142" i="2"/>
  <c r="AF1142" i="2" s="1"/>
  <c r="J1142" i="2"/>
  <c r="AG1142" i="2" s="1"/>
  <c r="G1142" i="2"/>
  <c r="AH1141" i="2"/>
  <c r="AE1141" i="2"/>
  <c r="AD1141" i="2"/>
  <c r="AB1141" i="2"/>
  <c r="Y1141" i="2"/>
  <c r="V1141" i="2"/>
  <c r="S1141" i="2"/>
  <c r="AC1141" i="2" s="1"/>
  <c r="P1141" i="2"/>
  <c r="M1141" i="2"/>
  <c r="AF1141" i="2" s="1"/>
  <c r="J1141" i="2"/>
  <c r="AG1141" i="2" s="1"/>
  <c r="G1141" i="2"/>
  <c r="AG1140" i="2"/>
  <c r="AF1140" i="2"/>
  <c r="AB1140" i="2"/>
  <c r="Y1140" i="2"/>
  <c r="AD1140" i="2" s="1"/>
  <c r="V1140" i="2"/>
  <c r="AE1140" i="2" s="1"/>
  <c r="S1140" i="2"/>
  <c r="AC1140" i="2" s="1"/>
  <c r="P1140" i="2"/>
  <c r="M1140" i="2"/>
  <c r="J1140" i="2"/>
  <c r="G1140" i="2"/>
  <c r="AC1139" i="2"/>
  <c r="AB1139" i="2"/>
  <c r="Y1139" i="2"/>
  <c r="AD1139" i="2" s="1"/>
  <c r="AH1139" i="2" s="1"/>
  <c r="V1139" i="2"/>
  <c r="AE1139" i="2" s="1"/>
  <c r="S1139" i="2"/>
  <c r="P1139" i="2"/>
  <c r="M1139" i="2"/>
  <c r="AF1139" i="2" s="1"/>
  <c r="J1139" i="2"/>
  <c r="AG1139" i="2" s="1"/>
  <c r="G1139" i="2"/>
  <c r="AE1138" i="2"/>
  <c r="AD1138" i="2"/>
  <c r="AH1138" i="2" s="1"/>
  <c r="AC1138" i="2"/>
  <c r="AB1138" i="2"/>
  <c r="Y1138" i="2"/>
  <c r="V1138" i="2"/>
  <c r="S1138" i="2"/>
  <c r="P1138" i="2"/>
  <c r="M1138" i="2"/>
  <c r="AF1138" i="2" s="1"/>
  <c r="J1138" i="2"/>
  <c r="AG1138" i="2" s="1"/>
  <c r="G1138" i="2"/>
  <c r="AG1137" i="2"/>
  <c r="AF1137" i="2"/>
  <c r="AE1137" i="2"/>
  <c r="AD1137" i="2"/>
  <c r="AB1137" i="2"/>
  <c r="Y1137" i="2"/>
  <c r="V1137" i="2"/>
  <c r="S1137" i="2"/>
  <c r="AC1137" i="2" s="1"/>
  <c r="P1137" i="2"/>
  <c r="M1137" i="2"/>
  <c r="J1137" i="2"/>
  <c r="G1137" i="2"/>
  <c r="AC1136" i="2"/>
  <c r="AB1136" i="2"/>
  <c r="Y1136" i="2"/>
  <c r="AD1136" i="2" s="1"/>
  <c r="V1136" i="2"/>
  <c r="AE1136" i="2" s="1"/>
  <c r="S1136" i="2"/>
  <c r="P1136" i="2"/>
  <c r="M1136" i="2"/>
  <c r="AF1136" i="2" s="1"/>
  <c r="J1136" i="2"/>
  <c r="AG1136" i="2" s="1"/>
  <c r="G1136" i="2"/>
  <c r="AE1135" i="2"/>
  <c r="AD1135" i="2"/>
  <c r="AB1135" i="2"/>
  <c r="Y1135" i="2"/>
  <c r="V1135" i="2"/>
  <c r="S1135" i="2"/>
  <c r="AC1135" i="2" s="1"/>
  <c r="AH1135" i="2" s="1"/>
  <c r="P1135" i="2"/>
  <c r="M1135" i="2"/>
  <c r="AF1135" i="2" s="1"/>
  <c r="J1135" i="2"/>
  <c r="AG1135" i="2" s="1"/>
  <c r="G1135" i="2"/>
  <c r="AG1134" i="2"/>
  <c r="AF1134" i="2"/>
  <c r="AB1134" i="2"/>
  <c r="Y1134" i="2"/>
  <c r="AD1134" i="2" s="1"/>
  <c r="V1134" i="2"/>
  <c r="AE1134" i="2" s="1"/>
  <c r="S1134" i="2"/>
  <c r="AC1134" i="2" s="1"/>
  <c r="P1134" i="2"/>
  <c r="M1134" i="2"/>
  <c r="J1134" i="2"/>
  <c r="G1134" i="2"/>
  <c r="AC1133" i="2"/>
  <c r="AB1133" i="2"/>
  <c r="Y1133" i="2"/>
  <c r="AD1133" i="2" s="1"/>
  <c r="V1133" i="2"/>
  <c r="AE1133" i="2" s="1"/>
  <c r="S1133" i="2"/>
  <c r="P1133" i="2"/>
  <c r="M1133" i="2"/>
  <c r="AF1133" i="2" s="1"/>
  <c r="J1133" i="2"/>
  <c r="AG1133" i="2" s="1"/>
  <c r="G1133" i="2"/>
  <c r="AE1132" i="2"/>
  <c r="AD1132" i="2"/>
  <c r="AH1132" i="2" s="1"/>
  <c r="AC1132" i="2"/>
  <c r="AB1132" i="2"/>
  <c r="Y1132" i="2"/>
  <c r="V1132" i="2"/>
  <c r="S1132" i="2"/>
  <c r="P1132" i="2"/>
  <c r="M1132" i="2"/>
  <c r="AF1132" i="2" s="1"/>
  <c r="J1132" i="2"/>
  <c r="AG1132" i="2" s="1"/>
  <c r="G1132" i="2"/>
  <c r="AG1131" i="2"/>
  <c r="AF1131" i="2"/>
  <c r="AE1131" i="2"/>
  <c r="AD1131" i="2"/>
  <c r="AB1131" i="2"/>
  <c r="Y1131" i="2"/>
  <c r="V1131" i="2"/>
  <c r="S1131" i="2"/>
  <c r="AC1131" i="2" s="1"/>
  <c r="P1131" i="2"/>
  <c r="M1131" i="2"/>
  <c r="J1131" i="2"/>
  <c r="G1131" i="2"/>
  <c r="AF1130" i="2"/>
  <c r="AC1130" i="2"/>
  <c r="AB1130" i="2"/>
  <c r="Y1130" i="2"/>
  <c r="AD1130" i="2" s="1"/>
  <c r="AH1130" i="2" s="1"/>
  <c r="V1130" i="2"/>
  <c r="AE1130" i="2" s="1"/>
  <c r="S1130" i="2"/>
  <c r="P1130" i="2"/>
  <c r="M1130" i="2"/>
  <c r="J1130" i="2"/>
  <c r="AG1130" i="2" s="1"/>
  <c r="G1130" i="2"/>
  <c r="AH1129" i="2"/>
  <c r="AE1129" i="2"/>
  <c r="AD1129" i="2"/>
  <c r="AB1129" i="2"/>
  <c r="Y1129" i="2"/>
  <c r="V1129" i="2"/>
  <c r="S1129" i="2"/>
  <c r="AC1129" i="2" s="1"/>
  <c r="P1129" i="2"/>
  <c r="M1129" i="2"/>
  <c r="AF1129" i="2" s="1"/>
  <c r="J1129" i="2"/>
  <c r="AG1129" i="2" s="1"/>
  <c r="G1129" i="2"/>
  <c r="AG1128" i="2"/>
  <c r="AF1128" i="2"/>
  <c r="AB1128" i="2"/>
  <c r="Y1128" i="2"/>
  <c r="AD1128" i="2" s="1"/>
  <c r="V1128" i="2"/>
  <c r="AE1128" i="2" s="1"/>
  <c r="S1128" i="2"/>
  <c r="AC1128" i="2" s="1"/>
  <c r="P1128" i="2"/>
  <c r="M1128" i="2"/>
  <c r="J1128" i="2"/>
  <c r="G1128" i="2"/>
  <c r="AC1127" i="2"/>
  <c r="AB1127" i="2"/>
  <c r="Y1127" i="2"/>
  <c r="AD1127" i="2" s="1"/>
  <c r="V1127" i="2"/>
  <c r="AE1127" i="2" s="1"/>
  <c r="S1127" i="2"/>
  <c r="P1127" i="2"/>
  <c r="M1127" i="2"/>
  <c r="AF1127" i="2" s="1"/>
  <c r="J1127" i="2"/>
  <c r="AG1127" i="2" s="1"/>
  <c r="G1127" i="2"/>
  <c r="AE1126" i="2"/>
  <c r="AD1126" i="2"/>
  <c r="AC1126" i="2"/>
  <c r="AB1126" i="2"/>
  <c r="Y1126" i="2"/>
  <c r="V1126" i="2"/>
  <c r="S1126" i="2"/>
  <c r="P1126" i="2"/>
  <c r="M1126" i="2"/>
  <c r="AF1126" i="2" s="1"/>
  <c r="J1126" i="2"/>
  <c r="AG1126" i="2" s="1"/>
  <c r="G1126" i="2"/>
  <c r="AG1125" i="2"/>
  <c r="AF1125" i="2"/>
  <c r="AE1125" i="2"/>
  <c r="AD1125" i="2"/>
  <c r="AB1125" i="2"/>
  <c r="Y1125" i="2"/>
  <c r="V1125" i="2"/>
  <c r="S1125" i="2"/>
  <c r="AC1125" i="2" s="1"/>
  <c r="P1125" i="2"/>
  <c r="M1125" i="2"/>
  <c r="J1125" i="2"/>
  <c r="G1125" i="2"/>
  <c r="AC1124" i="2"/>
  <c r="AB1124" i="2"/>
  <c r="Y1124" i="2"/>
  <c r="AD1124" i="2" s="1"/>
  <c r="V1124" i="2"/>
  <c r="AE1124" i="2" s="1"/>
  <c r="S1124" i="2"/>
  <c r="P1124" i="2"/>
  <c r="M1124" i="2"/>
  <c r="AF1124" i="2" s="1"/>
  <c r="J1124" i="2"/>
  <c r="AG1124" i="2" s="1"/>
  <c r="G1124" i="2"/>
  <c r="AH1123" i="2"/>
  <c r="AE1123" i="2"/>
  <c r="AD1123" i="2"/>
  <c r="AB1123" i="2"/>
  <c r="Y1123" i="2"/>
  <c r="V1123" i="2"/>
  <c r="S1123" i="2"/>
  <c r="AC1123" i="2" s="1"/>
  <c r="P1123" i="2"/>
  <c r="M1123" i="2"/>
  <c r="AF1123" i="2" s="1"/>
  <c r="J1123" i="2"/>
  <c r="AG1123" i="2" s="1"/>
  <c r="G1123" i="2"/>
  <c r="AG1122" i="2"/>
  <c r="AF1122" i="2"/>
  <c r="AB1122" i="2"/>
  <c r="Y1122" i="2"/>
  <c r="AD1122" i="2" s="1"/>
  <c r="V1122" i="2"/>
  <c r="AE1122" i="2" s="1"/>
  <c r="S1122" i="2"/>
  <c r="AC1122" i="2" s="1"/>
  <c r="P1122" i="2"/>
  <c r="M1122" i="2"/>
  <c r="J1122" i="2"/>
  <c r="G1122" i="2"/>
  <c r="AC1121" i="2"/>
  <c r="AB1121" i="2"/>
  <c r="Y1121" i="2"/>
  <c r="AD1121" i="2" s="1"/>
  <c r="V1121" i="2"/>
  <c r="AE1121" i="2" s="1"/>
  <c r="S1121" i="2"/>
  <c r="P1121" i="2"/>
  <c r="M1121" i="2"/>
  <c r="AF1121" i="2" s="1"/>
  <c r="J1121" i="2"/>
  <c r="AG1121" i="2" s="1"/>
  <c r="G1121" i="2"/>
  <c r="AE1120" i="2"/>
  <c r="AD1120" i="2"/>
  <c r="AH1120" i="2" s="1"/>
  <c r="AC1120" i="2"/>
  <c r="AB1120" i="2"/>
  <c r="Y1120" i="2"/>
  <c r="V1120" i="2"/>
  <c r="S1120" i="2"/>
  <c r="P1120" i="2"/>
  <c r="M1120" i="2"/>
  <c r="AF1120" i="2" s="1"/>
  <c r="J1120" i="2"/>
  <c r="AG1120" i="2" s="1"/>
  <c r="G1120" i="2"/>
  <c r="AG1119" i="2"/>
  <c r="AF1119" i="2"/>
  <c r="AE1119" i="2"/>
  <c r="AD1119" i="2"/>
  <c r="AB1119" i="2"/>
  <c r="Y1119" i="2"/>
  <c r="V1119" i="2"/>
  <c r="S1119" i="2"/>
  <c r="AC1119" i="2" s="1"/>
  <c r="P1119" i="2"/>
  <c r="M1119" i="2"/>
  <c r="J1119" i="2"/>
  <c r="G1119" i="2"/>
  <c r="AC1118" i="2"/>
  <c r="AB1118" i="2"/>
  <c r="Y1118" i="2"/>
  <c r="AD1118" i="2" s="1"/>
  <c r="V1118" i="2"/>
  <c r="AE1118" i="2" s="1"/>
  <c r="S1118" i="2"/>
  <c r="P1118" i="2"/>
  <c r="M1118" i="2"/>
  <c r="AF1118" i="2" s="1"/>
  <c r="J1118" i="2"/>
  <c r="AG1118" i="2" s="1"/>
  <c r="G1118" i="2"/>
  <c r="AE1117" i="2"/>
  <c r="AD1117" i="2"/>
  <c r="AB1117" i="2"/>
  <c r="Y1117" i="2"/>
  <c r="V1117" i="2"/>
  <c r="S1117" i="2"/>
  <c r="AC1117" i="2" s="1"/>
  <c r="P1117" i="2"/>
  <c r="M1117" i="2"/>
  <c r="AF1117" i="2" s="1"/>
  <c r="J1117" i="2"/>
  <c r="AG1117" i="2" s="1"/>
  <c r="G1117" i="2"/>
  <c r="AG1116" i="2"/>
  <c r="AF1116" i="2"/>
  <c r="AB1116" i="2"/>
  <c r="Y1116" i="2"/>
  <c r="AD1116" i="2" s="1"/>
  <c r="V1116" i="2"/>
  <c r="AE1116" i="2" s="1"/>
  <c r="S1116" i="2"/>
  <c r="AC1116" i="2" s="1"/>
  <c r="P1116" i="2"/>
  <c r="M1116" i="2"/>
  <c r="J1116" i="2"/>
  <c r="G1116" i="2"/>
  <c r="AC1115" i="2"/>
  <c r="AB1115" i="2"/>
  <c r="Y1115" i="2"/>
  <c r="AD1115" i="2" s="1"/>
  <c r="V1115" i="2"/>
  <c r="AE1115" i="2" s="1"/>
  <c r="S1115" i="2"/>
  <c r="P1115" i="2"/>
  <c r="M1115" i="2"/>
  <c r="AF1115" i="2" s="1"/>
  <c r="J1115" i="2"/>
  <c r="AG1115" i="2" s="1"/>
  <c r="G1115" i="2"/>
  <c r="AE1114" i="2"/>
  <c r="AD1114" i="2"/>
  <c r="AC1114" i="2"/>
  <c r="AB1114" i="2"/>
  <c r="Y1114" i="2"/>
  <c r="V1114" i="2"/>
  <c r="S1114" i="2"/>
  <c r="P1114" i="2"/>
  <c r="M1114" i="2"/>
  <c r="AF1114" i="2" s="1"/>
  <c r="J1114" i="2"/>
  <c r="AG1114" i="2" s="1"/>
  <c r="G1114" i="2"/>
  <c r="AG1113" i="2"/>
  <c r="AF1113" i="2"/>
  <c r="AE1113" i="2"/>
  <c r="AD1113" i="2"/>
  <c r="AH1113" i="2" s="1"/>
  <c r="AB1113" i="2"/>
  <c r="Y1113" i="2"/>
  <c r="V1113" i="2"/>
  <c r="S1113" i="2"/>
  <c r="AC1113" i="2" s="1"/>
  <c r="P1113" i="2"/>
  <c r="M1113" i="2"/>
  <c r="J1113" i="2"/>
  <c r="G1113" i="2"/>
  <c r="AF1112" i="2"/>
  <c r="AC1112" i="2"/>
  <c r="AB1112" i="2"/>
  <c r="Y1112" i="2"/>
  <c r="AD1112" i="2" s="1"/>
  <c r="V1112" i="2"/>
  <c r="AE1112" i="2" s="1"/>
  <c r="S1112" i="2"/>
  <c r="P1112" i="2"/>
  <c r="M1112" i="2"/>
  <c r="J1112" i="2"/>
  <c r="AG1112" i="2" s="1"/>
  <c r="G1112" i="2"/>
  <c r="AH1111" i="2"/>
  <c r="AE1111" i="2"/>
  <c r="AD1111" i="2"/>
  <c r="AB1111" i="2"/>
  <c r="Y1111" i="2"/>
  <c r="V1111" i="2"/>
  <c r="S1111" i="2"/>
  <c r="AC1111" i="2" s="1"/>
  <c r="P1111" i="2"/>
  <c r="M1111" i="2"/>
  <c r="AF1111" i="2" s="1"/>
  <c r="J1111" i="2"/>
  <c r="AG1111" i="2" s="1"/>
  <c r="G1111" i="2"/>
  <c r="AG1110" i="2"/>
  <c r="AF1110" i="2"/>
  <c r="AB1110" i="2"/>
  <c r="Y1110" i="2"/>
  <c r="AD1110" i="2" s="1"/>
  <c r="AH1110" i="2" s="1"/>
  <c r="V1110" i="2"/>
  <c r="AE1110" i="2" s="1"/>
  <c r="S1110" i="2"/>
  <c r="AC1110" i="2" s="1"/>
  <c r="P1110" i="2"/>
  <c r="M1110" i="2"/>
  <c r="J1110" i="2"/>
  <c r="G1110" i="2"/>
  <c r="AC1109" i="2"/>
  <c r="AB1109" i="2"/>
  <c r="Y1109" i="2"/>
  <c r="AD1109" i="2" s="1"/>
  <c r="V1109" i="2"/>
  <c r="AE1109" i="2" s="1"/>
  <c r="S1109" i="2"/>
  <c r="P1109" i="2"/>
  <c r="M1109" i="2"/>
  <c r="AF1109" i="2" s="1"/>
  <c r="J1109" i="2"/>
  <c r="AG1109" i="2" s="1"/>
  <c r="G1109" i="2"/>
  <c r="AE1108" i="2"/>
  <c r="AD1108" i="2"/>
  <c r="AC1108" i="2"/>
  <c r="AB1108" i="2"/>
  <c r="Y1108" i="2"/>
  <c r="V1108" i="2"/>
  <c r="S1108" i="2"/>
  <c r="P1108" i="2"/>
  <c r="M1108" i="2"/>
  <c r="AF1108" i="2" s="1"/>
  <c r="J1108" i="2"/>
  <c r="AG1108" i="2" s="1"/>
  <c r="G1108" i="2"/>
  <c r="AG1107" i="2"/>
  <c r="AF1107" i="2"/>
  <c r="AE1107" i="2"/>
  <c r="AD1107" i="2"/>
  <c r="AB1107" i="2"/>
  <c r="Y1107" i="2"/>
  <c r="V1107" i="2"/>
  <c r="S1107" i="2"/>
  <c r="AC1107" i="2" s="1"/>
  <c r="P1107" i="2"/>
  <c r="M1107" i="2"/>
  <c r="J1107" i="2"/>
  <c r="G1107" i="2"/>
  <c r="AC1106" i="2"/>
  <c r="AB1106" i="2"/>
  <c r="Y1106" i="2"/>
  <c r="AD1106" i="2" s="1"/>
  <c r="V1106" i="2"/>
  <c r="AE1106" i="2" s="1"/>
  <c r="S1106" i="2"/>
  <c r="P1106" i="2"/>
  <c r="M1106" i="2"/>
  <c r="AF1106" i="2" s="1"/>
  <c r="J1106" i="2"/>
  <c r="AG1106" i="2" s="1"/>
  <c r="G1106" i="2"/>
  <c r="AH1105" i="2"/>
  <c r="AE1105" i="2"/>
  <c r="AD1105" i="2"/>
  <c r="AB1105" i="2"/>
  <c r="Y1105" i="2"/>
  <c r="V1105" i="2"/>
  <c r="S1105" i="2"/>
  <c r="AC1105" i="2" s="1"/>
  <c r="P1105" i="2"/>
  <c r="M1105" i="2"/>
  <c r="AF1105" i="2" s="1"/>
  <c r="J1105" i="2"/>
  <c r="AG1105" i="2" s="1"/>
  <c r="G1105" i="2"/>
  <c r="AG1104" i="2"/>
  <c r="AF1104" i="2"/>
  <c r="AB1104" i="2"/>
  <c r="Y1104" i="2"/>
  <c r="AD1104" i="2" s="1"/>
  <c r="V1104" i="2"/>
  <c r="AE1104" i="2" s="1"/>
  <c r="S1104" i="2"/>
  <c r="AC1104" i="2" s="1"/>
  <c r="P1104" i="2"/>
  <c r="M1104" i="2"/>
  <c r="J1104" i="2"/>
  <c r="G1104" i="2"/>
  <c r="AC1103" i="2"/>
  <c r="AB1103" i="2"/>
  <c r="Y1103" i="2"/>
  <c r="AD1103" i="2" s="1"/>
  <c r="AH1103" i="2" s="1"/>
  <c r="V1103" i="2"/>
  <c r="AE1103" i="2" s="1"/>
  <c r="S1103" i="2"/>
  <c r="P1103" i="2"/>
  <c r="M1103" i="2"/>
  <c r="AF1103" i="2" s="1"/>
  <c r="J1103" i="2"/>
  <c r="AG1103" i="2" s="1"/>
  <c r="G1103" i="2"/>
  <c r="AE1102" i="2"/>
  <c r="AD1102" i="2"/>
  <c r="AH1102" i="2" s="1"/>
  <c r="AC1102" i="2"/>
  <c r="AB1102" i="2"/>
  <c r="Y1102" i="2"/>
  <c r="V1102" i="2"/>
  <c r="S1102" i="2"/>
  <c r="P1102" i="2"/>
  <c r="M1102" i="2"/>
  <c r="AF1102" i="2" s="1"/>
  <c r="J1102" i="2"/>
  <c r="AG1102" i="2" s="1"/>
  <c r="G1102" i="2"/>
  <c r="AG1101" i="2"/>
  <c r="AF1101" i="2"/>
  <c r="AE1101" i="2"/>
  <c r="AD1101" i="2"/>
  <c r="AB1101" i="2"/>
  <c r="Y1101" i="2"/>
  <c r="V1101" i="2"/>
  <c r="S1101" i="2"/>
  <c r="AC1101" i="2" s="1"/>
  <c r="P1101" i="2"/>
  <c r="M1101" i="2"/>
  <c r="J1101" i="2"/>
  <c r="G1101" i="2"/>
  <c r="AC1100" i="2"/>
  <c r="AB1100" i="2"/>
  <c r="Y1100" i="2"/>
  <c r="AD1100" i="2" s="1"/>
  <c r="V1100" i="2"/>
  <c r="AE1100" i="2" s="1"/>
  <c r="S1100" i="2"/>
  <c r="P1100" i="2"/>
  <c r="M1100" i="2"/>
  <c r="AF1100" i="2" s="1"/>
  <c r="J1100" i="2"/>
  <c r="AG1100" i="2" s="1"/>
  <c r="G1100" i="2"/>
  <c r="AE1099" i="2"/>
  <c r="AD1099" i="2"/>
  <c r="AB1099" i="2"/>
  <c r="Y1099" i="2"/>
  <c r="V1099" i="2"/>
  <c r="S1099" i="2"/>
  <c r="AC1099" i="2" s="1"/>
  <c r="AH1099" i="2" s="1"/>
  <c r="P1099" i="2"/>
  <c r="M1099" i="2"/>
  <c r="AF1099" i="2" s="1"/>
  <c r="J1099" i="2"/>
  <c r="AG1099" i="2" s="1"/>
  <c r="G1099" i="2"/>
  <c r="AG1098" i="2"/>
  <c r="AF1098" i="2"/>
  <c r="AB1098" i="2"/>
  <c r="Y1098" i="2"/>
  <c r="AD1098" i="2" s="1"/>
  <c r="V1098" i="2"/>
  <c r="AE1098" i="2" s="1"/>
  <c r="S1098" i="2"/>
  <c r="AC1098" i="2" s="1"/>
  <c r="P1098" i="2"/>
  <c r="M1098" i="2"/>
  <c r="J1098" i="2"/>
  <c r="G1098" i="2"/>
  <c r="AF1097" i="2"/>
  <c r="AC1097" i="2"/>
  <c r="AB1097" i="2"/>
  <c r="Y1097" i="2"/>
  <c r="AD1097" i="2" s="1"/>
  <c r="V1097" i="2"/>
  <c r="AE1097" i="2" s="1"/>
  <c r="S1097" i="2"/>
  <c r="P1097" i="2"/>
  <c r="M1097" i="2"/>
  <c r="J1097" i="2"/>
  <c r="AG1097" i="2" s="1"/>
  <c r="G1097" i="2"/>
  <c r="AE1096" i="2"/>
  <c r="AD1096" i="2"/>
  <c r="AC1096" i="2"/>
  <c r="AB1096" i="2"/>
  <c r="Y1096" i="2"/>
  <c r="V1096" i="2"/>
  <c r="S1096" i="2"/>
  <c r="P1096" i="2"/>
  <c r="M1096" i="2"/>
  <c r="AF1096" i="2" s="1"/>
  <c r="J1096" i="2"/>
  <c r="AG1096" i="2" s="1"/>
  <c r="G1096" i="2"/>
  <c r="AG1095" i="2"/>
  <c r="AF1095" i="2"/>
  <c r="AD1095" i="2"/>
  <c r="AB1095" i="2"/>
  <c r="Y1095" i="2"/>
  <c r="V1095" i="2"/>
  <c r="AE1095" i="2" s="1"/>
  <c r="S1095" i="2"/>
  <c r="AC1095" i="2" s="1"/>
  <c r="P1095" i="2"/>
  <c r="M1095" i="2"/>
  <c r="J1095" i="2"/>
  <c r="G1095" i="2"/>
  <c r="AF1094" i="2"/>
  <c r="AC1094" i="2"/>
  <c r="AB1094" i="2"/>
  <c r="Y1094" i="2"/>
  <c r="AD1094" i="2" s="1"/>
  <c r="AH1094" i="2" s="1"/>
  <c r="V1094" i="2"/>
  <c r="AE1094" i="2" s="1"/>
  <c r="S1094" i="2"/>
  <c r="P1094" i="2"/>
  <c r="M1094" i="2"/>
  <c r="J1094" i="2"/>
  <c r="AG1094" i="2" s="1"/>
  <c r="G1094" i="2"/>
  <c r="AH1093" i="2"/>
  <c r="AE1093" i="2"/>
  <c r="AD1093" i="2"/>
  <c r="AB1093" i="2"/>
  <c r="Y1093" i="2"/>
  <c r="V1093" i="2"/>
  <c r="S1093" i="2"/>
  <c r="AC1093" i="2" s="1"/>
  <c r="P1093" i="2"/>
  <c r="M1093" i="2"/>
  <c r="AF1093" i="2" s="1"/>
  <c r="J1093" i="2"/>
  <c r="AG1093" i="2" s="1"/>
  <c r="G1093" i="2"/>
  <c r="AG1092" i="2"/>
  <c r="AF1092" i="2"/>
  <c r="AB1092" i="2"/>
  <c r="Y1092" i="2"/>
  <c r="AD1092" i="2" s="1"/>
  <c r="V1092" i="2"/>
  <c r="AE1092" i="2" s="1"/>
  <c r="S1092" i="2"/>
  <c r="AC1092" i="2" s="1"/>
  <c r="P1092" i="2"/>
  <c r="M1092" i="2"/>
  <c r="J1092" i="2"/>
  <c r="G1092" i="2"/>
  <c r="AF1091" i="2"/>
  <c r="AC1091" i="2"/>
  <c r="AB1091" i="2"/>
  <c r="Y1091" i="2"/>
  <c r="AD1091" i="2" s="1"/>
  <c r="AH1091" i="2" s="1"/>
  <c r="V1091" i="2"/>
  <c r="AE1091" i="2" s="1"/>
  <c r="S1091" i="2"/>
  <c r="P1091" i="2"/>
  <c r="M1091" i="2"/>
  <c r="J1091" i="2"/>
  <c r="AG1091" i="2" s="1"/>
  <c r="G1091" i="2"/>
  <c r="AE1090" i="2"/>
  <c r="AD1090" i="2"/>
  <c r="AC1090" i="2"/>
  <c r="AB1090" i="2"/>
  <c r="Y1090" i="2"/>
  <c r="V1090" i="2"/>
  <c r="S1090" i="2"/>
  <c r="P1090" i="2"/>
  <c r="M1090" i="2"/>
  <c r="AF1090" i="2" s="1"/>
  <c r="J1090" i="2"/>
  <c r="AG1090" i="2" s="1"/>
  <c r="G1090" i="2"/>
  <c r="AG1089" i="2"/>
  <c r="AF1089" i="2"/>
  <c r="AD1089" i="2"/>
  <c r="AB1089" i="2"/>
  <c r="Y1089" i="2"/>
  <c r="V1089" i="2"/>
  <c r="AE1089" i="2" s="1"/>
  <c r="S1089" i="2"/>
  <c r="AC1089" i="2" s="1"/>
  <c r="P1089" i="2"/>
  <c r="M1089" i="2"/>
  <c r="J1089" i="2"/>
  <c r="G1089" i="2"/>
  <c r="AC1088" i="2"/>
  <c r="AB1088" i="2"/>
  <c r="Y1088" i="2"/>
  <c r="AD1088" i="2" s="1"/>
  <c r="V1088" i="2"/>
  <c r="AE1088" i="2" s="1"/>
  <c r="S1088" i="2"/>
  <c r="P1088" i="2"/>
  <c r="M1088" i="2"/>
  <c r="AF1088" i="2" s="1"/>
  <c r="J1088" i="2"/>
  <c r="AG1088" i="2" s="1"/>
  <c r="G1088" i="2"/>
  <c r="AH1087" i="2"/>
  <c r="AE1087" i="2"/>
  <c r="AD1087" i="2"/>
  <c r="AB1087" i="2"/>
  <c r="Y1087" i="2"/>
  <c r="V1087" i="2"/>
  <c r="S1087" i="2"/>
  <c r="AC1087" i="2" s="1"/>
  <c r="P1087" i="2"/>
  <c r="M1087" i="2"/>
  <c r="AF1087" i="2" s="1"/>
  <c r="J1087" i="2"/>
  <c r="AG1087" i="2" s="1"/>
  <c r="G1087" i="2"/>
  <c r="AG1086" i="2"/>
  <c r="AF1086" i="2"/>
  <c r="AB1086" i="2"/>
  <c r="Y1086" i="2"/>
  <c r="AD1086" i="2" s="1"/>
  <c r="V1086" i="2"/>
  <c r="AE1086" i="2" s="1"/>
  <c r="S1086" i="2"/>
  <c r="AC1086" i="2" s="1"/>
  <c r="P1086" i="2"/>
  <c r="M1086" i="2"/>
  <c r="J1086" i="2"/>
  <c r="G1086" i="2"/>
  <c r="AF1085" i="2"/>
  <c r="AC1085" i="2"/>
  <c r="AB1085" i="2"/>
  <c r="Y1085" i="2"/>
  <c r="AD1085" i="2" s="1"/>
  <c r="AH1085" i="2" s="1"/>
  <c r="V1085" i="2"/>
  <c r="AE1085" i="2" s="1"/>
  <c r="S1085" i="2"/>
  <c r="P1085" i="2"/>
  <c r="M1085" i="2"/>
  <c r="J1085" i="2"/>
  <c r="AG1085" i="2" s="1"/>
  <c r="G1085" i="2"/>
  <c r="AE1084" i="2"/>
  <c r="AD1084" i="2"/>
  <c r="AH1084" i="2" s="1"/>
  <c r="AC1084" i="2"/>
  <c r="AB1084" i="2"/>
  <c r="Y1084" i="2"/>
  <c r="V1084" i="2"/>
  <c r="S1084" i="2"/>
  <c r="P1084" i="2"/>
  <c r="M1084" i="2"/>
  <c r="AF1084" i="2" s="1"/>
  <c r="J1084" i="2"/>
  <c r="AG1084" i="2" s="1"/>
  <c r="G1084" i="2"/>
  <c r="AG1083" i="2"/>
  <c r="AF1083" i="2"/>
  <c r="AD1083" i="2"/>
  <c r="AB1083" i="2"/>
  <c r="Y1083" i="2"/>
  <c r="V1083" i="2"/>
  <c r="AE1083" i="2" s="1"/>
  <c r="S1083" i="2"/>
  <c r="AC1083" i="2" s="1"/>
  <c r="P1083" i="2"/>
  <c r="M1083" i="2"/>
  <c r="J1083" i="2"/>
  <c r="G1083" i="2"/>
  <c r="AC1082" i="2"/>
  <c r="AB1082" i="2"/>
  <c r="Y1082" i="2"/>
  <c r="AD1082" i="2" s="1"/>
  <c r="V1082" i="2"/>
  <c r="AE1082" i="2" s="1"/>
  <c r="S1082" i="2"/>
  <c r="P1082" i="2"/>
  <c r="M1082" i="2"/>
  <c r="AF1082" i="2" s="1"/>
  <c r="J1082" i="2"/>
  <c r="AG1082" i="2" s="1"/>
  <c r="G1082" i="2"/>
  <c r="AE1081" i="2"/>
  <c r="AD1081" i="2"/>
  <c r="AB1081" i="2"/>
  <c r="Y1081" i="2"/>
  <c r="V1081" i="2"/>
  <c r="S1081" i="2"/>
  <c r="AC1081" i="2" s="1"/>
  <c r="P1081" i="2"/>
  <c r="M1081" i="2"/>
  <c r="AF1081" i="2" s="1"/>
  <c r="J1081" i="2"/>
  <c r="AG1081" i="2" s="1"/>
  <c r="G1081" i="2"/>
  <c r="AG1080" i="2"/>
  <c r="AF1080" i="2"/>
  <c r="AB1080" i="2"/>
  <c r="Y1080" i="2"/>
  <c r="AD1080" i="2" s="1"/>
  <c r="V1080" i="2"/>
  <c r="AE1080" i="2" s="1"/>
  <c r="S1080" i="2"/>
  <c r="AC1080" i="2" s="1"/>
  <c r="P1080" i="2"/>
  <c r="M1080" i="2"/>
  <c r="J1080" i="2"/>
  <c r="G1080" i="2"/>
  <c r="AF1079" i="2"/>
  <c r="AC1079" i="2"/>
  <c r="AB1079" i="2"/>
  <c r="Y1079" i="2"/>
  <c r="AD1079" i="2" s="1"/>
  <c r="V1079" i="2"/>
  <c r="AE1079" i="2" s="1"/>
  <c r="S1079" i="2"/>
  <c r="P1079" i="2"/>
  <c r="M1079" i="2"/>
  <c r="J1079" i="2"/>
  <c r="AG1079" i="2" s="1"/>
  <c r="G1079" i="2"/>
  <c r="AE1078" i="2"/>
  <c r="AD1078" i="2"/>
  <c r="AC1078" i="2"/>
  <c r="AB1078" i="2"/>
  <c r="Y1078" i="2"/>
  <c r="V1078" i="2"/>
  <c r="S1078" i="2"/>
  <c r="P1078" i="2"/>
  <c r="M1078" i="2"/>
  <c r="AF1078" i="2" s="1"/>
  <c r="J1078" i="2"/>
  <c r="AG1078" i="2" s="1"/>
  <c r="G1078" i="2"/>
  <c r="AG1077" i="2"/>
  <c r="AF1077" i="2"/>
  <c r="AD1077" i="2"/>
  <c r="AH1077" i="2" s="1"/>
  <c r="AB1077" i="2"/>
  <c r="Y1077" i="2"/>
  <c r="V1077" i="2"/>
  <c r="AE1077" i="2" s="1"/>
  <c r="S1077" i="2"/>
  <c r="AC1077" i="2" s="1"/>
  <c r="P1077" i="2"/>
  <c r="M1077" i="2"/>
  <c r="J1077" i="2"/>
  <c r="G1077" i="2"/>
  <c r="AF1076" i="2"/>
  <c r="AC1076" i="2"/>
  <c r="AB1076" i="2"/>
  <c r="Y1076" i="2"/>
  <c r="AD1076" i="2" s="1"/>
  <c r="V1076" i="2"/>
  <c r="AE1076" i="2" s="1"/>
  <c r="S1076" i="2"/>
  <c r="P1076" i="2"/>
  <c r="M1076" i="2"/>
  <c r="J1076" i="2"/>
  <c r="AG1076" i="2" s="1"/>
  <c r="G1076" i="2"/>
  <c r="AH1075" i="2"/>
  <c r="AE1075" i="2"/>
  <c r="AD1075" i="2"/>
  <c r="AB1075" i="2"/>
  <c r="Y1075" i="2"/>
  <c r="V1075" i="2"/>
  <c r="S1075" i="2"/>
  <c r="AC1075" i="2" s="1"/>
  <c r="P1075" i="2"/>
  <c r="M1075" i="2"/>
  <c r="AF1075" i="2" s="1"/>
  <c r="J1075" i="2"/>
  <c r="AG1075" i="2" s="1"/>
  <c r="G1075" i="2"/>
  <c r="AG1074" i="2"/>
  <c r="AF1074" i="2"/>
  <c r="AB1074" i="2"/>
  <c r="Y1074" i="2"/>
  <c r="AD1074" i="2" s="1"/>
  <c r="AH1074" i="2" s="1"/>
  <c r="V1074" i="2"/>
  <c r="AE1074" i="2" s="1"/>
  <c r="S1074" i="2"/>
  <c r="AC1074" i="2" s="1"/>
  <c r="P1074" i="2"/>
  <c r="M1074" i="2"/>
  <c r="J1074" i="2"/>
  <c r="G1074" i="2"/>
  <c r="AF1073" i="2"/>
  <c r="AC1073" i="2"/>
  <c r="AB1073" i="2"/>
  <c r="Y1073" i="2"/>
  <c r="AD1073" i="2" s="1"/>
  <c r="AH1073" i="2" s="1"/>
  <c r="V1073" i="2"/>
  <c r="AE1073" i="2" s="1"/>
  <c r="S1073" i="2"/>
  <c r="P1073" i="2"/>
  <c r="M1073" i="2"/>
  <c r="J1073" i="2"/>
  <c r="AG1073" i="2" s="1"/>
  <c r="G1073" i="2"/>
  <c r="AE1072" i="2"/>
  <c r="AD1072" i="2"/>
  <c r="AC1072" i="2"/>
  <c r="AB1072" i="2"/>
  <c r="Y1072" i="2"/>
  <c r="V1072" i="2"/>
  <c r="S1072" i="2"/>
  <c r="P1072" i="2"/>
  <c r="M1072" i="2"/>
  <c r="AF1072" i="2" s="1"/>
  <c r="J1072" i="2"/>
  <c r="AG1072" i="2" s="1"/>
  <c r="G1072" i="2"/>
  <c r="AG1071" i="2"/>
  <c r="AF1071" i="2"/>
  <c r="AD1071" i="2"/>
  <c r="AB1071" i="2"/>
  <c r="Y1071" i="2"/>
  <c r="V1071" i="2"/>
  <c r="AE1071" i="2" s="1"/>
  <c r="S1071" i="2"/>
  <c r="AC1071" i="2" s="1"/>
  <c r="P1071" i="2"/>
  <c r="M1071" i="2"/>
  <c r="J1071" i="2"/>
  <c r="G1071" i="2"/>
  <c r="AC1070" i="2"/>
  <c r="AB1070" i="2"/>
  <c r="Y1070" i="2"/>
  <c r="AD1070" i="2" s="1"/>
  <c r="V1070" i="2"/>
  <c r="AE1070" i="2" s="1"/>
  <c r="S1070" i="2"/>
  <c r="P1070" i="2"/>
  <c r="M1070" i="2"/>
  <c r="AF1070" i="2" s="1"/>
  <c r="J1070" i="2"/>
  <c r="AG1070" i="2" s="1"/>
  <c r="G1070" i="2"/>
  <c r="AH1069" i="2"/>
  <c r="AE1069" i="2"/>
  <c r="AD1069" i="2"/>
  <c r="AB1069" i="2"/>
  <c r="Y1069" i="2"/>
  <c r="V1069" i="2"/>
  <c r="S1069" i="2"/>
  <c r="AC1069" i="2" s="1"/>
  <c r="P1069" i="2"/>
  <c r="M1069" i="2"/>
  <c r="AF1069" i="2" s="1"/>
  <c r="J1069" i="2"/>
  <c r="AG1069" i="2" s="1"/>
  <c r="G1069" i="2"/>
  <c r="AG1068" i="2"/>
  <c r="AF1068" i="2"/>
  <c r="AB1068" i="2"/>
  <c r="Y1068" i="2"/>
  <c r="AD1068" i="2" s="1"/>
  <c r="V1068" i="2"/>
  <c r="AE1068" i="2" s="1"/>
  <c r="S1068" i="2"/>
  <c r="AC1068" i="2" s="1"/>
  <c r="P1068" i="2"/>
  <c r="M1068" i="2"/>
  <c r="J1068" i="2"/>
  <c r="G1068" i="2"/>
  <c r="AF1067" i="2"/>
  <c r="AC1067" i="2"/>
  <c r="AB1067" i="2"/>
  <c r="Y1067" i="2"/>
  <c r="AD1067" i="2" s="1"/>
  <c r="AH1067" i="2" s="1"/>
  <c r="V1067" i="2"/>
  <c r="AE1067" i="2" s="1"/>
  <c r="S1067" i="2"/>
  <c r="P1067" i="2"/>
  <c r="M1067" i="2"/>
  <c r="J1067" i="2"/>
  <c r="AG1067" i="2" s="1"/>
  <c r="G1067" i="2"/>
  <c r="AE1066" i="2"/>
  <c r="AD1066" i="2"/>
  <c r="AH1066" i="2" s="1"/>
  <c r="AC1066" i="2"/>
  <c r="AB1066" i="2"/>
  <c r="Y1066" i="2"/>
  <c r="V1066" i="2"/>
  <c r="S1066" i="2"/>
  <c r="P1066" i="2"/>
  <c r="M1066" i="2"/>
  <c r="AF1066" i="2" s="1"/>
  <c r="J1066" i="2"/>
  <c r="AG1066" i="2" s="1"/>
  <c r="G1066" i="2"/>
  <c r="AG1065" i="2"/>
  <c r="AF1065" i="2"/>
  <c r="AD1065" i="2"/>
  <c r="AB1065" i="2"/>
  <c r="Y1065" i="2"/>
  <c r="V1065" i="2"/>
  <c r="AE1065" i="2" s="1"/>
  <c r="S1065" i="2"/>
  <c r="AC1065" i="2" s="1"/>
  <c r="P1065" i="2"/>
  <c r="M1065" i="2"/>
  <c r="J1065" i="2"/>
  <c r="G1065" i="2"/>
  <c r="AC1064" i="2"/>
  <c r="AB1064" i="2"/>
  <c r="Y1064" i="2"/>
  <c r="AD1064" i="2" s="1"/>
  <c r="V1064" i="2"/>
  <c r="AE1064" i="2" s="1"/>
  <c r="S1064" i="2"/>
  <c r="P1064" i="2"/>
  <c r="M1064" i="2"/>
  <c r="AF1064" i="2" s="1"/>
  <c r="J1064" i="2"/>
  <c r="AG1064" i="2" s="1"/>
  <c r="G1064" i="2"/>
  <c r="AE1063" i="2"/>
  <c r="AD1063" i="2"/>
  <c r="AB1063" i="2"/>
  <c r="Y1063" i="2"/>
  <c r="V1063" i="2"/>
  <c r="S1063" i="2"/>
  <c r="AC1063" i="2" s="1"/>
  <c r="AH1063" i="2" s="1"/>
  <c r="P1063" i="2"/>
  <c r="M1063" i="2"/>
  <c r="AF1063" i="2" s="1"/>
  <c r="J1063" i="2"/>
  <c r="AG1063" i="2" s="1"/>
  <c r="G1063" i="2"/>
  <c r="AG1062" i="2"/>
  <c r="AF1062" i="2"/>
  <c r="AB1062" i="2"/>
  <c r="Y1062" i="2"/>
  <c r="AD1062" i="2" s="1"/>
  <c r="V1062" i="2"/>
  <c r="AE1062" i="2" s="1"/>
  <c r="S1062" i="2"/>
  <c r="AC1062" i="2" s="1"/>
  <c r="P1062" i="2"/>
  <c r="M1062" i="2"/>
  <c r="J1062" i="2"/>
  <c r="G1062" i="2"/>
  <c r="AF1061" i="2"/>
  <c r="AC1061" i="2"/>
  <c r="AB1061" i="2"/>
  <c r="Y1061" i="2"/>
  <c r="AD1061" i="2" s="1"/>
  <c r="V1061" i="2"/>
  <c r="AE1061" i="2" s="1"/>
  <c r="S1061" i="2"/>
  <c r="P1061" i="2"/>
  <c r="M1061" i="2"/>
  <c r="J1061" i="2"/>
  <c r="AG1061" i="2" s="1"/>
  <c r="G1061" i="2"/>
  <c r="AE1060" i="2"/>
  <c r="AD1060" i="2"/>
  <c r="AC1060" i="2"/>
  <c r="AB1060" i="2"/>
  <c r="Y1060" i="2"/>
  <c r="V1060" i="2"/>
  <c r="S1060" i="2"/>
  <c r="P1060" i="2"/>
  <c r="M1060" i="2"/>
  <c r="AF1060" i="2" s="1"/>
  <c r="J1060" i="2"/>
  <c r="AG1060" i="2" s="1"/>
  <c r="G1060" i="2"/>
  <c r="AG1059" i="2"/>
  <c r="AF1059" i="2"/>
  <c r="AD1059" i="2"/>
  <c r="AB1059" i="2"/>
  <c r="Y1059" i="2"/>
  <c r="V1059" i="2"/>
  <c r="AE1059" i="2" s="1"/>
  <c r="S1059" i="2"/>
  <c r="AC1059" i="2" s="1"/>
  <c r="P1059" i="2"/>
  <c r="M1059" i="2"/>
  <c r="J1059" i="2"/>
  <c r="G1059" i="2"/>
  <c r="AF1058" i="2"/>
  <c r="AC1058" i="2"/>
  <c r="AB1058" i="2"/>
  <c r="Y1058" i="2"/>
  <c r="AD1058" i="2" s="1"/>
  <c r="AH1058" i="2" s="1"/>
  <c r="V1058" i="2"/>
  <c r="AE1058" i="2" s="1"/>
  <c r="S1058" i="2"/>
  <c r="P1058" i="2"/>
  <c r="M1058" i="2"/>
  <c r="J1058" i="2"/>
  <c r="AG1058" i="2" s="1"/>
  <c r="G1058" i="2"/>
  <c r="AH1057" i="2"/>
  <c r="AE1057" i="2"/>
  <c r="AD1057" i="2"/>
  <c r="AB1057" i="2"/>
  <c r="Y1057" i="2"/>
  <c r="V1057" i="2"/>
  <c r="S1057" i="2"/>
  <c r="AC1057" i="2" s="1"/>
  <c r="P1057" i="2"/>
  <c r="M1057" i="2"/>
  <c r="AF1057" i="2" s="1"/>
  <c r="J1057" i="2"/>
  <c r="AG1057" i="2" s="1"/>
  <c r="G1057" i="2"/>
  <c r="AG1056" i="2"/>
  <c r="AF1056" i="2"/>
  <c r="AB1056" i="2"/>
  <c r="Y1056" i="2"/>
  <c r="AD1056" i="2" s="1"/>
  <c r="V1056" i="2"/>
  <c r="AE1056" i="2" s="1"/>
  <c r="S1056" i="2"/>
  <c r="AC1056" i="2" s="1"/>
  <c r="P1056" i="2"/>
  <c r="M1056" i="2"/>
  <c r="J1056" i="2"/>
  <c r="G1056" i="2"/>
  <c r="AF1055" i="2"/>
  <c r="AC1055" i="2"/>
  <c r="AB1055" i="2"/>
  <c r="Y1055" i="2"/>
  <c r="AD1055" i="2" s="1"/>
  <c r="AH1055" i="2" s="1"/>
  <c r="V1055" i="2"/>
  <c r="AE1055" i="2" s="1"/>
  <c r="S1055" i="2"/>
  <c r="P1055" i="2"/>
  <c r="M1055" i="2"/>
  <c r="J1055" i="2"/>
  <c r="AG1055" i="2" s="1"/>
  <c r="G1055" i="2"/>
  <c r="AE1054" i="2"/>
  <c r="AD1054" i="2"/>
  <c r="AC1054" i="2"/>
  <c r="AB1054" i="2"/>
  <c r="Y1054" i="2"/>
  <c r="V1054" i="2"/>
  <c r="S1054" i="2"/>
  <c r="P1054" i="2"/>
  <c r="M1054" i="2"/>
  <c r="AF1054" i="2" s="1"/>
  <c r="J1054" i="2"/>
  <c r="AG1054" i="2" s="1"/>
  <c r="G1054" i="2"/>
  <c r="AG1053" i="2"/>
  <c r="AF1053" i="2"/>
  <c r="AD1053" i="2"/>
  <c r="AB1053" i="2"/>
  <c r="Y1053" i="2"/>
  <c r="V1053" i="2"/>
  <c r="AE1053" i="2" s="1"/>
  <c r="S1053" i="2"/>
  <c r="AC1053" i="2" s="1"/>
  <c r="P1053" i="2"/>
  <c r="M1053" i="2"/>
  <c r="J1053" i="2"/>
  <c r="G1053" i="2"/>
  <c r="AC1052" i="2"/>
  <c r="AB1052" i="2"/>
  <c r="Y1052" i="2"/>
  <c r="AD1052" i="2" s="1"/>
  <c r="V1052" i="2"/>
  <c r="AE1052" i="2" s="1"/>
  <c r="S1052" i="2"/>
  <c r="P1052" i="2"/>
  <c r="M1052" i="2"/>
  <c r="AF1052" i="2" s="1"/>
  <c r="J1052" i="2"/>
  <c r="AG1052" i="2" s="1"/>
  <c r="G1052" i="2"/>
  <c r="AH1051" i="2"/>
  <c r="AE1051" i="2"/>
  <c r="AD1051" i="2"/>
  <c r="AB1051" i="2"/>
  <c r="Y1051" i="2"/>
  <c r="V1051" i="2"/>
  <c r="S1051" i="2"/>
  <c r="AC1051" i="2" s="1"/>
  <c r="P1051" i="2"/>
  <c r="M1051" i="2"/>
  <c r="AF1051" i="2" s="1"/>
  <c r="J1051" i="2"/>
  <c r="AG1051" i="2" s="1"/>
  <c r="G1051" i="2"/>
  <c r="AG1050" i="2"/>
  <c r="AF1050" i="2"/>
  <c r="AB1050" i="2"/>
  <c r="Y1050" i="2"/>
  <c r="AD1050" i="2" s="1"/>
  <c r="V1050" i="2"/>
  <c r="AE1050" i="2" s="1"/>
  <c r="S1050" i="2"/>
  <c r="AC1050" i="2" s="1"/>
  <c r="P1050" i="2"/>
  <c r="M1050" i="2"/>
  <c r="J1050" i="2"/>
  <c r="G1050" i="2"/>
  <c r="AF1049" i="2"/>
  <c r="AC1049" i="2"/>
  <c r="AB1049" i="2"/>
  <c r="Y1049" i="2"/>
  <c r="AD1049" i="2" s="1"/>
  <c r="AH1049" i="2" s="1"/>
  <c r="V1049" i="2"/>
  <c r="AE1049" i="2" s="1"/>
  <c r="S1049" i="2"/>
  <c r="P1049" i="2"/>
  <c r="M1049" i="2"/>
  <c r="J1049" i="2"/>
  <c r="AG1049" i="2" s="1"/>
  <c r="G1049" i="2"/>
  <c r="AE1048" i="2"/>
  <c r="AD1048" i="2"/>
  <c r="AH1048" i="2" s="1"/>
  <c r="AC1048" i="2"/>
  <c r="AB1048" i="2"/>
  <c r="Y1048" i="2"/>
  <c r="V1048" i="2"/>
  <c r="S1048" i="2"/>
  <c r="P1048" i="2"/>
  <c r="M1048" i="2"/>
  <c r="AF1048" i="2" s="1"/>
  <c r="J1048" i="2"/>
  <c r="AG1048" i="2" s="1"/>
  <c r="G1048" i="2"/>
  <c r="AG1047" i="2"/>
  <c r="AF1047" i="2"/>
  <c r="AD1047" i="2"/>
  <c r="AB1047" i="2"/>
  <c r="Y1047" i="2"/>
  <c r="V1047" i="2"/>
  <c r="AE1047" i="2" s="1"/>
  <c r="S1047" i="2"/>
  <c r="AC1047" i="2" s="1"/>
  <c r="P1047" i="2"/>
  <c r="M1047" i="2"/>
  <c r="J1047" i="2"/>
  <c r="G1047" i="2"/>
  <c r="AC1046" i="2"/>
  <c r="AB1046" i="2"/>
  <c r="Y1046" i="2"/>
  <c r="AD1046" i="2" s="1"/>
  <c r="V1046" i="2"/>
  <c r="AE1046" i="2" s="1"/>
  <c r="S1046" i="2"/>
  <c r="P1046" i="2"/>
  <c r="M1046" i="2"/>
  <c r="AF1046" i="2" s="1"/>
  <c r="J1046" i="2"/>
  <c r="AG1046" i="2" s="1"/>
  <c r="G1046" i="2"/>
  <c r="AE1045" i="2"/>
  <c r="AD1045" i="2"/>
  <c r="AB1045" i="2"/>
  <c r="Y1045" i="2"/>
  <c r="V1045" i="2"/>
  <c r="S1045" i="2"/>
  <c r="AC1045" i="2" s="1"/>
  <c r="P1045" i="2"/>
  <c r="M1045" i="2"/>
  <c r="AF1045" i="2" s="1"/>
  <c r="J1045" i="2"/>
  <c r="AG1045" i="2" s="1"/>
  <c r="G1045" i="2"/>
  <c r="AG1044" i="2"/>
  <c r="AF1044" i="2"/>
  <c r="AB1044" i="2"/>
  <c r="Y1044" i="2"/>
  <c r="AD1044" i="2" s="1"/>
  <c r="V1044" i="2"/>
  <c r="AE1044" i="2" s="1"/>
  <c r="S1044" i="2"/>
  <c r="AC1044" i="2" s="1"/>
  <c r="P1044" i="2"/>
  <c r="M1044" i="2"/>
  <c r="J1044" i="2"/>
  <c r="G1044" i="2"/>
  <c r="AF1043" i="2"/>
  <c r="AC1043" i="2"/>
  <c r="AB1043" i="2"/>
  <c r="Y1043" i="2"/>
  <c r="AD1043" i="2" s="1"/>
  <c r="AH1043" i="2" s="1"/>
  <c r="V1043" i="2"/>
  <c r="AE1043" i="2" s="1"/>
  <c r="S1043" i="2"/>
  <c r="P1043" i="2"/>
  <c r="M1043" i="2"/>
  <c r="J1043" i="2"/>
  <c r="AG1043" i="2" s="1"/>
  <c r="G1043" i="2"/>
  <c r="AE1042" i="2"/>
  <c r="AD1042" i="2"/>
  <c r="AC1042" i="2"/>
  <c r="AB1042" i="2"/>
  <c r="Y1042" i="2"/>
  <c r="V1042" i="2"/>
  <c r="S1042" i="2"/>
  <c r="P1042" i="2"/>
  <c r="M1042" i="2"/>
  <c r="AF1042" i="2" s="1"/>
  <c r="J1042" i="2"/>
  <c r="AG1042" i="2" s="1"/>
  <c r="G1042" i="2"/>
  <c r="AG1041" i="2"/>
  <c r="AF1041" i="2"/>
  <c r="AD1041" i="2"/>
  <c r="AH1041" i="2" s="1"/>
  <c r="AB1041" i="2"/>
  <c r="Y1041" i="2"/>
  <c r="V1041" i="2"/>
  <c r="AE1041" i="2" s="1"/>
  <c r="S1041" i="2"/>
  <c r="AC1041" i="2" s="1"/>
  <c r="P1041" i="2"/>
  <c r="M1041" i="2"/>
  <c r="J1041" i="2"/>
  <c r="G1041" i="2"/>
  <c r="AF1040" i="2"/>
  <c r="AC1040" i="2"/>
  <c r="AB1040" i="2"/>
  <c r="Y1040" i="2"/>
  <c r="AD1040" i="2" s="1"/>
  <c r="V1040" i="2"/>
  <c r="AE1040" i="2" s="1"/>
  <c r="S1040" i="2"/>
  <c r="P1040" i="2"/>
  <c r="M1040" i="2"/>
  <c r="J1040" i="2"/>
  <c r="AG1040" i="2" s="1"/>
  <c r="G1040" i="2"/>
  <c r="AH1039" i="2"/>
  <c r="AE1039" i="2"/>
  <c r="AD1039" i="2"/>
  <c r="AB1039" i="2"/>
  <c r="Y1039" i="2"/>
  <c r="V1039" i="2"/>
  <c r="S1039" i="2"/>
  <c r="AC1039" i="2" s="1"/>
  <c r="P1039" i="2"/>
  <c r="M1039" i="2"/>
  <c r="AF1039" i="2" s="1"/>
  <c r="J1039" i="2"/>
  <c r="AG1039" i="2" s="1"/>
  <c r="G1039" i="2"/>
  <c r="AG1038" i="2"/>
  <c r="AF1038" i="2"/>
  <c r="AB1038" i="2"/>
  <c r="Y1038" i="2"/>
  <c r="AD1038" i="2" s="1"/>
  <c r="AH1038" i="2" s="1"/>
  <c r="V1038" i="2"/>
  <c r="AE1038" i="2" s="1"/>
  <c r="S1038" i="2"/>
  <c r="AC1038" i="2" s="1"/>
  <c r="P1038" i="2"/>
  <c r="M1038" i="2"/>
  <c r="J1038" i="2"/>
  <c r="G1038" i="2"/>
  <c r="AF1037" i="2"/>
  <c r="AC1037" i="2"/>
  <c r="AB1037" i="2"/>
  <c r="Y1037" i="2"/>
  <c r="AD1037" i="2" s="1"/>
  <c r="AH1037" i="2" s="1"/>
  <c r="V1037" i="2"/>
  <c r="AE1037" i="2" s="1"/>
  <c r="S1037" i="2"/>
  <c r="P1037" i="2"/>
  <c r="M1037" i="2"/>
  <c r="J1037" i="2"/>
  <c r="AG1037" i="2" s="1"/>
  <c r="G1037" i="2"/>
  <c r="AE1036" i="2"/>
  <c r="AD1036" i="2"/>
  <c r="AC1036" i="2"/>
  <c r="AB1036" i="2"/>
  <c r="Y1036" i="2"/>
  <c r="V1036" i="2"/>
  <c r="S1036" i="2"/>
  <c r="P1036" i="2"/>
  <c r="M1036" i="2"/>
  <c r="AF1036" i="2" s="1"/>
  <c r="J1036" i="2"/>
  <c r="AG1036" i="2" s="1"/>
  <c r="G1036" i="2"/>
  <c r="AG1035" i="2"/>
  <c r="AF1035" i="2"/>
  <c r="AD1035" i="2"/>
  <c r="AB1035" i="2"/>
  <c r="Y1035" i="2"/>
  <c r="V1035" i="2"/>
  <c r="AE1035" i="2" s="1"/>
  <c r="S1035" i="2"/>
  <c r="AC1035" i="2" s="1"/>
  <c r="P1035" i="2"/>
  <c r="M1035" i="2"/>
  <c r="J1035" i="2"/>
  <c r="G1035" i="2"/>
  <c r="AC1034" i="2"/>
  <c r="AB1034" i="2"/>
  <c r="Y1034" i="2"/>
  <c r="AD1034" i="2" s="1"/>
  <c r="V1034" i="2"/>
  <c r="AE1034" i="2" s="1"/>
  <c r="S1034" i="2"/>
  <c r="P1034" i="2"/>
  <c r="M1034" i="2"/>
  <c r="AF1034" i="2" s="1"/>
  <c r="J1034" i="2"/>
  <c r="AG1034" i="2" s="1"/>
  <c r="G1034" i="2"/>
  <c r="AH1033" i="2"/>
  <c r="AE1033" i="2"/>
  <c r="AD1033" i="2"/>
  <c r="AB1033" i="2"/>
  <c r="Y1033" i="2"/>
  <c r="V1033" i="2"/>
  <c r="S1033" i="2"/>
  <c r="AC1033" i="2" s="1"/>
  <c r="P1033" i="2"/>
  <c r="M1033" i="2"/>
  <c r="AF1033" i="2" s="1"/>
  <c r="J1033" i="2"/>
  <c r="AG1033" i="2" s="1"/>
  <c r="G1033" i="2"/>
  <c r="AG1032" i="2"/>
  <c r="AF1032" i="2"/>
  <c r="AB1032" i="2"/>
  <c r="Y1032" i="2"/>
  <c r="AD1032" i="2" s="1"/>
  <c r="V1032" i="2"/>
  <c r="AE1032" i="2" s="1"/>
  <c r="S1032" i="2"/>
  <c r="AC1032" i="2" s="1"/>
  <c r="P1032" i="2"/>
  <c r="M1032" i="2"/>
  <c r="J1032" i="2"/>
  <c r="G1032" i="2"/>
  <c r="AF1031" i="2"/>
  <c r="AC1031" i="2"/>
  <c r="AB1031" i="2"/>
  <c r="Y1031" i="2"/>
  <c r="AD1031" i="2" s="1"/>
  <c r="AH1031" i="2" s="1"/>
  <c r="V1031" i="2"/>
  <c r="AE1031" i="2" s="1"/>
  <c r="S1031" i="2"/>
  <c r="P1031" i="2"/>
  <c r="M1031" i="2"/>
  <c r="J1031" i="2"/>
  <c r="AG1031" i="2" s="1"/>
  <c r="G1031" i="2"/>
  <c r="AE1030" i="2"/>
  <c r="AD1030" i="2"/>
  <c r="AH1030" i="2" s="1"/>
  <c r="AC1030" i="2"/>
  <c r="AB1030" i="2"/>
  <c r="Y1030" i="2"/>
  <c r="V1030" i="2"/>
  <c r="S1030" i="2"/>
  <c r="P1030" i="2"/>
  <c r="M1030" i="2"/>
  <c r="AF1030" i="2" s="1"/>
  <c r="J1030" i="2"/>
  <c r="AG1030" i="2" s="1"/>
  <c r="G1030" i="2"/>
  <c r="AG1029" i="2"/>
  <c r="AF1029" i="2"/>
  <c r="AD1029" i="2"/>
  <c r="AB1029" i="2"/>
  <c r="Y1029" i="2"/>
  <c r="V1029" i="2"/>
  <c r="AE1029" i="2" s="1"/>
  <c r="S1029" i="2"/>
  <c r="AC1029" i="2" s="1"/>
  <c r="P1029" i="2"/>
  <c r="M1029" i="2"/>
  <c r="J1029" i="2"/>
  <c r="G1029" i="2"/>
  <c r="AC1028" i="2"/>
  <c r="AB1028" i="2"/>
  <c r="Y1028" i="2"/>
  <c r="AD1028" i="2" s="1"/>
  <c r="V1028" i="2"/>
  <c r="AE1028" i="2" s="1"/>
  <c r="S1028" i="2"/>
  <c r="P1028" i="2"/>
  <c r="M1028" i="2"/>
  <c r="AF1028" i="2" s="1"/>
  <c r="J1028" i="2"/>
  <c r="AG1028" i="2" s="1"/>
  <c r="G1028" i="2"/>
  <c r="AE1027" i="2"/>
  <c r="AD1027" i="2"/>
  <c r="AB1027" i="2"/>
  <c r="Y1027" i="2"/>
  <c r="V1027" i="2"/>
  <c r="S1027" i="2"/>
  <c r="AC1027" i="2" s="1"/>
  <c r="AH1027" i="2" s="1"/>
  <c r="P1027" i="2"/>
  <c r="M1027" i="2"/>
  <c r="AF1027" i="2" s="1"/>
  <c r="J1027" i="2"/>
  <c r="AG1027" i="2" s="1"/>
  <c r="G1027" i="2"/>
  <c r="AG1026" i="2"/>
  <c r="AF1026" i="2"/>
  <c r="AB1026" i="2"/>
  <c r="Y1026" i="2"/>
  <c r="AD1026" i="2" s="1"/>
  <c r="V1026" i="2"/>
  <c r="AE1026" i="2" s="1"/>
  <c r="S1026" i="2"/>
  <c r="AC1026" i="2" s="1"/>
  <c r="P1026" i="2"/>
  <c r="M1026" i="2"/>
  <c r="J1026" i="2"/>
  <c r="G1026" i="2"/>
  <c r="AF1025" i="2"/>
  <c r="AC1025" i="2"/>
  <c r="AB1025" i="2"/>
  <c r="Y1025" i="2"/>
  <c r="AD1025" i="2" s="1"/>
  <c r="AH1025" i="2" s="1"/>
  <c r="V1025" i="2"/>
  <c r="AE1025" i="2" s="1"/>
  <c r="S1025" i="2"/>
  <c r="P1025" i="2"/>
  <c r="M1025" i="2"/>
  <c r="J1025" i="2"/>
  <c r="AG1025" i="2" s="1"/>
  <c r="G1025" i="2"/>
  <c r="AE1024" i="2"/>
  <c r="AD1024" i="2"/>
  <c r="AC1024" i="2"/>
  <c r="AB1024" i="2"/>
  <c r="Y1024" i="2"/>
  <c r="V1024" i="2"/>
  <c r="S1024" i="2"/>
  <c r="P1024" i="2"/>
  <c r="M1024" i="2"/>
  <c r="AF1024" i="2" s="1"/>
  <c r="J1024" i="2"/>
  <c r="AG1024" i="2" s="1"/>
  <c r="G1024" i="2"/>
  <c r="AG1023" i="2"/>
  <c r="AF1023" i="2"/>
  <c r="AD1023" i="2"/>
  <c r="AB1023" i="2"/>
  <c r="Y1023" i="2"/>
  <c r="V1023" i="2"/>
  <c r="AE1023" i="2" s="1"/>
  <c r="S1023" i="2"/>
  <c r="AC1023" i="2" s="1"/>
  <c r="P1023" i="2"/>
  <c r="M1023" i="2"/>
  <c r="J1023" i="2"/>
  <c r="G1023" i="2"/>
  <c r="AF1022" i="2"/>
  <c r="AC1022" i="2"/>
  <c r="AB1022" i="2"/>
  <c r="Y1022" i="2"/>
  <c r="AD1022" i="2" s="1"/>
  <c r="AH1022" i="2" s="1"/>
  <c r="V1022" i="2"/>
  <c r="AE1022" i="2" s="1"/>
  <c r="S1022" i="2"/>
  <c r="P1022" i="2"/>
  <c r="M1022" i="2"/>
  <c r="J1022" i="2"/>
  <c r="AG1022" i="2" s="1"/>
  <c r="G1022" i="2"/>
  <c r="AH1021" i="2"/>
  <c r="AE1021" i="2"/>
  <c r="AD1021" i="2"/>
  <c r="AB1021" i="2"/>
  <c r="Y1021" i="2"/>
  <c r="V1021" i="2"/>
  <c r="S1021" i="2"/>
  <c r="AC1021" i="2" s="1"/>
  <c r="P1021" i="2"/>
  <c r="M1021" i="2"/>
  <c r="AF1021" i="2" s="1"/>
  <c r="J1021" i="2"/>
  <c r="AG1021" i="2" s="1"/>
  <c r="G1021" i="2"/>
  <c r="AG1020" i="2"/>
  <c r="AF1020" i="2"/>
  <c r="AB1020" i="2"/>
  <c r="Y1020" i="2"/>
  <c r="AD1020" i="2" s="1"/>
  <c r="V1020" i="2"/>
  <c r="AE1020" i="2" s="1"/>
  <c r="S1020" i="2"/>
  <c r="AC1020" i="2" s="1"/>
  <c r="P1020" i="2"/>
  <c r="M1020" i="2"/>
  <c r="J1020" i="2"/>
  <c r="G1020" i="2"/>
  <c r="AF1019" i="2"/>
  <c r="AC1019" i="2"/>
  <c r="AB1019" i="2"/>
  <c r="Y1019" i="2"/>
  <c r="AD1019" i="2" s="1"/>
  <c r="AH1019" i="2" s="1"/>
  <c r="V1019" i="2"/>
  <c r="AE1019" i="2" s="1"/>
  <c r="S1019" i="2"/>
  <c r="P1019" i="2"/>
  <c r="M1019" i="2"/>
  <c r="J1019" i="2"/>
  <c r="AG1019" i="2" s="1"/>
  <c r="G1019" i="2"/>
  <c r="AE1018" i="2"/>
  <c r="AD1018" i="2"/>
  <c r="AC1018" i="2"/>
  <c r="AB1018" i="2"/>
  <c r="Y1018" i="2"/>
  <c r="V1018" i="2"/>
  <c r="S1018" i="2"/>
  <c r="P1018" i="2"/>
  <c r="M1018" i="2"/>
  <c r="AF1018" i="2" s="1"/>
  <c r="J1018" i="2"/>
  <c r="AG1018" i="2" s="1"/>
  <c r="G1018" i="2"/>
  <c r="AG1017" i="2"/>
  <c r="AF1017" i="2"/>
  <c r="AD1017" i="2"/>
  <c r="AB1017" i="2"/>
  <c r="Y1017" i="2"/>
  <c r="V1017" i="2"/>
  <c r="AE1017" i="2" s="1"/>
  <c r="S1017" i="2"/>
  <c r="AC1017" i="2" s="1"/>
  <c r="P1017" i="2"/>
  <c r="M1017" i="2"/>
  <c r="J1017" i="2"/>
  <c r="G1017" i="2"/>
  <c r="AC1016" i="2"/>
  <c r="AB1016" i="2"/>
  <c r="Y1016" i="2"/>
  <c r="AD1016" i="2" s="1"/>
  <c r="V1016" i="2"/>
  <c r="AE1016" i="2" s="1"/>
  <c r="S1016" i="2"/>
  <c r="P1016" i="2"/>
  <c r="M1016" i="2"/>
  <c r="AF1016" i="2" s="1"/>
  <c r="J1016" i="2"/>
  <c r="AG1016" i="2" s="1"/>
  <c r="G1016" i="2"/>
  <c r="AH1015" i="2"/>
  <c r="AE1015" i="2"/>
  <c r="AD1015" i="2"/>
  <c r="AB1015" i="2"/>
  <c r="Y1015" i="2"/>
  <c r="V1015" i="2"/>
  <c r="S1015" i="2"/>
  <c r="AC1015" i="2" s="1"/>
  <c r="P1015" i="2"/>
  <c r="M1015" i="2"/>
  <c r="AF1015" i="2" s="1"/>
  <c r="J1015" i="2"/>
  <c r="AG1015" i="2" s="1"/>
  <c r="G1015" i="2"/>
  <c r="AG1014" i="2"/>
  <c r="AF1014" i="2"/>
  <c r="AB1014" i="2"/>
  <c r="Y1014" i="2"/>
  <c r="AD1014" i="2" s="1"/>
  <c r="V1014" i="2"/>
  <c r="AE1014" i="2" s="1"/>
  <c r="S1014" i="2"/>
  <c r="AC1014" i="2" s="1"/>
  <c r="P1014" i="2"/>
  <c r="M1014" i="2"/>
  <c r="J1014" i="2"/>
  <c r="G1014" i="2"/>
  <c r="AF1013" i="2"/>
  <c r="AC1013" i="2"/>
  <c r="AB1013" i="2"/>
  <c r="Y1013" i="2"/>
  <c r="AD1013" i="2" s="1"/>
  <c r="AH1013" i="2" s="1"/>
  <c r="V1013" i="2"/>
  <c r="AE1013" i="2" s="1"/>
  <c r="S1013" i="2"/>
  <c r="P1013" i="2"/>
  <c r="M1013" i="2"/>
  <c r="J1013" i="2"/>
  <c r="AG1013" i="2" s="1"/>
  <c r="G1013" i="2"/>
  <c r="AE1012" i="2"/>
  <c r="AD1012" i="2"/>
  <c r="AH1012" i="2" s="1"/>
  <c r="AC1012" i="2"/>
  <c r="AB1012" i="2"/>
  <c r="Y1012" i="2"/>
  <c r="V1012" i="2"/>
  <c r="S1012" i="2"/>
  <c r="P1012" i="2"/>
  <c r="M1012" i="2"/>
  <c r="AF1012" i="2" s="1"/>
  <c r="J1012" i="2"/>
  <c r="AG1012" i="2" s="1"/>
  <c r="G1012" i="2"/>
  <c r="AG1011" i="2"/>
  <c r="AF1011" i="2"/>
  <c r="AD1011" i="2"/>
  <c r="AB1011" i="2"/>
  <c r="Y1011" i="2"/>
  <c r="V1011" i="2"/>
  <c r="AE1011" i="2" s="1"/>
  <c r="S1011" i="2"/>
  <c r="AC1011" i="2" s="1"/>
  <c r="P1011" i="2"/>
  <c r="M1011" i="2"/>
  <c r="J1011" i="2"/>
  <c r="G1011" i="2"/>
  <c r="AC1010" i="2"/>
  <c r="AB1010" i="2"/>
  <c r="Y1010" i="2"/>
  <c r="AD1010" i="2" s="1"/>
  <c r="V1010" i="2"/>
  <c r="AE1010" i="2" s="1"/>
  <c r="S1010" i="2"/>
  <c r="P1010" i="2"/>
  <c r="M1010" i="2"/>
  <c r="AF1010" i="2" s="1"/>
  <c r="J1010" i="2"/>
  <c r="AG1010" i="2" s="1"/>
  <c r="G1010" i="2"/>
  <c r="AE1009" i="2"/>
  <c r="AD1009" i="2"/>
  <c r="AB1009" i="2"/>
  <c r="Y1009" i="2"/>
  <c r="V1009" i="2"/>
  <c r="S1009" i="2"/>
  <c r="AC1009" i="2" s="1"/>
  <c r="P1009" i="2"/>
  <c r="M1009" i="2"/>
  <c r="AF1009" i="2" s="1"/>
  <c r="J1009" i="2"/>
  <c r="AG1009" i="2" s="1"/>
  <c r="G1009" i="2"/>
  <c r="AG1008" i="2"/>
  <c r="AF1008" i="2"/>
  <c r="AB1008" i="2"/>
  <c r="Y1008" i="2"/>
  <c r="AD1008" i="2" s="1"/>
  <c r="V1008" i="2"/>
  <c r="AE1008" i="2" s="1"/>
  <c r="S1008" i="2"/>
  <c r="AC1008" i="2" s="1"/>
  <c r="P1008" i="2"/>
  <c r="M1008" i="2"/>
  <c r="J1008" i="2"/>
  <c r="G1008" i="2"/>
  <c r="AF1007" i="2"/>
  <c r="AC1007" i="2"/>
  <c r="AB1007" i="2"/>
  <c r="Y1007" i="2"/>
  <c r="AD1007" i="2" s="1"/>
  <c r="AH1007" i="2" s="1"/>
  <c r="V1007" i="2"/>
  <c r="AE1007" i="2" s="1"/>
  <c r="S1007" i="2"/>
  <c r="P1007" i="2"/>
  <c r="M1007" i="2"/>
  <c r="J1007" i="2"/>
  <c r="AG1007" i="2" s="1"/>
  <c r="G1007" i="2"/>
  <c r="AE1006" i="2"/>
  <c r="AD1006" i="2"/>
  <c r="AC1006" i="2"/>
  <c r="AB1006" i="2"/>
  <c r="Y1006" i="2"/>
  <c r="V1006" i="2"/>
  <c r="S1006" i="2"/>
  <c r="P1006" i="2"/>
  <c r="M1006" i="2"/>
  <c r="AF1006" i="2" s="1"/>
  <c r="J1006" i="2"/>
  <c r="AG1006" i="2" s="1"/>
  <c r="G1006" i="2"/>
  <c r="AG1005" i="2"/>
  <c r="AF1005" i="2"/>
  <c r="AD1005" i="2"/>
  <c r="AH1005" i="2" s="1"/>
  <c r="AB1005" i="2"/>
  <c r="Y1005" i="2"/>
  <c r="V1005" i="2"/>
  <c r="AE1005" i="2" s="1"/>
  <c r="S1005" i="2"/>
  <c r="AC1005" i="2" s="1"/>
  <c r="P1005" i="2"/>
  <c r="M1005" i="2"/>
  <c r="J1005" i="2"/>
  <c r="G1005" i="2"/>
  <c r="AF1004" i="2"/>
  <c r="AC1004" i="2"/>
  <c r="AB1004" i="2"/>
  <c r="Y1004" i="2"/>
  <c r="AD1004" i="2" s="1"/>
  <c r="V1004" i="2"/>
  <c r="AE1004" i="2" s="1"/>
  <c r="S1004" i="2"/>
  <c r="P1004" i="2"/>
  <c r="M1004" i="2"/>
  <c r="J1004" i="2"/>
  <c r="AG1004" i="2" s="1"/>
  <c r="G1004" i="2"/>
  <c r="AH1003" i="2"/>
  <c r="AE1003" i="2"/>
  <c r="AD1003" i="2"/>
  <c r="AB1003" i="2"/>
  <c r="Y1003" i="2"/>
  <c r="V1003" i="2"/>
  <c r="S1003" i="2"/>
  <c r="AC1003" i="2" s="1"/>
  <c r="P1003" i="2"/>
  <c r="M1003" i="2"/>
  <c r="AF1003" i="2" s="1"/>
  <c r="J1003" i="2"/>
  <c r="AG1003" i="2" s="1"/>
  <c r="G1003" i="2"/>
  <c r="AG1002" i="2"/>
  <c r="AF1002" i="2"/>
  <c r="AB1002" i="2"/>
  <c r="Y1002" i="2"/>
  <c r="AD1002" i="2" s="1"/>
  <c r="AH1002" i="2" s="1"/>
  <c r="V1002" i="2"/>
  <c r="AE1002" i="2" s="1"/>
  <c r="S1002" i="2"/>
  <c r="AC1002" i="2" s="1"/>
  <c r="P1002" i="2"/>
  <c r="M1002" i="2"/>
  <c r="J1002" i="2"/>
  <c r="G1002" i="2"/>
  <c r="AF1001" i="2"/>
  <c r="AC1001" i="2"/>
  <c r="AB1001" i="2"/>
  <c r="Y1001" i="2"/>
  <c r="AD1001" i="2" s="1"/>
  <c r="AH1001" i="2" s="1"/>
  <c r="V1001" i="2"/>
  <c r="AE1001" i="2" s="1"/>
  <c r="S1001" i="2"/>
  <c r="P1001" i="2"/>
  <c r="M1001" i="2"/>
  <c r="J1001" i="2"/>
  <c r="AG1001" i="2" s="1"/>
  <c r="G1001" i="2"/>
  <c r="AE1000" i="2"/>
  <c r="AD1000" i="2"/>
  <c r="AC1000" i="2"/>
  <c r="AB1000" i="2"/>
  <c r="Y1000" i="2"/>
  <c r="V1000" i="2"/>
  <c r="S1000" i="2"/>
  <c r="P1000" i="2"/>
  <c r="M1000" i="2"/>
  <c r="AF1000" i="2" s="1"/>
  <c r="J1000" i="2"/>
  <c r="AG1000" i="2" s="1"/>
  <c r="G1000" i="2"/>
  <c r="AG999" i="2"/>
  <c r="AF999" i="2"/>
  <c r="AD999" i="2"/>
  <c r="AB999" i="2"/>
  <c r="Y999" i="2"/>
  <c r="V999" i="2"/>
  <c r="AE999" i="2" s="1"/>
  <c r="S999" i="2"/>
  <c r="AC999" i="2" s="1"/>
  <c r="P999" i="2"/>
  <c r="M999" i="2"/>
  <c r="J999" i="2"/>
  <c r="G999" i="2"/>
  <c r="AC998" i="2"/>
  <c r="AB998" i="2"/>
  <c r="Y998" i="2"/>
  <c r="AD998" i="2" s="1"/>
  <c r="V998" i="2"/>
  <c r="AE998" i="2" s="1"/>
  <c r="S998" i="2"/>
  <c r="P998" i="2"/>
  <c r="M998" i="2"/>
  <c r="AF998" i="2" s="1"/>
  <c r="J998" i="2"/>
  <c r="AG998" i="2" s="1"/>
  <c r="G998" i="2"/>
  <c r="AH997" i="2"/>
  <c r="AE997" i="2"/>
  <c r="AD997" i="2"/>
  <c r="AB997" i="2"/>
  <c r="Y997" i="2"/>
  <c r="V997" i="2"/>
  <c r="S997" i="2"/>
  <c r="AC997" i="2" s="1"/>
  <c r="P997" i="2"/>
  <c r="M997" i="2"/>
  <c r="AF997" i="2" s="1"/>
  <c r="J997" i="2"/>
  <c r="AG997" i="2" s="1"/>
  <c r="G997" i="2"/>
  <c r="AG996" i="2"/>
  <c r="AF996" i="2"/>
  <c r="AB996" i="2"/>
  <c r="Y996" i="2"/>
  <c r="AD996" i="2" s="1"/>
  <c r="V996" i="2"/>
  <c r="AE996" i="2" s="1"/>
  <c r="S996" i="2"/>
  <c r="AC996" i="2" s="1"/>
  <c r="P996" i="2"/>
  <c r="M996" i="2"/>
  <c r="J996" i="2"/>
  <c r="G996" i="2"/>
  <c r="AF995" i="2"/>
  <c r="AC995" i="2"/>
  <c r="AB995" i="2"/>
  <c r="Y995" i="2"/>
  <c r="AD995" i="2" s="1"/>
  <c r="AH995" i="2" s="1"/>
  <c r="V995" i="2"/>
  <c r="AE995" i="2" s="1"/>
  <c r="S995" i="2"/>
  <c r="P995" i="2"/>
  <c r="M995" i="2"/>
  <c r="J995" i="2"/>
  <c r="AG995" i="2" s="1"/>
  <c r="G995" i="2"/>
  <c r="AE994" i="2"/>
  <c r="AD994" i="2"/>
  <c r="AH994" i="2" s="1"/>
  <c r="AC994" i="2"/>
  <c r="AB994" i="2"/>
  <c r="Y994" i="2"/>
  <c r="V994" i="2"/>
  <c r="S994" i="2"/>
  <c r="P994" i="2"/>
  <c r="M994" i="2"/>
  <c r="AF994" i="2" s="1"/>
  <c r="J994" i="2"/>
  <c r="AG994" i="2" s="1"/>
  <c r="G994" i="2"/>
  <c r="AG993" i="2"/>
  <c r="AF993" i="2"/>
  <c r="AD993" i="2"/>
  <c r="AB993" i="2"/>
  <c r="Y993" i="2"/>
  <c r="V993" i="2"/>
  <c r="AE993" i="2" s="1"/>
  <c r="S993" i="2"/>
  <c r="AC993" i="2" s="1"/>
  <c r="P993" i="2"/>
  <c r="M993" i="2"/>
  <c r="J993" i="2"/>
  <c r="G993" i="2"/>
  <c r="AC992" i="2"/>
  <c r="AB992" i="2"/>
  <c r="Y992" i="2"/>
  <c r="AD992" i="2" s="1"/>
  <c r="V992" i="2"/>
  <c r="AE992" i="2" s="1"/>
  <c r="S992" i="2"/>
  <c r="P992" i="2"/>
  <c r="M992" i="2"/>
  <c r="AF992" i="2" s="1"/>
  <c r="J992" i="2"/>
  <c r="AG992" i="2" s="1"/>
  <c r="G992" i="2"/>
  <c r="AE991" i="2"/>
  <c r="AD991" i="2"/>
  <c r="AB991" i="2"/>
  <c r="Y991" i="2"/>
  <c r="V991" i="2"/>
  <c r="S991" i="2"/>
  <c r="AC991" i="2" s="1"/>
  <c r="AH991" i="2" s="1"/>
  <c r="P991" i="2"/>
  <c r="M991" i="2"/>
  <c r="AF991" i="2" s="1"/>
  <c r="J991" i="2"/>
  <c r="AG991" i="2" s="1"/>
  <c r="G991" i="2"/>
  <c r="AG990" i="2"/>
  <c r="AF990" i="2"/>
  <c r="AB990" i="2"/>
  <c r="Y990" i="2"/>
  <c r="AD990" i="2" s="1"/>
  <c r="V990" i="2"/>
  <c r="AE990" i="2" s="1"/>
  <c r="S990" i="2"/>
  <c r="AC990" i="2" s="1"/>
  <c r="P990" i="2"/>
  <c r="M990" i="2"/>
  <c r="J990" i="2"/>
  <c r="G990" i="2"/>
  <c r="AF989" i="2"/>
  <c r="AC989" i="2"/>
  <c r="AB989" i="2"/>
  <c r="Y989" i="2"/>
  <c r="AD989" i="2" s="1"/>
  <c r="AH989" i="2" s="1"/>
  <c r="V989" i="2"/>
  <c r="AE989" i="2" s="1"/>
  <c r="S989" i="2"/>
  <c r="P989" i="2"/>
  <c r="M989" i="2"/>
  <c r="J989" i="2"/>
  <c r="AG989" i="2" s="1"/>
  <c r="G989" i="2"/>
  <c r="AE988" i="2"/>
  <c r="AD988" i="2"/>
  <c r="AC988" i="2"/>
  <c r="AB988" i="2"/>
  <c r="Y988" i="2"/>
  <c r="V988" i="2"/>
  <c r="S988" i="2"/>
  <c r="P988" i="2"/>
  <c r="M988" i="2"/>
  <c r="AF988" i="2" s="1"/>
  <c r="J988" i="2"/>
  <c r="AG988" i="2" s="1"/>
  <c r="G988" i="2"/>
  <c r="AG987" i="2"/>
  <c r="AF987" i="2"/>
  <c r="AD987" i="2"/>
  <c r="AB987" i="2"/>
  <c r="Y987" i="2"/>
  <c r="V987" i="2"/>
  <c r="AE987" i="2" s="1"/>
  <c r="S987" i="2"/>
  <c r="AC987" i="2" s="1"/>
  <c r="P987" i="2"/>
  <c r="M987" i="2"/>
  <c r="J987" i="2"/>
  <c r="G987" i="2"/>
  <c r="AF986" i="2"/>
  <c r="AC986" i="2"/>
  <c r="AB986" i="2"/>
  <c r="Y986" i="2"/>
  <c r="AD986" i="2" s="1"/>
  <c r="AH986" i="2" s="1"/>
  <c r="V986" i="2"/>
  <c r="AE986" i="2" s="1"/>
  <c r="S986" i="2"/>
  <c r="P986" i="2"/>
  <c r="M986" i="2"/>
  <c r="J986" i="2"/>
  <c r="AG986" i="2" s="1"/>
  <c r="G986" i="2"/>
  <c r="AH985" i="2"/>
  <c r="AE985" i="2"/>
  <c r="AD985" i="2"/>
  <c r="AB985" i="2"/>
  <c r="Y985" i="2"/>
  <c r="V985" i="2"/>
  <c r="S985" i="2"/>
  <c r="AC985" i="2" s="1"/>
  <c r="P985" i="2"/>
  <c r="M985" i="2"/>
  <c r="AF985" i="2" s="1"/>
  <c r="J985" i="2"/>
  <c r="AG985" i="2" s="1"/>
  <c r="G985" i="2"/>
  <c r="AG984" i="2"/>
  <c r="AF984" i="2"/>
  <c r="AB984" i="2"/>
  <c r="Y984" i="2"/>
  <c r="AD984" i="2" s="1"/>
  <c r="V984" i="2"/>
  <c r="AE984" i="2" s="1"/>
  <c r="S984" i="2"/>
  <c r="AC984" i="2" s="1"/>
  <c r="P984" i="2"/>
  <c r="M984" i="2"/>
  <c r="J984" i="2"/>
  <c r="G984" i="2"/>
  <c r="AF983" i="2"/>
  <c r="AC983" i="2"/>
  <c r="AB983" i="2"/>
  <c r="Y983" i="2"/>
  <c r="AD983" i="2" s="1"/>
  <c r="AH983" i="2" s="1"/>
  <c r="V983" i="2"/>
  <c r="AE983" i="2" s="1"/>
  <c r="S983" i="2"/>
  <c r="P983" i="2"/>
  <c r="M983" i="2"/>
  <c r="J983" i="2"/>
  <c r="AG983" i="2" s="1"/>
  <c r="G983" i="2"/>
  <c r="AE982" i="2"/>
  <c r="AD982" i="2"/>
  <c r="AC982" i="2"/>
  <c r="AB982" i="2"/>
  <c r="Y982" i="2"/>
  <c r="V982" i="2"/>
  <c r="S982" i="2"/>
  <c r="P982" i="2"/>
  <c r="M982" i="2"/>
  <c r="AF982" i="2" s="1"/>
  <c r="J982" i="2"/>
  <c r="AG982" i="2" s="1"/>
  <c r="G982" i="2"/>
  <c r="AG981" i="2"/>
  <c r="AF981" i="2"/>
  <c r="AD981" i="2"/>
  <c r="AB981" i="2"/>
  <c r="Y981" i="2"/>
  <c r="V981" i="2"/>
  <c r="AE981" i="2" s="1"/>
  <c r="S981" i="2"/>
  <c r="AC981" i="2" s="1"/>
  <c r="P981" i="2"/>
  <c r="M981" i="2"/>
  <c r="J981" i="2"/>
  <c r="G981" i="2"/>
  <c r="AC980" i="2"/>
  <c r="AB980" i="2"/>
  <c r="Y980" i="2"/>
  <c r="AD980" i="2" s="1"/>
  <c r="V980" i="2"/>
  <c r="AE980" i="2" s="1"/>
  <c r="S980" i="2"/>
  <c r="P980" i="2"/>
  <c r="M980" i="2"/>
  <c r="AF980" i="2" s="1"/>
  <c r="AH980" i="2" s="1"/>
  <c r="J980" i="2"/>
  <c r="AG980" i="2" s="1"/>
  <c r="G980" i="2"/>
  <c r="AH979" i="2"/>
  <c r="AE979" i="2"/>
  <c r="AD979" i="2"/>
  <c r="AB979" i="2"/>
  <c r="Y979" i="2"/>
  <c r="V979" i="2"/>
  <c r="S979" i="2"/>
  <c r="AC979" i="2" s="1"/>
  <c r="P979" i="2"/>
  <c r="M979" i="2"/>
  <c r="AF979" i="2" s="1"/>
  <c r="J979" i="2"/>
  <c r="AG979" i="2" s="1"/>
  <c r="G979" i="2"/>
  <c r="AG978" i="2"/>
  <c r="AF978" i="2"/>
  <c r="AB978" i="2"/>
  <c r="Y978" i="2"/>
  <c r="AD978" i="2" s="1"/>
  <c r="V978" i="2"/>
  <c r="AE978" i="2" s="1"/>
  <c r="S978" i="2"/>
  <c r="AC978" i="2" s="1"/>
  <c r="P978" i="2"/>
  <c r="M978" i="2"/>
  <c r="J978" i="2"/>
  <c r="G978" i="2"/>
  <c r="AF977" i="2"/>
  <c r="AC977" i="2"/>
  <c r="AB977" i="2"/>
  <c r="Y977" i="2"/>
  <c r="AD977" i="2" s="1"/>
  <c r="AH977" i="2" s="1"/>
  <c r="V977" i="2"/>
  <c r="AE977" i="2" s="1"/>
  <c r="S977" i="2"/>
  <c r="P977" i="2"/>
  <c r="M977" i="2"/>
  <c r="J977" i="2"/>
  <c r="AG977" i="2" s="1"/>
  <c r="G977" i="2"/>
  <c r="AE976" i="2"/>
  <c r="AD976" i="2"/>
  <c r="AC976" i="2"/>
  <c r="AB976" i="2"/>
  <c r="Y976" i="2"/>
  <c r="V976" i="2"/>
  <c r="S976" i="2"/>
  <c r="P976" i="2"/>
  <c r="M976" i="2"/>
  <c r="AF976" i="2" s="1"/>
  <c r="J976" i="2"/>
  <c r="AG976" i="2" s="1"/>
  <c r="G976" i="2"/>
  <c r="AG975" i="2"/>
  <c r="AF975" i="2"/>
  <c r="AD975" i="2"/>
  <c r="AB975" i="2"/>
  <c r="Y975" i="2"/>
  <c r="V975" i="2"/>
  <c r="AE975" i="2" s="1"/>
  <c r="S975" i="2"/>
  <c r="AC975" i="2" s="1"/>
  <c r="P975" i="2"/>
  <c r="M975" i="2"/>
  <c r="J975" i="2"/>
  <c r="G975" i="2"/>
  <c r="AF974" i="2"/>
  <c r="AC974" i="2"/>
  <c r="AB974" i="2"/>
  <c r="Y974" i="2"/>
  <c r="AD974" i="2" s="1"/>
  <c r="V974" i="2"/>
  <c r="AE974" i="2" s="1"/>
  <c r="S974" i="2"/>
  <c r="P974" i="2"/>
  <c r="M974" i="2"/>
  <c r="J974" i="2"/>
  <c r="AG974" i="2" s="1"/>
  <c r="G974" i="2"/>
  <c r="AE973" i="2"/>
  <c r="AD973" i="2"/>
  <c r="AH973" i="2" s="1"/>
  <c r="AB973" i="2"/>
  <c r="Y973" i="2"/>
  <c r="V973" i="2"/>
  <c r="S973" i="2"/>
  <c r="AC973" i="2" s="1"/>
  <c r="P973" i="2"/>
  <c r="M973" i="2"/>
  <c r="AF973" i="2" s="1"/>
  <c r="J973" i="2"/>
  <c r="AG973" i="2" s="1"/>
  <c r="G973" i="2"/>
  <c r="AG972" i="2"/>
  <c r="AF972" i="2"/>
  <c r="AB972" i="2"/>
  <c r="Y972" i="2"/>
  <c r="AD972" i="2" s="1"/>
  <c r="V972" i="2"/>
  <c r="AE972" i="2" s="1"/>
  <c r="S972" i="2"/>
  <c r="AC972" i="2" s="1"/>
  <c r="P972" i="2"/>
  <c r="M972" i="2"/>
  <c r="J972" i="2"/>
  <c r="G972" i="2"/>
  <c r="AF971" i="2"/>
  <c r="AC971" i="2"/>
  <c r="AB971" i="2"/>
  <c r="Y971" i="2"/>
  <c r="AD971" i="2" s="1"/>
  <c r="AH971" i="2" s="1"/>
  <c r="V971" i="2"/>
  <c r="AE971" i="2" s="1"/>
  <c r="S971" i="2"/>
  <c r="P971" i="2"/>
  <c r="M971" i="2"/>
  <c r="J971" i="2"/>
  <c r="AG971" i="2" s="1"/>
  <c r="G971" i="2"/>
  <c r="AE970" i="2"/>
  <c r="AD970" i="2"/>
  <c r="AC970" i="2"/>
  <c r="AB970" i="2"/>
  <c r="Y970" i="2"/>
  <c r="V970" i="2"/>
  <c r="S970" i="2"/>
  <c r="P970" i="2"/>
  <c r="M970" i="2"/>
  <c r="AF970" i="2" s="1"/>
  <c r="J970" i="2"/>
  <c r="AG970" i="2" s="1"/>
  <c r="G970" i="2"/>
  <c r="AG969" i="2"/>
  <c r="AF969" i="2"/>
  <c r="AD969" i="2"/>
  <c r="AB969" i="2"/>
  <c r="Y969" i="2"/>
  <c r="V969" i="2"/>
  <c r="AE969" i="2" s="1"/>
  <c r="S969" i="2"/>
  <c r="AC969" i="2" s="1"/>
  <c r="P969" i="2"/>
  <c r="M969" i="2"/>
  <c r="J969" i="2"/>
  <c r="G969" i="2"/>
  <c r="AF968" i="2"/>
  <c r="AH968" i="2" s="1"/>
  <c r="AC968" i="2"/>
  <c r="AB968" i="2"/>
  <c r="Y968" i="2"/>
  <c r="AD968" i="2" s="1"/>
  <c r="V968" i="2"/>
  <c r="AE968" i="2" s="1"/>
  <c r="S968" i="2"/>
  <c r="P968" i="2"/>
  <c r="M968" i="2"/>
  <c r="J968" i="2"/>
  <c r="AG968" i="2" s="1"/>
  <c r="G968" i="2"/>
  <c r="AH967" i="2"/>
  <c r="AE967" i="2"/>
  <c r="AD967" i="2"/>
  <c r="AB967" i="2"/>
  <c r="Y967" i="2"/>
  <c r="V967" i="2"/>
  <c r="S967" i="2"/>
  <c r="AC967" i="2" s="1"/>
  <c r="P967" i="2"/>
  <c r="M967" i="2"/>
  <c r="AF967" i="2" s="1"/>
  <c r="J967" i="2"/>
  <c r="AG967" i="2" s="1"/>
  <c r="G967" i="2"/>
  <c r="AG966" i="2"/>
  <c r="AF966" i="2"/>
  <c r="AB966" i="2"/>
  <c r="Y966" i="2"/>
  <c r="AD966" i="2" s="1"/>
  <c r="V966" i="2"/>
  <c r="AE966" i="2" s="1"/>
  <c r="S966" i="2"/>
  <c r="AC966" i="2" s="1"/>
  <c r="P966" i="2"/>
  <c r="M966" i="2"/>
  <c r="J966" i="2"/>
  <c r="G966" i="2"/>
  <c r="AF965" i="2"/>
  <c r="AC965" i="2"/>
  <c r="AB965" i="2"/>
  <c r="Y965" i="2"/>
  <c r="AD965" i="2" s="1"/>
  <c r="AH965" i="2" s="1"/>
  <c r="V965" i="2"/>
  <c r="AE965" i="2" s="1"/>
  <c r="S965" i="2"/>
  <c r="P965" i="2"/>
  <c r="M965" i="2"/>
  <c r="J965" i="2"/>
  <c r="AG965" i="2" s="1"/>
  <c r="G965" i="2"/>
  <c r="AE964" i="2"/>
  <c r="AD964" i="2"/>
  <c r="AC964" i="2"/>
  <c r="AB964" i="2"/>
  <c r="Y964" i="2"/>
  <c r="V964" i="2"/>
  <c r="S964" i="2"/>
  <c r="P964" i="2"/>
  <c r="M964" i="2"/>
  <c r="AF964" i="2" s="1"/>
  <c r="J964" i="2"/>
  <c r="AG964" i="2" s="1"/>
  <c r="G964" i="2"/>
  <c r="AG963" i="2"/>
  <c r="AF963" i="2"/>
  <c r="AD963" i="2"/>
  <c r="AB963" i="2"/>
  <c r="Y963" i="2"/>
  <c r="V963" i="2"/>
  <c r="AE963" i="2" s="1"/>
  <c r="S963" i="2"/>
  <c r="AC963" i="2" s="1"/>
  <c r="P963" i="2"/>
  <c r="M963" i="2"/>
  <c r="J963" i="2"/>
  <c r="G963" i="2"/>
  <c r="AC962" i="2"/>
  <c r="AB962" i="2"/>
  <c r="Y962" i="2"/>
  <c r="AD962" i="2" s="1"/>
  <c r="V962" i="2"/>
  <c r="AE962" i="2" s="1"/>
  <c r="S962" i="2"/>
  <c r="P962" i="2"/>
  <c r="M962" i="2"/>
  <c r="AF962" i="2" s="1"/>
  <c r="J962" i="2"/>
  <c r="AG962" i="2" s="1"/>
  <c r="G962" i="2"/>
  <c r="AE961" i="2"/>
  <c r="AD961" i="2"/>
  <c r="AB961" i="2"/>
  <c r="Y961" i="2"/>
  <c r="V961" i="2"/>
  <c r="S961" i="2"/>
  <c r="AC961" i="2" s="1"/>
  <c r="P961" i="2"/>
  <c r="M961" i="2"/>
  <c r="AF961" i="2" s="1"/>
  <c r="J961" i="2"/>
  <c r="AG961" i="2" s="1"/>
  <c r="G961" i="2"/>
  <c r="AG960" i="2"/>
  <c r="AF960" i="2"/>
  <c r="AB960" i="2"/>
  <c r="Y960" i="2"/>
  <c r="AD960" i="2" s="1"/>
  <c r="V960" i="2"/>
  <c r="AE960" i="2" s="1"/>
  <c r="S960" i="2"/>
  <c r="AC960" i="2" s="1"/>
  <c r="P960" i="2"/>
  <c r="M960" i="2"/>
  <c r="J960" i="2"/>
  <c r="G960" i="2"/>
  <c r="AH959" i="2"/>
  <c r="AF959" i="2"/>
  <c r="AC959" i="2"/>
  <c r="AB959" i="2"/>
  <c r="Y959" i="2"/>
  <c r="AD959" i="2" s="1"/>
  <c r="V959" i="2"/>
  <c r="AE959" i="2" s="1"/>
  <c r="S959" i="2"/>
  <c r="P959" i="2"/>
  <c r="M959" i="2"/>
  <c r="J959" i="2"/>
  <c r="AG959" i="2" s="1"/>
  <c r="G959" i="2"/>
  <c r="AE958" i="2"/>
  <c r="AD958" i="2"/>
  <c r="AH958" i="2" s="1"/>
  <c r="AC958" i="2"/>
  <c r="AB958" i="2"/>
  <c r="Y958" i="2"/>
  <c r="V958" i="2"/>
  <c r="S958" i="2"/>
  <c r="P958" i="2"/>
  <c r="M958" i="2"/>
  <c r="AF958" i="2" s="1"/>
  <c r="J958" i="2"/>
  <c r="AG958" i="2" s="1"/>
  <c r="G958" i="2"/>
  <c r="AG957" i="2"/>
  <c r="AF957" i="2"/>
  <c r="AD957" i="2"/>
  <c r="AB957" i="2"/>
  <c r="Y957" i="2"/>
  <c r="V957" i="2"/>
  <c r="AE957" i="2" s="1"/>
  <c r="S957" i="2"/>
  <c r="AC957" i="2" s="1"/>
  <c r="P957" i="2"/>
  <c r="M957" i="2"/>
  <c r="J957" i="2"/>
  <c r="G957" i="2"/>
  <c r="AF956" i="2"/>
  <c r="AH956" i="2" s="1"/>
  <c r="AD956" i="2"/>
  <c r="AC956" i="2"/>
  <c r="AB956" i="2"/>
  <c r="Y956" i="2"/>
  <c r="V956" i="2"/>
  <c r="AE956" i="2" s="1"/>
  <c r="S956" i="2"/>
  <c r="P956" i="2"/>
  <c r="M956" i="2"/>
  <c r="J956" i="2"/>
  <c r="AG956" i="2" s="1"/>
  <c r="G956" i="2"/>
  <c r="AE955" i="2"/>
  <c r="AD955" i="2"/>
  <c r="AH955" i="2" s="1"/>
  <c r="AB955" i="2"/>
  <c r="Y955" i="2"/>
  <c r="V955" i="2"/>
  <c r="S955" i="2"/>
  <c r="AC955" i="2" s="1"/>
  <c r="P955" i="2"/>
  <c r="M955" i="2"/>
  <c r="AF955" i="2" s="1"/>
  <c r="J955" i="2"/>
  <c r="AG955" i="2" s="1"/>
  <c r="G955" i="2"/>
  <c r="AG954" i="2"/>
  <c r="AF954" i="2"/>
  <c r="AB954" i="2"/>
  <c r="Y954" i="2"/>
  <c r="AD954" i="2" s="1"/>
  <c r="V954" i="2"/>
  <c r="AE954" i="2" s="1"/>
  <c r="S954" i="2"/>
  <c r="AC954" i="2" s="1"/>
  <c r="P954" i="2"/>
  <c r="M954" i="2"/>
  <c r="J954" i="2"/>
  <c r="G954" i="2"/>
  <c r="AF953" i="2"/>
  <c r="AC953" i="2"/>
  <c r="AB953" i="2"/>
  <c r="Y953" i="2"/>
  <c r="AD953" i="2" s="1"/>
  <c r="V953" i="2"/>
  <c r="AE953" i="2" s="1"/>
  <c r="S953" i="2"/>
  <c r="P953" i="2"/>
  <c r="M953" i="2"/>
  <c r="J953" i="2"/>
  <c r="AG953" i="2" s="1"/>
  <c r="G953" i="2"/>
  <c r="AE952" i="2"/>
  <c r="AD952" i="2"/>
  <c r="AC952" i="2"/>
  <c r="AB952" i="2"/>
  <c r="Y952" i="2"/>
  <c r="V952" i="2"/>
  <c r="S952" i="2"/>
  <c r="P952" i="2"/>
  <c r="M952" i="2"/>
  <c r="AF952" i="2" s="1"/>
  <c r="J952" i="2"/>
  <c r="AG952" i="2" s="1"/>
  <c r="G952" i="2"/>
  <c r="AG951" i="2"/>
  <c r="AF951" i="2"/>
  <c r="AD951" i="2"/>
  <c r="AB951" i="2"/>
  <c r="Y951" i="2"/>
  <c r="V951" i="2"/>
  <c r="AE951" i="2" s="1"/>
  <c r="S951" i="2"/>
  <c r="AC951" i="2" s="1"/>
  <c r="P951" i="2"/>
  <c r="M951" i="2"/>
  <c r="J951" i="2"/>
  <c r="G951" i="2"/>
  <c r="AD950" i="2"/>
  <c r="AC950" i="2"/>
  <c r="AB950" i="2"/>
  <c r="Y950" i="2"/>
  <c r="V950" i="2"/>
  <c r="AE950" i="2" s="1"/>
  <c r="S950" i="2"/>
  <c r="P950" i="2"/>
  <c r="M950" i="2"/>
  <c r="AF950" i="2" s="1"/>
  <c r="J950" i="2"/>
  <c r="AG950" i="2" s="1"/>
  <c r="G950" i="2"/>
  <c r="AE949" i="2"/>
  <c r="AD949" i="2"/>
  <c r="AH949" i="2" s="1"/>
  <c r="AB949" i="2"/>
  <c r="Y949" i="2"/>
  <c r="V949" i="2"/>
  <c r="S949" i="2"/>
  <c r="AC949" i="2" s="1"/>
  <c r="P949" i="2"/>
  <c r="M949" i="2"/>
  <c r="AF949" i="2" s="1"/>
  <c r="J949" i="2"/>
  <c r="AG949" i="2" s="1"/>
  <c r="G949" i="2"/>
  <c r="AG948" i="2"/>
  <c r="AF948" i="2"/>
  <c r="AB948" i="2"/>
  <c r="Y948" i="2"/>
  <c r="AD948" i="2" s="1"/>
  <c r="V948" i="2"/>
  <c r="AE948" i="2" s="1"/>
  <c r="S948" i="2"/>
  <c r="AC948" i="2" s="1"/>
  <c r="P948" i="2"/>
  <c r="M948" i="2"/>
  <c r="J948" i="2"/>
  <c r="G948" i="2"/>
  <c r="AH947" i="2"/>
  <c r="AF947" i="2"/>
  <c r="AC947" i="2"/>
  <c r="AB947" i="2"/>
  <c r="Y947" i="2"/>
  <c r="AD947" i="2" s="1"/>
  <c r="V947" i="2"/>
  <c r="AE947" i="2" s="1"/>
  <c r="S947" i="2"/>
  <c r="P947" i="2"/>
  <c r="M947" i="2"/>
  <c r="J947" i="2"/>
  <c r="AG947" i="2" s="1"/>
  <c r="G947" i="2"/>
  <c r="AE946" i="2"/>
  <c r="AD946" i="2"/>
  <c r="AC946" i="2"/>
  <c r="AB946" i="2"/>
  <c r="Y946" i="2"/>
  <c r="V946" i="2"/>
  <c r="S946" i="2"/>
  <c r="P946" i="2"/>
  <c r="M946" i="2"/>
  <c r="AF946" i="2" s="1"/>
  <c r="J946" i="2"/>
  <c r="AG946" i="2" s="1"/>
  <c r="G946" i="2"/>
  <c r="AG945" i="2"/>
  <c r="AF945" i="2"/>
  <c r="AD945" i="2"/>
  <c r="AH945" i="2" s="1"/>
  <c r="AB945" i="2"/>
  <c r="Y945" i="2"/>
  <c r="V945" i="2"/>
  <c r="AE945" i="2" s="1"/>
  <c r="S945" i="2"/>
  <c r="AC945" i="2" s="1"/>
  <c r="P945" i="2"/>
  <c r="M945" i="2"/>
  <c r="J945" i="2"/>
  <c r="G945" i="2"/>
  <c r="AF944" i="2"/>
  <c r="AH944" i="2" s="1"/>
  <c r="AD944" i="2"/>
  <c r="AC944" i="2"/>
  <c r="AB944" i="2"/>
  <c r="Y944" i="2"/>
  <c r="V944" i="2"/>
  <c r="AE944" i="2" s="1"/>
  <c r="S944" i="2"/>
  <c r="P944" i="2"/>
  <c r="M944" i="2"/>
  <c r="J944" i="2"/>
  <c r="AG944" i="2" s="1"/>
  <c r="G944" i="2"/>
  <c r="AE943" i="2"/>
  <c r="AD943" i="2"/>
  <c r="AH943" i="2" s="1"/>
  <c r="AB943" i="2"/>
  <c r="Y943" i="2"/>
  <c r="V943" i="2"/>
  <c r="S943" i="2"/>
  <c r="AC943" i="2" s="1"/>
  <c r="P943" i="2"/>
  <c r="M943" i="2"/>
  <c r="AF943" i="2" s="1"/>
  <c r="J943" i="2"/>
  <c r="AG943" i="2" s="1"/>
  <c r="G943" i="2"/>
  <c r="AG942" i="2"/>
  <c r="AF942" i="2"/>
  <c r="AB942" i="2"/>
  <c r="Y942" i="2"/>
  <c r="AD942" i="2" s="1"/>
  <c r="V942" i="2"/>
  <c r="AE942" i="2" s="1"/>
  <c r="S942" i="2"/>
  <c r="AC942" i="2" s="1"/>
  <c r="P942" i="2"/>
  <c r="M942" i="2"/>
  <c r="J942" i="2"/>
  <c r="G942" i="2"/>
  <c r="AF941" i="2"/>
  <c r="AC941" i="2"/>
  <c r="AB941" i="2"/>
  <c r="Y941" i="2"/>
  <c r="AD941" i="2" s="1"/>
  <c r="V941" i="2"/>
  <c r="AE941" i="2" s="1"/>
  <c r="S941" i="2"/>
  <c r="P941" i="2"/>
  <c r="M941" i="2"/>
  <c r="J941" i="2"/>
  <c r="AG941" i="2" s="1"/>
  <c r="G941" i="2"/>
  <c r="AE940" i="2"/>
  <c r="AD940" i="2"/>
  <c r="AC940" i="2"/>
  <c r="AB940" i="2"/>
  <c r="Y940" i="2"/>
  <c r="V940" i="2"/>
  <c r="S940" i="2"/>
  <c r="P940" i="2"/>
  <c r="M940" i="2"/>
  <c r="AF940" i="2" s="1"/>
  <c r="J940" i="2"/>
  <c r="AG940" i="2" s="1"/>
  <c r="G940" i="2"/>
  <c r="AG939" i="2"/>
  <c r="AF939" i="2"/>
  <c r="AD939" i="2"/>
  <c r="AC939" i="2"/>
  <c r="AB939" i="2"/>
  <c r="Y939" i="2"/>
  <c r="V939" i="2"/>
  <c r="AE939" i="2" s="1"/>
  <c r="S939" i="2"/>
  <c r="P939" i="2"/>
  <c r="M939" i="2"/>
  <c r="J939" i="2"/>
  <c r="G939" i="2"/>
  <c r="AG938" i="2"/>
  <c r="AF938" i="2"/>
  <c r="AC938" i="2"/>
  <c r="AB938" i="2"/>
  <c r="Y938" i="2"/>
  <c r="AD938" i="2" s="1"/>
  <c r="V938" i="2"/>
  <c r="AE938" i="2" s="1"/>
  <c r="S938" i="2"/>
  <c r="P938" i="2"/>
  <c r="M938" i="2"/>
  <c r="J938" i="2"/>
  <c r="G938" i="2"/>
  <c r="AE937" i="2"/>
  <c r="AD937" i="2"/>
  <c r="AB937" i="2"/>
  <c r="Y937" i="2"/>
  <c r="V937" i="2"/>
  <c r="S937" i="2"/>
  <c r="AC937" i="2" s="1"/>
  <c r="P937" i="2"/>
  <c r="M937" i="2"/>
  <c r="AF937" i="2" s="1"/>
  <c r="J937" i="2"/>
  <c r="AG937" i="2" s="1"/>
  <c r="G937" i="2"/>
  <c r="AF936" i="2"/>
  <c r="AB936" i="2"/>
  <c r="Y936" i="2"/>
  <c r="AD936" i="2" s="1"/>
  <c r="V936" i="2"/>
  <c r="AE936" i="2" s="1"/>
  <c r="S936" i="2"/>
  <c r="AC936" i="2" s="1"/>
  <c r="P936" i="2"/>
  <c r="M936" i="2"/>
  <c r="J936" i="2"/>
  <c r="AG936" i="2" s="1"/>
  <c r="G936" i="2"/>
  <c r="AF935" i="2"/>
  <c r="AC935" i="2"/>
  <c r="AB935" i="2"/>
  <c r="Y935" i="2"/>
  <c r="AD935" i="2" s="1"/>
  <c r="V935" i="2"/>
  <c r="AE935" i="2" s="1"/>
  <c r="S935" i="2"/>
  <c r="P935" i="2"/>
  <c r="M935" i="2"/>
  <c r="J935" i="2"/>
  <c r="AG935" i="2" s="1"/>
  <c r="AH935" i="2" s="1"/>
  <c r="G935" i="2"/>
  <c r="AE934" i="2"/>
  <c r="AD934" i="2"/>
  <c r="AC934" i="2"/>
  <c r="AB934" i="2"/>
  <c r="Y934" i="2"/>
  <c r="V934" i="2"/>
  <c r="S934" i="2"/>
  <c r="P934" i="2"/>
  <c r="M934" i="2"/>
  <c r="AF934" i="2" s="1"/>
  <c r="J934" i="2"/>
  <c r="AG934" i="2" s="1"/>
  <c r="AH934" i="2" s="1"/>
  <c r="G934" i="2"/>
  <c r="AG933" i="2"/>
  <c r="AF933" i="2"/>
  <c r="AD933" i="2"/>
  <c r="AC933" i="2"/>
  <c r="AB933" i="2"/>
  <c r="Y933" i="2"/>
  <c r="V933" i="2"/>
  <c r="AE933" i="2" s="1"/>
  <c r="S933" i="2"/>
  <c r="P933" i="2"/>
  <c r="M933" i="2"/>
  <c r="J933" i="2"/>
  <c r="G933" i="2"/>
  <c r="AC932" i="2"/>
  <c r="AB932" i="2"/>
  <c r="Y932" i="2"/>
  <c r="AD932" i="2" s="1"/>
  <c r="V932" i="2"/>
  <c r="AE932" i="2" s="1"/>
  <c r="S932" i="2"/>
  <c r="P932" i="2"/>
  <c r="M932" i="2"/>
  <c r="AF932" i="2" s="1"/>
  <c r="AH932" i="2" s="1"/>
  <c r="J932" i="2"/>
  <c r="AG932" i="2" s="1"/>
  <c r="G932" i="2"/>
  <c r="AD931" i="2"/>
  <c r="AB931" i="2"/>
  <c r="Y931" i="2"/>
  <c r="V931" i="2"/>
  <c r="AE931" i="2" s="1"/>
  <c r="S931" i="2"/>
  <c r="AC931" i="2" s="1"/>
  <c r="P931" i="2"/>
  <c r="M931" i="2"/>
  <c r="AF931" i="2" s="1"/>
  <c r="AH931" i="2" s="1"/>
  <c r="J931" i="2"/>
  <c r="AG931" i="2" s="1"/>
  <c r="G931" i="2"/>
  <c r="AF930" i="2"/>
  <c r="AD930" i="2"/>
  <c r="AB930" i="2"/>
  <c r="Y930" i="2"/>
  <c r="V930" i="2"/>
  <c r="AE930" i="2" s="1"/>
  <c r="S930" i="2"/>
  <c r="AC930" i="2" s="1"/>
  <c r="P930" i="2"/>
  <c r="M930" i="2"/>
  <c r="J930" i="2"/>
  <c r="AG930" i="2" s="1"/>
  <c r="G930" i="2"/>
  <c r="AF929" i="2"/>
  <c r="AC929" i="2"/>
  <c r="AB929" i="2"/>
  <c r="Y929" i="2"/>
  <c r="AD929" i="2" s="1"/>
  <c r="AH929" i="2" s="1"/>
  <c r="V929" i="2"/>
  <c r="AE929" i="2" s="1"/>
  <c r="S929" i="2"/>
  <c r="P929" i="2"/>
  <c r="M929" i="2"/>
  <c r="J929" i="2"/>
  <c r="AG929" i="2" s="1"/>
  <c r="G929" i="2"/>
  <c r="AE928" i="2"/>
  <c r="AH928" i="2" s="1"/>
  <c r="AD928" i="2"/>
  <c r="AC928" i="2"/>
  <c r="AB928" i="2"/>
  <c r="Y928" i="2"/>
  <c r="V928" i="2"/>
  <c r="S928" i="2"/>
  <c r="P928" i="2"/>
  <c r="M928" i="2"/>
  <c r="AF928" i="2" s="1"/>
  <c r="J928" i="2"/>
  <c r="AG928" i="2" s="1"/>
  <c r="G928" i="2"/>
  <c r="AG927" i="2"/>
  <c r="AF927" i="2"/>
  <c r="AE927" i="2"/>
  <c r="AD927" i="2"/>
  <c r="AB927" i="2"/>
  <c r="Y927" i="2"/>
  <c r="V927" i="2"/>
  <c r="S927" i="2"/>
  <c r="AC927" i="2" s="1"/>
  <c r="P927" i="2"/>
  <c r="M927" i="2"/>
  <c r="J927" i="2"/>
  <c r="G927" i="2"/>
  <c r="AG926" i="2"/>
  <c r="AH926" i="2" s="1"/>
  <c r="AB926" i="2"/>
  <c r="Y926" i="2"/>
  <c r="AD926" i="2" s="1"/>
  <c r="V926" i="2"/>
  <c r="AE926" i="2" s="1"/>
  <c r="S926" i="2"/>
  <c r="AC926" i="2" s="1"/>
  <c r="P926" i="2"/>
  <c r="M926" i="2"/>
  <c r="AF926" i="2" s="1"/>
  <c r="J926" i="2"/>
  <c r="G926" i="2"/>
  <c r="AE925" i="2"/>
  <c r="AB925" i="2"/>
  <c r="Y925" i="2"/>
  <c r="AD925" i="2" s="1"/>
  <c r="AH925" i="2" s="1"/>
  <c r="V925" i="2"/>
  <c r="S925" i="2"/>
  <c r="AC925" i="2" s="1"/>
  <c r="P925" i="2"/>
  <c r="M925" i="2"/>
  <c r="AF925" i="2" s="1"/>
  <c r="J925" i="2"/>
  <c r="AG925" i="2" s="1"/>
  <c r="G925" i="2"/>
  <c r="AG924" i="2"/>
  <c r="AB924" i="2"/>
  <c r="Y924" i="2"/>
  <c r="AD924" i="2" s="1"/>
  <c r="V924" i="2"/>
  <c r="AE924" i="2" s="1"/>
  <c r="S924" i="2"/>
  <c r="AC924" i="2" s="1"/>
  <c r="P924" i="2"/>
  <c r="M924" i="2"/>
  <c r="AF924" i="2" s="1"/>
  <c r="J924" i="2"/>
  <c r="G924" i="2"/>
  <c r="AG923" i="2"/>
  <c r="AE923" i="2"/>
  <c r="AC923" i="2"/>
  <c r="AB923" i="2"/>
  <c r="Y923" i="2"/>
  <c r="AD923" i="2" s="1"/>
  <c r="V923" i="2"/>
  <c r="S923" i="2"/>
  <c r="P923" i="2"/>
  <c r="M923" i="2"/>
  <c r="AF923" i="2" s="1"/>
  <c r="J923" i="2"/>
  <c r="G923" i="2"/>
  <c r="AG922" i="2"/>
  <c r="AE922" i="2"/>
  <c r="AD922" i="2"/>
  <c r="AC922" i="2"/>
  <c r="AB922" i="2"/>
  <c r="Y922" i="2"/>
  <c r="V922" i="2"/>
  <c r="S922" i="2"/>
  <c r="P922" i="2"/>
  <c r="M922" i="2"/>
  <c r="AF922" i="2" s="1"/>
  <c r="J922" i="2"/>
  <c r="G922" i="2"/>
  <c r="AG921" i="2"/>
  <c r="AE921" i="2"/>
  <c r="AD921" i="2"/>
  <c r="AB921" i="2"/>
  <c r="Y921" i="2"/>
  <c r="V921" i="2"/>
  <c r="S921" i="2"/>
  <c r="AC921" i="2" s="1"/>
  <c r="P921" i="2"/>
  <c r="M921" i="2"/>
  <c r="AF921" i="2" s="1"/>
  <c r="J921" i="2"/>
  <c r="G921" i="2"/>
  <c r="AB920" i="2"/>
  <c r="Y920" i="2"/>
  <c r="AD920" i="2" s="1"/>
  <c r="V920" i="2"/>
  <c r="AE920" i="2" s="1"/>
  <c r="S920" i="2"/>
  <c r="AC920" i="2" s="1"/>
  <c r="P920" i="2"/>
  <c r="M920" i="2"/>
  <c r="AF920" i="2" s="1"/>
  <c r="J920" i="2"/>
  <c r="AG920" i="2" s="1"/>
  <c r="G920" i="2"/>
  <c r="AE919" i="2"/>
  <c r="AB919" i="2"/>
  <c r="Y919" i="2"/>
  <c r="AD919" i="2" s="1"/>
  <c r="V919" i="2"/>
  <c r="S919" i="2"/>
  <c r="AC919" i="2" s="1"/>
  <c r="P919" i="2"/>
  <c r="M919" i="2"/>
  <c r="AF919" i="2" s="1"/>
  <c r="J919" i="2"/>
  <c r="AG919" i="2" s="1"/>
  <c r="G919" i="2"/>
  <c r="AG918" i="2"/>
  <c r="AC918" i="2"/>
  <c r="AB918" i="2"/>
  <c r="Y918" i="2"/>
  <c r="AD918" i="2" s="1"/>
  <c r="V918" i="2"/>
  <c r="AE918" i="2" s="1"/>
  <c r="S918" i="2"/>
  <c r="P918" i="2"/>
  <c r="M918" i="2"/>
  <c r="AF918" i="2" s="1"/>
  <c r="J918" i="2"/>
  <c r="G918" i="2"/>
  <c r="AG917" i="2"/>
  <c r="AE917" i="2"/>
  <c r="AC917" i="2"/>
  <c r="AB917" i="2"/>
  <c r="Y917" i="2"/>
  <c r="AD917" i="2" s="1"/>
  <c r="AH917" i="2" s="1"/>
  <c r="V917" i="2"/>
  <c r="S917" i="2"/>
  <c r="P917" i="2"/>
  <c r="M917" i="2"/>
  <c r="AF917" i="2" s="1"/>
  <c r="J917" i="2"/>
  <c r="G917" i="2"/>
  <c r="AG916" i="2"/>
  <c r="AE916" i="2"/>
  <c r="AD916" i="2"/>
  <c r="AC916" i="2"/>
  <c r="AB916" i="2"/>
  <c r="Y916" i="2"/>
  <c r="V916" i="2"/>
  <c r="S916" i="2"/>
  <c r="P916" i="2"/>
  <c r="M916" i="2"/>
  <c r="AF916" i="2" s="1"/>
  <c r="J916" i="2"/>
  <c r="G916" i="2"/>
  <c r="AG915" i="2"/>
  <c r="AF915" i="2"/>
  <c r="AE915" i="2"/>
  <c r="AD915" i="2"/>
  <c r="AB915" i="2"/>
  <c r="Y915" i="2"/>
  <c r="V915" i="2"/>
  <c r="S915" i="2"/>
  <c r="AC915" i="2" s="1"/>
  <c r="P915" i="2"/>
  <c r="M915" i="2"/>
  <c r="J915" i="2"/>
  <c r="G915" i="2"/>
  <c r="AG914" i="2"/>
  <c r="AB914" i="2"/>
  <c r="Y914" i="2"/>
  <c r="AD914" i="2" s="1"/>
  <c r="V914" i="2"/>
  <c r="AE914" i="2" s="1"/>
  <c r="S914" i="2"/>
  <c r="AC914" i="2" s="1"/>
  <c r="AH914" i="2" s="1"/>
  <c r="P914" i="2"/>
  <c r="M914" i="2"/>
  <c r="AF914" i="2" s="1"/>
  <c r="J914" i="2"/>
  <c r="G914" i="2"/>
  <c r="AE913" i="2"/>
  <c r="AB913" i="2"/>
  <c r="Y913" i="2"/>
  <c r="AD913" i="2" s="1"/>
  <c r="V913" i="2"/>
  <c r="S913" i="2"/>
  <c r="AC913" i="2" s="1"/>
  <c r="P913" i="2"/>
  <c r="M913" i="2"/>
  <c r="AF913" i="2" s="1"/>
  <c r="J913" i="2"/>
  <c r="AG913" i="2" s="1"/>
  <c r="G913" i="2"/>
  <c r="AG912" i="2"/>
  <c r="AB912" i="2"/>
  <c r="Y912" i="2"/>
  <c r="AD912" i="2" s="1"/>
  <c r="V912" i="2"/>
  <c r="AE912" i="2" s="1"/>
  <c r="S912" i="2"/>
  <c r="AC912" i="2" s="1"/>
  <c r="P912" i="2"/>
  <c r="M912" i="2"/>
  <c r="AF912" i="2" s="1"/>
  <c r="J912" i="2"/>
  <c r="G912" i="2"/>
  <c r="AG911" i="2"/>
  <c r="AE911" i="2"/>
  <c r="AC911" i="2"/>
  <c r="AB911" i="2"/>
  <c r="Y911" i="2"/>
  <c r="AD911" i="2" s="1"/>
  <c r="V911" i="2"/>
  <c r="S911" i="2"/>
  <c r="P911" i="2"/>
  <c r="M911" i="2"/>
  <c r="AF911" i="2" s="1"/>
  <c r="J911" i="2"/>
  <c r="G911" i="2"/>
  <c r="AG910" i="2"/>
  <c r="AE910" i="2"/>
  <c r="AD910" i="2"/>
  <c r="AC910" i="2"/>
  <c r="AB910" i="2"/>
  <c r="Y910" i="2"/>
  <c r="V910" i="2"/>
  <c r="S910" i="2"/>
  <c r="P910" i="2"/>
  <c r="M910" i="2"/>
  <c r="AF910" i="2" s="1"/>
  <c r="J910" i="2"/>
  <c r="G910" i="2"/>
  <c r="AG909" i="2"/>
  <c r="AF909" i="2"/>
  <c r="AE909" i="2"/>
  <c r="AD909" i="2"/>
  <c r="AB909" i="2"/>
  <c r="Y909" i="2"/>
  <c r="V909" i="2"/>
  <c r="S909" i="2"/>
  <c r="AC909" i="2" s="1"/>
  <c r="P909" i="2"/>
  <c r="M909" i="2"/>
  <c r="J909" i="2"/>
  <c r="G909" i="2"/>
  <c r="AG908" i="2"/>
  <c r="AH908" i="2" s="1"/>
  <c r="AB908" i="2"/>
  <c r="Y908" i="2"/>
  <c r="AD908" i="2" s="1"/>
  <c r="V908" i="2"/>
  <c r="AE908" i="2" s="1"/>
  <c r="S908" i="2"/>
  <c r="AC908" i="2" s="1"/>
  <c r="P908" i="2"/>
  <c r="M908" i="2"/>
  <c r="AF908" i="2" s="1"/>
  <c r="J908" i="2"/>
  <c r="G908" i="2"/>
  <c r="AB907" i="2"/>
  <c r="Y907" i="2"/>
  <c r="AD907" i="2" s="1"/>
  <c r="V907" i="2"/>
  <c r="AE907" i="2" s="1"/>
  <c r="S907" i="2"/>
  <c r="AC907" i="2" s="1"/>
  <c r="P907" i="2"/>
  <c r="M907" i="2"/>
  <c r="AF907" i="2" s="1"/>
  <c r="J907" i="2"/>
  <c r="AG907" i="2" s="1"/>
  <c r="G907" i="2"/>
  <c r="AG906" i="2"/>
  <c r="AB906" i="2"/>
  <c r="Y906" i="2"/>
  <c r="AD906" i="2" s="1"/>
  <c r="V906" i="2"/>
  <c r="AE906" i="2" s="1"/>
  <c r="S906" i="2"/>
  <c r="AC906" i="2" s="1"/>
  <c r="P906" i="2"/>
  <c r="M906" i="2"/>
  <c r="AF906" i="2" s="1"/>
  <c r="J906" i="2"/>
  <c r="G906" i="2"/>
  <c r="AG905" i="2"/>
  <c r="AE905" i="2"/>
  <c r="AC905" i="2"/>
  <c r="AB905" i="2"/>
  <c r="Y905" i="2"/>
  <c r="AD905" i="2" s="1"/>
  <c r="AH905" i="2" s="1"/>
  <c r="V905" i="2"/>
  <c r="S905" i="2"/>
  <c r="P905" i="2"/>
  <c r="M905" i="2"/>
  <c r="AF905" i="2" s="1"/>
  <c r="J905" i="2"/>
  <c r="G905" i="2"/>
  <c r="AG904" i="2"/>
  <c r="AE904" i="2"/>
  <c r="AD904" i="2"/>
  <c r="AC904" i="2"/>
  <c r="AB904" i="2"/>
  <c r="Y904" i="2"/>
  <c r="V904" i="2"/>
  <c r="S904" i="2"/>
  <c r="P904" i="2"/>
  <c r="M904" i="2"/>
  <c r="AF904" i="2" s="1"/>
  <c r="J904" i="2"/>
  <c r="G904" i="2"/>
  <c r="AG903" i="2"/>
  <c r="AE903" i="2"/>
  <c r="AD903" i="2"/>
  <c r="AB903" i="2"/>
  <c r="Y903" i="2"/>
  <c r="V903" i="2"/>
  <c r="S903" i="2"/>
  <c r="AC903" i="2" s="1"/>
  <c r="P903" i="2"/>
  <c r="M903" i="2"/>
  <c r="AF903" i="2" s="1"/>
  <c r="J903" i="2"/>
  <c r="G903" i="2"/>
  <c r="AB902" i="2"/>
  <c r="Y902" i="2"/>
  <c r="AD902" i="2" s="1"/>
  <c r="V902" i="2"/>
  <c r="AE902" i="2" s="1"/>
  <c r="S902" i="2"/>
  <c r="AC902" i="2" s="1"/>
  <c r="P902" i="2"/>
  <c r="M902" i="2"/>
  <c r="AF902" i="2" s="1"/>
  <c r="J902" i="2"/>
  <c r="AG902" i="2" s="1"/>
  <c r="G902" i="2"/>
  <c r="AE901" i="2"/>
  <c r="AB901" i="2"/>
  <c r="Y901" i="2"/>
  <c r="AD901" i="2" s="1"/>
  <c r="V901" i="2"/>
  <c r="S901" i="2"/>
  <c r="AC901" i="2" s="1"/>
  <c r="P901" i="2"/>
  <c r="M901" i="2"/>
  <c r="AF901" i="2" s="1"/>
  <c r="J901" i="2"/>
  <c r="AG901" i="2" s="1"/>
  <c r="G901" i="2"/>
  <c r="AG900" i="2"/>
  <c r="AC900" i="2"/>
  <c r="AB900" i="2"/>
  <c r="Y900" i="2"/>
  <c r="AD900" i="2" s="1"/>
  <c r="AH900" i="2" s="1"/>
  <c r="V900" i="2"/>
  <c r="AE900" i="2" s="1"/>
  <c r="S900" i="2"/>
  <c r="P900" i="2"/>
  <c r="M900" i="2"/>
  <c r="AF900" i="2" s="1"/>
  <c r="J900" i="2"/>
  <c r="G900" i="2"/>
  <c r="AG899" i="2"/>
  <c r="AE899" i="2"/>
  <c r="AC899" i="2"/>
  <c r="AB899" i="2"/>
  <c r="Y899" i="2"/>
  <c r="AD899" i="2" s="1"/>
  <c r="V899" i="2"/>
  <c r="S899" i="2"/>
  <c r="P899" i="2"/>
  <c r="M899" i="2"/>
  <c r="AF899" i="2" s="1"/>
  <c r="J899" i="2"/>
  <c r="G899" i="2"/>
  <c r="AG898" i="2"/>
  <c r="AE898" i="2"/>
  <c r="AD898" i="2"/>
  <c r="AH898" i="2" s="1"/>
  <c r="AC898" i="2"/>
  <c r="AB898" i="2"/>
  <c r="Y898" i="2"/>
  <c r="V898" i="2"/>
  <c r="S898" i="2"/>
  <c r="P898" i="2"/>
  <c r="M898" i="2"/>
  <c r="AF898" i="2" s="1"/>
  <c r="J898" i="2"/>
  <c r="G898" i="2"/>
  <c r="AG897" i="2"/>
  <c r="AF897" i="2"/>
  <c r="AE897" i="2"/>
  <c r="AD897" i="2"/>
  <c r="AB897" i="2"/>
  <c r="Y897" i="2"/>
  <c r="V897" i="2"/>
  <c r="S897" i="2"/>
  <c r="AC897" i="2" s="1"/>
  <c r="P897" i="2"/>
  <c r="M897" i="2"/>
  <c r="J897" i="2"/>
  <c r="G897" i="2"/>
  <c r="AG896" i="2"/>
  <c r="AB896" i="2"/>
  <c r="Y896" i="2"/>
  <c r="AD896" i="2" s="1"/>
  <c r="AH896" i="2" s="1"/>
  <c r="V896" i="2"/>
  <c r="AE896" i="2" s="1"/>
  <c r="S896" i="2"/>
  <c r="AC896" i="2" s="1"/>
  <c r="P896" i="2"/>
  <c r="M896" i="2"/>
  <c r="AF896" i="2" s="1"/>
  <c r="J896" i="2"/>
  <c r="G896" i="2"/>
  <c r="AB895" i="2"/>
  <c r="Y895" i="2"/>
  <c r="AD895" i="2" s="1"/>
  <c r="V895" i="2"/>
  <c r="AE895" i="2" s="1"/>
  <c r="S895" i="2"/>
  <c r="AC895" i="2" s="1"/>
  <c r="P895" i="2"/>
  <c r="M895" i="2"/>
  <c r="AF895" i="2" s="1"/>
  <c r="J895" i="2"/>
  <c r="AG895" i="2" s="1"/>
  <c r="G895" i="2"/>
  <c r="AG894" i="2"/>
  <c r="AB894" i="2"/>
  <c r="Y894" i="2"/>
  <c r="AD894" i="2" s="1"/>
  <c r="V894" i="2"/>
  <c r="AE894" i="2" s="1"/>
  <c r="S894" i="2"/>
  <c r="AC894" i="2" s="1"/>
  <c r="P894" i="2"/>
  <c r="M894" i="2"/>
  <c r="AF894" i="2" s="1"/>
  <c r="J894" i="2"/>
  <c r="G894" i="2"/>
  <c r="AG893" i="2"/>
  <c r="AF893" i="2"/>
  <c r="AE893" i="2"/>
  <c r="AC893" i="2"/>
  <c r="AB893" i="2"/>
  <c r="Y893" i="2"/>
  <c r="AD893" i="2" s="1"/>
  <c r="V893" i="2"/>
  <c r="S893" i="2"/>
  <c r="P893" i="2"/>
  <c r="M893" i="2"/>
  <c r="J893" i="2"/>
  <c r="G893" i="2"/>
  <c r="AG892" i="2"/>
  <c r="AE892" i="2"/>
  <c r="AD892" i="2"/>
  <c r="AC892" i="2"/>
  <c r="AB892" i="2"/>
  <c r="Y892" i="2"/>
  <c r="V892" i="2"/>
  <c r="S892" i="2"/>
  <c r="P892" i="2"/>
  <c r="M892" i="2"/>
  <c r="AF892" i="2" s="1"/>
  <c r="J892" i="2"/>
  <c r="G892" i="2"/>
  <c r="AG891" i="2"/>
  <c r="AF891" i="2"/>
  <c r="AE891" i="2"/>
  <c r="AD891" i="2"/>
  <c r="AB891" i="2"/>
  <c r="Y891" i="2"/>
  <c r="V891" i="2"/>
  <c r="S891" i="2"/>
  <c r="AC891" i="2" s="1"/>
  <c r="P891" i="2"/>
  <c r="M891" i="2"/>
  <c r="J891" i="2"/>
  <c r="G891" i="2"/>
  <c r="AG890" i="2"/>
  <c r="AH890" i="2" s="1"/>
  <c r="AB890" i="2"/>
  <c r="Y890" i="2"/>
  <c r="AD890" i="2" s="1"/>
  <c r="V890" i="2"/>
  <c r="AE890" i="2" s="1"/>
  <c r="S890" i="2"/>
  <c r="AC890" i="2" s="1"/>
  <c r="P890" i="2"/>
  <c r="M890" i="2"/>
  <c r="AF890" i="2" s="1"/>
  <c r="J890" i="2"/>
  <c r="G890" i="2"/>
  <c r="AB889" i="2"/>
  <c r="Y889" i="2"/>
  <c r="AD889" i="2" s="1"/>
  <c r="V889" i="2"/>
  <c r="AE889" i="2" s="1"/>
  <c r="S889" i="2"/>
  <c r="AC889" i="2" s="1"/>
  <c r="P889" i="2"/>
  <c r="M889" i="2"/>
  <c r="AF889" i="2" s="1"/>
  <c r="J889" i="2"/>
  <c r="AG889" i="2" s="1"/>
  <c r="G889" i="2"/>
  <c r="AG888" i="2"/>
  <c r="AB888" i="2"/>
  <c r="Y888" i="2"/>
  <c r="AD888" i="2" s="1"/>
  <c r="V888" i="2"/>
  <c r="AE888" i="2" s="1"/>
  <c r="S888" i="2"/>
  <c r="AC888" i="2" s="1"/>
  <c r="P888" i="2"/>
  <c r="M888" i="2"/>
  <c r="AF888" i="2" s="1"/>
  <c r="J888" i="2"/>
  <c r="G888" i="2"/>
  <c r="AG887" i="2"/>
  <c r="AF887" i="2"/>
  <c r="AE887" i="2"/>
  <c r="AC887" i="2"/>
  <c r="AB887" i="2"/>
  <c r="Y887" i="2"/>
  <c r="AD887" i="2" s="1"/>
  <c r="AH887" i="2" s="1"/>
  <c r="V887" i="2"/>
  <c r="S887" i="2"/>
  <c r="P887" i="2"/>
  <c r="M887" i="2"/>
  <c r="J887" i="2"/>
  <c r="G887" i="2"/>
  <c r="AG886" i="2"/>
  <c r="AE886" i="2"/>
  <c r="AD886" i="2"/>
  <c r="AC886" i="2"/>
  <c r="AB886" i="2"/>
  <c r="Y886" i="2"/>
  <c r="V886" i="2"/>
  <c r="S886" i="2"/>
  <c r="P886" i="2"/>
  <c r="M886" i="2"/>
  <c r="AF886" i="2" s="1"/>
  <c r="J886" i="2"/>
  <c r="G886" i="2"/>
  <c r="AG885" i="2"/>
  <c r="AE885" i="2"/>
  <c r="AD885" i="2"/>
  <c r="AB885" i="2"/>
  <c r="Y885" i="2"/>
  <c r="V885" i="2"/>
  <c r="S885" i="2"/>
  <c r="AC885" i="2" s="1"/>
  <c r="P885" i="2"/>
  <c r="M885" i="2"/>
  <c r="AF885" i="2" s="1"/>
  <c r="J885" i="2"/>
  <c r="G885" i="2"/>
  <c r="AB884" i="2"/>
  <c r="Y884" i="2"/>
  <c r="AD884" i="2" s="1"/>
  <c r="AH884" i="2" s="1"/>
  <c r="V884" i="2"/>
  <c r="AE884" i="2" s="1"/>
  <c r="S884" i="2"/>
  <c r="AC884" i="2" s="1"/>
  <c r="P884" i="2"/>
  <c r="M884" i="2"/>
  <c r="AF884" i="2" s="1"/>
  <c r="J884" i="2"/>
  <c r="AG884" i="2" s="1"/>
  <c r="G884" i="2"/>
  <c r="AB883" i="2"/>
  <c r="Y883" i="2"/>
  <c r="AD883" i="2" s="1"/>
  <c r="V883" i="2"/>
  <c r="AE883" i="2" s="1"/>
  <c r="S883" i="2"/>
  <c r="AC883" i="2" s="1"/>
  <c r="P883" i="2"/>
  <c r="M883" i="2"/>
  <c r="AF883" i="2" s="1"/>
  <c r="J883" i="2"/>
  <c r="AG883" i="2" s="1"/>
  <c r="G883" i="2"/>
  <c r="AG882" i="2"/>
  <c r="AF882" i="2"/>
  <c r="AC882" i="2"/>
  <c r="AB882" i="2"/>
  <c r="Y882" i="2"/>
  <c r="AD882" i="2" s="1"/>
  <c r="AH882" i="2" s="1"/>
  <c r="V882" i="2"/>
  <c r="AE882" i="2" s="1"/>
  <c r="S882" i="2"/>
  <c r="P882" i="2"/>
  <c r="M882" i="2"/>
  <c r="J882" i="2"/>
  <c r="G882" i="2"/>
  <c r="AG881" i="2"/>
  <c r="AF881" i="2"/>
  <c r="AE881" i="2"/>
  <c r="AC881" i="2"/>
  <c r="AB881" i="2"/>
  <c r="Y881" i="2"/>
  <c r="AD881" i="2" s="1"/>
  <c r="AH881" i="2" s="1"/>
  <c r="V881" i="2"/>
  <c r="S881" i="2"/>
  <c r="P881" i="2"/>
  <c r="M881" i="2"/>
  <c r="J881" i="2"/>
  <c r="G881" i="2"/>
  <c r="AG880" i="2"/>
  <c r="AE880" i="2"/>
  <c r="AD880" i="2"/>
  <c r="AC880" i="2"/>
  <c r="AB880" i="2"/>
  <c r="Y880" i="2"/>
  <c r="V880" i="2"/>
  <c r="S880" i="2"/>
  <c r="P880" i="2"/>
  <c r="M880" i="2"/>
  <c r="AF880" i="2" s="1"/>
  <c r="J880" i="2"/>
  <c r="G880" i="2"/>
  <c r="AG879" i="2"/>
  <c r="AF879" i="2"/>
  <c r="AE879" i="2"/>
  <c r="AD879" i="2"/>
  <c r="AB879" i="2"/>
  <c r="Y879" i="2"/>
  <c r="V879" i="2"/>
  <c r="S879" i="2"/>
  <c r="AC879" i="2" s="1"/>
  <c r="P879" i="2"/>
  <c r="M879" i="2"/>
  <c r="J879" i="2"/>
  <c r="G879" i="2"/>
  <c r="AG878" i="2"/>
  <c r="AB878" i="2"/>
  <c r="Y878" i="2"/>
  <c r="AD878" i="2" s="1"/>
  <c r="V878" i="2"/>
  <c r="AE878" i="2" s="1"/>
  <c r="S878" i="2"/>
  <c r="AC878" i="2" s="1"/>
  <c r="AH878" i="2" s="1"/>
  <c r="P878" i="2"/>
  <c r="M878" i="2"/>
  <c r="AF878" i="2" s="1"/>
  <c r="J878" i="2"/>
  <c r="G878" i="2"/>
  <c r="AB877" i="2"/>
  <c r="Y877" i="2"/>
  <c r="AD877" i="2" s="1"/>
  <c r="V877" i="2"/>
  <c r="AE877" i="2" s="1"/>
  <c r="S877" i="2"/>
  <c r="AC877" i="2" s="1"/>
  <c r="P877" i="2"/>
  <c r="M877" i="2"/>
  <c r="AF877" i="2" s="1"/>
  <c r="J877" i="2"/>
  <c r="AG877" i="2" s="1"/>
  <c r="G877" i="2"/>
  <c r="AG876" i="2"/>
  <c r="AF876" i="2"/>
  <c r="AB876" i="2"/>
  <c r="Y876" i="2"/>
  <c r="AD876" i="2" s="1"/>
  <c r="V876" i="2"/>
  <c r="AE876" i="2" s="1"/>
  <c r="S876" i="2"/>
  <c r="AC876" i="2" s="1"/>
  <c r="P876" i="2"/>
  <c r="M876" i="2"/>
  <c r="J876" i="2"/>
  <c r="G876" i="2"/>
  <c r="AG875" i="2"/>
  <c r="AF875" i="2"/>
  <c r="AE875" i="2"/>
  <c r="AC875" i="2"/>
  <c r="AB875" i="2"/>
  <c r="Y875" i="2"/>
  <c r="AD875" i="2" s="1"/>
  <c r="V875" i="2"/>
  <c r="S875" i="2"/>
  <c r="P875" i="2"/>
  <c r="M875" i="2"/>
  <c r="J875" i="2"/>
  <c r="G875" i="2"/>
  <c r="AG874" i="2"/>
  <c r="AE874" i="2"/>
  <c r="AD874" i="2"/>
  <c r="AC874" i="2"/>
  <c r="AB874" i="2"/>
  <c r="Y874" i="2"/>
  <c r="V874" i="2"/>
  <c r="S874" i="2"/>
  <c r="P874" i="2"/>
  <c r="M874" i="2"/>
  <c r="AF874" i="2" s="1"/>
  <c r="J874" i="2"/>
  <c r="G874" i="2"/>
  <c r="AG873" i="2"/>
  <c r="AE873" i="2"/>
  <c r="AD873" i="2"/>
  <c r="AB873" i="2"/>
  <c r="Y873" i="2"/>
  <c r="V873" i="2"/>
  <c r="S873" i="2"/>
  <c r="AC873" i="2" s="1"/>
  <c r="P873" i="2"/>
  <c r="M873" i="2"/>
  <c r="AF873" i="2" s="1"/>
  <c r="J873" i="2"/>
  <c r="G873" i="2"/>
  <c r="AB872" i="2"/>
  <c r="Y872" i="2"/>
  <c r="AD872" i="2" s="1"/>
  <c r="V872" i="2"/>
  <c r="AE872" i="2" s="1"/>
  <c r="S872" i="2"/>
  <c r="AC872" i="2" s="1"/>
  <c r="P872" i="2"/>
  <c r="M872" i="2"/>
  <c r="AF872" i="2" s="1"/>
  <c r="AH872" i="2" s="1"/>
  <c r="J872" i="2"/>
  <c r="AG872" i="2" s="1"/>
  <c r="G872" i="2"/>
  <c r="AB871" i="2"/>
  <c r="Y871" i="2"/>
  <c r="AD871" i="2" s="1"/>
  <c r="AH871" i="2" s="1"/>
  <c r="V871" i="2"/>
  <c r="AE871" i="2" s="1"/>
  <c r="S871" i="2"/>
  <c r="AC871" i="2" s="1"/>
  <c r="P871" i="2"/>
  <c r="M871" i="2"/>
  <c r="AF871" i="2" s="1"/>
  <c r="J871" i="2"/>
  <c r="AG871" i="2" s="1"/>
  <c r="G871" i="2"/>
  <c r="AG870" i="2"/>
  <c r="AF870" i="2"/>
  <c r="AC870" i="2"/>
  <c r="AB870" i="2"/>
  <c r="Y870" i="2"/>
  <c r="AD870" i="2" s="1"/>
  <c r="V870" i="2"/>
  <c r="AE870" i="2" s="1"/>
  <c r="S870" i="2"/>
  <c r="P870" i="2"/>
  <c r="M870" i="2"/>
  <c r="J870" i="2"/>
  <c r="G870" i="2"/>
  <c r="AG869" i="2"/>
  <c r="AF869" i="2"/>
  <c r="AE869" i="2"/>
  <c r="AC869" i="2"/>
  <c r="AB869" i="2"/>
  <c r="Y869" i="2"/>
  <c r="AD869" i="2" s="1"/>
  <c r="V869" i="2"/>
  <c r="S869" i="2"/>
  <c r="P869" i="2"/>
  <c r="M869" i="2"/>
  <c r="J869" i="2"/>
  <c r="G869" i="2"/>
  <c r="AG868" i="2"/>
  <c r="AE868" i="2"/>
  <c r="AD868" i="2"/>
  <c r="AH868" i="2" s="1"/>
  <c r="AC868" i="2"/>
  <c r="AB868" i="2"/>
  <c r="Y868" i="2"/>
  <c r="V868" i="2"/>
  <c r="S868" i="2"/>
  <c r="P868" i="2"/>
  <c r="M868" i="2"/>
  <c r="AF868" i="2" s="1"/>
  <c r="J868" i="2"/>
  <c r="G868" i="2"/>
  <c r="AG867" i="2"/>
  <c r="AF867" i="2"/>
  <c r="AE867" i="2"/>
  <c r="AD867" i="2"/>
  <c r="AB867" i="2"/>
  <c r="Y867" i="2"/>
  <c r="V867" i="2"/>
  <c r="S867" i="2"/>
  <c r="AC867" i="2" s="1"/>
  <c r="P867" i="2"/>
  <c r="M867" i="2"/>
  <c r="J867" i="2"/>
  <c r="G867" i="2"/>
  <c r="AG866" i="2"/>
  <c r="AB866" i="2"/>
  <c r="Y866" i="2"/>
  <c r="AD866" i="2" s="1"/>
  <c r="AH866" i="2" s="1"/>
  <c r="V866" i="2"/>
  <c r="AE866" i="2" s="1"/>
  <c r="S866" i="2"/>
  <c r="AC866" i="2" s="1"/>
  <c r="P866" i="2"/>
  <c r="M866" i="2"/>
  <c r="AF866" i="2" s="1"/>
  <c r="J866" i="2"/>
  <c r="G866" i="2"/>
  <c r="AB865" i="2"/>
  <c r="Y865" i="2"/>
  <c r="AD865" i="2" s="1"/>
  <c r="V865" i="2"/>
  <c r="AE865" i="2" s="1"/>
  <c r="S865" i="2"/>
  <c r="AC865" i="2" s="1"/>
  <c r="P865" i="2"/>
  <c r="M865" i="2"/>
  <c r="AF865" i="2" s="1"/>
  <c r="J865" i="2"/>
  <c r="AG865" i="2" s="1"/>
  <c r="G865" i="2"/>
  <c r="AG864" i="2"/>
  <c r="AF864" i="2"/>
  <c r="AB864" i="2"/>
  <c r="Y864" i="2"/>
  <c r="AD864" i="2" s="1"/>
  <c r="V864" i="2"/>
  <c r="AE864" i="2" s="1"/>
  <c r="S864" i="2"/>
  <c r="AC864" i="2" s="1"/>
  <c r="P864" i="2"/>
  <c r="M864" i="2"/>
  <c r="J864" i="2"/>
  <c r="G864" i="2"/>
  <c r="AG863" i="2"/>
  <c r="AF863" i="2"/>
  <c r="AE863" i="2"/>
  <c r="AC863" i="2"/>
  <c r="AB863" i="2"/>
  <c r="Y863" i="2"/>
  <c r="AD863" i="2" s="1"/>
  <c r="V863" i="2"/>
  <c r="S863" i="2"/>
  <c r="P863" i="2"/>
  <c r="M863" i="2"/>
  <c r="J863" i="2"/>
  <c r="G863" i="2"/>
  <c r="AG862" i="2"/>
  <c r="AF862" i="2"/>
  <c r="AE862" i="2"/>
  <c r="AD862" i="2"/>
  <c r="AC862" i="2"/>
  <c r="AB862" i="2"/>
  <c r="Y862" i="2"/>
  <c r="V862" i="2"/>
  <c r="S862" i="2"/>
  <c r="P862" i="2"/>
  <c r="M862" i="2"/>
  <c r="J862" i="2"/>
  <c r="G862" i="2"/>
  <c r="AG861" i="2"/>
  <c r="AE861" i="2"/>
  <c r="AD861" i="2"/>
  <c r="AB861" i="2"/>
  <c r="Y861" i="2"/>
  <c r="V861" i="2"/>
  <c r="S861" i="2"/>
  <c r="AC861" i="2" s="1"/>
  <c r="P861" i="2"/>
  <c r="M861" i="2"/>
  <c r="AF861" i="2" s="1"/>
  <c r="J861" i="2"/>
  <c r="G861" i="2"/>
  <c r="AB860" i="2"/>
  <c r="Y860" i="2"/>
  <c r="AD860" i="2" s="1"/>
  <c r="V860" i="2"/>
  <c r="AE860" i="2" s="1"/>
  <c r="S860" i="2"/>
  <c r="AC860" i="2" s="1"/>
  <c r="P860" i="2"/>
  <c r="M860" i="2"/>
  <c r="AF860" i="2" s="1"/>
  <c r="J860" i="2"/>
  <c r="AG860" i="2" s="1"/>
  <c r="AH860" i="2" s="1"/>
  <c r="G860" i="2"/>
  <c r="AB859" i="2"/>
  <c r="Y859" i="2"/>
  <c r="AD859" i="2" s="1"/>
  <c r="V859" i="2"/>
  <c r="AE859" i="2" s="1"/>
  <c r="S859" i="2"/>
  <c r="AC859" i="2" s="1"/>
  <c r="P859" i="2"/>
  <c r="M859" i="2"/>
  <c r="AF859" i="2" s="1"/>
  <c r="J859" i="2"/>
  <c r="AG859" i="2" s="1"/>
  <c r="G859" i="2"/>
  <c r="AG858" i="2"/>
  <c r="AF858" i="2"/>
  <c r="AC858" i="2"/>
  <c r="AB858" i="2"/>
  <c r="Y858" i="2"/>
  <c r="AD858" i="2" s="1"/>
  <c r="V858" i="2"/>
  <c r="AE858" i="2" s="1"/>
  <c r="S858" i="2"/>
  <c r="P858" i="2"/>
  <c r="M858" i="2"/>
  <c r="J858" i="2"/>
  <c r="G858" i="2"/>
  <c r="AG857" i="2"/>
  <c r="AF857" i="2"/>
  <c r="AE857" i="2"/>
  <c r="AC857" i="2"/>
  <c r="AB857" i="2"/>
  <c r="Y857" i="2"/>
  <c r="AD857" i="2" s="1"/>
  <c r="V857" i="2"/>
  <c r="S857" i="2"/>
  <c r="P857" i="2"/>
  <c r="M857" i="2"/>
  <c r="J857" i="2"/>
  <c r="G857" i="2"/>
  <c r="AG856" i="2"/>
  <c r="AF856" i="2"/>
  <c r="AE856" i="2"/>
  <c r="AD856" i="2"/>
  <c r="AH856" i="2" s="1"/>
  <c r="AC856" i="2"/>
  <c r="AB856" i="2"/>
  <c r="Y856" i="2"/>
  <c r="V856" i="2"/>
  <c r="S856" i="2"/>
  <c r="P856" i="2"/>
  <c r="M856" i="2"/>
  <c r="J856" i="2"/>
  <c r="G856" i="2"/>
  <c r="AG855" i="2"/>
  <c r="AF855" i="2"/>
  <c r="AE855" i="2"/>
  <c r="AD855" i="2"/>
  <c r="AB855" i="2"/>
  <c r="Y855" i="2"/>
  <c r="V855" i="2"/>
  <c r="S855" i="2"/>
  <c r="AC855" i="2" s="1"/>
  <c r="P855" i="2"/>
  <c r="M855" i="2"/>
  <c r="J855" i="2"/>
  <c r="G855" i="2"/>
  <c r="AG854" i="2"/>
  <c r="AB854" i="2"/>
  <c r="Y854" i="2"/>
  <c r="AD854" i="2" s="1"/>
  <c r="AH854" i="2" s="1"/>
  <c r="V854" i="2"/>
  <c r="AE854" i="2" s="1"/>
  <c r="S854" i="2"/>
  <c r="AC854" i="2" s="1"/>
  <c r="P854" i="2"/>
  <c r="M854" i="2"/>
  <c r="AF854" i="2" s="1"/>
  <c r="J854" i="2"/>
  <c r="G854" i="2"/>
  <c r="AB853" i="2"/>
  <c r="Y853" i="2"/>
  <c r="AD853" i="2" s="1"/>
  <c r="V853" i="2"/>
  <c r="AE853" i="2" s="1"/>
  <c r="S853" i="2"/>
  <c r="AC853" i="2" s="1"/>
  <c r="P853" i="2"/>
  <c r="M853" i="2"/>
  <c r="AF853" i="2" s="1"/>
  <c r="J853" i="2"/>
  <c r="AG853" i="2" s="1"/>
  <c r="G853" i="2"/>
  <c r="AG852" i="2"/>
  <c r="AC852" i="2"/>
  <c r="AB852" i="2"/>
  <c r="Y852" i="2"/>
  <c r="AD852" i="2" s="1"/>
  <c r="V852" i="2"/>
  <c r="AE852" i="2" s="1"/>
  <c r="S852" i="2"/>
  <c r="P852" i="2"/>
  <c r="M852" i="2"/>
  <c r="AF852" i="2" s="1"/>
  <c r="J852" i="2"/>
  <c r="G852" i="2"/>
  <c r="AG851" i="2"/>
  <c r="AF851" i="2"/>
  <c r="AE851" i="2"/>
  <c r="AC851" i="2"/>
  <c r="AB851" i="2"/>
  <c r="Y851" i="2"/>
  <c r="AD851" i="2" s="1"/>
  <c r="V851" i="2"/>
  <c r="S851" i="2"/>
  <c r="P851" i="2"/>
  <c r="M851" i="2"/>
  <c r="J851" i="2"/>
  <c r="G851" i="2"/>
  <c r="AG850" i="2"/>
  <c r="AF850" i="2"/>
  <c r="AE850" i="2"/>
  <c r="AD850" i="2"/>
  <c r="AC850" i="2"/>
  <c r="AB850" i="2"/>
  <c r="Y850" i="2"/>
  <c r="V850" i="2"/>
  <c r="S850" i="2"/>
  <c r="P850" i="2"/>
  <c r="M850" i="2"/>
  <c r="J850" i="2"/>
  <c r="G850" i="2"/>
  <c r="AG849" i="2"/>
  <c r="AF849" i="2"/>
  <c r="AE849" i="2"/>
  <c r="AD849" i="2"/>
  <c r="AB849" i="2"/>
  <c r="Y849" i="2"/>
  <c r="V849" i="2"/>
  <c r="S849" i="2"/>
  <c r="AC849" i="2" s="1"/>
  <c r="P849" i="2"/>
  <c r="M849" i="2"/>
  <c r="J849" i="2"/>
  <c r="G849" i="2"/>
  <c r="AG848" i="2"/>
  <c r="AH848" i="2" s="1"/>
  <c r="AB848" i="2"/>
  <c r="Y848" i="2"/>
  <c r="AD848" i="2" s="1"/>
  <c r="V848" i="2"/>
  <c r="AE848" i="2" s="1"/>
  <c r="S848" i="2"/>
  <c r="AC848" i="2" s="1"/>
  <c r="P848" i="2"/>
  <c r="M848" i="2"/>
  <c r="AF848" i="2" s="1"/>
  <c r="J848" i="2"/>
  <c r="G848" i="2"/>
  <c r="AB847" i="2"/>
  <c r="Y847" i="2"/>
  <c r="AD847" i="2" s="1"/>
  <c r="V847" i="2"/>
  <c r="AE847" i="2" s="1"/>
  <c r="S847" i="2"/>
  <c r="AC847" i="2" s="1"/>
  <c r="P847" i="2"/>
  <c r="M847" i="2"/>
  <c r="AF847" i="2" s="1"/>
  <c r="J847" i="2"/>
  <c r="AG847" i="2" s="1"/>
  <c r="G847" i="2"/>
  <c r="AG846" i="2"/>
  <c r="AB846" i="2"/>
  <c r="Y846" i="2"/>
  <c r="AD846" i="2" s="1"/>
  <c r="V846" i="2"/>
  <c r="AE846" i="2" s="1"/>
  <c r="S846" i="2"/>
  <c r="AC846" i="2" s="1"/>
  <c r="P846" i="2"/>
  <c r="M846" i="2"/>
  <c r="AF846" i="2" s="1"/>
  <c r="J846" i="2"/>
  <c r="G846" i="2"/>
  <c r="AG845" i="2"/>
  <c r="AF845" i="2"/>
  <c r="AE845" i="2"/>
  <c r="AC845" i="2"/>
  <c r="AB845" i="2"/>
  <c r="Y845" i="2"/>
  <c r="AD845" i="2" s="1"/>
  <c r="AH845" i="2" s="1"/>
  <c r="V845" i="2"/>
  <c r="S845" i="2"/>
  <c r="P845" i="2"/>
  <c r="M845" i="2"/>
  <c r="J845" i="2"/>
  <c r="G845" i="2"/>
  <c r="AG844" i="2"/>
  <c r="AF844" i="2"/>
  <c r="AE844" i="2"/>
  <c r="AD844" i="2"/>
  <c r="AC844" i="2"/>
  <c r="AB844" i="2"/>
  <c r="Y844" i="2"/>
  <c r="V844" i="2"/>
  <c r="S844" i="2"/>
  <c r="P844" i="2"/>
  <c r="M844" i="2"/>
  <c r="J844" i="2"/>
  <c r="G844" i="2"/>
  <c r="AG843" i="2"/>
  <c r="AE843" i="2"/>
  <c r="AD843" i="2"/>
  <c r="AB843" i="2"/>
  <c r="Y843" i="2"/>
  <c r="V843" i="2"/>
  <c r="S843" i="2"/>
  <c r="AC843" i="2" s="1"/>
  <c r="P843" i="2"/>
  <c r="M843" i="2"/>
  <c r="AF843" i="2" s="1"/>
  <c r="J843" i="2"/>
  <c r="G843" i="2"/>
  <c r="AB842" i="2"/>
  <c r="Y842" i="2"/>
  <c r="AD842" i="2" s="1"/>
  <c r="V842" i="2"/>
  <c r="AE842" i="2" s="1"/>
  <c r="S842" i="2"/>
  <c r="AC842" i="2" s="1"/>
  <c r="P842" i="2"/>
  <c r="M842" i="2"/>
  <c r="AF842" i="2" s="1"/>
  <c r="J842" i="2"/>
  <c r="AG842" i="2" s="1"/>
  <c r="G842" i="2"/>
  <c r="AB841" i="2"/>
  <c r="Y841" i="2"/>
  <c r="AD841" i="2" s="1"/>
  <c r="V841" i="2"/>
  <c r="AE841" i="2" s="1"/>
  <c r="S841" i="2"/>
  <c r="AC841" i="2" s="1"/>
  <c r="P841" i="2"/>
  <c r="M841" i="2"/>
  <c r="AF841" i="2" s="1"/>
  <c r="J841" i="2"/>
  <c r="AG841" i="2" s="1"/>
  <c r="G841" i="2"/>
  <c r="AC840" i="2"/>
  <c r="AB840" i="2"/>
  <c r="Y840" i="2"/>
  <c r="AD840" i="2" s="1"/>
  <c r="V840" i="2"/>
  <c r="AE840" i="2" s="1"/>
  <c r="S840" i="2"/>
  <c r="P840" i="2"/>
  <c r="M840" i="2"/>
  <c r="AF840" i="2" s="1"/>
  <c r="J840" i="2"/>
  <c r="AG840" i="2" s="1"/>
  <c r="G840" i="2"/>
  <c r="AF839" i="2"/>
  <c r="AE839" i="2"/>
  <c r="AC839" i="2"/>
  <c r="AB839" i="2"/>
  <c r="Y839" i="2"/>
  <c r="AD839" i="2" s="1"/>
  <c r="V839" i="2"/>
  <c r="S839" i="2"/>
  <c r="P839" i="2"/>
  <c r="M839" i="2"/>
  <c r="J839" i="2"/>
  <c r="AG839" i="2" s="1"/>
  <c r="G839" i="2"/>
  <c r="AG838" i="2"/>
  <c r="AF838" i="2"/>
  <c r="AE838" i="2"/>
  <c r="AD838" i="2"/>
  <c r="AC838" i="2"/>
  <c r="AB838" i="2"/>
  <c r="Y838" i="2"/>
  <c r="V838" i="2"/>
  <c r="S838" i="2"/>
  <c r="P838" i="2"/>
  <c r="M838" i="2"/>
  <c r="J838" i="2"/>
  <c r="G838" i="2"/>
  <c r="AG837" i="2"/>
  <c r="AF837" i="2"/>
  <c r="AE837" i="2"/>
  <c r="AD837" i="2"/>
  <c r="AC837" i="2"/>
  <c r="AB837" i="2"/>
  <c r="Y837" i="2"/>
  <c r="V837" i="2"/>
  <c r="S837" i="2"/>
  <c r="P837" i="2"/>
  <c r="M837" i="2"/>
  <c r="J837" i="2"/>
  <c r="G837" i="2"/>
  <c r="AG836" i="2"/>
  <c r="AD836" i="2"/>
  <c r="AB836" i="2"/>
  <c r="Y836" i="2"/>
  <c r="V836" i="2"/>
  <c r="AE836" i="2" s="1"/>
  <c r="AH836" i="2" s="1"/>
  <c r="S836" i="2"/>
  <c r="AC836" i="2" s="1"/>
  <c r="P836" i="2"/>
  <c r="M836" i="2"/>
  <c r="AF836" i="2" s="1"/>
  <c r="J836" i="2"/>
  <c r="G836" i="2"/>
  <c r="AB835" i="2"/>
  <c r="Y835" i="2"/>
  <c r="AD835" i="2" s="1"/>
  <c r="V835" i="2"/>
  <c r="AE835" i="2" s="1"/>
  <c r="S835" i="2"/>
  <c r="AC835" i="2" s="1"/>
  <c r="P835" i="2"/>
  <c r="M835" i="2"/>
  <c r="AF835" i="2" s="1"/>
  <c r="J835" i="2"/>
  <c r="AG835" i="2" s="1"/>
  <c r="G835" i="2"/>
  <c r="AB834" i="2"/>
  <c r="Y834" i="2"/>
  <c r="AD834" i="2" s="1"/>
  <c r="V834" i="2"/>
  <c r="AE834" i="2" s="1"/>
  <c r="S834" i="2"/>
  <c r="AC834" i="2" s="1"/>
  <c r="P834" i="2"/>
  <c r="M834" i="2"/>
  <c r="AF834" i="2" s="1"/>
  <c r="J834" i="2"/>
  <c r="AG834" i="2" s="1"/>
  <c r="G834" i="2"/>
  <c r="AE833" i="2"/>
  <c r="AC833" i="2"/>
  <c r="AB833" i="2"/>
  <c r="Y833" i="2"/>
  <c r="AD833" i="2" s="1"/>
  <c r="V833" i="2"/>
  <c r="S833" i="2"/>
  <c r="P833" i="2"/>
  <c r="M833" i="2"/>
  <c r="AF833" i="2" s="1"/>
  <c r="J833" i="2"/>
  <c r="AG833" i="2" s="1"/>
  <c r="G833" i="2"/>
  <c r="AG832" i="2"/>
  <c r="AE832" i="2"/>
  <c r="AD832" i="2"/>
  <c r="AC832" i="2"/>
  <c r="AB832" i="2"/>
  <c r="Y832" i="2"/>
  <c r="V832" i="2"/>
  <c r="S832" i="2"/>
  <c r="P832" i="2"/>
  <c r="M832" i="2"/>
  <c r="AF832" i="2" s="1"/>
  <c r="J832" i="2"/>
  <c r="G832" i="2"/>
  <c r="AG831" i="2"/>
  <c r="AF831" i="2"/>
  <c r="AE831" i="2"/>
  <c r="AD831" i="2"/>
  <c r="AH831" i="2" s="1"/>
  <c r="AB831" i="2"/>
  <c r="Y831" i="2"/>
  <c r="V831" i="2"/>
  <c r="S831" i="2"/>
  <c r="AC831" i="2" s="1"/>
  <c r="P831" i="2"/>
  <c r="M831" i="2"/>
  <c r="J831" i="2"/>
  <c r="G831" i="2"/>
  <c r="AG830" i="2"/>
  <c r="AB830" i="2"/>
  <c r="Y830" i="2"/>
  <c r="AD830" i="2" s="1"/>
  <c r="AH830" i="2" s="1"/>
  <c r="V830" i="2"/>
  <c r="AE830" i="2" s="1"/>
  <c r="S830" i="2"/>
  <c r="AC830" i="2" s="1"/>
  <c r="P830" i="2"/>
  <c r="M830" i="2"/>
  <c r="AF830" i="2" s="1"/>
  <c r="J830" i="2"/>
  <c r="G830" i="2"/>
  <c r="AB829" i="2"/>
  <c r="Y829" i="2"/>
  <c r="AD829" i="2" s="1"/>
  <c r="V829" i="2"/>
  <c r="AE829" i="2" s="1"/>
  <c r="S829" i="2"/>
  <c r="AC829" i="2" s="1"/>
  <c r="P829" i="2"/>
  <c r="M829" i="2"/>
  <c r="AF829" i="2" s="1"/>
  <c r="J829" i="2"/>
  <c r="AG829" i="2" s="1"/>
  <c r="G829" i="2"/>
  <c r="AB828" i="2"/>
  <c r="Y828" i="2"/>
  <c r="AD828" i="2" s="1"/>
  <c r="V828" i="2"/>
  <c r="AE828" i="2" s="1"/>
  <c r="S828" i="2"/>
  <c r="AC828" i="2" s="1"/>
  <c r="P828" i="2"/>
  <c r="M828" i="2"/>
  <c r="AF828" i="2" s="1"/>
  <c r="J828" i="2"/>
  <c r="AG828" i="2" s="1"/>
  <c r="G828" i="2"/>
  <c r="AE827" i="2"/>
  <c r="AC827" i="2"/>
  <c r="AB827" i="2"/>
  <c r="Y827" i="2"/>
  <c r="AD827" i="2" s="1"/>
  <c r="V827" i="2"/>
  <c r="S827" i="2"/>
  <c r="P827" i="2"/>
  <c r="M827" i="2"/>
  <c r="AF827" i="2" s="1"/>
  <c r="J827" i="2"/>
  <c r="AG827" i="2" s="1"/>
  <c r="G827" i="2"/>
  <c r="AG826" i="2"/>
  <c r="AE826" i="2"/>
  <c r="AD826" i="2"/>
  <c r="AC826" i="2"/>
  <c r="AB826" i="2"/>
  <c r="Y826" i="2"/>
  <c r="V826" i="2"/>
  <c r="S826" i="2"/>
  <c r="P826" i="2"/>
  <c r="M826" i="2"/>
  <c r="AF826" i="2" s="1"/>
  <c r="J826" i="2"/>
  <c r="G826" i="2"/>
  <c r="AG825" i="2"/>
  <c r="AF825" i="2"/>
  <c r="AE825" i="2"/>
  <c r="AB825" i="2"/>
  <c r="Y825" i="2"/>
  <c r="AD825" i="2" s="1"/>
  <c r="V825" i="2"/>
  <c r="S825" i="2"/>
  <c r="AC825" i="2" s="1"/>
  <c r="P825" i="2"/>
  <c r="M825" i="2"/>
  <c r="J825" i="2"/>
  <c r="G825" i="2"/>
  <c r="AG824" i="2"/>
  <c r="AH824" i="2" s="1"/>
  <c r="AE824" i="2"/>
  <c r="AB824" i="2"/>
  <c r="Y824" i="2"/>
  <c r="AD824" i="2" s="1"/>
  <c r="V824" i="2"/>
  <c r="S824" i="2"/>
  <c r="AC824" i="2" s="1"/>
  <c r="P824" i="2"/>
  <c r="M824" i="2"/>
  <c r="AF824" i="2" s="1"/>
  <c r="J824" i="2"/>
  <c r="G824" i="2"/>
  <c r="AB823" i="2"/>
  <c r="Y823" i="2"/>
  <c r="AD823" i="2" s="1"/>
  <c r="V823" i="2"/>
  <c r="AE823" i="2" s="1"/>
  <c r="S823" i="2"/>
  <c r="AC823" i="2" s="1"/>
  <c r="P823" i="2"/>
  <c r="M823" i="2"/>
  <c r="AF823" i="2" s="1"/>
  <c r="J823" i="2"/>
  <c r="AG823" i="2" s="1"/>
  <c r="G823" i="2"/>
  <c r="AB822" i="2"/>
  <c r="Y822" i="2"/>
  <c r="AD822" i="2" s="1"/>
  <c r="V822" i="2"/>
  <c r="AE822" i="2" s="1"/>
  <c r="S822" i="2"/>
  <c r="AC822" i="2" s="1"/>
  <c r="P822" i="2"/>
  <c r="M822" i="2"/>
  <c r="AF822" i="2" s="1"/>
  <c r="J822" i="2"/>
  <c r="AG822" i="2" s="1"/>
  <c r="G822" i="2"/>
  <c r="AE821" i="2"/>
  <c r="AC821" i="2"/>
  <c r="AB821" i="2"/>
  <c r="Y821" i="2"/>
  <c r="AD821" i="2" s="1"/>
  <c r="V821" i="2"/>
  <c r="S821" i="2"/>
  <c r="P821" i="2"/>
  <c r="M821" i="2"/>
  <c r="AF821" i="2" s="1"/>
  <c r="J821" i="2"/>
  <c r="AG821" i="2" s="1"/>
  <c r="G821" i="2"/>
  <c r="AG820" i="2"/>
  <c r="AE820" i="2"/>
  <c r="AD820" i="2"/>
  <c r="AC820" i="2"/>
  <c r="AB820" i="2"/>
  <c r="Y820" i="2"/>
  <c r="V820" i="2"/>
  <c r="S820" i="2"/>
  <c r="P820" i="2"/>
  <c r="M820" i="2"/>
  <c r="AF820" i="2" s="1"/>
  <c r="J820" i="2"/>
  <c r="G820" i="2"/>
  <c r="AG819" i="2"/>
  <c r="AF819" i="2"/>
  <c r="AE819" i="2"/>
  <c r="AD819" i="2"/>
  <c r="AC819" i="2"/>
  <c r="AB819" i="2"/>
  <c r="Y819" i="2"/>
  <c r="V819" i="2"/>
  <c r="S819" i="2"/>
  <c r="P819" i="2"/>
  <c r="M819" i="2"/>
  <c r="J819" i="2"/>
  <c r="G819" i="2"/>
  <c r="AE818" i="2"/>
  <c r="AD818" i="2"/>
  <c r="AB818" i="2"/>
  <c r="Y818" i="2"/>
  <c r="V818" i="2"/>
  <c r="S818" i="2"/>
  <c r="AC818" i="2" s="1"/>
  <c r="AH818" i="2" s="1"/>
  <c r="P818" i="2"/>
  <c r="M818" i="2"/>
  <c r="AF818" i="2" s="1"/>
  <c r="J818" i="2"/>
  <c r="AG818" i="2" s="1"/>
  <c r="G818" i="2"/>
  <c r="AB817" i="2"/>
  <c r="Y817" i="2"/>
  <c r="AD817" i="2" s="1"/>
  <c r="V817" i="2"/>
  <c r="AE817" i="2" s="1"/>
  <c r="S817" i="2"/>
  <c r="AC817" i="2" s="1"/>
  <c r="P817" i="2"/>
  <c r="M817" i="2"/>
  <c r="AF817" i="2" s="1"/>
  <c r="J817" i="2"/>
  <c r="AG817" i="2" s="1"/>
  <c r="G817" i="2"/>
  <c r="AC816" i="2"/>
  <c r="AB816" i="2"/>
  <c r="Y816" i="2"/>
  <c r="AD816" i="2" s="1"/>
  <c r="V816" i="2"/>
  <c r="AE816" i="2" s="1"/>
  <c r="S816" i="2"/>
  <c r="P816" i="2"/>
  <c r="M816" i="2"/>
  <c r="AF816" i="2" s="1"/>
  <c r="J816" i="2"/>
  <c r="AG816" i="2" s="1"/>
  <c r="G816" i="2"/>
  <c r="AE815" i="2"/>
  <c r="AC815" i="2"/>
  <c r="AB815" i="2"/>
  <c r="Y815" i="2"/>
  <c r="AD815" i="2" s="1"/>
  <c r="AH815" i="2" s="1"/>
  <c r="V815" i="2"/>
  <c r="S815" i="2"/>
  <c r="P815" i="2"/>
  <c r="M815" i="2"/>
  <c r="AF815" i="2" s="1"/>
  <c r="J815" i="2"/>
  <c r="AG815" i="2" s="1"/>
  <c r="G815" i="2"/>
  <c r="AG814" i="2"/>
  <c r="AF814" i="2"/>
  <c r="AE814" i="2"/>
  <c r="AD814" i="2"/>
  <c r="AC814" i="2"/>
  <c r="AB814" i="2"/>
  <c r="Y814" i="2"/>
  <c r="V814" i="2"/>
  <c r="S814" i="2"/>
  <c r="P814" i="2"/>
  <c r="M814" i="2"/>
  <c r="J814" i="2"/>
  <c r="G814" i="2"/>
  <c r="AG813" i="2"/>
  <c r="AF813" i="2"/>
  <c r="AE813" i="2"/>
  <c r="AD813" i="2"/>
  <c r="AH813" i="2" s="1"/>
  <c r="AB813" i="2"/>
  <c r="Y813" i="2"/>
  <c r="V813" i="2"/>
  <c r="S813" i="2"/>
  <c r="AC813" i="2" s="1"/>
  <c r="P813" i="2"/>
  <c r="M813" i="2"/>
  <c r="J813" i="2"/>
  <c r="G813" i="2"/>
  <c r="AB812" i="2"/>
  <c r="Y812" i="2"/>
  <c r="AD812" i="2" s="1"/>
  <c r="V812" i="2"/>
  <c r="AE812" i="2" s="1"/>
  <c r="S812" i="2"/>
  <c r="AC812" i="2" s="1"/>
  <c r="P812" i="2"/>
  <c r="M812" i="2"/>
  <c r="AF812" i="2" s="1"/>
  <c r="J812" i="2"/>
  <c r="AG812" i="2" s="1"/>
  <c r="G812" i="2"/>
  <c r="AB811" i="2"/>
  <c r="Y811" i="2"/>
  <c r="AD811" i="2" s="1"/>
  <c r="V811" i="2"/>
  <c r="AE811" i="2" s="1"/>
  <c r="S811" i="2"/>
  <c r="AC811" i="2" s="1"/>
  <c r="P811" i="2"/>
  <c r="M811" i="2"/>
  <c r="AF811" i="2" s="1"/>
  <c r="J811" i="2"/>
  <c r="AG811" i="2" s="1"/>
  <c r="G811" i="2"/>
  <c r="AC810" i="2"/>
  <c r="AB810" i="2"/>
  <c r="Y810" i="2"/>
  <c r="AD810" i="2" s="1"/>
  <c r="AH810" i="2" s="1"/>
  <c r="V810" i="2"/>
  <c r="AE810" i="2" s="1"/>
  <c r="S810" i="2"/>
  <c r="P810" i="2"/>
  <c r="M810" i="2"/>
  <c r="AF810" i="2" s="1"/>
  <c r="J810" i="2"/>
  <c r="AG810" i="2" s="1"/>
  <c r="G810" i="2"/>
  <c r="AE809" i="2"/>
  <c r="AC809" i="2"/>
  <c r="AB809" i="2"/>
  <c r="Y809" i="2"/>
  <c r="AD809" i="2" s="1"/>
  <c r="V809" i="2"/>
  <c r="S809" i="2"/>
  <c r="P809" i="2"/>
  <c r="M809" i="2"/>
  <c r="AF809" i="2" s="1"/>
  <c r="J809" i="2"/>
  <c r="AG809" i="2" s="1"/>
  <c r="G809" i="2"/>
  <c r="AG808" i="2"/>
  <c r="AF808" i="2"/>
  <c r="AE808" i="2"/>
  <c r="AD808" i="2"/>
  <c r="AH808" i="2" s="1"/>
  <c r="AC808" i="2"/>
  <c r="AB808" i="2"/>
  <c r="Y808" i="2"/>
  <c r="V808" i="2"/>
  <c r="S808" i="2"/>
  <c r="P808" i="2"/>
  <c r="M808" i="2"/>
  <c r="J808" i="2"/>
  <c r="G808" i="2"/>
  <c r="AG807" i="2"/>
  <c r="AF807" i="2"/>
  <c r="AE807" i="2"/>
  <c r="AH807" i="2" s="1"/>
  <c r="AD807" i="2"/>
  <c r="AC807" i="2"/>
  <c r="AB807" i="2"/>
  <c r="Y807" i="2"/>
  <c r="V807" i="2"/>
  <c r="S807" i="2"/>
  <c r="P807" i="2"/>
  <c r="M807" i="2"/>
  <c r="J807" i="2"/>
  <c r="G807" i="2"/>
  <c r="AG806" i="2"/>
  <c r="AD806" i="2"/>
  <c r="AB806" i="2"/>
  <c r="Y806" i="2"/>
  <c r="V806" i="2"/>
  <c r="AE806" i="2" s="1"/>
  <c r="AH806" i="2" s="1"/>
  <c r="S806" i="2"/>
  <c r="AC806" i="2" s="1"/>
  <c r="P806" i="2"/>
  <c r="M806" i="2"/>
  <c r="AF806" i="2" s="1"/>
  <c r="J806" i="2"/>
  <c r="G806" i="2"/>
  <c r="AB805" i="2"/>
  <c r="Y805" i="2"/>
  <c r="AD805" i="2" s="1"/>
  <c r="V805" i="2"/>
  <c r="AE805" i="2" s="1"/>
  <c r="S805" i="2"/>
  <c r="AC805" i="2" s="1"/>
  <c r="P805" i="2"/>
  <c r="M805" i="2"/>
  <c r="AF805" i="2" s="1"/>
  <c r="J805" i="2"/>
  <c r="AG805" i="2" s="1"/>
  <c r="G805" i="2"/>
  <c r="AB804" i="2"/>
  <c r="Y804" i="2"/>
  <c r="AD804" i="2" s="1"/>
  <c r="V804" i="2"/>
  <c r="AE804" i="2" s="1"/>
  <c r="S804" i="2"/>
  <c r="AC804" i="2" s="1"/>
  <c r="P804" i="2"/>
  <c r="M804" i="2"/>
  <c r="AF804" i="2" s="1"/>
  <c r="J804" i="2"/>
  <c r="AG804" i="2" s="1"/>
  <c r="G804" i="2"/>
  <c r="AE803" i="2"/>
  <c r="AC803" i="2"/>
  <c r="AB803" i="2"/>
  <c r="Y803" i="2"/>
  <c r="AD803" i="2" s="1"/>
  <c r="V803" i="2"/>
  <c r="S803" i="2"/>
  <c r="P803" i="2"/>
  <c r="M803" i="2"/>
  <c r="AF803" i="2" s="1"/>
  <c r="J803" i="2"/>
  <c r="AG803" i="2" s="1"/>
  <c r="G803" i="2"/>
  <c r="AG802" i="2"/>
  <c r="AF802" i="2"/>
  <c r="AE802" i="2"/>
  <c r="AD802" i="2"/>
  <c r="AC802" i="2"/>
  <c r="AB802" i="2"/>
  <c r="Y802" i="2"/>
  <c r="V802" i="2"/>
  <c r="S802" i="2"/>
  <c r="P802" i="2"/>
  <c r="M802" i="2"/>
  <c r="J802" i="2"/>
  <c r="G802" i="2"/>
  <c r="AG801" i="2"/>
  <c r="AF801" i="2"/>
  <c r="AE801" i="2"/>
  <c r="AB801" i="2"/>
  <c r="Y801" i="2"/>
  <c r="AD801" i="2" s="1"/>
  <c r="V801" i="2"/>
  <c r="S801" i="2"/>
  <c r="AC801" i="2" s="1"/>
  <c r="P801" i="2"/>
  <c r="M801" i="2"/>
  <c r="J801" i="2"/>
  <c r="G801" i="2"/>
  <c r="AG800" i="2"/>
  <c r="AB800" i="2"/>
  <c r="Y800" i="2"/>
  <c r="AD800" i="2" s="1"/>
  <c r="AH800" i="2" s="1"/>
  <c r="V800" i="2"/>
  <c r="AE800" i="2" s="1"/>
  <c r="S800" i="2"/>
  <c r="AC800" i="2" s="1"/>
  <c r="P800" i="2"/>
  <c r="M800" i="2"/>
  <c r="AF800" i="2" s="1"/>
  <c r="J800" i="2"/>
  <c r="G800" i="2"/>
  <c r="AB799" i="2"/>
  <c r="Y799" i="2"/>
  <c r="AD799" i="2" s="1"/>
  <c r="V799" i="2"/>
  <c r="AE799" i="2" s="1"/>
  <c r="S799" i="2"/>
  <c r="AC799" i="2" s="1"/>
  <c r="P799" i="2"/>
  <c r="M799" i="2"/>
  <c r="AF799" i="2" s="1"/>
  <c r="J799" i="2"/>
  <c r="AG799" i="2" s="1"/>
  <c r="G799" i="2"/>
  <c r="AB798" i="2"/>
  <c r="Y798" i="2"/>
  <c r="AD798" i="2" s="1"/>
  <c r="V798" i="2"/>
  <c r="AE798" i="2" s="1"/>
  <c r="S798" i="2"/>
  <c r="AC798" i="2" s="1"/>
  <c r="P798" i="2"/>
  <c r="M798" i="2"/>
  <c r="AF798" i="2" s="1"/>
  <c r="J798" i="2"/>
  <c r="AG798" i="2" s="1"/>
  <c r="G798" i="2"/>
  <c r="AE797" i="2"/>
  <c r="AC797" i="2"/>
  <c r="AB797" i="2"/>
  <c r="Y797" i="2"/>
  <c r="AD797" i="2" s="1"/>
  <c r="V797" i="2"/>
  <c r="S797" i="2"/>
  <c r="P797" i="2"/>
  <c r="M797" i="2"/>
  <c r="AF797" i="2" s="1"/>
  <c r="J797" i="2"/>
  <c r="AG797" i="2" s="1"/>
  <c r="G797" i="2"/>
  <c r="AG796" i="2"/>
  <c r="AE796" i="2"/>
  <c r="AD796" i="2"/>
  <c r="AH796" i="2" s="1"/>
  <c r="AC796" i="2"/>
  <c r="AB796" i="2"/>
  <c r="Y796" i="2"/>
  <c r="V796" i="2"/>
  <c r="S796" i="2"/>
  <c r="P796" i="2"/>
  <c r="M796" i="2"/>
  <c r="AF796" i="2" s="1"/>
  <c r="J796" i="2"/>
  <c r="G796" i="2"/>
  <c r="AG795" i="2"/>
  <c r="AF795" i="2"/>
  <c r="AE795" i="2"/>
  <c r="AB795" i="2"/>
  <c r="Y795" i="2"/>
  <c r="AD795" i="2" s="1"/>
  <c r="V795" i="2"/>
  <c r="S795" i="2"/>
  <c r="AC795" i="2" s="1"/>
  <c r="P795" i="2"/>
  <c r="M795" i="2"/>
  <c r="J795" i="2"/>
  <c r="G795" i="2"/>
  <c r="AG794" i="2"/>
  <c r="AB794" i="2"/>
  <c r="Y794" i="2"/>
  <c r="AD794" i="2" s="1"/>
  <c r="AH794" i="2" s="1"/>
  <c r="V794" i="2"/>
  <c r="AE794" i="2" s="1"/>
  <c r="S794" i="2"/>
  <c r="AC794" i="2" s="1"/>
  <c r="P794" i="2"/>
  <c r="M794" i="2"/>
  <c r="AF794" i="2" s="1"/>
  <c r="J794" i="2"/>
  <c r="G794" i="2"/>
  <c r="AB793" i="2"/>
  <c r="Y793" i="2"/>
  <c r="AD793" i="2" s="1"/>
  <c r="V793" i="2"/>
  <c r="AE793" i="2" s="1"/>
  <c r="S793" i="2"/>
  <c r="AC793" i="2" s="1"/>
  <c r="P793" i="2"/>
  <c r="M793" i="2"/>
  <c r="AF793" i="2" s="1"/>
  <c r="J793" i="2"/>
  <c r="AG793" i="2" s="1"/>
  <c r="G793" i="2"/>
  <c r="AB792" i="2"/>
  <c r="Y792" i="2"/>
  <c r="AD792" i="2" s="1"/>
  <c r="V792" i="2"/>
  <c r="AE792" i="2" s="1"/>
  <c r="S792" i="2"/>
  <c r="AC792" i="2" s="1"/>
  <c r="P792" i="2"/>
  <c r="M792" i="2"/>
  <c r="AF792" i="2" s="1"/>
  <c r="J792" i="2"/>
  <c r="AG792" i="2" s="1"/>
  <c r="G792" i="2"/>
  <c r="AE791" i="2"/>
  <c r="AC791" i="2"/>
  <c r="AB791" i="2"/>
  <c r="Y791" i="2"/>
  <c r="AD791" i="2" s="1"/>
  <c r="V791" i="2"/>
  <c r="S791" i="2"/>
  <c r="P791" i="2"/>
  <c r="M791" i="2"/>
  <c r="AF791" i="2" s="1"/>
  <c r="J791" i="2"/>
  <c r="AG791" i="2" s="1"/>
  <c r="G791" i="2"/>
  <c r="AG790" i="2"/>
  <c r="AE790" i="2"/>
  <c r="AD790" i="2"/>
  <c r="AH790" i="2" s="1"/>
  <c r="AC790" i="2"/>
  <c r="AB790" i="2"/>
  <c r="Y790" i="2"/>
  <c r="V790" i="2"/>
  <c r="S790" i="2"/>
  <c r="P790" i="2"/>
  <c r="M790" i="2"/>
  <c r="AF790" i="2" s="1"/>
  <c r="J790" i="2"/>
  <c r="G790" i="2"/>
  <c r="AG789" i="2"/>
  <c r="AF789" i="2"/>
  <c r="AE789" i="2"/>
  <c r="AB789" i="2"/>
  <c r="Y789" i="2"/>
  <c r="AD789" i="2" s="1"/>
  <c r="V789" i="2"/>
  <c r="S789" i="2"/>
  <c r="AC789" i="2" s="1"/>
  <c r="P789" i="2"/>
  <c r="M789" i="2"/>
  <c r="J789" i="2"/>
  <c r="G789" i="2"/>
  <c r="AG788" i="2"/>
  <c r="AB788" i="2"/>
  <c r="Y788" i="2"/>
  <c r="AD788" i="2" s="1"/>
  <c r="AH788" i="2" s="1"/>
  <c r="V788" i="2"/>
  <c r="AE788" i="2" s="1"/>
  <c r="S788" i="2"/>
  <c r="AC788" i="2" s="1"/>
  <c r="P788" i="2"/>
  <c r="M788" i="2"/>
  <c r="AF788" i="2" s="1"/>
  <c r="J788" i="2"/>
  <c r="G788" i="2"/>
  <c r="AB787" i="2"/>
  <c r="Y787" i="2"/>
  <c r="AD787" i="2" s="1"/>
  <c r="V787" i="2"/>
  <c r="AE787" i="2" s="1"/>
  <c r="S787" i="2"/>
  <c r="AC787" i="2" s="1"/>
  <c r="P787" i="2"/>
  <c r="M787" i="2"/>
  <c r="AF787" i="2" s="1"/>
  <c r="J787" i="2"/>
  <c r="AG787" i="2" s="1"/>
  <c r="G787" i="2"/>
  <c r="AB786" i="2"/>
  <c r="Y786" i="2"/>
  <c r="AD786" i="2" s="1"/>
  <c r="V786" i="2"/>
  <c r="AE786" i="2" s="1"/>
  <c r="S786" i="2"/>
  <c r="AC786" i="2" s="1"/>
  <c r="P786" i="2"/>
  <c r="M786" i="2"/>
  <c r="AF786" i="2" s="1"/>
  <c r="J786" i="2"/>
  <c r="AG786" i="2" s="1"/>
  <c r="G786" i="2"/>
  <c r="AE785" i="2"/>
  <c r="AC785" i="2"/>
  <c r="AB785" i="2"/>
  <c r="Y785" i="2"/>
  <c r="AD785" i="2" s="1"/>
  <c r="V785" i="2"/>
  <c r="S785" i="2"/>
  <c r="P785" i="2"/>
  <c r="M785" i="2"/>
  <c r="AF785" i="2" s="1"/>
  <c r="J785" i="2"/>
  <c r="AG785" i="2" s="1"/>
  <c r="G785" i="2"/>
  <c r="AG784" i="2"/>
  <c r="AE784" i="2"/>
  <c r="AD784" i="2"/>
  <c r="AC784" i="2"/>
  <c r="AB784" i="2"/>
  <c r="Y784" i="2"/>
  <c r="V784" i="2"/>
  <c r="S784" i="2"/>
  <c r="P784" i="2"/>
  <c r="M784" i="2"/>
  <c r="AF784" i="2" s="1"/>
  <c r="J784" i="2"/>
  <c r="G784" i="2"/>
  <c r="AG783" i="2"/>
  <c r="AF783" i="2"/>
  <c r="AE783" i="2"/>
  <c r="AB783" i="2"/>
  <c r="Y783" i="2"/>
  <c r="AD783" i="2" s="1"/>
  <c r="V783" i="2"/>
  <c r="S783" i="2"/>
  <c r="AC783" i="2" s="1"/>
  <c r="P783" i="2"/>
  <c r="M783" i="2"/>
  <c r="J783" i="2"/>
  <c r="G783" i="2"/>
  <c r="AG782" i="2"/>
  <c r="AB782" i="2"/>
  <c r="Y782" i="2"/>
  <c r="AD782" i="2" s="1"/>
  <c r="AH782" i="2" s="1"/>
  <c r="V782" i="2"/>
  <c r="AE782" i="2" s="1"/>
  <c r="S782" i="2"/>
  <c r="AC782" i="2" s="1"/>
  <c r="P782" i="2"/>
  <c r="M782" i="2"/>
  <c r="AF782" i="2" s="1"/>
  <c r="J782" i="2"/>
  <c r="G782" i="2"/>
  <c r="AB781" i="2"/>
  <c r="Y781" i="2"/>
  <c r="AD781" i="2" s="1"/>
  <c r="AH781" i="2" s="1"/>
  <c r="V781" i="2"/>
  <c r="AE781" i="2" s="1"/>
  <c r="S781" i="2"/>
  <c r="AC781" i="2" s="1"/>
  <c r="P781" i="2"/>
  <c r="M781" i="2"/>
  <c r="AF781" i="2" s="1"/>
  <c r="J781" i="2"/>
  <c r="AG781" i="2" s="1"/>
  <c r="G781" i="2"/>
  <c r="AB780" i="2"/>
  <c r="Y780" i="2"/>
  <c r="AD780" i="2" s="1"/>
  <c r="V780" i="2"/>
  <c r="AE780" i="2" s="1"/>
  <c r="S780" i="2"/>
  <c r="AC780" i="2" s="1"/>
  <c r="P780" i="2"/>
  <c r="M780" i="2"/>
  <c r="AF780" i="2" s="1"/>
  <c r="J780" i="2"/>
  <c r="AG780" i="2" s="1"/>
  <c r="G780" i="2"/>
  <c r="AE779" i="2"/>
  <c r="AC779" i="2"/>
  <c r="AB779" i="2"/>
  <c r="Y779" i="2"/>
  <c r="AD779" i="2" s="1"/>
  <c r="V779" i="2"/>
  <c r="S779" i="2"/>
  <c r="P779" i="2"/>
  <c r="M779" i="2"/>
  <c r="AF779" i="2" s="1"/>
  <c r="J779" i="2"/>
  <c r="AG779" i="2" s="1"/>
  <c r="G779" i="2"/>
  <c r="AG778" i="2"/>
  <c r="AE778" i="2"/>
  <c r="AD778" i="2"/>
  <c r="AC778" i="2"/>
  <c r="AB778" i="2"/>
  <c r="Y778" i="2"/>
  <c r="V778" i="2"/>
  <c r="S778" i="2"/>
  <c r="P778" i="2"/>
  <c r="M778" i="2"/>
  <c r="AF778" i="2" s="1"/>
  <c r="J778" i="2"/>
  <c r="G778" i="2"/>
  <c r="AG777" i="2"/>
  <c r="AF777" i="2"/>
  <c r="AE777" i="2"/>
  <c r="AB777" i="2"/>
  <c r="Y777" i="2"/>
  <c r="AD777" i="2" s="1"/>
  <c r="V777" i="2"/>
  <c r="S777" i="2"/>
  <c r="AC777" i="2" s="1"/>
  <c r="P777" i="2"/>
  <c r="M777" i="2"/>
  <c r="J777" i="2"/>
  <c r="G777" i="2"/>
  <c r="AG776" i="2"/>
  <c r="AB776" i="2"/>
  <c r="Y776" i="2"/>
  <c r="AD776" i="2" s="1"/>
  <c r="AH776" i="2" s="1"/>
  <c r="V776" i="2"/>
  <c r="AE776" i="2" s="1"/>
  <c r="S776" i="2"/>
  <c r="AC776" i="2" s="1"/>
  <c r="P776" i="2"/>
  <c r="M776" i="2"/>
  <c r="AF776" i="2" s="1"/>
  <c r="J776" i="2"/>
  <c r="G776" i="2"/>
  <c r="AB775" i="2"/>
  <c r="Y775" i="2"/>
  <c r="AD775" i="2" s="1"/>
  <c r="AH775" i="2" s="1"/>
  <c r="V775" i="2"/>
  <c r="AE775" i="2" s="1"/>
  <c r="S775" i="2"/>
  <c r="AC775" i="2" s="1"/>
  <c r="P775" i="2"/>
  <c r="M775" i="2"/>
  <c r="AF775" i="2" s="1"/>
  <c r="J775" i="2"/>
  <c r="AG775" i="2" s="1"/>
  <c r="G775" i="2"/>
  <c r="AB774" i="2"/>
  <c r="Y774" i="2"/>
  <c r="AD774" i="2" s="1"/>
  <c r="V774" i="2"/>
  <c r="AE774" i="2" s="1"/>
  <c r="S774" i="2"/>
  <c r="AC774" i="2" s="1"/>
  <c r="P774" i="2"/>
  <c r="M774" i="2"/>
  <c r="AF774" i="2" s="1"/>
  <c r="J774" i="2"/>
  <c r="AG774" i="2" s="1"/>
  <c r="G774" i="2"/>
  <c r="AE773" i="2"/>
  <c r="AC773" i="2"/>
  <c r="AB773" i="2"/>
  <c r="Y773" i="2"/>
  <c r="AD773" i="2" s="1"/>
  <c r="V773" i="2"/>
  <c r="S773" i="2"/>
  <c r="P773" i="2"/>
  <c r="M773" i="2"/>
  <c r="AF773" i="2" s="1"/>
  <c r="J773" i="2"/>
  <c r="AG773" i="2" s="1"/>
  <c r="G773" i="2"/>
  <c r="AG772" i="2"/>
  <c r="AE772" i="2"/>
  <c r="AD772" i="2"/>
  <c r="AC772" i="2"/>
  <c r="AB772" i="2"/>
  <c r="Y772" i="2"/>
  <c r="V772" i="2"/>
  <c r="S772" i="2"/>
  <c r="P772" i="2"/>
  <c r="M772" i="2"/>
  <c r="AF772" i="2" s="1"/>
  <c r="J772" i="2"/>
  <c r="G772" i="2"/>
  <c r="AG771" i="2"/>
  <c r="AF771" i="2"/>
  <c r="AE771" i="2"/>
  <c r="AB771" i="2"/>
  <c r="Y771" i="2"/>
  <c r="AD771" i="2" s="1"/>
  <c r="V771" i="2"/>
  <c r="S771" i="2"/>
  <c r="AC771" i="2" s="1"/>
  <c r="P771" i="2"/>
  <c r="M771" i="2"/>
  <c r="J771" i="2"/>
  <c r="G771" i="2"/>
  <c r="AG770" i="2"/>
  <c r="AB770" i="2"/>
  <c r="Y770" i="2"/>
  <c r="AD770" i="2" s="1"/>
  <c r="AH770" i="2" s="1"/>
  <c r="V770" i="2"/>
  <c r="AE770" i="2" s="1"/>
  <c r="S770" i="2"/>
  <c r="AC770" i="2" s="1"/>
  <c r="P770" i="2"/>
  <c r="M770" i="2"/>
  <c r="AF770" i="2" s="1"/>
  <c r="J770" i="2"/>
  <c r="G770" i="2"/>
  <c r="AB769" i="2"/>
  <c r="Y769" i="2"/>
  <c r="AD769" i="2" s="1"/>
  <c r="V769" i="2"/>
  <c r="AE769" i="2" s="1"/>
  <c r="S769" i="2"/>
  <c r="AC769" i="2" s="1"/>
  <c r="P769" i="2"/>
  <c r="M769" i="2"/>
  <c r="AF769" i="2" s="1"/>
  <c r="J769" i="2"/>
  <c r="AG769" i="2" s="1"/>
  <c r="G769" i="2"/>
  <c r="AB768" i="2"/>
  <c r="Y768" i="2"/>
  <c r="AD768" i="2" s="1"/>
  <c r="V768" i="2"/>
  <c r="AE768" i="2" s="1"/>
  <c r="S768" i="2"/>
  <c r="AC768" i="2" s="1"/>
  <c r="P768" i="2"/>
  <c r="M768" i="2"/>
  <c r="AF768" i="2" s="1"/>
  <c r="J768" i="2"/>
  <c r="AG768" i="2" s="1"/>
  <c r="G768" i="2"/>
  <c r="AE767" i="2"/>
  <c r="AC767" i="2"/>
  <c r="AB767" i="2"/>
  <c r="Y767" i="2"/>
  <c r="AD767" i="2" s="1"/>
  <c r="V767" i="2"/>
  <c r="S767" i="2"/>
  <c r="P767" i="2"/>
  <c r="M767" i="2"/>
  <c r="AF767" i="2" s="1"/>
  <c r="J767" i="2"/>
  <c r="AG767" i="2" s="1"/>
  <c r="G767" i="2"/>
  <c r="AG766" i="2"/>
  <c r="AE766" i="2"/>
  <c r="AD766" i="2"/>
  <c r="AC766" i="2"/>
  <c r="AB766" i="2"/>
  <c r="Y766" i="2"/>
  <c r="V766" i="2"/>
  <c r="S766" i="2"/>
  <c r="P766" i="2"/>
  <c r="M766" i="2"/>
  <c r="AF766" i="2" s="1"/>
  <c r="J766" i="2"/>
  <c r="G766" i="2"/>
  <c r="AG765" i="2"/>
  <c r="AF765" i="2"/>
  <c r="AE765" i="2"/>
  <c r="AB765" i="2"/>
  <c r="Y765" i="2"/>
  <c r="AD765" i="2" s="1"/>
  <c r="V765" i="2"/>
  <c r="S765" i="2"/>
  <c r="AC765" i="2" s="1"/>
  <c r="P765" i="2"/>
  <c r="M765" i="2"/>
  <c r="J765" i="2"/>
  <c r="G765" i="2"/>
  <c r="AG764" i="2"/>
  <c r="AB764" i="2"/>
  <c r="Y764" i="2"/>
  <c r="AD764" i="2" s="1"/>
  <c r="AH764" i="2" s="1"/>
  <c r="V764" i="2"/>
  <c r="AE764" i="2" s="1"/>
  <c r="S764" i="2"/>
  <c r="AC764" i="2" s="1"/>
  <c r="P764" i="2"/>
  <c r="M764" i="2"/>
  <c r="AF764" i="2" s="1"/>
  <c r="J764" i="2"/>
  <c r="G764" i="2"/>
  <c r="AB763" i="2"/>
  <c r="Y763" i="2"/>
  <c r="AD763" i="2" s="1"/>
  <c r="V763" i="2"/>
  <c r="AE763" i="2" s="1"/>
  <c r="S763" i="2"/>
  <c r="AC763" i="2" s="1"/>
  <c r="P763" i="2"/>
  <c r="M763" i="2"/>
  <c r="AF763" i="2" s="1"/>
  <c r="J763" i="2"/>
  <c r="AG763" i="2" s="1"/>
  <c r="G763" i="2"/>
  <c r="AB762" i="2"/>
  <c r="Y762" i="2"/>
  <c r="AD762" i="2" s="1"/>
  <c r="V762" i="2"/>
  <c r="AE762" i="2" s="1"/>
  <c r="S762" i="2"/>
  <c r="AC762" i="2" s="1"/>
  <c r="P762" i="2"/>
  <c r="M762" i="2"/>
  <c r="AF762" i="2" s="1"/>
  <c r="J762" i="2"/>
  <c r="AG762" i="2" s="1"/>
  <c r="G762" i="2"/>
  <c r="AE761" i="2"/>
  <c r="AC761" i="2"/>
  <c r="AB761" i="2"/>
  <c r="Y761" i="2"/>
  <c r="AD761" i="2" s="1"/>
  <c r="V761" i="2"/>
  <c r="S761" i="2"/>
  <c r="P761" i="2"/>
  <c r="M761" i="2"/>
  <c r="AF761" i="2" s="1"/>
  <c r="J761" i="2"/>
  <c r="AG761" i="2" s="1"/>
  <c r="G761" i="2"/>
  <c r="AG760" i="2"/>
  <c r="AE760" i="2"/>
  <c r="AD760" i="2"/>
  <c r="AH760" i="2" s="1"/>
  <c r="AC760" i="2"/>
  <c r="AB760" i="2"/>
  <c r="Y760" i="2"/>
  <c r="V760" i="2"/>
  <c r="S760" i="2"/>
  <c r="P760" i="2"/>
  <c r="M760" i="2"/>
  <c r="AF760" i="2" s="1"/>
  <c r="J760" i="2"/>
  <c r="G760" i="2"/>
  <c r="AG759" i="2"/>
  <c r="AF759" i="2"/>
  <c r="AE759" i="2"/>
  <c r="AD759" i="2"/>
  <c r="AC759" i="2"/>
  <c r="AB759" i="2"/>
  <c r="Y759" i="2"/>
  <c r="V759" i="2"/>
  <c r="S759" i="2"/>
  <c r="P759" i="2"/>
  <c r="M759" i="2"/>
  <c r="J759" i="2"/>
  <c r="G759" i="2"/>
  <c r="AG758" i="2"/>
  <c r="AH758" i="2" s="1"/>
  <c r="AB758" i="2"/>
  <c r="Y758" i="2"/>
  <c r="AD758" i="2" s="1"/>
  <c r="V758" i="2"/>
  <c r="AE758" i="2" s="1"/>
  <c r="S758" i="2"/>
  <c r="AC758" i="2" s="1"/>
  <c r="P758" i="2"/>
  <c r="M758" i="2"/>
  <c r="AF758" i="2" s="1"/>
  <c r="J758" i="2"/>
  <c r="G758" i="2"/>
  <c r="AB757" i="2"/>
  <c r="Y757" i="2"/>
  <c r="AD757" i="2" s="1"/>
  <c r="V757" i="2"/>
  <c r="AE757" i="2" s="1"/>
  <c r="S757" i="2"/>
  <c r="AC757" i="2" s="1"/>
  <c r="P757" i="2"/>
  <c r="M757" i="2"/>
  <c r="AF757" i="2" s="1"/>
  <c r="J757" i="2"/>
  <c r="AG757" i="2" s="1"/>
  <c r="G757" i="2"/>
  <c r="AB756" i="2"/>
  <c r="Y756" i="2"/>
  <c r="AD756" i="2" s="1"/>
  <c r="V756" i="2"/>
  <c r="AE756" i="2" s="1"/>
  <c r="S756" i="2"/>
  <c r="AC756" i="2" s="1"/>
  <c r="P756" i="2"/>
  <c r="M756" i="2"/>
  <c r="AF756" i="2" s="1"/>
  <c r="J756" i="2"/>
  <c r="AG756" i="2" s="1"/>
  <c r="G756" i="2"/>
  <c r="AE755" i="2"/>
  <c r="AC755" i="2"/>
  <c r="AB755" i="2"/>
  <c r="Y755" i="2"/>
  <c r="AD755" i="2" s="1"/>
  <c r="V755" i="2"/>
  <c r="S755" i="2"/>
  <c r="P755" i="2"/>
  <c r="M755" i="2"/>
  <c r="AF755" i="2" s="1"/>
  <c r="J755" i="2"/>
  <c r="AG755" i="2" s="1"/>
  <c r="G755" i="2"/>
  <c r="AG754" i="2"/>
  <c r="AE754" i="2"/>
  <c r="AD754" i="2"/>
  <c r="AC754" i="2"/>
  <c r="AB754" i="2"/>
  <c r="Y754" i="2"/>
  <c r="V754" i="2"/>
  <c r="S754" i="2"/>
  <c r="P754" i="2"/>
  <c r="M754" i="2"/>
  <c r="AF754" i="2" s="1"/>
  <c r="J754" i="2"/>
  <c r="G754" i="2"/>
  <c r="AG753" i="2"/>
  <c r="AE753" i="2"/>
  <c r="AB753" i="2"/>
  <c r="Y753" i="2"/>
  <c r="AD753" i="2" s="1"/>
  <c r="V753" i="2"/>
  <c r="S753" i="2"/>
  <c r="AC753" i="2" s="1"/>
  <c r="P753" i="2"/>
  <c r="M753" i="2"/>
  <c r="AF753" i="2" s="1"/>
  <c r="J753" i="2"/>
  <c r="G753" i="2"/>
  <c r="AG752" i="2"/>
  <c r="AH752" i="2" s="1"/>
  <c r="AB752" i="2"/>
  <c r="Y752" i="2"/>
  <c r="AD752" i="2" s="1"/>
  <c r="V752" i="2"/>
  <c r="AE752" i="2" s="1"/>
  <c r="S752" i="2"/>
  <c r="AC752" i="2" s="1"/>
  <c r="P752" i="2"/>
  <c r="M752" i="2"/>
  <c r="AF752" i="2" s="1"/>
  <c r="J752" i="2"/>
  <c r="G752" i="2"/>
  <c r="AB751" i="2"/>
  <c r="Y751" i="2"/>
  <c r="AD751" i="2" s="1"/>
  <c r="V751" i="2"/>
  <c r="AE751" i="2" s="1"/>
  <c r="S751" i="2"/>
  <c r="AC751" i="2" s="1"/>
  <c r="P751" i="2"/>
  <c r="M751" i="2"/>
  <c r="AF751" i="2" s="1"/>
  <c r="J751" i="2"/>
  <c r="AG751" i="2" s="1"/>
  <c r="G751" i="2"/>
  <c r="AB750" i="2"/>
  <c r="Y750" i="2"/>
  <c r="AD750" i="2" s="1"/>
  <c r="V750" i="2"/>
  <c r="AE750" i="2" s="1"/>
  <c r="S750" i="2"/>
  <c r="AC750" i="2" s="1"/>
  <c r="P750" i="2"/>
  <c r="M750" i="2"/>
  <c r="AF750" i="2" s="1"/>
  <c r="J750" i="2"/>
  <c r="AG750" i="2" s="1"/>
  <c r="G750" i="2"/>
  <c r="AE749" i="2"/>
  <c r="AC749" i="2"/>
  <c r="AB749" i="2"/>
  <c r="Y749" i="2"/>
  <c r="AD749" i="2" s="1"/>
  <c r="V749" i="2"/>
  <c r="S749" i="2"/>
  <c r="P749" i="2"/>
  <c r="M749" i="2"/>
  <c r="AF749" i="2" s="1"/>
  <c r="J749" i="2"/>
  <c r="AG749" i="2" s="1"/>
  <c r="G749" i="2"/>
  <c r="AG748" i="2"/>
  <c r="AE748" i="2"/>
  <c r="AD748" i="2"/>
  <c r="AC748" i="2"/>
  <c r="AB748" i="2"/>
  <c r="Y748" i="2"/>
  <c r="V748" i="2"/>
  <c r="S748" i="2"/>
  <c r="P748" i="2"/>
  <c r="M748" i="2"/>
  <c r="AF748" i="2" s="1"/>
  <c r="J748" i="2"/>
  <c r="G748" i="2"/>
  <c r="AG747" i="2"/>
  <c r="AE747" i="2"/>
  <c r="AB747" i="2"/>
  <c r="Y747" i="2"/>
  <c r="AD747" i="2" s="1"/>
  <c r="V747" i="2"/>
  <c r="S747" i="2"/>
  <c r="AC747" i="2" s="1"/>
  <c r="P747" i="2"/>
  <c r="M747" i="2"/>
  <c r="AF747" i="2" s="1"/>
  <c r="J747" i="2"/>
  <c r="G747" i="2"/>
  <c r="AB746" i="2"/>
  <c r="Y746" i="2"/>
  <c r="AD746" i="2" s="1"/>
  <c r="V746" i="2"/>
  <c r="AE746" i="2" s="1"/>
  <c r="S746" i="2"/>
  <c r="AC746" i="2" s="1"/>
  <c r="P746" i="2"/>
  <c r="M746" i="2"/>
  <c r="AF746" i="2" s="1"/>
  <c r="J746" i="2"/>
  <c r="AG746" i="2" s="1"/>
  <c r="AH746" i="2" s="1"/>
  <c r="G746" i="2"/>
  <c r="AB745" i="2"/>
  <c r="Y745" i="2"/>
  <c r="AD745" i="2" s="1"/>
  <c r="V745" i="2"/>
  <c r="AE745" i="2" s="1"/>
  <c r="S745" i="2"/>
  <c r="AC745" i="2" s="1"/>
  <c r="P745" i="2"/>
  <c r="M745" i="2"/>
  <c r="AF745" i="2" s="1"/>
  <c r="J745" i="2"/>
  <c r="AG745" i="2" s="1"/>
  <c r="G745" i="2"/>
  <c r="AF744" i="2"/>
  <c r="AB744" i="2"/>
  <c r="Y744" i="2"/>
  <c r="AD744" i="2" s="1"/>
  <c r="AH744" i="2" s="1"/>
  <c r="V744" i="2"/>
  <c r="AE744" i="2" s="1"/>
  <c r="S744" i="2"/>
  <c r="AC744" i="2" s="1"/>
  <c r="P744" i="2"/>
  <c r="M744" i="2"/>
  <c r="J744" i="2"/>
  <c r="AG744" i="2" s="1"/>
  <c r="G744" i="2"/>
  <c r="AE743" i="2"/>
  <c r="AC743" i="2"/>
  <c r="AB743" i="2"/>
  <c r="Y743" i="2"/>
  <c r="AD743" i="2" s="1"/>
  <c r="V743" i="2"/>
  <c r="S743" i="2"/>
  <c r="P743" i="2"/>
  <c r="M743" i="2"/>
  <c r="AF743" i="2" s="1"/>
  <c r="J743" i="2"/>
  <c r="AG743" i="2" s="1"/>
  <c r="G743" i="2"/>
  <c r="AG742" i="2"/>
  <c r="AE742" i="2"/>
  <c r="AD742" i="2"/>
  <c r="AC742" i="2"/>
  <c r="AB742" i="2"/>
  <c r="Y742" i="2"/>
  <c r="V742" i="2"/>
  <c r="S742" i="2"/>
  <c r="P742" i="2"/>
  <c r="M742" i="2"/>
  <c r="AF742" i="2" s="1"/>
  <c r="J742" i="2"/>
  <c r="G742" i="2"/>
  <c r="AG741" i="2"/>
  <c r="AE741" i="2"/>
  <c r="AB741" i="2"/>
  <c r="Y741" i="2"/>
  <c r="AD741" i="2" s="1"/>
  <c r="V741" i="2"/>
  <c r="S741" i="2"/>
  <c r="AC741" i="2" s="1"/>
  <c r="P741" i="2"/>
  <c r="M741" i="2"/>
  <c r="AF741" i="2" s="1"/>
  <c r="J741" i="2"/>
  <c r="G741" i="2"/>
  <c r="AB740" i="2"/>
  <c r="Y740" i="2"/>
  <c r="AD740" i="2" s="1"/>
  <c r="V740" i="2"/>
  <c r="AE740" i="2" s="1"/>
  <c r="S740" i="2"/>
  <c r="AC740" i="2" s="1"/>
  <c r="P740" i="2"/>
  <c r="M740" i="2"/>
  <c r="AF740" i="2" s="1"/>
  <c r="J740" i="2"/>
  <c r="AG740" i="2" s="1"/>
  <c r="G740" i="2"/>
  <c r="AB739" i="2"/>
  <c r="Y739" i="2"/>
  <c r="AD739" i="2" s="1"/>
  <c r="V739" i="2"/>
  <c r="AE739" i="2" s="1"/>
  <c r="S739" i="2"/>
  <c r="AC739" i="2" s="1"/>
  <c r="P739" i="2"/>
  <c r="M739" i="2"/>
  <c r="AF739" i="2" s="1"/>
  <c r="J739" i="2"/>
  <c r="AG739" i="2" s="1"/>
  <c r="G739" i="2"/>
  <c r="AB738" i="2"/>
  <c r="Y738" i="2"/>
  <c r="AD738" i="2" s="1"/>
  <c r="V738" i="2"/>
  <c r="AE738" i="2" s="1"/>
  <c r="S738" i="2"/>
  <c r="AC738" i="2" s="1"/>
  <c r="P738" i="2"/>
  <c r="M738" i="2"/>
  <c r="AF738" i="2" s="1"/>
  <c r="J738" i="2"/>
  <c r="AG738" i="2" s="1"/>
  <c r="G738" i="2"/>
  <c r="AE737" i="2"/>
  <c r="AC737" i="2"/>
  <c r="AB737" i="2"/>
  <c r="Y737" i="2"/>
  <c r="AD737" i="2" s="1"/>
  <c r="V737" i="2"/>
  <c r="S737" i="2"/>
  <c r="P737" i="2"/>
  <c r="M737" i="2"/>
  <c r="AF737" i="2" s="1"/>
  <c r="J737" i="2"/>
  <c r="AG737" i="2" s="1"/>
  <c r="G737" i="2"/>
  <c r="AG736" i="2"/>
  <c r="AE736" i="2"/>
  <c r="AD736" i="2"/>
  <c r="AC736" i="2"/>
  <c r="AB736" i="2"/>
  <c r="Y736" i="2"/>
  <c r="V736" i="2"/>
  <c r="S736" i="2"/>
  <c r="P736" i="2"/>
  <c r="M736" i="2"/>
  <c r="AF736" i="2" s="1"/>
  <c r="J736" i="2"/>
  <c r="G736" i="2"/>
  <c r="AG735" i="2"/>
  <c r="AE735" i="2"/>
  <c r="AB735" i="2"/>
  <c r="Y735" i="2"/>
  <c r="AD735" i="2" s="1"/>
  <c r="V735" i="2"/>
  <c r="S735" i="2"/>
  <c r="AC735" i="2" s="1"/>
  <c r="P735" i="2"/>
  <c r="M735" i="2"/>
  <c r="AF735" i="2" s="1"/>
  <c r="J735" i="2"/>
  <c r="G735" i="2"/>
  <c r="AH734" i="2"/>
  <c r="AB734" i="2"/>
  <c r="Y734" i="2"/>
  <c r="AD734" i="2" s="1"/>
  <c r="V734" i="2"/>
  <c r="AE734" i="2" s="1"/>
  <c r="S734" i="2"/>
  <c r="AC734" i="2" s="1"/>
  <c r="P734" i="2"/>
  <c r="M734" i="2"/>
  <c r="AF734" i="2" s="1"/>
  <c r="J734" i="2"/>
  <c r="AG734" i="2" s="1"/>
  <c r="G734" i="2"/>
  <c r="AB733" i="2"/>
  <c r="Y733" i="2"/>
  <c r="AD733" i="2" s="1"/>
  <c r="V733" i="2"/>
  <c r="AE733" i="2" s="1"/>
  <c r="S733" i="2"/>
  <c r="AC733" i="2" s="1"/>
  <c r="P733" i="2"/>
  <c r="M733" i="2"/>
  <c r="AF733" i="2" s="1"/>
  <c r="J733" i="2"/>
  <c r="AG733" i="2" s="1"/>
  <c r="G733" i="2"/>
  <c r="AB732" i="2"/>
  <c r="Y732" i="2"/>
  <c r="AD732" i="2" s="1"/>
  <c r="V732" i="2"/>
  <c r="AE732" i="2" s="1"/>
  <c r="S732" i="2"/>
  <c r="AC732" i="2" s="1"/>
  <c r="P732" i="2"/>
  <c r="M732" i="2"/>
  <c r="AF732" i="2" s="1"/>
  <c r="J732" i="2"/>
  <c r="AG732" i="2" s="1"/>
  <c r="G732" i="2"/>
  <c r="AE731" i="2"/>
  <c r="AC731" i="2"/>
  <c r="AB731" i="2"/>
  <c r="Y731" i="2"/>
  <c r="AD731" i="2" s="1"/>
  <c r="V731" i="2"/>
  <c r="S731" i="2"/>
  <c r="P731" i="2"/>
  <c r="M731" i="2"/>
  <c r="AF731" i="2" s="1"/>
  <c r="J731" i="2"/>
  <c r="AG731" i="2" s="1"/>
  <c r="G731" i="2"/>
  <c r="AG730" i="2"/>
  <c r="AE730" i="2"/>
  <c r="AD730" i="2"/>
  <c r="AC730" i="2"/>
  <c r="AB730" i="2"/>
  <c r="Y730" i="2"/>
  <c r="V730" i="2"/>
  <c r="S730" i="2"/>
  <c r="P730" i="2"/>
  <c r="M730" i="2"/>
  <c r="AF730" i="2" s="1"/>
  <c r="J730" i="2"/>
  <c r="G730" i="2"/>
  <c r="AG729" i="2"/>
  <c r="AE729" i="2"/>
  <c r="AB729" i="2"/>
  <c r="Y729" i="2"/>
  <c r="AD729" i="2" s="1"/>
  <c r="V729" i="2"/>
  <c r="S729" i="2"/>
  <c r="AC729" i="2" s="1"/>
  <c r="P729" i="2"/>
  <c r="M729" i="2"/>
  <c r="AF729" i="2" s="1"/>
  <c r="J729" i="2"/>
  <c r="G729" i="2"/>
  <c r="AH728" i="2"/>
  <c r="AB728" i="2"/>
  <c r="Y728" i="2"/>
  <c r="AD728" i="2" s="1"/>
  <c r="V728" i="2"/>
  <c r="AE728" i="2" s="1"/>
  <c r="S728" i="2"/>
  <c r="AC728" i="2" s="1"/>
  <c r="P728" i="2"/>
  <c r="M728" i="2"/>
  <c r="AF728" i="2" s="1"/>
  <c r="J728" i="2"/>
  <c r="AG728" i="2" s="1"/>
  <c r="G728" i="2"/>
  <c r="AB727" i="2"/>
  <c r="Y727" i="2"/>
  <c r="AD727" i="2" s="1"/>
  <c r="V727" i="2"/>
  <c r="AE727" i="2" s="1"/>
  <c r="S727" i="2"/>
  <c r="AC727" i="2" s="1"/>
  <c r="P727" i="2"/>
  <c r="M727" i="2"/>
  <c r="AF727" i="2" s="1"/>
  <c r="J727" i="2"/>
  <c r="AG727" i="2" s="1"/>
  <c r="G727" i="2"/>
  <c r="AB726" i="2"/>
  <c r="Y726" i="2"/>
  <c r="AD726" i="2" s="1"/>
  <c r="V726" i="2"/>
  <c r="AE726" i="2" s="1"/>
  <c r="S726" i="2"/>
  <c r="AC726" i="2" s="1"/>
  <c r="P726" i="2"/>
  <c r="M726" i="2"/>
  <c r="AF726" i="2" s="1"/>
  <c r="J726" i="2"/>
  <c r="AG726" i="2" s="1"/>
  <c r="G726" i="2"/>
  <c r="AE725" i="2"/>
  <c r="AC725" i="2"/>
  <c r="AB725" i="2"/>
  <c r="Y725" i="2"/>
  <c r="AD725" i="2" s="1"/>
  <c r="V725" i="2"/>
  <c r="S725" i="2"/>
  <c r="P725" i="2"/>
  <c r="M725" i="2"/>
  <c r="AF725" i="2" s="1"/>
  <c r="J725" i="2"/>
  <c r="AG725" i="2" s="1"/>
  <c r="G725" i="2"/>
  <c r="AG724" i="2"/>
  <c r="AE724" i="2"/>
  <c r="AD724" i="2"/>
  <c r="AC724" i="2"/>
  <c r="AB724" i="2"/>
  <c r="Y724" i="2"/>
  <c r="V724" i="2"/>
  <c r="S724" i="2"/>
  <c r="P724" i="2"/>
  <c r="M724" i="2"/>
  <c r="AF724" i="2" s="1"/>
  <c r="J724" i="2"/>
  <c r="G724" i="2"/>
  <c r="AG723" i="2"/>
  <c r="AE723" i="2"/>
  <c r="AD723" i="2"/>
  <c r="AB723" i="2"/>
  <c r="Y723" i="2"/>
  <c r="V723" i="2"/>
  <c r="S723" i="2"/>
  <c r="AC723" i="2" s="1"/>
  <c r="P723" i="2"/>
  <c r="M723" i="2"/>
  <c r="AF723" i="2" s="1"/>
  <c r="J723" i="2"/>
  <c r="G723" i="2"/>
  <c r="AB722" i="2"/>
  <c r="Y722" i="2"/>
  <c r="AD722" i="2" s="1"/>
  <c r="V722" i="2"/>
  <c r="AE722" i="2" s="1"/>
  <c r="S722" i="2"/>
  <c r="AC722" i="2" s="1"/>
  <c r="P722" i="2"/>
  <c r="M722" i="2"/>
  <c r="AF722" i="2" s="1"/>
  <c r="J722" i="2"/>
  <c r="AG722" i="2" s="1"/>
  <c r="G722" i="2"/>
  <c r="AB721" i="2"/>
  <c r="Y721" i="2"/>
  <c r="AD721" i="2" s="1"/>
  <c r="AH721" i="2" s="1"/>
  <c r="V721" i="2"/>
  <c r="AE721" i="2" s="1"/>
  <c r="S721" i="2"/>
  <c r="AC721" i="2" s="1"/>
  <c r="P721" i="2"/>
  <c r="M721" i="2"/>
  <c r="AF721" i="2" s="1"/>
  <c r="J721" i="2"/>
  <c r="AG721" i="2" s="1"/>
  <c r="G721" i="2"/>
  <c r="AC720" i="2"/>
  <c r="AB720" i="2"/>
  <c r="Y720" i="2"/>
  <c r="AD720" i="2" s="1"/>
  <c r="V720" i="2"/>
  <c r="AE720" i="2" s="1"/>
  <c r="S720" i="2"/>
  <c r="P720" i="2"/>
  <c r="M720" i="2"/>
  <c r="AF720" i="2" s="1"/>
  <c r="J720" i="2"/>
  <c r="AG720" i="2" s="1"/>
  <c r="G720" i="2"/>
  <c r="AE719" i="2"/>
  <c r="AC719" i="2"/>
  <c r="AB719" i="2"/>
  <c r="Y719" i="2"/>
  <c r="AD719" i="2" s="1"/>
  <c r="AH719" i="2" s="1"/>
  <c r="V719" i="2"/>
  <c r="S719" i="2"/>
  <c r="P719" i="2"/>
  <c r="M719" i="2"/>
  <c r="AF719" i="2" s="1"/>
  <c r="J719" i="2"/>
  <c r="AG719" i="2" s="1"/>
  <c r="G719" i="2"/>
  <c r="AG718" i="2"/>
  <c r="AE718" i="2"/>
  <c r="AD718" i="2"/>
  <c r="AC718" i="2"/>
  <c r="AB718" i="2"/>
  <c r="Y718" i="2"/>
  <c r="V718" i="2"/>
  <c r="S718" i="2"/>
  <c r="P718" i="2"/>
  <c r="M718" i="2"/>
  <c r="AF718" i="2" s="1"/>
  <c r="J718" i="2"/>
  <c r="G718" i="2"/>
  <c r="AG717" i="2"/>
  <c r="AE717" i="2"/>
  <c r="AB717" i="2"/>
  <c r="Y717" i="2"/>
  <c r="AD717" i="2" s="1"/>
  <c r="V717" i="2"/>
  <c r="S717" i="2"/>
  <c r="AC717" i="2" s="1"/>
  <c r="P717" i="2"/>
  <c r="M717" i="2"/>
  <c r="AF717" i="2" s="1"/>
  <c r="J717" i="2"/>
  <c r="G717" i="2"/>
  <c r="AB716" i="2"/>
  <c r="Y716" i="2"/>
  <c r="AD716" i="2" s="1"/>
  <c r="V716" i="2"/>
  <c r="AE716" i="2" s="1"/>
  <c r="S716" i="2"/>
  <c r="AC716" i="2" s="1"/>
  <c r="P716" i="2"/>
  <c r="M716" i="2"/>
  <c r="AF716" i="2" s="1"/>
  <c r="J716" i="2"/>
  <c r="AG716" i="2" s="1"/>
  <c r="G716" i="2"/>
  <c r="AB715" i="2"/>
  <c r="Y715" i="2"/>
  <c r="AD715" i="2" s="1"/>
  <c r="AH715" i="2" s="1"/>
  <c r="V715" i="2"/>
  <c r="AE715" i="2" s="1"/>
  <c r="S715" i="2"/>
  <c r="AC715" i="2" s="1"/>
  <c r="P715" i="2"/>
  <c r="M715" i="2"/>
  <c r="AF715" i="2" s="1"/>
  <c r="J715" i="2"/>
  <c r="AG715" i="2" s="1"/>
  <c r="G715" i="2"/>
  <c r="AB714" i="2"/>
  <c r="Y714" i="2"/>
  <c r="AD714" i="2" s="1"/>
  <c r="V714" i="2"/>
  <c r="AE714" i="2" s="1"/>
  <c r="S714" i="2"/>
  <c r="AC714" i="2" s="1"/>
  <c r="P714" i="2"/>
  <c r="M714" i="2"/>
  <c r="AF714" i="2" s="1"/>
  <c r="J714" i="2"/>
  <c r="AG714" i="2" s="1"/>
  <c r="G714" i="2"/>
  <c r="AE713" i="2"/>
  <c r="AC713" i="2"/>
  <c r="AB713" i="2"/>
  <c r="Y713" i="2"/>
  <c r="AD713" i="2" s="1"/>
  <c r="V713" i="2"/>
  <c r="S713" i="2"/>
  <c r="P713" i="2"/>
  <c r="M713" i="2"/>
  <c r="AF713" i="2" s="1"/>
  <c r="J713" i="2"/>
  <c r="AG713" i="2" s="1"/>
  <c r="G713" i="2"/>
  <c r="AG712" i="2"/>
  <c r="AE712" i="2"/>
  <c r="AD712" i="2"/>
  <c r="AC712" i="2"/>
  <c r="AB712" i="2"/>
  <c r="Y712" i="2"/>
  <c r="V712" i="2"/>
  <c r="S712" i="2"/>
  <c r="P712" i="2"/>
  <c r="M712" i="2"/>
  <c r="AF712" i="2" s="1"/>
  <c r="J712" i="2"/>
  <c r="G712" i="2"/>
  <c r="AG711" i="2"/>
  <c r="AE711" i="2"/>
  <c r="AC711" i="2"/>
  <c r="AB711" i="2"/>
  <c r="Y711" i="2"/>
  <c r="AD711" i="2" s="1"/>
  <c r="V711" i="2"/>
  <c r="S711" i="2"/>
  <c r="P711" i="2"/>
  <c r="M711" i="2"/>
  <c r="AF711" i="2" s="1"/>
  <c r="J711" i="2"/>
  <c r="G711" i="2"/>
  <c r="AB710" i="2"/>
  <c r="Y710" i="2"/>
  <c r="AD710" i="2" s="1"/>
  <c r="V710" i="2"/>
  <c r="AE710" i="2" s="1"/>
  <c r="S710" i="2"/>
  <c r="AC710" i="2" s="1"/>
  <c r="P710" i="2"/>
  <c r="M710" i="2"/>
  <c r="AF710" i="2" s="1"/>
  <c r="J710" i="2"/>
  <c r="AG710" i="2" s="1"/>
  <c r="G710" i="2"/>
  <c r="AB709" i="2"/>
  <c r="Y709" i="2"/>
  <c r="AD709" i="2" s="1"/>
  <c r="V709" i="2"/>
  <c r="AE709" i="2" s="1"/>
  <c r="S709" i="2"/>
  <c r="AC709" i="2" s="1"/>
  <c r="P709" i="2"/>
  <c r="M709" i="2"/>
  <c r="AF709" i="2" s="1"/>
  <c r="J709" i="2"/>
  <c r="AG709" i="2" s="1"/>
  <c r="G709" i="2"/>
  <c r="AB708" i="2"/>
  <c r="Y708" i="2"/>
  <c r="AD708" i="2" s="1"/>
  <c r="V708" i="2"/>
  <c r="AE708" i="2" s="1"/>
  <c r="S708" i="2"/>
  <c r="AC708" i="2" s="1"/>
  <c r="P708" i="2"/>
  <c r="M708" i="2"/>
  <c r="AF708" i="2" s="1"/>
  <c r="J708" i="2"/>
  <c r="AG708" i="2" s="1"/>
  <c r="G708" i="2"/>
  <c r="AE707" i="2"/>
  <c r="AC707" i="2"/>
  <c r="AB707" i="2"/>
  <c r="Y707" i="2"/>
  <c r="AD707" i="2" s="1"/>
  <c r="V707" i="2"/>
  <c r="S707" i="2"/>
  <c r="P707" i="2"/>
  <c r="M707" i="2"/>
  <c r="AF707" i="2" s="1"/>
  <c r="J707" i="2"/>
  <c r="AG707" i="2" s="1"/>
  <c r="G707" i="2"/>
  <c r="AG706" i="2"/>
  <c r="AE706" i="2"/>
  <c r="AD706" i="2"/>
  <c r="AC706" i="2"/>
  <c r="AB706" i="2"/>
  <c r="Y706" i="2"/>
  <c r="V706" i="2"/>
  <c r="S706" i="2"/>
  <c r="P706" i="2"/>
  <c r="M706" i="2"/>
  <c r="AF706" i="2" s="1"/>
  <c r="J706" i="2"/>
  <c r="G706" i="2"/>
  <c r="AG705" i="2"/>
  <c r="AE705" i="2"/>
  <c r="AB705" i="2"/>
  <c r="Y705" i="2"/>
  <c r="AD705" i="2" s="1"/>
  <c r="V705" i="2"/>
  <c r="S705" i="2"/>
  <c r="AC705" i="2" s="1"/>
  <c r="P705" i="2"/>
  <c r="M705" i="2"/>
  <c r="AF705" i="2" s="1"/>
  <c r="J705" i="2"/>
  <c r="G705" i="2"/>
  <c r="AB704" i="2"/>
  <c r="Y704" i="2"/>
  <c r="AD704" i="2" s="1"/>
  <c r="V704" i="2"/>
  <c r="AE704" i="2" s="1"/>
  <c r="S704" i="2"/>
  <c r="AC704" i="2" s="1"/>
  <c r="P704" i="2"/>
  <c r="M704" i="2"/>
  <c r="AF704" i="2" s="1"/>
  <c r="J704" i="2"/>
  <c r="AG704" i="2" s="1"/>
  <c r="G704" i="2"/>
  <c r="AB703" i="2"/>
  <c r="Y703" i="2"/>
  <c r="AD703" i="2" s="1"/>
  <c r="V703" i="2"/>
  <c r="AE703" i="2" s="1"/>
  <c r="S703" i="2"/>
  <c r="AC703" i="2" s="1"/>
  <c r="P703" i="2"/>
  <c r="M703" i="2"/>
  <c r="AF703" i="2" s="1"/>
  <c r="J703" i="2"/>
  <c r="AG703" i="2" s="1"/>
  <c r="G703" i="2"/>
  <c r="AB702" i="2"/>
  <c r="Y702" i="2"/>
  <c r="AD702" i="2" s="1"/>
  <c r="V702" i="2"/>
  <c r="AE702" i="2" s="1"/>
  <c r="S702" i="2"/>
  <c r="AC702" i="2" s="1"/>
  <c r="P702" i="2"/>
  <c r="M702" i="2"/>
  <c r="AF702" i="2" s="1"/>
  <c r="J702" i="2"/>
  <c r="AG702" i="2" s="1"/>
  <c r="G702" i="2"/>
  <c r="AE701" i="2"/>
  <c r="AC701" i="2"/>
  <c r="AB701" i="2"/>
  <c r="Y701" i="2"/>
  <c r="AD701" i="2" s="1"/>
  <c r="V701" i="2"/>
  <c r="S701" i="2"/>
  <c r="P701" i="2"/>
  <c r="M701" i="2"/>
  <c r="AF701" i="2" s="1"/>
  <c r="J701" i="2"/>
  <c r="AG701" i="2" s="1"/>
  <c r="G701" i="2"/>
  <c r="AG700" i="2"/>
  <c r="AE700" i="2"/>
  <c r="AD700" i="2"/>
  <c r="AC700" i="2"/>
  <c r="AB700" i="2"/>
  <c r="Y700" i="2"/>
  <c r="V700" i="2"/>
  <c r="S700" i="2"/>
  <c r="P700" i="2"/>
  <c r="M700" i="2"/>
  <c r="AF700" i="2" s="1"/>
  <c r="J700" i="2"/>
  <c r="G700" i="2"/>
  <c r="AG699" i="2"/>
  <c r="AE699" i="2"/>
  <c r="AB699" i="2"/>
  <c r="Y699" i="2"/>
  <c r="AD699" i="2" s="1"/>
  <c r="V699" i="2"/>
  <c r="S699" i="2"/>
  <c r="AC699" i="2" s="1"/>
  <c r="P699" i="2"/>
  <c r="M699" i="2"/>
  <c r="AF699" i="2" s="1"/>
  <c r="J699" i="2"/>
  <c r="G699" i="2"/>
  <c r="AB698" i="2"/>
  <c r="Y698" i="2"/>
  <c r="AD698" i="2" s="1"/>
  <c r="V698" i="2"/>
  <c r="AE698" i="2" s="1"/>
  <c r="S698" i="2"/>
  <c r="AC698" i="2" s="1"/>
  <c r="AH698" i="2" s="1"/>
  <c r="P698" i="2"/>
  <c r="M698" i="2"/>
  <c r="AF698" i="2" s="1"/>
  <c r="J698" i="2"/>
  <c r="AG698" i="2" s="1"/>
  <c r="G698" i="2"/>
  <c r="AB697" i="2"/>
  <c r="Y697" i="2"/>
  <c r="AD697" i="2" s="1"/>
  <c r="V697" i="2"/>
  <c r="AE697" i="2" s="1"/>
  <c r="S697" i="2"/>
  <c r="AC697" i="2" s="1"/>
  <c r="P697" i="2"/>
  <c r="M697" i="2"/>
  <c r="AF697" i="2" s="1"/>
  <c r="J697" i="2"/>
  <c r="AG697" i="2" s="1"/>
  <c r="G697" i="2"/>
  <c r="AC696" i="2"/>
  <c r="AB696" i="2"/>
  <c r="Y696" i="2"/>
  <c r="AD696" i="2" s="1"/>
  <c r="V696" i="2"/>
  <c r="AE696" i="2" s="1"/>
  <c r="S696" i="2"/>
  <c r="P696" i="2"/>
  <c r="M696" i="2"/>
  <c r="AF696" i="2" s="1"/>
  <c r="J696" i="2"/>
  <c r="AG696" i="2" s="1"/>
  <c r="G696" i="2"/>
  <c r="AE695" i="2"/>
  <c r="AC695" i="2"/>
  <c r="AB695" i="2"/>
  <c r="Y695" i="2"/>
  <c r="AD695" i="2" s="1"/>
  <c r="AH695" i="2" s="1"/>
  <c r="V695" i="2"/>
  <c r="S695" i="2"/>
  <c r="P695" i="2"/>
  <c r="M695" i="2"/>
  <c r="AF695" i="2" s="1"/>
  <c r="J695" i="2"/>
  <c r="AG695" i="2" s="1"/>
  <c r="G695" i="2"/>
  <c r="AG694" i="2"/>
  <c r="AE694" i="2"/>
  <c r="AD694" i="2"/>
  <c r="AC694" i="2"/>
  <c r="AB694" i="2"/>
  <c r="Y694" i="2"/>
  <c r="V694" i="2"/>
  <c r="S694" i="2"/>
  <c r="P694" i="2"/>
  <c r="M694" i="2"/>
  <c r="AF694" i="2" s="1"/>
  <c r="J694" i="2"/>
  <c r="G694" i="2"/>
  <c r="AG693" i="2"/>
  <c r="AE693" i="2"/>
  <c r="AB693" i="2"/>
  <c r="Y693" i="2"/>
  <c r="AD693" i="2" s="1"/>
  <c r="AH693" i="2" s="1"/>
  <c r="V693" i="2"/>
  <c r="S693" i="2"/>
  <c r="AC693" i="2" s="1"/>
  <c r="P693" i="2"/>
  <c r="M693" i="2"/>
  <c r="AF693" i="2" s="1"/>
  <c r="J693" i="2"/>
  <c r="G693" i="2"/>
  <c r="AB692" i="2"/>
  <c r="Y692" i="2"/>
  <c r="AD692" i="2" s="1"/>
  <c r="V692" i="2"/>
  <c r="AE692" i="2" s="1"/>
  <c r="S692" i="2"/>
  <c r="AC692" i="2" s="1"/>
  <c r="P692" i="2"/>
  <c r="M692" i="2"/>
  <c r="AF692" i="2" s="1"/>
  <c r="J692" i="2"/>
  <c r="AG692" i="2" s="1"/>
  <c r="G692" i="2"/>
  <c r="AB691" i="2"/>
  <c r="Y691" i="2"/>
  <c r="AD691" i="2" s="1"/>
  <c r="V691" i="2"/>
  <c r="AE691" i="2" s="1"/>
  <c r="S691" i="2"/>
  <c r="AC691" i="2" s="1"/>
  <c r="P691" i="2"/>
  <c r="M691" i="2"/>
  <c r="AF691" i="2" s="1"/>
  <c r="J691" i="2"/>
  <c r="AG691" i="2" s="1"/>
  <c r="G691" i="2"/>
  <c r="AC690" i="2"/>
  <c r="AB690" i="2"/>
  <c r="Y690" i="2"/>
  <c r="AD690" i="2" s="1"/>
  <c r="V690" i="2"/>
  <c r="AE690" i="2" s="1"/>
  <c r="S690" i="2"/>
  <c r="P690" i="2"/>
  <c r="M690" i="2"/>
  <c r="AF690" i="2" s="1"/>
  <c r="J690" i="2"/>
  <c r="AG690" i="2" s="1"/>
  <c r="G690" i="2"/>
  <c r="AE689" i="2"/>
  <c r="AC689" i="2"/>
  <c r="AB689" i="2"/>
  <c r="Y689" i="2"/>
  <c r="AD689" i="2" s="1"/>
  <c r="AH689" i="2" s="1"/>
  <c r="V689" i="2"/>
  <c r="S689" i="2"/>
  <c r="P689" i="2"/>
  <c r="M689" i="2"/>
  <c r="AF689" i="2" s="1"/>
  <c r="J689" i="2"/>
  <c r="AG689" i="2" s="1"/>
  <c r="G689" i="2"/>
  <c r="AG688" i="2"/>
  <c r="AE688" i="2"/>
  <c r="AD688" i="2"/>
  <c r="AC688" i="2"/>
  <c r="AB688" i="2"/>
  <c r="Y688" i="2"/>
  <c r="V688" i="2"/>
  <c r="S688" i="2"/>
  <c r="P688" i="2"/>
  <c r="M688" i="2"/>
  <c r="AF688" i="2" s="1"/>
  <c r="J688" i="2"/>
  <c r="G688" i="2"/>
  <c r="AG687" i="2"/>
  <c r="AE687" i="2"/>
  <c r="AB687" i="2"/>
  <c r="Y687" i="2"/>
  <c r="AD687" i="2" s="1"/>
  <c r="V687" i="2"/>
  <c r="S687" i="2"/>
  <c r="AC687" i="2" s="1"/>
  <c r="P687" i="2"/>
  <c r="M687" i="2"/>
  <c r="AF687" i="2" s="1"/>
  <c r="J687" i="2"/>
  <c r="G687" i="2"/>
  <c r="AB686" i="2"/>
  <c r="Y686" i="2"/>
  <c r="AD686" i="2" s="1"/>
  <c r="V686" i="2"/>
  <c r="AE686" i="2" s="1"/>
  <c r="S686" i="2"/>
  <c r="AC686" i="2" s="1"/>
  <c r="P686" i="2"/>
  <c r="M686" i="2"/>
  <c r="AF686" i="2" s="1"/>
  <c r="J686" i="2"/>
  <c r="AG686" i="2" s="1"/>
  <c r="G686" i="2"/>
  <c r="AB685" i="2"/>
  <c r="Y685" i="2"/>
  <c r="AD685" i="2" s="1"/>
  <c r="V685" i="2"/>
  <c r="AE685" i="2" s="1"/>
  <c r="S685" i="2"/>
  <c r="AC685" i="2" s="1"/>
  <c r="P685" i="2"/>
  <c r="M685" i="2"/>
  <c r="AF685" i="2" s="1"/>
  <c r="J685" i="2"/>
  <c r="AG685" i="2" s="1"/>
  <c r="G685" i="2"/>
  <c r="AB684" i="2"/>
  <c r="Y684" i="2"/>
  <c r="AD684" i="2" s="1"/>
  <c r="V684" i="2"/>
  <c r="AE684" i="2" s="1"/>
  <c r="S684" i="2"/>
  <c r="AC684" i="2" s="1"/>
  <c r="P684" i="2"/>
  <c r="M684" i="2"/>
  <c r="AF684" i="2" s="1"/>
  <c r="J684" i="2"/>
  <c r="AG684" i="2" s="1"/>
  <c r="G684" i="2"/>
  <c r="AE683" i="2"/>
  <c r="AC683" i="2"/>
  <c r="AB683" i="2"/>
  <c r="Y683" i="2"/>
  <c r="AD683" i="2" s="1"/>
  <c r="V683" i="2"/>
  <c r="S683" i="2"/>
  <c r="P683" i="2"/>
  <c r="M683" i="2"/>
  <c r="AF683" i="2" s="1"/>
  <c r="J683" i="2"/>
  <c r="AG683" i="2" s="1"/>
  <c r="G683" i="2"/>
  <c r="AG682" i="2"/>
  <c r="AE682" i="2"/>
  <c r="AD682" i="2"/>
  <c r="AC682" i="2"/>
  <c r="AB682" i="2"/>
  <c r="Y682" i="2"/>
  <c r="V682" i="2"/>
  <c r="S682" i="2"/>
  <c r="P682" i="2"/>
  <c r="M682" i="2"/>
  <c r="AF682" i="2" s="1"/>
  <c r="J682" i="2"/>
  <c r="G682" i="2"/>
  <c r="AG681" i="2"/>
  <c r="AE681" i="2"/>
  <c r="AC681" i="2"/>
  <c r="AB681" i="2"/>
  <c r="Y681" i="2"/>
  <c r="AD681" i="2" s="1"/>
  <c r="V681" i="2"/>
  <c r="S681" i="2"/>
  <c r="P681" i="2"/>
  <c r="M681" i="2"/>
  <c r="AF681" i="2" s="1"/>
  <c r="J681" i="2"/>
  <c r="G681" i="2"/>
  <c r="AB680" i="2"/>
  <c r="Y680" i="2"/>
  <c r="AD680" i="2" s="1"/>
  <c r="V680" i="2"/>
  <c r="AE680" i="2" s="1"/>
  <c r="S680" i="2"/>
  <c r="AC680" i="2" s="1"/>
  <c r="P680" i="2"/>
  <c r="M680" i="2"/>
  <c r="AF680" i="2" s="1"/>
  <c r="J680" i="2"/>
  <c r="AG680" i="2" s="1"/>
  <c r="G680" i="2"/>
  <c r="AB679" i="2"/>
  <c r="Y679" i="2"/>
  <c r="AD679" i="2" s="1"/>
  <c r="V679" i="2"/>
  <c r="AE679" i="2" s="1"/>
  <c r="S679" i="2"/>
  <c r="AC679" i="2" s="1"/>
  <c r="P679" i="2"/>
  <c r="M679" i="2"/>
  <c r="AF679" i="2" s="1"/>
  <c r="J679" i="2"/>
  <c r="AG679" i="2" s="1"/>
  <c r="G679" i="2"/>
  <c r="AC678" i="2"/>
  <c r="AB678" i="2"/>
  <c r="Y678" i="2"/>
  <c r="AD678" i="2" s="1"/>
  <c r="V678" i="2"/>
  <c r="AE678" i="2" s="1"/>
  <c r="S678" i="2"/>
  <c r="P678" i="2"/>
  <c r="M678" i="2"/>
  <c r="AF678" i="2" s="1"/>
  <c r="J678" i="2"/>
  <c r="AG678" i="2" s="1"/>
  <c r="G678" i="2"/>
  <c r="AE677" i="2"/>
  <c r="AC677" i="2"/>
  <c r="AB677" i="2"/>
  <c r="Y677" i="2"/>
  <c r="AD677" i="2" s="1"/>
  <c r="V677" i="2"/>
  <c r="S677" i="2"/>
  <c r="P677" i="2"/>
  <c r="M677" i="2"/>
  <c r="AF677" i="2" s="1"/>
  <c r="J677" i="2"/>
  <c r="AG677" i="2" s="1"/>
  <c r="G677" i="2"/>
  <c r="AG676" i="2"/>
  <c r="AE676" i="2"/>
  <c r="AD676" i="2"/>
  <c r="AC676" i="2"/>
  <c r="AB676" i="2"/>
  <c r="Y676" i="2"/>
  <c r="V676" i="2"/>
  <c r="S676" i="2"/>
  <c r="P676" i="2"/>
  <c r="M676" i="2"/>
  <c r="AF676" i="2" s="1"/>
  <c r="J676" i="2"/>
  <c r="G676" i="2"/>
  <c r="AG675" i="2"/>
  <c r="AF675" i="2"/>
  <c r="AE675" i="2"/>
  <c r="AD675" i="2"/>
  <c r="AB675" i="2"/>
  <c r="Y675" i="2"/>
  <c r="V675" i="2"/>
  <c r="S675" i="2"/>
  <c r="AC675" i="2" s="1"/>
  <c r="P675" i="2"/>
  <c r="M675" i="2"/>
  <c r="J675" i="2"/>
  <c r="G675" i="2"/>
  <c r="AB674" i="2"/>
  <c r="Y674" i="2"/>
  <c r="AD674" i="2" s="1"/>
  <c r="AH674" i="2" s="1"/>
  <c r="V674" i="2"/>
  <c r="AE674" i="2" s="1"/>
  <c r="S674" i="2"/>
  <c r="AC674" i="2" s="1"/>
  <c r="P674" i="2"/>
  <c r="M674" i="2"/>
  <c r="AF674" i="2" s="1"/>
  <c r="J674" i="2"/>
  <c r="AG674" i="2" s="1"/>
  <c r="G674" i="2"/>
  <c r="AB673" i="2"/>
  <c r="Y673" i="2"/>
  <c r="AD673" i="2" s="1"/>
  <c r="V673" i="2"/>
  <c r="AE673" i="2" s="1"/>
  <c r="S673" i="2"/>
  <c r="AC673" i="2" s="1"/>
  <c r="P673" i="2"/>
  <c r="M673" i="2"/>
  <c r="AF673" i="2" s="1"/>
  <c r="J673" i="2"/>
  <c r="AG673" i="2" s="1"/>
  <c r="G673" i="2"/>
  <c r="AC672" i="2"/>
  <c r="AB672" i="2"/>
  <c r="Y672" i="2"/>
  <c r="AD672" i="2" s="1"/>
  <c r="AH672" i="2" s="1"/>
  <c r="V672" i="2"/>
  <c r="AE672" i="2" s="1"/>
  <c r="S672" i="2"/>
  <c r="P672" i="2"/>
  <c r="M672" i="2"/>
  <c r="AF672" i="2" s="1"/>
  <c r="J672" i="2"/>
  <c r="AG672" i="2" s="1"/>
  <c r="G672" i="2"/>
  <c r="AE671" i="2"/>
  <c r="AC671" i="2"/>
  <c r="AB671" i="2"/>
  <c r="Y671" i="2"/>
  <c r="AD671" i="2" s="1"/>
  <c r="V671" i="2"/>
  <c r="S671" i="2"/>
  <c r="P671" i="2"/>
  <c r="M671" i="2"/>
  <c r="AF671" i="2" s="1"/>
  <c r="J671" i="2"/>
  <c r="AG671" i="2" s="1"/>
  <c r="G671" i="2"/>
  <c r="AG670" i="2"/>
  <c r="AE670" i="2"/>
  <c r="AD670" i="2"/>
  <c r="AH670" i="2" s="1"/>
  <c r="AC670" i="2"/>
  <c r="AB670" i="2"/>
  <c r="Y670" i="2"/>
  <c r="V670" i="2"/>
  <c r="S670" i="2"/>
  <c r="P670" i="2"/>
  <c r="M670" i="2"/>
  <c r="AF670" i="2" s="1"/>
  <c r="J670" i="2"/>
  <c r="G670" i="2"/>
  <c r="AG669" i="2"/>
  <c r="AF669" i="2"/>
  <c r="AE669" i="2"/>
  <c r="AB669" i="2"/>
  <c r="Y669" i="2"/>
  <c r="AD669" i="2" s="1"/>
  <c r="V669" i="2"/>
  <c r="S669" i="2"/>
  <c r="AC669" i="2" s="1"/>
  <c r="P669" i="2"/>
  <c r="M669" i="2"/>
  <c r="J669" i="2"/>
  <c r="G669" i="2"/>
  <c r="AB668" i="2"/>
  <c r="Y668" i="2"/>
  <c r="AD668" i="2" s="1"/>
  <c r="AH668" i="2" s="1"/>
  <c r="V668" i="2"/>
  <c r="AE668" i="2" s="1"/>
  <c r="S668" i="2"/>
  <c r="AC668" i="2" s="1"/>
  <c r="P668" i="2"/>
  <c r="M668" i="2"/>
  <c r="AF668" i="2" s="1"/>
  <c r="J668" i="2"/>
  <c r="AG668" i="2" s="1"/>
  <c r="G668" i="2"/>
  <c r="AB667" i="2"/>
  <c r="Y667" i="2"/>
  <c r="AD667" i="2" s="1"/>
  <c r="V667" i="2"/>
  <c r="AE667" i="2" s="1"/>
  <c r="S667" i="2"/>
  <c r="AC667" i="2" s="1"/>
  <c r="P667" i="2"/>
  <c r="M667" i="2"/>
  <c r="AF667" i="2" s="1"/>
  <c r="J667" i="2"/>
  <c r="AG667" i="2" s="1"/>
  <c r="G667" i="2"/>
  <c r="AC666" i="2"/>
  <c r="AB666" i="2"/>
  <c r="Y666" i="2"/>
  <c r="AD666" i="2" s="1"/>
  <c r="AH666" i="2" s="1"/>
  <c r="V666" i="2"/>
  <c r="AE666" i="2" s="1"/>
  <c r="S666" i="2"/>
  <c r="P666" i="2"/>
  <c r="M666" i="2"/>
  <c r="AF666" i="2" s="1"/>
  <c r="J666" i="2"/>
  <c r="AG666" i="2" s="1"/>
  <c r="G666" i="2"/>
  <c r="AE665" i="2"/>
  <c r="AC665" i="2"/>
  <c r="AB665" i="2"/>
  <c r="Y665" i="2"/>
  <c r="AD665" i="2" s="1"/>
  <c r="V665" i="2"/>
  <c r="S665" i="2"/>
  <c r="P665" i="2"/>
  <c r="M665" i="2"/>
  <c r="AF665" i="2" s="1"/>
  <c r="J665" i="2"/>
  <c r="AG665" i="2" s="1"/>
  <c r="G665" i="2"/>
  <c r="AG664" i="2"/>
  <c r="AE664" i="2"/>
  <c r="AD664" i="2"/>
  <c r="AH664" i="2" s="1"/>
  <c r="AC664" i="2"/>
  <c r="AB664" i="2"/>
  <c r="Y664" i="2"/>
  <c r="V664" i="2"/>
  <c r="S664" i="2"/>
  <c r="P664" i="2"/>
  <c r="M664" i="2"/>
  <c r="AF664" i="2" s="1"/>
  <c r="J664" i="2"/>
  <c r="G664" i="2"/>
  <c r="AG663" i="2"/>
  <c r="AE663" i="2"/>
  <c r="AD663" i="2"/>
  <c r="AH663" i="2" s="1"/>
  <c r="AB663" i="2"/>
  <c r="Y663" i="2"/>
  <c r="V663" i="2"/>
  <c r="S663" i="2"/>
  <c r="AC663" i="2" s="1"/>
  <c r="P663" i="2"/>
  <c r="M663" i="2"/>
  <c r="AF663" i="2" s="1"/>
  <c r="J663" i="2"/>
  <c r="G663" i="2"/>
  <c r="AG662" i="2"/>
  <c r="AB662" i="2"/>
  <c r="Y662" i="2"/>
  <c r="AD662" i="2" s="1"/>
  <c r="AH662" i="2" s="1"/>
  <c r="V662" i="2"/>
  <c r="AE662" i="2" s="1"/>
  <c r="S662" i="2"/>
  <c r="AC662" i="2" s="1"/>
  <c r="P662" i="2"/>
  <c r="M662" i="2"/>
  <c r="AF662" i="2" s="1"/>
  <c r="J662" i="2"/>
  <c r="G662" i="2"/>
  <c r="AB661" i="2"/>
  <c r="Y661" i="2"/>
  <c r="AD661" i="2" s="1"/>
  <c r="V661" i="2"/>
  <c r="AE661" i="2" s="1"/>
  <c r="S661" i="2"/>
  <c r="AC661" i="2" s="1"/>
  <c r="P661" i="2"/>
  <c r="M661" i="2"/>
  <c r="AF661" i="2" s="1"/>
  <c r="J661" i="2"/>
  <c r="AG661" i="2" s="1"/>
  <c r="G661" i="2"/>
  <c r="AC660" i="2"/>
  <c r="AB660" i="2"/>
  <c r="Y660" i="2"/>
  <c r="AD660" i="2" s="1"/>
  <c r="V660" i="2"/>
  <c r="AE660" i="2" s="1"/>
  <c r="S660" i="2"/>
  <c r="P660" i="2"/>
  <c r="M660" i="2"/>
  <c r="AF660" i="2" s="1"/>
  <c r="J660" i="2"/>
  <c r="AG660" i="2" s="1"/>
  <c r="G660" i="2"/>
  <c r="AE659" i="2"/>
  <c r="AC659" i="2"/>
  <c r="AB659" i="2"/>
  <c r="Y659" i="2"/>
  <c r="AD659" i="2" s="1"/>
  <c r="V659" i="2"/>
  <c r="S659" i="2"/>
  <c r="P659" i="2"/>
  <c r="M659" i="2"/>
  <c r="AF659" i="2" s="1"/>
  <c r="J659" i="2"/>
  <c r="AG659" i="2" s="1"/>
  <c r="G659" i="2"/>
  <c r="AG658" i="2"/>
  <c r="AE658" i="2"/>
  <c r="AD658" i="2"/>
  <c r="AH658" i="2" s="1"/>
  <c r="AC658" i="2"/>
  <c r="AB658" i="2"/>
  <c r="Y658" i="2"/>
  <c r="V658" i="2"/>
  <c r="S658" i="2"/>
  <c r="P658" i="2"/>
  <c r="M658" i="2"/>
  <c r="AF658" i="2" s="1"/>
  <c r="J658" i="2"/>
  <c r="G658" i="2"/>
  <c r="AG657" i="2"/>
  <c r="AF657" i="2"/>
  <c r="AE657" i="2"/>
  <c r="AD657" i="2"/>
  <c r="AB657" i="2"/>
  <c r="Y657" i="2"/>
  <c r="V657" i="2"/>
  <c r="S657" i="2"/>
  <c r="AC657" i="2" s="1"/>
  <c r="P657" i="2"/>
  <c r="M657" i="2"/>
  <c r="J657" i="2"/>
  <c r="G657" i="2"/>
  <c r="AG656" i="2"/>
  <c r="AB656" i="2"/>
  <c r="Y656" i="2"/>
  <c r="AD656" i="2" s="1"/>
  <c r="AH656" i="2" s="1"/>
  <c r="V656" i="2"/>
  <c r="AE656" i="2" s="1"/>
  <c r="S656" i="2"/>
  <c r="AC656" i="2" s="1"/>
  <c r="P656" i="2"/>
  <c r="M656" i="2"/>
  <c r="AF656" i="2" s="1"/>
  <c r="J656" i="2"/>
  <c r="G656" i="2"/>
  <c r="AB655" i="2"/>
  <c r="Y655" i="2"/>
  <c r="AD655" i="2" s="1"/>
  <c r="V655" i="2"/>
  <c r="AE655" i="2" s="1"/>
  <c r="S655" i="2"/>
  <c r="AC655" i="2" s="1"/>
  <c r="P655" i="2"/>
  <c r="M655" i="2"/>
  <c r="AF655" i="2" s="1"/>
  <c r="J655" i="2"/>
  <c r="AG655" i="2" s="1"/>
  <c r="G655" i="2"/>
  <c r="AC654" i="2"/>
  <c r="AB654" i="2"/>
  <c r="Y654" i="2"/>
  <c r="AD654" i="2" s="1"/>
  <c r="V654" i="2"/>
  <c r="AE654" i="2" s="1"/>
  <c r="S654" i="2"/>
  <c r="P654" i="2"/>
  <c r="M654" i="2"/>
  <c r="AF654" i="2" s="1"/>
  <c r="J654" i="2"/>
  <c r="AG654" i="2" s="1"/>
  <c r="G654" i="2"/>
  <c r="AE653" i="2"/>
  <c r="AC653" i="2"/>
  <c r="AB653" i="2"/>
  <c r="Y653" i="2"/>
  <c r="AD653" i="2" s="1"/>
  <c r="AH653" i="2" s="1"/>
  <c r="V653" i="2"/>
  <c r="S653" i="2"/>
  <c r="P653" i="2"/>
  <c r="M653" i="2"/>
  <c r="AF653" i="2" s="1"/>
  <c r="J653" i="2"/>
  <c r="AG653" i="2" s="1"/>
  <c r="G653" i="2"/>
  <c r="AG652" i="2"/>
  <c r="AE652" i="2"/>
  <c r="AD652" i="2"/>
  <c r="AC652" i="2"/>
  <c r="AB652" i="2"/>
  <c r="Y652" i="2"/>
  <c r="V652" i="2"/>
  <c r="S652" i="2"/>
  <c r="P652" i="2"/>
  <c r="M652" i="2"/>
  <c r="AF652" i="2" s="1"/>
  <c r="J652" i="2"/>
  <c r="G652" i="2"/>
  <c r="AG651" i="2"/>
  <c r="AF651" i="2"/>
  <c r="AE651" i="2"/>
  <c r="AD651" i="2"/>
  <c r="AC651" i="2"/>
  <c r="AB651" i="2"/>
  <c r="Y651" i="2"/>
  <c r="V651" i="2"/>
  <c r="S651" i="2"/>
  <c r="P651" i="2"/>
  <c r="M651" i="2"/>
  <c r="J651" i="2"/>
  <c r="G651" i="2"/>
  <c r="AH650" i="2"/>
  <c r="AG650" i="2"/>
  <c r="AE650" i="2"/>
  <c r="AD650" i="2"/>
  <c r="AB650" i="2"/>
  <c r="Y650" i="2"/>
  <c r="V650" i="2"/>
  <c r="S650" i="2"/>
  <c r="AC650" i="2" s="1"/>
  <c r="P650" i="2"/>
  <c r="M650" i="2"/>
  <c r="AF650" i="2" s="1"/>
  <c r="J650" i="2"/>
  <c r="G650" i="2"/>
  <c r="AB649" i="2"/>
  <c r="Y649" i="2"/>
  <c r="AD649" i="2" s="1"/>
  <c r="V649" i="2"/>
  <c r="AE649" i="2" s="1"/>
  <c r="S649" i="2"/>
  <c r="AC649" i="2" s="1"/>
  <c r="P649" i="2"/>
  <c r="M649" i="2"/>
  <c r="AF649" i="2" s="1"/>
  <c r="J649" i="2"/>
  <c r="AG649" i="2" s="1"/>
  <c r="G649" i="2"/>
  <c r="AB648" i="2"/>
  <c r="Y648" i="2"/>
  <c r="AD648" i="2" s="1"/>
  <c r="V648" i="2"/>
  <c r="AE648" i="2" s="1"/>
  <c r="S648" i="2"/>
  <c r="AC648" i="2" s="1"/>
  <c r="P648" i="2"/>
  <c r="M648" i="2"/>
  <c r="AF648" i="2" s="1"/>
  <c r="J648" i="2"/>
  <c r="AG648" i="2" s="1"/>
  <c r="G648" i="2"/>
  <c r="AE647" i="2"/>
  <c r="AC647" i="2"/>
  <c r="AB647" i="2"/>
  <c r="Y647" i="2"/>
  <c r="AD647" i="2" s="1"/>
  <c r="V647" i="2"/>
  <c r="S647" i="2"/>
  <c r="P647" i="2"/>
  <c r="M647" i="2"/>
  <c r="AF647" i="2" s="1"/>
  <c r="J647" i="2"/>
  <c r="AG647" i="2" s="1"/>
  <c r="G647" i="2"/>
  <c r="AG646" i="2"/>
  <c r="AE646" i="2"/>
  <c r="AD646" i="2"/>
  <c r="AC646" i="2"/>
  <c r="AB646" i="2"/>
  <c r="Y646" i="2"/>
  <c r="V646" i="2"/>
  <c r="S646" i="2"/>
  <c r="P646" i="2"/>
  <c r="M646" i="2"/>
  <c r="AF646" i="2" s="1"/>
  <c r="J646" i="2"/>
  <c r="G646" i="2"/>
  <c r="AG645" i="2"/>
  <c r="AF645" i="2"/>
  <c r="AE645" i="2"/>
  <c r="AB645" i="2"/>
  <c r="Y645" i="2"/>
  <c r="AD645" i="2" s="1"/>
  <c r="V645" i="2"/>
  <c r="S645" i="2"/>
  <c r="AC645" i="2" s="1"/>
  <c r="P645" i="2"/>
  <c r="M645" i="2"/>
  <c r="J645" i="2"/>
  <c r="G645" i="2"/>
  <c r="AG644" i="2"/>
  <c r="AE644" i="2"/>
  <c r="AD644" i="2"/>
  <c r="AB644" i="2"/>
  <c r="Y644" i="2"/>
  <c r="V644" i="2"/>
  <c r="S644" i="2"/>
  <c r="AC644" i="2" s="1"/>
  <c r="P644" i="2"/>
  <c r="M644" i="2"/>
  <c r="AF644" i="2" s="1"/>
  <c r="J644" i="2"/>
  <c r="G644" i="2"/>
  <c r="AB643" i="2"/>
  <c r="Y643" i="2"/>
  <c r="AD643" i="2" s="1"/>
  <c r="V643" i="2"/>
  <c r="AE643" i="2" s="1"/>
  <c r="S643" i="2"/>
  <c r="AC643" i="2" s="1"/>
  <c r="P643" i="2"/>
  <c r="M643" i="2"/>
  <c r="AF643" i="2" s="1"/>
  <c r="J643" i="2"/>
  <c r="AG643" i="2" s="1"/>
  <c r="G643" i="2"/>
  <c r="AB642" i="2"/>
  <c r="Y642" i="2"/>
  <c r="AD642" i="2" s="1"/>
  <c r="V642" i="2"/>
  <c r="AE642" i="2" s="1"/>
  <c r="S642" i="2"/>
  <c r="AC642" i="2" s="1"/>
  <c r="P642" i="2"/>
  <c r="M642" i="2"/>
  <c r="AF642" i="2" s="1"/>
  <c r="J642" i="2"/>
  <c r="AG642" i="2" s="1"/>
  <c r="G642" i="2"/>
  <c r="AE641" i="2"/>
  <c r="AC641" i="2"/>
  <c r="AB641" i="2"/>
  <c r="Y641" i="2"/>
  <c r="AD641" i="2" s="1"/>
  <c r="V641" i="2"/>
  <c r="S641" i="2"/>
  <c r="P641" i="2"/>
  <c r="M641" i="2"/>
  <c r="AF641" i="2" s="1"/>
  <c r="J641" i="2"/>
  <c r="AG641" i="2" s="1"/>
  <c r="G641" i="2"/>
  <c r="AG640" i="2"/>
  <c r="AE640" i="2"/>
  <c r="AD640" i="2"/>
  <c r="AC640" i="2"/>
  <c r="AB640" i="2"/>
  <c r="Y640" i="2"/>
  <c r="V640" i="2"/>
  <c r="S640" i="2"/>
  <c r="P640" i="2"/>
  <c r="M640" i="2"/>
  <c r="AF640" i="2" s="1"/>
  <c r="J640" i="2"/>
  <c r="G640" i="2"/>
  <c r="AG639" i="2"/>
  <c r="AE639" i="2"/>
  <c r="AD639" i="2"/>
  <c r="AC639" i="2"/>
  <c r="AB639" i="2"/>
  <c r="Y639" i="2"/>
  <c r="V639" i="2"/>
  <c r="S639" i="2"/>
  <c r="P639" i="2"/>
  <c r="M639" i="2"/>
  <c r="AF639" i="2" s="1"/>
  <c r="J639" i="2"/>
  <c r="G639" i="2"/>
  <c r="AE638" i="2"/>
  <c r="AD638" i="2"/>
  <c r="AB638" i="2"/>
  <c r="Y638" i="2"/>
  <c r="V638" i="2"/>
  <c r="S638" i="2"/>
  <c r="AC638" i="2" s="1"/>
  <c r="P638" i="2"/>
  <c r="M638" i="2"/>
  <c r="AF638" i="2" s="1"/>
  <c r="J638" i="2"/>
  <c r="AG638" i="2" s="1"/>
  <c r="G638" i="2"/>
  <c r="AB637" i="2"/>
  <c r="Y637" i="2"/>
  <c r="AD637" i="2" s="1"/>
  <c r="V637" i="2"/>
  <c r="AE637" i="2" s="1"/>
  <c r="S637" i="2"/>
  <c r="AC637" i="2" s="1"/>
  <c r="P637" i="2"/>
  <c r="M637" i="2"/>
  <c r="AF637" i="2" s="1"/>
  <c r="J637" i="2"/>
  <c r="AG637" i="2" s="1"/>
  <c r="G637" i="2"/>
  <c r="AC636" i="2"/>
  <c r="AB636" i="2"/>
  <c r="Y636" i="2"/>
  <c r="AD636" i="2" s="1"/>
  <c r="AH636" i="2" s="1"/>
  <c r="V636" i="2"/>
  <c r="AE636" i="2" s="1"/>
  <c r="S636" i="2"/>
  <c r="P636" i="2"/>
  <c r="M636" i="2"/>
  <c r="AF636" i="2" s="1"/>
  <c r="J636" i="2"/>
  <c r="AG636" i="2" s="1"/>
  <c r="G636" i="2"/>
  <c r="AC635" i="2"/>
  <c r="AB635" i="2"/>
  <c r="Y635" i="2"/>
  <c r="AD635" i="2" s="1"/>
  <c r="AH635" i="2" s="1"/>
  <c r="V635" i="2"/>
  <c r="AE635" i="2" s="1"/>
  <c r="S635" i="2"/>
  <c r="P635" i="2"/>
  <c r="M635" i="2"/>
  <c r="AF635" i="2" s="1"/>
  <c r="J635" i="2"/>
  <c r="AG635" i="2" s="1"/>
  <c r="G635" i="2"/>
  <c r="AG634" i="2"/>
  <c r="AF634" i="2"/>
  <c r="AE634" i="2"/>
  <c r="AD634" i="2"/>
  <c r="AC634" i="2"/>
  <c r="AB634" i="2"/>
  <c r="Y634" i="2"/>
  <c r="V634" i="2"/>
  <c r="S634" i="2"/>
  <c r="P634" i="2"/>
  <c r="M634" i="2"/>
  <c r="J634" i="2"/>
  <c r="G634" i="2"/>
  <c r="AE633" i="2"/>
  <c r="AD633" i="2"/>
  <c r="AB633" i="2"/>
  <c r="Y633" i="2"/>
  <c r="V633" i="2"/>
  <c r="S633" i="2"/>
  <c r="AC633" i="2" s="1"/>
  <c r="P633" i="2"/>
  <c r="M633" i="2"/>
  <c r="AF633" i="2" s="1"/>
  <c r="J633" i="2"/>
  <c r="AG633" i="2" s="1"/>
  <c r="G633" i="2"/>
  <c r="AG632" i="2"/>
  <c r="AF632" i="2"/>
  <c r="AB632" i="2"/>
  <c r="Y632" i="2"/>
  <c r="AD632" i="2" s="1"/>
  <c r="V632" i="2"/>
  <c r="AE632" i="2" s="1"/>
  <c r="S632" i="2"/>
  <c r="AC632" i="2" s="1"/>
  <c r="P632" i="2"/>
  <c r="M632" i="2"/>
  <c r="J632" i="2"/>
  <c r="G632" i="2"/>
  <c r="AH631" i="2"/>
  <c r="AB631" i="2"/>
  <c r="Y631" i="2"/>
  <c r="AD631" i="2" s="1"/>
  <c r="V631" i="2"/>
  <c r="AE631" i="2" s="1"/>
  <c r="S631" i="2"/>
  <c r="AC631" i="2" s="1"/>
  <c r="P631" i="2"/>
  <c r="M631" i="2"/>
  <c r="AF631" i="2" s="1"/>
  <c r="J631" i="2"/>
  <c r="AG631" i="2" s="1"/>
  <c r="G631" i="2"/>
  <c r="AG630" i="2"/>
  <c r="AF630" i="2"/>
  <c r="AC630" i="2"/>
  <c r="AB630" i="2"/>
  <c r="Y630" i="2"/>
  <c r="AD630" i="2" s="1"/>
  <c r="V630" i="2"/>
  <c r="AE630" i="2" s="1"/>
  <c r="S630" i="2"/>
  <c r="P630" i="2"/>
  <c r="M630" i="2"/>
  <c r="J630" i="2"/>
  <c r="G630" i="2"/>
  <c r="AC629" i="2"/>
  <c r="AB629" i="2"/>
  <c r="Y629" i="2"/>
  <c r="AD629" i="2" s="1"/>
  <c r="V629" i="2"/>
  <c r="AE629" i="2" s="1"/>
  <c r="S629" i="2"/>
  <c r="P629" i="2"/>
  <c r="M629" i="2"/>
  <c r="AF629" i="2" s="1"/>
  <c r="J629" i="2"/>
  <c r="AG629" i="2" s="1"/>
  <c r="G629" i="2"/>
  <c r="AG628" i="2"/>
  <c r="AF628" i="2"/>
  <c r="AE628" i="2"/>
  <c r="AD628" i="2"/>
  <c r="AC628" i="2"/>
  <c r="AB628" i="2"/>
  <c r="Y628" i="2"/>
  <c r="V628" i="2"/>
  <c r="S628" i="2"/>
  <c r="P628" i="2"/>
  <c r="M628" i="2"/>
  <c r="J628" i="2"/>
  <c r="G628" i="2"/>
  <c r="AF627" i="2"/>
  <c r="AE627" i="2"/>
  <c r="AD627" i="2"/>
  <c r="AH627" i="2" s="1"/>
  <c r="AB627" i="2"/>
  <c r="Y627" i="2"/>
  <c r="V627" i="2"/>
  <c r="S627" i="2"/>
  <c r="AC627" i="2" s="1"/>
  <c r="P627" i="2"/>
  <c r="M627" i="2"/>
  <c r="J627" i="2"/>
  <c r="AG627" i="2" s="1"/>
  <c r="G627" i="2"/>
  <c r="AG626" i="2"/>
  <c r="AF626" i="2"/>
  <c r="AB626" i="2"/>
  <c r="Y626" i="2"/>
  <c r="AD626" i="2" s="1"/>
  <c r="AH626" i="2" s="1"/>
  <c r="V626" i="2"/>
  <c r="AE626" i="2" s="1"/>
  <c r="S626" i="2"/>
  <c r="AC626" i="2" s="1"/>
  <c r="P626" i="2"/>
  <c r="M626" i="2"/>
  <c r="J626" i="2"/>
  <c r="G626" i="2"/>
  <c r="AC625" i="2"/>
  <c r="AB625" i="2"/>
  <c r="Y625" i="2"/>
  <c r="AD625" i="2" s="1"/>
  <c r="V625" i="2"/>
  <c r="AE625" i="2" s="1"/>
  <c r="S625" i="2"/>
  <c r="P625" i="2"/>
  <c r="M625" i="2"/>
  <c r="AF625" i="2" s="1"/>
  <c r="J625" i="2"/>
  <c r="AG625" i="2" s="1"/>
  <c r="G625" i="2"/>
  <c r="AG624" i="2"/>
  <c r="AF624" i="2"/>
  <c r="AB624" i="2"/>
  <c r="Y624" i="2"/>
  <c r="AD624" i="2" s="1"/>
  <c r="V624" i="2"/>
  <c r="AE624" i="2" s="1"/>
  <c r="S624" i="2"/>
  <c r="AC624" i="2" s="1"/>
  <c r="P624" i="2"/>
  <c r="M624" i="2"/>
  <c r="J624" i="2"/>
  <c r="G624" i="2"/>
  <c r="AG623" i="2"/>
  <c r="AC623" i="2"/>
  <c r="AB623" i="2"/>
  <c r="Y623" i="2"/>
  <c r="AD623" i="2" s="1"/>
  <c r="AH623" i="2" s="1"/>
  <c r="V623" i="2"/>
  <c r="AE623" i="2" s="1"/>
  <c r="S623" i="2"/>
  <c r="P623" i="2"/>
  <c r="M623" i="2"/>
  <c r="AF623" i="2" s="1"/>
  <c r="J623" i="2"/>
  <c r="G623" i="2"/>
  <c r="AG622" i="2"/>
  <c r="AF622" i="2"/>
  <c r="AE622" i="2"/>
  <c r="AD622" i="2"/>
  <c r="AC622" i="2"/>
  <c r="AB622" i="2"/>
  <c r="Y622" i="2"/>
  <c r="V622" i="2"/>
  <c r="S622" i="2"/>
  <c r="P622" i="2"/>
  <c r="M622" i="2"/>
  <c r="J622" i="2"/>
  <c r="G622" i="2"/>
  <c r="AE621" i="2"/>
  <c r="AD621" i="2"/>
  <c r="AH621" i="2" s="1"/>
  <c r="AB621" i="2"/>
  <c r="Y621" i="2"/>
  <c r="V621" i="2"/>
  <c r="S621" i="2"/>
  <c r="AC621" i="2" s="1"/>
  <c r="P621" i="2"/>
  <c r="M621" i="2"/>
  <c r="AF621" i="2" s="1"/>
  <c r="J621" i="2"/>
  <c r="AG621" i="2" s="1"/>
  <c r="G621" i="2"/>
  <c r="AF620" i="2"/>
  <c r="AB620" i="2"/>
  <c r="Y620" i="2"/>
  <c r="AD620" i="2" s="1"/>
  <c r="V620" i="2"/>
  <c r="AE620" i="2" s="1"/>
  <c r="S620" i="2"/>
  <c r="AC620" i="2" s="1"/>
  <c r="P620" i="2"/>
  <c r="M620" i="2"/>
  <c r="J620" i="2"/>
  <c r="AG620" i="2" s="1"/>
  <c r="G620" i="2"/>
  <c r="AC619" i="2"/>
  <c r="AB619" i="2"/>
  <c r="Y619" i="2"/>
  <c r="AD619" i="2" s="1"/>
  <c r="V619" i="2"/>
  <c r="AE619" i="2" s="1"/>
  <c r="S619" i="2"/>
  <c r="P619" i="2"/>
  <c r="M619" i="2"/>
  <c r="AF619" i="2" s="1"/>
  <c r="J619" i="2"/>
  <c r="AG619" i="2" s="1"/>
  <c r="G619" i="2"/>
  <c r="AG618" i="2"/>
  <c r="AF618" i="2"/>
  <c r="AB618" i="2"/>
  <c r="Y618" i="2"/>
  <c r="AD618" i="2" s="1"/>
  <c r="V618" i="2"/>
  <c r="AE618" i="2" s="1"/>
  <c r="S618" i="2"/>
  <c r="AC618" i="2" s="1"/>
  <c r="P618" i="2"/>
  <c r="M618" i="2"/>
  <c r="J618" i="2"/>
  <c r="G618" i="2"/>
  <c r="AG617" i="2"/>
  <c r="AE617" i="2"/>
  <c r="AC617" i="2"/>
  <c r="AB617" i="2"/>
  <c r="Y617" i="2"/>
  <c r="AD617" i="2" s="1"/>
  <c r="AH617" i="2" s="1"/>
  <c r="V617" i="2"/>
  <c r="S617" i="2"/>
  <c r="P617" i="2"/>
  <c r="M617" i="2"/>
  <c r="AF617" i="2" s="1"/>
  <c r="J617" i="2"/>
  <c r="G617" i="2"/>
  <c r="AG616" i="2"/>
  <c r="AF616" i="2"/>
  <c r="AE616" i="2"/>
  <c r="AD616" i="2"/>
  <c r="AC616" i="2"/>
  <c r="AB616" i="2"/>
  <c r="Y616" i="2"/>
  <c r="V616" i="2"/>
  <c r="S616" i="2"/>
  <c r="P616" i="2"/>
  <c r="M616" i="2"/>
  <c r="J616" i="2"/>
  <c r="G616" i="2"/>
  <c r="AE615" i="2"/>
  <c r="AD615" i="2"/>
  <c r="AB615" i="2"/>
  <c r="Y615" i="2"/>
  <c r="V615" i="2"/>
  <c r="S615" i="2"/>
  <c r="AC615" i="2" s="1"/>
  <c r="P615" i="2"/>
  <c r="M615" i="2"/>
  <c r="AF615" i="2" s="1"/>
  <c r="J615" i="2"/>
  <c r="AG615" i="2" s="1"/>
  <c r="G615" i="2"/>
  <c r="AF614" i="2"/>
  <c r="AB614" i="2"/>
  <c r="Y614" i="2"/>
  <c r="AD614" i="2" s="1"/>
  <c r="V614" i="2"/>
  <c r="AE614" i="2" s="1"/>
  <c r="S614" i="2"/>
  <c r="AC614" i="2" s="1"/>
  <c r="P614" i="2"/>
  <c r="M614" i="2"/>
  <c r="J614" i="2"/>
  <c r="AG614" i="2" s="1"/>
  <c r="AH614" i="2" s="1"/>
  <c r="G614" i="2"/>
  <c r="AH613" i="2"/>
  <c r="AC613" i="2"/>
  <c r="AB613" i="2"/>
  <c r="Y613" i="2"/>
  <c r="AD613" i="2" s="1"/>
  <c r="V613" i="2"/>
  <c r="AE613" i="2" s="1"/>
  <c r="S613" i="2"/>
  <c r="P613" i="2"/>
  <c r="M613" i="2"/>
  <c r="AF613" i="2" s="1"/>
  <c r="J613" i="2"/>
  <c r="AG613" i="2" s="1"/>
  <c r="G613" i="2"/>
  <c r="AG612" i="2"/>
  <c r="AF612" i="2"/>
  <c r="AC612" i="2"/>
  <c r="AB612" i="2"/>
  <c r="Y612" i="2"/>
  <c r="AD612" i="2" s="1"/>
  <c r="V612" i="2"/>
  <c r="AE612" i="2" s="1"/>
  <c r="S612" i="2"/>
  <c r="P612" i="2"/>
  <c r="M612" i="2"/>
  <c r="J612" i="2"/>
  <c r="G612" i="2"/>
  <c r="AG611" i="2"/>
  <c r="AE611" i="2"/>
  <c r="AD611" i="2"/>
  <c r="AC611" i="2"/>
  <c r="AB611" i="2"/>
  <c r="Y611" i="2"/>
  <c r="V611" i="2"/>
  <c r="S611" i="2"/>
  <c r="P611" i="2"/>
  <c r="M611" i="2"/>
  <c r="AF611" i="2" s="1"/>
  <c r="J611" i="2"/>
  <c r="G611" i="2"/>
  <c r="AG610" i="2"/>
  <c r="AF610" i="2"/>
  <c r="AE610" i="2"/>
  <c r="AD610" i="2"/>
  <c r="AH610" i="2" s="1"/>
  <c r="AC610" i="2"/>
  <c r="AB610" i="2"/>
  <c r="Y610" i="2"/>
  <c r="V610" i="2"/>
  <c r="S610" i="2"/>
  <c r="P610" i="2"/>
  <c r="M610" i="2"/>
  <c r="J610" i="2"/>
  <c r="G610" i="2"/>
  <c r="AF609" i="2"/>
  <c r="AE609" i="2"/>
  <c r="AH609" i="2" s="1"/>
  <c r="AD609" i="2"/>
  <c r="AB609" i="2"/>
  <c r="Y609" i="2"/>
  <c r="V609" i="2"/>
  <c r="S609" i="2"/>
  <c r="AC609" i="2" s="1"/>
  <c r="P609" i="2"/>
  <c r="M609" i="2"/>
  <c r="J609" i="2"/>
  <c r="AG609" i="2" s="1"/>
  <c r="G609" i="2"/>
  <c r="AG608" i="2"/>
  <c r="AF608" i="2"/>
  <c r="AH608" i="2" s="1"/>
  <c r="AB608" i="2"/>
  <c r="Y608" i="2"/>
  <c r="AD608" i="2" s="1"/>
  <c r="V608" i="2"/>
  <c r="AE608" i="2" s="1"/>
  <c r="S608" i="2"/>
  <c r="AC608" i="2" s="1"/>
  <c r="P608" i="2"/>
  <c r="M608" i="2"/>
  <c r="J608" i="2"/>
  <c r="G608" i="2"/>
  <c r="AC607" i="2"/>
  <c r="AB607" i="2"/>
  <c r="Y607" i="2"/>
  <c r="AD607" i="2" s="1"/>
  <c r="AH607" i="2" s="1"/>
  <c r="V607" i="2"/>
  <c r="AE607" i="2" s="1"/>
  <c r="S607" i="2"/>
  <c r="P607" i="2"/>
  <c r="M607" i="2"/>
  <c r="AF607" i="2" s="1"/>
  <c r="J607" i="2"/>
  <c r="AG607" i="2" s="1"/>
  <c r="G607" i="2"/>
  <c r="AG606" i="2"/>
  <c r="AF606" i="2"/>
  <c r="AB606" i="2"/>
  <c r="Y606" i="2"/>
  <c r="AD606" i="2" s="1"/>
  <c r="V606" i="2"/>
  <c r="AE606" i="2" s="1"/>
  <c r="S606" i="2"/>
  <c r="AC606" i="2" s="1"/>
  <c r="P606" i="2"/>
  <c r="M606" i="2"/>
  <c r="J606" i="2"/>
  <c r="G606" i="2"/>
  <c r="AG605" i="2"/>
  <c r="AC605" i="2"/>
  <c r="AB605" i="2"/>
  <c r="Y605" i="2"/>
  <c r="AD605" i="2" s="1"/>
  <c r="AH605" i="2" s="1"/>
  <c r="V605" i="2"/>
  <c r="AE605" i="2" s="1"/>
  <c r="S605" i="2"/>
  <c r="P605" i="2"/>
  <c r="M605" i="2"/>
  <c r="AF605" i="2" s="1"/>
  <c r="J605" i="2"/>
  <c r="G605" i="2"/>
  <c r="AG604" i="2"/>
  <c r="AF604" i="2"/>
  <c r="AE604" i="2"/>
  <c r="AD604" i="2"/>
  <c r="AC604" i="2"/>
  <c r="AB604" i="2"/>
  <c r="Y604" i="2"/>
  <c r="V604" i="2"/>
  <c r="S604" i="2"/>
  <c r="P604" i="2"/>
  <c r="M604" i="2"/>
  <c r="J604" i="2"/>
  <c r="G604" i="2"/>
  <c r="AF603" i="2"/>
  <c r="AE603" i="2"/>
  <c r="AD603" i="2"/>
  <c r="AH603" i="2" s="1"/>
  <c r="AB603" i="2"/>
  <c r="Y603" i="2"/>
  <c r="V603" i="2"/>
  <c r="S603" i="2"/>
  <c r="AC603" i="2" s="1"/>
  <c r="P603" i="2"/>
  <c r="M603" i="2"/>
  <c r="J603" i="2"/>
  <c r="AG603" i="2" s="1"/>
  <c r="G603" i="2"/>
  <c r="AG602" i="2"/>
  <c r="AF602" i="2"/>
  <c r="AB602" i="2"/>
  <c r="Y602" i="2"/>
  <c r="AD602" i="2" s="1"/>
  <c r="V602" i="2"/>
  <c r="AE602" i="2" s="1"/>
  <c r="S602" i="2"/>
  <c r="AC602" i="2" s="1"/>
  <c r="P602" i="2"/>
  <c r="M602" i="2"/>
  <c r="J602" i="2"/>
  <c r="G602" i="2"/>
  <c r="AC601" i="2"/>
  <c r="AB601" i="2"/>
  <c r="Y601" i="2"/>
  <c r="AD601" i="2" s="1"/>
  <c r="AH601" i="2" s="1"/>
  <c r="V601" i="2"/>
  <c r="AE601" i="2" s="1"/>
  <c r="S601" i="2"/>
  <c r="P601" i="2"/>
  <c r="M601" i="2"/>
  <c r="AF601" i="2" s="1"/>
  <c r="J601" i="2"/>
  <c r="AG601" i="2" s="1"/>
  <c r="G601" i="2"/>
  <c r="AG600" i="2"/>
  <c r="AF600" i="2"/>
  <c r="AB600" i="2"/>
  <c r="Y600" i="2"/>
  <c r="AD600" i="2" s="1"/>
  <c r="V600" i="2"/>
  <c r="AE600" i="2" s="1"/>
  <c r="S600" i="2"/>
  <c r="AC600" i="2" s="1"/>
  <c r="P600" i="2"/>
  <c r="M600" i="2"/>
  <c r="J600" i="2"/>
  <c r="G600" i="2"/>
  <c r="AG599" i="2"/>
  <c r="AC599" i="2"/>
  <c r="AB599" i="2"/>
  <c r="Y599" i="2"/>
  <c r="AD599" i="2" s="1"/>
  <c r="V599" i="2"/>
  <c r="AE599" i="2" s="1"/>
  <c r="S599" i="2"/>
  <c r="P599" i="2"/>
  <c r="M599" i="2"/>
  <c r="AF599" i="2" s="1"/>
  <c r="J599" i="2"/>
  <c r="G599" i="2"/>
  <c r="AG598" i="2"/>
  <c r="AF598" i="2"/>
  <c r="AE598" i="2"/>
  <c r="AD598" i="2"/>
  <c r="AC598" i="2"/>
  <c r="AB598" i="2"/>
  <c r="Y598" i="2"/>
  <c r="V598" i="2"/>
  <c r="S598" i="2"/>
  <c r="P598" i="2"/>
  <c r="M598" i="2"/>
  <c r="J598" i="2"/>
  <c r="G598" i="2"/>
  <c r="AE597" i="2"/>
  <c r="AD597" i="2"/>
  <c r="AH597" i="2" s="1"/>
  <c r="AB597" i="2"/>
  <c r="Y597" i="2"/>
  <c r="V597" i="2"/>
  <c r="S597" i="2"/>
  <c r="AC597" i="2" s="1"/>
  <c r="P597" i="2"/>
  <c r="M597" i="2"/>
  <c r="AF597" i="2" s="1"/>
  <c r="J597" i="2"/>
  <c r="AG597" i="2" s="1"/>
  <c r="G597" i="2"/>
  <c r="AF596" i="2"/>
  <c r="AB596" i="2"/>
  <c r="Y596" i="2"/>
  <c r="AD596" i="2" s="1"/>
  <c r="AH596" i="2" s="1"/>
  <c r="V596" i="2"/>
  <c r="AE596" i="2" s="1"/>
  <c r="S596" i="2"/>
  <c r="AC596" i="2" s="1"/>
  <c r="P596" i="2"/>
  <c r="M596" i="2"/>
  <c r="J596" i="2"/>
  <c r="AG596" i="2" s="1"/>
  <c r="G596" i="2"/>
  <c r="AC595" i="2"/>
  <c r="AB595" i="2"/>
  <c r="Y595" i="2"/>
  <c r="AD595" i="2" s="1"/>
  <c r="V595" i="2"/>
  <c r="AE595" i="2" s="1"/>
  <c r="S595" i="2"/>
  <c r="P595" i="2"/>
  <c r="M595" i="2"/>
  <c r="AF595" i="2" s="1"/>
  <c r="J595" i="2"/>
  <c r="AG595" i="2" s="1"/>
  <c r="G595" i="2"/>
  <c r="AG594" i="2"/>
  <c r="AF594" i="2"/>
  <c r="AB594" i="2"/>
  <c r="Y594" i="2"/>
  <c r="AD594" i="2" s="1"/>
  <c r="V594" i="2"/>
  <c r="AE594" i="2" s="1"/>
  <c r="S594" i="2"/>
  <c r="AC594" i="2" s="1"/>
  <c r="P594" i="2"/>
  <c r="M594" i="2"/>
  <c r="J594" i="2"/>
  <c r="G594" i="2"/>
  <c r="AG593" i="2"/>
  <c r="AE593" i="2"/>
  <c r="AC593" i="2"/>
  <c r="AB593" i="2"/>
  <c r="Y593" i="2"/>
  <c r="AD593" i="2" s="1"/>
  <c r="AH593" i="2" s="1"/>
  <c r="V593" i="2"/>
  <c r="S593" i="2"/>
  <c r="P593" i="2"/>
  <c r="M593" i="2"/>
  <c r="AF593" i="2" s="1"/>
  <c r="J593" i="2"/>
  <c r="G593" i="2"/>
  <c r="AG592" i="2"/>
  <c r="AF592" i="2"/>
  <c r="AE592" i="2"/>
  <c r="AD592" i="2"/>
  <c r="AC592" i="2"/>
  <c r="AB592" i="2"/>
  <c r="Y592" i="2"/>
  <c r="V592" i="2"/>
  <c r="S592" i="2"/>
  <c r="P592" i="2"/>
  <c r="M592" i="2"/>
  <c r="J592" i="2"/>
  <c r="G592" i="2"/>
  <c r="AE591" i="2"/>
  <c r="AD591" i="2"/>
  <c r="AB591" i="2"/>
  <c r="Y591" i="2"/>
  <c r="V591" i="2"/>
  <c r="S591" i="2"/>
  <c r="AC591" i="2" s="1"/>
  <c r="P591" i="2"/>
  <c r="M591" i="2"/>
  <c r="AF591" i="2" s="1"/>
  <c r="J591" i="2"/>
  <c r="AG591" i="2" s="1"/>
  <c r="G591" i="2"/>
  <c r="AF590" i="2"/>
  <c r="AB590" i="2"/>
  <c r="Y590" i="2"/>
  <c r="AD590" i="2" s="1"/>
  <c r="V590" i="2"/>
  <c r="AE590" i="2" s="1"/>
  <c r="S590" i="2"/>
  <c r="AC590" i="2" s="1"/>
  <c r="P590" i="2"/>
  <c r="M590" i="2"/>
  <c r="J590" i="2"/>
  <c r="AG590" i="2" s="1"/>
  <c r="AH590" i="2" s="1"/>
  <c r="G590" i="2"/>
  <c r="AH589" i="2"/>
  <c r="AC589" i="2"/>
  <c r="AB589" i="2"/>
  <c r="Y589" i="2"/>
  <c r="AD589" i="2" s="1"/>
  <c r="V589" i="2"/>
  <c r="AE589" i="2" s="1"/>
  <c r="S589" i="2"/>
  <c r="P589" i="2"/>
  <c r="M589" i="2"/>
  <c r="AF589" i="2" s="1"/>
  <c r="J589" i="2"/>
  <c r="AG589" i="2" s="1"/>
  <c r="G589" i="2"/>
  <c r="AG588" i="2"/>
  <c r="AF588" i="2"/>
  <c r="AC588" i="2"/>
  <c r="AB588" i="2"/>
  <c r="Y588" i="2"/>
  <c r="AD588" i="2" s="1"/>
  <c r="V588" i="2"/>
  <c r="AE588" i="2" s="1"/>
  <c r="S588" i="2"/>
  <c r="P588" i="2"/>
  <c r="M588" i="2"/>
  <c r="J588" i="2"/>
  <c r="G588" i="2"/>
  <c r="AG587" i="2"/>
  <c r="AE587" i="2"/>
  <c r="AD587" i="2"/>
  <c r="AH587" i="2" s="1"/>
  <c r="AC587" i="2"/>
  <c r="AB587" i="2"/>
  <c r="Y587" i="2"/>
  <c r="V587" i="2"/>
  <c r="S587" i="2"/>
  <c r="P587" i="2"/>
  <c r="M587" i="2"/>
  <c r="AF587" i="2" s="1"/>
  <c r="J587" i="2"/>
  <c r="G587" i="2"/>
  <c r="AG586" i="2"/>
  <c r="AF586" i="2"/>
  <c r="AE586" i="2"/>
  <c r="AD586" i="2"/>
  <c r="AH586" i="2" s="1"/>
  <c r="AC586" i="2"/>
  <c r="AB586" i="2"/>
  <c r="Y586" i="2"/>
  <c r="V586" i="2"/>
  <c r="S586" i="2"/>
  <c r="P586" i="2"/>
  <c r="M586" i="2"/>
  <c r="J586" i="2"/>
  <c r="G586" i="2"/>
  <c r="AF585" i="2"/>
  <c r="AE585" i="2"/>
  <c r="AH585" i="2" s="1"/>
  <c r="AD585" i="2"/>
  <c r="AB585" i="2"/>
  <c r="Y585" i="2"/>
  <c r="V585" i="2"/>
  <c r="S585" i="2"/>
  <c r="AC585" i="2" s="1"/>
  <c r="P585" i="2"/>
  <c r="M585" i="2"/>
  <c r="J585" i="2"/>
  <c r="AG585" i="2" s="1"/>
  <c r="G585" i="2"/>
  <c r="AG584" i="2"/>
  <c r="AF584" i="2"/>
  <c r="AH584" i="2" s="1"/>
  <c r="AB584" i="2"/>
  <c r="Y584" i="2"/>
  <c r="AD584" i="2" s="1"/>
  <c r="V584" i="2"/>
  <c r="AE584" i="2" s="1"/>
  <c r="S584" i="2"/>
  <c r="AC584" i="2" s="1"/>
  <c r="P584" i="2"/>
  <c r="M584" i="2"/>
  <c r="J584" i="2"/>
  <c r="G584" i="2"/>
  <c r="AC583" i="2"/>
  <c r="AB583" i="2"/>
  <c r="Y583" i="2"/>
  <c r="AD583" i="2" s="1"/>
  <c r="AH583" i="2" s="1"/>
  <c r="V583" i="2"/>
  <c r="AE583" i="2" s="1"/>
  <c r="S583" i="2"/>
  <c r="P583" i="2"/>
  <c r="M583" i="2"/>
  <c r="AF583" i="2" s="1"/>
  <c r="J583" i="2"/>
  <c r="AG583" i="2" s="1"/>
  <c r="G583" i="2"/>
  <c r="AG582" i="2"/>
  <c r="AF582" i="2"/>
  <c r="AB582" i="2"/>
  <c r="Y582" i="2"/>
  <c r="AD582" i="2" s="1"/>
  <c r="V582" i="2"/>
  <c r="AE582" i="2" s="1"/>
  <c r="S582" i="2"/>
  <c r="AC582" i="2" s="1"/>
  <c r="P582" i="2"/>
  <c r="M582" i="2"/>
  <c r="J582" i="2"/>
  <c r="G582" i="2"/>
  <c r="AG581" i="2"/>
  <c r="AC581" i="2"/>
  <c r="AB581" i="2"/>
  <c r="Y581" i="2"/>
  <c r="AD581" i="2" s="1"/>
  <c r="AH581" i="2" s="1"/>
  <c r="V581" i="2"/>
  <c r="AE581" i="2" s="1"/>
  <c r="S581" i="2"/>
  <c r="P581" i="2"/>
  <c r="M581" i="2"/>
  <c r="AF581" i="2" s="1"/>
  <c r="J581" i="2"/>
  <c r="G581" i="2"/>
  <c r="AG580" i="2"/>
  <c r="AF580" i="2"/>
  <c r="AE580" i="2"/>
  <c r="AD580" i="2"/>
  <c r="AC580" i="2"/>
  <c r="AB580" i="2"/>
  <c r="Y580" i="2"/>
  <c r="V580" i="2"/>
  <c r="S580" i="2"/>
  <c r="P580" i="2"/>
  <c r="M580" i="2"/>
  <c r="J580" i="2"/>
  <c r="G580" i="2"/>
  <c r="AF579" i="2"/>
  <c r="AE579" i="2"/>
  <c r="AD579" i="2"/>
  <c r="AH579" i="2" s="1"/>
  <c r="AB579" i="2"/>
  <c r="Y579" i="2"/>
  <c r="V579" i="2"/>
  <c r="S579" i="2"/>
  <c r="AC579" i="2" s="1"/>
  <c r="P579" i="2"/>
  <c r="M579" i="2"/>
  <c r="J579" i="2"/>
  <c r="AG579" i="2" s="1"/>
  <c r="G579" i="2"/>
  <c r="AG578" i="2"/>
  <c r="AF578" i="2"/>
  <c r="AB578" i="2"/>
  <c r="Y578" i="2"/>
  <c r="AD578" i="2" s="1"/>
  <c r="AH578" i="2" s="1"/>
  <c r="V578" i="2"/>
  <c r="AE578" i="2" s="1"/>
  <c r="S578" i="2"/>
  <c r="AC578" i="2" s="1"/>
  <c r="P578" i="2"/>
  <c r="M578" i="2"/>
  <c r="J578" i="2"/>
  <c r="G578" i="2"/>
  <c r="AC577" i="2"/>
  <c r="AB577" i="2"/>
  <c r="Y577" i="2"/>
  <c r="AD577" i="2" s="1"/>
  <c r="V577" i="2"/>
  <c r="AE577" i="2" s="1"/>
  <c r="S577" i="2"/>
  <c r="P577" i="2"/>
  <c r="M577" i="2"/>
  <c r="AF577" i="2" s="1"/>
  <c r="J577" i="2"/>
  <c r="AG577" i="2" s="1"/>
  <c r="G577" i="2"/>
  <c r="AG576" i="2"/>
  <c r="AF576" i="2"/>
  <c r="AB576" i="2"/>
  <c r="Y576" i="2"/>
  <c r="AD576" i="2" s="1"/>
  <c r="V576" i="2"/>
  <c r="AE576" i="2" s="1"/>
  <c r="S576" i="2"/>
  <c r="AC576" i="2" s="1"/>
  <c r="P576" i="2"/>
  <c r="M576" i="2"/>
  <c r="J576" i="2"/>
  <c r="G576" i="2"/>
  <c r="AG575" i="2"/>
  <c r="AC575" i="2"/>
  <c r="AB575" i="2"/>
  <c r="Y575" i="2"/>
  <c r="AD575" i="2" s="1"/>
  <c r="V575" i="2"/>
  <c r="AE575" i="2" s="1"/>
  <c r="S575" i="2"/>
  <c r="P575" i="2"/>
  <c r="M575" i="2"/>
  <c r="AF575" i="2" s="1"/>
  <c r="J575" i="2"/>
  <c r="G575" i="2"/>
  <c r="AG574" i="2"/>
  <c r="AF574" i="2"/>
  <c r="AE574" i="2"/>
  <c r="AD574" i="2"/>
  <c r="AC574" i="2"/>
  <c r="AB574" i="2"/>
  <c r="Y574" i="2"/>
  <c r="V574" i="2"/>
  <c r="S574" i="2"/>
  <c r="P574" i="2"/>
  <c r="M574" i="2"/>
  <c r="J574" i="2"/>
  <c r="G574" i="2"/>
  <c r="AE573" i="2"/>
  <c r="AD573" i="2"/>
  <c r="AB573" i="2"/>
  <c r="Y573" i="2"/>
  <c r="V573" i="2"/>
  <c r="S573" i="2"/>
  <c r="AC573" i="2" s="1"/>
  <c r="P573" i="2"/>
  <c r="M573" i="2"/>
  <c r="AF573" i="2" s="1"/>
  <c r="J573" i="2"/>
  <c r="AG573" i="2" s="1"/>
  <c r="G573" i="2"/>
  <c r="AF572" i="2"/>
  <c r="AB572" i="2"/>
  <c r="Y572" i="2"/>
  <c r="AD572" i="2" s="1"/>
  <c r="V572" i="2"/>
  <c r="AE572" i="2" s="1"/>
  <c r="S572" i="2"/>
  <c r="AC572" i="2" s="1"/>
  <c r="P572" i="2"/>
  <c r="M572" i="2"/>
  <c r="J572" i="2"/>
  <c r="AG572" i="2" s="1"/>
  <c r="G572" i="2"/>
  <c r="AC571" i="2"/>
  <c r="AB571" i="2"/>
  <c r="Y571" i="2"/>
  <c r="AD571" i="2" s="1"/>
  <c r="AH571" i="2" s="1"/>
  <c r="V571" i="2"/>
  <c r="AE571" i="2" s="1"/>
  <c r="S571" i="2"/>
  <c r="P571" i="2"/>
  <c r="M571" i="2"/>
  <c r="AF571" i="2" s="1"/>
  <c r="J571" i="2"/>
  <c r="AG571" i="2" s="1"/>
  <c r="G571" i="2"/>
  <c r="AG570" i="2"/>
  <c r="AF570" i="2"/>
  <c r="AB570" i="2"/>
  <c r="Y570" i="2"/>
  <c r="AD570" i="2" s="1"/>
  <c r="V570" i="2"/>
  <c r="AE570" i="2" s="1"/>
  <c r="S570" i="2"/>
  <c r="AC570" i="2" s="1"/>
  <c r="P570" i="2"/>
  <c r="M570" i="2"/>
  <c r="J570" i="2"/>
  <c r="G570" i="2"/>
  <c r="AG569" i="2"/>
  <c r="AE569" i="2"/>
  <c r="AC569" i="2"/>
  <c r="AB569" i="2"/>
  <c r="Y569" i="2"/>
  <c r="AD569" i="2" s="1"/>
  <c r="AH569" i="2" s="1"/>
  <c r="V569" i="2"/>
  <c r="S569" i="2"/>
  <c r="P569" i="2"/>
  <c r="M569" i="2"/>
  <c r="AF569" i="2" s="1"/>
  <c r="J569" i="2"/>
  <c r="G569" i="2"/>
  <c r="AG568" i="2"/>
  <c r="AF568" i="2"/>
  <c r="AE568" i="2"/>
  <c r="AD568" i="2"/>
  <c r="AC568" i="2"/>
  <c r="AB568" i="2"/>
  <c r="Y568" i="2"/>
  <c r="V568" i="2"/>
  <c r="S568" i="2"/>
  <c r="P568" i="2"/>
  <c r="M568" i="2"/>
  <c r="J568" i="2"/>
  <c r="G568" i="2"/>
  <c r="AE567" i="2"/>
  <c r="AD567" i="2"/>
  <c r="AB567" i="2"/>
  <c r="Y567" i="2"/>
  <c r="V567" i="2"/>
  <c r="S567" i="2"/>
  <c r="AC567" i="2" s="1"/>
  <c r="P567" i="2"/>
  <c r="M567" i="2"/>
  <c r="AF567" i="2" s="1"/>
  <c r="AH567" i="2" s="1"/>
  <c r="J567" i="2"/>
  <c r="AG567" i="2" s="1"/>
  <c r="G567" i="2"/>
  <c r="AF566" i="2"/>
  <c r="AB566" i="2"/>
  <c r="Y566" i="2"/>
  <c r="AD566" i="2" s="1"/>
  <c r="V566" i="2"/>
  <c r="AE566" i="2" s="1"/>
  <c r="S566" i="2"/>
  <c r="AC566" i="2" s="1"/>
  <c r="P566" i="2"/>
  <c r="M566" i="2"/>
  <c r="J566" i="2"/>
  <c r="AG566" i="2" s="1"/>
  <c r="AH566" i="2" s="1"/>
  <c r="G566" i="2"/>
  <c r="AH565" i="2"/>
  <c r="AC565" i="2"/>
  <c r="AB565" i="2"/>
  <c r="Y565" i="2"/>
  <c r="AD565" i="2" s="1"/>
  <c r="V565" i="2"/>
  <c r="AE565" i="2" s="1"/>
  <c r="S565" i="2"/>
  <c r="P565" i="2"/>
  <c r="M565" i="2"/>
  <c r="AF565" i="2" s="1"/>
  <c r="J565" i="2"/>
  <c r="AG565" i="2" s="1"/>
  <c r="G565" i="2"/>
  <c r="AG564" i="2"/>
  <c r="AF564" i="2"/>
  <c r="AC564" i="2"/>
  <c r="AB564" i="2"/>
  <c r="Y564" i="2"/>
  <c r="AD564" i="2" s="1"/>
  <c r="V564" i="2"/>
  <c r="AE564" i="2" s="1"/>
  <c r="S564" i="2"/>
  <c r="P564" i="2"/>
  <c r="M564" i="2"/>
  <c r="J564" i="2"/>
  <c r="G564" i="2"/>
  <c r="AG563" i="2"/>
  <c r="AE563" i="2"/>
  <c r="AD563" i="2"/>
  <c r="AH563" i="2" s="1"/>
  <c r="AC563" i="2"/>
  <c r="AB563" i="2"/>
  <c r="Y563" i="2"/>
  <c r="V563" i="2"/>
  <c r="S563" i="2"/>
  <c r="P563" i="2"/>
  <c r="M563" i="2"/>
  <c r="AF563" i="2" s="1"/>
  <c r="J563" i="2"/>
  <c r="G563" i="2"/>
  <c r="AG562" i="2"/>
  <c r="AF562" i="2"/>
  <c r="AE562" i="2"/>
  <c r="AD562" i="2"/>
  <c r="AH562" i="2" s="1"/>
  <c r="AC562" i="2"/>
  <c r="AB562" i="2"/>
  <c r="Y562" i="2"/>
  <c r="V562" i="2"/>
  <c r="S562" i="2"/>
  <c r="P562" i="2"/>
  <c r="M562" i="2"/>
  <c r="J562" i="2"/>
  <c r="G562" i="2"/>
  <c r="AF561" i="2"/>
  <c r="AE561" i="2"/>
  <c r="AH561" i="2" s="1"/>
  <c r="AD561" i="2"/>
  <c r="AB561" i="2"/>
  <c r="Y561" i="2"/>
  <c r="V561" i="2"/>
  <c r="S561" i="2"/>
  <c r="AC561" i="2" s="1"/>
  <c r="P561" i="2"/>
  <c r="M561" i="2"/>
  <c r="J561" i="2"/>
  <c r="AG561" i="2" s="1"/>
  <c r="G561" i="2"/>
  <c r="AG560" i="2"/>
  <c r="AF560" i="2"/>
  <c r="AH560" i="2" s="1"/>
  <c r="AB560" i="2"/>
  <c r="Y560" i="2"/>
  <c r="AD560" i="2" s="1"/>
  <c r="V560" i="2"/>
  <c r="AE560" i="2" s="1"/>
  <c r="S560" i="2"/>
  <c r="AC560" i="2" s="1"/>
  <c r="P560" i="2"/>
  <c r="M560" i="2"/>
  <c r="J560" i="2"/>
  <c r="G560" i="2"/>
  <c r="AC559" i="2"/>
  <c r="AB559" i="2"/>
  <c r="Y559" i="2"/>
  <c r="AD559" i="2" s="1"/>
  <c r="AH559" i="2" s="1"/>
  <c r="V559" i="2"/>
  <c r="AE559" i="2" s="1"/>
  <c r="S559" i="2"/>
  <c r="P559" i="2"/>
  <c r="M559" i="2"/>
  <c r="AF559" i="2" s="1"/>
  <c r="J559" i="2"/>
  <c r="AG559" i="2" s="1"/>
  <c r="G559" i="2"/>
  <c r="AG558" i="2"/>
  <c r="AF558" i="2"/>
  <c r="AB558" i="2"/>
  <c r="Y558" i="2"/>
  <c r="AD558" i="2" s="1"/>
  <c r="V558" i="2"/>
  <c r="AE558" i="2" s="1"/>
  <c r="S558" i="2"/>
  <c r="AC558" i="2" s="1"/>
  <c r="P558" i="2"/>
  <c r="M558" i="2"/>
  <c r="J558" i="2"/>
  <c r="G558" i="2"/>
  <c r="AG557" i="2"/>
  <c r="AC557" i="2"/>
  <c r="AB557" i="2"/>
  <c r="Y557" i="2"/>
  <c r="AD557" i="2" s="1"/>
  <c r="V557" i="2"/>
  <c r="AE557" i="2" s="1"/>
  <c r="S557" i="2"/>
  <c r="P557" i="2"/>
  <c r="M557" i="2"/>
  <c r="AF557" i="2" s="1"/>
  <c r="J557" i="2"/>
  <c r="G557" i="2"/>
  <c r="AG556" i="2"/>
  <c r="AF556" i="2"/>
  <c r="AE556" i="2"/>
  <c r="AD556" i="2"/>
  <c r="AC556" i="2"/>
  <c r="AB556" i="2"/>
  <c r="Y556" i="2"/>
  <c r="V556" i="2"/>
  <c r="S556" i="2"/>
  <c r="P556" i="2"/>
  <c r="M556" i="2"/>
  <c r="J556" i="2"/>
  <c r="G556" i="2"/>
  <c r="AF555" i="2"/>
  <c r="AE555" i="2"/>
  <c r="AD555" i="2"/>
  <c r="AH555" i="2" s="1"/>
  <c r="AB555" i="2"/>
  <c r="Y555" i="2"/>
  <c r="V555" i="2"/>
  <c r="S555" i="2"/>
  <c r="AC555" i="2" s="1"/>
  <c r="P555" i="2"/>
  <c r="M555" i="2"/>
  <c r="J555" i="2"/>
  <c r="AG555" i="2" s="1"/>
  <c r="G555" i="2"/>
  <c r="AG554" i="2"/>
  <c r="AF554" i="2"/>
  <c r="AB554" i="2"/>
  <c r="Y554" i="2"/>
  <c r="AD554" i="2" s="1"/>
  <c r="V554" i="2"/>
  <c r="AE554" i="2" s="1"/>
  <c r="S554" i="2"/>
  <c r="AC554" i="2" s="1"/>
  <c r="P554" i="2"/>
  <c r="M554" i="2"/>
  <c r="J554" i="2"/>
  <c r="G554" i="2"/>
  <c r="AC553" i="2"/>
  <c r="AB553" i="2"/>
  <c r="Y553" i="2"/>
  <c r="AD553" i="2" s="1"/>
  <c r="AH553" i="2" s="1"/>
  <c r="V553" i="2"/>
  <c r="AE553" i="2" s="1"/>
  <c r="S553" i="2"/>
  <c r="P553" i="2"/>
  <c r="M553" i="2"/>
  <c r="AF553" i="2" s="1"/>
  <c r="J553" i="2"/>
  <c r="AG553" i="2" s="1"/>
  <c r="G553" i="2"/>
  <c r="AG552" i="2"/>
  <c r="AF552" i="2"/>
  <c r="AB552" i="2"/>
  <c r="Y552" i="2"/>
  <c r="AD552" i="2" s="1"/>
  <c r="V552" i="2"/>
  <c r="AE552" i="2" s="1"/>
  <c r="S552" i="2"/>
  <c r="AC552" i="2" s="1"/>
  <c r="P552" i="2"/>
  <c r="M552" i="2"/>
  <c r="J552" i="2"/>
  <c r="G552" i="2"/>
  <c r="AG551" i="2"/>
  <c r="AC551" i="2"/>
  <c r="AB551" i="2"/>
  <c r="Y551" i="2"/>
  <c r="AD551" i="2" s="1"/>
  <c r="V551" i="2"/>
  <c r="AE551" i="2" s="1"/>
  <c r="S551" i="2"/>
  <c r="P551" i="2"/>
  <c r="M551" i="2"/>
  <c r="AF551" i="2" s="1"/>
  <c r="J551" i="2"/>
  <c r="G551" i="2"/>
  <c r="AG550" i="2"/>
  <c r="AF550" i="2"/>
  <c r="AE550" i="2"/>
  <c r="AD550" i="2"/>
  <c r="AC550" i="2"/>
  <c r="AB550" i="2"/>
  <c r="Y550" i="2"/>
  <c r="V550" i="2"/>
  <c r="S550" i="2"/>
  <c r="P550" i="2"/>
  <c r="M550" i="2"/>
  <c r="J550" i="2"/>
  <c r="G550" i="2"/>
  <c r="AE549" i="2"/>
  <c r="AD549" i="2"/>
  <c r="AB549" i="2"/>
  <c r="Y549" i="2"/>
  <c r="V549" i="2"/>
  <c r="S549" i="2"/>
  <c r="AC549" i="2" s="1"/>
  <c r="P549" i="2"/>
  <c r="M549" i="2"/>
  <c r="AF549" i="2" s="1"/>
  <c r="J549" i="2"/>
  <c r="AG549" i="2" s="1"/>
  <c r="G549" i="2"/>
  <c r="AF548" i="2"/>
  <c r="AB548" i="2"/>
  <c r="Y548" i="2"/>
  <c r="AD548" i="2" s="1"/>
  <c r="V548" i="2"/>
  <c r="AE548" i="2" s="1"/>
  <c r="S548" i="2"/>
  <c r="AC548" i="2" s="1"/>
  <c r="P548" i="2"/>
  <c r="M548" i="2"/>
  <c r="J548" i="2"/>
  <c r="AG548" i="2" s="1"/>
  <c r="G548" i="2"/>
  <c r="AC547" i="2"/>
  <c r="AB547" i="2"/>
  <c r="Y547" i="2"/>
  <c r="AD547" i="2" s="1"/>
  <c r="V547" i="2"/>
  <c r="AE547" i="2" s="1"/>
  <c r="S547" i="2"/>
  <c r="P547" i="2"/>
  <c r="M547" i="2"/>
  <c r="AF547" i="2" s="1"/>
  <c r="J547" i="2"/>
  <c r="AG547" i="2" s="1"/>
  <c r="G547" i="2"/>
  <c r="AG546" i="2"/>
  <c r="AF546" i="2"/>
  <c r="AB546" i="2"/>
  <c r="Y546" i="2"/>
  <c r="AD546" i="2" s="1"/>
  <c r="V546" i="2"/>
  <c r="AE546" i="2" s="1"/>
  <c r="S546" i="2"/>
  <c r="AC546" i="2" s="1"/>
  <c r="P546" i="2"/>
  <c r="M546" i="2"/>
  <c r="J546" i="2"/>
  <c r="G546" i="2"/>
  <c r="AG545" i="2"/>
  <c r="AE545" i="2"/>
  <c r="AC545" i="2"/>
  <c r="AB545" i="2"/>
  <c r="Y545" i="2"/>
  <c r="AD545" i="2" s="1"/>
  <c r="AH545" i="2" s="1"/>
  <c r="V545" i="2"/>
  <c r="S545" i="2"/>
  <c r="P545" i="2"/>
  <c r="M545" i="2"/>
  <c r="AF545" i="2" s="1"/>
  <c r="J545" i="2"/>
  <c r="G545" i="2"/>
  <c r="AG544" i="2"/>
  <c r="AF544" i="2"/>
  <c r="AE544" i="2"/>
  <c r="AD544" i="2"/>
  <c r="AC544" i="2"/>
  <c r="AB544" i="2"/>
  <c r="Y544" i="2"/>
  <c r="V544" i="2"/>
  <c r="S544" i="2"/>
  <c r="P544" i="2"/>
  <c r="M544" i="2"/>
  <c r="J544" i="2"/>
  <c r="G544" i="2"/>
  <c r="AE543" i="2"/>
  <c r="AD543" i="2"/>
  <c r="AB543" i="2"/>
  <c r="Y543" i="2"/>
  <c r="V543" i="2"/>
  <c r="S543" i="2"/>
  <c r="AC543" i="2" s="1"/>
  <c r="P543" i="2"/>
  <c r="M543" i="2"/>
  <c r="AF543" i="2" s="1"/>
  <c r="J543" i="2"/>
  <c r="AG543" i="2" s="1"/>
  <c r="G543" i="2"/>
  <c r="AF542" i="2"/>
  <c r="AB542" i="2"/>
  <c r="Y542" i="2"/>
  <c r="AD542" i="2" s="1"/>
  <c r="V542" i="2"/>
  <c r="AE542" i="2" s="1"/>
  <c r="S542" i="2"/>
  <c r="AC542" i="2" s="1"/>
  <c r="P542" i="2"/>
  <c r="M542" i="2"/>
  <c r="J542" i="2"/>
  <c r="AG542" i="2" s="1"/>
  <c r="AH542" i="2" s="1"/>
  <c r="G542" i="2"/>
  <c r="AH541" i="2"/>
  <c r="AC541" i="2"/>
  <c r="AB541" i="2"/>
  <c r="Y541" i="2"/>
  <c r="AD541" i="2" s="1"/>
  <c r="V541" i="2"/>
  <c r="AE541" i="2" s="1"/>
  <c r="S541" i="2"/>
  <c r="P541" i="2"/>
  <c r="M541" i="2"/>
  <c r="AF541" i="2" s="1"/>
  <c r="J541" i="2"/>
  <c r="AG541" i="2" s="1"/>
  <c r="G541" i="2"/>
  <c r="AG540" i="2"/>
  <c r="AF540" i="2"/>
  <c r="AC540" i="2"/>
  <c r="AB540" i="2"/>
  <c r="Y540" i="2"/>
  <c r="AD540" i="2" s="1"/>
  <c r="V540" i="2"/>
  <c r="AE540" i="2" s="1"/>
  <c r="S540" i="2"/>
  <c r="P540" i="2"/>
  <c r="M540" i="2"/>
  <c r="J540" i="2"/>
  <c r="G540" i="2"/>
  <c r="AG539" i="2"/>
  <c r="AE539" i="2"/>
  <c r="AD539" i="2"/>
  <c r="AC539" i="2"/>
  <c r="AB539" i="2"/>
  <c r="Y539" i="2"/>
  <c r="V539" i="2"/>
  <c r="S539" i="2"/>
  <c r="P539" i="2"/>
  <c r="M539" i="2"/>
  <c r="AF539" i="2" s="1"/>
  <c r="J539" i="2"/>
  <c r="G539" i="2"/>
  <c r="AG538" i="2"/>
  <c r="AF538" i="2"/>
  <c r="AE538" i="2"/>
  <c r="AD538" i="2"/>
  <c r="AC538" i="2"/>
  <c r="AB538" i="2"/>
  <c r="Y538" i="2"/>
  <c r="V538" i="2"/>
  <c r="S538" i="2"/>
  <c r="P538" i="2"/>
  <c r="M538" i="2"/>
  <c r="J538" i="2"/>
  <c r="G538" i="2"/>
  <c r="AH537" i="2"/>
  <c r="AF537" i="2"/>
  <c r="AE537" i="2"/>
  <c r="AD537" i="2"/>
  <c r="AB537" i="2"/>
  <c r="Y537" i="2"/>
  <c r="V537" i="2"/>
  <c r="S537" i="2"/>
  <c r="AC537" i="2" s="1"/>
  <c r="P537" i="2"/>
  <c r="M537" i="2"/>
  <c r="J537" i="2"/>
  <c r="AG537" i="2" s="1"/>
  <c r="G537" i="2"/>
  <c r="AH536" i="2"/>
  <c r="AG536" i="2"/>
  <c r="AF536" i="2"/>
  <c r="AB536" i="2"/>
  <c r="Y536" i="2"/>
  <c r="AD536" i="2" s="1"/>
  <c r="V536" i="2"/>
  <c r="AE536" i="2" s="1"/>
  <c r="S536" i="2"/>
  <c r="AC536" i="2" s="1"/>
  <c r="P536" i="2"/>
  <c r="M536" i="2"/>
  <c r="J536" i="2"/>
  <c r="G536" i="2"/>
  <c r="AC535" i="2"/>
  <c r="AB535" i="2"/>
  <c r="Y535" i="2"/>
  <c r="AD535" i="2" s="1"/>
  <c r="AH535" i="2" s="1"/>
  <c r="V535" i="2"/>
  <c r="AE535" i="2" s="1"/>
  <c r="S535" i="2"/>
  <c r="P535" i="2"/>
  <c r="M535" i="2"/>
  <c r="AF535" i="2" s="1"/>
  <c r="J535" i="2"/>
  <c r="AG535" i="2" s="1"/>
  <c r="G535" i="2"/>
  <c r="AG534" i="2"/>
  <c r="AF534" i="2"/>
  <c r="AB534" i="2"/>
  <c r="Y534" i="2"/>
  <c r="AD534" i="2" s="1"/>
  <c r="AH534" i="2" s="1"/>
  <c r="V534" i="2"/>
  <c r="AE534" i="2" s="1"/>
  <c r="S534" i="2"/>
  <c r="AC534" i="2" s="1"/>
  <c r="P534" i="2"/>
  <c r="M534" i="2"/>
  <c r="J534" i="2"/>
  <c r="G534" i="2"/>
  <c r="AG533" i="2"/>
  <c r="AC533" i="2"/>
  <c r="AB533" i="2"/>
  <c r="Y533" i="2"/>
  <c r="AD533" i="2" s="1"/>
  <c r="V533" i="2"/>
  <c r="AE533" i="2" s="1"/>
  <c r="S533" i="2"/>
  <c r="P533" i="2"/>
  <c r="M533" i="2"/>
  <c r="AF533" i="2" s="1"/>
  <c r="J533" i="2"/>
  <c r="G533" i="2"/>
  <c r="AG532" i="2"/>
  <c r="AF532" i="2"/>
  <c r="AE532" i="2"/>
  <c r="AD532" i="2"/>
  <c r="AC532" i="2"/>
  <c r="AB532" i="2"/>
  <c r="Y532" i="2"/>
  <c r="V532" i="2"/>
  <c r="S532" i="2"/>
  <c r="P532" i="2"/>
  <c r="M532" i="2"/>
  <c r="J532" i="2"/>
  <c r="G532" i="2"/>
  <c r="AF531" i="2"/>
  <c r="AE531" i="2"/>
  <c r="AD531" i="2"/>
  <c r="AH531" i="2" s="1"/>
  <c r="AB531" i="2"/>
  <c r="Y531" i="2"/>
  <c r="V531" i="2"/>
  <c r="S531" i="2"/>
  <c r="AC531" i="2" s="1"/>
  <c r="P531" i="2"/>
  <c r="M531" i="2"/>
  <c r="J531" i="2"/>
  <c r="AG531" i="2" s="1"/>
  <c r="G531" i="2"/>
  <c r="AG530" i="2"/>
  <c r="AF530" i="2"/>
  <c r="AB530" i="2"/>
  <c r="Y530" i="2"/>
  <c r="AD530" i="2" s="1"/>
  <c r="AH530" i="2" s="1"/>
  <c r="V530" i="2"/>
  <c r="AE530" i="2" s="1"/>
  <c r="S530" i="2"/>
  <c r="AC530" i="2" s="1"/>
  <c r="P530" i="2"/>
  <c r="M530" i="2"/>
  <c r="J530" i="2"/>
  <c r="G530" i="2"/>
  <c r="AC529" i="2"/>
  <c r="AB529" i="2"/>
  <c r="Y529" i="2"/>
  <c r="AD529" i="2" s="1"/>
  <c r="V529" i="2"/>
  <c r="AE529" i="2" s="1"/>
  <c r="S529" i="2"/>
  <c r="P529" i="2"/>
  <c r="M529" i="2"/>
  <c r="AF529" i="2" s="1"/>
  <c r="J529" i="2"/>
  <c r="AG529" i="2" s="1"/>
  <c r="G529" i="2"/>
  <c r="AG528" i="2"/>
  <c r="AF528" i="2"/>
  <c r="AB528" i="2"/>
  <c r="Y528" i="2"/>
  <c r="AD528" i="2" s="1"/>
  <c r="V528" i="2"/>
  <c r="AE528" i="2" s="1"/>
  <c r="S528" i="2"/>
  <c r="AC528" i="2" s="1"/>
  <c r="P528" i="2"/>
  <c r="M528" i="2"/>
  <c r="J528" i="2"/>
  <c r="G528" i="2"/>
  <c r="AG527" i="2"/>
  <c r="AC527" i="2"/>
  <c r="AB527" i="2"/>
  <c r="Y527" i="2"/>
  <c r="AD527" i="2" s="1"/>
  <c r="AH527" i="2" s="1"/>
  <c r="V527" i="2"/>
  <c r="AE527" i="2" s="1"/>
  <c r="S527" i="2"/>
  <c r="P527" i="2"/>
  <c r="M527" i="2"/>
  <c r="AF527" i="2" s="1"/>
  <c r="J527" i="2"/>
  <c r="G527" i="2"/>
  <c r="AG526" i="2"/>
  <c r="AF526" i="2"/>
  <c r="AE526" i="2"/>
  <c r="AD526" i="2"/>
  <c r="AC526" i="2"/>
  <c r="AB526" i="2"/>
  <c r="Y526" i="2"/>
  <c r="V526" i="2"/>
  <c r="S526" i="2"/>
  <c r="P526" i="2"/>
  <c r="M526" i="2"/>
  <c r="J526" i="2"/>
  <c r="G526" i="2"/>
  <c r="AE525" i="2"/>
  <c r="AD525" i="2"/>
  <c r="AH525" i="2" s="1"/>
  <c r="AB525" i="2"/>
  <c r="Y525" i="2"/>
  <c r="V525" i="2"/>
  <c r="S525" i="2"/>
  <c r="AC525" i="2" s="1"/>
  <c r="P525" i="2"/>
  <c r="M525" i="2"/>
  <c r="AF525" i="2" s="1"/>
  <c r="J525" i="2"/>
  <c r="AG525" i="2" s="1"/>
  <c r="G525" i="2"/>
  <c r="AF524" i="2"/>
  <c r="AB524" i="2"/>
  <c r="Y524" i="2"/>
  <c r="AD524" i="2" s="1"/>
  <c r="V524" i="2"/>
  <c r="AE524" i="2" s="1"/>
  <c r="S524" i="2"/>
  <c r="AC524" i="2" s="1"/>
  <c r="P524" i="2"/>
  <c r="M524" i="2"/>
  <c r="J524" i="2"/>
  <c r="AG524" i="2" s="1"/>
  <c r="G524" i="2"/>
  <c r="AC523" i="2"/>
  <c r="AB523" i="2"/>
  <c r="Y523" i="2"/>
  <c r="AD523" i="2" s="1"/>
  <c r="V523" i="2"/>
  <c r="AE523" i="2" s="1"/>
  <c r="S523" i="2"/>
  <c r="P523" i="2"/>
  <c r="M523" i="2"/>
  <c r="AF523" i="2" s="1"/>
  <c r="J523" i="2"/>
  <c r="AG523" i="2" s="1"/>
  <c r="G523" i="2"/>
  <c r="AF522" i="2"/>
  <c r="AB522" i="2"/>
  <c r="Y522" i="2"/>
  <c r="AD522" i="2" s="1"/>
  <c r="V522" i="2"/>
  <c r="AE522" i="2" s="1"/>
  <c r="S522" i="2"/>
  <c r="AC522" i="2" s="1"/>
  <c r="P522" i="2"/>
  <c r="M522" i="2"/>
  <c r="J522" i="2"/>
  <c r="AG522" i="2" s="1"/>
  <c r="G522" i="2"/>
  <c r="AG521" i="2"/>
  <c r="AE521" i="2"/>
  <c r="AD521" i="2"/>
  <c r="AB521" i="2"/>
  <c r="Y521" i="2"/>
  <c r="V521" i="2"/>
  <c r="S521" i="2"/>
  <c r="AC521" i="2" s="1"/>
  <c r="P521" i="2"/>
  <c r="M521" i="2"/>
  <c r="AF521" i="2" s="1"/>
  <c r="J521" i="2"/>
  <c r="G521" i="2"/>
  <c r="AG520" i="2"/>
  <c r="AF520" i="2"/>
  <c r="AD520" i="2"/>
  <c r="AH520" i="2" s="1"/>
  <c r="AC520" i="2"/>
  <c r="AB520" i="2"/>
  <c r="Y520" i="2"/>
  <c r="V520" i="2"/>
  <c r="AE520" i="2" s="1"/>
  <c r="S520" i="2"/>
  <c r="P520" i="2"/>
  <c r="M520" i="2"/>
  <c r="J520" i="2"/>
  <c r="G520" i="2"/>
  <c r="AF519" i="2"/>
  <c r="AE519" i="2"/>
  <c r="AH519" i="2" s="1"/>
  <c r="AD519" i="2"/>
  <c r="AB519" i="2"/>
  <c r="Y519" i="2"/>
  <c r="V519" i="2"/>
  <c r="S519" i="2"/>
  <c r="AC519" i="2" s="1"/>
  <c r="P519" i="2"/>
  <c r="M519" i="2"/>
  <c r="J519" i="2"/>
  <c r="AG519" i="2" s="1"/>
  <c r="G519" i="2"/>
  <c r="AG518" i="2"/>
  <c r="AF518" i="2"/>
  <c r="AH518" i="2" s="1"/>
  <c r="AB518" i="2"/>
  <c r="Y518" i="2"/>
  <c r="AD518" i="2" s="1"/>
  <c r="V518" i="2"/>
  <c r="AE518" i="2" s="1"/>
  <c r="S518" i="2"/>
  <c r="AC518" i="2" s="1"/>
  <c r="P518" i="2"/>
  <c r="M518" i="2"/>
  <c r="J518" i="2"/>
  <c r="G518" i="2"/>
  <c r="AC517" i="2"/>
  <c r="AB517" i="2"/>
  <c r="Y517" i="2"/>
  <c r="AD517" i="2" s="1"/>
  <c r="AH517" i="2" s="1"/>
  <c r="V517" i="2"/>
  <c r="AE517" i="2" s="1"/>
  <c r="S517" i="2"/>
  <c r="P517" i="2"/>
  <c r="M517" i="2"/>
  <c r="AF517" i="2" s="1"/>
  <c r="J517" i="2"/>
  <c r="AG517" i="2" s="1"/>
  <c r="G517" i="2"/>
  <c r="AF516" i="2"/>
  <c r="AB516" i="2"/>
  <c r="Y516" i="2"/>
  <c r="AD516" i="2" s="1"/>
  <c r="V516" i="2"/>
  <c r="AE516" i="2" s="1"/>
  <c r="S516" i="2"/>
  <c r="AC516" i="2" s="1"/>
  <c r="P516" i="2"/>
  <c r="M516" i="2"/>
  <c r="J516" i="2"/>
  <c r="AG516" i="2" s="1"/>
  <c r="G516" i="2"/>
  <c r="AG515" i="2"/>
  <c r="AB515" i="2"/>
  <c r="Y515" i="2"/>
  <c r="AD515" i="2" s="1"/>
  <c r="AH515" i="2" s="1"/>
  <c r="V515" i="2"/>
  <c r="AE515" i="2" s="1"/>
  <c r="S515" i="2"/>
  <c r="AC515" i="2" s="1"/>
  <c r="P515" i="2"/>
  <c r="M515" i="2"/>
  <c r="AF515" i="2" s="1"/>
  <c r="J515" i="2"/>
  <c r="G515" i="2"/>
  <c r="AG514" i="2"/>
  <c r="AF514" i="2"/>
  <c r="AD514" i="2"/>
  <c r="AC514" i="2"/>
  <c r="AB514" i="2"/>
  <c r="Y514" i="2"/>
  <c r="V514" i="2"/>
  <c r="AE514" i="2" s="1"/>
  <c r="S514" i="2"/>
  <c r="P514" i="2"/>
  <c r="M514" i="2"/>
  <c r="J514" i="2"/>
  <c r="G514" i="2"/>
  <c r="AE513" i="2"/>
  <c r="AD513" i="2"/>
  <c r="AH513" i="2" s="1"/>
  <c r="AB513" i="2"/>
  <c r="Y513" i="2"/>
  <c r="V513" i="2"/>
  <c r="S513" i="2"/>
  <c r="AC513" i="2" s="1"/>
  <c r="P513" i="2"/>
  <c r="M513" i="2"/>
  <c r="AF513" i="2" s="1"/>
  <c r="J513" i="2"/>
  <c r="AG513" i="2" s="1"/>
  <c r="G513" i="2"/>
  <c r="AF512" i="2"/>
  <c r="AB512" i="2"/>
  <c r="Y512" i="2"/>
  <c r="AD512" i="2" s="1"/>
  <c r="AH512" i="2" s="1"/>
  <c r="V512" i="2"/>
  <c r="AE512" i="2" s="1"/>
  <c r="S512" i="2"/>
  <c r="AC512" i="2" s="1"/>
  <c r="P512" i="2"/>
  <c r="M512" i="2"/>
  <c r="J512" i="2"/>
  <c r="AG512" i="2" s="1"/>
  <c r="G512" i="2"/>
  <c r="AC511" i="2"/>
  <c r="AB511" i="2"/>
  <c r="Y511" i="2"/>
  <c r="AD511" i="2" s="1"/>
  <c r="V511" i="2"/>
  <c r="AE511" i="2" s="1"/>
  <c r="S511" i="2"/>
  <c r="P511" i="2"/>
  <c r="M511" i="2"/>
  <c r="AF511" i="2" s="1"/>
  <c r="J511" i="2"/>
  <c r="AG511" i="2" s="1"/>
  <c r="G511" i="2"/>
  <c r="AF510" i="2"/>
  <c r="AB510" i="2"/>
  <c r="Y510" i="2"/>
  <c r="AD510" i="2" s="1"/>
  <c r="V510" i="2"/>
  <c r="AE510" i="2" s="1"/>
  <c r="S510" i="2"/>
  <c r="AC510" i="2" s="1"/>
  <c r="P510" i="2"/>
  <c r="M510" i="2"/>
  <c r="J510" i="2"/>
  <c r="AG510" i="2" s="1"/>
  <c r="G510" i="2"/>
  <c r="AG509" i="2"/>
  <c r="AE509" i="2"/>
  <c r="AD509" i="2"/>
  <c r="AB509" i="2"/>
  <c r="Y509" i="2"/>
  <c r="V509" i="2"/>
  <c r="S509" i="2"/>
  <c r="AC509" i="2" s="1"/>
  <c r="P509" i="2"/>
  <c r="M509" i="2"/>
  <c r="AF509" i="2" s="1"/>
  <c r="J509" i="2"/>
  <c r="G509" i="2"/>
  <c r="AG508" i="2"/>
  <c r="AF508" i="2"/>
  <c r="AD508" i="2"/>
  <c r="AC508" i="2"/>
  <c r="AB508" i="2"/>
  <c r="Y508" i="2"/>
  <c r="V508" i="2"/>
  <c r="AE508" i="2" s="1"/>
  <c r="S508" i="2"/>
  <c r="P508" i="2"/>
  <c r="M508" i="2"/>
  <c r="J508" i="2"/>
  <c r="G508" i="2"/>
  <c r="AF507" i="2"/>
  <c r="AH507" i="2" s="1"/>
  <c r="AE507" i="2"/>
  <c r="AD507" i="2"/>
  <c r="AB507" i="2"/>
  <c r="Y507" i="2"/>
  <c r="V507" i="2"/>
  <c r="S507" i="2"/>
  <c r="AC507" i="2" s="1"/>
  <c r="P507" i="2"/>
  <c r="M507" i="2"/>
  <c r="J507" i="2"/>
  <c r="AG507" i="2" s="1"/>
  <c r="G507" i="2"/>
  <c r="AG506" i="2"/>
  <c r="AH506" i="2" s="1"/>
  <c r="AF506" i="2"/>
  <c r="AB506" i="2"/>
  <c r="Y506" i="2"/>
  <c r="AD506" i="2" s="1"/>
  <c r="V506" i="2"/>
  <c r="AE506" i="2" s="1"/>
  <c r="S506" i="2"/>
  <c r="AC506" i="2" s="1"/>
  <c r="P506" i="2"/>
  <c r="M506" i="2"/>
  <c r="J506" i="2"/>
  <c r="G506" i="2"/>
  <c r="AC505" i="2"/>
  <c r="AB505" i="2"/>
  <c r="Y505" i="2"/>
  <c r="AD505" i="2" s="1"/>
  <c r="AH505" i="2" s="1"/>
  <c r="V505" i="2"/>
  <c r="AE505" i="2" s="1"/>
  <c r="S505" i="2"/>
  <c r="P505" i="2"/>
  <c r="M505" i="2"/>
  <c r="AF505" i="2" s="1"/>
  <c r="J505" i="2"/>
  <c r="AG505" i="2" s="1"/>
  <c r="G505" i="2"/>
  <c r="AF504" i="2"/>
  <c r="AB504" i="2"/>
  <c r="Y504" i="2"/>
  <c r="AD504" i="2" s="1"/>
  <c r="V504" i="2"/>
  <c r="AE504" i="2" s="1"/>
  <c r="S504" i="2"/>
  <c r="AC504" i="2" s="1"/>
  <c r="P504" i="2"/>
  <c r="M504" i="2"/>
  <c r="J504" i="2"/>
  <c r="AG504" i="2" s="1"/>
  <c r="G504" i="2"/>
  <c r="AG503" i="2"/>
  <c r="AB503" i="2"/>
  <c r="Y503" i="2"/>
  <c r="AD503" i="2" s="1"/>
  <c r="V503" i="2"/>
  <c r="AE503" i="2" s="1"/>
  <c r="S503" i="2"/>
  <c r="AC503" i="2" s="1"/>
  <c r="P503" i="2"/>
  <c r="M503" i="2"/>
  <c r="AF503" i="2" s="1"/>
  <c r="J503" i="2"/>
  <c r="G503" i="2"/>
  <c r="AG502" i="2"/>
  <c r="AF502" i="2"/>
  <c r="AD502" i="2"/>
  <c r="AC502" i="2"/>
  <c r="AB502" i="2"/>
  <c r="Y502" i="2"/>
  <c r="V502" i="2"/>
  <c r="AE502" i="2" s="1"/>
  <c r="S502" i="2"/>
  <c r="P502" i="2"/>
  <c r="M502" i="2"/>
  <c r="J502" i="2"/>
  <c r="G502" i="2"/>
  <c r="AE501" i="2"/>
  <c r="AD501" i="2"/>
  <c r="AB501" i="2"/>
  <c r="Y501" i="2"/>
  <c r="V501" i="2"/>
  <c r="S501" i="2"/>
  <c r="AC501" i="2" s="1"/>
  <c r="P501" i="2"/>
  <c r="M501" i="2"/>
  <c r="AF501" i="2" s="1"/>
  <c r="J501" i="2"/>
  <c r="AG501" i="2" s="1"/>
  <c r="G501" i="2"/>
  <c r="AF500" i="2"/>
  <c r="AB500" i="2"/>
  <c r="Y500" i="2"/>
  <c r="AD500" i="2" s="1"/>
  <c r="AH500" i="2" s="1"/>
  <c r="V500" i="2"/>
  <c r="AE500" i="2" s="1"/>
  <c r="S500" i="2"/>
  <c r="AC500" i="2" s="1"/>
  <c r="P500" i="2"/>
  <c r="M500" i="2"/>
  <c r="J500" i="2"/>
  <c r="AG500" i="2" s="1"/>
  <c r="G500" i="2"/>
  <c r="AC499" i="2"/>
  <c r="AB499" i="2"/>
  <c r="Y499" i="2"/>
  <c r="AD499" i="2" s="1"/>
  <c r="AH499" i="2" s="1"/>
  <c r="V499" i="2"/>
  <c r="AE499" i="2" s="1"/>
  <c r="S499" i="2"/>
  <c r="P499" i="2"/>
  <c r="M499" i="2"/>
  <c r="AF499" i="2" s="1"/>
  <c r="J499" i="2"/>
  <c r="AG499" i="2" s="1"/>
  <c r="G499" i="2"/>
  <c r="AF498" i="2"/>
  <c r="AB498" i="2"/>
  <c r="Y498" i="2"/>
  <c r="AD498" i="2" s="1"/>
  <c r="V498" i="2"/>
  <c r="AE498" i="2" s="1"/>
  <c r="S498" i="2"/>
  <c r="AC498" i="2" s="1"/>
  <c r="P498" i="2"/>
  <c r="M498" i="2"/>
  <c r="J498" i="2"/>
  <c r="AG498" i="2" s="1"/>
  <c r="G498" i="2"/>
  <c r="AG497" i="2"/>
  <c r="AE497" i="2"/>
  <c r="AD497" i="2"/>
  <c r="AH497" i="2" s="1"/>
  <c r="AB497" i="2"/>
  <c r="Y497" i="2"/>
  <c r="V497" i="2"/>
  <c r="S497" i="2"/>
  <c r="AC497" i="2" s="1"/>
  <c r="P497" i="2"/>
  <c r="M497" i="2"/>
  <c r="AF497" i="2" s="1"/>
  <c r="J497" i="2"/>
  <c r="G497" i="2"/>
  <c r="AG496" i="2"/>
  <c r="AF496" i="2"/>
  <c r="AD496" i="2"/>
  <c r="AC496" i="2"/>
  <c r="AB496" i="2"/>
  <c r="Y496" i="2"/>
  <c r="V496" i="2"/>
  <c r="AE496" i="2" s="1"/>
  <c r="S496" i="2"/>
  <c r="P496" i="2"/>
  <c r="M496" i="2"/>
  <c r="J496" i="2"/>
  <c r="G496" i="2"/>
  <c r="AH495" i="2"/>
  <c r="AF495" i="2"/>
  <c r="AE495" i="2"/>
  <c r="AD495" i="2"/>
  <c r="AB495" i="2"/>
  <c r="Y495" i="2"/>
  <c r="V495" i="2"/>
  <c r="S495" i="2"/>
  <c r="AC495" i="2" s="1"/>
  <c r="P495" i="2"/>
  <c r="M495" i="2"/>
  <c r="J495" i="2"/>
  <c r="AG495" i="2" s="1"/>
  <c r="G495" i="2"/>
  <c r="AH494" i="2"/>
  <c r="AG494" i="2"/>
  <c r="AF494" i="2"/>
  <c r="AB494" i="2"/>
  <c r="Y494" i="2"/>
  <c r="AD494" i="2" s="1"/>
  <c r="V494" i="2"/>
  <c r="AE494" i="2" s="1"/>
  <c r="S494" i="2"/>
  <c r="AC494" i="2" s="1"/>
  <c r="P494" i="2"/>
  <c r="M494" i="2"/>
  <c r="J494" i="2"/>
  <c r="G494" i="2"/>
  <c r="AC493" i="2"/>
  <c r="AB493" i="2"/>
  <c r="Y493" i="2"/>
  <c r="AD493" i="2" s="1"/>
  <c r="AH493" i="2" s="1"/>
  <c r="V493" i="2"/>
  <c r="AE493" i="2" s="1"/>
  <c r="S493" i="2"/>
  <c r="P493" i="2"/>
  <c r="M493" i="2"/>
  <c r="AF493" i="2" s="1"/>
  <c r="J493" i="2"/>
  <c r="AG493" i="2" s="1"/>
  <c r="G493" i="2"/>
  <c r="AF492" i="2"/>
  <c r="AB492" i="2"/>
  <c r="Y492" i="2"/>
  <c r="AD492" i="2" s="1"/>
  <c r="V492" i="2"/>
  <c r="AE492" i="2" s="1"/>
  <c r="S492" i="2"/>
  <c r="AC492" i="2" s="1"/>
  <c r="P492" i="2"/>
  <c r="M492" i="2"/>
  <c r="J492" i="2"/>
  <c r="AG492" i="2" s="1"/>
  <c r="G492" i="2"/>
  <c r="AG491" i="2"/>
  <c r="AB491" i="2"/>
  <c r="Y491" i="2"/>
  <c r="AD491" i="2" s="1"/>
  <c r="V491" i="2"/>
  <c r="AE491" i="2" s="1"/>
  <c r="S491" i="2"/>
  <c r="AC491" i="2" s="1"/>
  <c r="P491" i="2"/>
  <c r="M491" i="2"/>
  <c r="AF491" i="2" s="1"/>
  <c r="J491" i="2"/>
  <c r="G491" i="2"/>
  <c r="AG490" i="2"/>
  <c r="AF490" i="2"/>
  <c r="AD490" i="2"/>
  <c r="AC490" i="2"/>
  <c r="AB490" i="2"/>
  <c r="Y490" i="2"/>
  <c r="V490" i="2"/>
  <c r="AE490" i="2" s="1"/>
  <c r="S490" i="2"/>
  <c r="P490" i="2"/>
  <c r="M490" i="2"/>
  <c r="J490" i="2"/>
  <c r="G490" i="2"/>
  <c r="AE489" i="2"/>
  <c r="AD489" i="2"/>
  <c r="AB489" i="2"/>
  <c r="Y489" i="2"/>
  <c r="V489" i="2"/>
  <c r="S489" i="2"/>
  <c r="AC489" i="2" s="1"/>
  <c r="P489" i="2"/>
  <c r="M489" i="2"/>
  <c r="AF489" i="2" s="1"/>
  <c r="J489" i="2"/>
  <c r="AG489" i="2" s="1"/>
  <c r="G489" i="2"/>
  <c r="AF488" i="2"/>
  <c r="AB488" i="2"/>
  <c r="Y488" i="2"/>
  <c r="AD488" i="2" s="1"/>
  <c r="V488" i="2"/>
  <c r="AE488" i="2" s="1"/>
  <c r="S488" i="2"/>
  <c r="AC488" i="2" s="1"/>
  <c r="P488" i="2"/>
  <c r="M488" i="2"/>
  <c r="J488" i="2"/>
  <c r="AG488" i="2" s="1"/>
  <c r="G488" i="2"/>
  <c r="AC487" i="2"/>
  <c r="AB487" i="2"/>
  <c r="Y487" i="2"/>
  <c r="AD487" i="2" s="1"/>
  <c r="AH487" i="2" s="1"/>
  <c r="V487" i="2"/>
  <c r="AE487" i="2" s="1"/>
  <c r="S487" i="2"/>
  <c r="P487" i="2"/>
  <c r="M487" i="2"/>
  <c r="AF487" i="2" s="1"/>
  <c r="J487" i="2"/>
  <c r="AG487" i="2" s="1"/>
  <c r="G487" i="2"/>
  <c r="AF486" i="2"/>
  <c r="AB486" i="2"/>
  <c r="Y486" i="2"/>
  <c r="AD486" i="2" s="1"/>
  <c r="V486" i="2"/>
  <c r="AE486" i="2" s="1"/>
  <c r="S486" i="2"/>
  <c r="AC486" i="2" s="1"/>
  <c r="P486" i="2"/>
  <c r="M486" i="2"/>
  <c r="J486" i="2"/>
  <c r="AG486" i="2" s="1"/>
  <c r="G486" i="2"/>
  <c r="AG485" i="2"/>
  <c r="AE485" i="2"/>
  <c r="AD485" i="2"/>
  <c r="AH485" i="2" s="1"/>
  <c r="AB485" i="2"/>
  <c r="Y485" i="2"/>
  <c r="V485" i="2"/>
  <c r="S485" i="2"/>
  <c r="AC485" i="2" s="1"/>
  <c r="P485" i="2"/>
  <c r="M485" i="2"/>
  <c r="AF485" i="2" s="1"/>
  <c r="J485" i="2"/>
  <c r="G485" i="2"/>
  <c r="AG484" i="2"/>
  <c r="AF484" i="2"/>
  <c r="AD484" i="2"/>
  <c r="AC484" i="2"/>
  <c r="AB484" i="2"/>
  <c r="Y484" i="2"/>
  <c r="V484" i="2"/>
  <c r="AE484" i="2" s="1"/>
  <c r="S484" i="2"/>
  <c r="P484" i="2"/>
  <c r="M484" i="2"/>
  <c r="J484" i="2"/>
  <c r="G484" i="2"/>
  <c r="AF483" i="2"/>
  <c r="AH483" i="2" s="1"/>
  <c r="AE483" i="2"/>
  <c r="AD483" i="2"/>
  <c r="AB483" i="2"/>
  <c r="Y483" i="2"/>
  <c r="V483" i="2"/>
  <c r="S483" i="2"/>
  <c r="AC483" i="2" s="1"/>
  <c r="P483" i="2"/>
  <c r="M483" i="2"/>
  <c r="J483" i="2"/>
  <c r="AG483" i="2" s="1"/>
  <c r="G483" i="2"/>
  <c r="AG482" i="2"/>
  <c r="AH482" i="2" s="1"/>
  <c r="AF482" i="2"/>
  <c r="AB482" i="2"/>
  <c r="Y482" i="2"/>
  <c r="AD482" i="2" s="1"/>
  <c r="V482" i="2"/>
  <c r="AE482" i="2" s="1"/>
  <c r="S482" i="2"/>
  <c r="AC482" i="2" s="1"/>
  <c r="P482" i="2"/>
  <c r="M482" i="2"/>
  <c r="J482" i="2"/>
  <c r="G482" i="2"/>
  <c r="AC481" i="2"/>
  <c r="AB481" i="2"/>
  <c r="Y481" i="2"/>
  <c r="AD481" i="2" s="1"/>
  <c r="AH481" i="2" s="1"/>
  <c r="V481" i="2"/>
  <c r="AE481" i="2" s="1"/>
  <c r="S481" i="2"/>
  <c r="P481" i="2"/>
  <c r="M481" i="2"/>
  <c r="AF481" i="2" s="1"/>
  <c r="J481" i="2"/>
  <c r="AG481" i="2" s="1"/>
  <c r="G481" i="2"/>
  <c r="AF480" i="2"/>
  <c r="AB480" i="2"/>
  <c r="Y480" i="2"/>
  <c r="AD480" i="2" s="1"/>
  <c r="AH480" i="2" s="1"/>
  <c r="V480" i="2"/>
  <c r="AE480" i="2" s="1"/>
  <c r="S480" i="2"/>
  <c r="AC480" i="2" s="1"/>
  <c r="P480" i="2"/>
  <c r="M480" i="2"/>
  <c r="J480" i="2"/>
  <c r="AG480" i="2" s="1"/>
  <c r="G480" i="2"/>
  <c r="AG479" i="2"/>
  <c r="AB479" i="2"/>
  <c r="Y479" i="2"/>
  <c r="AD479" i="2" s="1"/>
  <c r="V479" i="2"/>
  <c r="AE479" i="2" s="1"/>
  <c r="S479" i="2"/>
  <c r="AC479" i="2" s="1"/>
  <c r="P479" i="2"/>
  <c r="M479" i="2"/>
  <c r="AF479" i="2" s="1"/>
  <c r="J479" i="2"/>
  <c r="G479" i="2"/>
  <c r="AG478" i="2"/>
  <c r="AF478" i="2"/>
  <c r="AD478" i="2"/>
  <c r="AC478" i="2"/>
  <c r="AB478" i="2"/>
  <c r="Y478" i="2"/>
  <c r="V478" i="2"/>
  <c r="AE478" i="2" s="1"/>
  <c r="S478" i="2"/>
  <c r="P478" i="2"/>
  <c r="M478" i="2"/>
  <c r="J478" i="2"/>
  <c r="G478" i="2"/>
  <c r="AE477" i="2"/>
  <c r="AD477" i="2"/>
  <c r="AB477" i="2"/>
  <c r="Y477" i="2"/>
  <c r="V477" i="2"/>
  <c r="S477" i="2"/>
  <c r="AC477" i="2" s="1"/>
  <c r="P477" i="2"/>
  <c r="M477" i="2"/>
  <c r="AF477" i="2" s="1"/>
  <c r="J477" i="2"/>
  <c r="AG477" i="2" s="1"/>
  <c r="G477" i="2"/>
  <c r="AF476" i="2"/>
  <c r="AB476" i="2"/>
  <c r="Y476" i="2"/>
  <c r="AD476" i="2" s="1"/>
  <c r="V476" i="2"/>
  <c r="AE476" i="2" s="1"/>
  <c r="S476" i="2"/>
  <c r="AC476" i="2" s="1"/>
  <c r="P476" i="2"/>
  <c r="M476" i="2"/>
  <c r="J476" i="2"/>
  <c r="AG476" i="2" s="1"/>
  <c r="G476" i="2"/>
  <c r="AC475" i="2"/>
  <c r="AB475" i="2"/>
  <c r="Y475" i="2"/>
  <c r="AD475" i="2" s="1"/>
  <c r="AH475" i="2" s="1"/>
  <c r="V475" i="2"/>
  <c r="AE475" i="2" s="1"/>
  <c r="S475" i="2"/>
  <c r="P475" i="2"/>
  <c r="M475" i="2"/>
  <c r="AF475" i="2" s="1"/>
  <c r="J475" i="2"/>
  <c r="AG475" i="2" s="1"/>
  <c r="G475" i="2"/>
  <c r="AF474" i="2"/>
  <c r="AB474" i="2"/>
  <c r="Y474" i="2"/>
  <c r="AD474" i="2" s="1"/>
  <c r="V474" i="2"/>
  <c r="AE474" i="2" s="1"/>
  <c r="S474" i="2"/>
  <c r="AC474" i="2" s="1"/>
  <c r="P474" i="2"/>
  <c r="M474" i="2"/>
  <c r="J474" i="2"/>
  <c r="AG474" i="2" s="1"/>
  <c r="G474" i="2"/>
  <c r="AG473" i="2"/>
  <c r="AF473" i="2"/>
  <c r="AE473" i="2"/>
  <c r="AB473" i="2"/>
  <c r="Y473" i="2"/>
  <c r="AD473" i="2" s="1"/>
  <c r="AH473" i="2" s="1"/>
  <c r="V473" i="2"/>
  <c r="S473" i="2"/>
  <c r="AC473" i="2" s="1"/>
  <c r="P473" i="2"/>
  <c r="M473" i="2"/>
  <c r="J473" i="2"/>
  <c r="G473" i="2"/>
  <c r="AG472" i="2"/>
  <c r="AF472" i="2"/>
  <c r="AD472" i="2"/>
  <c r="AC472" i="2"/>
  <c r="AB472" i="2"/>
  <c r="Y472" i="2"/>
  <c r="V472" i="2"/>
  <c r="AE472" i="2" s="1"/>
  <c r="S472" i="2"/>
  <c r="P472" i="2"/>
  <c r="M472" i="2"/>
  <c r="J472" i="2"/>
  <c r="G472" i="2"/>
  <c r="AF471" i="2"/>
  <c r="AE471" i="2"/>
  <c r="AH471" i="2" s="1"/>
  <c r="AD471" i="2"/>
  <c r="AB471" i="2"/>
  <c r="Y471" i="2"/>
  <c r="V471" i="2"/>
  <c r="S471" i="2"/>
  <c r="AC471" i="2" s="1"/>
  <c r="P471" i="2"/>
  <c r="M471" i="2"/>
  <c r="J471" i="2"/>
  <c r="AG471" i="2" s="1"/>
  <c r="G471" i="2"/>
  <c r="AG470" i="2"/>
  <c r="AF470" i="2"/>
  <c r="AH470" i="2" s="1"/>
  <c r="AB470" i="2"/>
  <c r="Y470" i="2"/>
  <c r="AD470" i="2" s="1"/>
  <c r="V470" i="2"/>
  <c r="AE470" i="2" s="1"/>
  <c r="S470" i="2"/>
  <c r="AC470" i="2" s="1"/>
  <c r="P470" i="2"/>
  <c r="M470" i="2"/>
  <c r="J470" i="2"/>
  <c r="G470" i="2"/>
  <c r="AH469" i="2"/>
  <c r="AC469" i="2"/>
  <c r="AB469" i="2"/>
  <c r="Y469" i="2"/>
  <c r="AD469" i="2" s="1"/>
  <c r="V469" i="2"/>
  <c r="AE469" i="2" s="1"/>
  <c r="S469" i="2"/>
  <c r="P469" i="2"/>
  <c r="M469" i="2"/>
  <c r="AF469" i="2" s="1"/>
  <c r="J469" i="2"/>
  <c r="AG469" i="2" s="1"/>
  <c r="G469" i="2"/>
  <c r="AF468" i="2"/>
  <c r="AD468" i="2"/>
  <c r="AC468" i="2"/>
  <c r="AB468" i="2"/>
  <c r="Y468" i="2"/>
  <c r="V468" i="2"/>
  <c r="AE468" i="2" s="1"/>
  <c r="S468" i="2"/>
  <c r="P468" i="2"/>
  <c r="M468" i="2"/>
  <c r="J468" i="2"/>
  <c r="AG468" i="2" s="1"/>
  <c r="G468" i="2"/>
  <c r="AG467" i="2"/>
  <c r="AF467" i="2"/>
  <c r="AD467" i="2"/>
  <c r="AB467" i="2"/>
  <c r="Y467" i="2"/>
  <c r="V467" i="2"/>
  <c r="AE467" i="2" s="1"/>
  <c r="S467" i="2"/>
  <c r="AC467" i="2" s="1"/>
  <c r="P467" i="2"/>
  <c r="M467" i="2"/>
  <c r="J467" i="2"/>
  <c r="G467" i="2"/>
  <c r="AG466" i="2"/>
  <c r="AF466" i="2"/>
  <c r="AD466" i="2"/>
  <c r="AC466" i="2"/>
  <c r="AB466" i="2"/>
  <c r="Y466" i="2"/>
  <c r="V466" i="2"/>
  <c r="AE466" i="2" s="1"/>
  <c r="S466" i="2"/>
  <c r="P466" i="2"/>
  <c r="M466" i="2"/>
  <c r="J466" i="2"/>
  <c r="G466" i="2"/>
  <c r="AF465" i="2"/>
  <c r="AE465" i="2"/>
  <c r="AD465" i="2"/>
  <c r="AH465" i="2" s="1"/>
  <c r="AB465" i="2"/>
  <c r="Y465" i="2"/>
  <c r="V465" i="2"/>
  <c r="S465" i="2"/>
  <c r="AC465" i="2" s="1"/>
  <c r="P465" i="2"/>
  <c r="M465" i="2"/>
  <c r="J465" i="2"/>
  <c r="AG465" i="2" s="1"/>
  <c r="G465" i="2"/>
  <c r="AG464" i="2"/>
  <c r="AF464" i="2"/>
  <c r="AB464" i="2"/>
  <c r="Y464" i="2"/>
  <c r="AD464" i="2" s="1"/>
  <c r="V464" i="2"/>
  <c r="AE464" i="2" s="1"/>
  <c r="S464" i="2"/>
  <c r="AC464" i="2" s="1"/>
  <c r="P464" i="2"/>
  <c r="M464" i="2"/>
  <c r="J464" i="2"/>
  <c r="G464" i="2"/>
  <c r="AC463" i="2"/>
  <c r="AB463" i="2"/>
  <c r="Y463" i="2"/>
  <c r="AD463" i="2" s="1"/>
  <c r="V463" i="2"/>
  <c r="AE463" i="2" s="1"/>
  <c r="S463" i="2"/>
  <c r="P463" i="2"/>
  <c r="M463" i="2"/>
  <c r="AF463" i="2" s="1"/>
  <c r="J463" i="2"/>
  <c r="AG463" i="2" s="1"/>
  <c r="G463" i="2"/>
  <c r="AF462" i="2"/>
  <c r="AD462" i="2"/>
  <c r="AB462" i="2"/>
  <c r="Y462" i="2"/>
  <c r="V462" i="2"/>
  <c r="AE462" i="2" s="1"/>
  <c r="S462" i="2"/>
  <c r="AC462" i="2" s="1"/>
  <c r="P462" i="2"/>
  <c r="M462" i="2"/>
  <c r="J462" i="2"/>
  <c r="AG462" i="2" s="1"/>
  <c r="G462" i="2"/>
  <c r="AG461" i="2"/>
  <c r="AF461" i="2"/>
  <c r="AB461" i="2"/>
  <c r="Y461" i="2"/>
  <c r="AD461" i="2" s="1"/>
  <c r="V461" i="2"/>
  <c r="AE461" i="2" s="1"/>
  <c r="S461" i="2"/>
  <c r="AC461" i="2" s="1"/>
  <c r="P461" i="2"/>
  <c r="M461" i="2"/>
  <c r="J461" i="2"/>
  <c r="G461" i="2"/>
  <c r="AG460" i="2"/>
  <c r="AF460" i="2"/>
  <c r="AD460" i="2"/>
  <c r="AC460" i="2"/>
  <c r="AB460" i="2"/>
  <c r="Y460" i="2"/>
  <c r="V460" i="2"/>
  <c r="AE460" i="2" s="1"/>
  <c r="S460" i="2"/>
  <c r="P460" i="2"/>
  <c r="M460" i="2"/>
  <c r="J460" i="2"/>
  <c r="G460" i="2"/>
  <c r="AE459" i="2"/>
  <c r="AD459" i="2"/>
  <c r="AB459" i="2"/>
  <c r="Y459" i="2"/>
  <c r="V459" i="2"/>
  <c r="S459" i="2"/>
  <c r="AC459" i="2" s="1"/>
  <c r="P459" i="2"/>
  <c r="M459" i="2"/>
  <c r="AF459" i="2" s="1"/>
  <c r="J459" i="2"/>
  <c r="AG459" i="2" s="1"/>
  <c r="G459" i="2"/>
  <c r="AF458" i="2"/>
  <c r="AB458" i="2"/>
  <c r="Y458" i="2"/>
  <c r="AD458" i="2" s="1"/>
  <c r="V458" i="2"/>
  <c r="AE458" i="2" s="1"/>
  <c r="S458" i="2"/>
  <c r="AC458" i="2" s="1"/>
  <c r="P458" i="2"/>
  <c r="M458" i="2"/>
  <c r="J458" i="2"/>
  <c r="AG458" i="2" s="1"/>
  <c r="G458" i="2"/>
  <c r="AC457" i="2"/>
  <c r="AB457" i="2"/>
  <c r="Y457" i="2"/>
  <c r="AD457" i="2" s="1"/>
  <c r="AH457" i="2" s="1"/>
  <c r="V457" i="2"/>
  <c r="AE457" i="2" s="1"/>
  <c r="S457" i="2"/>
  <c r="P457" i="2"/>
  <c r="M457" i="2"/>
  <c r="AF457" i="2" s="1"/>
  <c r="J457" i="2"/>
  <c r="AG457" i="2" s="1"/>
  <c r="G457" i="2"/>
  <c r="AF456" i="2"/>
  <c r="AD456" i="2"/>
  <c r="AB456" i="2"/>
  <c r="Y456" i="2"/>
  <c r="V456" i="2"/>
  <c r="AE456" i="2" s="1"/>
  <c r="S456" i="2"/>
  <c r="AC456" i="2" s="1"/>
  <c r="P456" i="2"/>
  <c r="M456" i="2"/>
  <c r="J456" i="2"/>
  <c r="AG456" i="2" s="1"/>
  <c r="G456" i="2"/>
  <c r="AG455" i="2"/>
  <c r="AF455" i="2"/>
  <c r="AE455" i="2"/>
  <c r="AB455" i="2"/>
  <c r="Y455" i="2"/>
  <c r="AD455" i="2" s="1"/>
  <c r="AH455" i="2" s="1"/>
  <c r="V455" i="2"/>
  <c r="S455" i="2"/>
  <c r="AC455" i="2" s="1"/>
  <c r="P455" i="2"/>
  <c r="M455" i="2"/>
  <c r="J455" i="2"/>
  <c r="G455" i="2"/>
  <c r="AG454" i="2"/>
  <c r="AF454" i="2"/>
  <c r="AD454" i="2"/>
  <c r="AC454" i="2"/>
  <c r="AB454" i="2"/>
  <c r="Y454" i="2"/>
  <c r="V454" i="2"/>
  <c r="AE454" i="2" s="1"/>
  <c r="S454" i="2"/>
  <c r="P454" i="2"/>
  <c r="M454" i="2"/>
  <c r="J454" i="2"/>
  <c r="G454" i="2"/>
  <c r="AF453" i="2"/>
  <c r="AH453" i="2" s="1"/>
  <c r="AE453" i="2"/>
  <c r="AD453" i="2"/>
  <c r="AB453" i="2"/>
  <c r="Y453" i="2"/>
  <c r="V453" i="2"/>
  <c r="S453" i="2"/>
  <c r="AC453" i="2" s="1"/>
  <c r="P453" i="2"/>
  <c r="M453" i="2"/>
  <c r="J453" i="2"/>
  <c r="AG453" i="2" s="1"/>
  <c r="G453" i="2"/>
  <c r="AG452" i="2"/>
  <c r="AH452" i="2" s="1"/>
  <c r="AF452" i="2"/>
  <c r="AB452" i="2"/>
  <c r="Y452" i="2"/>
  <c r="AD452" i="2" s="1"/>
  <c r="V452" i="2"/>
  <c r="AE452" i="2" s="1"/>
  <c r="S452" i="2"/>
  <c r="AC452" i="2" s="1"/>
  <c r="P452" i="2"/>
  <c r="M452" i="2"/>
  <c r="J452" i="2"/>
  <c r="G452" i="2"/>
  <c r="AH451" i="2"/>
  <c r="AC451" i="2"/>
  <c r="AB451" i="2"/>
  <c r="Y451" i="2"/>
  <c r="AD451" i="2" s="1"/>
  <c r="V451" i="2"/>
  <c r="AE451" i="2" s="1"/>
  <c r="S451" i="2"/>
  <c r="P451" i="2"/>
  <c r="M451" i="2"/>
  <c r="AF451" i="2" s="1"/>
  <c r="J451" i="2"/>
  <c r="AG451" i="2" s="1"/>
  <c r="G451" i="2"/>
  <c r="AF450" i="2"/>
  <c r="AD450" i="2"/>
  <c r="AC450" i="2"/>
  <c r="AB450" i="2"/>
  <c r="Y450" i="2"/>
  <c r="V450" i="2"/>
  <c r="AE450" i="2" s="1"/>
  <c r="S450" i="2"/>
  <c r="P450" i="2"/>
  <c r="M450" i="2"/>
  <c r="J450" i="2"/>
  <c r="AG450" i="2" s="1"/>
  <c r="G450" i="2"/>
  <c r="AG449" i="2"/>
  <c r="AF449" i="2"/>
  <c r="AD449" i="2"/>
  <c r="AH449" i="2" s="1"/>
  <c r="AB449" i="2"/>
  <c r="Y449" i="2"/>
  <c r="V449" i="2"/>
  <c r="AE449" i="2" s="1"/>
  <c r="S449" i="2"/>
  <c r="AC449" i="2" s="1"/>
  <c r="P449" i="2"/>
  <c r="M449" i="2"/>
  <c r="J449" i="2"/>
  <c r="G449" i="2"/>
  <c r="AG448" i="2"/>
  <c r="AF448" i="2"/>
  <c r="AD448" i="2"/>
  <c r="AC448" i="2"/>
  <c r="AB448" i="2"/>
  <c r="Y448" i="2"/>
  <c r="V448" i="2"/>
  <c r="AE448" i="2" s="1"/>
  <c r="S448" i="2"/>
  <c r="P448" i="2"/>
  <c r="M448" i="2"/>
  <c r="J448" i="2"/>
  <c r="G448" i="2"/>
  <c r="AF447" i="2"/>
  <c r="AE447" i="2"/>
  <c r="AD447" i="2"/>
  <c r="AH447" i="2" s="1"/>
  <c r="AB447" i="2"/>
  <c r="Y447" i="2"/>
  <c r="V447" i="2"/>
  <c r="S447" i="2"/>
  <c r="AC447" i="2" s="1"/>
  <c r="P447" i="2"/>
  <c r="M447" i="2"/>
  <c r="J447" i="2"/>
  <c r="AG447" i="2" s="1"/>
  <c r="G447" i="2"/>
  <c r="AG446" i="2"/>
  <c r="AF446" i="2"/>
  <c r="AB446" i="2"/>
  <c r="Y446" i="2"/>
  <c r="AD446" i="2" s="1"/>
  <c r="AH446" i="2" s="1"/>
  <c r="V446" i="2"/>
  <c r="AE446" i="2" s="1"/>
  <c r="S446" i="2"/>
  <c r="AC446" i="2" s="1"/>
  <c r="P446" i="2"/>
  <c r="M446" i="2"/>
  <c r="J446" i="2"/>
  <c r="G446" i="2"/>
  <c r="AC445" i="2"/>
  <c r="AB445" i="2"/>
  <c r="Y445" i="2"/>
  <c r="AD445" i="2" s="1"/>
  <c r="V445" i="2"/>
  <c r="AE445" i="2" s="1"/>
  <c r="S445" i="2"/>
  <c r="P445" i="2"/>
  <c r="M445" i="2"/>
  <c r="AF445" i="2" s="1"/>
  <c r="J445" i="2"/>
  <c r="AG445" i="2" s="1"/>
  <c r="G445" i="2"/>
  <c r="AF444" i="2"/>
  <c r="AD444" i="2"/>
  <c r="AB444" i="2"/>
  <c r="Y444" i="2"/>
  <c r="V444" i="2"/>
  <c r="AE444" i="2" s="1"/>
  <c r="S444" i="2"/>
  <c r="AC444" i="2" s="1"/>
  <c r="P444" i="2"/>
  <c r="M444" i="2"/>
  <c r="J444" i="2"/>
  <c r="AG444" i="2" s="1"/>
  <c r="G444" i="2"/>
  <c r="AG443" i="2"/>
  <c r="AF443" i="2"/>
  <c r="AB443" i="2"/>
  <c r="Y443" i="2"/>
  <c r="AD443" i="2" s="1"/>
  <c r="V443" i="2"/>
  <c r="AE443" i="2" s="1"/>
  <c r="S443" i="2"/>
  <c r="AC443" i="2" s="1"/>
  <c r="P443" i="2"/>
  <c r="M443" i="2"/>
  <c r="J443" i="2"/>
  <c r="G443" i="2"/>
  <c r="AG442" i="2"/>
  <c r="AF442" i="2"/>
  <c r="AD442" i="2"/>
  <c r="AC442" i="2"/>
  <c r="AB442" i="2"/>
  <c r="Y442" i="2"/>
  <c r="V442" i="2"/>
  <c r="AE442" i="2" s="1"/>
  <c r="S442" i="2"/>
  <c r="P442" i="2"/>
  <c r="M442" i="2"/>
  <c r="J442" i="2"/>
  <c r="G442" i="2"/>
  <c r="AE441" i="2"/>
  <c r="AD441" i="2"/>
  <c r="AB441" i="2"/>
  <c r="Y441" i="2"/>
  <c r="V441" i="2"/>
  <c r="S441" i="2"/>
  <c r="AC441" i="2" s="1"/>
  <c r="P441" i="2"/>
  <c r="M441" i="2"/>
  <c r="AF441" i="2" s="1"/>
  <c r="J441" i="2"/>
  <c r="AG441" i="2" s="1"/>
  <c r="G441" i="2"/>
  <c r="AF440" i="2"/>
  <c r="AB440" i="2"/>
  <c r="Y440" i="2"/>
  <c r="AD440" i="2" s="1"/>
  <c r="AH440" i="2" s="1"/>
  <c r="V440" i="2"/>
  <c r="AE440" i="2" s="1"/>
  <c r="S440" i="2"/>
  <c r="AC440" i="2" s="1"/>
  <c r="P440" i="2"/>
  <c r="M440" i="2"/>
  <c r="J440" i="2"/>
  <c r="AG440" i="2" s="1"/>
  <c r="G440" i="2"/>
  <c r="AC439" i="2"/>
  <c r="AB439" i="2"/>
  <c r="Y439" i="2"/>
  <c r="AD439" i="2" s="1"/>
  <c r="AH439" i="2" s="1"/>
  <c r="V439" i="2"/>
  <c r="AE439" i="2" s="1"/>
  <c r="S439" i="2"/>
  <c r="P439" i="2"/>
  <c r="M439" i="2"/>
  <c r="AF439" i="2" s="1"/>
  <c r="J439" i="2"/>
  <c r="AG439" i="2" s="1"/>
  <c r="G439" i="2"/>
  <c r="AF438" i="2"/>
  <c r="AD438" i="2"/>
  <c r="AB438" i="2"/>
  <c r="Y438" i="2"/>
  <c r="V438" i="2"/>
  <c r="AE438" i="2" s="1"/>
  <c r="S438" i="2"/>
  <c r="AC438" i="2" s="1"/>
  <c r="P438" i="2"/>
  <c r="M438" i="2"/>
  <c r="J438" i="2"/>
  <c r="AG438" i="2" s="1"/>
  <c r="G438" i="2"/>
  <c r="AG437" i="2"/>
  <c r="AF437" i="2"/>
  <c r="AE437" i="2"/>
  <c r="AB437" i="2"/>
  <c r="Y437" i="2"/>
  <c r="AD437" i="2" s="1"/>
  <c r="V437" i="2"/>
  <c r="S437" i="2"/>
  <c r="AC437" i="2" s="1"/>
  <c r="P437" i="2"/>
  <c r="M437" i="2"/>
  <c r="J437" i="2"/>
  <c r="G437" i="2"/>
  <c r="AG436" i="2"/>
  <c r="AF436" i="2"/>
  <c r="AD436" i="2"/>
  <c r="AC436" i="2"/>
  <c r="AB436" i="2"/>
  <c r="Y436" i="2"/>
  <c r="V436" i="2"/>
  <c r="AE436" i="2" s="1"/>
  <c r="S436" i="2"/>
  <c r="P436" i="2"/>
  <c r="M436" i="2"/>
  <c r="J436" i="2"/>
  <c r="G436" i="2"/>
  <c r="AH435" i="2"/>
  <c r="AF435" i="2"/>
  <c r="AE435" i="2"/>
  <c r="AD435" i="2"/>
  <c r="AB435" i="2"/>
  <c r="Y435" i="2"/>
  <c r="V435" i="2"/>
  <c r="S435" i="2"/>
  <c r="AC435" i="2" s="1"/>
  <c r="P435" i="2"/>
  <c r="M435" i="2"/>
  <c r="J435" i="2"/>
  <c r="AG435" i="2" s="1"/>
  <c r="G435" i="2"/>
  <c r="AH434" i="2"/>
  <c r="AG434" i="2"/>
  <c r="AF434" i="2"/>
  <c r="AB434" i="2"/>
  <c r="Y434" i="2"/>
  <c r="AD434" i="2" s="1"/>
  <c r="V434" i="2"/>
  <c r="AE434" i="2" s="1"/>
  <c r="S434" i="2"/>
  <c r="AC434" i="2" s="1"/>
  <c r="P434" i="2"/>
  <c r="M434" i="2"/>
  <c r="J434" i="2"/>
  <c r="G434" i="2"/>
  <c r="AH433" i="2"/>
  <c r="AC433" i="2"/>
  <c r="AB433" i="2"/>
  <c r="Y433" i="2"/>
  <c r="AD433" i="2" s="1"/>
  <c r="V433" i="2"/>
  <c r="AE433" i="2" s="1"/>
  <c r="S433" i="2"/>
  <c r="P433" i="2"/>
  <c r="M433" i="2"/>
  <c r="AF433" i="2" s="1"/>
  <c r="J433" i="2"/>
  <c r="AG433" i="2" s="1"/>
  <c r="G433" i="2"/>
  <c r="AF432" i="2"/>
  <c r="AD432" i="2"/>
  <c r="AC432" i="2"/>
  <c r="AB432" i="2"/>
  <c r="Y432" i="2"/>
  <c r="V432" i="2"/>
  <c r="AE432" i="2" s="1"/>
  <c r="S432" i="2"/>
  <c r="P432" i="2"/>
  <c r="M432" i="2"/>
  <c r="J432" i="2"/>
  <c r="AG432" i="2" s="1"/>
  <c r="G432" i="2"/>
  <c r="AF431" i="2"/>
  <c r="AB431" i="2"/>
  <c r="Y431" i="2"/>
  <c r="AD431" i="2" s="1"/>
  <c r="V431" i="2"/>
  <c r="AE431" i="2" s="1"/>
  <c r="S431" i="2"/>
  <c r="AC431" i="2" s="1"/>
  <c r="P431" i="2"/>
  <c r="M431" i="2"/>
  <c r="J431" i="2"/>
  <c r="AG431" i="2" s="1"/>
  <c r="G431" i="2"/>
  <c r="AG430" i="2"/>
  <c r="AF430" i="2"/>
  <c r="AD430" i="2"/>
  <c r="AC430" i="2"/>
  <c r="AB430" i="2"/>
  <c r="Y430" i="2"/>
  <c r="V430" i="2"/>
  <c r="AE430" i="2" s="1"/>
  <c r="S430" i="2"/>
  <c r="P430" i="2"/>
  <c r="M430" i="2"/>
  <c r="J430" i="2"/>
  <c r="G430" i="2"/>
  <c r="AF429" i="2"/>
  <c r="AE429" i="2"/>
  <c r="AD429" i="2"/>
  <c r="AB429" i="2"/>
  <c r="Y429" i="2"/>
  <c r="V429" i="2"/>
  <c r="S429" i="2"/>
  <c r="AC429" i="2" s="1"/>
  <c r="P429" i="2"/>
  <c r="M429" i="2"/>
  <c r="J429" i="2"/>
  <c r="AG429" i="2" s="1"/>
  <c r="G429" i="2"/>
  <c r="AG428" i="2"/>
  <c r="AF428" i="2"/>
  <c r="AB428" i="2"/>
  <c r="Y428" i="2"/>
  <c r="AD428" i="2" s="1"/>
  <c r="V428" i="2"/>
  <c r="AE428" i="2" s="1"/>
  <c r="S428" i="2"/>
  <c r="AC428" i="2" s="1"/>
  <c r="P428" i="2"/>
  <c r="M428" i="2"/>
  <c r="J428" i="2"/>
  <c r="G428" i="2"/>
  <c r="AC427" i="2"/>
  <c r="AB427" i="2"/>
  <c r="Y427" i="2"/>
  <c r="AD427" i="2" s="1"/>
  <c r="V427" i="2"/>
  <c r="AE427" i="2" s="1"/>
  <c r="S427" i="2"/>
  <c r="P427" i="2"/>
  <c r="M427" i="2"/>
  <c r="AF427" i="2" s="1"/>
  <c r="J427" i="2"/>
  <c r="AG427" i="2" s="1"/>
  <c r="G427" i="2"/>
  <c r="AF426" i="2"/>
  <c r="AD426" i="2"/>
  <c r="AB426" i="2"/>
  <c r="Y426" i="2"/>
  <c r="V426" i="2"/>
  <c r="AE426" i="2" s="1"/>
  <c r="S426" i="2"/>
  <c r="AC426" i="2" s="1"/>
  <c r="P426" i="2"/>
  <c r="M426" i="2"/>
  <c r="J426" i="2"/>
  <c r="AG426" i="2" s="1"/>
  <c r="G426" i="2"/>
  <c r="AF425" i="2"/>
  <c r="AB425" i="2"/>
  <c r="Y425" i="2"/>
  <c r="AD425" i="2" s="1"/>
  <c r="AH425" i="2" s="1"/>
  <c r="V425" i="2"/>
  <c r="AE425" i="2" s="1"/>
  <c r="S425" i="2"/>
  <c r="AC425" i="2" s="1"/>
  <c r="P425" i="2"/>
  <c r="M425" i="2"/>
  <c r="J425" i="2"/>
  <c r="AG425" i="2" s="1"/>
  <c r="G425" i="2"/>
  <c r="AG424" i="2"/>
  <c r="AF424" i="2"/>
  <c r="AD424" i="2"/>
  <c r="AC424" i="2"/>
  <c r="AB424" i="2"/>
  <c r="Y424" i="2"/>
  <c r="V424" i="2"/>
  <c r="AE424" i="2" s="1"/>
  <c r="S424" i="2"/>
  <c r="P424" i="2"/>
  <c r="M424" i="2"/>
  <c r="J424" i="2"/>
  <c r="G424" i="2"/>
  <c r="AE423" i="2"/>
  <c r="AD423" i="2"/>
  <c r="AB423" i="2"/>
  <c r="Y423" i="2"/>
  <c r="V423" i="2"/>
  <c r="S423" i="2"/>
  <c r="AC423" i="2" s="1"/>
  <c r="P423" i="2"/>
  <c r="M423" i="2"/>
  <c r="AF423" i="2" s="1"/>
  <c r="AH423" i="2" s="1"/>
  <c r="J423" i="2"/>
  <c r="AG423" i="2" s="1"/>
  <c r="G423" i="2"/>
  <c r="AF422" i="2"/>
  <c r="AB422" i="2"/>
  <c r="Y422" i="2"/>
  <c r="AD422" i="2" s="1"/>
  <c r="V422" i="2"/>
  <c r="AE422" i="2" s="1"/>
  <c r="S422" i="2"/>
  <c r="AC422" i="2" s="1"/>
  <c r="P422" i="2"/>
  <c r="M422" i="2"/>
  <c r="J422" i="2"/>
  <c r="AG422" i="2" s="1"/>
  <c r="AH422" i="2" s="1"/>
  <c r="G422" i="2"/>
  <c r="AH421" i="2"/>
  <c r="AC421" i="2"/>
  <c r="AB421" i="2"/>
  <c r="Y421" i="2"/>
  <c r="AD421" i="2" s="1"/>
  <c r="V421" i="2"/>
  <c r="AE421" i="2" s="1"/>
  <c r="S421" i="2"/>
  <c r="P421" i="2"/>
  <c r="M421" i="2"/>
  <c r="AF421" i="2" s="1"/>
  <c r="J421" i="2"/>
  <c r="AG421" i="2" s="1"/>
  <c r="G421" i="2"/>
  <c r="AF420" i="2"/>
  <c r="AD420" i="2"/>
  <c r="AC420" i="2"/>
  <c r="AB420" i="2"/>
  <c r="Y420" i="2"/>
  <c r="V420" i="2"/>
  <c r="AE420" i="2" s="1"/>
  <c r="S420" i="2"/>
  <c r="P420" i="2"/>
  <c r="M420" i="2"/>
  <c r="J420" i="2"/>
  <c r="AG420" i="2" s="1"/>
  <c r="G420" i="2"/>
  <c r="AD419" i="2"/>
  <c r="AH419" i="2" s="1"/>
  <c r="AB419" i="2"/>
  <c r="Y419" i="2"/>
  <c r="V419" i="2"/>
  <c r="AE419" i="2" s="1"/>
  <c r="S419" i="2"/>
  <c r="AC419" i="2" s="1"/>
  <c r="P419" i="2"/>
  <c r="M419" i="2"/>
  <c r="AF419" i="2" s="1"/>
  <c r="J419" i="2"/>
  <c r="AG419" i="2" s="1"/>
  <c r="G419" i="2"/>
  <c r="AG418" i="2"/>
  <c r="AF418" i="2"/>
  <c r="AD418" i="2"/>
  <c r="AC418" i="2"/>
  <c r="AB418" i="2"/>
  <c r="Y418" i="2"/>
  <c r="V418" i="2"/>
  <c r="AE418" i="2" s="1"/>
  <c r="S418" i="2"/>
  <c r="P418" i="2"/>
  <c r="M418" i="2"/>
  <c r="J418" i="2"/>
  <c r="G418" i="2"/>
  <c r="AF417" i="2"/>
  <c r="AE417" i="2"/>
  <c r="AD417" i="2"/>
  <c r="AH417" i="2" s="1"/>
  <c r="AB417" i="2"/>
  <c r="Y417" i="2"/>
  <c r="V417" i="2"/>
  <c r="S417" i="2"/>
  <c r="AC417" i="2" s="1"/>
  <c r="P417" i="2"/>
  <c r="M417" i="2"/>
  <c r="J417" i="2"/>
  <c r="AG417" i="2" s="1"/>
  <c r="G417" i="2"/>
  <c r="AG416" i="2"/>
  <c r="AF416" i="2"/>
  <c r="AB416" i="2"/>
  <c r="Y416" i="2"/>
  <c r="AD416" i="2" s="1"/>
  <c r="AH416" i="2" s="1"/>
  <c r="V416" i="2"/>
  <c r="AE416" i="2" s="1"/>
  <c r="S416" i="2"/>
  <c r="AC416" i="2" s="1"/>
  <c r="P416" i="2"/>
  <c r="M416" i="2"/>
  <c r="J416" i="2"/>
  <c r="G416" i="2"/>
  <c r="AC415" i="2"/>
  <c r="AB415" i="2"/>
  <c r="Y415" i="2"/>
  <c r="AD415" i="2" s="1"/>
  <c r="V415" i="2"/>
  <c r="AE415" i="2" s="1"/>
  <c r="S415" i="2"/>
  <c r="P415" i="2"/>
  <c r="M415" i="2"/>
  <c r="AF415" i="2" s="1"/>
  <c r="J415" i="2"/>
  <c r="AG415" i="2" s="1"/>
  <c r="G415" i="2"/>
  <c r="AF414" i="2"/>
  <c r="AB414" i="2"/>
  <c r="Y414" i="2"/>
  <c r="AD414" i="2" s="1"/>
  <c r="V414" i="2"/>
  <c r="AE414" i="2" s="1"/>
  <c r="S414" i="2"/>
  <c r="AC414" i="2" s="1"/>
  <c r="P414" i="2"/>
  <c r="M414" i="2"/>
  <c r="J414" i="2"/>
  <c r="AG414" i="2" s="1"/>
  <c r="G414" i="2"/>
  <c r="AB413" i="2"/>
  <c r="Y413" i="2"/>
  <c r="AD413" i="2" s="1"/>
  <c r="V413" i="2"/>
  <c r="AE413" i="2" s="1"/>
  <c r="S413" i="2"/>
  <c r="AC413" i="2" s="1"/>
  <c r="P413" i="2"/>
  <c r="M413" i="2"/>
  <c r="AF413" i="2" s="1"/>
  <c r="J413" i="2"/>
  <c r="AG413" i="2" s="1"/>
  <c r="G413" i="2"/>
  <c r="AG412" i="2"/>
  <c r="AF412" i="2"/>
  <c r="AD412" i="2"/>
  <c r="AC412" i="2"/>
  <c r="AB412" i="2"/>
  <c r="Y412" i="2"/>
  <c r="V412" i="2"/>
  <c r="AE412" i="2" s="1"/>
  <c r="S412" i="2"/>
  <c r="P412" i="2"/>
  <c r="M412" i="2"/>
  <c r="J412" i="2"/>
  <c r="G412" i="2"/>
  <c r="AF411" i="2"/>
  <c r="AH411" i="2" s="1"/>
  <c r="AE411" i="2"/>
  <c r="AD411" i="2"/>
  <c r="AB411" i="2"/>
  <c r="Y411" i="2"/>
  <c r="V411" i="2"/>
  <c r="S411" i="2"/>
  <c r="AC411" i="2" s="1"/>
  <c r="P411" i="2"/>
  <c r="M411" i="2"/>
  <c r="J411" i="2"/>
  <c r="AG411" i="2" s="1"/>
  <c r="G411" i="2"/>
  <c r="AG410" i="2"/>
  <c r="AH410" i="2" s="1"/>
  <c r="AF410" i="2"/>
  <c r="AB410" i="2"/>
  <c r="Y410" i="2"/>
  <c r="AD410" i="2" s="1"/>
  <c r="V410" i="2"/>
  <c r="AE410" i="2" s="1"/>
  <c r="S410" i="2"/>
  <c r="AC410" i="2" s="1"/>
  <c r="P410" i="2"/>
  <c r="M410" i="2"/>
  <c r="J410" i="2"/>
  <c r="G410" i="2"/>
  <c r="AH409" i="2"/>
  <c r="AC409" i="2"/>
  <c r="AB409" i="2"/>
  <c r="Y409" i="2"/>
  <c r="AD409" i="2" s="1"/>
  <c r="V409" i="2"/>
  <c r="AE409" i="2" s="1"/>
  <c r="S409" i="2"/>
  <c r="P409" i="2"/>
  <c r="M409" i="2"/>
  <c r="AF409" i="2" s="1"/>
  <c r="J409" i="2"/>
  <c r="AG409" i="2" s="1"/>
  <c r="G409" i="2"/>
  <c r="AF408" i="2"/>
  <c r="AC408" i="2"/>
  <c r="AB408" i="2"/>
  <c r="Y408" i="2"/>
  <c r="AD408" i="2" s="1"/>
  <c r="V408" i="2"/>
  <c r="AE408" i="2" s="1"/>
  <c r="S408" i="2"/>
  <c r="P408" i="2"/>
  <c r="M408" i="2"/>
  <c r="J408" i="2"/>
  <c r="AG408" i="2" s="1"/>
  <c r="G408" i="2"/>
  <c r="AB407" i="2"/>
  <c r="Y407" i="2"/>
  <c r="AD407" i="2" s="1"/>
  <c r="V407" i="2"/>
  <c r="AE407" i="2" s="1"/>
  <c r="S407" i="2"/>
  <c r="AC407" i="2" s="1"/>
  <c r="P407" i="2"/>
  <c r="M407" i="2"/>
  <c r="AF407" i="2" s="1"/>
  <c r="J407" i="2"/>
  <c r="AG407" i="2" s="1"/>
  <c r="G407" i="2"/>
  <c r="AG406" i="2"/>
  <c r="AF406" i="2"/>
  <c r="AD406" i="2"/>
  <c r="AC406" i="2"/>
  <c r="AB406" i="2"/>
  <c r="Y406" i="2"/>
  <c r="V406" i="2"/>
  <c r="AE406" i="2" s="1"/>
  <c r="S406" i="2"/>
  <c r="P406" i="2"/>
  <c r="M406" i="2"/>
  <c r="J406" i="2"/>
  <c r="G406" i="2"/>
  <c r="AF405" i="2"/>
  <c r="AE405" i="2"/>
  <c r="AD405" i="2"/>
  <c r="AH405" i="2" s="1"/>
  <c r="AB405" i="2"/>
  <c r="Y405" i="2"/>
  <c r="V405" i="2"/>
  <c r="S405" i="2"/>
  <c r="AC405" i="2" s="1"/>
  <c r="P405" i="2"/>
  <c r="M405" i="2"/>
  <c r="J405" i="2"/>
  <c r="AG405" i="2" s="1"/>
  <c r="G405" i="2"/>
  <c r="AG404" i="2"/>
  <c r="AF404" i="2"/>
  <c r="AD404" i="2"/>
  <c r="AB404" i="2"/>
  <c r="Y404" i="2"/>
  <c r="V404" i="2"/>
  <c r="AE404" i="2" s="1"/>
  <c r="S404" i="2"/>
  <c r="AC404" i="2" s="1"/>
  <c r="P404" i="2"/>
  <c r="M404" i="2"/>
  <c r="J404" i="2"/>
  <c r="G404" i="2"/>
  <c r="AC403" i="2"/>
  <c r="AB403" i="2"/>
  <c r="Y403" i="2"/>
  <c r="AD403" i="2" s="1"/>
  <c r="AH403" i="2" s="1"/>
  <c r="V403" i="2"/>
  <c r="AE403" i="2" s="1"/>
  <c r="S403" i="2"/>
  <c r="P403" i="2"/>
  <c r="M403" i="2"/>
  <c r="AF403" i="2" s="1"/>
  <c r="J403" i="2"/>
  <c r="AG403" i="2" s="1"/>
  <c r="G403" i="2"/>
  <c r="AF402" i="2"/>
  <c r="AB402" i="2"/>
  <c r="Y402" i="2"/>
  <c r="AD402" i="2" s="1"/>
  <c r="V402" i="2"/>
  <c r="AE402" i="2" s="1"/>
  <c r="S402" i="2"/>
  <c r="AC402" i="2" s="1"/>
  <c r="P402" i="2"/>
  <c r="M402" i="2"/>
  <c r="J402" i="2"/>
  <c r="AG402" i="2" s="1"/>
  <c r="G402" i="2"/>
  <c r="AE401" i="2"/>
  <c r="AB401" i="2"/>
  <c r="Y401" i="2"/>
  <c r="AD401" i="2" s="1"/>
  <c r="V401" i="2"/>
  <c r="S401" i="2"/>
  <c r="AC401" i="2" s="1"/>
  <c r="P401" i="2"/>
  <c r="M401" i="2"/>
  <c r="AF401" i="2" s="1"/>
  <c r="J401" i="2"/>
  <c r="AG401" i="2" s="1"/>
  <c r="G401" i="2"/>
  <c r="AG400" i="2"/>
  <c r="AF400" i="2"/>
  <c r="AD400" i="2"/>
  <c r="AC400" i="2"/>
  <c r="AB400" i="2"/>
  <c r="Y400" i="2"/>
  <c r="V400" i="2"/>
  <c r="AE400" i="2" s="1"/>
  <c r="S400" i="2"/>
  <c r="P400" i="2"/>
  <c r="M400" i="2"/>
  <c r="J400" i="2"/>
  <c r="G400" i="2"/>
  <c r="AH399" i="2"/>
  <c r="AF399" i="2"/>
  <c r="AE399" i="2"/>
  <c r="AD399" i="2"/>
  <c r="AB399" i="2"/>
  <c r="Y399" i="2"/>
  <c r="V399" i="2"/>
  <c r="S399" i="2"/>
  <c r="AC399" i="2" s="1"/>
  <c r="P399" i="2"/>
  <c r="M399" i="2"/>
  <c r="J399" i="2"/>
  <c r="AG399" i="2" s="1"/>
  <c r="G399" i="2"/>
  <c r="AH398" i="2"/>
  <c r="AG398" i="2"/>
  <c r="AF398" i="2"/>
  <c r="AD398" i="2"/>
  <c r="AB398" i="2"/>
  <c r="Y398" i="2"/>
  <c r="V398" i="2"/>
  <c r="AE398" i="2" s="1"/>
  <c r="S398" i="2"/>
  <c r="AC398" i="2" s="1"/>
  <c r="P398" i="2"/>
  <c r="M398" i="2"/>
  <c r="J398" i="2"/>
  <c r="G398" i="2"/>
  <c r="AH397" i="2"/>
  <c r="AB397" i="2"/>
  <c r="Y397" i="2"/>
  <c r="AD397" i="2" s="1"/>
  <c r="V397" i="2"/>
  <c r="AE397" i="2" s="1"/>
  <c r="S397" i="2"/>
  <c r="AC397" i="2" s="1"/>
  <c r="P397" i="2"/>
  <c r="M397" i="2"/>
  <c r="AF397" i="2" s="1"/>
  <c r="J397" i="2"/>
  <c r="AG397" i="2" s="1"/>
  <c r="G397" i="2"/>
  <c r="AG396" i="2"/>
  <c r="AF396" i="2"/>
  <c r="AC396" i="2"/>
  <c r="AB396" i="2"/>
  <c r="Y396" i="2"/>
  <c r="AD396" i="2" s="1"/>
  <c r="V396" i="2"/>
  <c r="AE396" i="2" s="1"/>
  <c r="S396" i="2"/>
  <c r="P396" i="2"/>
  <c r="M396" i="2"/>
  <c r="J396" i="2"/>
  <c r="G396" i="2"/>
  <c r="AB395" i="2"/>
  <c r="Y395" i="2"/>
  <c r="AD395" i="2" s="1"/>
  <c r="V395" i="2"/>
  <c r="AE395" i="2" s="1"/>
  <c r="S395" i="2"/>
  <c r="AC395" i="2" s="1"/>
  <c r="P395" i="2"/>
  <c r="M395" i="2"/>
  <c r="AF395" i="2" s="1"/>
  <c r="J395" i="2"/>
  <c r="AG395" i="2" s="1"/>
  <c r="G395" i="2"/>
  <c r="AG394" i="2"/>
  <c r="AF394" i="2"/>
  <c r="AD394" i="2"/>
  <c r="AC394" i="2"/>
  <c r="AB394" i="2"/>
  <c r="Y394" i="2"/>
  <c r="V394" i="2"/>
  <c r="AE394" i="2" s="1"/>
  <c r="S394" i="2"/>
  <c r="P394" i="2"/>
  <c r="M394" i="2"/>
  <c r="J394" i="2"/>
  <c r="G394" i="2"/>
  <c r="AF393" i="2"/>
  <c r="AE393" i="2"/>
  <c r="AD393" i="2"/>
  <c r="AB393" i="2"/>
  <c r="Y393" i="2"/>
  <c r="V393" i="2"/>
  <c r="S393" i="2"/>
  <c r="AC393" i="2" s="1"/>
  <c r="P393" i="2"/>
  <c r="M393" i="2"/>
  <c r="J393" i="2"/>
  <c r="AG393" i="2" s="1"/>
  <c r="G393" i="2"/>
  <c r="AG392" i="2"/>
  <c r="AF392" i="2"/>
  <c r="AD392" i="2"/>
  <c r="AB392" i="2"/>
  <c r="Y392" i="2"/>
  <c r="V392" i="2"/>
  <c r="AE392" i="2" s="1"/>
  <c r="S392" i="2"/>
  <c r="AC392" i="2" s="1"/>
  <c r="AH392" i="2" s="1"/>
  <c r="P392" i="2"/>
  <c r="M392" i="2"/>
  <c r="J392" i="2"/>
  <c r="G392" i="2"/>
  <c r="AB391" i="2"/>
  <c r="Y391" i="2"/>
  <c r="AD391" i="2" s="1"/>
  <c r="V391" i="2"/>
  <c r="AE391" i="2" s="1"/>
  <c r="S391" i="2"/>
  <c r="AC391" i="2" s="1"/>
  <c r="P391" i="2"/>
  <c r="M391" i="2"/>
  <c r="AF391" i="2" s="1"/>
  <c r="J391" i="2"/>
  <c r="AG391" i="2" s="1"/>
  <c r="G391" i="2"/>
  <c r="AG390" i="2"/>
  <c r="AF390" i="2"/>
  <c r="AB390" i="2"/>
  <c r="Y390" i="2"/>
  <c r="AD390" i="2" s="1"/>
  <c r="V390" i="2"/>
  <c r="AE390" i="2" s="1"/>
  <c r="S390" i="2"/>
  <c r="AC390" i="2" s="1"/>
  <c r="P390" i="2"/>
  <c r="M390" i="2"/>
  <c r="J390" i="2"/>
  <c r="G390" i="2"/>
  <c r="AE389" i="2"/>
  <c r="AB389" i="2"/>
  <c r="Y389" i="2"/>
  <c r="AD389" i="2" s="1"/>
  <c r="AH389" i="2" s="1"/>
  <c r="V389" i="2"/>
  <c r="S389" i="2"/>
  <c r="AC389" i="2" s="1"/>
  <c r="P389" i="2"/>
  <c r="M389" i="2"/>
  <c r="AF389" i="2" s="1"/>
  <c r="J389" i="2"/>
  <c r="AG389" i="2" s="1"/>
  <c r="G389" i="2"/>
  <c r="AG388" i="2"/>
  <c r="AF388" i="2"/>
  <c r="AD388" i="2"/>
  <c r="AH388" i="2" s="1"/>
  <c r="AC388" i="2"/>
  <c r="AB388" i="2"/>
  <c r="Y388" i="2"/>
  <c r="V388" i="2"/>
  <c r="AE388" i="2" s="1"/>
  <c r="S388" i="2"/>
  <c r="P388" i="2"/>
  <c r="M388" i="2"/>
  <c r="J388" i="2"/>
  <c r="G388" i="2"/>
  <c r="AF387" i="2"/>
  <c r="AE387" i="2"/>
  <c r="AH387" i="2" s="1"/>
  <c r="AD387" i="2"/>
  <c r="AB387" i="2"/>
  <c r="Y387" i="2"/>
  <c r="V387" i="2"/>
  <c r="S387" i="2"/>
  <c r="AC387" i="2" s="1"/>
  <c r="P387" i="2"/>
  <c r="M387" i="2"/>
  <c r="J387" i="2"/>
  <c r="AG387" i="2" s="1"/>
  <c r="G387" i="2"/>
  <c r="AG386" i="2"/>
  <c r="AF386" i="2"/>
  <c r="AH386" i="2" s="1"/>
  <c r="AD386" i="2"/>
  <c r="AB386" i="2"/>
  <c r="Y386" i="2"/>
  <c r="V386" i="2"/>
  <c r="AE386" i="2" s="1"/>
  <c r="S386" i="2"/>
  <c r="AC386" i="2" s="1"/>
  <c r="P386" i="2"/>
  <c r="M386" i="2"/>
  <c r="J386" i="2"/>
  <c r="G386" i="2"/>
  <c r="AB385" i="2"/>
  <c r="Y385" i="2"/>
  <c r="AD385" i="2" s="1"/>
  <c r="AH385" i="2" s="1"/>
  <c r="V385" i="2"/>
  <c r="AE385" i="2" s="1"/>
  <c r="S385" i="2"/>
  <c r="AC385" i="2" s="1"/>
  <c r="P385" i="2"/>
  <c r="M385" i="2"/>
  <c r="AF385" i="2" s="1"/>
  <c r="J385" i="2"/>
  <c r="AG385" i="2" s="1"/>
  <c r="G385" i="2"/>
  <c r="AG384" i="2"/>
  <c r="AF384" i="2"/>
  <c r="AC384" i="2"/>
  <c r="AB384" i="2"/>
  <c r="Y384" i="2"/>
  <c r="AD384" i="2" s="1"/>
  <c r="V384" i="2"/>
  <c r="AE384" i="2" s="1"/>
  <c r="S384" i="2"/>
  <c r="P384" i="2"/>
  <c r="M384" i="2"/>
  <c r="J384" i="2"/>
  <c r="G384" i="2"/>
  <c r="AB383" i="2"/>
  <c r="Y383" i="2"/>
  <c r="AD383" i="2" s="1"/>
  <c r="V383" i="2"/>
  <c r="AE383" i="2" s="1"/>
  <c r="S383" i="2"/>
  <c r="AC383" i="2" s="1"/>
  <c r="P383" i="2"/>
  <c r="M383" i="2"/>
  <c r="AF383" i="2" s="1"/>
  <c r="J383" i="2"/>
  <c r="AG383" i="2" s="1"/>
  <c r="G383" i="2"/>
  <c r="AG382" i="2"/>
  <c r="AF382" i="2"/>
  <c r="AD382" i="2"/>
  <c r="AC382" i="2"/>
  <c r="AB382" i="2"/>
  <c r="Y382" i="2"/>
  <c r="V382" i="2"/>
  <c r="AE382" i="2" s="1"/>
  <c r="S382" i="2"/>
  <c r="P382" i="2"/>
  <c r="M382" i="2"/>
  <c r="J382" i="2"/>
  <c r="G382" i="2"/>
  <c r="AF381" i="2"/>
  <c r="AE381" i="2"/>
  <c r="AD381" i="2"/>
  <c r="AH381" i="2" s="1"/>
  <c r="AB381" i="2"/>
  <c r="Y381" i="2"/>
  <c r="V381" i="2"/>
  <c r="S381" i="2"/>
  <c r="AC381" i="2" s="1"/>
  <c r="P381" i="2"/>
  <c r="M381" i="2"/>
  <c r="J381" i="2"/>
  <c r="AG381" i="2" s="1"/>
  <c r="G381" i="2"/>
  <c r="AG380" i="2"/>
  <c r="AF380" i="2"/>
  <c r="AD380" i="2"/>
  <c r="AB380" i="2"/>
  <c r="Y380" i="2"/>
  <c r="V380" i="2"/>
  <c r="AE380" i="2" s="1"/>
  <c r="S380" i="2"/>
  <c r="AC380" i="2" s="1"/>
  <c r="AH380" i="2" s="1"/>
  <c r="P380" i="2"/>
  <c r="M380" i="2"/>
  <c r="J380" i="2"/>
  <c r="G380" i="2"/>
  <c r="AB379" i="2"/>
  <c r="Y379" i="2"/>
  <c r="AD379" i="2" s="1"/>
  <c r="V379" i="2"/>
  <c r="AE379" i="2" s="1"/>
  <c r="S379" i="2"/>
  <c r="AC379" i="2" s="1"/>
  <c r="P379" i="2"/>
  <c r="M379" i="2"/>
  <c r="AF379" i="2" s="1"/>
  <c r="J379" i="2"/>
  <c r="AG379" i="2" s="1"/>
  <c r="G379" i="2"/>
  <c r="AG378" i="2"/>
  <c r="AF378" i="2"/>
  <c r="AB378" i="2"/>
  <c r="Y378" i="2"/>
  <c r="AD378" i="2" s="1"/>
  <c r="V378" i="2"/>
  <c r="AE378" i="2" s="1"/>
  <c r="S378" i="2"/>
  <c r="AC378" i="2" s="1"/>
  <c r="P378" i="2"/>
  <c r="M378" i="2"/>
  <c r="J378" i="2"/>
  <c r="G378" i="2"/>
  <c r="AE377" i="2"/>
  <c r="AB377" i="2"/>
  <c r="Y377" i="2"/>
  <c r="AD377" i="2" s="1"/>
  <c r="AH377" i="2" s="1"/>
  <c r="V377" i="2"/>
  <c r="S377" i="2"/>
  <c r="AC377" i="2" s="1"/>
  <c r="P377" i="2"/>
  <c r="M377" i="2"/>
  <c r="AF377" i="2" s="1"/>
  <c r="J377" i="2"/>
  <c r="AG377" i="2" s="1"/>
  <c r="G377" i="2"/>
  <c r="AG376" i="2"/>
  <c r="AF376" i="2"/>
  <c r="AD376" i="2"/>
  <c r="AC376" i="2"/>
  <c r="AB376" i="2"/>
  <c r="Y376" i="2"/>
  <c r="V376" i="2"/>
  <c r="AE376" i="2" s="1"/>
  <c r="S376" i="2"/>
  <c r="P376" i="2"/>
  <c r="M376" i="2"/>
  <c r="J376" i="2"/>
  <c r="G376" i="2"/>
  <c r="AF375" i="2"/>
  <c r="AH375" i="2" s="1"/>
  <c r="AE375" i="2"/>
  <c r="AD375" i="2"/>
  <c r="AB375" i="2"/>
  <c r="Y375" i="2"/>
  <c r="V375" i="2"/>
  <c r="S375" i="2"/>
  <c r="AC375" i="2" s="1"/>
  <c r="P375" i="2"/>
  <c r="M375" i="2"/>
  <c r="J375" i="2"/>
  <c r="AG375" i="2" s="1"/>
  <c r="G375" i="2"/>
  <c r="AG374" i="2"/>
  <c r="AH374" i="2" s="1"/>
  <c r="AF374" i="2"/>
  <c r="AD374" i="2"/>
  <c r="AB374" i="2"/>
  <c r="Y374" i="2"/>
  <c r="V374" i="2"/>
  <c r="AE374" i="2" s="1"/>
  <c r="S374" i="2"/>
  <c r="AC374" i="2" s="1"/>
  <c r="P374" i="2"/>
  <c r="M374" i="2"/>
  <c r="J374" i="2"/>
  <c r="G374" i="2"/>
  <c r="AH373" i="2"/>
  <c r="AB373" i="2"/>
  <c r="Y373" i="2"/>
  <c r="AD373" i="2" s="1"/>
  <c r="V373" i="2"/>
  <c r="AE373" i="2" s="1"/>
  <c r="S373" i="2"/>
  <c r="AC373" i="2" s="1"/>
  <c r="P373" i="2"/>
  <c r="M373" i="2"/>
  <c r="AF373" i="2" s="1"/>
  <c r="J373" i="2"/>
  <c r="AG373" i="2" s="1"/>
  <c r="G373" i="2"/>
  <c r="AG372" i="2"/>
  <c r="AF372" i="2"/>
  <c r="AC372" i="2"/>
  <c r="AB372" i="2"/>
  <c r="Y372" i="2"/>
  <c r="AD372" i="2" s="1"/>
  <c r="AH372" i="2" s="1"/>
  <c r="V372" i="2"/>
  <c r="AE372" i="2" s="1"/>
  <c r="S372" i="2"/>
  <c r="P372" i="2"/>
  <c r="M372" i="2"/>
  <c r="J372" i="2"/>
  <c r="G372" i="2"/>
  <c r="AB371" i="2"/>
  <c r="Y371" i="2"/>
  <c r="AD371" i="2" s="1"/>
  <c r="V371" i="2"/>
  <c r="AE371" i="2" s="1"/>
  <c r="S371" i="2"/>
  <c r="AC371" i="2" s="1"/>
  <c r="P371" i="2"/>
  <c r="M371" i="2"/>
  <c r="AF371" i="2" s="1"/>
  <c r="J371" i="2"/>
  <c r="AG371" i="2" s="1"/>
  <c r="G371" i="2"/>
  <c r="AG370" i="2"/>
  <c r="AF370" i="2"/>
  <c r="AD370" i="2"/>
  <c r="AC370" i="2"/>
  <c r="AB370" i="2"/>
  <c r="Y370" i="2"/>
  <c r="V370" i="2"/>
  <c r="AE370" i="2" s="1"/>
  <c r="S370" i="2"/>
  <c r="P370" i="2"/>
  <c r="M370" i="2"/>
  <c r="J370" i="2"/>
  <c r="G370" i="2"/>
  <c r="AF369" i="2"/>
  <c r="AE369" i="2"/>
  <c r="AD369" i="2"/>
  <c r="AB369" i="2"/>
  <c r="Y369" i="2"/>
  <c r="V369" i="2"/>
  <c r="S369" i="2"/>
  <c r="AC369" i="2" s="1"/>
  <c r="P369" i="2"/>
  <c r="M369" i="2"/>
  <c r="J369" i="2"/>
  <c r="AG369" i="2" s="1"/>
  <c r="G369" i="2"/>
  <c r="AG368" i="2"/>
  <c r="AF368" i="2"/>
  <c r="AD368" i="2"/>
  <c r="AB368" i="2"/>
  <c r="Y368" i="2"/>
  <c r="V368" i="2"/>
  <c r="AE368" i="2" s="1"/>
  <c r="S368" i="2"/>
  <c r="AC368" i="2" s="1"/>
  <c r="AH368" i="2" s="1"/>
  <c r="P368" i="2"/>
  <c r="M368" i="2"/>
  <c r="J368" i="2"/>
  <c r="G368" i="2"/>
  <c r="AB367" i="2"/>
  <c r="Y367" i="2"/>
  <c r="AD367" i="2" s="1"/>
  <c r="AH367" i="2" s="1"/>
  <c r="V367" i="2"/>
  <c r="AE367" i="2" s="1"/>
  <c r="S367" i="2"/>
  <c r="AC367" i="2" s="1"/>
  <c r="P367" i="2"/>
  <c r="M367" i="2"/>
  <c r="AF367" i="2" s="1"/>
  <c r="J367" i="2"/>
  <c r="AG367" i="2" s="1"/>
  <c r="G367" i="2"/>
  <c r="AG366" i="2"/>
  <c r="AF366" i="2"/>
  <c r="AB366" i="2"/>
  <c r="Y366" i="2"/>
  <c r="AD366" i="2" s="1"/>
  <c r="V366" i="2"/>
  <c r="AE366" i="2" s="1"/>
  <c r="S366" i="2"/>
  <c r="AC366" i="2" s="1"/>
  <c r="P366" i="2"/>
  <c r="M366" i="2"/>
  <c r="J366" i="2"/>
  <c r="G366" i="2"/>
  <c r="AE365" i="2"/>
  <c r="AB365" i="2"/>
  <c r="Y365" i="2"/>
  <c r="AD365" i="2" s="1"/>
  <c r="AH365" i="2" s="1"/>
  <c r="V365" i="2"/>
  <c r="S365" i="2"/>
  <c r="AC365" i="2" s="1"/>
  <c r="P365" i="2"/>
  <c r="M365" i="2"/>
  <c r="AF365" i="2" s="1"/>
  <c r="J365" i="2"/>
  <c r="AG365" i="2" s="1"/>
  <c r="G365" i="2"/>
  <c r="AG364" i="2"/>
  <c r="AF364" i="2"/>
  <c r="AD364" i="2"/>
  <c r="AC364" i="2"/>
  <c r="AB364" i="2"/>
  <c r="Y364" i="2"/>
  <c r="V364" i="2"/>
  <c r="AE364" i="2" s="1"/>
  <c r="S364" i="2"/>
  <c r="P364" i="2"/>
  <c r="M364" i="2"/>
  <c r="J364" i="2"/>
  <c r="G364" i="2"/>
  <c r="AH363" i="2"/>
  <c r="AF363" i="2"/>
  <c r="AE363" i="2"/>
  <c r="AD363" i="2"/>
  <c r="AB363" i="2"/>
  <c r="Y363" i="2"/>
  <c r="V363" i="2"/>
  <c r="S363" i="2"/>
  <c r="AC363" i="2" s="1"/>
  <c r="P363" i="2"/>
  <c r="M363" i="2"/>
  <c r="J363" i="2"/>
  <c r="AG363" i="2" s="1"/>
  <c r="G363" i="2"/>
  <c r="AH362" i="2"/>
  <c r="AG362" i="2"/>
  <c r="AF362" i="2"/>
  <c r="AD362" i="2"/>
  <c r="AB362" i="2"/>
  <c r="Y362" i="2"/>
  <c r="V362" i="2"/>
  <c r="AE362" i="2" s="1"/>
  <c r="S362" i="2"/>
  <c r="AC362" i="2" s="1"/>
  <c r="P362" i="2"/>
  <c r="M362" i="2"/>
  <c r="J362" i="2"/>
  <c r="G362" i="2"/>
  <c r="AH361" i="2"/>
  <c r="AB361" i="2"/>
  <c r="Y361" i="2"/>
  <c r="AD361" i="2" s="1"/>
  <c r="V361" i="2"/>
  <c r="AE361" i="2" s="1"/>
  <c r="S361" i="2"/>
  <c r="AC361" i="2" s="1"/>
  <c r="P361" i="2"/>
  <c r="M361" i="2"/>
  <c r="AF361" i="2" s="1"/>
  <c r="J361" i="2"/>
  <c r="AG361" i="2" s="1"/>
  <c r="G361" i="2"/>
  <c r="AG360" i="2"/>
  <c r="AB360" i="2"/>
  <c r="Y360" i="2"/>
  <c r="AD360" i="2" s="1"/>
  <c r="V360" i="2"/>
  <c r="AE360" i="2" s="1"/>
  <c r="S360" i="2"/>
  <c r="AC360" i="2" s="1"/>
  <c r="P360" i="2"/>
  <c r="M360" i="2"/>
  <c r="AF360" i="2" s="1"/>
  <c r="J360" i="2"/>
  <c r="G360" i="2"/>
  <c r="AB359" i="2"/>
  <c r="Y359" i="2"/>
  <c r="AD359" i="2" s="1"/>
  <c r="V359" i="2"/>
  <c r="AE359" i="2" s="1"/>
  <c r="S359" i="2"/>
  <c r="AC359" i="2" s="1"/>
  <c r="P359" i="2"/>
  <c r="M359" i="2"/>
  <c r="AF359" i="2" s="1"/>
  <c r="J359" i="2"/>
  <c r="AG359" i="2" s="1"/>
  <c r="G359" i="2"/>
  <c r="AG358" i="2"/>
  <c r="AF358" i="2"/>
  <c r="AD358" i="2"/>
  <c r="AB358" i="2"/>
  <c r="Y358" i="2"/>
  <c r="V358" i="2"/>
  <c r="AE358" i="2" s="1"/>
  <c r="S358" i="2"/>
  <c r="AC358" i="2" s="1"/>
  <c r="P358" i="2"/>
  <c r="M358" i="2"/>
  <c r="J358" i="2"/>
  <c r="G358" i="2"/>
  <c r="AE357" i="2"/>
  <c r="AB357" i="2"/>
  <c r="Y357" i="2"/>
  <c r="AD357" i="2" s="1"/>
  <c r="V357" i="2"/>
  <c r="S357" i="2"/>
  <c r="AC357" i="2" s="1"/>
  <c r="P357" i="2"/>
  <c r="M357" i="2"/>
  <c r="AF357" i="2" s="1"/>
  <c r="J357" i="2"/>
  <c r="AG357" i="2" s="1"/>
  <c r="G357" i="2"/>
  <c r="AG356" i="2"/>
  <c r="AF356" i="2"/>
  <c r="AD356" i="2"/>
  <c r="AB356" i="2"/>
  <c r="Y356" i="2"/>
  <c r="V356" i="2"/>
  <c r="AE356" i="2" s="1"/>
  <c r="S356" i="2"/>
  <c r="AC356" i="2" s="1"/>
  <c r="AH356" i="2" s="1"/>
  <c r="P356" i="2"/>
  <c r="M356" i="2"/>
  <c r="J356" i="2"/>
  <c r="G356" i="2"/>
  <c r="AC355" i="2"/>
  <c r="AB355" i="2"/>
  <c r="Y355" i="2"/>
  <c r="AD355" i="2" s="1"/>
  <c r="V355" i="2"/>
  <c r="AE355" i="2" s="1"/>
  <c r="S355" i="2"/>
  <c r="P355" i="2"/>
  <c r="M355" i="2"/>
  <c r="AF355" i="2" s="1"/>
  <c r="J355" i="2"/>
  <c r="AG355" i="2" s="1"/>
  <c r="G355" i="2"/>
  <c r="AG354" i="2"/>
  <c r="AB354" i="2"/>
  <c r="Y354" i="2"/>
  <c r="AD354" i="2" s="1"/>
  <c r="V354" i="2"/>
  <c r="AE354" i="2" s="1"/>
  <c r="S354" i="2"/>
  <c r="AC354" i="2" s="1"/>
  <c r="P354" i="2"/>
  <c r="M354" i="2"/>
  <c r="AF354" i="2" s="1"/>
  <c r="J354" i="2"/>
  <c r="G354" i="2"/>
  <c r="AB353" i="2"/>
  <c r="Y353" i="2"/>
  <c r="AD353" i="2" s="1"/>
  <c r="AH353" i="2" s="1"/>
  <c r="V353" i="2"/>
  <c r="AE353" i="2" s="1"/>
  <c r="S353" i="2"/>
  <c r="AC353" i="2" s="1"/>
  <c r="P353" i="2"/>
  <c r="M353" i="2"/>
  <c r="AF353" i="2" s="1"/>
  <c r="J353" i="2"/>
  <c r="AG353" i="2" s="1"/>
  <c r="G353" i="2"/>
  <c r="AG352" i="2"/>
  <c r="AF352" i="2"/>
  <c r="AD352" i="2"/>
  <c r="AB352" i="2"/>
  <c r="Y352" i="2"/>
  <c r="V352" i="2"/>
  <c r="AE352" i="2" s="1"/>
  <c r="S352" i="2"/>
  <c r="AC352" i="2" s="1"/>
  <c r="P352" i="2"/>
  <c r="M352" i="2"/>
  <c r="J352" i="2"/>
  <c r="G352" i="2"/>
  <c r="AF351" i="2"/>
  <c r="AE351" i="2"/>
  <c r="AB351" i="2"/>
  <c r="Y351" i="2"/>
  <c r="AD351" i="2" s="1"/>
  <c r="AH351" i="2" s="1"/>
  <c r="V351" i="2"/>
  <c r="S351" i="2"/>
  <c r="AC351" i="2" s="1"/>
  <c r="P351" i="2"/>
  <c r="M351" i="2"/>
  <c r="J351" i="2"/>
  <c r="AG351" i="2" s="1"/>
  <c r="G351" i="2"/>
  <c r="AF350" i="2"/>
  <c r="AB350" i="2"/>
  <c r="Y350" i="2"/>
  <c r="AD350" i="2" s="1"/>
  <c r="V350" i="2"/>
  <c r="AE350" i="2" s="1"/>
  <c r="S350" i="2"/>
  <c r="AC350" i="2" s="1"/>
  <c r="P350" i="2"/>
  <c r="M350" i="2"/>
  <c r="J350" i="2"/>
  <c r="AG350" i="2" s="1"/>
  <c r="AH350" i="2" s="1"/>
  <c r="G350" i="2"/>
  <c r="AH349" i="2"/>
  <c r="AE349" i="2"/>
  <c r="AB349" i="2"/>
  <c r="Y349" i="2"/>
  <c r="AD349" i="2" s="1"/>
  <c r="V349" i="2"/>
  <c r="S349" i="2"/>
  <c r="AC349" i="2" s="1"/>
  <c r="P349" i="2"/>
  <c r="M349" i="2"/>
  <c r="AF349" i="2" s="1"/>
  <c r="J349" i="2"/>
  <c r="AG349" i="2" s="1"/>
  <c r="G349" i="2"/>
  <c r="AG348" i="2"/>
  <c r="AD348" i="2"/>
  <c r="AC348" i="2"/>
  <c r="AB348" i="2"/>
  <c r="Y348" i="2"/>
  <c r="V348" i="2"/>
  <c r="AE348" i="2" s="1"/>
  <c r="S348" i="2"/>
  <c r="P348" i="2"/>
  <c r="M348" i="2"/>
  <c r="AF348" i="2" s="1"/>
  <c r="J348" i="2"/>
  <c r="G348" i="2"/>
  <c r="AB347" i="2"/>
  <c r="Y347" i="2"/>
  <c r="AD347" i="2" s="1"/>
  <c r="AH347" i="2" s="1"/>
  <c r="V347" i="2"/>
  <c r="AE347" i="2" s="1"/>
  <c r="S347" i="2"/>
  <c r="AC347" i="2" s="1"/>
  <c r="P347" i="2"/>
  <c r="M347" i="2"/>
  <c r="AF347" i="2" s="1"/>
  <c r="J347" i="2"/>
  <c r="AG347" i="2" s="1"/>
  <c r="G347" i="2"/>
  <c r="AG346" i="2"/>
  <c r="AF346" i="2"/>
  <c r="AD346" i="2"/>
  <c r="AC346" i="2"/>
  <c r="AB346" i="2"/>
  <c r="Y346" i="2"/>
  <c r="V346" i="2"/>
  <c r="AE346" i="2" s="1"/>
  <c r="S346" i="2"/>
  <c r="P346" i="2"/>
  <c r="M346" i="2"/>
  <c r="J346" i="2"/>
  <c r="G346" i="2"/>
  <c r="AF345" i="2"/>
  <c r="AE345" i="2"/>
  <c r="AB345" i="2"/>
  <c r="Y345" i="2"/>
  <c r="AD345" i="2" s="1"/>
  <c r="AH345" i="2" s="1"/>
  <c r="V345" i="2"/>
  <c r="S345" i="2"/>
  <c r="AC345" i="2" s="1"/>
  <c r="P345" i="2"/>
  <c r="M345" i="2"/>
  <c r="J345" i="2"/>
  <c r="AG345" i="2" s="1"/>
  <c r="G345" i="2"/>
  <c r="AG344" i="2"/>
  <c r="AF344" i="2"/>
  <c r="AC344" i="2"/>
  <c r="AB344" i="2"/>
  <c r="Y344" i="2"/>
  <c r="AD344" i="2" s="1"/>
  <c r="V344" i="2"/>
  <c r="AE344" i="2" s="1"/>
  <c r="S344" i="2"/>
  <c r="P344" i="2"/>
  <c r="M344" i="2"/>
  <c r="J344" i="2"/>
  <c r="G344" i="2"/>
  <c r="AB343" i="2"/>
  <c r="Y343" i="2"/>
  <c r="AD343" i="2" s="1"/>
  <c r="V343" i="2"/>
  <c r="AE343" i="2" s="1"/>
  <c r="S343" i="2"/>
  <c r="AC343" i="2" s="1"/>
  <c r="P343" i="2"/>
  <c r="M343" i="2"/>
  <c r="AF343" i="2" s="1"/>
  <c r="J343" i="2"/>
  <c r="AG343" i="2" s="1"/>
  <c r="G343" i="2"/>
  <c r="AG342" i="2"/>
  <c r="AD342" i="2"/>
  <c r="AB342" i="2"/>
  <c r="Y342" i="2"/>
  <c r="V342" i="2"/>
  <c r="AE342" i="2" s="1"/>
  <c r="S342" i="2"/>
  <c r="AC342" i="2" s="1"/>
  <c r="P342" i="2"/>
  <c r="M342" i="2"/>
  <c r="AF342" i="2" s="1"/>
  <c r="J342" i="2"/>
  <c r="G342" i="2"/>
  <c r="AB341" i="2"/>
  <c r="Y341" i="2"/>
  <c r="AD341" i="2" s="1"/>
  <c r="V341" i="2"/>
  <c r="AE341" i="2" s="1"/>
  <c r="S341" i="2"/>
  <c r="AC341" i="2" s="1"/>
  <c r="P341" i="2"/>
  <c r="M341" i="2"/>
  <c r="AF341" i="2" s="1"/>
  <c r="J341" i="2"/>
  <c r="AG341" i="2" s="1"/>
  <c r="G341" i="2"/>
  <c r="AG340" i="2"/>
  <c r="AF340" i="2"/>
  <c r="AD340" i="2"/>
  <c r="AB340" i="2"/>
  <c r="Y340" i="2"/>
  <c r="V340" i="2"/>
  <c r="AE340" i="2" s="1"/>
  <c r="S340" i="2"/>
  <c r="AC340" i="2" s="1"/>
  <c r="P340" i="2"/>
  <c r="M340" i="2"/>
  <c r="J340" i="2"/>
  <c r="G340" i="2"/>
  <c r="AE339" i="2"/>
  <c r="AB339" i="2"/>
  <c r="Y339" i="2"/>
  <c r="AD339" i="2" s="1"/>
  <c r="V339" i="2"/>
  <c r="S339" i="2"/>
  <c r="AC339" i="2" s="1"/>
  <c r="P339" i="2"/>
  <c r="M339" i="2"/>
  <c r="AF339" i="2" s="1"/>
  <c r="J339" i="2"/>
  <c r="AG339" i="2" s="1"/>
  <c r="G339" i="2"/>
  <c r="AF338" i="2"/>
  <c r="AB338" i="2"/>
  <c r="Y338" i="2"/>
  <c r="AD338" i="2" s="1"/>
  <c r="V338" i="2"/>
  <c r="AE338" i="2" s="1"/>
  <c r="S338" i="2"/>
  <c r="AC338" i="2" s="1"/>
  <c r="P338" i="2"/>
  <c r="M338" i="2"/>
  <c r="J338" i="2"/>
  <c r="AG338" i="2" s="1"/>
  <c r="G338" i="2"/>
  <c r="AB337" i="2"/>
  <c r="Y337" i="2"/>
  <c r="AD337" i="2" s="1"/>
  <c r="AH337" i="2" s="1"/>
  <c r="V337" i="2"/>
  <c r="AE337" i="2" s="1"/>
  <c r="S337" i="2"/>
  <c r="AC337" i="2" s="1"/>
  <c r="P337" i="2"/>
  <c r="M337" i="2"/>
  <c r="AF337" i="2" s="1"/>
  <c r="J337" i="2"/>
  <c r="AG337" i="2" s="1"/>
  <c r="G337" i="2"/>
  <c r="AG336" i="2"/>
  <c r="AD336" i="2"/>
  <c r="AB336" i="2"/>
  <c r="Y336" i="2"/>
  <c r="V336" i="2"/>
  <c r="AE336" i="2" s="1"/>
  <c r="S336" i="2"/>
  <c r="AC336" i="2" s="1"/>
  <c r="P336" i="2"/>
  <c r="M336" i="2"/>
  <c r="AF336" i="2" s="1"/>
  <c r="J336" i="2"/>
  <c r="G336" i="2"/>
  <c r="AE335" i="2"/>
  <c r="AD335" i="2"/>
  <c r="AH335" i="2" s="1"/>
  <c r="AB335" i="2"/>
  <c r="Y335" i="2"/>
  <c r="V335" i="2"/>
  <c r="S335" i="2"/>
  <c r="AC335" i="2" s="1"/>
  <c r="P335" i="2"/>
  <c r="M335" i="2"/>
  <c r="AF335" i="2" s="1"/>
  <c r="J335" i="2"/>
  <c r="AG335" i="2" s="1"/>
  <c r="G335" i="2"/>
  <c r="AG334" i="2"/>
  <c r="AF334" i="2"/>
  <c r="AD334" i="2"/>
  <c r="AC334" i="2"/>
  <c r="AB334" i="2"/>
  <c r="Y334" i="2"/>
  <c r="V334" i="2"/>
  <c r="AE334" i="2" s="1"/>
  <c r="S334" i="2"/>
  <c r="P334" i="2"/>
  <c r="M334" i="2"/>
  <c r="J334" i="2"/>
  <c r="G334" i="2"/>
  <c r="AF333" i="2"/>
  <c r="AE333" i="2"/>
  <c r="AD333" i="2"/>
  <c r="AB333" i="2"/>
  <c r="Y333" i="2"/>
  <c r="V333" i="2"/>
  <c r="S333" i="2"/>
  <c r="AC333" i="2" s="1"/>
  <c r="P333" i="2"/>
  <c r="M333" i="2"/>
  <c r="J333" i="2"/>
  <c r="AG333" i="2" s="1"/>
  <c r="G333" i="2"/>
  <c r="AG332" i="2"/>
  <c r="AF332" i="2"/>
  <c r="AC332" i="2"/>
  <c r="AH332" i="2" s="1"/>
  <c r="AB332" i="2"/>
  <c r="Y332" i="2"/>
  <c r="AD332" i="2" s="1"/>
  <c r="V332" i="2"/>
  <c r="AE332" i="2" s="1"/>
  <c r="S332" i="2"/>
  <c r="P332" i="2"/>
  <c r="M332" i="2"/>
  <c r="J332" i="2"/>
  <c r="G332" i="2"/>
  <c r="AE331" i="2"/>
  <c r="AB331" i="2"/>
  <c r="Y331" i="2"/>
  <c r="AD331" i="2" s="1"/>
  <c r="V331" i="2"/>
  <c r="S331" i="2"/>
  <c r="AC331" i="2" s="1"/>
  <c r="P331" i="2"/>
  <c r="M331" i="2"/>
  <c r="AF331" i="2" s="1"/>
  <c r="J331" i="2"/>
  <c r="AG331" i="2" s="1"/>
  <c r="G331" i="2"/>
  <c r="AG330" i="2"/>
  <c r="AB330" i="2"/>
  <c r="Y330" i="2"/>
  <c r="AD330" i="2" s="1"/>
  <c r="AH330" i="2" s="1"/>
  <c r="V330" i="2"/>
  <c r="AE330" i="2" s="1"/>
  <c r="S330" i="2"/>
  <c r="AC330" i="2" s="1"/>
  <c r="P330" i="2"/>
  <c r="M330" i="2"/>
  <c r="AF330" i="2" s="1"/>
  <c r="J330" i="2"/>
  <c r="G330" i="2"/>
  <c r="AB329" i="2"/>
  <c r="Y329" i="2"/>
  <c r="AD329" i="2" s="1"/>
  <c r="V329" i="2"/>
  <c r="AE329" i="2" s="1"/>
  <c r="S329" i="2"/>
  <c r="AC329" i="2" s="1"/>
  <c r="P329" i="2"/>
  <c r="M329" i="2"/>
  <c r="AF329" i="2" s="1"/>
  <c r="J329" i="2"/>
  <c r="AG329" i="2" s="1"/>
  <c r="G329" i="2"/>
  <c r="AG328" i="2"/>
  <c r="AF328" i="2"/>
  <c r="AD328" i="2"/>
  <c r="AB328" i="2"/>
  <c r="Y328" i="2"/>
  <c r="V328" i="2"/>
  <c r="AE328" i="2" s="1"/>
  <c r="S328" i="2"/>
  <c r="AC328" i="2" s="1"/>
  <c r="P328" i="2"/>
  <c r="M328" i="2"/>
  <c r="J328" i="2"/>
  <c r="G328" i="2"/>
  <c r="AE327" i="2"/>
  <c r="AB327" i="2"/>
  <c r="Y327" i="2"/>
  <c r="AD327" i="2" s="1"/>
  <c r="V327" i="2"/>
  <c r="S327" i="2"/>
  <c r="AC327" i="2" s="1"/>
  <c r="P327" i="2"/>
  <c r="M327" i="2"/>
  <c r="AF327" i="2" s="1"/>
  <c r="J327" i="2"/>
  <c r="AG327" i="2" s="1"/>
  <c r="G327" i="2"/>
  <c r="AF326" i="2"/>
  <c r="AB326" i="2"/>
  <c r="Y326" i="2"/>
  <c r="AD326" i="2" s="1"/>
  <c r="AH326" i="2" s="1"/>
  <c r="V326" i="2"/>
  <c r="AE326" i="2" s="1"/>
  <c r="S326" i="2"/>
  <c r="AC326" i="2" s="1"/>
  <c r="P326" i="2"/>
  <c r="M326" i="2"/>
  <c r="J326" i="2"/>
  <c r="AG326" i="2" s="1"/>
  <c r="G326" i="2"/>
  <c r="AB325" i="2"/>
  <c r="Y325" i="2"/>
  <c r="AD325" i="2" s="1"/>
  <c r="V325" i="2"/>
  <c r="AE325" i="2" s="1"/>
  <c r="S325" i="2"/>
  <c r="AC325" i="2" s="1"/>
  <c r="P325" i="2"/>
  <c r="M325" i="2"/>
  <c r="AF325" i="2" s="1"/>
  <c r="J325" i="2"/>
  <c r="AG325" i="2" s="1"/>
  <c r="G325" i="2"/>
  <c r="AG324" i="2"/>
  <c r="AB324" i="2"/>
  <c r="Y324" i="2"/>
  <c r="AD324" i="2" s="1"/>
  <c r="V324" i="2"/>
  <c r="AE324" i="2" s="1"/>
  <c r="S324" i="2"/>
  <c r="AC324" i="2" s="1"/>
  <c r="P324" i="2"/>
  <c r="M324" i="2"/>
  <c r="AF324" i="2" s="1"/>
  <c r="J324" i="2"/>
  <c r="G324" i="2"/>
  <c r="AE323" i="2"/>
  <c r="AD323" i="2"/>
  <c r="AB323" i="2"/>
  <c r="Y323" i="2"/>
  <c r="V323" i="2"/>
  <c r="S323" i="2"/>
  <c r="AC323" i="2" s="1"/>
  <c r="P323" i="2"/>
  <c r="M323" i="2"/>
  <c r="AF323" i="2" s="1"/>
  <c r="J323" i="2"/>
  <c r="AG323" i="2" s="1"/>
  <c r="G323" i="2"/>
  <c r="AG322" i="2"/>
  <c r="AF322" i="2"/>
  <c r="AD322" i="2"/>
  <c r="AC322" i="2"/>
  <c r="AB322" i="2"/>
  <c r="Y322" i="2"/>
  <c r="V322" i="2"/>
  <c r="AE322" i="2" s="1"/>
  <c r="S322" i="2"/>
  <c r="P322" i="2"/>
  <c r="M322" i="2"/>
  <c r="J322" i="2"/>
  <c r="G322" i="2"/>
  <c r="AF321" i="2"/>
  <c r="AE321" i="2"/>
  <c r="AD321" i="2"/>
  <c r="AB321" i="2"/>
  <c r="Y321" i="2"/>
  <c r="V321" i="2"/>
  <c r="S321" i="2"/>
  <c r="AC321" i="2" s="1"/>
  <c r="P321" i="2"/>
  <c r="M321" i="2"/>
  <c r="J321" i="2"/>
  <c r="AG321" i="2" s="1"/>
  <c r="G321" i="2"/>
  <c r="AG320" i="2"/>
  <c r="AF320" i="2"/>
  <c r="AC320" i="2"/>
  <c r="AH320" i="2" s="1"/>
  <c r="AB320" i="2"/>
  <c r="Y320" i="2"/>
  <c r="AD320" i="2" s="1"/>
  <c r="V320" i="2"/>
  <c r="AE320" i="2" s="1"/>
  <c r="S320" i="2"/>
  <c r="P320" i="2"/>
  <c r="M320" i="2"/>
  <c r="J320" i="2"/>
  <c r="G320" i="2"/>
  <c r="AB319" i="2"/>
  <c r="Y319" i="2"/>
  <c r="AD319" i="2" s="1"/>
  <c r="V319" i="2"/>
  <c r="AE319" i="2" s="1"/>
  <c r="S319" i="2"/>
  <c r="AC319" i="2" s="1"/>
  <c r="P319" i="2"/>
  <c r="M319" i="2"/>
  <c r="AF319" i="2" s="1"/>
  <c r="J319" i="2"/>
  <c r="AG319" i="2" s="1"/>
  <c r="G319" i="2"/>
  <c r="AG318" i="2"/>
  <c r="AB318" i="2"/>
  <c r="Y318" i="2"/>
  <c r="AD318" i="2" s="1"/>
  <c r="V318" i="2"/>
  <c r="AE318" i="2" s="1"/>
  <c r="S318" i="2"/>
  <c r="AC318" i="2" s="1"/>
  <c r="P318" i="2"/>
  <c r="M318" i="2"/>
  <c r="AF318" i="2" s="1"/>
  <c r="J318" i="2"/>
  <c r="G318" i="2"/>
  <c r="AB317" i="2"/>
  <c r="Y317" i="2"/>
  <c r="AD317" i="2" s="1"/>
  <c r="V317" i="2"/>
  <c r="AE317" i="2" s="1"/>
  <c r="S317" i="2"/>
  <c r="AC317" i="2" s="1"/>
  <c r="P317" i="2"/>
  <c r="M317" i="2"/>
  <c r="AF317" i="2" s="1"/>
  <c r="J317" i="2"/>
  <c r="AG317" i="2" s="1"/>
  <c r="G317" i="2"/>
  <c r="AG316" i="2"/>
  <c r="AF316" i="2"/>
  <c r="AD316" i="2"/>
  <c r="AB316" i="2"/>
  <c r="Y316" i="2"/>
  <c r="V316" i="2"/>
  <c r="AE316" i="2" s="1"/>
  <c r="S316" i="2"/>
  <c r="AC316" i="2" s="1"/>
  <c r="P316" i="2"/>
  <c r="M316" i="2"/>
  <c r="J316" i="2"/>
  <c r="G316" i="2"/>
  <c r="AE315" i="2"/>
  <c r="AB315" i="2"/>
  <c r="Y315" i="2"/>
  <c r="AD315" i="2" s="1"/>
  <c r="AH315" i="2" s="1"/>
  <c r="V315" i="2"/>
  <c r="S315" i="2"/>
  <c r="AC315" i="2" s="1"/>
  <c r="P315" i="2"/>
  <c r="M315" i="2"/>
  <c r="AF315" i="2" s="1"/>
  <c r="J315" i="2"/>
  <c r="AG315" i="2" s="1"/>
  <c r="G315" i="2"/>
  <c r="AF314" i="2"/>
  <c r="AB314" i="2"/>
  <c r="Y314" i="2"/>
  <c r="AD314" i="2" s="1"/>
  <c r="V314" i="2"/>
  <c r="AE314" i="2" s="1"/>
  <c r="S314" i="2"/>
  <c r="AC314" i="2" s="1"/>
  <c r="P314" i="2"/>
  <c r="M314" i="2"/>
  <c r="J314" i="2"/>
  <c r="AG314" i="2" s="1"/>
  <c r="G314" i="2"/>
  <c r="AB313" i="2"/>
  <c r="Y313" i="2"/>
  <c r="AD313" i="2" s="1"/>
  <c r="V313" i="2"/>
  <c r="AE313" i="2" s="1"/>
  <c r="S313" i="2"/>
  <c r="AC313" i="2" s="1"/>
  <c r="P313" i="2"/>
  <c r="M313" i="2"/>
  <c r="AF313" i="2" s="1"/>
  <c r="J313" i="2"/>
  <c r="AG313" i="2" s="1"/>
  <c r="G313" i="2"/>
  <c r="AG312" i="2"/>
  <c r="AB312" i="2"/>
  <c r="Y312" i="2"/>
  <c r="AD312" i="2" s="1"/>
  <c r="V312" i="2"/>
  <c r="AE312" i="2" s="1"/>
  <c r="S312" i="2"/>
  <c r="AC312" i="2" s="1"/>
  <c r="P312" i="2"/>
  <c r="M312" i="2"/>
  <c r="AF312" i="2" s="1"/>
  <c r="J312" i="2"/>
  <c r="G312" i="2"/>
  <c r="AG311" i="2"/>
  <c r="AF311" i="2"/>
  <c r="AB311" i="2"/>
  <c r="Y311" i="2"/>
  <c r="AD311" i="2" s="1"/>
  <c r="AH311" i="2" s="1"/>
  <c r="V311" i="2"/>
  <c r="AE311" i="2" s="1"/>
  <c r="S311" i="2"/>
  <c r="AC311" i="2" s="1"/>
  <c r="P311" i="2"/>
  <c r="M311" i="2"/>
  <c r="J311" i="2"/>
  <c r="G311" i="2"/>
  <c r="AB310" i="2"/>
  <c r="Y310" i="2"/>
  <c r="AD310" i="2" s="1"/>
  <c r="AH310" i="2" s="1"/>
  <c r="V310" i="2"/>
  <c r="AE310" i="2" s="1"/>
  <c r="S310" i="2"/>
  <c r="AC310" i="2" s="1"/>
  <c r="P310" i="2"/>
  <c r="M310" i="2"/>
  <c r="AF310" i="2" s="1"/>
  <c r="J310" i="2"/>
  <c r="AG310" i="2" s="1"/>
  <c r="G310" i="2"/>
  <c r="AG309" i="2"/>
  <c r="AF309" i="2"/>
  <c r="AB309" i="2"/>
  <c r="Y309" i="2"/>
  <c r="AD309" i="2" s="1"/>
  <c r="V309" i="2"/>
  <c r="AE309" i="2" s="1"/>
  <c r="S309" i="2"/>
  <c r="AC309" i="2" s="1"/>
  <c r="P309" i="2"/>
  <c r="M309" i="2"/>
  <c r="J309" i="2"/>
  <c r="G309" i="2"/>
  <c r="AG308" i="2"/>
  <c r="AF308" i="2"/>
  <c r="AC308" i="2"/>
  <c r="AB308" i="2"/>
  <c r="Y308" i="2"/>
  <c r="AD308" i="2" s="1"/>
  <c r="V308" i="2"/>
  <c r="AE308" i="2" s="1"/>
  <c r="S308" i="2"/>
  <c r="P308" i="2"/>
  <c r="M308" i="2"/>
  <c r="J308" i="2"/>
  <c r="G308" i="2"/>
  <c r="AG307" i="2"/>
  <c r="AF307" i="2"/>
  <c r="AE307" i="2"/>
  <c r="AD307" i="2"/>
  <c r="AC307" i="2"/>
  <c r="AB307" i="2"/>
  <c r="Y307" i="2"/>
  <c r="V307" i="2"/>
  <c r="S307" i="2"/>
  <c r="P307" i="2"/>
  <c r="M307" i="2"/>
  <c r="J307" i="2"/>
  <c r="G307" i="2"/>
  <c r="AG306" i="2"/>
  <c r="AF306" i="2"/>
  <c r="AE306" i="2"/>
  <c r="AD306" i="2"/>
  <c r="AB306" i="2"/>
  <c r="Y306" i="2"/>
  <c r="V306" i="2"/>
  <c r="S306" i="2"/>
  <c r="AC306" i="2" s="1"/>
  <c r="P306" i="2"/>
  <c r="M306" i="2"/>
  <c r="J306" i="2"/>
  <c r="G306" i="2"/>
  <c r="AB305" i="2"/>
  <c r="Y305" i="2"/>
  <c r="AD305" i="2" s="1"/>
  <c r="V305" i="2"/>
  <c r="AE305" i="2" s="1"/>
  <c r="S305" i="2"/>
  <c r="AC305" i="2" s="1"/>
  <c r="P305" i="2"/>
  <c r="M305" i="2"/>
  <c r="AF305" i="2" s="1"/>
  <c r="J305" i="2"/>
  <c r="AG305" i="2" s="1"/>
  <c r="G305" i="2"/>
  <c r="AB304" i="2"/>
  <c r="Y304" i="2"/>
  <c r="AD304" i="2" s="1"/>
  <c r="AH304" i="2" s="1"/>
  <c r="V304" i="2"/>
  <c r="AE304" i="2" s="1"/>
  <c r="S304" i="2"/>
  <c r="AC304" i="2" s="1"/>
  <c r="P304" i="2"/>
  <c r="M304" i="2"/>
  <c r="AF304" i="2" s="1"/>
  <c r="J304" i="2"/>
  <c r="AG304" i="2" s="1"/>
  <c r="G304" i="2"/>
  <c r="AG303" i="2"/>
  <c r="AF303" i="2"/>
  <c r="AB303" i="2"/>
  <c r="Y303" i="2"/>
  <c r="AD303" i="2" s="1"/>
  <c r="V303" i="2"/>
  <c r="AE303" i="2" s="1"/>
  <c r="S303" i="2"/>
  <c r="AC303" i="2" s="1"/>
  <c r="P303" i="2"/>
  <c r="M303" i="2"/>
  <c r="J303" i="2"/>
  <c r="G303" i="2"/>
  <c r="AG302" i="2"/>
  <c r="AF302" i="2"/>
  <c r="AC302" i="2"/>
  <c r="AB302" i="2"/>
  <c r="Y302" i="2"/>
  <c r="AD302" i="2" s="1"/>
  <c r="V302" i="2"/>
  <c r="AE302" i="2" s="1"/>
  <c r="S302" i="2"/>
  <c r="P302" i="2"/>
  <c r="M302" i="2"/>
  <c r="J302" i="2"/>
  <c r="G302" i="2"/>
  <c r="AG301" i="2"/>
  <c r="AF301" i="2"/>
  <c r="AE301" i="2"/>
  <c r="AD301" i="2"/>
  <c r="AC301" i="2"/>
  <c r="AB301" i="2"/>
  <c r="Y301" i="2"/>
  <c r="V301" i="2"/>
  <c r="S301" i="2"/>
  <c r="P301" i="2"/>
  <c r="M301" i="2"/>
  <c r="J301" i="2"/>
  <c r="G301" i="2"/>
  <c r="AG300" i="2"/>
  <c r="AF300" i="2"/>
  <c r="AE300" i="2"/>
  <c r="AD300" i="2"/>
  <c r="AH300" i="2" s="1"/>
  <c r="AB300" i="2"/>
  <c r="Y300" i="2"/>
  <c r="V300" i="2"/>
  <c r="S300" i="2"/>
  <c r="AC300" i="2" s="1"/>
  <c r="P300" i="2"/>
  <c r="M300" i="2"/>
  <c r="J300" i="2"/>
  <c r="G300" i="2"/>
  <c r="AG299" i="2"/>
  <c r="AF299" i="2"/>
  <c r="AB299" i="2"/>
  <c r="Y299" i="2"/>
  <c r="AD299" i="2" s="1"/>
  <c r="AH299" i="2" s="1"/>
  <c r="V299" i="2"/>
  <c r="AE299" i="2" s="1"/>
  <c r="S299" i="2"/>
  <c r="AC299" i="2" s="1"/>
  <c r="P299" i="2"/>
  <c r="M299" i="2"/>
  <c r="J299" i="2"/>
  <c r="G299" i="2"/>
  <c r="AB298" i="2"/>
  <c r="Y298" i="2"/>
  <c r="AD298" i="2" s="1"/>
  <c r="AH298" i="2" s="1"/>
  <c r="V298" i="2"/>
  <c r="AE298" i="2" s="1"/>
  <c r="S298" i="2"/>
  <c r="AC298" i="2" s="1"/>
  <c r="P298" i="2"/>
  <c r="M298" i="2"/>
  <c r="AF298" i="2" s="1"/>
  <c r="J298" i="2"/>
  <c r="AG298" i="2" s="1"/>
  <c r="G298" i="2"/>
  <c r="AG297" i="2"/>
  <c r="AF297" i="2"/>
  <c r="AB297" i="2"/>
  <c r="Y297" i="2"/>
  <c r="AD297" i="2" s="1"/>
  <c r="V297" i="2"/>
  <c r="AE297" i="2" s="1"/>
  <c r="S297" i="2"/>
  <c r="AC297" i="2" s="1"/>
  <c r="P297" i="2"/>
  <c r="M297" i="2"/>
  <c r="J297" i="2"/>
  <c r="G297" i="2"/>
  <c r="AG296" i="2"/>
  <c r="AF296" i="2"/>
  <c r="AC296" i="2"/>
  <c r="AB296" i="2"/>
  <c r="Y296" i="2"/>
  <c r="AD296" i="2" s="1"/>
  <c r="V296" i="2"/>
  <c r="AE296" i="2" s="1"/>
  <c r="S296" i="2"/>
  <c r="P296" i="2"/>
  <c r="M296" i="2"/>
  <c r="J296" i="2"/>
  <c r="G296" i="2"/>
  <c r="AG295" i="2"/>
  <c r="AF295" i="2"/>
  <c r="AE295" i="2"/>
  <c r="AD295" i="2"/>
  <c r="AC295" i="2"/>
  <c r="AB295" i="2"/>
  <c r="Y295" i="2"/>
  <c r="V295" i="2"/>
  <c r="S295" i="2"/>
  <c r="P295" i="2"/>
  <c r="M295" i="2"/>
  <c r="J295" i="2"/>
  <c r="G295" i="2"/>
  <c r="AG294" i="2"/>
  <c r="AF294" i="2"/>
  <c r="AE294" i="2"/>
  <c r="AD294" i="2"/>
  <c r="AB294" i="2"/>
  <c r="Y294" i="2"/>
  <c r="V294" i="2"/>
  <c r="S294" i="2"/>
  <c r="AC294" i="2" s="1"/>
  <c r="P294" i="2"/>
  <c r="M294" i="2"/>
  <c r="J294" i="2"/>
  <c r="G294" i="2"/>
  <c r="AB293" i="2"/>
  <c r="Y293" i="2"/>
  <c r="AD293" i="2" s="1"/>
  <c r="V293" i="2"/>
  <c r="AE293" i="2" s="1"/>
  <c r="S293" i="2"/>
  <c r="AC293" i="2" s="1"/>
  <c r="AH293" i="2" s="1"/>
  <c r="P293" i="2"/>
  <c r="M293" i="2"/>
  <c r="AF293" i="2" s="1"/>
  <c r="J293" i="2"/>
  <c r="AG293" i="2" s="1"/>
  <c r="G293" i="2"/>
  <c r="AB292" i="2"/>
  <c r="Y292" i="2"/>
  <c r="AD292" i="2" s="1"/>
  <c r="AH292" i="2" s="1"/>
  <c r="V292" i="2"/>
  <c r="AE292" i="2" s="1"/>
  <c r="S292" i="2"/>
  <c r="AC292" i="2" s="1"/>
  <c r="P292" i="2"/>
  <c r="M292" i="2"/>
  <c r="AF292" i="2" s="1"/>
  <c r="J292" i="2"/>
  <c r="AG292" i="2" s="1"/>
  <c r="G292" i="2"/>
  <c r="AG291" i="2"/>
  <c r="AF291" i="2"/>
  <c r="AB291" i="2"/>
  <c r="Y291" i="2"/>
  <c r="AD291" i="2" s="1"/>
  <c r="V291" i="2"/>
  <c r="AE291" i="2" s="1"/>
  <c r="S291" i="2"/>
  <c r="AC291" i="2" s="1"/>
  <c r="P291" i="2"/>
  <c r="M291" i="2"/>
  <c r="J291" i="2"/>
  <c r="G291" i="2"/>
  <c r="AG290" i="2"/>
  <c r="AF290" i="2"/>
  <c r="AC290" i="2"/>
  <c r="AB290" i="2"/>
  <c r="Y290" i="2"/>
  <c r="AD290" i="2" s="1"/>
  <c r="V290" i="2"/>
  <c r="AE290" i="2" s="1"/>
  <c r="S290" i="2"/>
  <c r="P290" i="2"/>
  <c r="M290" i="2"/>
  <c r="J290" i="2"/>
  <c r="G290" i="2"/>
  <c r="AG289" i="2"/>
  <c r="AF289" i="2"/>
  <c r="AE289" i="2"/>
  <c r="AD289" i="2"/>
  <c r="AC289" i="2"/>
  <c r="AB289" i="2"/>
  <c r="Y289" i="2"/>
  <c r="V289" i="2"/>
  <c r="S289" i="2"/>
  <c r="P289" i="2"/>
  <c r="M289" i="2"/>
  <c r="J289" i="2"/>
  <c r="G289" i="2"/>
  <c r="AG288" i="2"/>
  <c r="AF288" i="2"/>
  <c r="AE288" i="2"/>
  <c r="AD288" i="2"/>
  <c r="AH288" i="2" s="1"/>
  <c r="AB288" i="2"/>
  <c r="Y288" i="2"/>
  <c r="V288" i="2"/>
  <c r="S288" i="2"/>
  <c r="AC288" i="2" s="1"/>
  <c r="P288" i="2"/>
  <c r="M288" i="2"/>
  <c r="J288" i="2"/>
  <c r="G288" i="2"/>
  <c r="AG287" i="2"/>
  <c r="AF287" i="2"/>
  <c r="AB287" i="2"/>
  <c r="Y287" i="2"/>
  <c r="AD287" i="2" s="1"/>
  <c r="AH287" i="2" s="1"/>
  <c r="V287" i="2"/>
  <c r="AE287" i="2" s="1"/>
  <c r="S287" i="2"/>
  <c r="AC287" i="2" s="1"/>
  <c r="P287" i="2"/>
  <c r="M287" i="2"/>
  <c r="J287" i="2"/>
  <c r="G287" i="2"/>
  <c r="AB286" i="2"/>
  <c r="Y286" i="2"/>
  <c r="AD286" i="2" s="1"/>
  <c r="AH286" i="2" s="1"/>
  <c r="V286" i="2"/>
  <c r="AE286" i="2" s="1"/>
  <c r="S286" i="2"/>
  <c r="AC286" i="2" s="1"/>
  <c r="P286" i="2"/>
  <c r="M286" i="2"/>
  <c r="AF286" i="2" s="1"/>
  <c r="J286" i="2"/>
  <c r="AG286" i="2" s="1"/>
  <c r="G286" i="2"/>
  <c r="AG285" i="2"/>
  <c r="AF285" i="2"/>
  <c r="AB285" i="2"/>
  <c r="Y285" i="2"/>
  <c r="AD285" i="2" s="1"/>
  <c r="V285" i="2"/>
  <c r="AE285" i="2" s="1"/>
  <c r="S285" i="2"/>
  <c r="AC285" i="2" s="1"/>
  <c r="P285" i="2"/>
  <c r="M285" i="2"/>
  <c r="J285" i="2"/>
  <c r="G285" i="2"/>
  <c r="AG284" i="2"/>
  <c r="AF284" i="2"/>
  <c r="AC284" i="2"/>
  <c r="AB284" i="2"/>
  <c r="Y284" i="2"/>
  <c r="AD284" i="2" s="1"/>
  <c r="V284" i="2"/>
  <c r="AE284" i="2" s="1"/>
  <c r="S284" i="2"/>
  <c r="P284" i="2"/>
  <c r="M284" i="2"/>
  <c r="J284" i="2"/>
  <c r="G284" i="2"/>
  <c r="AG283" i="2"/>
  <c r="AF283" i="2"/>
  <c r="AE283" i="2"/>
  <c r="AD283" i="2"/>
  <c r="AC283" i="2"/>
  <c r="AB283" i="2"/>
  <c r="Y283" i="2"/>
  <c r="V283" i="2"/>
  <c r="S283" i="2"/>
  <c r="P283" i="2"/>
  <c r="M283" i="2"/>
  <c r="J283" i="2"/>
  <c r="G283" i="2"/>
  <c r="AG282" i="2"/>
  <c r="AF282" i="2"/>
  <c r="AE282" i="2"/>
  <c r="AD282" i="2"/>
  <c r="AB282" i="2"/>
  <c r="Y282" i="2"/>
  <c r="V282" i="2"/>
  <c r="S282" i="2"/>
  <c r="AC282" i="2" s="1"/>
  <c r="P282" i="2"/>
  <c r="M282" i="2"/>
  <c r="J282" i="2"/>
  <c r="G282" i="2"/>
  <c r="AB281" i="2"/>
  <c r="Y281" i="2"/>
  <c r="AD281" i="2" s="1"/>
  <c r="V281" i="2"/>
  <c r="AE281" i="2" s="1"/>
  <c r="S281" i="2"/>
  <c r="AC281" i="2" s="1"/>
  <c r="P281" i="2"/>
  <c r="M281" i="2"/>
  <c r="AF281" i="2" s="1"/>
  <c r="J281" i="2"/>
  <c r="AG281" i="2" s="1"/>
  <c r="G281" i="2"/>
  <c r="AB280" i="2"/>
  <c r="Y280" i="2"/>
  <c r="AD280" i="2" s="1"/>
  <c r="AH280" i="2" s="1"/>
  <c r="V280" i="2"/>
  <c r="AE280" i="2" s="1"/>
  <c r="S280" i="2"/>
  <c r="AC280" i="2" s="1"/>
  <c r="P280" i="2"/>
  <c r="M280" i="2"/>
  <c r="AF280" i="2" s="1"/>
  <c r="J280" i="2"/>
  <c r="AG280" i="2" s="1"/>
  <c r="G280" i="2"/>
  <c r="AG279" i="2"/>
  <c r="AF279" i="2"/>
  <c r="AB279" i="2"/>
  <c r="Y279" i="2"/>
  <c r="AD279" i="2" s="1"/>
  <c r="V279" i="2"/>
  <c r="AE279" i="2" s="1"/>
  <c r="S279" i="2"/>
  <c r="AC279" i="2" s="1"/>
  <c r="P279" i="2"/>
  <c r="M279" i="2"/>
  <c r="J279" i="2"/>
  <c r="G279" i="2"/>
  <c r="AG278" i="2"/>
  <c r="AF278" i="2"/>
  <c r="AC278" i="2"/>
  <c r="AB278" i="2"/>
  <c r="Y278" i="2"/>
  <c r="AD278" i="2" s="1"/>
  <c r="V278" i="2"/>
  <c r="AE278" i="2" s="1"/>
  <c r="S278" i="2"/>
  <c r="P278" i="2"/>
  <c r="M278" i="2"/>
  <c r="J278" i="2"/>
  <c r="G278" i="2"/>
  <c r="AG277" i="2"/>
  <c r="AF277" i="2"/>
  <c r="AE277" i="2"/>
  <c r="AD277" i="2"/>
  <c r="AC277" i="2"/>
  <c r="AB277" i="2"/>
  <c r="Y277" i="2"/>
  <c r="V277" i="2"/>
  <c r="S277" i="2"/>
  <c r="P277" i="2"/>
  <c r="M277" i="2"/>
  <c r="J277" i="2"/>
  <c r="G277" i="2"/>
  <c r="AG276" i="2"/>
  <c r="AF276" i="2"/>
  <c r="AE276" i="2"/>
  <c r="AD276" i="2"/>
  <c r="AH276" i="2" s="1"/>
  <c r="AB276" i="2"/>
  <c r="Y276" i="2"/>
  <c r="V276" i="2"/>
  <c r="S276" i="2"/>
  <c r="AC276" i="2" s="1"/>
  <c r="P276" i="2"/>
  <c r="M276" i="2"/>
  <c r="J276" i="2"/>
  <c r="G276" i="2"/>
  <c r="AG275" i="2"/>
  <c r="AF275" i="2"/>
  <c r="AB275" i="2"/>
  <c r="Y275" i="2"/>
  <c r="AD275" i="2" s="1"/>
  <c r="AH275" i="2" s="1"/>
  <c r="V275" i="2"/>
  <c r="AE275" i="2" s="1"/>
  <c r="S275" i="2"/>
  <c r="AC275" i="2" s="1"/>
  <c r="P275" i="2"/>
  <c r="M275" i="2"/>
  <c r="J275" i="2"/>
  <c r="G275" i="2"/>
  <c r="AB274" i="2"/>
  <c r="Y274" i="2"/>
  <c r="AD274" i="2" s="1"/>
  <c r="AH274" i="2" s="1"/>
  <c r="V274" i="2"/>
  <c r="AE274" i="2" s="1"/>
  <c r="S274" i="2"/>
  <c r="AC274" i="2" s="1"/>
  <c r="P274" i="2"/>
  <c r="M274" i="2"/>
  <c r="AF274" i="2" s="1"/>
  <c r="J274" i="2"/>
  <c r="AG274" i="2" s="1"/>
  <c r="G274" i="2"/>
  <c r="AG273" i="2"/>
  <c r="AF273" i="2"/>
  <c r="AB273" i="2"/>
  <c r="Y273" i="2"/>
  <c r="AD273" i="2" s="1"/>
  <c r="V273" i="2"/>
  <c r="AE273" i="2" s="1"/>
  <c r="S273" i="2"/>
  <c r="AC273" i="2" s="1"/>
  <c r="P273" i="2"/>
  <c r="M273" i="2"/>
  <c r="J273" i="2"/>
  <c r="G273" i="2"/>
  <c r="AG272" i="2"/>
  <c r="AF272" i="2"/>
  <c r="AC272" i="2"/>
  <c r="AB272" i="2"/>
  <c r="Y272" i="2"/>
  <c r="AD272" i="2" s="1"/>
  <c r="V272" i="2"/>
  <c r="AE272" i="2" s="1"/>
  <c r="S272" i="2"/>
  <c r="P272" i="2"/>
  <c r="M272" i="2"/>
  <c r="J272" i="2"/>
  <c r="G272" i="2"/>
  <c r="AG271" i="2"/>
  <c r="AF271" i="2"/>
  <c r="AE271" i="2"/>
  <c r="AD271" i="2"/>
  <c r="AC271" i="2"/>
  <c r="AB271" i="2"/>
  <c r="Y271" i="2"/>
  <c r="V271" i="2"/>
  <c r="S271" i="2"/>
  <c r="P271" i="2"/>
  <c r="M271" i="2"/>
  <c r="J271" i="2"/>
  <c r="G271" i="2"/>
  <c r="AG270" i="2"/>
  <c r="AF270" i="2"/>
  <c r="AE270" i="2"/>
  <c r="AD270" i="2"/>
  <c r="AB270" i="2"/>
  <c r="Y270" i="2"/>
  <c r="V270" i="2"/>
  <c r="S270" i="2"/>
  <c r="AC270" i="2" s="1"/>
  <c r="P270" i="2"/>
  <c r="M270" i="2"/>
  <c r="J270" i="2"/>
  <c r="G270" i="2"/>
  <c r="AB269" i="2"/>
  <c r="Y269" i="2"/>
  <c r="AD269" i="2" s="1"/>
  <c r="V269" i="2"/>
  <c r="AE269" i="2" s="1"/>
  <c r="S269" i="2"/>
  <c r="AC269" i="2" s="1"/>
  <c r="AH269" i="2" s="1"/>
  <c r="P269" i="2"/>
  <c r="M269" i="2"/>
  <c r="AF269" i="2" s="1"/>
  <c r="J269" i="2"/>
  <c r="AG269" i="2" s="1"/>
  <c r="G269" i="2"/>
  <c r="AB268" i="2"/>
  <c r="Y268" i="2"/>
  <c r="AD268" i="2" s="1"/>
  <c r="AH268" i="2" s="1"/>
  <c r="V268" i="2"/>
  <c r="AE268" i="2" s="1"/>
  <c r="S268" i="2"/>
  <c r="AC268" i="2" s="1"/>
  <c r="P268" i="2"/>
  <c r="M268" i="2"/>
  <c r="AF268" i="2" s="1"/>
  <c r="J268" i="2"/>
  <c r="AG268" i="2" s="1"/>
  <c r="G268" i="2"/>
  <c r="AG267" i="2"/>
  <c r="AF267" i="2"/>
  <c r="AB267" i="2"/>
  <c r="Y267" i="2"/>
  <c r="AD267" i="2" s="1"/>
  <c r="V267" i="2"/>
  <c r="AE267" i="2" s="1"/>
  <c r="S267" i="2"/>
  <c r="AC267" i="2" s="1"/>
  <c r="P267" i="2"/>
  <c r="M267" i="2"/>
  <c r="J267" i="2"/>
  <c r="G267" i="2"/>
  <c r="AG266" i="2"/>
  <c r="AF266" i="2"/>
  <c r="AC266" i="2"/>
  <c r="AB266" i="2"/>
  <c r="Y266" i="2"/>
  <c r="AD266" i="2" s="1"/>
  <c r="V266" i="2"/>
  <c r="AE266" i="2" s="1"/>
  <c r="S266" i="2"/>
  <c r="P266" i="2"/>
  <c r="M266" i="2"/>
  <c r="J266" i="2"/>
  <c r="G266" i="2"/>
  <c r="AG265" i="2"/>
  <c r="AF265" i="2"/>
  <c r="AE265" i="2"/>
  <c r="AD265" i="2"/>
  <c r="AC265" i="2"/>
  <c r="AB265" i="2"/>
  <c r="Y265" i="2"/>
  <c r="V265" i="2"/>
  <c r="S265" i="2"/>
  <c r="P265" i="2"/>
  <c r="M265" i="2"/>
  <c r="J265" i="2"/>
  <c r="G265" i="2"/>
  <c r="AG264" i="2"/>
  <c r="AF264" i="2"/>
  <c r="AE264" i="2"/>
  <c r="AD264" i="2"/>
  <c r="AH264" i="2" s="1"/>
  <c r="AB264" i="2"/>
  <c r="Y264" i="2"/>
  <c r="V264" i="2"/>
  <c r="S264" i="2"/>
  <c r="AC264" i="2" s="1"/>
  <c r="P264" i="2"/>
  <c r="M264" i="2"/>
  <c r="J264" i="2"/>
  <c r="G264" i="2"/>
  <c r="AG263" i="2"/>
  <c r="AF263" i="2"/>
  <c r="AB263" i="2"/>
  <c r="Y263" i="2"/>
  <c r="AD263" i="2" s="1"/>
  <c r="AH263" i="2" s="1"/>
  <c r="V263" i="2"/>
  <c r="AE263" i="2" s="1"/>
  <c r="S263" i="2"/>
  <c r="AC263" i="2" s="1"/>
  <c r="P263" i="2"/>
  <c r="M263" i="2"/>
  <c r="J263" i="2"/>
  <c r="G263" i="2"/>
  <c r="AB262" i="2"/>
  <c r="Y262" i="2"/>
  <c r="AD262" i="2" s="1"/>
  <c r="AH262" i="2" s="1"/>
  <c r="V262" i="2"/>
  <c r="AE262" i="2" s="1"/>
  <c r="S262" i="2"/>
  <c r="AC262" i="2" s="1"/>
  <c r="P262" i="2"/>
  <c r="M262" i="2"/>
  <c r="AF262" i="2" s="1"/>
  <c r="J262" i="2"/>
  <c r="AG262" i="2" s="1"/>
  <c r="G262" i="2"/>
  <c r="AG261" i="2"/>
  <c r="AF261" i="2"/>
  <c r="AB261" i="2"/>
  <c r="Y261" i="2"/>
  <c r="AD261" i="2" s="1"/>
  <c r="V261" i="2"/>
  <c r="AE261" i="2" s="1"/>
  <c r="S261" i="2"/>
  <c r="AC261" i="2" s="1"/>
  <c r="P261" i="2"/>
  <c r="M261" i="2"/>
  <c r="J261" i="2"/>
  <c r="G261" i="2"/>
  <c r="AG260" i="2"/>
  <c r="AF260" i="2"/>
  <c r="AC260" i="2"/>
  <c r="AB260" i="2"/>
  <c r="Y260" i="2"/>
  <c r="AD260" i="2" s="1"/>
  <c r="V260" i="2"/>
  <c r="AE260" i="2" s="1"/>
  <c r="S260" i="2"/>
  <c r="P260" i="2"/>
  <c r="M260" i="2"/>
  <c r="J260" i="2"/>
  <c r="G260" i="2"/>
  <c r="AG259" i="2"/>
  <c r="AF259" i="2"/>
  <c r="AE259" i="2"/>
  <c r="AD259" i="2"/>
  <c r="AC259" i="2"/>
  <c r="AB259" i="2"/>
  <c r="Y259" i="2"/>
  <c r="V259" i="2"/>
  <c r="S259" i="2"/>
  <c r="P259" i="2"/>
  <c r="M259" i="2"/>
  <c r="J259" i="2"/>
  <c r="G259" i="2"/>
  <c r="AG258" i="2"/>
  <c r="AF258" i="2"/>
  <c r="AE258" i="2"/>
  <c r="AD258" i="2"/>
  <c r="AB258" i="2"/>
  <c r="Y258" i="2"/>
  <c r="V258" i="2"/>
  <c r="S258" i="2"/>
  <c r="AC258" i="2" s="1"/>
  <c r="P258" i="2"/>
  <c r="M258" i="2"/>
  <c r="J258" i="2"/>
  <c r="G258" i="2"/>
  <c r="AB257" i="2"/>
  <c r="Y257" i="2"/>
  <c r="AD257" i="2" s="1"/>
  <c r="V257" i="2"/>
  <c r="AE257" i="2" s="1"/>
  <c r="S257" i="2"/>
  <c r="AC257" i="2" s="1"/>
  <c r="P257" i="2"/>
  <c r="M257" i="2"/>
  <c r="AF257" i="2" s="1"/>
  <c r="J257" i="2"/>
  <c r="AG257" i="2" s="1"/>
  <c r="G257" i="2"/>
  <c r="AB256" i="2"/>
  <c r="Y256" i="2"/>
  <c r="AD256" i="2" s="1"/>
  <c r="AH256" i="2" s="1"/>
  <c r="V256" i="2"/>
  <c r="AE256" i="2" s="1"/>
  <c r="S256" i="2"/>
  <c r="AC256" i="2" s="1"/>
  <c r="P256" i="2"/>
  <c r="M256" i="2"/>
  <c r="AF256" i="2" s="1"/>
  <c r="J256" i="2"/>
  <c r="AG256" i="2" s="1"/>
  <c r="G256" i="2"/>
  <c r="AG255" i="2"/>
  <c r="AF255" i="2"/>
  <c r="AB255" i="2"/>
  <c r="Y255" i="2"/>
  <c r="AD255" i="2" s="1"/>
  <c r="V255" i="2"/>
  <c r="AE255" i="2" s="1"/>
  <c r="S255" i="2"/>
  <c r="AC255" i="2" s="1"/>
  <c r="P255" i="2"/>
  <c r="M255" i="2"/>
  <c r="J255" i="2"/>
  <c r="G255" i="2"/>
  <c r="AG254" i="2"/>
  <c r="AF254" i="2"/>
  <c r="AC254" i="2"/>
  <c r="AB254" i="2"/>
  <c r="Y254" i="2"/>
  <c r="AD254" i="2" s="1"/>
  <c r="V254" i="2"/>
  <c r="AE254" i="2" s="1"/>
  <c r="S254" i="2"/>
  <c r="P254" i="2"/>
  <c r="M254" i="2"/>
  <c r="J254" i="2"/>
  <c r="G254" i="2"/>
  <c r="AG253" i="2"/>
  <c r="AF253" i="2"/>
  <c r="AE253" i="2"/>
  <c r="AD253" i="2"/>
  <c r="AC253" i="2"/>
  <c r="AB253" i="2"/>
  <c r="Y253" i="2"/>
  <c r="V253" i="2"/>
  <c r="S253" i="2"/>
  <c r="P253" i="2"/>
  <c r="M253" i="2"/>
  <c r="J253" i="2"/>
  <c r="G253" i="2"/>
  <c r="AG252" i="2"/>
  <c r="AF252" i="2"/>
  <c r="AE252" i="2"/>
  <c r="AD252" i="2"/>
  <c r="AH252" i="2" s="1"/>
  <c r="AB252" i="2"/>
  <c r="Y252" i="2"/>
  <c r="V252" i="2"/>
  <c r="S252" i="2"/>
  <c r="AC252" i="2" s="1"/>
  <c r="P252" i="2"/>
  <c r="M252" i="2"/>
  <c r="J252" i="2"/>
  <c r="G252" i="2"/>
  <c r="AG251" i="2"/>
  <c r="AF251" i="2"/>
  <c r="AB251" i="2"/>
  <c r="Y251" i="2"/>
  <c r="AD251" i="2" s="1"/>
  <c r="AH251" i="2" s="1"/>
  <c r="V251" i="2"/>
  <c r="AE251" i="2" s="1"/>
  <c r="S251" i="2"/>
  <c r="AC251" i="2" s="1"/>
  <c r="P251" i="2"/>
  <c r="M251" i="2"/>
  <c r="J251" i="2"/>
  <c r="G251" i="2"/>
  <c r="AB250" i="2"/>
  <c r="Y250" i="2"/>
  <c r="AD250" i="2" s="1"/>
  <c r="AH250" i="2" s="1"/>
  <c r="V250" i="2"/>
  <c r="AE250" i="2" s="1"/>
  <c r="S250" i="2"/>
  <c r="AC250" i="2" s="1"/>
  <c r="P250" i="2"/>
  <c r="M250" i="2"/>
  <c r="AF250" i="2" s="1"/>
  <c r="J250" i="2"/>
  <c r="AG250" i="2" s="1"/>
  <c r="G250" i="2"/>
  <c r="AG249" i="2"/>
  <c r="AF249" i="2"/>
  <c r="AB249" i="2"/>
  <c r="Y249" i="2"/>
  <c r="AD249" i="2" s="1"/>
  <c r="V249" i="2"/>
  <c r="AE249" i="2" s="1"/>
  <c r="S249" i="2"/>
  <c r="AC249" i="2" s="1"/>
  <c r="P249" i="2"/>
  <c r="M249" i="2"/>
  <c r="J249" i="2"/>
  <c r="G249" i="2"/>
  <c r="AG248" i="2"/>
  <c r="AF248" i="2"/>
  <c r="AC248" i="2"/>
  <c r="AB248" i="2"/>
  <c r="Y248" i="2"/>
  <c r="AD248" i="2" s="1"/>
  <c r="V248" i="2"/>
  <c r="AE248" i="2" s="1"/>
  <c r="S248" i="2"/>
  <c r="P248" i="2"/>
  <c r="M248" i="2"/>
  <c r="J248" i="2"/>
  <c r="G248" i="2"/>
  <c r="AG247" i="2"/>
  <c r="AF247" i="2"/>
  <c r="AE247" i="2"/>
  <c r="AD247" i="2"/>
  <c r="AC247" i="2"/>
  <c r="AB247" i="2"/>
  <c r="Y247" i="2"/>
  <c r="V247" i="2"/>
  <c r="S247" i="2"/>
  <c r="P247" i="2"/>
  <c r="M247" i="2"/>
  <c r="J247" i="2"/>
  <c r="G247" i="2"/>
  <c r="AG246" i="2"/>
  <c r="AF246" i="2"/>
  <c r="AE246" i="2"/>
  <c r="AD246" i="2"/>
  <c r="AB246" i="2"/>
  <c r="Y246" i="2"/>
  <c r="V246" i="2"/>
  <c r="S246" i="2"/>
  <c r="AC246" i="2" s="1"/>
  <c r="P246" i="2"/>
  <c r="M246" i="2"/>
  <c r="J246" i="2"/>
  <c r="G246" i="2"/>
  <c r="AB245" i="2"/>
  <c r="Y245" i="2"/>
  <c r="AD245" i="2" s="1"/>
  <c r="V245" i="2"/>
  <c r="AE245" i="2" s="1"/>
  <c r="S245" i="2"/>
  <c r="AC245" i="2" s="1"/>
  <c r="AH245" i="2" s="1"/>
  <c r="P245" i="2"/>
  <c r="M245" i="2"/>
  <c r="AF245" i="2" s="1"/>
  <c r="J245" i="2"/>
  <c r="AG245" i="2" s="1"/>
  <c r="G245" i="2"/>
  <c r="AB244" i="2"/>
  <c r="Y244" i="2"/>
  <c r="AD244" i="2" s="1"/>
  <c r="AH244" i="2" s="1"/>
  <c r="V244" i="2"/>
  <c r="AE244" i="2" s="1"/>
  <c r="S244" i="2"/>
  <c r="AC244" i="2" s="1"/>
  <c r="P244" i="2"/>
  <c r="M244" i="2"/>
  <c r="AF244" i="2" s="1"/>
  <c r="J244" i="2"/>
  <c r="AG244" i="2" s="1"/>
  <c r="G244" i="2"/>
  <c r="AG243" i="2"/>
  <c r="AF243" i="2"/>
  <c r="AB243" i="2"/>
  <c r="Y243" i="2"/>
  <c r="AD243" i="2" s="1"/>
  <c r="V243" i="2"/>
  <c r="AE243" i="2" s="1"/>
  <c r="S243" i="2"/>
  <c r="AC243" i="2" s="1"/>
  <c r="P243" i="2"/>
  <c r="M243" i="2"/>
  <c r="J243" i="2"/>
  <c r="G243" i="2"/>
  <c r="AG242" i="2"/>
  <c r="AF242" i="2"/>
  <c r="AC242" i="2"/>
  <c r="AB242" i="2"/>
  <c r="Y242" i="2"/>
  <c r="AD242" i="2" s="1"/>
  <c r="V242" i="2"/>
  <c r="AE242" i="2" s="1"/>
  <c r="S242" i="2"/>
  <c r="P242" i="2"/>
  <c r="M242" i="2"/>
  <c r="J242" i="2"/>
  <c r="G242" i="2"/>
  <c r="AG241" i="2"/>
  <c r="AF241" i="2"/>
  <c r="AE241" i="2"/>
  <c r="AD241" i="2"/>
  <c r="AC241" i="2"/>
  <c r="AB241" i="2"/>
  <c r="Y241" i="2"/>
  <c r="V241" i="2"/>
  <c r="S241" i="2"/>
  <c r="P241" i="2"/>
  <c r="M241" i="2"/>
  <c r="J241" i="2"/>
  <c r="G241" i="2"/>
  <c r="AG240" i="2"/>
  <c r="AF240" i="2"/>
  <c r="AE240" i="2"/>
  <c r="AD240" i="2"/>
  <c r="AH240" i="2" s="1"/>
  <c r="AB240" i="2"/>
  <c r="Y240" i="2"/>
  <c r="V240" i="2"/>
  <c r="S240" i="2"/>
  <c r="AC240" i="2" s="1"/>
  <c r="P240" i="2"/>
  <c r="M240" i="2"/>
  <c r="J240" i="2"/>
  <c r="G240" i="2"/>
  <c r="AG239" i="2"/>
  <c r="AF239" i="2"/>
  <c r="AB239" i="2"/>
  <c r="Y239" i="2"/>
  <c r="AD239" i="2" s="1"/>
  <c r="AH239" i="2" s="1"/>
  <c r="V239" i="2"/>
  <c r="AE239" i="2" s="1"/>
  <c r="S239" i="2"/>
  <c r="AC239" i="2" s="1"/>
  <c r="P239" i="2"/>
  <c r="M239" i="2"/>
  <c r="J239" i="2"/>
  <c r="G239" i="2"/>
  <c r="AB238" i="2"/>
  <c r="Y238" i="2"/>
  <c r="AD238" i="2" s="1"/>
  <c r="AH238" i="2" s="1"/>
  <c r="V238" i="2"/>
  <c r="AE238" i="2" s="1"/>
  <c r="S238" i="2"/>
  <c r="AC238" i="2" s="1"/>
  <c r="P238" i="2"/>
  <c r="M238" i="2"/>
  <c r="AF238" i="2" s="1"/>
  <c r="J238" i="2"/>
  <c r="AG238" i="2" s="1"/>
  <c r="G238" i="2"/>
  <c r="AG237" i="2"/>
  <c r="AF237" i="2"/>
  <c r="AB237" i="2"/>
  <c r="Y237" i="2"/>
  <c r="AD237" i="2" s="1"/>
  <c r="V237" i="2"/>
  <c r="AE237" i="2" s="1"/>
  <c r="S237" i="2"/>
  <c r="AC237" i="2" s="1"/>
  <c r="P237" i="2"/>
  <c r="M237" i="2"/>
  <c r="J237" i="2"/>
  <c r="G237" i="2"/>
  <c r="AG236" i="2"/>
  <c r="AF236" i="2"/>
  <c r="AC236" i="2"/>
  <c r="AB236" i="2"/>
  <c r="Y236" i="2"/>
  <c r="AD236" i="2" s="1"/>
  <c r="V236" i="2"/>
  <c r="AE236" i="2" s="1"/>
  <c r="S236" i="2"/>
  <c r="P236" i="2"/>
  <c r="M236" i="2"/>
  <c r="J236" i="2"/>
  <c r="G236" i="2"/>
  <c r="AG235" i="2"/>
  <c r="AF235" i="2"/>
  <c r="AE235" i="2"/>
  <c r="AD235" i="2"/>
  <c r="AC235" i="2"/>
  <c r="AB235" i="2"/>
  <c r="Y235" i="2"/>
  <c r="V235" i="2"/>
  <c r="S235" i="2"/>
  <c r="P235" i="2"/>
  <c r="M235" i="2"/>
  <c r="J235" i="2"/>
  <c r="G235" i="2"/>
  <c r="AG234" i="2"/>
  <c r="AF234" i="2"/>
  <c r="AE234" i="2"/>
  <c r="AD234" i="2"/>
  <c r="AB234" i="2"/>
  <c r="Y234" i="2"/>
  <c r="V234" i="2"/>
  <c r="S234" i="2"/>
  <c r="AC234" i="2" s="1"/>
  <c r="P234" i="2"/>
  <c r="M234" i="2"/>
  <c r="J234" i="2"/>
  <c r="G234" i="2"/>
  <c r="AB233" i="2"/>
  <c r="Y233" i="2"/>
  <c r="AD233" i="2" s="1"/>
  <c r="V233" i="2"/>
  <c r="AE233" i="2" s="1"/>
  <c r="S233" i="2"/>
  <c r="AC233" i="2" s="1"/>
  <c r="P233" i="2"/>
  <c r="M233" i="2"/>
  <c r="AF233" i="2" s="1"/>
  <c r="J233" i="2"/>
  <c r="AG233" i="2" s="1"/>
  <c r="G233" i="2"/>
  <c r="AB232" i="2"/>
  <c r="Y232" i="2"/>
  <c r="AD232" i="2" s="1"/>
  <c r="AH232" i="2" s="1"/>
  <c r="V232" i="2"/>
  <c r="AE232" i="2" s="1"/>
  <c r="S232" i="2"/>
  <c r="AC232" i="2" s="1"/>
  <c r="P232" i="2"/>
  <c r="M232" i="2"/>
  <c r="AF232" i="2" s="1"/>
  <c r="J232" i="2"/>
  <c r="AG232" i="2" s="1"/>
  <c r="G232" i="2"/>
  <c r="AF231" i="2"/>
  <c r="AB231" i="2"/>
  <c r="Y231" i="2"/>
  <c r="AD231" i="2" s="1"/>
  <c r="AH231" i="2" s="1"/>
  <c r="V231" i="2"/>
  <c r="AE231" i="2" s="1"/>
  <c r="S231" i="2"/>
  <c r="AC231" i="2" s="1"/>
  <c r="P231" i="2"/>
  <c r="M231" i="2"/>
  <c r="J231" i="2"/>
  <c r="AG231" i="2" s="1"/>
  <c r="G231" i="2"/>
  <c r="AG230" i="2"/>
  <c r="AF230" i="2"/>
  <c r="AC230" i="2"/>
  <c r="AB230" i="2"/>
  <c r="Y230" i="2"/>
  <c r="AD230" i="2" s="1"/>
  <c r="AH230" i="2" s="1"/>
  <c r="V230" i="2"/>
  <c r="AE230" i="2" s="1"/>
  <c r="S230" i="2"/>
  <c r="P230" i="2"/>
  <c r="M230" i="2"/>
  <c r="J230" i="2"/>
  <c r="G230" i="2"/>
  <c r="AG229" i="2"/>
  <c r="AF229" i="2"/>
  <c r="AE229" i="2"/>
  <c r="AD229" i="2"/>
  <c r="AC229" i="2"/>
  <c r="AB229" i="2"/>
  <c r="Y229" i="2"/>
  <c r="V229" i="2"/>
  <c r="S229" i="2"/>
  <c r="P229" i="2"/>
  <c r="M229" i="2"/>
  <c r="J229" i="2"/>
  <c r="G229" i="2"/>
  <c r="AG228" i="2"/>
  <c r="AF228" i="2"/>
  <c r="AE228" i="2"/>
  <c r="AD228" i="2"/>
  <c r="AH228" i="2" s="1"/>
  <c r="AB228" i="2"/>
  <c r="Y228" i="2"/>
  <c r="V228" i="2"/>
  <c r="S228" i="2"/>
  <c r="AC228" i="2" s="1"/>
  <c r="P228" i="2"/>
  <c r="M228" i="2"/>
  <c r="J228" i="2"/>
  <c r="G228" i="2"/>
  <c r="AG227" i="2"/>
  <c r="AF227" i="2"/>
  <c r="AB227" i="2"/>
  <c r="Y227" i="2"/>
  <c r="AD227" i="2" s="1"/>
  <c r="AH227" i="2" s="1"/>
  <c r="V227" i="2"/>
  <c r="AE227" i="2" s="1"/>
  <c r="S227" i="2"/>
  <c r="AC227" i="2" s="1"/>
  <c r="P227" i="2"/>
  <c r="M227" i="2"/>
  <c r="J227" i="2"/>
  <c r="G227" i="2"/>
  <c r="AB226" i="2"/>
  <c r="Y226" i="2"/>
  <c r="AD226" i="2" s="1"/>
  <c r="AH226" i="2" s="1"/>
  <c r="V226" i="2"/>
  <c r="AE226" i="2" s="1"/>
  <c r="S226" i="2"/>
  <c r="AC226" i="2" s="1"/>
  <c r="P226" i="2"/>
  <c r="M226" i="2"/>
  <c r="AF226" i="2" s="1"/>
  <c r="J226" i="2"/>
  <c r="AG226" i="2" s="1"/>
  <c r="G226" i="2"/>
  <c r="AF225" i="2"/>
  <c r="AB225" i="2"/>
  <c r="Y225" i="2"/>
  <c r="AD225" i="2" s="1"/>
  <c r="V225" i="2"/>
  <c r="AE225" i="2" s="1"/>
  <c r="S225" i="2"/>
  <c r="AC225" i="2" s="1"/>
  <c r="P225" i="2"/>
  <c r="M225" i="2"/>
  <c r="J225" i="2"/>
  <c r="AG225" i="2" s="1"/>
  <c r="G225" i="2"/>
  <c r="AG224" i="2"/>
  <c r="AF224" i="2"/>
  <c r="AC224" i="2"/>
  <c r="AB224" i="2"/>
  <c r="Y224" i="2"/>
  <c r="AD224" i="2" s="1"/>
  <c r="V224" i="2"/>
  <c r="AE224" i="2" s="1"/>
  <c r="S224" i="2"/>
  <c r="P224" i="2"/>
  <c r="M224" i="2"/>
  <c r="J224" i="2"/>
  <c r="G224" i="2"/>
  <c r="AG223" i="2"/>
  <c r="AF223" i="2"/>
  <c r="AE223" i="2"/>
  <c r="AD223" i="2"/>
  <c r="AC223" i="2"/>
  <c r="AB223" i="2"/>
  <c r="Y223" i="2"/>
  <c r="V223" i="2"/>
  <c r="S223" i="2"/>
  <c r="P223" i="2"/>
  <c r="M223" i="2"/>
  <c r="J223" i="2"/>
  <c r="G223" i="2"/>
  <c r="AG222" i="2"/>
  <c r="AF222" i="2"/>
  <c r="AE222" i="2"/>
  <c r="AD222" i="2"/>
  <c r="AB222" i="2"/>
  <c r="Y222" i="2"/>
  <c r="V222" i="2"/>
  <c r="S222" i="2"/>
  <c r="AC222" i="2" s="1"/>
  <c r="P222" i="2"/>
  <c r="M222" i="2"/>
  <c r="J222" i="2"/>
  <c r="G222" i="2"/>
  <c r="AB221" i="2"/>
  <c r="Y221" i="2"/>
  <c r="AD221" i="2" s="1"/>
  <c r="V221" i="2"/>
  <c r="AE221" i="2" s="1"/>
  <c r="S221" i="2"/>
  <c r="AC221" i="2" s="1"/>
  <c r="P221" i="2"/>
  <c r="M221" i="2"/>
  <c r="AF221" i="2" s="1"/>
  <c r="AH221" i="2" s="1"/>
  <c r="J221" i="2"/>
  <c r="AG221" i="2" s="1"/>
  <c r="G221" i="2"/>
  <c r="AH220" i="2"/>
  <c r="AB220" i="2"/>
  <c r="Y220" i="2"/>
  <c r="AD220" i="2" s="1"/>
  <c r="V220" i="2"/>
  <c r="AE220" i="2" s="1"/>
  <c r="S220" i="2"/>
  <c r="AC220" i="2" s="1"/>
  <c r="P220" i="2"/>
  <c r="M220" i="2"/>
  <c r="AF220" i="2" s="1"/>
  <c r="J220" i="2"/>
  <c r="AG220" i="2" s="1"/>
  <c r="G220" i="2"/>
  <c r="AF219" i="2"/>
  <c r="AB219" i="2"/>
  <c r="Y219" i="2"/>
  <c r="AD219" i="2" s="1"/>
  <c r="V219" i="2"/>
  <c r="AE219" i="2" s="1"/>
  <c r="S219" i="2"/>
  <c r="AC219" i="2" s="1"/>
  <c r="P219" i="2"/>
  <c r="M219" i="2"/>
  <c r="J219" i="2"/>
  <c r="AG219" i="2" s="1"/>
  <c r="G219" i="2"/>
  <c r="AF218" i="2"/>
  <c r="AC218" i="2"/>
  <c r="AB218" i="2"/>
  <c r="Y218" i="2"/>
  <c r="AD218" i="2" s="1"/>
  <c r="V218" i="2"/>
  <c r="AE218" i="2" s="1"/>
  <c r="S218" i="2"/>
  <c r="P218" i="2"/>
  <c r="M218" i="2"/>
  <c r="J218" i="2"/>
  <c r="AG218" i="2" s="1"/>
  <c r="G218" i="2"/>
  <c r="AG217" i="2"/>
  <c r="AF217" i="2"/>
  <c r="AE217" i="2"/>
  <c r="AD217" i="2"/>
  <c r="AC217" i="2"/>
  <c r="AB217" i="2"/>
  <c r="Y217" i="2"/>
  <c r="V217" i="2"/>
  <c r="S217" i="2"/>
  <c r="P217" i="2"/>
  <c r="M217" i="2"/>
  <c r="J217" i="2"/>
  <c r="G217" i="2"/>
  <c r="AG216" i="2"/>
  <c r="AF216" i="2"/>
  <c r="AE216" i="2"/>
  <c r="AD216" i="2"/>
  <c r="AB216" i="2"/>
  <c r="Y216" i="2"/>
  <c r="V216" i="2"/>
  <c r="S216" i="2"/>
  <c r="AC216" i="2" s="1"/>
  <c r="P216" i="2"/>
  <c r="M216" i="2"/>
  <c r="J216" i="2"/>
  <c r="G216" i="2"/>
  <c r="AG215" i="2"/>
  <c r="AB215" i="2"/>
  <c r="Y215" i="2"/>
  <c r="AD215" i="2" s="1"/>
  <c r="AH215" i="2" s="1"/>
  <c r="V215" i="2"/>
  <c r="AE215" i="2" s="1"/>
  <c r="S215" i="2"/>
  <c r="AC215" i="2" s="1"/>
  <c r="P215" i="2"/>
  <c r="M215" i="2"/>
  <c r="AF215" i="2" s="1"/>
  <c r="J215" i="2"/>
  <c r="G215" i="2"/>
  <c r="AD214" i="2"/>
  <c r="AB214" i="2"/>
  <c r="Y214" i="2"/>
  <c r="V214" i="2"/>
  <c r="AE214" i="2" s="1"/>
  <c r="S214" i="2"/>
  <c r="AC214" i="2" s="1"/>
  <c r="AH214" i="2" s="1"/>
  <c r="P214" i="2"/>
  <c r="M214" i="2"/>
  <c r="AF214" i="2" s="1"/>
  <c r="J214" i="2"/>
  <c r="AG214" i="2" s="1"/>
  <c r="G214" i="2"/>
  <c r="AF213" i="2"/>
  <c r="AB213" i="2"/>
  <c r="Y213" i="2"/>
  <c r="AD213" i="2" s="1"/>
  <c r="V213" i="2"/>
  <c r="AE213" i="2" s="1"/>
  <c r="S213" i="2"/>
  <c r="AC213" i="2" s="1"/>
  <c r="P213" i="2"/>
  <c r="M213" i="2"/>
  <c r="J213" i="2"/>
  <c r="AG213" i="2" s="1"/>
  <c r="G213" i="2"/>
  <c r="AF212" i="2"/>
  <c r="AC212" i="2"/>
  <c r="AB212" i="2"/>
  <c r="Y212" i="2"/>
  <c r="AD212" i="2" s="1"/>
  <c r="V212" i="2"/>
  <c r="AE212" i="2" s="1"/>
  <c r="S212" i="2"/>
  <c r="P212" i="2"/>
  <c r="M212" i="2"/>
  <c r="J212" i="2"/>
  <c r="AG212" i="2" s="1"/>
  <c r="G212" i="2"/>
  <c r="AG211" i="2"/>
  <c r="AF211" i="2"/>
  <c r="AE211" i="2"/>
  <c r="AD211" i="2"/>
  <c r="AH211" i="2" s="1"/>
  <c r="AC211" i="2"/>
  <c r="AB211" i="2"/>
  <c r="Y211" i="2"/>
  <c r="V211" i="2"/>
  <c r="S211" i="2"/>
  <c r="P211" i="2"/>
  <c r="M211" i="2"/>
  <c r="J211" i="2"/>
  <c r="G211" i="2"/>
  <c r="AG210" i="2"/>
  <c r="AF210" i="2"/>
  <c r="AE210" i="2"/>
  <c r="AD210" i="2"/>
  <c r="AB210" i="2"/>
  <c r="Y210" i="2"/>
  <c r="V210" i="2"/>
  <c r="S210" i="2"/>
  <c r="AC210" i="2" s="1"/>
  <c r="P210" i="2"/>
  <c r="M210" i="2"/>
  <c r="J210" i="2"/>
  <c r="G210" i="2"/>
  <c r="AG209" i="2"/>
  <c r="AF209" i="2"/>
  <c r="AH209" i="2" s="1"/>
  <c r="AB209" i="2"/>
  <c r="Y209" i="2"/>
  <c r="AD209" i="2" s="1"/>
  <c r="V209" i="2"/>
  <c r="AE209" i="2" s="1"/>
  <c r="S209" i="2"/>
  <c r="AC209" i="2" s="1"/>
  <c r="P209" i="2"/>
  <c r="M209" i="2"/>
  <c r="J209" i="2"/>
  <c r="G209" i="2"/>
  <c r="AD208" i="2"/>
  <c r="AB208" i="2"/>
  <c r="Y208" i="2"/>
  <c r="V208" i="2"/>
  <c r="AE208" i="2" s="1"/>
  <c r="AH208" i="2" s="1"/>
  <c r="S208" i="2"/>
  <c r="AC208" i="2" s="1"/>
  <c r="P208" i="2"/>
  <c r="M208" i="2"/>
  <c r="AF208" i="2" s="1"/>
  <c r="J208" i="2"/>
  <c r="AG208" i="2" s="1"/>
  <c r="G208" i="2"/>
  <c r="AF207" i="2"/>
  <c r="AB207" i="2"/>
  <c r="Y207" i="2"/>
  <c r="AD207" i="2" s="1"/>
  <c r="V207" i="2"/>
  <c r="AE207" i="2" s="1"/>
  <c r="S207" i="2"/>
  <c r="AC207" i="2" s="1"/>
  <c r="P207" i="2"/>
  <c r="M207" i="2"/>
  <c r="J207" i="2"/>
  <c r="AG207" i="2" s="1"/>
  <c r="G207" i="2"/>
  <c r="AF206" i="2"/>
  <c r="AC206" i="2"/>
  <c r="AB206" i="2"/>
  <c r="Y206" i="2"/>
  <c r="AD206" i="2" s="1"/>
  <c r="V206" i="2"/>
  <c r="AE206" i="2" s="1"/>
  <c r="S206" i="2"/>
  <c r="P206" i="2"/>
  <c r="M206" i="2"/>
  <c r="J206" i="2"/>
  <c r="AG206" i="2" s="1"/>
  <c r="G206" i="2"/>
  <c r="AF205" i="2"/>
  <c r="AE205" i="2"/>
  <c r="AD205" i="2"/>
  <c r="AC205" i="2"/>
  <c r="AB205" i="2"/>
  <c r="Y205" i="2"/>
  <c r="V205" i="2"/>
  <c r="S205" i="2"/>
  <c r="P205" i="2"/>
  <c r="M205" i="2"/>
  <c r="J205" i="2"/>
  <c r="AG205" i="2" s="1"/>
  <c r="G205" i="2"/>
  <c r="AG204" i="2"/>
  <c r="AF204" i="2"/>
  <c r="AE204" i="2"/>
  <c r="AD204" i="2"/>
  <c r="AB204" i="2"/>
  <c r="Y204" i="2"/>
  <c r="V204" i="2"/>
  <c r="S204" i="2"/>
  <c r="AC204" i="2" s="1"/>
  <c r="P204" i="2"/>
  <c r="M204" i="2"/>
  <c r="J204" i="2"/>
  <c r="G204" i="2"/>
  <c r="AB203" i="2"/>
  <c r="Y203" i="2"/>
  <c r="AD203" i="2" s="1"/>
  <c r="V203" i="2"/>
  <c r="AE203" i="2" s="1"/>
  <c r="S203" i="2"/>
  <c r="AC203" i="2" s="1"/>
  <c r="P203" i="2"/>
  <c r="M203" i="2"/>
  <c r="AF203" i="2" s="1"/>
  <c r="J203" i="2"/>
  <c r="AG203" i="2" s="1"/>
  <c r="G203" i="2"/>
  <c r="AD202" i="2"/>
  <c r="AB202" i="2"/>
  <c r="Y202" i="2"/>
  <c r="V202" i="2"/>
  <c r="AE202" i="2" s="1"/>
  <c r="S202" i="2"/>
  <c r="AC202" i="2" s="1"/>
  <c r="P202" i="2"/>
  <c r="M202" i="2"/>
  <c r="AF202" i="2" s="1"/>
  <c r="AH202" i="2" s="1"/>
  <c r="J202" i="2"/>
  <c r="AG202" i="2" s="1"/>
  <c r="G202" i="2"/>
  <c r="AF201" i="2"/>
  <c r="AB201" i="2"/>
  <c r="Y201" i="2"/>
  <c r="AD201" i="2" s="1"/>
  <c r="AH201" i="2" s="1"/>
  <c r="V201" i="2"/>
  <c r="AE201" i="2" s="1"/>
  <c r="S201" i="2"/>
  <c r="AC201" i="2" s="1"/>
  <c r="P201" i="2"/>
  <c r="M201" i="2"/>
  <c r="J201" i="2"/>
  <c r="AG201" i="2" s="1"/>
  <c r="G201" i="2"/>
  <c r="AF200" i="2"/>
  <c r="AC200" i="2"/>
  <c r="AB200" i="2"/>
  <c r="Y200" i="2"/>
  <c r="AD200" i="2" s="1"/>
  <c r="V200" i="2"/>
  <c r="AE200" i="2" s="1"/>
  <c r="S200" i="2"/>
  <c r="P200" i="2"/>
  <c r="M200" i="2"/>
  <c r="J200" i="2"/>
  <c r="AG200" i="2" s="1"/>
  <c r="G200" i="2"/>
  <c r="AF199" i="2"/>
  <c r="AE199" i="2"/>
  <c r="AD199" i="2"/>
  <c r="AH199" i="2" s="1"/>
  <c r="AC199" i="2"/>
  <c r="AB199" i="2"/>
  <c r="Y199" i="2"/>
  <c r="V199" i="2"/>
  <c r="S199" i="2"/>
  <c r="P199" i="2"/>
  <c r="M199" i="2"/>
  <c r="J199" i="2"/>
  <c r="AG199" i="2" s="1"/>
  <c r="G199" i="2"/>
  <c r="AG198" i="2"/>
  <c r="AF198" i="2"/>
  <c r="AE198" i="2"/>
  <c r="AD198" i="2"/>
  <c r="AB198" i="2"/>
  <c r="Y198" i="2"/>
  <c r="V198" i="2"/>
  <c r="S198" i="2"/>
  <c r="AC198" i="2" s="1"/>
  <c r="P198" i="2"/>
  <c r="M198" i="2"/>
  <c r="J198" i="2"/>
  <c r="G198" i="2"/>
  <c r="AF197" i="2"/>
  <c r="AB197" i="2"/>
  <c r="Y197" i="2"/>
  <c r="AD197" i="2" s="1"/>
  <c r="V197" i="2"/>
  <c r="AE197" i="2" s="1"/>
  <c r="S197" i="2"/>
  <c r="AC197" i="2" s="1"/>
  <c r="P197" i="2"/>
  <c r="M197" i="2"/>
  <c r="J197" i="2"/>
  <c r="AG197" i="2" s="1"/>
  <c r="G197" i="2"/>
  <c r="AD196" i="2"/>
  <c r="AB196" i="2"/>
  <c r="Y196" i="2"/>
  <c r="V196" i="2"/>
  <c r="AE196" i="2" s="1"/>
  <c r="S196" i="2"/>
  <c r="AC196" i="2" s="1"/>
  <c r="AH196" i="2" s="1"/>
  <c r="P196" i="2"/>
  <c r="M196" i="2"/>
  <c r="AF196" i="2" s="1"/>
  <c r="J196" i="2"/>
  <c r="AG196" i="2" s="1"/>
  <c r="G196" i="2"/>
  <c r="AF195" i="2"/>
  <c r="AB195" i="2"/>
  <c r="Y195" i="2"/>
  <c r="AD195" i="2" s="1"/>
  <c r="V195" i="2"/>
  <c r="AE195" i="2" s="1"/>
  <c r="S195" i="2"/>
  <c r="AC195" i="2" s="1"/>
  <c r="P195" i="2"/>
  <c r="M195" i="2"/>
  <c r="J195" i="2"/>
  <c r="AG195" i="2" s="1"/>
  <c r="G195" i="2"/>
  <c r="AF194" i="2"/>
  <c r="AC194" i="2"/>
  <c r="AB194" i="2"/>
  <c r="Y194" i="2"/>
  <c r="AD194" i="2" s="1"/>
  <c r="V194" i="2"/>
  <c r="AE194" i="2" s="1"/>
  <c r="S194" i="2"/>
  <c r="P194" i="2"/>
  <c r="M194" i="2"/>
  <c r="J194" i="2"/>
  <c r="AG194" i="2" s="1"/>
  <c r="G194" i="2"/>
  <c r="AF193" i="2"/>
  <c r="AE193" i="2"/>
  <c r="AD193" i="2"/>
  <c r="AH193" i="2" s="1"/>
  <c r="AC193" i="2"/>
  <c r="AB193" i="2"/>
  <c r="Y193" i="2"/>
  <c r="V193" i="2"/>
  <c r="S193" i="2"/>
  <c r="P193" i="2"/>
  <c r="M193" i="2"/>
  <c r="J193" i="2"/>
  <c r="AG193" i="2" s="1"/>
  <c r="G193" i="2"/>
  <c r="AG192" i="2"/>
  <c r="AF192" i="2"/>
  <c r="AE192" i="2"/>
  <c r="AD192" i="2"/>
  <c r="AB192" i="2"/>
  <c r="Y192" i="2"/>
  <c r="V192" i="2"/>
  <c r="S192" i="2"/>
  <c r="AC192" i="2" s="1"/>
  <c r="P192" i="2"/>
  <c r="M192" i="2"/>
  <c r="J192" i="2"/>
  <c r="G192" i="2"/>
  <c r="AG191" i="2"/>
  <c r="AF191" i="2"/>
  <c r="AH191" i="2" s="1"/>
  <c r="AB191" i="2"/>
  <c r="Y191" i="2"/>
  <c r="AD191" i="2" s="1"/>
  <c r="V191" i="2"/>
  <c r="AE191" i="2" s="1"/>
  <c r="S191" i="2"/>
  <c r="AC191" i="2" s="1"/>
  <c r="P191" i="2"/>
  <c r="M191" i="2"/>
  <c r="J191" i="2"/>
  <c r="G191" i="2"/>
  <c r="AD190" i="2"/>
  <c r="AB190" i="2"/>
  <c r="Y190" i="2"/>
  <c r="V190" i="2"/>
  <c r="AE190" i="2" s="1"/>
  <c r="AH190" i="2" s="1"/>
  <c r="S190" i="2"/>
  <c r="AC190" i="2" s="1"/>
  <c r="P190" i="2"/>
  <c r="M190" i="2"/>
  <c r="AF190" i="2" s="1"/>
  <c r="J190" i="2"/>
  <c r="AG190" i="2" s="1"/>
  <c r="G190" i="2"/>
  <c r="AF189" i="2"/>
  <c r="AB189" i="2"/>
  <c r="Y189" i="2"/>
  <c r="AD189" i="2" s="1"/>
  <c r="V189" i="2"/>
  <c r="AE189" i="2" s="1"/>
  <c r="S189" i="2"/>
  <c r="AC189" i="2" s="1"/>
  <c r="P189" i="2"/>
  <c r="M189" i="2"/>
  <c r="J189" i="2"/>
  <c r="AG189" i="2" s="1"/>
  <c r="G189" i="2"/>
  <c r="AF188" i="2"/>
  <c r="AC188" i="2"/>
  <c r="AB188" i="2"/>
  <c r="Y188" i="2"/>
  <c r="AD188" i="2" s="1"/>
  <c r="V188" i="2"/>
  <c r="AE188" i="2" s="1"/>
  <c r="S188" i="2"/>
  <c r="P188" i="2"/>
  <c r="M188" i="2"/>
  <c r="J188" i="2"/>
  <c r="AG188" i="2" s="1"/>
  <c r="G188" i="2"/>
  <c r="AF187" i="2"/>
  <c r="AE187" i="2"/>
  <c r="AD187" i="2"/>
  <c r="AC187" i="2"/>
  <c r="AB187" i="2"/>
  <c r="Y187" i="2"/>
  <c r="V187" i="2"/>
  <c r="S187" i="2"/>
  <c r="P187" i="2"/>
  <c r="M187" i="2"/>
  <c r="J187" i="2"/>
  <c r="AG187" i="2" s="1"/>
  <c r="G187" i="2"/>
  <c r="AG186" i="2"/>
  <c r="AF186" i="2"/>
  <c r="AE186" i="2"/>
  <c r="AD186" i="2"/>
  <c r="AB186" i="2"/>
  <c r="Y186" i="2"/>
  <c r="V186" i="2"/>
  <c r="S186" i="2"/>
  <c r="AC186" i="2" s="1"/>
  <c r="P186" i="2"/>
  <c r="M186" i="2"/>
  <c r="J186" i="2"/>
  <c r="G186" i="2"/>
  <c r="AB185" i="2"/>
  <c r="Y185" i="2"/>
  <c r="AD185" i="2" s="1"/>
  <c r="V185" i="2"/>
  <c r="AE185" i="2" s="1"/>
  <c r="S185" i="2"/>
  <c r="AC185" i="2" s="1"/>
  <c r="P185" i="2"/>
  <c r="M185" i="2"/>
  <c r="AF185" i="2" s="1"/>
  <c r="J185" i="2"/>
  <c r="AG185" i="2" s="1"/>
  <c r="G185" i="2"/>
  <c r="AD184" i="2"/>
  <c r="AB184" i="2"/>
  <c r="Y184" i="2"/>
  <c r="V184" i="2"/>
  <c r="AE184" i="2" s="1"/>
  <c r="S184" i="2"/>
  <c r="AC184" i="2" s="1"/>
  <c r="P184" i="2"/>
  <c r="M184" i="2"/>
  <c r="AF184" i="2" s="1"/>
  <c r="AH184" i="2" s="1"/>
  <c r="J184" i="2"/>
  <c r="AG184" i="2" s="1"/>
  <c r="G184" i="2"/>
  <c r="AF183" i="2"/>
  <c r="AB183" i="2"/>
  <c r="Y183" i="2"/>
  <c r="AD183" i="2" s="1"/>
  <c r="AH183" i="2" s="1"/>
  <c r="V183" i="2"/>
  <c r="AE183" i="2" s="1"/>
  <c r="S183" i="2"/>
  <c r="AC183" i="2" s="1"/>
  <c r="P183" i="2"/>
  <c r="M183" i="2"/>
  <c r="J183" i="2"/>
  <c r="AG183" i="2" s="1"/>
  <c r="G183" i="2"/>
  <c r="AF182" i="2"/>
  <c r="AC182" i="2"/>
  <c r="AB182" i="2"/>
  <c r="Y182" i="2"/>
  <c r="AD182" i="2" s="1"/>
  <c r="V182" i="2"/>
  <c r="AE182" i="2" s="1"/>
  <c r="S182" i="2"/>
  <c r="P182" i="2"/>
  <c r="M182" i="2"/>
  <c r="J182" i="2"/>
  <c r="AG182" i="2" s="1"/>
  <c r="G182" i="2"/>
  <c r="AF181" i="2"/>
  <c r="AE181" i="2"/>
  <c r="AD181" i="2"/>
  <c r="AH181" i="2" s="1"/>
  <c r="AC181" i="2"/>
  <c r="AB181" i="2"/>
  <c r="Y181" i="2"/>
  <c r="V181" i="2"/>
  <c r="S181" i="2"/>
  <c r="P181" i="2"/>
  <c r="M181" i="2"/>
  <c r="J181" i="2"/>
  <c r="AG181" i="2" s="1"/>
  <c r="G181" i="2"/>
  <c r="AG180" i="2"/>
  <c r="AF180" i="2"/>
  <c r="AE180" i="2"/>
  <c r="AD180" i="2"/>
  <c r="AB180" i="2"/>
  <c r="Y180" i="2"/>
  <c r="V180" i="2"/>
  <c r="S180" i="2"/>
  <c r="AC180" i="2" s="1"/>
  <c r="P180" i="2"/>
  <c r="M180" i="2"/>
  <c r="J180" i="2"/>
  <c r="G180" i="2"/>
  <c r="AF179" i="2"/>
  <c r="AB179" i="2"/>
  <c r="Y179" i="2"/>
  <c r="AD179" i="2" s="1"/>
  <c r="V179" i="2"/>
  <c r="AE179" i="2" s="1"/>
  <c r="S179" i="2"/>
  <c r="AC179" i="2" s="1"/>
  <c r="P179" i="2"/>
  <c r="M179" i="2"/>
  <c r="J179" i="2"/>
  <c r="AG179" i="2" s="1"/>
  <c r="G179" i="2"/>
  <c r="AD178" i="2"/>
  <c r="AB178" i="2"/>
  <c r="Y178" i="2"/>
  <c r="V178" i="2"/>
  <c r="AE178" i="2" s="1"/>
  <c r="S178" i="2"/>
  <c r="AC178" i="2" s="1"/>
  <c r="AH178" i="2" s="1"/>
  <c r="P178" i="2"/>
  <c r="M178" i="2"/>
  <c r="AF178" i="2" s="1"/>
  <c r="J178" i="2"/>
  <c r="AG178" i="2" s="1"/>
  <c r="G178" i="2"/>
  <c r="AF177" i="2"/>
  <c r="AB177" i="2"/>
  <c r="Y177" i="2"/>
  <c r="AD177" i="2" s="1"/>
  <c r="V177" i="2"/>
  <c r="AE177" i="2" s="1"/>
  <c r="S177" i="2"/>
  <c r="AC177" i="2" s="1"/>
  <c r="P177" i="2"/>
  <c r="M177" i="2"/>
  <c r="J177" i="2"/>
  <c r="AG177" i="2" s="1"/>
  <c r="G177" i="2"/>
  <c r="AF176" i="2"/>
  <c r="AC176" i="2"/>
  <c r="AB176" i="2"/>
  <c r="Y176" i="2"/>
  <c r="AD176" i="2" s="1"/>
  <c r="V176" i="2"/>
  <c r="AE176" i="2" s="1"/>
  <c r="S176" i="2"/>
  <c r="P176" i="2"/>
  <c r="M176" i="2"/>
  <c r="J176" i="2"/>
  <c r="AG176" i="2" s="1"/>
  <c r="G176" i="2"/>
  <c r="AF175" i="2"/>
  <c r="AE175" i="2"/>
  <c r="AD175" i="2"/>
  <c r="AH175" i="2" s="1"/>
  <c r="AC175" i="2"/>
  <c r="AB175" i="2"/>
  <c r="Y175" i="2"/>
  <c r="V175" i="2"/>
  <c r="S175" i="2"/>
  <c r="P175" i="2"/>
  <c r="M175" i="2"/>
  <c r="J175" i="2"/>
  <c r="AG175" i="2" s="1"/>
  <c r="G175" i="2"/>
  <c r="AG174" i="2"/>
  <c r="AF174" i="2"/>
  <c r="AE174" i="2"/>
  <c r="AD174" i="2"/>
  <c r="AB174" i="2"/>
  <c r="Y174" i="2"/>
  <c r="V174" i="2"/>
  <c r="S174" i="2"/>
  <c r="AC174" i="2" s="1"/>
  <c r="P174" i="2"/>
  <c r="M174" i="2"/>
  <c r="J174" i="2"/>
  <c r="G174" i="2"/>
  <c r="AG173" i="2"/>
  <c r="AF173" i="2"/>
  <c r="AH173" i="2" s="1"/>
  <c r="AB173" i="2"/>
  <c r="Y173" i="2"/>
  <c r="AD173" i="2" s="1"/>
  <c r="V173" i="2"/>
  <c r="AE173" i="2" s="1"/>
  <c r="S173" i="2"/>
  <c r="AC173" i="2" s="1"/>
  <c r="P173" i="2"/>
  <c r="M173" i="2"/>
  <c r="J173" i="2"/>
  <c r="G173" i="2"/>
  <c r="AD172" i="2"/>
  <c r="AB172" i="2"/>
  <c r="Y172" i="2"/>
  <c r="V172" i="2"/>
  <c r="AE172" i="2" s="1"/>
  <c r="AH172" i="2" s="1"/>
  <c r="S172" i="2"/>
  <c r="AC172" i="2" s="1"/>
  <c r="P172" i="2"/>
  <c r="M172" i="2"/>
  <c r="AF172" i="2" s="1"/>
  <c r="J172" i="2"/>
  <c r="AG172" i="2" s="1"/>
  <c r="G172" i="2"/>
  <c r="AF171" i="2"/>
  <c r="AB171" i="2"/>
  <c r="Y171" i="2"/>
  <c r="AD171" i="2" s="1"/>
  <c r="V171" i="2"/>
  <c r="AE171" i="2" s="1"/>
  <c r="S171" i="2"/>
  <c r="AC171" i="2" s="1"/>
  <c r="P171" i="2"/>
  <c r="M171" i="2"/>
  <c r="J171" i="2"/>
  <c r="AG171" i="2" s="1"/>
  <c r="G171" i="2"/>
  <c r="AF170" i="2"/>
  <c r="AC170" i="2"/>
  <c r="AB170" i="2"/>
  <c r="Y170" i="2"/>
  <c r="AD170" i="2" s="1"/>
  <c r="V170" i="2"/>
  <c r="AE170" i="2" s="1"/>
  <c r="S170" i="2"/>
  <c r="P170" i="2"/>
  <c r="M170" i="2"/>
  <c r="J170" i="2"/>
  <c r="AG170" i="2" s="1"/>
  <c r="G170" i="2"/>
  <c r="AF169" i="2"/>
  <c r="AE169" i="2"/>
  <c r="AD169" i="2"/>
  <c r="AC169" i="2"/>
  <c r="AB169" i="2"/>
  <c r="Y169" i="2"/>
  <c r="V169" i="2"/>
  <c r="S169" i="2"/>
  <c r="P169" i="2"/>
  <c r="M169" i="2"/>
  <c r="J169" i="2"/>
  <c r="AG169" i="2" s="1"/>
  <c r="G169" i="2"/>
  <c r="AG168" i="2"/>
  <c r="AF168" i="2"/>
  <c r="AE168" i="2"/>
  <c r="AD168" i="2"/>
  <c r="AB168" i="2"/>
  <c r="Y168" i="2"/>
  <c r="V168" i="2"/>
  <c r="S168" i="2"/>
  <c r="AC168" i="2" s="1"/>
  <c r="P168" i="2"/>
  <c r="M168" i="2"/>
  <c r="J168" i="2"/>
  <c r="G168" i="2"/>
  <c r="AB167" i="2"/>
  <c r="Y167" i="2"/>
  <c r="AD167" i="2" s="1"/>
  <c r="V167" i="2"/>
  <c r="AE167" i="2" s="1"/>
  <c r="S167" i="2"/>
  <c r="AC167" i="2" s="1"/>
  <c r="P167" i="2"/>
  <c r="M167" i="2"/>
  <c r="AF167" i="2" s="1"/>
  <c r="J167" i="2"/>
  <c r="AG167" i="2" s="1"/>
  <c r="G167" i="2"/>
  <c r="AD166" i="2"/>
  <c r="AB166" i="2"/>
  <c r="Y166" i="2"/>
  <c r="V166" i="2"/>
  <c r="AE166" i="2" s="1"/>
  <c r="S166" i="2"/>
  <c r="AC166" i="2" s="1"/>
  <c r="P166" i="2"/>
  <c r="M166" i="2"/>
  <c r="AF166" i="2" s="1"/>
  <c r="AH166" i="2" s="1"/>
  <c r="J166" i="2"/>
  <c r="AG166" i="2" s="1"/>
  <c r="G166" i="2"/>
  <c r="AF165" i="2"/>
  <c r="AB165" i="2"/>
  <c r="Y165" i="2"/>
  <c r="AD165" i="2" s="1"/>
  <c r="AH165" i="2" s="1"/>
  <c r="V165" i="2"/>
  <c r="AE165" i="2" s="1"/>
  <c r="S165" i="2"/>
  <c r="AC165" i="2" s="1"/>
  <c r="P165" i="2"/>
  <c r="M165" i="2"/>
  <c r="J165" i="2"/>
  <c r="AG165" i="2" s="1"/>
  <c r="G165" i="2"/>
  <c r="AF164" i="2"/>
  <c r="AC164" i="2"/>
  <c r="AB164" i="2"/>
  <c r="Y164" i="2"/>
  <c r="AD164" i="2" s="1"/>
  <c r="V164" i="2"/>
  <c r="AE164" i="2" s="1"/>
  <c r="S164" i="2"/>
  <c r="P164" i="2"/>
  <c r="M164" i="2"/>
  <c r="J164" i="2"/>
  <c r="AG164" i="2" s="1"/>
  <c r="G164" i="2"/>
  <c r="AF163" i="2"/>
  <c r="AE163" i="2"/>
  <c r="AD163" i="2"/>
  <c r="AH163" i="2" s="1"/>
  <c r="AC163" i="2"/>
  <c r="AB163" i="2"/>
  <c r="Y163" i="2"/>
  <c r="V163" i="2"/>
  <c r="S163" i="2"/>
  <c r="P163" i="2"/>
  <c r="M163" i="2"/>
  <c r="J163" i="2"/>
  <c r="AG163" i="2" s="1"/>
  <c r="G163" i="2"/>
  <c r="AG162" i="2"/>
  <c r="AF162" i="2"/>
  <c r="AE162" i="2"/>
  <c r="AD162" i="2"/>
  <c r="AB162" i="2"/>
  <c r="Y162" i="2"/>
  <c r="V162" i="2"/>
  <c r="S162" i="2"/>
  <c r="AC162" i="2" s="1"/>
  <c r="P162" i="2"/>
  <c r="M162" i="2"/>
  <c r="J162" i="2"/>
  <c r="G162" i="2"/>
  <c r="AF161" i="2"/>
  <c r="AB161" i="2"/>
  <c r="Y161" i="2"/>
  <c r="AD161" i="2" s="1"/>
  <c r="AH161" i="2" s="1"/>
  <c r="V161" i="2"/>
  <c r="AE161" i="2" s="1"/>
  <c r="S161" i="2"/>
  <c r="AC161" i="2" s="1"/>
  <c r="P161" i="2"/>
  <c r="M161" i="2"/>
  <c r="J161" i="2"/>
  <c r="AG161" i="2" s="1"/>
  <c r="G161" i="2"/>
  <c r="AD160" i="2"/>
  <c r="AB160" i="2"/>
  <c r="Y160" i="2"/>
  <c r="V160" i="2"/>
  <c r="AE160" i="2" s="1"/>
  <c r="S160" i="2"/>
  <c r="AC160" i="2" s="1"/>
  <c r="AH160" i="2" s="1"/>
  <c r="P160" i="2"/>
  <c r="M160" i="2"/>
  <c r="AF160" i="2" s="1"/>
  <c r="J160" i="2"/>
  <c r="AG160" i="2" s="1"/>
  <c r="G160" i="2"/>
  <c r="AF159" i="2"/>
  <c r="AB159" i="2"/>
  <c r="Y159" i="2"/>
  <c r="AD159" i="2" s="1"/>
  <c r="V159" i="2"/>
  <c r="AE159" i="2" s="1"/>
  <c r="S159" i="2"/>
  <c r="AC159" i="2" s="1"/>
  <c r="P159" i="2"/>
  <c r="M159" i="2"/>
  <c r="J159" i="2"/>
  <c r="AG159" i="2" s="1"/>
  <c r="G159" i="2"/>
  <c r="AF158" i="2"/>
  <c r="AC158" i="2"/>
  <c r="AB158" i="2"/>
  <c r="Y158" i="2"/>
  <c r="AD158" i="2" s="1"/>
  <c r="V158" i="2"/>
  <c r="AE158" i="2" s="1"/>
  <c r="S158" i="2"/>
  <c r="P158" i="2"/>
  <c r="M158" i="2"/>
  <c r="J158" i="2"/>
  <c r="AG158" i="2" s="1"/>
  <c r="G158" i="2"/>
  <c r="AF157" i="2"/>
  <c r="AE157" i="2"/>
  <c r="AD157" i="2"/>
  <c r="AH157" i="2" s="1"/>
  <c r="AC157" i="2"/>
  <c r="AB157" i="2"/>
  <c r="Y157" i="2"/>
  <c r="V157" i="2"/>
  <c r="S157" i="2"/>
  <c r="P157" i="2"/>
  <c r="M157" i="2"/>
  <c r="J157" i="2"/>
  <c r="AG157" i="2" s="1"/>
  <c r="G157" i="2"/>
  <c r="AG156" i="2"/>
  <c r="AF156" i="2"/>
  <c r="AE156" i="2"/>
  <c r="AD156" i="2"/>
  <c r="AB156" i="2"/>
  <c r="Y156" i="2"/>
  <c r="V156" i="2"/>
  <c r="S156" i="2"/>
  <c r="AC156" i="2" s="1"/>
  <c r="P156" i="2"/>
  <c r="M156" i="2"/>
  <c r="J156" i="2"/>
  <c r="G156" i="2"/>
  <c r="AG155" i="2"/>
  <c r="AF155" i="2"/>
  <c r="AH155" i="2" s="1"/>
  <c r="AB155" i="2"/>
  <c r="Y155" i="2"/>
  <c r="AD155" i="2" s="1"/>
  <c r="V155" i="2"/>
  <c r="AE155" i="2" s="1"/>
  <c r="S155" i="2"/>
  <c r="AC155" i="2" s="1"/>
  <c r="P155" i="2"/>
  <c r="M155" i="2"/>
  <c r="J155" i="2"/>
  <c r="G155" i="2"/>
  <c r="AD154" i="2"/>
  <c r="AB154" i="2"/>
  <c r="Y154" i="2"/>
  <c r="V154" i="2"/>
  <c r="AE154" i="2" s="1"/>
  <c r="AH154" i="2" s="1"/>
  <c r="S154" i="2"/>
  <c r="AC154" i="2" s="1"/>
  <c r="P154" i="2"/>
  <c r="M154" i="2"/>
  <c r="AF154" i="2" s="1"/>
  <c r="J154" i="2"/>
  <c r="AG154" i="2" s="1"/>
  <c r="G154" i="2"/>
  <c r="AF153" i="2"/>
  <c r="AB153" i="2"/>
  <c r="Y153" i="2"/>
  <c r="AD153" i="2" s="1"/>
  <c r="V153" i="2"/>
  <c r="AE153" i="2" s="1"/>
  <c r="S153" i="2"/>
  <c r="AC153" i="2" s="1"/>
  <c r="P153" i="2"/>
  <c r="M153" i="2"/>
  <c r="J153" i="2"/>
  <c r="AG153" i="2" s="1"/>
  <c r="G153" i="2"/>
  <c r="AF152" i="2"/>
  <c r="AC152" i="2"/>
  <c r="AB152" i="2"/>
  <c r="Y152" i="2"/>
  <c r="AD152" i="2" s="1"/>
  <c r="V152" i="2"/>
  <c r="AE152" i="2" s="1"/>
  <c r="S152" i="2"/>
  <c r="P152" i="2"/>
  <c r="M152" i="2"/>
  <c r="J152" i="2"/>
  <c r="AG152" i="2" s="1"/>
  <c r="G152" i="2"/>
  <c r="AF151" i="2"/>
  <c r="AE151" i="2"/>
  <c r="AD151" i="2"/>
  <c r="AC151" i="2"/>
  <c r="AB151" i="2"/>
  <c r="Y151" i="2"/>
  <c r="V151" i="2"/>
  <c r="S151" i="2"/>
  <c r="P151" i="2"/>
  <c r="M151" i="2"/>
  <c r="J151" i="2"/>
  <c r="AG151" i="2" s="1"/>
  <c r="G151" i="2"/>
  <c r="AG150" i="2"/>
  <c r="AF150" i="2"/>
  <c r="AE150" i="2"/>
  <c r="AD150" i="2"/>
  <c r="AB150" i="2"/>
  <c r="Y150" i="2"/>
  <c r="V150" i="2"/>
  <c r="S150" i="2"/>
  <c r="AC150" i="2" s="1"/>
  <c r="P150" i="2"/>
  <c r="M150" i="2"/>
  <c r="J150" i="2"/>
  <c r="G150" i="2"/>
  <c r="AB149" i="2"/>
  <c r="Y149" i="2"/>
  <c r="AD149" i="2" s="1"/>
  <c r="AH149" i="2" s="1"/>
  <c r="V149" i="2"/>
  <c r="AE149" i="2" s="1"/>
  <c r="S149" i="2"/>
  <c r="AC149" i="2" s="1"/>
  <c r="P149" i="2"/>
  <c r="M149" i="2"/>
  <c r="AF149" i="2" s="1"/>
  <c r="J149" i="2"/>
  <c r="AG149" i="2" s="1"/>
  <c r="G149" i="2"/>
  <c r="AD148" i="2"/>
  <c r="AB148" i="2"/>
  <c r="Y148" i="2"/>
  <c r="V148" i="2"/>
  <c r="AE148" i="2" s="1"/>
  <c r="S148" i="2"/>
  <c r="AC148" i="2" s="1"/>
  <c r="P148" i="2"/>
  <c r="M148" i="2"/>
  <c r="AF148" i="2" s="1"/>
  <c r="AH148" i="2" s="1"/>
  <c r="J148" i="2"/>
  <c r="AG148" i="2" s="1"/>
  <c r="G148" i="2"/>
  <c r="AF147" i="2"/>
  <c r="AB147" i="2"/>
  <c r="Y147" i="2"/>
  <c r="AD147" i="2" s="1"/>
  <c r="AH147" i="2" s="1"/>
  <c r="V147" i="2"/>
  <c r="AE147" i="2" s="1"/>
  <c r="S147" i="2"/>
  <c r="AC147" i="2" s="1"/>
  <c r="P147" i="2"/>
  <c r="M147" i="2"/>
  <c r="J147" i="2"/>
  <c r="AG147" i="2" s="1"/>
  <c r="G147" i="2"/>
  <c r="AF146" i="2"/>
  <c r="AC146" i="2"/>
  <c r="AB146" i="2"/>
  <c r="Y146" i="2"/>
  <c r="AD146" i="2" s="1"/>
  <c r="V146" i="2"/>
  <c r="AE146" i="2" s="1"/>
  <c r="S146" i="2"/>
  <c r="P146" i="2"/>
  <c r="M146" i="2"/>
  <c r="J146" i="2"/>
  <c r="AG146" i="2" s="1"/>
  <c r="G146" i="2"/>
  <c r="AF145" i="2"/>
  <c r="AE145" i="2"/>
  <c r="AD145" i="2"/>
  <c r="AH145" i="2" s="1"/>
  <c r="AC145" i="2"/>
  <c r="AB145" i="2"/>
  <c r="Y145" i="2"/>
  <c r="V145" i="2"/>
  <c r="S145" i="2"/>
  <c r="P145" i="2"/>
  <c r="M145" i="2"/>
  <c r="J145" i="2"/>
  <c r="AG145" i="2" s="1"/>
  <c r="G145" i="2"/>
  <c r="AG144" i="2"/>
  <c r="AF144" i="2"/>
  <c r="AE144" i="2"/>
  <c r="AD144" i="2"/>
  <c r="AB144" i="2"/>
  <c r="Y144" i="2"/>
  <c r="V144" i="2"/>
  <c r="S144" i="2"/>
  <c r="AC144" i="2" s="1"/>
  <c r="P144" i="2"/>
  <c r="M144" i="2"/>
  <c r="J144" i="2"/>
  <c r="G144" i="2"/>
  <c r="AF143" i="2"/>
  <c r="AB143" i="2"/>
  <c r="Y143" i="2"/>
  <c r="AD143" i="2" s="1"/>
  <c r="AH143" i="2" s="1"/>
  <c r="V143" i="2"/>
  <c r="AE143" i="2" s="1"/>
  <c r="S143" i="2"/>
  <c r="AC143" i="2" s="1"/>
  <c r="P143" i="2"/>
  <c r="M143" i="2"/>
  <c r="J143" i="2"/>
  <c r="AG143" i="2" s="1"/>
  <c r="G143" i="2"/>
  <c r="AD142" i="2"/>
  <c r="AB142" i="2"/>
  <c r="Y142" i="2"/>
  <c r="V142" i="2"/>
  <c r="AE142" i="2" s="1"/>
  <c r="S142" i="2"/>
  <c r="AC142" i="2" s="1"/>
  <c r="AH142" i="2" s="1"/>
  <c r="P142" i="2"/>
  <c r="M142" i="2"/>
  <c r="AF142" i="2" s="1"/>
  <c r="J142" i="2"/>
  <c r="AG142" i="2" s="1"/>
  <c r="G142" i="2"/>
  <c r="AF141" i="2"/>
  <c r="AB141" i="2"/>
  <c r="Y141" i="2"/>
  <c r="AD141" i="2" s="1"/>
  <c r="V141" i="2"/>
  <c r="AE141" i="2" s="1"/>
  <c r="S141" i="2"/>
  <c r="AC141" i="2" s="1"/>
  <c r="P141" i="2"/>
  <c r="M141" i="2"/>
  <c r="J141" i="2"/>
  <c r="AG141" i="2" s="1"/>
  <c r="G141" i="2"/>
  <c r="AF140" i="2"/>
  <c r="AC140" i="2"/>
  <c r="AB140" i="2"/>
  <c r="Y140" i="2"/>
  <c r="AD140" i="2" s="1"/>
  <c r="V140" i="2"/>
  <c r="AE140" i="2" s="1"/>
  <c r="S140" i="2"/>
  <c r="P140" i="2"/>
  <c r="M140" i="2"/>
  <c r="J140" i="2"/>
  <c r="AG140" i="2" s="1"/>
  <c r="G140" i="2"/>
  <c r="AF139" i="2"/>
  <c r="AE139" i="2"/>
  <c r="AD139" i="2"/>
  <c r="AH139" i="2" s="1"/>
  <c r="AC139" i="2"/>
  <c r="AB139" i="2"/>
  <c r="Y139" i="2"/>
  <c r="V139" i="2"/>
  <c r="S139" i="2"/>
  <c r="P139" i="2"/>
  <c r="M139" i="2"/>
  <c r="J139" i="2"/>
  <c r="AG139" i="2" s="1"/>
  <c r="G139" i="2"/>
  <c r="AG138" i="2"/>
  <c r="AF138" i="2"/>
  <c r="AE138" i="2"/>
  <c r="AD138" i="2"/>
  <c r="AB138" i="2"/>
  <c r="Y138" i="2"/>
  <c r="V138" i="2"/>
  <c r="S138" i="2"/>
  <c r="AC138" i="2" s="1"/>
  <c r="P138" i="2"/>
  <c r="M138" i="2"/>
  <c r="J138" i="2"/>
  <c r="G138" i="2"/>
  <c r="AG137" i="2"/>
  <c r="AF137" i="2"/>
  <c r="AH137" i="2" s="1"/>
  <c r="AB137" i="2"/>
  <c r="Y137" i="2"/>
  <c r="AD137" i="2" s="1"/>
  <c r="V137" i="2"/>
  <c r="AE137" i="2" s="1"/>
  <c r="S137" i="2"/>
  <c r="AC137" i="2" s="1"/>
  <c r="P137" i="2"/>
  <c r="M137" i="2"/>
  <c r="J137" i="2"/>
  <c r="G137" i="2"/>
  <c r="AD136" i="2"/>
  <c r="AB136" i="2"/>
  <c r="Y136" i="2"/>
  <c r="V136" i="2"/>
  <c r="AE136" i="2" s="1"/>
  <c r="AH136" i="2" s="1"/>
  <c r="S136" i="2"/>
  <c r="AC136" i="2" s="1"/>
  <c r="P136" i="2"/>
  <c r="M136" i="2"/>
  <c r="AF136" i="2" s="1"/>
  <c r="J136" i="2"/>
  <c r="AG136" i="2" s="1"/>
  <c r="G136" i="2"/>
  <c r="AF135" i="2"/>
  <c r="AB135" i="2"/>
  <c r="Y135" i="2"/>
  <c r="AD135" i="2" s="1"/>
  <c r="V135" i="2"/>
  <c r="AE135" i="2" s="1"/>
  <c r="S135" i="2"/>
  <c r="AC135" i="2" s="1"/>
  <c r="P135" i="2"/>
  <c r="M135" i="2"/>
  <c r="J135" i="2"/>
  <c r="AG135" i="2" s="1"/>
  <c r="G135" i="2"/>
  <c r="AF134" i="2"/>
  <c r="AC134" i="2"/>
  <c r="AB134" i="2"/>
  <c r="Y134" i="2"/>
  <c r="AD134" i="2" s="1"/>
  <c r="V134" i="2"/>
  <c r="AE134" i="2" s="1"/>
  <c r="S134" i="2"/>
  <c r="P134" i="2"/>
  <c r="M134" i="2"/>
  <c r="J134" i="2"/>
  <c r="AG134" i="2" s="1"/>
  <c r="G134" i="2"/>
  <c r="AF133" i="2"/>
  <c r="AE133" i="2"/>
  <c r="AD133" i="2"/>
  <c r="AC133" i="2"/>
  <c r="AB133" i="2"/>
  <c r="Y133" i="2"/>
  <c r="V133" i="2"/>
  <c r="S133" i="2"/>
  <c r="P133" i="2"/>
  <c r="M133" i="2"/>
  <c r="J133" i="2"/>
  <c r="AG133" i="2" s="1"/>
  <c r="G133" i="2"/>
  <c r="AG132" i="2"/>
  <c r="AF132" i="2"/>
  <c r="AE132" i="2"/>
  <c r="AD132" i="2"/>
  <c r="AB132" i="2"/>
  <c r="Y132" i="2"/>
  <c r="V132" i="2"/>
  <c r="S132" i="2"/>
  <c r="AC132" i="2" s="1"/>
  <c r="P132" i="2"/>
  <c r="M132" i="2"/>
  <c r="J132" i="2"/>
  <c r="G132" i="2"/>
  <c r="AB131" i="2"/>
  <c r="Y131" i="2"/>
  <c r="AD131" i="2" s="1"/>
  <c r="V131" i="2"/>
  <c r="AE131" i="2" s="1"/>
  <c r="S131" i="2"/>
  <c r="AC131" i="2" s="1"/>
  <c r="P131" i="2"/>
  <c r="M131" i="2"/>
  <c r="AF131" i="2" s="1"/>
  <c r="J131" i="2"/>
  <c r="AG131" i="2" s="1"/>
  <c r="G131" i="2"/>
  <c r="AD130" i="2"/>
  <c r="AB130" i="2"/>
  <c r="Y130" i="2"/>
  <c r="V130" i="2"/>
  <c r="AE130" i="2" s="1"/>
  <c r="S130" i="2"/>
  <c r="AC130" i="2" s="1"/>
  <c r="P130" i="2"/>
  <c r="M130" i="2"/>
  <c r="AF130" i="2" s="1"/>
  <c r="AH130" i="2" s="1"/>
  <c r="J130" i="2"/>
  <c r="AG130" i="2" s="1"/>
  <c r="G130" i="2"/>
  <c r="AF129" i="2"/>
  <c r="AB129" i="2"/>
  <c r="Y129" i="2"/>
  <c r="AD129" i="2" s="1"/>
  <c r="AH129" i="2" s="1"/>
  <c r="V129" i="2"/>
  <c r="AE129" i="2" s="1"/>
  <c r="S129" i="2"/>
  <c r="AC129" i="2" s="1"/>
  <c r="P129" i="2"/>
  <c r="M129" i="2"/>
  <c r="J129" i="2"/>
  <c r="AG129" i="2" s="1"/>
  <c r="G129" i="2"/>
  <c r="AF128" i="2"/>
  <c r="AC128" i="2"/>
  <c r="AB128" i="2"/>
  <c r="Y128" i="2"/>
  <c r="AD128" i="2" s="1"/>
  <c r="V128" i="2"/>
  <c r="AE128" i="2" s="1"/>
  <c r="S128" i="2"/>
  <c r="P128" i="2"/>
  <c r="M128" i="2"/>
  <c r="J128" i="2"/>
  <c r="AG128" i="2" s="1"/>
  <c r="G128" i="2"/>
  <c r="AF127" i="2"/>
  <c r="AE127" i="2"/>
  <c r="AD127" i="2"/>
  <c r="AH127" i="2" s="1"/>
  <c r="AC127" i="2"/>
  <c r="AB127" i="2"/>
  <c r="Y127" i="2"/>
  <c r="V127" i="2"/>
  <c r="S127" i="2"/>
  <c r="P127" i="2"/>
  <c r="M127" i="2"/>
  <c r="J127" i="2"/>
  <c r="AG127" i="2" s="1"/>
  <c r="G127" i="2"/>
  <c r="AG126" i="2"/>
  <c r="AF126" i="2"/>
  <c r="AE126" i="2"/>
  <c r="AD126" i="2"/>
  <c r="AB126" i="2"/>
  <c r="Y126" i="2"/>
  <c r="V126" i="2"/>
  <c r="S126" i="2"/>
  <c r="AC126" i="2" s="1"/>
  <c r="P126" i="2"/>
  <c r="M126" i="2"/>
  <c r="J126" i="2"/>
  <c r="G126" i="2"/>
  <c r="AF125" i="2"/>
  <c r="AB125" i="2"/>
  <c r="Y125" i="2"/>
  <c r="AD125" i="2" s="1"/>
  <c r="V125" i="2"/>
  <c r="AE125" i="2" s="1"/>
  <c r="S125" i="2"/>
  <c r="AC125" i="2" s="1"/>
  <c r="P125" i="2"/>
  <c r="M125" i="2"/>
  <c r="J125" i="2"/>
  <c r="AG125" i="2" s="1"/>
  <c r="G125" i="2"/>
  <c r="AD124" i="2"/>
  <c r="AB124" i="2"/>
  <c r="Y124" i="2"/>
  <c r="V124" i="2"/>
  <c r="AE124" i="2" s="1"/>
  <c r="S124" i="2"/>
  <c r="AC124" i="2" s="1"/>
  <c r="AH124" i="2" s="1"/>
  <c r="P124" i="2"/>
  <c r="M124" i="2"/>
  <c r="AF124" i="2" s="1"/>
  <c r="J124" i="2"/>
  <c r="AG124" i="2" s="1"/>
  <c r="G124" i="2"/>
  <c r="AF123" i="2"/>
  <c r="AB123" i="2"/>
  <c r="Y123" i="2"/>
  <c r="AD123" i="2" s="1"/>
  <c r="V123" i="2"/>
  <c r="AE123" i="2" s="1"/>
  <c r="S123" i="2"/>
  <c r="AC123" i="2" s="1"/>
  <c r="P123" i="2"/>
  <c r="M123" i="2"/>
  <c r="J123" i="2"/>
  <c r="AG123" i="2" s="1"/>
  <c r="G123" i="2"/>
  <c r="AF122" i="2"/>
  <c r="AC122" i="2"/>
  <c r="AB122" i="2"/>
  <c r="Y122" i="2"/>
  <c r="AD122" i="2" s="1"/>
  <c r="AH122" i="2" s="1"/>
  <c r="V122" i="2"/>
  <c r="AE122" i="2" s="1"/>
  <c r="S122" i="2"/>
  <c r="P122" i="2"/>
  <c r="M122" i="2"/>
  <c r="J122" i="2"/>
  <c r="AG122" i="2" s="1"/>
  <c r="G122" i="2"/>
  <c r="AF121" i="2"/>
  <c r="AE121" i="2"/>
  <c r="AD121" i="2"/>
  <c r="AC121" i="2"/>
  <c r="AB121" i="2"/>
  <c r="Y121" i="2"/>
  <c r="V121" i="2"/>
  <c r="S121" i="2"/>
  <c r="P121" i="2"/>
  <c r="M121" i="2"/>
  <c r="J121" i="2"/>
  <c r="AG121" i="2" s="1"/>
  <c r="G121" i="2"/>
  <c r="AG120" i="2"/>
  <c r="AH120" i="2" s="1"/>
  <c r="AF120" i="2"/>
  <c r="AE120" i="2"/>
  <c r="AD120" i="2"/>
  <c r="AB120" i="2"/>
  <c r="Y120" i="2"/>
  <c r="V120" i="2"/>
  <c r="S120" i="2"/>
  <c r="AC120" i="2" s="1"/>
  <c r="P120" i="2"/>
  <c r="M120" i="2"/>
  <c r="J120" i="2"/>
  <c r="G120" i="2"/>
  <c r="AG119" i="2"/>
  <c r="AB119" i="2"/>
  <c r="Y119" i="2"/>
  <c r="AD119" i="2" s="1"/>
  <c r="V119" i="2"/>
  <c r="AE119" i="2" s="1"/>
  <c r="S119" i="2"/>
  <c r="AC119" i="2" s="1"/>
  <c r="P119" i="2"/>
  <c r="M119" i="2"/>
  <c r="AF119" i="2" s="1"/>
  <c r="AH119" i="2" s="1"/>
  <c r="J119" i="2"/>
  <c r="G119" i="2"/>
  <c r="AH118" i="2"/>
  <c r="AD118" i="2"/>
  <c r="AB118" i="2"/>
  <c r="Y118" i="2"/>
  <c r="V118" i="2"/>
  <c r="AE118" i="2" s="1"/>
  <c r="S118" i="2"/>
  <c r="AC118" i="2" s="1"/>
  <c r="P118" i="2"/>
  <c r="M118" i="2"/>
  <c r="AF118" i="2" s="1"/>
  <c r="J118" i="2"/>
  <c r="AG118" i="2" s="1"/>
  <c r="G118" i="2"/>
  <c r="AF117" i="2"/>
  <c r="AB117" i="2"/>
  <c r="Y117" i="2"/>
  <c r="AD117" i="2" s="1"/>
  <c r="V117" i="2"/>
  <c r="AE117" i="2" s="1"/>
  <c r="S117" i="2"/>
  <c r="AC117" i="2" s="1"/>
  <c r="P117" i="2"/>
  <c r="M117" i="2"/>
  <c r="J117" i="2"/>
  <c r="AG117" i="2" s="1"/>
  <c r="G117" i="2"/>
  <c r="AF116" i="2"/>
  <c r="AC116" i="2"/>
  <c r="AB116" i="2"/>
  <c r="Y116" i="2"/>
  <c r="AD116" i="2" s="1"/>
  <c r="AH116" i="2" s="1"/>
  <c r="V116" i="2"/>
  <c r="AE116" i="2" s="1"/>
  <c r="S116" i="2"/>
  <c r="P116" i="2"/>
  <c r="M116" i="2"/>
  <c r="J116" i="2"/>
  <c r="AG116" i="2" s="1"/>
  <c r="G116" i="2"/>
  <c r="AF115" i="2"/>
  <c r="AE115" i="2"/>
  <c r="AD115" i="2"/>
  <c r="AC115" i="2"/>
  <c r="AB115" i="2"/>
  <c r="Y115" i="2"/>
  <c r="V115" i="2"/>
  <c r="S115" i="2"/>
  <c r="P115" i="2"/>
  <c r="M115" i="2"/>
  <c r="J115" i="2"/>
  <c r="AG115" i="2" s="1"/>
  <c r="G115" i="2"/>
  <c r="AF114" i="2"/>
  <c r="AE114" i="2"/>
  <c r="AD114" i="2"/>
  <c r="AB114" i="2"/>
  <c r="Y114" i="2"/>
  <c r="V114" i="2"/>
  <c r="S114" i="2"/>
  <c r="AC114" i="2" s="1"/>
  <c r="P114" i="2"/>
  <c r="M114" i="2"/>
  <c r="J114" i="2"/>
  <c r="AG114" i="2" s="1"/>
  <c r="G114" i="2"/>
  <c r="AF113" i="2"/>
  <c r="AB113" i="2"/>
  <c r="Y113" i="2"/>
  <c r="AD113" i="2" s="1"/>
  <c r="V113" i="2"/>
  <c r="AE113" i="2" s="1"/>
  <c r="S113" i="2"/>
  <c r="AC113" i="2" s="1"/>
  <c r="P113" i="2"/>
  <c r="M113" i="2"/>
  <c r="J113" i="2"/>
  <c r="AG113" i="2" s="1"/>
  <c r="G113" i="2"/>
  <c r="AD112" i="2"/>
  <c r="AB112" i="2"/>
  <c r="Y112" i="2"/>
  <c r="V112" i="2"/>
  <c r="AE112" i="2" s="1"/>
  <c r="S112" i="2"/>
  <c r="AC112" i="2" s="1"/>
  <c r="AH112" i="2" s="1"/>
  <c r="P112" i="2"/>
  <c r="M112" i="2"/>
  <c r="AF112" i="2" s="1"/>
  <c r="J112" i="2"/>
  <c r="AG112" i="2" s="1"/>
  <c r="G112" i="2"/>
  <c r="AF111" i="2"/>
  <c r="AB111" i="2"/>
  <c r="Y111" i="2"/>
  <c r="AD111" i="2" s="1"/>
  <c r="V111" i="2"/>
  <c r="AE111" i="2" s="1"/>
  <c r="S111" i="2"/>
  <c r="AC111" i="2" s="1"/>
  <c r="P111" i="2"/>
  <c r="M111" i="2"/>
  <c r="J111" i="2"/>
  <c r="AG111" i="2" s="1"/>
  <c r="G111" i="2"/>
  <c r="AF110" i="2"/>
  <c r="AD110" i="2"/>
  <c r="AH110" i="2" s="1"/>
  <c r="AC110" i="2"/>
  <c r="AB110" i="2"/>
  <c r="Y110" i="2"/>
  <c r="V110" i="2"/>
  <c r="AE110" i="2" s="1"/>
  <c r="S110" i="2"/>
  <c r="P110" i="2"/>
  <c r="M110" i="2"/>
  <c r="J110" i="2"/>
  <c r="AG110" i="2" s="1"/>
  <c r="G110" i="2"/>
  <c r="AF109" i="2"/>
  <c r="AE109" i="2"/>
  <c r="AD109" i="2"/>
  <c r="AC109" i="2"/>
  <c r="AB109" i="2"/>
  <c r="Y109" i="2"/>
  <c r="V109" i="2"/>
  <c r="S109" i="2"/>
  <c r="P109" i="2"/>
  <c r="M109" i="2"/>
  <c r="J109" i="2"/>
  <c r="AG109" i="2" s="1"/>
  <c r="G109" i="2"/>
  <c r="AG108" i="2"/>
  <c r="AH108" i="2" s="1"/>
  <c r="AF108" i="2"/>
  <c r="AE108" i="2"/>
  <c r="AD108" i="2"/>
  <c r="AB108" i="2"/>
  <c r="Y108" i="2"/>
  <c r="V108" i="2"/>
  <c r="S108" i="2"/>
  <c r="AC108" i="2" s="1"/>
  <c r="P108" i="2"/>
  <c r="M108" i="2"/>
  <c r="J108" i="2"/>
  <c r="G108" i="2"/>
  <c r="AG107" i="2"/>
  <c r="AB107" i="2"/>
  <c r="Y107" i="2"/>
  <c r="AD107" i="2" s="1"/>
  <c r="V107" i="2"/>
  <c r="AE107" i="2" s="1"/>
  <c r="S107" i="2"/>
  <c r="AC107" i="2" s="1"/>
  <c r="P107" i="2"/>
  <c r="M107" i="2"/>
  <c r="AF107" i="2" s="1"/>
  <c r="AH107" i="2" s="1"/>
  <c r="J107" i="2"/>
  <c r="G107" i="2"/>
  <c r="AH106" i="2"/>
  <c r="AD106" i="2"/>
  <c r="AB106" i="2"/>
  <c r="Y106" i="2"/>
  <c r="V106" i="2"/>
  <c r="AE106" i="2" s="1"/>
  <c r="S106" i="2"/>
  <c r="AC106" i="2" s="1"/>
  <c r="P106" i="2"/>
  <c r="M106" i="2"/>
  <c r="AF106" i="2" s="1"/>
  <c r="J106" i="2"/>
  <c r="AG106" i="2" s="1"/>
  <c r="G106" i="2"/>
  <c r="AF105" i="2"/>
  <c r="AB105" i="2"/>
  <c r="Y105" i="2"/>
  <c r="AD105" i="2" s="1"/>
  <c r="V105" i="2"/>
  <c r="AE105" i="2" s="1"/>
  <c r="S105" i="2"/>
  <c r="AC105" i="2" s="1"/>
  <c r="P105" i="2"/>
  <c r="M105" i="2"/>
  <c r="J105" i="2"/>
  <c r="AG105" i="2" s="1"/>
  <c r="G105" i="2"/>
  <c r="AF104" i="2"/>
  <c r="AC104" i="2"/>
  <c r="AB104" i="2"/>
  <c r="Y104" i="2"/>
  <c r="AD104" i="2" s="1"/>
  <c r="AH104" i="2" s="1"/>
  <c r="V104" i="2"/>
  <c r="AE104" i="2" s="1"/>
  <c r="S104" i="2"/>
  <c r="P104" i="2"/>
  <c r="M104" i="2"/>
  <c r="J104" i="2"/>
  <c r="AG104" i="2" s="1"/>
  <c r="G104" i="2"/>
  <c r="AF103" i="2"/>
  <c r="AE103" i="2"/>
  <c r="AD103" i="2"/>
  <c r="AC103" i="2"/>
  <c r="AB103" i="2"/>
  <c r="Y103" i="2"/>
  <c r="V103" i="2"/>
  <c r="S103" i="2"/>
  <c r="P103" i="2"/>
  <c r="M103" i="2"/>
  <c r="J103" i="2"/>
  <c r="AG103" i="2" s="1"/>
  <c r="G103" i="2"/>
  <c r="AF102" i="2"/>
  <c r="AE102" i="2"/>
  <c r="AD102" i="2"/>
  <c r="AH102" i="2" s="1"/>
  <c r="AB102" i="2"/>
  <c r="Y102" i="2"/>
  <c r="V102" i="2"/>
  <c r="S102" i="2"/>
  <c r="AC102" i="2" s="1"/>
  <c r="P102" i="2"/>
  <c r="M102" i="2"/>
  <c r="J102" i="2"/>
  <c r="AG102" i="2" s="1"/>
  <c r="G102" i="2"/>
  <c r="AF101" i="2"/>
  <c r="AB101" i="2"/>
  <c r="Y101" i="2"/>
  <c r="AD101" i="2" s="1"/>
  <c r="V101" i="2"/>
  <c r="AE101" i="2" s="1"/>
  <c r="S101" i="2"/>
  <c r="AC101" i="2" s="1"/>
  <c r="P101" i="2"/>
  <c r="M101" i="2"/>
  <c r="J101" i="2"/>
  <c r="AG101" i="2" s="1"/>
  <c r="G101" i="2"/>
  <c r="AD100" i="2"/>
  <c r="AB100" i="2"/>
  <c r="Y100" i="2"/>
  <c r="V100" i="2"/>
  <c r="AE100" i="2" s="1"/>
  <c r="S100" i="2"/>
  <c r="AC100" i="2" s="1"/>
  <c r="AH100" i="2" s="1"/>
  <c r="P100" i="2"/>
  <c r="M100" i="2"/>
  <c r="AF100" i="2" s="1"/>
  <c r="J100" i="2"/>
  <c r="AG100" i="2" s="1"/>
  <c r="G100" i="2"/>
  <c r="AF99" i="2"/>
  <c r="AB99" i="2"/>
  <c r="Y99" i="2"/>
  <c r="AD99" i="2" s="1"/>
  <c r="V99" i="2"/>
  <c r="AE99" i="2" s="1"/>
  <c r="S99" i="2"/>
  <c r="AC99" i="2" s="1"/>
  <c r="P99" i="2"/>
  <c r="M99" i="2"/>
  <c r="J99" i="2"/>
  <c r="AG99" i="2" s="1"/>
  <c r="G99" i="2"/>
  <c r="AF98" i="2"/>
  <c r="AD98" i="2"/>
  <c r="AH98" i="2" s="1"/>
  <c r="AC98" i="2"/>
  <c r="AB98" i="2"/>
  <c r="Y98" i="2"/>
  <c r="V98" i="2"/>
  <c r="AE98" i="2" s="1"/>
  <c r="S98" i="2"/>
  <c r="P98" i="2"/>
  <c r="M98" i="2"/>
  <c r="J98" i="2"/>
  <c r="AG98" i="2" s="1"/>
  <c r="G98" i="2"/>
  <c r="AF97" i="2"/>
  <c r="AE97" i="2"/>
  <c r="AD97" i="2"/>
  <c r="AC97" i="2"/>
  <c r="AB97" i="2"/>
  <c r="Y97" i="2"/>
  <c r="V97" i="2"/>
  <c r="S97" i="2"/>
  <c r="P97" i="2"/>
  <c r="M97" i="2"/>
  <c r="J97" i="2"/>
  <c r="AG97" i="2" s="1"/>
  <c r="G97" i="2"/>
  <c r="AG96" i="2"/>
  <c r="AH96" i="2" s="1"/>
  <c r="AF96" i="2"/>
  <c r="AE96" i="2"/>
  <c r="AD96" i="2"/>
  <c r="AB96" i="2"/>
  <c r="Y96" i="2"/>
  <c r="V96" i="2"/>
  <c r="S96" i="2"/>
  <c r="AC96" i="2" s="1"/>
  <c r="P96" i="2"/>
  <c r="M96" i="2"/>
  <c r="J96" i="2"/>
  <c r="G96" i="2"/>
  <c r="AG95" i="2"/>
  <c r="AB95" i="2"/>
  <c r="Y95" i="2"/>
  <c r="AD95" i="2" s="1"/>
  <c r="V95" i="2"/>
  <c r="AE95" i="2" s="1"/>
  <c r="S95" i="2"/>
  <c r="AC95" i="2" s="1"/>
  <c r="P95" i="2"/>
  <c r="M95" i="2"/>
  <c r="AF95" i="2" s="1"/>
  <c r="AH95" i="2" s="1"/>
  <c r="J95" i="2"/>
  <c r="G95" i="2"/>
  <c r="AH94" i="2"/>
  <c r="AD94" i="2"/>
  <c r="AB94" i="2"/>
  <c r="Y94" i="2"/>
  <c r="V94" i="2"/>
  <c r="AE94" i="2" s="1"/>
  <c r="S94" i="2"/>
  <c r="AC94" i="2" s="1"/>
  <c r="P94" i="2"/>
  <c r="M94" i="2"/>
  <c r="AF94" i="2" s="1"/>
  <c r="J94" i="2"/>
  <c r="AG94" i="2" s="1"/>
  <c r="G94" i="2"/>
  <c r="AF93" i="2"/>
  <c r="AB93" i="2"/>
  <c r="Y93" i="2"/>
  <c r="AD93" i="2" s="1"/>
  <c r="V93" i="2"/>
  <c r="AE93" i="2" s="1"/>
  <c r="S93" i="2"/>
  <c r="AC93" i="2" s="1"/>
  <c r="P93" i="2"/>
  <c r="M93" i="2"/>
  <c r="J93" i="2"/>
  <c r="AG93" i="2" s="1"/>
  <c r="G93" i="2"/>
  <c r="AF92" i="2"/>
  <c r="AC92" i="2"/>
  <c r="AB92" i="2"/>
  <c r="Y92" i="2"/>
  <c r="AD92" i="2" s="1"/>
  <c r="AH92" i="2" s="1"/>
  <c r="V92" i="2"/>
  <c r="AE92" i="2" s="1"/>
  <c r="S92" i="2"/>
  <c r="P92" i="2"/>
  <c r="M92" i="2"/>
  <c r="J92" i="2"/>
  <c r="AG92" i="2" s="1"/>
  <c r="G92" i="2"/>
  <c r="AF91" i="2"/>
  <c r="AE91" i="2"/>
  <c r="AD91" i="2"/>
  <c r="AC91" i="2"/>
  <c r="AB91" i="2"/>
  <c r="Y91" i="2"/>
  <c r="V91" i="2"/>
  <c r="S91" i="2"/>
  <c r="P91" i="2"/>
  <c r="M91" i="2"/>
  <c r="J91" i="2"/>
  <c r="AG91" i="2" s="1"/>
  <c r="G91" i="2"/>
  <c r="AF90" i="2"/>
  <c r="AE90" i="2"/>
  <c r="AD90" i="2"/>
  <c r="AH90" i="2" s="1"/>
  <c r="AB90" i="2"/>
  <c r="Y90" i="2"/>
  <c r="V90" i="2"/>
  <c r="S90" i="2"/>
  <c r="AC90" i="2" s="1"/>
  <c r="P90" i="2"/>
  <c r="M90" i="2"/>
  <c r="J90" i="2"/>
  <c r="AG90" i="2" s="1"/>
  <c r="G90" i="2"/>
  <c r="AG89" i="2"/>
  <c r="AF89" i="2"/>
  <c r="AB89" i="2"/>
  <c r="Y89" i="2"/>
  <c r="AD89" i="2" s="1"/>
  <c r="AH89" i="2" s="1"/>
  <c r="V89" i="2"/>
  <c r="AE89" i="2" s="1"/>
  <c r="S89" i="2"/>
  <c r="AC89" i="2" s="1"/>
  <c r="P89" i="2"/>
  <c r="M89" i="2"/>
  <c r="J89" i="2"/>
  <c r="G89" i="2"/>
  <c r="AD88" i="2"/>
  <c r="AB88" i="2"/>
  <c r="Y88" i="2"/>
  <c r="V88" i="2"/>
  <c r="AE88" i="2" s="1"/>
  <c r="S88" i="2"/>
  <c r="AC88" i="2" s="1"/>
  <c r="AH88" i="2" s="1"/>
  <c r="P88" i="2"/>
  <c r="M88" i="2"/>
  <c r="AF88" i="2" s="1"/>
  <c r="J88" i="2"/>
  <c r="AG88" i="2" s="1"/>
  <c r="G88" i="2"/>
  <c r="AF87" i="2"/>
  <c r="AB87" i="2"/>
  <c r="Y87" i="2"/>
  <c r="AD87" i="2" s="1"/>
  <c r="V87" i="2"/>
  <c r="AE87" i="2" s="1"/>
  <c r="S87" i="2"/>
  <c r="AC87" i="2" s="1"/>
  <c r="P87" i="2"/>
  <c r="M87" i="2"/>
  <c r="J87" i="2"/>
  <c r="AG87" i="2" s="1"/>
  <c r="G87" i="2"/>
  <c r="AF86" i="2"/>
  <c r="AD86" i="2"/>
  <c r="AH86" i="2" s="1"/>
  <c r="AC86" i="2"/>
  <c r="AB86" i="2"/>
  <c r="Y86" i="2"/>
  <c r="V86" i="2"/>
  <c r="AE86" i="2" s="1"/>
  <c r="S86" i="2"/>
  <c r="P86" i="2"/>
  <c r="M86" i="2"/>
  <c r="J86" i="2"/>
  <c r="AG86" i="2" s="1"/>
  <c r="G86" i="2"/>
  <c r="AF85" i="2"/>
  <c r="AE85" i="2"/>
  <c r="AD85" i="2"/>
  <c r="AC85" i="2"/>
  <c r="AB85" i="2"/>
  <c r="Y85" i="2"/>
  <c r="V85" i="2"/>
  <c r="S85" i="2"/>
  <c r="P85" i="2"/>
  <c r="M85" i="2"/>
  <c r="J85" i="2"/>
  <c r="AG85" i="2" s="1"/>
  <c r="G85" i="2"/>
  <c r="AG84" i="2"/>
  <c r="AH84" i="2" s="1"/>
  <c r="AF84" i="2"/>
  <c r="AE84" i="2"/>
  <c r="AD84" i="2"/>
  <c r="AB84" i="2"/>
  <c r="Y84" i="2"/>
  <c r="V84" i="2"/>
  <c r="S84" i="2"/>
  <c r="AC84" i="2" s="1"/>
  <c r="P84" i="2"/>
  <c r="M84" i="2"/>
  <c r="J84" i="2"/>
  <c r="G84" i="2"/>
  <c r="AG83" i="2"/>
  <c r="AB83" i="2"/>
  <c r="Y83" i="2"/>
  <c r="AD83" i="2" s="1"/>
  <c r="V83" i="2"/>
  <c r="AE83" i="2" s="1"/>
  <c r="S83" i="2"/>
  <c r="AC83" i="2" s="1"/>
  <c r="P83" i="2"/>
  <c r="M83" i="2"/>
  <c r="AF83" i="2" s="1"/>
  <c r="AH83" i="2" s="1"/>
  <c r="J83" i="2"/>
  <c r="G83" i="2"/>
  <c r="AH82" i="2"/>
  <c r="AD82" i="2"/>
  <c r="AB82" i="2"/>
  <c r="Y82" i="2"/>
  <c r="V82" i="2"/>
  <c r="AE82" i="2" s="1"/>
  <c r="S82" i="2"/>
  <c r="AC82" i="2" s="1"/>
  <c r="P82" i="2"/>
  <c r="M82" i="2"/>
  <c r="AF82" i="2" s="1"/>
  <c r="J82" i="2"/>
  <c r="AG82" i="2" s="1"/>
  <c r="G82" i="2"/>
  <c r="AF81" i="2"/>
  <c r="AB81" i="2"/>
  <c r="Y81" i="2"/>
  <c r="AD81" i="2" s="1"/>
  <c r="V81" i="2"/>
  <c r="AE81" i="2" s="1"/>
  <c r="S81" i="2"/>
  <c r="AC81" i="2" s="1"/>
  <c r="P81" i="2"/>
  <c r="M81" i="2"/>
  <c r="J81" i="2"/>
  <c r="AG81" i="2" s="1"/>
  <c r="G81" i="2"/>
  <c r="AC80" i="2"/>
  <c r="AB80" i="2"/>
  <c r="Y80" i="2"/>
  <c r="AD80" i="2" s="1"/>
  <c r="AH80" i="2" s="1"/>
  <c r="V80" i="2"/>
  <c r="AE80" i="2" s="1"/>
  <c r="S80" i="2"/>
  <c r="P80" i="2"/>
  <c r="M80" i="2"/>
  <c r="AF80" i="2" s="1"/>
  <c r="J80" i="2"/>
  <c r="AG80" i="2" s="1"/>
  <c r="G80" i="2"/>
  <c r="AF79" i="2"/>
  <c r="AE79" i="2"/>
  <c r="AD79" i="2"/>
  <c r="AC79" i="2"/>
  <c r="AB79" i="2"/>
  <c r="Y79" i="2"/>
  <c r="V79" i="2"/>
  <c r="S79" i="2"/>
  <c r="P79" i="2"/>
  <c r="M79" i="2"/>
  <c r="J79" i="2"/>
  <c r="AG79" i="2" s="1"/>
  <c r="G79" i="2"/>
  <c r="AF78" i="2"/>
  <c r="AE78" i="2"/>
  <c r="AD78" i="2"/>
  <c r="AB78" i="2"/>
  <c r="Y78" i="2"/>
  <c r="V78" i="2"/>
  <c r="S78" i="2"/>
  <c r="AC78" i="2" s="1"/>
  <c r="P78" i="2"/>
  <c r="M78" i="2"/>
  <c r="J78" i="2"/>
  <c r="AG78" i="2" s="1"/>
  <c r="G78" i="2"/>
  <c r="AG77" i="2"/>
  <c r="AF77" i="2"/>
  <c r="AC77" i="2"/>
  <c r="AB77" i="2"/>
  <c r="Y77" i="2"/>
  <c r="AD77" i="2" s="1"/>
  <c r="AH77" i="2" s="1"/>
  <c r="V77" i="2"/>
  <c r="AE77" i="2" s="1"/>
  <c r="S77" i="2"/>
  <c r="P77" i="2"/>
  <c r="M77" i="2"/>
  <c r="J77" i="2"/>
  <c r="G77" i="2"/>
  <c r="AD76" i="2"/>
  <c r="AB76" i="2"/>
  <c r="Y76" i="2"/>
  <c r="V76" i="2"/>
  <c r="AE76" i="2" s="1"/>
  <c r="S76" i="2"/>
  <c r="AC76" i="2" s="1"/>
  <c r="AH76" i="2" s="1"/>
  <c r="P76" i="2"/>
  <c r="M76" i="2"/>
  <c r="AF76" i="2" s="1"/>
  <c r="J76" i="2"/>
  <c r="AG76" i="2" s="1"/>
  <c r="G76" i="2"/>
  <c r="AF75" i="2"/>
  <c r="AB75" i="2"/>
  <c r="Y75" i="2"/>
  <c r="AD75" i="2" s="1"/>
  <c r="V75" i="2"/>
  <c r="AE75" i="2" s="1"/>
  <c r="S75" i="2"/>
  <c r="AC75" i="2" s="1"/>
  <c r="P75" i="2"/>
  <c r="M75" i="2"/>
  <c r="J75" i="2"/>
  <c r="AG75" i="2" s="1"/>
  <c r="G75" i="2"/>
  <c r="AD74" i="2"/>
  <c r="AH74" i="2" s="1"/>
  <c r="AC74" i="2"/>
  <c r="AB74" i="2"/>
  <c r="Y74" i="2"/>
  <c r="V74" i="2"/>
  <c r="AE74" i="2" s="1"/>
  <c r="S74" i="2"/>
  <c r="P74" i="2"/>
  <c r="M74" i="2"/>
  <c r="AF74" i="2" s="1"/>
  <c r="J74" i="2"/>
  <c r="AG74" i="2" s="1"/>
  <c r="G74" i="2"/>
  <c r="AF73" i="2"/>
  <c r="AE73" i="2"/>
  <c r="AD73" i="2"/>
  <c r="AH73" i="2" s="1"/>
  <c r="AC73" i="2"/>
  <c r="AB73" i="2"/>
  <c r="Y73" i="2"/>
  <c r="V73" i="2"/>
  <c r="S73" i="2"/>
  <c r="P73" i="2"/>
  <c r="M73" i="2"/>
  <c r="J73" i="2"/>
  <c r="AG73" i="2" s="1"/>
  <c r="G73" i="2"/>
  <c r="AG72" i="2"/>
  <c r="AF72" i="2"/>
  <c r="AH72" i="2" s="1"/>
  <c r="AE72" i="2"/>
  <c r="AD72" i="2"/>
  <c r="AB72" i="2"/>
  <c r="Y72" i="2"/>
  <c r="V72" i="2"/>
  <c r="S72" i="2"/>
  <c r="AC72" i="2" s="1"/>
  <c r="P72" i="2"/>
  <c r="M72" i="2"/>
  <c r="J72" i="2"/>
  <c r="G72" i="2"/>
  <c r="AG71" i="2"/>
  <c r="AC71" i="2"/>
  <c r="AB71" i="2"/>
  <c r="Y71" i="2"/>
  <c r="AD71" i="2" s="1"/>
  <c r="V71" i="2"/>
  <c r="AE71" i="2" s="1"/>
  <c r="S71" i="2"/>
  <c r="P71" i="2"/>
  <c r="M71" i="2"/>
  <c r="AF71" i="2" s="1"/>
  <c r="AH71" i="2" s="1"/>
  <c r="J71" i="2"/>
  <c r="G71" i="2"/>
  <c r="AD70" i="2"/>
  <c r="AH70" i="2" s="1"/>
  <c r="AB70" i="2"/>
  <c r="Y70" i="2"/>
  <c r="V70" i="2"/>
  <c r="AE70" i="2" s="1"/>
  <c r="S70" i="2"/>
  <c r="AC70" i="2" s="1"/>
  <c r="P70" i="2"/>
  <c r="M70" i="2"/>
  <c r="AF70" i="2" s="1"/>
  <c r="J70" i="2"/>
  <c r="AG70" i="2" s="1"/>
  <c r="G70" i="2"/>
  <c r="AF69" i="2"/>
  <c r="AB69" i="2"/>
  <c r="Y69" i="2"/>
  <c r="AD69" i="2" s="1"/>
  <c r="V69" i="2"/>
  <c r="AE69" i="2" s="1"/>
  <c r="S69" i="2"/>
  <c r="AC69" i="2" s="1"/>
  <c r="P69" i="2"/>
  <c r="M69" i="2"/>
  <c r="J69" i="2"/>
  <c r="AG69" i="2" s="1"/>
  <c r="G69" i="2"/>
  <c r="AC68" i="2"/>
  <c r="AB68" i="2"/>
  <c r="Y68" i="2"/>
  <c r="AD68" i="2" s="1"/>
  <c r="AH68" i="2" s="1"/>
  <c r="V68" i="2"/>
  <c r="AE68" i="2" s="1"/>
  <c r="S68" i="2"/>
  <c r="P68" i="2"/>
  <c r="M68" i="2"/>
  <c r="AF68" i="2" s="1"/>
  <c r="J68" i="2"/>
  <c r="AG68" i="2" s="1"/>
  <c r="G68" i="2"/>
  <c r="AF67" i="2"/>
  <c r="AE67" i="2"/>
  <c r="AD67" i="2"/>
  <c r="AC67" i="2"/>
  <c r="AB67" i="2"/>
  <c r="Y67" i="2"/>
  <c r="V67" i="2"/>
  <c r="S67" i="2"/>
  <c r="P67" i="2"/>
  <c r="M67" i="2"/>
  <c r="J67" i="2"/>
  <c r="AG67" i="2" s="1"/>
  <c r="G67" i="2"/>
  <c r="AF66" i="2"/>
  <c r="AD66" i="2"/>
  <c r="AB66" i="2"/>
  <c r="Y66" i="2"/>
  <c r="V66" i="2"/>
  <c r="AE66" i="2" s="1"/>
  <c r="S66" i="2"/>
  <c r="AC66" i="2" s="1"/>
  <c r="P66" i="2"/>
  <c r="M66" i="2"/>
  <c r="J66" i="2"/>
  <c r="AG66" i="2" s="1"/>
  <c r="G66" i="2"/>
  <c r="AF65" i="2"/>
  <c r="AC65" i="2"/>
  <c r="AB65" i="2"/>
  <c r="Y65" i="2"/>
  <c r="AD65" i="2" s="1"/>
  <c r="V65" i="2"/>
  <c r="AE65" i="2" s="1"/>
  <c r="S65" i="2"/>
  <c r="P65" i="2"/>
  <c r="M65" i="2"/>
  <c r="J65" i="2"/>
  <c r="AG65" i="2" s="1"/>
  <c r="G65" i="2"/>
  <c r="AD64" i="2"/>
  <c r="AB64" i="2"/>
  <c r="Y64" i="2"/>
  <c r="V64" i="2"/>
  <c r="AE64" i="2" s="1"/>
  <c r="S64" i="2"/>
  <c r="AC64" i="2" s="1"/>
  <c r="AH64" i="2" s="1"/>
  <c r="P64" i="2"/>
  <c r="M64" i="2"/>
  <c r="AF64" i="2" s="1"/>
  <c r="J64" i="2"/>
  <c r="AG64" i="2" s="1"/>
  <c r="G64" i="2"/>
  <c r="AG63" i="2"/>
  <c r="AB63" i="2"/>
  <c r="Y63" i="2"/>
  <c r="AD63" i="2" s="1"/>
  <c r="V63" i="2"/>
  <c r="AE63" i="2" s="1"/>
  <c r="S63" i="2"/>
  <c r="AC63" i="2" s="1"/>
  <c r="P63" i="2"/>
  <c r="M63" i="2"/>
  <c r="AF63" i="2" s="1"/>
  <c r="J63" i="2"/>
  <c r="G63" i="2"/>
  <c r="AF62" i="2"/>
  <c r="AB62" i="2"/>
  <c r="Y62" i="2"/>
  <c r="AD62" i="2" s="1"/>
  <c r="V62" i="2"/>
  <c r="AE62" i="2" s="1"/>
  <c r="S62" i="2"/>
  <c r="AC62" i="2" s="1"/>
  <c r="P62" i="2"/>
  <c r="M62" i="2"/>
  <c r="J62" i="2"/>
  <c r="AG62" i="2" s="1"/>
  <c r="G62" i="2"/>
  <c r="AF61" i="2"/>
  <c r="AE61" i="2"/>
  <c r="AD61" i="2"/>
  <c r="AC61" i="2"/>
  <c r="AB61" i="2"/>
  <c r="Y61" i="2"/>
  <c r="V61" i="2"/>
  <c r="S61" i="2"/>
  <c r="P61" i="2"/>
  <c r="M61" i="2"/>
  <c r="J61" i="2"/>
  <c r="AG61" i="2" s="1"/>
  <c r="G61" i="2"/>
  <c r="AF60" i="2"/>
  <c r="AE60" i="2"/>
  <c r="AD60" i="2"/>
  <c r="AC60" i="2"/>
  <c r="AB60" i="2"/>
  <c r="Y60" i="2"/>
  <c r="V60" i="2"/>
  <c r="S60" i="2"/>
  <c r="P60" i="2"/>
  <c r="M60" i="2"/>
  <c r="J60" i="2"/>
  <c r="AG60" i="2" s="1"/>
  <c r="G60" i="2"/>
  <c r="AG59" i="2"/>
  <c r="AF59" i="2"/>
  <c r="AE59" i="2"/>
  <c r="AD59" i="2"/>
  <c r="AB59" i="2"/>
  <c r="Y59" i="2"/>
  <c r="V59" i="2"/>
  <c r="S59" i="2"/>
  <c r="AC59" i="2" s="1"/>
  <c r="AH59" i="2" s="1"/>
  <c r="P59" i="2"/>
  <c r="M59" i="2"/>
  <c r="J59" i="2"/>
  <c r="G59" i="2"/>
  <c r="AD58" i="2"/>
  <c r="AB58" i="2"/>
  <c r="Y58" i="2"/>
  <c r="V58" i="2"/>
  <c r="AE58" i="2" s="1"/>
  <c r="S58" i="2"/>
  <c r="AC58" i="2" s="1"/>
  <c r="P58" i="2"/>
  <c r="M58" i="2"/>
  <c r="AF58" i="2" s="1"/>
  <c r="J58" i="2"/>
  <c r="AG58" i="2" s="1"/>
  <c r="G58" i="2"/>
  <c r="AB57" i="2"/>
  <c r="Y57" i="2"/>
  <c r="AD57" i="2" s="1"/>
  <c r="AH57" i="2" s="1"/>
  <c r="V57" i="2"/>
  <c r="AE57" i="2" s="1"/>
  <c r="S57" i="2"/>
  <c r="AC57" i="2" s="1"/>
  <c r="P57" i="2"/>
  <c r="M57" i="2"/>
  <c r="AF57" i="2" s="1"/>
  <c r="J57" i="2"/>
  <c r="AG57" i="2" s="1"/>
  <c r="G57" i="2"/>
  <c r="AF56" i="2"/>
  <c r="AB56" i="2"/>
  <c r="Y56" i="2"/>
  <c r="AD56" i="2" s="1"/>
  <c r="V56" i="2"/>
  <c r="AE56" i="2" s="1"/>
  <c r="S56" i="2"/>
  <c r="AC56" i="2" s="1"/>
  <c r="P56" i="2"/>
  <c r="M56" i="2"/>
  <c r="J56" i="2"/>
  <c r="AG56" i="2" s="1"/>
  <c r="G56" i="2"/>
  <c r="AF55" i="2"/>
  <c r="AE55" i="2"/>
  <c r="AD55" i="2"/>
  <c r="AC55" i="2"/>
  <c r="AB55" i="2"/>
  <c r="Y55" i="2"/>
  <c r="V55" i="2"/>
  <c r="S55" i="2"/>
  <c r="P55" i="2"/>
  <c r="M55" i="2"/>
  <c r="J55" i="2"/>
  <c r="AG55" i="2" s="1"/>
  <c r="G55" i="2"/>
  <c r="AF54" i="2"/>
  <c r="AE54" i="2"/>
  <c r="AD54" i="2"/>
  <c r="AC54" i="2"/>
  <c r="AB54" i="2"/>
  <c r="Y54" i="2"/>
  <c r="V54" i="2"/>
  <c r="S54" i="2"/>
  <c r="P54" i="2"/>
  <c r="M54" i="2"/>
  <c r="J54" i="2"/>
  <c r="AG54" i="2" s="1"/>
  <c r="G54" i="2"/>
  <c r="AG53" i="2"/>
  <c r="AF53" i="2"/>
  <c r="AE53" i="2"/>
  <c r="AD53" i="2"/>
  <c r="AB53" i="2"/>
  <c r="Y53" i="2"/>
  <c r="V53" i="2"/>
  <c r="S53" i="2"/>
  <c r="AC53" i="2" s="1"/>
  <c r="AH53" i="2" s="1"/>
  <c r="P53" i="2"/>
  <c r="M53" i="2"/>
  <c r="J53" i="2"/>
  <c r="G53" i="2"/>
  <c r="AD52" i="2"/>
  <c r="AB52" i="2"/>
  <c r="Y52" i="2"/>
  <c r="V52" i="2"/>
  <c r="AE52" i="2" s="1"/>
  <c r="S52" i="2"/>
  <c r="AC52" i="2" s="1"/>
  <c r="P52" i="2"/>
  <c r="M52" i="2"/>
  <c r="AF52" i="2" s="1"/>
  <c r="J52" i="2"/>
  <c r="AG52" i="2" s="1"/>
  <c r="G52" i="2"/>
  <c r="AB51" i="2"/>
  <c r="Y51" i="2"/>
  <c r="AD51" i="2" s="1"/>
  <c r="V51" i="2"/>
  <c r="AE51" i="2" s="1"/>
  <c r="S51" i="2"/>
  <c r="AC51" i="2" s="1"/>
  <c r="P51" i="2"/>
  <c r="M51" i="2"/>
  <c r="AF51" i="2" s="1"/>
  <c r="J51" i="2"/>
  <c r="AG51" i="2" s="1"/>
  <c r="G51" i="2"/>
  <c r="AF50" i="2"/>
  <c r="AB50" i="2"/>
  <c r="Y50" i="2"/>
  <c r="AD50" i="2" s="1"/>
  <c r="V50" i="2"/>
  <c r="AE50" i="2" s="1"/>
  <c r="S50" i="2"/>
  <c r="AC50" i="2" s="1"/>
  <c r="P50" i="2"/>
  <c r="M50" i="2"/>
  <c r="J50" i="2"/>
  <c r="AG50" i="2" s="1"/>
  <c r="G50" i="2"/>
  <c r="AF49" i="2"/>
  <c r="AE49" i="2"/>
  <c r="AD49" i="2"/>
  <c r="AH49" i="2" s="1"/>
  <c r="AC49" i="2"/>
  <c r="AB49" i="2"/>
  <c r="Y49" i="2"/>
  <c r="V49" i="2"/>
  <c r="S49" i="2"/>
  <c r="P49" i="2"/>
  <c r="M49" i="2"/>
  <c r="J49" i="2"/>
  <c r="AG49" i="2" s="1"/>
  <c r="G49" i="2"/>
  <c r="AF48" i="2"/>
  <c r="AE48" i="2"/>
  <c r="AD48" i="2"/>
  <c r="AH48" i="2" s="1"/>
  <c r="AC48" i="2"/>
  <c r="AB48" i="2"/>
  <c r="Y48" i="2"/>
  <c r="V48" i="2"/>
  <c r="S48" i="2"/>
  <c r="P48" i="2"/>
  <c r="M48" i="2"/>
  <c r="J48" i="2"/>
  <c r="AG48" i="2" s="1"/>
  <c r="G48" i="2"/>
  <c r="AG47" i="2"/>
  <c r="AF47" i="2"/>
  <c r="AE47" i="2"/>
  <c r="AD47" i="2"/>
  <c r="AB47" i="2"/>
  <c r="Y47" i="2"/>
  <c r="V47" i="2"/>
  <c r="S47" i="2"/>
  <c r="AC47" i="2" s="1"/>
  <c r="AH47" i="2" s="1"/>
  <c r="P47" i="2"/>
  <c r="M47" i="2"/>
  <c r="J47" i="2"/>
  <c r="G47" i="2"/>
  <c r="AD46" i="2"/>
  <c r="AB46" i="2"/>
  <c r="Y46" i="2"/>
  <c r="V46" i="2"/>
  <c r="AE46" i="2" s="1"/>
  <c r="S46" i="2"/>
  <c r="AC46" i="2" s="1"/>
  <c r="P46" i="2"/>
  <c r="M46" i="2"/>
  <c r="AF46" i="2" s="1"/>
  <c r="J46" i="2"/>
  <c r="AG46" i="2" s="1"/>
  <c r="G46" i="2"/>
  <c r="AB45" i="2"/>
  <c r="Y45" i="2"/>
  <c r="AD45" i="2" s="1"/>
  <c r="V45" i="2"/>
  <c r="AE45" i="2" s="1"/>
  <c r="S45" i="2"/>
  <c r="AC45" i="2" s="1"/>
  <c r="P45" i="2"/>
  <c r="M45" i="2"/>
  <c r="AF45" i="2" s="1"/>
  <c r="J45" i="2"/>
  <c r="AG45" i="2" s="1"/>
  <c r="G45" i="2"/>
  <c r="AF44" i="2"/>
  <c r="AB44" i="2"/>
  <c r="Y44" i="2"/>
  <c r="AD44" i="2" s="1"/>
  <c r="V44" i="2"/>
  <c r="AE44" i="2" s="1"/>
  <c r="S44" i="2"/>
  <c r="AC44" i="2" s="1"/>
  <c r="P44" i="2"/>
  <c r="M44" i="2"/>
  <c r="J44" i="2"/>
  <c r="AG44" i="2" s="1"/>
  <c r="G44" i="2"/>
  <c r="AF43" i="2"/>
  <c r="AE43" i="2"/>
  <c r="AD43" i="2"/>
  <c r="AH43" i="2" s="1"/>
  <c r="AC43" i="2"/>
  <c r="AB43" i="2"/>
  <c r="Y43" i="2"/>
  <c r="V43" i="2"/>
  <c r="S43" i="2"/>
  <c r="P43" i="2"/>
  <c r="M43" i="2"/>
  <c r="J43" i="2"/>
  <c r="AG43" i="2" s="1"/>
  <c r="G43" i="2"/>
  <c r="AF42" i="2"/>
  <c r="AE42" i="2"/>
  <c r="AD42" i="2"/>
  <c r="AH42" i="2" s="1"/>
  <c r="AC42" i="2"/>
  <c r="AB42" i="2"/>
  <c r="Y42" i="2"/>
  <c r="V42" i="2"/>
  <c r="S42" i="2"/>
  <c r="P42" i="2"/>
  <c r="M42" i="2"/>
  <c r="J42" i="2"/>
  <c r="AG42" i="2" s="1"/>
  <c r="G42" i="2"/>
  <c r="AG41" i="2"/>
  <c r="AF41" i="2"/>
  <c r="AE41" i="2"/>
  <c r="AB41" i="2"/>
  <c r="Y41" i="2"/>
  <c r="AD41" i="2" s="1"/>
  <c r="AH41" i="2" s="1"/>
  <c r="V41" i="2"/>
  <c r="S41" i="2"/>
  <c r="AC41" i="2" s="1"/>
  <c r="P41" i="2"/>
  <c r="M41" i="2"/>
  <c r="J41" i="2"/>
  <c r="G41" i="2"/>
  <c r="AD40" i="2"/>
  <c r="AB40" i="2"/>
  <c r="Y40" i="2"/>
  <c r="V40" i="2"/>
  <c r="AE40" i="2" s="1"/>
  <c r="S40" i="2"/>
  <c r="AC40" i="2" s="1"/>
  <c r="AH40" i="2" s="1"/>
  <c r="P40" i="2"/>
  <c r="M40" i="2"/>
  <c r="AF40" i="2" s="1"/>
  <c r="J40" i="2"/>
  <c r="AG40" i="2" s="1"/>
  <c r="G40" i="2"/>
  <c r="AB39" i="2"/>
  <c r="Y39" i="2"/>
  <c r="AD39" i="2" s="1"/>
  <c r="V39" i="2"/>
  <c r="AE39" i="2" s="1"/>
  <c r="S39" i="2"/>
  <c r="AC39" i="2" s="1"/>
  <c r="P39" i="2"/>
  <c r="M39" i="2"/>
  <c r="AF39" i="2" s="1"/>
  <c r="J39" i="2"/>
  <c r="AG39" i="2" s="1"/>
  <c r="G39" i="2"/>
  <c r="AF38" i="2"/>
  <c r="AB38" i="2"/>
  <c r="Y38" i="2"/>
  <c r="AD38" i="2" s="1"/>
  <c r="V38" i="2"/>
  <c r="AE38" i="2" s="1"/>
  <c r="S38" i="2"/>
  <c r="AC38" i="2" s="1"/>
  <c r="P38" i="2"/>
  <c r="M38" i="2"/>
  <c r="J38" i="2"/>
  <c r="AG38" i="2" s="1"/>
  <c r="G38" i="2"/>
  <c r="AF37" i="2"/>
  <c r="AE37" i="2"/>
  <c r="AD37" i="2"/>
  <c r="AH37" i="2" s="1"/>
  <c r="AC37" i="2"/>
  <c r="AB37" i="2"/>
  <c r="Y37" i="2"/>
  <c r="V37" i="2"/>
  <c r="S37" i="2"/>
  <c r="P37" i="2"/>
  <c r="M37" i="2"/>
  <c r="J37" i="2"/>
  <c r="AG37" i="2" s="1"/>
  <c r="G37" i="2"/>
  <c r="AF36" i="2"/>
  <c r="AE36" i="2"/>
  <c r="AD36" i="2"/>
  <c r="AH36" i="2" s="1"/>
  <c r="AC36" i="2"/>
  <c r="AB36" i="2"/>
  <c r="Y36" i="2"/>
  <c r="V36" i="2"/>
  <c r="S36" i="2"/>
  <c r="P36" i="2"/>
  <c r="M36" i="2"/>
  <c r="J36" i="2"/>
  <c r="AG36" i="2" s="1"/>
  <c r="G36" i="2"/>
  <c r="AG35" i="2"/>
  <c r="AF35" i="2"/>
  <c r="AE35" i="2"/>
  <c r="AD35" i="2"/>
  <c r="AB35" i="2"/>
  <c r="Y35" i="2"/>
  <c r="V35" i="2"/>
  <c r="S35" i="2"/>
  <c r="AC35" i="2" s="1"/>
  <c r="AH35" i="2" s="1"/>
  <c r="P35" i="2"/>
  <c r="M35" i="2"/>
  <c r="J35" i="2"/>
  <c r="G35" i="2"/>
  <c r="AD34" i="2"/>
  <c r="AB34" i="2"/>
  <c r="Y34" i="2"/>
  <c r="V34" i="2"/>
  <c r="AE34" i="2" s="1"/>
  <c r="S34" i="2"/>
  <c r="AC34" i="2" s="1"/>
  <c r="P34" i="2"/>
  <c r="M34" i="2"/>
  <c r="AF34" i="2" s="1"/>
  <c r="J34" i="2"/>
  <c r="AG34" i="2" s="1"/>
  <c r="G34" i="2"/>
  <c r="AB33" i="2"/>
  <c r="Y33" i="2"/>
  <c r="AD33" i="2" s="1"/>
  <c r="V33" i="2"/>
  <c r="AE33" i="2" s="1"/>
  <c r="S33" i="2"/>
  <c r="AC33" i="2" s="1"/>
  <c r="P33" i="2"/>
  <c r="M33" i="2"/>
  <c r="AF33" i="2" s="1"/>
  <c r="J33" i="2"/>
  <c r="AG33" i="2" s="1"/>
  <c r="G33" i="2"/>
  <c r="AF32" i="2"/>
  <c r="AB32" i="2"/>
  <c r="Y32" i="2"/>
  <c r="AD32" i="2" s="1"/>
  <c r="V32" i="2"/>
  <c r="AE32" i="2" s="1"/>
  <c r="S32" i="2"/>
  <c r="AC32" i="2" s="1"/>
  <c r="P32" i="2"/>
  <c r="M32" i="2"/>
  <c r="J32" i="2"/>
  <c r="AG32" i="2" s="1"/>
  <c r="G32" i="2"/>
  <c r="AF31" i="2"/>
  <c r="AE31" i="2"/>
  <c r="AD31" i="2"/>
  <c r="AC31" i="2"/>
  <c r="AB31" i="2"/>
  <c r="Y31" i="2"/>
  <c r="V31" i="2"/>
  <c r="S31" i="2"/>
  <c r="P31" i="2"/>
  <c r="M31" i="2"/>
  <c r="J31" i="2"/>
  <c r="AG31" i="2" s="1"/>
  <c r="G31" i="2"/>
  <c r="AF30" i="2"/>
  <c r="AE30" i="2"/>
  <c r="AD30" i="2"/>
  <c r="AC30" i="2"/>
  <c r="AB30" i="2"/>
  <c r="Y30" i="2"/>
  <c r="V30" i="2"/>
  <c r="S30" i="2"/>
  <c r="P30" i="2"/>
  <c r="M30" i="2"/>
  <c r="J30" i="2"/>
  <c r="AG30" i="2" s="1"/>
  <c r="G30" i="2"/>
  <c r="AG29" i="2"/>
  <c r="AF29" i="2"/>
  <c r="AE29" i="2"/>
  <c r="AD29" i="2"/>
  <c r="AB29" i="2"/>
  <c r="Y29" i="2"/>
  <c r="V29" i="2"/>
  <c r="S29" i="2"/>
  <c r="AC29" i="2" s="1"/>
  <c r="AH29" i="2" s="1"/>
  <c r="P29" i="2"/>
  <c r="M29" i="2"/>
  <c r="J29" i="2"/>
  <c r="G29" i="2"/>
  <c r="AD28" i="2"/>
  <c r="AB28" i="2"/>
  <c r="Y28" i="2"/>
  <c r="V28" i="2"/>
  <c r="AE28" i="2" s="1"/>
  <c r="S28" i="2"/>
  <c r="AC28" i="2" s="1"/>
  <c r="P28" i="2"/>
  <c r="M28" i="2"/>
  <c r="AF28" i="2" s="1"/>
  <c r="J28" i="2"/>
  <c r="AG28" i="2" s="1"/>
  <c r="G28" i="2"/>
  <c r="AB27" i="2"/>
  <c r="Y27" i="2"/>
  <c r="AD27" i="2" s="1"/>
  <c r="V27" i="2"/>
  <c r="AE27" i="2" s="1"/>
  <c r="S27" i="2"/>
  <c r="AC27" i="2" s="1"/>
  <c r="P27" i="2"/>
  <c r="M27" i="2"/>
  <c r="AF27" i="2" s="1"/>
  <c r="J27" i="2"/>
  <c r="AG27" i="2" s="1"/>
  <c r="G27" i="2"/>
  <c r="AF26" i="2"/>
  <c r="AB26" i="2"/>
  <c r="Y26" i="2"/>
  <c r="AD26" i="2" s="1"/>
  <c r="V26" i="2"/>
  <c r="AE26" i="2" s="1"/>
  <c r="S26" i="2"/>
  <c r="AC26" i="2" s="1"/>
  <c r="P26" i="2"/>
  <c r="M26" i="2"/>
  <c r="J26" i="2"/>
  <c r="AG26" i="2" s="1"/>
  <c r="G26" i="2"/>
  <c r="AF25" i="2"/>
  <c r="AE25" i="2"/>
  <c r="AD25" i="2"/>
  <c r="AC25" i="2"/>
  <c r="AB25" i="2"/>
  <c r="Y25" i="2"/>
  <c r="V25" i="2"/>
  <c r="S25" i="2"/>
  <c r="P25" i="2"/>
  <c r="M25" i="2"/>
  <c r="J25" i="2"/>
  <c r="AG25" i="2" s="1"/>
  <c r="G25" i="2"/>
  <c r="AF24" i="2"/>
  <c r="AE24" i="2"/>
  <c r="AD24" i="2"/>
  <c r="AC24" i="2"/>
  <c r="AB24" i="2"/>
  <c r="Y24" i="2"/>
  <c r="V24" i="2"/>
  <c r="S24" i="2"/>
  <c r="P24" i="2"/>
  <c r="M24" i="2"/>
  <c r="J24" i="2"/>
  <c r="AG24" i="2" s="1"/>
  <c r="G24" i="2"/>
  <c r="AG23" i="2"/>
  <c r="AF23" i="2"/>
  <c r="AE23" i="2"/>
  <c r="AD23" i="2"/>
  <c r="AB23" i="2"/>
  <c r="Y23" i="2"/>
  <c r="V23" i="2"/>
  <c r="S23" i="2"/>
  <c r="AC23" i="2" s="1"/>
  <c r="AH23" i="2" s="1"/>
  <c r="P23" i="2"/>
  <c r="M23" i="2"/>
  <c r="J23" i="2"/>
  <c r="G23" i="2"/>
  <c r="AD22" i="2"/>
  <c r="AB22" i="2"/>
  <c r="Y22" i="2"/>
  <c r="V22" i="2"/>
  <c r="AE22" i="2" s="1"/>
  <c r="S22" i="2"/>
  <c r="AC22" i="2" s="1"/>
  <c r="P22" i="2"/>
  <c r="M22" i="2"/>
  <c r="AF22" i="2" s="1"/>
  <c r="J22" i="2"/>
  <c r="AG22" i="2" s="1"/>
  <c r="G22" i="2"/>
  <c r="AB21" i="2"/>
  <c r="Y21" i="2"/>
  <c r="AD21" i="2" s="1"/>
  <c r="V21" i="2"/>
  <c r="AE21" i="2" s="1"/>
  <c r="S21" i="2"/>
  <c r="AC21" i="2" s="1"/>
  <c r="P21" i="2"/>
  <c r="M21" i="2"/>
  <c r="AF21" i="2" s="1"/>
  <c r="J21" i="2"/>
  <c r="AG21" i="2" s="1"/>
  <c r="G21" i="2"/>
  <c r="AF20" i="2"/>
  <c r="AB20" i="2"/>
  <c r="Y20" i="2"/>
  <c r="AD20" i="2" s="1"/>
  <c r="V20" i="2"/>
  <c r="AE20" i="2" s="1"/>
  <c r="S20" i="2"/>
  <c r="AC20" i="2" s="1"/>
  <c r="P20" i="2"/>
  <c r="M20" i="2"/>
  <c r="J20" i="2"/>
  <c r="AG20" i="2" s="1"/>
  <c r="G20" i="2"/>
  <c r="AF19" i="2"/>
  <c r="AE19" i="2"/>
  <c r="AD19" i="2"/>
  <c r="AH19" i="2" s="1"/>
  <c r="AC19" i="2"/>
  <c r="AB19" i="2"/>
  <c r="Y19" i="2"/>
  <c r="V19" i="2"/>
  <c r="S19" i="2"/>
  <c r="P19" i="2"/>
  <c r="M19" i="2"/>
  <c r="J19" i="2"/>
  <c r="AG19" i="2" s="1"/>
  <c r="G19" i="2"/>
  <c r="AF18" i="2"/>
  <c r="AE18" i="2"/>
  <c r="AD18" i="2"/>
  <c r="AH18" i="2" s="1"/>
  <c r="AC18" i="2"/>
  <c r="AB18" i="2"/>
  <c r="Y18" i="2"/>
  <c r="V18" i="2"/>
  <c r="S18" i="2"/>
  <c r="P18" i="2"/>
  <c r="M18" i="2"/>
  <c r="J18" i="2"/>
  <c r="AG18" i="2" s="1"/>
  <c r="G18" i="2"/>
  <c r="AG17" i="2"/>
  <c r="AF17" i="2"/>
  <c r="AE17" i="2"/>
  <c r="AD17" i="2"/>
  <c r="AB17" i="2"/>
  <c r="Y17" i="2"/>
  <c r="V17" i="2"/>
  <c r="S17" i="2"/>
  <c r="AC17" i="2" s="1"/>
  <c r="AH17" i="2" s="1"/>
  <c r="P17" i="2"/>
  <c r="M17" i="2"/>
  <c r="J17" i="2"/>
  <c r="G17" i="2"/>
  <c r="AD16" i="2"/>
  <c r="AB16" i="2"/>
  <c r="Y16" i="2"/>
  <c r="V16" i="2"/>
  <c r="AE16" i="2" s="1"/>
  <c r="S16" i="2"/>
  <c r="AC16" i="2" s="1"/>
  <c r="P16" i="2"/>
  <c r="M16" i="2"/>
  <c r="AF16" i="2" s="1"/>
  <c r="J16" i="2"/>
  <c r="AG16" i="2" s="1"/>
  <c r="G16" i="2"/>
  <c r="AB15" i="2"/>
  <c r="Y15" i="2"/>
  <c r="AD15" i="2" s="1"/>
  <c r="V15" i="2"/>
  <c r="AE15" i="2" s="1"/>
  <c r="S15" i="2"/>
  <c r="AC15" i="2" s="1"/>
  <c r="P15" i="2"/>
  <c r="M15" i="2"/>
  <c r="AF15" i="2" s="1"/>
  <c r="J15" i="2"/>
  <c r="AG15" i="2" s="1"/>
  <c r="G15" i="2"/>
  <c r="AF14" i="2"/>
  <c r="AB14" i="2"/>
  <c r="Y14" i="2"/>
  <c r="AD14" i="2" s="1"/>
  <c r="V14" i="2"/>
  <c r="AE14" i="2" s="1"/>
  <c r="S14" i="2"/>
  <c r="AC14" i="2" s="1"/>
  <c r="P14" i="2"/>
  <c r="M14" i="2"/>
  <c r="J14" i="2"/>
  <c r="AG14" i="2" s="1"/>
  <c r="G14" i="2"/>
  <c r="AF13" i="2"/>
  <c r="AE13" i="2"/>
  <c r="AD13" i="2"/>
  <c r="AH13" i="2" s="1"/>
  <c r="AC13" i="2"/>
  <c r="AB13" i="2"/>
  <c r="Y13" i="2"/>
  <c r="V13" i="2"/>
  <c r="S13" i="2"/>
  <c r="P13" i="2"/>
  <c r="M13" i="2"/>
  <c r="J13" i="2"/>
  <c r="AG13" i="2" s="1"/>
  <c r="G13" i="2"/>
  <c r="AF12" i="2"/>
  <c r="AE12" i="2"/>
  <c r="AD12" i="2"/>
  <c r="AH12" i="2" s="1"/>
  <c r="AC12" i="2"/>
  <c r="AB12" i="2"/>
  <c r="Y12" i="2"/>
  <c r="V12" i="2"/>
  <c r="S12" i="2"/>
  <c r="P12" i="2"/>
  <c r="M12" i="2"/>
  <c r="J12" i="2"/>
  <c r="AG12" i="2" s="1"/>
  <c r="G12" i="2"/>
  <c r="AG11" i="2"/>
  <c r="AF11" i="2"/>
  <c r="AE11" i="2"/>
  <c r="AB11" i="2"/>
  <c r="Y11" i="2"/>
  <c r="AD11" i="2" s="1"/>
  <c r="V11" i="2"/>
  <c r="S11" i="2"/>
  <c r="AC11" i="2" s="1"/>
  <c r="P11" i="2"/>
  <c r="M11" i="2"/>
  <c r="J11" i="2"/>
  <c r="G11" i="2"/>
  <c r="AD10" i="2"/>
  <c r="AB10" i="2"/>
  <c r="Y10" i="2"/>
  <c r="V10" i="2"/>
  <c r="AE10" i="2" s="1"/>
  <c r="S10" i="2"/>
  <c r="AC10" i="2" s="1"/>
  <c r="P10" i="2"/>
  <c r="M10" i="2"/>
  <c r="AF10" i="2" s="1"/>
  <c r="J10" i="2"/>
  <c r="AG10" i="2" s="1"/>
  <c r="G10" i="2"/>
  <c r="AB9" i="2"/>
  <c r="Y9" i="2"/>
  <c r="AD9" i="2" s="1"/>
  <c r="V9" i="2"/>
  <c r="AE9" i="2" s="1"/>
  <c r="S9" i="2"/>
  <c r="AC9" i="2" s="1"/>
  <c r="P9" i="2"/>
  <c r="M9" i="2"/>
  <c r="AF9" i="2" s="1"/>
  <c r="J9" i="2"/>
  <c r="AG9" i="2" s="1"/>
  <c r="G9" i="2"/>
  <c r="AF8" i="2"/>
  <c r="AB8" i="2"/>
  <c r="Y8" i="2"/>
  <c r="AD8" i="2" s="1"/>
  <c r="V8" i="2"/>
  <c r="AE8" i="2" s="1"/>
  <c r="S8" i="2"/>
  <c r="AC8" i="2" s="1"/>
  <c r="P8" i="2"/>
  <c r="M8" i="2"/>
  <c r="J8" i="2"/>
  <c r="AG8" i="2" s="1"/>
  <c r="G8" i="2"/>
  <c r="AF7" i="2"/>
  <c r="AE7" i="2"/>
  <c r="AD7" i="2"/>
  <c r="AH7" i="2" s="1"/>
  <c r="AC7" i="2"/>
  <c r="AB7" i="2"/>
  <c r="Y7" i="2"/>
  <c r="V7" i="2"/>
  <c r="S7" i="2"/>
  <c r="P7" i="2"/>
  <c r="M7" i="2"/>
  <c r="J7" i="2"/>
  <c r="AG7" i="2" s="1"/>
  <c r="G7" i="2"/>
  <c r="AF6" i="2"/>
  <c r="AE6" i="2"/>
  <c r="AD6" i="2"/>
  <c r="AH6" i="2" s="1"/>
  <c r="AC6" i="2"/>
  <c r="AB6" i="2"/>
  <c r="Y6" i="2"/>
  <c r="V6" i="2"/>
  <c r="S6" i="2"/>
  <c r="P6" i="2"/>
  <c r="M6" i="2"/>
  <c r="J6" i="2"/>
  <c r="AG6" i="2" s="1"/>
  <c r="G6" i="2"/>
  <c r="AG5" i="2"/>
  <c r="AF5" i="2"/>
  <c r="AE5" i="2"/>
  <c r="AB5" i="2"/>
  <c r="Y5" i="2"/>
  <c r="AD5" i="2" s="1"/>
  <c r="V5" i="2"/>
  <c r="S5" i="2"/>
  <c r="AC5" i="2" s="1"/>
  <c r="P5" i="2"/>
  <c r="M5" i="2"/>
  <c r="J5" i="2"/>
  <c r="G5" i="2"/>
  <c r="AD4" i="2"/>
  <c r="AB4" i="2"/>
  <c r="Y4" i="2"/>
  <c r="V4" i="2"/>
  <c r="AE4" i="2" s="1"/>
  <c r="S4" i="2"/>
  <c r="AC4" i="2" s="1"/>
  <c r="P4" i="2"/>
  <c r="M4" i="2"/>
  <c r="AF4" i="2" s="1"/>
  <c r="J4" i="2"/>
  <c r="AG4" i="2" s="1"/>
  <c r="G4" i="2"/>
  <c r="AF3" i="2"/>
  <c r="AB3" i="2"/>
  <c r="Y3" i="2"/>
  <c r="AD3" i="2" s="1"/>
  <c r="V3" i="2"/>
  <c r="AE3" i="2" s="1"/>
  <c r="S3" i="2"/>
  <c r="AC3" i="2" s="1"/>
  <c r="P3" i="2"/>
  <c r="M3" i="2"/>
  <c r="J3" i="2"/>
  <c r="AG3" i="2" s="1"/>
  <c r="G3" i="2"/>
  <c r="AF2" i="2"/>
  <c r="AB2" i="2"/>
  <c r="Y2" i="2"/>
  <c r="AD2" i="2" s="1"/>
  <c r="V2" i="2"/>
  <c r="AE2" i="2" s="1"/>
  <c r="S2" i="2"/>
  <c r="AC2" i="2" s="1"/>
  <c r="P2" i="2"/>
  <c r="M2" i="2"/>
  <c r="J2" i="2"/>
  <c r="AG2" i="2" s="1"/>
  <c r="G2" i="2"/>
  <c r="I57" i="7"/>
  <c r="G60" i="7"/>
  <c r="G66" i="7"/>
  <c r="I63" i="7"/>
  <c r="I60" i="7"/>
  <c r="G63" i="7"/>
  <c r="I66" i="7"/>
  <c r="R14" i="7" l="1"/>
  <c r="N14" i="7"/>
  <c r="O14" i="7"/>
  <c r="P14" i="7"/>
  <c r="Q14" i="7"/>
  <c r="AH5" i="2"/>
  <c r="AH14" i="2"/>
  <c r="AH46" i="2"/>
  <c r="AH63" i="2"/>
  <c r="AH4" i="2"/>
  <c r="AH11" i="2"/>
  <c r="AH27" i="2"/>
  <c r="AH56" i="2"/>
  <c r="AH10" i="2"/>
  <c r="AH20" i="2"/>
  <c r="AH52" i="2"/>
  <c r="AH16" i="2"/>
  <c r="AH33" i="2"/>
  <c r="AH62" i="2"/>
  <c r="AH101" i="2"/>
  <c r="AH167" i="2"/>
  <c r="AH21" i="2"/>
  <c r="AH26" i="2"/>
  <c r="AH54" i="2"/>
  <c r="AH55" i="2"/>
  <c r="AH58" i="2"/>
  <c r="AH233" i="2"/>
  <c r="AH257" i="2"/>
  <c r="AH281" i="2"/>
  <c r="AH305" i="2"/>
  <c r="AH8" i="2"/>
  <c r="AH50" i="2"/>
  <c r="AH22" i="2"/>
  <c r="AH39" i="2"/>
  <c r="AH114" i="2"/>
  <c r="AH179" i="2"/>
  <c r="AH3" i="2"/>
  <c r="AH32" i="2"/>
  <c r="AH45" i="2"/>
  <c r="AH60" i="2"/>
  <c r="AH61" i="2"/>
  <c r="AH65" i="2"/>
  <c r="AH66" i="2"/>
  <c r="AH113" i="2"/>
  <c r="AH185" i="2"/>
  <c r="AH24" i="2"/>
  <c r="AH25" i="2"/>
  <c r="AH28" i="2"/>
  <c r="AH9" i="2"/>
  <c r="AH38" i="2"/>
  <c r="AH51" i="2"/>
  <c r="AH78" i="2"/>
  <c r="AH125" i="2"/>
  <c r="AH197" i="2"/>
  <c r="AH2" i="2"/>
  <c r="AH15" i="2"/>
  <c r="AH30" i="2"/>
  <c r="AH31" i="2"/>
  <c r="AH34" i="2"/>
  <c r="AH44" i="2"/>
  <c r="AH131" i="2"/>
  <c r="AH203" i="2"/>
  <c r="AH85" i="2"/>
  <c r="AH97" i="2"/>
  <c r="AH109" i="2"/>
  <c r="AH121" i="2"/>
  <c r="AH138" i="2"/>
  <c r="AH156" i="2"/>
  <c r="AH174" i="2"/>
  <c r="AH192" i="2"/>
  <c r="AH210" i="2"/>
  <c r="AH242" i="2"/>
  <c r="AH254" i="2"/>
  <c r="AH266" i="2"/>
  <c r="AH278" i="2"/>
  <c r="AH290" i="2"/>
  <c r="AH302" i="2"/>
  <c r="AH321" i="2"/>
  <c r="AH322" i="2"/>
  <c r="AH376" i="2"/>
  <c r="AH441" i="2"/>
  <c r="AH508" i="2"/>
  <c r="AH630" i="2"/>
  <c r="AH766" i="2"/>
  <c r="AH802" i="2"/>
  <c r="AH126" i="2"/>
  <c r="AH135" i="2"/>
  <c r="AH144" i="2"/>
  <c r="AH153" i="2"/>
  <c r="AH162" i="2"/>
  <c r="AH171" i="2"/>
  <c r="AH180" i="2"/>
  <c r="AH189" i="2"/>
  <c r="AH198" i="2"/>
  <c r="AH207" i="2"/>
  <c r="AH218" i="2"/>
  <c r="AH314" i="2"/>
  <c r="AH325" i="2"/>
  <c r="AH344" i="2"/>
  <c r="AH379" i="2"/>
  <c r="AH408" i="2"/>
  <c r="AH415" i="2"/>
  <c r="AH445" i="2"/>
  <c r="AH504" i="2"/>
  <c r="AH524" i="2"/>
  <c r="AH558" i="2"/>
  <c r="AH591" i="2"/>
  <c r="AH595" i="2"/>
  <c r="AH620" i="2"/>
  <c r="AH216" i="2"/>
  <c r="AH237" i="2"/>
  <c r="AH249" i="2"/>
  <c r="AH261" i="2"/>
  <c r="AH273" i="2"/>
  <c r="AH285" i="2"/>
  <c r="AH297" i="2"/>
  <c r="AH309" i="2"/>
  <c r="AH318" i="2"/>
  <c r="AH329" i="2"/>
  <c r="AH336" i="2"/>
  <c r="AH371" i="2"/>
  <c r="AH428" i="2"/>
  <c r="AH429" i="2"/>
  <c r="AH491" i="2"/>
  <c r="AH511" i="2"/>
  <c r="AH69" i="2"/>
  <c r="AH277" i="2"/>
  <c r="AH348" i="2"/>
  <c r="AH577" i="2"/>
  <c r="AH941" i="2"/>
  <c r="AH229" i="2"/>
  <c r="AH67" i="2"/>
  <c r="AH91" i="2"/>
  <c r="AH103" i="2"/>
  <c r="AH115" i="2"/>
  <c r="AH134" i="2"/>
  <c r="AH152" i="2"/>
  <c r="AH170" i="2"/>
  <c r="AH188" i="2"/>
  <c r="AH206" i="2"/>
  <c r="AH217" i="2"/>
  <c r="AH236" i="2"/>
  <c r="AH248" i="2"/>
  <c r="AH260" i="2"/>
  <c r="AH272" i="2"/>
  <c r="AH284" i="2"/>
  <c r="AH296" i="2"/>
  <c r="AH308" i="2"/>
  <c r="AH339" i="2"/>
  <c r="AH357" i="2"/>
  <c r="AH384" i="2"/>
  <c r="AH393" i="2"/>
  <c r="AH456" i="2"/>
  <c r="AH461" i="2"/>
  <c r="AH472" i="2"/>
  <c r="AH516" i="2"/>
  <c r="AH549" i="2"/>
  <c r="AH557" i="2"/>
  <c r="AH575" i="2"/>
  <c r="AH733" i="2"/>
  <c r="AH164" i="2"/>
  <c r="AH431" i="2"/>
  <c r="AH79" i="2"/>
  <c r="AH225" i="2"/>
  <c r="AH234" i="2"/>
  <c r="AH246" i="2"/>
  <c r="AH258" i="2"/>
  <c r="AH270" i="2"/>
  <c r="AH282" i="2"/>
  <c r="AH294" i="2"/>
  <c r="AH306" i="2"/>
  <c r="AH364" i="2"/>
  <c r="AH401" i="2"/>
  <c r="AH437" i="2"/>
  <c r="AH477" i="2"/>
  <c r="AH503" i="2"/>
  <c r="AH523" i="2"/>
  <c r="AH548" i="2"/>
  <c r="AH582" i="2"/>
  <c r="AH615" i="2"/>
  <c r="AH619" i="2"/>
  <c r="AH738" i="2"/>
  <c r="AH740" i="2"/>
  <c r="AH81" i="2"/>
  <c r="AH105" i="2"/>
  <c r="AH200" i="2"/>
  <c r="AH75" i="2"/>
  <c r="AH87" i="2"/>
  <c r="AH99" i="2"/>
  <c r="AH111" i="2"/>
  <c r="AH123" i="2"/>
  <c r="AH132" i="2"/>
  <c r="AH141" i="2"/>
  <c r="AH150" i="2"/>
  <c r="AH159" i="2"/>
  <c r="AH168" i="2"/>
  <c r="AH177" i="2"/>
  <c r="AH186" i="2"/>
  <c r="AH195" i="2"/>
  <c r="AH204" i="2"/>
  <c r="AH224" i="2"/>
  <c r="AH235" i="2"/>
  <c r="AH247" i="2"/>
  <c r="AH259" i="2"/>
  <c r="AH271" i="2"/>
  <c r="AH283" i="2"/>
  <c r="AH295" i="2"/>
  <c r="AH307" i="2"/>
  <c r="AH313" i="2"/>
  <c r="AH333" i="2"/>
  <c r="AH334" i="2"/>
  <c r="AH343" i="2"/>
  <c r="AH369" i="2"/>
  <c r="AH404" i="2"/>
  <c r="AH407" i="2"/>
  <c r="AH427" i="2"/>
  <c r="AH438" i="2"/>
  <c r="AH443" i="2"/>
  <c r="AH454" i="2"/>
  <c r="AH476" i="2"/>
  <c r="AH484" i="2"/>
  <c r="AH529" i="2"/>
  <c r="AH554" i="2"/>
  <c r="AH611" i="2"/>
  <c r="AH625" i="2"/>
  <c r="AH633" i="2"/>
  <c r="AH93" i="2"/>
  <c r="AH117" i="2"/>
  <c r="AH146" i="2"/>
  <c r="AH182" i="2"/>
  <c r="AH241" i="2"/>
  <c r="AH301" i="2"/>
  <c r="AH319" i="2"/>
  <c r="AH463" i="2"/>
  <c r="AH602" i="2"/>
  <c r="AH479" i="2"/>
  <c r="AH551" i="2"/>
  <c r="AH133" i="2"/>
  <c r="AH151" i="2"/>
  <c r="AH169" i="2"/>
  <c r="AH187" i="2"/>
  <c r="AH205" i="2"/>
  <c r="AH213" i="2"/>
  <c r="AH222" i="2"/>
  <c r="AH317" i="2"/>
  <c r="AH327" i="2"/>
  <c r="AH338" i="2"/>
  <c r="AH391" i="2"/>
  <c r="AH489" i="2"/>
  <c r="AH573" i="2"/>
  <c r="AH599" i="2"/>
  <c r="AH219" i="2"/>
  <c r="AH265" i="2"/>
  <c r="AH359" i="2"/>
  <c r="AH492" i="2"/>
  <c r="AH395" i="2"/>
  <c r="AH140" i="2"/>
  <c r="AH158" i="2"/>
  <c r="AH176" i="2"/>
  <c r="AH194" i="2"/>
  <c r="AH223" i="2"/>
  <c r="AH331" i="2"/>
  <c r="AH355" i="2"/>
  <c r="AH360" i="2"/>
  <c r="AH383" i="2"/>
  <c r="AH400" i="2"/>
  <c r="AH420" i="2"/>
  <c r="AH436" i="2"/>
  <c r="AH459" i="2"/>
  <c r="AH467" i="2"/>
  <c r="AH488" i="2"/>
  <c r="AH496" i="2"/>
  <c r="AH538" i="2"/>
  <c r="AH543" i="2"/>
  <c r="AH547" i="2"/>
  <c r="AH572" i="2"/>
  <c r="AH606" i="2"/>
  <c r="AH855" i="2"/>
  <c r="AH128" i="2"/>
  <c r="AH253" i="2"/>
  <c r="AH289" i="2"/>
  <c r="AH341" i="2"/>
  <c r="AH533" i="2"/>
  <c r="AH629" i="2"/>
  <c r="AH212" i="2"/>
  <c r="AH243" i="2"/>
  <c r="AH255" i="2"/>
  <c r="AH267" i="2"/>
  <c r="AH279" i="2"/>
  <c r="AH291" i="2"/>
  <c r="AH303" i="2"/>
  <c r="AH323" i="2"/>
  <c r="AH396" i="2"/>
  <c r="AH413" i="2"/>
  <c r="AH458" i="2"/>
  <c r="AH464" i="2"/>
  <c r="AH501" i="2"/>
  <c r="AH539" i="2"/>
  <c r="AH643" i="2"/>
  <c r="AH509" i="2"/>
  <c r="AH521" i="2"/>
  <c r="AH659" i="2"/>
  <c r="AH867" i="2"/>
  <c r="AH892" i="2"/>
  <c r="AH346" i="2"/>
  <c r="AH418" i="2"/>
  <c r="AH432" i="2"/>
  <c r="AH448" i="2"/>
  <c r="AH450" i="2"/>
  <c r="AH466" i="2"/>
  <c r="AH468" i="2"/>
  <c r="AH532" i="2"/>
  <c r="AH556" i="2"/>
  <c r="AH580" i="2"/>
  <c r="AH604" i="2"/>
  <c r="AH628" i="2"/>
  <c r="AH692" i="2"/>
  <c r="AH713" i="2"/>
  <c r="AH722" i="2"/>
  <c r="AH769" i="2"/>
  <c r="AH993" i="2"/>
  <c r="AH1029" i="2"/>
  <c r="AH1065" i="2"/>
  <c r="AH1101" i="2"/>
  <c r="AH1137" i="2"/>
  <c r="AH1173" i="2"/>
  <c r="AH430" i="2"/>
  <c r="AH528" i="2"/>
  <c r="AH552" i="2"/>
  <c r="AH576" i="2"/>
  <c r="AH600" i="2"/>
  <c r="AH624" i="2"/>
  <c r="AH687" i="2"/>
  <c r="AH711" i="2"/>
  <c r="AH727" i="2"/>
  <c r="AH805" i="2"/>
  <c r="AH812" i="2"/>
  <c r="AH840" i="2"/>
  <c r="AH902" i="2"/>
  <c r="AH992" i="2"/>
  <c r="AH1028" i="2"/>
  <c r="AH1064" i="2"/>
  <c r="AH1100" i="2"/>
  <c r="AH1136" i="2"/>
  <c r="AH1172" i="2"/>
  <c r="AH354" i="2"/>
  <c r="AH370" i="2"/>
  <c r="AH382" i="2"/>
  <c r="AH394" i="2"/>
  <c r="AH406" i="2"/>
  <c r="AH414" i="2"/>
  <c r="AH678" i="2"/>
  <c r="AH683" i="2"/>
  <c r="AH707" i="2"/>
  <c r="AH732" i="2"/>
  <c r="AH763" i="2"/>
  <c r="AH799" i="2"/>
  <c r="AH832" i="2"/>
  <c r="AH846" i="2"/>
  <c r="AH923" i="2"/>
  <c r="AH954" i="2"/>
  <c r="AH962" i="2"/>
  <c r="AH342" i="2"/>
  <c r="AH358" i="2"/>
  <c r="AH366" i="2"/>
  <c r="AH378" i="2"/>
  <c r="AH390" i="2"/>
  <c r="AH402" i="2"/>
  <c r="AH478" i="2"/>
  <c r="AH490" i="2"/>
  <c r="AH502" i="2"/>
  <c r="AH514" i="2"/>
  <c r="AH526" i="2"/>
  <c r="AH550" i="2"/>
  <c r="AH574" i="2"/>
  <c r="AH598" i="2"/>
  <c r="AH622" i="2"/>
  <c r="AH642" i="2"/>
  <c r="AH644" i="2"/>
  <c r="AH681" i="2"/>
  <c r="AH686" i="2"/>
  <c r="AH710" i="2"/>
  <c r="AH716" i="2"/>
  <c r="AH784" i="2"/>
  <c r="AH826" i="2"/>
  <c r="AH888" i="2"/>
  <c r="AH316" i="2"/>
  <c r="AH328" i="2"/>
  <c r="AH442" i="2"/>
  <c r="AH444" i="2"/>
  <c r="AH460" i="2"/>
  <c r="AH462" i="2"/>
  <c r="AH546" i="2"/>
  <c r="AH570" i="2"/>
  <c r="AH594" i="2"/>
  <c r="AH618" i="2"/>
  <c r="AH705" i="2"/>
  <c r="AH793" i="2"/>
  <c r="AH838" i="2"/>
  <c r="AH312" i="2"/>
  <c r="AH324" i="2"/>
  <c r="AH340" i="2"/>
  <c r="AH426" i="2"/>
  <c r="AH474" i="2"/>
  <c r="AH486" i="2"/>
  <c r="AH498" i="2"/>
  <c r="AH510" i="2"/>
  <c r="AH522" i="2"/>
  <c r="AH632" i="2"/>
  <c r="AH634" i="2"/>
  <c r="AH638" i="2"/>
  <c r="AH680" i="2"/>
  <c r="AH701" i="2"/>
  <c r="AH726" i="2"/>
  <c r="AH756" i="2"/>
  <c r="AH778" i="2"/>
  <c r="AH835" i="2"/>
  <c r="AH424" i="2"/>
  <c r="AH544" i="2"/>
  <c r="AH568" i="2"/>
  <c r="AH592" i="2"/>
  <c r="AH616" i="2"/>
  <c r="AH675" i="2"/>
  <c r="AH704" i="2"/>
  <c r="AH787" i="2"/>
  <c r="AH829" i="2"/>
  <c r="AH842" i="2"/>
  <c r="AH913" i="2"/>
  <c r="AH352" i="2"/>
  <c r="AH412" i="2"/>
  <c r="AH540" i="2"/>
  <c r="AH564" i="2"/>
  <c r="AH588" i="2"/>
  <c r="AH612" i="2"/>
  <c r="AH699" i="2"/>
  <c r="AH739" i="2"/>
  <c r="AH750" i="2"/>
  <c r="AH772" i="2"/>
  <c r="AH850" i="2"/>
  <c r="AH899" i="2"/>
  <c r="AH906" i="2"/>
  <c r="AH920" i="2"/>
  <c r="AH651" i="2"/>
  <c r="AH665" i="2"/>
  <c r="AH671" i="2"/>
  <c r="AH684" i="2"/>
  <c r="AH690" i="2"/>
  <c r="AH696" i="2"/>
  <c r="AH702" i="2"/>
  <c r="AH708" i="2"/>
  <c r="AH745" i="2"/>
  <c r="AH751" i="2"/>
  <c r="AH757" i="2"/>
  <c r="AH809" i="2"/>
  <c r="AH816" i="2"/>
  <c r="AH839" i="2"/>
  <c r="AH843" i="2"/>
  <c r="AH859" i="2"/>
  <c r="AH869" i="2"/>
  <c r="AH870" i="2"/>
  <c r="AH879" i="2"/>
  <c r="AH907" i="2"/>
  <c r="AH915" i="2"/>
  <c r="AH957" i="2"/>
  <c r="AH649" i="2"/>
  <c r="AH652" i="2"/>
  <c r="AH657" i="2"/>
  <c r="AH669" i="2"/>
  <c r="AH677" i="2"/>
  <c r="AH714" i="2"/>
  <c r="AH720" i="2"/>
  <c r="AH823" i="2"/>
  <c r="AH837" i="2"/>
  <c r="AH847" i="2"/>
  <c r="AH857" i="2"/>
  <c r="AH858" i="2"/>
  <c r="AH880" i="2"/>
  <c r="AH889" i="2"/>
  <c r="AH897" i="2"/>
  <c r="AH916" i="2"/>
  <c r="AH924" i="2"/>
  <c r="AH938" i="2"/>
  <c r="AH987" i="2"/>
  <c r="AH988" i="2"/>
  <c r="AH998" i="2"/>
  <c r="AH1023" i="2"/>
  <c r="AH1024" i="2"/>
  <c r="AH1034" i="2"/>
  <c r="AH1059" i="2"/>
  <c r="AH1060" i="2"/>
  <c r="AH1070" i="2"/>
  <c r="AH1095" i="2"/>
  <c r="AH1096" i="2"/>
  <c r="AH1106" i="2"/>
  <c r="AH1131" i="2"/>
  <c r="AH1142" i="2"/>
  <c r="AH1167" i="2"/>
  <c r="AH1178" i="2"/>
  <c r="AH1263" i="2"/>
  <c r="AH641" i="2"/>
  <c r="AH648" i="2"/>
  <c r="AH676" i="2"/>
  <c r="AH717" i="2"/>
  <c r="AH725" i="2"/>
  <c r="AH731" i="2"/>
  <c r="AH737" i="2"/>
  <c r="AH743" i="2"/>
  <c r="AH814" i="2"/>
  <c r="AH822" i="2"/>
  <c r="AH861" i="2"/>
  <c r="AH877" i="2"/>
  <c r="AH921" i="2"/>
  <c r="AH984" i="2"/>
  <c r="AH1020" i="2"/>
  <c r="AH1056" i="2"/>
  <c r="AH1092" i="2"/>
  <c r="AH1128" i="2"/>
  <c r="AH1164" i="2"/>
  <c r="AH1232" i="2"/>
  <c r="AH1294" i="2"/>
  <c r="AH655" i="2"/>
  <c r="AH682" i="2"/>
  <c r="AH688" i="2"/>
  <c r="AH694" i="2"/>
  <c r="AH700" i="2"/>
  <c r="AH706" i="2"/>
  <c r="AH729" i="2"/>
  <c r="AH735" i="2"/>
  <c r="AH741" i="2"/>
  <c r="AH749" i="2"/>
  <c r="AH755" i="2"/>
  <c r="AH762" i="2"/>
  <c r="AH768" i="2"/>
  <c r="AH774" i="2"/>
  <c r="AH780" i="2"/>
  <c r="AH786" i="2"/>
  <c r="AH792" i="2"/>
  <c r="AH798" i="2"/>
  <c r="AH828" i="2"/>
  <c r="AH844" i="2"/>
  <c r="AH849" i="2"/>
  <c r="AH875" i="2"/>
  <c r="AH876" i="2"/>
  <c r="AH885" i="2"/>
  <c r="AH895" i="2"/>
  <c r="AH903" i="2"/>
  <c r="AH912" i="2"/>
  <c r="AH922" i="2"/>
  <c r="AH937" i="2"/>
  <c r="AH953" i="2"/>
  <c r="AH1121" i="2"/>
  <c r="AH1256" i="2"/>
  <c r="AH639" i="2"/>
  <c r="AH647" i="2"/>
  <c r="AH661" i="2"/>
  <c r="AH712" i="2"/>
  <c r="AH718" i="2"/>
  <c r="AH723" i="2"/>
  <c r="AH747" i="2"/>
  <c r="AH753" i="2"/>
  <c r="AH804" i="2"/>
  <c r="AH821" i="2"/>
  <c r="AH834" i="2"/>
  <c r="AH853" i="2"/>
  <c r="AH865" i="2"/>
  <c r="AH886" i="2"/>
  <c r="AH904" i="2"/>
  <c r="AH911" i="2"/>
  <c r="AH930" i="2"/>
  <c r="AH946" i="2"/>
  <c r="AH637" i="2"/>
  <c r="AH640" i="2"/>
  <c r="AH645" i="2"/>
  <c r="AH667" i="2"/>
  <c r="AH673" i="2"/>
  <c r="AH724" i="2"/>
  <c r="AH730" i="2"/>
  <c r="AH736" i="2"/>
  <c r="AH742" i="2"/>
  <c r="AH761" i="2"/>
  <c r="AH767" i="2"/>
  <c r="AH773" i="2"/>
  <c r="AH779" i="2"/>
  <c r="AH785" i="2"/>
  <c r="AH791" i="2"/>
  <c r="AH797" i="2"/>
  <c r="AH811" i="2"/>
  <c r="AH827" i="2"/>
  <c r="AH863" i="2"/>
  <c r="AH864" i="2"/>
  <c r="AH873" i="2"/>
  <c r="AH893" i="2"/>
  <c r="AH894" i="2"/>
  <c r="AH919" i="2"/>
  <c r="AH961" i="2"/>
  <c r="AH1004" i="2"/>
  <c r="AH1006" i="2"/>
  <c r="AH1016" i="2"/>
  <c r="AH1040" i="2"/>
  <c r="AH1042" i="2"/>
  <c r="AH1052" i="2"/>
  <c r="AH1076" i="2"/>
  <c r="AH1078" i="2"/>
  <c r="AH1088" i="2"/>
  <c r="AH1112" i="2"/>
  <c r="AH1124" i="2"/>
  <c r="AH1148" i="2"/>
  <c r="AH1160" i="2"/>
  <c r="AH1184" i="2"/>
  <c r="AH1194" i="2"/>
  <c r="AH654" i="2"/>
  <c r="AH679" i="2"/>
  <c r="AH748" i="2"/>
  <c r="AH754" i="2"/>
  <c r="AH765" i="2"/>
  <c r="AH771" i="2"/>
  <c r="AH777" i="2"/>
  <c r="AH783" i="2"/>
  <c r="AH789" i="2"/>
  <c r="AH795" i="2"/>
  <c r="AH801" i="2"/>
  <c r="AH803" i="2"/>
  <c r="AH819" i="2"/>
  <c r="AH825" i="2"/>
  <c r="AH833" i="2"/>
  <c r="AH841" i="2"/>
  <c r="AH851" i="2"/>
  <c r="AH852" i="2"/>
  <c r="AH874" i="2"/>
  <c r="AH901" i="2"/>
  <c r="AH909" i="2"/>
  <c r="AH927" i="2"/>
  <c r="AH950" i="2"/>
  <c r="AH966" i="2"/>
  <c r="AH974" i="2"/>
  <c r="AH1011" i="2"/>
  <c r="AH1047" i="2"/>
  <c r="AH1083" i="2"/>
  <c r="AH1114" i="2"/>
  <c r="AH1119" i="2"/>
  <c r="AH1150" i="2"/>
  <c r="AH1155" i="2"/>
  <c r="AH1186" i="2"/>
  <c r="AH646" i="2"/>
  <c r="AH660" i="2"/>
  <c r="AH685" i="2"/>
  <c r="AH691" i="2"/>
  <c r="AH697" i="2"/>
  <c r="AH703" i="2"/>
  <c r="AH709" i="2"/>
  <c r="AH759" i="2"/>
  <c r="AH817" i="2"/>
  <c r="AH820" i="2"/>
  <c r="AH862" i="2"/>
  <c r="AH883" i="2"/>
  <c r="AH891" i="2"/>
  <c r="AH910" i="2"/>
  <c r="AH918" i="2"/>
  <c r="AH942" i="2"/>
  <c r="AH1009" i="2"/>
  <c r="AH1010" i="2"/>
  <c r="AH1045" i="2"/>
  <c r="AH1046" i="2"/>
  <c r="AH1081" i="2"/>
  <c r="AH1082" i="2"/>
  <c r="AH1117" i="2"/>
  <c r="AH1118" i="2"/>
  <c r="AH1153" i="2"/>
  <c r="AH1154" i="2"/>
  <c r="AH1196" i="2"/>
  <c r="AH1266" i="2"/>
  <c r="AH975" i="2"/>
  <c r="AH976" i="2"/>
  <c r="AH1208" i="2"/>
  <c r="AH1376" i="2"/>
  <c r="AH1382" i="2"/>
  <c r="AH1819" i="2"/>
  <c r="AH939" i="2"/>
  <c r="AH963" i="2"/>
  <c r="AH964" i="2"/>
  <c r="AH972" i="2"/>
  <c r="AH1109" i="2"/>
  <c r="AH1127" i="2"/>
  <c r="AH1145" i="2"/>
  <c r="AH1163" i="2"/>
  <c r="AH1181" i="2"/>
  <c r="AH1190" i="2"/>
  <c r="AH1220" i="2"/>
  <c r="AH1224" i="2"/>
  <c r="AH1574" i="2"/>
  <c r="AH936" i="2"/>
  <c r="AH940" i="2"/>
  <c r="AH951" i="2"/>
  <c r="AH952" i="2"/>
  <c r="AH990" i="2"/>
  <c r="AH1008" i="2"/>
  <c r="AH1026" i="2"/>
  <c r="AH1044" i="2"/>
  <c r="AH1062" i="2"/>
  <c r="AH1080" i="2"/>
  <c r="AH1098" i="2"/>
  <c r="AH1116" i="2"/>
  <c r="AH1134" i="2"/>
  <c r="AH1152" i="2"/>
  <c r="AH1170" i="2"/>
  <c r="AH948" i="2"/>
  <c r="AH960" i="2"/>
  <c r="AH1210" i="2"/>
  <c r="AH1248" i="2"/>
  <c r="AH981" i="2"/>
  <c r="AH982" i="2"/>
  <c r="AH999" i="2"/>
  <c r="AH1000" i="2"/>
  <c r="AH1017" i="2"/>
  <c r="AH1018" i="2"/>
  <c r="AH1035" i="2"/>
  <c r="AH1036" i="2"/>
  <c r="AH1053" i="2"/>
  <c r="AH1054" i="2"/>
  <c r="AH1061" i="2"/>
  <c r="AH1071" i="2"/>
  <c r="AH1072" i="2"/>
  <c r="AH1079" i="2"/>
  <c r="AH1089" i="2"/>
  <c r="AH1090" i="2"/>
  <c r="AH1097" i="2"/>
  <c r="AH1107" i="2"/>
  <c r="AH1125" i="2"/>
  <c r="AH1143" i="2"/>
  <c r="AH1161" i="2"/>
  <c r="AH1179" i="2"/>
  <c r="AH1204" i="2"/>
  <c r="AH1222" i="2"/>
  <c r="AH1228" i="2"/>
  <c r="AH1264" i="2"/>
  <c r="AH1282" i="2"/>
  <c r="AH1526" i="2"/>
  <c r="AH933" i="2"/>
  <c r="AH1108" i="2"/>
  <c r="AH1115" i="2"/>
  <c r="AH1126" i="2"/>
  <c r="AH1133" i="2"/>
  <c r="AH1144" i="2"/>
  <c r="AH1151" i="2"/>
  <c r="AH1162" i="2"/>
  <c r="AH1169" i="2"/>
  <c r="AH1180" i="2"/>
  <c r="AH1187" i="2"/>
  <c r="AH1198" i="2"/>
  <c r="AH1200" i="2"/>
  <c r="AH969" i="2"/>
  <c r="AH970" i="2"/>
  <c r="AH978" i="2"/>
  <c r="AH996" i="2"/>
  <c r="AH1014" i="2"/>
  <c r="AH1032" i="2"/>
  <c r="AH1050" i="2"/>
  <c r="AH1068" i="2"/>
  <c r="AH1086" i="2"/>
  <c r="AH1104" i="2"/>
  <c r="AH1122" i="2"/>
  <c r="AH1140" i="2"/>
  <c r="AH1158" i="2"/>
  <c r="AH1176" i="2"/>
  <c r="AH1246" i="2"/>
  <c r="AH1252" i="2"/>
  <c r="AH1490" i="2"/>
  <c r="AH1580" i="2"/>
  <c r="AH1191" i="2"/>
  <c r="AH1199" i="2"/>
  <c r="AH1223" i="2"/>
  <c r="AH1247" i="2"/>
  <c r="AH1278" i="2"/>
  <c r="AH1290" i="2"/>
  <c r="AH1302" i="2"/>
  <c r="AH1344" i="2"/>
  <c r="AH1829" i="2"/>
  <c r="AH1189" i="2"/>
  <c r="AH1215" i="2"/>
  <c r="AH1229" i="2"/>
  <c r="AH1253" i="2"/>
  <c r="AH1271" i="2"/>
  <c r="AH1273" i="2"/>
  <c r="AH1274" i="2"/>
  <c r="AH1283" i="2"/>
  <c r="AH1285" i="2"/>
  <c r="AH1286" i="2"/>
  <c r="AH1295" i="2"/>
  <c r="AH1297" i="2"/>
  <c r="AH1298" i="2"/>
  <c r="AH1307" i="2"/>
  <c r="AH1309" i="2"/>
  <c r="AH1310" i="2"/>
  <c r="AH1335" i="2"/>
  <c r="AH1336" i="2"/>
  <c r="AH1346" i="2"/>
  <c r="AH1381" i="2"/>
  <c r="AH1397" i="2"/>
  <c r="AH1409" i="2"/>
  <c r="AH1410" i="2"/>
  <c r="AH1448" i="2"/>
  <c r="AH1454" i="2"/>
  <c r="AH1478" i="2"/>
  <c r="AH1479" i="2"/>
  <c r="AH1484" i="2"/>
  <c r="AH1485" i="2"/>
  <c r="AH1486" i="2"/>
  <c r="AH1527" i="2"/>
  <c r="AH1528" i="2"/>
  <c r="AH1532" i="2"/>
  <c r="AH1562" i="2"/>
  <c r="AH1197" i="2"/>
  <c r="AH1370" i="2"/>
  <c r="AH1449" i="2"/>
  <c r="AH1450" i="2"/>
  <c r="AH1470" i="2"/>
  <c r="AH1514" i="2"/>
  <c r="AH1515" i="2"/>
  <c r="AH1520" i="2"/>
  <c r="AH1563" i="2"/>
  <c r="AH1564" i="2"/>
  <c r="AH1568" i="2"/>
  <c r="AH1238" i="2"/>
  <c r="AH1245" i="2"/>
  <c r="AH1262" i="2"/>
  <c r="AH1453" i="2"/>
  <c r="AH1213" i="2"/>
  <c r="AH1221" i="2"/>
  <c r="AH1235" i="2"/>
  <c r="AH1259" i="2"/>
  <c r="AH1272" i="2"/>
  <c r="AH1281" i="2"/>
  <c r="AH1284" i="2"/>
  <c r="AH1293" i="2"/>
  <c r="AH1296" i="2"/>
  <c r="AH1305" i="2"/>
  <c r="AH1308" i="2"/>
  <c r="AH1333" i="2"/>
  <c r="AH1375" i="2"/>
  <c r="AH1442" i="2"/>
  <c r="AH1476" i="2"/>
  <c r="AH1489" i="2"/>
  <c r="AH1542" i="2"/>
  <c r="AH1590" i="2"/>
  <c r="AH1195" i="2"/>
  <c r="AH1211" i="2"/>
  <c r="AH1269" i="2"/>
  <c r="AH1482" i="2"/>
  <c r="AH1512" i="2"/>
  <c r="AH1525" i="2"/>
  <c r="AH1578" i="2"/>
  <c r="AH1193" i="2"/>
  <c r="AH1203" i="2"/>
  <c r="AH1236" i="2"/>
  <c r="AH1243" i="2"/>
  <c r="AH1244" i="2"/>
  <c r="AH1260" i="2"/>
  <c r="AH1322" i="2"/>
  <c r="AH1217" i="2"/>
  <c r="AH1219" i="2"/>
  <c r="AH1241" i="2"/>
  <c r="AH1277" i="2"/>
  <c r="AH1279" i="2"/>
  <c r="AH1280" i="2"/>
  <c r="AH1289" i="2"/>
  <c r="AH1291" i="2"/>
  <c r="AH1292" i="2"/>
  <c r="AH1301" i="2"/>
  <c r="AH1303" i="2"/>
  <c r="AH1304" i="2"/>
  <c r="AH1313" i="2"/>
  <c r="AH1323" i="2"/>
  <c r="AH1324" i="2"/>
  <c r="AH1424" i="2"/>
  <c r="AH1425" i="2"/>
  <c r="AH1426" i="2"/>
  <c r="AH1441" i="2"/>
  <c r="AH1499" i="2"/>
  <c r="AH1505" i="2"/>
  <c r="AH1554" i="2"/>
  <c r="AH1585" i="2"/>
  <c r="AH1265" i="2"/>
  <c r="AH1267" i="2"/>
  <c r="AH1268" i="2"/>
  <c r="AH1535" i="2"/>
  <c r="AH1541" i="2"/>
  <c r="AH1587" i="2"/>
  <c r="AH1588" i="2"/>
  <c r="AH1589" i="2"/>
  <c r="AH1680" i="2"/>
  <c r="AH1790" i="2"/>
  <c r="AH1835" i="2"/>
  <c r="AH1371" i="2"/>
  <c r="AH1372" i="2"/>
  <c r="AH1403" i="2"/>
  <c r="AH1404" i="2"/>
  <c r="AH1443" i="2"/>
  <c r="AH1444" i="2"/>
  <c r="AH1584" i="2"/>
  <c r="AH1617" i="2"/>
  <c r="AH1659" i="2"/>
  <c r="AH2298" i="2"/>
  <c r="AH1332" i="2"/>
  <c r="AH1341" i="2"/>
  <c r="AH1342" i="2"/>
  <c r="AH1383" i="2"/>
  <c r="AH1384" i="2"/>
  <c r="AH1415" i="2"/>
  <c r="AH1416" i="2"/>
  <c r="AH1455" i="2"/>
  <c r="AH1456" i="2"/>
  <c r="AH1673" i="2"/>
  <c r="AH1753" i="2"/>
  <c r="AH1361" i="2"/>
  <c r="AH1362" i="2"/>
  <c r="AH1389" i="2"/>
  <c r="AH1390" i="2"/>
  <c r="AH1421" i="2"/>
  <c r="AH1422" i="2"/>
  <c r="AH1446" i="2"/>
  <c r="AH1461" i="2"/>
  <c r="AH1462" i="2"/>
  <c r="AH1475" i="2"/>
  <c r="AH1488" i="2"/>
  <c r="AH1497" i="2"/>
  <c r="AH1498" i="2"/>
  <c r="AH1511" i="2"/>
  <c r="AH1524" i="2"/>
  <c r="AH1533" i="2"/>
  <c r="AH1534" i="2"/>
  <c r="AH1547" i="2"/>
  <c r="AH1560" i="2"/>
  <c r="AH1569" i="2"/>
  <c r="AH1570" i="2"/>
  <c r="AH1602" i="2"/>
  <c r="AH1635" i="2"/>
  <c r="AH1319" i="2"/>
  <c r="AH1320" i="2"/>
  <c r="AH1347" i="2"/>
  <c r="AH1348" i="2"/>
  <c r="AH1395" i="2"/>
  <c r="AH1396" i="2"/>
  <c r="AH1427" i="2"/>
  <c r="AH1428" i="2"/>
  <c r="AH1452" i="2"/>
  <c r="AH1583" i="2"/>
  <c r="AH1595" i="2"/>
  <c r="AH1608" i="2"/>
  <c r="AH1610" i="2"/>
  <c r="AH1641" i="2"/>
  <c r="AH1689" i="2"/>
  <c r="AH1742" i="2"/>
  <c r="AH1765" i="2"/>
  <c r="AH1337" i="2"/>
  <c r="AH1368" i="2"/>
  <c r="AH1401" i="2"/>
  <c r="AH1402" i="2"/>
  <c r="AH1434" i="2"/>
  <c r="AH1458" i="2"/>
  <c r="AH1467" i="2"/>
  <c r="AH1468" i="2"/>
  <c r="AH1494" i="2"/>
  <c r="AH1503" i="2"/>
  <c r="AH1504" i="2"/>
  <c r="AH1530" i="2"/>
  <c r="AH1539" i="2"/>
  <c r="AH1540" i="2"/>
  <c r="AH1566" i="2"/>
  <c r="AH1575" i="2"/>
  <c r="AH1576" i="2"/>
  <c r="AH1683" i="2"/>
  <c r="AH1749" i="2"/>
  <c r="AH1329" i="2"/>
  <c r="AH1330" i="2"/>
  <c r="AH1338" i="2"/>
  <c r="AH1353" i="2"/>
  <c r="AH1354" i="2"/>
  <c r="AH1407" i="2"/>
  <c r="AH1408" i="2"/>
  <c r="AH1439" i="2"/>
  <c r="AH1440" i="2"/>
  <c r="AH1951" i="2"/>
  <c r="AH1374" i="2"/>
  <c r="AH1413" i="2"/>
  <c r="AH1414" i="2"/>
  <c r="AH1473" i="2"/>
  <c r="AH1509" i="2"/>
  <c r="AH1545" i="2"/>
  <c r="AH1546" i="2"/>
  <c r="AH1559" i="2"/>
  <c r="AH1622" i="2"/>
  <c r="AH1911" i="2"/>
  <c r="AH1942" i="2"/>
  <c r="AH1317" i="2"/>
  <c r="AH1325" i="2"/>
  <c r="AH1359" i="2"/>
  <c r="AH1360" i="2"/>
  <c r="AH1379" i="2"/>
  <c r="AH1380" i="2"/>
  <c r="AH1419" i="2"/>
  <c r="AH1420" i="2"/>
  <c r="AH1451" i="2"/>
  <c r="AH1581" i="2"/>
  <c r="AH1582" i="2"/>
  <c r="AH1599" i="2"/>
  <c r="AH1620" i="2"/>
  <c r="AH1718" i="2"/>
  <c r="AH1883" i="2"/>
  <c r="AH1591" i="2"/>
  <c r="AH1609" i="2"/>
  <c r="AH1638" i="2"/>
  <c r="AH1649" i="2"/>
  <c r="AH1654" i="2"/>
  <c r="AH1658" i="2"/>
  <c r="AH1678" i="2"/>
  <c r="AH1706" i="2"/>
  <c r="AH1709" i="2"/>
  <c r="AH1736" i="2"/>
  <c r="AH1763" i="2"/>
  <c r="AH1773" i="2"/>
  <c r="AH1785" i="2"/>
  <c r="AH1793" i="2"/>
  <c r="AH1794" i="2"/>
  <c r="AH1795" i="2"/>
  <c r="AH1820" i="2"/>
  <c r="AH1856" i="2"/>
  <c r="AH1880" i="2"/>
  <c r="AH1888" i="2"/>
  <c r="AH1952" i="2"/>
  <c r="AH1966" i="2"/>
  <c r="AH1967" i="2"/>
  <c r="AH1607" i="2"/>
  <c r="AH1627" i="2"/>
  <c r="AH1637" i="2"/>
  <c r="AH1644" i="2"/>
  <c r="AH1662" i="2"/>
  <c r="AH1686" i="2"/>
  <c r="AH1690" i="2"/>
  <c r="AH1699" i="2"/>
  <c r="AH1721" i="2"/>
  <c r="AH1728" i="2"/>
  <c r="AH1745" i="2"/>
  <c r="AH1752" i="2"/>
  <c r="AH1761" i="2"/>
  <c r="AH1771" i="2"/>
  <c r="AH1811" i="2"/>
  <c r="AH1825" i="2"/>
  <c r="AH1847" i="2"/>
  <c r="AH1876" i="2"/>
  <c r="AH1877" i="2"/>
  <c r="AH1878" i="2"/>
  <c r="AH1887" i="2"/>
  <c r="AH1948" i="2"/>
  <c r="AH1949" i="2"/>
  <c r="AH1950" i="2"/>
  <c r="AH1959" i="2"/>
  <c r="AH1965" i="2"/>
  <c r="AH1603" i="2"/>
  <c r="AH1619" i="2"/>
  <c r="AH1624" i="2"/>
  <c r="AH1628" i="2"/>
  <c r="AH1655" i="2"/>
  <c r="AH1669" i="2"/>
  <c r="AH1679" i="2"/>
  <c r="AH1692" i="2"/>
  <c r="AH1696" i="2"/>
  <c r="AH1705" i="2"/>
  <c r="AH1732" i="2"/>
  <c r="AH1735" i="2"/>
  <c r="AH1810" i="2"/>
  <c r="AH1846" i="2"/>
  <c r="AH1893" i="2"/>
  <c r="AH1925" i="2"/>
  <c r="AH1981" i="2"/>
  <c r="AH1989" i="2"/>
  <c r="AH2005" i="2"/>
  <c r="AH2013" i="2"/>
  <c r="AH2029" i="2"/>
  <c r="AH1604" i="2"/>
  <c r="AH1626" i="2"/>
  <c r="AH1651" i="2"/>
  <c r="AH1666" i="2"/>
  <c r="AH1670" i="2"/>
  <c r="AH1698" i="2"/>
  <c r="AH1702" i="2"/>
  <c r="AH1711" i="2"/>
  <c r="AH1724" i="2"/>
  <c r="AH1748" i="2"/>
  <c r="AH1756" i="2"/>
  <c r="AH1769" i="2"/>
  <c r="AH1816" i="2"/>
  <c r="AH1852" i="2"/>
  <c r="AH1924" i="2"/>
  <c r="AH1615" i="2"/>
  <c r="AH1633" i="2"/>
  <c r="AH1648" i="2"/>
  <c r="AH1652" i="2"/>
  <c r="AH1668" i="2"/>
  <c r="AH1704" i="2"/>
  <c r="AH1708" i="2"/>
  <c r="AH1727" i="2"/>
  <c r="AH1734" i="2"/>
  <c r="AH1751" i="2"/>
  <c r="AH1768" i="2"/>
  <c r="AH1770" i="2"/>
  <c r="AH1775" i="2"/>
  <c r="AH1777" i="2"/>
  <c r="AH1823" i="2"/>
  <c r="AH1824" i="2"/>
  <c r="AH1859" i="2"/>
  <c r="AH1860" i="2"/>
  <c r="AH1869" i="2"/>
  <c r="AH1931" i="2"/>
  <c r="AH1932" i="2"/>
  <c r="AH1941" i="2"/>
  <c r="AH1979" i="2"/>
  <c r="AH1995" i="2"/>
  <c r="AH2003" i="2"/>
  <c r="AH2019" i="2"/>
  <c r="AH2027" i="2"/>
  <c r="AH2111" i="2"/>
  <c r="AH1616" i="2"/>
  <c r="AH1630" i="2"/>
  <c r="AH1634" i="2"/>
  <c r="AH1643" i="2"/>
  <c r="AH1661" i="2"/>
  <c r="AH1675" i="2"/>
  <c r="AH1676" i="2"/>
  <c r="AH1685" i="2"/>
  <c r="AH1714" i="2"/>
  <c r="AH1717" i="2"/>
  <c r="AH1738" i="2"/>
  <c r="AH1741" i="2"/>
  <c r="AH1759" i="2"/>
  <c r="AH1774" i="2"/>
  <c r="AH1780" i="2"/>
  <c r="AH1787" i="2"/>
  <c r="AH1809" i="2"/>
  <c r="AH1845" i="2"/>
  <c r="AH1875" i="2"/>
  <c r="AH1907" i="2"/>
  <c r="AH1947" i="2"/>
  <c r="AH1978" i="2"/>
  <c r="AH2002" i="2"/>
  <c r="AH2026" i="2"/>
  <c r="AH2124" i="2"/>
  <c r="AH1601" i="2"/>
  <c r="AH1632" i="2"/>
  <c r="AH1672" i="2"/>
  <c r="AH1688" i="2"/>
  <c r="AH1691" i="2"/>
  <c r="AH1730" i="2"/>
  <c r="AH1898" i="2"/>
  <c r="AH1906" i="2"/>
  <c r="AH1597" i="2"/>
  <c r="AH1625" i="2"/>
  <c r="AH1639" i="2"/>
  <c r="AH1674" i="2"/>
  <c r="AH1694" i="2"/>
  <c r="AH1697" i="2"/>
  <c r="AH1716" i="2"/>
  <c r="AH1733" i="2"/>
  <c r="AH1740" i="2"/>
  <c r="AH1754" i="2"/>
  <c r="AH1757" i="2"/>
  <c r="AH1801" i="2"/>
  <c r="AH1807" i="2"/>
  <c r="AH1821" i="2"/>
  <c r="AH1843" i="2"/>
  <c r="AH1857" i="2"/>
  <c r="AH1912" i="2"/>
  <c r="AH1913" i="2"/>
  <c r="AH1914" i="2"/>
  <c r="AH1923" i="2"/>
  <c r="AH1969" i="2"/>
  <c r="AH1598" i="2"/>
  <c r="AH1613" i="2"/>
  <c r="AH1636" i="2"/>
  <c r="AH1640" i="2"/>
  <c r="AH1657" i="2"/>
  <c r="AH1667" i="2"/>
  <c r="AH1681" i="2"/>
  <c r="AH1682" i="2"/>
  <c r="AH1700" i="2"/>
  <c r="AH1703" i="2"/>
  <c r="AH1720" i="2"/>
  <c r="AH1723" i="2"/>
  <c r="AH1744" i="2"/>
  <c r="AH1747" i="2"/>
  <c r="AH1815" i="2"/>
  <c r="AH1851" i="2"/>
  <c r="AH1889" i="2"/>
  <c r="AH1961" i="2"/>
  <c r="AH1977" i="2"/>
  <c r="AH1986" i="2"/>
  <c r="AH1993" i="2"/>
  <c r="AH2001" i="2"/>
  <c r="AH2010" i="2"/>
  <c r="AH2017" i="2"/>
  <c r="AH2025" i="2"/>
  <c r="AH2034" i="2"/>
  <c r="AH2086" i="2"/>
  <c r="AH1796" i="2"/>
  <c r="AH1800" i="2"/>
  <c r="AH1837" i="2"/>
  <c r="AH1867" i="2"/>
  <c r="AH1885" i="2"/>
  <c r="AH1903" i="2"/>
  <c r="AH1921" i="2"/>
  <c r="AH1939" i="2"/>
  <c r="AH1957" i="2"/>
  <c r="AH1975" i="2"/>
  <c r="AH2324" i="2"/>
  <c r="AH2325" i="2"/>
  <c r="AH1784" i="2"/>
  <c r="AH1788" i="2"/>
  <c r="AH1982" i="2"/>
  <c r="AH1994" i="2"/>
  <c r="AH2006" i="2"/>
  <c r="AH2018" i="2"/>
  <c r="AH2030" i="2"/>
  <c r="AH2061" i="2"/>
  <c r="AH2080" i="2"/>
  <c r="AH2148" i="2"/>
  <c r="AH2167" i="2"/>
  <c r="AH2233" i="2"/>
  <c r="AH1778" i="2"/>
  <c r="AH1814" i="2"/>
  <c r="AH1818" i="2"/>
  <c r="AH1850" i="2"/>
  <c r="AH1854" i="2"/>
  <c r="AH1874" i="2"/>
  <c r="AH1892" i="2"/>
  <c r="AH1910" i="2"/>
  <c r="AH1928" i="2"/>
  <c r="AH1946" i="2"/>
  <c r="AH1964" i="2"/>
  <c r="AH2038" i="2"/>
  <c r="AH2041" i="2"/>
  <c r="AH2083" i="2"/>
  <c r="AH2125" i="2"/>
  <c r="AH2142" i="2"/>
  <c r="AH2160" i="2"/>
  <c r="AH2162" i="2"/>
  <c r="AH2163" i="2"/>
  <c r="AH1776" i="2"/>
  <c r="AH1782" i="2"/>
  <c r="AH2059" i="2"/>
  <c r="AH2071" i="2"/>
  <c r="AH2072" i="2"/>
  <c r="AH2073" i="2"/>
  <c r="AH2109" i="2"/>
  <c r="AH2172" i="2"/>
  <c r="AH2190" i="2"/>
  <c r="AH1783" i="2"/>
  <c r="AH1808" i="2"/>
  <c r="AH1812" i="2"/>
  <c r="AH1844" i="2"/>
  <c r="AH1848" i="2"/>
  <c r="AH2040" i="2"/>
  <c r="AH2082" i="2"/>
  <c r="AH2166" i="2"/>
  <c r="AH1813" i="2"/>
  <c r="AH1849" i="2"/>
  <c r="AH1873" i="2"/>
  <c r="AH1891" i="2"/>
  <c r="AH1909" i="2"/>
  <c r="AH1927" i="2"/>
  <c r="AH1945" i="2"/>
  <c r="AH2037" i="2"/>
  <c r="AH2076" i="2"/>
  <c r="AH2103" i="2"/>
  <c r="AH2107" i="2"/>
  <c r="AH2129" i="2"/>
  <c r="AH2135" i="2"/>
  <c r="AH2177" i="2"/>
  <c r="AH2203" i="2"/>
  <c r="AH2211" i="2"/>
  <c r="AH1764" i="2"/>
  <c r="AH1806" i="2"/>
  <c r="AH1838" i="2"/>
  <c r="AH1842" i="2"/>
  <c r="AH1868" i="2"/>
  <c r="AH1886" i="2"/>
  <c r="AH1904" i="2"/>
  <c r="AH1922" i="2"/>
  <c r="AH1940" i="2"/>
  <c r="AH1958" i="2"/>
  <c r="AH1976" i="2"/>
  <c r="AH2050" i="2"/>
  <c r="AH2055" i="2"/>
  <c r="AH2153" i="2"/>
  <c r="AH2159" i="2"/>
  <c r="AH1802" i="2"/>
  <c r="AH2101" i="2"/>
  <c r="AH2208" i="2"/>
  <c r="AH1832" i="2"/>
  <c r="AH1836" i="2"/>
  <c r="AH1866" i="2"/>
  <c r="AH1884" i="2"/>
  <c r="AH1902" i="2"/>
  <c r="AH1920" i="2"/>
  <c r="AH1938" i="2"/>
  <c r="AH1956" i="2"/>
  <c r="AH1974" i="2"/>
  <c r="AH2069" i="2"/>
  <c r="AH2096" i="2"/>
  <c r="AH2097" i="2"/>
  <c r="AH2195" i="2"/>
  <c r="AH2202" i="2"/>
  <c r="AH2213" i="2"/>
  <c r="AH2230" i="2"/>
  <c r="AH2234" i="2"/>
  <c r="AH2471" i="2"/>
  <c r="AH2691" i="2"/>
  <c r="AH2056" i="2"/>
  <c r="AH2186" i="2"/>
  <c r="AH2204" i="2"/>
  <c r="AH2329" i="2"/>
  <c r="AH2342" i="2"/>
  <c r="AH2343" i="2"/>
  <c r="AH2344" i="2"/>
  <c r="AH2348" i="2"/>
  <c r="AH2688" i="2"/>
  <c r="AH2885" i="2"/>
  <c r="AH2975" i="2"/>
  <c r="AH3105" i="2"/>
  <c r="AH2093" i="2"/>
  <c r="AH2102" i="2"/>
  <c r="AH2110" i="2"/>
  <c r="AH2117" i="2"/>
  <c r="AH2168" i="2"/>
  <c r="AH2176" i="2"/>
  <c r="AH2183" i="2"/>
  <c r="AH2201" i="2"/>
  <c r="AH2212" i="2"/>
  <c r="AH2227" i="2"/>
  <c r="AH2266" i="2"/>
  <c r="AH2291" i="2"/>
  <c r="AH2296" i="2"/>
  <c r="AH2468" i="2"/>
  <c r="AH2223" i="2"/>
  <c r="AH2260" i="2"/>
  <c r="AH2315" i="2"/>
  <c r="AH2334" i="2"/>
  <c r="AH2402" i="2"/>
  <c r="AH2429" i="2"/>
  <c r="AH2443" i="2"/>
  <c r="AH2068" i="2"/>
  <c r="AH2075" i="2"/>
  <c r="AH2134" i="2"/>
  <c r="AH2141" i="2"/>
  <c r="AH2158" i="2"/>
  <c r="AH2221" i="2"/>
  <c r="AH2243" i="2"/>
  <c r="AH2248" i="2"/>
  <c r="AH2254" i="2"/>
  <c r="AH2277" i="2"/>
  <c r="AH2288" i="2"/>
  <c r="AH2294" i="2"/>
  <c r="AH2302" i="2"/>
  <c r="AH2347" i="2"/>
  <c r="AH2392" i="2"/>
  <c r="AH2054" i="2"/>
  <c r="AH2060" i="2"/>
  <c r="AH2092" i="2"/>
  <c r="AH2099" i="2"/>
  <c r="AH2108" i="2"/>
  <c r="AH2116" i="2"/>
  <c r="AH2123" i="2"/>
  <c r="AH2165" i="2"/>
  <c r="AH2174" i="2"/>
  <c r="AH2182" i="2"/>
  <c r="AH2200" i="2"/>
  <c r="AH2215" i="2"/>
  <c r="AH2246" i="2"/>
  <c r="AH2283" i="2"/>
  <c r="AH2284" i="2"/>
  <c r="AH2189" i="2"/>
  <c r="AH2207" i="2"/>
  <c r="AH2245" i="2"/>
  <c r="AH2274" i="2"/>
  <c r="AH2312" i="2"/>
  <c r="AH2039" i="2"/>
  <c r="AH2045" i="2"/>
  <c r="AH2051" i="2"/>
  <c r="AH2066" i="2"/>
  <c r="AH2074" i="2"/>
  <c r="AH2081" i="2"/>
  <c r="AH2132" i="2"/>
  <c r="AH2140" i="2"/>
  <c r="AH2147" i="2"/>
  <c r="AH2156" i="2"/>
  <c r="AH2237" i="2"/>
  <c r="AH2242" i="2"/>
  <c r="AH2268" i="2"/>
  <c r="AH2287" i="2"/>
  <c r="AH2356" i="2"/>
  <c r="AH2057" i="2"/>
  <c r="AH2090" i="2"/>
  <c r="AH2098" i="2"/>
  <c r="AH2105" i="2"/>
  <c r="AH2114" i="2"/>
  <c r="AH2122" i="2"/>
  <c r="AH2164" i="2"/>
  <c r="AH2171" i="2"/>
  <c r="AH2180" i="2"/>
  <c r="AH2198" i="2"/>
  <c r="AH2240" i="2"/>
  <c r="AH2262" i="2"/>
  <c r="AH2305" i="2"/>
  <c r="AH2306" i="2"/>
  <c r="AH2317" i="2"/>
  <c r="AH2330" i="2"/>
  <c r="AH2229" i="2"/>
  <c r="AH2249" i="2"/>
  <c r="AH2280" i="2"/>
  <c r="AH2289" i="2"/>
  <c r="AH2333" i="2"/>
  <c r="AH2387" i="2"/>
  <c r="AH2418" i="2"/>
  <c r="AH2422" i="2"/>
  <c r="AH2591" i="2"/>
  <c r="AH2625" i="2"/>
  <c r="AH2655" i="2"/>
  <c r="AH2297" i="2"/>
  <c r="AH2304" i="2"/>
  <c r="AH2322" i="2"/>
  <c r="AH2340" i="2"/>
  <c r="AH2359" i="2"/>
  <c r="AH2360" i="2"/>
  <c r="AH2380" i="2"/>
  <c r="AH2384" i="2"/>
  <c r="AH2425" i="2"/>
  <c r="AH2459" i="2"/>
  <c r="AH2588" i="2"/>
  <c r="AH2594" i="2"/>
  <c r="AH2214" i="2"/>
  <c r="AH2220" i="2"/>
  <c r="AH2226" i="2"/>
  <c r="AH2235" i="2"/>
  <c r="AH2255" i="2"/>
  <c r="AH2261" i="2"/>
  <c r="AH2267" i="2"/>
  <c r="AH2273" i="2"/>
  <c r="AH2313" i="2"/>
  <c r="AH2331" i="2"/>
  <c r="AH2383" i="2"/>
  <c r="AH2560" i="2"/>
  <c r="AH2563" i="2"/>
  <c r="AH2349" i="2"/>
  <c r="AH2375" i="2"/>
  <c r="AH2452" i="2"/>
  <c r="AH2279" i="2"/>
  <c r="AH2286" i="2"/>
  <c r="AH2295" i="2"/>
  <c r="AH2303" i="2"/>
  <c r="AH2321" i="2"/>
  <c r="AH2339" i="2"/>
  <c r="AH2455" i="2"/>
  <c r="AH2456" i="2"/>
  <c r="AH2232" i="2"/>
  <c r="AH2247" i="2"/>
  <c r="AH2285" i="2"/>
  <c r="AH2310" i="2"/>
  <c r="AH2328" i="2"/>
  <c r="AH2346" i="2"/>
  <c r="AH2368" i="2"/>
  <c r="AH2219" i="2"/>
  <c r="AH2225" i="2"/>
  <c r="AH2244" i="2"/>
  <c r="AH2319" i="2"/>
  <c r="AH2320" i="2"/>
  <c r="AH2337" i="2"/>
  <c r="AH2338" i="2"/>
  <c r="AH2364" i="2"/>
  <c r="AH2371" i="2"/>
  <c r="AH2372" i="2"/>
  <c r="AH2410" i="2"/>
  <c r="AH2441" i="2"/>
  <c r="AH2528" i="2"/>
  <c r="AH2231" i="2"/>
  <c r="AH2238" i="2"/>
  <c r="AH2253" i="2"/>
  <c r="AH2259" i="2"/>
  <c r="AH2265" i="2"/>
  <c r="AH2271" i="2"/>
  <c r="AH2301" i="2"/>
  <c r="AH2399" i="2"/>
  <c r="AH2406" i="2"/>
  <c r="AH2413" i="2"/>
  <c r="AH2414" i="2"/>
  <c r="AH2503" i="2"/>
  <c r="AH2520" i="2"/>
  <c r="AH2397" i="2"/>
  <c r="AH2417" i="2"/>
  <c r="AH2436" i="2"/>
  <c r="AH2440" i="2"/>
  <c r="AH2469" i="2"/>
  <c r="AH2480" i="2"/>
  <c r="AH2582" i="2"/>
  <c r="AH2584" i="2"/>
  <c r="AH2587" i="2"/>
  <c r="AH2652" i="2"/>
  <c r="AH2658" i="2"/>
  <c r="AH2363" i="2"/>
  <c r="AH2394" i="2"/>
  <c r="AH2398" i="2"/>
  <c r="AH2427" i="2"/>
  <c r="AH2447" i="2"/>
  <c r="AH2466" i="2"/>
  <c r="AH2470" i="2"/>
  <c r="AH2473" i="2"/>
  <c r="AH2492" i="2"/>
  <c r="AH2494" i="2"/>
  <c r="AH2514" i="2"/>
  <c r="AH2610" i="2"/>
  <c r="AH2628" i="2"/>
  <c r="AH2373" i="2"/>
  <c r="AH2382" i="2"/>
  <c r="AH2385" i="2"/>
  <c r="AH2405" i="2"/>
  <c r="AH2424" i="2"/>
  <c r="AH2428" i="2"/>
  <c r="AH2457" i="2"/>
  <c r="AH2488" i="2"/>
  <c r="AH2546" i="2"/>
  <c r="AH2581" i="2"/>
  <c r="AH2609" i="2"/>
  <c r="AH2358" i="2"/>
  <c r="AH2370" i="2"/>
  <c r="AH2374" i="2"/>
  <c r="AH2386" i="2"/>
  <c r="AH2415" i="2"/>
  <c r="AH2435" i="2"/>
  <c r="AH2454" i="2"/>
  <c r="AH2458" i="2"/>
  <c r="AH2513" i="2"/>
  <c r="AH2522" i="2"/>
  <c r="AH2600" i="2"/>
  <c r="AH2601" i="2"/>
  <c r="AH2606" i="2"/>
  <c r="AH2361" i="2"/>
  <c r="AH2393" i="2"/>
  <c r="AH2412" i="2"/>
  <c r="AH2416" i="2"/>
  <c r="AH2445" i="2"/>
  <c r="AH2465" i="2"/>
  <c r="AH2479" i="2"/>
  <c r="AH2602" i="2"/>
  <c r="AH2357" i="2"/>
  <c r="AH2362" i="2"/>
  <c r="AH2381" i="2"/>
  <c r="AH2403" i="2"/>
  <c r="AH2423" i="2"/>
  <c r="AH2442" i="2"/>
  <c r="AH2446" i="2"/>
  <c r="AH2491" i="2"/>
  <c r="AH2516" i="2"/>
  <c r="AH2369" i="2"/>
  <c r="AH2400" i="2"/>
  <c r="AH2404" i="2"/>
  <c r="AH2433" i="2"/>
  <c r="AH2453" i="2"/>
  <c r="AH2472" i="2"/>
  <c r="AH2484" i="2"/>
  <c r="AH2507" i="2"/>
  <c r="AH2510" i="2"/>
  <c r="AH2561" i="2"/>
  <c r="AH2567" i="2"/>
  <c r="AH2732" i="2"/>
  <c r="AH2352" i="2"/>
  <c r="AH2391" i="2"/>
  <c r="AH2411" i="2"/>
  <c r="AH2430" i="2"/>
  <c r="AH2434" i="2"/>
  <c r="AH2463" i="2"/>
  <c r="AH2477" i="2"/>
  <c r="AH2564" i="2"/>
  <c r="AH2599" i="2"/>
  <c r="AH2476" i="2"/>
  <c r="AH2499" i="2"/>
  <c r="AH2519" i="2"/>
  <c r="AH2532" i="2"/>
  <c r="AH2547" i="2"/>
  <c r="AH2644" i="2"/>
  <c r="AH2651" i="2"/>
  <c r="AH2694" i="2"/>
  <c r="AH2716" i="2"/>
  <c r="AH2727" i="2"/>
  <c r="AH2735" i="2"/>
  <c r="AH2859" i="2"/>
  <c r="AH2483" i="2"/>
  <c r="AH2500" i="2"/>
  <c r="AH2505" i="2"/>
  <c r="AH2525" i="2"/>
  <c r="AH2538" i="2"/>
  <c r="AH2548" i="2"/>
  <c r="AH2565" i="2"/>
  <c r="AH2574" i="2"/>
  <c r="AH2589" i="2"/>
  <c r="AH2607" i="2"/>
  <c r="AH2724" i="2"/>
  <c r="AH2490" i="2"/>
  <c r="AH2511" i="2"/>
  <c r="AH2531" i="2"/>
  <c r="AH2544" i="2"/>
  <c r="AH2556" i="2"/>
  <c r="AH2573" i="2"/>
  <c r="AH2590" i="2"/>
  <c r="AH2598" i="2"/>
  <c r="AH2608" i="2"/>
  <c r="AH2615" i="2"/>
  <c r="AH2627" i="2"/>
  <c r="AH2637" i="2"/>
  <c r="AH2723" i="2"/>
  <c r="AH2512" i="2"/>
  <c r="AH2517" i="2"/>
  <c r="AH2537" i="2"/>
  <c r="AH2555" i="2"/>
  <c r="AH2597" i="2"/>
  <c r="AH2614" i="2"/>
  <c r="AH2634" i="2"/>
  <c r="AH2679" i="2"/>
  <c r="AH2792" i="2"/>
  <c r="AH2796" i="2"/>
  <c r="AH2819" i="2"/>
  <c r="AH2518" i="2"/>
  <c r="AH2523" i="2"/>
  <c r="AH2580" i="2"/>
  <c r="AH2676" i="2"/>
  <c r="AH2766" i="2"/>
  <c r="AH2795" i="2"/>
  <c r="AH2837" i="2"/>
  <c r="AH2482" i="2"/>
  <c r="AH2496" i="2"/>
  <c r="AH2524" i="2"/>
  <c r="AH2529" i="2"/>
  <c r="AH2572" i="2"/>
  <c r="AH2579" i="2"/>
  <c r="AH2595" i="2"/>
  <c r="AH2636" i="2"/>
  <c r="AH2675" i="2"/>
  <c r="AH2703" i="2"/>
  <c r="AH2762" i="2"/>
  <c r="AH2478" i="2"/>
  <c r="AH2530" i="2"/>
  <c r="AH2535" i="2"/>
  <c r="AH2553" i="2"/>
  <c r="AH2596" i="2"/>
  <c r="AH2604" i="2"/>
  <c r="AH2640" i="2"/>
  <c r="AH2664" i="2"/>
  <c r="AH2667" i="2"/>
  <c r="AH2765" i="2"/>
  <c r="AH2487" i="2"/>
  <c r="AH2495" i="2"/>
  <c r="AH2502" i="2"/>
  <c r="AH2536" i="2"/>
  <c r="AH2541" i="2"/>
  <c r="AH2550" i="2"/>
  <c r="AH2554" i="2"/>
  <c r="AH2562" i="2"/>
  <c r="AH2577" i="2"/>
  <c r="AH2586" i="2"/>
  <c r="AH2603" i="2"/>
  <c r="AH2639" i="2"/>
  <c r="AH2663" i="2"/>
  <c r="AH2744" i="2"/>
  <c r="AH2624" i="2"/>
  <c r="AH2643" i="2"/>
  <c r="AH2665" i="2"/>
  <c r="AH2677" i="2"/>
  <c r="AH2690" i="2"/>
  <c r="AH2976" i="2"/>
  <c r="AH2620" i="2"/>
  <c r="AH2632" i="2"/>
  <c r="AH2654" i="2"/>
  <c r="AH2678" i="2"/>
  <c r="AH2698" i="2"/>
  <c r="AH2702" i="2"/>
  <c r="AH2725" i="2"/>
  <c r="AH2737" i="2"/>
  <c r="AH2776" i="2"/>
  <c r="AH2878" i="2"/>
  <c r="AH2641" i="2"/>
  <c r="AH2662" i="2"/>
  <c r="AH2686" i="2"/>
  <c r="AH2710" i="2"/>
  <c r="AH2714" i="2"/>
  <c r="AH2726" i="2"/>
  <c r="AH2738" i="2"/>
  <c r="AH2759" i="2"/>
  <c r="AH2817" i="2"/>
  <c r="AH2823" i="2"/>
  <c r="AH2877" i="2"/>
  <c r="AH2631" i="2"/>
  <c r="AH2642" i="2"/>
  <c r="AH2650" i="2"/>
  <c r="AH2674" i="2"/>
  <c r="AH2697" i="2"/>
  <c r="AH2722" i="2"/>
  <c r="AH2734" i="2"/>
  <c r="AH2805" i="2"/>
  <c r="AH2808" i="2"/>
  <c r="AH2855" i="2"/>
  <c r="AH2861" i="2"/>
  <c r="AH2661" i="2"/>
  <c r="AH2685" i="2"/>
  <c r="AH2709" i="2"/>
  <c r="AH2827" i="2"/>
  <c r="AH2835" i="2"/>
  <c r="AH2874" i="2"/>
  <c r="AH2875" i="2"/>
  <c r="AH2618" i="2"/>
  <c r="AH2629" i="2"/>
  <c r="AH2649" i="2"/>
  <c r="AH2673" i="2"/>
  <c r="AH2695" i="2"/>
  <c r="AH2721" i="2"/>
  <c r="AH2733" i="2"/>
  <c r="AH2781" i="2"/>
  <c r="AH2787" i="2"/>
  <c r="AH2802" i="2"/>
  <c r="AH2820" i="2"/>
  <c r="AH2826" i="2"/>
  <c r="AH2841" i="2"/>
  <c r="AH2844" i="2"/>
  <c r="AH2917" i="2"/>
  <c r="AH2630" i="2"/>
  <c r="AH2638" i="2"/>
  <c r="AH2659" i="2"/>
  <c r="AH2683" i="2"/>
  <c r="AH2696" i="2"/>
  <c r="AH2707" i="2"/>
  <c r="AH2799" i="2"/>
  <c r="AH2893" i="2"/>
  <c r="AH2626" i="2"/>
  <c r="AH2647" i="2"/>
  <c r="AH2660" i="2"/>
  <c r="AH2671" i="2"/>
  <c r="AH2684" i="2"/>
  <c r="AH2692" i="2"/>
  <c r="AH2708" i="2"/>
  <c r="AH2719" i="2"/>
  <c r="AH2731" i="2"/>
  <c r="AH2743" i="2"/>
  <c r="AH2772" i="2"/>
  <c r="AH2845" i="2"/>
  <c r="AH2768" i="2"/>
  <c r="AH2782" i="2"/>
  <c r="AH2822" i="2"/>
  <c r="AH2830" i="2"/>
  <c r="AH2840" i="2"/>
  <c r="AH2848" i="2"/>
  <c r="AH2858" i="2"/>
  <c r="AH2892" i="2"/>
  <c r="AH2911" i="2"/>
  <c r="AH3113" i="2"/>
  <c r="AH2752" i="2"/>
  <c r="AH2788" i="2"/>
  <c r="AH2812" i="2"/>
  <c r="AH2866" i="2"/>
  <c r="AH2876" i="2"/>
  <c r="AH2890" i="2"/>
  <c r="AH2916" i="2"/>
  <c r="AH2798" i="2"/>
  <c r="AH2895" i="2"/>
  <c r="AH2935" i="2"/>
  <c r="AH2936" i="2"/>
  <c r="AH3104" i="2"/>
  <c r="AH2751" i="2"/>
  <c r="AH2774" i="2"/>
  <c r="AH2811" i="2"/>
  <c r="AH2836" i="2"/>
  <c r="AH2889" i="2"/>
  <c r="AH2910" i="2"/>
  <c r="AH2914" i="2"/>
  <c r="AH3056" i="2"/>
  <c r="AH3068" i="2"/>
  <c r="AH2758" i="2"/>
  <c r="AH2804" i="2"/>
  <c r="AH2828" i="2"/>
  <c r="AH2829" i="2"/>
  <c r="AH2846" i="2"/>
  <c r="AH2847" i="2"/>
  <c r="AH2854" i="2"/>
  <c r="AH2864" i="2"/>
  <c r="AH2884" i="2"/>
  <c r="AH2929" i="2"/>
  <c r="AH2970" i="2"/>
  <c r="AH2750" i="2"/>
  <c r="AH2810" i="2"/>
  <c r="AH2818" i="2"/>
  <c r="AH2934" i="2"/>
  <c r="AH2968" i="2"/>
  <c r="AH2764" i="2"/>
  <c r="AH2794" i="2"/>
  <c r="AH2872" i="2"/>
  <c r="AH2882" i="2"/>
  <c r="AH2899" i="2"/>
  <c r="AH2913" i="2"/>
  <c r="AH2921" i="2"/>
  <c r="AH2922" i="2"/>
  <c r="AH2946" i="2"/>
  <c r="AH3054" i="2"/>
  <c r="AH2756" i="2"/>
  <c r="AH2780" i="2"/>
  <c r="AH2834" i="2"/>
  <c r="AH2932" i="2"/>
  <c r="AH2950" i="2"/>
  <c r="AH3010" i="2"/>
  <c r="AH3026" i="2"/>
  <c r="AH2918" i="2"/>
  <c r="AH2963" i="2"/>
  <c r="AH2972" i="2"/>
  <c r="AH2979" i="2"/>
  <c r="AH3092" i="2"/>
  <c r="AH2951" i="2"/>
  <c r="AH2960" i="2"/>
  <c r="AH2967" i="2"/>
  <c r="AH2971" i="2"/>
  <c r="AH3014" i="2"/>
  <c r="AH3030" i="2"/>
  <c r="AH3031" i="2"/>
  <c r="AH3039" i="2"/>
  <c r="AH3060" i="2"/>
  <c r="AH3080" i="2"/>
  <c r="AH3119" i="2"/>
  <c r="AH3138" i="2"/>
  <c r="AH3151" i="2"/>
  <c r="AH2909" i="2"/>
  <c r="AH2924" i="2"/>
  <c r="AH2927" i="2"/>
  <c r="AH2948" i="2"/>
  <c r="AH3045" i="2"/>
  <c r="AH3097" i="2"/>
  <c r="AH3116" i="2"/>
  <c r="AH2891" i="2"/>
  <c r="AH2905" i="2"/>
  <c r="AH2906" i="2"/>
  <c r="AH2923" i="2"/>
  <c r="AH2955" i="2"/>
  <c r="AH2959" i="2"/>
  <c r="AH2986" i="2"/>
  <c r="AH2993" i="2"/>
  <c r="AH3018" i="2"/>
  <c r="AH3084" i="2"/>
  <c r="AH3137" i="2"/>
  <c r="AH2947" i="2"/>
  <c r="AH2969" i="2"/>
  <c r="AH2978" i="2"/>
  <c r="AH3044" i="2"/>
  <c r="AH3110" i="2"/>
  <c r="AH2887" i="2"/>
  <c r="AH2888" i="2"/>
  <c r="AH2897" i="2"/>
  <c r="AH2915" i="2"/>
  <c r="AH2933" i="2"/>
  <c r="AH2983" i="2"/>
  <c r="AH3017" i="2"/>
  <c r="AH3029" i="2"/>
  <c r="AH3122" i="2"/>
  <c r="AH2957" i="2"/>
  <c r="AH2966" i="2"/>
  <c r="AH2973" i="2"/>
  <c r="AH2990" i="2"/>
  <c r="AH2991" i="2"/>
  <c r="AH3065" i="2"/>
  <c r="AH3083" i="2"/>
  <c r="AH3130" i="2"/>
  <c r="AH3135" i="2"/>
  <c r="AH2942" i="2"/>
  <c r="AH2945" i="2"/>
  <c r="AH2982" i="2"/>
  <c r="AH2997" i="2"/>
  <c r="AH3027" i="2"/>
  <c r="AH3095" i="2"/>
  <c r="AH3117" i="2"/>
  <c r="AH3019" i="2"/>
  <c r="AH3022" i="2"/>
  <c r="AH3035" i="2"/>
  <c r="AH3073" i="2"/>
  <c r="AH3076" i="2"/>
  <c r="AH3085" i="2"/>
  <c r="AH3126" i="2"/>
  <c r="AH3139" i="2"/>
  <c r="AH3143" i="2"/>
  <c r="AH3154" i="2"/>
  <c r="AH3000" i="2"/>
  <c r="AH3001" i="2"/>
  <c r="AH3004" i="2"/>
  <c r="AH3043" i="2"/>
  <c r="AH3046" i="2"/>
  <c r="AH3109" i="2"/>
  <c r="AH3121" i="2"/>
  <c r="AH3150" i="2"/>
  <c r="AH3112" i="2"/>
  <c r="AH3124" i="2"/>
  <c r="AH3055" i="2"/>
  <c r="AH3058" i="2"/>
  <c r="AH3067" i="2"/>
  <c r="AH3070" i="2"/>
  <c r="AH3120" i="2"/>
  <c r="AH3133" i="2"/>
  <c r="AH2999" i="2"/>
  <c r="AH3013" i="2"/>
  <c r="AH3016" i="2"/>
  <c r="AH3025" i="2"/>
  <c r="AH3028" i="2"/>
  <c r="AH3136" i="2"/>
  <c r="AH3145" i="2"/>
  <c r="AH2995" i="2"/>
  <c r="AH2998" i="2"/>
  <c r="AH3012" i="2"/>
  <c r="AH3041" i="2"/>
  <c r="AH3066" i="2"/>
  <c r="AH3079" i="2"/>
  <c r="AH3082" i="2"/>
  <c r="AH3091" i="2"/>
  <c r="AH3094" i="2"/>
  <c r="AH3132" i="2"/>
  <c r="AH3149" i="2"/>
  <c r="AH3155" i="2"/>
  <c r="AH2994" i="2"/>
  <c r="AH3024" i="2"/>
  <c r="AH3037" i="2"/>
  <c r="AH3040" i="2"/>
  <c r="AH3103" i="2"/>
  <c r="AH3144" i="2"/>
  <c r="AH3148" i="2"/>
  <c r="AH3090" i="2"/>
  <c r="AH3106" i="2"/>
  <c r="AH3115" i="2"/>
  <c r="AH2980" i="2"/>
  <c r="AH2992" i="2"/>
  <c r="AH3049" i="2"/>
  <c r="AH3052" i="2"/>
  <c r="AH3118" i="2"/>
  <c r="AH3127" i="2"/>
  <c r="AH3156" i="2"/>
</calcChain>
</file>

<file path=xl/sharedStrings.xml><?xml version="1.0" encoding="utf-8"?>
<sst xmlns="http://schemas.openxmlformats.org/spreadsheetml/2006/main" count="9687" uniqueCount="1299">
  <si>
    <t>PULICATE LAKE , NELLORE DIST.</t>
  </si>
  <si>
    <t>LAKE</t>
  </si>
  <si>
    <t>ANDHRA PRADESH</t>
  </si>
  <si>
    <t>KONDACHARLA-AAVA LAKE, PARAWADA PHARMA CITY, VISHAKHAPATNAM, A.P</t>
  </si>
  <si>
    <t>MER BEEL AT MADHABPUR, ASSAM</t>
  </si>
  <si>
    <t>ASSAM</t>
  </si>
  <si>
    <t>DALONI BEEL NEAR JOGIGHOPA, ASSAM</t>
  </si>
  <si>
    <t>ELANGABEEL SYSTEM POND (CONNECTED TO R. KOLANG), ASSAM</t>
  </si>
  <si>
    <t>POND</t>
  </si>
  <si>
    <t>BOR BEEL AT JAKAI., ASSAM</t>
  </si>
  <si>
    <t>BORPUKHURI, NAZIRA, ASSAM</t>
  </si>
  <si>
    <t>GAURISAGAR TANK, GAURISAGAR, ASSAM</t>
  </si>
  <si>
    <t>RAJMAW PUKHURI, JORHAT, ASSAM</t>
  </si>
  <si>
    <t>PADUMPUKHURI, TEZPUR, ASSAM</t>
  </si>
  <si>
    <t>GOPHUR TANK, GOPHUR, ASSAM</t>
  </si>
  <si>
    <t>JAIPAL PUKHURI, SIPAJHAR, ASSAM</t>
  </si>
  <si>
    <t>BOTODRIVA SATRA POND, NAGAON, ASSAM</t>
  </si>
  <si>
    <t>SARAN BEEL, ASSAM</t>
  </si>
  <si>
    <t>DIGHALI PUKHURI, GUWAHATI, ASSAM</t>
  </si>
  <si>
    <t>SUBHAGYA KUNDA POND KAMAKHYA TEMPLE, GUWAHATI, ASSAM</t>
  </si>
  <si>
    <t>DEEPAR BEEL AT BORAGAON NEAR IASST, GUWAHATI, ASSAM</t>
  </si>
  <si>
    <t>BISHNU PUSKAR PUKHURI OF HAYAGRIB MADHAB TEMPLE, HAJO, ASSAM</t>
  </si>
  <si>
    <t>CHAND DUBI BEEL, CHAND DUBI, ASSAM</t>
  </si>
  <si>
    <t>GANGA PUKHURI, NALBARI (GORDON SCHOOL), ASSAM</t>
  </si>
  <si>
    <t>RAJADINIA PUKHURI AT ABHAYAPURI, ASSAM</t>
  </si>
  <si>
    <t>MAHAMAYA MANDIR PUKHURI, ASSAM</t>
  </si>
  <si>
    <t>RAJAPUKHURI AT GAURIPUR, ASSAM</t>
  </si>
  <si>
    <t>BASKANDI POND INSIDE THE BASKANDI MADRASA, BASKANDI, ASSAM</t>
  </si>
  <si>
    <t>SIVASAGAR TANK (BORPUKHURI) NEAR SIVADOL, ASSAM</t>
  </si>
  <si>
    <t>HORDAI PUKHURI, CHARAIDEW, ASSAM</t>
  </si>
  <si>
    <t>GALA BEEL AT DERGAON, ASSAM</t>
  </si>
  <si>
    <t>BORPUKHURI AT SONARI</t>
  </si>
  <si>
    <t>JORPUKHURI AT UZANBAZAR (UGRATALA TEMPLE)</t>
  </si>
  <si>
    <t>POND WATER FROM RAMKRISHNA MISSION AT HAILAKANDI</t>
  </si>
  <si>
    <t>*GOYSAGAR TANK, SIBSAGAR, ASSAM</t>
  </si>
  <si>
    <t>TANK</t>
  </si>
  <si>
    <t>KAWAR LAKE, BEGUSARAI, BIHAR</t>
  </si>
  <si>
    <t>BIHAR</t>
  </si>
  <si>
    <t>MOTI JHEEL AT MOTIHARII, BIHAR</t>
  </si>
  <si>
    <t>TIGHI TALAB AT GAYA, BIHAR</t>
  </si>
  <si>
    <t>SURAJ KUND AT GAYA, BIHAR</t>
  </si>
  <si>
    <t>SUKHNA LAKE, CHANDIGARH</t>
  </si>
  <si>
    <t>CHANDIGARH</t>
  </si>
  <si>
    <t>HITKASA TAILING DAM, RAJHARA, CHHATISGARH.</t>
  </si>
  <si>
    <t>CHHATTISGARH</t>
  </si>
  <si>
    <t>NEHRU NAGAR TALAB, BHILAI, CHHATISGARH.</t>
  </si>
  <si>
    <t>SALAULIM LAKE AT SALAULIM - SANGUEM, GOA</t>
  </si>
  <si>
    <t>GOA</t>
  </si>
  <si>
    <t>MAYEM LAKE, BICHOLIM</t>
  </si>
  <si>
    <t>ANJUNEM LAKE</t>
  </si>
  <si>
    <t>RUMDER LAKE</t>
  </si>
  <si>
    <t>CARAMBOLIM LAKE</t>
  </si>
  <si>
    <t>RAIA LAKE</t>
  </si>
  <si>
    <t>SAIPEM LAKE</t>
  </si>
  <si>
    <t>CURTORIM LAKE</t>
  </si>
  <si>
    <t>KANKORIA LAKE AT AHMEDABAD, NR. BALVATIKA, GUJARAT</t>
  </si>
  <si>
    <t>GUJARAT</t>
  </si>
  <si>
    <t>CHANDOLA LAKE AT AHMEDABAD, GUJARAT</t>
  </si>
  <si>
    <t>AJWAH LAKE AT SRI SAYAJI SABVAR, BARODA, GUJARAT</t>
  </si>
  <si>
    <t>SURSAGAR LAKE AT BARODA, GUJARAT</t>
  </si>
  <si>
    <t>NALSAROVAR LAKE (SANAND), DIST.AHMEDABAD</t>
  </si>
  <si>
    <t>BINDUSAROVAR, SIDDHPUR (DIST.PATAN)</t>
  </si>
  <si>
    <t>LAKHOTA TALAV, JAMNAGAR</t>
  </si>
  <si>
    <t>NARSIMEHTA TALAV- JUNAGADH</t>
  </si>
  <si>
    <t>CITY LAKE OF NADIAD</t>
  </si>
  <si>
    <t>RANJITNAGAR TALAV (HALOL), PANCHMAHALS</t>
  </si>
  <si>
    <t>DHAROI DAM, DIST. MEHSANA.</t>
  </si>
  <si>
    <t>ANKLESHWAR RESERVOIR AT GIDC ANKLESHWAR AT VALIA ROAD.</t>
  </si>
  <si>
    <t>MOTICHER LAKE NEAR KAKARPAR ATOMIC POWER STATION, DIST. SURAT.</t>
  </si>
  <si>
    <t>KUWADAVA LAKE, VILL. KUWADAVA, DIST. RAJKOT.</t>
  </si>
  <si>
    <t>MACHHU-II DAM, RAFLESHWAR, MORBI, RAJKOT</t>
  </si>
  <si>
    <t>GOMTI LAKE, OPP, RANCHODAJI TEMPLE, DAKOR, KHEDA</t>
  </si>
  <si>
    <t>HAMISAR TALAV, BHUJ</t>
  </si>
  <si>
    <t>MOONSAR LAKE OF VIRAMGAM</t>
  </si>
  <si>
    <t>MALAV TALAV, DHOLKA</t>
  </si>
  <si>
    <t>VHERAIMATA TALAV AT ANAND</t>
  </si>
  <si>
    <t>OLPAD, VILLAGE POND:OLPAD, SURAT</t>
  </si>
  <si>
    <t>DHUDHIA TALAV AT NAVSARI, DIST. NAVSARI.</t>
  </si>
  <si>
    <t>THOL TANK (KALOL) (DIST. MEHASANA)</t>
  </si>
  <si>
    <t>BRAHMSAROVAR LAKE AT KURUKSHETRA, HARYANA</t>
  </si>
  <si>
    <t>HARYANA</t>
  </si>
  <si>
    <t>GOBINDSAGAR LAKE AT BILASPUR, H.P.</t>
  </si>
  <si>
    <t>HIMACHAL PRADESH</t>
  </si>
  <si>
    <t>PONGDAM LAKE AT PONG VILLAGE, H.P.</t>
  </si>
  <si>
    <t>RENUKA LAKE , 35 KM FROM PATNA SAHIB NORTH , H.P</t>
  </si>
  <si>
    <t>RIWALSAR LAKE</t>
  </si>
  <si>
    <t>KHAZIAR LAKE</t>
  </si>
  <si>
    <t>DAL LAKE AT SRINAGAR, J&amp;K</t>
  </si>
  <si>
    <t>JAMMU &amp; KASHMIR</t>
  </si>
  <si>
    <t>MID POINT(MANSAR LAKE), J&amp;K</t>
  </si>
  <si>
    <t>POINT OF DISCHARGE OF WASTE WATER FROM DIFFERENT ESTABLISHMENTS NEAR NAG TEMPLE, J&amp;K</t>
  </si>
  <si>
    <t>MID POINT(SURINSAR LAKE), J&amp;K</t>
  </si>
  <si>
    <t>POINT OF DISCHARGE OF WASTE WATER FROM DIFFERENT ESTABLISHMENTS , J&amp;K</t>
  </si>
  <si>
    <t>DAL LAKE AT DALGATE</t>
  </si>
  <si>
    <t>DAL LAKE AT CHAIRCHINARI</t>
  </si>
  <si>
    <t>DAL LAKE NEAR NISHAT LAM</t>
  </si>
  <si>
    <t>DAL LAKE AT ABIKARPORA</t>
  </si>
  <si>
    <t>DAL LAKE AT ENTRY POINT OF TALIBAL NALLAH</t>
  </si>
  <si>
    <t>DAL LAKE AT HABAK</t>
  </si>
  <si>
    <t>DAL LAKE AT HAZRATBAL</t>
  </si>
  <si>
    <t>DAL LAKE AT DHOBIGHAT</t>
  </si>
  <si>
    <t>DAL LAKE AT SONALANK</t>
  </si>
  <si>
    <t>DAL LAKE AT NISHAT, WATER INTAKE POINT OF NISHAT WATER TREATMENT PLANT</t>
  </si>
  <si>
    <t>DAL LAKE AT NIGEEN, WATER INTAKE PT OF POKHRIBAL WATER TREATMENT PLANT</t>
  </si>
  <si>
    <t>WULAR LAKE AT NINGLI NALLAH</t>
  </si>
  <si>
    <t>WULAR LAKE AT WATLAB</t>
  </si>
  <si>
    <t>WULAR LAKE ATKANIBATH</t>
  </si>
  <si>
    <t>WULAR LAKE AT ENTRY PT OF ERIN NALLAH</t>
  </si>
  <si>
    <t>TOP CHACHI LAKE</t>
  </si>
  <si>
    <t>JHARKHAND</t>
  </si>
  <si>
    <t>DIMNA LAKE, DIMNA</t>
  </si>
  <si>
    <t>SHIV GANGA POND, DEOGHAR</t>
  </si>
  <si>
    <t>ULSOOR LAKE TRAINING CENTRE OF FISH BREEDING, KARNATAKA</t>
  </si>
  <si>
    <t>KARNATAKA</t>
  </si>
  <si>
    <t>HEBALLA VALLEY LAKE AT D-S ROAD BRIDGE NR. MANDYA, KARNATAKA</t>
  </si>
  <si>
    <t>HEBBAL LAKE</t>
  </si>
  <si>
    <t>KUKKARAHALLI LAKE</t>
  </si>
  <si>
    <t>DALAVAI LAKE</t>
  </si>
  <si>
    <t>YENNEHOLE LAKE</t>
  </si>
  <si>
    <t>LIMBHABUDI LAKE</t>
  </si>
  <si>
    <t>SHETTYKERE LAKE</t>
  </si>
  <si>
    <t>KEMPAMBUDHI LAKE</t>
  </si>
  <si>
    <t>YEDIYUR LAKE</t>
  </si>
  <si>
    <t>KARIHOBANAHALLI LAKE</t>
  </si>
  <si>
    <t>BELLANDUR LAKE</t>
  </si>
  <si>
    <t>VARTHUR LAKE</t>
  </si>
  <si>
    <t>TUBRAHALLI LAKE</t>
  </si>
  <si>
    <t>KAIKONDANAHALLI LAKE</t>
  </si>
  <si>
    <t>AGARAM LAKE</t>
  </si>
  <si>
    <t>GOTTEGRE LAKE</t>
  </si>
  <si>
    <t>PUTTENAHALLI LAKE (S)</t>
  </si>
  <si>
    <t>ARAKERE LAKE</t>
  </si>
  <si>
    <t>KALENA AGRAHARA LAKE</t>
  </si>
  <si>
    <t>HULIMAVU LAKE</t>
  </si>
  <si>
    <t>SINGASANDRA LAKE</t>
  </si>
  <si>
    <t>PARAPPANA AGRAHARA LAKE</t>
  </si>
  <si>
    <t>HARALAKUNTE LAKE</t>
  </si>
  <si>
    <t>SOMASUNDRA PALYA LAKE</t>
  </si>
  <si>
    <t>PUTTENAHALLI  LAKE</t>
  </si>
  <si>
    <t>JAKKUR LAKE</t>
  </si>
  <si>
    <t>MULBHAGAL LAKE</t>
  </si>
  <si>
    <t>DEVARAYASAMUDRA LAKE</t>
  </si>
  <si>
    <t>NARASAPURA LAKE</t>
  </si>
  <si>
    <t>HULEDANAHALLI LAKE</t>
  </si>
  <si>
    <t>BUGUDANAHALLI LAKE</t>
  </si>
  <si>
    <t>HULLIGE TANK</t>
  </si>
  <si>
    <t>MAVENAKERE</t>
  </si>
  <si>
    <t>HUNDIKERE (KOPPAL)</t>
  </si>
  <si>
    <t>PILIKULA TANK</t>
  </si>
  <si>
    <t>KARANJIKERE</t>
  </si>
  <si>
    <t>MADIWALA  TANK</t>
  </si>
  <si>
    <t>LALBAGH TANK</t>
  </si>
  <si>
    <t>SANKEY TANK</t>
  </si>
  <si>
    <t>BYRASANDRA TANK</t>
  </si>
  <si>
    <t>HESARAGHATTA TANK</t>
  </si>
  <si>
    <t>HEROHALLI TANK</t>
  </si>
  <si>
    <t>MADAVARA TANK</t>
  </si>
  <si>
    <t>SHIVAPURA TANK</t>
  </si>
  <si>
    <t>VENGAIHNAKERE</t>
  </si>
  <si>
    <t>DODDANAKUNDI TANK</t>
  </si>
  <si>
    <t>YELLAMALLAPPA TANK</t>
  </si>
  <si>
    <t>DASARAHALLI TANK</t>
  </si>
  <si>
    <t>BEGUR TANK</t>
  </si>
  <si>
    <t>NAGAVARA TANK</t>
  </si>
  <si>
    <t>ALLASANDRA TANK</t>
  </si>
  <si>
    <t>YELAHANKA TANK</t>
  </si>
  <si>
    <t>VEERAPURA TANK</t>
  </si>
  <si>
    <t>DEVARAKERE TANK</t>
  </si>
  <si>
    <t>MALATHAHALLI TANK</t>
  </si>
  <si>
    <t>BYRAMANGALA TANK</t>
  </si>
  <si>
    <t>ANNAYAPPA TANK</t>
  </si>
  <si>
    <t>KENGERI TANK</t>
  </si>
  <si>
    <t>UTTARAHALLI  DORAIKERE</t>
  </si>
  <si>
    <t>DHOREKERE</t>
  </si>
  <si>
    <t>BEENNIGANAHALLI TANK</t>
  </si>
  <si>
    <t>MYDALA</t>
  </si>
  <si>
    <t>MELEKOTE</t>
  </si>
  <si>
    <t>BHEEMSANDRA TANK</t>
  </si>
  <si>
    <t>DODDAKERE TANK</t>
  </si>
  <si>
    <t>GOTTIGERE LAKE</t>
  </si>
  <si>
    <t>MATHANA KERE</t>
  </si>
  <si>
    <t>HUNASINA KERE</t>
  </si>
  <si>
    <t>KOKKANAGHATTADODDAKERE</t>
  </si>
  <si>
    <t>SODHARAHALLIKERE</t>
  </si>
  <si>
    <t>SHELERAMANAHALLIKERE</t>
  </si>
  <si>
    <t>SHARANABAWESHWARA KERE</t>
  </si>
  <si>
    <t>BHUTANALA LAKE</t>
  </si>
  <si>
    <t>KILLA LAKE</t>
  </si>
  <si>
    <t>ANGOL MI TANL</t>
  </si>
  <si>
    <t>KAKATI  POND</t>
  </si>
  <si>
    <t>HEREKERE</t>
  </si>
  <si>
    <t>KELEGERE</t>
  </si>
  <si>
    <t>NAVALOORU LAKE</t>
  </si>
  <si>
    <t>NIRASAGARAKERE</t>
  </si>
  <si>
    <t>NUGGIKERE</t>
  </si>
  <si>
    <t>SUDANAKERE</t>
  </si>
  <si>
    <t>SOMESHWARAKERE</t>
  </si>
  <si>
    <t>UNAKALKERE</t>
  </si>
  <si>
    <t>VIMANABHUTHIKERE</t>
  </si>
  <si>
    <t>KUNDUVADAKERE</t>
  </si>
  <si>
    <t>BHATHIKERE</t>
  </si>
  <si>
    <t>SHANTHISAGARKERE</t>
  </si>
  <si>
    <t>KONDAGGIKERE</t>
  </si>
  <si>
    <t>AIANAKERE</t>
  </si>
  <si>
    <t>MATTADAKERE</t>
  </si>
  <si>
    <t>ORUVATHILKOTTA LAKE, KERALA</t>
  </si>
  <si>
    <t>KERALA</t>
  </si>
  <si>
    <t>SASTHAMCOTTA LAKE, KERALA</t>
  </si>
  <si>
    <t>ASHTHAMUDI LAKE AT QUILON, KERALA</t>
  </si>
  <si>
    <t>PARAVUR, KERALA</t>
  </si>
  <si>
    <t>KOCHI (OIL TANKER JETTY), KERALA</t>
  </si>
  <si>
    <t>THEKKADY, KERALA</t>
  </si>
  <si>
    <t>KODUNGALLOOR, KERALA</t>
  </si>
  <si>
    <t>KAYAMKULAM, KERALA</t>
  </si>
  <si>
    <t>ALAPPUZHA, KERALA</t>
  </si>
  <si>
    <t>POOKOTE, KERALA</t>
  </si>
  <si>
    <t>LAKE VEMBANADU AT PATHIRAMANAL (ALAPPUZHA)</t>
  </si>
  <si>
    <t>PAZHASSI RESERVOIR (KANNUR)</t>
  </si>
  <si>
    <t>RSVR AT MALAMPUZHA</t>
  </si>
  <si>
    <t>RSVR AT BHOOTHATHANKETU</t>
  </si>
  <si>
    <t>RSVR AT EDAMALAYAR</t>
  </si>
  <si>
    <t>VELLAYANI LAKE AT VANDITHADOM, THIRUVANANTHAPURAM</t>
  </si>
  <si>
    <t>POND AT (PADMANABHA) SREE PADMANABHA SWAMY TEMPLE (TVPM)</t>
  </si>
  <si>
    <t>MANANCHIRA POND AT KOZHEKODE</t>
  </si>
  <si>
    <t>POND NEAR JUMA MASJID, LAKSHAWDEEP</t>
  </si>
  <si>
    <t>LAKSHADWEEP</t>
  </si>
  <si>
    <t>UPPER LAKE AT BHOPAL (INTAKE POINT), M.P.</t>
  </si>
  <si>
    <t>MADHYA PRADESH</t>
  </si>
  <si>
    <t>LOWER LAKE AT BHOPAL OUTLET M.P.</t>
  </si>
  <si>
    <t>MULTAI TANK LAKE AT VILLA. KHARI ON BETUL-AMRAVATI ROAD M.P.</t>
  </si>
  <si>
    <t>KHANDARI RESERVOIR WATER OFF TAKE POINT</t>
  </si>
  <si>
    <t>PERIAT TANK JABALPUR</t>
  </si>
  <si>
    <t>MADHAV LAKE, SHIVPURI</t>
  </si>
  <si>
    <t>YASHWANT SAGAR AT INDORE</t>
  </si>
  <si>
    <t>BILAWALI TALAB AT INDORE</t>
  </si>
  <si>
    <t>SIRPUR TALAB AT INDORE</t>
  </si>
  <si>
    <t>NAGCHUN TALAB AT KHANDWA</t>
  </si>
  <si>
    <t>GOVINDGARH TANK</t>
  </si>
  <si>
    <t>SHAHPURA LAKE AT WEIR NEAR AYUSHMAN HOSPITAL, BHOPAL</t>
  </si>
  <si>
    <t>UPPER LAKE AT YATCH CLUB</t>
  </si>
  <si>
    <t>UPPER LAKE AT KARBALA CLUB</t>
  </si>
  <si>
    <t>UPPER LAKE AT BAIRAGARH CLUB</t>
  </si>
  <si>
    <t>KERWA DAM NEAR REST HOUSE, BPL</t>
  </si>
  <si>
    <t>JANUNIA TALAB NEAR W-S</t>
  </si>
  <si>
    <t>KALISINDH RESERVOIR AT SARANGPUR, RAJGARH</t>
  </si>
  <si>
    <t>CHORAL DAM NEAR INDORE</t>
  </si>
  <si>
    <t>MITHA TALAB, DEWAS</t>
  </si>
  <si>
    <t>POND WATER AT LAKODA</t>
  </si>
  <si>
    <t>HANUMANTAL JABALPUR</t>
  </si>
  <si>
    <t>RANITAL TALAB, JABALPUR</t>
  </si>
  <si>
    <t>MOTI TALAB AT BALAGHAT</t>
  </si>
  <si>
    <t>PIPLIYA PALA TALAB, INDORE</t>
  </si>
  <si>
    <t>RANI TALAB, REWA</t>
  </si>
  <si>
    <t>RIHAND RESRVOIR, SINGRAULI</t>
  </si>
  <si>
    <t>GOKALPUR TALAB, DIST JABALPUR</t>
  </si>
  <si>
    <t>DAL SAGAR TALAB, DIST SEONI</t>
  </si>
  <si>
    <t>SITAPAT TALAB DHAR</t>
  </si>
  <si>
    <t>BAGDOON TALAB PITHAMPUR</t>
  </si>
  <si>
    <t>LOKTAK LAKE AT THANA, MANIPUR</t>
  </si>
  <si>
    <t>MANIPUR</t>
  </si>
  <si>
    <t>LOKTAK LAKE AT BISHNUPUR, MANIPUR</t>
  </si>
  <si>
    <t>SENDRA (LOKTAK LAKE), MANIPUR</t>
  </si>
  <si>
    <t>KARANG ISLAND(LOKTAK LAKE), MANIPUR</t>
  </si>
  <si>
    <t>PUMLEN LAKE AT TOKPACHING, DISTT. THOUBAL, MANIPUR</t>
  </si>
  <si>
    <t>PUKHRI AT LANGMEIDONG, DISTT. THOUBAL, MANIPUR</t>
  </si>
  <si>
    <t>LAMJAO PUKHURI AT ACHOUBA, DISTT. THOUBAL, MANIPUR</t>
  </si>
  <si>
    <t>HIRANMEI PUKHURI AT THOUBAL, MANIPUR</t>
  </si>
  <si>
    <t>LANGMEIDONG PUKHURI AT THOUBAL, MANIPUR</t>
  </si>
  <si>
    <t>POND AT LALAMBUNG, IMPHAL WEST, MANIPUR</t>
  </si>
  <si>
    <t>LILONG PUKHURI AT IMPHAL WEST, MANIPUR</t>
  </si>
  <si>
    <t>POND AT NGAIRANGBAM, IMPHAL WEST, MANIPUR</t>
  </si>
  <si>
    <t>POND AT MOIDANGPOK, IMPHAL WEST, MANIPUR</t>
  </si>
  <si>
    <t>POND AT MAIBAM LOKPACHING, IMPHAL WEST, MANIPUR</t>
  </si>
  <si>
    <t>POND AT KAKWA BAZAR, IMPHAL WEST, MANIPUR</t>
  </si>
  <si>
    <t>CHANAM PUKHURI, IMPHAL WEST, MANIPUR</t>
  </si>
  <si>
    <t>NINGTHEM PUKHURI, IMPHAL EAST, MANIPUR</t>
  </si>
  <si>
    <t>POND AT KONGBA BAZAR, IMPHAL EAST, MANIPUR</t>
  </si>
  <si>
    <t>UMIAM LAKE AT BARAPANI, MEGHALAYA</t>
  </si>
  <si>
    <t>MEGHALAYA</t>
  </si>
  <si>
    <t>WARD LAKE AT SHILONG EAST, KHASI HILL DT., MEGHALAYA</t>
  </si>
  <si>
    <t>THADLASKEIN LAKE, MEGHALAYA</t>
  </si>
  <si>
    <t>UMIAM LAKE AT OUTFALL OF UMIAM RIVER INTO LAKE, RI- BHOI</t>
  </si>
  <si>
    <t>UMIAM LAKE AT MIDDLE POINT, RI- BHOI</t>
  </si>
  <si>
    <t>UMIAM LAKE ATNEAR UNITED CHRISTIAN COLLEGE, RI- BHOI</t>
  </si>
  <si>
    <t>TASEK LAKE AT SONGSAK (NAPHAK), EAST GARO HILLS</t>
  </si>
  <si>
    <t>TAMDIL LAKE, SAITUAL</t>
  </si>
  <si>
    <t>MIZORAM</t>
  </si>
  <si>
    <t>LAWBUAI FISHPOND</t>
  </si>
  <si>
    <t>POND NEAR THERMAL POWER PLANT, BAIRABI</t>
  </si>
  <si>
    <t>PHE RESERVOIR, HELIPAD, NEW SAIHA</t>
  </si>
  <si>
    <t>PUDUMPUKHURI, DIMAPUR, NAGALAND</t>
  </si>
  <si>
    <t>NAGALAND</t>
  </si>
  <si>
    <t>BANGLA FISHERY, DIMAPUR, NAGALAND</t>
  </si>
  <si>
    <t>CHILKA LAKE (RAMSAR SITE)</t>
  </si>
  <si>
    <t>ODISHA</t>
  </si>
  <si>
    <t>ANSHUPA</t>
  </si>
  <si>
    <t>CHILKA AT RAMBHA</t>
  </si>
  <si>
    <t>TAMPADA LAKE AT CHHATRAPUR</t>
  </si>
  <si>
    <t>ANSHUPA AT SUBARANAPUR</t>
  </si>
  <si>
    <t>ANSHUPA AT BISHNUPUR</t>
  </si>
  <si>
    <t>ANSHUPA AT SARAANDAGARH</t>
  </si>
  <si>
    <t>BINDUSAGAR ( RELIGIOUS POND OF BHUBANESWAR CITY)</t>
  </si>
  <si>
    <t>INDRADYUMNA TANK ( RILIGIOUS POND OF PURI CITY)</t>
  </si>
  <si>
    <t>SWETAGANGA ( RILIGIOUS POND OF PURI CITY)</t>
  </si>
  <si>
    <t>PARVATI SAGAR ( RILIGIOUS POND OF PURI CITY)</t>
  </si>
  <si>
    <t>JAGANNATH SAGAR POND OF JEYPORE</t>
  </si>
  <si>
    <t>RANIGUDA POND</t>
  </si>
  <si>
    <t>OSTERI LAKE, PONDICHERRY</t>
  </si>
  <si>
    <t>PUDUCHERRY</t>
  </si>
  <si>
    <t>BAHOUR LAKE, PONDICHERRY</t>
  </si>
  <si>
    <t>HARIKE LAKE AT HARIKE VILLAGE, PUNJAB</t>
  </si>
  <si>
    <t>PUNJAB</t>
  </si>
  <si>
    <t>HARIKE LAKE D-S FROM CANAL, PUNJAB</t>
  </si>
  <si>
    <t>RANJIT SAGAR RESERVOIR, PUNJAB</t>
  </si>
  <si>
    <t>PICHOLA LAKE AT UDAIPUR (WATER INTAKE POINT), RAJASTHAN</t>
  </si>
  <si>
    <t>RAJASTHAN</t>
  </si>
  <si>
    <t>UDAISAGAR LAKE AT UDAIPUR (INTAKE PT.) RAJASTHAN</t>
  </si>
  <si>
    <t>PUSHKAR LAKE, RAJASTHAN</t>
  </si>
  <si>
    <t>FATEH SAGAR LAKE AT UDAIPUR INTAKE POINT OF PHED, RAJASTHAN</t>
  </si>
  <si>
    <t>KAYALANA JHEEL JODHPUR, RAJASTHAN</t>
  </si>
  <si>
    <t>NAKKI LAKE, MT. ABU, RAJASTHAN</t>
  </si>
  <si>
    <t>LAKE JET SAGAR, BUNDI, RAJASTHAN</t>
  </si>
  <si>
    <t>JAISAMAND LAKE, ALWAR, RAJASTHAN</t>
  </si>
  <si>
    <t>LAKE SILISERH, ALWAR, RAJASTHAN</t>
  </si>
  <si>
    <t>LAKE RAJSAMAND, RAJSAMAND- POINT NO. 1, RAJSAMAND, RAJASTHAN</t>
  </si>
  <si>
    <t>LAKE RAJSAMAND, RAJSAMAND- POINT NO. 2, RAJSAMAND, RAJASTHAN</t>
  </si>
  <si>
    <t>GAPE- SAGAR LAKE, DUNGARPUR, RAJASTHAN</t>
  </si>
  <si>
    <t>LAKE JAISAMAND, SALUMBER, UDAIPUR, POINT NO. 1, RAJASTHAN</t>
  </si>
  <si>
    <t>LAKE JAISAMAND, SALUMBER, UDAIPUR, POINT NO. 2, RAJASTHAN</t>
  </si>
  <si>
    <t>LODHA TALAB, BANSWARA- DUNGARPUR ROAD, BANSWARA, RAJASTHAN</t>
  </si>
  <si>
    <t>JALMAHAL, JAIPUR, RAJASTHAN</t>
  </si>
  <si>
    <t>KODAI KANAL LAKE, TAMILNADU</t>
  </si>
  <si>
    <t>TAMIL NADU</t>
  </si>
  <si>
    <t>UDHAGAMADALEM LAKE (OOTY), TAMILNADU</t>
  </si>
  <si>
    <t>YERCAUD LAKE, SALEM, TAMILNADU</t>
  </si>
  <si>
    <t>VEERANAM LAKE AT CUDDALORE, TAMILNADU</t>
  </si>
  <si>
    <t>POONDI LAKE AT THIRUVALLUR, TAMILNADU</t>
  </si>
  <si>
    <t>REDD HILLS AT THIRUVALLUR, TAMILNADU</t>
  </si>
  <si>
    <t>PORUR LAKE AT THIRUVALLUR, TAMILNADU</t>
  </si>
  <si>
    <t>PULICATE LAKE AT THIRUVALLUR, TAMILNADU</t>
  </si>
  <si>
    <t>HUSSAIN SAGAR LAKE, BUDAMERU</t>
  </si>
  <si>
    <t>TELANGANA</t>
  </si>
  <si>
    <t>SAROONAGAR , RANGA REDDY DIST.</t>
  </si>
  <si>
    <t>HIMAYAT SAGAR LAKE , R.R.DIST.</t>
  </si>
  <si>
    <t>LAXMINARAYANA CHEVURU AT EDULABAD, RANGAREDDY,</t>
  </si>
  <si>
    <t>MIRALAM LAKE NEAR ZOO PARK, RANGAREDDY</t>
  </si>
  <si>
    <t>NOOR MD. KUNTA, KATTEDAN, RANGAREDDY,</t>
  </si>
  <si>
    <t>RAMAPPA LAKE, WARANGAL</t>
  </si>
  <si>
    <t>SHAMEERPET LAKE, SHAMEERPET, RANGA REDDY</t>
  </si>
  <si>
    <t>FOX SAGAR, JEEDIMETLA, RANGA REDDY</t>
  </si>
  <si>
    <t>LANGARHOUSE LAKE, HYDERABAD</t>
  </si>
  <si>
    <t>SAFILGUDA LAKE, RANGA REDDY</t>
  </si>
  <si>
    <t>HASMATHPET LAKE, HASMATHPET, RANGA REDDY,</t>
  </si>
  <si>
    <t>BANJARA LAKE, BANJARA HILLS, RANGA REDDY,</t>
  </si>
  <si>
    <t>NALLA CHEVURU, RANGAREDDY</t>
  </si>
  <si>
    <t>SAI CHEVURU, NEAR TANNERY INDUSTRIES, DESAIPET, WARANGAL</t>
  </si>
  <si>
    <t>BHADRAKALI CHEVURU, BHADRAKALI TEMPLE, WARANGAL</t>
  </si>
  <si>
    <t>ASANI KUNTA, KAJIPALLY, MEDAK</t>
  </si>
  <si>
    <t>DURGAM CHEVURU</t>
  </si>
  <si>
    <t>PEDDA CHEVURU</t>
  </si>
  <si>
    <t>RANGADHAMUNI CHERUVU, RANGA REDDY</t>
  </si>
  <si>
    <t>AMBER CHERUVU, KUKATPALLY, RANGA REDDY</t>
  </si>
  <si>
    <t>KAPRA CHERUVU, KAPRA, RANGA REDDY</t>
  </si>
  <si>
    <t>PRAGATHINAGAR CHERUVU, KUKATPALLY, RANGA REDDY</t>
  </si>
  <si>
    <t>DHARMASAGAR TANK NEAR WARANGAL</t>
  </si>
  <si>
    <t>BIBINAGAR TANK,</t>
  </si>
  <si>
    <t>GANDIGUDEM , MEDAK DISTRICT</t>
  </si>
  <si>
    <t>KISTAREDDYPET TANK , MEDAK DIST</t>
  </si>
  <si>
    <t>PREMAJIPET TANK, KATTEDAN, RANGAREDDY</t>
  </si>
  <si>
    <t>KAJIPALLY TANK, KAJIPALLY, MEDAK</t>
  </si>
  <si>
    <t>MALLAPUR TANK</t>
  </si>
  <si>
    <t>WADDEPALLY TANK, KAZIPET, WARANGAL</t>
  </si>
  <si>
    <t>CHINNA WADDEPALLY TANK, WARANGAL</t>
  </si>
  <si>
    <t>SAKI TANK, PATANCHERU, RANGA REDDY</t>
  </si>
  <si>
    <t>LAXMI NARAYAN BARI PALACE COMPOUND, TRIPURA</t>
  </si>
  <si>
    <t>TRIPURA</t>
  </si>
  <si>
    <t>RUDRASAGAR, SONUMURA, TRIPURA</t>
  </si>
  <si>
    <t>DHAMBUR LAKE, DHALAI</t>
  </si>
  <si>
    <t>SHIPAHIJALA POND, WEST TRIPURA</t>
  </si>
  <si>
    <t>BRAMAKUNDA POND, WEST TRIPURA</t>
  </si>
  <si>
    <t>KALYANSAGAR AT MATARBARI, SOUTH TRIPURA</t>
  </si>
  <si>
    <t>MAHADEB DIGHI, SOUTH TRIPURA</t>
  </si>
  <si>
    <t>JAGANNATH DIGHI, SOUTH TRIPURA</t>
  </si>
  <si>
    <t>RAMGARH LAKE, U.P.</t>
  </si>
  <si>
    <t>UTTAR PRADESH</t>
  </si>
  <si>
    <t>SAMARPUR JHEEL, RAEBARELI</t>
  </si>
  <si>
    <t>MAAHIL POND, URAI TEHSIL, JALAUN</t>
  </si>
  <si>
    <t>LAXMI POND, JHANSI</t>
  </si>
  <si>
    <t>NAINI LAKE AT NAINITAL (WATER INTAKE POINT)</t>
  </si>
  <si>
    <t>UTTARAKHAND</t>
  </si>
  <si>
    <t>BHEEMTAL LAKE</t>
  </si>
  <si>
    <t>RABINDRASAROVAR NATIONAL LAKE, CALCUTTA, WEST BENGAL</t>
  </si>
  <si>
    <t>WEST BENGAL</t>
  </si>
  <si>
    <t>HATISHALA GHAT ON DUDHPUKUR AT TARAKESHWAR</t>
  </si>
  <si>
    <t>MAINH GHAT ON DUDHPUKUR AT TARAKESHWAR</t>
  </si>
  <si>
    <t>HANUMAN GHAT ON DUDHPUKUR AT TARAKESHWAR</t>
  </si>
  <si>
    <t>KOCHBIHAR LAKE (SAGAR DIGHI)</t>
  </si>
  <si>
    <t>MIRIKH LAKE</t>
  </si>
  <si>
    <t>WATER RESERVIOR AT DELO</t>
  </si>
  <si>
    <t>SINCHAL LAKE FOR DARJEELING</t>
  </si>
  <si>
    <t>BELBONI LAKE NEAR BARJORA</t>
  </si>
  <si>
    <t>SAHEBBANDH AT PURULIA</t>
  </si>
  <si>
    <t>PULICATE LAKE , NELLORE DIST., A.P</t>
  </si>
  <si>
    <t>KONDACHARLAAAVA LAKE, PARAWADA PHARMA CITY, VISHA</t>
  </si>
  <si>
    <t>ELANGABEEL SYSTEM POND (CONNECTED TO R. KOLANG)</t>
  </si>
  <si>
    <t>SUBHAGYA KUNDA POND KAMAKHYA TEMPLE, GUWAHATI, ASS</t>
  </si>
  <si>
    <t>DEEPAR BEEL AT BORAGAON NEAR IASST, GUWAHATI, ASSA</t>
  </si>
  <si>
    <t>BISHNU PUSKAR PUKHURI OF HAYAGRIB MADHAB TEMPLE</t>
  </si>
  <si>
    <t>BASKANDI POND INSIDE THE BASKANDI MADRASA, BASKAND</t>
  </si>
  <si>
    <t>NETAI PUKHURI AT NETAI PUKHURI</t>
  </si>
  <si>
    <t>KAWAR LAKE BEGUSARAI</t>
  </si>
  <si>
    <t>SIKANDARPUR, MUZAFFARPUR</t>
  </si>
  <si>
    <t>SANJAY LAKE, DELHI</t>
  </si>
  <si>
    <t>DELHI</t>
  </si>
  <si>
    <t>BHALSWA LAKE, DELHI</t>
  </si>
  <si>
    <t>SULTANPUR LAKE, DELHI</t>
  </si>
  <si>
    <t>LAKE NEAR IIT FLYOVER, DELHI</t>
  </si>
  <si>
    <t>SALAULIM LAKE AT SALAULIM  SANGUEM, GOA</t>
  </si>
  <si>
    <t>NARSIMEHTA TALAV JUNAGADH</t>
  </si>
  <si>
    <t>ANKLESHWAR RESERVOIR AT GIDC ANKLESHWAR AT VALIA R</t>
  </si>
  <si>
    <t>MOTICHER LAKE NEAR KAKARPAR ATOMIC POWER STATION,</t>
  </si>
  <si>
    <t>MACHHUII DAM, RAFLESHWAR, MORBI, RAJKOT</t>
  </si>
  <si>
    <t>SOHNA LAKE</t>
  </si>
  <si>
    <t>POINT OF DISCHARGE OF WASTE WATER FROM DIFFERENT E</t>
  </si>
  <si>
    <t>DAL LAKE AT NISHAT, WATER INTAKE POINT OF NISHAT W</t>
  </si>
  <si>
    <t>DAL LAKE AT NIGEEN, WATER INTAKE PT OF POKHRIBAL W</t>
  </si>
  <si>
    <t>ASHAIBAGH BRIDGE</t>
  </si>
  <si>
    <t>NAYADYAR</t>
  </si>
  <si>
    <t>JOGILANKER</t>
  </si>
  <si>
    <t>AT SINDH INFLOW</t>
  </si>
  <si>
    <t>CENTRAL SITE</t>
  </si>
  <si>
    <t>AT SANGAM</t>
  </si>
  <si>
    <t>NEAR SKIMS</t>
  </si>
  <si>
    <t>JENAB SAHAB SOURA</t>
  </si>
  <si>
    <t>HAZARIBAGH MEETHAJHIL</t>
  </si>
  <si>
    <t>ULSOOR LAKE TRAINING CENTRE OF FISH BREEDING, KARN</t>
  </si>
  <si>
    <t>HEBALLA VALLEY LAKE AT D/S ROAD BRIDGE NR. MANDYA,</t>
  </si>
  <si>
    <t>PUTTENAHALLI LAKE</t>
  </si>
  <si>
    <t>AMRUTHAHALLI LAKE</t>
  </si>
  <si>
    <t>GANGONDANA HALLI LAKE, BENGALURU NORTH</t>
  </si>
  <si>
    <t>CHIKKABANVARA LAKE, CHIKKABANWARA, BENGALURU NORTH</t>
  </si>
  <si>
    <t>ANDHRAHALLI LAKE, ANDHRAHALLI, BENGALURU</t>
  </si>
  <si>
    <t>KACHOHALLI LAKE, KACHOHALLI, BENGALURU NORTH</t>
  </si>
  <si>
    <t>MADIWALA TANK</t>
  </si>
  <si>
    <t>UTTARAHALLI DORAIKERE</t>
  </si>
  <si>
    <t>KAACHACHALLI KOPPALUKERE</t>
  </si>
  <si>
    <t>JOLADAKATTE</t>
  </si>
  <si>
    <t>BASAVANAHALLIKERE</t>
  </si>
  <si>
    <t>LINGAPPANAKATTE</t>
  </si>
  <si>
    <t>GANIGARAHOSAHALLIKERE</t>
  </si>
  <si>
    <t>SATHENAHALLIDODDAKERE</t>
  </si>
  <si>
    <t>HAINARAKATTE</t>
  </si>
  <si>
    <t>HANUMANTHAPURAKATTE</t>
  </si>
  <si>
    <t>SANKALAPURAKERE</t>
  </si>
  <si>
    <t>HAVALIKERE</t>
  </si>
  <si>
    <t>B KALEHALLIKERE</t>
  </si>
  <si>
    <t>KAKATI POND</t>
  </si>
  <si>
    <t>MULTAI TANK LAKE AT VILLA. KHARI ON BETULAMRAVATI</t>
  </si>
  <si>
    <t>SHAHPURA LAKE AT WEIR NEAR AYUSHMAN HOSPITAL, BHOP</t>
  </si>
  <si>
    <t>JANUNIA TALAB NEAR W/S</t>
  </si>
  <si>
    <t>WARD LAKE AT SHILONG EAST, KHASI HILL DT., MEGHALA</t>
  </si>
  <si>
    <t>UMIAM LAKE AT OUTFALL OF UMIAM RIVER INTO LAKE, RI</t>
  </si>
  <si>
    <t>UMIAM LAKE AT MIDDLE POINT, RI BHOI</t>
  </si>
  <si>
    <t>UMIAM LAKE ATNEAR UNITED CHRISTIAN COLLEGE, RI BH</t>
  </si>
  <si>
    <t>NARENDRA POKHARI ( RILIGIOUS POND OF PURI CITY)</t>
  </si>
  <si>
    <t>MARKANDA POKHARI ( RILIGIOUS POND OF PURI CITY)</t>
  </si>
  <si>
    <t>HARIKE LAKE D/S FROM CANAL, PUNJAB</t>
  </si>
  <si>
    <t>PICHOLA LAKE AT UDAIPUR (WATER INTAKE POINT), RAJA</t>
  </si>
  <si>
    <t>FATEH SAGAR LAKE AT UDAIPUR INTAKE POINT OF PHED,</t>
  </si>
  <si>
    <t>LAKE RAJSAMAND, RAJSAMAND POINT NO. 1, RAJSAMAND,</t>
  </si>
  <si>
    <t>LAKE RAJSAMAND, RAJSAMAND POINT NO. 2, RAJSAMAND,</t>
  </si>
  <si>
    <t>GAPE SAGAR LAKE, DUNGARPUR, RAJASTHAN</t>
  </si>
  <si>
    <t>LODHA TALAB, BANSWARA DUNGARPUR ROAD, BANSWARA, R</t>
  </si>
  <si>
    <t>BADI KA TALAB, UDAIPUR</t>
  </si>
  <si>
    <t>LAXMINARAYANA CHEVURU AT EDULABAD, RANGAREDDY</t>
  </si>
  <si>
    <t>NOOR MD. KUNTA, KATTEDAN, RANGAREDDY</t>
  </si>
  <si>
    <t>HASMATHPET LAKE, HASMATHPET, RANGA REDDY</t>
  </si>
  <si>
    <t>BANJARA LAKE, BANJARA HILLS, RANGA REDDY</t>
  </si>
  <si>
    <t>NEKNAMPUR LAKE</t>
  </si>
  <si>
    <t>UMDA SAGAR LAKE, SHAMSHABAD</t>
  </si>
  <si>
    <t>LAKE KAMUNI ( SHAMSHABAD LAKE)</t>
  </si>
  <si>
    <t>SAI CHEVURU, NEAR TANNERY INDUSTRIES, DESAIPET, WA</t>
  </si>
  <si>
    <t>BIBINAGAR TANK</t>
  </si>
  <si>
    <t>KISTAREDDYPET TANK , MEDAK DIST.</t>
  </si>
  <si>
    <t>KONERU, KONDAGATTU TEMPLE, JAGITIYAL</t>
  </si>
  <si>
    <t>VEMULAWADA TEMPLE KONERU, KARIMNAGAR</t>
  </si>
  <si>
    <t>YADADRI TEMPLE, YADADRI, BORE WELL/ KONERU</t>
  </si>
  <si>
    <t>JOGULAMBA TEMPLE, GADWAL</t>
  </si>
  <si>
    <t>IBRAHIM CHERUVU, RAJENDRA NAGAR</t>
  </si>
  <si>
    <t>KISTAIPALLY CHERUVU, KISTAIPALLY VILLAGE, JINNARAM</t>
  </si>
  <si>
    <t>RAYAM CHERUVU, BONTHAPALLY VILLAGE, JINNARAM MANDA</t>
  </si>
  <si>
    <t>KOMATI CHERUVU, SIDDIPET TOWN, SIDIPET DISTRICT</t>
  </si>
  <si>
    <t>GADDAPOTHARAM CHERUVU, GADDAPOTHARAM VILLAGE, JINN</t>
  </si>
  <si>
    <t>PEDDA CHERUVU (NACHARAM CHERUVU)</t>
  </si>
  <si>
    <t>MULLAKATWA CHERUVU, JI TECH CITY, MADHAPUR,</t>
  </si>
  <si>
    <t>AMEENPUR CHERUVU, AMEENPUR (V &amp; M) SANGAREDDY DIST</t>
  </si>
  <si>
    <t>MAHABOOBSAGAR TANK SANGAREDDY (V &amp; M) SANGAREDDY D</t>
  </si>
  <si>
    <t>MUTHANGI TANK, MUTHANGI (V), PATANCHERU (M) SANGAR</t>
  </si>
  <si>
    <t>CHITKUL TANK, CHITKUL (V) PATANCHERU (M) SANGAREDD</t>
  </si>
  <si>
    <t>LAKADARAM CHERUVU, LAKADARAM (V) PATANCHERU (M) SA</t>
  </si>
  <si>
    <t>ISNAPUR TANK, ISNAPUR (V) PATANCHERU 9M) SANGAREDD</t>
  </si>
  <si>
    <t>YERDANOOR TANK, YERDANOOR (V) SANGAREDDY DISTRICT</t>
  </si>
  <si>
    <t>MALLEPALLY TANK MALLEPALLY (V) KONDAPUR (M) SANGAR</t>
  </si>
  <si>
    <t>MUCHARLA NAGARAM CHERUVU, WARANGAL</t>
  </si>
  <si>
    <t>KOTI CHERUVU, HANAMKONDA, WARANGAL</t>
  </si>
  <si>
    <t>RANGASAMUDRAM, WARANGAL</t>
  </si>
  <si>
    <t>RUDRARAM TANK, RUDRARAM (V)PATANCHERU (M) SANGARED</t>
  </si>
  <si>
    <t>MBB COLLAGE LAKE</t>
  </si>
  <si>
    <t>DIMASAGAR LAKE</t>
  </si>
  <si>
    <t>LALBAHADUR DIGHI POND</t>
  </si>
  <si>
    <t>DURGABARI POND</t>
  </si>
  <si>
    <t>RADHANAGAR POND</t>
  </si>
  <si>
    <t>CHATURDASH DEBATA BARI POND</t>
  </si>
  <si>
    <t>KATAL DIGHI POND</t>
  </si>
  <si>
    <t>PULICATE LAKE , NELLORE DIST</t>
  </si>
  <si>
    <t>KONDAKARLA-AAVA LAKE, PARAWADA PHARMA CITY, VISHAKHAPATNAM</t>
  </si>
  <si>
    <t>KOLLERU LAKE KOKKIRAYALANKA (V), KAILALUR (M)</t>
  </si>
  <si>
    <t>CHENGAMBAKAM TANK IN SRI CITY SEZ, TIRUPATHI</t>
  </si>
  <si>
    <t>DEEPAR BEEL, ASSAM</t>
  </si>
  <si>
    <t>SON BEEL WATER AT KARIMGANJ</t>
  </si>
  <si>
    <t>KAMALABARI LAKE INSIDE KAMALABARI CHILDREN,S PARK, GELEKY</t>
  </si>
  <si>
    <t>THOWRADOLE PUKHURI, THOWRADOLE G.P. DEMOW BLOCK</t>
  </si>
  <si>
    <t>GOYSAGAR TANK, SIBSAGAR, ASSAM</t>
  </si>
  <si>
    <t>KAWAR LAKE, BEGUSARAI</t>
  </si>
  <si>
    <t>MOTI JHEEL AT MOTIHARII</t>
  </si>
  <si>
    <t>SIKANDRAPUR, MUZAFFARPUR</t>
  </si>
  <si>
    <t>TIGHI TALAB AT GAYA</t>
  </si>
  <si>
    <t>SURAJ KUND AT GAYA</t>
  </si>
  <si>
    <t>HITKASA TAILING DAM, RAJHARA, CHHATISGARH.(DALLI RAJHARA IRON ORE MINES, DALLI RAJHARA)</t>
  </si>
  <si>
    <t>HARWALE WATER FALL</t>
  </si>
  <si>
    <t>KANKORIA LAKE AT AHMEDABAD, NR. BALVATIKA,</t>
  </si>
  <si>
    <t>CHANDOLA LAKE AT AHMEDABAD,</t>
  </si>
  <si>
    <t>AJWAH LAKE AT SRI SAYAJI SABVAR, BARODA,</t>
  </si>
  <si>
    <t>SURSAGAR LAKE AT BARODA,</t>
  </si>
  <si>
    <t>BRAHMSAROVAR LAKE AT KURUKSHETRA</t>
  </si>
  <si>
    <t>KAUSSHALAYA LAKE, PINJORE, PANCHKULA</t>
  </si>
  <si>
    <t>GOBINDSAGAR LAKE AT BILASPUR</t>
  </si>
  <si>
    <t>PONGDAM LAKE AT PONG VILLAGE,</t>
  </si>
  <si>
    <t>RENUKA LAKE , 35 KM FROM PATNA SAHIB NORTH</t>
  </si>
  <si>
    <t>DAL LAKE AT SRINAGAR</t>
  </si>
  <si>
    <t>(MANSAR LAKE AT MID POINT(MANSAR LAKE)</t>
  </si>
  <si>
    <t>MANSAR LAKE POINT OF DISCHARGE OF WASTE WATER FROM DIFFERENT ESTABLISHMENTS NEAR NAG TEMPLE</t>
  </si>
  <si>
    <t>(MANSAR LAKE AT MID POINT(SURINSAR LAKE), J&amp;K</t>
  </si>
  <si>
    <t>SURINSAR LAKE POINT OF DISCHARGE OF WASTE WATER FROM DIFFERENT ESTABLISHMENTS</t>
  </si>
  <si>
    <t>ANCHAR AT SINDH INFLOW</t>
  </si>
  <si>
    <t>NEAR LKIMS</t>
  </si>
  <si>
    <t>SADERKOTE</t>
  </si>
  <si>
    <t>ZALWAN</t>
  </si>
  <si>
    <t>LANKRISH PORA</t>
  </si>
  <si>
    <t>TOP CHANCHI LAKE</t>
  </si>
  <si>
    <t>LOCO TALAB ) PUMPU TALAB), AT- BARMASIA, DHANBAD</t>
  </si>
  <si>
    <t>RANIBANDH TALAB NEAR ISM, DHANBAD</t>
  </si>
  <si>
    <t>ULSOOR LAKE TRAINING CENTRE OF FISH BREEDING,</t>
  </si>
  <si>
    <t>SARAKKI LAKE</t>
  </si>
  <si>
    <t>NELAMANGALA LAKE</t>
  </si>
  <si>
    <t>CHELEKERE LAKE</t>
  </si>
  <si>
    <t>SINGAPURA LAKE</t>
  </si>
  <si>
    <t>NARASIPURA LAKE</t>
  </si>
  <si>
    <t>RACHENAHALLI LAKE</t>
  </si>
  <si>
    <t>ULLALU LAKE</t>
  </si>
  <si>
    <t>SOMPURA LAKE</t>
  </si>
  <si>
    <t>GUBBALAL KERE</t>
  </si>
  <si>
    <t>HOSAKEREHALLI LAKE</t>
  </si>
  <si>
    <t>CHINNAKURCHI KERE</t>
  </si>
  <si>
    <t>MACHOHALLI LAKE</t>
  </si>
  <si>
    <t>DODDABIDARAKALLU LAKE</t>
  </si>
  <si>
    <t>KAMMGONDANAHALLI LAKE</t>
  </si>
  <si>
    <t>KODI SINGASANDRA LAKE</t>
  </si>
  <si>
    <t>JUNGU KERE</t>
  </si>
  <si>
    <t>JAKKSANDRA LAKE</t>
  </si>
  <si>
    <t>SWARANA KUNTE</t>
  </si>
  <si>
    <t>MAVENAKERE TANK</t>
  </si>
  <si>
    <t>HUNDIKERE (KOPPAL) TANK</t>
  </si>
  <si>
    <t>KARANJIKERE TANK</t>
  </si>
  <si>
    <t>KALKERE TANK</t>
  </si>
  <si>
    <t>ANEKAL DODDAKERE TANK</t>
  </si>
  <si>
    <t>DHOREKERE TANK</t>
  </si>
  <si>
    <t>JIGANI TNAK</t>
  </si>
  <si>
    <t>MYDALA TANK</t>
  </si>
  <si>
    <t>MELEKOTE TANK</t>
  </si>
  <si>
    <t>NALLIKATTE KERE TANK</t>
  </si>
  <si>
    <t>KAACHACHALLI KOPPALUKERE TANK</t>
  </si>
  <si>
    <t>KALLAKATTE KERE TANK</t>
  </si>
  <si>
    <t>MATHANA KERE TANK</t>
  </si>
  <si>
    <t>HUNASINA KERE TANK</t>
  </si>
  <si>
    <t>KOKKANAGHATTADODDAKERE TANK</t>
  </si>
  <si>
    <t>KAWSHIKAKERE TANK</t>
  </si>
  <si>
    <t>JOLADAKATTE TANK</t>
  </si>
  <si>
    <t>BASAVANAHALLIKERE TANK</t>
  </si>
  <si>
    <t>LINGAPPANAKATTE TANK</t>
  </si>
  <si>
    <t>GANIGARAHOSAHALLIKERE TANK</t>
  </si>
  <si>
    <t>SATHENAHALLIDODDAKERE TANK</t>
  </si>
  <si>
    <t>SODHARAHALLIKERE TANK</t>
  </si>
  <si>
    <t>SHELERAMANAHALLIKERE TANK</t>
  </si>
  <si>
    <t>HAINARAKATTE TANK</t>
  </si>
  <si>
    <t>HANUMANTHAPURAKATTE TANK</t>
  </si>
  <si>
    <t>SANKALAPURAKERE TANK</t>
  </si>
  <si>
    <t>HAVALIKERE TANK</t>
  </si>
  <si>
    <t>SATHAMANGALAKERE TANK</t>
  </si>
  <si>
    <t>B KALEHALLIKERE TANK</t>
  </si>
  <si>
    <t>THAVENAHALLIKERE TANK</t>
  </si>
  <si>
    <t>SHARANABAWESHWARA KERE TANK</t>
  </si>
  <si>
    <t>ANGOL MI TANK</t>
  </si>
  <si>
    <t>HEREKERE TANK</t>
  </si>
  <si>
    <t>KELEGERE TANK</t>
  </si>
  <si>
    <t>NIRASAGARAKERE TANK</t>
  </si>
  <si>
    <t>NUGGIKERE TANK</t>
  </si>
  <si>
    <t>SUDANAKERE TANK</t>
  </si>
  <si>
    <t>SOMESHWARAKERE TANK</t>
  </si>
  <si>
    <t>UNAKALKERE TANK</t>
  </si>
  <si>
    <t>VIMANABHUTHIKERE TANK</t>
  </si>
  <si>
    <t>KUNDUVADAKERE TANK</t>
  </si>
  <si>
    <t>BHATHIKERE TANK</t>
  </si>
  <si>
    <t>SHANTHISAGARKERE TANK</t>
  </si>
  <si>
    <t>KONDAGGIKERE TANK</t>
  </si>
  <si>
    <t>AIANAKERE TANK</t>
  </si>
  <si>
    <t>MATTADAKERE TANK</t>
  </si>
  <si>
    <t>MANCHALAPUR TANK, MANCHALAPUR, RAICHUR TQ &amp; DIST</t>
  </si>
  <si>
    <t>SANAVALLI DAM, MUNGOD</t>
  </si>
  <si>
    <t>MANCHANABALE DAM</t>
  </si>
  <si>
    <t>RAMAMMANA KERE</t>
  </si>
  <si>
    <t>MADHURE TANK</t>
  </si>
  <si>
    <t>KAMMASANDRA TANK</t>
  </si>
  <si>
    <t>RAYASANDRA LAKE</t>
  </si>
  <si>
    <t>CHANDAPURA LAKE</t>
  </si>
  <si>
    <t>VEMBANAD LAKE,KOCHI (OIL TANKER JETTY), KERALA</t>
  </si>
  <si>
    <t>PERIYAR LAKE AT THEKKADY, KERALA</t>
  </si>
  <si>
    <t>LAKE VEMBANAD AT PATHIRAMANAL (ALAPPUZHA)</t>
  </si>
  <si>
    <t>POND NEAR JUMA MASJID</t>
  </si>
  <si>
    <t>POND C/O MOHIDHEEN PALLI</t>
  </si>
  <si>
    <t>POND NEAR KULAPPINAKKAL</t>
  </si>
  <si>
    <t>MULTAI TANK LAKE AT VILLA. KHARI ON BETUL-AMRAVATI ROAD M.P(.RIVER TAPTI NEAR AMARAWATI, ROAD BRIDGE AT VILLAGE KHEDA)</t>
  </si>
  <si>
    <t>GOVINDGARH LAKE</t>
  </si>
  <si>
    <t>KANHARGAON STOP DAM WATER SUPPLY INTAKE OF CHHINDWARA TOWN</t>
  </si>
  <si>
    <t>SUPTAL JABALPUR</t>
  </si>
  <si>
    <t>GANGA SAGAR JABALPUR</t>
  </si>
  <si>
    <t>KOPTAL LAKE AT WATER SUPPLY INTAKE POINT CHHATARPUR</t>
  </si>
  <si>
    <t>BAGDOON TALAB PITHAMPUR SANJAY JALASHAY PITHAMPUR</t>
  </si>
  <si>
    <t>PERIAT TANK NEAR WSS INTAKE POINT JABALPUR</t>
  </si>
  <si>
    <t>LOKTAK LAKE AT THANA</t>
  </si>
  <si>
    <t>LOKTAK LAKE AT BISHNUPUR</t>
  </si>
  <si>
    <t>LOKTAK LAKE AT SENDRA</t>
  </si>
  <si>
    <t>LOKTAK LAKE AT KARANG ISLAND</t>
  </si>
  <si>
    <t>PUMLEN LAKE AT TOKPACHING</t>
  </si>
  <si>
    <t>PUKHRI AT LANGMEIDONG</t>
  </si>
  <si>
    <t>LAMJAO PUKHURI AT ACHOUBA</t>
  </si>
  <si>
    <t>HIRANMEI PUKHURI AT THOUBAL</t>
  </si>
  <si>
    <t>LANGMEIDONG PUKHURI AT THOUBAL</t>
  </si>
  <si>
    <t>POND AT LALAMBUNG</t>
  </si>
  <si>
    <t>LILONG PUKHURI</t>
  </si>
  <si>
    <t>POND AT NGAIRANGBAM</t>
  </si>
  <si>
    <t>POND AT MOIDANGPOK</t>
  </si>
  <si>
    <t>POND AT MAIBAM LOKPACHING</t>
  </si>
  <si>
    <t>POND AT KAKWA BAZAR</t>
  </si>
  <si>
    <t>CHANAM PUKHURI</t>
  </si>
  <si>
    <t>NINGTHEM PUKHURI</t>
  </si>
  <si>
    <t>POND AT KONGBA BAZAR</t>
  </si>
  <si>
    <t>UMIAM LAKE AT BARAPANI</t>
  </si>
  <si>
    <t>WARD'S LAKE AT SHILLONG</t>
  </si>
  <si>
    <t>THADLASKEIN LAKE, JOWAI</t>
  </si>
  <si>
    <t>UMIAM LAKE AT OUTFALL OF UMIAM RIVER INTO LAKE</t>
  </si>
  <si>
    <t>UMIAM LAKE AT MIDDLE POINT</t>
  </si>
  <si>
    <t>UMIAM LAKE ATNEAR UNITED CHRISTIAN COLLEGE</t>
  </si>
  <si>
    <t>TASEK LAKE AT SONGSAK (NAPHAK),</t>
  </si>
  <si>
    <t>PUDUMPUKHURI, DIMAPUR</t>
  </si>
  <si>
    <t>BANGLA FISHERY, DIMAPUR</t>
  </si>
  <si>
    <t>CHILKA LAKE AT SATAPADA (RAMSAR SITE)</t>
  </si>
  <si>
    <t>ANSHUPA LAKE KADALIBARI</t>
  </si>
  <si>
    <t>ANSHUPA AT SARANDAGARH</t>
  </si>
  <si>
    <t>BINDUSAGAR ( RELIGIOUS POND OF BHUBANESWAR CITY) (NORTH) (LINGRAJ TEMPLE)</t>
  </si>
  <si>
    <t>OUSTERI LAKE</t>
  </si>
  <si>
    <t>BAHOUR LAKE</t>
  </si>
  <si>
    <t>KANAGAN LAKE</t>
  </si>
  <si>
    <t>JET SAGAR LAKE, BUNDI, RAJASTHAN</t>
  </si>
  <si>
    <t>SILISERH LAKE, ALWAR, RAJASTHAN</t>
  </si>
  <si>
    <t>RAJSAMAND LAKE , RAJSAMAND- POINT NO. 1, RAJSAMAND, RAJASTHAN</t>
  </si>
  <si>
    <t>RAJSAMAND LAKE , RAJSAMAND- POINT NO. 2, RAJSAMAND, RAJASTHAN</t>
  </si>
  <si>
    <t>JAISAMAND LAKE, SALUMBER, UDAIPUR, POINT NO. 1, RAJASTHAN</t>
  </si>
  <si>
    <t>JAISAMAND LAKE, SALUMBER, UDAIPUR, POINT NO. 2, RAJASTHAN</t>
  </si>
  <si>
    <t>NELA TALAB, SECTOR-14 HIRAN MARG, UDAIPUR</t>
  </si>
  <si>
    <t>OVER HEAD TANK AT TIRUR VILLAGE, TIRUVALLUR TALUK, TIRUVALLUR PANCHAYAT UN</t>
  </si>
  <si>
    <t>SAROORNAGAR , RANGA REDDY DIST.</t>
  </si>
  <si>
    <t>LAXMINARAYANA CHERUVU AT EDULABAD, RANGAREDDY</t>
  </si>
  <si>
    <t>SURRAM CHERUVU (PALLE CHERUVU), BANDLAGUDA (V), BANDLAGUDA (NEW MANDAL)</t>
  </si>
  <si>
    <t>CHINNARAYAN CHERUVU, ALWAL (V)</t>
  </si>
  <si>
    <t>PEDDA CHERUVU, GANGARAM (V) SERLINGAMPALLY (NEW MANDAL)</t>
  </si>
  <si>
    <t>MEDI KUNTA (WIPRO LAKE), NANAKRAMGUDA</t>
  </si>
  <si>
    <t>MEEDI KUNTA (BK ENCLAVE LAKE), MAQTA MAHBOOBPET, (MADEENAGUDA)</t>
  </si>
  <si>
    <t>MEEDI KUNTA, HAFEEZPET (V)</t>
  </si>
  <si>
    <t>BANDA CHERUVU, MALKAJIGIRI (V), MALKAJIGIRI (NEW MANDAL)</t>
  </si>
  <si>
    <t>PHAKAL CHERUVU, NARSAMPET</t>
  </si>
  <si>
    <t>BANDAM CHERUVU, HANAMKONDA</t>
  </si>
  <si>
    <t>PEDDA CHERUVU, MADIKONDA</t>
  </si>
  <si>
    <t>CAMPUS LAKE, ICRISAT</t>
  </si>
  <si>
    <t>SURISIGAL LAKE ICRISAT</t>
  </si>
  <si>
    <t>ICRISAT LAKE, ICRISAT</t>
  </si>
  <si>
    <t>RED LAKE, ICRISAT</t>
  </si>
  <si>
    <t>NARINJA LAKE</t>
  </si>
  <si>
    <t>BANJARA KUNTA (SINGADI KUNTA(, SHAIKPET</t>
  </si>
  <si>
    <t>NAGOLE CHERUVU, UPPAL (V)</t>
  </si>
  <si>
    <t>RAMANTHAPUR CHERUVU, UPPAL (V)</t>
  </si>
  <si>
    <t>PATEL CHERUVU, UPPAL (V)</t>
  </si>
  <si>
    <t>MUNDLA KATWA, MOOSAPET (V), KUKATPALLY</t>
  </si>
  <si>
    <t>KHAJA KUNTA, KUKATPALLY (V)</t>
  </si>
  <si>
    <t>PARKI CHERUVU, KUKATPALLY (V), BALANAGAR</t>
  </si>
  <si>
    <t>MUKKIDI CHERUVU (RAMAKRISHNAPURAM LAKE), MALKAJIGRI</t>
  </si>
  <si>
    <t>MANNEVARI KUNTA, MACHABOLLARAM (V) ALWAL</t>
  </si>
  <si>
    <t>KAPRAI CHERUVU, SAHEBNAGAR (V), HAYATHNAGAR</t>
  </si>
  <si>
    <t>LINGAM KUNTA, CHANDANAGAR (V) SERLINGAMPALLY</t>
  </si>
  <si>
    <t>PEDDA CHERUVU - KHAJA GUDA, KHJAGUDA (V), SERLINGAMPALLY 9NEW MANDAL)</t>
  </si>
  <si>
    <t>KOTHA CHERUVU (ALWAL CHERUVU), ALWAL (V)</t>
  </si>
  <si>
    <t>LINGAM CHERUVU, SURARAM (V), QUTHUBULLAPUR</t>
  </si>
  <si>
    <t>PATEL CHERUVU, NACHARAM (V), UPPAL (NEW MANDAL)</t>
  </si>
  <si>
    <t>HUDA PARK LAKE/ BUMRUKH KHAN DOWLA</t>
  </si>
  <si>
    <t>LAKNAVARAM CHERUVU, MULUGU (V)</t>
  </si>
  <si>
    <t>NALLA CHERUVU, RANGAREDDY</t>
  </si>
  <si>
    <t>SAI CHERUVU, NEAR TANNERY INDUSTRIES, DESAIPET, WARANGAL</t>
  </si>
  <si>
    <t>BHADRAKALI CHERUVU, BHADRAKALI TEMPLE, WARANGAL</t>
  </si>
  <si>
    <t>DURGAM CHERUVU</t>
  </si>
  <si>
    <t>PEDDA CHERUVU</t>
  </si>
  <si>
    <t>OUTLET OF KTPP ASH POND JOINING TO MORANCHA VAGU, CHELPUR, GHANPUR</t>
  </si>
  <si>
    <t>LOTUS POND, HAKIMPET (V), SHAIK PET (NEW MANDAL)</t>
  </si>
  <si>
    <t>GANDIGUDEM TANK , MEDAK DISTRICT</t>
  </si>
  <si>
    <t>KISTAIPALLY TANK, KAZIPET, WARANGAL</t>
  </si>
  <si>
    <t>RAYAM CHERUVU, BONTHAPALLY VILLAGE, JINNARAM MANDAL, SANGAREDDY DISTRICT</t>
  </si>
  <si>
    <t>GADDAPOTHARAM CHERUVU, GADDAPOTHARAM VILLAGE, JINNARAM MANDAL, SANGAREDDY DIST</t>
  </si>
  <si>
    <t>AMEENPUR CHERUVU, AMEENPUR (V &amp; M) SANGAREDDY DISTRICT</t>
  </si>
  <si>
    <t>MAHABOOBSAGAR TANK SANGAREDDY (V &amp; M) SANGAREDDY DISTRICT</t>
  </si>
  <si>
    <t>CHITKUL TANK, CHITKUL (V) PATANCHERU (M) SANGAREDDY DISTRICT</t>
  </si>
  <si>
    <t>LAKADARAM CHERUVU, LAKADARAM (V) PATANCHERU (M) SANGAREDDY DISTRICT</t>
  </si>
  <si>
    <t>ISNAPUR TANK, ISNAPUR (V) PATANCHERU 9M) SANGAREDDY DISTRICT</t>
  </si>
  <si>
    <t>MALLEPALLY TANK MALLEPALLY (V) KONDAPUR (M) SANGAREDDY DISTRICT</t>
  </si>
  <si>
    <t>RUDRARAM TANK, RUDRARAM (V)PATANCHERU (M) SANGAREDDY DISTRICT</t>
  </si>
  <si>
    <t>SUNNAM KUNTA, JUBILLE HILLS</t>
  </si>
  <si>
    <t>LARGE TANK, SAROORNAGAR (V)</t>
  </si>
  <si>
    <t>BULBUL KUNTA, LAXMI NAGAR (V), RAJENDRANAGAR</t>
  </si>
  <si>
    <t>PEDDA CHERUVU, MANSOORABAD (V), SAROORNAGAR</t>
  </si>
  <si>
    <t>MBB COLLEGE LAKE</t>
  </si>
  <si>
    <t>DIMASAGAR LAKE, NORTH GATE</t>
  </si>
  <si>
    <t>HATISHALA GHAT ON DUDHPUKUR AT TARAKESHWAR, HOOGHLY</t>
  </si>
  <si>
    <t>MAINH GHAT ON DUDHPUKUR AT TARAKESHWAR, HOOGHLY</t>
  </si>
  <si>
    <t>HANUMAN GHAT ON DUDHPUKUR AT TARAKESHWAR, HOOGHLY</t>
  </si>
  <si>
    <t>KOCHBIHAR LAKE (SAGAR DIGHI), COOCHBEHAR</t>
  </si>
  <si>
    <t>MIRIKH LAKE, DARJEELING</t>
  </si>
  <si>
    <t>WATER RESERVIOR AT DELO LAKE, DARJELLING</t>
  </si>
  <si>
    <t>BELBONI LAKE NEAR BARJORA, BANKURA</t>
  </si>
  <si>
    <t>LAKE RASIKBHEEL AT COOCHBEHAR</t>
  </si>
  <si>
    <t>WATER RESERVIOR ST. HELENS SCHOOL</t>
  </si>
  <si>
    <t>JOREPOKHARI LAKE AT SUKHIAPOKHARI</t>
  </si>
  <si>
    <t>KONDAKARLAAAVA LAKE, PARAWADA PHARMA CITY, VISHAKHAPATNAM</t>
  </si>
  <si>
    <t>BORBEEL NO. 1 , RAM NAGAR, DIGBOI, PUBLIC WATER SUPPLY, TINSUKIA</t>
  </si>
  <si>
    <t>HOLUDUNGA BEEL NEAR GAI NADI/ RIVER AT SOMARAJAN, DHEMA JI</t>
  </si>
  <si>
    <t>BORDOIBAM BEELMUKH BIRD SANCTUARY, DHEMAJI</t>
  </si>
  <si>
    <t>SAMAGURI BEEL IN NAGAON DISTRICT</t>
  </si>
  <si>
    <t>MALINI BEEL NEAR INDUTRIAL AREA AT RAMNAGAR</t>
  </si>
  <si>
    <t>PARASHALI BEEL AT DEMORIA</t>
  </si>
  <si>
    <t>KAMALPUR BEEL, KAMALPUR</t>
  </si>
  <si>
    <t>SILSAKO BEEL, CHACHAL, GUWAHATI</t>
  </si>
  <si>
    <t>SORU SOLA BEEL, PALTAN BAZAR, GUWAHATI</t>
  </si>
  <si>
    <t>BORSOLA BEEL, SARABBHATTI, GUWAHATI</t>
  </si>
  <si>
    <t>DIPLAI BEEL AT SILGARA, KOKRAJHAR</t>
  </si>
  <si>
    <t>SANHIT SAROVAR, KURUSHETRA</t>
  </si>
  <si>
    <t>DAL AT ASHAIBAGH BRIDGE</t>
  </si>
  <si>
    <t>DAL AT NAYADYAR</t>
  </si>
  <si>
    <t>DAL AT JOGILANKER</t>
  </si>
  <si>
    <t>ANCHAR AT CENTRAL SITE</t>
  </si>
  <si>
    <t>ANCHAR AT SANGAM</t>
  </si>
  <si>
    <t>ANCHAR NEAR LKIMS</t>
  </si>
  <si>
    <t>ANCHAR AT JENAB SAHAB SOURA</t>
  </si>
  <si>
    <t>WULAR AT SADERKOTE</t>
  </si>
  <si>
    <t>WULAR AT ZALWAN</t>
  </si>
  <si>
    <t>WULAR AT LANKRISH PORA</t>
  </si>
  <si>
    <t>HOLY POND OF SHIV GANGA JARMUNDI, DUMKA</t>
  </si>
  <si>
    <t>LOCO TALAB ) PUMPU TALAB), AT BARMASIA, DHANBAD</t>
  </si>
  <si>
    <t>ULSOOR LAKE TEMPLE</t>
  </si>
  <si>
    <t>IBBALUR LAKE</t>
  </si>
  <si>
    <t>ABBIGERE LAKE</t>
  </si>
  <si>
    <t>SADRAMANGALA LAKE</t>
  </si>
  <si>
    <t>BATTARAHALLI LAKE</t>
  </si>
  <si>
    <t>KUNDALAHALLI LAKE</t>
  </si>
  <si>
    <t>KOWDHENAHALLI LAKE</t>
  </si>
  <si>
    <t>GARUDACHARPALYA LAKE</t>
  </si>
  <si>
    <t>RAMPURA LAKE</t>
  </si>
  <si>
    <t>CHINNAPANHALLI LAKE</t>
  </si>
  <si>
    <t>DEVARABEESANAHALLI LAKE</t>
  </si>
  <si>
    <t>NALLURAHALLI LAKE</t>
  </si>
  <si>
    <t>PATTANDUR AGARAHARA</t>
  </si>
  <si>
    <t>SEETHARAM PALYA LAKE</t>
  </si>
  <si>
    <t>KASAVANAHALLI LAKE</t>
  </si>
  <si>
    <t>BASAVANAPURA LAKE</t>
  </si>
  <si>
    <t>KOTHUNURU LAKE</t>
  </si>
  <si>
    <t>NAYANDANAHALLI TANK</t>
  </si>
  <si>
    <t>SUBRAMANYAPURA TANK</t>
  </si>
  <si>
    <t>BANDEMATTA TANK</t>
  </si>
  <si>
    <t>KANCHANAHALLI KOPPALU KERE</t>
  </si>
  <si>
    <t>MAKANA KERE</t>
  </si>
  <si>
    <t>KOUSHIKA KERE</t>
  </si>
  <si>
    <t>SOUDRALLI KERE</t>
  </si>
  <si>
    <t>PEREMINAHALLI KERE</t>
  </si>
  <si>
    <t>INORKATTE KERE</t>
  </si>
  <si>
    <t>AVALI KERE</t>
  </si>
  <si>
    <t>SATHYAMANGALA KERE</t>
  </si>
  <si>
    <t>B KATIHALLI KERE</t>
  </si>
  <si>
    <t>GAVENAHALLIKERE</t>
  </si>
  <si>
    <t>DYAVASANDRA TANK</t>
  </si>
  <si>
    <t>ALUR KERE</t>
  </si>
  <si>
    <t>MULTAI TANK LAKE AT VILLA. KHARI ON BETULAMRAVATI ROAD M.P(.TAPTI NEAR AMARAWATI, ROAD BRIDGE AT VILLAGE KHEDA)</t>
  </si>
  <si>
    <t>UMIAM LAKE AT OUTFALL OF UMIAM INTO LAKE</t>
  </si>
  <si>
    <t>BINDUSAGAR ( RELIGIOUS POND OF BHUBANESWAR</t>
  </si>
  <si>
    <t>RAJSAMAND LAKE , RAJSAMAND POINT NO. 1, RAJSAMAND, RAJASTHAN</t>
  </si>
  <si>
    <t>RAJSAMAND LAKE , RAJSAMAND POINT NO. 2, RAJSAMAND, RAJASTHAN</t>
  </si>
  <si>
    <t>LODHA TALAB, BANSWARA DUNGARPUR ROAD, BANSWARA, RAJASTHAN</t>
  </si>
  <si>
    <t>SWAROOP SAGAR LAKE</t>
  </si>
  <si>
    <t>GOVERDHAN SAGAR, UDAIPUR</t>
  </si>
  <si>
    <t>NELA TALAB, SECTOR14 HIRAN MARG, UDAIPUR</t>
  </si>
  <si>
    <t>SURRAM CHERUVU (PALLE CHERUVU), BANDLAGUDA (V),</t>
  </si>
  <si>
    <t>MADDELLA KUNTA/ BAIRAMALGUDA CHERUVU</t>
  </si>
  <si>
    <t>PEDDA CHERUVU  KHAJA GUDA, KHJAGUDA (V), SERLINGAMPALLY 9NEW MANDAL)</t>
  </si>
  <si>
    <t>MUTHANGI TANK, MUTHANGI (V), PATANCHERU (M) SANGAREDDY DISTRICT</t>
  </si>
  <si>
    <t>PASHAMYLARAM TANK</t>
  </si>
  <si>
    <t>RUDRASAGAR NORTH LAKE,TRIPURA</t>
  </si>
  <si>
    <t>RUDRASAGAR EAST LAKE TRIPURA</t>
  </si>
  <si>
    <t>RUDRASAGAR WEST LAKE TRIPURA</t>
  </si>
  <si>
    <t>KOLLERU LAKE KOKKIRAYALANKA (V),KAILALUR (M)</t>
  </si>
  <si>
    <t>ANNAMAYYA PROJECT ON CHEYYERU RESERVOIR</t>
  </si>
  <si>
    <t>Wetland</t>
  </si>
  <si>
    <t>ANUMANAPALLE CHERUVU</t>
  </si>
  <si>
    <t>BRAMHASAGAR</t>
  </si>
  <si>
    <t>DALI TANK</t>
  </si>
  <si>
    <t>GACCHAKAYALA PORA (LAGOON)</t>
  </si>
  <si>
    <t>GANGINENI CHERUVU</t>
  </si>
  <si>
    <t>INTERU SWAMPS</t>
  </si>
  <si>
    <t>KATTAMANCHI CHERUVU</t>
  </si>
  <si>
    <t>KRISHNA MANGROVES</t>
  </si>
  <si>
    <t>MID PENNAR RESERVOIR</t>
  </si>
  <si>
    <t>NAUPADA SWAMPS</t>
  </si>
  <si>
    <t>P .S. CHINNAIAH PALEM</t>
  </si>
  <si>
    <t>PATATEKALLI CHERUVU</t>
  </si>
  <si>
    <t>PATHAKOTHA CHERUVU</t>
  </si>
  <si>
    <t>SANGAMESWARA BACKWATERS</t>
  </si>
  <si>
    <t>SOMASILA BACK WATER</t>
  </si>
  <si>
    <t>TATIPUDI RESERVOIR</t>
  </si>
  <si>
    <t>UPPALANKA MUDFLATS</t>
  </si>
  <si>
    <t>UPPALAPADU TANK</t>
  </si>
  <si>
    <t>YERRAKALUVA RESERVOIR</t>
  </si>
  <si>
    <t>ANCHAR LAKE AT CENTRAL SITE</t>
  </si>
  <si>
    <t>ANCHAR LAKE AT JENAB SAHAB SOURA</t>
  </si>
  <si>
    <t>ANCHAR LAKE AT SANGAM</t>
  </si>
  <si>
    <t>ANCHAR LAKE AT SINDH INFLOW</t>
  </si>
  <si>
    <t>ANCHAR LAKE NEAR LKIMS</t>
  </si>
  <si>
    <t>DAL LAKE AT ASHAIBAGH BRIDGE</t>
  </si>
  <si>
    <t>DAL LAKE AT JOGILANKER</t>
  </si>
  <si>
    <t>DAL LAKE AT NAYADYAR</t>
  </si>
  <si>
    <t>WULAR LAKE AT SADERKOTE</t>
  </si>
  <si>
    <t>WULAR LAKE AT ZALWAN</t>
  </si>
  <si>
    <t>WHITEFIELD KERE</t>
  </si>
  <si>
    <t>KOGILU KERE</t>
  </si>
  <si>
    <t>SHARANABASAVESHWARA KERE</t>
  </si>
  <si>
    <t>BAKSHI KUNTA (VEMANA COLONY PARK), CHANDANAGAR, SERILINGAMPALLY, RR</t>
  </si>
  <si>
    <t>BANDAM CHERUVU, GAJULARAMARAM, QUTUBULLAPUR, MEDCHAL â€“ MALKAGIRI</t>
  </si>
  <si>
    <t>BANDLAGUDA CHERUVU, BANDALGUDA UPPAL, MEDCHAL  MALKAGIRI</t>
  </si>
  <si>
    <t>BATHAR KUNTA, SHAIKPET, HYDERABAD</t>
  </si>
  <si>
    <t>CHAKALAVANI CHERUVU, LINGAMPALLY, SERILINGAMPALLY, RR</t>
  </si>
  <si>
    <t>CHINNA BANDAM, SURARAM, QUTUBULLAPUR, MEDCHAL â€“ MALKAGIRI</t>
  </si>
  <si>
    <t>CHINNA PEDDA CHERUVU, GOPANPALLY, SERILINGAMPALLY, RR</t>
  </si>
  <si>
    <t>CHINTAL CHERUVU, GAJULARAMARAM, QUTUBULLAPUR, MEDCHAL â€“ MALKAGIRI</t>
  </si>
  <si>
    <t>DMRL LAKE, KANCHANBAGH, BANDLAGUDA, HYDERABAD</t>
  </si>
  <si>
    <t>GOPI CHERUVU, LINGAMPALLY, SERILINGAMPALLY, RR</t>
  </si>
  <si>
    <t>GURUNATH CHERUVU, MIYAPUR, SERILINGAMPALLY, RR</t>
  </si>
  <si>
    <t>KOMATI KUNTA, GOPANPALLY, SERILINGAMPALLY, RR</t>
  </si>
  <si>
    <t>KOTHA CHERUVU, SHAIKPET, HYDERABAD</t>
  </si>
  <si>
    <t>KUDI KUNTA (GAUTAMI LAKE), KONDAPUR, SERILINGAMPALLY, RR</t>
  </si>
  <si>
    <t>MAHABOOB KUNTA, SURARAM, QUTUBULLAPUR, MEDCHAL â€“ MALKAGIRI</t>
  </si>
  <si>
    <t>MEDDELA KUNTA, GAJULARAMARAM, QUTUBULLAPUR, MEDCHAL â€“ MALKAGIRI</t>
  </si>
  <si>
    <t>MOHINI CHERUVU, AMBERPET, HYDERABAD</t>
  </si>
  <si>
    <t>MOTHKULA KUNTA, MACHABOLLARAM, ALWAL, MEDCHAL  MALKAGIRI</t>
  </si>
  <si>
    <t>MYSAMMA CHERUVU, KUKATPALLY, BALANAGAR, MEDCHAL  MALKAGIRI</t>
  </si>
  <si>
    <t>NANAKRAM KUNTA, NANAKRAMGUDA, SERILINGAMPALLY, RR</t>
  </si>
  <si>
    <t>NAYA QUILA TALAB, GOLKONDA, HYDERABAD</t>
  </si>
  <si>
    <t>NAYANAMMA KUNTA (BASPALLI CHERUVU), HAFEEZPET, SERILINGAMPALLY, RR</t>
  </si>
  <si>
    <t>PATHULGUDA LAKE, PATHALGUDA, UPPAL, MEDCHAL  MALKAGIRI</t>
  </si>
  <si>
    <t>PEDDAKUDI CHERUVU, MAQTA MAHBOOBPET, SERILINGAMPALLY, RR</t>
  </si>
  <si>
    <t>RAMAMMA KUNTA (DR. YSR TOURISM COLLEGE), GACHIBOWLI, SERILINGAMPALLY, RR</t>
  </si>
  <si>
    <t>REGULA KUNTA, MIYAPUR SERILINGAMPALLY, RR</t>
  </si>
  <si>
    <t>SALKAM CHERUVU, BANDLAGUDA, HYDERABAD</t>
  </si>
  <si>
    <t>SHAHATAM CHERUVU, SHAIKPET, HYDERABAD</t>
  </si>
  <si>
    <t>SHIKARI KUNTA, SHAIKPET, HYDERABAD</t>
  </si>
  <si>
    <t>SUDALAVANI KUNTA (SUNNAM CHERUVU), ALLAHPUR, BALANAGAR, MEDCHAL  MALKAGIRI</t>
  </si>
  <si>
    <t>TIRUMALAGIRI TANK, TIRUMALAGIRI, HYDERABAD</t>
  </si>
  <si>
    <t>VENNA CHERUVU, JEEDIMETLA, QUTUBULLAPUR, MEDCHAL â€“ MALKAGIRI</t>
  </si>
  <si>
    <t>YELLAMMA CHERUVU, KUKATPALLY, MEDCHAL  MALKAGIRI</t>
  </si>
  <si>
    <t>YERRA KUNTA, SHAIKPET, HYDERABAD</t>
  </si>
  <si>
    <t>GARGEYAPURAM LAKE GARGEYAPURAM (V), KURNOOL (M)</t>
  </si>
  <si>
    <t>KOLLERU LAKE, KOKKIRAYALANKA (V), KAILALUR (M)</t>
  </si>
  <si>
    <t>KONDAKARLAAAVA LAKE, KONDAKARLA, VISHAKHAPATNAM</t>
  </si>
  <si>
    <t>PALASAMUDRAM LAKE, PALASAMUDRAM (V), PENUKONDA (M)</t>
  </si>
  <si>
    <t>PULICATE LAKE, SRIHARI KOTA, SULLURUPETA (M)</t>
  </si>
  <si>
    <t>BRAHMAIAHLINGAM CHERUVU AT NARASINGAPALEM (V), AGIRIPALLI?(M)</t>
  </si>
  <si>
    <t>CHENGAMBAKAM TANK IN SRI CITY SEZ, IRUGULAM (V)</t>
  </si>
  <si>
    <t>NELLORE SWARNALA CHERUVU (NELLORE TANK),NEAR BARASHAHID DARGHA, NELLORE TOWN</t>
  </si>
  <si>
    <t>ANNAMAYYA PROJECT ON CHEYYERU RESERVOIR, RAJAMPET</t>
  </si>
  <si>
    <t>WETLAND</t>
  </si>
  <si>
    <t>ANUMULA PALLY CHERUVU, ANUMULA PALLY (V),RACHERLA (M)</t>
  </si>
  <si>
    <t>BRAHMAMSAGAR, KANDIMALLAYAPALLI (V)</t>
  </si>
  <si>
    <t>DALI TANK,VEMULADA (V), TEKKALI (M)</t>
  </si>
  <si>
    <t>GACHAKAYALA PORA (LAKE), GACHAKAYALA PORA (V), KATRENIKONA (M)</t>
  </si>
  <si>
    <t>GANGINENI CHERUVU, CHITTOOR TOWN</t>
  </si>
  <si>
    <t>INTERU SWAMPS, INTERU (V),  BANTUMILLI (M)</t>
  </si>
  <si>
    <t>KATTAMANCHI CHERUVU, NEAR NEW RTC BUS STAND, CHITTOOR TOWN</t>
  </si>
  <si>
    <t>KRISHNA MANGROVES, KARA AGRAHARAM (V), MACHILIPATNAM (M)</t>
  </si>
  <si>
    <t>LAGOON, NEAR UPPALANKA MUDFLATS,MAHALAKSHMI NAGAR, KAKINADA</t>
  </si>
  <si>
    <t>MID PENNAR RESERVOIR, PENAKACHERLA (V), GARLADINNE (M)</t>
  </si>
  <si>
    <t>NAUPADA SWAMPS, MEGHAVARAM (V), SANTHABOMMALI (M)</t>
  </si>
  <si>
    <t>P.E CHINNAYAPALEM CHERUVU, P.E CHINNAYAPALEM (V),TONDANGI (M)</t>
  </si>
  <si>
    <t>PATHAKOTHA CHERUVU, PATHAKOTHA (V), GUNTAKAL (M)</t>
  </si>
  <si>
    <t>PATHATEKKALI CHERUVU (PEDDA CHERUVU), PATHATEKKALI (V), VAJRAPUKOTTURU (M)</t>
  </si>
  <si>
    <t>PEDDA CHERUVU,VIZIANAGARAM TOWN</t>
  </si>
  <si>
    <t>SANGAMESWARA BACK WATERS, LIFT IRRIGATION SCHEME, MUCHUMARRI (V), PAGIDYALA(M)</t>
  </si>
  <si>
    <t>SOMASILA BACK WATER, OLD RAMAPURAM (V), VONTIMITTA (M)</t>
  </si>
  <si>
    <t>TATIPUDI RESERVOIR, TATIPUDI (V), GANTYADA (M)</t>
  </si>
  <si>
    <t>UPPALAPADU TANK,UPPALAPADU (V), PEDAKAKANI (M)</t>
  </si>
  <si>
    <t>YERRAKALUVA RESERVOIR, KONGUVARIGUDEM (V), JANGAREDDYGUDEM (M)</t>
  </si>
  <si>
    <t>BOR BEEL AT JAKAI, ASSAM</t>
  </si>
  <si>
    <t>DEEPOR BEEL AT BORAGAON NEAR IASST, GUWAHATI, ASSAM</t>
  </si>
  <si>
    <t>DEEPOR BEEL NEAR DHARAPUR CHARIALI, GUWAHATI, ASSAM</t>
  </si>
  <si>
    <t>ELANGABEEL SYSTEM (CONNECTED TO R. KOLONG), ASSAM</t>
  </si>
  <si>
    <t>MAGURI BEEL, GUIJAN, TINSUKIA</t>
  </si>
  <si>
    <t>BATODRAWA SATRA POND, NAGAON, ASSAM</t>
  </si>
  <si>
    <t>HARDOI PUKHURI, CHARAIDEW, ASSAM</t>
  </si>
  <si>
    <t>JAYSAGAR TANK, SIVASAGAR, ASSAM</t>
  </si>
  <si>
    <t>TENGA PUKHURI AT TENGAPUKHURI</t>
  </si>
  <si>
    <t>HASILA BEEL, GOALPARA (HASILA BEEL), DIST. GOPALPARA, ASSAM</t>
  </si>
  <si>
    <t>TAMRANGA BEEL, GHILAGURI NEAR IKRABARI, DIST. BONGAIGAON</t>
  </si>
  <si>
    <t>KAWAR LAKE NEAR JAYMANGLA GARH TEMPLE AT BEGUSARAI</t>
  </si>
  <si>
    <t>MOTI JHEEL AT MOTIHARII NEAR GAYATRI MANDIR, MOTIHARI, EAST CHAMPARAN</t>
  </si>
  <si>
    <t>SIKANDRAPUR LAKE AT SIKANDARPUR, MUZAFFARPUR</t>
  </si>
  <si>
    <t>DIGHI TALAB NEAR KACHHARI ROAD, GAYA</t>
  </si>
  <si>
    <t>SURAJ KUND NEAR VISHNUPAD MANDIR ,GAYA</t>
  </si>
  <si>
    <t>AMBULOR LAKE, VERNA, SALCETE  GOA</t>
  </si>
  <si>
    <t>BATIM LAKE, GOA VELHA, TISWADI  GOA</t>
  </si>
  <si>
    <t>RAITOLLEM LAKE</t>
  </si>
  <si>
    <t>SARZORA LAKE, CHINCHINM, SALCETE  GOA</t>
  </si>
  <si>
    <t>BINDUSAROVAR, SIDDHPUR (DIST.PATAN)BINDU SAROVAR, AHMEDABAD PALANUR HIGHWAY, SIDDHPUR, DISTPATAN</t>
  </si>
  <si>
    <t>CITY LAKE OF NADIADKHETA TALAV (CITY LAKE) ,NADIAD, DIST:KHEDA</t>
  </si>
  <si>
    <t>GOMTI LAKE, OPP, RANCHODAJI TEMPLE, DAKOR, KHEDAGOMTI LAKE, OPP: RANCHODAJI TEMPLE, DAKOR, KHEDA</t>
  </si>
  <si>
    <t>HAMISAR TALAV, BHUJPATVADI NAKU,NEAR ASHAPURA TEMPLE,TA:BHUJ,DIST:KUTCH(WEST)</t>
  </si>
  <si>
    <t>KUWADAVA LAKE, NR. KUVADVA GIDC, NH8B, VILL. KUWADAVA, DIST. RAJKOT.KUVADVA LAKE, VILLAGE KUVADVA, DIST. RAJKOT</t>
  </si>
  <si>
    <t>LAKHOTA TALAV, JAMNAGARLAKHOTA LAKE, NEAR PANCHESHWAR TOWER, JAMNAGAR</t>
  </si>
  <si>
    <t>MALAV TALAV, DHOLKA DHOLKA</t>
  </si>
  <si>
    <t>MOONSAR LAKE OF VIRAMGAMVIRAMGAM</t>
  </si>
  <si>
    <t>MOTICHER LAKE NEAR KAKARPAR ATOMIC POWER STATION, DIST. SURAT.NEAR BRIDGE, MOTICHER,SURAT</t>
  </si>
  <si>
    <t>NALSAROVAR LAKE (SANAND), DIST.AHMEDABADNALSAROVAR LAKE (SANAND), DIST.AHMEDABAD</t>
  </si>
  <si>
    <t>NARSIMEHTA TALAV JUNAGADHNARSINH MEHTA TALAV, AT: JUNAGADH, TAL:JUNAGADH, DIST: JUNAGADH.</t>
  </si>
  <si>
    <t>THOL LAKE (KALOL) (DIST. MEHASANA)THOL POND, VILL: THOL, TAL KADI, DIST : MEHSANA</t>
  </si>
  <si>
    <t>VHERAIMATA TALAV AT ANANDVHERAI MATA TALAV, OPP. VHERAI MATA MANDIR, ANAND TA. &amp; DIST. ANAND</t>
  </si>
  <si>
    <t>DHUDHIA TALAV AT NAVSARI, DIST. NAVSARI.AT KAGADIWAD, NAVSARI CITY, TA &amp; DI. NAVSARI, GUJARAT.</t>
  </si>
  <si>
    <t>OLPAD, VILLAGE POND:OLPAD, SURATNEAR ROAD, NEAR TEMPLE, OLPAD,SURAT</t>
  </si>
  <si>
    <t>SULTANPUR LAKE, GURUGRAM</t>
  </si>
  <si>
    <t>GOBINDSAGAR LAKE D/S OF BILASPUR TOWN</t>
  </si>
  <si>
    <t>RENUKA LAKE AT RENUKA SIRMAUR</t>
  </si>
  <si>
    <t>REWALSAR LAKE (TOWARDS MELA GROUND)</t>
  </si>
  <si>
    <t>DAL LAKE AT SADAPORA</t>
  </si>
  <si>
    <t>ALLALASANDRA LAKE</t>
  </si>
  <si>
    <t>ALUR LAKE</t>
  </si>
  <si>
    <t>ANCHEPALYA LAKE</t>
  </si>
  <si>
    <t>ANDHRAHALLI LAKE</t>
  </si>
  <si>
    <t>AYYANAKERE LAKE</t>
  </si>
  <si>
    <t>BENNIGANAHALLI LAKE</t>
  </si>
  <si>
    <t>BHATTARAHALLI LAKE</t>
  </si>
  <si>
    <t>BYRAMANGALA LAKE</t>
  </si>
  <si>
    <t>CHIKKABANAVARA LAKE</t>
  </si>
  <si>
    <t>CHINNAPPANAHALLI LAKE</t>
  </si>
  <si>
    <t>DEVASANDRA LAKE</t>
  </si>
  <si>
    <t>DODDAKANNEHALLI LAKE</t>
  </si>
  <si>
    <t>DODDANEKKUNDI LAKE</t>
  </si>
  <si>
    <t>GANGONDANAHALLI LAKE</t>
  </si>
  <si>
    <t>GUBBALAL LAKE</t>
  </si>
  <si>
    <t>HARALUR LAKE</t>
  </si>
  <si>
    <t>HESARAGHATTA LAKE</t>
  </si>
  <si>
    <t>HOSKERE LAKE</t>
  </si>
  <si>
    <t>HULIKERE LAKE</t>
  </si>
  <si>
    <t>HUNASINA KERE LAKE</t>
  </si>
  <si>
    <t>JAKKSANDRA LAKE (KASAVANAHALLI LAKE )</t>
  </si>
  <si>
    <t>JUNGU KERE (DEVARABEESANAHALLI LAKE)</t>
  </si>
  <si>
    <t>KACHOHALLI LAKE</t>
  </si>
  <si>
    <t>KAMMAGONDANAHALLI LAKE</t>
  </si>
  <si>
    <t>KAMMASANDRA LAKE</t>
  </si>
  <si>
    <t>KELEGERE LAKE</t>
  </si>
  <si>
    <t>KONDAJJIKERE LAKE</t>
  </si>
  <si>
    <t>KOTHANURU LAKE</t>
  </si>
  <si>
    <t>KUNDUVADAKERE LAKE</t>
  </si>
  <si>
    <t>MALATHAHALLI LAKE</t>
  </si>
  <si>
    <t>MANGAMANAPALYA LAKE(SWARANA KUNTE)</t>
  </si>
  <si>
    <t>MULBAGALU LAKE</t>
  </si>
  <si>
    <t>NAGAVARA LAKE</t>
  </si>
  <si>
    <t>NUGGIKERE LAKE</t>
  </si>
  <si>
    <t>PATTANDUR AGRAHARA LAKE</t>
  </si>
  <si>
    <t>SADARAMANGALA LAKE</t>
  </si>
  <si>
    <t>SATHYAMANGALA KERE POND</t>
  </si>
  <si>
    <t>SEETHARAMPALYA LAKE</t>
  </si>
  <si>
    <t>SHEELAVANTAWHITEFIELD LAKE</t>
  </si>
  <si>
    <t>SOMASUNDRAPALYA LAKE</t>
  </si>
  <si>
    <t>SUDANAKERE LAKE</t>
  </si>
  <si>
    <t>ULSOOR LAKE TRAINING CENTRE OF FISH BREEDING</t>
  </si>
  <si>
    <t>UNAKALKERE LAKE</t>
  </si>
  <si>
    <t>VENGAIYYANAKERE( KR PURAM LAKE )</t>
  </si>
  <si>
    <t>VIBHUTHIPURA LAKE</t>
  </si>
  <si>
    <t>VISWANEEDAM LAKE</t>
  </si>
  <si>
    <t>YELACHENAHALLI LAKE</t>
  </si>
  <si>
    <t>YELEMALLAPPA SHETTY LAKE</t>
  </si>
  <si>
    <t>AINORAKATTE KERE</t>
  </si>
  <si>
    <t>DODDAKERE TANK(KUNIGAL)</t>
  </si>
  <si>
    <t>GARUDACHARPALYA TANK</t>
  </si>
  <si>
    <t>HANDIKERE (KOPPAL) TANK</t>
  </si>
  <si>
    <t>JIGANI TANK</t>
  </si>
  <si>
    <t>KEMPAMBUDHI TANK</t>
  </si>
  <si>
    <t>KOWDHENAHALLI TANK</t>
  </si>
  <si>
    <t>MAKANA (KANDALI) KERE</t>
  </si>
  <si>
    <t>MANCHALAPUR TANK, MANCHALAPUR, RAICHUR</t>
  </si>
  <si>
    <t>MATADAKERE TANK (ARASANAKERE)</t>
  </si>
  <si>
    <t>MAVINAKERE TANK</t>
  </si>
  <si>
    <t>PEREMANAHALLI KERE</t>
  </si>
  <si>
    <t>SAHANA LAKE</t>
  </si>
  <si>
    <t>SHARANABASAVESHWARA KERE TANK</t>
  </si>
  <si>
    <t>TUBARAHALLI TANK</t>
  </si>
  <si>
    <t>YEDIYUR TANK</t>
  </si>
  <si>
    <t>AKKULAM BRIDGE AT AKKULAM LAKE, THIRUVANANTHAPURAM</t>
  </si>
  <si>
    <t>AKKULAM LAKE AT ORUVATHILKOTTA, THIRUVANANTHAPURAM</t>
  </si>
  <si>
    <t>ASHTAMUDI LAKE AT PERUMON, KOLLAM</t>
  </si>
  <si>
    <t>ASHTAMUDI LAKE AT THOPPILAKADAVU, KOLLAM</t>
  </si>
  <si>
    <t>ASHTAMUDI LAKE NEAR KSRTC BUS DEPOT, KOLLAM</t>
  </si>
  <si>
    <t>ASHTAMUDI LAKE NEAR M/S. KUNDARA CERAMICS, KOLLAM</t>
  </si>
  <si>
    <t>KOCHI LAKE AT GOSHREE BRIDGE, KOCHI</t>
  </si>
  <si>
    <t>KOCHI LAKE NEAR COCHIN PORT TRUST, KOCHI</t>
  </si>
  <si>
    <t>KOCHI LAKE NEAR THOPUMPADY, KOCHI</t>
  </si>
  <si>
    <t>KOCHI LAKE NEAR WELLINGTON ISLAND, KOCHI</t>
  </si>
  <si>
    <t>LAKE KARLAD AT WAYANAD</t>
  </si>
  <si>
    <t>POOKODE LAKE AT POOKODE</t>
  </si>
  <si>
    <t>VELI BOAT CLUB AT VELI LAKE,THIRUVANANTHAPURAM</t>
  </si>
  <si>
    <t>VEMBANAD LAKE AT ANDAKARANAZHI NEW BRIDGE, ALAPPUZHA</t>
  </si>
  <si>
    <t>AALUMKULAM POND AT KOORKKANCHERY,THRISSUR</t>
  </si>
  <si>
    <t>CHIRAKKAL CHIRA ,KADALAYI,KANNUR</t>
  </si>
  <si>
    <t>POND NEAR HMT COLONY,NORTH</t>
  </si>
  <si>
    <t>THEERTHAMKARA POND AT PADANNAKKAD,KANHANGAD MUNCIPALITY</t>
  </si>
  <si>
    <t>THRIKAIKUNNU CHIRA,KOOTHUPARAMBA,KANNUR</t>
  </si>
  <si>
    <t>POND C/O JUMA MASJID</t>
  </si>
  <si>
    <t>POND NEAR KULKAPPINAKKAL</t>
  </si>
  <si>
    <t>JANUNIA TALAB NEAR WATER SUPPLY INTAKE WELL SEHORE( M.P.)</t>
  </si>
  <si>
    <t>LOWER LAKE SPILLOUTLET NEAR KALIGHAT, BHOPAL (M.P.)</t>
  </si>
  <si>
    <t>SHAHPURA LAKE NEAR SPILLOUTLET AT BHOPAL( M.P.)</t>
  </si>
  <si>
    <t>UPPER LAKE AT WATER SUPPLY INTAKE WELL NEAR KAMLA PARK, BHOPAL (M.P.)</t>
  </si>
  <si>
    <t>UPPER LAKE NEAR WATER SUPPLY INTAKE WELL BAIRAGARH , BHOPAL(M.P.)</t>
  </si>
  <si>
    <t>UPPER LAKE NEAR WATER SUPPLY INTAKE WELL NEAR KARBALA ,BHOPAL(M.P.)</t>
  </si>
  <si>
    <t>UPPER LAKE NEAR WATER SUPPLY INTAKE WELL YATCH CLUB BHOPAL(M.P.)</t>
  </si>
  <si>
    <t>PARIYAT TANK NEAR WSS INTAKE POINT JABALPUR</t>
  </si>
  <si>
    <t>HIRANMEI PUKHURI AT HIYANGLAM</t>
  </si>
  <si>
    <t>KANGLA POND NEAR WESTERN KANGLA GATE</t>
  </si>
  <si>
    <t>LILONG CHAJING PUKHURI ACHOUBA</t>
  </si>
  <si>
    <t>PUKHURI NEAR MAIBAM LOKPACHING</t>
  </si>
  <si>
    <t>UMIAM LAKE NEAR UNION CHRISTIAN COLLEGE</t>
  </si>
  <si>
    <t>FISHPOND, RAIL CROSSING, NEAR THERMAL POWER PLANT, BAIRABI,KOLASIB DIST.</t>
  </si>
  <si>
    <t>LAWIBUAL FISHPOND, I.T.I VENG, AIZAWL</t>
  </si>
  <si>
    <t>PADUM PUKHURI LAKE AT 2 I/2 MILE, NEAR NH 29</t>
  </si>
  <si>
    <t>RAJ PUKHURI NEAR GOVT.HR.SECONDARY SCHOOL PURANA BAZAAR</t>
  </si>
  <si>
    <t>ANSHUPA LAKE AT BISHNUPUR</t>
  </si>
  <si>
    <t>ANSHUPA LAKE AT KADALIBARI</t>
  </si>
  <si>
    <t>ANSHUPA LAKE AT SARANDAGARH</t>
  </si>
  <si>
    <t>ANSHUPA LAKE AT SUBARANAPUR</t>
  </si>
  <si>
    <t>CHILKA LAKE AT RAMBHA (RAMSAR SITE)</t>
  </si>
  <si>
    <t>INDRADYUMNA TANK ( RELIGIOUS POND OF PURI CITY)</t>
  </si>
  <si>
    <t>MARKANDA POKHARI ( RELIGIOUS POND OF PURI CITY)</t>
  </si>
  <si>
    <t>NARENDRA POKHARI ( RELIGIOUS POND OF PURI CITY)</t>
  </si>
  <si>
    <t>PARVATI SAGAR ( RELIGIOUS POND OF PURI CITY)</t>
  </si>
  <si>
    <t>SWETAGANGA ( RELIGIOUS POND OF PURI CITY)</t>
  </si>
  <si>
    <t>BAHOUR LAKE, LAKE ROAD, BAHOUR, PUDUCHERRY.</t>
  </si>
  <si>
    <t>KANAGAN LAKE, LAKE ROAD, KADHIRGAMAM, PUDUCHERRY.</t>
  </si>
  <si>
    <t>OUSTERI LAKE, PATHUKANNU ROAD, OUSTERI, PUDUCHERRY.</t>
  </si>
  <si>
    <t>RAJSAMAND LAKE , RAJSAMAND POINT NO.</t>
  </si>
  <si>
    <t>CHANGU LAKE</t>
  </si>
  <si>
    <t>SIKKIM</t>
  </si>
  <si>
    <t>MENMOITSO LAKE</t>
  </si>
  <si>
    <t>BAIRAMALGUDA CHERUVU, SAROORNAGAR, RANGAREDDY DISTRICT</t>
  </si>
  <si>
    <t>BAKSHI KUNTA, CHANDANAGAR(V), SHERILINGAMPALLY(M), RANGA REDDY(D)</t>
  </si>
  <si>
    <t>BANDA CHERUVU, MALKAJIGIRI (V),MALKAJIGIRI (M), MEDCHAL MALKAJGIRI (D)</t>
  </si>
  <si>
    <t>BANDAM CHERUVU, NEAR NIT WARANGAL, HANAMKONDA</t>
  </si>
  <si>
    <t>BANDAM KUNTA, GAJULARAMARAM (V), QUTHBULLAPUR (M), MEDCHAL MALKAJGIRI (D)</t>
  </si>
  <si>
    <t>BANDLAGUDA CHERUVU, NAGOLE (V), UPPAL (M), MEDCHAL (D)</t>
  </si>
  <si>
    <t>BANJARA KUNTA (SINGADI KUNTA),</t>
  </si>
  <si>
    <t>BANJARA LAKE (ANANTAGANI KUNTA), BANJARA HILLS, HYDERABAD</t>
  </si>
  <si>
    <t>BATHULA KUNTA, ANMAGAL (V), HAYATHNAGAR (M), RANGAREDDY (D)</t>
  </si>
  <si>
    <t>BATHUR KUNTA, SHAIKPET(V&amp;M), HYDERABAD (D)</t>
  </si>
  <si>
    <t>BOMRUKUDDOWLA LAKE(HUDA PARK LAKE ), BUMRUKNUDOWLA (V), RAJENDRANAGAR (M), RANGAREDDY (D)</t>
  </si>
  <si>
    <t>CAMPUS LAKE, ICRISAT, KACHIREDDI PALLY (V), RAMACHANDRAPURAM (M),SANGAREDDY DISTRICT</t>
  </si>
  <si>
    <t>CHAKALAVANI CHERUVU , LINGAMPALLY(V), SHERILINGAMPALLY(M), RANGA REDDY(D)</t>
  </si>
  <si>
    <t>CHANDANA CHERUVU, JILLELAGUDA (V), RANGAREDDY (D)</t>
  </si>
  <si>
    <t>CHINNA BANDHAM, SURARAM(V), QUTHBULLAPUR(M), MEDCHAL MALKAJGIRI(D)</t>
  </si>
  <si>
    <t>CHINNA CHERUVU, RAMANTHAPUR (V),</t>
  </si>
  <si>
    <t>CHINNA PEDDA CHERUVU, GOPANPALLY(V), SHERILINGAMPALLY(M), RANGA REDDY(D)</t>
  </si>
  <si>
    <t>CHINNARAYANA CHERUVU, ALWAL (V&amp;M), MEDCHAL MALKAJGIRI (D)</t>
  </si>
  <si>
    <t>CHINTAL CHERUVU, GAJULARAMARAM(V), QUTHBULLAPUR(M), MEDCHAL MALKAJGIRI(D)</t>
  </si>
  <si>
    <t>DMRL LAKE, KANCHANBAGH, CHANDRAYANGUDA (M), HYDERABAD (D)</t>
  </si>
  <si>
    <t>FOX SAGAR, JEEDIMETLA (V), QUTUBULLAPUR (M), MEDCHAL MALKAJGIRI (D)</t>
  </si>
  <si>
    <t>GANGARAM PEDDA CHERUVU, GANGARAM(V), SERLINGAMPALLY (M), RANGAREDDY DISTRICT</t>
  </si>
  <si>
    <t>GOPI CHERUVU, LINGAMPALLY(V), SHERILINGAMPALLY(M), RANGA REDDY(D)</t>
  </si>
  <si>
    <t>GURUNATH CHERUVU, MIYAPUR (V), SHERILINGAMPALLY(M), RANGA REDDY (D)</t>
  </si>
  <si>
    <t>HASMATHPET LAKE, HASMATHPET</t>
  </si>
  <si>
    <t>HIMAYATHSAGAR LAKE, SHAMSHABAD (M), RANGA REDDY DIST.</t>
  </si>
  <si>
    <t>HUSSAIN SAGAR LAKE, DOMALGUDA (V), HYDERABAD</t>
  </si>
  <si>
    <t>ICRISAT LAKE,ICRISAT, MANMOLE (V), RAMACHANDRAPURAM (M), SANGAREDDY DISTRICT</t>
  </si>
  <si>
    <t>ISMAILKHANPET TANK, ISMAILKHANPET (V), SANGAREDDY (M &amp; DISTRICT)</t>
  </si>
  <si>
    <t>KAMUNI CHERUVU, MOOSAPET (V), KUKATPALLY (M),MEDCHAL MALKAJGIRI (D)</t>
  </si>
  <si>
    <t>KAMUNI CHERUVU, SHAMSHABAD (V&amp;M), RANGAREDDY DISTRICT</t>
  </si>
  <si>
    <t>KAPRAI CHERUVU, SAHEBNAGAR, HAYATHNAGAR,RANGAREDDY DISTRICT</t>
  </si>
  <si>
    <t>KOMATI CHERUVU, SIDDIPET TOWN, SIDDIPET DISTRICT.</t>
  </si>
  <si>
    <t>KOMATI KUNTA, GOPANPALLY (V), SHERILINGAMPALLY (M), RANGA REDDY (D)</t>
  </si>
  <si>
    <t>KOTHA CHERUVU (NOVATEL LAKE), KHANAMET (V), SERILINGAMPALLY (M), RANGAREDDY(D)</t>
  </si>
  <si>
    <t>KOTHA CHERUVU, SHAIKPET(V&amp;M), HYDERABAD (D)</t>
  </si>
  <si>
    <t>KOTI CHERUVU, MULUGU ROAD, WARANGAL, WARANGAL DISTRICT</t>
  </si>
  <si>
    <t>KOTTA CHERUVU, ALWAL (V &amp; M),MEDCHALMALKAJGIRI (D)</t>
  </si>
  <si>
    <t>KUDI KUNTA (GAUTHAMI LAKE), KONDAPUR(V), SHERILINGAMPALLY(M), RANGA REDDY(D)</t>
  </si>
  <si>
    <t>LAKNAVARAM CHERUVU, LAKNAVARAM, (V), GOVINDARAO PETA (M), MULUGU DISTRICT.</t>
  </si>
  <si>
    <t>LAKSHMINARAYANA CHERUVU AT EDULABAD, GHATKESAR, MEDCHAL DISTRICT</t>
  </si>
  <si>
    <t>LINGAM CHERUVU, SURARAM (V), QUTHUBULLAPUR(M), MEDCHALMALKAJGIRI DISTRICT</t>
  </si>
  <si>
    <t>LINGAM KUNTA, CHANDANAGAR (V), SERLINGAMPALLY(M), RANGA REDDY (D).</t>
  </si>
  <si>
    <t>MAHABOOB KUNTA , SURARAM(V), QUTHBULLAPUR(M), MEDCHAL MALKAJGIRI(D)</t>
  </si>
  <si>
    <t>MALKA CHERUVU, RAIDURG (V), SERLINGAMPALLY (M), RANGAREDDY (D)</t>
  </si>
  <si>
    <t>MANNEVARI KUNTA, MACHABOLLARAM (V), ALWAL (M), MEDCHALMALKAJGIRI (D)</t>
  </si>
  <si>
    <t>MANTHRALA CHERUVU, MEERPET (V), RANGAREDDY (D)</t>
  </si>
  <si>
    <t>MEDDELA KUNTA, GAJULARAMARAM(V), QUTHBULLAPUR(M), MEDCHAL MALKAJGIRI(D)</t>
  </si>
  <si>
    <t>MEEDI KUNTA, GUTTALA BEGUMPET (V), SERLINGAMPALLY (M), RANGAREDDY DISTRICT</t>
  </si>
  <si>
    <t>MEEDI KUNTA , NANAKRAMGUDA (V), SERILINGAMPALLY (M), RANGAREDDY DISTRICT</t>
  </si>
  <si>
    <t>MEEDI KUNTA (BK ENCLAVE LAKE), MADEENAGUDA (V), SERLINGAMPALLY (M), RANGAREDDY DISTRICT</t>
  </si>
  <si>
    <t>MEEDI KUNTA, HAFEEZPET (V), SERLINGAMPALLY (M), RANGAREDDY DISTRICT</t>
  </si>
  <si>
    <t>MIRALAM TANK, BAHADURPURA (M), HYDERABAD</t>
  </si>
  <si>
    <t>MOHINI CHERUVU, RAMANTHAPUR (V), UPPAL(M), MEDCHALMALKAJGIRI (D)</t>
  </si>
  <si>
    <t>MOTHKULA KUNTA, MACHABOLLARAM(V),ALWAL (M), MEDCHAL MALKAJGIRI(D)</t>
  </si>
  <si>
    <t>MYSAMMA CHERUVU, KUKATPALLY(V&amp;M), MEDCHAL MALKAJGIRI(D)</t>
  </si>
  <si>
    <t>NAGOLE CHERUVU, UPPAL, MEDCHAL  MALKAJGIRI DISTRICT</t>
  </si>
  <si>
    <t>NANAKRAM KUNTA, NANAKRAMGUDA(V), SHERILINGAMPALLY(M), RANGA REDDY (D)</t>
  </si>
  <si>
    <t>NARINJA LAKE, KOTHURB (V), ZAHEERABAD (M), SANGAREDDY</t>
  </si>
  <si>
    <t>NAYA QILLA TALAB, GOLKONDA (V&amp;M), HYDERABAD (D)</t>
  </si>
  <si>
    <t>NAYANAMMA KUNTA (BASPALLI CHERUVU), HAFEEZPET (V), SHERILINGAMPALLY (M), RANGA REDDY (D)</t>
  </si>
  <si>
    <t>NEKNAMPUR LAKE, NEKNAMPUR, IBRAHIMBAGH, RAJENDRANAGAR</t>
  </si>
  <si>
    <t>NOOR MD. KUNTA, SHAMSHABAD</t>
  </si>
  <si>
    <t>PALLE CHERUVU, KATEDHAN (V), RAJENDRANAGAR (M), RANGAREDDY (D)</t>
  </si>
  <si>
    <t>PALLE CHERUVU, MAILARDEV PALLY (V), RAJENDRANAGAR (M), RANGAREDDY (D)</t>
  </si>
  <si>
    <t>PARKI CHERUVU, KUKATPALLY (V&amp;M), MEDCHALMALKAJGIRI (D)</t>
  </si>
  <si>
    <t>PATEL CHERUVU, MADINAGUDA(V), SERLINGAMPALLY (M), RANGAREDDY (D)</t>
  </si>
  <si>
    <t>PATEL CHERUVU, NACHARAM (V), UPPAL (NEW MANDAL), MEDCHAL MALKAJIGIRI</t>
  </si>
  <si>
    <t>PATHULGUDA CHERUVU, PATHULGUDA (V), SAROORNAGAR (M), RANGAREDDY (D)</t>
  </si>
  <si>
    <t>PEDDA CHERUVU, KHAJAGUDA (V), SERLINGAMPALLY(M), RANGA REDDY DISTRICT</t>
  </si>
  <si>
    <t>PEDDA CHERUVU, MADIKONDA (V), KHAZIPET (M),</t>
  </si>
  <si>
    <t>PEDDAKANJARLA TANK, PEDDAKANJARLA (V), PATANCHERU (M), SANGAREDDY DISTRICT.</t>
  </si>
  <si>
    <t>PEDDAKUDI CHERUVU, MAQTA MAHBOOBPET(V), SHERILINGAMPALLY(M), RANGA REDDY(D)</t>
  </si>
  <si>
    <t>PHAKAL CHERUVU, NARSAMPET, WARANGAL DISTRICT</t>
  </si>
  <si>
    <t>RAMAMMA KUNTA , GACHIBOWLI (V), SHERILINGAMPALLY(M), RANGA REDDY (D)</t>
  </si>
  <si>
    <t>RAMANNA CHERUVU, BOINPALLY(V), TIRUMALAGIRI(M), HYDERABAD (D)</t>
  </si>
  <si>
    <t>RAMANTHAPUR PEDDA CHERUVU, RAMANTHAPUR, MEDCHAL  MALKAJGIRI DISTRICT</t>
  </si>
  <si>
    <t>RAMAPPA LAKE, PALAMPET (V), VENKATAPURAM (M), MULUGU DISTRICT.</t>
  </si>
  <si>
    <t>RANGASAMUDRAM, URSU (V), KHILA WARANGAL (M), WARANGAL DISTRICT</t>
  </si>
  <si>
    <t>RED LAKE, ICRISAT, RAMACHANDRAPURAM (M), SANGAREDDY DISTRICT</t>
  </si>
  <si>
    <t>REGULA KUNTA, MIYAPUR (V), SHERILINGAMPALLY (M), RANGA REDDY (D)</t>
  </si>
  <si>
    <t>SAFILGUDA LAKE, MEDCHAL</t>
  </si>
  <si>
    <t>SALKAM CHERUVU , BANDLAGUDA(KALSA) (V), BANDLAGUDA (M), HYDERABAD (D)</t>
  </si>
  <si>
    <t>SHAHATAM CHERUVU, SHAIKPET(V&amp;M), HYDERABAD (D)</t>
  </si>
  <si>
    <t>SHIKARI KUNTA, HAKEEMPET(V), SHAIKPET(M), HYDERABAD (D)</t>
  </si>
  <si>
    <t>SUDALAVANI KUNTA (SUNNAM CHERUVU), ALLAHPUR(V), BORABANDA(M),MEDCHAL MALKAJGIRI(D)</t>
  </si>
  <si>
    <t>SURISIGAL LAKE, ICRISAT, RAMACHANDRAPURAM (V&amp;M), SANGAREDDY DISTRICT</t>
  </si>
  <si>
    <t>TCS ENERGY PARK LAKE,GACHIBOWLI(V), SERILINGAMPALLY (M), RANGAREDDY (D)</t>
  </si>
  <si>
    <t>THUMMALA CHERUVU, NASAMPET (V&amp;M), WARANGAL</t>
  </si>
  <si>
    <t>TIRUMALAGIRI TANK, TIRUMALAGIRI(V &amp; M), HYDERABAD (D)</t>
  </si>
  <si>
    <t>UMDA SAGAR LAKE,JALPALLY(V), SAROORNAGAR(M), SHAMSHABAD?</t>
  </si>
  <si>
    <t>VENNA CHERUVU, JEEDIMETLA(V), QUTHBULLAPUR(M), MEDCHAL MALKAJGIRI(D)</t>
  </si>
  <si>
    <t>YELLAMMA CHERUVU, MANIKONDA (V), RAJENDRA NAGAR (M), RANGAREDDY (D)</t>
  </si>
  <si>
    <t>YELLAMMA CHERUVU,KUKATPALLY(V&amp;M), MEDCHAL MALKAJGIRI(D)</t>
  </si>
  <si>
    <t>YERRA KUNTA, SHAIKPET(V&amp;M), HYDERABAD (D)</t>
  </si>
  <si>
    <t>AMBER CHERUVU, KUKATPALLY (V &amp; M), MEDCHAL MALKAJIGIRI</t>
  </si>
  <si>
    <t>ASANI KUNTA,BOLLARAM(V),JINNARAM(M), SANGAREDDY(D)</t>
  </si>
  <si>
    <t>BATHUKAMMA KUNTA, B.N. REDDY NAGAR,HAYATHNAGAR(M), RANGAREDDY(D)</t>
  </si>
  <si>
    <t>BHADRAKALI CHERUVU, NEAR BHADRAKALI TEMPLE, HANUMAKONDA</t>
  </si>
  <si>
    <t>CHILUKALA KUNTA, HCU,GACHIBOWLI(V), SERILINGAMPALLY(M), RANGAREDDY(D)</t>
  </si>
  <si>
    <t>DURGAM CHERUVU , RAIDURG (V), SERILINGAMPALLY (M), RANGAREDDY (D)</t>
  </si>
  <si>
    <t>ERRA KUNTA, LAXMIGUDA (V), RAJENDRANAGAR (M), RANGAREDDY (D)</t>
  </si>
  <si>
    <t>KAIDAMMA KUNTA, HAFEEZPET (V), SERILINGAMPALLY (M), RANGAREDDY (D)</t>
  </si>
  <si>
    <t>KAPRA CHERUVU, KAPRA (V), KEESARA (M)</t>
  </si>
  <si>
    <t>KONDAGATTU TEMPLE KONERU, JAGITIYAL</t>
  </si>
  <si>
    <t>KOTHA KUNTA, HAFEEZPET (V), SHAIKPET (M), RANGAREDDY (D)</t>
  </si>
  <si>
    <t>KUMMARI KUNTA, ANMAGAL (V), HAYATHNAGAR (M), RANGAREDDY (D)</t>
  </si>
  <si>
    <t>LOTUS POND, HAKIMPET (V), SHAIK PET (M), HYDERABAD (D)</t>
  </si>
  <si>
    <t>MALLAI KUNTA , CHANDANAGAR , SERILINGAMPALLY , RR</t>
  </si>
  <si>
    <t>MONDIKUNTA, KHANAMET (V), SERILINGAMPALLY (M), RANGAREDDY (D)</t>
  </si>
  <si>
    <t>NAGIRADDY KUNTA(YAPRAL CHERUVU), ALWAL (V&amp;M), MEDCHAL MALKAJGIRI(D)</t>
  </si>
  <si>
    <t>NALLA CHERUVU, UPPAL (V &amp; M), MEDCHAL DISTRICT</t>
  </si>
  <si>
    <t>PATHI KUNTA, BUDVEL (V), RAJENDRANAGAR (M), RANGAREDDY (D)</t>
  </si>
  <si>
    <t>PEDDA CHERUVU, NACHARAM (V), UPPAL (M), MEDCHAL DISTRICT</t>
  </si>
  <si>
    <t>PRAGATHINAGAR CHERUVU,PRAGATHINAGAR(V), KUKATPALLY, MEDCHALMALKAJIGIRI(D)</t>
  </si>
  <si>
    <t>RAJMAHAMAD KUNTAMASKA KUNTA, IZZATHNAGAR (V), SERILINGAMPALLY (M), RANGAREDDY (D).</t>
  </si>
  <si>
    <t>RANGADHAMINI KUNTA, KUKATPALLY(V&amp;M),</t>
  </si>
  <si>
    <t>RAYAM CHERUVU, BONTHAPALLY (V), GUMMADIDALA (M), SANGAREDDY DISTRICT</t>
  </si>
  <si>
    <t>SAI CHERUVU, DESHAIPET(V), WARANGAL (M&amp;D)</t>
  </si>
  <si>
    <t>SHANTHISARAVOR POND, GACHIBOWLI (V), SERLINGAMPALLY (M), RANGAREDDY (D)</t>
  </si>
  <si>
    <t>SUNNAM KUNTA, JUBILLE HILLS, HYDERABAD</t>
  </si>
  <si>
    <t>THAMMIDI KUNTA, KHANAPET (V), SERLINGAMPALLY (M), RANGAREDDY (D)</t>
  </si>
  <si>
    <t>VEMULAWADA TEMPLE  KONERU, VEMULAWADA (V &amp; M) KARIMNAGAR</t>
  </si>
  <si>
    <t>AMEENPUR CHERUVU, AMEENPUR (V &amp; M), SANGAREDDY DISTRICT</t>
  </si>
  <si>
    <t>BULBUL KUNTA, LAXMIGUDA, RAJENDRANAGAR (M), RANGAREDDY DISTRICT</t>
  </si>
  <si>
    <t>CHINNA WADEPALLI CHERUVU, ENUMAMULA(V), WARANGAL(M&amp;D)</t>
  </si>
  <si>
    <t>CHITKUL TANK,CHITKUL (V), PATANCHERU (M), SANGAREDDY DISTRICT</t>
  </si>
  <si>
    <t>DHARMASAGAR TANK, DHARMASAGAR(V&amp;M), HANUMAKONDA DISTRICT</t>
  </si>
  <si>
    <t>ERDHANOOR TANK, ERDHANOOR (V), PATANCHERU (M), SANGAREDDY DISTRICT</t>
  </si>
  <si>
    <t>GADDAPOTHARAM CHERUVU, GADDAPOTHARAM (V), JINNARAM (M), SANGAREDDY DISTRICT</t>
  </si>
  <si>
    <t>GANDIGUDEM TANK, GANDIGUDEM(V),AMEENPUR(M), SANGAREDDY(D)</t>
  </si>
  <si>
    <t>ISNAPUR TANK,PASHAMYLARAM(V), PATANCHERU (M), SANGAREDDY DISTRICT</t>
  </si>
  <si>
    <t>KHAZIPALLY TANK,KHAZIPALLY(V), JINNARAM(M), SANGAREDDY(D) SANGAREDDY</t>
  </si>
  <si>
    <t>KISTAIPALLY CHERUVU, KISTAIPALLY (V), JINNARAM(M), SANGAREDDY DISTRICT</t>
  </si>
  <si>
    <t>KISTAREDDYPET TANK, KISTAREDDYPET(V),AMEENPUR(M),SANGAREDDY(D)</t>
  </si>
  <si>
    <t>LAKADARAM CHERUVU, LAKDARAM (V), PATANCHERU</t>
  </si>
  <si>
    <t>LANGARHOUSE TANK, GOLCONDA (V&amp;M) ,HYDERABAD (D)</t>
  </si>
  <si>
    <t>LARGE TANK, SAROORNAGAR (V &amp; M), RANGAREDDY DISTRICT</t>
  </si>
  <si>
    <t>MAHABOOBSAGAR TANK, SANGAREDDY(V&amp;M), SANGAREDDY DISTRICT</t>
  </si>
  <si>
    <t>MALLAPUR TANK , MEDCHAL MALKAJGIRI</t>
  </si>
  <si>
    <t>MALLEPALLY TANK, MALLEPALLY (V), KONDAPUR (M), SANGAREDDY DISTRICT</t>
  </si>
  <si>
    <t>MUCHARLA NAGARAM CHERUVU, NAGARAM (V), HASANPARTHY (M), HANUMAKONDA , WARANGAL</t>
  </si>
  <si>
    <t>MUNDLA KATWA,MOOSAPET(V), KUKATPALLY (M),MEDCHAL  MALKAJGIRI (D)</t>
  </si>
  <si>
    <t>MUTHANGI TANK (V), PATANCHERU (M),SANGAREDDY DISTRICT</t>
  </si>
  <si>
    <t>PEDDA CHERUVU, BIBINAGAR (V&amp;M),YADADRI BHUVANAGIRI (D)</t>
  </si>
  <si>
    <t>PEDDA CHERUVU/IBRAHIM CHERUVU, IBRAHIMBAGH, RAJENDRANAGAR(M), RANGAREDDY DISTRICT</t>
  </si>
  <si>
    <t>PEDDACHERUVU, MANSOORABAD (V), SAROORNAGAR(M), RANGAREDDY (D)</t>
  </si>
  <si>
    <t>PREMAJIPET TANK , SHAMSHABAD</t>
  </si>
  <si>
    <t>RUDRARAM TANK, RUDRARAM (V), PATANCHERU (M), SANGAREDDY DISTRICT</t>
  </si>
  <si>
    <t>SAKI TANK, PATANCHERU (V &amp; M), SANGAREDDY DISTRICT</t>
  </si>
  <si>
    <t>SHAMEERPET TANK, SHAMEERPET(V&amp;M), MEDCHAL MALKAJIGIRI(D)</t>
  </si>
  <si>
    <t>WADEPALLI CHERUVU, WADEPALLY (V), HANAMKONDA (M&amp;D)</t>
  </si>
  <si>
    <t>POND AT LAXMI NARAYAN BARI PALACE COMPOUND, TRIPURA</t>
  </si>
  <si>
    <t>RUDRASAGAR LAKE, SONUMURA, TRIPURA</t>
  </si>
  <si>
    <t>JAGANNATH DIGHI, GOMATI TRIPURA</t>
  </si>
  <si>
    <t>KALYANSAGAR AT MATARBARI, GOMATI TRIPURA</t>
  </si>
  <si>
    <t>MAHADEB DIGHI, GOMATI TRIPURA</t>
  </si>
  <si>
    <t>RAMGARH LAKE, GORAKHPUR U.P.</t>
  </si>
  <si>
    <t>SAMASPUR JHEEL, RAEBARELI</t>
  </si>
  <si>
    <t>BHEEMTAL LAKE,DISTRICTNAINITAL</t>
  </si>
  <si>
    <t>SUBHAS SAROBAR, BELAGHATA, KOLKATA</t>
  </si>
  <si>
    <t>STN Code</t>
  </si>
  <si>
    <t>Name of Monitoring Location</t>
  </si>
  <si>
    <t>Type Water Body</t>
  </si>
  <si>
    <t>State Name</t>
  </si>
  <si>
    <t>Min Temperature</t>
  </si>
  <si>
    <t>Max Temperature</t>
  </si>
  <si>
    <t>Avg Temperature</t>
  </si>
  <si>
    <t>Min Dissolved Oxygen</t>
  </si>
  <si>
    <t>Max Dissolved Oxygen</t>
  </si>
  <si>
    <t>Avg Dissolved Oxygen</t>
  </si>
  <si>
    <t>Min pH</t>
  </si>
  <si>
    <t>Max pH</t>
  </si>
  <si>
    <t>Avg pH</t>
  </si>
  <si>
    <t>Min Conductivity</t>
  </si>
  <si>
    <t>Max Conductivity</t>
  </si>
  <si>
    <t>Avg Conductivity</t>
  </si>
  <si>
    <t>Min BOD</t>
  </si>
  <si>
    <t>Max BOD</t>
  </si>
  <si>
    <t>Avg BOD</t>
  </si>
  <si>
    <t>Min Nitrate N + Nitrite N</t>
  </si>
  <si>
    <t>Max Nitrate N + Nitrite N</t>
  </si>
  <si>
    <t>Avg Nitrate N + Nitrite N</t>
  </si>
  <si>
    <t>Min Fecal Coliform</t>
  </si>
  <si>
    <t>Max Fecal Coliform</t>
  </si>
  <si>
    <t>Avg Fecal Coliform</t>
  </si>
  <si>
    <t>Min Total Coliform</t>
  </si>
  <si>
    <t>Max Total Coliform</t>
  </si>
  <si>
    <t>Avg Total Coliform</t>
  </si>
  <si>
    <t>BOD Score</t>
  </si>
  <si>
    <t>Fecal Score</t>
  </si>
  <si>
    <t>Nitrate Score</t>
  </si>
  <si>
    <t>pH Score</t>
  </si>
  <si>
    <t>Dissolved Oxygen Score</t>
  </si>
  <si>
    <t>Final Score</t>
  </si>
  <si>
    <t>Year</t>
  </si>
  <si>
    <t>Grand Total</t>
  </si>
  <si>
    <t>Average of Avg Nitrate N + Nitrite N</t>
  </si>
  <si>
    <t>Average of Final Score</t>
  </si>
  <si>
    <t>Monitoring Location</t>
  </si>
  <si>
    <t>Average of Avg Fecal Coliform(In Millions)</t>
  </si>
  <si>
    <t>State name</t>
  </si>
  <si>
    <t>Average of BOD Score</t>
  </si>
  <si>
    <t>Average of Fecal Score</t>
  </si>
  <si>
    <t>Average of Nitrate Score</t>
  </si>
  <si>
    <t>Average of pH Score</t>
  </si>
  <si>
    <t>Average of Dissolved Oxygen Score</t>
  </si>
  <si>
    <t>Average of Avg Temperature</t>
  </si>
  <si>
    <t>State</t>
  </si>
  <si>
    <t>%BOD</t>
  </si>
  <si>
    <t>%Fecal</t>
  </si>
  <si>
    <t>%Nitrates</t>
  </si>
  <si>
    <t>%pH</t>
  </si>
  <si>
    <t>%DO</t>
  </si>
  <si>
    <t>Average of Avg pH</t>
  </si>
  <si>
    <t>Average of Avg Conductivity</t>
  </si>
  <si>
    <t>Average of Avg BOD</t>
  </si>
  <si>
    <t>Average of Avg Fecal Coliform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</si>
</sst>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numFmts>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1" tint="0.14999847407452621"/>
        <bgColor indexed="64"/>
      </patternFill>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1">
    <xf numFmtId="0" fontId="0" fillId="0" borderId="0" xfId="0"/>
    <xf numFmtId="1" fontId="0" fillId="0" borderId="0" xfId="0" applyNumberFormat="1"/>
    <xf numFmtId="0" fontId="0" fillId="2" borderId="0" xfId="0" applyFill="1"/>
    <xf numFmtId="2" fontId="0" fillId="0" borderId="0" xfId="0" applyNumberFormat="1"/>
    <xf numFmtId="164" fontId="0" fillId="0" borderId="0" xfId="0" applyNumberFormat="1"/>
    <xf numFmtId="2" fontId="0" fillId="0" borderId="0" xfId="0" pivotButton="1" applyNumberFormat="1"/>
    <xf numFmtId="2" fontId="0" fillId="0" borderId="0" xfId="0" applyNumberFormat="1" applyAlignment="1">
      <alignment horizontal="left"/>
    </xf>
    <xf numFmtId="1" fontId="0" fillId="0" borderId="0" xfId="0" applyNumberFormat="1" applyAlignment="1">
      <alignment horizontal="left"/>
    </xf>
    <xf numFmtId="10" fontId="0" fillId="0" borderId="0" xfId="0" applyNumberFormat="1"/>
    <xf numFmtId="2" fontId="1" fillId="3" borderId="1" xfId="0" applyNumberFormat="1" applyFont="1" applyFill="1" applyBorder="1"/>
    <xf numFmtId="2" fontId="1" fillId="3" borderId="2" xfId="0" applyNumberFormat="1" applyFont="1" applyFill="1" applyBorder="1"/>
  </cellXfs>
  <cellStyles count="1">
    <cellStyle name="Normal" xfId="0" builtinId="0"/>
  </cellStyles>
  <dxfs count="84">
    <dxf>
      <numFmt numFmtId="2" formatCode="0.00"/>
    </dxf>
    <dxf>
      <numFmt numFmtId="2" formatCode="0.00"/>
    </dxf>
    <dxf>
      <numFmt numFmtId="2" formatCode="0.00"/>
    </dxf>
    <dxf>
      <numFmt numFmtId="2" formatCode="0.00"/>
    </dxf>
    <dxf>
      <numFmt numFmtId="2" formatCode="0.00"/>
    </dxf>
    <dxf>
      <numFmt numFmtId="164" formatCode="0.00,,"/>
    </dxf>
    <dxf>
      <numFmt numFmtId="1" formatCode="0"/>
    </dxf>
    <dxf>
      <numFmt numFmtId="165"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9D00FF"/>
      <color rgb="FFA464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17/10/relationships/person" Target="persons/perso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Top 10 Most Polluted Lakes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table'!$A$4:$A$14</c:f>
              <c:strCache>
                <c:ptCount val="10"/>
                <c:pt idx="0">
                  <c:v>ASHTAMUDI LAKE NEAR KSRTC BUS DEPOT, KOLLAM</c:v>
                </c:pt>
                <c:pt idx="1">
                  <c:v>AYYANAKERE LAKE</c:v>
                </c:pt>
                <c:pt idx="2">
                  <c:v>CHANDAPURA LAKE</c:v>
                </c:pt>
                <c:pt idx="3">
                  <c:v>GANGONDANA HALLI LAKE, BENGALURU NORTH</c:v>
                </c:pt>
                <c:pt idx="4">
                  <c:v>GANGONDANAHALLI LAKE</c:v>
                </c:pt>
                <c:pt idx="5">
                  <c:v>HANDIKERE (KOPPAL) TANK</c:v>
                </c:pt>
                <c:pt idx="6">
                  <c:v>KACHOHALLI LAKE</c:v>
                </c:pt>
                <c:pt idx="7">
                  <c:v>KAKATI POND</c:v>
                </c:pt>
                <c:pt idx="8">
                  <c:v>KAMMASANDRA LAKE</c:v>
                </c:pt>
                <c:pt idx="9">
                  <c:v>VISWANEEDAM LAKE</c:v>
                </c:pt>
              </c:strCache>
            </c:strRef>
          </c:cat>
          <c:val>
            <c:numRef>
              <c:f>'Pivot table'!$B$4:$B$14</c:f>
              <c:numCache>
                <c:formatCode>0.00</c:formatCode>
                <c:ptCount val="10"/>
                <c:pt idx="0">
                  <c:v>7.97</c:v>
                </c:pt>
                <c:pt idx="1">
                  <c:v>7.77</c:v>
                </c:pt>
                <c:pt idx="2">
                  <c:v>7.7364999999999995</c:v>
                </c:pt>
                <c:pt idx="3">
                  <c:v>7.7242499999999996</c:v>
                </c:pt>
                <c:pt idx="4">
                  <c:v>9.5299999999999994</c:v>
                </c:pt>
                <c:pt idx="5">
                  <c:v>7.9160000000000004</c:v>
                </c:pt>
                <c:pt idx="6">
                  <c:v>7.657</c:v>
                </c:pt>
                <c:pt idx="7">
                  <c:v>8.3727499999999999</c:v>
                </c:pt>
                <c:pt idx="8">
                  <c:v>7.96</c:v>
                </c:pt>
                <c:pt idx="9">
                  <c:v>7.7190000000000003</c:v>
                </c:pt>
              </c:numCache>
            </c:numRef>
          </c:val>
          <c:extLst>
            <c:ext xmlns:c16="http://schemas.microsoft.com/office/drawing/2014/chart" uri="{C3380CC4-5D6E-409C-BE32-E72D297353CC}">
              <c16:uniqueId val="{00000000-1622-4D3A-89CB-1FA19E6E91A2}"/>
            </c:ext>
          </c:extLst>
        </c:ser>
        <c:dLbls>
          <c:showLegendKey val="0"/>
          <c:showVal val="1"/>
          <c:showCatName val="0"/>
          <c:showSerName val="0"/>
          <c:showPercent val="0"/>
          <c:showBubbleSize val="0"/>
        </c:dLbls>
        <c:gapWidth val="150"/>
        <c:shape val="box"/>
        <c:axId val="323129680"/>
        <c:axId val="323145520"/>
        <c:axId val="0"/>
      </c:bar3DChart>
      <c:catAx>
        <c:axId val="323129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145520"/>
        <c:crosses val="autoZero"/>
        <c:auto val="1"/>
        <c:lblAlgn val="ctr"/>
        <c:lblOffset val="100"/>
        <c:noMultiLvlLbl val="0"/>
      </c:catAx>
      <c:valAx>
        <c:axId val="323145520"/>
        <c:scaling>
          <c:orientation val="minMax"/>
        </c:scaling>
        <c:delete val="1"/>
        <c:axPos val="b"/>
        <c:numFmt formatCode="0.00" sourceLinked="1"/>
        <c:majorTickMark val="none"/>
        <c:minorTickMark val="none"/>
        <c:tickLblPos val="nextTo"/>
        <c:crossAx val="32312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table!PivotTable4</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Year-wise Trend: Nitrate + Fecal Coliform</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161690410086019E-2"/>
          <c:y val="0.17171296296296296"/>
          <c:w val="0.72933810477447558"/>
          <c:h val="0.72088764946048411"/>
        </c:manualLayout>
      </c:layout>
      <c:lineChart>
        <c:grouping val="standard"/>
        <c:varyColors val="0"/>
        <c:ser>
          <c:idx val="1"/>
          <c:order val="1"/>
          <c:tx>
            <c:strRef>
              <c:f>'Pivot table'!$I$3</c:f>
              <c:strCache>
                <c:ptCount val="1"/>
                <c:pt idx="0">
                  <c:v>Average of Avg Fecal Coliform(In Millions)</c:v>
                </c:pt>
              </c:strCache>
            </c:strRef>
          </c:tx>
          <c:spPr>
            <a:ln w="28575" cap="rnd">
              <a:solidFill>
                <a:schemeClr val="accent2"/>
              </a:solidFill>
              <a:round/>
            </a:ln>
            <a:effectLst/>
          </c:spPr>
          <c:marker>
            <c:symbol val="none"/>
          </c:marker>
          <c:cat>
            <c:strRef>
              <c:f>'Pivot table'!$G$4:$G$10</c:f>
              <c:strCache>
                <c:ptCount val="6"/>
                <c:pt idx="0">
                  <c:v>2017</c:v>
                </c:pt>
                <c:pt idx="1">
                  <c:v>2018</c:v>
                </c:pt>
                <c:pt idx="2">
                  <c:v>2019</c:v>
                </c:pt>
                <c:pt idx="3">
                  <c:v>2020</c:v>
                </c:pt>
                <c:pt idx="4">
                  <c:v>2021</c:v>
                </c:pt>
                <c:pt idx="5">
                  <c:v>2022</c:v>
                </c:pt>
              </c:strCache>
            </c:strRef>
          </c:cat>
          <c:val>
            <c:numRef>
              <c:f>'Pivot table'!$I$4:$I$10</c:f>
              <c:numCache>
                <c:formatCode>0.00,,</c:formatCode>
                <c:ptCount val="6"/>
                <c:pt idx="0">
                  <c:v>244163.34852546916</c:v>
                </c:pt>
                <c:pt idx="1">
                  <c:v>134615.67762316242</c:v>
                </c:pt>
                <c:pt idx="2">
                  <c:v>117332.45702845731</c:v>
                </c:pt>
                <c:pt idx="3">
                  <c:v>149247.62815533974</c:v>
                </c:pt>
                <c:pt idx="4">
                  <c:v>4685821.2279929593</c:v>
                </c:pt>
                <c:pt idx="5">
                  <c:v>8593376.2426948063</c:v>
                </c:pt>
              </c:numCache>
            </c:numRef>
          </c:val>
          <c:smooth val="0"/>
          <c:extLst>
            <c:ext xmlns:c16="http://schemas.microsoft.com/office/drawing/2014/chart" uri="{C3380CC4-5D6E-409C-BE32-E72D297353CC}">
              <c16:uniqueId val="{00000000-9607-4AB0-9D97-9AD8DEF82D90}"/>
            </c:ext>
          </c:extLst>
        </c:ser>
        <c:dLbls>
          <c:showLegendKey val="0"/>
          <c:showVal val="0"/>
          <c:showCatName val="0"/>
          <c:showSerName val="0"/>
          <c:showPercent val="0"/>
          <c:showBubbleSize val="0"/>
        </c:dLbls>
        <c:marker val="1"/>
        <c:smooth val="0"/>
        <c:axId val="389164752"/>
        <c:axId val="389166672"/>
      </c:lineChart>
      <c:lineChart>
        <c:grouping val="standard"/>
        <c:varyColors val="0"/>
        <c:ser>
          <c:idx val="0"/>
          <c:order val="0"/>
          <c:tx>
            <c:strRef>
              <c:f>'Pivot table'!$H$3</c:f>
              <c:strCache>
                <c:ptCount val="1"/>
                <c:pt idx="0">
                  <c:v>Average of Avg Nitrate N + Nitrite N</c:v>
                </c:pt>
              </c:strCache>
            </c:strRef>
          </c:tx>
          <c:spPr>
            <a:ln w="28575" cap="rnd">
              <a:solidFill>
                <a:schemeClr val="accent1"/>
              </a:solidFill>
              <a:round/>
            </a:ln>
            <a:effectLst/>
          </c:spPr>
          <c:marker>
            <c:symbol val="none"/>
          </c:marker>
          <c:cat>
            <c:strRef>
              <c:f>'Pivot table'!$G$4:$G$10</c:f>
              <c:strCache>
                <c:ptCount val="6"/>
                <c:pt idx="0">
                  <c:v>2017</c:v>
                </c:pt>
                <c:pt idx="1">
                  <c:v>2018</c:v>
                </c:pt>
                <c:pt idx="2">
                  <c:v>2019</c:v>
                </c:pt>
                <c:pt idx="3">
                  <c:v>2020</c:v>
                </c:pt>
                <c:pt idx="4">
                  <c:v>2021</c:v>
                </c:pt>
                <c:pt idx="5">
                  <c:v>2022</c:v>
                </c:pt>
              </c:strCache>
            </c:strRef>
          </c:cat>
          <c:val>
            <c:numRef>
              <c:f>'Pivot table'!$H$4:$H$10</c:f>
              <c:numCache>
                <c:formatCode>0.00</c:formatCode>
                <c:ptCount val="6"/>
                <c:pt idx="0">
                  <c:v>3.3507102272727236</c:v>
                </c:pt>
                <c:pt idx="1">
                  <c:v>4.1660631571049791</c:v>
                </c:pt>
                <c:pt idx="2">
                  <c:v>5.0530870294229713</c:v>
                </c:pt>
                <c:pt idx="3">
                  <c:v>3.5719132149901349</c:v>
                </c:pt>
                <c:pt idx="4">
                  <c:v>3.7580193661971841</c:v>
                </c:pt>
                <c:pt idx="5">
                  <c:v>4.3489864864864805</c:v>
                </c:pt>
              </c:numCache>
            </c:numRef>
          </c:val>
          <c:smooth val="0"/>
          <c:extLst>
            <c:ext xmlns:c16="http://schemas.microsoft.com/office/drawing/2014/chart" uri="{C3380CC4-5D6E-409C-BE32-E72D297353CC}">
              <c16:uniqueId val="{00000001-9607-4AB0-9D97-9AD8DEF82D90}"/>
            </c:ext>
          </c:extLst>
        </c:ser>
        <c:dLbls>
          <c:showLegendKey val="0"/>
          <c:showVal val="0"/>
          <c:showCatName val="0"/>
          <c:showSerName val="0"/>
          <c:showPercent val="0"/>
          <c:showBubbleSize val="0"/>
        </c:dLbls>
        <c:marker val="1"/>
        <c:smooth val="0"/>
        <c:axId val="323144080"/>
        <c:axId val="323131600"/>
      </c:lineChart>
      <c:catAx>
        <c:axId val="38916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166672"/>
        <c:crosses val="autoZero"/>
        <c:auto val="1"/>
        <c:lblAlgn val="ctr"/>
        <c:lblOffset val="100"/>
        <c:noMultiLvlLbl val="0"/>
      </c:catAx>
      <c:valAx>
        <c:axId val="38916667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164752"/>
        <c:crosses val="autoZero"/>
        <c:crossBetween val="between"/>
      </c:valAx>
      <c:valAx>
        <c:axId val="323131600"/>
        <c:scaling>
          <c:orientation val="minMax"/>
        </c:scaling>
        <c:delete val="0"/>
        <c:axPos val="r"/>
        <c:numFmt formatCode="0.00" sourceLinked="1"/>
        <c:majorTickMark val="out"/>
        <c:minorTickMark val="none"/>
        <c:tickLblPos val="nextTo"/>
        <c:spPr>
          <a:solidFill>
            <a:schemeClr val="bg1"/>
          </a:solid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323144080"/>
        <c:crosses val="max"/>
        <c:crossBetween val="between"/>
      </c:valAx>
      <c:catAx>
        <c:axId val="323144080"/>
        <c:scaling>
          <c:orientation val="minMax"/>
        </c:scaling>
        <c:delete val="1"/>
        <c:axPos val="b"/>
        <c:numFmt formatCode="General" sourceLinked="1"/>
        <c:majorTickMark val="out"/>
        <c:minorTickMark val="none"/>
        <c:tickLblPos val="nextTo"/>
        <c:crossAx val="323131600"/>
        <c:crosses val="autoZero"/>
        <c:auto val="1"/>
        <c:lblAlgn val="ctr"/>
        <c:lblOffset val="100"/>
        <c:noMultiLvlLbl val="0"/>
      </c:catAx>
      <c:spPr>
        <a:noFill/>
        <a:ln>
          <a:noFill/>
        </a:ln>
        <a:effectLst/>
      </c:spPr>
    </c:plotArea>
    <c:legend>
      <c:legendPos val="r"/>
      <c:layout>
        <c:manualLayout>
          <c:xMode val="edge"/>
          <c:yMode val="edge"/>
          <c:x val="0.82364992490100586"/>
          <c:y val="6.6179279673374156E-2"/>
          <c:w val="0.161899208046971"/>
          <c:h val="0.863428113152522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Top 10 States with Highest Pollution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table'!$AA$7</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table'!$Z$8:$Z$18</c:f>
              <c:strCache>
                <c:ptCount val="10"/>
                <c:pt idx="0">
                  <c:v>BIHAR</c:v>
                </c:pt>
                <c:pt idx="1">
                  <c:v>CHANDIGARH</c:v>
                </c:pt>
                <c:pt idx="2">
                  <c:v>DELHI</c:v>
                </c:pt>
                <c:pt idx="3">
                  <c:v>HARYANA</c:v>
                </c:pt>
                <c:pt idx="4">
                  <c:v>JAMMU &amp; KASHMIR</c:v>
                </c:pt>
                <c:pt idx="5">
                  <c:v>JHARKHAND</c:v>
                </c:pt>
                <c:pt idx="6">
                  <c:v>KARNATAKA</c:v>
                </c:pt>
                <c:pt idx="7">
                  <c:v>LAKSHADWEEP</c:v>
                </c:pt>
                <c:pt idx="8">
                  <c:v>ODISHA</c:v>
                </c:pt>
                <c:pt idx="9">
                  <c:v>UTTAR PRADESH</c:v>
                </c:pt>
              </c:strCache>
            </c:strRef>
          </c:cat>
          <c:val>
            <c:numRef>
              <c:f>'Pivot table'!$AA$8:$AA$18</c:f>
              <c:numCache>
                <c:formatCode>0.00</c:formatCode>
                <c:ptCount val="10"/>
                <c:pt idx="0">
                  <c:v>5.4452327586206914</c:v>
                </c:pt>
                <c:pt idx="1">
                  <c:v>5.5252083333333326</c:v>
                </c:pt>
                <c:pt idx="2">
                  <c:v>6.0957058823529406</c:v>
                </c:pt>
                <c:pt idx="3">
                  <c:v>5.0736692928909397</c:v>
                </c:pt>
                <c:pt idx="4">
                  <c:v>5.6757238662163552</c:v>
                </c:pt>
                <c:pt idx="5">
                  <c:v>5.3066725252072953</c:v>
                </c:pt>
                <c:pt idx="6">
                  <c:v>5.9097047103786418</c:v>
                </c:pt>
                <c:pt idx="7">
                  <c:v>5.5592145034994616</c:v>
                </c:pt>
                <c:pt idx="8">
                  <c:v>5.2179289772727255</c:v>
                </c:pt>
                <c:pt idx="9">
                  <c:v>6.3094510785085385</c:v>
                </c:pt>
              </c:numCache>
            </c:numRef>
          </c:val>
          <c:extLst>
            <c:ext xmlns:c16="http://schemas.microsoft.com/office/drawing/2014/chart" uri="{C3380CC4-5D6E-409C-BE32-E72D297353CC}">
              <c16:uniqueId val="{00000000-A06C-4BCB-9FD8-D7CC2D465C82}"/>
            </c:ext>
          </c:extLst>
        </c:ser>
        <c:dLbls>
          <c:showLegendKey val="0"/>
          <c:showVal val="1"/>
          <c:showCatName val="0"/>
          <c:showSerName val="0"/>
          <c:showPercent val="0"/>
          <c:showBubbleSize val="0"/>
        </c:dLbls>
        <c:gapWidth val="150"/>
        <c:shape val="box"/>
        <c:axId val="571638256"/>
        <c:axId val="571639696"/>
        <c:axId val="0"/>
      </c:bar3DChart>
      <c:catAx>
        <c:axId val="571638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639696"/>
        <c:crosses val="autoZero"/>
        <c:auto val="1"/>
        <c:lblAlgn val="ctr"/>
        <c:lblOffset val="100"/>
        <c:noMultiLvlLbl val="0"/>
      </c:catAx>
      <c:valAx>
        <c:axId val="571639696"/>
        <c:scaling>
          <c:orientation val="minMax"/>
        </c:scaling>
        <c:delete val="1"/>
        <c:axPos val="b"/>
        <c:numFmt formatCode="0.00" sourceLinked="1"/>
        <c:majorTickMark val="none"/>
        <c:minorTickMark val="none"/>
        <c:tickLblPos val="nextTo"/>
        <c:crossAx val="571638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table!PivotTable6</c:name>
    <c:fmtId val="5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State-wise Comparison of Nitrate and BOD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55555555555555E-2"/>
          <c:y val="0.17171296296296296"/>
          <c:w val="0.7895971128608924"/>
          <c:h val="0.42947397200349957"/>
        </c:manualLayout>
      </c:layout>
      <c:bar3DChart>
        <c:barDir val="col"/>
        <c:grouping val="clustered"/>
        <c:varyColors val="0"/>
        <c:ser>
          <c:idx val="0"/>
          <c:order val="0"/>
          <c:tx>
            <c:strRef>
              <c:f>'Pivot table'!$G$18</c:f>
              <c:strCache>
                <c:ptCount val="1"/>
                <c:pt idx="0">
                  <c:v>Average of BOD Score</c:v>
                </c:pt>
              </c:strCache>
            </c:strRef>
          </c:tx>
          <c:spPr>
            <a:solidFill>
              <a:schemeClr val="accent1"/>
            </a:solidFill>
            <a:ln>
              <a:noFill/>
            </a:ln>
            <a:effectLst/>
            <a:sp3d/>
          </c:spPr>
          <c:invertIfNegative val="0"/>
          <c:cat>
            <c:strRef>
              <c:f>'Pivot table'!$F$19:$F$50</c:f>
              <c:strCache>
                <c:ptCount val="31"/>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LAKSHADWEEP</c:v>
                </c:pt>
                <c:pt idx="15">
                  <c:v>MADHYA PRADESH</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'Pivot table'!$G$19:$G$50</c:f>
              <c:numCache>
                <c:formatCode>0.00</c:formatCode>
                <c:ptCount val="31"/>
                <c:pt idx="0">
                  <c:v>6.4715909090909092</c:v>
                </c:pt>
                <c:pt idx="1">
                  <c:v>6.9092391304347824</c:v>
                </c:pt>
                <c:pt idx="2">
                  <c:v>8.4784482758620694</c:v>
                </c:pt>
                <c:pt idx="3">
                  <c:v>7.6875</c:v>
                </c:pt>
                <c:pt idx="4">
                  <c:v>9.6363636363636367</c:v>
                </c:pt>
                <c:pt idx="5">
                  <c:v>9.4117647058823533</c:v>
                </c:pt>
                <c:pt idx="6">
                  <c:v>5.4339622641509431</c:v>
                </c:pt>
                <c:pt idx="7">
                  <c:v>6.8204365079365079</c:v>
                </c:pt>
                <c:pt idx="8">
                  <c:v>8.7556818181818183</c:v>
                </c:pt>
                <c:pt idx="9">
                  <c:v>4.5991379310344831</c:v>
                </c:pt>
                <c:pt idx="10">
                  <c:v>7.470663265306122</c:v>
                </c:pt>
                <c:pt idx="11">
                  <c:v>5.9318181818181817</c:v>
                </c:pt>
                <c:pt idx="12">
                  <c:v>9.404385441527447</c:v>
                </c:pt>
                <c:pt idx="13">
                  <c:v>5.4096638655462188</c:v>
                </c:pt>
                <c:pt idx="14">
                  <c:v>8.9285714285714288</c:v>
                </c:pt>
                <c:pt idx="15">
                  <c:v>5.8324742268041234</c:v>
                </c:pt>
                <c:pt idx="16">
                  <c:v>7.9094036697247709</c:v>
                </c:pt>
                <c:pt idx="17">
                  <c:v>8.2886904761904763</c:v>
                </c:pt>
                <c:pt idx="18">
                  <c:v>4.0789473684210522</c:v>
                </c:pt>
                <c:pt idx="19">
                  <c:v>6.291666666666667</c:v>
                </c:pt>
                <c:pt idx="20">
                  <c:v>7.1860795454545459</c:v>
                </c:pt>
                <c:pt idx="21">
                  <c:v>5.8828125</c:v>
                </c:pt>
                <c:pt idx="22">
                  <c:v>3.8611111111111112</c:v>
                </c:pt>
                <c:pt idx="23">
                  <c:v>5.6809523809523812</c:v>
                </c:pt>
                <c:pt idx="24">
                  <c:v>5.375</c:v>
                </c:pt>
                <c:pt idx="25">
                  <c:v>7.867647058823529</c:v>
                </c:pt>
                <c:pt idx="26">
                  <c:v>9.4868067978533102</c:v>
                </c:pt>
                <c:pt idx="27">
                  <c:v>3.6736413043478264</c:v>
                </c:pt>
                <c:pt idx="28">
                  <c:v>10</c:v>
                </c:pt>
                <c:pt idx="29">
                  <c:v>3.75</c:v>
                </c:pt>
                <c:pt idx="30">
                  <c:v>6.7200342465753424</c:v>
                </c:pt>
              </c:numCache>
            </c:numRef>
          </c:val>
          <c:extLst>
            <c:ext xmlns:c16="http://schemas.microsoft.com/office/drawing/2014/chart" uri="{C3380CC4-5D6E-409C-BE32-E72D297353CC}">
              <c16:uniqueId val="{00000000-A634-4E12-B1E6-78452EB815E7}"/>
            </c:ext>
          </c:extLst>
        </c:ser>
        <c:ser>
          <c:idx val="1"/>
          <c:order val="1"/>
          <c:tx>
            <c:strRef>
              <c:f>'Pivot table'!$H$18</c:f>
              <c:strCache>
                <c:ptCount val="1"/>
                <c:pt idx="0">
                  <c:v>Average of Nitrate Score</c:v>
                </c:pt>
              </c:strCache>
            </c:strRef>
          </c:tx>
          <c:spPr>
            <a:solidFill>
              <a:schemeClr val="accent2"/>
            </a:solidFill>
            <a:ln>
              <a:noFill/>
            </a:ln>
            <a:effectLst/>
            <a:sp3d/>
          </c:spPr>
          <c:invertIfNegative val="0"/>
          <c:cat>
            <c:strRef>
              <c:f>'Pivot table'!$F$19:$F$50</c:f>
              <c:strCache>
                <c:ptCount val="31"/>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LAKSHADWEEP</c:v>
                </c:pt>
                <c:pt idx="15">
                  <c:v>MADHYA PRADESH</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'Pivot table'!$H$19:$H$50</c:f>
              <c:numCache>
                <c:formatCode>0.00</c:formatCode>
                <c:ptCount val="31"/>
                <c:pt idx="0">
                  <c:v>1.8684090909090907</c:v>
                </c:pt>
                <c:pt idx="1">
                  <c:v>1.3206956521739126</c:v>
                </c:pt>
                <c:pt idx="2">
                  <c:v>1.1108620689655173</c:v>
                </c:pt>
                <c:pt idx="3">
                  <c:v>3.0166666666666662</c:v>
                </c:pt>
                <c:pt idx="4">
                  <c:v>0.28454545454545455</c:v>
                </c:pt>
                <c:pt idx="5">
                  <c:v>2.7152941176470584</c:v>
                </c:pt>
                <c:pt idx="6">
                  <c:v>1.0646226415094344</c:v>
                </c:pt>
                <c:pt idx="7">
                  <c:v>0.64269841269841277</c:v>
                </c:pt>
                <c:pt idx="8">
                  <c:v>1.8555623735456086</c:v>
                </c:pt>
                <c:pt idx="9">
                  <c:v>0.91465517241379291</c:v>
                </c:pt>
                <c:pt idx="10">
                  <c:v>3.6171609977484556</c:v>
                </c:pt>
                <c:pt idx="11">
                  <c:v>3.9079838381576786</c:v>
                </c:pt>
                <c:pt idx="12">
                  <c:v>3.471054876475526</c:v>
                </c:pt>
                <c:pt idx="13">
                  <c:v>1.2816715875539408</c:v>
                </c:pt>
                <c:pt idx="14">
                  <c:v>3.3371439460687418</c:v>
                </c:pt>
                <c:pt idx="15">
                  <c:v>2.1468041237113402</c:v>
                </c:pt>
                <c:pt idx="16">
                  <c:v>2.0389129388845695</c:v>
                </c:pt>
                <c:pt idx="17">
                  <c:v>0.79023809523809496</c:v>
                </c:pt>
                <c:pt idx="18">
                  <c:v>7.5526315789473678E-2</c:v>
                </c:pt>
                <c:pt idx="19">
                  <c:v>0.86958333333333337</c:v>
                </c:pt>
                <c:pt idx="20">
                  <c:v>2.0195454545454541</c:v>
                </c:pt>
                <c:pt idx="21">
                  <c:v>0.49406250000000007</c:v>
                </c:pt>
                <c:pt idx="22">
                  <c:v>1.0080555555555553</c:v>
                </c:pt>
                <c:pt idx="23">
                  <c:v>2.4247619047619056</c:v>
                </c:pt>
                <c:pt idx="24">
                  <c:v>3.3</c:v>
                </c:pt>
                <c:pt idx="25">
                  <c:v>1.0824509803921569</c:v>
                </c:pt>
                <c:pt idx="26">
                  <c:v>6.8388622298506059</c:v>
                </c:pt>
                <c:pt idx="27">
                  <c:v>1.205217391304348</c:v>
                </c:pt>
                <c:pt idx="28">
                  <c:v>2.2743387258760346</c:v>
                </c:pt>
                <c:pt idx="29">
                  <c:v>1.2708539070438107</c:v>
                </c:pt>
                <c:pt idx="30">
                  <c:v>0.75643835616438315</c:v>
                </c:pt>
              </c:numCache>
            </c:numRef>
          </c:val>
          <c:extLst>
            <c:ext xmlns:c16="http://schemas.microsoft.com/office/drawing/2014/chart" uri="{C3380CC4-5D6E-409C-BE32-E72D297353CC}">
              <c16:uniqueId val="{00000001-A634-4E12-B1E6-78452EB815E7}"/>
            </c:ext>
          </c:extLst>
        </c:ser>
        <c:dLbls>
          <c:showLegendKey val="0"/>
          <c:showVal val="0"/>
          <c:showCatName val="0"/>
          <c:showSerName val="0"/>
          <c:showPercent val="0"/>
          <c:showBubbleSize val="0"/>
        </c:dLbls>
        <c:gapWidth val="150"/>
        <c:shape val="box"/>
        <c:axId val="571603216"/>
        <c:axId val="571603696"/>
        <c:axId val="0"/>
      </c:bar3DChart>
      <c:catAx>
        <c:axId val="571603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1603696"/>
        <c:crosses val="autoZero"/>
        <c:auto val="1"/>
        <c:lblAlgn val="ctr"/>
        <c:lblOffset val="100"/>
        <c:noMultiLvlLbl val="0"/>
      </c:catAx>
      <c:valAx>
        <c:axId val="571603696"/>
        <c:scaling>
          <c:orientation val="minMax"/>
        </c:scaling>
        <c:delete val="1"/>
        <c:axPos val="l"/>
        <c:numFmt formatCode="0.00" sourceLinked="1"/>
        <c:majorTickMark val="none"/>
        <c:minorTickMark val="none"/>
        <c:tickLblPos val="nextTo"/>
        <c:crossAx val="571603216"/>
        <c:crosses val="autoZero"/>
        <c:crossBetween val="between"/>
      </c:valAx>
      <c:spPr>
        <a:noFill/>
        <a:ln>
          <a:noFill/>
        </a:ln>
        <a:effectLst/>
      </c:spPr>
    </c:plotArea>
    <c:legend>
      <c:legendPos val="r"/>
      <c:layout>
        <c:manualLayout>
          <c:xMode val="edge"/>
          <c:yMode val="edge"/>
          <c:x val="0.86238320209973762"/>
          <c:y val="0.19986038203557888"/>
          <c:w val="0.12095013123359583"/>
          <c:h val="0.69791776027996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 table'!$O$18</c:f>
              <c:strCache>
                <c:ptCount val="1"/>
                <c:pt idx="0">
                  <c:v>Average of Dissolved Oxygen Score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'Pivot table'!$N$19:$N$50</c:f>
              <c:numCache>
                <c:formatCode>0.00</c:formatCode>
                <c:ptCount val="32"/>
                <c:pt idx="0">
                  <c:v>25.522727272727273</c:v>
                </c:pt>
                <c:pt idx="1">
                  <c:v>26.08586956521739</c:v>
                </c:pt>
                <c:pt idx="2">
                  <c:v>24.706896551724139</c:v>
                </c:pt>
                <c:pt idx="3">
                  <c:v>23.666666666666668</c:v>
                </c:pt>
                <c:pt idx="4">
                  <c:v>26.570948616600791</c:v>
                </c:pt>
                <c:pt idx="5">
                  <c:v>23.804088181414095</c:v>
                </c:pt>
                <c:pt idx="6">
                  <c:v>29.191509433962267</c:v>
                </c:pt>
                <c:pt idx="7">
                  <c:v>27.382142857142856</c:v>
                </c:pt>
                <c:pt idx="8">
                  <c:v>22.592670407287287</c:v>
                </c:pt>
                <c:pt idx="9">
                  <c:v>17.110344827586207</c:v>
                </c:pt>
                <c:pt idx="10">
                  <c:v>18.091156462585033</c:v>
                </c:pt>
                <c:pt idx="11">
                  <c:v>24.181818181818183</c:v>
                </c:pt>
                <c:pt idx="12">
                  <c:v>26.180190930787585</c:v>
                </c:pt>
                <c:pt idx="13">
                  <c:v>27.111105303365363</c:v>
                </c:pt>
                <c:pt idx="14">
                  <c:v>29.217895962732918</c:v>
                </c:pt>
                <c:pt idx="15">
                  <c:v>23.60693181372741</c:v>
                </c:pt>
                <c:pt idx="16">
                  <c:v>23.025229357798164</c:v>
                </c:pt>
                <c:pt idx="17">
                  <c:v>19.279761904761902</c:v>
                </c:pt>
                <c:pt idx="18">
                  <c:v>21.039473684210527</c:v>
                </c:pt>
                <c:pt idx="19">
                  <c:v>27.491666666666664</c:v>
                </c:pt>
                <c:pt idx="20">
                  <c:v>25.789772727272727</c:v>
                </c:pt>
                <c:pt idx="21">
                  <c:v>29.40625</c:v>
                </c:pt>
                <c:pt idx="22">
                  <c:v>21.805555555555557</c:v>
                </c:pt>
                <c:pt idx="23">
                  <c:v>23.221428571428572</c:v>
                </c:pt>
                <c:pt idx="24">
                  <c:v>5</c:v>
                </c:pt>
                <c:pt idx="25">
                  <c:v>26.057740624767018</c:v>
                </c:pt>
                <c:pt idx="26">
                  <c:v>26.645169946332739</c:v>
                </c:pt>
                <c:pt idx="27">
                  <c:v>24.991847826086957</c:v>
                </c:pt>
                <c:pt idx="28">
                  <c:v>23.583333333333332</c:v>
                </c:pt>
                <c:pt idx="29">
                  <c:v>14.625</c:v>
                </c:pt>
                <c:pt idx="30">
                  <c:v>21.69178082191781</c:v>
                </c:pt>
                <c:pt idx="31">
                  <c:v>25.132889829256015</c:v>
                </c:pt>
              </c:numCache>
            </c:numRef>
          </c:xVal>
          <c:yVal>
            <c:numRef>
              <c:f>'Pivot table'!$O$19:$O$50</c:f>
              <c:numCache>
                <c:formatCode>0.00</c:formatCode>
                <c:ptCount val="32"/>
                <c:pt idx="0">
                  <c:v>0.19393939393939394</c:v>
                </c:pt>
                <c:pt idx="1">
                  <c:v>0.59782608695652195</c:v>
                </c:pt>
                <c:pt idx="2">
                  <c:v>0</c:v>
                </c:pt>
                <c:pt idx="3">
                  <c:v>0</c:v>
                </c:pt>
                <c:pt idx="4">
                  <c:v>0.19090909090909089</c:v>
                </c:pt>
                <c:pt idx="5">
                  <c:v>1.588235294117647</c:v>
                </c:pt>
                <c:pt idx="6">
                  <c:v>0.47358490566037731</c:v>
                </c:pt>
                <c:pt idx="7">
                  <c:v>0.33095238095238111</c:v>
                </c:pt>
                <c:pt idx="8">
                  <c:v>1.8181818181818198E-2</c:v>
                </c:pt>
                <c:pt idx="9">
                  <c:v>0</c:v>
                </c:pt>
                <c:pt idx="10">
                  <c:v>0.84625850340136044</c:v>
                </c:pt>
                <c:pt idx="11">
                  <c:v>0.4212121212121212</c:v>
                </c:pt>
                <c:pt idx="12">
                  <c:v>1.2398568019093084</c:v>
                </c:pt>
                <c:pt idx="13">
                  <c:v>0.48319327731092432</c:v>
                </c:pt>
                <c:pt idx="14">
                  <c:v>0</c:v>
                </c:pt>
                <c:pt idx="15">
                  <c:v>9.7938144329896924E-3</c:v>
                </c:pt>
                <c:pt idx="16">
                  <c:v>2.752293577981658E-3</c:v>
                </c:pt>
                <c:pt idx="17">
                  <c:v>6.904761904761908E-2</c:v>
                </c:pt>
                <c:pt idx="18">
                  <c:v>0.11578947368421054</c:v>
                </c:pt>
                <c:pt idx="19">
                  <c:v>0.63333333333333341</c:v>
                </c:pt>
                <c:pt idx="20">
                  <c:v>0</c:v>
                </c:pt>
                <c:pt idx="21">
                  <c:v>8.7500000000000022E-2</c:v>
                </c:pt>
                <c:pt idx="22">
                  <c:v>6.1111111111111088E-2</c:v>
                </c:pt>
                <c:pt idx="23">
                  <c:v>0.56857142857142851</c:v>
                </c:pt>
                <c:pt idx="24">
                  <c:v>0</c:v>
                </c:pt>
                <c:pt idx="25">
                  <c:v>6.4705882352941196E-2</c:v>
                </c:pt>
                <c:pt idx="26">
                  <c:v>4.5660107334525968</c:v>
                </c:pt>
                <c:pt idx="27">
                  <c:v>4.8913043478260851E-2</c:v>
                </c:pt>
                <c:pt idx="28">
                  <c:v>2.2958333333333329</c:v>
                </c:pt>
                <c:pt idx="29">
                  <c:v>0</c:v>
                </c:pt>
                <c:pt idx="30">
                  <c:v>1.3698630136986301E-2</c:v>
                </c:pt>
                <c:pt idx="31">
                  <c:v>1.3228136882129287</c:v>
                </c:pt>
              </c:numCache>
            </c:numRef>
          </c:yVal>
          <c:smooth val="0"/>
          <c:extLst>
            <c:ext xmlns:c16="http://schemas.microsoft.com/office/drawing/2014/chart" uri="{C3380CC4-5D6E-409C-BE32-E72D297353CC}">
              <c16:uniqueId val="{00000001-9AB1-4335-B512-6B15850F2095}"/>
            </c:ext>
          </c:extLst>
        </c:ser>
        <c:dLbls>
          <c:showLegendKey val="0"/>
          <c:showVal val="0"/>
          <c:showCatName val="0"/>
          <c:showSerName val="0"/>
          <c:showPercent val="0"/>
          <c:showBubbleSize val="0"/>
        </c:dLbls>
        <c:axId val="323130640"/>
        <c:axId val="323133040"/>
      </c:scatterChart>
      <c:valAx>
        <c:axId val="323130640"/>
        <c:scaling>
          <c:orientation val="minMax"/>
        </c:scaling>
        <c:delete val="0"/>
        <c:axPos val="b"/>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133040"/>
        <c:crosses val="autoZero"/>
        <c:crossBetween val="midCat"/>
      </c:valAx>
      <c:valAx>
        <c:axId val="323133040"/>
        <c:scaling>
          <c:orientation val="minMax"/>
        </c:scaling>
        <c:delete val="0"/>
        <c:axPos val="l"/>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1306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Pollution Contribution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E2D-4ED0-BFC5-3990C90F2E1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E2D-4ED0-BFC5-3990C90F2E1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E2D-4ED0-BFC5-3990C90F2E1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3E2D-4ED0-BFC5-3990C90F2E11}"/>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3E2D-4ED0-BFC5-3990C90F2E1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table'!$N$13:$R$13</c:f>
              <c:strCache>
                <c:ptCount val="5"/>
                <c:pt idx="0">
                  <c:v>%BOD</c:v>
                </c:pt>
                <c:pt idx="1">
                  <c:v>%Fecal</c:v>
                </c:pt>
                <c:pt idx="2">
                  <c:v>%Nitrates</c:v>
                </c:pt>
                <c:pt idx="3">
                  <c:v>%pH</c:v>
                </c:pt>
                <c:pt idx="4">
                  <c:v>%DO</c:v>
                </c:pt>
              </c:strCache>
            </c:strRef>
          </c:cat>
          <c:val>
            <c:numRef>
              <c:f>'Pivot table'!$N$14:$R$14</c:f>
              <c:numCache>
                <c:formatCode>0.00%</c:formatCode>
                <c:ptCount val="5"/>
                <c:pt idx="0">
                  <c:v>0.43976511949899844</c:v>
                </c:pt>
                <c:pt idx="1">
                  <c:v>0.31329778357854465</c:v>
                </c:pt>
                <c:pt idx="2">
                  <c:v>0.1737715091221658</c:v>
                </c:pt>
                <c:pt idx="3">
                  <c:v>1.9579053448154513E-2</c:v>
                </c:pt>
                <c:pt idx="4">
                  <c:v>5.3586534352136526E-2</c:v>
                </c:pt>
              </c:numCache>
            </c:numRef>
          </c:val>
          <c:extLst>
            <c:ext xmlns:c16="http://schemas.microsoft.com/office/drawing/2014/chart" uri="{C3380CC4-5D6E-409C-BE32-E72D297353CC}">
              <c16:uniqueId val="{0000000A-3E2D-4ED0-BFC5-3990C90F2E11}"/>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i="0" u="none" strike="noStrike" baseline="0">
                <a:solidFill>
                  <a:schemeClr val="tx2">
                    <a:lumMod val="75000"/>
                  </a:schemeClr>
                </a:solidFill>
              </a:rPr>
              <a:t>Top 10 Most Polluted Lakes</a:t>
            </a:r>
            <a:endParaRPr lang="en-US" sz="1800" b="1">
              <a:solidFill>
                <a:schemeClr val="tx2">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table'!$A$4:$A$14</c:f>
              <c:strCache>
                <c:ptCount val="10"/>
                <c:pt idx="0">
                  <c:v>ASHTAMUDI LAKE NEAR KSRTC BUS DEPOT, KOLLAM</c:v>
                </c:pt>
                <c:pt idx="1">
                  <c:v>AYYANAKERE LAKE</c:v>
                </c:pt>
                <c:pt idx="2">
                  <c:v>CHANDAPURA LAKE</c:v>
                </c:pt>
                <c:pt idx="3">
                  <c:v>GANGONDANA HALLI LAKE, BENGALURU NORTH</c:v>
                </c:pt>
                <c:pt idx="4">
                  <c:v>GANGONDANAHALLI LAKE</c:v>
                </c:pt>
                <c:pt idx="5">
                  <c:v>HANDIKERE (KOPPAL) TANK</c:v>
                </c:pt>
                <c:pt idx="6">
                  <c:v>KACHOHALLI LAKE</c:v>
                </c:pt>
                <c:pt idx="7">
                  <c:v>KAKATI POND</c:v>
                </c:pt>
                <c:pt idx="8">
                  <c:v>KAMMASANDRA LAKE</c:v>
                </c:pt>
                <c:pt idx="9">
                  <c:v>VISWANEEDAM LAKE</c:v>
                </c:pt>
              </c:strCache>
            </c:strRef>
          </c:cat>
          <c:val>
            <c:numRef>
              <c:f>'Pivot table'!$B$4:$B$14</c:f>
              <c:numCache>
                <c:formatCode>0.00</c:formatCode>
                <c:ptCount val="10"/>
                <c:pt idx="0">
                  <c:v>7.97</c:v>
                </c:pt>
                <c:pt idx="1">
                  <c:v>7.77</c:v>
                </c:pt>
                <c:pt idx="2">
                  <c:v>7.7364999999999995</c:v>
                </c:pt>
                <c:pt idx="3">
                  <c:v>7.7242499999999996</c:v>
                </c:pt>
                <c:pt idx="4">
                  <c:v>9.5299999999999994</c:v>
                </c:pt>
                <c:pt idx="5">
                  <c:v>7.9160000000000004</c:v>
                </c:pt>
                <c:pt idx="6">
                  <c:v>7.657</c:v>
                </c:pt>
                <c:pt idx="7">
                  <c:v>8.3727499999999999</c:v>
                </c:pt>
                <c:pt idx="8">
                  <c:v>7.96</c:v>
                </c:pt>
                <c:pt idx="9">
                  <c:v>7.7190000000000003</c:v>
                </c:pt>
              </c:numCache>
            </c:numRef>
          </c:val>
          <c:extLst>
            <c:ext xmlns:c16="http://schemas.microsoft.com/office/drawing/2014/chart" uri="{C3380CC4-5D6E-409C-BE32-E72D297353CC}">
              <c16:uniqueId val="{00000000-FBF7-466D-9730-68B08D1F67AF}"/>
            </c:ext>
          </c:extLst>
        </c:ser>
        <c:dLbls>
          <c:showLegendKey val="0"/>
          <c:showVal val="1"/>
          <c:showCatName val="0"/>
          <c:showSerName val="0"/>
          <c:showPercent val="0"/>
          <c:showBubbleSize val="0"/>
        </c:dLbls>
        <c:gapWidth val="150"/>
        <c:shape val="box"/>
        <c:axId val="323129680"/>
        <c:axId val="323145520"/>
        <c:axId val="0"/>
      </c:bar3DChart>
      <c:catAx>
        <c:axId val="323129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lumMod val="75000"/>
                  </a:schemeClr>
                </a:solidFill>
                <a:latin typeface="+mn-lt"/>
                <a:ea typeface="+mn-ea"/>
                <a:cs typeface="+mn-cs"/>
              </a:defRPr>
            </a:pPr>
            <a:endParaRPr lang="en-US"/>
          </a:p>
        </c:txPr>
        <c:crossAx val="323145520"/>
        <c:crosses val="autoZero"/>
        <c:auto val="1"/>
        <c:lblAlgn val="ctr"/>
        <c:lblOffset val="100"/>
        <c:noMultiLvlLbl val="0"/>
      </c:catAx>
      <c:valAx>
        <c:axId val="323145520"/>
        <c:scaling>
          <c:orientation val="minMax"/>
        </c:scaling>
        <c:delete val="1"/>
        <c:axPos val="b"/>
        <c:numFmt formatCode="0.00" sourceLinked="1"/>
        <c:majorTickMark val="none"/>
        <c:minorTickMark val="none"/>
        <c:tickLblPos val="nextTo"/>
        <c:crossAx val="32312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table!PivotTable6</c:name>
    <c:fmtId val="5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i="0" u="none" strike="noStrike" baseline="0">
                <a:solidFill>
                  <a:schemeClr val="tx2">
                    <a:lumMod val="75000"/>
                  </a:schemeClr>
                </a:solidFill>
              </a:rPr>
              <a:t>State-wise Comparison of Nitrate and BOD</a:t>
            </a:r>
            <a:endParaRPr lang="en-IN" sz="1800" b="1">
              <a:solidFill>
                <a:schemeClr val="tx2">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2">
              <a:lumMod val="75000"/>
            </a:schemeClr>
          </a:solidFill>
          <a:ln>
            <a:solidFill>
              <a:schemeClr val="accent1">
                <a:lumMod val="50000"/>
              </a:schemeClr>
            </a:solidFill>
          </a:ln>
          <a:effectLst/>
          <a:sp3d>
            <a:contourClr>
              <a:schemeClr val="accent1">
                <a:lumMod val="50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55555555555555E-2"/>
          <c:y val="0.17171296296296296"/>
          <c:w val="0.85695993622370092"/>
          <c:h val="0.42947397200349957"/>
        </c:manualLayout>
      </c:layout>
      <c:bar3DChart>
        <c:barDir val="col"/>
        <c:grouping val="clustered"/>
        <c:varyColors val="0"/>
        <c:ser>
          <c:idx val="0"/>
          <c:order val="0"/>
          <c:tx>
            <c:strRef>
              <c:f>'Pivot table'!$G$18</c:f>
              <c:strCache>
                <c:ptCount val="1"/>
                <c:pt idx="0">
                  <c:v>Average of BOD Score</c:v>
                </c:pt>
              </c:strCache>
            </c:strRef>
          </c:tx>
          <c:spPr>
            <a:solidFill>
              <a:schemeClr val="tx2">
                <a:lumMod val="75000"/>
              </a:schemeClr>
            </a:solidFill>
            <a:ln>
              <a:solidFill>
                <a:schemeClr val="accent1">
                  <a:lumMod val="50000"/>
                </a:schemeClr>
              </a:solidFill>
            </a:ln>
            <a:effectLst/>
            <a:sp3d>
              <a:contourClr>
                <a:schemeClr val="accent1">
                  <a:lumMod val="50000"/>
                </a:schemeClr>
              </a:contourClr>
            </a:sp3d>
          </c:spPr>
          <c:invertIfNegative val="0"/>
          <c:cat>
            <c:strRef>
              <c:f>'Pivot table'!$F$19:$F$50</c:f>
              <c:strCache>
                <c:ptCount val="31"/>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LAKSHADWEEP</c:v>
                </c:pt>
                <c:pt idx="15">
                  <c:v>MADHYA PRADESH</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'Pivot table'!$G$19:$G$50</c:f>
              <c:numCache>
                <c:formatCode>0.00</c:formatCode>
                <c:ptCount val="31"/>
                <c:pt idx="0">
                  <c:v>6.4715909090909092</c:v>
                </c:pt>
                <c:pt idx="1">
                  <c:v>6.9092391304347824</c:v>
                </c:pt>
                <c:pt idx="2">
                  <c:v>8.4784482758620694</c:v>
                </c:pt>
                <c:pt idx="3">
                  <c:v>7.6875</c:v>
                </c:pt>
                <c:pt idx="4">
                  <c:v>9.6363636363636367</c:v>
                </c:pt>
                <c:pt idx="5">
                  <c:v>9.4117647058823533</c:v>
                </c:pt>
                <c:pt idx="6">
                  <c:v>5.4339622641509431</c:v>
                </c:pt>
                <c:pt idx="7">
                  <c:v>6.8204365079365079</c:v>
                </c:pt>
                <c:pt idx="8">
                  <c:v>8.7556818181818183</c:v>
                </c:pt>
                <c:pt idx="9">
                  <c:v>4.5991379310344831</c:v>
                </c:pt>
                <c:pt idx="10">
                  <c:v>7.470663265306122</c:v>
                </c:pt>
                <c:pt idx="11">
                  <c:v>5.9318181818181817</c:v>
                </c:pt>
                <c:pt idx="12">
                  <c:v>9.404385441527447</c:v>
                </c:pt>
                <c:pt idx="13">
                  <c:v>5.4096638655462188</c:v>
                </c:pt>
                <c:pt idx="14">
                  <c:v>8.9285714285714288</c:v>
                </c:pt>
                <c:pt idx="15">
                  <c:v>5.8324742268041234</c:v>
                </c:pt>
                <c:pt idx="16">
                  <c:v>7.9094036697247709</c:v>
                </c:pt>
                <c:pt idx="17">
                  <c:v>8.2886904761904763</c:v>
                </c:pt>
                <c:pt idx="18">
                  <c:v>4.0789473684210522</c:v>
                </c:pt>
                <c:pt idx="19">
                  <c:v>6.291666666666667</c:v>
                </c:pt>
                <c:pt idx="20">
                  <c:v>7.1860795454545459</c:v>
                </c:pt>
                <c:pt idx="21">
                  <c:v>5.8828125</c:v>
                </c:pt>
                <c:pt idx="22">
                  <c:v>3.8611111111111112</c:v>
                </c:pt>
                <c:pt idx="23">
                  <c:v>5.6809523809523812</c:v>
                </c:pt>
                <c:pt idx="24">
                  <c:v>5.375</c:v>
                </c:pt>
                <c:pt idx="25">
                  <c:v>7.867647058823529</c:v>
                </c:pt>
                <c:pt idx="26">
                  <c:v>9.4868067978533102</c:v>
                </c:pt>
                <c:pt idx="27">
                  <c:v>3.6736413043478264</c:v>
                </c:pt>
                <c:pt idx="28">
                  <c:v>10</c:v>
                </c:pt>
                <c:pt idx="29">
                  <c:v>3.75</c:v>
                </c:pt>
                <c:pt idx="30">
                  <c:v>6.7200342465753424</c:v>
                </c:pt>
              </c:numCache>
            </c:numRef>
          </c:val>
          <c:extLst>
            <c:ext xmlns:c16="http://schemas.microsoft.com/office/drawing/2014/chart" uri="{C3380CC4-5D6E-409C-BE32-E72D297353CC}">
              <c16:uniqueId val="{00000000-27CD-412E-B9EF-05FE396C9F5D}"/>
            </c:ext>
          </c:extLst>
        </c:ser>
        <c:ser>
          <c:idx val="1"/>
          <c:order val="1"/>
          <c:tx>
            <c:strRef>
              <c:f>'Pivot table'!$H$18</c:f>
              <c:strCache>
                <c:ptCount val="1"/>
                <c:pt idx="0">
                  <c:v>Average of Nitrate Score</c:v>
                </c:pt>
              </c:strCache>
            </c:strRef>
          </c:tx>
          <c:spPr>
            <a:solidFill>
              <a:schemeClr val="accent5">
                <a:lumMod val="75000"/>
              </a:schemeClr>
            </a:solidFill>
            <a:ln>
              <a:noFill/>
            </a:ln>
            <a:effectLst/>
            <a:sp3d/>
          </c:spPr>
          <c:invertIfNegative val="0"/>
          <c:cat>
            <c:strRef>
              <c:f>'Pivot table'!$F$19:$F$50</c:f>
              <c:strCache>
                <c:ptCount val="31"/>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LAKSHADWEEP</c:v>
                </c:pt>
                <c:pt idx="15">
                  <c:v>MADHYA PRADESH</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'Pivot table'!$H$19:$H$50</c:f>
              <c:numCache>
                <c:formatCode>0.00</c:formatCode>
                <c:ptCount val="31"/>
                <c:pt idx="0">
                  <c:v>1.8684090909090907</c:v>
                </c:pt>
                <c:pt idx="1">
                  <c:v>1.3206956521739126</c:v>
                </c:pt>
                <c:pt idx="2">
                  <c:v>1.1108620689655173</c:v>
                </c:pt>
                <c:pt idx="3">
                  <c:v>3.0166666666666662</c:v>
                </c:pt>
                <c:pt idx="4">
                  <c:v>0.28454545454545455</c:v>
                </c:pt>
                <c:pt idx="5">
                  <c:v>2.7152941176470584</c:v>
                </c:pt>
                <c:pt idx="6">
                  <c:v>1.0646226415094344</c:v>
                </c:pt>
                <c:pt idx="7">
                  <c:v>0.64269841269841277</c:v>
                </c:pt>
                <c:pt idx="8">
                  <c:v>1.8555623735456086</c:v>
                </c:pt>
                <c:pt idx="9">
                  <c:v>0.91465517241379291</c:v>
                </c:pt>
                <c:pt idx="10">
                  <c:v>3.6171609977484556</c:v>
                </c:pt>
                <c:pt idx="11">
                  <c:v>3.9079838381576786</c:v>
                </c:pt>
                <c:pt idx="12">
                  <c:v>3.471054876475526</c:v>
                </c:pt>
                <c:pt idx="13">
                  <c:v>1.2816715875539408</c:v>
                </c:pt>
                <c:pt idx="14">
                  <c:v>3.3371439460687418</c:v>
                </c:pt>
                <c:pt idx="15">
                  <c:v>2.1468041237113402</c:v>
                </c:pt>
                <c:pt idx="16">
                  <c:v>2.0389129388845695</c:v>
                </c:pt>
                <c:pt idx="17">
                  <c:v>0.79023809523809496</c:v>
                </c:pt>
                <c:pt idx="18">
                  <c:v>7.5526315789473678E-2</c:v>
                </c:pt>
                <c:pt idx="19">
                  <c:v>0.86958333333333337</c:v>
                </c:pt>
                <c:pt idx="20">
                  <c:v>2.0195454545454541</c:v>
                </c:pt>
                <c:pt idx="21">
                  <c:v>0.49406250000000007</c:v>
                </c:pt>
                <c:pt idx="22">
                  <c:v>1.0080555555555553</c:v>
                </c:pt>
                <c:pt idx="23">
                  <c:v>2.4247619047619056</c:v>
                </c:pt>
                <c:pt idx="24">
                  <c:v>3.3</c:v>
                </c:pt>
                <c:pt idx="25">
                  <c:v>1.0824509803921569</c:v>
                </c:pt>
                <c:pt idx="26">
                  <c:v>6.8388622298506059</c:v>
                </c:pt>
                <c:pt idx="27">
                  <c:v>1.205217391304348</c:v>
                </c:pt>
                <c:pt idx="28">
                  <c:v>2.2743387258760346</c:v>
                </c:pt>
                <c:pt idx="29">
                  <c:v>1.2708539070438107</c:v>
                </c:pt>
                <c:pt idx="30">
                  <c:v>0.75643835616438315</c:v>
                </c:pt>
              </c:numCache>
            </c:numRef>
          </c:val>
          <c:extLst>
            <c:ext xmlns:c16="http://schemas.microsoft.com/office/drawing/2014/chart" uri="{C3380CC4-5D6E-409C-BE32-E72D297353CC}">
              <c16:uniqueId val="{00000001-27CD-412E-B9EF-05FE396C9F5D}"/>
            </c:ext>
          </c:extLst>
        </c:ser>
        <c:dLbls>
          <c:showLegendKey val="0"/>
          <c:showVal val="0"/>
          <c:showCatName val="0"/>
          <c:showSerName val="0"/>
          <c:showPercent val="0"/>
          <c:showBubbleSize val="0"/>
        </c:dLbls>
        <c:gapWidth val="150"/>
        <c:shape val="box"/>
        <c:axId val="571603216"/>
        <c:axId val="571603696"/>
        <c:axId val="0"/>
      </c:bar3DChart>
      <c:catAx>
        <c:axId val="571603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71603696"/>
        <c:crosses val="autoZero"/>
        <c:auto val="1"/>
        <c:lblAlgn val="ctr"/>
        <c:lblOffset val="100"/>
        <c:noMultiLvlLbl val="0"/>
      </c:catAx>
      <c:valAx>
        <c:axId val="571603696"/>
        <c:scaling>
          <c:orientation val="minMax"/>
        </c:scaling>
        <c:delete val="1"/>
        <c:axPos val="l"/>
        <c:numFmt formatCode="0.00" sourceLinked="1"/>
        <c:majorTickMark val="none"/>
        <c:minorTickMark val="none"/>
        <c:tickLblPos val="nextTo"/>
        <c:crossAx val="571603216"/>
        <c:crosses val="autoZero"/>
        <c:crossBetween val="between"/>
      </c:valAx>
      <c:spPr>
        <a:noFill/>
        <a:ln>
          <a:noFill/>
        </a:ln>
        <a:effectLst/>
      </c:spPr>
    </c:plotArea>
    <c:legend>
      <c:legendPos val="r"/>
      <c:layout>
        <c:manualLayout>
          <c:xMode val="edge"/>
          <c:yMode val="edge"/>
          <c:x val="0.90251419370245167"/>
          <c:y val="9.3128336745517779E-2"/>
          <c:w val="8.0819124583623572E-2"/>
          <c:h val="0.80464973010065544"/>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table!PivotTable4</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u="none" strike="noStrike" baseline="0">
                <a:solidFill>
                  <a:schemeClr val="tx2">
                    <a:lumMod val="75000"/>
                  </a:schemeClr>
                </a:solidFill>
              </a:rPr>
              <a:t>Year-wise Trend: Nitrate + Fecal Coliform</a:t>
            </a:r>
            <a:endParaRPr lang="en-IN" sz="1600" b="1">
              <a:solidFill>
                <a:schemeClr val="tx2">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161690410086019E-2"/>
          <c:y val="0.17171296296296296"/>
          <c:w val="0.72933810477447558"/>
          <c:h val="0.72088764946048411"/>
        </c:manualLayout>
      </c:layout>
      <c:lineChart>
        <c:grouping val="standard"/>
        <c:varyColors val="0"/>
        <c:ser>
          <c:idx val="1"/>
          <c:order val="1"/>
          <c:tx>
            <c:strRef>
              <c:f>'Pivot table'!$I$3</c:f>
              <c:strCache>
                <c:ptCount val="1"/>
                <c:pt idx="0">
                  <c:v>Average of Avg Fecal Coliform(In Millions)</c:v>
                </c:pt>
              </c:strCache>
            </c:strRef>
          </c:tx>
          <c:spPr>
            <a:ln w="28575" cap="rnd">
              <a:solidFill>
                <a:schemeClr val="accent5">
                  <a:lumMod val="75000"/>
                </a:schemeClr>
              </a:solidFill>
              <a:round/>
            </a:ln>
            <a:effectLst/>
          </c:spPr>
          <c:marker>
            <c:symbol val="none"/>
          </c:marker>
          <c:cat>
            <c:strRef>
              <c:f>'Pivot table'!$G$4:$G$10</c:f>
              <c:strCache>
                <c:ptCount val="6"/>
                <c:pt idx="0">
                  <c:v>2017</c:v>
                </c:pt>
                <c:pt idx="1">
                  <c:v>2018</c:v>
                </c:pt>
                <c:pt idx="2">
                  <c:v>2019</c:v>
                </c:pt>
                <c:pt idx="3">
                  <c:v>2020</c:v>
                </c:pt>
                <c:pt idx="4">
                  <c:v>2021</c:v>
                </c:pt>
                <c:pt idx="5">
                  <c:v>2022</c:v>
                </c:pt>
              </c:strCache>
            </c:strRef>
          </c:cat>
          <c:val>
            <c:numRef>
              <c:f>'Pivot table'!$I$4:$I$10</c:f>
              <c:numCache>
                <c:formatCode>0.00,,</c:formatCode>
                <c:ptCount val="6"/>
                <c:pt idx="0">
                  <c:v>244163.34852546916</c:v>
                </c:pt>
                <c:pt idx="1">
                  <c:v>134615.67762316242</c:v>
                </c:pt>
                <c:pt idx="2">
                  <c:v>117332.45702845731</c:v>
                </c:pt>
                <c:pt idx="3">
                  <c:v>149247.62815533974</c:v>
                </c:pt>
                <c:pt idx="4">
                  <c:v>4685821.2279929593</c:v>
                </c:pt>
                <c:pt idx="5">
                  <c:v>8593376.2426948063</c:v>
                </c:pt>
              </c:numCache>
            </c:numRef>
          </c:val>
          <c:smooth val="0"/>
          <c:extLst>
            <c:ext xmlns:c16="http://schemas.microsoft.com/office/drawing/2014/chart" uri="{C3380CC4-5D6E-409C-BE32-E72D297353CC}">
              <c16:uniqueId val="{00000000-E826-4E17-9487-E72B6B2A51A5}"/>
            </c:ext>
          </c:extLst>
        </c:ser>
        <c:dLbls>
          <c:showLegendKey val="0"/>
          <c:showVal val="0"/>
          <c:showCatName val="0"/>
          <c:showSerName val="0"/>
          <c:showPercent val="0"/>
          <c:showBubbleSize val="0"/>
        </c:dLbls>
        <c:marker val="1"/>
        <c:smooth val="0"/>
        <c:axId val="389164752"/>
        <c:axId val="389166672"/>
      </c:lineChart>
      <c:lineChart>
        <c:grouping val="standard"/>
        <c:varyColors val="0"/>
        <c:ser>
          <c:idx val="0"/>
          <c:order val="0"/>
          <c:tx>
            <c:strRef>
              <c:f>'Pivot table'!$H$3</c:f>
              <c:strCache>
                <c:ptCount val="1"/>
                <c:pt idx="0">
                  <c:v>Average of Avg Nitrate N + Nitrite N</c:v>
                </c:pt>
              </c:strCache>
            </c:strRef>
          </c:tx>
          <c:spPr>
            <a:ln w="28575" cap="rnd">
              <a:solidFill>
                <a:srgbClr val="002060"/>
              </a:solidFill>
              <a:round/>
            </a:ln>
            <a:effectLst/>
          </c:spPr>
          <c:marker>
            <c:symbol val="none"/>
          </c:marker>
          <c:cat>
            <c:strRef>
              <c:f>'Pivot table'!$G$4:$G$10</c:f>
              <c:strCache>
                <c:ptCount val="6"/>
                <c:pt idx="0">
                  <c:v>2017</c:v>
                </c:pt>
                <c:pt idx="1">
                  <c:v>2018</c:v>
                </c:pt>
                <c:pt idx="2">
                  <c:v>2019</c:v>
                </c:pt>
                <c:pt idx="3">
                  <c:v>2020</c:v>
                </c:pt>
                <c:pt idx="4">
                  <c:v>2021</c:v>
                </c:pt>
                <c:pt idx="5">
                  <c:v>2022</c:v>
                </c:pt>
              </c:strCache>
            </c:strRef>
          </c:cat>
          <c:val>
            <c:numRef>
              <c:f>'Pivot table'!$H$4:$H$10</c:f>
              <c:numCache>
                <c:formatCode>0.00</c:formatCode>
                <c:ptCount val="6"/>
                <c:pt idx="0">
                  <c:v>3.3507102272727236</c:v>
                </c:pt>
                <c:pt idx="1">
                  <c:v>4.1660631571049791</c:v>
                </c:pt>
                <c:pt idx="2">
                  <c:v>5.0530870294229713</c:v>
                </c:pt>
                <c:pt idx="3">
                  <c:v>3.5719132149901349</c:v>
                </c:pt>
                <c:pt idx="4">
                  <c:v>3.7580193661971841</c:v>
                </c:pt>
                <c:pt idx="5">
                  <c:v>4.3489864864864805</c:v>
                </c:pt>
              </c:numCache>
            </c:numRef>
          </c:val>
          <c:smooth val="0"/>
          <c:extLst>
            <c:ext xmlns:c16="http://schemas.microsoft.com/office/drawing/2014/chart" uri="{C3380CC4-5D6E-409C-BE32-E72D297353CC}">
              <c16:uniqueId val="{00000001-E826-4E17-9487-E72B6B2A51A5}"/>
            </c:ext>
          </c:extLst>
        </c:ser>
        <c:dLbls>
          <c:showLegendKey val="0"/>
          <c:showVal val="0"/>
          <c:showCatName val="0"/>
          <c:showSerName val="0"/>
          <c:showPercent val="0"/>
          <c:showBubbleSize val="0"/>
        </c:dLbls>
        <c:marker val="1"/>
        <c:smooth val="0"/>
        <c:axId val="323144080"/>
        <c:axId val="323131600"/>
      </c:lineChart>
      <c:catAx>
        <c:axId val="38916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2">
                    <a:lumMod val="75000"/>
                  </a:schemeClr>
                </a:solidFill>
                <a:latin typeface="+mn-lt"/>
                <a:ea typeface="+mn-ea"/>
                <a:cs typeface="+mn-cs"/>
              </a:defRPr>
            </a:pPr>
            <a:endParaRPr lang="en-US"/>
          </a:p>
        </c:txPr>
        <c:crossAx val="389166672"/>
        <c:crosses val="autoZero"/>
        <c:auto val="1"/>
        <c:lblAlgn val="ctr"/>
        <c:lblOffset val="100"/>
        <c:noMultiLvlLbl val="0"/>
      </c:catAx>
      <c:valAx>
        <c:axId val="38916667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lumMod val="75000"/>
                  </a:schemeClr>
                </a:solidFill>
                <a:latin typeface="+mn-lt"/>
                <a:ea typeface="+mn-ea"/>
                <a:cs typeface="+mn-cs"/>
              </a:defRPr>
            </a:pPr>
            <a:endParaRPr lang="en-US"/>
          </a:p>
        </c:txPr>
        <c:crossAx val="389164752"/>
        <c:crosses val="autoZero"/>
        <c:crossBetween val="between"/>
      </c:valAx>
      <c:valAx>
        <c:axId val="32313160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323144080"/>
        <c:crosses val="max"/>
        <c:crossBetween val="between"/>
      </c:valAx>
      <c:catAx>
        <c:axId val="323144080"/>
        <c:scaling>
          <c:orientation val="minMax"/>
        </c:scaling>
        <c:delete val="1"/>
        <c:axPos val="b"/>
        <c:numFmt formatCode="General" sourceLinked="1"/>
        <c:majorTickMark val="out"/>
        <c:minorTickMark val="none"/>
        <c:tickLblPos val="nextTo"/>
        <c:crossAx val="323131600"/>
        <c:crosses val="autoZero"/>
        <c:auto val="1"/>
        <c:lblAlgn val="ctr"/>
        <c:lblOffset val="100"/>
        <c:noMultiLvlLbl val="0"/>
      </c:catAx>
      <c:spPr>
        <a:noFill/>
        <a:ln>
          <a:noFill/>
        </a:ln>
        <a:effectLst/>
      </c:spPr>
    </c:plotArea>
    <c:legend>
      <c:legendPos val="r"/>
      <c:layout>
        <c:manualLayout>
          <c:xMode val="edge"/>
          <c:yMode val="edge"/>
          <c:x val="0.79122825234338368"/>
          <c:y val="0.11258458907613382"/>
          <c:w val="0.19432062308804693"/>
          <c:h val="0.88199038278840669"/>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table!PivotTable5</c:name>
    <c:fmtId val="16"/>
  </c:pivotSource>
  <c:chart>
    <c:title>
      <c:tx>
        <c:rich>
          <a:bodyPr rot="0" spcFirstLastPara="1" vertOverflow="ellipsis" vert="horz" wrap="square" anchor="ctr" anchorCtr="1"/>
          <a:lstStyle/>
          <a:p>
            <a:pPr>
              <a:defRPr sz="1800" b="1" i="0" u="none" strike="noStrike" kern="1200" spc="0" baseline="0">
                <a:solidFill>
                  <a:schemeClr val="tx2">
                    <a:lumMod val="75000"/>
                  </a:schemeClr>
                </a:solidFill>
                <a:latin typeface="+mn-lt"/>
                <a:ea typeface="+mn-ea"/>
                <a:cs typeface="+mn-cs"/>
              </a:defRPr>
            </a:pPr>
            <a:r>
              <a:rPr lang="en-IN" sz="1800" b="1" i="0" u="none" strike="noStrike" baseline="0">
                <a:solidFill>
                  <a:schemeClr val="tx2">
                    <a:lumMod val="75000"/>
                  </a:schemeClr>
                </a:solidFill>
              </a:rPr>
              <a:t>Top 10 States with Highest Pollution </a:t>
            </a:r>
            <a:endParaRPr lang="en-US" sz="1800" b="1">
              <a:solidFill>
                <a:schemeClr val="tx2">
                  <a:lumMod val="75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2">
                  <a:lumMod val="7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table'!$AA$7</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table'!$Z$8:$Z$18</c:f>
              <c:strCache>
                <c:ptCount val="10"/>
                <c:pt idx="0">
                  <c:v>BIHAR</c:v>
                </c:pt>
                <c:pt idx="1">
                  <c:v>CHANDIGARH</c:v>
                </c:pt>
                <c:pt idx="2">
                  <c:v>DELHI</c:v>
                </c:pt>
                <c:pt idx="3">
                  <c:v>HARYANA</c:v>
                </c:pt>
                <c:pt idx="4">
                  <c:v>JAMMU &amp; KASHMIR</c:v>
                </c:pt>
                <c:pt idx="5">
                  <c:v>JHARKHAND</c:v>
                </c:pt>
                <c:pt idx="6">
                  <c:v>KARNATAKA</c:v>
                </c:pt>
                <c:pt idx="7">
                  <c:v>LAKSHADWEEP</c:v>
                </c:pt>
                <c:pt idx="8">
                  <c:v>ODISHA</c:v>
                </c:pt>
                <c:pt idx="9">
                  <c:v>UTTAR PRADESH</c:v>
                </c:pt>
              </c:strCache>
            </c:strRef>
          </c:cat>
          <c:val>
            <c:numRef>
              <c:f>'Pivot table'!$AA$8:$AA$18</c:f>
              <c:numCache>
                <c:formatCode>0.00</c:formatCode>
                <c:ptCount val="10"/>
                <c:pt idx="0">
                  <c:v>5.4452327586206914</c:v>
                </c:pt>
                <c:pt idx="1">
                  <c:v>5.5252083333333326</c:v>
                </c:pt>
                <c:pt idx="2">
                  <c:v>6.0957058823529406</c:v>
                </c:pt>
                <c:pt idx="3">
                  <c:v>5.0736692928909397</c:v>
                </c:pt>
                <c:pt idx="4">
                  <c:v>5.6757238662163552</c:v>
                </c:pt>
                <c:pt idx="5">
                  <c:v>5.3066725252072953</c:v>
                </c:pt>
                <c:pt idx="6">
                  <c:v>5.9097047103786418</c:v>
                </c:pt>
                <c:pt idx="7">
                  <c:v>5.5592145034994616</c:v>
                </c:pt>
                <c:pt idx="8">
                  <c:v>5.2179289772727255</c:v>
                </c:pt>
                <c:pt idx="9">
                  <c:v>6.3094510785085385</c:v>
                </c:pt>
              </c:numCache>
            </c:numRef>
          </c:val>
          <c:extLst>
            <c:ext xmlns:c16="http://schemas.microsoft.com/office/drawing/2014/chart" uri="{C3380CC4-5D6E-409C-BE32-E72D297353CC}">
              <c16:uniqueId val="{00000000-302E-432C-80D2-FFA4BD4C678C}"/>
            </c:ext>
          </c:extLst>
        </c:ser>
        <c:dLbls>
          <c:showLegendKey val="0"/>
          <c:showVal val="1"/>
          <c:showCatName val="0"/>
          <c:showSerName val="0"/>
          <c:showPercent val="0"/>
          <c:showBubbleSize val="0"/>
        </c:dLbls>
        <c:gapWidth val="150"/>
        <c:shape val="box"/>
        <c:axId val="571638256"/>
        <c:axId val="571639696"/>
        <c:axId val="0"/>
      </c:bar3DChart>
      <c:catAx>
        <c:axId val="571638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2">
                    <a:lumMod val="75000"/>
                  </a:schemeClr>
                </a:solidFill>
                <a:latin typeface="+mn-lt"/>
                <a:ea typeface="+mn-ea"/>
                <a:cs typeface="+mn-cs"/>
              </a:defRPr>
            </a:pPr>
            <a:endParaRPr lang="en-US"/>
          </a:p>
        </c:txPr>
        <c:crossAx val="571639696"/>
        <c:crosses val="autoZero"/>
        <c:auto val="1"/>
        <c:lblAlgn val="ctr"/>
        <c:lblOffset val="100"/>
        <c:noMultiLvlLbl val="0"/>
      </c:catAx>
      <c:valAx>
        <c:axId val="571639696"/>
        <c:scaling>
          <c:orientation val="minMax"/>
        </c:scaling>
        <c:delete val="1"/>
        <c:axPos val="b"/>
        <c:numFmt formatCode="0.00" sourceLinked="1"/>
        <c:majorTickMark val="none"/>
        <c:minorTickMark val="none"/>
        <c:tickLblPos val="nextTo"/>
        <c:crossAx val="571638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u="none" strike="noStrike" baseline="0">
                <a:solidFill>
                  <a:schemeClr val="tx2">
                    <a:lumMod val="75000"/>
                  </a:schemeClr>
                </a:solidFill>
                <a:latin typeface="Times New Roman" panose="02020603050405020304" pitchFamily="18" charset="0"/>
                <a:cs typeface="Times New Roman" panose="02020603050405020304" pitchFamily="18" charset="0"/>
              </a:rPr>
              <a:t>Pollution Contribution</a:t>
            </a:r>
            <a:endParaRPr lang="en-IN" sz="1600" b="1">
              <a:solidFill>
                <a:schemeClr val="tx2">
                  <a:lumMod val="75000"/>
                </a:schemeClr>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0902872011274611E-2"/>
          <c:y val="0.1481206515852185"/>
          <c:w val="0.98909711286089241"/>
          <c:h val="0.70014539849185509"/>
        </c:manualLayout>
      </c:layout>
      <c:pie3DChart>
        <c:varyColors val="1"/>
        <c:ser>
          <c:idx val="0"/>
          <c:order val="0"/>
          <c:dPt>
            <c:idx val="0"/>
            <c:bubble3D val="0"/>
            <c:spPr>
              <a:solidFill>
                <a:srgbClr val="0070C0"/>
              </a:solidFill>
              <a:ln w="25400">
                <a:solidFill>
                  <a:schemeClr val="lt1"/>
                </a:solidFill>
              </a:ln>
              <a:effectLst/>
              <a:sp3d contourW="25400">
                <a:contourClr>
                  <a:schemeClr val="lt1"/>
                </a:contourClr>
              </a:sp3d>
            </c:spPr>
            <c:extLst>
              <c:ext xmlns:c16="http://schemas.microsoft.com/office/drawing/2014/chart" uri="{C3380CC4-5D6E-409C-BE32-E72D297353CC}">
                <c16:uniqueId val="{00000001-2DB9-4108-A4BC-D4A5BB9CFB1E}"/>
              </c:ext>
            </c:extLst>
          </c:dPt>
          <c:dPt>
            <c:idx val="1"/>
            <c:bubble3D val="0"/>
            <c:explosion val="15"/>
            <c:spPr>
              <a:solidFill>
                <a:schemeClr val="tx2">
                  <a:lumMod val="40000"/>
                  <a:lumOff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2DB9-4108-A4BC-D4A5BB9CFB1E}"/>
              </c:ext>
            </c:extLst>
          </c:dPt>
          <c:dPt>
            <c:idx val="2"/>
            <c:bubble3D val="0"/>
            <c:explosion val="13"/>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DB9-4108-A4BC-D4A5BB9CFB1E}"/>
              </c:ext>
            </c:extLst>
          </c:dPt>
          <c:dPt>
            <c:idx val="3"/>
            <c:bubble3D val="0"/>
            <c:explosion val="21"/>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2DB9-4108-A4BC-D4A5BB9CFB1E}"/>
              </c:ext>
            </c:extLst>
          </c:dPt>
          <c:dPt>
            <c:idx val="4"/>
            <c:bubble3D val="0"/>
            <c:explosion val="11"/>
            <c:spPr>
              <a:solidFill>
                <a:schemeClr val="accent5">
                  <a:lumMod val="40000"/>
                  <a:lumOff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2DB9-4108-A4BC-D4A5BB9CFB1E}"/>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table'!$N$13:$R$13</c:f>
              <c:strCache>
                <c:ptCount val="5"/>
                <c:pt idx="0">
                  <c:v>%BOD</c:v>
                </c:pt>
                <c:pt idx="1">
                  <c:v>%Fecal</c:v>
                </c:pt>
                <c:pt idx="2">
                  <c:v>%Nitrates</c:v>
                </c:pt>
                <c:pt idx="3">
                  <c:v>%pH</c:v>
                </c:pt>
                <c:pt idx="4">
                  <c:v>%DO</c:v>
                </c:pt>
              </c:strCache>
            </c:strRef>
          </c:cat>
          <c:val>
            <c:numRef>
              <c:f>'Pivot table'!$N$14:$R$14</c:f>
              <c:numCache>
                <c:formatCode>0.00%</c:formatCode>
                <c:ptCount val="5"/>
                <c:pt idx="0">
                  <c:v>0.43976511949899844</c:v>
                </c:pt>
                <c:pt idx="1">
                  <c:v>0.31329778357854465</c:v>
                </c:pt>
                <c:pt idx="2">
                  <c:v>0.1737715091221658</c:v>
                </c:pt>
                <c:pt idx="3">
                  <c:v>1.9579053448154513E-2</c:v>
                </c:pt>
                <c:pt idx="4">
                  <c:v>5.3586534352136526E-2</c:v>
                </c:pt>
              </c:numCache>
            </c:numRef>
          </c:val>
          <c:extLst>
            <c:ext xmlns:c16="http://schemas.microsoft.com/office/drawing/2014/chart" uri="{C3380CC4-5D6E-409C-BE32-E72D297353CC}">
              <c16:uniqueId val="{0000000A-2DB9-4108-A4BC-D4A5BB9CFB1E}"/>
            </c:ext>
          </c:extLst>
        </c:ser>
        <c:dLbls>
          <c:dLblPos val="bestFit"/>
          <c:showLegendKey val="0"/>
          <c:showVal val="1"/>
          <c:showCatName val="0"/>
          <c:showSerName val="0"/>
          <c:showPercent val="0"/>
          <c:showBubbleSize val="0"/>
          <c:showLeaderLines val="1"/>
        </c:dLbls>
      </c:pie3DChart>
      <c:spPr>
        <a:noFill/>
        <a:ln>
          <a:noFill/>
        </a:ln>
        <a:effectLst/>
      </c:spPr>
    </c:plotArea>
    <c:legend>
      <c:legendPos val="b"/>
      <c:layout>
        <c:manualLayout>
          <c:xMode val="edge"/>
          <c:yMode val="edge"/>
          <c:x val="0.79328105010648964"/>
          <c:y val="3.1307336582927142E-2"/>
          <c:w val="0.20516029940701858"/>
          <c:h val="0.93694663167104109"/>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2">
                    <a:lumMod val="75000"/>
                  </a:schemeClr>
                </a:solidFill>
              </a:rPr>
              <a:t>Average of Dissolved Oxygen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 table'!$O$18</c:f>
              <c:strCache>
                <c:ptCount val="1"/>
                <c:pt idx="0">
                  <c:v>Average of Dissolved Oxygen Score</c:v>
                </c:pt>
              </c:strCache>
            </c:strRef>
          </c:tx>
          <c:spPr>
            <a:ln w="19050" cap="rnd">
              <a:noFill/>
              <a:round/>
            </a:ln>
            <a:effectLst/>
          </c:spPr>
          <c:marker>
            <c:symbol val="circle"/>
            <c:size val="5"/>
            <c:spPr>
              <a:solidFill>
                <a:schemeClr val="tx2">
                  <a:lumMod val="75000"/>
                </a:schemeClr>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'Pivot table'!$N$19:$N$50</c:f>
              <c:numCache>
                <c:formatCode>0.00</c:formatCode>
                <c:ptCount val="32"/>
                <c:pt idx="0">
                  <c:v>25.522727272727273</c:v>
                </c:pt>
                <c:pt idx="1">
                  <c:v>26.08586956521739</c:v>
                </c:pt>
                <c:pt idx="2">
                  <c:v>24.706896551724139</c:v>
                </c:pt>
                <c:pt idx="3">
                  <c:v>23.666666666666668</c:v>
                </c:pt>
                <c:pt idx="4">
                  <c:v>26.570948616600791</c:v>
                </c:pt>
                <c:pt idx="5">
                  <c:v>23.804088181414095</c:v>
                </c:pt>
                <c:pt idx="6">
                  <c:v>29.191509433962267</c:v>
                </c:pt>
                <c:pt idx="7">
                  <c:v>27.382142857142856</c:v>
                </c:pt>
                <c:pt idx="8">
                  <c:v>22.592670407287287</c:v>
                </c:pt>
                <c:pt idx="9">
                  <c:v>17.110344827586207</c:v>
                </c:pt>
                <c:pt idx="10">
                  <c:v>18.091156462585033</c:v>
                </c:pt>
                <c:pt idx="11">
                  <c:v>24.181818181818183</c:v>
                </c:pt>
                <c:pt idx="12">
                  <c:v>26.180190930787585</c:v>
                </c:pt>
                <c:pt idx="13">
                  <c:v>27.111105303365363</c:v>
                </c:pt>
                <c:pt idx="14">
                  <c:v>29.217895962732918</c:v>
                </c:pt>
                <c:pt idx="15">
                  <c:v>23.60693181372741</c:v>
                </c:pt>
                <c:pt idx="16">
                  <c:v>23.025229357798164</c:v>
                </c:pt>
                <c:pt idx="17">
                  <c:v>19.279761904761902</c:v>
                </c:pt>
                <c:pt idx="18">
                  <c:v>21.039473684210527</c:v>
                </c:pt>
                <c:pt idx="19">
                  <c:v>27.491666666666664</c:v>
                </c:pt>
                <c:pt idx="20">
                  <c:v>25.789772727272727</c:v>
                </c:pt>
                <c:pt idx="21">
                  <c:v>29.40625</c:v>
                </c:pt>
                <c:pt idx="22">
                  <c:v>21.805555555555557</c:v>
                </c:pt>
                <c:pt idx="23">
                  <c:v>23.221428571428572</c:v>
                </c:pt>
                <c:pt idx="24">
                  <c:v>5</c:v>
                </c:pt>
                <c:pt idx="25">
                  <c:v>26.057740624767018</c:v>
                </c:pt>
                <c:pt idx="26">
                  <c:v>26.645169946332739</c:v>
                </c:pt>
                <c:pt idx="27">
                  <c:v>24.991847826086957</c:v>
                </c:pt>
                <c:pt idx="28">
                  <c:v>23.583333333333332</c:v>
                </c:pt>
                <c:pt idx="29">
                  <c:v>14.625</c:v>
                </c:pt>
                <c:pt idx="30">
                  <c:v>21.69178082191781</c:v>
                </c:pt>
                <c:pt idx="31">
                  <c:v>25.132889829256015</c:v>
                </c:pt>
              </c:numCache>
            </c:numRef>
          </c:xVal>
          <c:yVal>
            <c:numRef>
              <c:f>'Pivot table'!$O$19:$O$50</c:f>
              <c:numCache>
                <c:formatCode>0.00</c:formatCode>
                <c:ptCount val="32"/>
                <c:pt idx="0">
                  <c:v>0.19393939393939394</c:v>
                </c:pt>
                <c:pt idx="1">
                  <c:v>0.59782608695652195</c:v>
                </c:pt>
                <c:pt idx="2">
                  <c:v>0</c:v>
                </c:pt>
                <c:pt idx="3">
                  <c:v>0</c:v>
                </c:pt>
                <c:pt idx="4">
                  <c:v>0.19090909090909089</c:v>
                </c:pt>
                <c:pt idx="5">
                  <c:v>1.588235294117647</c:v>
                </c:pt>
                <c:pt idx="6">
                  <c:v>0.47358490566037731</c:v>
                </c:pt>
                <c:pt idx="7">
                  <c:v>0.33095238095238111</c:v>
                </c:pt>
                <c:pt idx="8">
                  <c:v>1.8181818181818198E-2</c:v>
                </c:pt>
                <c:pt idx="9">
                  <c:v>0</c:v>
                </c:pt>
                <c:pt idx="10">
                  <c:v>0.84625850340136044</c:v>
                </c:pt>
                <c:pt idx="11">
                  <c:v>0.4212121212121212</c:v>
                </c:pt>
                <c:pt idx="12">
                  <c:v>1.2398568019093084</c:v>
                </c:pt>
                <c:pt idx="13">
                  <c:v>0.48319327731092432</c:v>
                </c:pt>
                <c:pt idx="14">
                  <c:v>0</c:v>
                </c:pt>
                <c:pt idx="15">
                  <c:v>9.7938144329896924E-3</c:v>
                </c:pt>
                <c:pt idx="16">
                  <c:v>2.752293577981658E-3</c:v>
                </c:pt>
                <c:pt idx="17">
                  <c:v>6.904761904761908E-2</c:v>
                </c:pt>
                <c:pt idx="18">
                  <c:v>0.11578947368421054</c:v>
                </c:pt>
                <c:pt idx="19">
                  <c:v>0.63333333333333341</c:v>
                </c:pt>
                <c:pt idx="20">
                  <c:v>0</c:v>
                </c:pt>
                <c:pt idx="21">
                  <c:v>8.7500000000000022E-2</c:v>
                </c:pt>
                <c:pt idx="22">
                  <c:v>6.1111111111111088E-2</c:v>
                </c:pt>
                <c:pt idx="23">
                  <c:v>0.56857142857142851</c:v>
                </c:pt>
                <c:pt idx="24">
                  <c:v>0</c:v>
                </c:pt>
                <c:pt idx="25">
                  <c:v>6.4705882352941196E-2</c:v>
                </c:pt>
                <c:pt idx="26">
                  <c:v>4.5660107334525968</c:v>
                </c:pt>
                <c:pt idx="27">
                  <c:v>4.8913043478260851E-2</c:v>
                </c:pt>
                <c:pt idx="28">
                  <c:v>2.2958333333333329</c:v>
                </c:pt>
                <c:pt idx="29">
                  <c:v>0</c:v>
                </c:pt>
                <c:pt idx="30">
                  <c:v>1.3698630136986301E-2</c:v>
                </c:pt>
                <c:pt idx="31">
                  <c:v>1.3228136882129287</c:v>
                </c:pt>
              </c:numCache>
            </c:numRef>
          </c:yVal>
          <c:smooth val="0"/>
          <c:extLst>
            <c:ext xmlns:c16="http://schemas.microsoft.com/office/drawing/2014/chart" uri="{C3380CC4-5D6E-409C-BE32-E72D297353CC}">
              <c16:uniqueId val="{00000001-9F67-43EE-8342-01EEDCFAFB68}"/>
            </c:ext>
          </c:extLst>
        </c:ser>
        <c:dLbls>
          <c:showLegendKey val="0"/>
          <c:showVal val="0"/>
          <c:showCatName val="0"/>
          <c:showSerName val="0"/>
          <c:showPercent val="0"/>
          <c:showBubbleSize val="0"/>
        </c:dLbls>
        <c:axId val="323130640"/>
        <c:axId val="323133040"/>
      </c:scatterChart>
      <c:valAx>
        <c:axId val="323130640"/>
        <c:scaling>
          <c:orientation val="minMax"/>
        </c:scaling>
        <c:delete val="0"/>
        <c:axPos val="b"/>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chemeClr val="tx2">
                    <a:lumMod val="75000"/>
                  </a:schemeClr>
                </a:solidFill>
                <a:latin typeface="+mn-lt"/>
                <a:ea typeface="+mn-ea"/>
                <a:cs typeface="+mn-cs"/>
              </a:defRPr>
            </a:pPr>
            <a:endParaRPr lang="en-US"/>
          </a:p>
        </c:txPr>
        <c:crossAx val="323133040"/>
        <c:crosses val="autoZero"/>
        <c:crossBetween val="midCat"/>
      </c:valAx>
      <c:valAx>
        <c:axId val="323133040"/>
        <c:scaling>
          <c:orientation val="minMax"/>
        </c:scaling>
        <c:delete val="0"/>
        <c:axPos val="l"/>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chemeClr val="tx2">
                    <a:lumMod val="75000"/>
                  </a:schemeClr>
                </a:solidFill>
                <a:latin typeface="+mn-lt"/>
                <a:ea typeface="+mn-ea"/>
                <a:cs typeface="+mn-cs"/>
              </a:defRPr>
            </a:pPr>
            <a:endParaRPr lang="en-US"/>
          </a:p>
        </c:txPr>
        <c:crossAx val="3231306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ADD560C1-1710-4778-8C5F-C597CC6CBCC4}">
          <cx:dataId val="0"/>
          <cx:layoutPr>
            <cx:geography cultureLanguage="en-US" cultureRegion="IN" attribution="Powered by Bing">
              <cx:geoCache provider="{E9337A44-BEBE-4D9F-B70C-5C5E7DAFC167}">
                <cx:binary>1H1Zc9y4luZfcfhhnoYq7Mudro4QM1PUblmSy+V6YahsmftOcPv1fdK23EpUWmpjPBNXenFYKYDg
OfjO+gH5Hx+nf33M7+/aV1ORl92/Pk6/v477vv7Xb791H+P74q47KJKPbdVVn/uDj1XxW/X5c/Lx
/rdP7d2YlNFvBGH228f4ru3vp9f/+R8wW3RfnVcf7/qkKt+a+3a+vu9M3ndPfLb3o1d3n4qkXCdd
3yYfe/z76/ebm9tX/uYyODx//eq+7JN+vp3r+99f7/zh61e/2dP949Gvclhdbz7BWEIPFGeYIylf
v8qrMvr2eyUPtCRCM6q//vCHZ17eFTDu/X3Xv/Lvy+guf/hg32K+LOXu06f2vuvghb78aw3eWT18
5r9+9bEyZb8VXAQy/P31SfkpuXv9Kumq1dcPVtV26SeXX971t12R/+d/WL+At7d+80grtqie++gf
Sjm8XB9fH766uj5cb26OnxLFz+kF8wPJOcdKo28K2FGP1AdabPWm2deP6cOjv6rnsPwUt3evrtq7
T/dd/PDZ/1xD9nhLSYdXL0pJwZvDp0Tw05qhghKqidqrGXaAOABHELIXOEEFW/nH6N0PmC+DLB0E
8E4vCCir4+PD29uTm+Dw+hfChOADIoRimhP05QfvwESRA8QwkRyRB6F/xccqju/6Pumiu9YBHbuj
Lb2sbl+UXg5vbg4vHoSzz0D8HDqIOKCcUaXBcn392VGIJgcK1AFG7Ztfse1W190VT61mPz4Ovw6z
NHF486I0cXkInh38yVOv/9PKQAIrBTHKXmWwAyYUllJ9xQ6CEOCrZfoKkss78O535aeH3+7bHfv1
8d8jLZVcQujygoyWf3J8eP3U6/+kPviBkFpxzOleawUfIy0E05a18hOIL59axn4tfBtmqcCHF3pB
KrjdACaCw8tf6cHlAex4wcFG7RgnCKoQ0ltn8i2ogo8f4+H2HtAQ3ZUODvzRUEsdt8GLUsfxycXh
6vjw/NdHvBQfaEI5ePO9rlzKA0IFwVR8s1ZiVznHSXEHaVjuHvP+cwZLVccvLOp9d3p4fQjRyI+j
zZ80X+RAaAhtsfzmTfQufPAB1xJRBX/y4Pofwycw6V171z+1nv127PtASx/B6YuCDsDmcn3ya+Nf
ig4k0RBxKbHPo0hxAM6dY8m/qYw9SP8hDAb3nrgGwf891lLMCiL8F+RiLg7Xxx/+H+TwUFvhFOIr
zr+ZrN3kRKoDopQWlH6LzqxY+OLuUzz/X+Tw9nhLSRcvy5qtN+fHJw+7d18k+pO2TB0IRqlGYj9w
5AHGnEmI1b6aMsvbrO/zOHlqNfst2bdhlibWLysohpD4wy+Nx4g+wFphzaDG+KgECcaLMkQYYj/w
+Hft7BSMHT8MtPRw/LIi49PDi4t3r/7XXVH/n1dnhzfHFyew/l/l6ynYLshVON+fOkp+gJEUAJ79
+Di9KwrzsLa7Li4Sh/xl7ySWzk7PXpSrOQXwnG3jgF+nKfAyggtMtPpWUtlNahQHRTJMifhWkLFC
gFNILbPYKct/NNTWyssKAM4Ory8Pbw/PfmWOyQ4kRowwtj+bEQcY4AWFgP11sLO7trzr7zKHVPPR
UEsr2/d7QWHZ2eYa6mG/DigYHTBI7DH8fM9Pdt0NQ5C7MPwtIiAPj/4aK5/dt1ANe/jdvghkv89/
GGcr42U5/fPDs5vjw/X7zQbCxl/lZDBU7yX0GLXatVkSeiiMaKGk1XU8v8u6+O7TeH9fP7WK/YrY
GWxp4xwM8guCxs3J2dnJr6zaywMuEaKI7O02KnXAJOSZUJj8mmVa0fBNkmWJQ9n+YZyljJuX5dMv
Di9Prt79wtiLgO+gTECXca82NLTsoYosIa3/bsce11ku7sqkNg7x1veBlj4uoNH+bwyO/Ut7bKN2
/uJnCRIEGlqEI8UfmBC7SYo+AD0JCQrZC41v3IUfr2a/rfo2bGfh/95EiItNAGXhww+/0GETCF2h
tIWp3Ct6vfUeEpwE2l9vvLiPoB58Nzv47EdDbSy8LLd9cfLXm+tf2t+lBxSB6YEy7w4Oto1dKhDR
aD8h5SJZqtaltft9oK2Iv/6tjdLOaoG89WZ9AvHTU0HLT9av0AHHFDFG+Xcn8CiYVdDaJUDsAg/y
1SxZgdSbTwkEUk8tZ79dehi383rwduD9XpCtunq3frc63lxff3hKAj+nEIhllSZYELo/4dMHYKqI
hHLW1x/88Oiv2cWV+WSAbti288Pv/+cZxuOxlmKu4A1flGIuTw/9pyTwc0qB9ohiBFhyZJfdCOUr
SPMUgONbCGWV3q9Mmd79/dQ69sPjYZytBXilF6SF68PTw5tbqFI9JYCfUwTQgrhiwJqDyPXrz473
kFsWKsIEmiV7zdX1XXrX9VClempF+1XyaKilleuX1T68Pbw4OX91ebh+95QQfk4tYLQQFhghOwGH
hA9JyAa5RQm6vSuS/NXl3Sfz1CL2a+LxWEsVt//eGcbOasGZ315vE75f6c3pgWQcAf9B7+ACQlzJ
iATOwzenYrnx23ab6Tn48e8Dd15t+2YvylK9u709vP71VBSwVl+oKBiQ8eUHnPXj4ApiLyEgK3yo
uFve413fw3ECZ+61NdzS0LuX1bb9oqHDX9zyALcODQ0EzN9vmd9uLgI8LrBcFDoi33yNhZovAr5z
bHrsDLZ18/+5cPXjcw3fj3ysoYuw+XJW5NHRhqc//WK94RCLNXSn6rsTzTy4gpNPv7/GGMDw/QTK
dopv476GuTvlkO9/fw/O/ffXWkJQxiGDVJRA251TQN0Ix0x+fy0UNIjhV0BlgU8J2n5SVm0f//6a
ygM4ugJcPgFVAArJELS3uspsPwLui0BwfkVJIiHa08CqfHi1qyqfo6r8Lodv/39VmuKqSsq++/01
zFN//avtMj2CmWQSOmnb33+8u4ajP/BH+H9rkgyiyye56Xmcx/6yzPP7mIgJPNp3MfzE9CC9x9On
0svmcSrlJm6btr0exYKi22haqs9Pzw8V2r3LJ7vz62LJlMlCsdGEd8vbGhca+TFNOfYRQwXxGW36
8Ojph/1IVqCmxy/TgY7SMSrFZuqoor5CNGr9ahYKcvmnhAVByN6XQbvzS92gOtWz2BhcswuMR1bc
jChF4nxWfTkFnlxE6xdzU4Obe+qBP3ihrXd+/EK1QvUgtw8cci2n0yo2oVmxzsTJ5ukHbCfas7u2
RZXHD1DJMqLeUL4Zs06Op2KmIVnVWUfic57FKbnAJjPZqumacpY+yhlujlAZD+3x08/HW9HtW8BW
1I+2dy2LLuPdzDcmioZmpYgKJMWf64w2Y+Y30TgUvpmld16NEc42hlSVKn0vUqSASpmLjLc799EK
8mguhpyPIAJF+Iq21WfJx+SZ9/uRAsETPJ68AqSOau75Zp47+Seq5soPB5O+cVu6ZRtylSaioy3f
ZDRJ7hGcITwvvSQzK7fpLdtQeSOvm5jzTd7L4Q88NsyfwkW6WR5qWYY2H9O6Jg3f9JW3LBs0eUO7
FnVVScflW9aATBFWc56CNaiYSVezEBPzmwagtHaTj2UOSDp7ZdXVXlBWsxRXHZS8+j+KvveesZ0/
2DzEQn+nkEHjxFWwVLjYzBHzWn9Ksq59RkDbTbgHe8QCv64ylhsyh0HlqaU4GltcD5t8nHGybpKY
acfHWBCnrArVWHsy6HtD+uNSVCXaLCXOp02d9OPkBjVi4biphiakU6GCmmTLbdbO8ZsSmr+3T+v6
R7KygDxmk8IjhAcB8aZkk3etpOcRm6vmfcZVNj0jqh9pfPv7R7YoVlGdKVmroM3ZfOIVC3qjI9zm
/tMv8aPp6e70VZjMCIQjAiMbMvkondgHsVT1xm16C9FmkBWwgYUIhhw00OdRsWHGk7Xj6i08m4SW
cz6nKmDdkIEOZjV5fofmZHF8gIXnTHu80RNIX+OiKU9qzMtx06ZyGa+cBIQtQEsy0w57kwh0Fyd/
SNV1V1MSNfMz69/u9D143p4uebx7Cj2MPDWRDIq8a8JrWRSN+YM2i0anvRdr+RZiUipO3N7FQrWc
WyC3Qv0mqCnrk+N+oZP246wYkRuesYXnKZkb0ZNWBlkX1eykK8ig/NSw9jnfvBXLPnFZkJ6jNELF
CPupCee6XacRlfKq8JZBnEZ9WGSbKSJz+WdeKPqXKaOxfEZyP4p5sIXyfIpCWS0j2N1c5fVp7HWh
hMg+0xDWqX5MWe+XfboMqyQWdXGUTUsk14KNtLoZUC+Mo4AtazCHwpMq88KgkJ5Z02SUgZI5fWYz
4i0s94mX7O5GPvRT0pBGBxQtbbVZcDj0Gx4uS35cayrnN1FXVJ9rj43FMVtUyS8nSkl5QaRS6Z8q
I5w/s5QfmL0vK3xkVVWZ8roaExbUMuzoSiz6vp6msXEz2l/U/Gj6vKUCz1Mqg9arxyDqMcv9iKro
kxPQkGU0DG6FStOIBVE9qQ8cXOllh7zCzWYjy2Y0NCpTz5M64DlkMiuDVbH4Jmnn7pld9gOUbc94
PjZKXdLMnEytCvp5DMmJYm2L/p5qDIiLSYwqv0xMXfhkEXX0sS6WjripBVn2g45lDpuoFYFQYWH8
uiFd4c+GeY7uAln2Y2FL1hjRyo1pON6IeYjWi6i8tZvaLSMhQo3KtJmWoDNRHyylTH3R1ukzNugH
kEAW9qEkH3sTuIYgJUmxIj1O1+FcEcdNZUEfsp5K4aRaAgJ5o49i/L6M2HNR64+WboUBWNQlm/Jo
CSI59xdmLhHEAk2MU8d9Y0UBcWr6mrbzEnhhoU/IMGXrkCoWuKgVeue7cKD1wOs+g9n7kLDVSGXn
dwVOnNbOtYVmVZJFDRLU6vUkXmXUDL7IJHOyo3DWbnftKfJaNIbdEjQ4yY86XUargbPl6GnJbGHz
T38BBbXd2cuQx8uCvTEYPX4PaWc2HLE+q8ugH6VwfAMLsnSQQ5lm4RhQAO617qt0g1mVOaXjX0qB
j01dX0IoNC5iDCrGxYnS3KzTuXQzN1xbkMV9kYdqSU0QdTk7S/JCXtRT7rh0C7HgqMMsw7QPmioN
8arlpFvJeMpiJ2sGJ593lcvDqMu8Bco8dZlMp1kf9ecmDHNHUFmQhfqoN2CT9keticbuho5I5W94
q0Tstm+UhdoMJ0MTDWSCkNAsq6zmH2Y9l89s/P0GjW9boY+3DU+9jCkVDpsmj7FPO0P8RmvjuHQL
tLROGQlTNYDkvQ8tgfiu1FPoplZlYTarl9bzOvFt6Yw0xOeDcF26jVauQqNiPGz0CEVjsp29cxfM
Vh2PwrYMDXWYdzD7lOp4ZVRmfCFI6ih2C60x46qC/jbMzsh9k7D8KEoit8oWVxZaM7hJTCURTK4X
UwS51C1kXmJyig24srA69VSG+ZwNG96Hoz/hgfi4Dns3F6UsrBZxTcqKIrMph6X0xzi5N+mC3aQu
LZx2S9vXVTyaTZHFzBeMf/CGjjhObuEUhbylc+z1G9mgct1NyV1nls5xcgumTaenFCJhs0mFjn2R
JrlvWiIdZ7dwKmnqRYmnYena4IsO2iNXoYxyIKj8fAWdbw9NPEbSZBgpGcwcLBjusfOXUgm+9npP
dW57RlpQJc2kC1NHQzCzomx9j9Y8qEfSf3Rbv4VVnISkraYCPGvY5ac67fC6y9J54zY72ZWOacOa
RjM3Qa/pXzglbztG37pNbSO1m9Ninr0+SGLvEszjh5lIt1ohnM7YXbZOkkLiUvZBOsZqbWJ+W2Vh
5aZQYeG0zDqv1cqYwEv6ZJWn8lySBrltdmHhFNq3Y91NytuU+fQpmfF7wgtonDvsdGGhVCVj5IG/
ngOYtuv9hXSx8OeORm6mV1g4HSJu4oy1fQDEAvQn68EO+F2yYLdIQ1hANU1OUB5WJiiqdllXk/w7
TurQUewWSEOVNHJIWhPwuZ1XRVHD0rPnOq/bSfYkB8KCqC4FS2qv6APoyusL1UX4IvfC+r2bWi2I
kp70LdyCCdsxDmOfFuOfUiWOKrUwurBKp2GcmaDlA/Wxmj7kjbpyW7eFUTayaUwozO2l3S0z8wVn
HZzactjp3EJoNYZh1NOo36DQ81ZeGp4nC3KrD8D1FLu2BeO6lotHvA1cR/WmmOUH1c65m2nZEggf
OyMvhji9rUAmeVy+raLqKCxiN0vOLXSyepzpBAX8TbUMx+1Izhh386DcAmY9815UNeR2oojOVTUF
ZRs6tVk5t2CZ5P0UGwOLrot3y2BWqfzDbYdYkMx12tZLBkpkcfZ3O+m3ahFudopbeDTNkE3zKPpg
7lJ8u8w9CVJDu7Xbwi1E0jKcyjTRfdB5QCUgZXasQ/2n29wWIrM86Ticy/Y2PIHo1kPijmnq6NiY
hUnY2E2TI3DJcSImn3fMW2stBzfgMAuUqhtkz/jgbRpx01ZrBVVsJ5kwC5FxFDesiec+MArIHCPt
ah834tZtcguTI/S75rkMuw2O6+Mxh95+Q9Pebads7wd5bEtaY1Dm5TC5yvkVNfXHhM2to1QsXMJl
JDNqlO42bUGvOMw9mcF1bguaeEwkpROGsjGh6NyoKD1t2CQcpWKhM+7YkEM8CxuFL8JfUPouF7Fb
gMUsbE7asDHTgPyJzn26QiwU1ZpABJS4mRZmAbQeCxZCr6YPIlbfeePwHpoP75y2ok3WGihFraAg
F2Mivm5MlvhwV5l0iyNsplYbDxLq0RMsfJquTIVOp6FxRCi1EJoWEjEZ0y5QGb3IgXC4UXAc203i
1EKoiVrgRpqhD1Cdv2Vevkrb2C1IoTY+uVfOES26gBBOVmOB2xVm6Wc3dVoAnaGj0Kmi74DNID5E
3XSaSH7jNrWFz6ntw0wRrw1mnI9+XsnmqCxSNxoG8JB3rVbFx1IPwBUKoIW0rMulupS0e45jsH37
PYH4lgn72CSamnRZjMc2qIBrk/udab0zb0DztZtkLHiOHgWryAxodJg/dRDBTZ3622lqm03Vg+OJ
a1F1QSai66muT1BRuO1Dm0g1hCoTac7aYBmaeDOMEVl7efnRbd0WOJOFhV07ZV2g43qVsfmyUM+F
nVuc7FGmTZkaPagHD7Vsg7gYuPFbKdKLRtSTP6bEzCu39Vsg5Vk5lVnF2yBP6F95zN57dXbrNrUF
0QkYj7mQYQv4H7rjoWuxjwfm2KojFkojEvOkpQQWzvD7YvBKn3n1H24rtzAaT02dtSjuAk4SNm4W
ambmlyqPs7XbAyycsjiKlFE5bMnJe5sU5DZpHHNxYmE0T3gDCTNMHc76bY+SNyEVbm0omyCVqzks
mmFuAxoWJPAU6d/iaEycmL7w3Qa7tovIAfEhgZ0YomX257YJKHNkp8HdGLuTF1Po9VMXt0E51MhH
gzxqxsixOmxzofqWGcM0iBzM49kwk7OcT24YwhY89RjlJm2iNpBhVPpymc90mzj2zWymk4ZdgiaS
tQGuhiuKm/MW9Y7rttDZJtCdEKPXBJ1Q7xPcvs2zxi2JwxY4w4kVWVSnbSBAMr4GErrfzIVys4c2
G6mnaeOllW6gbxM3q5Zkb42n3zmh3qYiIQR5VslRE0QJLVJ/hELFxiBPuAnGpiKlqQZWWjoDbvRc
rJQR4jpP0OKmUZuKNKRchMC1a4JFt2SFO3YJntSxe27TkIxXqopPFWyXSjOUga2d4aonX+khc6vh
2Hwj4AIjHU0lyD6KR7kqoXgWhCFrHPsINt1ozoxRbRHWgfK6rFkNY118NlqOjkkjYrsGDBcEsVF7
ddDGc7cuIpH6ICHulgXYhCMpp0mhAdWByQVZIQEkdvgSB0f7uP22jcdRaZ8DA6+jZR10TEa9jxeS
3WXzVEa+E66Q5U2npBXtOIFsqjit/KQv3k05dvN5yHanpBoLTxqQe6nq47lD3dGYV/Gxy8rhbpRd
yQx0oHOdj3WQhnx5j6owOoZbZ+vMSTBwkdru9BTsJCczqFWXYdMdSaMo83lYicbxAZZbhWZcVpX1
AJKn3XjStupd3ORutXlmU45kVhDgGLd1IFl/k0Td2zHrb9zkbrnVKJxHmudRE8hS/1VWI/ZjuEvF
USgWVBsomSvPFHVA21T9JaGpcGyyYnDcMpZn7ZE3zQvlVQBI1b4A6ovvzZ7cuAmG7O6YdvagR5/D
7HyYjc9xfZqVz7GYvjQn/5nQMJtm1CQT0OsUqYJBZFHoQ7c4BWMjkylbRYWOsuOinscbU3T5Ce2o
J4I+jht+C0fcZHMF38vQtTdaFuI4g75kdZxmJRO+zBMoxkdTo9DoLyxt2ndjQzyzQnNTZndVHHvN
SkBgSdaYQ619I2szmXWOoUq2EtClnk5M46k0IHKK2UlYpeO8wgiqCX96wOydjzBNO7mmcoI5xzzp
l6Oo0XEHp+3IYo4KQqZl3Q0FLf+aJGPhVc+El/7dYd40gVqIHoJ2gvdd1/3CNykauFqVkuBsJWYZ
meMIV5E+F6qEc2GoWcgNfK/U6A9EtCd10rVLgCqt5qOxyAe2HloW8c0gRwYl7Dwe2CrK66KCeFbr
eaXahEq/qJIWn41lmOqTnOKeBQtIe1xxmg0ny+IVl1kOuXUADNBU+mnYhstNjtNKOkUhTFsGs5iY
EZmhVSB4XEHVx/NJRLUbtGymF2XhDIFkXgexKO5Dlt2EMnFbt83zGqATM+UE1s1NGHQ6Pw05dioO
MmVZST4AMwVDBSmA7wSb/NDTma9zXDnKxKrgtSiiIoOmXRCRNPWnrPks0tYp6GPKspMpHG8dSomq
wMymvoTTYMlxRfvCzZQpy1DGIkGmJKILojZj5wziV2D+m/6DkylTlqFsi2gYhnqogkxF5o9WNQsU
80vVO4rdspRNmfRwTERXgYaiss9Jeh4vkdtJM2aTvBBAGL7Uoa6CuarDYl2hMQ2mBiVuWQ7coL5r
5nGZ4MWjsCNFVPBpQ7rSLL70eNasnYRvU736ohlDL+6rABpVn8eanXKvczvRAfHQ7uJrM7ZDM8sq
iJEGHlnfySlfUZ0Sp9IyXG26O//Am4UOhtRB3uhF+bJqKPTYFSFuXAwmLcSOdZljNEUQIMC3h/pG
jukmSRLHAMHme9VyDNMlAhcOPZp2BYwysaq9EQVuirUwOyI4Ks2TsoJTtXl+KujAe180rXDj9zNp
obZLywiITBWY4dLI07ik6C/IaWenUjCTFmjlVDRL0UG8CqWs6SRkoQkk6qXjprfyEEJzo5Otd0qT
Ilp1YxP5pi8KN4NjU75wiyczQZ4ceHNJ72Ngm98vhSncmJ/MJn1xQss0TrM6gIv/B+8k0yVeoXAc
+TO9wx+cq4OvltuFFZxtDUORqzJYckzb2zpLhmoVypLU67GrvFs4cHbpeTpP1xDFZXoVaUhGj2KP
88pN+zY/DA4FC2RSiD/HuYnVyitSuICiiMs6d0qjmU0QE4gukLNsLVPY4/CsSCI4dzY3c49WTuiz
KWILMi0cryVlAN8ak2T+NKYj89OMDY4BlrDgLbqlaEsCD5gNAdryYt4De/+j2+ItaOd9MffaLGVQ
t2W3miL6eem568ItZEfNgrsuk0UwIHaUk+yUkM6pBMCEBevC81A0wg0iQc+GbpV5DFoN43LtJhTL
E/dx3kZ4HMogNK3amJhEfsETR1dp88RGCd+gXIJGg6SdvL+LdKQfWw/cjdPabaJYl7KyYiUuAoi1
LuWwnOVN9MxdLtv9tidVtHli0QR9RtFWZdBNJD7Feat8+Dbo0c2J2VSxMROJGjJaBDRTVeSnSjWn
sTRl7AZTmzDG9FRRUaIikLxMV41WxxnDs5sfsCljbV1GUaiTMtAsHs+7tmAr2afD26d1uo3s9wne
Aqkes3kYMfj3fGENhPyoi/QmR7iqNgKyutItxrI5ZGoWoRI0qgJkaF/7Me/TLbSQrtx8Mf8HaJOu
GXQCe5OTG9Oj6wiHjtvegizcZNEr1MLaobrG10kLpfzF4NJNvTaNrITN6GXACtxg2YbXw+zVN2XM
3U4zMZtGliclNoh0+dYGq7d1QXnQJ1y5Cd3mktVQXUBhUebQDIeqRNWotx6LEkfBWFGzmftyNnOS
A0MArnBaweHD5sOS62pwnN/KdeFCmjCs+zYPllb+DbWji0LG758G1Q+smX1LGBsQdKvhhCAcWq3C
1G86M9yPtHG7egMKlbuRVQLpWxmHW7HXKoSCY6dOCsGN23ZnZHf2iqRmWlpYfBjFUHbCpPbhShVH
D2VTyrRY5Mw7qL/hscfzukyAj7BKyzId3IovNqVMDWNYQ2SbBzgW81pFCF1VcJ7v2kmzNqtsFglU
uMbGW0c4mqrTFGF0SUjNzTOr/0KW2mOPbWIZfEsdmYQwsHWE4cWbBuPSHCfZ0LRHkIgZcgQHXUW3
bng+VefeDFnBeS3TpvgA35XKjowgy4lk3sx9vYQGbleYvSx7U5R8IquiaeZktURxuPxdhXNijsoa
fO7K8HT6SAvGzoY67U/nJB6OaGhGmALuwIh9VCRsuY0xnG95m23vqbgtE1V3a0jY2AKftuMqRsD8
vEzr2FvW8NddckFJWA0f3YRuJejAa2zI9kDyJgpxejnoTJ+ThESODtamxFVexiuGhiwgE7oXpHmr
cXTltnLLxkCuOReeGLOALsCzzQk7IVX33EUaW0O4b6tsrc+jI5PGeEW0dFMWNDXc1XHSdks+rvUM
rIf1CBlCdCK0yGO36hq1bA5uNNyGOPAs8GpPbFg25kdLnUfv3ORk2Zx4Dg3kiDQLhorFay9c3vcp
eU5OW2Hvk5MVGmAUJSZrTRaI3CQ3wKpmb1QcTXdTir1nKps/eoQVIqBQy4jUTbbpJpqJddw3bZP4
QwvF9pNkhBNtzyTVP1C5zZoDekJkBpFHmyjps+zI8AkDO8zLN0mxKLICRrdjVckm0UUx1E7CNgeh
lcQDopt4D4bI0YFtr2N/vHM9uHAECgFlFmBox/V0POopfsZA/0ATNolOUuByLnAGd51FjexPdN7x
o0pp6PuLaMiRE7uAke3TH0GPw9wiSaQH13TARYJw1j36UzfS7WgrfGvc7uzdrJskmds0kJL3R8C5
Vn4YY8dkxSbSDQmUIqnBcZAwxY7qYS7WSidueRyxgIxEjfNc5uEaD8kpCqnPKuEocwvGM0V5V/Uw
9bKwTaiboyIhbvmhzaGb4da1pNNZuM4Scia5d9YIxyqezaEDWuH2wtokXNfp2JymXdcHHqc3TmbT
ptCFXMbDTD3Y7DjqNnXdMn/WOTtym91CKdJZG3LkJYFMuvoMWK/vm2h2uxwWLuTd3eORkJE3EJME
+UzyI6P78hg1uRsVFe4R3p3dmyfopxRtEiRp2qzrWJ17su02bnKx4DmlqDEdrfS6L1gyHREyvqvb
LHMsKm5vUH5sW+JK903OSr0uhwZ6t1WQtpWbE7epdHM8TVERQSCV9ybxS1Oi1ZLzZyzvD5Iem0k3
ADt/gRN+AKJuqHxgja1qATcKu8nccrALXNLTDX2dwKmlYl6VUV01ftiW2o2QxmwunS5mOHORcQ0H
raqF+CoP27NqyhK3c5DwzZK7SjWiDEvZUL0uxgV6tm+BBfCMZL6wN/eENzaXjokFw+VUURzg2aPD
GUoKDgeMIrg49BZuSqqChOuF+rIZCr4RUF0bV02f8QGu46zFfNQYjZrNUuOI3BWSk//i7EuaK8W5
bX8REYBAiClwjn3cZzrtbCZEZYdAEghJIKRff5ff6JVv80V4WhF1EoOavddezX7VMzJWH0Pg37Pw
jmTN4Lvh3tol44bLSFK2nbgVdu4+tC7e0/DmcXSUZbzqDsMpDqgwbXPLEZBLPtZ7vOfhGSe2uPd6
O20L1yfFCt/puvgY0vyehoeSrSSaqO2Uvfl++XKFUruoPsSvRnT2v5ecrvbC9g4/vm/wbpa2WJtF
5h/j+BXvOXgF36CG3+btlE+ZbonIpgaIxM+PfdV3u30RDPF6pHenPeeqYUkCAddRpB+61xAm9+8X
M4BrmhYJcacFzJpmEWZ4kBVxrx95dvjN//vXC681yejqTkmNqUch4nAaQ/mhF0Pee36NxmcLBrHu
BI/K/GlWh/hJ01h9qAwi7wl4seR+ddtuT/NMZQvnajjCFP3HXE9I/e5OlrUjkbDSnsbqMOeyd/AX
T8THZuzkzfj//781ic9JlMLZE/GKg3HlvkBeffyHM/Z/vtrIe7Ovza+wzKqCPYUqi41IhWkr8bFa
hSCX4F9PXoqNJmTFW48Kdi3ehb+p4R/TEpL3FLwkarX2kmynAeqZrvactziPPza8h8Psvx89QgbR
jzsKq0rnP60iz4rnH5NXg33879/mCpDyoovtNKYmbQ6d96e+B43u/96lb4vuv1+a5D37S2ZizcVC
2Jn2styf+KZGdQ40l+ZcGI1b8P/+Z/6XhfOeCdbvpC+yCX8E0mOSbs/LoZ2P7WNMMPLe70vzvnKO
4teHYR47BhpYWy/h98ce/d12FROOA/AZzUkfOrSjWqfOqv5DFx/8Gv/9cWtdpE6VpTntYtvPirO8
gYFx/NDNh2yJf/96UITSaLw5OR7lObPiJWZT+cFP+m67Rq6KuADrOWnGq1bJY2pBSf0Y7Z+8J4LN
VahcxXp9SlRi2inquSE6fMy5ibyngfVFIU02UX0a3crbWCrZMtjkdx9aMe85YFsWADmbgZ2naY5f
YqqP1ymd/5Nv/f+yld6zwHrifbaBrHwqTQY9ylvBoZH197ET/j0HrMgywNWhrs9FAuh8T34tcv7y
sdfyrtMVWZ71yM+ozvD56mWzR7ATHT/st4/9/Lt9msmFLDE19bnUagYBdzoov6OZnNnH9up7uy9t
2YYqXtfn2mbNVOc3Mv1gJfae/AUjrtWFHD+tClx/b3yI+WOERPKe+YUwiLHn1Vqf45v1kfBZ0Rac
+Q8ul3dY1JRK7mJYig4uXNez0U8p/ZibIHlP+0pLkIqIUkVHQX+Y5uSumMdPH1oq/43yBRshbshc
dDndVHZVaAndNfdqe/nY778rfWedrZPclupcLNkBC/XCFjdvUr3/5Cf4Bjz9D5f2ez7XmAhdMN/T
s9KJvXb9vqsHW6XDcIJOteovg4qe37vY/+fmGtlE/8s/+m77ViHv531aJdrWw89Hm8lR5vokBHad
PPP+ELJZF4W4mmYmK+72Ywpmri6L1JSrMxrrSahGRrGHC+9D0v9DiAftbk5BaRUNmUL0vkGRo9c7
QTOm73fb+4xejqSoVtGYKIdkbFJSj2RojKs0CqGF4tM1Zb0uwz/acLVlTSGqUV1IFLB77gIa+mro
wrp704pApuMZFnJ+H5tSIOIHNt9hPOzcZPWW0KKpA6zhxXWmBYX1vQJm6VQDXYHc8IC2WuYXnSs0
MlM1sb9KK/xns63F3lHQfUmz4Q2Jdt99Pl7FsB1IXRIpsfM/C0DbamsOk6WZb0pGB/59HgtR/1LD
hqAfCDmRE60auH1N4dsbSe9aRxWOZoZplG29H20mugrCyf4UMbLJT0neH7btGVZa3e7Uh1J1+R7L
9DZjO63PY7lFBV3YuoRrpATMbUX1Tu+ndBtZl47Ek5ZXdEUVxhTrmIIBbnOsA11n8DenhQ+dq9Hv
Vy0QkmNY8GTrbKqG5bSCbmQfr/qiQtmIs4Sq7QZfa+FjYxgqu6bOEqm6Tc35j9Up2vkQj+rXNsZA
ztospXiIJmf0la/IMX8grifkLvacbUMnIzQqxbn2WwZHhEirTd5DocHwvfQ4ajzckMZ62M4pXI1R
jal0ieI6UHL4nytT4zK0yw4w+FJBgVR/yY7qsKGVc4EksYElbzaQcpOzT6BiiSBtwUGn2vbtFPAt
l+WSlwDS8gsVM+ONoKI+U8HndqGHVwZoSkjs/lZZ7vY23aw4eYMz6oEuwzZ9OY58mBmWw5Jv54mU
9miXgRc5XGJ5kB36Gs6+M0fm5bY+Iho/XqbbYRqvHcD8pmZllaOCco4Q0iIFjkyfMsEMPcNgRRy3
c+4zoNqpg7daxJjZ7QO0W2mw1IHJSWGylsrtZy4TaGbMXhX6uSpVxjre23L6id6HSWwaVSx7Z6dy
sQ9iSwf6BfSsVZ2nUEEmVC/pUt7EMsnFXca9iL/HWS5b0RUmWYqHFZuWn2bNQ37RKpvWrzxRLM1x
vImBlk2lilo/pM6J7Gcx9T0LTT/Uarjyft/Lm9SMxfJt8jSULTzvU502gydZDWvnkspfvfODGBqx
CvazJHTVX6Euj7zFdAl3F3QeS7gHq88y/M9LUvxaJrPHi8p1CF9ETLOs1Rw76ddUYJlfDyKPD65O
h3Oar2x6ZGar6Cllo+afV8GP+OQh8MgTTKLhG8C6NydierHezfNfgckNv53oSsLVskyyv1rzOjO3
21pXeTsVpMi/M5oX9e/Mi/4BEvLkBmOk+AvSFtVMvhy6AQZBSXeMkfkbZEjs8RrmQeSbrMei7rQE
s/9TFbicH7KhH7OLX8YtnJKVT8d1HUxKryp6iPRrSnvRf+ZrPehWB5fAE3FKawsRjaJ2v9mjLc29
TaNLL0RTLV8Q3NEvjxss0vk55WKpOndMO85OXzLDz+BPZ+Z+rXf6S8ITYG57QIb+kR+pwVHCl8Of
aLk4M3QpplX7rZhgcHzuh01DXpNU+/CFM1sXF6W1po3rE0N/cl5Puh1mK9zUsDnrUwQdFeS4WKms
65zP06Rzds6zZpbR6+/E1XiCrkyHDHaGB55iTAZrmulI7Hya3yx5GhjaRfGwegjTTqU2/keeBk8R
rzYg0rFFFAS9R7k0/Omxhat2kjxXLVW+XL6GlZQlDI6UguVZQ0SM48U7qGS/BOTTmb7hq6sOnPdR
+2VpJodr2jdAvHf7S2TODZ93Hutb5HAY3AoCljX1Z4mfevua2m3mBIN4jDtPs89V2UAAOpdXss5q
cdr3gcjQDJlj8dYfdgB0cSDLqr5O+4BCEXI2zi8WUWtJE804Js+0FCbveEG3pLPpntVdFWKcXk0a
yXS9u+jrq00tSd+tPu/DHUFizlOa2Wl8BnyUB9GMUrr6DOv4wd3UAm3MQwAuxs6FGHHpub4vV5C9
C37cqSGdRLtEk7m20KZKIF4wth89JHTRZp9dKhQUGXPh3NN4pFV+vWBuPD0ssLsb12YPBVJ0YC7e
rN7U2SUjtXWPpV2T+Z98PJi8o5JYLLSZK8l/E8kiloOCb5s9LQMb9zP+smM6lUoU9oWKnfc3dhgn
coGSlsr7zeRI+TrhTJK0QzgT6f9E+CXD2Nzyqby2yzgMIDhDhoWFwmCmdMMnF/S1nhQBcTgHkTg9
WY3ow2Z3Yc6f56RmN7uS9SvLBQBf2KSX/Zci4zL5C6r98xvp9RpWKnk4u2CqZ9A/j7+LXVPfZQku
wHafZvFXQ1zzqiDDKK8pjues2etVhOvMz1+FKaYOdsjjZ3Q18EiKaYJAQmmiqtr6yLH0VYrAhodd
H3urLYq1J5FjbHgeXJJ3fhq7HK6en2g17/5exjwU3ThOtnxW9cqSM18S3fJjyRukSaRYBsrLNt3K
aH+YKUdbxiYYqbQOveD95KD7fOIF3BQ70Jz6W4//cB8HOXQjaidgC7kgRzcVJnwTxgyuVZC2hTtY
ApJ/uDFHU0z0niuRXnZrE3IFna0mlxUMrOu6YsVzzBTMYHiNXf8lzbAXmzpPdqwHWbZ5jns/radx
7nDq2PUhJhs77aye2y3t7/SUqBd49u6P1YYjviulIt24Lr9iytcmqH78gWyV6a7wAW7n3mIkci2o
CQUqDncsoUtNSdzXNRsgH0WhFUvYFzo4DsKrT2AdNItPii85smLybvQ6m3+xneC8T6Ddu9WTBWV9
Aml4uK2JO/a/4Ne4sakxZY1dmuR7ecsqF4/f1az8edgdqMsNh0H/I1sd5e16JFx/4hKH4Q+yqL4x
NtGEt0qEDY4q/VDIpRGm0sNNzDNnOnCO3HblLVX3XqEY/Du76om4qLJunrJB4VVxSOplnaz9U651
f5xBjJznz+CsuekZ5gn0jqdjv1+pNYTwUMG9QXfmwGD+UsAqZ2/Ulvu8Ice68m/bbIb0x8jJ/jiR
fH3SxkTeeFiw2x1DiHjQX0s2rtmzQyBj8o1gFJZ8LShOUtg2OVdCRVtIWoa2Gs2et4NGAu0NH6Np
13WrgHfTbevbKpb7mbltmq7QnER978GJeapx2Vam2b0C1WooH/JazW2okJhoetDycH5vTTJtPejH
fGtzE6vTQevxEtTY9n7+rhBf1lTH6C8ePLppmb+CjRfaQJaizXkhKMxNPOISzFJLXF8QdLGpT2HS
toVukIVGZW81cgf3OrtDcm0SOm54el168G9Dj6FoMVN3yqD7baU0azOSEsYRhs4vqHp/UFE+bhmC
GTKHLVqENya2yg/Un/TbMNb3O6nbZc2wM5CFfcWF3Oc2ThOmR0laPGfKrxdkjAnTZJMkV6LQdbtB
4vpkU8lukqmaTZsOywP6DLdf5RIBuju+WarWB81XDvl6BivYs64nudwTpX2CuwIOC7c1HUg3Las7
zmU2FvtjNqcGhs4Y3NdfCjZ7ft4lopee1pyTb8wiNqizRQ9siY2Jow9h1n11Ts3k80cMNMn82Toa
H8tCyuxKy2VJjsa+wRdzgRMXigtwINnVnmn0JnEe6tseR6Y+WlYUw1MAsyppD4rd+9lGv0JwD111
7lvYZPaireps1I/CAsPEyxvkeiIBum15hgQyO7GezHNn0j7XbTZymd0Xm35LCqb2rbhmoO7yoa3Z
Xuad2tY02/Aj0IzPylWniUlYczVRQRr7RUNBSV4HS5c7M28o61s+TEmbTbAexNJlx95UnuKQyDd4
a1wP1GsUldWRohccHCa58AkwHhlLpEjcZcTDpJ+2BRuzzUu6diLwbb4SB+6T72Vq/H7OKyEzZOAY
mOtlxUhYFyrJf9V7OTSWZPG8se34Ns89z9HylP1kHzaw9XDiGZT04w0Ztcfsvw+PLLwF70YTya1l
TKQnhuSkA+UbSt3OxIKUr17uyXARdC7dl0322f55NlvWYja35j+C7P3elseYdFrwl/rYtmbXyZ8g
oOJaMOlpzDHxa+40jF0K6PpR7JE2RlfrpkJDvoL2K56dSfPrXOT+6li2+uRVRW4FpoFfJQqq9gjT
zwFG1o8ZIK0nnuV0QEyBey79frMsuBlumB/C70xP2es6l4xf5yOHvCBONtb3a5Kbp9TDfxj29+U9
nEO3htEAF5UtjVcoW9bXAZCTedoTDYK5O6p2S0C56JPylbHZNmFh9xhDwmMAmbvENDYdbnHE7Zdg
WP6C0304iXyiolHqcODeIOwkL33SDh4JEJ3A1sH72TzOjH68HrdqOGFhIDCMDuEmUvabscF9ArOs
uKGpwIIj0rRjSj/J0qiXLMrjkVE9fRpSbUGk2qQQa3OkY+1tM6B/C+eA8MVwTfd8eKXZoW/cFFjd
TfNKWxW3eJxnM5U3AYTc4sUnrHoepCcIGsjdXCXXvap2L5see4XB+CHw9Pfo+uBeypLS0OyjOhjI
ydnuQze+OVxcZDgijICYyYJGVvS6WqyyYyTL1A10z5KbPSvgLwChtE9vDM/6+sEmh3XnHc4V6Wuk
MqdtHYrd3W6FLocf6MXUitCMPMmv9ajH4m46don44mHecbRm2rBXskmdPq5kI/oE45Eww2TDUn5Z
kr2W3xPsTISwlWEsxy61E3fNVo5ormq3VWNrJKpu3/QkIUQ2oQzb+OtgJVnv9mPZ40/ErHkU+Nyx
Ere3xEYudTNBAjed4AvV51eGyXH6dGRAs07LXBB1dhUOvg49+lBd1jdC6WmtVE4eIRObylswwknW
ZfVR1pcMQsDj74hbVD1u1jGdtqEedn5jV0tS2sAih6H+i1MuwyeAPVUOXAck5HhrrbQ4ifhcoYbS
Clv/WQB+8d9FKepLsWDoS6zy1ffMEpH8UKAMAPg5lhIZohir8BarA5V/02+7QAKM2Y5uV4NhXylc
Ktwr8zxl36xd63zqympNUKz0c5nsz9TH6RiaJM8rgiqnN6qteyLzBxvZEf4WMLCQv80IfeaJTQji
/BwkP2pYaJSLeUJqeSmO07zDr/iqHpN8eaLYnziDU2LeCgTEI1WAv/kMof71RFLur4ngIlVdEc1h
lkZSSgcEGyzoqNG+TGsbUKSisEbd4/ynyaFE9Fe1GIR5lTZZ9vMyJa6+WFtvJb5YrL3p1lwe+w9R
l1DXUS5q+8N5se5nPaQqaWuxZbfjOvS0XUHtcHdhmooBn6QaIW+1mBu1Ru8rOqyVwiDpdYuw8IHk
f+3vliFfr3x/sM8ryYOzjStj1I9BStkYpN02kDkOG0FiHpuWc/AM5cuAgODtEokF5MDrrWqs86if
G7c5bz9Vma/43x1hPewURZryjnrYeS3NYJGact2jcbwbYTaHVUcyRW76CYnDt3oIy9cax6fpiHNF
Jpt0BInn1co4JWi5QppcHRHr+qrKy6y6cbhvpn+8J+MVmtqs/r6gvK94W9ZDOn5GvBpHGTRlio5b
g0VWkpbhnA7AJxJIQWPFs/GBTT6NrcGGfxFZqU6yH+mMrdZvN0sKTO4eCBwpn9h8UHHjd1P/BLb4
DakvLqcICaIQNSxIPco/z/nQ/4BDC7qMQeGYHCcj7p1La6geYJnjL7JivNUxIEIHQqX0eqwMkfer
I1bem36zt5vWy/QPIs/dn2QV1nbHluAzFkf1Kra3lkIINn+WR+FfKSoa1w1xReMJpp47GukrdYb8
vqbNpP2A4gTD9x3xjezABAInoQVi6aYHD90UMkXZG3YJKwPzKnysmryEpuKC4VBt78jK1uSJVKCl
guZWzcN+2ekwOImPsoXUwqOgn8bTkRI2vZUNdPw0rGNNTxn0WOvfA53P3iYcWOwPuI8g39mUzBan
GX1fjqU55s9mRHN9FebJNvmEA1Q3+2aQyzjkG//FSmXzV+I3vrdB2Qyte1XI/Wimncnk+zhm/U/2
VgxdswO+CS+B6j9OSFdcUqAc2dCuqhDbdY2UG9bW1Kg/S4kt2zCE0LQIukmLk6wL9v/gbEEiXkJg
Jzi29gX6cpaS85FXvvqmh6SGon6se2DdSa3g9WU1TDc6VEDK35R0WX5JecDIEFgcn+ZXeA/WE4pu
7sn15IrwG2DQEG+NzPs/istYl0i0D3t+p7gv1pekT2n5J0MITPkbYAkH1jcN5V29GIGzI+WhzYds
9U+m7isNpRKmpcVAh/RpTCjFfAZFTXpbeljknuvd0Lw7XEzJaac7+hCptuMZLt9Z8VWbev+UJIX9
yvoqewGbycWrpYes7TpZAPUcUh37iRYMFtVx2vVXvHNxO2cCRE06IVIerj3Fcll4Xa9tqdGzNTrp
xTdoz49mLSFH1Lrw9NYcOnmqqD/uaR05Oy89zEROsgzH1YqglKtMy/RSIGUcZ95M7CtHAxMe9bBA
D7/vcLBqyhXd6rPfYFr8A5Y4QBps8AX/hmEHnIboHvAecj9NOBZqkpEFNQiaIaCh7oUfFBUpATiG
4mpMpzKB4TFiJToDYUd5KtkAJNBv+YLkncrE8SrXqX5FoMAkPudsga3BgUyRzyMepCHjW2ne4tgO
zjcGaC95RCFYFS3ReJyXZen9cp7WfuJtXlTa/3xjb1+WWSp1e1RVlPg3RGI/o1X28pEMlb9FZTmS
M2M6Wa5BCq78JwxX5hOOiXk+m7KcbJfzXWYggCLq+LT4FIcIHF9u8C0AsPW6XDSwIw8a/h6C+2wT
Pu3tXG6ZvEmSXcUrGOrF30mJILBGIuz0dojLge3TM7wO4dOTqIsNHabzN2TJUMLycb4Nmpefwcdf
oXmBYymQO1iPkKLqvyURAokzg+YrvAA5PXZcRDbNfjtmhrxCqpOIwLqs3PR8mTFzG3/wuFrV4kvB
woEJjjYAJ6bcVcvXXsORH3Zc9T1M/xiQGk/1djmWYmVXFVLtEfbb75SNTVLCyPPsa/K2CZNpHwZ0
7iv6Nhw+opuirf3FQWZUN/lyOIltjAnunw13Z3/RxqVDt8MjPgW3WOVF9roUqNC63deGt1WxU6jX
HA3idaQwXupS4BnjNwl0rmjUvHH+kh4Rp8eQJDS7oVWmylbVucy7Bfju3i7zDrC24TQcQzdBLps+
Fno17BMibsa9CfA116ct9CVa4TwWqGBqnblfiUFOSFNCvFR/QjrTXl3xoH31i+KP8l8tClR6V9pM
Vm0hK5E/ycGnsAHXaDP4aJX6HGBJIc75ZFMVmhL2ETsgeT7HoSmkg2EMFvWBonAJVb8iKr62/T1f
0jFesiI95vtaY/LQUE08EgA0N3/Skoz8IY/9DKZdn4r5GlEMSf4EJXBFsacMiR4TzTnoMxJJvTmD
u6lVizlhuf2cvbIJIj+jY5dEAhv8lkr19oUoWqouM7We0NSj0VMPGxBx0UIx5OzWwF0oy29Tmpdo
Z0uXzNcjmEP7T5+H2nY9pb278jivfWdKrcVJEsLWLkfGkhPNalTgZ3QYEq1yAUNB0InlW+Ad8v+W
buJjfdz0Lq1YC+XTUJcdvEVSbKixV2BoYLi/DDd0P0hEzeJ0cR3mYgH/ZEVt12CykIkGEug4dSuW
gTwXx5atf6qxFDJB75AVjiDBGbY8f7VQEgpFgZmvw2WqUCcWbSJNfUVznYfjIjJG2OtmkE105wEw
HBp/+FhMBWqQgyyPZTXK42uCv6ZOGg4UZNnOb/7saHx3FvfiYXvr2W/7ZBEHii8wwGMzhX4YHoPK
LJoVsxGKDV4IALBVi+lh6V2TWlXPv8aAfh5s1VCp9I9xe7KiGKhKNEyLg1p3R/7SYm5svWzsscTh
MaBUZFP8LTjmaz+myS/iXAzFnAAgWjWZkS5OzfipQLmPvZzXVVGeNUqj9Q/XRelZ47Ia/uO+Kjb2
JQPYPCLQCBMt97OGQbF41cm2JE/LgBHmp72eVgsPjsBk3lb7CqduCEG1kReuMMnFIik0OZsKjQ89
IRl0W2+haR1K30ZMRRcF30FTjVWXltSxW68xG71Ddc3oHcqiwj7PchLmphqIXy7JJgf1g6QpcCv6
VrOdt0UlWyOr3Cd3Swq/tU/JZrcRZxySNtsalfF8Cpti5mG0DtItVabV/iVKkHRbllqMLUciZ5gm
mSFxvxi1uv9CAJq2+YzEjmmPN0lEID1KVjh1yovXAwmopxDa3mbV4bbrsMw1uTaYG/krKWhMXzPu
yvJmFJhttzpVoLScoJBPDUCPGaMrDLTsUSbn1eT51hKqpqTBnrun2r5htHMJw5dzmkEssJ7HJMME
k84YWoZGIjSQNWE9dNkZXpXFtTu2Ol7r4kjSGSaFud/qRpAB6X9AJbLprsyMta+lRU7An2ooNnWH
wnaszrLkW/3sPYaNnRyAe0NvC4rl0zjPkt72g5zFs2d4MbchZ8LepBtCooDgQXNxJWyI5dO0VWq4
OSZTixc0eoBXAaWjWl4BtTGFGUwB18ExbTdsZp20cLOhQXeYbFesPgsQXN9Muavv8ORMbdbWNSxd
1UlhuGm3CwowgxfrqkmbJ9zTM6YooJdhOIzarQ7PBK8dcsG65CK+YB4IxHfHTj7XMVZ3aKJpcpsn
PaD1hqbwY8zfBtMsv0onSvWVmKq1vItygZdAlofFfffjVgPTFhvMcM5u0EfgTeYxnMDUPgeNMF0t
22H7aJT9ofaC5U8LjERsfn4zL86AaRzlzgAuxHqf2lp5L7qgzFtGorP0oTR9MV9gSBr99TrrjXTD
HvR8l1s4LzVHL9LsUkRdkrvEZllyxrzdjZ1kQ42GU69WozYiaiT/HNW0Fbd9HKbjMyYthcMIifcm
/iZzSYafWiypvKQEst1LOvqw3sMBw7gvEvbqqGrmsjjusiKx4W9Yy0nfjfumqlPcSgZQsEYh0mB4
vWFOOFoL4urqivstVda3LiAE92LwCFO3xTwXLXQeFPyPonijiu/sXIOl/yB3pFy/pF4M9t64mM03
FSIc49t3rnrodmoX9na0VTH9BJqYAJItWaItYHN0Mq2dsc7VCTW1wNWII/StwfdG+8c6MTtpQ5Jk
BtuErQbSH12+vbtaA79CDWHK+tFWu0xgnTFW4+/t7Wb8XW0AoOGLUA6XdalDhoEKyqlnYkzuNtTa
GGmZZpMFzEk8QeZZhRlB2pG8TMAUI8PaP+S8cv6M8xO2nrucx/2Pmw593C2xUuVXc2y0QNeyTttN
AEh/fGWV0vvjmx0pubZq6xsF36a1QRk6HN1MMLTCZYtZ/BMLoa5uLIdo5gHjPgXvBhTFEZjW+l/s
nVlv5Fa2pf/KhZ8vs3l4yEOycauAJoMxSCEpNKSkzBdCSik5zzN/fX9hu8rOrErXLaNfGriwDThT
ipHD2Wftb62dIVdZzGA1rf5lGLTG8fDIGRM6f52h5LVNfAfxIyiFRuaL36VAuiyIjIshhtQdndB9
tGvdxTRR6rRmkX7Dtql6L8G6anqVAxIjfTCOdnhHQYrQiVFq9P4FmWJNNE/11K2pZ3F77VcvyiuM
Sx7zFthwbmeczsy5KmdTxZ8IC6Bb4w0T85iaXTH2VpL6U0MUPgWormZLbFoZQyVt/rNre5KmNcvZ
0W+Vva8DtyFsOn0T+mR+y4+SR2uX4xRH9cGNf1aY2XfPdCNKIlBvKqNrA2SCdcAvoIXa4T/DYdbn
pTPzPZnz87zRVVoN3rrE1g1t13LYqJAcgz8H430fkqUWsyyqsssD3X1OzQc1bv8czvYdpGzlcpwp
uvNAJncOakVi/Tk3mFTfAcoVwaNumNj2lvVRRz1yR/2q4zbd7f/4nf8ge02q7yBlNDCjB66kJ6Jx
+TVxlfSXxaRVxHl2gGYo1GPKhAvbbYzT3KHZsrNKNd2nUcJx+uM38SNw7jtGMpqRvROttbcVg3nz
TYI/6woOtvEp1Gii0wB3Dn/8Sj/iAr+zIbRNx6kmpdqSbdHY9/1ShcOmjihwCULozkG7JJnklKPz
Uv6Lb/gHNPL3QVspqCPLiGFtlcN4mZ4EpaBBZP4XH+hHz/4dSFkznLKzY9cCgipes1Y8Tk4d/gvn
w4+e+/wl/s66Tn3eFHUUWls6z+wU2uWQDLn8k0/+HSzZC9GX1aCsLeJzAINMx0MgOf7xYf7RO/+O
dA5n2oqWm6htpGsdi/kYeiJm2f9zz35+1d99L0ZWS0A3vhdjLYiZ7l0Gpq7V/R8/+Q/OUEt+++Sq
pXdazymnS2y7xluHmDT5uloMRmQ5RlF79YCxYI9fz6r/1KRJaX13C4idaLKJH7K2TPa1nsym7a5T
ga76xx/oZyf1P2Fxv8/bstNFogdF5rZw3Bjp2S2Xia4K/7wvolePJiU3f1OaolS7pE4f0jV5EJxp
1j7skiFmkxLFAYNG3+ZRxrXh9Ta12C/v7n99mf939F6dfnkf3V//iz9/qWp2+VHcf/fHvz5UBf/+
1/kxf/+dbx/x1917df1SvHff/9I3j+F5f33dzUv/8s0fAgryfrkd3tvl7r0b8v7n5+cdnn/zv/vD
/3j/+Vkelvr9Lz+9vBWQI+x22uRL/9OvPzq8/eUn26UKN7jB/X1q7Pk1fv2F84f4y0+76uWfPuL9
pet5AvOD4SoLMhBkS9nuGQKf3n/+ifygLCg+WxiYRaV5jh4qGeAb/+UnYX2ALlKuK2z2maxXnL9d
Nfz8I/ODw+In8GOagqfDSfW3T//N8fnteP1HORSnCjih+8tP364Vtnl+Y2gQDuHu6DvE4X57nSD7
jqWVT1OQRsC38xSv2zDtsXuIuPLI75z/RZbE+Zbx29n7t9fjBZnEqvN9fGcyyyPZZSrXGflkdpSm
ZvR1XKH+lglg4HfH4NdP+vtPxijHf3wty9G5vF0a3Lb1jxZwIldlHE+BIfRzAL5l1X4TxeKQGkZ9
lYXReDVAwO1yluNN1LTum8qZ09OVc3Yo0A4Lr9EycQESWGvnnZCZeZkbtU8mA7sByJnyfk2HS1yc
895el2m1Qr8TdkgzYibuxito+tpU29W7RjCUp5xMPLDl7sl6soFlLnuzRdk+d/t8ZlyHmz61zXdU
8SronAmp00Fr/DpABr1H5ziLrLTlpgrz9UQNoWjoNUu0a8Yh9bOhH29TtZKiobv6uGeAXMbWLXZ5
K+A14RPm3jXxjLih65FEuR15iLO2Ceeo2bt6lTTrkHmI8R8YhwS4AbNRedIe269sw1EZOnWwI84H
QWhzoNnlsVzUQ2klWb3JUhlerJG2XiZAzScS3o9zbPSBGeqjHyX1s1bQJYfevU1NgklLyz4uM1Vy
4tIfbeq2IVdaa49Aqvgkh2H0aRHATgs3J5WI0H4voQ0ZCG3OLrSle07cAdxvNtlNNknlKVtzQHPs
675MUzYSIBtxhjlazH1gaW4whuWyyyLjVrQsLoZ2B5+/oYvWebTY452DXLDJC/dgNGL0WY94+bZN
PV1EX88jcj1rSPmfePFsfar2HRCkP+Z26VVxp2+UyYsbqtA3o6PfQpJ33lCdJ/eU0UtkkG5H0PIG
yuF1CjnVRZc7G7SmXTLpt1igISb4RjMZu5vQjO97kUY+s6LeEGuOIqMbDRHsA/ru9JpmZDKB5hqd
vA1lBu9diLdUFVt6Jo1fDP1O6ulX3VBZkIXts8UfGMl3Ddn9NXOTY9FHF1GdCT8b2XmNcXMftYpM
FFb0ZbyMw2zXS+1ITGoS1C77UWd2jNVrwqaJjqk0Jx2iL+xumt66TrTqGW9GDbTCNk9O+aXuzu8K
bneTzSDkGbwwqIgDegLqASI5uewbydFdHfamiduk3mA618YSR9cynF+Bxp/myFC4NeEgMpklvgo1
UhQiOrk2WRnMI/AqrQt9w8ZjkYWlN6voMgozph+0xnOmu3yAkA1hyMvlU/IaWubZw9PTfZa2TzvB
M2uU7ELnpdVkaICx/bhBmJp8DuxtXCyuH1bT4ml53nlhwYWKUZXOOwS+F3b2w6TzSUu7OI44GDxT
r1/diKjOn+9V/6+XzavkC86B6mv//br5zVL7/9HiigsFxPdse//x6nqV4Eh5KX6/wv72sF+WWFd+
MKVtWMgyrjzHsf+yvrrGB8gGcTY0uK6js5z+fX01TB6hyDRgFdW54M/Jur+ur4b4QKCfslzdcaAh
bTKm/4311TLOK+hvK57DCquQXi1dSQYKCG7A366w0o20SlThuB+6Jr4yROz6ddWJuzw7xVF7veKq
CiZlX9aijkC4ypqYFbUTYQd6aokiWFMIR5or947orwwJQde24+dxnRfPSa80p2q9qoTsxoT7tZvb
7AYGEBVeJG59GpyVuYrmmn+2u+SFiS9ii3phPceKgIrSjnoYFW68Cekgzjq/Nu4kvGGYX42wphGV
NZa6a9IGzW0KK3oFz13Un0o10MK2geqUa/jLkAVgYfhLykx9NchAPOhrkT8h9elB30/FtTPQN1/i
Q92gJK7mdN918kq6II7lEgh6UV5iSOE15fxVlSL3F7QaL57q55Au3zW5d6Vn9Xrr94WdHMN6vWSg
3mXpdGEw9cNLUSbppgKQ8ERvycC2+nhjmAg1+pw/1yAI6JJpAVPRFJtQDzPwBfokSacblU9DpXqF
IBl285gd7TG7ZFjRxqBaZvyyarb5VBVBaibr5TBWmyrhft2kCW0UZd/FZgFunRUahUXa7ynVTG9s
rPbRiU/KyB7wnNM6Vgiyjnsyq+m2KeFJw/mpd8yI+Tr4I1JsGhd6zCJbFBtREaqtr4+6U+xHAwSl
jyevG0VWe7RMMIzNfUiuiHaPQDV9yU0IlLmR3U2bv0RN/EWN5gk8nK5TZNyk42yf0ma95VjTMjMq
THHGZB9zBu9tK3t2NnRpp80a6jd0eZKA6YEHpyDP0OEmmbQmfa6U4y2XZNz0TPzy9HUcz7qq6SdW
LFhIO7Up8KBEmDIC8t6yDe05xu3NoUnnoLFuhyz6TBN+Oo/3413r1FDDp2bJnjJ6NbseBCxSmlek
8m61E+NuMbU7EJjDXIiG0cvlBS4i89yeJsnVBE0fi966yEtC3qcZkHmaV28RRr5JmTJZtyrcx6k9
QnrZta8l2nRhl3N8HbrTTFvSDo+M59Z90O2PRiWP+LSYZz6O/M0C3lZH7atZEGFDc/3jmBZ4nfrp
k5217KpqVvo1Mt/1NjxCx13ajTPcr/CW+C3mxAcwcADxRyCVuTn0YigDMNlTMvbZsZmza1O38JxE
yVtpGc6OYm4nhmbwKl3/2ozZrbZm8rJpp8G3p9JvwBPOLZDel7SPPMvBmZF3FHdtVW0YqLRLazoU
lXrLmuapsOK7eSyoYgb25R0n4HaB0LtqMRDBoBrFhZMwh5fnURPCsRgOwj7OK0C80+ZBN7nFKRrt
oLL1GxpUnGct9BdtUPeZ/t5mqeiaL/FpBbTuBOQSwOfTFAGBFdprXBkk2phuK070S7OdvXLgY+2q
dChO66G6UZZ5EedfrZwoln4I1j7WbzQduZXWjYHtmIqAAA6PqQThy5Seenc5DELft5ktr6Kze8eq
7btE050zjfBa4Nc7Jux7t6RIYkBXokguGj3mVumsSfIewXlCqwUDZ2OBjwAZfHpchBUwYQGY5Eoy
nGpbjGyXgc3pFyMBtzechNIb+eY0a31c5xUETEg/i2MuhyTQ9OHOtObiQFf6DhkIajJM7ou6ol7W
Y646mqdDFwe46ZTfadl21O0WmMp2tlpvfq3PLVbH7F9k4WqXhTNRWyM9SKa3DdXdOmSHqEThn0N1
UbXDc1Qt5oS5cYw/9pLIB79fpb6rACa+Ahfo3HHopjxObaE/O8tZvSef2XhaLHvsPBD95VOSY6Dx
KZ3SnUywhK2FMwYG5TXF61ptaL5V26zNHA/rWP215lLbL9oQJjuzsIZqX7E1sDyOj9h2NAHbDUN3
zk/NnqDw7cLpbN4qJb/vVCVRJl1V5SedbkHpc/Ua6U6P3EgEBe3tyTPygvlIo8xdwvd0+t60Y5MC
Yp1tlKR5rOigOmN4Si1r3QP5OYHlatXrkrPTGuYFx03aPJx9i9bZlxquAvccrbngbJNkM+ro1pWE
fg9IehesGk2U3zlA/fi1++hEWz95iEbDfpFaB9dT2qrzRdS7JPOLYiD1zoGbHUJrNw4188wIut5x
13h2R1lUQZF3+WWsN4g3EYx8prcvpTtZpzVLlv5ou705ev2y1AEmKufZwX7glXqi9rPRYERdRJY8
jyWVq9CYNuiZQ5LvYQ2zm7psnUOXTfIzUVPORurwZUFqmdYhklauPIks8JEBbV3h4crX93W2JFdE
br+ZWVo/ZIa2BjSx7WszpemAmVM7oLSuL5WKDL5uVRA/kH+yMvPJGcUarKIyqJJLeDS3DXIHslTL
e/zC4MJGEGNrfuMLz++nRoS973JmBak27mmwuoEaoFdxe4zeitMp6KDxPrqT7YkQ0bIHBNlWmkho
VrJR3CgZlq/NWvag3p3drD6zJ5mIalqsPkTl1y/smeRhzbvuAftaGNCOOne1CsxJwohybDMXs2Ey
yzOv17PJK7ae5BDF/jynxeeGLkZg51xdrWT3u2GBHu4Vve0lJ5bZIz5tvIn08E7gnfEqmddkA0Ha
nuYqE+JGjSVj2SVCKBbgDMyX0iheFrGp8vGt7rvXZk7mnZNA+KXt3DzWTrcC/eLQJPLZm2i40XlN
o+f/KfD/O+qZALdzULeQZX9c4bMpf+n7pIte2vibMv+3B/9S5ztU7brOuuk4kpY4utXfSn1H/0D5
77rK1k12B9b5J79KaZT6QkfhcV1qb8tW58nUf5PS7A+26bA3UKbgoTZxGP9GqY/v5JtSH3GLrYZp
CNdwDBdfw/eCkx6mY8Z/89aGtjG2s2DK69SlBq1atyTkUNZY0II2E/i3R0Zkpp5to0NvzNmYNa9X
velPrjKO5cQaUw0VWTQDTP3Rsu38Pksm7cHicjyQgz6eVFHGl20BmANMR1FFLLUb2JLJpl3ZxW+j
dCDH3SV34k0fy3gfzip/XCOIPT8kquQyEiVxArGhHF9M4XKr5orsyHa9B3pe/FXbg/YBVhj0Y4OB
uJ1LnEGlD26vG1sqBDyI4Rz1vW/nizbtcI0310m1QFoP+arfh1aSP0vCL+8royo3SjfS18ZZoqsl
bwrYfQ1cP6pc6zPOWxs2fWhfJoPkBFdkBys1aAXACcPxpCLDCp2HKEv0BW/qNUuDUuPbKY35MsL4
CIAbG34iW2Mr9DzyufXWm7VS4tWBAi48miMhUreTUJPFKnudIDVnL4ty9y2qtOijoVJ8dqnt0grG
b2uITWSM5aa3kChdmZ1p94SGdhoZFykHwB8yfGO9SsfLuWofl6SkjW8bc5JtVnRDP09LvfLXuSmD
2KTA446v7KtBTelLUprFOyOadHfXAjvQty/Hjn0K+eHH1UU8qi08kRQLRED57tgz6k6VDPONNFnl
6ExTdNU7k3sxu2X9Ke7CDnvlkC+6p+YEGxr7Y26Y4K3PRV5Q9ksmIuxh9zUQJVniYGknHE0YeJsS
60TLaOAqbN1LGFf8LDkt5jdwHGxfErZuPySaC6fI4ACKKLUEBpVd4dnSyeog57T+2FNrnbIkNY8h
28GHuIyrl0iX1IKqLxv3so84FX08U/WXprCWT50bV2JjQSJgKk/b+rMYCFbwVoE3eUd6UXsvbMlG
yRS4kLFMu8c0q7pTETdNA1WJWwizq9PeOvRvHztTK1q0Gl17R3liQogjRPuMt7p4VY1iIt4MauJV
hjs9MLdBsk/pCySptmdV2k9sXTWqv7i8ZKGiQM7xKzG6vmE3M02PLhzGndVX60GK8nzdZs0ehl0b
fbMmwwVp0NU3TWQxniHUjeyVLbQ8PzTMCQRp87zZ60mXtgHspXMYrUSdcs3SWN3NfNafombRnxWn
3AJAU607NyQG1XOGinctF6AT/AJ6hDcJ7BUmzYn2K05VD38DFnRj/YQ6G5Cb5MuCOUPV6DqJr2dp
+2qRHQ4rLcz504yheNMM8QzV2U0P8zTUx9iR4T6zTOOiLPLzfjrq+TFkXtAsc/e0AqDEm6jrzcA4
16vp3FcXtr6S+CAhzX24yHJLpgna3uyE+2WJd7zvNaigmPxxmg0Pr2q7G5qW/RIbrkecKIVf9hKy
jGwL5Wti6AyPYXl1A95QNJt4LXGpmGuiC7+YZgowI8zMAnNVk7yn+Pc+YlSIL/VMZFHQ9JINsWYa
E/yaK8S2MWQ7oE40w6dCpnHLJdJrwssSrN94+SwMqktSLFtMfBVq8VrPG6HVPQ0vmpnoG2q4brBX
L95SksXRF1333Ol2SORa+cYY4XTYlC336TEH+4rdLMZkOGgW+RNu81HvjfQKcArqw43n8ckMo/Yo
wzj+JEY7zQHVijUY8Fp0nLCho/kFcGLiN0jvXzAk5vuo6L/oTWLWvlOO1QVLiXWWEPLmzdTAptm+
DdRTVFbTFWQbHmrXihZr04mU+T1aN+CnMCEEHY/Pqez9gFDugNNEQm5QQ7t34geqnn2y7VUrHoPI
HIt9W7TNRaiS8qbgm9K9pLbWhGBc4ht3iMpdvAcHN7ZmAni2L1YYPz+N5JkFw7Xb0PqQORKUq5sd
+QEtdodpcS70nmJTgGtgxFtnbk5uXmKH53Lr2JlhcZ2a5lNidxSutes4t33dGo8k8IRcdE1mHHW2
kh9dBk0+21XqXDgpvSEPukhTngNPeFP3TnnDBGb7I6Mo6We4xKg1vt2NudwutciKTZeMV4uN79Q3
ZzN6dBm8U2zmyhZf9QZU8JJ3GMuNGq3c8GJncT71s8OOaqDlcsV1axX7kKB5bgyTpR64N7XHsXBx
i4RsVAmKI+I2ZKqMP2st5X6OshD7hLmIrdZUyRFI1X5a0jO4XM3FTZa6up8bUEsuKRsnGm6k4q5C
oMNAGAvycR6HSAcLdGW9EaghtW7Lh75Gt8kI5N4MNFL2WAv0h0avtHcjreaQub4GWIWs5CHVU1vz
48QMHwo9sk92lTxUla6dwmqhNbQQdYxAk2YnLTUwdaJ5M0t5wevpsd6tMZGOZbl4PV9bjHk6NQsv
zJ35fCbksn5JnDLcwqFEZ/4BeoM2/LTHW2Qf+ojSYcyn9UuOcWijQRC3PvR7fEMgUneE7bKDelLJ
56RvP0E5rLt5cOddSFAtQUBF8hIOBA5UzpTdOcgcO61h62eNcblttMlRvuMY54yLBgp0iGVJi6Mz
2isSZYrPTF9ec88RxuwEep6JHAOkbh7yiCwGvyPh8DDESf/QrHRmSq2Nr1x2bUHfsckv7CjFAFTh
KtbhVHYmNyC/MorxwWJpuTW1XJ6nR5Kq4p2R2oDpr90LiYXTlUNiXBpwR4gPYxXG13gLjHvdHOqT
GNyUPWBEA0uPRnUvrXhp/NzMBDZ8aexS2ibXywonfVl2IUC+q8f5lUrt/KVe3PDTsGTZHXZD92vb
5Hg7OAeyyifiGNWSiAFsF2JpyWKwoqHMicYwy8yzJIfYg2QIQWn7hEmsZrU8GStoFBvF+pTV506H
yQ6MJJJOyBc1UjTTSIziR2UylgRjgVNp17PVxpdmlDJH24JZ3cnYRtshTXiZDlhtumrfL6l6GjWu
yLJIxjs7appdD1N3MxFd0fi91fWhhzNL3ytk450q8v5TtGTVbbvgGdoYEXZkYOzmEo8e1+oaFenR
XuRybFWDs1iT2nBLATsRkOGO8TMgOKbwfBp7nO9ZLB/0dG6e0BPqk9ulIK2qXRGOGSDhsWyZ88Zq
Wo5o2yYr/urCfqtMAH2vx151rdHku3DrUt+1qzuPfjv1WmB3tvqyrk6PvaQ1l5cejXrxu6LUAnOp
x1dcmimMpuyg0WmU7tNhnW7HDBHvl0/ZmEgetdmMn9zRfpB0xD1YROuJi1OaXpOU9cnB3+zFTfER
av4uj4tkM+dRd3SL2OSaDU1OQHPU8JnjzPORBXpwR4MDz4xO96kWLStICEPImHLTIK/BNhz5mMKY
Hl1Gwd25VaXukEzqKzYv+bGLlvxZc0IL7rnonC/Zssa7NdOsFt+8jZvEUUi0NCjnz06y6MtFNctx
2WeuGDNmvBr4h7CzLfue1JovYR61u7DUFcuVNlFcRrVdV57ROu512UTrXrByvWuiU+8MwmvJs06z
lc7dqjvtRhEkRqjZKJkFYVRu8nF0oX5RFdLnVdPWO90tQgl6XLmsbfH4KDI3viPTLb8ux2E9rYns
3+XPi2+Lod3ji6+oIaLwbomX7nWunO4KH079gEH+UjRRpLDrj+oFoK6Zg8l0Yhmch7+4vqEWTOor
Zl0ns6eNPkURJlusRBznHILf00szy/bDkK6HeURM8ztS41JyuQzrmVCgZvaGpscvzCxoMiB0vf5i
ak2/n6o2uaqGtroFGWpoZKzxW9dY7h7+WzyOQl9WsP45OrgjPuCtmOYqIeiEsHXNNVfmupaNvjfs
ZL7MWqaSe9YS95/JWzWJXoDgPhKjUUBcK6d3vIyQnSNbgmSv2gnXNEMZM/KOUjcQVkwduowjn2kg
gmwj62Jt/DS0VqbG2mhUpaq6i6JIafKj9yfQdqGoTgwTXfdAP+fqRg7pzsJGvXesEg54Apu/izgz
9xNY0qtTrcXn8y675xVkkW8GU2r3zD8dTkUu2icmkC3YOyQAcsOCz3j7cPVr0Vn8ZNQpMbAEX3b6
Uh8rNyJvIZFxFfpVjp2zqPI23ht9Et3QfOAjZFkNbpCZaXo7uMXXtod44XIpdlObpyeNlKLIQwbE
rbta1mUUY7n32FfqD6kVunezka6BSTSu6efLoLLLtCGcwquwJl90pGoZG7WaJpFIncI/1ze6P1pl
orE1jdPzopwU1r7tOw4NZbxeuMvlCEZ90bMivSSZmpVfJmEXejNG6c4rhZ2bmxi/9Hi2NMzbdepT
cAps6qPXIhmyZ8tUQOBNfNkZMsUtjA2NzEVoyHnGVkcZWdSBPcQt7QGVJQfGZ3Xvc5RVV4xh506i
ERRz2whb/1hY5z0FfnV6GQ6ruK87or0xGc10LFQf7g19LPdjZnc4zpa42UYEkD9iIjD0XZEqnB/N
GH7uW4dxpqta86vSNRvjAM69Rk/2MCMXAx93v47t+p9u9b9AwZCV6CD/WMf6P+Vb3L78x6l9eXvv
vlWyfn7k30Usm+4yew16xQz8OVNfv/Jg6oOtdEsq4VK+8Ev0xf/Gg7kfhFKODUVmC7CU3yQs4wPW
PWxfPB0LBWM0/g0F6zt6GQGLl8AuLc6SGM30fwC7uXuMguFK23aIpu4+HhznYbW1st5YlatuTJtc
to0m8OCU+lxtyZROg5yaaPO7r+2foVu06b+T0ngb3HtA3wDkFMX2d11z3RpVoi2uEVRsMR4zeh9Y
5tzwMEaF8TBkiXtkaJ+3glcWIa5P6t29Q9oRoRyzteevki0qUbWrsrj4zK1UJzCMpQEqJGHjA4x7
0vslPKw4VjaEEA/XMY1dPEgNsJGJO+Y27nBWJEzBOzgxkYxao60YZqM8DLQ2mzbwZktAjg1FPjag
ZwA/G5uMskq84Yt7qQhPOIdXEdIJQJUtHhFj4kBg0fxSaaXhD6l5jXdE2xMhbuXe2vXyBYQgv7Ik
c1BAu/KBoSWUU7PifoL98lUS7vQmstZ6cDkJduR8jhd9NnUAZBmb3DTOwKGiqXrtbac7DGpsb2Kz
B16rBLdHMi+3yjX7U4RyD4VkoD+k8iKv6j3EOHtkSq2PRK/lDe5Awq9NwNVnMYSEEyHdfYwnV9sO
mC0OaSlDbx2lgZoWaVt+Rd/NIG+baorbfQfyd0Svmg6jc3Y7LNTsS7RsGrMZLskVTHD7mREbhuZ8
fyQPntZQyW7Onqwg7M2FzHzVP1gNUVRuUskNZWh8T4qm9WyvTgi7iutBkpW6rzu58tEa+jMsdIXS
pquoyNKHYZq1J6rMcZtiMdqTxqJ7bWUkQVPVqS/XdnxritQJVJGVt2bB3BWP6YrD1VQX7UUSSXMj
sMwSO3tlxs3eKbVLB9VwG80a8Zi6fWMjNyzc/iPhrzqOaqJHaSLitmaD6u4yufRexyJEl2TJ9yrW
NmW4Zj4AQtCp7sQwPOXlMRCWPUBcEPWZ7OWI9FLT8r2us6x/TtKo35Vdj4aIAdhfSk17tVcqH2cs
l2tKyZGRApxPCafV1jxHg9ayK87/p94iTCU7DJjR00oEC60fMS5XkYnekyO+3er49k9DMc43eq2t
foOlcDOtRDVjpbwh4I/glGJYdzWi7m2eW2qX5+Z6a1KNBM2qUeJINrIjlpgTParyhoCmKJBGYgXI
LOpAxqrpW3FD3FCpG/5o9/W+YjLHY15KydFkf1rmGbGeLP8SW0sg6EI/kO2K9xIz1IbnYC5m3Kj9
OBNLP8ezeais3tmVZWQEslxcxt2yr/MLjQ4gcWQOzaKQyDJatizu+JOyaNFn5kFXOp0mp7W2g7Ro
/K4kB1zj5FIbrZ7p+5bFUlDu5/JiiW32NHJWN8QuyrtxBhAvu+u5XhHmxsq6cipz2aU54ilqnriK
nPjG5SaDSGbe6EPh5/GEjKaXw+UoZPJlqdr4axHNg+/m9EcFLMxxITznZrVl8xxx198Tf6Mu2nGs
r8rJ7A9rOVpbjWllNx1v229I4LiLyKV5MWonuVBpb+37aRi+tGbe3HFndsjTqNrPRgMXIOw0xMmp
mL1RIxQh6hGVkB0cE8GCk/+cYjEMy85aG4LTCLLCSd3VzbAN42zaWp3r1BTk+lRuCJBPrwYsnASb
wYekEc6ymDKc7QnzaKEZW7vfGI0uia4fRtl7Qk5qMybho8R6dGMShrv6huXCaZC7xXF2scJYn8iE
HW4pEdlkGHrXPnZNvfqZCKMb1bfFBYvfeBVKco+4py27bhnKi2kp4k9E640wiFHLdR2PbG9nWKEt
knAZ+bReZnmM68y6sLFBmYGsXTKqMJcd6rJsgglR+cIBSHk2E7ffr2lF1uTIuEOyP2y1K3H1r2cg
p/6aVOyfg3Bt+6925wD+jWv/XBDOvK9VdVPG2hM1b4euoAtihgmddTAQrF4NmMoGVLk91/9qfsK+
rlxPxVH1zPCznJDJhRfQJ/sQTiRxLEVRHmIjnPLNLzHK+LvyE5G3o9gV4WTOB5Uuo3usC+ZsvCtE
w+FOpIV5z7QtOW/7WqtfOi6FlzA0yscqh7MgObmMvRB0gEuo5dUKd50+1mQuaixSofkYjeNzdkYP
kJPn8FI3ychSJAEp3+qxnv6SyMy4WwkT2sq7X2KZGQeMVzlZ1FexGNYdSyETjif0zPS27zo0Ulsk
90PbUBKI4f9SdyZLjiNZlv2hQgoUkwJbAiTByUijDW5mG4j5hHmeFPj6PoxO6ZZuqVr0ohcluUrx
cI9wGgjV9+695yongABi2E9sy9q/cQn+aJuk0vlRtcr8BSlnOQykEfdLOjknZ5ncP14psUdFhp6F
mivsc5RZ0Mq1dm5fWLA5l0rxqdLnJveTaPGrIT479zxy2s/Sctq7xdv6ZSnbNsTZOe3iPiYGBJ7C
dTZATdTFXCMztOw0Zuzn7vJPg84wzfK9T8DkXXuqL7PjlN81b3JPGViBjQVJeKvn7CJ99nat/qP2
uvRztrMRCaxJyeKVRTyY27Qe7S8HIEN1zVh91dshrZiEsfLq20JoXc++2xPPKAX4E4QWPyezPX8U
XSPeTG02X7BVlEe0HTIupqqvESC0t8rx4F3RkcEedOKP4K41Z+T3uykowBSCKTaGk5B4i7ilaaAW
jHov6L/zq3mtCekrYwe8QHuwUqLprVOiwnybISZtnCpXT0teYr9eQe6Ym/WRpsT4jqKTiXkMGJEP
UV/ju5XaHNTdkvyIjZKB24xL6DWJ8CtMNP7EB+zD5A6NEmiThvBySEq1XscBaGrXej0Oa+hL3MXc
PYo9s19V5uzM/DyqB3VqokpjwVjMoxHKHmvesa+z5Mh1BguvAdPglWuD8womF5HCbTjf914mxS1v
ixUiL0WQOQIeK+jO7O78rp2d4dXoxscQWtqIiYUuT3PcL9ukXuIyqPqu/2giZ91Emb0A6jKo8KRj
iuPIBFrb2tqmZqbbR/UaX6d1sfES8YxazGdnBxgylnjc4WzXGutPoh9UV30Qkf6m63GTmfnRkB/d
NGMtIsyLvw568E/ul/VuEDbCQqWW6YfGKvCGfzrbmnlU5EFhOe7TI9m/7hcC4PS45N6e6iXIarlX
7BnirZC8hcN0DiSdvA69g5BnE9+FbrIRI+OjinSx3HqFTxE63mpDmClpzbETDRamWWSnNPfy12mM
Enwgur4nv1YcwLpmtylJTHwdTb38mYwSyEZcz9kPd8CUU2k2pCYv66XpZ8Re8HFjeyu3demCu1NV
r2cRqx3iAP8Tbu722NyytJmhNkdlHNpqtg64dZudg9ZzriCZPGWzbFmOgT9QbNuN4xRPWpDN5CBC
L4raIszcrDq7hks4Xax2yF959h98uXAyJ/Fz7GPzZs1Gz726X3TMoXVC9johyx4kithDh++xnKLp
mMfeGR8T4YmcgGjPDiWOqvg82zZ21LHQvtc5Gvo9wCcNMSH7bk3NgzT3UPuW1Sj+jCwusX65Nqf/
UMIoJ7SLWr1ES5BbenWRRcrtTZv09wYs340Drj2xGLZOnqeBHrCgraPT80yoOsLe5hRbliPyquzU
4AItR5hYsxS8RRvtXXNW3iGLiiLl/7OazJuyx9Nit/d1dvC0q8Ewnzq0YD9Fj/62kbifF97ieyNG
n8HuyLVMVIU/Fv2fjlWnDwWpDaQtGk7OOOLSuSKnivkp6rgUpLN5MvkJbbMll9vJ0WvqA6S1dTho
NkXTstFOI3l5hCzexdg9kR8ZdviK+n1BkpjAB8PNubPj/OTkHU5KWpnGEGwbF7c4MQ44hpcHFQOF
sahORV28OUZJqMW9DhPGrFwkOQTbXN+lSTUftNTlZEKsqiXbFEcM67Vo2/LXtHTjteb2BUYjis8J
vQkhWU7cmuJnjh15gH62w8dGdlQtocl6hVlqnQP2guVOcCDFqFkLYRIQzSF0s8WPDMrkkoNK7WOy
OEA741O+ps4llrHAIQxpDlFlzn1AAk1QCByB7Gd+u3Mb42Gd5lfK07lEV3HtO+7S+Oze0oB4Y/4c
sw0/RF1sndxhtJ4tUbrHSW+mLSkN4NmaSysB3/bTuDwQ32bdCa6glf54DG1fLjwamuqKoLZVGEHB
24P7O7pobTDyAuEme2AbPNOLPxO9wkiLDRhsC1ZPI1OnzrD1YHE4mzZrXT+cm6XYZVoGkcWyyfmX
AKEp5FUhmN6wJZxwWK3J9W0DdTZ2suIQrSXvPxaH7yJqakSjcoF2CILulMSt96HbjbXHwyp+wL20
fA8X3bFR64hEKuILYjUk9NmbwnXKjC/YLuYPR67NnRtwdhjoHnvPq6g+4PfS7sSB7Hu+tjnvSnid
kHC75PxQ2S9J2a5bnUvbLyEEI7Ro2JNZQ/3bTFobKXc4qzY70W5lB4se/dQVZ98/rpPc9vEevMIP
AFexTM4GvaYPtaWQB2WM3mV2Zu/FJaEWVDFmyRpCdjDJytz25ACgHzbIipUABFsHjo66Y1pMkXp5
x5STc0+oum9Wn1ZQAv72LUb8A9JNCHNGO+LzKLeVmAdw/kN/lF5+t0Hm2G7lIN53T7XB8l9dRuCq
lOrtjMH5zJP5Ws26CAH9vwBC28Ua7KKyC6NcPI4lJyaMS/iEq+GPLvY+yhKlZEq/OxYbGIehpsZY
G+6ZGsvQgx2/4ZipzjjeDZ7jrj54bn5y7aQ8xspaT06XoGvYSMhl7u4txBc/hw8URnqVHuahiPfm
NL7oD+ebu1STb8CPC1agODkPR+3AEWa4IvOa/0JnqcHISGgt6Vw5QTbyjgSfHyZ1Zgb2UOj7mC3+
rs5ldFIFgECwcH3o0XIRbao2k+c0NqKNqySmF3c6UFpe7FN5EGNyEqUR0qZDWZdI7bemkcNZt6T5
hlUEz243Ddh/DSjT+xzXO3zoaIEu7majvVv7tHnXZq8IXJMRZXUw6Jar15xAO00vQFtvua3DBrL5
52HmAMM4DmX7p0LcusDJxmMRuzpYG5cKiMYNWlyfO1ZMzYHNauS3piKMlXfLBYA2NSrS0H+Z/P2A
r445LiYQDh+j5raHKXPdmxore0eCDZq29DBYF812apW+c6bBH81I551Xf5iOpt8nRAwmHOUtzyXu
M5B7mtPtBpbS+zmt6s0863z0sF18OWF9njVQuDgT7XMJyCFwGmdGJ4vc82SyHU6p3VvFH5ofEkR0
efS8F6XnBPnNG7bfQzmkP+d4/LOQ3zI3elNzETdaVWxsJ27DXnT1jmNTo9a0gMJuaPq21sr5acwn
wZStpSEnV5gLOyQAR05/CmbdpbLBK0PXrflCyXLLafuHmNSTVtnevpdotZo42RRLbLhr7dpp+hyN
OUZ0Ms380HIcvHQIImS5ks/RNGBK1tq7mXr2leTo8E3vdhPy62RDuLZIBoiD2TKNcUXRXpRnXmqT
ruhM6b6sAZK3Br0JmW188AKPwdS09rtpQjTXAJAF7iLeS+lAxHXczl9pmeAO7XdN7oOr+TPqGEwm
juaNJ1EW89Ht0Amdv7mkZSVJDyWpuWQuX1sg00iKs5+2E5gGDvBdGWHxLs09cZQPrXEtvj1avk3n
h4ZbwBt7Ycjud4WVXrKIOhpPDLeHarE1YYrdkt58yyCp+BK9LRCFzn1RsDEi8jsiyaY7RbG8b6VG
wSpPWE9KwSx3oXzjx8qiwK6crdHrWweXf+fbYjpa+Vnz9FMzpylfx+oFXOhmnKpj5PVemPbjk4PI
2QX9OHrBWIvyNW5r9eFVwxFWHJkaBo5N2ajQaQtF0CI1KgxbS31IQZLttNwRB00kRpj3Yrq16xR/
xbnofL6h34z8r2ZX+PPNaDbwwH5L9lyvkG/qg+Dqe8BzP2wrNZ01p2Cghky705V0QwspldlkvMYP
n/2Ia/HdFBlNJNkyxptUc9G3GyK+1TCBc23QiwzJxoyxIcJtsDovFDCAatdXdalXS7HLNJz2gElq
DDpNpUHlKbrESwwgNK3xg9Jjij+idCsNuXibtjGRIG1lPfGcbY1xOS9O1J/hN66bOtPZeh1A8rpb
fi8uH5xjB4NJcVub+kIeCFNOs0Z9CLT1xYuyl9Kokz12lGYP1i1/1xAiA0I9txG82iZL9XSbQ+EE
HahRAck5zz0ZemKWWBBhiuYOqAz7NPeEZZVY8HStrQ5rQyC1nedPu4bnufAWPzhpbF0K3GNQjxIC
RFmRN3Dk6UQqwlmZ7lnGwA/xhjqNDHBD5gGMc7yaFU3SfCl+S1ZdsM0W+midTD1nfdwK8pfswz1d
ArJDs8oNI/5BUUd+7jHuHysTdsy2T7MI4mDUYy2IFpXtkb7zry4Dkzfkpr2ruWlyocrHoLQ4kdMV
vvumkw0WjW5YIKt7xA7i8+QsJ3C+2jvIdWBtDaMHdnEhXj3bFmDA3DwnwYvUStaGK5mMGhFOs9AB
RaJfAR4sKQ+gaUA+EXxPAWv1bchvQdc10oGCJtN4T73CPojBaf/2ScPVMbL689wxMOEv0p+Nyo6v
mlOb+zbpsj14Xy5ANACLbZwSBAmmprTP+jQEHZc/mn8MkgVsKc5eZxsvY2nERxw3xisv/uo6Omay
n+J2qGAmYXowKPpo4fqU2PqLFkI9w3/D0SdXf8EOwJqtxQ1FlMRIvl2H98UGIF3+Zgj3MnpQp+Uy
V3h+ascXyvoTARf4qZvYfwD7mdHvqEjLV64hn5lnA/nLu2djxCLv5VMwPRZeuBBCau4aYGCyPyml
87jaLL6wPU6h0tbqu8GnFLqNlZFcivTtVEOJjFkPBrgx1ps+TspHR6DnaZEua7PcGPhqWSzoHFT7
kqY4oiXNk5ubcNBbJfcYI96mJUHkNbofqQAWAxAaTL1hO0QT4xQWY99+WbGrJYRs5bw37dEiKG6Z
CYZVnXB19EoKzDu4VAqAqCaT7Y4nRX6FF57Kjosh/6Zc/zdmVg5BzgqKN4EiiD+Nj96sApA1dqNc
BeMgqrOzRrdRrjcndrznBPuoL6ai2dWD8atKXB5GOzUv2AUpyMgerHtKB78fnF762bwvbxBu6DSo
tNySLGDTlINBocMBW0ZFhgfAECGnLqOxcUy5Nb1lhaBPQvD4QVCPj6NytZDBDrBUVzwPNFlgdxT6
TrbDWXBR7106FsyVreR2Mtb+QKe69jQt6oEdtl6TxuFfR8QhsDpwUYnmTMEIpg6iFn95jJKDMK/4
p/Qzwu+6eVg5aDOLGYrz3GMzhKw9VOoujI4vZ1fJjZxncTQi7wV4j3VKqupF50u00e15103S20ID
fcV18bTAwPUTp7HQr7NUbNZcSEJRuDXw6nTDzuCGw7uQ1ai1HfAsxJtZ5nSD1eaA8VnvLB7mmd42
4fBCFl7XvC2e5vyubcnWEnswGbBu5cdr94eaxzBYHhVsjNR5s4OZmF0GvMg3HHLrcRkc9+J6Q0GU
PnuzY+fZ6TNvN1ret5OJUwHCkL4UubfsnqvgYj573ItOKbzqrk2DtMRPPWYf9lSzaIU7TCZOgql8
jvopCVYElpfONvGI4jW5E6TpTi1Ox2CKneTdhtwf4nDmSqP6OkARhxONga9NGmsrQdDuy8HbxOOz
Qmu6xHOSHR+On+9SRWnkF7Lh2j107F5Gm29AXNlngYfzkT4s6VJohmMM4i5Q5CSFw/t0Y+Gf3FO6
wG0w5bawyeTCcVLiU/d1uBesHJ1qb7alx4/RLY13vU2sxwUIZpyriuonlYZEbxs4pmf+0OwImvpt
cFlRFZqxq3m/XXDuZ9LXJqX9WnMuZpyH83M6r9Mhbqo82XiwXz/stCMsH5XU2vEov6uqmHzFjj0J
8jHpr7wXCBHHo1V8OcqbfmGuZK5jaeBNiEJ5bq+n/kFxYHtrje/20KfXSSNfv1lyfghoTDMpSnCU
y2YdUq6ZBTVFr4Vw+gOFQSuvq06fPmdd2m9jIhJQ/pI9VRXbGP4Bdlu4OWqjuMYg7aBdFcqjoSIu
55WP5GF/hYuSvo3F3B2Qo7jGVaOR7piorVDSDb1unLoBQyBx7flePk8flJ38SkpovcMy/GIspxgI
BEQW6K3xq+DCh+C2srCiDIaVSD/q7mnCgcKbouZ/AdTe/rI4dcKVUrc/qLLiu8Qv6/1FM53+J1j8
FLahEdW7Zpzs3xkX8t06Wc7BjWLngsqqnvAEQWye0IQ7Zx52TVrYz6Nj8UZLZMyDQorI2I2JY4aa
FnXoTwCtKZHyHpuuasNVcfrDpzPuqkHBBBVZGuqquzvKQoakkQNHnmVrWHyy4oILVr2wWUt2eJb8
dcXXR3d7Ww4bKNZOytcvm+JAOioJpIjsn3XdDtPWKvT22FOK+GYMnggMtrIhvHPzWsxa3vsycgEd
0Obhmy1kkMnCSQSqmYNPpTsUxX078wDHq/tdJcRKXHDP5EThSq2aNx4IchhXfUq+vZ6N3iblTrsZ
5+nToq7M76243ebWeoNgjhOpKb0NvRzjhuqSxXeGcg3a5aNJaSvRiSoY9ROKIMazsRVvcdMG05J3
5Evd9Z2gmR6o+BHpzMY5UErgmCu6o1k9rG5y7fCx68mOKHt0HxvAsHJ0vlQ0JMs2q9wWIt1Estpl
+aVYgd2tPKItNAP0CFQCtk2SZNHzXM3pblCa+owG8YeiUNvPyX9cq64r36uUs6POXX0jPS99HkEz
7yeKA0u/81oqqFBRMBxna+SdUtaSTB15lr0moz7cpYHgs8XMFwOcMPT0ZHsLV4LYtUiVmJzJdi79
aDXVi1pyEdKcOe0t5TGgEY9FQTwQxEM6NfHUPk5qyeCxlR5OzQZDwAYAmv6uxkcX0Yilxxom7Pur
JigHm6ctVRevTGbcUsDK7N26MS8ZEJldSWiOSKDxhf4WnbiIZOeC26Rftgw0uOSdk93wqp2yrNgu
aH+XIiOMJ8kd0uQ277LUXLBUDTLMm6Y7kdZLd/nY6/cEoB3Vo5yDuIpnvJXcWrCMVnP0kkzKwTjb
8lfJEAVlW1knpGlx41MF5epgwLyIaLR91LVKYVOXBjaKxl3PNEnJv8tCSGGP+sIMiOqmjnNHnYBL
WABeZlO9xqs1Xk0cuVq8BhXbvEurBucASjrzNjq9gqeYGlIdRx+FDjj5J1oy8T373lr/bWdHVJvZ
QVKRtTn+LrAO7AatiEKTFjMiMX1j7AUXhRO4zLAol+E7pzhIbCmoJgsZYyt75+f7tRhttsd4Caq2
Q1ffxKVgbFNR4GT9h25lyT6xUkKowMvtbmOxpmO5g36nB5aFFZaI5ehs59xBUuzEdFpWPGhuW42f
A57ZW7ZwPjatzDC4Mhh0Zg2YwO5JCDk2hw2aOfd/EtrpfYD9ybo4A9duxryhh1q/oTXs0pnnl9zN
myjs/Peqlelr73XyNwqcd7ZHcUzHzGxwfEZ0vrgEryrehbAXOgXgRUOQvdai7TZ2VQmeCure9Nxs
vmaP7iLiwI8aEkVjxImzIPnFDpTJw2jNa2wA48cYRG2AW5VXhH8FQ7+iI6hXln6ilYyvdjYgMGl2
C8VL+4w61X15oKEd36knHcckmDPmeDv7FbGsZEwAs783Z5GFeHboJqjH9geLoc80WX/Oyis4xp3u
zTSAEKdYy/MNx2n6QcPA+mNYaALlLaST+em4pzNr9ExTOulel5kliL10olRYVc/uUq5+VLnOdSjB
vxpNMYfg3qcV/oyLw7OPgTNUDWjmeKYZYGYSHTTSqKb/z4CTs5bYrbJ7RvESmy6tBVuMuFehqxHH
XxPNxfaujOfa0qczzk3zOPA+umPy0PyVTX/ApV3dCju2sEwO8UcyVOYbjvAcrwOuFdQeHTOHZk37
fnzsx7W8E08ZwByqQrrSRfACzT13OYQKGzMRVI9pm1YLi/YppQhZzDQ0Yv086xTS+kNlYPKpVsdo
sOXLLCAxRf2L7P9mIqVGs45AFPQZdoYuL9YtZI5XyW7fJ6kD85u36RZ9tzxrhXGzp2rdPUp2sEmu
8mkBqsq8r9RPEhrEiHt3dilEimai2vbqPempKO+ItN6LoVnqhoDt/MQhXJ20xUFXq/TpmHUUU/px
XECArhP3xVpQGeGjfmD3Nx8NyN16IY6X73DSdHuOUvwuQMCvo1HeMe/lZ8WdK8zgJgfW7L63ZZdQ
QtuC7Ghdlb21+HVu86SIfOijlb2rdkUj0NwVc1M6UX1qrheqXyq/yqOJJN4iD32S75NyTo52Sc0n
1QLukcDZUxMRP8E064ZVvVQHdhmTv6ZNyTdCzUdItevzmnXsNzspyVu6pL4iSssvfCXMH5pj3t0u
omWrmW9JF1eBjJji8q6PA7pFk6BU2XOCTpjihgotV/L98TCtLiAgKJBR1VNeT6Qwuvxgcp19rjD/
hjND1NlbygXCCSavSyO9OmTv98vtm1dLX05xjGDkavaxaktEG92NxzCLlP6RgJze9VCw9jjtqaoa
JS+uAU36UGXVUdTOSEiQ/H4CFCFIhdG+F1SIkJSI4LCXBjTeDqGakl2nf7zSoYi1hOp2cRtnoaGl
2DoIljwATMD184EFgBoXQ980MbpsYunFM69p+qGQ5NWWk6PeoUnqp9GY/jSdYNfTxwAMU1zWmwIp
8on3lk3Ppbkc8RPAovdi9foISz6RYZlDoALrHYtlsV3TiJWUJ6o73JHuPtPjuo2Tsvlciil7mKrV
dFKl3vuJJ9y/jjKj96nPKTtYGUofHYBtzjd/ba/IS96PKi2WoElrtgZJrcFig2tiAyU/ZLNdH8pE
ghhLnfTJrHoW5WtC+Zc3m8ON3UDyq5jRk4naVBbBvVxhdxDOaXF660Pks+J9tvZsDZV9GtfF6/wl
VwW+rRQ9wba8X23kWbD+RfyLJSF3iOyxijLb7DllCC8ZBEb76A4fj1XQDz3ClbXxan34XCPHeGe7
kX7iT1uv7DbMbexF2nbtvOxPolnivlC5dyDtVLxGWZRskQUY7ytt2ZheI18e4MB9MrZEQF0nuU8x
8jmRiLE4DgSN/tKoMb1UHK8IM0t0bb3WtvFOFGVYDpm1hSATHcfSNHdtz1nD8Fzpt6JY5k/WLM4F
yarYujUlUzzyVn9FMbBeyBtrFLQs+Uteaz+zvnN3Tsf5SV3dkS7yHjnH7q5xq8S3TS/VlskZB0ZV
DzpnYgrCrKHhamgp1u5z8PGsZ6Y79HMugMY8dkFRyWa3diwymgw0TeMZ4q+RudEJhw5J60YbO+ba
aATgw+WA+gkVHcua7+HctSWPLaM+ozPbAtQo4z7XfXTPPK/exhgBXisYIZyu3HlsZmmOX5PUnZRo
aUl+6vNCvTmwFUMKIBGegDKgWXOtDbgj5z+8rFlYRmtR8jFZkp2bV2Qzawf227C70YWInuU7CQ8S
w7mzfldN6uzdBPWuH0o6vBk5QRaQGkTdWV7Yhg2hTSIUd99j997oY/8Xc80CwiO2X1ao+odpGQuf
nxvEOlAhxyafHXYaKDF8VVtSRgBL6B4HwIauSrISW17KY4mCXaonmLDP5SoGnHGgDEcvcne4ybhz
xilpF6Sblx7+FBNzb4c6dnSmKlfMQDLQ3v+uGtDEhezLW57wGRBSMndpgZO9nuboqctG3O9RT2RF
8N8frxgFN7m0XD5y8YcXjnaZoqWHCEL9uLaxi4J30H/gFcsyAj3LLplmW/iFW/+x4elslR0Vn8Ww
gOFLsQy/QXeMQhv31Q1WR0apWD892SaiC3tazLD5RKoisbLq+f8L++G/E7bt32AGnOv/tRv+bQCR
/p0n39Xv/wzqwO/9tx9e/AvzhOvCiXCAb3FO/y8/vPyXDb/N+N+m93+74U3xL4vLteHhnqcB2rH4
w/6NdDDcf/ELruO50oT49rDK/z8Y4kGg/l8+dME6QAhb6g6PmQd64v+kt1FFj1hnOsY+zmzGEsl6
cGXHU2tkt6X93VMr+CyWB6enyXU/zlcgAHq+4CI2LdJBsy3nM/eRFPgiUVEIXS2jztu4VgE2x9WX
MreDhMX/AcPs9DNJx+GgM3TBEB1iTLfeWqGc46ZeD9pSurnvylS/EzY32SK069Uw4aoUrTVgjRv5
r3DIB28yh0JrGpBCjPvdnxjagD8Q64zoA029gBZx90kfxvQcu0w2C0vDQJMjmCTDTLbWUKbbfsgw
yrE5971kpaRXsBtIMtP7nZUO+pJNip2zMbKwoY/6iyTue80bp6WhzpBBidIqGU9nSkJEagSEknsQ
zwCfWALFdbpJjO67cPFBbOa4yPaly5ZtE7MCmLljMFALe3Sf54L+Dadt6tvkWs1PCkNaWHD62Vqd
r8HTLxS1UbML7n5divM0ydOKRyXRMMba1niTVX4hctcFypLDzuzS/erE3WEGbzXAsXGKgnR82Vwa
V81DkGA1fB1AhzCMonTp4NHSZ6POTv/0ADZuaQUUKg6ACDiwdg9kJB4Wj+XXhp1V/U24cbksXRd9
eYQPDtnqNjeY+6SZ8GE7r4WVtceOmS5UCMYXlSRF6+uMt2xShxzTyIN54ZRKhlPfyrCIx+ltMm1H
PK5I3N/VCo/J1MRZly74H6PVfvXmEEGiACuGoASOa6xm+WMuHONUGeP8KNulnNXhE9lG2HN/p85M
YQdPZQiFQUIvpVJpr9d29cVs61wlDCiIq3r2s2vqzwEy7KfnrXKP5pbf6VGfbmRqnfc6pYuhSRP9
XKWtPGfFGActAyAwTXUmg4EwpCuavfBdhR6VF3taq41n5h10VJWWlHlZOU+0ncM6YvznvpbkF/aE
GI2L3GDTj9HlvOB7oPJJZPJ9kERPffqvcEu26fICokwdyrkXN9KMo0VWoJm+Tdudj6zEuFmBVtlP
+Tp8zVhrzxEhdkrFdfO11x/aBVyD+WqyG/wqyFh2WCfWvvVZr9rtk6dzPm+iudS6AOQyZX/0EW9z
c2afFM1uE2pDrvYVZ5flV7Yz3ybHKd+tmrZfrFP8KNpcyWSLa5KQGxeT+sSeE7BtP5VHmRlERlLd
vfK6wASbp0b6xIrFIzRvFbd5wHk1OZ5+I/IGo8KQ9vLCpkIgBA892d5W1L90z4iv5FUSLjK4G3eA
3fptqqTebUwhgYxFeUvcW8y14F9aZVdjNasLlub81nfzuB0iVW2HQhSYjywVSslicT9oc/PsNnN0
ZVkGIqIELDA1A6nzXrr0ttmELTaeU6RnI4uMnaxxWImkVycdNOFeN43hXOnNjNWnIGHDyLwSXCSS
5xvLW0N7nkdxnhm9iq40fgpjrffR3MIfWdruxa4wTqYWInhaiHQvU8F3a5nL/ImSnfnZHYV6Xmyb
nifglgMXNSmJuNO1KIdQa/UulPWUnHM70kOPTfVxkFp7I9ZU3lJb2u+t5sxwFPX6z2ySSAebVRvQ
xFztRS6jcZ16w8Ya1Wq2L5o5Ow1z1m+gnmUnW/d4pJnR/jIAugHmouYdXz4GBPiW7+gUyL8msGWK
lRiNTbE4u8zyBJphnuz0HnV2WuOe9viOpLjWG/GLJbHRJIk7ULHH7vVQ55V5Zg+CL7R07D1aCV65
rFuDWGRgqbvR+yDKLrkzG+O99broxv+l6G2Y5Uc6AwNGLkt2g1G1T/i9xqfJQUwAgTDtLGGUXwbV
jV+eW5Y3AkDEU5RGKBkNkKedjvJy6kzWTBqWCCKLtAVwqyWzQSrjmBO+PDaseoMZ5wTVO6K8IQ/W
fpanv4xOuaBo+mPDqLiXnGr4X78Yllva9kZ5pwgTj7FaSErJGOtWwZq71+fA6UwsCN0Mj0uOBuqs
s6xEpvUiaZJNB4Fypy2mE/tDZzbnRmp46h+79G6sY+5wHd9I3ahCHKuwLlJ7Y5kf3dIdbfxhF1xV
YYl5aiPT+KK0roMfCBllYVdaZmUbeuR5tkOHs0EgtzTbrhvSZSMeg+ExN4de3/AzKTdJNlYu0JER
wXzAOpeMLAtoTIurbacofUy67guuFG9m+v5a36V+GmaNbs8vXb8uBGYNNiTtbO9ItUx3k8VZuR3B
GoVKNMu2dN2HlqK8zZzdKWbkuSnH/gaRoPnZjGYeRp7R/GxZpxxVw8dT8cxDdyjxbavGuiR9Y8Ji
JOMi+mo5idnYD+a6htBd1301G8UHMe3fxFf5Y6PvRMk+nMtiy6eihUPNWtaiFtSuo4MnkGIU1V53
SJ3j0cpqnc3K1DO4a5m6JrIitgSwfTTp2tMxJTGf7soxBdBt6NpfBY72KAxoR3w/2jNq2hiaKx11
BMHr3+VQTqFrNBTT4gb47hJ0bSx4Nyxw3YZ5b93GUxm98APAXKQMF6Z63rnfLpW7W6tvkyd6gLKA
f5AKqF7RHa+v9a0wK/3cp2n5MU86aistOCQXNHIzOwBtfYh9Vem8nHTvL04+04cU67FcyK3HsrSj
izl253QrsO5Ze6dKk0MFeBuoQf4/2DuT5biRdEu/yrXeQwY4HIBj0YuOeeJMihQ3MEmUMM9wTE/f
H6jKeyVVVablotu6ze6mrKwqmUFGINz/4ZzvhPEWY1F/KMZRm9BUCjfbE9da3lNfxMUVgDx4cwZI
XCTt/HujIzlcs8L9UieELo1jcyJZMbsLOjv+lnPiTPQL7rDORqYgLQPGJxtDNshYodYKGN1j6/XZ
bhQFi0IF4BJjYhTv7AQVMckw5tb2FzSMEiyC8lhstTdU92Apbgz2TEVFENbYtMemHMsN0wqius0R
mSylxZrEpHDdtMP4NjBw+z5UJFzETvPqZf1nt+qJ9cYNVBITFbpwCDVWGA8ZUlHaqM3Q+FCsmv15
lgS4lQG8DK+NckCCXE+tqe2TXatHMQ853eaQoqkx1IaNdLuJWm+REzOmcjKn2EUkyp1xjgw3CHoJ
HyVD/QFmBKmGjuWy3itc8BdT8KbQfO34job7IpptPgadP8ZOyVLNVuGtmUfjvp37bmcs6D03ytwH
9F9AdQquznUiSCl0ZJcxre798ESqcL9rPdz2zejVXyyEnVsis4LbPAZUAKXdWzccUUzyE+dalzHj
UvYd27A2wk2Q2ai0B1XAF4ZQ42xnBpXQSOFerEU8eNsoYLWUdF4QUl0NBiEApTx75J5sLdTihxwJ
10PQ+aRoVLAoNZ6egzPJdJ9Og/URokW5qkRrH1K3H45xFpS33pBBANDujAQlNI142dh2h3pIq3sT
R+dmFFjkZcy2H6Sk/MhFh/XcbRTdQeyKLUPM9MTYVB2YEGqOlqr4ropUXTFqy576tMj34LZYPJoe
qssUqqRfT3KHM8w8Fn1lbVh/+Vw1UwGLfaGRgYEZL63Z3Tlmu6NONS+pNydblTXPxkJ4HmSEosH4
VJA8tbLD0nmyyb5D0tEABi1pWirXa9eVMMdT5UTdtgmKnH2UjIetXrBDuNmNkk2nRhqVd9lwb6ag
ddCfoPMNEfLrEC5Rg9f+L1IlhPw158WTv/dpS87FT2EyhlJzQoJsdAB4BSzKhklMpLwHLU3FO+Ek
hGYWg/FESPr4qCzLf5lUX90Iwo3Pim3OJyaMyVb2FPho60XI4GuqHrGeIXJzjHqDUAHfcOMbt0Xf
iGWeHAs2MXwC5tqXlBIGm5QX6fqGQVGD+jYAkbqHjiO3gFzOSsXG19Atw41N3tONkWTtIW/cj7pu
EeR1FfbX2rdehNbeGV9Jt05qv9x4C9+rSJk3yyxl6O3YjbPJazUfm8jzXqnUw70jerIFkuEzjo1b
3ekHSYXCrKVIN74vpo0zR9Ndr4tLEKcz+XZsIJ1UYdkxrQYuSYoU091lY8PqxAwb5010NSwGgyg4
LveconDb4/fGUUosPQNQlXLERm5/CTxvwvRJtQsTR7h3Zdn2Nz8yy0eOA7wGqfjmaDN+q4K531TS
8LYDvJb7EssukOKICOnAxTlWovI+y04jvRFpwLh+BpzNKCqet1Npjt/6dnxpoxnHuXbinWzybOeM
NfnJIb2TWzn2yibc+CoYUKlumPh3aBCZKBPFgCxNWnN8g3SEGzoqBInruXsbg3Mmu4Bso3u+6P4R
lvNwFKXsjzPEHrjpU/u9ijpKQVILx0em/yzlNfXC8L6i89bKMsqLWOps5uuU3Nl7+S2WSpxbmKI8
qYZ2yxspdia9PFuaAbSwvVTy9ntRr5b6HiY9lT77ODAkS/0/kP528ZeeIF26g2zpE3TWC7kigxMT
G5aaXVX67WO+NBhLJLFcuVRmHEZLC2K/dyN6aUyASgy3+Xu3wl5hZHwZcVmj6l2raPLrrQ2Pl1E4
8mr/veVR7+0P6b5FdehqD09WQxrw2Dj+dpJVwgee8uD6aHrWISj9z6B2BC5KNACCUeOtHNHgTWqC
ZaiWfmuu54eqke4mM6p7Q6BjrQzeMNuoyvtcWyzXYyplwjxGfFmUwic8FPUZISQGgiboECYkulqT
pmSx/+VzWEehaT0LxstrrWz71lc4+2o+A4zYS8tIOOK4Tt/7SFB46VWUdkwKaDIlmSDr4b3zdN+7
UH9pSCvLTvf10qTqpV3VlhteajrYamll46WpzZf2ll9yaXRpeZul+c2WNhjkZnqvltbYMUL1qZD1
pxFa0Rd3aaD10krPS1PNWqBgPLt02vPSdEdL++0vjTi6d3rybGnP86VR75eWnZ259zwubXz33tE3
S3NfLG3+vDT8CYd0jrFp1fV1hhb4fTJAxHD/pJdxgbMMDkSHGvinWd2/QDBYvwMYfhyo1IZimdp4
jvz1QPXZRk0SOvge7uPD/GK/1J+Nl/p+uG7viFIpbozsr2Kzluif/wpKeD/CLVP6niUJ/rRN77dX
HJgXAD2Jg33vquBLVrZxt25kMl2nYzyLNYVhdW6mGi6wFabRF8uZu20lg/T7bDns4KcpDnZFMkBV
FR4F4hYlKVeSKCvP3JPNYzy3XeU+uuQFsSMryoFAFIlIctulU3MY67K+2HmTnlxUCOw0Yr5uTAdW
rqfuNYzwfU81Re+ckzMjrXo3tUN9VqUzvwL3DI7tEGTHvibREaWs8ZTHQ3NBcpeSMELuMH4qaz7D
YqkeIp8JvhziBJvgMA6bZIybjzIEWs14TmTPf/4xSri3v76pCxNEwg5hirrgPX7LW2JxaNPr1cZ+
6pQ8FdBoOhEA3p5IxxEsLBg/2cAw5AJQxIgk1k6sQWQLz/rUqigq1k3phW9Tr4dTnsnpjH+3vSU3
w3+hvis/2qq66JhYbW36M3tKe7hvsCnoFavrlK9mYhMT7k3pwUQmSEfXJajyXGKHTvi5Cvy0E7+V
DSiDAjlA3trMmvV03mGpRizGfUSsDFdT8n5Nze9Xlny/vqLlJvOXO+3/yLD+3yaxLBCd/0w9+38j
wUy4tsVY+99P6m/1m/4afWua6edB/T9+7B9DeqJUfIl0kQk4sJafoTXOB0fybXWYSDrQyn8OMYNn
Ixc4jWCo7+Mm4+H8x5jeMj8ogdXbt21OF8cGpfw3xvS/nxyua3tKuhATmdDzX38L+3OILTJ1peut
oZxPAQAGtAforkLtrWHMIXWs6fBD37tUhf31p3fqX5yTS13586H1+0v/dmgJnuc0NduaA566K4zw
YESYH6o0+DLUllr9+auJ309lbEmeZStlO6YrJYuOX09lHChMcmQx7UCyyROBvPBBE6/ajEqkHEkV
YLMk2fNJ19ssA7Dve72HGtd0Nr2rX/qywGcwhx+TPL2dOu/KwVEBk8JZdWbwXNeB4K3q8EIz+7ZY
Zf9IOeKJD/8zG/A/fsqas/7Fr0+inVoo2TwrPFC/nUaiyeHy9TUWw7QrDx4JVe2q7PAG1T30F6Ob
nTVaMoXa1x5vifqKH2Tg3IixJmNLgGkwdf2SMspHVml+MmRxweAHhQ4Mr9c78Es43eouIcaOf1bk
A1JzRSkYDmqP8rNggjPVx7AW5qNRLJIsNrCHkpzSCS+QR1wKDI4kire9E91LB8nRNHxpU2eVDlTB
GrRowDEVxumdF6X3VTY9yPptIvl9RXbdK1T5eY/3c9p0du5dlY0PlseqUlx8Wh9FhCAYNEyGBoM/
Zizsj7Kx7L3IRPjopuZdYWSIQEnvvkc7k10EHtjPKOa9fclSYT9GXXMWCVNqWRcm4dfotBlV6/gG
dsqwktkAdxhbyM7xAmCJ5HyfpDEEF6XSmbCOpEX2Avdtztvi1LWleoUOjTG8iMsb5SzMbr8K9eLp
eR3pGJeltfgCIxYJhu7MU2+dwUAO14NJ3CvKEfY5GOPLneOK+VRoXsJcGKx9ARqVHftbHCdvcYjl
EPoknD4mZDvpWndGi3axnCLm9dmnWEWnWvpPYe8iEeSjcVpuYavlBypcKoyyAsZCeVtfWUpsSdN5
pDUufhz2//aBFL/fjtDKJbeiLXkkBRvF37Z7JHlZddVN1lZnWRFu0Ckt6fR1h6G5QJu/B61oP6J0
HS840o3XKHCselUp1E1BXJcXdpBPo0D6A4LyPGitvo0ouR+IZcv2rRO0JCQtUkm7TJ/bWusrD1f/
9/+799XP19X/T7GcoNP+NFPgf7Xtr5lhP37gx23mux9My2Z9jGTi10hO5X/wyNYEvia560gm44T6
I0fA++DzeVs+jDYLN7HNVfDH0pmIAQGBTREu4Di2x3X7N24z1/r1sSSL0zThwzGFgG7MZOM9Avan
YUYZeYNJf2YfgggS78ocDRjU2grIqjRB7y9hLHN2q2Kw00BCbFWsccbT+FJegQqI3hNcmvc0l7kk
2KV4z3ixc4e8l/E9+4XQGdhjwJe3wrLkkh+LK5PvbnySTsb8JEROv5Z+Hx9B0JNXUrS3TKnEnY+x
4TrEv0v/YhSXUfjxsSXV6koL+cCelieetnZvgjfdlHBMrkBN7FpVbRKY1VvHtU9eTqxMpfVmblik
Q4ehi1w0MXOjyh2FImEIKSGTtoO/v6z9qyA0rOveaMO9nKPXworjMyxRtSG3xF3PZuvvSsd+Q8vD
zdG3XwGRqH3KnGLVtQ5DgDGY6KDK7m72/eGUxmb05tduD0fSak+F1X32RkNxdJrNjq6T9Gqf11Qx
uPXes667enybNd5kotVRqCXGtVvD1U7mL0jBj0Zob7o8eB5r+4xA+yJRU3aTPuXS2tM9gunxaOIk
8ONdMNpvWVbtW8mlkLoThM6JmeNgP4Y+fiV22TNXIrSLnGxBbKnJcxY547bzvBc3MS9JQyWhvM3Q
EpEQ65FqIwSZrLQBI3VgT8d2BRRoOcHckfvRwCCgs+42bSq8sPPY5lsJNu8wVJKYUu47Rk/m3Yyq
4WaibcWKLvVr3goQUaXbh19F4GKdZ1V+C/kbTY81yK9No419pmt1k+ehd7ZHd/re+B1xLDIGgF/C
eTkDuRguDBtuTKuKv8tmwKE+Mca2QoM01LZEsRNn3VuVEh6Bfufeqv0T67Scfs5CpDUbjX2DXhTC
fKZuSb3xN4M739NJ36W0cEY4eGRSxcPR6bP4HNMIImNMA3ELrKvm7J6+ZtQzO2Vkr7mt+ytKjaMh
SKNY9aJN7z1Pw2kDhnEeTYV3xAUlwqQGS6s9r0tqqnOXejeWIZ37Lmxb6+J5gFjx/xVWvSkmI6Zp
l2mud12O/JSx8hDix/czF2Zezx+7ySrJph7xBeIy3HbsYuRMSMGemASXPxgy932jlI8dwc5bDH+x
zZAuc2fTXOu+phWrsIOQvOMx14PwEMUuJpEy8JhbB2xxw8SiZNFGEZFHiagjvBgyzruDtvyqW0di
GXlQFMbVM6AZiKp8n1U3b9JcLaJgs2TR1YOcv3YiVNyw7fDCn4M6yoadGh3SC0LsDwoHLDujY+pk
Rvm9gqjv87qYFZf1ZuavQ0xRLhq5oJAkkxDZtp24Q/N12COJ2Uc2+dqoC1DZbzv8D9EuyA3VvpWi
Z79QWgp6nVVOuMeIiHBeTRFOz8XAN8bvEixkYaOmTRJYMbFl0xiVB/geGfqI3mCth7oRUqpTZsAm
UfTxZnmpAU9AbjW/xlOamHxDOlzfIsZdmiZF/gAUv/s2BHUpcdADBWQLGlvprVsm9PCzloUitwrW
0XWUAkc/Y0uI9mE/Qk8ijAAjtOkqItPgW1eIVHTkWUeoN132tW4MHe98L4WsIHIVgJMifIm8KI9l
zqije7JezC1GQl5QV+kGS3bPH1pFnj5OAXM1ql2WduV8cg0hXlM3jhZwa/d5KJakvywa6ytdtiDd
IobaR7YO82fFDNKJWuJI3PaRDcVj1I0vqiCtrS3q6ZNyhhqzZ5Td2YnFsReHQAuLomMB7ZW7nl3f
p1DUyBvtTs6vljm/Da6GrWPq4mOA6qHyi43RsrXOm747u/x7m5XbodWyOUKHPr90TZ/ae98IeEcB
uSw8moFJf6aMmhI0s7ZGNAZ6Hw5VJzblEp+3FUWRDWdO7Y99J0ePIPa6e0hyL7PRL8Gt3WWeh6cO
ciF7piUOYsLSNt47GUScQyYhCfZg3+E/elb0hmTHclYM89poA9A7fmxK/OSvaFK75jQDpsDa08et
uyLfmREuUzeUtV9G3D5qhViwtFYKSynIrGreEa0Ja2Vs+9uum+IbaWCw7e1xvFK2vptSLY9B5CZ3
CtEuumikisZsetg7svFTOzrVXWWYxEj0YEMf2zmb7qaAofRtD7H7SwFe+0BBPByDPidTim16/pn4
uKX4xf7mic6/GdmYorG0EvUlZM79TKhVUkNNJCuE7aUOCNbpbPVdZXN9qSY9fA+QNep17Jde9ggZ
DT2lZwB1E7YbRVuvNJPse6xceFeJEZnXad+792Vpuc/5YCT7uI+Ft/MlZvWLBaCNU2GKtkbhN49l
WFfhmnCy4pvwVPm9Bwr2MtQC8lItiSV2nRwSFO4C9OA0NzVrSdy3YdYa+RWOdfkIlKbOL4g5VApW
opQu/mujT7aQ79WLV4a2WictaQBJRaLCybVS+caUur9zU6EezbLIGLBiO8EcFHhPWWM5r7PmBokn
TtWVl0/hi9sb2L1HFvLgoDMAAWBPN4rx3iHAl7W1QseCaiO6Yy8F0WChREzv6ME0OCPKJt2xt0KI
MxuThNPpz+3TGFnGNVJ8jDdjSE2OWD6b4YcYkN4Wd2IxcErW2bRqTNiuWNimjNw04lDabtTEl9p2
69w1SZ+95G3IQ1eGob2wfPrAhr/tw5nzi8bGLhvoLgCFJIwGEazJ/VeHmLjvEFwZEwmt+OLuDHPC
xzWWCfINA0/WskL2pmpToTALN8OQhYztDbLjVrFCKL4PG6JALnFhuNO6L4b+zgKDEJ5kNTvmZUiS
GRO3jyMddfzCjx8r4JeJMen7oI6d6mMACm6EnwZuIGGZ6rN7KVK+8j72bcRD4BhT0MP7oav9x2DM
3TtCRgaE+wHnvgvG4mDI2T74jho3lYjFgfssv7FnBN+4RxiPSpbmxEeXuIaTdr4gD1TdqsCod46h
ddXrCjv9wAPRN19H5ZJCBJaC8sE2r9tpwP7bBPcmX3jW2nGw7Vx8Om1W9S/K0vU5T+LwKWnrbp22
A4Ass3LDR9Lm4IhS3RR8wiWch0nV1QWRvEr3tpSJf8D1yj5vrkiGXQdQGrpbASztRsE/g3QU2U9y
IPhnn5EZCrncTTmWGT26KUySJD+C27efJquP+ZinyQu3/qT1w2gnQ3W0JjazkZjDN645DsugGXCV
sDW1w0MWm8HWov/4XFm5f57wONzOsrytPYtNN4QC+nxCAptidi6w1NSGzda5nsmBKET3SNZ7aq3I
lToPQL4+c2Ek7MNF9lbpqt/Xac3sebCNFDwC29cVrUz9FobMdcrSCY5hZg6HrEe9wfQaZcdKxk1i
bc3Wlrva9hYbAsiYZo9NOgyuWOFCeSkHbErDCOAvlQSW1d1Ufq3a6Wv3HtvYvUc4lqZY4hzfox3x
RxDz+OeDrWVM9l9jtH/ueH5b39oAd8wSeOBRlhmpfrbTNqciM5LHv/8yaIZRDNPt0+7/RpXuiTQt
g8AYjt6ILgmXVpis66kmguzPX2cZw/365yyfryUX8TCrk98zny3fEB2OeX2cdaE/J8sN73YzHUE4
sXslUSaNv2U9cn10sjkqzj9/dfHrUHJ5Ny3ismxPooL2fPf3P5Ow+NQA7tkdZRNXO9AB3QPKG3cH
1nnmIW2zO1VDuUjh235KpxKlPdVEb/qPM9WFfC8zrBAP9+I1cKn75/F29IhKcu0aZb9phoDlk7nD
mGQMcXbTou0gr86bA5wVEXnUjv8Xg5p//oPohBnvCv4yZOJLWvfP2/0ZIJKXlbo6znHbYstPY8AJ
PYpUc4vSzeeODzNlH//8bfznF7VN15SWhRaZzt/87ZlswN/KHpMALxrOF9sjYCnvsK+Ep9ib6s9/
/mLLpOnXJ4YXs5aQQphDnE7LSOCnlj/0bVFkKu+OwxwbW6cRb2Nq7HJz7P7ir/rnbxozesoQJl4M
Ocgk//WFRN5aFXra4hhDQulupFWRcxAWiK4Pf/4XWf/i/XN8SRdJmShgX/32oYVpLBNndrJjx37q
HGlKikCPUXhh+mHrTSps0e59HC4+V97Q3qSDtiW7JdzYS8mn36u/ysLnDpohmA/je33YvNeKf/6r
/tN7YllMo00EY0tYvLOsMH558xe5Q1Oq+EgGsOkdK6W727EcaZb+9uvYfO1/BFWy9PjtvXfrqCXR
RKNHC2gGNg3G55hQ8Cz7IYf574CGvwpowJLmcVL89KlsPnef/+Pbe1Tp9ef82//8H48ceaRJ/rzp
sv7zx/4xHhQfWEu5lmUqe7GYLHELPxIafOuDhcpRSJdTyKIc4kn5YzwoP7ACI9iBTZdUrr2sZv4Y
D4oPTPJMhsy2EgiPyQX9G+NBRuO/nBWeMl2bby7/QtcVLNbM5f//6ayA/2FQ0Vr6AAJ7QqnWUdwO
6pD3JGtCyH7BHQMrc4yytQMlas8M8BvRJs+A7V5ov7CP4Brf0qW/0f54q7TLkYiPrt4YIIwhk9bF
Axuj9gzrKVmVsAShCBJPCf/4zq0Mst5p5w9Fayg2bNW1V+EGb2Oaiql0Xkq/qneunu4xO3/Lq+zW
mpYhR0gcXuEnRBinxhvL7ms7awioLo36NSrrcOUgaiWDaiL6jZgZXjXsX+M2OxhzeYG1RoJMt6Qt
5W54G7Lc2MTCMbZmjWvOsqHLVgziz10i5xPEbPcSFYE3MiDAxobaePoY+OGjGaefiSh4Sc0uy1Z9
N81XhifBkEGRx/WsmzWKLw17TOr7fEpAdqbyUrnWeBQpyI45mMoNjnTs9zU+aR9F8zRiBncs/d3S
PiUsrAarsb07CRAE5mu0jeo23U+tQxIi/rIrD0zc2hjb4Itdh8bBlY13ilpc2CRkCdCxvnfE183t
muGL7tzptRn9CL8ooT8Vk821IJxhzf6y+qJRmV0Fbm8e/aFC7IqAfTNnjrya00bvnLz8llgEMxt+
7d00CIx2Q4iHSCcW1pplDARbSm7TqNCg/+rmVOejuCcE+a2qAhi2xP7cDJlOX+xyepEKNgR5Ayg+
/ASiQIsBp071ljB0kDyQbxCQ0X0WNIDeO4EJ+LHb84/PXTZFOHm9btvn5qn0XB4AlWYHsyKKLKaT
jV330eva5KSQBqAlHkEUBE2L0g5r7aJvvUqWgG80Y7C9coI05pSOb4ijdt1V8okkhmDrhQYyzKR+
5nn1v41LVrhpFPn1jFp5k3dQrfqqfQwMEFXTuHXJ6VuZc/sxmWXKcKGn9i1I8xoNQO7FaB6Srr3H
yzlu06W0IaWzRQZddh/Je4P75ap7ev7HeUxuC5uGzuH7vu4j6a7wedj+yqeA2o/vdXXyXmPncyc5
6WPUEOHUVLdyYbBZDgrBCG/9jd+KbFvKcDjmsQVRmWfwJuza/kTZER9QuEyMgiKOM7/dz111pYEz
Q4jOGvvsFGVy3yZS7UUlJgSL7UcL9fRD7ufhaXCVebA6XKiddJ+w9QgmkH3+MUPLv+aj6rcDuVId
MzLC13xtBJ+aEmRdkIr6AiUwPM3TwEyTAbhkdEslstFB860kHXYTkgG/ckfM/C6EuDvEnFzdoySv
jat73bXuCbWMfYPADsghSVUr1x/iu8FCbjhxqd6Y9KhsS935azdBM+xmJn2DVx6UyZBhBVzkLkg7
UGAGEsQJxtCuM324vG3gETwRQjXqBtWv3UrFB7jxRbbFe0KarUHmnT8Y+nlqffdJs/Y/oKoPnuGE
B2vD9JKd05uMQoivOSZePZ1rz4mf/LiqL2FZu6ROOrO4z2ZGA37ezPsc/+2zW4hnM4KfVbpLslRY
EDoy3lZdL76hrO3vY1C0G4NydF7ZvesxIWGgpwCpevDRv8B2Gb6RT5XfeJU9nPzJBewG4WlN6Dli
US/DXE5Gk5JZdW006hwYuQDng5YSJLS/qErzyS4X5M957APBNze2E8AAKCSrPvLOkh7sdpiD6hJY
XXITmb61Lk190W7c73PZ1c+FqfVKlHnDFmPSGHkbc6Ox7xNuiOK7T+bkqff5NbJhmu/ZM92NTpFv
hCpISqcfP1aJvuMeMo4aJMTOMZ3wS1PmZMNlxmPIQn6Lxwi/nCi6G7guZPAqAC0MMQhPFfEFXWJ6
X4eyvIO4AR4bwBSkEyIsqUrJwSZGdjPN1oQOnm3c0XAMDaOidjZBrPK92aTNZTQ6mPo5+xa4Wqz/
PZtTOHa+WZCmNviSLPZT/h2bjK+xULCgE+Yk0meXPZqVvU37ZEDZQLT7OyIdhxQplEXw0aS//PE7
COS0zKsGIm46XzwrPJbrDA3fNgxm/ypNI9htonckYSJ2OHwxUK3juy+G5lFU6rvTJlf5oDl9rYMa
loRYoW56ij9s4qkNAF1Fw70YIr3rFXNqx8ABginkii4j+UgcqruthUPCNNPRvIADbxARQVBJw6Db
8D/NmPd2tV+9lSMPlNtmj32N3CkZp2FTZOb13M9XZC9Ma2675KntGnHUWCDAqPFJkyMW7Ow+BEWb
c/R0fvFWiPmL9srX3oNvtTJmfJ4ZMcjEJbCOctIiPo1BeBtHdXOlTBgnoS3uYssl/jiArFgWvWDX
xPAZ3zYThQQjQ9unzWNohx0E4LBGhd7lBxIOPpsGpxDpOpsA25vbOV+mgr2TdN5yXTgMNoFcxbbz
9l7A/Xe5+xflLro42sR/r+taxdHn5udC98cP/EPRpT7YJn0gBbPJpEJJmpEfRa6yKX/5n11XkL7l
vBuy/yhycWSjQCIhjN20K1yfyviPIld+4CcQGNomNiqPVvbvFLkUzL8WucgWUTlZbJ+dZX6C6uzX
IrfG2tZiq7L3VWDJxySU80ZPUXEaPeDFPdugfV/nn6I0H+EeKvUpZrN8EdLRzNb5D7kvfMu9ikqZ
PidRFBN2M7tXll94wXGcuwiqs2gixmGN65KoOiAyxKjmXoIUCDY1MeTWlFN7H8I+fvaJPvo+l173
HM0wTLGi0Tm7njHeglHJVog8jLWsy3Q3mEqgnO7FvV7koXhbyxObZqoJCL3HsJ+gGljCWBgwpBme
K+qfc5IRQ8qIVxaPbIBn80jfbJzJ++UGd2TSw8Zy2XVHTh48MSyu97ljOGfXL/vXOq6giiWG4mav
vSn+GBBw/BQ40wB10Q75d9slcGXiIlCXMugWb/7Sba7cKC9P2HbRC/VuSrmUNHKVYOe5mHniSTSf
PrCb0ssRX7t2c4d0O/VXDBWnO5+mfsduo7gqlGTkbkIaTNnROTm0Fbbf30EbGvcBMWasuOJgYAbq
5BAkDKhRmGWn+joaU7LRalPl1S7wJOinEDHnHYa66ehCU4EBCFmZFSFrB3IBbHh8HvJxp8VabVkw
v3I0gLsc2tdBaAda5mh/j7oleMiNoNISMyWbQ2Kg+VuVvqnJiepMPt1IL7rfmTPxtYVfAmut8LZT
Z1a4iSzvAZ+nt+ttu3mbuozladKyztJsOL5WqTV8srrePbEIDM9s4co78gLE0wDv/ip10sThdjU9
Y+dUZmKgVeqB3KQSBNTaS1znBOhoOsAP9IGw4EWsOXDJJillfkL94F2QqQ8np+vYyDsVm/XEGLaW
S+4MoNHsMcd4/oBUJRoOpYBnHM8GQRqEhqPBTxzgcSZxMjcVGTVEyKaqu3IaZV+cGpOnaRkUh0FA
iAAXocBSNvCWIu6HCmgZPgCZUHNppn6Pf5u0v9ycsbA3RXoyUik/efCLzmyaiCwXjeBtKi3/utG8
USvHKxDYVcidy3WBvIM70mf5BLIRZDj7tUVzSUdhH1vWq+Bk3FZs46lv7o2Si01NCUat2Ng4Vf1a
kX1Esl+ZbwAYGh9r2YyA9sqTOWpj52lMSTisbrqUMh3hzi73aRaCRj5jpNvmWrS7svRw/BEXf5Gm
GiC61V8J5qmvc7d5qJvqux+3wTqw023m49ytkKh0sxxucvaLnlPJtZW4PURCFzAu7qWbwMl56hke
jy5eQ5EWeEpwSsZI4aGrteRbm/htuQSh7tC5rQfTZpAsc4LG/bnLkYSxBuNr2D+x0i2ujMVSgtCv
3Gd4XPRd5zJV5H7NGoU5wIi4a41RvWoY9SDY8AkD8OzC6Cu0U9PccJqQy1Kac+efyFiPor2teXNW
Huv5EVnPwC/JDznmquQqJlXEHrRBIkrX0LUpL31DYqCxOCTGTrmJw2PRjXsrd+Te7KWJKKS2jlYD
2rgfiJDJ0d/Hq3AOgiePt3atu16thsphjUYcQLMh7gBaHP0p7Lak07uJldMV/DLzQWFhflXWUkqL
uOnPuRBERHhBehsIFezMpIy/VxDVO3CuDtjIuTOn3QDnaEsG4jASouQthstef6pAWB7q1B0YYMxp
fJjQ2e10mTKJQDoqrhCuuCs79eMDwRXNCw5Gh8dhAiweDOEuR+mzRSbYP5gk2L4YtLEIjhjwb0QC
d7bVrBZ4/9vbJDF1v7ahGX0JoaZuGTwf5tA5QxSaLh1+mJdGhC3MrBH7ZGo8sHpJyT5U6f0U1+GN
25qgN4w036uisG9rJhBxd2QLOBErScAkCur+CWEWTkVyywSFm1cfAeYa12aLaf5s8zTdDFWTXVhK
Jf061T6G/yH7FPh+98kz0vRjHevyirc5vcvTWb52kOJTMg3MEZg4jIqbkHHFJeon9uYinFsyHIir
GhR2mZbsAVz5czFvhgDLuvT1GR+uXEdz79Qro5/PjdErAspZVD3MQ5rtsjmfH4K5E82amJ/0WRGz
tp2qsbshzBrNVpbP2HKyuVq3bpK81Wmkj4R/8CHlhhM/ZDLkKVteG5epfdsVsdgRxzgdhFW5X/83
e2e22ziSbutX6Qc4LARn8uYARyI1WLIkz8MNYafTnMngPDz9+VhDV2ZWdxYa2Bd7A/umG8hKp2SJ
DEasf61vqUM0ba0gZOkDhTutSRQiPQBKW7q/wU0dbfh6C/482/YDj3tZVxvS8NYGxPBwG7mNGa5a
JSy3Dm7WvTsTeguMSK7jIMielKKbH1rQMscZS2u6Uu1KuyIUAg+hiHR1Hwr9g1qh1BPqkL6bkVOl
/gzf/QHcQhYCHXMFp4mqto+jdJJrPMYTY1jWVmo33mApxFzGaXJKjDo8g1rRw1UwByFsuMFNXwfW
02SdRkJX/Ik0ww0IGRUFv4rn+1Jj88ZwN++uRFNbjyga/cOYqB91R53Tlr5hToohaFaOi+FXu2vD
TWFB/ltN2pJlaQyDHrTBRbXIdO0xweV7T7hqeAuoembRJfVHZjQV+HDsxJQP9pRkXzOd8WmnM4HN
I+goMm/VlyjRNGtXJ5V+bpm/wkRyNyOBMuBbAKhnQIjPbhC+L/0e3FrOoaLHxM81Ch964i5Fpd6J
me95SsrhaqqCE7aWaiUSulecbphBxMlJu0vJaJCncmPzMBaJddfDTwCA0GnbpHDbvRMlbDqgMzbv
MslPDPH5oiat3mtSMbdVwsN0hakGv2+cZF5hasMNh7CG/Z7g0Yq2spE8Ux5wDmWcmmuOxYVaXzLb
GB9SOSuelbqYtLPCYvKdwXsuTeWechJ/NFCiaqE5NwMy3KmmO4PxZ5w8qdOk7fsa3bPuC/lR1EkK
C78p8DrRtzzahfts6fl0DlSr/IAXMW7A6+EmHyxrusN9Uu3oyGVjojU7IxTRMSo7egz7qHp1i2Y+
jEDzPgn8q2uJe11qdXzIFR73hLpUDkTMyGErO4Sbx74Boz71Snwgwx8a7CTT8TMIxHCcgbECb8gV
60RnAAsJALx3CA4aFSKNcwgDhZx1PsQXa2IfpdIovbFbFeI7aYBrrFnY9uICZ12APkW87SO35uaC
4nEiQ9fSySEbb1IVtgNtnK6wradHEPjpCr/JkU1n7CVuYZyJH9IvI1nWS6EY4L5Tqovi49RG7zhK
PqTqnmnqQCUrW2yqRhjbt6WU1GlUUqibqAJN0jOLphuB0re8Yl3F/z0W8VoMHXKi6VbzgajWsKE4
Vbl1xKSLl0HOjn3VBw1dnpZ0+e7LzPhkk1V2W5M2kEceUtUWbI/61TaHsLqa0QjIKDqp+9F3RHs3
M/XXr43RU+mQmbZnzN18LRrlOlUT85bN5HSVuBAAddGkxwZ5jd3c0rLhYDLAcxoCNloNNb7vLFXD
Xd60IOYyytOGNjnoprROrAgt8nmYH61Q62u0Sz1+XihRRy0n1rhmnzmfatK5SFqisl8ydtZ3Za3V
R+5Xxmyq0k4bjur9TapU8UA+Cmy6oahg7CThM80P2OFy4IagAHK8yO5m1dIo1KGi8wX0d37UmxTk
O0075glrOVUiaQX1j81qrq0iUsaXlAJOa93kDd3wjTnEFG9WdQiKYRaYMNNARk8ijTDeSElaIhKG
chXabDGokQVRkuUn7HxEFdomv9bQtm6cUKAFjrYOIjuhv+HDmWL1PZSdQy1dar+A/+72WBsh2wKn
ppgIAlEagVRl3kdnGFMWPA4jFrMSiDGtm4Nzj9s/akmW1pM/MsRe2W3pbIzK3FKWjhSC3EiAGzTj
ekqCesuq9QZ3rqVSuSvp6DKibeZgdR7jdhtp4QXT4mfFpHAXFKWyHxOs9ynoUCGjnWHGJ0zU7qq3
ZO5BlWrvxFArcGqhQgVmFnipCPR1RoxfWY4YJPx2fBDzeig3RcnekHdC51rxKbBQeTHSvWaN1Emn
bLg5IqermNppzy2jJ7ceaE+Jwvs2moGNZOGDwrZjxXEQYn/SnjmdFwj9zjVzz8rL6VvSY6o6OIy8
Y/+BZ5OQ+jed9ezGPBtE+NqW2iEE0L/CDaF5bWdb3jxU0yoto3ZvpzmM5kHtUaaDGeEs15HfCKik
IBq9uKfQE/W1BOtQb5bstsjGN4xnHq2Luxb7sofl9TwD+7wMel76ViTma+49Ywu1x/V49KirYZhq
DICupl8lRRPeBhJnza8CZlj1HdSBriMDHy+AQgYTG9IlKZtSZeq3o2rSZ0daIkCwTicdTGfnUHuc
tfXRmsj1UGzH5+vUVH6mo4JRSYfKQUY8eOxUrXtukoK0MaQsDixJS0nIiGgpvVnr+5tMJHnkW6F0
HzMjH98gaQWHxpoHc1cH4FmG1HzGh0g/aou4SFHuzAGHei81vrVkOILS13UCWqMYVzw4xFNYNNld
K0KJA57YMkbjNGuubBvGxKp3mpolr5dPhtHe6Tj9tqJ17luSugcWGPxZsXR2Y1a9UaSs4ylenK9j
sqYswfWlKvqv2tRFGrtT4ZzCTsdqPgdFyy0ns5cJPswaCGPFvKsO+lfuLAR6U+J/zfNom1ujtR0n
HtUm5jQSRNAvklljTkZSUhCNVl0/1mp5UEPWfFYhMTwCDMteysyNt7HVdoWf24394LBxMcCz5gvk
iuDOb4aC/1Xf/kZ9Y2pMdNFAt/r3Ctx6oR/G4VsdfSvD/fmTv0lxtvWL4wjicBDlHaa6y1T5NymO
/8KQWRPsvHSykssg+g8EovjFdhe/CGMmfZlSI9/9rsTp4he4hyoiMnqziqfB+k+UOJUX/8aZYhvC
dnClcLjmXZCW0n6YNtNnYAMlStjDw0F9yCnleMbJFl6zgWEFT9x6fGkV8b4Af746tV68DuDp1xaJ
3c43mqH07R6av20q7nOt9uVVn1M1rTpx9mHCuvst7/y/F+PfXIyMql0uEq7IJVmJaLt8Tf/+uvTe
Puq3f3Bt/uP0xtX5j91b/zWL//H/+APvLX8rfv1PXtx9e9X+y5f4/QLWf+FW0GCdodZyvSyBpt8v
YHK+NpYJOJ6/8Ti5uv7QkrmCwXdi1+BkhqMCwfiPK1gTIEEZlLsqv87yT/5HhglV5zb57hI2kZIR
lElSYfwzwab8oCUzHEpCazag+T10U3lN8dAm3EBhWHp/eUTRKbokHG71B0ZabrdmNtZUVGLkT8HY
enGg0DhogPXMX92gRwfZ0Y/NfmsDGmjbg5YPmnwfOe/TaHi0pDFrj5+64VWLWx+jtsXM+W5pIRq0
6axH9UZXrpggoXOxt7bue+0UfkQw0iidmZiCFgPZ0W4dWJ8MhtZpzZZOYcpk7c0EYhlmEGq3C48Y
D/XzEw8JuoYsEs8jsqypbBkvkWRi+rsuu+w0kphymcIWwzt2ZgZF4oZiTjAXoe2sTJ0G9MZO1kbx
pc3OlsNMuOtTmigI5TLyYvrMtpq+EFu7qAkm1Gzeo49uxIT3l9NMKqxsbbEbHakubaQ8N12NOyKk
a0VRfGJLF4iDqxErLTgeiLwELtZFZbygkW75mvy+DP0SowpA/Y3BzmHCy1Iz/U0sUM1pA+i9vbSW
fiL29iW1LQxZvNdhmkyaMLRHysofSmXeaDkJFcy+q4SWjdWyVq0wBCKxRfElzGW3qsCPrgwnPlUN
7uPx+pvb5vKbQe+7SPNfOBnLfUc+jFi2ahMbtH64tsC6NmNcQlMY5/yhbkFJGUZzGXtzF7EZYJpS
eZltXbUp/TjyDK5ja6rGoc0ZlE4COgJRoAJRyqUVLtulCiW63bJd5ADdBfpF78vNOJp3ugEHO0ka
r9LjQ1UcRGdsa1kc1GmjskMoJgmac74xs2jnUAFXI9W2fIVyWnJY5q2Zvih8zEvpRlznmzBJN6Ea
raGywXzSvTJpjo5rexqksbBWdnIWl9qs0cONyyTco2VA2cMd444QCKP2HkP/mktyOxMzVl8ts8cN
2l1V1nwSJWqoQrJghYKKH5yrMp2Kjezjo4MHpgK3FuAPzZ33nBBShtgXDpRddEojUMHm4zy2vuME
b5Okjg6ZKOcfpMMB9r6iTlcsF0+aFp6S4l6r6+uaSHOjDvfF+DqjhR/wQkAsLFT7pQp0fAZR9oyA
70dS3VoJl8hgGRugbbsKlV+MvMeeM344AcZ1gtL03FbvDnTScwqbX39+mWiLs+9Pe+dvS6duMxtz
lqc5T/rvV6C5pGkTxzEz0TL9GmJVQFqgQ1h9JZRDfLgGB1TfVgGzmK4/h00NV348xXSSq2lTbaDy
cDxwEy9p5L6e3XOkUUcTt7fEpQsvatNLEvWf0iz+5urGGPrD+7ZYubm+WcB5wOCH+8Ew3cgKD76K
1aaya6qvOQkwIFvP6P5jN6Nsgw4IsgjoCeuiBDanwAPEIdW9EToZZUFBH1kK2mRAw1fkPaVtc82G
ml/CvLO7ROMIlZ2muKd9sd/q2XiJk+5OKurDDB83xwUbmgyUGcIHNHF4JX4MktfICLXVlhwcHZbG
XvsUHZO8sG0VCC5QQxMc/3DqEA/7/jI43UEiP64oLLmOqGvdWJb7Wtmzio7c31tqdu4zyiI7U34W
ShL5dJbe0+/x6Ub0/BEF/QQedIfu+ZzT+VVTs74x1U+ZxdtoDLFq8A7Cal+zw57JrreR+Tjk6hba
Jx6x+n2IKLAgjVrmg9+QsRM0OPbROk7Np0JSmw6wzAhGPzfba/Bwl6bl6SGFhn/A3SkqgkzUdU9J
3T5UaJI0Fz/PafUQxiOVF+i7fQczU2l3ekLpQih2JtY9+OY7AfW0aOlQEfIui9qrTtM9C2pZnZg0
1DgX6nH2JeUTA6VmhGnvclUjiZFbXidc3wX7HIfmJozEhq/+KNTMH/qBp0z8BOhw19vYBW25Nqdr
UR7bYPabydy0bkaPWrxSm+cELRnvQEq1fdQd6NFEOQ+eaj7CLSkKCuUDdVOBroNN4EcDszKc6p84
b5l8WJcOAGVVJy8V7inksKTYLZENilhgOyYWE1gSZDdEizhzVsQy64E2FtkDfk2+VJkBdlUjDJXv
A8V9MihICZTywwkVZogz3OMyOBJ75Cf68tJW6U6bzU1Syrt8sG4ZMRwMDYMFWLIVaQzMFYQikdk4
25MDSwaPwQHFZukz1St4HcYdmUB3hXkiJ3edP+hR8Rw25nGs9cespWHDtJ7Nubof8671uar3VWB/
zpp+oGCA7h8QeWjg4YEOBoBlWB+9OqQSwTTmI3AnTpIlIyq2F3Yt3gxiZr421LelPr2lVQTQpGuf
RYZ2qALhIRo2XWqDHseZmnIbuKpOUSkJEUocHyGeYwRTx7UWJfdqYz13WncQlLTk2LgIg8EEzugr
G0ZvFOKCwdKDq/uYtwODQrI4hntLAOA6TF/AemEG7dZuEJ2aPr7BmehPXO1GIj/nWFtNfGLj6N6N
kw6sK96WLZg6tboNlPc+dT7dWbyO4bgKEVMxTH6BkUnjn92DFDNvA/drjoZHqaGhnGrnJFW4/Oei
u036+FIrS9UKfjwd/522Ak3+kI/oO+w6SP+tC9TJHp6wlnxN4wkwquOnzbPt3tOkginLoHuRGWDE
2P2lC+/oadtapEQd40aBXBg2w23ZaVwuynUibqE+SQpAjiIgfzYZK/KBu9gy9hB5TSP3U6RSl/yr
tM4Uq7iUWOa2/tx2xA8m7utUe3bcSz4Oazu7ESF9m6yVT0BVEOVj0wspb4ackXefFCStc+m+j7qe
bdy+ecfGs4vrcJfG6kc/JLQKukRD0tL1JoyQ6KSDh0yAlad09kkEXV3pXRx2Yf5I+yARKG0yPpRa
I+QIqrMEkLMZyvlg1sU9le+UdCfqvZsqL6SYnsp0/tXCOActLjBZx8xjdGMftmnmE0AofNsqOo9+
wC+0Rm6d2d61eAcs6JprAfmVfdV4pxDORFeX/iAMyqeGt9ZiO0w5ojUEKmNDuGeWjVjdXwHv/upM
3b1bSOZWibZLEqJtZcPWxA3y1A/shUClBF7St/eZPrO1Q5+ZjSP9ZZ9QNNaJShOYdUWZIMlhpu2D
ZPWFjVuZp2lqt45eaZ4R6OGmNib4cYOpeEPlxl5r1sq6MVzGgSmFJv8nmgMtszu2adJ00UcXM6vT
3ccif65nHB05FTdcDcGtHqlXfDaxH5BlW2kyIBOPFERBOHY6oQCtB1J29+vu4L/g0Lr8E//NaFK/
ixdsBH5yvPyaRfG3Z8c/f+j3A6ONxchdrEWkaH+3GP1T8XDITQFVxmGEXd7hHPvHgdFBJrHRQSyV
g6bA+/7ngdH5xRALaQprPLZ93dT+E8ljcTF9t1tjrk6MwCCWwr6aENUPu564MGXO26u2cb1IuewJ
2/uuD4fnqG/7sz4O951SK7eF3i64J3jWhPw4c5gSMJ1nDkn2kqd1/0YhVrwPUrfjzrLM9Ty73Uo1
2pbGk9i8GS3SzvzzVL2TKLyEAAO+Jpb1jnxiecPsKn7F+BcpnOigdIfgHpGfgq1KbZ50zCNvpcNE
GIcHTVtBml5w39+m1BdQQYXbe9St4VFPLOHjuaXkPnI7CI5teVeW7vOoJPgeBnC1RVoxYVSUYQsY
FpCrpsVe00gwA1N1B4kaF3tD8ZIuW/cWGl7qdV1b3Rm5oUC7T3KfzTs2w7o1dzEQzG0r3OFJm0Zz
R5Emyy61OhTbh9G7Y+W0J9Dc8g5wmwA7hV1bCoJQ1w2L4YDR6zYjp3wEQke/tvqaJlRnWoYJ0ZeB
5HFQx2Faa3MHaoAQ6PiqM6uRCy7JiOlo7cVLqdqU/wXw3Al6q8SW6968Nlua5BivpM4jUIjmEFUq
WVHdmSUt3TzVh9V/1X387W38f/8tO+67v/U/qA7GdoVOWOtnK8K2SyiDab9dE/75U78vCcYvHJ/J
RFkm4Rvk+H9qSJbzi+qaApWI8x13+SJ1/rEkGOijGkkq2E3OspzwQ3/4EcUvSwjSAXuoAbFhxfhP
loQfz29kw5BB6bjDSA370P5hRXC1uMeGy0y5NbnfVzNmtadIs8a/CYh9H5lDa0W0XYCblmtbGr/X
Dy/TMIJPhrCwfAtv3WvP82YDwyikPLJN+y16Rr/95lv4V/rFX9RdXtGCx0YqidSd6vwQcnTzOWXS
GFA0qo5ujmcAPP+6UyKiM4WtFx5m3vjO6exk1waAMAcS5kgq+fxaTLq6FZWbXDVWpF+pVa/53KEE
4KdsuM7DeT6qYyr/5kT6K/ro24P08gnxlSMKIrwQCV2+qG+yTwnmmGkYse6lQZl/DLTGgENQ+d/U
LVyoQPAehtC2BgyV5UeNdeqDWu/hcQoTuYV/ZHyGDK0einKk03mkEfTnH+dfzvm/vr3FPbtkf7km
uR6/fXu2WwnKxeiq6FRpXMezmo5oi6Xu2c0Q0eBHjHZVEMA8ZK1OR48iwh345NHnPTu7aDRsls8w
P4M/Oaiq3EOBuhlDHJTEMZZmH6vq0xedCcIWnBsWCDp53zvgOdt8quTtz3+XX2F8P37UjF55COsA
0vj/738XJ54H0Xa66csui44TxsI1KXEt9LDKRLSy0qm1zilT9pWyGT4Ka6CWnTyGi4aZ80QYiSnd
dOPYvlis78pKpd89TxXzecSm0DTmtV3TDgRzqme/rITUhXb9vi1hWtRh8iLNiu17YD67ZqufWgU/
TzGdmTv3OzlZOVmpzDqxnFdHQwkgj2rRQNWuFqv0bSCcrpjj2n43OQbmg0G/riXkpwWSMa9UDhMH
06rwriU5hp6I1ehQ52KY0DcUF5WBiM/zzz/LX2/cHz5L7DmAMqE3qrpl/XCbSZvZqMk52UfNzM+l
SItNmQziyAZoSwXWp4Lec+6mmINNTnYi33V1NnzSC1W/G/DorqsQCguYJ83eD2WWeTSeDNaqKGwV
8rguL7QSNjs4L+F4CGU+fbjdoOJaC+h5z0blGeZxeJSAE2nWkBSeTaEYj07aJZu2s8TfXDisrD9s
n4idL2FtMpAEjLkVvr9wpCNkby83QZNW/QnyFAobH62xlyzrF+o+3U1FIncVqNl8U1dOeNClKTCQ
OHTtqLPhPGD2nb7i1xFffv49/Iv11VkW2cWpbgnHWjZ+36weWTjlfWYOpj/goF3rdfmJhW5vQMn2
7LH/Gyj9v/gYiOIvwWKhO+iKP2h+Jc8HulJb05+mxn4W2JeWuzg5//xX+ste1aU67ZtX+eEuzZwk
thrA8FTTxPFXUTblceoKhbalFkzoz1+Licz3+2JeC9uiuzxRl4nKDx8fl2QiJV4LvzB17aAr+fwx
0x97NGpd3Gpjw7ILVxmDKhmB4uIWQe39/A38i48U7RRGtMP6b/xFRi2VAc9wZJp+BuPuUR0qbMEB
3bM/fxVt+Wa+vVtNAMaOICPPEk4O4ddSuG8uE40l15myhE5Es76VFPmsczFtk7i/GfP70o3P8DvX
HAM+lm1pF2XKmdJQ7LdzCZhOHybP7Tp8xhHxJwsH6JZK3nZljreNJqFQTZHwZUxuANlyLw1O7yt6
BggsDtVXTF/rn/8yP14fzL7obeVZaagwBGiV+P6Snw0UQzqSbb/isbPGELqoFWTqZ4se05+/1F8+
No5fy4MPOxIJEQgD37/Un2dsWvLCq2DCE2iLuT+EdZFtdAz1zCbUvwWVuxzuvv+6fhWpoXksK6tt
sj37/nUH3E5arg6B32fDvYn/yNdDpDM3GIdnvSqp4VXH5lYJ430dDi+2WyQbe5i0tyREMmlFdGDv
wzHBsVd6YF0YZQmPxW05/clt1hZgrYP4JdCal7KH7EfHyAonarNqcni5FXCglT2Me2pECEjZjbi4
1oDYQRbbJRUdknDL0IgFlXm1GpjXTgmhNazFUWpKtrHHgSlJoNEPJfObrkJRLKpQcgPdcm5Zs+jv
U8O5CzmtnGfrDdbPR0GE9VzMuYlT0gyfwep1ZwVtZUOPFR0niD0rlENUVWZ7oG0sqtDzKkteJgyJ
4LbiAmbk2PQfWubWWyOCDgv0RjdeRnJ0G1fk9xI9tXa2Hb9nnITql4BmGd8MSFrGSpi/QsCM6frK
mA+ZVZr6RexKLDDknDXAYCejStKLOloBtr+kaqm3QlxX60772ug0l1Cw3WxigH84llKoO67aB/48
MLfzAp5Sr7gwBz9uihE6ywQzyLrDEFN6baXnIXV7nZGt5yqaDrUeGTeQsSo8x1jIgBlBPNoB+Z1h
6gLOtDiwY2dkIkvxr/s5DRishu4e39JXMt7mYww1eKPPRe67Tv+UR9VVg6q4aTC9Xwf4NB+rJNFv
SLmZdOzJMuffyhZEO6Kpq1c3uTs/jiH+NzDkxq6VdY1SH9IfmjpUuePw68/1OGO2J5h9wUeff2AM
bc5djf9jFUThJ9NWd4vXvtlxwpU3DYWIz0Uls6ch1rf4vktUgmR0LmWZyxscSR2nc6ymJuDNavJA
tU0PWTi3N3owdQ9SA1RYKfV0r0SB3MpSSU+KrMLdPCJTpGy0TqSko3UiNMoNq9zmlS15CsiS+Okw
AlHBuPymBEh4pVWaJ1xFlRfx7e1mGMQ3UZe91709vSfLbzgI5sz4lS4iNGAL3AtVVdcOk7QqmK4D
xW62JD6Hfamm5ZcgUKN7CGUc66neYQPuqB4WbPWKBOzstW1FftBljkR7oHljV0N0Sqty9oSciLNO
NW03TFc3Sm9MVznlvufCdL6i/b0UQgQkuNRSBqtai8cnfE4lXtxBoQYAeFikY6LuqA3ZOwM9FV0d
PtWyeUJG6RLiYWpNvYDaPoZOau0IUuZbV59KXwZ49Tn5NMc6p2mldmtrl1BpvKkVSIfMy9W1Kqzi
kZimcg3pzPDwJfOX0+KWFXbcVXk1gGXSLZ+/FW41mxrCpv+qm+EhK0esmIlrFatC6OM6iSP+ghJG
dz2MKr8fe2WTwv0+B41MfbVUnDu9m94bxyxvs3qwziblPyRhGfoYetzvs9y8zFLoN12U853gimQO
2Awd81jG3K7aRpvIHQaEZErqtVIe7QWikFJRRRY9oiQzmKOHVo9K/kzOByEqfsGyataTyepI6nXi
AVEBXFSj5A0UYXfsQ3M4xXNAX/dUDuQ+lNxXJAPkiA5PdJiXClPEJrSSwjMUGP6tIDHSQ3wclTw5
LcV3BLVH7Ys+JIAHnCrxKjcSXpyG1UVTcuSzgKOdtdFz41EPKpM1MExqnwoCD8T6WWlFdxsG9KDl
PR53oDxpco/uVfAby/RGFyNFLFOsfYh5zG5ln7DTdwbsjEkD3G5JribeWFvnWrMMDxbjvKtG/U4N
xrVZGNqq66DgQAil5VF2vltr70VfHSLV9DCGvhcxLuq46I0twAVtWyvirkyl10Rjf12YfXAcOoJ5
KxNX9XM756onK2a90Ak1CGdRkNtkZSYGo3KuD+1iztByHXBZGp66uXHWrUYXRTTolFzYJRVfSoUB
hCo/ZovAuY2N5RqAGYbgim1HuS2TJD2UutJfqFetNlQ6gUEvS3llWnDfDKu6iVIV1Rpb6lts1OXb
XIt0qwY28UAye/gTjfgYB7X+zLsu/YYeUcKRcbZ1R2feRpaM3lxVSa4qR3Qr2+LJWTN84L6Q7q6P
u26NZ5jjYAamneBGvpe6GbP0m5Qk1am4zrBeMrBm8U7i+qZWmeyhI6wsnNH3TmsX60aN5AWy53Rr
halzIAUzHezZTg54jCffyNrgqZjd6bmDMYiXOlNvGdVX24IJDHweLdkalPm9El9gnEyD3KavHPtZ
hkLs44jgWKKHPG4jkjhWGnkj4e0Lyg5gCH7b4xBO5qHtGdNhEDDp++rFvUZ07iaLW50h7uAcEXJR
Hd0kvO6ZEEBOc/tTZScfMq+Se0KYYh3j+d9xifpV17w7uRltioz9IuPeZXUBp6emTJ/Z98+2Ne0b
Q/dpBryS3dlkLJc3VgFfA49nCDexXZOQoR+0c+xrnZnfbUvE/cOMq/wZNhCgAMV4nALDZPItePwR
kduaQ1+7tMC1sKANF7OFYeW4SyqLNcyoN4atLDVfCdlDUnB3iknQi41p5vYbm8quPRA4iYWHdEmm
VqU3GzkXftDWCh0C1OXtk7An1eEI0AStfXH4+VU3KsoN9Jbseo6rD7J88OTSmno8UmzFXVF3pwVV
bTfGZ+HUV1QghxczdS1vnPrUC4co2fc6n3Nox+a60qdhhRx13YTS78NgzUYt2NRBPkgEAiAytE25
50F1u3MLi+KBI6al4r+njYU4nQVSuenrE/OD4NGubfU2z1txrbWDvNIJa12P8Dc+GiJp+aqvgGcM
BW9GEYb5VR+F+8WJCRCn4Ol9LeLn1MBRvNoqanh7bPo2gZlgyGFdmN40t7GPed9MCmG9kjpI1y5u
ZWEXdF4leOlI3gGLodPoEEZOD0NPMqG01Vh9IOha0SKQukziTJ7XPfJPCbkmEFsDADOPyq4K7g2p
MrtXM3K2zZCH26nSofQ2QWXJVQVXcBVDB3ksTWg+5POykJJdvNMrGUVB4CedHjGjLhP3lEZpv9FS
ZfB0DkMji41ivoQVjyBbBtmLpXX21jXBBRGlTcrVMOTuNSAZBnkJoxT8ZDMGmV4q1dIircznMUWg
9Nq6kWc5Rc110ie3REfeDTt56nKD9uNo0q7qMAh3XTc/dzOW9oYExpq+r3rX6XPpa/mS/lweN3QM
kOtz65liDgDRXpFblSczpztqek0+hEn4ZuG4XOWKXTBRzINx30fYlLCyJ3nmLqRWHAXY0/NVMxXJ
QRlj+VhAmu6Cj9mwb51Bu6+d/k2Fxg00+ZVu4edIM2jqo935puqFs2tEYa8NkdvHDBJD62VlnHul
UIFmlwxkTjlAGoKgIGfzTOlUpCh8EomDlcY16/ZOadKUyaNDQtuQWndi3E9Mp7FM820cCurZeAvd
pQrM8CZzx7tgzPUdxvriZZzpK1rVg6D0UQywQJKgvZuZcm+nsSR9IKW9K5QpxIfHY++j60BSM3Ri
VGMA3w7g/Gy5k51qDZiM/EUy7Hqhkv8oW3VVqzR7UCZH1XjoXkGRliBVEVyAP8WV1zex3NtmMTwK
LELkWpxerzCpMK62ypkzq4jbCXOZFX/yM4WfAUOF+DopYNHZxkQGg6pGuUopy8a3EDZnGz955BtI
rX6tufkR0ie9SLFV2htyPfY2cQX9trFR6mv6vpVN0bjOnTLaHBhsRMMHZlzlCwd2cUCiKLe1o7nc
3J0L0RuMjhHMN/TXrXs3Lz5aRMfNqLfijXtY8ycdGHjaOfNF6UXng5vJ2AZ3NeFScgbXIlpYUUCz
02u8isG5ZvPhm9CcYU1n5bYLHLCiuqEeqIp9yHpxpQEhf5+7MN6KqIruDIof7+BuUu8m2+kmzllO
m9y1bmi0Ea+Rmbm3Xapp15otghX/ZPhlWQpfYbRHd92QVyZ/mJKiSUwN8KHiPthz297bKREWr2vj
Lyws2Ql47/gwiClOvBgo7UatGizSU1HxO0TpLgqd+Zi1cXiCB1Pd9PVYXpFP1PcUcrQnuh/LValo
4RNQs4AoGXxbSSDwMFgOoTI2bE+5GzM3pzk427LnkeTLe6ZzTj7ic+ttPJ2oDPEZZbB/TA2UwZEe
+asS14FLXHtobgB728gpcz3tCvZrBytrra+DWmkU9CUFPg8u1ZvKSSbQP8qgaXvT5nwcZZwmd2mN
KLtaWtI2pPiKXVQMyVPT5PVLlRhC9XXB4GBVVrNgxhcOyUOnmi6MGQo3DMq2KdrOcw42GBnEsYr6
6KRYovBVs5S7Pqgx8+gqoMkpqi88JpMNYN1M5y6pQgL3zvSIQQo4c6xg08og0FRypkeg+v/cndly
3Ei2ZX+lP6BRBsDhGF4DMZKM4CRSpF5glERhHhyDO4CvvyvyTmmqupVWZt0P3S8yy0EMBgZ3P+fs
vXYzXspgfgySEC1oqMvp2PEVrE0Xkp7JP3p+bLyKo2W5IJXcRJZi1jGnoXyyMix3QV9wCkG04cUK
V+SLAwAV4CyWR7xVufpRdei19Krde0fX4PXhwFNJ4aj9kFlSvDfSavpd4jB7BJxCzheKgmw8VEpw
2LXWBZht6w2sDOkCa6qlhd71M9pghq0HNvXlMAd+fSyFZYvXOkmGX5rYF0prOofNjYv2wANrs0hz
Gy0khJKh6ATLtlpQNW05SVvWPc6tMUQX6ldXs6d8m+q5RtAZCgBHAuiSleMgqnU7YkD3FUqUFexA
uKPOJMeVSTdLwbpOOEXKPMr2dTN34NE0h9uAvNAdoeCLe0d7L7FjP5cMqkLiEDbSKGxX4ADOpYiG
l1xLpLoWVm2jmMuCipt/rV20Aqh3PXMDrbf+Lp3uao8m5yCGdMTybxst7uqgXr9CeBx+ZZH0z/Yq
rZ98dfU+JWaQ6DS78YatkGWAe+M1u2Wqw/4iw3S5DK0fQkZAlrjX8J7u6IalrOdA8cxWiyrHhNN2
97mO7Etry+IbpSXlYmBU+L0gN5DuOgv3VzKbonIXCnNbQB7DPmUs2LqR8bv34ZrJCeQ/eWOkxHul
q5xCL2+fG52Ed0kv03JvheJ75dKAMkMWeyOAuY5+5qHQ601ZGpJiMDdynlmt9AnMdfVlnuZxL+wu
ve2y0LmHJmHR+OgnxJZgJIb9QnTwaamVu+usvCfDG7LZV+b6+liwfb2SaIypPgwzv+CbEGnRr0X5
0XJc2hnTjkde1RRL7+Q8dENhQdcrRzDTM4obKx7nMWmQbC3AumSQsUvOYIVAbFAYUA1/d6UKT3RX
Sa/T8+fg6M9+sF5sSoBNBUj/JBxgJmELWNiDRxyTfDi99l2a3oRRF90VuEE/dVCnsODafLnQ2WJn
qDlYI1JyAxRunkMbtM+HmLRr63NA4YDGKxC/iGc3w4/rR8BV8A3KgznzMrnz3Wuu8apzSnufcSbx
jwKNFiwuAVWLL9cuCSX4+ip7YPUxEPbvOb60MtYhRvY5CR50NsrzeA0u4mslW8x3SMOjEtWvHhVq
NeONG96Od5uf4iNLkt6WwqQ8+OMyo2RPIV/3C6CDiT5ceojqKyMjNPd4PMXbwFe/QZGBk/GKemHG
1e7oLolXdqfYI+50Rei+yIuFlCHmLIMauSrDrXLWc9bU6jbC5AsfSXU/l2qm3VaD3U06al1rLrpY
KEMoZNJA7kKDx3tgOfI0cKRNN1hkXbMZZ7bksXTng9+v1qG1hz9SPogBTye3uwyktextkIOnNnBT
G2l06jx3IfAsWhkFORtFCCeGNPDT6gxPddJnD45LXzCy0FAG/iTOSTLFY8FzSMIV+exh2C5H7jih
qKvrMXQNDU9sFt22Onozlghes9X3yZXvu7gMV4fWbE0wFXvvzVT44hzqyd+GHFfetOMXtzXUjZjD
QbdzZ23iXKt2A97LnGcSkNHh2dayiwRw7U1DffUYLFTFnjb6tg+i/Efar2zAVdLHQjJGAw7cvNS+
LL/AWl2fLCsNXpnXt5REeVInG29SYhemdhtXfuGIrdeMV4FIXtGDrdzncWkICiBMMqYE6k7Oimiv
E7Dse9NjdMDH32CZ4FGJvLnOD4azJEyNFkVZHiDvhXCRZNsoI33dJ9v2G8so1AnfkoAYo9ZwtE9W
YBFMocM1XgbV1fshD6an0QHbV3G8RzlKewTVO2rEdBNJYz3m1VJcFPLVm1CRrw1iudoaI/272WvU
0ZROsw/VNSdbD9RAQ+Vv+6ToHkDSPQy1EC8ExW+a3v2Wt/5HhGoG8iZqXkB8WmH8xLeJkNaPCa48
kwohjynS36eOXJ1YNSK8qRdTnfOh/NJkESC6Smd4bV3nOeg978tUkjAP9WHdWUo/k9hBTHnimye8
6fZxqmR5mdlJCY1rroohWPTWmj77a10fhrH3sW/QZaahK86m8TB4+924J0kaQZ5hzQ97+9ZOK+sw
J/VJV31wmHB8bots/DVSrfxcsEHjrJlj0J19PMs1gFrQbcq8q0+221Y7Bc3mEGQkplcJDmOecJEC
rluzL+METo55rADJc3KYde3sZfjhDfV6mxoj7sNp7BGtl54N5JqVtKH/hPeVSIi2tC08AqMb7lx5
r6SiFBvLTse9HKZ9gU8VWimj5Q7tUnUbErqxdtYuKpqLzq3pvY7kzym00sNkzc5paeDZwAX0Hye7
j9vBv3PX8Wh11HftmHq3vcru6f22zA7qQ5sVj60l7e9ZtxqWJsph19Qz7Xy9oOl1XsoIn2dnBzGD
BxLNwRilGmi2AECQNmi+xn6ufhIvm8el6L+ta3qHmI6Y3TRvUZY5blrj1wldtgNL7jtJCbTK/BS4
y9DBUlJ1txkbJlkcPYJbac3og1cKZL+C49cK2exCB0Zeci0nJBzabw1YbQgAoPdE61O0X0MYWXO3
dpCWGtiD/N7Wjffsq7Qh3iZzs35jLEg83lKMx2pZoPNQVWQ30spL/4D3X7732rHSj4R/wevZdyAY
iZb8IjyU573RdNvKRe9K3tsuppberWG4RHsGFLQyeuhVieUlz6rDHJJPURsdgtA9RVJs0xBsiJKE
wG+IPjcLIvc1/0gCwJNUvjxSfe60xRcrXwtGjo7Ioo80x00DH1MEsa3AW936OfVJnJY+uKgoKsrH
KA2kODHOLqqYnKXrApcXd5XUKyzTeY6NcumJkni7AVmJ7s1mhMB6GgHYKPv8qTC6fJ5Gj9WWdaM5
iGKlp2kS4oU3fu4H711TTR9L6xKSSgblpveiqQbpyrl5oK4j+Hau9itQF2KrF2c8FpLtvrK51RSD
mmoRDID1GFr9G43ifoeqvWeEOQY3gS/p4WPKxvOMvWOtLr7dwmrp1L0o3NNQdx+ZXfX8ouZesr9D
Bb0HiHo7FKP17DlmsUFBNOmj5EBy5onL3hNVEJUM7ROvj30XLFBQ5Dxt08XtCCtQOdMl5M11ER10
HX3TqX6San7zYEDg44Dluy1WoU4zZvA0TMeD1/TtJUJgGvs9D3qd02xMcUUisnGmJ/buhh2ypEtW
VF29owygUh0tb0431arrTzA4Vdx7YgAECYobTsxmDBJqJoSEqEwQMcddNJjniIiZl3TqiArJBU3q
SqpLgYABLvl5EBYZD3PgbJ0wo0kxECvwRr1Q2ztUaYr4EUJAdCvGbzl2Osw6JBrdruNgp7GGGMbB
N2csrEY23XpKWfIgu9IvWIo0Oi62M21tSh2X9aduL3bVyGeFIZ+DFv3T3AYsArzlfSAa7bBcXej0
Vudz3sqeDJJ5fVsCqrY6ZpRFZ8PnYbn3+/rNGEc8pquTpPthFMu3DiTyceJ0fEYm7b8taoUloBjr
cSQih7Mtlsg+z5VlX71cXAb0YOTJEHuS3AtaQz+oTalC1iK55Jr8iZh8Yc2VtLLA2eH8r14o4VCT
9v2hXNwYU4x960XYKTLYkS/1qI791BlwxeZ1HFCHDm36gkj70DlhcKyYJe2mtR9iewEUsZW9pMdd
WPciZaTIupK/jMThoBjpqEw0D9qm8u3+V7Pml04FVyrBcphaLZmp3YxZt8tcgmMGlDXTxnO7dB8t
tUtNj/rF30KI+O5OruwQMXbmWFNvvtkE5BBa6Slsl676Ce3BRvcE7PTFEFSSb2oV6edKOu4cK2ck
/gb5K820NbgLsrB+cWcfcABkPE2AmAezjoxv7GaNnz5mqryMwcRJQnf5DZMSRgxuXUG3j6r6msh0
ZSHVZn1a57whmc4xw9bNQvcI7QeKDhFRjA9Ab70VrII/Vqd34gYxzbMPx5++8Nzlt3L1WLJkQMAR
aZ4b7SYUbq1r3RIq31EikYh16l2NH9OXprwYzi03eklS/J8DAK5Nls0LvO+q5eUebZdUvJFLHFvu
9FoOpGuBeg13ua/7gwmdgmOce/KDjm3PZPIgB05MmF9G90zF1m6wbB1XvVVqfQS1MxS59Qlj2or7
AFRZeT3hmtXNn9DntRcR6Slu66p4KECgHnl1BCmw4frqZW6wgy8CZlavDfWdHDfuOpBWXbYQRgpk
vszuyjt0TR7HMM1ZOVHmlhV2joH6hfuJVfngi5I5f9tfJ2Eqcb5WtBduEqY+266MMuAbwn+aoG9A
imnlD4IggwTvLsFAJDTNYjt50tpkhCrhvJ3Mlp6R2NqQTzZdaY1vfZ7JZ4fn8RG/IY9SKkb6DGv7
JJFmAXhwfagQAlAXiyoNKe2dbIA4dE+ga2/DUtbPed2VB8TfI54R1rbWFgzwTYOSbbPYBd+4tqaM
6MLGYZKUBuMA6Sj7QTaz+y7hed0vLlgRxocWkashOWyFkHEYRDp27dTnSlVXc6RYbjOL+B1Wbc3d
Ma0KPyxjvZNb+plqcnHAEDzwQNGdp3sU19VYPGSWU0/bqeivlYKX1fMlWhlVQwoxw3RoWSyzOOsH
fXX0KY6LghapqcPs5FxjewJlwwNg49H2to2qZQYGEgRIBNbortFOcpRB3f9wsYQIeuxJIMZ7ZdXL
qbFnootLS/fxiH2bx5Js+MeU5tAzT1f+tWw65824AlpMMKS71JLpPmmT9Z5s9woc5kQ9mSyaMXPl
2G+oLMeXcnVpRIU1aMhidcJT1rsKW4uffkbpGm67xC53xLMvzyoiSaiBdLNnd6h2ftCTFjnbHfWn
rV3GLTi3qIqxXYtG3ZJ3VG3dtKpu5JJCMx4jmEHsGSJeq3DZD55eLzRWxtOaldZHmab+K17y/sh2
EN3nEqUJt2LrjD5U3nn6CbjdPeXGTZxN4BpM1pmT3wHNmR94FisOz17/Dpim+CEiEGZ9lq7PQJVx
6C1UNt12YVCMVmFLf5jsx4I/S/ohXxYQUbi3IDfOWBDH4dmZ6+HilS1WGptcwBticCGTQCKedljo
86PKM2bla2k/LCILqRn92jlGTlbtOn9EjeKAfQwIn/6SaOFeso7kXBfe+01fuYY3mZeuSwfGleFa
vWSYjqWyEEutQ3u2WuslaKxPgYjzS91ZCg+Wl+zJcMqv59dWx16ev9pEhZFPmQZfxFzqJ7Ay7bYo
Hg1N1b3rFdNb2frDg3TE/GZBotgVSE5uRZuH8RQk0xsLyptfVuK8WNeTgKnLiyg997apBvtQpVn9
kIK+ihOpy5/Edw17ZVw77mudU5TYrAtIqY5UgXkaq84dM7D5njxVwcDd6sP1vU4V5vhxWd0ftbA4
eQ2dbW0qTsS3RS7TbeNdncYeTO3Bh7CYdhAVlXcVQTQwSXFFdKe68+nw+OOB3IDppjNJC27Vcd5k
VJGRGPJb4aXNa+eRtmp+q1eQY3RnC35qMO/bzi5P6VSJhy5Qw64meBtgUhPeTg7Ni6L5ZejMQAZA
8QmF6cCBmQC65WqjJAnLjsnAa44koVKahul7mGU/0SN9hvRV45R5dY5Hc76aNdXVttmp9rP0y3YT
+VeuWF9t6ivcqlzgHdT6Lu3TOzDurzP28nBeg+1cMQLCsG0zIc52vKzx5HgEXgbOqdLd8zI4R7RB
cYAV9rgUDURukv1whUNbIIiKkVVIDmJH2gB2Qeu42uqmEh7MtYX0Afrci+Mz++FHHodwLvbemKI8
7tacsnGaim9Bt/R7K0iLcxjk5TNeL/+LbKgN2zWn6V23zuF//7chG5hX+mFlmXem2LX3a5iWh2bI
h5c/tHH/BzxeP/5k8fp/KYEZzMbVLfA/u8COH/3y0Xz82fPxH3/nv0xgMrqSEwLpcJT6E4E6wAsC
W962ERGiJMTr9V+OD+A2nCd8Hz8G0nT01IgM/9PxEfwN/whIHJoPeBn4L/9CygpL2m+qQg5NGCIi
yafYwA+u/pY/a4VLxyVTlZgMmrdWeI/g2QR7qJpsCSunr5Q18F2GXXVq6LTjC8XnicSTYb+N6PnY
azc6FchjniOPn7HV4IpfW9h7b65pgsu62t5LTkL4mUVH0OAVxfc2t8QFpdJ8avjz6NcysOOQqMnl
esT0fpbz6k6bQTEW8ivb/UJhioogJxz1F6UyaNTQr74glzAcyGz35oq/fBiUwLMFZng7Zojm0y5M
NxwUi1dCYWkWk3D3CiOtOBN3t8+BIdNY5LxAPxK0lEYpWhSjzfaKilGWoRuLAqRmW4VJLFOpqAgY
Ql6YPzWHfECk581ltRVqKncinDnPjHSx9VyMl4mm+jZKSCzO0PUwuCBGxPO6M6MR62aubI8yINMX
jzPpXlPLPuvRHs80QNZdgR/1olxvINpucHYsv/qpauCfoZ+jzqzQqJSTvCTo5QlnnknIm6fo3aG8
wxnPrpYGrrezXFXeV5Xoj/JKzhv7jmyNaVw/6OHS9cuLbt8SL8Y5+7qkr0G1S/C03fS4kV6SEi5A
M3bILcde5fFcl+bdHuf0dbw6ApcsGb5EyZR8IlxnjfH+cJflfzjNFgbg+cm3J4RROfOfa+8Hw5r3
h3kNa+38rViU8fZl4uUPBHMkd1jX59uILNVd36Edh124MsNspwgnMDoZ+iGWsMLY8ioapFdP+x2N
1PqXc7XcJdpxGVS1Dhw0OmigEJgDJrNUz4yHqq2nkK7Qafy1zEXzuGZkWlqzL85llUJasJrx61z4
pA+H0fQ10EX+CvIx3Q7KenL9orsttHF/MX+Xm5pEkXlTTGpqCdBb5kfXLX5mWfhNyiA5d/2KW2kO
kltkmHI7meaKby1aNILEmsKLC5ChnDU6+KesRQ2Yr8NyM6s1uEdfdEC4SERn41BKBKm+08ptPvph
Wo8Lc6NjmofZXb8AFJAFhvh0To4tuarpRpBl/WiisL03o1nYUv35hiBY+Z6J3scPvmrrDfVJ/pp2
VXlqSmO+Mea1P0xC4mMGYRRLchjeGqGGbY7ZuvTlYz5jXhd6ruNoqvRHIZR6lbPIDn07ifdOd+kJ
VodY2FMTRjotPdCzV0MuRwGuuks64GPdeMLD3JBxolmDvruXcw6EM+y6rwnTrWGT1fZ0xNRBSWFz
+N8X+M6RJC0FGF7PeULE4KToxWtxD/IJ8BuhyPy+NlHdFHWOecWbFdwg4lpoBlrtmRYnEPSxcO/z
NRzOXTM5uzEb+5tBB2hcQkixeex3nX8uGWUS+VIB0STq2PkM/WX8nHypzhzh5n7LcHt1Yunqaqeb
BjFoMwwAi4xvmxc8sY06OIxgqhicZRlsowVVN6FJVBWJKMiyFFe+4NRgwXSbYNq1FRvrRNZ0s22D
0ZbbzmvCMG4KCvNRBJy41sAKLyMEaSbZLMXvgeeu2Odnn/CpUl7TWpeV4KctAm/qoD73Q97O1WR3
Iz3uN9IB0xpQZDo9zpZuftLE9WemJan7zaPRJDdNN2TvMyoODx3q1Q8eUFUhD66Qx7wzS4B2kCG2
eHFskJqlcswbuI21ucnhIDPDtNrlZCF7bQ5gewQOdwCN39MWXSVa0i54m5CFhbuoCukNXZmYol2u
i7ZJFhZG8NJ5bI3NvJ9cvUyH0LWv+Eg3st79bK5cbP6zRVnqDCQQ++ig7WNOmc4sgzbzxVTodneY
qHCLoVZf1niwTNEfFljUJBa4sn2mEOfcbmgfIX4lQem7DSEGBhWtDZKWCJwdn7vMtm6Dfq33U92N
wNimDCx7oerl2U5LSIuk507vEAhwKROw3jCcmoyXA1KgvVZOls+0c5BJCevFKRBECVRhLnjUG6jD
/slxRkqBQeTzr97ym6+0qweO/cNSxSitgQcTKVU95WWQfJ1MNJyryPuF3KRH4xE9efNsMwGQqQcp
s2r9/WTX0c0kp/nbgkaaFs+k/W/eZKOTTGFKn2w/pSwnQYpsBkcHTwlzFIgmZcLgdPFqh+YpQrx9
VCCa3PUBs/eyikaP0eLiGzCfdfHCFGC+HZIlfbW9nOnuVHkDUl4bC5Lxe/PJJGbCkmHmkRk3Zo0M
b9nZKvUQbEb0tf1mrCd5siySqdHi+OFbBxX5yzL65S0pZWj5a7Acc9zi/yB9LYFskyB4f5lAb57L
WhKtCeepyHcNQdtvtGn4nQOyH298j5E2ye8UHZsB8PUNTi/1FXJ77Z3yoFjoaQe1wbcUiWqIe3tA
095w4yxRMSu17IFfUOq0+qksjUl1VsV6aSzNGzNitfrKQXu6ZQ11PmxnXL4aWEWnqvEWOsHBWrD2
AoKIDT+agUA7T+8Rf/9x0OBAN8jZaFdKab0r5ni37hLaL3UzsunpWR6SvIle03VmOtxF1aMniFbe
mllq0ESiPosKI9CmJSL3k0V3vC8Sj04jCN7xVWtvQQKei/abVbbdKSKphHhP0YlnmSOs27AqWt/R
PS6oeWnwIWVEFeshhwDItgfoX33kDEO6g6U1io6CWKlyU+Rtrw4FVdzbWPegdxu7+Qwy6v6vmERo
EPWLCZ4KUWTp1QfClSQNiaCcsi0fosyhwTUmvjvEHornW9AuAjVbkT2SRMZ4YAgNuenkFTvFWn3n
XkH7XOewezXDyC6g6eZ7nrM+lX12nUQJApg2qbrWyiXut0crKEH1usqyX7uCyXNMDn1wpxmWMnqh
FYUdNO+j6S4gc2HZlZNPwk6SyZEhc8mnm8AdENuWWfKW+HN1qhn9YJOsuKpoqbrXaZj9x9HkETqF
nPte9M3wQF7vel5nmxXVDr3haXKq7smEtAPo7tnu3u+dkDceAAEK2sW/Q88lVOyxw/FkyCUg6Xly
9k7rTAyidZnvitUeOdE6BD4PNIXufWivsI3Cxv1YHepAC6FEvXGg5F/8fuaKkDOlSP2cuUKd1+VH
h1n6R5lX4gdYQX6tNCrG14jJONc3W7Jt4AXpD+io1dGvpug1Z2hxyFYF0cMa3Uu5iuJcLRIfDd6a
9QDcTx7Zaeme1b5DhEFdkNGATnqI7hJEzbezN9JPI2RgRINFgNw3Ru8o3yvCqX9VXVR/JlMhbmRi
pd8ZlywMEwZ6U3DYL1ko7NNCK37Z/F8pB/+/QwUI+hdUbP9z0fj1cxj/1+azST+qPxeO//H3/r1w
jMBDUi/aHqWjQ914dSb/Oz0klH9DPSjY/iNH2PyJgfA/UQHB31x82TZOOBm519rxvwtH528SOZp7
da3iluNw8a9Ujr97TMn/hOTsR0JyVgr+DghIok2qqhCLdp9N5V4RwLjRhHpvMaaFzE+X058uzz9y
8F8NfH82K17zRqlVvYBgUI8C4jdmAIdxusV2FBxAxaWH1C2LT14GpIQOiQtosM22BqbPLsf/RVd/
0SHtsExOr2ufwKvWrngpETDpvzADOlfX3e+/lxuyotgSD6wMfqufwS4SFbTUJMq71beRserWMWSG
Bqs8uqN3E0UrzUFqsn2SV/M2W86yn+x/0YJ7vTYCICrLmE8g9x/OwT8ZOcsQmshcTOGhy2d1SMoB
BYWTt1/++S34B3fc8+BP4JGPYPxF1//+p08JuMhFthbhQbSSCtOgnQ/yI8nYaLnNYP7iwvKc/n5d
pYBlyh2XLkmzvxl+e7d37LkIowNZVv5+DpEmFVPn/sWnXL2av909+ii4fdmSeYbd354qF5yvMjIJ
DgRh8DWALqDCn550nf+LlmxuER0ewnQjvg8sit8+SForV/T6+Ca5jVPRKn7Bq8clK5oHUZR/4ez9
B3cqcuB7M8TwJFTD3z5snry2DQaPzYGmT4znzttk2i23FAxVTP17/OcPxjXz9++u4tUqLXBo+6xT
v92r3Am9tQ/S4KAsjwm9bmHZBIn9VDmZf2rrrNx2jfL32WjcI7EkqIPtOvlO5EdDGtmsnooSHyuz
XL0VJVycjU3XJQb7XG2lXNeH0e3qjqZKE6nThFg3FnWNMrHv1kxvWqMMXp3V2U4SwSChHf5jX9f9
4z//jv/oPY+oZckzsVmL/+55NKS9GIki5JA2mXsqpBWeFi1tlJfyxbqyP6Hxn5o+/RUI6j0qDfeL
Sb3wLy71P3peI1ZumMEB+XPeb1ca0a7XyKSKDlU1eScsTpeGZKyNY2f+v2io9qFMsfHgPBGh5Fr/
9klZh8+O6gJuA8x9MJgh7rK2JlQMwfpfXFp6nn/3ANGrs6k7od4I8Di/LS2qdoTFmS84eBF8lZKk
ELJc3PnBtf35ybd4EFzYVGkJ1p4EoKXcjqGtgAc3nbkWluYYIbEFuxhw2Bsm6T9PVIQfUqvwaPxi
rFAWTstzNIze3Tjq9pZ4ifzQ9NnCiNGZinlfkWceq8lhTlYH08mOlvDYEXq7JyhsOeAbUdu+RxYo
ZE9YgyK03dnItJXJwYwM11IsDecpKyTWTYej8pANJGzq2eX8yMgyASz+AQC/Pnk6Mju7woex4Ffh
IK3IQ1Zj8Ia0zLs3Ll98HbwB2oVNlAzOzBuI6snZKTDbl0QfVYglT5kEUzfUDpr5eeq+ePhY39yp
6T5Q+5FWnakGmjIpNjGUAqanjV72TdRUx9wei2fL7tR9aNeh2sxBRxMIAy9uA5pCb92skzNj4+Q1
I68ekYoKf/jmSsZiSvReWsXXpnLpQ5Xkm6Eb7ol66MUlqLOtsvOj8Kz6yKQTh1CvU/fJcUImwlh4
wqvlbbhfNYqZdMTBNai+JABj7OBNU8InlUJAcR363eg2p2vAKrXcRXQDryPp6TqTdZMpANcDb7FS
Rn9yZOKaGIEjMMO33laTc1EjQUkbKVwQlEjPvzpDo18lqiQyKGQ3+ORn2dErx7aF6R9xPS9hRb05
TTaTecWZu/eld6e0X+9aZSckFaYh+F+1svVvytRBUFlUHs3Tkhn00U3RTTQh99sd9LUTSKbGR+KX
Zptyb1mEtJPvvE7SmutcfH+R672LTNl6E5JIcq9TZaPd0SWfE/5R87N44IjsvaX3NyWpS9RZcqxe
ISc2G40q/4eSBd8hSCRPfKSLgTQqDkIkIBlUHxxxbuqhjyvHA76ZigW7CA74dGuPWEfoxXSI14uS
KC23rNXN6o9+u82JxOUVQiab0YE6uCsHnA3rQf3dp/ERURwnBH54PdTXqIYZkGIx0IlN9wZZd75B
+UwjEzY1xMSyrrdhk1zKaU6PUrQUa3Pj8PtmphdoI0KyLXB0+9j+LcRld2iw9hP9gBvU7/1tOjb1
s2gMmR75Ak43yDArEgmVE/u4H/jdjrSm0LKoMTqG0q65v3O9Tf2Z56Na0Z7Appv8fUCmzasWIdmC
i/qkP6x2+UT4SZ8pAosScHscUNFXWQ4udt8q3Lh0NfRKZ5WkiF/9YKoqufogjM/hhDgWeUh2yhoi
7AqP7q4Y8vrDBtoDl9kxx1D0yU/kTzIhYtqYR13Y3bbiFj8z2ydkG7/Gziw6O1gzuzBH0f4H6ZHj
I5a75RgZqz7Q8Q130O6cfUi01qZ2iazSHBDnFXI2EtMCJxDwtn4qvI3ublKZh7dDG6oxrlesVsOQ
huQBJy/por1b1TvpPRYr9xbadfSRh754gfsKGDJNBQrPpKcMbvrk6NqyBewO+nGWOa8CGs2bvHT0
1u84HBO2k4HW0W9hiBYgbG3gDJLWiZmmidyRtTlDRACP2nlmJWn4Osj2+wLxtFXRXpuKliwnDt5C
rpdB0NIjv2t9dlVAm5acu+/gzMkmJy8mZpvPD0qV88OgW3OCm5Nc3a3pZirX6MVX3rqb+8XaogVf
zxTObxOzskMLvQAYMbk3qf+QVPWTTdjSqc5q/2Qm4raSstimq9aHCu3pvhW++WxMM9J97MiR4V2z
nLc5UrSwK2ZSSQZdlLDLeMa4RBNvcbAo0cpmVpzhhq8CKIdVa/atFwHHcEYKCgfj4orw/gkDe5Pv
ey9AkjWiyy4a69dMr7s2gfzCIWk9TCpDtNXyKvuOfXAcHxyPaZ0zOuzHLu/vRIGpKHCsLl5ZwQ9J
0nw4bduTXwfnAcR8nqYt9gHi4waiYLMcrv/s4q0QkxEXZabkqbGTehckKaP40Dt7LfOvKLTQ8Qmf
KC8zqW8J06gYIWIb+8v6QOM73BcG6d/Gn43/1gRMYPB7LfsAJrdgCpeimfUay3CsWpruhXMZcw8E
Q8fKF8mhxwFFzkyPFA7pwMZRVvSc8X3f+8hobPBzhdep8kl0YTlXxYyIemqDbaDaxN7JpS81dj6u
CMLNNXioJCNFdqu1/6qR1Xx3LRe3jQqifjqlxTKHex9pSjwO66/FzRvUuz6t4GD6qJFsnfhx0DlC
WBaF14N5JGRrSyv2ibV/a7P4XHgJ1WEl3zR2RVS+M39UNy6Gzo0zrZA6FoORG33EPs9RJ9Hd5DU2
/W2/JjNOQO9Vu7m9TSPrRWB8igWb/INvkd00rEmB6yJzGhK7fcOTWw6wOgJPPbu+/Rzkgzq2uOQ2
0bjaSF/K4gaVGVZNNU2nf+PuTHZjR7It+yuJmjPBxtgBVTXw3l1yya96aUKoZW80Gnt+fS3eTBQy
I/O9eAW8UQ1iINxQQzppduycvdfu0CSwyncMFjyXh4LBj72PK3q8LClMsTRSgEHZBQkJpX3poG9v
pJnI14p+1rbGZRMZU3YlNavF2ITVDxsSbSo5FIfZM/vHGJUzwsnRHb51MbtiVZnoMjJNdjseUOQg
hTvtDCMgib7A0T6kzU9FhOVphGd7z4y43mlzuqTYSk7T7KKNDJ0RlKdl9E99nsc/RNtBKuCzua2D
ycR8WaNmQUF4NxNxsoMT86XDuruxpBHvCnz9Jw9qU87y2OWHsTfHPd5ctDHIZLdtaf6q0QyvSYaz
USP0426OlqlhjKb2hIaXmfBomzvL6drVaGfzDtVMfkXSHdgL+tLpsB5zVMSdG1Wf9mgXV4swrt3J
ljsSelmxjwhGPgqGb7iJvatcdC8TpsPzWI03NOCbL5fUhGs00moTW8W45mx4Q6Zgsw2jpnl3sL7u
S7Puj6U77fPKeJJwfvJVN6t4W8tInqqozEDuj/Em7rzycUTDexP6Q7UnKXg8jLhk5FTqR4HfaSXR
NW5QUuqvWg4zOzdFAQy3CtpBFw8bZbM2o/KJb3yFnthiFLVuTIWNqSR8E0ZOQRaY2/WXMdHPCik9
VsnuOmFqtcazsK1oIG9mpPnbosO5U41kXvZkL/Yh3rzCRiY9K/9sz8jpFq38Lwp7xK9xtkTTRwqr
CWS8VTnKJ6xT6U75ctvn5qf00kM3WO2x6Ca9wltgH5zKj9G+9+zCzggNJnXnfcE4ogt9UnNd6A/e
RBIhJsTgBKUm29gEqR0cUt1H2NbMy60NR6jNAv7ZU8pjP4vDGGNGFu2Tniwnh9+PO9r9bGs3evFL
xjEKTDrEOhTu2XxoVf04taTUNv10ao3uKcjs/pIgfePWvoaEZ1JtGrjfqyfbyc8y9e7jnh0KadEt
TMvvOP/WAy72Ok1hHKfxQ+t1CRJXdVKuf5261tmA7AjevWuuC21ca54g0nbDfB8NTvBZjX62i0kk
YJdaywBGpQM65Hl2vmjFFbvAruGmDFm5xnderDoXy0BQNulDV2H+ahv5qOfgCSsi/9XvuYrexgq1
r1W8AiBrr5pSaNLCdIZ7LHlMCGrFK/SAOfmVOMWjagECAcm4cbycv90mWtFT/bDt+un32HnAxtVl
SHzpXyTI6qQc6h2aujuouKi5suSDtsPRA9llBPh5DRsgVN0jV82S6OCBxb+VYezeTspvvtuiCGma
uUdmTeWJsEtv10fDvC+H6CMHq7D2OO4/tLVYpteRyStruN5nglBuVzZiHUelu9OhWZwYx5uMMIZk
KaW8egv3wl8n+OJRKIMpCSyUWqGUZ3sJQwaFRK2iopDD/SDwTHNEaIYUWYdrUMNwwZmdEYK9QPaQ
2DA/qvi8Obci7jT8e8SNt8IZmPva+q0vZ7Tf1PnSo/osc/QkgGBWlgLEwNAWGrFzxo//jAWK/ORI
rPDad+vYUCY8xUIfk2RGKSHko9mKkbEJcb+4014yYp2AtGRqlVYfviGe0acQTKDZsycmr6j/8idl
O91lKvoSbBIQmsl1iwOAP+sgZuySKkqmlaqb7D3tOwxOiExZUqrs5BPTt5r82tjg0qW29fWbtLp+
LzyPK4UzRLO/v3UtPK2M8bHcOUX340+Jc5tWDH61B2F9Ms1qZ4Qk+Uy5eZacWXYZ558TiBaKI/j5
rq0vGjcSAOegfkkUoaQSOMGeFst93cXVLlL1msHaDWDG9hZJBFZ01o6tCCPvXBH3SNE/cm5OLV3f
zLYpmVCP+c70OBwHEr9mns1btD/mjnRkc4tlk6TcwRsfcOVxdJGKWhJSwC6u/Opz5KJOsC2QtY58
pDZTl4OdGB3pGIOJuD0xjzE0nVNZH+Q0Z1vUrvbZnOpiGzddhv82EE+AkbynYHS/o9GyN7Yt+33C
DP656AucTMRB3yvVE07Bs31p0Q2dp9RR68xxjL1qE+L7ypEAaeAUN27XlFtBG2fjJ4m/MmuGxDgX
a66xsRr/0azytdHFKBNNK+UxbOjxrQunKU3cgKrDLFIwszMJu6spFWM6Xp9RnMgtApkJzTClUMsR
eR9mLkCcKaNWIpn54NXS3WQSAyEKqum1m6cNBybksby+OxOTxzEScCuY+wwbXcakhmDopVrM1Qni
RI9awfuV0Iha9yWf+DyF4YGEehSN9FKYDw6IlpmjncWoCVoxAd8z692FvOicpUp9VUH620Kvoa50
mV8CjaLAlXBx3Rx1VT9HYPvIbNl3o+3tUUi7V/we/AppnuxnRBOHCHjCKQrCiJ5LVW+clGqeA9j9
0NjOWy4za+2N7dcYOsOLlcdvEsLHuR6T6LlI5y+O4/ouHGomuLGGe4pprNlZ8MSvmPA+2rb7zK9F
jqzDY+J1YtsklMMNY9w1UC4X6wHiRT4ondzYpkFvSOrGISrdpBdUGsi3ytSDuoJvUAIN2qFOxxDC
oU88d7G2EGhU6rnP2KajvMJaLDtMIUnF2Qp9B7qhfpKPyhjCtQ4T9Z7liXOHUsy82DWmSmZ347Ty
5lSD2A8/mBWHd/TjyOU1HOTrAgDhAKBu3aLxoMHUkWrTSH0tK1KZvXDMj/0oaYnW4IhrPOJ7A0Hr
WjWBRBpupacpmQgFcXVF9LFVkeYk57ehEWQIzfH0gityxJmcaToc3oc/VhnFQTitGRAgayoddVs4
KGzzfkqvPVz16yB0siOP3y+Y1IpJvozrwxg7yXXcy4yU6CpF4w0YidByOqpXxdgV6Ls6p/81Zab4
6jPsBSdjzidyq338oY43+y8WMvF8KwZ/dLca8sJPxUPm41KcMnWdxO30MJfI39HDGzraBsbYio1A
B/0yeNDOjWngpDe384Npx0Rx9gW744SBjqnJfeZ1rJmhzj9LtDS7LLDwX49jvDWlRx5Go1zEavIq
b/uboLT0iYBkCBU5ewfvajGfpSYrK/OBXq6EPzfdCh0Ps26/qJ74RfqxLGT1Ap3SubUqUppliyBJ
Kv/aTbAeoSsk8DQLWvmqKuWcWre0t7Pw0R6Jqo4OjID7x6Ge5vs86uuHNHfEGSWHuR0MAEQmqBPw
Xxld9qZQxcFSIbj51k87aAMRemXE56yJpcn+ayAwLOGz4wyJ/cHYpn6F5w7mCL6Ltot2tR/TSycY
g+TWnM1g5Xcdo3avJpmHkCv17uWh7S6fSf7gs/7cdGXQfWvADFCUOUzuO251cM3+neS71NZ3kduw
euV3XhACgusTkGD0L1cqNOPz4HYXAYB5QyenXzdR7+FAN25ouPvQiQdMPBELL3OEneEOGr+Wqvc+
dE2FphCailiHhtFssEqie+zDOj+7MSCJvG6e/DrNkk2SOwYHBOW9exylDmGPylLrqN0OYQtQaG67
O46UEe9/ifcqMbztWCv+qjZ5GSZ2PxuhzNawcnNP6+MLR4w4Smz8SJ2Hp25KDvjGhz2dWmsVBpF5
aWzZbEmTRIDUGfm6SIEXyhYBNvie+uQE6Z3X4sWs+v4UCROXDk+LRb52Um7p6nRnv8nsD4LY0mhT
ZmVpUYMzaW+12WPAMVV7JXzd7X3CHisWLzP48rI+3HeTrZ5pf6hfwP/bu3gIWpJSguyWO8+5mNbd
zuq1f0stN6xxgwbobKtqg9Piu01ifQhna7x1cT9ixwmL6IMeLBU+/XJ1JZ24xdHNmmeu0Of4/q7L
pZFvCYZG1kSCSku0kDCtcWtapKZuvAFI6750JfP/xlHhI3spNk5MHnSz3KnjGIyhWc/HNoT6SNFt
MlINkCHNlV8Cvcuzx9yDWGmRJH/dxPhPSXZl4hKlxtuE6XQsQOUU4NhY+YfmzoX4tC+RFi1cP58f
DXUljRs6eq7vjzTRqWUhN461XdyqnGU6QcLJpGdcSy03rhL9bQTtuW2yZjU42SLGw5yo1U8360fZ
jiGBhQMpUU08kTRMkm258a35BWrH89ykZJWABNglfbqBY4SjQC25gFOanuKKnhADHUS1qfEEByPd
hCm9S9ru+TpN5vQE5WRDCq3YtRWnrjp2swNaZA6z0GVovCTaOVLBIvMnT86bd2bLrrhCRYnQxQUB
LNc6aLMV+Z9djKg46eYVUxXjpmpAS+xMsneICvTD5N7xHReVWlcd7cyrtm2aqHuvn8De+K2HrQ8X
AFNqGh5QkebObi+NI4XFAuZ4D2T24iLMYw6RmtNKtXGAop8MxzZbHFPTuMsDxFokEmrgIr73wnXN
u3YqsYPXnVs9OXPfOsuJpbhEZlzRuJlr52uya4peQxnhRoXSsiEu1OoxgNiDbQzBZ4aqJ3J+hLco
eQYiyAAgyYLtjX7Jszvm/ks7Jf41E6nqXCARuGPw6R89Gx++6cax2niuAYExNsTQgFFtwtd+CioK
GZTcR5MdzuTZNom3mMl2pMovebeyvpL1xrCE9Q16wHnseIWfIpPopdyX8DPbsAGOiWiREUOdmTOI
fpEjA3PNYzRO4wFwaIq/zI2QniVGw75TeW8TMptbV2XFR+FDzomyOL7txkq8dIbTczru4vI9g4x1
UqXgazmgqFsVBgcmRNDQKkIQAZhkEcHj2RPWe6Ni+zDoFlB5A5HkQq423YigbkCwzYLebmLs7CTC
2dOE7U8l7eqJIVL0XMZl9YqkedgaDXc+43bmR49K8jDJdH6Opip5QcvJq4kdp321ERm+0wUWb0WD
eKsHqriLHFAJoqGEn53e30oekZMyhGBLqbJt6U/jjz0HwBno26ylKUB4NYFAM4rn48lAfH50RnM6
62EIXzOLwCbTh9FjTkF68mgze8wxWkUSvY7eZ5osvABVUb8GKOBOM7U2RfVc4HOlAFxhZm2SXdy7
D2xe8ruXXXUBMWfuGTYYzsp1dbylzCOXOjfe4HOhfmQOb9K7MdG3WnGx7+M8u0HHQY4Sy369dSpV
XhiXEQ46xvS7XOJjMILapcJJM2BuyqcCXf/k0oQUdpMtPLziKIZpwbeQ/oaHXn2RpMVgsLJapF2Z
BX11ZRPB+wB2xTQ3LTbjMwtGoDYi5ZOzcdBUe47Jo73u7ZoIxqp0iXuRaZFTZxPG8WllevhFw3q4
wAKq793eJ+Kz7oozYrv8NIMX+wmFG5wjrPjXiDsNXImQWn7crsVLZOeDIMSq6l4Xds5LpjXSxcLx
NVCQtO7kehqEiFaTdLwDj2q4wb8rHhq3Rn66kB8R2UWNeWfoVjzFfgldN9ZPFgSxtWyoSPpJzQBx
ihiuswOk+DJ3w/ReNiGUG03vtFvgCawwtN7nQ9PS1nMBYpW7RfJJL0v1FBiGRwrmKUtqUSJjtNCG
6jFKb6axxavnMnVljYhlsCPepr1KMvavDXlr7W6Yax6dUsIdWtuIcvd2kzOIVoFhnvtawDXmkbBv
zA6YGWtcO61dz4/fO60iaIm6eRHWpLINpLjkCGCqukv4oIKdCBrx2DAgnLZmWftflEak3YVpOX1i
8RtorhSKkA7ll0jdmBhP046nOWuQnrJnriD6wSUGTeO9dVUIOEJR8l/FkTM8eu2ys4XeABTYoGtv
SCvENjF9aJ3PKybHw7jiaM17Qo3EFTBMsDCzVjVbLn3skTmO/0o4bPGl4yGiZdm62NgmpCKWde22
tDDZC4T29g4mILR9dLDtVepqBh4O//BgtbgBVmoSltyqeME8d4gI261IUlpnjUWMYSOKoy9S114X
cWtaG0xFkDSLqP7Uk48sdhQW2z+jm+kKw2ixNgcM7XPN1IEhBoe3EsBkftBF7nxlRWteTVpAwR7m
afHPl6AV8t5bF6hH8dcxBOKRlMch7hiUwT8NL15IO5MZZMdu0kTN55wpNLzKNvRz5iflZuipJqpE
/Ti9FQLGEOEJRGN4GWYHNi+X3Zwm3ejzNHXGhlktZ/wp3wkPv6DBtG/P2aZKNpya1U8d9KT6hdCP
Lkng3hbMffd2XMcPSYm3YG03xnjISivpd8ztAY824t2tzOnO8DLxaaDiJxHQvJ5sq/rqXCd7dPyk
MA/zUIU0f0X9AtNAXhtxZd0UUKJxGNh/JsRY5A//LBwKTYLMHTZu1N1CLEKNfxBDJbm5WMHrYDnT
MzzlxHzxvQqKSatS9m1K1dsevOyj2fdspf+5YEL8O7kEEhSmoIToILz5g75ntg24eEg+9xPC2dvQ
U/rQEzwJkZqxvQPpGgB+wtYKkrr/Gma2FN115U71uQURsfnMVYOFMShpdiozxWrNgEniktkNlPHM
m23rIuPBoS1Ter5DA9WdD9oT1WkQGXkiTQppqWdU4dIbdFBqFetuyGfWFSpg9voCTFaX2/tyzAEm
og7aeMCAwFNjdzQHFxrYQhEeJutSp95nJiuxNvy+PdQLnCirpA8bKFmkUmPg/Mmts/9VRhiG9GyF
4zg23UH/D0qTkkeJ2yeo1tFQcm4wL0KM5OniujxKC8nSMKHNwHLMrjR101XadNMuLLZUAYvGYLAB
usehv8bIBWKMMNFtFjr9kUCKZI3D4Wo0O867RU4B7GTZQWa5/yfCnH/JBkKZE7oMtMQSBYU+Z1HO
/cOjB6A5Un2ow72pFTgmGfYzaMCZLJ3ZaO+ssfc2PZvzmjyO5ITcv/tm4tUdtbmo9Wi4uQSu8ooN
2OAkuo0/eTb/9b1AnOkFPJcEkLt/FAnG9PA8yyvDfY5RjJ3ciUNyJqX+k19j/dG2uNwEAjrM5RVg
abf+8DkqBsaiifBSMf4kFqm3feMA36XbjGPhfdgc4FkjIStLK5KbCHPFXUoRCpx1qLEvtLA5ITvn
yGZ4WZQry1tcWyb42Gg2tiI1H1SbN0//+a35l8AY1mvTcl0T6aT4N1bLusD/hboH/EsD2mIFVNbF
HExzMItyXIYcQ57CnNScFI4o+QbQ5rFqJ3gcTpOYSK0F7fMFX2u8/v13/Xd7dv+/E2ljuHVYOf9j
kfYBQcdn8l785aLfv76b5B+V2n//5r9bfMO/msiwHR914CLY9nhaEWC0/+t/+O5flxeVjdl0hOWH
y7/8XantOH+1XXz7pu/5gW1j9v2/Sm3cv47v04hBD46iePmn/wePr/0v8jrTt0mGI9x6CZtEQ/2H
5BCbOhifZRvsJY0h+KwNGKImpHmhjKn+xDaAp8RMUCrUbrD3jKGkiRm1G3/IoqPt1dDmAcsfcAbZ
m8pub7uSDpIo2+yt0Lm/qwhZsEEq5fVn3aILCBsA+6yj8Y2BqukuWA5EVSdjYnzxyn4h3wD/mTT+
HROIdNgmphKfEQNp5jDCS3a9Ue6msDunmSiuWMoRdg5ee6zn+Oh5jPPgN5Aer8JbJE71QcExf/Hi
OvzKDa9zsDlOCBWMqNs5kvQbyp1i/IpTEb0xKu5OM52djUtbeg+hITm4Ipz2E6OMfTPWkJrs4gz1
K7h1imjYTnZWEbVBIVZPxBgPNS3YtGvmy0CnCNLZmBBB4njTPiok+qo5ShXZxFX1nbKtnYH5OcDl
u4e5McNnKC7BxfGhQdLL6lPuahVhuEkrkGMQr8mtQYyC+2dizrMPJughbWXnL2w+Jv0qUtxkbn9S
3pHaAdj7mtMLXls/QAZGFXJ0psZHMoiCaxXnfvqR+KPxzEkyuKrTRlzHQRN9IO5j2Ds2rvHTA2M4
l/jOXirsQ2c+cK7TbQGk1xLClClukEQTAu0Ty7CecGdt6f78jCKXG8x2SKaKvi9Pdc6YU2NuGUrQ
3nB0gg77rx1xqPQEN8qQJGja2a6YIw42yNxekL3hevKK+hC6jNJUl1uLN7o5KBug8wAWZx/ENvnr
MUCuHpoHoxTaQZSa0VOADxJvgVU+CJMuRN/QgWnnxHkdMcoeOhuGaS/88jYtiozTT5CgcelbCh/Q
cRs/arZD7jMjGjy9Ld3k2+aWYK+Tyr2xrD47dnVAgnJEXE1rltfECodftKXix5GjKjkOTvlEOV+c
giTyoK3TgliN6IiwJTO5GJRp/8KCbkqQL4ZYokx1uRK6gwMkmlskdMbaItdi17Fr3czOVCLC8cYb
bJHMnz2bpzbl8PJYIBOsN6PXzjuj5J6FmQVLV8vubWZ8cWUEgbrrSuVfzakKdrTQ9coZs69aEFyM
XW+v0L8+5Qq5Ju67fqVhlXH8yDaDy8CGQ518BN8f3iRcHY05o5+3ZjTgQa6TLL5pKzO+OCjPsNA7
1OaTNaP0lAMn+sZBD4QiA+nGxK7k01b8DOa8CSH9GPXBcLXYAfcNEGwtR9Dqs7HGU5BH2dowSXSG
mr3TRGmUvaMOQa3hvEGqSJh1xpa0CUvLPMqRxPuzmCbnj84MVj202izyFhg+FuGlhPiHOinyM/QY
DcsBwzw7WQGfmU3UCZDQeBylukYGsgC7EPU28qUYyRlH+qnB7s9W6qziSHZX7dwPP1GZdBuZyOIq
hGdSroF/59dks8uXiuC6XeOTZbP1COopty094ogu/5zfhb/f5/z3u+0kjUPHmvfCOzbLuoCmrpsw
pTiwfTth5G//sE1d/nYM+QswyUuVyrZhlxF/dE/gm6DvQJmLzQd5mfmHFX8yWmgPeYzuzI3vIW6B
oM6dewDFb2hns5VFO5jebFxf08j247XBZ7xDhAPcqtbw/1dG7Gpr685JVeBJjkZ8hssQMiv6b+x8
yzltnI5+PRzEWBC2MNckr3f6jb73rkqwJbqyOdmFHUA2Sj/reqzWPFvlBRm5PlLO1bCci+4UWlSo
dl2WYt3kQDpJ1nCOsteOh6bUbLfcR3sdDfQHe68HKROO5aXzh/CtCnL5NvVmv4gc5IddOt2NG0/1
TRFrImGGhSLZDv5LxfTp6JVOdJnKtL/jS3+n5y5llu8kp7FHxBiGbbCdS/Q+Awy8feUNzrUdDNOR
xAN474NoI3COdnwPbCjrV8McN2v+7AFKRJ7scoT6ez1wDsrZZLeFk6NXSlgjt7qJ9FNru9YmdkL1
hA8zRGAqxY9Hfxkob55fdTQuIFG62RXOWthVHUzgJ6N17dtwDox7pxnsAzgjcIiokKtvKNbjEyI0
78n1K3lJolpfgtztT+YMssixRHId1aZmBiyOpQ42bZ8EG7/S7boOkCcxQLJQ8w1oVccBTBDh5x2w
7wIdZiKQDhYT8iFIDfq+IzNrjTMcN2Jl2SQzOtFDFYkqXEcwjtpscNbt7A7o78hEeEMKOJxnx26v
Z90mIOeb8UrGgXddBrmzw92YXvvuRE9BM2UB8JlN0P/BZq1N3RPYAw/oFrM3bH8feNx+tOIJ6YvH
MUU4BFJoOE0ccPJLNyTV2RvnhawncczGjjqNnh/+QopnHyHpUa74R4PRmwbUONnJfYE+uB4K5qsx
otoGpk8W+IxT2SbWiBEvzbJmIV8VJGKwjjmxlfwqZ8P4IexEfnJsB6eqAZQN2l6JHq2sbAp3P/9e
GLvfiyQrhdh0y8qplzUUCCrrDPS5mYUgQRsCAj68mZaVd1zWYG2L8STRgNKXsuvpRUZ9sLOHiRXd
quq7HqHk1QwV8c2FQLCpCp9em6HtXfl7Y8iWPcJfdgurIPgIuSJ7SB3nKfFzuPjTNeFhbEFmqOCY
hMbUou23av9hMiv3FnuEiDbjsq8BNmBKHcD0d/eNSZSJ0Su1a5Z9stPZvMl+76BSxcHHoOCxIQfo
WljUdqquVFFy7lctqoyK6f8+SlD4bfTvLX02Gz7YyWhAzLlpv7Po3+nV3PAR+b+rhmkpIAwqiXkp
KYLfxUXuDRnYXN9liE3dYVI+RmFSr70yoS8cFUGA5rEbr8rCQl0dGuMx4rCGkhmyrqL02ZA5lh2z
jpHJqgsSsUGeBod3rGheY8dlEEmn+OiQM3bO4tJ+TipP3LSNG9wxLIQ7pXFq0K3X4Xc9K/syAl74
7Au0dmkzpY9oqtp7mu7AXGM6mcc2TuhsRdpgaISnHkdwOAR0OBLnxjMcBNIGo09qOlRwg7A9dHPo
GC7lpBIGTaq8aTt0bis1+Ppj1P2L6Sm1KHYX+oBjursyCqx9gAb8wY+58IxTw5HEGpBxCc6mhzgE
NrCidUPSTi6MiztXzpHOnbgvs8q7ELDlrlOfrQtzcPWg0BYy6TJ1cXSMNGs3JakwEh9YgETaUrR+
wjFrzh6Sw63XDyFqjtT8GMO5+3QqqbjHCLZpt/Oi7YZhds2VB5IAoJ7FbZzAjOzRdfIWF6OXnnxP
carWgXEK6x62ZDaOp8yHkgChUjNgqiFCprFhvlpkvc3QcR+YROIqqoxin8ooPSEfa0ZuWoCiZbLz
t8zxIoRPpuvQPS3bjxhd0pvqgAGavqAbU+UR8rvowwRTueUvclGUSu/KViEPv+G3xeLiSH8ZnLkR
OKL3XCFQxG2BllBcUi4DpbikJY08okJpCdz/27QNRn7oR7FMUwAYG2XiVAvStt7ShTFfqiYXp35q
urPr4FGPLZAfCNQIfkDjDj04gbo4yKDeBhTsWxg63qoIvRNtxB8MHR/koThkT5W4JcOokkdfuwFv
+7AoMLM6vkPXNe1ZeSiso9x8ysaUgXRVPllC2S+itjBfdIV6pueWPTMU0N857/smBMp36FtyqkPz
yfEKFNVQIr2jK6qzDbg2Q4JC0c84qBtHb5sH7BW8VklTbc0eZQ6Qj8ojFxi/+jHAFrI2o9w9AV5w
DnOrsq2l3ekVvryC1ApVbhwMKJKJF33aOhX7GIHvQJjXUtbPEq3wMHbzekzEV9cl0T4UtbHzrMm+
ZnqaXqnJRqpOaGuFpau3HxLOL8RGk1H93aOHzNZO3gTXkmQLZ3FqZPe4u+htzwNw9qzMy52fCQWX
Bt5OmCki14zIxXCMYNzjp/bpe5GSTRn5Sp/Qi+MUCxquvS8W+VuAbNpiHh1woRN5j5gzBMeR29xr
koPU/owSoWj2KppHDk6Os6rxUhxHoPP71OX3o+3yX0oqwXQbIbQ6lyGps65yqp1jdf5bUqfW3u5T
zEyBgUKzLCbeWj2Z9EdlkiFkrZpjVjSvIJTOs2/+yDZtt1Ahrfe2N/xbsFpsj+qhgb4HNyFpmzs7
ZnSwH1KkUhngH6StwVPZSopq0hU39I4sGvJ62GOEa1aoWca92XkY/8fCfGpjQiqgQrIU17rXLEl9
u4mFrX4pPyptAhJDnu9CBu0D7Yn5wVMdQ32cL93a8t1rLEoKBwDXfEErY5+ZVEYrI4q9M+YI+1c3
pC04WRR1co9R2Lgnw9a5OJYcfgiRi5oFA6tGkgXiOfFu6daLg05zyiJDnksQDMKsIbc3EI/x2mZ7
L+1qVhGEyu7YGJvS/Zo82KhQ5CXAGmMq5HoIIRArwFEQMucbCsKr1u5vXLN7CfK3ar4jfxT7BtiF
WtrZT+bGN3leAovXyvzlu1H9yvPF5sXc4HaYfWIKE6le6MwDbcG9bBBAxj67x3LZvc5uw6yoDJ1X
KJnuswftZ92ajTg2sExO7ATJtVcQKxEkpD12WFC20iCKMMviY6szGBB+SkLA2CW/kMZ4d5MZTW8u
7I4V2YrlUc+C7JYMwYwvc6ShuGzcmf3UH19gMyAgk5XlgES1k0Ms3PJYpBO6WRgcUL7IXUL8Sry7
gbh7QvUEubDKDmIR8aQJlexUQBPuU2s8UEOSISEqTE0r7ZjRxS3Av4t6IZPjG93mtpU8wvrG42cz
xoLEUR+YXYUH4J7IHwmyICpsgcDzN6Bcj8t52xOH91L304K5GsnXlml5F0sWUWbExrxjxjmCLkkg
Jln5Y2FM6pQLqKl5pCjI8mTedUQzwk7zxAPT8GY7d4oQO9YMJvBToZj2Vr69bgtj8NZlk/MG5thb
ePvhna+9jjeLP6VCUlfyHX1bItQjPeqJ0TlmSYhknyqWziHJWSGIHm82TetNvCoplkQbAUMrpV5Z
QZ5h46tYzYbFNRzn7mbqchheVhSdJXAZYhc+XBozWb7IT/mOJLoirytf2fnobDsm9KCRxDrxB3Nb
uPN0osNHIqUO7ziXr+2Q4X5uM/bAXxaV5yS38WoNvQ/O15i3GDMQXdlwe1c6yIsrJl8+tyCyjoOu
rK+56xnm2o38SSJmkYRqp8fAmYx1TWIpMZERKDPJPIFE2yp/xXoFn7LO7ehOGH14lhTaF84qaJNS
FwPr5NFZcr3GecoM0a/bOFWvpecQsaOK6ipbpBkkHDFJhY9zMJ202Ite19fSkc2hQc+gRkrJETn0
Ci/yDLkqs/a8Yc5jy3Ht0hpZspK9r7dpSe8jCZmRmjFY7CWz0XZPY3OYAu4nNrrXpkbsUCfBHfrc
EIqJjwLeLMSxzoviGr9MwFTUcI/RkF1iDFvdn018/t1RmAFdgAaFYQGp6P/cBiAY1Y4iTOt7g4HI
1hUZaSBxjzi7diFsk9vG+dcpxvgh9iQaIw0DCL8F8uhfAA+nD6imSm8L4SZbwq1mADBLv5KejkN2
RWiSpWYlgKhRmi0dTtNDcbMKRhqEE0E9J1LxBN4xTojG38ZA/91d+/13dfNefjf/c/nBnxWKhpRJ
/f/+5y+bv30df1eb9/b9n77YLjvR9Avl4HT33XQF38oP+vv/+V/9x798/x/2zm03cuTc0q9i+GLu
WCCDwSCJDd/kWZkpKXUoqaQbQl0l8Xxm8PT081Hddnf12Mb2zWA2MEDDaMBdVSqJGYx//Wt96/N3
eZyq97/99e1HHiMyt10Tf+9+ktRNi6XRIk7/a0l+85a/FX95K378ZRPrf/6Lf5PkxZdPQKaF+1Oh
fP9BkgetiW3KMy3SsGyf/whPMb/w/7gCPgOPC1gIvpa21F30t78KJHkFa993aJayHHwY/4kk7y9U
kD+ujx0PChuwDv6RFqHVP+kzFZPCIAtL0hsdf2hX3XAd3FfKf0wC6Ms0CW9pmxjx4wSPMa/calYv
bkOZhv8aDTpb0Q5xCqL5CXISzA9nZxnGNjnPSXPsAGeNkB3DoL+OBvOJ8oU96NddNTv7ZG4OJi6m
KKB/tDpZDQcrKTvMp0ldnOkKO8g6u0qVfaca5wYowB7N+04G1o0sV0KFv4zk5abKZ79ZP3hG9TCP
wTZQ9BJFGI7xwmfdL3P2MIX1NsnnvYPzz5XDtVt5V5iszlYlbwo5PlXwt6quII5IM9I07bMckC8N
u5MIHmc8PhsvwASjQoITyW0eSPr1Ih+zldMcZrx4yMPZXReSLKLsaR07/WvX+I8Mst+Y7Ec+nnJP
v/kVF7itl3ffDfDltM+cJSzFPzx5/0Rl+z+QEJ8/RGA6vs3DxFPzp0Us+S4BDsGQ26yuNyEZB2q9
zuFQ35KYvXUbVulRtDQ0uTSf0pDJT+bffwHynzXRo6abCu8MOqfzpyVoXMOC9EVMsyoM7KqKz55u
dlzbSDqTPNlSI3srAzpFdDBfknp+6olynlkqG1e8CuKVu3qf7K7ZzapR657Wwp3LTLwNyhltlJpL
as/JxYXGlYldKGePsZYO8P59MUy4sRqL8PpAyNmmZIOl64riHvCcvn2qxyZZRWSDtiha3ycAgQwG
M9UvMVuXmL2msJ7tWpyovLj2En3Cclgfy5p2sM/vz390RP73tpb/8r/66dT8f+SYdADf/eFBWY7s
3w7Y5aT/21+Pb9QJ/uV/veXVf/3l9NZGedz8dFL++ut/OybVF3hKtmQMtDCxsBz8x+bS/gKQhoCQ
a36enwsA5O+bS+eLZWNB4BjFFyU+l5q/HZO2+CJchSVFWhD5leI0//sL47dPFN/EX18g/+QTJtVi
o/n9nCSHthzRjhTLk/8H7b4QOrQ0u7Y9JV0w2TG8WxBB5Ux3TNzfVDLFROtTfkB83xiieaVbmW5N
o65PExCLqzIM6x32VOdGFWO0wSTrbmgzGA8ZpLqt0QXI+JURWuVOO0TfmaeJFge0n9ZlN13lgqE5
A9H2PC5DoYuWt21rMzpAuatvLS3S55BAPSGDMtrny1jJmZye/ND3r4p5YFZbxs+8iJojqrNcsZyN
37xlTHVjULkbSquYXttlkPWWkTZdhtt+6imI/5x4h2X4LT/nYNezvDN1YqQCgKJ27+HnzMzyRjx2
yyDdTTVusLruY9xenjhXYjR2gVcG+4kpHLfOzCeYhBV2N3zK5eJIXAcCt3a5DPH0VhEdXQZ72n5p
Rm6L+QUAJOCBubMP1iIFpG400X4F4PrUhm1gr/1fxQOdUz6M0cMhbyHJWIhME0sdgpOTuNUvEhYt
6nBlbDg+rHXyKVUsokWZFOkzcnD1HMa+PpiLuOGinNAu5ESQSBcRhBZnSoOrLm6+a1sHR1tbSuxR
C1JzxVbFuRqMHjupALHwaBg5h8gsXXbKs878D/ZW8yGDIb2MdkZzUrin34wqTh0ustSUGHnXbWMz
MzckdPhd4iqqwrW2KR0E/WrgcLUFQA1lbeZMkcda/ktbiSklf67FPdu6/KMe+ClsRGNXT2kMDXrl
0aMQfmWHggkwx0mKYI+xF/nYBES0kqkX3i5Gqis/r6OLI5jArapZjORVOdBgYTTEomsdTZcgDDDd
smYhdFejRzZ8iW/waSDcOgaM6mKqye66Rjcydg4k9oA4C5wjOaFF4mu7PLKCj6lSfE0tFGawthaF
hGsS2WW0DQjy3LuqDd64tgJpgwTI/xCdY/0RO8SI/MlHr6it4hzE3dJfVTZ3BMRpoZz9yop3pJ+T
tQBZex/LjDh4XUXrkbZJNuUx9kSnpKiUaoCm40Y/zK1NGCPT+pDgCf2BxD69zch8X23+WJq+Dcv+
MJFP+UhTdkGf75y3A/wRD7ugHbekeUjrdD1rw8KzNxmDnbfy6JyEMNE7kg1y3gc7YbievMBGqOIN
80tIU2YyYvusIx0RUGC6fiCDnA4ruzJyJE0itGKbWLXHWDNq832Y6pIiixhfZZfPYcOsS/k1jNHA
OVqTG7Zo7T7hrnH8LkzWKpAUnO8SF/TBZAt9P9I2fB51mG5mq5YXvimIz5SjjE+jkYRvDB0xb9om
vaqmgPoDtPt8lanOv6U8V7C6b3P+rjOm32VK5Oc0gio+Me0zgMA3iHtqs3xdbQdWVoutnE2eqMB3
95X/3ggE/M3YGd0TkkP0C1br4ZcwSPqdolTohpz6cIkLCo67yckvib9UyZCzw+OM8Va+Gs1kI3a6
dk4H3WyW54wf0mbIy/CV3yQ/0J1AjCaxIKVKnyzfki4vKnWeiWpR7d0427j3snM32c6rJ0Pqb4tF
biY4g4WgC9h/VS5nDzGHtMcCbgEK7pmVrwALl0csnlW28Ris4k3niuCcJO54mFTsbSOiKOD8Ki84
07CTsck3zJo5t3HbagE505hcSfggts63gGD9+3LO7ibykutwHMkeSa/YkYicitXogEZSDlW/eUW+
P5Qy/l6KSALdnTEX99rEqcvysk9sirkwhbOhLNODiGnfyZxo2Dp1PWz4qDdbUkb2qphAQNedNI4q
HOVLFrYZQmIkm73DDQh8dRbfQD+br3NTWbd+azSsNIJ+Y5YNARnO+Usd9gENhCXNJL1OQUAMkbwQ
bUwfrdaI3i0X9QHvP5QM7Qn/NOdjcjB9HHq6gFBTyNA4Im/DAB1EQakjqi4140OeXIe0S6Vbyx7m
X0LDbw9Jmsf3OSP+FUbvOwCEPvyshM8sNFpfvPDepsCygVuxcpxJ3c0mXgqak4eaKmAzP3odLeRc
HLsRFbqMPpIkDe+Rp4JHUYG+59OBnB0OXL6NtpE3FgzXtyHP1TMqTbMBwOqtofnnBylhzJPwtmhE
5f6KpERY7S4fbUrKm1nhBJ6Hc98Y8kbVkcuOLbGCYxjS3z6b4QAkN4534EHsq87oQ9D8VtftXCPJ
7h3ybtCBAvw3cxU172wJYmKgbj+/UUzLtbRLZ1OszLR0SPuO4zmi4HsdTgHkaECO59nL+xdBT+OO
ZThsWt5ie3q5y+WM9yLi3UGQrpkeCzwudnUze9Q+cQTW4t0moAItleMXZjT7UNODJVJrr/0ezCTR
rbkQu36ojePszfo9Z7WzK622f2hgBpBzk066t9ntHLE6p28ixhqC5CTC25DiLZaSWRPvaodCyrBR
NmwqrKkrAlX65A6WRfoWO4VvmHpf2Um8n2TJSWfwa65iK8SRUAfjJSGRQsEyUmWrvJrvZld/DYai
WRMcEuuwoDs2Hcv2fnAaXCZe4D62ib9AFAYE/xzeDmGP+OQZ6gbfU3HV9kw3IyFKPtqJcs8+79Vf
/vNL+mOZ88/PmsTnNfF3weJ/1A2dod4TWNP+7S09ekP3RMn46W7++6/89X7uuV98h8s0OjpZJ3y1
3MJ/dRZ63M9t7C04mcE8ulyc/06Adb6AeKXxCvcHBE5mw99FDOuLz8oREcN1PHQM9R+JGO6nyfb3
2zk3cyZfDMieyW+HzPJnbJ9JR0IIkoZbuiXhgGXapJsGJyJOmlY7ms+HE6hnUntmtiG1xMqjalPu
SOHUhNamJcbJjreq+4eBI8VeuU7n7JCA82tv1N2OKG53X9Ihvyo+Y9BOPhMw4Zw9RLosTnxB+SaX
5XAYfK2G68nxhvGs2HieKroa41tH6xB9D2dOvFl22tGpcd2W9z+mlnsoTM604pEnUE7nN5e+kbQ/
RDOXE4eVHnj4lQ4dHnyo2CikfuH0OCCD5L4nMHEA7A4dyhqLb05Rjj5QG0v/4C9nrQnjwaFToa2J
5SpnWEO2yoLVACFwPziEV9ZI3LTBDrQm79Ct+pDC99otd/E8yBI0BumbuFuCOGm0hHJC4jvmUaTB
grf6DO4keKvcQ+JiLQUrkRQF4CAZu0tRJTh2trzGa6kD34eLRwa8DMrkrYaYc25xS5lAHMm1nkbh
mvPGy6auWOefgaT0M5xULjmlcCCxlDEqgJNfckxiNuyPSC7hJmPJOWHmx1Ax8MrgRoXbk+nLhxHm
8HY4WEtWypiN/i5hcfvdJsxLQBUGebad6sH41taSU4bSUjqzZN2qiyGcoNoIGeK4n4Hpheug7LPH
0s56qq87s2vWEoNpSaLasz5UhQuCUCHYlNkFbrfTULhZdS1k9zhuYnsdVQSL4XgsE4gODP9kxdgb
rKroubG39aWajIrzrmkOuALq+yjxzJuawg9jlcxJPvDud6jScGj/NNtuvDG5H2gCdHQ7lpWbHsli
ia0CwUAdbcWaIfZwKc4TkMhO1uWudKxpF0G3eXanYLo2w8I/tE7aPo1VGT9L9pYgEZeIHlhBj4Vi
Nz9Y5TgSt2DTKbuxX6d4Cm4TVhXbLKXHQlZYCkCZ+zvN77V3ee1vAoue1LbtvI2WBZSqli9pmBtK
q4HrXcOpIKYTgASksaA8iDzydwTMir1jRvlTwz6ZqKfNFUqCYlOCNwzIiro/YaHnyffzeFoRqcLA
1lPrGkf8TQdtepvYi9tTzTS+CQggfWXdAglG6/FodwW2W3fu1zUoELgIE6YZK5d8/9lOhBfcefOd
LXpvQx/4eMuzbu8rwZS4iShT//BwWN2x1xKbhFn8YQ6H+cnIG3XIXNwzuyGp2ZfYY1U8sbUTz7JM
mLpotPzQcDWeXArC2ZTog6S78Db5jGK2aacuk8jrl1rk7V2xhDYHP8DLWpNZeBCxpv80ymJznVBw
wMqOM4WkAg4ttKxpxq+lxNswk5NiMUEcTYg6vJV9lgLE73NE0MS99fCovSZLxjT6jJv2qu3viZsE
h4n8z1Wcl9kPtw1QxvAhLKEYw5luk88Qq7/kWTG8WgRzveHRJhPwwUJpgHA7mNnXuTbduykfLy5N
Sf1qjID7r6mWGvh70j1Ni6ZnvdjE8QxaokcAIn6WBTfklPRx4oy4D8Y4fAdAgg1U9eP0nH6mdluO
5gPwIMZiLnL2R9qURAdbH0bfqk2FetSfGWCtY1aNmRPewxsp3vBG8envQYuuyiU+bMYQJdbEhTFz
Wd54dkTYWetwyRuPVedvaLhaOkmDcUvUk6lR8Qw0zVTv2D0TVpYBuWVMyrT3NVnDiA3WgGF98kig
FVOkL54F/QWVgg9JhSoUr71OtPe4sus9NgHSZz3+64ckoUpXKVCOQMfVCddDcB9mUr4E1GAfC3MO
Xo2hfTCrfDyTi+PuXtE1c4f+kuaHcgBj07ezwAZhh/oqHRsB/82YBAUfk31WqdddZ3UKBcJSfnSb
OqN/A2iB+2QyG3qBjcr5Dl9CODArdNiDTPKlUR86ryIxhm3fh+6JslyTbloIN7H01RkIVw5jUecY
LcHFbNN09G/zYpoOPfSeY5o0RsOHrMfYlJlDbGw7tpcG1pM6diij8etrPgriq8K1cYeFmk7GrlfH
yQ/yt7Gt/Tcjs/Weqztf82DbzQ8uyu5uLGPxCIYUc6MsaBVlA0eDXVN9h4E3vPkQQbnu2k6HRdNI
aw3vYWgOihUXka0uwyFjFR9By5hAgtb1DhodfdfXtjFthIMG0wVjeU4GHH5QTfiOTlzBV+7glLuO
EnoQSn1KC4Q0FAUeXl7tIAXxvvUqv77xI46XVW05gBWioR/eKPZA9ohydplRN2nyhU6ub62UYlme
O5niuszd4joAtL4rNP3WDS08y+aube6K0gUt0JY+o3qeuBJACK+6otfANFSv0pu2Hem/iPLyGGHk
oGjFTsQPF5gVEVChB6Jyth2ffMhZ/k6I3vyq3Cx+4p2dxusmrmAiuH7Zv8LVcE5Z5lV7Xzn+Vz9C
MrcwzzINlyRTYYnqpXgWD/5V3LfFI4WZi5wI0uBEo4MpT1Ex2c+0GQJHHJ3mKm6VYkHbFuWxb4f6
1LH+vh9NTxylD7ADRRLZxqMOdGb6vMxFyzfE59BdzE3dM7TD8gPu2/xsDkROs67mrj6DSU5mr7j3
g1pi7LWBALEGVs+dgNG/6gayWECLpRNcJU2lruMoim9Il6bPJfmqay5stdwTAcAVWrd+dvYn7b0A
oRgp+VTfTFZG5A3TcUPyisc5lHhn8Q09UjOTgujJMxx3rGRIcbit+zVRnSbomsF1i+hkfSlCc3gS
HJ0VIK+mOtFA4m8jJhVAELMYD4IC7aOKS301TdgyxcIJDgJjF2u4uSsjSYDlxUP/Ogk4ymCBJUlW
201fvKkBiBdp2wNPano39qQjLAuW2b+D3fC3Ghpzw8Voa1aLM85u3wrc80TFePx1lzonq/MeJYVC
+4GqY8vtq+dGEnLvZUN6wO3xR84JnO/9aLRLQDwLs4eYx+S5Hs2RSbGfDzF6ZM74bcX3Yvb78agN
x0+IQMKh2BbER78Bnp5+qUgBQQTjVKfGKPM51ZM8aDW8Z7Bga5a2gHRDijfX/JhheFK7TtsQDMiX
uCa0DOMHOMEkeH3ug0RY65nahUsyFXxS/XIKNuVkGBdVxo+ZGbqXJfHyGJt48NaljU1Qy0HT5VKO
yGpmabxXTm4+dmliH5Js4tVbhs0uNCMJK6W3Hwd5FfAt3+FWWUGmcK7b3DTPjJ9yO+QNpipkAoBe
UX6VW1hO4Q6El9brqg3ZP3jQsXWjuCqj2pjDXVCX8TmdM2uXGrERrfEQkHMZAhERfkNe2fRBKXZE
ipIbaxybcwgBLQWRQNnUIU/D7rr5TDg3jDNPDpXmAm5QGdkbMRWGOhE46p4gOilvY48yfKKJlBbS
eXLuK3cQycbW3BJ3Vl1kpFsMqpVXjvB5OpvZvxmmKbqEbmdARCNEiOlsGuej1/T1t5YMI4BoNWH2
cSnYlUWvnlrgpXccdpZc5WwDXvgAmzt7Ig6yzg2UPT4zxYM7j+F1lTogHfk6xcafKw87mhF9+KrP
MS8PmCg3KffNK+LsSGbZXPiU8Li05B6qvBM7u7Xb6IBP0C44NSfL2GhKqUBnZ6Ku17NJTBA7R8jW
VbduvMVUTWAcY5HxZhCJfCjCYMafzZ19U9Hse4tCrF9KV03VBvtOca09d13js+zWbWJwxZmog7/1
WpW9tOnIhBZRM53ftkVk2itdU5S+cSJJm5BvBLBSrB5Y6NosCDQAubTYC5c8ypTyCf85cDWDTu8G
LGtTl0d1nWsgAUcjI+FAA8CEuVfN1nPbGjLcd8r0Tv40DOM6EWH8tTS8fLrLy2bCdpSU8gNtKSz3
FaSyaReYnRuuTNejJygLeTiIay6NTllWUqTk0WbESy/zAQV50z2fmWHlYAIiRAXJb0M7Vn6C93Zo
dF6cyBTLZ44l515hQ8YKGPgnCOndwzilbcptan7G4+8CcI1we3H8Jt26YQ2A271WIJz+76ofP5k6
/id5PdgRstP710aP01tTsNhM336WRz5/1W+rS++L4wh8HOwfBYxSDw/Fb6FL+QVXB0YNm+SL81M9
juV9kaSBTPPTD+S62Dj+7vCwqMdZcpI+62fJv9A48qdV5b9bXS7hop+kEcwBrlg0Ed6dOH7/FD5S
5Owqt/M7pOUF8DLdqiD9sFCn+y7FuNrd9WX6UWOi/PWB+pcrU89dXAc//cnKoxmW7Sy2AGexsfy8
OqUP0ubinemtogr5PZAujEJkpGY1OL0VXgmMvLxAEXcQXGJjvh/bChk8o5zrJrZgMxArIn6YkgZR
tLYzpZbehGNMSHoAWTYukkTI+42qvMlj5VHzIdE0HO9sJxDrCN77fla9ezTCTu1CZssZ6ZwjFEcs
oTnV3A5hpjZYbb4nTMcbFlE7EvTWujMo83Dr4n7Kl01NaG6VIUw+txQCSAwF9/ZoKeahsbdvLLZH
F7An6Y2Lzr74LRO6uL1kscjz5wXT2O5HW+V3k1Nu0yo5M9u112nFtwKDuzWvg5GVMLeImF88ILmv
87Luv9vKkF87tx3bdavBqcdYi8/EDZw1+wtgCDhVwfmJCadf5yTkBZPwKR4s/541w4gvOIIlnJV7
axD6boLmtglKAGYdxjjqLRtp7Mgz2SSheop2B6PtPoJR+OOqKH1CcWHS+T+6akCgmgZlsKzxza+I
6S3/KnjGNkFlR/ctKi9QHDmlBWzfMGnAm06LCdiLTsI2hxNGs+IsuMGsbbCsN2Ocy1sznsF1iXRy
Lrhi3DUFfOY5/jSFY/O7jCEQkPXMDQQFpqbaXLl5gdJWAZErpR7PfeJ1u8gIijU1aP4uibv5BH6t
+loXnqvXddVSoeraoKbYPrMY7QzPWLF1qxhRvd4vL6GwSxwhEswPz4HuIAAVdb6WbeUT5aQV/aBA
nSzOJHN+yjNhpg2STtiRoJksAOgV/fK3/HdDvRJDYb07hot3KGRi2vZO518iNQC7MntSa2vdYOp3
LKO70m0vgSgXJZHakI0xO1ETN5QkHVtRG185T87U4/yek4mwAfWSAVWcneetVNMmLMvdaroKcuDr
VCE41TWW9u4VgzEPUlqb30KzjN6Dzq2+852J79u0WNZ6Dg7Cesom0J9SR99kQepiFes43ImE3sGV
Mq3+whKZP2UWEamtIPWxsuLmfR0q2R4V5mA6PVEbMPVSt4S51LamrYhHsUvYOD2IcrbvC+QhArOW
6IjrcBdZOIL9+L3OXcV8Hw7VXR9Y/mvrldEzM0zmbaXXlNcoBTCYPT9UT31nAZ/XJMK2mnzLW152
7dch9LleiaJRb1D76mJVuby4LauhL1NhD4PObtXWu4GH5yHqqvypd5LgTrHQ+VbohTQNX47OCDHY
5iNbROJX0sJ5vWV/lT+UqgbiSZCa6AQEaMZvcp8IaGzy7B0liNgTVJMZYPhGdkFhpNRMNFx4eygw
Gip+iPWyp/blQCEAgP8ojZp79JiaqSM0s9PMUG1BrQ84RVI3x32fZ4MB0XhqcxaQXvqUTAbhGyC5
iQloDQStaTaoZ4qbwoERDc0BXos7cRIK90pT99OjfuY0/FWJl1yMPIsuonMdjV3acdP1TJ7gLkZJ
e+JHCoCygnu/Ul6ltoFUzUPI3LKRlWSPaDv5HYkSWJsVQx/Kxlh/A4JDsnLkGHoZkP1fOcz5iXpV
YaDHuBZgCHocDZh5fQhuNkRdqXCQ5+MMinCA5taNfKVG1R11qBDI+QqXNX9fcCz0AVIXwbG5vxk6
NTxlJqkuqLEZYcOgZ4N8MMEYvLDh75019B+nAhpoFHIzTCYV2b7QFwPYGSi40ckXFqRLBmso5Lch
n6sfdTg3GbUjKHZLatnAHS+acF5XWTSTPveaKbyyAkO4rPLt9IYbqBldSMgN0XZZJxzLXoXRvs3s
zj9OIF9JGGmLTxfdQjGhgjoxqCsGQbWeQnD420IUwa4t2gppo8XyLu06yTZDNaNxBvbSkcmD0wCy
LlPYRbI08pTAnknUMignBy3SAUntWY5DI0nj6XPTVjm/xJuPPo6XdSW8gJbgpnl1ewP+d9q4Tzpp
8mOf9+kJgwgHscnd+KCiiTdoWujpOfcsDr3Qi4cb2aVesc1TTuq5SMl7TWj2NSwu6f4o4fo+jKkg
3I0slq9IiQP5cLXbfEy6j+7Y8GGfiIuEHAg+CFimgwXoqKLgISzz54KJ7BimHpD4xOW1E6osxFZe
zKdcFCa8HN2eXD56W5uvHFpbckNAMlhBtVnWGhhmMAM42Y0MdAsmfAjKJWNGOgz/t+OaB6gpy4ZB
e8GbGU7MkFp16XQu1YR50FN99GyCiuMH7WUxGalxJBpSWfzdQK1N35Yi6keO3+qCekZBrTlOLyXv
57OirRrVLhPZC/g4VjpWO7sKT6ZC16cLBM1VaKumAWJiRbtWhtm8DtrpLiwX+ptgDMTFdFvnnamK
iEUQz18dPkjffez0DD2mipG1sr2Qi93EKzsKZBvoCT/muA/xn9St66x93yCjwA9N3MUkHh7KEo6y
NkWaneu+d18cnCEfc0qUB+N23QOlyFLKHzTVdk1MtmGELTqPsociF7ILmSygpbxd4jtlWdHIsVXl
4NYIO8/ZpuwqXDmoJal7S9CjXOpEZzleZW4BqNmwG8naSzubkbZZPgSYiEi4sI0RfnBT9uUz4DPC
kg1zFWmSch3nFBHvuBjU81p3IJFOmLjUg5pt4sb1RPvuGjtssqui0ag2SMx7aommZqsrw05WufC+
16KzTwWVSw7lTlbYsEvBD1Abhjprab1QE1h/Jckgf/FSwgoH1+Qx2/pAopH78PVA0mRe/vBox0ED
0m6vYeGQlTRtFbJq6W1GLlLlAXUkMJz4dNp6gUMO9lK73ee4lEyPVDQ9K6NRnnQv5fPQ1TxRNAUX
XISoJV5Lk9dek5ltsaLRmNclL3jro0kDoMUWjRzf4qboZ4RSOd6qOAY5Yk55v43iKURziNh6nakB
m46IowZU+0YTwEQqpmai8RaUT9q92nXPHiLTwEpDQ5VqbbdT8kbFFaeAL3JkHGs2rAeImFIewr7i
bkKX7fB1SAdCuyRY7fYKLd1mgxYGjLtpkkzh9WSb9r1ZZLO3y9jgMTrOWQ2zH6XvqlPC/ZEHooHR
FkBcpoi+qStY9p2ldk4vo+dhFJitDCzaUFQxLqQ5+LzenBoI+SMrUSJWCPKdZXyfrLB6MZ01C0qS
T9JAeCYOTnOWl+9kDGC4DVCy8GLxh4GivNWJR5OxcqJNbhPOZdFA1HMsDqHvjMlqSjx5l1T4w4cc
jJ9om2zr+oHklduTig8c4gqu9mbCUvl31vvWM0+iTTlhm2ybPsYlDIfav7i6ac5JRP6P3zFz72dr
iokQdqBNjcnKr1FS+f7xoXgaUZrQsW17LvZem0zPAUy/x5ZouLmJZ2ecNrT9thZ0rUp/+NwGv0tQ
WriHPZysiFWB2a5zppsP22v7htxTFD3Kaip5xbIvvh4gq64gMCxoUcFTuKIvGKCDpafhIzbccVPN
df4wzBwqq6oIsEsZOWnVFTXpEZfKrhvFQUt7ZBuVjtNR8iBy6SXWzBzAm5boG2sGR052xGusqLOb
nNt8vkkRAc0rh7XFNrRU/FCltXFf0ta+nV0b+Enu4nqBRu5uB+AB69JP6GhxavRl+neVcUyzAHvn
OMU5HrcIn3+JcohRNJi4CfKizDCQN30mN6VVg5IPZxWhw7P7g6osJ761riy/Wl0OxC02U7XVaWWe
RphfPcuCRUAKEbefEWyp085ZMrynLiQE2LOg8VeF8atZ0wzxgA2ifDI1rRwD4e8fIg/LA0LYWF1R
GFZ8K5iMYRrbTfKWyDI0MVNVzu0wpSTCbKPIfFJ9poXVted66Bc+3SAVJff2ph8CyeEgLRaKtE/W
d403JOSOch5DegJmLtjaYMxpZWNeMMHW1gl7XtfvgBSajy6dNqvByN6x1o0AhEePGG9juQFIUroy
KRVToXVUxGhuSnYfBKK7wSddk3vmka0PD1zAJ/+qS5zm0tohEQqZSkQg6TDm9WPFchi/xtXghU61
Nsrkh3Jxo4Jbj60TU7Jzp5KCrQ18kAFDYI7H8WaM0q/4QPNNx/C1LW0cWPAZ2UMZ3UbgeVoNQt22
fABuYyPwtiB1qjXFQSZzA9ePpuxbzFxul241/IwVK3MMlhqT7NhTgZDaFJMVOC3v2H7mJMSbctNZ
3BqRESf6avfM2dm5LGiRo/GHWNgER3waE0XlHhjvoswOmhcbLIOBPoR0uBSqMZ9o+1n6vNmKbfKm
fQYvoNddLNR9j68Egl1CZLWg3igyRrgsjlaHUo7+VeAG6LxDJUIimIZvbtgfxCdyfMjdTeyBiWmy
xfVU+kfqAAa5LqmVWs8c3u8elY21Z7YfFWTtS9j3dLD3ZL5Ko/eOLsbGb4Lo9w+PF+ja5Rukmwza
fie1Wa8qDFzOlt8xNS6zsoHFj3Y1cuON2uoxbzrzIOrAq1aDP1mPi4/glIFkWeGTrA4ABfqvlVun
r4E2ZzwW5gTWSLtF+2qnjEFcAOJe7IqAvPO+Segp4CQV46aLZciCBoXwh2F1zXmyIm6WfeTzAktG
y+Q2UE3psMt6bpMp7bN3PlafZGd5tcYqPiDBg6vC7qdjqwwYM7kpbNLlnVl55HCwmXocVN5gD1hC
bYCYpOs5djq+tJeOUrB+M2qClUDqDB6KHsaGA+yCMWFXJnZBOLDEx77G8WXrFfwq9drh/HqvnFgE
Gyn8dNp4redf+b0/+lRKDS3RNbRY3sF2pt690M6o9eujUzu0ww1W2BlftRlxMdVWQuwtl125kmEd
3yELlIdO2/a97Ey2F6FnciQGHqRv9ONwWldVS2g+hinsYKwAbbVOsqIX7NSEeYbiWh0w53J76rwI
fbYE8P8d7I3X7f+/PvrfycJRrG3+25DHRRfJG1a7X5N1Vz9IqP36S/6R66BPmAiGsJEDFRPGP8RR
+wtoDeD3hH8R+f4YfyO84ViUefuAvSxHCTxlv8U6hE91uLAWxp3jKqXM/6g6HOfanzRKDGPKETCK
YKfyz59rbMMwTFXMbLfXum8PDate1nLsQ0MPVI+dGe1pqM1pkxmyRJz3IsK/RXjVjMT4fbOw1kyt
3pNXTM4Pv2EBVTM+7MBESrSH/03dmWw3jmTZ9lfqAwqx0BmaKQk2IqmW6idYckmOvjHA0H59bSij
Xrl7ZHm8HNQgJxErQi4nCBJm1+49Z590PGpZGTP1Zq7TCBEe7AKORTTOb2htb1B2MRRi5O+MxVFj
NBGwkXBYrcJu1fgJ80NyNPs5eTQr+yO0O7p1IBmylsADEwjJcv7Oxq2sySOdIBZvEnRYD7lIkNIj
GsgPFtN25j/TfF0abvHeZRXHHPyG36YEUzevN1zX/gQhfMlPpxfAzAplOR5sKCxre+qgqfhh9soA
PCfJkFcNC5hTVDl5/dHrkEZRGUVPNlr5C62srMB18K/IsiBSMKveiLVQh9SYCHdrvPG6gxmG00OM
FiDwimMLWbndTYycfa9lTnmsoqGj39oK8s9K0DWxSs0Hyjmaj+N4TlIrumpj9lEz7KsdTosbBHv9
g/L16FPmSfOcOIN9y2iQjUL3/JvEk9Z6bDAEgLFPzn1amKh4p8fU7eUNaHbjzOIsLjru9VEVYXIC
UFQ+DjRjd4nOuGlso4TmcrZupEzfBlknV3G8kNygKxgU44Pbn5FQFeSk0XqziTacUVXQq3Xks0OH
FiP4VL87MxaIdPLmwPXHp5h+RxaLQ4drZ5PUhnHb4yPZJJxTbuCD+c+2M9YnilH7aDHaRHQL4dnO
dGzpaGQY6pEhfwWgmzAMJnkkzti+eK8Zle/qxdDfjiQ60UAYDgBhwqshJ3CGKqBgzOkZF/guzEs5
uZ9hczTMZ4hROr0W3z+3GnqEnFiIYA5LF2tKisyfZRdjfaHVJRxAA5d15FQZaom53fnaPBHnmRvX
pJM3iNkr+cTRerrKUYHApukXGDLiIIanNH5dQuiRjCX41x0TVgV1OSGsVd0CyA+tAFaGWuWa870b
bA8mjas20pT+1lFQvOLKHC8UzakrhzlpZAPm8zN43wm0wW07Ne69n2n9FhBQ/kaNKldOyyFhLTih
w1SJjE3aoGSTaEC2c4lgcJy6aq1NuqT+q/SNPZO9FkE1uCycamKH79xdnpLpWszudTk2u8JCbOR6
c30ZYgMNROqthSI9igp1N1Og1LSQm5T2ELPMNbXsNxFPO8POk2MkRm9Vd3p2W4Ok2SLdAlXfIis3
MhsKCTIJExLT0TN17yVjsNrTlij7WyORwx1B0i+2U3wrKejF3J7a0n1POZXczGHm7WttIdxx1mbx
Wf5G4FrWejDg0Nfz3dDadx7zAfqNeFgl5otz5AOLogRA3JoUck0P/oPm+BVV8LhxlFlCA3Q4PTh1
B49oQKhuZFQpmaNfA3RQRFeUxhFlrToQI2FvOlW7nwrN55ajrHXZdBYPk+4am5D5xBkmKXd1tE0W
D58YtX5pXEC6w6yTl6T1MZ5GuFSPTxF0oQvLTbHFZC3MI9w9h9HVkrWb9e2ur+Afo5en7DHa1kFM
Es27cPGNetEstpGLmAW9lLtC1ThyVOHTnjJBVBTTa/qmsdplPtlcWgi7uZ46e2d2KJBXDJm+1Sl9
Fv50NZ1UoxvrQlfjAW1++MQEf14zB6tPyh/AmMmxPJT54BFP65ffBlGq4xCDwOU8rd/xkEOnS7CV
rvJBkic80md+QDGyYCMWgkT2BZMI7di7aiMWPloG8MbSnnTakZjjj9EvHqxBSjzHyU7L6X9zI/ZE
aLoBG4Z47kvtlmbZ1ZTwzqHRkCdCvAdGWo53npM+NwsGo8i9dJ1OOBGqKqVganIkfqmJ2dZqYvQa
C0nDxXKzpkee7FQpcNHgxs50TNtxhP2MopzzvHvqUjrJ9IiZDFn2MZ0ptmzfO5dzPx7FF7hDlLY6
Q1NOgqIbPjLPyvYDEcdBuDi7ywR9LZHFWaqRnOlxUE5afUkxIagPz1y9swQruFjIIWNoyU1XzP2n
H6nbuEf94CDWWyFsRcKU1dNznbJsADwsUrHvycNbtwumBO1tAKSl2YE/wdC2gEyS3Bd3upP3R/72
de4RAdZHLypj1c+TezSIV5wnN9UCRCnyqNi0StNXYsGlxAs4BS8PaahVZl9gJiC+nXf+JBbUSmul
Q5BIDx2RSEjqCetzhHlvN8kuZPj2BWopFmYLBW10lA4cFxeq1rFCDPVZ+NAX+OYu2+CEnmIhv7SC
MAV3xh/UOgntp5FpqN49d1BjcDct4L35yiiiywpiG9ssniaQTIpkbZlUCFxTFlVOAwf8pEtp3Z6s
cVoXIxMB0DzQ3VNrV0GuaYzFNyZTi948Hs7AmNVFwwGfbmnNDI62DH/q02gnX2ydMuMu5q3ZnC2c
Nqfa+3RHi54FOmH0x5mHJEaYR/FF1em/CDtVNai3mW3oM50R4Nb0Y2+MLzTPxAiB7S3t53uaOuo+
++L5+FOGs3DIE3k79Tp++lo0l9oCARJoSAVdk0l/ZOlJ8cNDdGxlCQ/LZHqom8CEUI+hJx6adM2h
yDlrWTzi1prmYufgnIkDGJb3NU0JFIfetaeJrl7hb3mcEvQ2dUWJAhfjM6/H8b4u3BxrkOtsOztn
97aswr/17OpxdPubisQIgkviK+ydW/ADSGOt7pmz2EODAZBDT2bdwj6vlsR6wmoX1lL5hV3CQ+A+
p3Q5VhVlRSSy9zTG6V9FCKiSoyJpdFBonAawClEw26St8GRh9sV0xW1PN1WKNtHQAdeJ7mbS9LtM
j9/Z0B6Hpv9ohb2TI92FejEOR4btr5205rs7YVg0Z6qwMN6QV+wGqTNPl6jc0A0S2RlYky2vQhFv
c0Jn4mAYIen7sd1dRYtZ2a0lvmWtTesgBQt+z/LrnaYvOw3YJ3tDCV8iO6XqtOMrBpTJUVsQSPik
rL3Eb39LFTedqzSftzb4gBuDxDBRpB9QmNhvRrujx0rHUubdpZMuSpu40lYtmZMIC00MnJxUDyEq
1QBx2ri3sM2uq0Z7Y95Z74lSzE+DB19mRI2/UZg9aWSjTqzmWJxaIoFvKL/lwXN7c19XQwSXLD0W
2ihfMKS6j1ghvADkVQypZ9Loainl3TXSq6/90DB2RP2+eTmKVoFIkJyqIqQjvVAZcAK2Uj1Lp3mT
fSWCxFQwnQvscMjRDiGjqCdBX+e5LJZQNBlrD6XdBIVTw+EVUwK3jlv3OcLXgRlkOLc0rwjwTkvY
x2jqmKDCldkrKfccLZy9xQiMm1pEpzBC9+96S4BklQeI1runOlbyRKp68wL0zQgywTybLE2psfBY
8docMhIJoWzy3UnCdTwV4ZoRKUgzN/PXM82lXd134QPSZXmrR6YXyFiGd1ZTgwNMIjpqRj7cVWZe
PjVR034Fm9KeFdOdSUMOLbPKP6rCoIOSOOV3n3n7bmQITJQQFTRGEfuEUIXUo1kri7fETOKT6OdU
rIzBM49ME5JzRHRxQoSLTB5bmusstVgSgERFV0au6zu6SfqV4U481/DUVuiH24twYYXqbkkcI/TK
VUjARDBoQ/HBrMS/0rxaPE6GoaGNHBhnWh3IshY6XcbY7VzRxD4QBSXZ8oyk59YTkFJzEqAnaqfr
tl021zK+bVN7S4AsKZFR2z5CgrP3WjsORHL34doZZHllt6o9FrpwN3MYfg5ghr+sfM62xLKyrUeM
HdnseC/G2FjHCKfM3YCjejMqQx6jNnWoPx1kNUrgPhVsbzNtxs9ahejtOABexCRNXTtRklzhf06g
fCsKcrsEMgHygF3D9rdjKT0DGNNNpg0weCMqcyI1jEOiGbTdTdSI5txcM7w0mQmhxOxdhTNyzlSC
AsS/UMscQgxN9p03KjehD5YZqzwzwlxVNNPy6bsI53eFOmOFFD5a1/QeA6OhG8urkOvDwIqKsQzB
uERXpGtTORr+pUn3KWB6QwZfJpKnREunYJjzlwqp7zpBPXtZd0x6xIwQWi+mNfmew3E55NOIKT/l
AB3MKzB3EuuGKSiGvIha9jGOTQ2xD2jVgIlXFeS9o1Z4LlHfdI1xsinBsEaY5UNEAR9ylusfI104
K03qZyYf4dYOt94Q7oxMZgcY5Lfp4ARuNLC4TJTkur4FpTABOp3lVkU0gK0JL4bdfluStZfMWIaT
FTHNeJpbLLTS5czt2LtmNqxylekYSYTFFzWHxwlDzbnu8vhljvUrrE9yk+smgwPpJQjNmWL0tWZu
OOeFey8t8iCDL3nbL0HpcGflvidZfqOR4bRnp0gPRl+XK9kX3nU3T/aOWaRclyK67F2L/Emq0Qii
W2cMq9xkaY+z1DQD+npwTGfffKILzDjHWwPFSVd9jvR3XdXECVL47uPqhDQKAlTUD6eCpRAIgDb2
51ak5QuDIB4eCy8+yPZy1lYhkpN8pcdohlGppLdFY2h3oy0KBRLO7jG2Mx1RlJmiv6qKrLxKVWq8
sgM2V7WWc8wFqbwG/QWkfE6MMVobmv/cWXP4aBrg3GTPuWWFK4fzKZl4BJk0mbEDYqd2bh05d005
kuiunO5CMEdBSGXbu643m3cHOQ8KCJgaLxUZgu9jUcwYTkkJnXsWT26NfwylUV0oLnLvm8O06vE+
wWxsVcBfYMPfQ9bdg1k7KznYVxnTg11slNWM0qW5tvhMb83C5GJoDT5G5vBZ56m54SQE8lPvjWtw
DcmhG4l9xufY0zcQuL3bUjOu2W2NDYlsaNjDmK74pJ20FExHltvo+SksVr4hNRSgBlo0MxH0eOaU
x1avffeMTUrb+IU5UHBXxSVGxY3ZLBOaSLBi9VGC04E4LL+xmrWvqvvRyd6aGozxlOADG5KPLLPT
C1c24Acaa41YTEJgG59aDj8ezzA0lemy86dXKB3agYTL+Pb/pO/5b6X4tBfS1m8Un5/NW/6L3PPr
V/7saLrwaAzP9+lC0rt0l0SY/yf3ZMKEC/UfXK4fvbCG+Yero8fwbcARruMLeqp/tjS9P2g8Ls0W
gwAZXLH/YsaG82tLE7+tQ9eU1Qi9jsXZ62fZpd/h/skyI9sA6kN6SfG+6irg12tcO92pTFHkhXpn
Hh0wA3u9sBQRxU1GcE/h15ACNfVkD8zGVyVkyWcSnQZB676sLvLQIMPN9zK6lBKJ3hYUrnetx8rx
LnrHGZITG1D1bs+iO9K28JtDpzv0iIid73qMV2GLiRAQZ7ZRzHbANSZ1CuebjnEQc0j7IAJBFAAK
PccKPCttBgKcFsvF1I9jeRzQCz7gnkqzTYn84SQ4Bx7nVjYdWQi68yTnwUT4bXr3bawN1yQLcEjv
Z0SLTsnq2hue06GzjNsF3tH5B5NWx1VbDiUZxppOm6Qn6LE/mMzEydAFqgNeYYrNs14iC9lmmZ/k
pG/gAFixNfGgD4LaJbA5nITXsdt280bEMyYc0kMcFg455MM1Onu3PZmOrVqG62ASOZ9ktgtEmWyk
Fbh7hGxJWpBCNuBhwreTQBVOpuZUTakuSPyg67J2rEUzZA/pxDAZvjzNLSqwLfPjXAG/VMzYBrz4
pEwMdfaeweSsoYN0eRVMnNggZcHGfdaZol9nWogHtHRtGGVpv59C8ByIk/wbk1xRRTmQNuOmbfXq
wbQs/Ma4UMeQQ1eTHepm1CM0Jc34qNeZe4vu0HlnUAOxonM6QUxLN3JrvMiD6jsQO7zBNGI+yS7p
nhh12uDxc7v1MJsWcA5s15VHLI/lmdx5qRCN0WYFPgpB6cIeVTytQ0LGyUZYRkHiayzULROidJkV
iWVqxImHAVK/zJKYlTFWkvGihgVmMlwRDRAzF2YCFcHrIb8zZiwVzuRArlGdMa5qw9m/sPulpJFf
Ay1I/kvOJ1Mu+TXwKhzdIiKeSGTa0V9DseFrQDZ9DctojTM4676GaN0yT5NfozWkKe2hJf0qC+yv
4RsnEAZxet10352v8RwzNtJkk6+xXVFnA4f4ZZoXfg32dKsMb4tl2reUXsMWESHP4PA1EES1zXAw
MpkTytzJPrqv4SGyPOyjoeiaAE0kKq/VQMsJPpqlirPvJ17QoqcAC93nhYl4g4F3+lhjN8ldMozL
rhlche/Wr486TVe+jjhdJ5J29nqrp4+lOeg7m8T7jZvY8yny2xwREKNMOZqhXCfZ4OJ090tl3BpN
Uj02AwzoHjOGIfqhW/sW0GYcZEV5juJ0Q+LV1O/SkFbxBegqhxFFKi71zqM1rAj/GngBKyaULdSS
+htx9vPJ7A0oSWimi+6gmWE2PTK9kUBIJ3oK0VLZOdm273QwP6umT1FUFmmWfAs1Gd8NXel8y+jO
QYsGPBFfDMB75+sko9m2NnhkOpKAa9D21MIjQhaiFyzvwgE5Pl/jxZzwLmta+qgm5aKitZRg5jqi
foD9GpudC9Z2YplfhW2Mvpigm2rr0aF5q0YCklsvBesEEQcV1oqpmIUUqAOzKwTvdvWfgqGL3tUd
GRPFWN+0Zq92Rl1n2/+Tbft/hVn829o5XB+7xG8299Nb1sZvH8PnZ/3jzJKdefm9P3d4+w/DXOAz
rmMZuJaWcuHPHd4kX8vQHZ3IO4/R5RJ38iftAteGqwuy4CzXtrwlWO3HHR5NnslPfE6xyynoXzF0
/BIngzbVhzLturrhOLiXjYXB9yOSjrjnEHcDOllnKA5+wVBmgIAUFc0rgYhglVw9yJyl2040eOih
qEdn+UhekH6q2v7ZGtKXrm6unGZe0q/6jh6FusE5ipnAMZKgYhuiL4datRH5s/Loc+l+9oyhlud7
OhApB+erczDj10TMAsb84dO4+Yc95MfEmIUU+T+mka8351kE5egAPVzDs395c6me48WcKjvgsBYY
PHhZ+L1s6hvd+bv4wl9fyeaTFMykfUZ2IAf9X8h+kYaspyfxJWgN6Gs4Z9NSO02qCow6Cn7/pqy/
mHBsB64QTGl2a/61DLR//MggSg2FBo4nKJ3+3Q2lS3hR+aSmxb/uGxdMNaN17vRZoEunDty+a9e6
Q94swTgxibKD2s9dvYOt8cKfui/L4lITJudY0TxH2nCsHPfNROXNmhYIp/rWoEtc49LAvVnK02RH
0H1IOCO2WYd51bUXGPvaNTm844bk6yGIw+nN6ecXKRM0iy6quQzd3+/vgbF8cv/zyTLhBxqzQGsp
cJm5GyYuqR/vQSjcGHM2Kd8Vs+AYXrdRjHJN64ucZxD91XNdOGCTeiKYGJSg9KA3UXzkAKl+fyFf
L/TzhbiGYZkWKYg2zJgvmuoPSMcpHseoiMAo54oqBy0xSDDNffaiFmiUkb/nXXa0U8R9eX5suvm+
EhM2htTdWZyBV4Vv3lpdc15yEUYhdzDH3uY0ei0mYwuw4O5vLvYv1byDaYvnwHR01134Oj/ftTIl
8DxTY7zRdTKsBehtVx/usUqepeZcwia8b8lyBz+wn0dnl0j9UYuRaKEsXMUAJ5uZyCLEAi5uV3gK
MUnBzv1QN/bfuL3+8ukixvAxeaHl4FESrHQ/XydVmYtI1tWCPsnPtZfKLSQuBubDeD0sB4IQpWWR
okK0HdqsWTO/9nI+Q67dLNL739+05Z78+AH/ci1foo8fPmDdqY08d/MwCEvU9nTPM9+gtLBWePF2
7d++3Nea9Ovr4QvSQSCBIjV/ZSi7eGe8mdA0mrmUvwSsAd5WTdAVA98K+0zGuLn1pqIK+grfMaqw
5AYZ/wWHrFd3AjCfpsTCRUOBn8ovn/Fbr7GrbYu0vZ8JAD8SSUaubeiPxAMltz4VdEAJs9Ks+eSp
1t6nDtCC2iglQ0ITZ3Zl0ObujpxgkX7jeNnYtjzlUou2IWCvVe237R7/yrSpBIBIQWL7CueEtVHW
fPP7D+LnJda1lw/CMXVkOoZjuF8cqh8feYTKeVspPgjQnuhgom1aX41067Pi8vcvZP71MXH1RZoH
NY0Xspbj9Y+vJGbCIamF442Vusekzz5LYaC99Op2PftWF/ht/JSOw9mW84XqpjtrMl9CjzlP34av
DQKOUrQfkYtFUF+Cq817pZrLReL/++u0//rV/Pk6fzmc66HvRiZqWkx6DqK/YYtiP13rafEcskGv
XL3vAzIvEjIqmOLmY3nZjPVEWoh8jmbi1hmralfY5rTNOEprD36tv4Q+UQQpQ4I9HPlwF0nHPsxO
kz0iq6hoi6urvuKwYdcdNBPVj+AmauAIPi/s6D1oUVjXJC7a5kobJkWzNSk2pGt2kP6qp1Glb2Fc
E6tZD9PrJLpHkyF0MFM5fC8AYzK0wbEfdjI6lg7TfqRHj7+/Z3/9ElHtCJuqh20aVeny0f/wNGfK
p9ywSj+IREg6YMYi2K8TC/pAbW5//1J/4YiRgLrUHFgETVJS6aL8/FpjqsuutSqfnuJsIdWZn4g4
tI41ZqLHeMBvD2CbhsJ02UbfI5d0ggr/1Mr02WAHVTUBCeeMehbxr+FPf3Nxy2v/vMpgVBI8tdiM
eZp+LfvytDcKgfoCo11+mGg9Cg2ix8Pf3IFfKxXuAEZmFjH0Wi4dqV/uQGNm2Gmw+AAnxT4xLjhM
kWRBKAgqTeKlqdDdDVFdv+VSPKTDdCtai8zWihOOXXYbORcwnJqk3OBevQF7Gp9yDWh3E0JE+f2l
/rMrdTybTZGvhUn/7OfPSoEPykeRhIHnVKwqCeTilClfTN8nAorKlMnd6jSJPBK5fv/KVPI/fxLI
Es1FK4d4UOfg9stiQ9KXmquoCgOyNh7DwWWJgWvoV4FVmnf91OGfkX/zksY/e00o/TSLfHZYej4/
v1u/mEiBzwRhnDLccZ4nvjWpx0NNvzEwE0r7onuPs/5BxvZbmjhvJq7Odah9I/wgWsdaVV15Y/k9
hf1rVC5dp/vf3xL7Lwuwh8fc8ylwXfKCeYp+vr5RozuvY7gNiNEIkrTZhSLchimPyzzE6B8BbwDK
Uzsmd+TixIdudl6B+oxb5YQvjZyhsTj2HZ2o7/Swt8Wob6OeA7SWJTek3O5qcmVWoloYWdU7DnZv
43bRtocyelHx4xl/4yHNLMkwug2msZPbTLSfE2yRbrJfjDYKQIlukXhvbZw0m94CJ/T7O+Au9etP
z6dnOhxbXIpcnh3/1/q2TBI6oUbsBm3v3puFuAXEuXfLXlvV+NpJOVPNphXxZT1G+doI+T9Qx1bN
lLcbFbV3qhnu6NCwGWikVSaZja6oYYPHKu4V+rOLfD0ofMjEhgWbpFVq5SM9C+QAtm9wmAQU2cmN
bOQrYfhGpF0J+s8795b/YpjJpRFZQZaT4payGwBrCQadrhn9jo8Y+2HQmfKqQfLZc6GGXlzn+Xga
0/SUgX5bjVK89UoFmmVh6i2HnVLOZaVlO8kZZDP6mQuiyUEZAGJmMzIErTTdWOmDwSioGIPJQKca
24ydR0yM/Ohgivp9aKLrKn92Z3+TqM+/+Sj+8klYlMs8mhztFqT8LytD55RoGaVFPWau5bwXLnir
vcQDWP1Zaf5LYP//D2bov9N0hD4IRcv/Ph25fPuIp7f/+GdJ5P/41X/0UDzzD1okHHsNBhH0wn+G
YkCEpFz2OC8Yy1n4v4Ghzh9f8xSWEWpFtjgu5L9138Yf7EgAQ1l02QRpvfwrLRR6L78WYg5dHAfV
KasWhan1l8QKBpfjnM3tdsk+tgMm4/GO7OL4msYf3RKhjCdPRh6ZUXBrTgk+UONAVq+68IaEQDjb
TK4bPNG4E4fJ/mCL9O/nUvmEPlWR6ZwwiHTxY8QmMREaUHmLSgVHe81cd9QsHQBAfidxfz24Ajaw
irv+ui71R1x5I+tFOdwnoi7uo7ksPzrhWteNXqR7k8Yyxvw5vkAC2N0U2ZgjVHIFobZtrop6jUhl
xgY9KShNEykZpcKmSwsJuBj2xOnW70JYlmwPecWkQ96Vo1PMd73fAmZy4rk413CE+yBNmv5cGFWB
z8Ye0Cf6aDro7ttm3F+YUd7LFQKK+kPTvA5ujywhQaDwiNSpG0vfP/SIOVzgEbbZ3E5TVn/Y4PuS
XeSPWf+oGZH/Uc3z+G02SCDdm40vySt26bhH6aA528T3MXZrIAKLa+G55XCYNdF/V6Gr2OcZGLzm
WHfvKwdynkXpfmvaWEOGNIX9ZVmgqbW41pHFeUjdyQbsLyyHMKIVxEg0dHns6IDex5ruWd+gw0pR
Fq9pwWMWpTF7b7dV8tIx2f3opNa8j3rrXnFem9xN60lFNvoQ2WuYnMOR4kntYByRuwlkqdhxV2zg
IYJ5cN7K3kcrXrP29OQcRIaKTpgJiux15stxB9dIo++tlwj7Gjr2hE8iHZ2BHqzqcML6o1tRsq47
tJCk8cYBzk7IUHZmmjuWX4gmdRqd7DJ77wq+LbR4MnJ8iwp0BsqMs9fCCyPCHQ9hzvvGWe2sU202
QHvZY/WmL+itFprZ9ygvvCe7wVnNmt9m1mtcY5GG0tCvmRB8s9jQQRr02j4dRRSAZUx2ejqrOFCF
nxwdVdwt+GewIQ2CIDGJ26WB8dI0eXIZYdt0SA6a451UrofhxwSGkela/swMqSMFwhQEASNOQkPg
2maRgG4pyajJ03xkOh7naX1oEbvvUGDLcTVBOT8NYZ8EUGbvyHpEOF8ZNt2XVJkr1GX3YBf7l8Z2
CQurMbat6YmiCu57ML9bUig8a6+HxfwmAAbETzAo42SdjDGpYpiUU2gszJ6GC52EDfyX3Wx5DPL0
BE0c1oqII3MfP7dDMlJfGJGCrmq5/XiSE/UHao2BCDeAeVa8JQ7ElJRbg3HdNonh4qtonBdrJoNn
ZDrmaiE2is5+si0SKa+E3cbNFsVA3G1JPzBEYPetOa3p3lpiO0zjpAfpyAe9MvUSduvKMqNyvLKl
G3WXRPaSWGtINOvnxOdP3cXeAKFwcukXPim+Xd5Kd3P2XgRnhNInA4axdTn5CLlqwP57FSfqXk9z
cQG4KJLnrK0mbwMUzk8/h36qTyhNaP5aNBVLoreN/LHhQpF3V2n2mQ/Kb5gwh029WiyowF+FmxNI
rc9Y41pPY9hZdgbY+WLOvzd+Ktck/QzRhsiRrL3gm4ljtk6gMxh+Y99i8C2vylKID0cbS3NPt9ZH
jmGL5pvl5422giMqA2x6zE0RmycsEqP5UJL68iBtYgOwyxr2lmwGDJp6Lal4PWLwXIE3ez0bvjA5
wBQpQI54jtWKBRK6XZd2slrzFosAMi9I9iy28FnkY0ZXNi2b4aUn8eGyB6XyVLnpxGBTDBN0AxO2
Z2PBy2ko7DasQ5FGYok/7B1DDZe9L/0bCG8M3L0U4m2qOeOtGElZt8HG3pEiATZtANuD4LqMqosQ
Ez7n8nzEpSEnBKQKEJnQGnlPnLT1VEDO2BoNXmME7s5Flwx4Zwu2yGIzajo5uRFncEszx3QTJVo0
Y6Cbu50+df6prpS2JhQSXnPG8QDsTVlfa6rq3kAqjK8J59nHNjayC4fAv63e9OEdu2Xi7aThtveV
kY7fJD7FD6A/w/2Annjbi/LssyyRLytdH+RsX51T/PEAXGEOHaTEDLxDBRHtyVy2ggKwx64nKhBb
hq16ay0Y08VbL+/nZtXmzktE+KQMOrAax8yZvO8+aJ1VmXCYpFGi71OlilfXLYD6VOgdBnghnbXJ
e/TBgB2qfVH01aZpQC6JVlpAoSplpNvJ4A3DOsKuCOLw1IXpIqEsI6M+TYUFhq1t5upB5kPugtkp
FopRX9sXtd31xyyLAbtVZHkICP0qeRWg7G77brIuU5n51+iZYFnC2Xpna25Osx+1L0AZMcsO41gf
4E5HxwL8J9dCFsSdsMbmrkhM/hvhkn/NtahXMnj1x8xoMQ93A5mhpsuAMiGJRgWh425bN/0kFC5/
IO8PDnBYJAopVle+6DOg7FEo0sMbJXaVaROyWmHGIt/iJsaZf0XlgrrLLwtgEag8pK8l8UVZ2Wg5
jK7ZZOBDed7c0QoMALq3er2MmAvUQ7dGp831mVhx7WDaVfNqGiVfsMjuZgzrlSy8gGTIfgDI0apv
juxtkD51fzuSK2xdkJeTPaPLjaLryVaYxvXULr9VQ6veQ+DZKD3GCjlF24YTGABMwSkHt949+/YE
e8ESuXuoPahbK3Ax/HOKyc1YL848FH2a6/Z4mDFACFPywyxU4tZOCeAUQ8vKzIdrkHHSlmqD7Heu
1vx2QUJrxMGzFiPhBPOgvovK5yyZ9fy3bsXddzGo/oKE7fo0OI17EAydb7MKZeCqdSeJTD3v0wcc
VOUulkV7TOJQ3+lOSIZyQ8bwioF3Dp2AiFJQ5y2bDa7pvl38K1xhH/PDJTLW3zdp0QLJmKz5Tfpl
ij5utKa3ZNLCd9WOLhSitif0OvJs4MfmuDiXDU00Rz549BAmv46jsKhLhJZuW15Lusx3FKZxAFnZ
BCCbeBH8qC6Hd8PfGe0Qi1avPnhfnjerHLbIFfAchFmPtl3I+qWslBOtEZiU+POEONohR0Wr69pN
HzZdQ4GnhceokoagnYyL3eWSNiRCzNM69fTqSXmRfCejBdmtVbniKokFp1sfddFdXE3jwrQp7yu/
49qapsIh7yV9wpwwaS9KOdNhBq5e3bDqT0HTuP68p9ipamSbYfQQGvmy7gwsk63pk7Ra+Nj/mpCi
KZgIayo4Pk7y1UtSthpP8+frppDCDmoibt+UqsTGjVGeEy+RZddWgiQQCHBhZKilGQTCViGdSTWI
FNctVuyHaFb+PclGmbdIGAHOTbG+B6APnJ2el/2s+6KPz9nY+TfShiZF7JblfUBZYftYYEmwgNiZ
oaVP4hDnFVTMpFDe3qosTa3R3yIqiLhnez3x+51Qym6JDWncW9JxNBcU2GCeGbbWQe1E3WM8q+RM
R9q7GaaIui0Wsr3NTSX6re7PoqUk0fSJyr53QKL3kXPuHT+5xnUB5Vr3suka6XH2jmbGupM1C/Xe
wY6ARwnw2gZUqfbBipdu2Z+drTl56ediYgsohcQDepjK2ML4de707r/YO48myZH0iP4X3tEGLQ68
JFKLytLqAivRHVABHVC/ng8jdjlrJI1rxhNtr9NdNV1ZQAj/3J8PLh3GsHHCICZJh6KOSIIiHBxj
t/TeMmpNbqXeaJ+lL9MHfYqb5GS2nVyold4vsrdJdcZojet4bh2SZlh5nudhnPb5TFDHg4tAN5IX
60gcXp8WW5fA9rROClahfV1LlyRAqj0R8sj7Td5W7U7vnO4kKbUNvYlcZlg7lbUxJtWosDDznOyW
HOLQhs//MvuY3co4RSv3Jg9jL2V04zYzSiJdZUZDgiaSZjMUgsYB0eoHQ6rXUe/ANYgyWVMjgGhV
mPV7VOrLZcqtjmOMJSRpKlYeW9h3CW6ZjUNxOHVeE60JOosXIIr42cwMf2U3mI15CrH0tMGv0rP3
rWs1hxHE9ab2u3xrM5Xb+UNc7iLyoT8jKF9XOIasfxPN6atm5HaodbShyS7ewRGxSRCPvXsjgrK8
Ba4eH+q0IgQwacXeaOmdroWnvoasq+48bWJ+EfUcjUBWlI/k6MXWhXSwB+4r3jnOtGBA4vukYGlu
Ff/QaSa7NmDBWXl9GZ0qp092VdAwLRaqPUPSYafWsEkPyfDF7aFDMqQmeMVOnG36Yui+sxrLziYd
cv+Qp7H/ntaAKNZF7XbHgQck1LSpOTUwgDgskqUI2qz/mP36e640zla5HS3bKbexKi6igzs1DQQu
c6YuRqDpxTG32oTZ0QU2arGhO88KMbcCcBfYj2C6u3ed1Cc/rKH0nkhZdGed7rTDpFV1uvadRr86
s8M8XUvds1VGjzz2d8SbT/2oIN0PNownUk6+k8+kzkBhtcYQrPh1wr7JBIO1ek7jS6x1RUbATuXP
AKWgUAk3oFBe4iIMivrJJTv4kVTZeOvOJjRl3e3SyzS73t41gRZTQBlYO31s6dzVoR+8MSW7ZlXb
XDP8ZLuo7fYKHY8ToKKpTAebTrVVE4V0cTuvFPr0n9XcXmSc16c2T+WCkYb7Simd+ATZpFN6ROwN
uFG5ndTkXzjozacewtJiflMPMub/bfm1AwXSVNsaVHTNI0q3sZyleYNbYHjsPM7mOAQ7CD4o9G8Q
LpxjZ5j9ppAKE/9ktZ9+AS4wDzyCgEE0PETCybnndPqWuC67G60uW0sz3Be/qINsVRBZ6td908/6
htPILRqiV29kX+ew6pUhN7VWO7S5Z6oAp2h6HVu4UcchbH+P27BmVe9gZQy5jjXV/2J823mPnhj9
MTTMouBm0qFod+wm342pDVaY5XLcp3NSvI+iQZ5QlgmrkF6mStxKMlPPUdKXHL8zSdbeMt9NIoxX
M82Nb3jDJeAjO5e4Dvk9HBS3my24dS4SYJOT52yJYIG5q0wAO1VbFPtR1P4GC3tXLZ2z82sfV87B
QwE6jFSLcl8YrYJMHPb9/SKQfAhHMzY9jasMIfvRhaVmd+xhXdFpD+TwSOsNPYj4UVUPce51H2ae
sAC0htybTvLepGV8sijWKDY5iZC1PqCzcK/LgRJGpfNYe1OHk3O2zIsAzIy0WjRpszFbc/ZISUpL
21oUv3UAQIjlPVNTYOrExDU4aHTCLEdGcabnYZuQsuOD6AIFq7TV53aV9oH+q9JHdeMTvXzRR+nh
V50soARZ56WvSZE0RxScAstbWgNlookrP2peasnHYSkRwRDYu2dJW0R7KuMRSvtMXmkDmnwIJ1SJ
XWd5b4GsZbBhTmlQfYakzoqU6EOILWi+cOls3gkczOV2GDBQZoIQJ1cz7bHyI/+suXMbcoTE3kCU
451XLmluWPJd+1QrmV6NyLK/8lT5LygzQKjYjzhJV86uyPLqxgmq+stuBFzzBIvoeayVsTWCOP9O
tUqL9rWfJpQFxQ3cT2MGzoR1YEksGg2CAVAVs+lCtxocY90kuPSZOLTLtVAJ9Igc+hoTs6qDndQW
akD2F3inrRYOz4nOT1yyCT0ZHIfTeKIpRpdUW7bcxNItcBM/3/Ver6+bzOm80G4q9WpF9XJUZkrC
nkNjwGOGHOiAjM0V6fsh579KGuzDWPJgrtinM/dYA3H5gEttrxoVC+i5EJM44bBFTcwL4YfHcjwO
QbXYI43qxZWG/zpTN05dcRNrt6WfW8TibEhZ4WC1E7YFigO2CVn/AyfxfNvPFVbxaFIt17ui1jHw
pF0FUCz2xbtdT9WucJULzL/wbS5dBDO3HajBNeE258tF/9CYVONpcO2cVHrCmec1bZeAvOEqPMG1
a91Khiz7XOLv5Qm28vtCy+s9naggzuKGuweZKEEZgtG4xdlIFwBSW0teEmlldrXpAXeTkjQlVW3M
ZCNZYY5pIkXw2Eh3We/RZEYN0viGZZ3AKNir9llNHj51F04gP7W3EALNrGMi5VEm1Kx6iHAfJIGM
R9/zwVzZne9yTsiEdaJrBeITPvj0w8QCjm6RjJqxnYRBaYLs7a45Bh5D5LRQXLp4PKHDZ2L0HKK7
+ghhDvblThame0QQ8ZItBZMF1F49/4ZKa16gWuE0zzMFhEe2XuNeEyW6Z3qG0pd60EmkqIlA+Wpg
0uTSnuG1mJZsZcAj4FE5duSgihU53hqzeS+CR/p5uc2PpG+pYzDSz2gacKYr06zNM+tEkjM4pZ8I
4ASNGAd/rJtiJ/ygt06D7NXMWG/0vhoMx0+5a8ZcxhLJQ52ZSHpUdXgT3QEu2iN3ASqvM1gPsGtL
wxIfo5d4ND01aKW4zP0bvFNVy3miqVmwU0HSRrL+z+uMbkF9TdweXFBeGAg2RIJqHU9RX90w9h4J
RkNLe3OjFE+JV6s33qTGPDe6rnaiEq06V7oJBHXQPMY/mtWK7wjgabwdTcVwOIoKOKFsS6wrYzHm
8im1eswSQTkDP1Bd7YYD26RNkjEYdrYLMlYzW8B0faVPZygB+MW4RWqk6JqxBrlGFivdmNR+3oGI
yqodNNwCMFsWEC/Dyag2PfUHl4GQ6BA2XTpvaj3Fqj/g/WVB1QOsUKyqVs+Ib9xq8ELVeQI3UIda
zS4T5lOFjpY0OmISMWbWgTkOoArMHaf7nJ2NK5jLMC9KU1IevkWXza70oXUwfROIRVPJP1gQ5Y0u
rSoYyObS+NVnGvlYRrgojykYWFsru5HUWsqY3onzil7FvGqKTcuyKVawOLQ7wVXDfzYT+iqF2ydc
YNKuZnMxem3Ltd5OftlYxd/BudDHmZIQvUfFpVKNg2tN0YCX3GeAk/f0TsT9NqZk97kCfXWap148
pzLmJA0CMb3N6/y10qxoUyaelx1SNpFNpBjfi7qjsZJ0VvHBQEf7LpNqekxp59WobiKNTqSw6qZT
zlbYrEY/lzfcIUd/TwoDLTvrgy8Oc82nnvryadbHhgoP+Naw1LT4SP1r4IcdvIt6RV+otbJcF3hZ
nNs/Da3GoBNN1nZEUDgh6djUOJLabvXJXHh+pUVAzRvmPW5ccd8Re7yPZiz8cZrhpI1NYT40dcua
3ZE6e8xgpI+nuFbVdkZfEdt58Po4lFqLEmVULSNUOD9Wsvd5fKFUl72FbpnEQ3qD2JDBMZmNfj5X
i/t4346glY6omb5NrMU0Dt0UP9DTRhvJaEwf9E9tLKBF60rHaenXcz58MZAByRHU5itnstFhb0tj
9yHjagL6OiMAnzSueGxMw3/kLApKlzQntR06oyi4Blldv7ieXv6ig4izqNWgA4R+q8ufZkvqMCSy
k2NvHRH7iX3QD2EC+7ElCz0nysaVu9+Gjv/Xk9f/fwZ3HROIt9hA/6cRLdUxqvmLv/1vX/b7eDaw
f2CTg2WEkkl4+zcj++8W98D8wZTVC/Do2jSq+4sD6M/5rPMDtJeH3gs9EY+dY/59Pmv98C3q2fmO
zFIDYmf/zHwWx9VfRvg+9wcKKBnQmpz+fM/z/sFOggBSVJqeBfsyz7R9R+kgsJ7gSJErJVpEe0Xo
iJE3Ki12IMoxTMbz+CTBfDwwpnoRDm7xKgn8b1dPxNG0pP3W9vadUWDMsSz/CmgAxY247N4cS9iS
smWSGzfRM4Zheeky7UC0rNoSaBF74Cz3WpEteWS+B3pKSiy7z29BXYPM5HbGPbqFBLKas4Jynshd
a14SzOvKwarNCcLHItehiQwTcOnUxpRLsmXck18DBkmYaq8VdEjsgzYYH3Il49ekqn5mZO29teiW
U8+YpO9oyJ8Z3XabNs4viW3fpLjt6PDJP5KxlNsBSxIEc7tdQ+T/xeUQQ58Qp8iv5YK1d/ajM7ir
FlbBfcpl8BKQHGZEkK9+k8iaBO7W3AxGaLuNAfQ9adec6tiWyboDEqV+r/JdemvUMpwOUFdSrBeU
9mHBiWlZC5nTwIYcGEHfZ6PdHGhoiUIrxtoSBr18G6R5ZaV4h1fMjauNin6HS1WA07HFA5TrhOCu
l9/1uavtUGWjYl3ZkX7nDB6Lkg2xO18g5zAjMjegppt2QMkWlNu7rMmAPuSxXuyXnT0Nu1SbPEx6
uncA3aUdmsEVX2aEIdfsxLaKXcDbQ7xNeCu2/RQNSM7DWbfj4eToxckEGXyy2Ew3qUn0CzIxKFsC
/RxkA/ifyrqHWUBcjc7IMx4TZ1djOiUV0YGGKfnMlricVRTmcSn7+Wn4ZfGEWlduYDjkOkW9taQt
MTPUuEu5rKvQRXfakUajFtTV04Y5O5aJMrQrI80ekgld4oQkJhmKchtl9oW7JnApZ6o1uQ4CUTzH
dTDfokvb+Ak4C5RNeuLsad8qmsGZN0aieJsMnDd57c1bciPl2isXuLR06/TaV8r/FmSbNrC/7+Bh
mkfeloJCApkaFx1a1Q1zXgiWXdOh2WEwmJOzxAR1gvoMI4v82Y79y0Yi6rWdoeUdYy+Tt8QT4gtw
p5xw8dcKz6huhr3fm1eyavpdgrsQuKzxaRMo3SORQOfBiEzuTTa3OY8TFGVzl8sSmlZtHPWBLd1T
Wn9CfPZh8jf1ZohB48FjThruNXU3navOeYXLP2745F5yUcKWzDAGlgL6gMaZnVuq8UgKvQwzNe4x
I6Q8NRSojdY3J95hC2njq7ZS3OIFV1IiCUcAKevYSGnMM06tjF4i/FM01x0YgnwC+6CIIaCRE5Lu
pIiHjrP6lvFo3GS19bO0RXDJFA4Dw9ObrT9q/r40ug/Hb9tj7BsgFdws/p6CYDj2rt9SNWROh7Z1
5lVaJf5KyszfMbj+YikGvuxY371N6+ZSRRky6ffX0kgSAgoaaAIpdhgDjRsEmAtVUlNoZcqEakM5
HumacksKLwqxtBarnp5lrq5KrQsGhgG/bLi0BPP8as17t4XJ1l3mymjWE8S0nWdjnIYzRF90NF5y
yDAH0vPFWTMml03fQJgcPeOO0Wh76zDCsII+ob4eJ4GAXM3iU3jJkcCACbIP1OBPVId+g2uj+pX1
goNH5pZbhkslI0LHxDuC7ERyXqxpcEt3ZAYYjuawEd9Gx+vblTtO5os3KaoHemrZX5mYcwvqbL1k
WJimv9rZ0netJVkArLiPnwajWepuHdqXwAK4qzSnZErYsdj0Pt4bIOjYQeqmhoHKSYaogAMDxYog
tp8DB0h4TS0gCrF/34Plq+El7SuSvQzTojN63aeYg4dKu47xgNgT7CqzF2EzuTFFVrrd3SkZHeoR
fzAo5dIHTtzrt2aXkP0Z/TtdZ1sBX7KCOQJ91wEFO+jVpzXfya7HO8nXGEb1KjUzvWt1/VC5LA5D
0yC/SoK5FUnHEAdo9RkgV6xcrb31XYoQhd8fesdns3IY70PzekTDFiEWFi4sOMzhgFhij28Acr/L
ixlMiM6GLNtwmpHr4kbTJIzm3ViUACstLhOga490ZEAjWtiONnItqotVUvlalBc/rYLXBGqC1jmk
kDy3J4NWFQ+9SrfIaj6YH+Q9vQjYS7veuWVCde9NQ3w0zRQoB/y3SuAMVLZ1M5Z8zI730NYzAEWN
+KnmqsU46Gzge+dbE71nz/BlvYhoPprulnzdd+4JylAy4wGo5ztQ+hJSpu1uiRg/Ujdh/Bw675U9
xX9Qs/j1r4Pn/wYEa/x+gsRL+T8cPH+KGHTC9Fd4wt++8I+jJygElnyLDNiSsqRs4890pR/88Ink
ceyDdPrHn/x59HR/kPBbMgCej8WYpePvR0/nx2IxxHHLkfV31+A/UZdFDOwvR0/c70u603Jo88Jc
Hnj/iIRVEXcqhwKbfYMzRezNOnPZS62ZVJWBfeF7zBg9dS7z/oNjuerBNiZfbNwBxN1WBJH1VOPv
OhSd69I1R/0g73qiAe9n6DzWO6nF1lPQetYlGgb9KjXN6W4tp3Ct0BsDn6Ya207JqJeMXLBx+HV1
1rVyPNAewyTKESxijLrEY+t4DB17dt2Q8hztMTDQz3zlqdfK5vRHbizYMDSAp1P49zqb/roHbTMx
WlgFWQUzPQNq/4XKUA3caVvokPyw4qynbdCtGloIzg74axpObISeVuX+DgKU3COUyWttJuY+cnz4
i85s7adkSvAm1gFmkwk/l8wn926IMWVB6vZ3A/zuS+XnAdMU6PZWYOkwCiVFXFT9EvZzOU3bZvXc
lz4Q2IgQNXyJtrw34GtDy64S5OPSZOE+m3AzxRFIU39Xs2mhN2FuEOcaCMJA0rXvIbcii2bLhGbE
8W1EjDmFZuGEYoQM4h04EBJZDrnbuJuBu03XRvhucWfYuoa2ouMR3AMybKJDXPnGTFtH54ICYxuw
1iXp9X6jlOvMW6uPMbJRg+jc+QDCza0xgwrBXGjCpDEBvDIgn9EGtxEK4c7r9PhbLyvhhbKSwa5o
lPHsREPQAExl4lWm7a8gGE+KhOitWfjmme5ByPGWru01KhleUX5opdWj22HECOjWAyJbN8rgYjXD
Wk7wEIwk07eunktAfxFLbO3ow661i/bbkr23L6kpSHYJNGFjnZcgUDO38h8dL8X1NHl0rVDU0PkP
uaFNuOxoXrbpIV8nbZc/UMaCQwcTFuWeRbxD9SyPkC/kWmsDAa3CP6pmCjb4w+bHqEgMqnlL5+i6
i0CfartlunsVdLZkZds+TDZWoNhw2yucpmhLzQW4PrB79srOG0pJyjImfFpL/vuu1Ib87AD0WPO9
OJbIXJ4bLJbYb1I7eeRpVbDHLINpsllOA3PUJD1MgrIvOscVqEpOaTmstgNgpOwacEiFD5myaeLJ
ZWICHWoSq4mrkg7XbBhwJMQFZy/veUwSeVdP5a4c0nxDmzFNYGmffDtMnTboZtWDVKLdebFK+dzT
aeeiYL55aHmHXJsVmczpZ6kUxVLVZMqNz+1vny0lplhNtAyBa3AfhhJXPLUvmfdeTZ0B9gOh5IBa
pW3HcWQWbTLppnZOcd0EEaFzWNnNgYeIODKDkzictjlhJeYEIt/ngXZkmOCywsjxQkZBvdJdMTDr
EfktXIX62FZpcaynOLgKq44+7KGPut/TOP/SYx6n6ue//9vHt+TqwxPfJF/dfyGsEFr777fFmw/B
rlh8/9df98eu6PxAukR4sRFYCJK4aCt/CDLWD4s8gx2wWRIt4ZH+uyDj/mDXA8dKytJmS11wBH8a
5p0ftEtyH3aXnZZv6f1Tgozx13zPIsiASCfW65N7cuAP/EPmKWP6R9ZtFgdfiPymsnE8HdK2b29q
brxrFekUnhgDr6Fp0O/L/GE9kJPaOIjlTEzUk9u32pbhUr3uvbSl34jU/doRCctWzNiFex/8Vji/
TBJK4dwC7UlPTDJvaN5A4FzuuZVrFDS3+/llEsy+mjp+cuj+ZrMKHOTQXoa90XJPnpxH3uV4pdQg
r5wl/XQ9TCp6rIbB1HaBMyGst95c02hX8I1XJpCVKkTsnnbFHEecQilTHne6XMAlfWSXb5oR1zAR
lqu8g3L7ZHmx/9aa4tjm3bwlrnOvPG0Hi6cIJ8tdCmadENszz5Oek8mW3JssYe+nRTxQyrqvxu4c
V81D1Hg+SCCAa/3o0E6boMIUCLeIx6z+mppDcCwAS2iNBYTbn6KmPHukvlZJMqFftGI70A4XpqzA
GyYxmA4XuSPuneFY9IMNDC/VKMF2cWItlTJ1sEy5Ez2gn75n2PabbjL65XSTJI28iWHZnZn00RI1
4XPW5bmsMngCmdJ2NcbCj9F2vEvK7Q/0qr9LHWzB9VywHJlwWrT0QdgyWOcNfoGVWgq+6CBjEGX3
d33DmGgwWcWHSuUPfg16uLayF5XFx9Hgz1CQq71pleD1bfmJ1n+n8Eu74BY3aRf9khZSsiCOQLFH
Va/S2CvfKExhYpoFiAemu+rmlJWP5raNCSABWLo/B0jdYMpR1Ni7zZ4rXIT7UI7JZpibLTipvT3D
GKCr91DoxhrV6dBIEOEKaB8TMJAYwHqoR/4chqeupehPi6OUvugZ60CamZRtGeKRhor5WuK9xxFu
Mg+SgKnbvrv1wcSsg66yzumEMzChgM4uSGVETI4ZTOrQKWsdWCjlzJU5zTcIj+gUF2YDR0vLbGL6
g9S/aWn9hW+UenOX5g/LWI8+TahT+phR+HlUKqgZTGEwsTHfUOi01yZ1h7G+p4mlHZ9UMjsHs/e2
pQLeTclRCvi0FnuJNewBSf4+tvrPyEEvE/TJsO+gVHaQRC4BChlnnfff7pI0plZU4Gnpzu9gMee0
3B7MYJ4eLVneQ9HHXGpYtiKUGk8Peo6YBeG/q3YdZTnX0eWUOz3X2MF39EkWt0zXNGxs/YVWbnSE
gc/Bf8sozxM5CPnFvdUB2tmlQ3PWZv1+GuPHQQzNid9aqtNGX0blc1Y86HhKWEcCi2xXlYeTnFAy
DLiZKWYFlI4bEEHnzCH0PPfTBb/iYWz1p4mK11XJ8HhNr869aNJDrWv0tlX6k5kwE/InJocjujC9
NjFzdcmAa1dzyiZL/mFDJjoRZ5/D2DvL+MoYnHAMNKPZgEfImK1jevjWNzp/PymTja2AaAculLSc
JAlvLLOTELMOQoIeNf6IYzpweNXR2tvt0tNFoJMD2bD1cDgtYGSiOSGpvWbaS4b2/U0BsjfUnRqm
7oz3el4z4XKCPd6lKD0WcyuqF1JQDS+Tk1UdMBMr6/Z09/XibNLEPqJeJ1BBVedTpmblBUempk4C
3EdCI9jsx/FEyGNaxppyhuu5Gh0Ya9wKXByYeFDLHQEY6wq717xATXLuEAEN3EFWu0HVNu5b+KNZ
CApS6jvU9RwGO/LcEEZpSWNCVkWfVs/Rde0HuQs535tjjZk83WjU8c0qD72+11/nPE/gVMSFwT4B
7A3LVYMKeG6szrzPuprPpajvvAgz5Jymw0Zv6d8DZL9vgbxvU6976vqzO5NBFJF+8XyIdnYS66i/
GqT+xGJm3aBX6x5jeyOa6JYNAI1JpoEry/aGFUzM9yoLhu2UDl9GYTHhgrroB5N5G+n1QOcT663b
Np+J9wlRgeZIriTsHTTX96DjsZvV9ir1dE6H5Z0dGPdpCRZizP1bg/62fcy1MhSy0TeKppATl0iY
W2UkwySxjpEPij9TWQgo3DprPJEbfa6+IChQ/Si4n6RTZa2aeLjlIXuajSr55dhDfMB4gEE0L+dT
mkEOH4eyezZ8SktS8gS/sHcKN1SirKyw/V3I/U3U/Zco8r8RRSA3Ljn8//7od/1OwE3954PfH1/y
R0rS+4FcBTjEd3WfOfNygPv91OcbPyiz1+kIp8jD/10l+VMLoR2H1PkypWNp11FM/nbqMzwUFNNA
wQiMAFCp80+Rpjz3HzPNEH59CFjw7iij1xnHoZX8J/YCWn0NL51DTpUDvSUT5eRElgmeXGKviTeN
B6dEVUYE4tSJJZuvjM6GW+Rbovn1ibpCyiFGXVKzbCVBRTca7GzTxBHEcGLwmp1ZOGA2DMoUuF52
40Zg4jegGg7NEfNL/TonTk44ucwPiZXHe0ZtzV7JnqbSVi2mYVFcE9uzu1Utuj5YO+xEJPEzkz6o
crLxYJl20xQHk2HRKYEpBOaOcmNMBZZ2GdImqwkOEZAH6jNqP6MWcWNxNQSfSdCw2OoD1konTY6l
CpakRDaXZyjP7guFdeaIvBIjrGeUeXMITZoe4rWlxJr5YPqcdvnbMOvJhdf4MWrmmXml7A8YLpoP
CoXjk23CqYuabmnVtPOLnqTmbuw1boLeUtQ8FfGhnzQN96B+6EhTbUVZzJuAj25jiDTGINJEKyJz
A1BdfLZZ4F/8csxPpugS8DHZtykqZ6XcMrnH2ZkeCqPKN6jp0/s4l+45Zm1fuhRo0gsTRKocCKNl
HbMyoaih1S1yH62qYnYNdvyT1omkQlbWmM7AuTXIVowDxyQZe/6TIWb91p3a8T7o8zw44Bo1qafh
UnzN8OwTK6AM7qP04qE+DAwjT64QOCZ1MGZXnOQcp2SNdkOZSepVpwF2D97OqYIGqHk2bRVzJYLb
tqe6O3Q75LptMdnFkW70NIxof8G4w5iTuh5iD8nWtTGmgUJJcU635k0C5fFd65W5jdqh2BUYP5cf
qSd8KwL/qepaZ+N0/njOWtlfO8PL+VUy9Z1W9uhT3GjC5H/wDYzliHiW+ULzmvtcMiYZ4Gg3xl3A
je7K3ayXa6eJyj1Z3XxPD8QAHk1hS+90U3wCmUTMh0+PIyMWNQYZSPHngR+p36rc4FIBlgfvr+sm
9zHIxn3nZfrexSi25VQvsdtlS3698soLsacOMMKD2cCf53yz9XCglwN1OWU29Teq4zM2SBC9cdJT
t07Z9LjXYaj6TXHtmE/RmwpeXo0zBM98MWFrfGRaU4YNgS1quUky7XKHJvOt4uy1Y/AAUA7fE53Y
VQO4eKOAhNKJWo1kFTV9+ImE9IZJrzljBi0uQx2MB1GRxaXqxYN8D6cTmOlYLgcUv11hgImuaduS
fi36qDipBK1taw5G4oWNnnh3RZK3z0bWMEsZ8cVe2sBoXkfKnsjoNRUGJQ+n28mpmETToWi2imCJ
cNkoe8uf3m2dX9IDQd1h3TpF+c3ZvmQKYtSuW52pD5gCJFzMKcaLJoCAHeJ0ceKlovdhFlh0LX1Z
bhQF56LEG792Jqw43HqzgESo50uI7Hz7UDf66Qk0KVcG1ckXwxxteYzLpKY6KsvScGaiimNSsUwz
z6Wka+M5Kn9JknHYqQB3Wchi/6xqTguG1bU32qAXTzn9YGSegH9jIc1H/dvz4I21Y5RfGrOEc0m1
+7bvUmooQXJaVyq0ps+ijYy3vBk5OzUdI37eIlbYSuDM7arHITGRuXJ9diYaUijr+hZ9V94xJol+
plo77TOcid/NMOL4NnW+sRElhtjk9IaNu1FYTvsIgn6hjnutL4iol/54P7W114N2aUd369X81YNI
uZd0+IUGGsiK3N1H5gijhqYYmV8K6VXmQeJfRAkwk0GtjEzMj0QGTbLbsY353IYbF69b315qkRgl
MuRpg+wyEgVjexHWtjJiImSz4oxqVlG5mzDr4UyiJMLIxTVvZX5ufNiumo1yttJsrL0MEXlfh7Y6
0jGCqVkF7rCbxlFeRNYMT6RCBamQAAvIjPD8rhp+nLDJeCVW7TBWztpTNbR/4u3zFhoeLYsypwZh
n4likCFVStOXbtcQ4vpsCj7jWsMLUaXUv64qL8agMtWMvnbYS+FhAMefyDTRDLzUc5X5fet5rUl9
T+rFp8i1ltm/UoLUAQt8Qu+S3uC2ZKJ1oCwJSbAy7eFCN9Cwx3fDW0Bh16mc8gRHLLIQFlmCACkZ
MBx/cXfvjarbtnmjf9TdfG/3nr/wgiP1oI8ZfjyhtSR16Sn3+lAWvdeuzDlzPxo6uCHYc+V4aZSj
AmwgJMz3eGD7mJOqO2MdiZcAApX1jPWmYfoJA1l/coxueOi4UGXrsp+6BxcB61TzDq9GzbTvjba2
X5CJ5YkF2z62jkahbdoIqlGmyxzk9hgql1oW38lIUs5Hs+OFXbVGPn/LvLRTNhybnmdzblEwkli2
eGr5VQpmt5Kqx7YZNNw/uW394uA0qW1FL/10ZwkdYYi77fLddf+UGdIVu4Rk1lM6pqx3HlkNsqpg
5psNGbLuSoU5wQHuNcFLlQdybxDVK4kH6AC2sPFzU40wtIzg6TmvIRFj0V63lOgsheqMeq5oTxgV
/b7NSVFk+rVJ4cOu4CwysWxoB+MMETCIIIyt3rCAyKsyZw1zQjRbxByd9gFxR/uALO6YoaNaD6ay
IIKj65KkcMyUoQ5Nmtyu/NT1MYo1vd27lU5KOItV+7NFxsGLLQbm6hGOGtT+qVvqQxQyVQiXNkFd
02MWbHc2NLzznRwu3qhXc0hIkRCqcIwKqYFrYwitpjy2cW3RADjUXz4YpX1Vz96XQoXggjxyR+G6
pTlLMzIlVFVJG8cqTXXxRutMc3b0tH/RkhzbsT616aU3yid/qBnx54Q1jQ1GL+ckG0pwUtmnah3L
4lu3zWU2FjWvc1GW2HYyfue9ctXNmFVQfWOkbTKoBAmkSjFu5C6Bt22Rqfo2TcBIrLSo0wx6ntOY
GEaNJzhRGbqKgDBiwCg3h9cplkQSYaKnAjsISSCNSqQnNbrxT5V3Fq90z/1pU6pyNsJkLnj0IETW
67lrqppVmYQHEymslcii1DlFJp6cXqnoucchjZIVN7vGXTgEyBIhLc/zZp7iHQfSfUZFcrvCHFVs
7QlmKtFDGi+yEYyj5ZMiI55hc4n1WAITmbUvQxJkG1t0Y8i+/x/sncdy7Ei2ZX+okQa4O9Q0tKAI
BsnLS05gFPdCAw4tvr4XWNXVmWnPqrsGPWizN8s0y6SKCPjxffZem+cJDXfiFNJFeWjDTN+UfTg8
kdQZcOME+UZaanz1KyfLuNqZ1UcIy4G8exRJChTKNbyEbZCW8yvs1199HNTYms0Q/LXoaUmf8LmT
eqKgfQlwkksLcJJg6Y7m/QT4HOMMtRQ/KbQbzZeoKvEHzKO0L1ziveMMTpz0f53hzA9bjXYxkPqs
eNAW6YcObbiepO7BK6uSi7bjRQaBztLXh5rjYt1yBhxHeiSvpR8PPwLWoit7yAQbq4Qp04iKcy+I
UGLtISlxMJocuaQuClLWhfCHJ7JopMjsih9aumn+4VoMCQJikr3JMTf/qhVeGWYNh689evUDTyAc
SJ0p0Q5T9lAXUw/+jTItcvtYLf1LStr/EYShne4DB2MQoceienPQMNPVsjqxNgxo06tHuOOzC10+
HW6L4+bMB4/BMC6i8t13uubJtnpJvb0Ul3y0mmdPehjIpe6gCsjQmThniYuu+9jw92T/xgPvHqS2
PDK7L9WyvzqUc+yfWX/n1AaXLk58KPgeeZRJkktNcDcCghDRIctyFZIWcsOf8Iad9cRbpWKdmi25
olK2VMcXhvXue013spwhvB3omseq5C0jWN8SC8nymYr4zJT4KpkJaR73p+aGMAEhwAr2g7GaRWD6
+6hQ+S8eEpRwD4N7m3lmIsFrVcWWvxlJyd5Ds+6JJMO7josg2FgIdI2T9Gc+rApZYzDWvZbWyZKA
QmiOU/jYumHLUxX53TWEtQHnECgi9UtKP5yn8BmDov8V+pqPdk1bwMeIIntTa9sXKzf2RgyNTW19
AKjXm9GMyDMbqSBkzb1xAHDAqng81wHLxGpOky1U8exeJnNxKV0nwYdmoIbAMufBosvkONQ4yWwe
ku9+Zrqr0uvsN0oC5o8xq8Bxam8KF8h58qFFWQA9zPArEir+KVC5HkExcP9DcqvukGGDYU9qviEf
5IqWbhbPNsWuNenwoWCsPgs+FtsxH1qoHMaBuqtpXRSPRMMzQR/fPD2wcwE6orTsNx22BIx8RZav
u7HNgDTI6DDODBeb2snmaE3qJ/pyJDviBW2yrWw3Z6ss5xAnaxGdQwJdF8cKomPGC/BElJk9bpBX
N6Hk12AyYonap/SFtgMHLoav/kkM9B3wggZcv17dhKftuJgzq3J+/pP8cfkHD+3PfOe/uStweyyM
ZyxBvglm0FnMH39WFMgoVLnU7Yx300oe9DC3dypyaH2jpfYUQ1HdWwUW2X//Tf8Oz4PkjS95QbPB
lxKW/NvyStCRPQduOu6HKMxumDLaC+AeeH1mEj3pue52XMnomhyG6te//85IMX+Bwi3fGdkEYg80
VN9Xf4NXahsTa5Y38542AMmo4wJ1HkvHONeTTPGe+cGyNkRf+u9F7P9hEesqS5pg31iTMmcKwPr/
1iN/8/71nkZ/Fub+yy/wT5nO/EOCNpaO5fxDVfuXTOeixckFJcZkxT/8CWYmXYhlgCIB0H3D5Rcf
/T93s1Kw0YUhwrsCt4ttQ4n9DxxLSHJ/eZPxkETiWtz6f3tzqYxou5W2HAiDm+8wPOBSTjTNcPBi
c0JflPrNZ9covH0n6+ZEnN494aSJ6K4nrnw36NloSd5MEDOohap/2EbQ3TW+N/2gdcFX6HAQz3Y1
jZLZKuZuf8110jwgTjC5u0numSvpztx8VyR/jZo6I4TARppBScSxQvjA9GvoY1+W6rYRtjyRTBne
+2AqPnQEnnFbq0STeC9Q3WY79vF89o1jHobJcd6wg4QlmAl/nPaQWEA4kPjvqyNqOC2eeBmgn6A8
JtUp8Zz4AdMQke9kritsLV3+2HkuA3vaMbwjQTmvgkrKyziSn1+PvUgZzBN2DdAQqoiCLDsyX7nP
YSb3JZZJcuCtex0L8sNcWGT/mdjGeKLvWZ0sRvOrbZBLpwhMPAo76V7Y59gXfF35lYC8syfG7x9U
pud9b47FNjAcN7jpbVpt6LyqtkwC44bZxPB2PXojg6rook9/oPeEVu4m8reEiHsCf+kwn7XhyN/M
cSMrr3D+BUUeB1UQ6up1Fqm697sJhTVqkgDVUyXhM3VU+M26Lm8vkfbxeyVAj1fcPkCEdOHU79MM
5NYieQzPruUYZAljaOvO4JrPXmdxJPhONdFPbWQmztJIfCTWUFGQ5lWksBncVvTANJe8cLjLlZr7
/TbXgX/Gt9ve4J+u4eHJuji4RI6bo8orFJfUKtq3XKVGvbEVFxYaGMcnuy8xCzSqDRhFW3gvbtAh
tmo6m9dchLNs0/pK7Gn7a/x72++yattOSQEZye9ZOU5GVsa3w+yOmNmnqlRbSpINucvV7P4qIMOq
TQSgNlgzvel561Qis9aGv4B5WrvWb0iu0U9TkAtw4EQU97k92oTwdM4o5AwZBA27cDu2aAG0snVM
cTt/v54W87XkG40bcD3R1cYWUPPXd8KfeSOD33Gi3ekEPDr4lUJNoBeOdPEnODUzJ1viWP1e5sHM
W2oE475zaxmVF0xk1k3nw0EglQpOIRqG5pNb8cj2DNPxxoxz/p0OTePGMuIS/gJr3zcFPy+5wCqD
RqDGwD4C4s2fqzZUX5M9x69jmAbcAP3A1ZsiRkG0zNLeJSar5bWyiuGoIxZUGLTYMEAJIci/EUVF
vxvVn6217v2w202+OekV7Bfvl9/XjtikiHFbz81sGmXG1n0wu6A59vg64E5Q//NoZH7z4dd285Ik
kXmnxpnMQddQqIA13qERG2H1AZwStxzUrhUW7fJMoq3a9Rln6HbEVAx9rufSgqGAdkOjjNRW6CLj
b8HOeukj6vULJfHpubCofN46idMAT8ehgdsyHAUKlgQSy7uSHj1zwE0AnwZrd+I6W6cp+0/QZ1w1
rIT5iqbmub3N0my6UvsSectmWQfbDLFsX4WGTSdLZh5dWnqKleBlfK39dP5qjSZ0tqI1p1tupcZt
50bhrd/YwANFqdzrkOv4se8NLj1UG1pHc3Dmg2qC+hp7Q3/fIPAtmnJhbMKyK34udrdtDx+XkGEQ
PLH6LuK1zMN5l6QUN65Iq8dcw0x2xrPykjf2IuU9/V02NBoUo8RHw+xYLnx1kyw90EdRae254RCo
d0CygHVNdYTEBq/5VWPmeHVJSw8nX1oSftIIdYFnePvMqwM7xCQ5ci9RzdZ91lbTybDHgVper5H+
vvQSnN+xwXLSbCQOu4DCoQ/UYuepVVzVV5XZMZ6HQ5W8WcywP+1qgKmBx55rh+hUa+PaXoDE0ECI
fbduPcd7oU39o0nIulyFB/eEl0Ty0AmR1jbSKExxjpLJHDYY4KylhahdLCGaNrCDyAapjjUSg7zX
AG9uw3mpixhYGaUb+Or+XV252ccYhdHvCHV7oxszfmLpAM7Oz/CeruDi4WChRzZaExdxt8FEBw92
Ujc+qIJY08Yoq/Gk+go7gJyC7NQNvcMOp2eWg9sLiNJMBAsfK4Qs3HvBeBk0cujGIPm877nRHS3M
TFgUQEmux9yyx10lZXIjawBPa1GS/Dfp59j3432NGr9kphtISHVDvnNKtGYznheUR1XKxMHr5MmH
W6XFFlDIeRgXHTXJcLavSn7CB126zYvMvOGEDmIiKU0thWFNyi57RaKYzQgi9omPjV2+0AIKWUq1
zQGI875tMqS9iYk/82qfdXTO/JBWPpe0ws9OkVwQvlaCJIMzLrDNFY8dMveGbexr6yq98UFYLPc9
s5+/Mk4DDmqQglmReedwLkd8GYBpMKG21yIA6aE4fPYybOVSIvPuks3azGTQDvNANkG0TfMsCbUe
vNR2+ehmWbZiGah+YVII+jVLG//SWZbc0evUYZQiG3aygjbfOlPcHQLfmquVxMiEyYic+g0egPYG
vp5JPitIbzObBznEmoL6RGsMSyRZzzK6Vcs1CUZUb1iID0vafo6rdNE3yqtIVHYaeavdeF6bnGc/
Vucu6rwKRGbX/PR5ny1rBu/TmQIBbblQ1b2ilv1a5KZ7gF1XkKfTQQDZyxBfPm+YDSUYxUOV+FxO
szlW2zzFFmbarX6GBRrvWRnNNwR0o5/gDjHCQhpEvY6dEH4V+4C7IvXpO4tb29zWrDYgp7QwU2rf
ZulQtU+VaJrPEc7dxcFZcAsSBEcPq7DwrrGJ8YHsYqNjUwW3BLwleUVbuG/5LLGYISCPz45aDCKY
SMNfQVRF93lg4F/qtEsCDYxLtxp0S1UOAMHutVcgUd2+8h4NJXvMUDC8Xl0zZdcUxv34ZjiR8ZZ2
ivwJFaLjD+0nzn6BMt5jWpQnfxzS3/y89YUgx/RB8VZcsuibkHjHGEcOOR8C0/40kNdMmsFONhBR
PbFy7Gl68MLa27mTPfxgmbHsIWgl9oXDqKEbnMNYC4MBybBmK7EWlQz3vFQsW8JFp8ZdUz/EtcSC
UmLOT3COZTypUGPabKs7kFYnNzG6ct+1NTZwjWMixLIyOtkusyLrrtFavQh3AC4hGhMhMu5z1LSx
9kLkYFF755gWiZyL/Lg0k+LxRoNl1SrBLFQQhEAu1K8DikACQSTiws2VN7iNMXHihmwd3BxW4aPM
irh9DyOXQ21gQ39Ne/Z5uNo6hV6bJx2x1Tz7oVjtXREd4Y7U3IeuyaT8JVzKMkSY1GBgirm3xs78
FVuVx27Dbgqx5dylDNsVHemo1KvtxwkPTrQFgManDj0kKgBJzjreWAZXmAtRiB6ndm+rg5uJstxQ
SArvA6yfh6+Oo6K/FXGjgxWvQkj/tV+6eziY3jXLhEZChcM6Y7rK1G+gt769KfDeP/u2AQfPM8wv
z8u67kCrBSd5WtctdCUqtBFVu2rUBB8TDQqsxQ+nsvC3gNV1BcxBM7yvrXjHjDnnlHzE29kt64fO
K5pN7dY8omhhc3YTU1uyUZBVt36EPd8zFwOY4zTBuz9U4moWjBhbpl7fWNc5ya/tqJ0xZb7OjN/4
BmdmNLgnPgBogZGsKndGUIxspSQfE8W5zCZl7KwtCNbyXQKTE5ekD7Nt0BMY4d/GS2lmWNoKSsvZ
UmuqJclS1oJ2wyq6BNBKjzL1wvvUZKcAkaNxLW5Agk6WWg70ILl8SeQwoDF43mupf2gCsYAl/CD7
XcILutYyQ+fK0Jg3WVABJADzy+6KnGiNR+PQynopAJWa4kOTCXA1hTXwvKJtt91s8l7UMXR32wz1
e5QZ9TkdZ8GAb80zBXeW/3tSGK32EPjc8dZKYuOpN3q+ihc19jF0SdZxtEPY3mPgD044o+rPCSRD
y6xihVdObugRUiBoekFZHHVrphp0Xgmaymi6dV+5yY4SPTwftai28ERSSMKJOx9VgqhqYNHa+qUB
uYTGiVt+aHVCWIWDH7fV1k/9ArhbLA0+NKzs3SGYg5UP1mCduCG9TEnaXUvVGdQQS4BCtJtAwMJy
GT+45pxtLe1H4cqG5H82c8E4ZafBVjjBB3Oqvzf5TLIMaJut8gGoiTpvPybTtOXKiK1gE04ifQMr
5D6Es9VgxlV5chpgOO9nI8/xSrbj0zgGlylqrVciONGDHdd8LsXoFqvAsccTQJbhoHQWnllMp/zd
nfjkRZkfgSaJIXumJtWZNQv0FXXwtMKweJa7yCTKvnKVIljQAuT49NPY/LB5xBxixlKchGPS3A5F
RjF9L7kc133O7GrESbsJkRmPZdkxRLMiL59wgHo7Rjjn4jijelQz/G/XaeD/NLbcDk6JASJMiK9X
BgyjFU9ecaRNwNu6rLqe+OgFr5EjECK9oNM8HkNWfk3XI6pmtIHfUVcZnWQQOReCPdQMVJ43QU9y
zPTWNmR3iPBC3MViHtlYFUlyX2dVOG1sMwfnYXbukfbPqdkEXdI+ToCxnrus6y++EUIQYuV9sSAC
/qpoMNvBFaaq2xETywJjUNaLaEumeitNjqwHklvXNNsRUx9aBnRGuYm7hSbSgS88ZkUHWLvIc4JD
hORT3xiPQlO+FrCXPNN17W1Tly+yCgw4oPzFS1CKcNpeao66iO9WZTvTtPia5F0fA5F5T1DcDUqi
O439hb4KZ4eLQK8jKcbbsjQsC2LZQLcTCMTiyYJGhFmlTy6lEr8h4UhO5SptGjKpRktlG4yU5fiE
IZZ6BTgVNfxwOJR5Leeq9HZdX4LhU+O0/h9czjMdFDI7SOp5KM2tR3AuDkvhFWso+37mSOk2mZ+Y
zf+bzMf/R+0Hij3nv41y3L5H7/V7E7X1X0x9//z//qUW+qZA3yalyIr0z9UH4g+H1CPvC9tzcPaa
fK//beozyXA4rHmFJHW4WPH+KRdaYDesb7+fJBkiLU/9J3KhRePeX/RCvvbC+2BXCenCMREPF9H6
T64+ATJwZIs7bqeW8PLBIU+9GZHeGAkj9TtceHDrNsdezRJgQTV7Yc9HwCIqf/YN14hRARJC3AVk
pJ8UnPn+HT2sy39RNOJTVlQvbOKZJ8qIIQenb0BPOYHdGsCvkWT6wa7j+MVQFKU/mpMaygcoClkD
XSpmb1Iq4n1s+5xAbFSGAWmToGR5zGlOSni5b7jo0afOFd9nqcX2gvI1d02TSnhBBLB+W8kiBo1U
SRCW7/xjBZz8KtLIEHddOuPTsqJB2bBurCq9H2oN/qFiul3ZmdnwC9TcoljaeJvaLvvgjp2oGyOR
Yu25eqn4CQdpsvbQWME3Va6IE5asMFnHOIppUxkRNG9UL/HdFF4T5WDEQBMyJTUqWVe49p6UZ+TO
jjknMjeTwAS9HvokTu5RTU3GLpjmTtVg/jUlBU9YpvrsYHjhkJ5oAYPK6IQN1I8lQ6RXU+PDyaRN
TT2I1krpezQVXH3KohlLPKBgOhT3IF/LG6v2oofRQgRoLOPTrglLgGROy24D3M7egrpqWgiNSDS+
ymKeoZaDxyysLwEg5vJoZ3rAhVdks0fEMFTXdFkd3y7VB8HayTrlY/doJIzfaTbGHZYrtvQBrJj5
VnHTN06ha2lnbQ64HA617ScvtTcP3b7TYdDfIrBN/tqOY3gO3iDsS4FKO6xjL2iKG9SJklWVn7XF
quy1dcCZpvJ1M8WpfzTpbNAcnjlbWrT7rt/a1HkzGXt01aBwiHIbzoJ/bntWnKsGq02wm1K8jkdz
4oTbRlQ5op662hFQRvRIc3hkZLQdSPWhnaB6zqPSXNN/XX+VnDvjiXcd1gDsrBPP5bqFmmUv99+o
NkkZMqbiTJndGUAHLZY5+EiA0Xgj5IcmnDseIouDZxuBn+2Z4ciIgo0O8QEMrQZqr+v0hvBZ9FDH
7gUsuvPcNOhB6zYAYxIypJ48NrAAXK1cA9xMrKvRRc0be1vn7NspDTcCgFXKtxbkinoUAEbEVjzF
deji7TJTaE2dqafHuJD4a6J8vu1tEx9j1pWRhQoRMm6MZSqGrShm3cOnCfNbH3ZeexihuFYbvB35
K6DR6t7H4V5tal9PHJemn5ZrA+ftE6K8psJZQBdZeYYn222aFvaNaovI3uhwghuWTAQ/zzhTyHk1
Ya5ua211agMXd6JpIMnjtxY0xbh1J0RehwU9iFZSlN6mpNqESd8MfhhcmPaz26fwKcriK9Pc4rM6
indhoMYXihrydQWQij1iVeevFEfwuaHysL0PS7teK5WX58LM+ieUvASI2sRlM8788QRUR164SxPz
Vr5MDpyw+ZZAK5naxOxFfqhQY54tXBrnZhrCNzsVaPVzS73hQzrGhAdc4BMUmU5Aw2DoRh+jNiBl
J5EnyKGYbA649VdPMWbr4zi7WGlVVuDtj2h7INfmOtmXtqP6JGsaC6E8evOPzgqLz6ovex+RVI7h
PuLE0Zs8dWnNyAZYhBhC7hZ3xjFQQiLMhmU2POqBW+6aCphxkcELAkg1xE3r5EDCATmis24/Tiyz
yKCYOtmkUjnpeoZ7Y65ts2peKIiC79IDWffd2HizwsAtnj04jTg6Rj4oJMgxdwRGaWOV4xj0PnNj
kquMh/7ergfenhG9eYb50WJv3XqiTLYqTuud30Xg4LiaAQ3Pl1gW8dmloD6uDvh2bT6jrI557Kdh
e6Lm2wcmPuIBW1sKDb9XVXDNJ8N8CicM3kx9A1ZEojnxsM3wYS16tKtWnbmYv6FaKeOsZpG8O31Q
9geChl16q2Qwr5EPGJsSS+ZbTXOag7ew7i5BnIZPlsdjbtOHI0G9Bsc6XcD2knDy7QJeBou14dmf
ZvKDdswMjCmuIumDTc95QFg2BLw+AFPruCu03jhTzw8i6KO7xpUwOAC4pHKR1bGzNIQwQRyZqxWK
ZB4724Knmb+23Hg8p21sHngzz8axK6zwyJ1JE5IhD9AcGOcxzLYVwZ8iS+IvZ/SrF6rcywejb+Oc
qq54/kyVAeAEQLsgzpR0HsXNxLsXy1IyH61CpSlxGW5qS4yQ7tscZZb8j7f8EQrRYSRM8+TSpPPE
gFBL+Q49joPOKwr9NJVec1vin6E+Jx1pJFGLW8vvPOmvgMrmd+NiOJcgd34MU+mf0in05c40jPma
5KaHeOF1DemvJUAGJ9hDrEtSjiN8mZU+jE7n/XIHReRJhtZdMESgF8mBIyKXczpwgxvQFTcetsaV
RXtLcK+mZJwOqoNHcplAVPUM5m50a8jaf0Ursh8SYZwh+2A+cdv82i3FNXAa6LAJljobyUNuE4RL
xU0MHBug8key1N/EmmemMJdOHLte+nFCMXsv7VKa0+g+oEmDIp3UWDp1yqpPjyZy1opnDLadmAYe
Yu5cwoYuCTdTnSfrfoSIaFSFe7Iq1xT7XhLjz5dmnyxLUK2QpuJ1tTT/IOqStKcOQKzdyk4J7AXz
yahmvFsmy4Or+i4RipY+IWdpFnLKaD6MOeo7zzhyA5EeJCICP/Q+CUtwm6RF2n0bhcPZ+K4uMp2h
3SJzo95xpXfvehAxn/3Sd6QGJ3qNmukJ0++yz/guRnJ7OpLiEZZRHi3FSY7rcquveRYhWMhZ9Edi
jc4HzQzaxLiRCePUU8RkKRqZxNLNpAQKDeB36ynDr/LGyqwp72RS9b8hz1HtFLqpIKXbRlQ+RclS
/0SnHAyFiV3c1vwuiCpVOn5AfPO/8PfE/Y8yIPW6d0qr/KpsadYPw3fdlEhYw5/Udw1VTDoGmGnI
fpQABU1VMmR3zHizFFgF32VWBuMcKIjvkiusZf1j9V19FadG/jh8F2KVJPDmq6yra9/otDzZNc4o
dup0Xk6uLEyybtGt1Y7xgW0gZVvULrd7ILpw+mFl4RFTEcVcCxcUULzntJd4rqNj7oXeiRxCjGQ9
yHuiQThg83Yoty3B/zVbqGzrm1nIWc4M8lUrOsLYRaJTuYPYuJSLMUXTJ2YYBdViwwSPm8RF5hTv
03f9GA9a/2mKE/XV9fg4V6HC+t/5TfWjGzOKoORSZCbTKbtpROlSQliFXJvJGf1wmNXumtZGL836
EIjxN7XR/iY4mgvMcZw0dkiZavXJAZltOLLgPhqeIV/aoHkXdRWgYJABmdlpp/o3vUDVixXbuMlA
LEOStIOOgcMg3PKjCrvwafimTpI4j+Cnm/Yjd+rRZlG4ICrnAVil/82tbBVChlpglljUtyMz+bs1
zoTapuiRJK51NIC8AFL9JmJS0wAd0/wmZabf1Mycq34CHG2hafrfZE3jm7Ip9ELchLcJTM7kLImw
9i9UTphletfgbofIsWA7m2+CZyxC8Rh/cz2F4iiP6DW71lMTXnnvz4e5n/H7p8QCAGzNXXeJvVhh
NJN6CY3KnVhQojEkLBRr6KIatxZzo5fYxyZppuglr3QEfx6HOzkjXTMRztK0brWsuosaRlijWCMp
zoq3ZCvHk0nb6FaaLMtZv6KzD3G165o5DfALu7WPt96276rRb6+DEcz7EET9TzIb3hHSc01K0ynS
EtnIN5wNQPqYAIUTUcCmesN4jVqnM07wsAvSUpD2ngc8n+YGUzQV4nndl59m5pHxxkYa3YVquZyx
gUoxfQAxAVtHaGFXgvnlJbTnVxlHwxvuMrCICQ1U1trj7603StLvoGQ9vmEUaZG4LOwMyELmEwMu
T9hkRnWm6SE6BbIcf+VBNe2cyc2OtRXM8aH38ZRwafCCE70IuBSIN24yi+vMhiEDenA0+yTB5pSe
o1GQYV6JQimxjkWA9b6K9drnFWtXbkpWYMuHmUjTMKf9Bx9f56ZJM1BjEZJpzNhRhIeATgICx1G2
G8zKxeBPm9S9wIJNnxWionVqfDy2O27EWLHD2Ei4VXG9cQAjxvPeV6l4s1sOMPY0HfdXIMf4N6kW
oL4jwLQzPddshhSqqwT4HTdF9IWz2D72EYvnfCy8TRPZkGk0j/mZGH28sieHZ03aUn9UsNXIQX9R
GMOSBgLBiE16Rd9a86aMKrgPXUqYHKuOqO/yQHOFiHMpzayZ8zDXbdnghMfquWn8wMGDEBbO1stH
FmHdEJKi6Cm3wpUeFeO9pz0USuJl/lfsS+8RuPJztHT14ZFxiPgW2FxzPbs76ca0QKWmd1oQhrTK
VMi/Y6wv7IvMDRYPpybyZJMQZnPXXImOWCtZd+7SBRI3n0kbOe3OxwNQH/DZLvVcUfuFZbC/HwHj
ExdjuQGquAxDDmk60t5VO5ibjNeBFaOarz19Kkz2sXOjush5oA8A134UDLcU/JxDyKftKrNLhPkq
7w+pcj4byNyX1CG7H4tiOA8k2WNRgZRLMibe3pEvdC5+8XYb+RsvThAn/sr6OD82gcw3Wezx906Y
kEe4eCo39Cm3G36gvtQXj2N4F7d1+MZMAaGBh5/zqNJ3U9g2O5dgwbkXiIgTjiJLlfYxLUz9GKCW
72uvr9c8ODdl2ci9FRfuF00N1iEwaxYHOj3MoIIANHdklfSoi12S1/KxtqyJAiHPxIqhirPTi+G9
q3WwUUGa5zu/ncwRpCm5KNLF1vA5s74fVuBNqzUrXu/UphVDF6u5JFv3A8ZYO3W8aTs7lX0zYSM7
EDK0tikm5T3LmeFAYSHX/V6nl8GT0x02NXvZIWaAhMaeqdAb2vnXlDSs2lImSOJoufc02Y5zMwkW
OU6DAT4iIL0edGpuyDkkvzJjxFDfUg3BYfKz8psOynJpd7cN+fEdRKYyWWtsdfQgk+Y/tNa0x7uS
7os2GleW1Igf8I3aZ8bdCoFiavQacAJ3jlGHmwqt/7cnI/9o15RvDVMyvxIkcq5FOXVoxVHSrCux
lLvgAyANYPO4RLnZ22RQBzKV+yiznPsuVRa/0EgcQlC1y7Bj5JRhdGWwDt3WpjqP+2nnqurnUJtU
RU50+JmEeq+Zr9oDQY7xITNJBGFgzj1aQNKfxPFMsD253sDar+8Gdu9bVUw4m+1FPmsGMvj0SzLR
2JeoWnp93Dg+QTvHcDV1Bzm6dx5j3ppyQHWebGExSAGhxXZX4Ttvbe7IfUxDU2hsew7jHf7ceO06
YX7DgyrZ8pHxXkCoanjhNYETqnzpdoBwMWWu3xNt68cndgXNbmhwP4AS6ex7+gzhUbAnmG6HDDYS
T9xpVUrSv1MbVqd5DrU4j1aiW5aO5XEKoubVSDzzyXYqrOxjNTfPc+8z7YWpfKngGe0x0Jm8qrN5
0A6vf12ELWmzhXZRQfbaknHCD2LbtoZGlrofY5G9Owa/yFjSVu60c/4L30uw5/lQXqt5gOEeB8Zd
JinvUMHw0iYcrJ2VFxSjRLrcL66vdZKN1Fdl7p22g9xC6e9xRfqso3g4D3Z8JiFcHF2z9n6ZrbwY
AWN3Q7MWA1kwXRxiHduRvM/aojyNFXaPfmSU+2hM2qMzzmhTUzk7PxwKoV/tFJp2E3GShF18disw
GZg9ACWQj4rvgtGePuY4k89pOpq/h7ozuA/49oUStn0Cdqy908YESy3qqTjna5GHnrPPyrZEswV1
Px4YvaffkZfkl7SxxaHq+2pbY1SaHsw0WKluacD2WkDGOP4jJilacgTjsAsTPyVLM8BXHLoHU+YS
71Fhceit/tub/H+FCXCF+reYgOt78s4a+734syGZ7Mbyf/1jqeB6fwjXcWlGXlL9lPr+L1CA4/8B
rpCYh42U/63s/2unIM0/LKqP/0s8lPyDqwWagS2l6bEjsP+TnYK30Kn+4nO3hLU43T087i7WZudv
VmQkgdEgJtzsAJnl2d4Ils4BkdmAURq/dI4M1ijXJOUaZ+9/txVULBCLTb6UGDQ1yz2O9dA7iz6V
uwHez41Dp1C8zr8bEFyEeogf380ISZeL7sanL6Fzl+aEtHKHdo9QQa9C3yMUEamja6Zbihe4brBA
AMDkHIFM6Rp8X57rvQMN6XWOx3FAJx4Z4mhSJU9KSSZSmVkE4Q3UPedDEibbMi8M+7H3vcucWvNt
xXUHyytXVL9Ly62uuvTaY3T47IVpcAUb6ZSAguN85Glb/BS4hes1XQEJo5HNFLkLFZUUvemCKQbZ
jVsWuYq2vcHFj+b2+fjYLFUWjAO0WphLwcU0cXZrtJhXUO54eQfmA9rqyHvRv/LdkPHdlpEKwUoh
+27RWHh02arPkYrw0Vg0bYSF1Pc5JBWeRlbnYwa0aOWgIZajO/5u6xjSatEnoSXcOcqyX3lM0BvQ
DhEOMOUXS3ujzOBUffeAGBwJ8uz11DfuG0J71rFkc7JG6O1euq4lEojs3vALpJkCTzTW+e5/kncm
3W1rZxb9K7VqjqyLC1w0g5qQIAmSEtXLkidYkmyj73v8+tpQkio/5y2nUoOa1CQvybNFUgRwv+ac
fWqgCO9G1+P0TMzqNluTSCJdn544SFhmkGOCZ3DEWHSqmAch/K7GaRdkY/WctwWgp8+Ek1z14KgL
9L7YXZdePUefcSik+HGuo89ao7tMwJFWmCAXJmLxeRi77Lao6uiOwM2k2Qek5LB+7tqDIchfScLJ
Vit4J7Ydis81pMVZ81p6RvLNydJHXdtiXCLSBVfaLH2Nhe2bAuyYg6tYA2B0TFqUO40o+M5IwwCb
JWhh6gF7XACZF7EZ6NwByFcLAr77zJlxPyNnrDV9Bg3O9JpYnXNF7BCqMLATJNUMn6k1EdCZYNuS
Beyi/mBqfxj/Gm0zJka16z4jbwQCCSKQ3f4Ko72869vReUoTIGguQqxhqxUtggR3yJfb4DNKZwrr
csMwwPDjNWlH59Q/TwNxR4esLRRIHIhTr8wA07Ntr1E9etlYH9Sitgc5nygfPKXdKQ5mi4DWifCn
ho3Ljiwo69UNE1jckKmpI8teI5eyGnqXSKdKwhyrZXN0jKlL9mVD1rEoyVrZjotG1lAJzPKeQS3j
yDpK3BdBK/slocN8twbHPKO0YvcjNH44Gmc61NL50g80MtvSGE1Cj3TzzVbM1G9CsiUtmrsRNpy7
RiTVxTLOwA5689QM5pqdkhHCvjeaqn9RZdS+R0noINT9zF5qPnOY0Nv1hp/Oknym0BK8cgBZoKdJ
I9LxjBqHPCeySSiYI8MF5D1ZbkWV+tf8p88sKFrLkRy4ydQ9WUnSolwHHxZESofbPBLdzN6UjQlD
Py7Yt9LUYuaIoJx9WPPZtxmp6z5Zg6kK7nBI91QLH/RL5YW5mzpMAhZl5NJ+bGRAzFWzBl45s032
FfMQcrDCNRJLWwpU0QXYdxpY98rB9frEFUWtnRPZHHwma3GYzK9pP2cXMu5J3sI9atob6OLyoPSu
cKkucT00kADQ59XbeY3wKj7TvPpE79tz3q0pX2FmLQ88bFT+CH8keHMSzbkwqCMczLLr5gSTKn0h
yY/wMKcj5YGgu1z7Akuuv5DJIn70Y4S+Ed038WN1V5OCwv19JeB5fiP4wEUR9hlcRqBw6jybn4Fm
/We4WQ+hwz6Yn6FnbHMRNhB0b8jrxiYXzV4T0pzPsDR9ZAAIrTP1TKBkRNp85qoRsBZ2JK0Za+Za
J6v+LVtz2PqRRDbZ4qGkLNQeTB5nOZbCGq88OEM6TkazctfPy/CGn9uw/HjNfHNTDZgJa+GB0XpH
JtyaDtdldl/tdAawSI2MsvCboDPjB2HmE3p0sHPPNbMnsekjJ9vDEDGO6SSJRqB7rXgcjUL/1gdo
JZFlGl81bchv5bzS3Oupf86IxItv86jLeaDIUK32lbH4mqxpeMwBJ5SGIxl5FiaCLVvp0tmxsnNx
aQ64hB5DDSEuKiMJsCTPa8bb5hq+17boFIMk7Ld4Z8tuG2MqGEDu2Tlxy7iaN2oARQz9MLhFVwQx
HB0lYX9OZ/PUMtcMwBYTAQd3GjB7E2IvczfbmmtqYOra01lqUvphj3iIKGP2cboz7Cq4NKcg7frX
dm5HuKz5mv7Lgg6C+XofapAw7OJKDY1xA1vtvifC1UO4+aUMAUKQ28nqLMFOWcYqOMcMEMgbas1v
U5SIYxiR6SMV48puqGbPnGPyFfEUBLX9nVTgd5wSRBbEWel1QZj3276N6eeIFDG/dGlMt4AThas2
Uq0LI6E0R+OIAys1tjPch+o4mgFTW6XhbNoamqUG+okZWFiIxX/ZIwaF1ztFzreyrEtG6XqnPwMU
1pZNJbpY+SNpSNMFO3XxLQAGhFN7oNQxo4wQD5hCJSvThLQfJMMgJxJtJ4c65lohRBU7qOMhOLFb
LzPg3ZbELe+iJLHvUwXcUQ0BY1laqg+M4PKHEwcd0m4DUdEyt+9ajew/XZD5eqNY5UGmCqyLbZVA
RdyxoKtnx89+u2H7jAq91LQnkzDjmjZoiMutg+W+8GQNRvhSr5CfXc4FE3qYwiJyoYLOIPGwCadj
FWvGpdZXYkA2GUAzS703XnB0I8tyF6P9DgBSbnIrY2liOlV2zHMWf1ueCMAKjUk4N8sCKRTJQePi
8ancK9FJ/LKd3kfvedUajOIblFYB2IX3SnZwKNkaz1+FtLvEI4IaYAdWHcZ7PYwF+1BYeg6fT2Bz
P4b4Z4lMABzqpfyWr9FGSBIwU5DjzJKsU5pD4sHsy6qqZFD7TBEFCglKn/xo67l56csuOmXM2yKv
kA49MofSdAkbl+FX5jbEvtm6wtPUAia+6W16KHRvqgMErkWLh1mvsa6GkNGRAo7HkI2H3X4cm/X0
Q+9HvOYkeD04Wsu1yrhNEdQ6JD4opnWju5TPeB9te6ucuDw6ZGO/JGPdJz69Wn03MOhiORZKaKA9
isP+Ki7Jzb1hYhpeow0kNddgrPNGfE99J6vcug/axsbLgSml2YTDwrYg7yXXCbtGPrOR9WI/tAiV
nRGAVxeBAtIoTO9UqMZzH6xz7CDSAT7yGFfPgJeJLg7LiAzAWBRpvXMi08nJ4knK72goWYGlmNz5
I0hemh2qnoUg1L7L3igUgnt8HUCRnAqrxqascedw27hhvkvzGNkkrgVJ6Dyqc0LSk6h7TgNTxwnH
GX3Tl3NwLvoB/Qep59/zXun3YzpEuDMqN7sjGEh7YprnPksoqwc5uO73Hsn606w549lRSnudRUAL
HNTJcjeWSf/K85dywaw7iW7QaRMi+lYQCUhO5yiIfP5SxjNLjp4z5ouFFqdjZU2YKA8BkaQHlLDE
66IhIP0mNKAjUCkLtL5Cy6hiWmzyjc8gNj9Z9sDYuRwi44j6BYV5LVKUWFbE6UZQY1QjvjWiMD4t
nZWeVW/O9bE3dfJQ4gT4oId3wv0xFEP+0TYOBj2ad/TdLb3Us5lgBtoCVwGfeBDQiVbLZBOZJzBq
MKEMLamSvWJAAjKdQAdXeyub1vZnshnXdfGCyesYFSxKMVoMtDseyrXSeWEIozv3ikDL9uBypSH3
SAG4ousI+jdFiGQ7o6rYj51G4viU2buQNHmNVAnTOhrcT1yYC5CWKwa8FXgWwxyMC3gvClbMCRjj
HfWINKNeTmkwo6pwqQluM9w/BRO9BRX/VWZaWnCI8rHPdmzS+p0UbEEMTFPDQKeSgZNDaVpEdV1f
R0tJeVSVMQITqVe5eekSowhOSm+H6MYZ7d66seIgGH14xB0COFXcQd6qNRhv1CRMvgSZxG49K2Pf
ToT0HBUrUyJQw6rJfXBf87wnP3xuv+YLQ2jw46kF8rtXwVdmyRj6bLwYNkVSZwQh3/sItAt2AXGa
kvDAGD/lHAfRKicWXw1rgBzQdM3Yswiu1tg3NbtXHN/16KeO3p9M6MEkvKpW90sh00OHzFhRBlrT
Q1R0eX6cYysR+6ipDIcUmz5MrnGkjfaWyKKy23UpVFPWtIPmdeFoHWaoRgFSEwQW+wr0G7u2IrCD
U1H3cy03KIfEvOFkIPFZ06ysfZ1Syu2qnub8OkOmaAOggyGH+BaiQXUqRDG7PviZFSpAeEL0zCFl
tUciwAvKHDGOV8NoOOBzEHoN+VNksSN/J2ZsKO/Cvpu9wqrW9XUdoCQWrTXcJrXrviYUdySZIlO0
vZaPw1KyiefF10NoXudII5KANARlmyDc7W5vs4JEzuE02hmayqsL7R2avE4ecJRWnIlmUH3VjMll
OSCW24TdXcJGoseJkbZcPC4MEtZuAzGhk1VBZAmIVJDgcsg2hr/1g2GeJo84ceiMGDGg7uiyaP5A
VW8YsAOAtVLbDyxU6qF/6KGObXsrBDkq1ZwfB6PWzM1oZvfA43k2FYRin8OJO5aqJYhrL8CHDRxU
C4f31nYAourCQZxSWg37SSxoY+bHbcNOqR3m8LkNIUpvKmdJmOyC1rmZLSOT164oBvwqPcuQjVkM
QvNq8KuI59Z0oi1AlxXtxSKh5tHPAJAx/xOLJzomlMrNW65ZxZE0Qm2brZ5l0LoI9Yl90iHph4oN
/ZIr40ZloXFfx6V5iLGJHxPiRJd3Q+fXYY1WA3xi6h75zbu+6YaCv18SRARzuT1WopjewlaEz/Mc
d19mmI3JQU90eUIyaSN2cWd92zvY0UL8LtU2RXohtnapi5wtjKrYQRIQn13cHnPIdjGcfE1FiiaW
ySkuA2uZEcCkJaLQArpk7UHWx6HVBFbtdSqGDoSMRQze2BOg4Zm1a+3+b6ebK+Lhg70TwEnSkf8L
+eC9dW9/+B+7z5HjXf+9me+/E73R/R0esP7J/+m//Lfv/5PBpW5B/2RH8Nvh5eN34PbhW/EHRfRP
f/NvqmgdhgLyZZdCGZ69WDH2f0Wd2vZfpMFN6hAsiDLa+gmioLt/cXWmni5rI+k4wkGq/N+qaIdJ
KEwNojUMwcboX5lg8hN/mWBaCn6DJck9hbdqmPIXMEmcOnFrJGO4b0V3b/Gk9/Nukltg9P3e1fLx
e+LMBQQl1/UB+sxbiAntfogsw7cW7BluCRBnN1AOgKjSR3XX8mQkFwSseNdQHEYZdaIdhNa1wd6E
hDy33Hc8uwgzD8o9xuTE5kdW3Tv0edFeJygyxKaZYusFRXn03FVFe12XTdl4WBjQnjW9cM72tDjH
eBwxOUyhwkqJhA/hSDg2hMKYmGeYz3yQ59Hs5sI5O+k4vLCIgAlZVhJMnm7Fy4aFiek3loOdSiPc
mQ0/AX5seZIn3P1mtS1qa6QYyyb8dXCztGJbUJfdkPNnltvE1CtAPhi7rvvAick/FLZ6KhoxvLro
aVhw4dc5Yv4LHul8yKWRMBIJKUbEcJlh8TGN0iaIbl1kxDcdgIfnplAx4cFNLM6UwuSWjfNFZ7Tm
x3o7fpRYpXiEZ229abO2venSSYs8TC/Dds509RwI7JqdQVg4BkrxopUFUiZK5uE447m5G9hv7xoj
DL85MwC+LSiG9Y1nUAbX7MaeBBBVOuw4Qc5eEbrLGpmvuXhnmY9QIxL4voZYSN6k4zLNwMB/SEWi
39DtBsU2tefZC0r4RchfDRLHlIXL2SIGkKlrczSjwPGGdjyhlhA72aMJpBaO7vsp1jYjSAZshPD0
r3JNJQEiwmXEAVhjLZrt8ZoLqk8I/HIq7WDlxFCGmW17GGG8YWox5UGlpGxrLN8GUvlcsaSDVqTV
Z10DOahpWDiBaNU35DuQrEK23lbrUB9Fbip2GTtq3+pzceYbDY5Sa+t9vqTia70syykyw+CWpV5y
PSdcqE052u9dWkx7YUztMS3BUREd/VjX4xazIwChpI9uWWCRv+Y21RPTj2Af9o75Fuv9fI7ZXVMU
IyqzLAS/dtN+EaJ6zaN4xuKKC52v6bl1B2bRRd+xGmZbHz/k0+g3U3JbSc6HiHSZao/JEvsiKeib
fmKIh2SnB9nQYeIWUqY2TtAQx/fYgBCF/3fvpqQV+KKbklPGUf7S2sJ5pP8rIRfihncO/KEYJNSE
+54Y3Gx+oGOofajs6oJ6EVDi1DHAlY4bH3PXQNGUl5b5TMqSeVG5Y/h6s46v5rxEQ2GP8Q8xZJBT
wLt1GwQx7TuTLzYBfe+4jzYoXih8MQ8KZozNCuCz5lsCMKI7k6wpj/pCMARanPC2gsYuPbap8f2E
hwqoLCi7He7p4bWCNkFugzmeZlGoC8NoHAgodRZ+EiFy2dDr966sbd9ZatbwQaWGR3ys8qnP7dG3
xgnXbRbnj3Mny8aXVmK+c33HPyJrMAyQjDhGmbTL6E3HEJVtazYiDF0i275J0HPs5tU3tyq2jXqf
lkl9GMOacem65DhUfVrc0OwbjwM7nVPQKPmQQsi4ajQGwbRRhXUbxaxhPWnV+k40TGMOPa77m2VM
dNIiQosEgLi76qIq/0i4hPlWA0M+t0zRr4hjNXYBbm/fMaxVzZk5l6LIaUNhtK3OViMQZwuOle/W
Y3hW+pBc6U6KCI9eT583DU6sR01Z5D8judZ23L/2xU67/A6KqLg3yUevGFBB5jxVy2g/hVmOqb7n
2P4g+wH0aM640UY3TWKWQl/QO6eEHoF7PqFvZfQ8MGTVypTcj7Fud2ns4IXDBeiPbgE1oGHzrWtK
8ypjIuPZ7XR/cvT8zkq6cau4cXdEecYH1rbxRh+X4qHFvcCADoqjHrs3uEXCazwPzkdquBBQwiDd
67JcTnXTDefQyiWaGSXe06VOr4eBXFdiLAieyJV9Jsma71CG1lXgYunPelSqPIuKczGjgsBDA5jN
zvN3NtnlLtO1xjfMwvqiRfXecvoviUVkJrd+dNRTaxfVMsJwmg7fzDL+nrSVDWNDm9Gf6YiVSw0r
oFGDzDXrg+qVCX86vpGaaRO0YWl3Oum2/ryExTHUgpMIG8aYpTWJXZdp88tcFTQDgR42dzJgH+qB
F6p2jSmhhGWPS25PgJEHmB1R9ZKJWR4zjOme1cTviQbJ8SRNiUirYkPnjaHJ/kT0y7TvAnO41wcz
uZ7AEu2dtOoujZRn21Ff+6kC/EAmWYGIjjUldW8+w0t2SnmlEzrMlBHkL/rXBmEAsMOSTsTuk7Mk
W4yenv1ctJlUkB3wdPNf+9LMD8iOTw3sVTDVZM7M3hIJQSao01GmxuVY+UOTveVzxiAgs/pXI6ta
PLnRHF8nczccikgnIqQwtPq+xtN3WGqyOTaN6VAnDFN/zqMwzZmzwlNtQQKjYteM7znqhXjHEa/A
SFYdYBGCzTJY1X3MOqhqOQeAc8PAnmVLwsWSJdZHUbb9jW114w3kO5yL4Bs8e+QQcxGbbGn2cC86
N3ws1GqhIn3EaEWNQcFFtLol1mB6DoLom8vl/rooy6PsuVaR0+/Ttk7eeCDW99jb401JX2hsm6md
+FBlvQLC5R25WsurFtaYn+xsOiXotke2BOh2xIimwnAbWKUAId5bmQaYbqluQiS3O8c1UFDnmr3H
F908lfZQ+Iz28Irb7YmOqb+tkiB8ThXb3py98Q8D+uoL86NqL+1FkYieFXnsZ13Y+GPh4gcbEF0i
PaVnIoPGLG45A+A1Z+lwYRoAm5aC7DlmC3CaWlhQtXRCj/2wOFa56jiQbHW1DEUpt8wEofg0/K6U
2y0fslbCd8Ku9QyG53ty9ujP4IEc0kgdli59mi0wcLQnnq3QB1Zk5Mh2dVXgrXImunHo6f2uH5vv
hokvTpVcinSnzD1Yp/Mg9pAO5x5TEY/pyp1m1MaJBsg8ptWs/DgPyjdig6stBjQgq21O0+cUYl91
4Bbkghc2YXJ0Zy2afhUGiKuYrgbXBVGGEOgDtEdZgVgFL4kCfn4Jh/4s5fxD11GPgNUh8wk5l6WQ
pWGVhjOdbhDiDhcMQea+CMf63C1hdNBAHol25FRxG3147AAzPMHmzyA9TMN+1KeLCGnObBfzq4is
hAH2VGzaMTR2KfCszYzEdG/wKIu2hjG98peGKzSkyzs2MnbEiSASNAqLK1GhIuL3vWZGW32Rbqsq
tveIHcnsDmEuFrEZnezAtu8qNqyEWVfizMAhvZFA2y8soIM7wQL0Kmd4eTVEWgqYsUrVLXeoO22q
Kmqu6EPyuyKU6vvC+piFd1DcGJPUL6qX1qlvMvUdIah7bRH+AjEtih+Qj9dkS1twGxLIyK+gortr
HpvZETzl6IHT/mAt4vp2gaA6xDdw6UzdeWX5hEwfEAKmSg566iIjqa6ruWbp08RGfCzzsG3ZT1Qz
Tw8WG4QfF3vMfr3vNrZ11JQ932PoISYGFu6JnWXgFZpbnIwpnZ9Hoy1uJpLGS9r8WxFABhqFU/uG
DfZhTo0DEtN0N7NFJ43G0nfI1XAyRHp5aeyEk64KQtC/jPsLAHeMIa0Y3HaqvghaGX7NDqjingce
9WP5EhWx+uoWWXrCy8QF3LQmK0kGOpslJCSPuVgY3YWSmUPeW8zzqmX6CGZyK62Ycy9A4eihVhoQ
ZHOOT7Ydnku7frK6IfziaAFVZo42GdLya9OExyVMD7nbVYT3EleFb+qWE3UCU0fJ6wlgVKtBzhOA
rTzarA7g1/gBo7RnfVnlJ2CrkIeTYTgaStdP9sSQUcLR8aactdYYOVtXIKYAuJGw5vs2DgJOKVjH
Y1LyoyhhBTryDAoCWoEz/KcQe0ycpXsJHOAQ5KPYkYdZ7llL8+szR/NGU858WKK0uWVyW2wjq6ze
BRcMTlWddDVJmgu576hS9ZZyonZBOrDgvM4Jo9hOYTw/BEHcUi8k2VuquwsfBTFZTojZB82YJBC4
0T2GVSYOyq5+woQzAhJZGPnXhaG/FnapfcXl28PREJWv8GGuCoSscrfLlNP0QN+5bVCpgEduIbQj
j2FH46Z7p5pne7uy9Rc6uSHeVi3fl2IV+IIAZuTKYsBYagVzmKC/JvNga5HcbZdgoNlKAo2NnR8u
Bf/QuVdT4fLzySuahoKcKxYelKfilFpk5OR2/r0eJx/f1aPTO/wYfYhvUUJopHcXs986drifzaZm
uFZ2R1bK3WstyuFtGRiVuiTHPWtKugQQlMGHRs20pnUXoCca5R74esydmw/2NWyE6srCZPBqgzOg
NlLqWApKWlaQGqfgPGk7PcMp5rvL6g4sdG26qouCRzwh5+5BIrbfRGPJjo6kA2cfNInzIfBlmpug
VfNmzgL7q2uBAYRq4aTPFSXSrnJn99KNC/rWaYgPcxTEPhCY6c0qopyzIy10Jt8z0hii3O9A0Q+n
VC3Tnda2ULkU+w3Sqm0J3xlixsKk4t5lu/8WzgHWmGasXqCgsUcCq3LESwkkKR2ba4epLoumrrJ2
fYdJWwZ1edeBnUFoWA7Nd7GEw6NWQAPctIPZEiWJooIVugENHRPmK0aG+gC9/kecFlhtooi5NqM8
A2iXLrZETMdozFPm2IJ0Fq/SkOxO9iJPTSDlXpvn/KVXKZUrQJXbgtt9EwHvuKxu1UvWNKx9l3aZ
vTKCsr8xc9nepnZX3VBc431gjzj7TYLlmnzQergPyxqfQxyp7FhZuXNAnNU8JBU1LK7GNPdhyJme
SxdzJUOdJOysaJ8ssVIL1wXa3KbrksSJD0ETMDDHDQAMuMAIrNpxOWEshxCPgPSFrdjw6FKF3vX4
DffVkhjPuZzikzvoyXto95xFwbhc1KIIZ0orEV5hAtevixa/UaTj81JJpo6iGiDP4RzEU1mi5Xwb
TGwjyHQM8ZZbeooA016mLyZzT2YtidsyeOgA0O9Cl8AUDYQD+CbUmZs60Jb9bKfVNed49RpNQfUM
G0itLkQaA6drwTzL8gaxmPNEmoR9AvGDKroflDdqMr+oeqbESrqW7Bs7iYcX3e4I+QOEe4N/Vh6a
Vl9sJAip9brokDZRsgOVJr73rKWKqjNObFTsvVnvbPBpDNGtkK/WeatGJiARia8LQ6u9mOnB+Rz6
VjKRH9bolsDh6ZqSu4c5fp094KQFtd+5utdoiOaMTNSnMoUisivYd71reLVYWwPU8dyUZJQNKlVA
8IZeBWIbh8WWT015q7H/iDEzXMem4s1KHNNqMpEm/b8f7SL7VL8l5D7EaRrnPwtS//ZX/jbPdcge
dVxpKqxZJsrP/1KkOs5fBEhcSbUEs3r9///OuHD+ojNgRc8C+1ZBF2Os/Ldprlxpua4UKFk/g0wN
51+Z5urrsPav7Onjt//4d4txscG7YkPsMHB1TMWs+WfCBWtTAQsAzYlJIXdamhERP8BQM5AV5zrP
t6heMCGhtdjBSZie4jENTwXorU0tMIfqSOTQow7ORxK1uhdQrkB1I3Om1CrOXxsq4Of1xUA//F7+
CRX7jwTff3y//GJ+fr/gsKwudmZmFnE2+rOpEyjCCB2oXOAJOIkbWbviGo59cPj9CxvmP/tVgTb+
+aUry1z9ZsbsxyGxrAsivQtJKM5+qadyl/RaCcMLZXuvg01MpbqZBsQtiHNzz7VB9vLIbejkgRVi
1CV+2q1tkOjRjSQU8YjFjr7cmG4yVqDXQUc/Gdslp0lTCL9d4vtqSHYNhJ80EcgPO3BDKOMyZ3hJ
Y21ePKz09W0Z5ejpu7x/GAwerynbMc5/EiGzSuYniqHyWvXMQhoKq9eoH4E/aFV5hXNf7uZ8qfcN
BgRRfMwDWMasCAH0rrGoboRqZ9TFEwSS6UgDOR4yKIqbgMqKJMEe+RuOXnSekkj1WAlY+FqyX8qC
bXdYx7sGc/KhlMmTsoKbfh7h+lUNa0APL8SL2RbwFLMkP82J+6VdpHYA5gn024T7EVnyKoGgkecc
0aSCIzqdsQGjlT4YY4Vy17HfupzYzwHB80a6yckYAtD/w3yDX0Tt2zqF4MVEbEuWfHfiaJn2JOey
NM7iS0mqCAokQdRC+QjK6BQsM8yqhj6uAtilhZw/NdLWAIWjIWpIoybJvWHe7mPsvIeSieZOjiQl
FBMwTSIhSvhm+A3auOoQrVji6xg24c4KR4bjaAVnP8rju7F3jRN3Daiq/kyuYo2wRw40X6CwoIbd
TfnEhj03xaayekTQTD9EpD2Ceic2qAldWLV8JxFAVJjGNH7MILMrF/6rSgEcQwwIMLla4tDFUXAE
geXQZ8Nuq0syNZLYUqixaV2GyVgetak+IWTcaeUwbKFBHBejwRuIkGkXd1zNuES1/VhRCTCMJfYR
FeR5DCPSWOMuPoghfzft4rFbyxiylw81c1DocY9CsEu0mEvLjN+lYjG9ITbNtwzGdmlt2NvC5pTL
JM70DCYWqZwb+jrlM6eyN2yeD5Z6Loo23TYGGlAat8xDYJN4yGydLThVj2YfUpbtJIc6G+/1Qoiz
FprcaiMy9QltB8DCjlgAOK4PiaFr3mzbh2k0H9JSIWZyJjqoOSLBA7Or5QAOBOgnPWCNgFUT0pln
TR60sTkoqWk70wrve0gpG5W751Clxzp37mMHtX49T494ms8K5kDXRRjE9covFXHO0Bam9nnJ2CLU
EG5s0d9HqNrQ1qTxHu813WD/luKwXJEp103K4DovHlsN1cLk7uso/8Bfu+vYonuZjXiW5XO0bQ3z
QqkcHXRCLOOkvotH90Rw6M1kh6cEHsE1NBENzzMtB4QPq1gLuLJ9x4+g+L0X4mFqiQKSmbzX2Czv
g3gkr9UdJgT5gK5F0Vgkok6GC+IO+57gYwHfgHK2xYk1E9LWE5BUV2iUmbJvs2gdS5Bk5jdVTGxg
KrVN1YN4bWhv75xABoAP04XtXN37GSFiJ4PnIkoy8UT4HMtCRs5nyHf9Y+M6PCw6U6Nw1QS5A3pL
bIdN1zMWtrhi1yGObt0393XAsGrsjcqPS2kjtUv4g8hUt1SeEU7yRuCECG5ouU6NNOadstLHuUg6
JDKkZ1mp+YwiNdo1lZ2Cnwj1TSML7ECyai6ydvqtcNCYdGbGbKYZiWVLlwVSQRtD8GMdl2iNOGgh
BmBb4Lp14b+95Kj9wQ7wvCPBI18c5GUjGdq4Uxa/GalPNb38YYfrOiXuDsoy5FaDUua3bvwKPd3c
4bm6s2OjILg6IM++ndjUDNGwG7VEP6IWLC5Lo+7/yTn2RwPK5wnqWDrnPnYng2SJ9YT9iWnFkm1M
GN7qPncw2gFhSqT7PXtCRKS2pzW25sW1nj6Aj+z8FKfbJVjvrgjV4VkkQX12R1RwUHhfmGY0dymh
4F6KmiZi4FgUF2UvgZ/q0HSTIQt9hgcraWhqd80y82AoxKmpheNDR/hRWDY0uq4tWaXmABC43UJU
br//vH/cVv/jx/1lWw2aFhgnmk+fLKbgvm2Q/c74CjxU+sv29y+10sB+qaVIzVj3zfwHQaW/0ML0
ERUNe1bdj3v7R4e+eTMr86vhjAWQrOrl9y+2qgB++2prfshP36MWB/kwlYn0VTzc4vEwvhh51B+T
Mfymx00NDDntbtHCwkPq5OJ3Gp4NYAMKBFTYwSvq/YRvkvFOd8isetonbd+d+oAbHrFN7sUxXyHJ
0MKLukR5ci6LW3ofktvShlicCaAfuBpMS4Z2Na0Hdb0e2SZn9+8/5599f46SSreRtlD0/uKX0jUz
0mmFEHO55R0B4pafEy4OiFX9kxfS15/069f38yv9Ugqn3VREpFAaPqZD5ZuB+11fWpDtqOy3CH3f
LUlY2KRM0grXSqGyyUX5/Wddv7Jf3gEVv24pGwkH19B66/70laaMg4TGOeLjIQ63qUUDlxsypXSz
tFsSOsnm6msmSL9/1T/74H942V9qalCQPNzK0cC1o3gMNOqbneqczE3AmAul7qmYp0ugtc0tuUnl
zh4x0v8v3gJfsmsRoku4r/vLQykT+tRWeaz7Rpw1eHkkwQHtNYAKIuU6pW2yyrpRjqDeNKyvPPXr
/e/fwJ/cuu7Pr//LU6JfQSZ6AWO6y/qvRhtPl64IjFNeW9zEWnj1+1dbO4Vfv2fLAY5nC10q/vnH
7zkaSfPsSkf4ymjZuY4p48s26Ha/f5U/uXP4ff73q/zymSDlGQP2fXOV55A7xgfcrB7yLofd+a+/
0vpRhGQzrOQ/PPhYIBbLQiDJEowY7xz9S2a5R+7bf/KJ/vRK/fmFfnnm0X/0XZA1JndnZRPy0d0k
0jYPYJUC9jC98QAQiwlIuJbH9Vooy6qrrn//Yf+kZTZhVcpVZYVllN79j99eEE1jjavD8LFVVv4y
NsNjJU39CPXA8FlWP5WVm3pwAZlHDzPlG+KULZJ1sbFz7U0jK42dgMbpQHVRnNMw/2LBJ77VY/mc
NCyrfv92jX+82AhowxrDymV9x+qXy4AAsTTIl4a3FvYssGEW6BEI9XLJQPZpy/XkWtOu6gUZtFAB
wpH8YppQDZhRSvmuimw35BwdzVAcKVODHWAJnAz0NK2GSIAm4kdFks5R1DklnGGedZuBHmsn2jNA
U9tKi7tdtZTUVlXwn+yd2W7kyLl1X8UvQIMMBoPkbc6zpNRYdUNIpSrOY3B++n9lddmnuvH7NM69
DcOAYauVykzGsL+9164XffYdgdhaTEOdL03Vy5PW+o8jzn+Lnf6m2AlPoEmmmOX7P9esr94/m/d/
vBef/7i8h+/NP3bv/fcs/l27+p9/yq88tY3pkHXEgn8qlclO8W87osBzKOUtx+zgLRQeT8K/BCx6
oG6eQ8/hmPmHUfFf+pX5T9MWigk+q8Uf7sZ/uTLv/1gjMXT+Rznoz+u2Kx0g+K6LldDklZCr/svp
IElarixBFiBOcWRPxq2S0caCkInr7m8EIOvPu/PtbyfwwVyTX2jdzJl/+V0hvJKy4hC5pjF507v9
dcrrnU7dTUFlzOzXX3LTWbbDKxw3w53vwnwGdWW/ZYCoBLS6EZ+TKsTut0/v1xvye0uc9edV/ter
sgXJdoeXp9Rf9hLQ5PTz5nWwrsgWwSTZZ/gKloNwN7hCoJGA1zJyChAUPo5i4ZNFmwKZ36qRtk67
lKJ6+N9fkPj5nv/P7vbzFREF8iyHFjDpO+ZfXhFV5xXQvpCGq7mLtpRD7MPCkVfpU2k9Rly8K8fI
7qDHdc1iVPMhLokPtjNEZkwycj9HxVcDc+ND0FrZ0WZpx24X7yu32FRj16zsYvjqjt8gCBK1abHe
F2fFjZg9FOcVFdx4/REfODGtsV8sQU/SBgA0rpxX+PCXhXDOJpEQn1hHJYtVksmzn3abLooPyrgO
orzOFIYKsF6SYDBzx7WB8R3ZBswJDaMq2HZ1edJKYBqAvt+8Tbmxx/lD/OPDACNDkQk9Mvahgpkm
5C71X/quf+0pmMGezz2+Gt29bF+Codt7bA6wbxgit6tcZ+OiDWmdPsRucsk8qipMEIzOxHSPKAY8
61Ry7wyyE30Oj3nPhNp2uTPiqmULWXZ5S3TcmzY3bZHUAY4xH9UL159szn2kNtomzTisPMnvzAZ2
oJ6UJKAB5xWS+yHJHTpt072VAe3JaJ+O+w13sWXilLtGD8swwy3C96hjVlTVw7VsnAc+T67FbIPU
oSzmoceYAfYnaVZW/RG5d6KoTwwoyDGArAEUgi50qHAmpb2HlSyHbvaYDuXOaC5TdaOsRO8YJdZS
fiCnfqWfo2jIVdIhkob+neYk7E/3MYVZHoJI7rmbOB+XYaC7i4kp5TFuMb2wvZ7xykvI/umdUSXD
VcwjGU2MyeTsA/8+yGX5LbTJTuBS4E3LexJ5C9go3/VURA9iDukntWMSbrZze2gCapZu5ZAu4pFr
deJZwdNEuQxJPuFhAfrlh1tgsyD0VIZbP8cci7ZgBxQsFXO9EKkFvDRwuvyRKt5uQ9DDXbXNbNgA
Gmlb41Wo8Z0kTrYjVN5JbK19eKOWxCe7Iz/QaPXQzL17bUX+68T7303ybzZJ9h7FGvqfd8in9zzO
2B0/u993xV8/9muiw+6GNd/Fh0/1gSd/2xLVP4XFsVDRrOj9oo/82hIt+5+SbQqsAbZTLngOt7tf
eyJjINcR/BSwcdex2dP+LzOd24Hu9/UX3DjjJv7D4bdxJv/L+bSpba9TI+gw8lf3FioB5cj111za
4bLheTTa9CCJaXHew/L92zv1/9mN1F9UCaIJHI2Vw7DL9uDi8of++XAMAcJMBvIwGAGMeRe0ioqV
Npp+2tkWbedCTs8ScSLbFG3xFcXUy1vmNzJR4dqvRjy7USs1yPJ5Hi+9Qw3vOI/OkSg+Hbd4q3Bv
EtKJG+2f7Vh7dDdMfbkLwGxP4L6ALCPvPaBUOem5ulU810o92SAIlpRd8Q+khLFazGTz7mRpgSzr
lD6TMU1j9o8WX2c7b270zRbIubYvLmTZJ8usCRlWuT0/NBPBOuFp48mdKXbEr+7f0cgEfYCik3OY
3tgWhjE9J3Et17UbZFRCjTOBBtVtyf44Rx/nxfZGR9vPEnzNcmwM7J/kfY10J91anG49CjSzGHE3
7A3wYvaRMXYNwwmv7jaMCZs28AFhv0eT99ULJB3RqajEFcZCiHcNRw9RK4N3TTOmmvpEn/DtUaKb
Iio/gIrtv4PkNr+APNDElx2jmJZEB/hRXwzD2xCGeDYJe+aPha1fu9pw1n0goPqK9ugV8ujDJduF
SaN3tA6BWqqNr6oz/bPZyZFmlY7JfdbpTlAencBtoql4bHdzPo6XDooDH1aaHnuKibcZFsktzkBk
16T2ylMhXLGPshHUQB8NT6FdJlsi8eEqboiJaw1KZu74uLWVmu8Z8421KjDgQV3Ox21q+Hc5A7AT
GJxwkzKjw0pDulS4DIUcGHVMxLXHBJ029dug1lmNbWedJmxn1TIng0fF5RBUm8rI+Pgb2myYkXBo
cT16VgwBURo260q1nX5VoeW9umlqnisKKzB7OUfPqu2Fvn3PMZ9j/zZ9ebanxn/qVUkne961K67e
em2bo4Yk4CPAhTUXLT5B/eSKOfMXDui0Ry+kNRBkFyGWktYeQ0crSOQWXUY6Hr4mXmdbm0p5wuQt
NouakkG4euuIAE26kfNMIZk9CNlvkNfni1e49kchg/Zq2jeHsJu02ZZky/Q42IH7fQ5F8+gO2n+G
/SJQOOjj+JrEYjzFXS6f7JQyhNVYjrVL5TDo+3WBRazBbugEw8YyjHqL7pqA9AfiSw9OWoflnsrL
4aOaxpjO1EQwt2usxvpKkTbGLdeZlr5jsZn7s0o+9Nhk90OepCvgptmTjoWzK0oaS3HAEfgdfsy3
WCxeugFQpG3/gK5QfcajTnZT6MRn2gqi/dwgQllBRfAlrO3+wvmhOppOTPatG632WQ3C/5YEdrA3
cF+tDAffXKGHAS6jzp1datZJvcIups+z1URresObVy4S9TrrButilrPzHuBT3XRDGf8QyrLWA3Py
a2H03mM5+NY75YPq3urmbhtE3Gun0dPPBK7LLdWs5qkdw/wtSpz6pUxs+5m+ZbmPNAbriqxdsHLS
G5O469JhW2mdUV9PeaNe0s1nNd+AbRThMbIbbHE5pn35LGi3GdYOP/nWzME2ILP8Iwhs5e7khGN7
bTFhnXewQ2fgrnEyrWkW2HhThC/QJ3rqrZKuGc1laNbkg7GvqYW2DL+h/aeP3/mmjRMGtGhiQXL9
2FwZMasx8MsmXEZpCQnGreh5X9l2l8Nyq13/1FZTfpjtySIqK1PyxJ4hvH1Qe9ZXKl990Bdzv69N
N3jVNnTj1c1tbqySAuFrHQQ9jw3d7sE74VayIEHrD0f63oeXLilaSm2I/wbEMdP5waoTsuEWuPh1
QOnDe5GM1aVtIi0OUe75696YvkyDUTBBC3ljij4zHgtGRN9hRHNQQ3VYD67ou7XZdYi3Uz+19Uoh
Y7zx5Z/DdT73uFMhE/j2ljERkKcO2w8lbUOvBgx2dauXHY1x4BeGyvoyVr19y/en1obmwkLi0qvb
L/j3NPkbaL+vuazMtzoGUm3iYPoWd61Y2nL2Vzicmw2wYn03gML51PZMMSLY2WRrO62Jd1XNANez
OSi3U0jAesn/LT6CeoF5EVau/RRMo4IfIHnoF6VsaxLoDS8gT2eqZvNoBguCGRkYa5hSH7ZIdUo3
4txJ1guaSeOMriSwx1z7OIwuCR9i8yflRkYqJ66OTnbbd7hili9sPQFOUkgZZB7GvnpO43Y+pk3i
b/jIiuWQeO2GgkKcfXTpbGMgNsQGarc94CKl5T2LbKNd5pQV35Od7fA98zhUBtUjVG8490Qrogg7
oWvf4R9VFzK1zTKk1+SUTw2UASgJx5zh4DZKQTMsAKglxRLvCkdsv7Kjq2ERg4TKMWtaDvrBvD3o
EBLnthHr0PS9z2TC6L/sphgrcpn6+kcD+RlORgrSg1iTgdGfRPDSB0/xlsterjyzbB+MlGtYq8b7
aLD8K4bj8MVq6W8tBQbOoDHhWFURQ02iD84ycv3mpOnMvMNEz2MrlCGfM/jm33r6Nnhm4gZPlxlO
2MluMPClR/Z+YUsHY+EcUVlUrGELsCF3NWhfs6w4QYjoqR+T4dLPFT8ckW+6CKqQ4H9lNg2xFlfc
gUKZK+kqE6N3iyM7ADaKM2LRE1yDugXRvZyxkflqE5thseIA+w1MMW421dyBlzcX+Q3vS5M0v48f
VJs+yN1DWw7ldk4VflKc2xtZ2dgmvaTw7umagG6rNPz/VUpShIGyqsojKGrvjV1uIIjCl4pzEAeh
Hzks2cukqzHbezEQeyUSBS7EjukBAYpihnsR5aQCBSNgxO6u+c401mu3dNK137CsNtMmb289AH1T
VTu3F+YJ62oPtNPLgBAnOTWGLK1OoRe+lQfDvogVkg+Ye05rad4VYIimmsKJdsa3mklNUXLosB9W
Xdy9to4Wr0NtZms39Mji344qatGqDi+N6XkyXie1qb6R6nQfJJjdF2vmSLnEspseQs+u7GUrOH2t
G22WzzUekHFtcQNseUt9/74m1nJJzabfNYUr/4h0E65L7uxQeW+jThs8E1YHQyf11FjtgzGWKS+a
OCwaqdnRpwowCUeBkzbf/VTE0QZIdm6zoyfTIwobHSWc2GFsFBP2n505ls2pM/xIYz0vy1OU5BXz
xpBfA1yMbCCfC5CqQMOKX1pKsojFOGT0qamHbLgrckmksAFwxGUVHMS8lqExwT82Rw9BJLT41Ktp
5g1KUlxWtF5U1NLS4ywe+yagpob6iNCkR1qI/kALNvkiy0o5dJSZf+h6F2tQlJsjJ2AGWAtrkumh
CnBqcloT3hNRMfHqRqYCCOIn/cGSjX3MrYgiUhYdaptZKp5B+fXFcVS3lkwzHmrm4iOAxpUH940j
KxDfIwEn490z6nikX2OGfOKaHKPWA0P9GKCRhxO+NRVoaz4TvzlEUxC8EptNXrhtw3edgXd7e6dF
uc7KpgMHURvfTSsJsAtYiPAmu8p+GknTL0svSt5gqJkRtwSjfeXTrs7SmuH+kmfG68Nivgt0Jo6z
JLroO0F7ysski8G4EzFZ8KeTKsY+DgVNjpeqd7JoRR9yoBcJx6NuBcbdeWpNUdMY8L/fx/4yMOE6
hm3bJBdu29xU0Wpv6uFvE0UIdW2XxbIlB2hSbNeGH0VcPOJUebP9/FE4BRurywCfQ+ZXnfTz34iB
f549/PHrkXoZ6DkWgq95+99/+/VpoAXt7AZY2wCDAanp4sSbn/3N5Pbnjfb3G+/tr/SRHG3wnPzb
/8ulc9JzLyhNAggYQn3qekC9qJ624e1kNNMPmfZVjgjrgwsv2J7ESgxUWS0sQF9v1jg5+8koupOq
8vaaxq5/vr1lS4WAfTGGanqDGFkt4xuqZNmxL7b3kFQI6/78qP6rx/ydHiOVRCH+z3oMdxDmFPfN
++d3Hf1JkvnjJ39JMvKfjCgQo7FdMA7A0PrvKQWGWcQQy6G0wr4NKdBdfkkyYF+x14IyIBqJJory
8m9JRtj/9CTfWHp0fHnrnxP/F0nmr6MDCwMc4xNTKdBawrJ5Cb8/By2FE6rpnH5bJa3/OKBa3BW4
2ytye3HzYfhzehxMv67+brKvfj7gvz8aFhxcbic4mPnD1U/R6fff3Gm8d7CbewYjXbChz9ep3nNB
GwazSYs5QFdZabSMwem8Zdxp5zUVVrANaK+36dhIB1NtqWa1xFIzo/wSIJ2S08aNuJAW/Z1LrwGI
Y9JqGy3TnOPebhA3wGndWSi+1tDiL69Kb/qwh3pht1NTEAKx3S85fL/3qRT+S44UHK1hu/YPE6jC
apUywD3GQCBiQkcB4PPewldaSDfeMGmCpJfnRxmXMTnqzTRQbqHn4gMlYhm1dr+aKTtZ6aCkqaWx
Thoj1wPhVveVe2e9ZaqZnJq8svDfY9SmjAs5/9noszhZz6EBeNsTZC6D6TsRnHQLQHETcJfdM2NK
Vlwd772oczf9mM8LIkEUeljFSxxDiRgq0i7WwP4IaoxkkLiNhvDXJ9lthy27ceHb8q6okN9HQHjY
skIctR0/2NTOpqhUhkjGLUBVTYKqIN6RIrjX+pIbLYEiGr6xoDbbgr4I+L492QbQZ4TVtxQE6KV2
5oz/U0nEK9DD3dB09YlDRbunDKehgF53G8yNOUQg2S2JyrKKhRrGzRC769Qjl6ZHgs+tE2JDNrW1
kbHt7CUy38LoKZy1mq47QNq4eW5p25mRtJadwyArhWCwCdDRuYulwIqdLFhh8oq389DATgdoBczJ
CjOqNAz5WVl9uOskqTLXUMaFvEKxt4gCXaeZWuZVITO5CnVHasUbg4i8JX1wCfOXKA9XRHnpa+bw
dPPG2VK/Q/KkS62iutxYxrRYfAk76Z1huFkfnBnzT9JfQCsILjv2QkRDRwgmPZngxjNcLWZ8SYRf
71vOi6EpjUNuV9UhmnNa37lp8F4nDdwCk26Eed04Qzwvaa0gX2mapVJEKlR5n2c9CCQzcG7U3zKF
9pcL5yLpgrod9bDkZjq3tqNVZTn6VOQ95o7R1JST4JGqVTGLtWNYnORnV3lns7EZ1Oh66h8EgPSN
DKMpPIRhRdAHuIL7RbcekdEA6Oqldm0sjzXQ2es0eOb+BgspiI2Bp595oPaphZQFP9ULd9yZ5FPZ
NEQ4aY6JJ97MG17ZnhhPceGssjs7L/sXP6w5X4LpgECpRmEfQ0M2w9pzABUcpqG1vpd1heJj59ZL
akd1t21zS2LeGwJ/Q9MwYwxb17YJEWpyjKtHPpppTs2dUXsJZkpHNDZsFBDHCzuj2bET8IOJwxnH
pjLRtPiXvXTC2L125I3xGU9YrLPZIGUzfaow/dB5dIJNsK1MQ266CQph3ots10e+fadkEq9qCcGv
pfTSIyN88ts4XczWTVg1K3x+s9Hukqq+FGrW9zRQf3J9V4umbHKsRTgUzcStzoXrEj8M+YvcKQea
kbvxPZ7Mdktho0e7DU3R7TCWH7Nq+g0TP3Uxp4T+ZK5UwynQ6fgjz7FJEmUV8REXNKJpkng4fOcC
gZrJn2N9uKAaDhl14kcfOMSIdIk8qa3WXln0garvdTlZGfGdcpJ0iBk5z6Xx1uYhICNNFAhP53Ma
Ye7VRd89+JyFyE3FkFLIRPeHuZu/V3bN+gH+S3KcBYbtc3k999TCOTIl9+6PRrims55MbBvl94Zp
BfXSYdC0xPwVXN1MpoAoDJS1BakkYoIhN9rWyLuLHpgVrCMYnRR4ttOd19ABNLWlsBZIvC7fLK4F
rBbhh4fmvDIKx9tRWM0f5rjmMkNoXSSjEM9eVkb4pU2gICNKHJoZANIhvfQBDF4IDbsuEzTC584B
Xph7roSKDp1yfrA7xRfge9U2a2gHRXaZHb1P7HRc4inBwt7MMxS2WONAXRlT3XwSioCNTVmaeXJV
oQGSwHXW66gxkhG8BVO2Meqv8RSmr23MtSFzbVoLIqvbktIbYbzxwGwdrjb9jhldItd933sXhKD8
xeVzoqjMIsyRBcVn1yt5r8c6+JiyzJKPus5ZZtu5YGJbtqi+TCsUJfYVpwPyYLehPBL1zNhhtpdJ
Z35UiHcbJ9fzNhNWf3RjfzU2xZsBaTenKksLPOs6td0VmpRtAcu4eXUx9nugT+q4fRq4m98YEIm8
uNoFBj6pRuC+JhAyecVDYCORRmgpKwx2xn3WyuAyGkC/UvTz2JMbE8AZ1Oobh5lyaaDw+xxy23rw
ZHNMAG0aDoNYG2mdPyE6+735WTN+n1jfgR/hpcZzNO3jmcYbvECQvxlQLOIQ8psQ2Yk43IgM1Thb
r+f4HIQiAO/A6LWMRnlMnPAlZIa6rtuBL0AwsDwDglwMzICY8hpzdM3HCjkziZlrB2vcn9amnTpx
isa4WGVGay1MDFWfYygIx3Y9ldbas8lWUNlYjmNKfBFGX6iDZlu5ZJn5hIY1Z0F7SdWzSQxifg4y
cEIiL6t1rnhjs7oIzqXHVD7Q1fPgkL3wy6LZtb7T3Y4aZFpU025LjIxbViCPTEAFFj9tFBqjSFcO
BMcdgw8Jcte/h/PB45sLeUe97ZrMM+xC0fR4U4xUxesU7z7tNXCebLtBZdFk844cF/SXW+FhBPTE
cTYQd/W9iit/nTDCALhbBMMXrDDZ1W1nLNl+lv7Qo0OUnS1nb/X+8EpVhlqRWmDGPzhmCXAefN4q
dM3ghxnN3U45kwdYJxPVim022CJqO3AnYiu6Dw2fnTMNe/NA7hcInkjsd99q6lNvivGOCRNGi1vj
Vcz7LdQh9HMUnr4nwBOKLn4MfYuqeK+3niCRBt8zjYoOLMLLt0Bj4pSFyQr2SWs6h5C32iRAnfjr
0DZi0C8jsSpUsx7wEvHfbc5o88WWnr+AbdjftJbRX0YiCz/B5pjYGJTvlnwIBS0enmc84btPdnGk
p2MyJvO2MKf+TTptfiRiX9A4wvHhMpEs2QjdEfBvTTMF3x2RhEmTafreJSrnMQWAc23A9l/9qKxI
m8aUD3K07Rh24KlJ6Kh78abSvARRURwirtXbCeowiVzgU9ABGxW+xbKmBjA3s6MzGuNTP+Ry11PI
92D4yAWtUMG9rUuP+nXPOraF574ZEH7xCdblmy2DPU5NMjNteGm8RDFwpNx1zSyup3AqlTkn98iE
SEJR6oJmiPgkTXsGH9Y0RMkh1C2GIB7xG3KzWHRk+jMoa7iiFimlLZfAd6OtnxV4E8hxwQSY2qui
qnaPxJ8uC6+wniFs9umibFpE52Cg/Wg2aAy8Z4tgf6P8tp9YwNBg85utJoMtBk6r8DfKLhicKXnL
5FPi7Gb+exJXFgELK2WdKaat6BOa3qlv++TQQpeLqtp4Gc4Z1UzdOBXb3BmafVX3+gsP7Xw1fM1p
0xmLbdrwSzzDFOsExMnaycsQRLsd3pdjIy6DNvvxvbTFWD8wfqqzR0MNIT4LIsgBNxEueEsIOcmw
aItmDLA89TAf3Y45KZSwnrxZVSbXXA7h01hZ8Y8ZngXdtAocM9V64bZrTP1QTcL60pW+fOrGARv2
1Aj/7dZBOa+TGEUFc1j0OQ4qORhK2u+1FFRcunUc83Hg8biaHFC/Nzb4oXAoiVHn8Vhfp8ZirZgR
vzmwaYtVzWnrcFuPKUt2o+0OiSw331PaWsnOmap58pDu2ktQ1tJezwla19rSjEHCHE4w9KOE0jgn
RFHy8xBYedxZE8Ypiy/hqgMflHBu1w0G4ElRlJTy9NIK6lmrkv3wWFqJrxapXVdAmt0IVpwB0Iac
oWvxvLtUQJZ9Fe7rsrO/ZPMQbQvLr14qX3Tv4IKpEpZVfW0c+RAbxAVB/q0q7XnHdgqhEvE9hBqq
zPfEpeQuLPxkf+tSf6G8znizqtLx1sqf5BdFKd6hb4dpQ49IeSdmWz2EWA9DOtXHYCeTbF1PVYrf
yotOCKLDrtYdTgbewvfeDXvcBIa6l1HVbEDebK22dO+wU02HVgnrJgwl14J+xLPf2t1P7gw1ezQ5
Qd/zarKjbgYguWxmio0dNziHkfe1C6NPsPLjA2aFAG563eSs1kJTCax6/0fnVVTodXm8kUKFq34Q
0Uvj+d3rkPDkZEbRviZZSHXqqOxzQRHKgWrD/AHuy49QEqXDn+xfa46z9yix1EoDpvgumRixgw5i
RwpOPc3QGg5zSO25NbfDS2rRXqyNNLrQQpbcl3NjUz5L8+I6t6r2NAZywEAQVnsaq6KHHgFgZeMR
xH2WDNV9x530o56EfIggrm0myv+wx5XNXQ8pYV+69WtnjjHZP48uwGWc2916LCHEA/wQm7RrZ2Z2
GQS6sTOXaUbJ2dQm4q2PSgFDCxWDoj7/LSbw/jWAbrIFgK33bKt4JaESfMVZVVwon5/XM3b3c8ck
/bHllAcoipKvzUy/w8EmtHgONF/5XrPeu1XZfY0xfq2DuY3fJybgDooqV2qrAEnhuVzWENF5umJ2
lVUEMmMx++wp3nBrrJq4Y9F7v5mrKDlTXhq84KzTBwdB+oVyUC6okcq5CfbFClgHMc7Itu5dbDWH
wO2HldEznx6nSpwjIy9+0C+JIA2zW1CbkLQXM2fPw3IY2J9emHLD6pq8OZqhRkGnJTrcGXzRABJk
vUFdVpt2eCrSNlyVhqxe27GqaX3zR+sxdabqyW2Efk8MCgQpW7wB5GksLt6YDgfvQ2ve7OIh68tR
0zRyj+4cvsw/8fPJTxQ9XUKyIaJKt0TYDtyvyMjaH70q1Esp8hloglu+43upQFmY7mupEGmcvC1P
ISc12OysHbyghEFPQdFC3Lvy6hus3pZqoPA7vb5rLOqI57Rv37u864/WjbSvhYfLs4yzHd57OPw3
Ij+sEWtRhnH11rjkNcI0N65OljqMcEx8ce6yZYknUFNSSV6CzBwvYLgjZ2coOIUOZNtp0Q2h9YIh
gEaAisLwH70pvQ3I+Gk9JYxBF8FMDJUaxWl6TblDrkIY0DvtxpQi8MeHnAl+tg6ISMscwELfnCaz
j74IP7ae3AQHKK6+mddg6PI60dM8IgSFxYvM6x/6Z6dB7U7F+wy3+kfJGXQfOQbLEFOGVZTX5cqh
+3Or6EZIQ4Qtq0wXNDLSjOFMK1K34D3a1l4Ot3IFDmMvwK3Kw9ToRzMYxJY6M+MYJpQx+CG1DIDJ
nZWhylPaVZQld961jbW8w7aQn8yQRBxTw1vLwxikzCqK4kixr9rH48TXgaYX5zDnTVeS2bVv21QO
YJD5to/1nq1K86QZ83HsJu8ch1O0QvRotpYfmB8RX5+PionAjPGgpJgxyuqjikzn3HOD2qjMbq80
m9+Tl7S27M3QcAIDwlJr2aAZDYcAuOFDNEeUunOEeXfThL6YKqDDKK8GkmGpUSR3nOxgRJqsV+eI
OS5ql3YinLmAMtHRuXiCDJ0l+tvcruwxyl7MzM3Uwh8a9cDRIJPLNEqDO5HEcDUGV+9aGdHLCzxl
Zd9YG14w8VxmgQ9dmpHgpoUShjesK5ujbNASl7ITwWsd9mKjm0p/SSbbPNPmAOBQRSRlteydBzvu
6nPNb1uWdR3cR5Zpn83KoKsI7qx77GDH7OwyTQ6CKqkjDT/VMZaxB/cWO3dBXitcYXQt3iAvtXeI
a7pdE+rhSOPR0LeuMSgMi1lWyTqU0zcfrsmKKhJ7iQPH/DSgMO17cFqPipVpgXWYEV9dzdB/Zi/d
hEkXbhrHnO9uMdRtJNyyxlGWe+cxbauH2RhNvnq0qm4jgyCuKocZlFPmHiqnSp6VU7MKjqWu0RsV
VlPEK5JroO3uuBOIFxVN9ASbZs+ZC66trdnM2hLLrcvY2k4B8DfCePbaninVBH7WmnK8PiZB9XUy
ZuODGwjcTpNn7NtMVQejNLEtGUX91SSIszKASKx0Tj5wpoyd6zrYmby+65m1b5qUghQLctK04L86
+1YCus8wJ2+gCsAvL6KEytEJ9vRa2hHPeMlcGLfdhPU6rRuLjUf0Fyvz9QudINYL+coQ89mElRfl
irFtrxJiuhnNCtg24uoppdzJ3BAoG2ELQscqNkaGlnfso0ggyVYlHMsc8YMakzQ0Xknz6oNHvyXa
M4doBvpR0l8BFzYxSC0VP0buTIVa5huIvTOGrWGV1HH3I3HzeTt3g/qailldvdEvrY3LmLJeJwkU
141jl6xbSR35zSLLlKBNhdTOVcMASZcDSCecmp5fvXbSTj56w5xmSpEGU+7HG5v7MCP1P8VyLt5q
Oxi2RlLUdyMT9hDYYK0fgJ1DZBTgh+6rASHO7iV4sbT94lgxxkhPp7RW+f5Xo7SjDUYtpplkSQ7a
E/lLom/WkQLw7aZTETSIwsoQUto978IMN6saLyq+4SQcUpiPbduPKzOY5ifkS+fg1cK9tydqlSgu
9qpTSHWBBlFhe5+oBspZhoUAmGU2jA6McTTkynCHZoeGXM9L4AvjW+wpNggk1Onc5tJdd9FDXLld
twoL5T+lwONOIRVtMlVNSvOpO54DwU6wA11bgYhklvvBjJYccUSnL5bRkqn2AtXZeQA6ZoOkG6bM
X8XuRHlFa6PUrvrSK1IcTWWyYRsR95n02wd7EvMrwvnwYIDFwztlZdsYr+S21ZX9bMPqvWMULtex
ZwzmpozFtNL0P9xBHp+4lw+e+tpWaQR4T2XHluDVfWOItEaCtCJ5rD0aePkIyFAuItITlynmlLVs
XaN/mwD5IP9zuN5EzphQRBGPd3CkMUy4MvUhJvNGPJQJ1nHsQCL8DKwIf04sLesxDG7mmDg388ck
BnQ1GgEXaF/NDtupdpY447hIjbntXJrS0lfMeuZVDHZxNxlOkUDMj+svM1VJFzUnNXf52lNnUxsg
9eNCJ8UubmvrWUW+OEJWw+eYQ0Ej/dWhf2IUwUKSTEbwLU7z+b3yeXjW4Py4e/ZmfWtDIc6B48rm
Gjc3ffbKtw3aRJHF7ASonuOdNu3gGyPi2wLHQwSFNnvFTyv2ttXOZ1MU7gF8lrkN61wfWdvZgLRv
fmrZNdHKL9n5cDEZz8qIqwdMz+5hhMZ3kkPbw7OIuh+6k4C++NrSW+35MFdq6uO/q4SQR5N1K+4Q
WbJsFSn1Qs7ugcxmvurdMnuU2LD+H3tn1tw2sqbpv9Ix96jAnkDE9EQ0QRKkRMmSLLtUvkFYtoV9
S+z49fMkfbrGktzSOXPRV31RFeWyRIBA5pff8i4XmolF2Ap2/3uVYRIfrNgxhE2hV4fMFjM5Wly2
X41G75JdPIj6jhKJ7jcS5J/y0fJuwdEUoEqE+Liakn9J4lAXj+1DjBcvJV60MO5IRadd9Lk+7Qae
4UfQZP03TqDS22Ri8u+11bCioCqlme7qLrkZStHdgfBwmB4QWzB8H2yguXrf35SWKC4bg18yIsCn
IBTFjTtXdBP0pRy+oLKAe4NujOaVN3TdPhJUJVgeTsUdQIs8CxI/M/FUjur1FnsA3gjJDS5jqXvL
cKs6wtJN7jrTaQIzn50A01RKDbuWOykxlV2TKfpQjot7wa/FH9jd2uOMz0zAHx+SaMx3Rlpja+Cv
3vUg1vVmmcvvreFsy3wAapPU+FBl/nLlIvv6MZ2sKZS1QDg98T8uuL7gpFwoXTxal8e+08FmWRPS
Npmpu/dAlhTjR7B5FuUxU7CvQUp3036kfGVCM9Dh0BD5PPak7V9EUrs3ka6jHWRbs7yzSeipBAoH
HXgPI8oNOjHNRTo6VrkBmN7hsjDLE9PVb7XMzXzT9J3zIYlNcTW5tX070874UgnElTY5DkI95S7j
m2RgNU16fCCqogueVh74S3oKuRzMp6aKsEDsEMdA+6HutDSg7Y4GYe5MSxk4pAiXgyaqP62YIysp
fVKWhA5nbpgTdhVMW+CeGM1n5qn9seT5IjLc14c5kd4WbQJr54F5q0PdcmxO03hmaNX35RfXipDG
j9ZhV7iL9wRar7tEZgwRbI77v3RAORLdvwKrZtw5gPJEDomsyJhbWetABWMayXTZmSB6oaMAxmGa
Q7u3cb42jl3ZCBr32hGaOCuSHgnW6/QxrvrZIcj5om2gN3XJR6di5gNcfbpPxWx/r6dlfkxJW+9x
bIMP5sLbI/5HCo7hZ9iFr9gNfmlz5pcKZY+dBzGPCq+kxgNnTDAeB08wh8l7i4Mm75OrSdP1x8Jy
vBJSIOoTDF84uJbKd48RfjyXfCmUHziD5yBpLPTuHTDyYFPBMMvOaeA3xWbVYNRTLH+2Xm4yt0n8
vWk2nPlVmwClcXXcq+vI1KJtL9L1akiRWyFFhakvfLe7iOcO8JaTL+IbzmTYoLs6Ez8gTDWnlZk2
SBQZ/uJcQ3hP5IZGG9yDLOEU2yD4nY0b1x2s9uTPM5fJczsGXFTXflDiN/qpGCVzFLPKsaMUc73p
I0070mQv0YuWnfofE5sOzdbU/MTM1ipA35lA3MvKcb6DZ6uuGyaoCCmY5C4FxyX0JI72Y6+XRr4F
jz4/0G82dzLPtHvEkDBP9WBFDLE/wxZkPribUj3fzmmhQ88fze+5jZYvYhf+HsNnvPFsFPSivQOK
IPBpDl+upW5cINkzX4N0w1DJUE3yMqkRsAey6SFVws4azZ2WTbe2RmcUmDTVdfcwkIRfLFEFoBDD
XKiNRredlnb8YTROdjWQTlybKjrH64JmptCrkzY2JhKc/BdmLzAhjKHTH3QgYtcdxIYrXBTMXd3r
yJMiJQlKDOjtQzI0660cx+pUo+XFGB3Sum1G5bEwhP6taEasmRpPnsoBSnm0tpkMmnRKtxiSrt/w
lkkO4OXEUa417kgDtoBTPcTO/2CD/ilTFQHd1rDf5DP/R/X9a/m1+sloTr/Vj2CFjh02K9+7X7FC
f3/ST7SQb/0BMVX3XQMRBGGAVv1PtJBv/sGJAXTe9k1XKNTM32ghCFz8H5Bm0LTA8oAo+hst5P4B
A9p2fXob1Lv8hPGvoIVeMo096BVEad0yuDP0G/i0Z3Chrms7yCOzDJOJQJI55WPFXGKHHifnABSn
PeT9J3Ay5CN+/khSR2EHWBi8KtjgtAZ361UdPUdMWKMp/TzWEE1/gWD9huj1EliobtGDqOY7ruCJ
OP6LW6RedXQjj2XoldEMss8Gfp3AhFkS/zS27VcO1mu3G7ZdbKIl7JJX/n/dgG35Jo8Kc4sXmD+o
lY2HSZQMo5gbAM+Od7BRgJlNI05DAsEQRSiL0TsdwCxsMoP7ePsWFHbyF2jV+RG4qCoYNrLU4M4U
D+8XcGNnp6YsyqIN5RCrYkHcD4lznbbVe2ohLwh9/7gQ2C7dxuDHtF58VagBXb8sdRtWNWQ3/MxA
KfTNQ91i64Q6bhosblRDdUOKcZwmeqaRCoazeYs1Pbj6CPaUpVnR1y5zph3wIv2O+n4M1L4AtTNL
DKXqJZSUwDutQeqJM0cgn9XQM2akukOqaUU2z7xptaRg/fEgl9b9q4u6oy4hZdlpG13EFeMUzWyW
EDhScrVEnxiesFrL9b6mUbUnJZivgUI/Gdaa77qxeATh4G0LGV2vnv8D+bk7axV/vv2GFNP8+Rti
S2D+BQLWVopML9CvYq2gXKTw5xwr8na0zf7KoggKNG7DCO0qI1EE9UQ7+j/j9X+pSvASkMobsx3L
dYVHoXIOI8+XRtn4oukQNgs9wFs7D33Do/DW/kAWYW5ji3FWKtYxqKXpXMJ7oJPUwScTHnM0v+CM
LZJ4P3i4HDiCPXU+M/2ILKZupyUssgjgnW+CIafhYu7efmamwiI+f2gABj38bVjV5Mz6i2WtQ/Ee
F5EUIVae1Za5o3PJ6QlUcfTvENcjgxWQyfqoL6+b2UNR2jgqTdCBfswmKt3jzwBkz/vaObnCBW7R
DYBP0GPeioVvQ3cxDdAf/Pb2fb9+17ZrwtJ1AFiiaupzavy6G8HnazqwlCKcNGltbJug4OEf/fNB
Sxet7nboocTbhfne/vzNA4P+wPgKbp7+Cn08mNARBl8WYTR2TTAqRXs/xcfg7e/3AkqtlhQCcei0
ejpfjoDz/PtVBRRUrS2KEAhQFQrZ5qhFJ49vX8Szn4tg0YblMghpmMBhEW+A4Pz8MnUphaDdBV/I
LJ7wOZRQ2zsotzGMUHoRbHJfmzhbRiW7b6xoUznFkxHb6y3jVpQxkLOO0EcPDHskY0W6aZcwuzoU
dGD3ORPLAD0pMi+MkEABLnvUPa5NmPB4cw0eoh0DWT2dvb1mTf2OHJMMsXZCfSa+OcZsBkrbfYdR
JSOwxDFOKOVWmwwTv60f8ft2i8fIQmMUPW/+q6XZdMjiuEYiNvX3FRklkIrGJpnvPuMPjGFxg9Jf
1GeP5Zo+Opl1i4NndAHqFMyBlT1Jc6gPKHRDcPKrgzb7ejCgkLIv4ATKOPJosxNz0bSEwDfCNzpz
QauYdsvYFNiyswbtPP7Urs26Hwv/PmFxgPSkphbWbZUiUz8lpL6W2T/QC/GDSUXvZcm7P5vZQRNf
o56b58oMcpuLFX5mfzWQ5KczK5CGnNLHDovrLe4aJgZdRYtjifOlkmYWxENp3o1Iem2yFCK1u6KG
IYrsyUj40meQfKmsGuK+v5Nm/oOqi+48qMV4mpAC9Qjc09BgycMBsqW3D59Lag9CwensSPqBn1je
1vFoSwx2l+yJZQzpnfQRTV0gba1LOdtxAhcLwoulXZ6covmYGf59SyOWbYjcRR55SUjyA8J2wEy8
sHg1VSfv3BSz77IZPpBghJGoHhm+y2M34J+qCcwz/Jm3WS4ES9lmbuAVClFQPFU+kCeYKDDmRiqO
/Ak/bD+cu6XDKoIv2k2lw5DrKoIjC7Zu9LamLq7ziNLFaDkDcsumsUgvfRs1rHNM6LXdUpNf5QaX
Wsb8SYs1VixvdhExTSqqGyikzucx77NNFXuoz9ol7tFR/MTkBXkHJh6KueJttaQ+zQK6NURa8BJr
+YjHQvFhwOEvcEfN+4gk537NkkcUBepDsugSTyZxr/cF35H09ORmA7mVejFkBtcd6KMdEu78Sa3d
ZWLZ6EzhN11U9HDU0kcvUsVnbN1aXuGH/VI8evqIYzor3OjZGueFixAACx9zMopwQAQlPqeKm+OT
yCRANX9ugZIVZhjWbddLqMsjySez2fWqmnlZAx6AGwZhkOzKBhushBVkGbz+Tme7NEONhK45JqcJ
U7AdmFS8DzwWLZa/j+cb53bJYpAN22caZxoCP/LSdKBYD/7k74deJ143qKEWImmuat9vd1CYzEBg
vbBbW3E03DOdmglZ2vtZkM3jCSIbKsugkvczHeNNSQDTOhWwBB4/NNFuWbr5zxeMUs+tWbQPNdbq
G3fOnlr6m8ibZo/ncMFg+qmfyaOBM6L7ksVcoHPpaRecII1L004CxWJOyUOkGCAfWsmnyJLFZkRp
0nPM7FTUXr7NW6ISgSrfuWvz4OCVdz6dUMeBYRTzBGANRBd4ij3hrBzdmFm9L0mSgtRd7Z3sqmaP
Kc2WePq9KggmlsnKrUi6NgyEPnUdZBdb43NHYm3u1ryk2QmlKB578isVzhhNE/IK9/oclAaH8JL0
3UM2c2/p4EIxRKq0LZxb6h24nAZbxfWyx0VLs8CzJAaNIy/3XE0w9BgDrEY0uDws1lpcn78h3Nkn
tSXa1LlVR4Fwzdu+4cbO76Ax/eu01HAqqqCC5dPJizMnMCq1bMCEAWl2SkzP5YOOP+LJkdlT3sQF
cE6WigQK9jPSeTbBBKek+3pxiKjuqgGF86cPnbf0tLvZvxk7E9XUld/ybO2A81l00au3QzMcGtZa
n3DQ0rcOc47N3KzzxTkSp7NKxNwY1GEK158zPt8uq3cvCtQKcF2pXO7Em/fdzN96HS8ALmGzT2s0
CbS8RELapxXiAWjdIh9Iv0PniZ3PFQvRGjrkJM+569waMtotSb5AQKAvmS88SLXCsKQkQW5I04k0
+xEDzM1Us+ikT+BB8BD290j0wRO7Ci2fhEK93S6TD2nFDhcJUZ8qqArbmA9sR6qCc/wtVHSM2qQK
K7AiG82v60ObMZdUZxz263RMgCYCEGADiTU/wSHIQJISbjK4INtzOgwMv1BeSvmVRhvsk5609UGU
7G4rIbnS5/zxvFawU37MvOSpWuf7SId3njsSibeRR61Om8gnLuY9WwAnoxyHCzff4u6hQ9wFPG/3
EggOPX84KBX+OeNKoxZrsutzgwnxWvJzB8Rd2yaHosF/kOOkvSZKtkxgk/5oTzR/Ogfhg9lKADgZ
qw9CZWIQU/swztveRqR2YvwaJQ4i380ao0qEgBTptJ3uRwMeRY+TaQgijlQDmAGAg4eIjup+prL6
pvn5+hHAenOJy9G8jZv+IwO3OKTOSQFRGMaDbhuMN8ulIiNmJp0MRsREadUPIBuxDKdMGutYpQbN
SGvRSQRyAXjETOtiBvZEEzBfWszpVQGXJ+TJ7SqvLSZFewHf90L348dBK+ZtJswuQMPPCuC4dXso
Oesl2ARktCqCvSrzatHk28RI+ZdHW99B8+KAEWt7nQK8QC47S+lKFQymQZMFUG9BcRexTY7SjhRo
zMyRX2FSY8of2UrC1o9OszHaqjhgeNTvEFg89n77UEDa3qCMsW5Gy53AlTMshj7ShY0B6jzN7IjL
Z3xYz4epLiDEcwX0N4xhLwfnoqjHL3ERTz9yCPyHsvWi7QTTI6CA+taIaZfFy7dhJnnWjISgpYFx
BIeLHgmmbgGrQUJHrdKNa+jY2dN01KnhUpd+KrqlWZIFVodv0Ij6E8nzjQaaEY1N0kQdFXWMhHde
zDuNkyuUvS/Tmvhrj9MnQ58upAth1UtLTEZ87UfjsqUFrVy0uA2GDoP21emJullrWMd+tW/h15uY
gel4NFrQVuiLYtA2INqSGtqhBf8BbL9k16rKZ82hKOtwzwm26ZMBkmqfJORPBlSObV0lyyert1v1
hldMYTiBQHdET1Om1YFpeMVnXM3sS3vVH0aTUKEZ3QMUIFIqpuDfYsbBhLdqQONN9GFekwQn2KLu
p5yMSaeGyzeZZhK4VBy3tfxk6ZxzMcFBN5x+p421Hw6N5LdURY/oPuHAYpt6DYkMXfpba/aYU1cw
2mXJusV1cNNSMIf2ND1iPIqTTDXeJh4rJvJLLG+rkaDJUaDuc/T0W4PuQ9i5BmUhp/XGJ80ejOQx
d+oHPR/IkR39tgP/u+l1wQpNuvnCMGgMp7qAEyviG0xLT81ifKGAbPf66MjLTjflp0HL/8o40+Je
hK25+BeTJKiZU5ZfZQy+d2A6vU3n92TXKpyufble5QMn3uj1DYBo795K80cULE4kGPPNKmZJFmhd
NZK8Bn2BE5bGLnUj8NZezVtorn/0zQlGU7Lue7PguwLpv7anLLnRpdH8leo8+4o0eWfk4ljYrLAG
V8jDoHk1CRbPtCyUjrItvM8YxEoYNul0X7YauBbJcqPpPkIrQmQ9h4sHaB+l9Y48B9We+VoDhjls
XF8F6ZKMbxwbcu+O2Sg6Sx6FztiEVYrXD5bHhyI2wkgfuiMc7qdKS55iTnspOYc6rE9jrGPwO+VE
RwcB/DbpTqvWaswyuY5s1HJicgKKa4C21qLtMKH00AvgzKyWGr6sqlrWmQYRU/8cRKl8qBHQCMZp
mD7EDVsKRSpedtVXIQYW0cVCZ3Lj68X8IXf7/K4dcMBiGrDTYtDbM7TjfUFFvzufcujhVqd0tEij
bPr5sedjtNdwmcJkDc+gtL8w3Uy+yxRQIF2LkQ7IgJsB3XYQSawmH4L312Lq+BRZPukrQ6ASEvmp
4NQ7r37qzV2Pkc8FxeoTTQi+VaFQGkyHfROvOo7JLuLkyhrth2pUOfbaHph7jFcOLmCbJVdnYMz6
HGpzDDpyKIJC3NwiSMUcsfcbBp1aFpg6KPOUMEYzMke7z3SDHONDbVhx+2yaSzAGEO5bLr8UHvkq
ggvwFcwPShECsT4Buh4Nii2mG/6e1c4RN/CKxsq+PZ+9/sw+Tezo/u3C3/lde8H1lBUNMHldfykj
iZmbGONsyUOmLhTiFg1bp+8f2oamYKajibRqRs634C33KzpJiVkOhJrms9P+6bXNve6lBnuYQlel
GYPQtR06mvf5GN/AG1gDqxTaAUeIYZtMMBCbabxxS63bml5PAtzHn86NzHONJAzze9qXyZM79ygw
9kyfAUSDR+7VqAiAsNvM5UkpjVGUqKRUUAP1FjFEihyJ/d4h94Ld9LMIGwzLuxvQBdEieVl1rR/Y
scoCE4wdXWrerRN7EbQ5Y/7XW+RMBBAsNwWtQIjELzpSCADAXWSnwCShpvTEFF10Ax0J1yTpwibh
c3oOvPTxA6w1VJVE0vj2a/1NU0wZfAomg8xU6ec+7+ZYntc6qZkPYSY6G7jmmhw6SZ6UuC3wPY1h
VuKOOnoZqfVOu0qxql+2ESnflTgeU2aTXtLzS7OzjSHN/SH0GLZtHIL6NoOXc5dOLjaca9N8GXAT
2EU6ppe1AjKP5fjRb8wQrIjx8PZjeEG/Pje1XF0YkLiEYHm/6AMP5gBurZ7y0FZBQDUM7J4tjXgL
ygQKsh4TXd++pPp6L7qo9EcdgYEu7WcS7+df36p6nXIzGsIusrxdAVBu18b8l1HU93MHowq7pWlb
TbLATmgsD29f/Te7mTkBNwB+7DzKen71kodq9RX0xdYjGctp6ASwjLt3VvhvHitdZhOEm0ff89WY
itMUcie5RLga6CUMwC+3Mpu/aEt33fnFX0uPBMbb38v43RdDV5iFC8WfuY9adb/MXNpKxqQlZY8Y
XtZdMt1Hlai35ZGQQCtn8u6RVcOiQKd7Bh7/sZyLJYSr12zmuB0QW02/r8Xnt+/J/c2bZo7oOqgL
2TSBXywuqNoy9fWGPZZnXxAIXn78TH5z9M3qYm6v376cmjK+WFkOICRh0/VHNYzC/PkjGEz401GV
dyHAIWXL7ONX6lS7OrJRnSJr3hij+9Uusk+NzhRbF59kim3hmE5X8NO+994EV8kBtfD2bamp7Kvb
QuXAYamztaFTPL8t6J7NEou4C0tQAdB/SJ7dllCDWB1Hpmkeh7o9JTTJ/rT6ptl3Na9IS0paulr9
YMiZxhR5HEL/ponpM+g74VrXk9HLTZ9l39zugE7WvF1tUhA0wqzOusXv6Ql6BtjNeMh2Wh/vEtgA
gcBKN4BVtcXVgmobhC5EYDBedtlDjrVUba1DVoa7iQB5pCHBo1pZamx3PtiyVZfHt5+N+frZqEky
kgIW0hQIVLx4Nr4xzj2FYRNCMMZR2mmRJ8F/elNMJX0xVMYCtNpSWgcl+m3jqJ+/Jq3VAIN6ULWe
oFULjw7uvURLRx+0naMzJRpV3rzmZKUdanRXtCTyjfTohMblu/HsrGr/PKAJDBZM2EuOy1BaV9/x
l51HL4M4L0k2SUqBBPuetqWnBiRGyIfBRFUeIsUJcUW5MzIBOr1I93KCU/P2o3y9+AWq4iwvRDRQ
GrVfPEmsPywgGXEb4jJ/YU48GJOVkFaj+86FzNeRhtEhZhR4jujCFC8jDVOQqDWLvAmjiq5gRt5j
LPm6b0VfPRVrR4dD0JVKVXcZ6FK9qbBFQXnaXwIUV+Pt1CSPJiV8OjFvEiX1HnpmTzzffFermrGi
eKe/fZIWs3mroA2nRdQubz+t3700BngMQB3Uj5xXk+OKytVEUa0JE7ihIGdRI5bVjOolgNbNXM7t
zpqG76peWnLaT0ObPC2l907Eeh0gBbAIJQVvonH26piA8d6JxjCaULfrH5a/IBhigpcaCmkG0/Le
1czXEyyAYAYcHVTVDB1lxecL1aqN3kPOpWF+iURI3tTLVo0lV0D5ATKpDg1cEmqFhdwgDBN/KPFe
ruc6v3IVKsnWYUZ4xnJV2O16GCm8NzkI3I2N4B8WZHBgMmv68PZren2OcseOGhSjZK9gJM/vWDqz
QFGMrSU01DPqDggjHMR8N+jUT7SyISrrxTtDy98k/FyNFaFDFSZsv9xJBanDVLcmPOeMxmZbWzaF
+IxuZ23PONX19FPjqqSiHY7oBLuXvkWjUvUM6bdru9Ks9W0KJT/EHbzb9jnGxywAAzH32Ni3ZLMN
nF6yS8puBbMyV/Ktc0+kMiicTMbP+16oaJY69GvV+MWGPnyLlCirE4T6ATCuHcY5iulYbXwqYIRu
DI2hHtRT8H8MHfYJHNfAjiYkddWEEtPM23miT3KebdSFrWM24X9TlbCb9lxu1plQRF8sMOhB0wAO
XVeW4duv8rdhw7Vw3ODhohr0UnCr8VYwfTZhI1765AZHH5oClC9707F7+IXYLSY2RS4aMY+0zelm
O7zoagJ6Ng1msatcOV0I5GN/xnqUehiNLqiagvpsnG3fm3+dR5t2Y/hgfkp5UTLuvoYx8d68WS26
5/HeI76SvII4QUXaeRHvZWwzgpWiCyvBYQzrtdqih8mWsJPxMpZ+CTdhLf+yvUhsLTHm75yZ9uv4
C8UdSSYwL2CNEIp4vil8b879aa5AsRZM0WpTzjcISPY7r6ATbrW+/blqnDJIrSQ/DorMn9uckLNG
HxuOBHVjjkjuoIPmjleWKWcXEyWctwGj2190Y7jIl/pBw4otOM8faG0Y0OAZXme7JErkg9OoaYBD
kz2jKYkYkOrxzaqduzbprWwnG76Ss210/yRHhXYFcI8gEVGljP0n/mHoUWj6D7vLirDyANjkgnHj
O8vtdWYB3xHPJIgbiIs7rnqKv5zKI7O6KkOoMWwZUpwHBKWtRsIwz8Apsg3XHi/kOF+PkIUAjKdk
DFH6meEB1u9qDLMqUGYjfSvgtL4tVHxr3Xs7Q2Ao6pu/Kib623hhFiH0cgnfvvvXcc8zXTIK9r1O
mfqyRoKB3XQljZdQ8+zQiJgvqlCRL7Qjz92oAhbc21d8lTwL1hT5KUUZMAcO9herCnPBaJE5lSCt
7WYDWFx59HAcn2cx3fn1goyHHqJ6LgOgkUGNAce+9TYW5kM72SIW4gBmAQxNzHn77l4elOebc8hr
2W8KNaT+/peXCSY7y7S8wsE+aenRSe4BFV6mALynQj2Vf/lyaouDVLIMiolXx07eOGih1nk4OWrV
ivK0aCRUSG/4AbXjexWx93KtCmIcEQVEJ0A2FNFerNVEjkwbZZqESZI4Jz/F+yexpdjOto+sVe4j
b5uTkaRVzJlBGnpInSk6GIZWXdu1Lf6c7NK/yUbkK6zhQ4dz5651e3djT2O7m9ijW7or3SUUsir0
JzSOm75KT5WV+aBVSqaba1/tu5QPT0eJ1bam3aa0w4/ZUBn7OutQZ4Iqu808rzlQw9jomdTptLVj
Jwt0FIiPM+LXdCTbnYxbOyyh8V2A5dCYqOQfukVHZgc4WCjwpkccTaa4UWrZNsry+AOUU3MP1X3c
FpWHQGHCXySm9mg0NFONqR1uFxK1fVlEGcKQVGoRlDfahvAdBnJu2ODMqbdVXloXAFQdcGC5n21x
fakQD7PTiyGT4wTSAkoTHoRWaInWwyCZe9CaKKa/+xHa0oc4Sc2tRnf40nM1mJ8QS74ME8rHvcid
dzaa9TJRR8qTJAzvYuWao1OvP1/LiEpJXys45UFQeIdz3WMVoEaqTmeyTS6VmaX+oWnbKoyayQ6s
dcFOt1EvEPHSrSd7WOEZ4jobIUW2TYvkW4EUyd4DerjhZMAungW0WzQMN5HCYRBeyWrPEMEOVFdi
71mrdr/Uk33y1cdndf+hT8x7R4A2mWYXJIkzWLtBlrhTZp33TsPp5eEF7I8NxQ4mjyHQvNS9JHIa
jtXmHnInaygTiI5MYt/evS+D5/kSAoShskAyXrnsUIU5NAJiD8BA1mzrkfbrKEfKDMUf7Xqr5dmg
Wfb2RV8mBVyU2GmT3FBPEDZeRKhYQ47ZTaTYt0gF7Bh+gYZf9ZaxW470hMVIT7Ng/NdSR2ejz7t3
2lrGy9xeKDVGcH4k8PRT6bg8X1VLi+5aVtYClmKDkvOcdbxtaz2r2JAKOv6x8XsvJNrd03bIw8J2
x09vP4IzAu7XxOh8D7TITWoZQL8KIP5rlGbbSGFKzd1nbq5tx6XtDqUNL3rN9W7dyDH10U3Qu6+z
vkbXPEj7up5BnVa96X1E2xYS+SiwOJzsbD9gGvugd4jsVW1Hdpc0+xIr1btpWbqjgwrNsekTcWpb
2z2JZmo/mzGoBAxrDOQP/f7GEjFab6NWvJN8KSuSZ8mfIIG1EdK0LBxiLc7m599xSXuEXDhC9wO7
6jRZct7rTWwE/liPF+cv4eMseqOjs6KEsI2AwSNuDDgWbQsD7MhKCra16EUEVhLFBx8lja2oM419
rXfYCsOAAotx0Eb8HQcPA+80tm5zJI93jVRiZigJHIrWRbjIWT249mJkqo1ZrzIdcJByhMDUryB8
ajVjr7R92eDQIJVTN/zkfS7b7nrmN/eNOwKxSOI7qI4afj5TAae9QTkhswhCw4UzDdysjUZO3Cbj
lZmK/kFDmODtJWO9Oth5nDThwVQKWsHWy1qr8f0oXambUEOQ9E4GTUKrGk9ofHwscbzGftc29mtv
oB/nIrth0vEKMqfxDjmevBstpXuVM1/GiZltllVjconomf61ReSQ8bK/XvIp7mkc64GJsF0daCQN
CAwkbgiR69uaNf4lVZ6O/jmQPafv7H1rok8JpVAGqA98hr867MdZuy9pSG9zhCXeiRv2q2hlG9Tc
7Fh4V2xg48WCylCNc2mnOHtj5PD24Ch8MeeJIRg3HnGCeuZuqJED7ycU2i2txLR7bZNLFO29w2LD
X86SaNiURV1+QnEeeEfKtsvXzkH0z8m0vTk1LEw31rYScNxWl6wRBOqywEg9ZG90z0AkZQjnJTHA
Etgfp9F6sDWIUosvPkZJ+p1aZ9g0zKcuy14ThxjQxlVcpd5NTz65Swoo6/5YUI5XSbMtp7kPXXoD
oc3Ib89gkoU+csnZL6x3eji/WztMLmya3sS+V0khikYJM0rWDl6eT7ANvBu1V+SAMupkxOM7bVzx
6uRCLcqxQKjRyTV98VJKuRzoVelDT4QFTrXNmEM/ACxLLjHaMPCKKee9pUfZdeL2yaXpSQKeJP0y
Jh76PLZk8N4UBUwT/xz96DTF7lW0Ot3eAOUzuxdLnNXbFn06fgLIKz8bNGd3Dp91KTOOD3NiN5O2
P6FbsN6aynzCaFc4X3WNjIDFHmgoCk9Zp7s75CfifQIk/tOE2usdA/9oa5jJeNtggYLMEziN3DZo
cSGxtIs1ShvAXP6RiextDz/m4OcLkQMFHJzTK3GSsCuuJp2w3DV5vu/U7TAxLVQiPn5yFtZWN3Ku
obTvwdE0Rbav255d2GvZtanXuk1vTf+CvwqyGqPBODtJag3dkpK28xhr+5YHuUmE4e4SekFkoGyI
9Z2N9pvVwiKhF6Pw6OqUfB64O2QG8jIGFetJQDmZw/OTjcPhVCP2IBw2xNuh7fX1mCqCSCfFolB3
Xlbpbg4vWVvxPyzKkgSkYTcozv4RzJF3SFanfWc3GK8TS8q2s08wBS/DPF/d0S9Fkge8rTXjGCVQ
UB+7dAEZqjwbT2nJIKpa9eRy9tHzjzt3j3SQPMiOcOHmrbWrYcoGYqoYBUwiCmYq58AfOKj0kVet
17YElGD0YdPyVVK3lndlR7h2KnW4o3DJyZMWN5g/fl1UGMHUEIUkRQJFC+Qr+EVkHlxQoVmdatuY
3uQ9Dr/dcUXgtRiTfM+U4amFh75dJ+cpF8VXM+HeNb2f92hdrJf0tcydMSCl5dfyvltZ64ZG5D8f
rU1OqiW9OHkAUWbhnwHg3gDkC0aE3eTDqQ4TluBlnRT6JfKJSqFQnaYlrO64IS/JU84ZlHvWja72
6mISP2Q5LI/VSnzLR9b52rLEc4m7E8hizp6csIuNSIvGca7teW4WthXcUIOWEIKRnPW+ljAFWDAP
//m3Besd9Q9tL4VGNV+DDNkOaK0HcPIXNNP4hCwxu6Od5oLNQrhIjYl8oJ/xV8IB+pj0undltAzw
B/xwjn4fewj7sEOrhB/RYzKIKvIxLUc8OwDz3YeY5Mjr1ABFVPVRzbnA19QcI7setXXdNqPR7Yal
dkM4Sv7RLFOeXeF4YbG6n1z4uSV4XfREbPPI7hxPcGogT0/smthZvBBdP1KWlDT6vN19dEdhQ6Dq
qmmcAo1PppOUPP8EXT+Kdl7HeXf9t2nCqwt9qxmFpDGw3v/zv/9x4e3X/uuzP6AgywF8O/yQy90P
1Cr6/3RgVT/5z/7lv/1TlE4Dj1rDVfCS/1rx/T/kUH39lnwt/u03qu//7wP+QeUUSsMdlwPPMh18
jpUj3fSj6//9f/nGH/CAbNiJhiFgNDl/MzlN/w/OU5efNmFr2ox3/mZymu4f8F/IUiCAkvjSnPpX
mJxwzF5k0kAgwJfDGIUI5jk0P56Hq0ERuoGnDsfUcYwrp6j7rw2IZbrRIqxK3TvW6yi7XYE9JaKm
+DxtUC8E4tLHLcq5zQzDXfptXW1ta+0fOImAraKUBU5H6neAzLZZXgaVjXBQg9NqEK25QAvHxw0I
LBRQwckYTwYD8x7BPxCaTovEC7m6PDjzbH+zOu0v9OWWnQPY/EM7o1+4IJi8qUwkCwTUbJETC5vc
HT5GrVITRdSj3rvJFIhUP9uytwZYoLR1EPlMu36/puMp6WG55DAM9+g3iYNvjXeF08UPTGao2P8v
c+fVE8nR9v2vYvngPWvUOejR/UjPBKBhCQYW2D1pDWE759yf/v3VwNrMgMHeuQ8YW7LWsF3T1dVV
V/iHXDf8q8SKs5tSF/ifFvnOLtPYf+AVtdcVnYg/INX76iyr5KVD0ehEn0B1xj5yI41lTIDv8wy9
q66MEOY2tOuQJD+1+oMMyMAlOguIa3cC9z9UAMhLskK2hqw5KuyBomabGM256nT1NW3G7GuUDLzT
SmJ532ojL458rTMWJpWS09pWBvBinvetold3wJwOMUZ4audOnRLAB8iCBefhcZQVJ4jsK8vMNpAB
1U1KExlyCPSNxKyABkvtqDhv1Ky69iMTf94WxVV85f3r0mrvxt7vUTmzwuOhdkZRFqIkMbPazjls
wvSLj9LprNJQ7PE6J7iDVtYcaPiSubqaeAcDXaIDD+Hp/apqtQXGOBc+prML2FYzemPBHwjX3KsC
MQafuLjS0Cc+rcYkPJxSCWbKiAUh9CpwbGa7H5aTdBqHiFYDxynKr03M9MYEGbOub1C9s4su2Dfb
1qPBbqCBTdf6W6cq4ZWEvMx1GVFIAcsjB/O8K1HyGFDen2q07qCVasd0xykIWFaDMxm+VMi3WedW
oERfM7mmuRYjLoOWjONhfktDIFmmjekB2U/yeYU018xEmgKQvxNpX4o0v3ScHrx8oiszPRnjFPyD
k4FFLjtLRx+rL4x5KZVoyWp2Kv8IQszcwN7YHBs62o8XWeDpCe6CqX9bQgYEoISQ2L1mSs15ESFh
D3w3a+c8s76daZXerVAWGlzDRqIZZpIZfgNEVB9WHqpVwKplmaaTWS36VDVdRUFuQstIgISDkool
H8yXq8ZUx1t6kXYzQwbCa4Aj5OGhalvkntpUxZQwR/x3l0VtaSdqqvQn/TBJx1qagG+ddOz8NESf
lUuVgEeZVdgc+fs6ZljOTddkpTuWQa0sEwcxEdTGfbU8GAcFpftZ4jdV6JZ1bchntpgX9MgmdL72
I0g19lUN10gEt0AFPB7KLY10iLkjdkAY1rttE2SgKIp+yWX0Y/ywy0M7ttPxTIGRhgiQFXTKmW/Z
wBgkq+nnUY+hHra3aG618oCOnfwjGstxmcVg8noOTTeXaDVQkFRnVamoEL9qdLRHbzolzgtmqYZQ
xjjpzX4YKyNQVNgOSNiYPYBup7UuqdK7KP0ows/ac46kBDM6PfIuidP9UxQWb9QCv4DYpKWuF+Cv
HeNBSVM36yq3H/zsAMkv9ChrBykkgtMlu2l24qtadmSybC6wAJBcc+jieaThAJCUpX0Ac03w6gsk
yEGuoIqPBhmc28mzcf+R6xMbD9FZ1qXllyToheGXHjzoXZ0c2LiE3YSNkZ12Wmwctp1g5Dn5CBcj
QJmxq/2zGKEzdCHb/MJCQeeUpjxgj9hAGJN2rUAnyt5XPxkuEXrDWxBvRXds+2lWWlZ1VJgBeBUn
9xbWoOGClkdIAETaZZkriMZlPsxuZLb3TS/Rl3rWI/uF9fas86hLKU17UgI2KCFFULaLRqO9SoLi
vCsqYFIyCowtZCVSsaA58wKs94xpbAh8gQcaKW5ohkpMhF/b2F1Q8khABOO3lxWPbRuex4B1ZoYH
1ylpmmaeRbV1huqMf+vbEqhPfgJQIs5uaQ0UrmRrV3rH+h8xqzNS7yFRggOlzZxzwjb5sYpCVnpe
HBemhRl1byJJ70jo6CO0b2XNcUs3fl72Ek++0LCSxgZPAmXuI2nSNmBlDGQBtAT1xJBMFl+E+ksU
INaW1Wkyp2o0zHvLAtg9GtOtxPfejyJvIsnX8QjRov7EDmLoBah8XQJWvzQRDTpKDERUwDJ3lBoq
a2nrg76MUbX6o0IuZalYiT8DVzCdAoJr9cWYDsZhoHgavFCpaxdmhOfHXNcRqkO6EZkh2VPHaxRL
kUFBy+3UceJiacZWvHQCw7hvyupHUeLMIbd2eTSYnraP0aezpEIUzjF0Sc8NBIqhb+KDOAAzvsuL
LNtHEwnTFb83snO9QZcw6WQq73iCcG6CC1t6ZWv9KKSQE8Xzyh79JSs8Qg5oclXL8E+LpvleInAD
0VZWqBdJ0/XQlydGBponMNKTJLOWZVS0QFeAkBFH3LyI8c6fKqi/ZW0qtI6a+j+/E45t1BxlC5yN
Tb2cQMji361ICU4cWp9SprgpnBZUi1WEkDElNNiYP0hat2scYiQNgie4bpu3ct2oeplCFkZeQ/tU
XT1xihP7KdgINa/8IBl/645EJi6LaoptG1t35JnhEIzFpCCabF1NrRfPNbZwVA47+QMHrO3y2vqO
QAPaRLk2SlNb5TUvUBQvQWvBpcSQFn/0QOQAoHdJs48qkQ4Tp45lOGudo0sf3KO5BgK8rIeDBQPn
QGkPHIkoPYjZfjGbeV6VQRTIgWurddcsPKVPTYRQ8/Gshqf2tc8JYQtEYulNaSWOd1nVZVeIg41U
YBPlofVLJ/pCpwaL1bgxwEGhj07MI156CEAoDc96ubdA11seRThAIiigZ7YSuEab2v3ZgAZIRUNs
6q9rU4svRpiMqB4RuXTGcRFO9sk0tfE5gtGcTFhW1tB1NK2B2tHUd3ArRHIXmDdxPeag7OMRWLCF
5sFMLrn6zLOgOjmIvrvYvI8HLcf6MVZBwz6SqRieaN1AIG05R85IA85WiSW1BBYqJcrm2omkYmH2
EgFrSzOOdBgxtIZcBiCLganqQLjS2DndPODQc7N3pvHQNispB5KIu2ByABDeBBUIffewkkcj/WKh
PEpIbCLi1nbSIyjR8aiuMWJI/FxoKeqydBHHZoHsZ2PgiVxr57UW+JeoRiwnraIGEWI/rGSToNlH
So6cP3aWNjyVM2D2xk0mFfibajYqiUkJwKbBbdGXAV0UctDsa759GRh2RtD9PYvGY3SpV3mDQGwA
y0mlr3daIFvZUYlDmvZLrlAjMWiWLOhq1xeBHMM9zZm4CQRm1spgM+nOSYeZ3IYrUn54IAnd0Nbq
jhopu1CF5UfgpQEEEs0878Lg0CKUd4km4rncmMl1hTS0NyMBKN3JaskfxqLulgU6vTPoSNktApH1
QlaLu6EPjHlV6XAeJ2j8CmvzrLRKcgXfuLeAO13kARsuSDicThoylX3JDmppblP0mVy7VXT/KOvw
OX1IRr24padEnd2OLUc/QCoDGa+p6FTOYsMY8JnC6BH5dblYjWD9vjUelZpLw0NHkO9nlSNyjH75
TdH84NQuGu00DDLzro88S9AE6Uj6hibdUS5Cnio1u36eKY1x4EhySGPYgvSdRualhsPqvQaCaxar
wsUvG9oAY8t4OjASG1+EsjVOLMTgTtq8dTrwHpn/3Uht/0LWG/0kiThmyrInvENoeWHqqOiZpmRf
lVRLZ3qomSsVpqZFFDH4ymEvl8lR2JcSFFyYeTI6eVJ80Wdl389plWvhUq7iUKiBC3ytTpyJ2yGr
p9xnKhHdjyg9khzSFjwCe+Gfpo3vMJ1qRLSHCuAyBkH0R4Yjyq3oST22udkeEnE3KicjXllaUWLk
Aucu5UVos8NidCYOPRvC7rIH93NtGvC+ENLVWS0mRk+R49y2taZchalOzbXy/AsU/Yl0NbnKLicE
uK+UCRlNuwyJSCY9wejC7rvjoNQNRCbs2voSxEmXzUm7DaRbiBWDKsfMLEV4UNJoM8+8Tm8ukya0
bnH/+YHWdKkuciviUKySbBXodr/sjQjJW9xRvwPwrLBnGcBWzmo4zysI8t0lxlD6rTdYWMCpaedh
24uWNi70sGAPKS9r36cYMQKCEembiaPzRah4zqqoy+FK0UX9m85dTB9QRdSVwryBMr7cJUsaWQgZ
ItpIOqdN5n2LPdJhIeFgvNRoug1Lo41b4qmcztNcH5rxu2xX0ikwXQjFmRdpzkzNvPhY0qPyRG+t
fiFPavcgpxXkJbmp7RvKftgDRY4qaRjBqn4zC1XZv1XbfvTAbg9hOi+kCnhFw2nxjSJ0emn0duz2
2FVDvAH4DJlPp5KuexnqNg4ROAJ1To1+cIpaFGLdQ7LIvRJtYAMRwe+NhSr74aD3wR2GPlTeUvxa
MF+fmlmJShv8xNiqp2Ob3EpWitg/Hknyi32ga9YDNTHlixea7VEQqVV8QEwwXcM9VYul0igAyv1B
+opCanCO+Kp9l2MbfgktmE4FyKiSJxoPCavA5y3EzpMOhl2ySFCszcwvsO4UN0TwADDCkGL80TR+
mszoffnn8I+mq0YOpbMxGtjtLTkAdzsg1vmjaXUUV+tURbG1rmXjdHJCOgEgI7qTErbstynQtDt6
FSNE30gtH8cGiWilNIkdctAqt9lA+4u6iuUj2qTrP9Sw6xCIhHFMzhyi1lEiq7j0pC7uZlUUl9cK
kOl+LmVDihsBopAzTtF+6cT2GBAV1gOAgWBqjusqcs7oeDgXzE922jcK2YZZV9/SsleWtqdl2YKm
vlrMcdgovqEc35QzlAHbao5+vLFU/H5wK13qD7AJixBEJsij/wDizZ9FxZCfoRwRniFK6B+Wklbb
M5w1NOxyEWWeo/rdoW0QxY06D0Kd4nJWNc41zFMEOo3c+qpIynhH/orqZYR1rj4rs9EcWQphRTlj
GKnWNxA5x6q/VWX5spOa8go3hTJctgAIz5CHkfPzLh6CQ2x1jRX6ARY/GpPmNPTVwS2xPljCH0Fy
sNTqH4Mv2+lC6nOM3mWon5Me+ddjn3AUxZ0VuGmVBkDxLTs49mG4xvskQNKJn0OO2G/RbXUDytT0
HbXga9WZ6tGYaU11FCNmEx04rYTLg1/Z/WnmBNWZZcONSoJyQvgkHWbQiWrXMjv7G9pcw2VFvDUs
sO/wXFJk099XBg03PfKMar8px3QxtaxOCNQjNhclwsK8QJRf51iejgdy2WurbswqF1kTzMaVeJj1
Du5mM73Se4c6QkEIFtDhQDq1lIZzqerRUk6M/t7S/ObBLxIJ3GdkpxXs5U5kKuwTK8oYHQxIfNrn
EIPKRZdJWIMMRm8RF0Xjtd9HCb40k+SE8KmLiBpKESAYlHYxaU/Jiz3O/W7S0IC2Szea2uZKN5JI
QVgGrXIgk1rmH/hIgqCUrJcntoQHEUgAIULRDrdFjpnDWSqlJmu4EvtmEcqjtmBD19B+oe99XtBi
75YdFZDwYCj1kQDDyifEcwiLQNOp+RIKCLq1cuJMs6Js/PupmrTj2rZjeQlXbYKpnPqxv0iBLxwD
3ixxkOi9cTzqsXHwXZSzqmAJAX38XjjEbTKeel+H0ikfjbi3XZla1I1hxME1Nal2nHWq3B/0sqS4
uUJXxjQpBY8ZEpQT1O0fuPXhq+GBvYZBn2bJMC9ru1uMildTITakA84kBP3jkfxdJglPVYvyjj/i
dYfDi3GvQ7gR5ODCuJpQq15mKsUD3zGPLMBR+xiSaUt0habLDunp06SnjKridD5zPKTQ5+EQ5Re1
6Xj3+VRAujGq8jKRcbvAhxHPyDZvJOoEjRZeTFS2QdsEyY3uSN0pleThKi+sDFDpBJeSuZaxWQGm
62SFd1InsnHU8cJfjY0oX0vJeOhbAzJ1WBX+yG0rOzPUyrhi2RMKR/qRQmvMHRSvQRa5048x+ZqO
rUkBho5JgAvFBzGXRsM6FEH32jIuCcqrP+B+lMeotQAibLX8EDst85vMk7vztMiH6SUb+12oVwtv
UuIvRZuF57U1zlV67GRDKcYEvUp9qfZU/4etB189kMOHuoELWJVoQHWdfp5TX1iOmlF9QdDkm9Mh
clTGdX/goB0rzPCQ/kBbe0bv7cZhw6JHVfSuUYf3ikV7kSoVio1VVMwgzsx6Q22P1MALD02/SY49
O1IXQAnwP1KG5DuUguxk0ikfOxo5AqdDfQgKrjkECGItpMaO9rmfet8KdW0BmBlHMuff58SQAAD7
kA7rkDS2WGU4Ndc11X3TXWsb2aGqH/mx1izez/HfyLyRhWKSVWQawMJstafLgM00Ti3DBciuIFKu
IPEvSsO/MIqhASoG22q9whUDK1GkojQMtxg6fYEG8/0oKtHvD/JGcs80wbE0NTCXwPQ30944gVdj
w3txgzBKEeTsmxNqUc1JJsrf7w9FCrhdGzF4LNhnw+PVkUQ1t/J7ibMx69nlXbULVZICEUOHmSPN
4dTjYOCjhNCGzQFSnIBBe8wdk9ZIsSQZisXQGC2ag74dHoY0Vb+i3cWyS9bRurKO3J11FI9ELxF9
2MXjvSE6L2Sd9lm0jvuxUdIOPehCKDiXjgq8VKQHFAXNFbCmBKVjx3YlT/1K07Rl0isfpgwF7Xga
jZkU4aMBhokcBHwS6YgtMpNU5CgIb/BHkbd4wdAESxtPiMsoHyn1Kz0Zjsh1bJH1BAGKu1WRGgdq
WVFqFoXtOZuDdIdAL0nTIPKnSGRSjsipVJFdjdJYfCtRrhnnlORIvwonUKdL06jjb4aaFCsDF4d2
kaFRNtxAFWSSjDwxTpuJfPGg100fBDGWzLeVV5jZgxSYLZmA0fo/Gg0qI9GGeRB1dXNH87dH/a7T
nfrMtjPFPI9lBGGWSH31F92IYr3QVGoAIHUcPoHeXfeDalC8H9XK308jnDyR1THQkTcNOC8LvZaM
mxKdiXNgY2wLppbc2iWS1dq6S5D2HVai2ZBlc5Waxg01WQnBq0a7VLteuq8C/FBQu/C/WrLWWqh5
+eFtE+JHyPmL8ZUcUqlEUugGOz52sTAY/ihzM6IbBLl1OU5yfIy4TrXQxlwjytX8sx5hiXkDIPfC
stLxGPaMhkG6T6yWGcm+NiS3qpbLf6BZfmT1Cq0f0UnhpR7vi3V7Be4jx7cEoylY9uz7F8W6F+Ov
+zK8WjI1SdGtUfXSekCg0D4fjLi6mPxJuZGHLnpMQMLN6ENiGeiogZv5MhI7E5oWeWfgjDC2lotM
rvcRf/9V55YYixweMBRIZtCuW3WtopDstrIz3fWMGwJRWDgflM5e7yBiAP7R1wAaZ2szhAobd0TI
uku2cWLSSkSP242Yyvd3j7fuA9tzKqsQN2Hib1Uh68mUQ5+4zkXVvj3Miry5jLH1QJkXH7padPky
0e/DSCj4oCr5aren6glNE+YrwwP439q1AjwFMiMYe1eZZAUqrjJGh1qoOx8M82oexTDQGFQHSWJD
c8TPXxQgcXYolDaSe5eUPD4yp650h7paONFH4Ko3B7JsPnSSARxsDcQkRulYGJ0bIEgIcTeFDzjr
TQPfaMvo0w8OmFc1XZggUCUEToH/aPbWiVxS4kODvGrdYLDpFtZnXl3MaKXMAA0T+ccfsDRf3xzD
IfgqSrgczNsPC9jq5LOZti5YuHLW6PlJ0CZu3vjX7y/H14sCzDNACAIt0hnb2JrEFmGsLMi71k3p
J9hjtTTS8QMQ41u3Igahym/Z6O9trbsUx3NZo5znahRkGiRsSZlDI4b/l5by/fu3sw2Ag1mL1atK
x0KQHMCGby4+lSZKonsW1umZsN00DKndzzspPsG9qayXlV7Z7vsjvro7QeVFapYRHWj2tlg3L5b7
NHqjYpSV6WKfU85x4L1xLIUnZn1Y23/1qNakYR4VYSELwtlagU7ZJZPfwJ1tc/2QNvO+IHa/fzNv
DoEgF+wjsVNsM+PHTI/b0vFNN6iaajmaZgmywj56f5DXOyArgWVg0qKAkWltPSP0fppESnP82HS7
Bmpv51jWOJe4eh+EEQWaKC2vStxAlu8P++oFps2kq5qtc3ISCGpbESLQAtZc2couaBBz6UNEOu2p
aY2HPcWiq6jCtHAZZJJ08/6w4m42+jEMC+oJchDgJ4Wdf3N9DEQFtjEBWZBGp/LncUrpB3Ji3cxa
UuYvwxoXVHQGfkqT2SBfGwzjB0v0rTsH9mQapqLyBm5vXWphoHwamwP7sDnNrKyNjganM28Ibb41
dajfo7JbHb5/22+8FrZ4BWl/sX2Butq87X6arKLy4tEte8fH7VfAmOIQOCdc4ejy/bFevfSWwLxC
hWF/AYNqbW0wudlD0o770TW1qj4KA/RLpdGcZwMtD2w8PqCHv3lnpJIOhxxzusbWv3jh67BoU2L4
0YWkNhoHudEVyITCSNvvmuiDxfPGk7Nh6VsaWZoqMpvNWcRgHCv2JubJGf6sSuQ51vRgHPL5+xP4
xmu/McwWiNfy6JzjDz3gLxaeAJmYF2gnvj/EW7P28k7Enb6YNbxJUBij4uB2zonUEtXq9pcwXL4/
yBs7CwgoOI10kgUpausVp4Ros3eWdJIdrF3CEckSE+FJPDFBqHVdgnMj3I5li5nMByO/cXsbI28t
QaSUtFw0Hlyl1Y46STvEfe39e3vjGYE1geWF1CZJ+PZSwHjQabo+U914BOnXk9IsIhLGf38AEJiC
0QRBZOn6trcBmM6yNJVKc+tGQutR9v6YOnrX//5WXg6ytSU6WlTq0dhpbgb97zsSr5I74YX0wTHz
xq6AOjs3IXSmIC+ICX2x4vw+w48pNVW3s3NpDqaKstcgScdVGwVz8WL9yl29GE8skRfjYdAAj7Ji
vNq3illfyHPMlYMP3tTXpwnAfuB5ikZgTQFi6zWSiN/ziraH2wh4JN573rd4jZk00iL72utqdhnq
NlCgbBiqr0Gv6x8Ec6+XodDUJ+0TO5JmbMeLJLEo72mF7rYCi9kIVGboSeb4wWS+3vhIxgBqwH5R
FLgTW+9T4eR6UNPxc830XGrbfXXQP5jJ12/sZj65NUJsmCnSeNzI6FfJvlqm+1gfFrNQH6sPRnpj
yigSidQZbxtAAtsjefR5Gyri7mRUQrSzrAOESrXs/t++VYzC+Q6IBsIJ5LbN9Wc1QVpnFsOQ588B
7YCOKD7IXd+8E/EyEehyKG1L6I1VWk45UhSuXSH3Wd8NFa7Dv3AXL4bYemsjmaCT9rru1nmfnQ1d
mx8Zvn/x/iCvzwlmisongHOUzF/l4DpccVwWeYsMZ3+/8b9RkPqF21BNm6IOkHZA8FubQYY8Y9eY
le5OAlBcgSwOChoa79/GG0uYOiSBpY5FEkxGdfOJy6DrYvAtluv4qIk6Z2VcfSm6D575R4NsrV4U
jIHaRgxScXUcZL8G8jB3TNrr79/M62eCygJkTMgItqqueQMvt09rqBXbt2OqxGPbHoSOb88RbjpI
bfmu9cJ9cj15GdiYmrw/7OuNhmEpS4uqD4XSNb/pxa5dy22ayGLYzoMpDPsSOST2AkLbngqJegkg
0l68P+TrGWVJmHAQbF2lSLK9H/Rm2tUOQjvuGHnOySCbxVd1DQUXoPD3h3p9BjIUQiTQozUSgO0o
vLR6/HbiyHD1wkEvKWyBHVbmvoXz0KwyvW7//eHemkymEHKtyPN1eyuO9BzSb2q8PENvEdKKeXj/
8uLd30ylhBfYX5ff2uH8fpQqr+HyNH+TQyqYCBOAsf+FQUiADaGrxju1NUgrB8BkqlZ3QZm4qllo
GlrA9NA/OBReSZ+ArqTlArqWPYjpWjNVXiw8sMfFgM4n509RZP4MN+P4VIfnelyMaXxQSDC7QYON
cMvgE/SCWaAJjkHUZxk1oYTugtEGd7XgIuD8aX3wJN+aasImIk2qXRxdYg2/+Hb6JEl4AwBlA9/3
pZbUO8OOyqcp+Fd0qpPwvsrr/EezJkP9SY5aE57++tNVnvLv9q/sQKd6wbx6xaeCmPXkLCXYVmt0
7FX+a7/0/oU2CFr3eZs1gu7lI6b40ilPEdzsDW7W+iutyWHvXSFZwSFrHx7/87uq7nFGoEhBTP/0
+f23JM/85x9bzp5GLcZCGkNef3hpGe/FDP3dHLx/e6+Za6+vs3EDq4c0zBawkqrwvtmYAt7EfzYH
W5f4aw4UA0dAMC42tbO358Ahk0cVD3qa+DzN+WeaA2rPvI0yu9E/WQx/OxGqsgeXmQoY0ej6Q/vh
xWKw1T20gMCXy8QSn2wVIIWNdPOuK0E19gyUMRUa0U+Pmgu+mABIiqhCiMCNw3L9+Zzz8MqF8292
hb9dCJq8hxwQMwG24I2FYGGhacsC+Y/FofhwQHyy9WDSXiJy+4fb499OhGLtsfGZWGYSkb5YCeyL
iO2JN+V5T+DHn2wG1m+EThtgty3BhmJLOUFGFf2tlWDtKQpVTvgSTyvh050PIhfddQ5MzkgdgjEn
xNNnYy3gQmuzKa4bL+sff8LzgZ7XjpOg6Hv02OEmQ5F5ayGYewT2Dp2T553z000CXbGnY2srfnsd
LP3tbsDxIETCDO7yrTmw+TFtPijpn+58RGGXssyumwGBEtEgySLUrzdeBEvfoyhHW5rEdf0hL/hk
m+JzoPS0W//6QuB8VCClESw9BwKvTgdR10GV93maPt1EiPVAS2zHPYHkAVoe3eDnMEBUEF4ekmg6
0JUgUfys4ZJG3rPrxqhaewh2y0IH9Plpb0yCbe/BlVfJHZ73zU93QioIaDx9qV9/IRDpwO1WASay
cfMEisgrk5lQP1t/Pt/NI6G167aoKXsgLijaQVBdfzbTJsvaU0VNXEPj6ZNOAkfWUwj/6ytAkfd0
YmG6DM+R4NZeYO7pMhuBrjzHkZ/uiORQf87sf30SNG1PyIgC+Xl7Eow92kocGj9//Pleh+cDcudE
WttbA0qwtHnaFDcPSCIlZHY4Qs3nE/LzJZCIle0aJSiiXACMk0bz5q5InLSWfBNt+s8VIOHHvnPx
AFUmdCMJL2DXPH02717bs3k/BAbjaTv8dJMAEVAA9XbLm9kJaFRSV3ze9LfOBHtPoHxhfj5vFJ8u
XUI3QlTUdp4H0kbadqQNb0ZHDouBjEpISPy5Vj7XG8E80IwRyoW7rgcgk6hxaJt7gSgegHVEEu3T
FpefFsLOE2DuIX1N9/bn2bcZHzj6ng4216Ku+PR5WnifqMjOYWU+bVW/Hh9wIiCop8jy9olAkiAk
OQAof7oTQYjZ7rr45T0DxDCIMcBj68/GiWDz7NHbQyvU+aQnAuhKQcXYaQfg2QsqAsLKb2cJzh6d
BXH+Pr8AT+N9phcARtuuIRGxwTpVQoj26bN5LNosFITMoaB81ioipQzhprbTSqB6BLiDfqKAD7ys
lxioY5IkOmDC15/PGBSIw3DnoEDbQyNbFjSFjQmgvwYIHwfWn4n0pwsNNfg9ux4CqgiAaSejjL1x
97a156Bn7eg/e4//4u7/wTbxJ3IBXYbkYY1ZCB/rFzqyH/7Cz5b+6ws8t+rdh//8LiAJG794NRaP
T5d+XCvXij//70aJfQ0nePHDn/CC9TjPf/35Bl8PvTHWz7v6+T8Pw8dqVd0HKBcK0dznr3m6SkE+
/F/2EFSr395SrV1DCv76Qv/5fePrvnj7371+Xa/Sl0iFp07UrpedhcGqennZp77Grpc9XFXjKlu9
vPBzXXDnK4fp3+sDP1Xfdh3iaJWm7W//b5UW//Pb8aoO0nBjhp4rO7uOcryqMkA/8eYkUdjjNd75
2qzTZOvC65rcrhf+ssJ1b/XQPz4WP7/l+i19Km/sevWT1UMwvv0OPeXQuw5w9hDy9V9+c9j7Ih7d
9cLn7UN7HzxW1fjzWmJanuO83S+eRau7zQuvw4ZdL3yxilZ1E6w2QGDPNZtdr30ZIhK/sWE9d0d2
vfDVKg2T305XD+3LGXlOp3a9+NemWVVvbeIUHUS0uuv1b1An/232mPmr5OfFxEJ5jgN2vfrJis2c
DaupNta4YAKSb+969YM24uobaLk/+347Xzvf+MZ/9pd3vS6n8ipdZb+tsoffTsP7/I6n69YJf6x/
ToiYf5AGQE//C/vAP5Wv/zN0+bVg4CSE+rAZDvxVWNp1zq4qWIWbK+j54v+Fk2mxeiBKWj+Olc/D
OFx1j0n48lmsxwIx9/P/iYjt12bplBHEo/55pfVJ9Wf5addpOlllYp7euPh/YZpOHn08EFbjxlvB
zDyjEnf97ovHJNiedC4t4F07X/rP9w1psJ+X+2vmhf/VrkPMObEeQlZP8PNaL67/X1g3aMqsmias
X43wFy5211tYnzOrWNzIxj38BSjZdYQjjoK/vT558q7Xv3rk1fK3Y/y/cJK7Xv/L6oH5+fk915s0
HT4wMiLPp/wPIVB0E3Yd5u396Lf/47xY/N1KFoZcslB+UEm76dQjAfHRF3kr3/wT9/46C/2JZ3/r
r22m2OI37pPHVfW//x8AAP//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ADD560C1-1710-4778-8C5F-C597CC6CBCC4}">
          <cx:dataId val="0"/>
          <cx:layoutPr>
            <cx:geography cultureLanguage="en-US" cultureRegion="IN" attribution="Powered by Bing">
              <cx:geoCache provider="{E9337A44-BEBE-4D9F-B70C-5C5E7DAFC167}">
                <cx:binary>1H1Zc9y4luZfcfhhnoYq7Mudro4QM1PUblmSy+V6YahsmftOcPv1fdK23EpUWmpjPBNXenFYKYDg
OfjO+gH5Hx+nf33M7+/aV1ORl92/Pk6/v477vv7Xb791H+P74q47KJKPbdVVn/uDj1XxW/X5c/Lx
/rdP7d2YlNFvBGH228f4ru3vp9f/+R8wW3RfnVcf7/qkKt+a+3a+vu9M3ndPfLb3o1d3n4qkXCdd
3yYfe/z76/ebm9tX/uYyODx//eq+7JN+vp3r+99f7/zh61e/2dP949Gvclhdbz7BWEIPFGeYIylf
v8qrMvr2eyUPtCRCM6q//vCHZ17eFTDu/X3Xv/Lvy+guf/hg32K+LOXu06f2vuvghb78aw3eWT18
5r9+9bEyZb8VXAQy/P31SfkpuXv9Kumq1dcPVtV26SeXX971t12R/+d/WL+At7d+80grtqie++gf
Sjm8XB9fH766uj5cb26OnxLFz+kF8wPJOcdKo28K2FGP1AdabPWm2deP6cOjv6rnsPwUt3evrtq7
T/dd/PDZ/1xD9nhLSYdXL0pJwZvDp0Tw05qhghKqidqrGXaAOABHELIXOEEFW/nH6N0PmC+DLB0E
8E4vCCir4+PD29uTm+Dw+hfChOADIoRimhP05QfvwESRA8QwkRyRB6F/xccqju/6Pumiu9YBHbuj
Lb2sbl+UXg5vbg4vHoSzz0D8HDqIOKCcUaXBcn392VGIJgcK1AFG7Ztfse1W190VT61mPz4Ovw6z
NHF486I0cXkInh38yVOv/9PKQAIrBTHKXmWwAyYUllJ9xQ6CEOCrZfoKkss78O535aeH3+7bHfv1
8d8jLZVcQujygoyWf3J8eP3U6/+kPviBkFpxzOleawUfIy0E05a18hOIL59axn4tfBtmqcCHF3pB
KrjdACaCw8tf6cHlAex4wcFG7RgnCKoQ0ltn8i2ogo8f4+H2HtAQ3ZUODvzRUEsdt8GLUsfxycXh
6vjw/NdHvBQfaEI5ePO9rlzKA0IFwVR8s1ZiVznHSXEHaVjuHvP+cwZLVccvLOp9d3p4fQjRyI+j
zZ80X+RAaAhtsfzmTfQufPAB1xJRBX/y4Pofwycw6V171z+1nv127PtASx/B6YuCDsDmcn3ya+Nf
ig4k0RBxKbHPo0hxAM6dY8m/qYw9SP8hDAb3nrgGwf891lLMCiL8F+RiLg7Xxx/+H+TwUFvhFOIr
zr+ZrN3kRKoDopQWlH6LzqxY+OLuUzz/X+Tw9nhLSRcvy5qtN+fHJw+7d18k+pO2TB0IRqlGYj9w
5AHGnEmI1b6aMsvbrO/zOHlqNfst2bdhlibWLysohpD4wy+Nx4g+wFphzaDG+KgECcaLMkQYYj/w
+Hft7BSMHT8MtPRw/LIi49PDi4t3r/7XXVH/n1dnhzfHFyew/l/l6ynYLshVON+fOkp+gJEUAJ79
+Di9KwrzsLa7Li4Sh/xl7ySWzk7PXpSrOQXwnG3jgF+nKfAyggtMtPpWUtlNahQHRTJMifhWkLFC
gFNILbPYKct/NNTWyssKAM4Ory8Pbw/PfmWOyQ4kRowwtj+bEQcY4AWFgP11sLO7trzr7zKHVPPR
UEsr2/d7QWHZ2eYa6mG/DigYHTBI7DH8fM9Pdt0NQ5C7MPwtIiAPj/4aK5/dt1ANe/jdvghkv89/
GGcr42U5/fPDs5vjw/X7zQbCxl/lZDBU7yX0GLXatVkSeiiMaKGk1XU8v8u6+O7TeH9fP7WK/YrY
GWxp4xwM8guCxs3J2dnJr6zaywMuEaKI7O02KnXAJOSZUJj8mmVa0fBNkmWJQ9n+YZyljJuX5dMv
Di9Prt79wtiLgO+gTECXca82NLTsoYosIa3/bsce11ku7sqkNg7x1veBlj4uoNH+bwyO/Ut7bKN2
/uJnCRIEGlqEI8UfmBC7SYo+AD0JCQrZC41v3IUfr2a/rfo2bGfh/95EiItNAGXhww+/0GETCF2h
tIWp3Ct6vfUeEpwE2l9vvLiPoB58Nzv47EdDbSy8LLd9cfLXm+tf2t+lBxSB6YEy7w4Oto1dKhDR
aD8h5SJZqtaltft9oK2Iv/6tjdLOaoG89WZ9AvHTU0HLT9av0AHHFDFG+Xcn8CiYVdDaJUDsAg/y
1SxZgdSbTwkEUk8tZ79dehi383rwduD9XpCtunq3frc63lxff3hKAj+nEIhllSZYELo/4dMHYKqI
hHLW1x/88Oiv2cWV+WSAbti288Pv/+cZxuOxlmKu4A1flGIuTw/9pyTwc0qB9ohiBFhyZJfdCOUr
SPMUgONbCGWV3q9Mmd79/dQ69sPjYZytBXilF6SF68PTw5tbqFI9JYCfUwTQgrhiwJqDyPXrz473
kFsWKsIEmiV7zdX1XXrX9VClempF+1XyaKilleuX1T68Pbw4OX91ebh+95QQfk4tYLQQFhghOwGH
hA9JyAa5RQm6vSuS/NXl3Sfz1CL2a+LxWEsVt//eGcbOasGZ315vE75f6c3pgWQcAf9B7+ACQlzJ
iATOwzenYrnx23ab6Tn48e8Dd15t+2YvylK9u709vP71VBSwVl+oKBiQ8eUHnPXj4ApiLyEgK3yo
uFve413fw3ECZ+61NdzS0LuX1bb9oqHDX9zyALcODQ0EzN9vmd9uLgI8LrBcFDoi33yNhZovAr5z
bHrsDLZ18/+5cPXjcw3fj3ysoYuw+XJW5NHRhqc//WK94RCLNXSn6rsTzTy4gpNPv7/GGMDw/QTK
dopv476GuTvlkO9/fw/O/ffXWkJQxiGDVJRA251TQN0Ix0x+fy0UNIjhV0BlgU8J2n5SVm0f//6a
ygM4ugJcPgFVAArJELS3uspsPwLui0BwfkVJIiHa08CqfHi1qyqfo6r8Lodv/39VmuKqSsq++/01
zFN//avtMj2CmWQSOmnb33+8u4ajP/BH+H9rkgyiyye56Xmcx/6yzPP7mIgJPNp3MfzE9CC9x9On
0svmcSrlJm6btr0exYKi22haqs9Pzw8V2r3LJ7vz62LJlMlCsdGEd8vbGhca+TFNOfYRQwXxGW36
8Ojph/1IVqCmxy/TgY7SMSrFZuqoor5CNGr9ahYKcvmnhAVByN6XQbvzS92gOtWz2BhcswuMR1bc
jChF4nxWfTkFnlxE6xdzU4Obe+qBP3ihrXd+/EK1QvUgtw8cci2n0yo2oVmxzsTJ5ukHbCfas7u2
RZXHD1DJMqLeUL4Zs06Op2KmIVnVWUfic57FKbnAJjPZqumacpY+yhlujlAZD+3x08/HW9HtW8BW
1I+2dy2LLuPdzDcmioZmpYgKJMWf64w2Y+Y30TgUvpmld16NEc42hlSVKn0vUqSASpmLjLc799EK
8mguhpyPIAJF+Iq21WfJx+SZ9/uRAsETPJ68AqSOau75Zp47+Seq5soPB5O+cVu6ZRtylSaioy3f
ZDRJ7hGcITwvvSQzK7fpLdtQeSOvm5jzTd7L4Q88NsyfwkW6WR5qWYY2H9O6Jg3f9JW3LBs0eUO7
FnVVScflW9aATBFWc56CNaiYSVezEBPzmwagtHaTj2UOSDp7ZdXVXlBWsxRXHZS8+j+KvveesZ0/
2DzEQn+nkEHjxFWwVLjYzBHzWn9Ksq59RkDbTbgHe8QCv64ylhsyh0HlqaU4GltcD5t8nHGybpKY
acfHWBCnrArVWHsy6HtD+uNSVCXaLCXOp02d9OPkBjVi4biphiakU6GCmmTLbdbO8ZsSmr+3T+v6
R7KygDxmk8IjhAcB8aZkk3etpOcRm6vmfcZVNj0jqh9pfPv7R7YoVlGdKVmroM3ZfOIVC3qjI9zm
/tMv8aPp6e70VZjMCIQjAiMbMvkondgHsVT1xm16C9FmkBWwgYUIhhw00OdRsWHGk7Xj6i08m4SW
cz6nKmDdkIEOZjV5fofmZHF8gIXnTHu80RNIX+OiKU9qzMtx06ZyGa+cBIQtQEsy0w57kwh0Fyd/
SNV1V1MSNfMz69/u9D143p4uebx7Cj2MPDWRDIq8a8JrWRSN+YM2i0anvRdr+RZiUipO3N7FQrWc
WyC3Qv0mqCnrk+N+oZP246wYkRuesYXnKZkb0ZNWBlkX1eykK8ig/NSw9jnfvBXLPnFZkJ6jNELF
CPupCee6XacRlfKq8JZBnEZ9WGSbKSJz+WdeKPqXKaOxfEZyP4p5sIXyfIpCWS0j2N1c5fVp7HWh
hMg+0xDWqX5MWe+XfboMqyQWdXGUTUsk14KNtLoZUC+Mo4AtazCHwpMq88KgkJ5Z02SUgZI5fWYz
4i0s94mX7O5GPvRT0pBGBxQtbbVZcDj0Gx4uS35cayrnN1FXVJ9rj43FMVtUyS8nSkl5QaRS6Z8q
I5w/s5QfmL0vK3xkVVWZ8roaExbUMuzoSiz6vp6msXEz2l/U/Gj6vKUCz1Mqg9arxyDqMcv9iKro
kxPQkGU0DG6FStOIBVE9qQ8cXOllh7zCzWYjy2Y0NCpTz5M64DlkMiuDVbH4Jmnn7pld9gOUbc94
PjZKXdLMnEytCvp5DMmJYm2L/p5qDIiLSYwqv0xMXfhkEXX0sS6WjripBVn2g45lDpuoFYFQYWH8
uiFd4c+GeY7uAln2Y2FL1hjRyo1pON6IeYjWi6i8tZvaLSMhQo3KtJmWoDNRHyylTH3R1ukzNugH
kEAW9qEkH3sTuIYgJUmxIj1O1+FcEcdNZUEfsp5K4aRaAgJ5o49i/L6M2HNR64+WboUBWNQlm/Jo
CSI59xdmLhHEAk2MU8d9Y0UBcWr6mrbzEnhhoU/IMGXrkCoWuKgVeue7cKD1wOs+g9n7kLDVSGXn
dwVOnNbOtYVmVZJFDRLU6vUkXmXUDL7IJHOyo3DWbnftKfJaNIbdEjQ4yY86XUargbPl6GnJbGHz
T38BBbXd2cuQx8uCvTEYPX4PaWc2HLE+q8ugH6VwfAMLsnSQQ5lm4RhQAO617qt0g1mVOaXjX0qB
j01dX0IoNC5iDCrGxYnS3KzTuXQzN1xbkMV9kYdqSU0QdTk7S/JCXtRT7rh0C7HgqMMsw7QPmioN
8arlpFvJeMpiJ2sGJ593lcvDqMu8Bco8dZlMp1kf9ecmDHNHUFmQhfqoN2CT9keticbuho5I5W94
q0Tstm+UhdoMJ0MTDWSCkNAsq6zmH2Y9l89s/P0GjW9boY+3DU+9jCkVDpsmj7FPO0P8RmvjuHQL
tLROGQlTNYDkvQ8tgfiu1FPoplZlYTarl9bzOvFt6Yw0xOeDcF26jVauQqNiPGz0CEVjsp29cxfM
Vh2PwrYMDXWYdzD7lOp4ZVRmfCFI6ih2C60x46qC/jbMzsh9k7D8KEoit8oWVxZaM7hJTCURTK4X
UwS51C1kXmJyig24srA69VSG+ZwNG96Hoz/hgfi4Dns3F6UsrBZxTcqKIrMph6X0xzi5N+mC3aQu
LZx2S9vXVTyaTZHFzBeMf/CGjjhObuEUhbylc+z1G9mgct1NyV1nls5xcgumTaenFCJhs0mFjn2R
JrlvWiIdZ7dwKmnqRYmnYena4IsO2iNXoYxyIKj8fAWdbw9NPEbSZBgpGcwcLBjusfOXUgm+9npP
dW57RlpQJc2kC1NHQzCzomx9j9Y8qEfSf3Rbv4VVnISkraYCPGvY5ac67fC6y9J54zY72ZWOacOa
RjM3Qa/pXzglbztG37pNbSO1m9Ninr0+SGLvEszjh5lIt1ohnM7YXbZOkkLiUvZBOsZqbWJ+W2Vh
5aZQYeG0zDqv1cqYwEv6ZJWn8lySBrltdmHhFNq3Y91NytuU+fQpmfF7wgtonDvsdGGhVCVj5IG/
ngOYtuv9hXSx8OeORm6mV1g4HSJu4oy1fQDEAvQn68EO+F2yYLdIQ1hANU1OUB5WJiiqdllXk/w7
TurQUewWSEOVNHJIWhPwuZ1XRVHD0rPnOq/bSfYkB8KCqC4FS2qv6APoyusL1UX4IvfC+r2bWi2I
kp70LdyCCdsxDmOfFuOfUiWOKrUwurBKp2GcmaDlA/Wxmj7kjbpyW7eFUTayaUwozO2l3S0z8wVn
HZzactjp3EJoNYZh1NOo36DQ81ZeGp4nC3KrD8D1FLu2BeO6lotHvA1cR/WmmOUH1c65m2nZEggf
OyMvhji9rUAmeVy+raLqKCxiN0vOLXSyepzpBAX8TbUMx+1Izhh386DcAmY9815UNeR2oojOVTUF
ZRs6tVk5t2CZ5P0UGwOLrot3y2BWqfzDbYdYkMx12tZLBkpkcfZ3O+m3ahFudopbeDTNkE3zKPpg
7lJ8u8w9CVJDu7Xbwi1E0jKcyjTRfdB5QCUgZXasQ/2n29wWIrM86Ticy/Y2PIHo1kPijmnq6NiY
hUnY2E2TI3DJcSImn3fMW2stBzfgMAuUqhtkz/jgbRpx01ZrBVVsJ5kwC5FxFDesiec+MArIHCPt
ah834tZtcguTI/S75rkMuw2O6+Mxh95+Q9Pebads7wd5bEtaY1Dm5TC5yvkVNfXHhM2to1QsXMJl
JDNqlO42bUGvOMw9mcF1bguaeEwkpROGsjGh6NyoKD1t2CQcpWKhM+7YkEM8CxuFL8JfUPouF7Fb
gMUsbE7asDHTgPyJzn26QiwU1ZpABJS4mRZmAbQeCxZCr6YPIlbfeePwHpoP75y2ok3WGihFraAg
F2Mivm5MlvhwV5l0iyNsplYbDxLq0RMsfJquTIVOp6FxRCi1EJoWEjEZ0y5QGb3IgXC4UXAc203i
1EKoiVrgRpqhD1Cdv2Vevkrb2C1IoTY+uVfOES26gBBOVmOB2xVm6Wc3dVoAnaGj0Kmi74DNID5E
3XSaSH7jNrWFz6ntw0wRrw1mnI9+XsnmqCxSNxoG8JB3rVbFx1IPwBUKoIW0rMulupS0e45jsH37
PYH4lgn72CSamnRZjMc2qIBrk/udab0zb0DztZtkLHiOHgWryAxodJg/dRDBTZ3622lqm03Vg+OJ
a1F1QSai66muT1BRuO1Dm0g1hCoTac7aYBmaeDOMEVl7efnRbd0WOJOFhV07ZV2g43qVsfmyUM+F
nVuc7FGmTZkaPagHD7Vsg7gYuPFbKdKLRtSTP6bEzCu39Vsg5Vk5lVnF2yBP6F95zN57dXbrNrUF
0QkYj7mQYQv4H7rjoWuxjwfm2KojFkojEvOkpQQWzvD7YvBKn3n1H24rtzAaT02dtSjuAk4SNm4W
ambmlyqPs7XbAyycsjiKlFE5bMnJe5sU5DZpHHNxYmE0T3gDCTNMHc76bY+SNyEVbm0omyCVqzks
mmFuAxoWJPAU6d/iaEycmL7w3Qa7tovIAfEhgZ0YomX257YJKHNkp8HdGLuTF1Po9VMXt0E51MhH
gzxqxsixOmxzofqWGcM0iBzM49kwk7OcT24YwhY89RjlJm2iNpBhVPpymc90mzj2zWymk4ZdgiaS
tQGuhiuKm/MW9Y7rttDZJtCdEKPXBJ1Q7xPcvs2zxi2JwxY4w4kVWVSnbSBAMr4GErrfzIVys4c2
G6mnaeOllW6gbxM3q5Zkb42n3zmh3qYiIQR5VslRE0QJLVJ/hELFxiBPuAnGpiKlqQZWWjoDbvRc
rJQR4jpP0OKmUZuKNKRchMC1a4JFt2SFO3YJntSxe27TkIxXqopPFWyXSjOUga2d4aonX+khc6vh
2Hwj4AIjHU0lyD6KR7kqoXgWhCFrHPsINt1ozoxRbRHWgfK6rFkNY118NlqOjkkjYrsGDBcEsVF7
ddDGc7cuIpH6ICHulgXYhCMpp0mhAdWByQVZIQEkdvgSB0f7uP22jcdRaZ8DA6+jZR10TEa9jxeS
3WXzVEa+E66Q5U2npBXtOIFsqjit/KQv3k05dvN5yHanpBoLTxqQe6nq47lD3dGYV/Gxy8rhbpRd
yQx0oHOdj3WQhnx5j6owOoZbZ+vMSTBwkdru9BTsJCczqFWXYdMdSaMo83lYicbxAZZbhWZcVpX1
AJKn3XjStupd3ORutXlmU45kVhDgGLd1IFl/k0Td2zHrb9zkbrnVKJxHmudRE8hS/1VWI/ZjuEvF
USgWVBsomSvPFHVA21T9JaGpcGyyYnDcMpZn7ZE3zQvlVQBI1b4A6ovvzZ7cuAmG7O6YdvagR5/D
7HyYjc9xfZqVz7GYvjQn/5nQMJtm1CQT0OsUqYJBZFHoQ7c4BWMjkylbRYWOsuOinscbU3T5Ce2o
J4I+jht+C0fcZHMF38vQtTdaFuI4g75kdZxmJRO+zBMoxkdTo9DoLyxt2ndjQzyzQnNTZndVHHvN
SkBgSdaYQ619I2szmXWOoUq2EtClnk5M46k0IHKK2UlYpeO8wgiqCX96wOydjzBNO7mmcoI5xzzp
l6Oo0XEHp+3IYo4KQqZl3Q0FLf+aJGPhVc+El/7dYd40gVqIHoJ2gvdd1/3CNykauFqVkuBsJWYZ
meMIV5E+F6qEc2GoWcgNfK/U6A9EtCd10rVLgCqt5qOxyAe2HloW8c0gRwYl7Dwe2CrK66KCeFbr
eaXahEq/qJIWn41lmOqTnOKeBQtIe1xxmg0ny+IVl1kOuXUADNBU+mnYhstNjtNKOkUhTFsGs5iY
EZmhVSB4XEHVx/NJRLUbtGymF2XhDIFkXgexKO5Dlt2EMnFbt83zGqATM+UE1s1NGHQ6Pw05dioO
MmVZST4AMwVDBSmA7wSb/NDTma9zXDnKxKrgtSiiIoOmXRCRNPWnrPks0tYp6GPKspMpHG8dSomq
wMymvoTTYMlxRfvCzZQpy1DGIkGmJKILojZj5wziV2D+m/6DkylTlqFsi2gYhnqogkxF5o9WNQsU
80vVO4rdspRNmfRwTERXgYaiss9Jeh4vkdtJM2aTvBBAGL7Uoa6CuarDYl2hMQ2mBiVuWQ7coL5r
5nGZ4MWjsCNFVPBpQ7rSLL70eNasnYRvU736ohlDL+6rABpVn8eanXKvczvRAfHQ7uJrM7ZDM8sq
iJEGHlnfySlfUZ0Sp9IyXG26O//Am4UOhtRB3uhF+bJqKPTYFSFuXAwmLcSOdZljNEUQIMC3h/pG
jukmSRLHAMHme9VyDNMlAhcOPZp2BYwysaq9EQVuirUwOyI4Ks2TsoJTtXl+KujAe180rXDj9zNp
obZLywiITBWY4dLI07ik6C/IaWenUjCTFmjlVDRL0UG8CqWs6SRkoQkk6qXjprfyEEJzo5Otd0qT
Ilp1YxP5pi8KN4NjU75wiyczQZ4ceHNJ72Ngm98vhSncmJ/MJn1xQss0TrM6gIv/B+8k0yVeoXAc
+TO9wx+cq4OvltuFFZxtDUORqzJYckzb2zpLhmoVypLU67GrvFs4cHbpeTpP1xDFZXoVaUhGj2KP
88pN+zY/DA4FC2RSiD/HuYnVyitSuICiiMs6d0qjmU0QE4gukLNsLVPY4/CsSCI4dzY3c49WTuiz
KWILMi0cryVlAN8ak2T+NKYj89OMDY4BlrDgLbqlaEsCD5gNAdryYt4De/+j2+ItaOd9MffaLGVQ
t2W3miL6eem568ItZEfNgrsuk0UwIHaUk+yUkM6pBMCEBevC81A0wg0iQc+GbpV5DFoN43LtJhTL
E/dx3kZ4HMogNK3amJhEfsETR1dp88RGCd+gXIJGg6SdvL+LdKQfWw/cjdPabaJYl7KyYiUuAoi1
LuWwnOVN9MxdLtv9tidVtHli0QR9RtFWZdBNJD7Feat8+Dbo0c2J2VSxMROJGjJaBDRTVeSnSjWn
sTRl7AZTmzDG9FRRUaIikLxMV41WxxnDs5sfsCljbV1GUaiTMtAsHs+7tmAr2afD26d1uo3s9wne
Aqkes3kYMfj3fGENhPyoi/QmR7iqNgKyutItxrI5ZGoWoRI0qgJkaF/7Me/TLbSQrtx8Mf8HaJOu
GXQCe5OTG9Oj6wiHjtvegizcZNEr1MLaobrG10kLpfzF4NJNvTaNrITN6GXACtxg2YbXw+zVN2XM
3U4zMZtGliclNoh0+dYGq7d1QXnQJ1y5Cd3mktVQXUBhUebQDIeqRNWotx6LEkfBWFGzmftyNnOS
A0MArnBaweHD5sOS62pwnN/KdeFCmjCs+zYPllb+DbWji0LG758G1Q+smX1LGBsQdKvhhCAcWq3C
1G86M9yPtHG7egMKlbuRVQLpWxmHW7HXKoSCY6dOCsGN23ZnZHf2iqRmWlpYfBjFUHbCpPbhShVH
D2VTyrRY5Mw7qL/hscfzukyAj7BKyzId3IovNqVMDWNYQ2SbBzgW81pFCF1VcJ7v2kmzNqtsFglU
uMbGW0c4mqrTFGF0SUjNzTOr/0KW2mOPbWIZfEsdmYQwsHWE4cWbBuPSHCfZ0LRHkIgZcgQHXUW3
bng+VefeDFnBeS3TpvgA35XKjowgy4lk3sx9vYQGbleYvSx7U5R8IquiaeZktURxuPxdhXNijsoa
fO7K8HT6SAvGzoY67U/nJB6OaGhGmALuwIh9VCRsuY0xnG95m23vqbgtE1V3a0jY2AKftuMqRsD8
vEzr2FvW8NddckFJWA0f3YRuJejAa2zI9kDyJgpxejnoTJ+ThESODtamxFVexiuGhiwgE7oXpHmr
cXTltnLLxkCuOReeGLOALsCzzQk7IVX33EUaW0O4b6tsrc+jI5PGeEW0dFMWNDXc1XHSdks+rvUM
rIf1CBlCdCK0yGO36hq1bA5uNNyGOPAs8GpPbFg25kdLnUfv3ORk2Zx4Dg3kiDQLhorFay9c3vcp
eU5OW2Hvk5MVGmAUJSZrTRaI3CQ3wKpmb1QcTXdTir1nKps/eoQVIqBQy4jUTbbpJpqJddw3bZP4
QwvF9pNkhBNtzyTVP1C5zZoDekJkBpFHmyjps+zI8AkDO8zLN0mxKLICRrdjVckm0UUx1E7CNgeh
lcQDopt4D4bI0YFtr2N/vHM9uHAECgFlFmBox/V0POopfsZA/0ATNolOUuByLnAGd51FjexPdN7x
o0pp6PuLaMiRE7uAke3TH0GPw9wiSaQH13TARYJw1j36UzfS7WgrfGvc7uzdrJskmds0kJL3R8C5
Vn4YY8dkxSbSDQmUIqnBcZAwxY7qYS7WSidueRyxgIxEjfNc5uEaD8kpCqnPKuEocwvGM0V5V/Uw
9bKwTaiboyIhbvmhzaGb4da1pNNZuM4Scia5d9YIxyqezaEDWuH2wtokXNfp2JymXdcHHqc3TmbT
ptCFXMbDTD3Y7DjqNnXdMn/WOTtym91CKdJZG3LkJYFMuvoMWK/vm2h2uxwWLuTd3eORkJE3EJME
+UzyI6P78hg1uRsVFe4R3p3dmyfopxRtEiRp2qzrWJ17su02bnKx4DmlqDEdrfS6L1gyHREyvqvb
LHMsKm5vUH5sW+JK903OSr0uhwZ6t1WQtpWbE7epdHM8TVERQSCV9ybxS1Oi1ZLzZyzvD5Iem0k3
ADt/gRN+AKJuqHxgja1qATcKu8nccrALXNLTDX2dwKmlYl6VUV01ftiW2o2QxmwunS5mOHORcQ0H
raqF+CoP27NqyhK3c5DwzZK7SjWiDEvZUL0uxgV6tm+BBfCMZL6wN/eENzaXjokFw+VUURzg2aPD
GUoKDgeMIrg49BZuSqqChOuF+rIZCr4RUF0bV02f8QGu46zFfNQYjZrNUuOI3BWSk//i7EuaK8W5
bX8REYBAiClwjn3cZzrtbCZEZYdAEghJIKRff5ff6JVv80V4WhF1EoOavddezX7VMzJWH0Pg37Pw
jmTN4Lvh3tol44bLSFK2nbgVdu4+tC7e0/DmcXSUZbzqDsMpDqgwbXPLEZBLPtZ7vOfhGSe2uPd6
O20L1yfFCt/puvgY0vyehoeSrSSaqO2Uvfl++XKFUruoPsSvRnT2v5ecrvbC9g4/vm/wbpa2WJtF
5h/j+BXvOXgF36CG3+btlE+ZbonIpgaIxM+PfdV3u30RDPF6pHenPeeqYUkCAddRpB+61xAm9+8X
M4BrmhYJcacFzJpmEWZ4kBVxrx95dvjN//vXC681yejqTkmNqUch4nAaQ/mhF0Pee36NxmcLBrHu
BI/K/GlWh/hJ01h9qAwi7wl4seR+ddtuT/NMZQvnajjCFP3HXE9I/e5OlrUjkbDSnsbqMOeyd/AX
T8THZuzkzfj//781ic9JlMLZE/GKg3HlvkBeffyHM/Z/vtrIe7Ovza+wzKqCPYUqi41IhWkr8bFa
hSCX4F9PXoqNJmTFW48Kdi3ehb+p4R/TEpL3FLwkarX2kmynAeqZrvactziPPza8h8Psvx89QgbR
jzsKq0rnP60iz4rnH5NXg33879/mCpDyoovtNKYmbQ6d96e+B43u/96lb4vuv1+a5D37S2ZizcVC
2Jn2styf+KZGdQ40l+ZcGI1b8P/+Z/6XhfOeCdbvpC+yCX8E0mOSbs/LoZ2P7WNMMPLe70vzvnKO
4teHYR47BhpYWy/h98ce/d12FROOA/AZzUkfOrSjWqfOqv5DFx/8Gv/9cWtdpE6VpTntYtvPirO8
gYFx/NDNh2yJf/96UITSaLw5OR7lObPiJWZT+cFP+m67Rq6KuADrOWnGq1bJY2pBSf0Y7Z+8J4LN
VahcxXp9SlRi2inquSE6fMy5ibyngfVFIU02UX0a3crbWCrZMtjkdx9aMe85YFsWADmbgZ2naY5f
YqqP1ymd/5Nv/f+yld6zwHrifbaBrHwqTQY9ylvBoZH197ET/j0HrMgywNWhrs9FAuh8T34tcv7y
sdfyrtMVWZ71yM+ozvD56mWzR7ATHT/st4/9/Lt9msmFLDE19bnUagYBdzoov6OZnNnH9up7uy9t
2YYqXtfn2mbNVOc3Mv1gJfae/AUjrtWFHD+tClx/b3yI+WOERPKe+YUwiLHn1Vqf45v1kfBZ0Rac
+Q8ul3dY1JRK7mJYig4uXNez0U8p/ZibIHlP+0pLkIqIUkVHQX+Y5uSumMdPH1oq/43yBRshbshc
dDndVHZVaAndNfdqe/nY778rfWedrZPclupcLNkBC/XCFjdvUr3/5Cf4Bjz9D5f2ez7XmAhdMN/T
s9KJvXb9vqsHW6XDcIJOteovg4qe37vY/+fmGtlE/8s/+m77ViHv531aJdrWw89Hm8lR5vokBHad
PPP+ELJZF4W4mmYmK+72Ywpmri6L1JSrMxrrSahGRrGHC+9D0v9DiAftbk5BaRUNmUL0vkGRo9c7
QTOm73fb+4xejqSoVtGYKIdkbFJSj2RojKs0CqGF4tM1Zb0uwz/acLVlTSGqUV1IFLB77gIa+mro
wrp704pApuMZFnJ+H5tSIOIHNt9hPOzcZPWW0KKpA6zhxXWmBYX1vQJm6VQDXYHc8IC2WuYXnSs0
MlM1sb9KK/xns63F3lHQfUmz4Q2Jdt99Pl7FsB1IXRIpsfM/C0DbamsOk6WZb0pGB/59HgtR/1LD
hqAfCDmRE60auH1N4dsbSe9aRxWOZoZplG29H20mugrCyf4UMbLJT0neH7btGVZa3e7Uh1J1+R7L
9DZjO63PY7lFBV3YuoRrpATMbUX1Tu+ndBtZl47Ek5ZXdEUVxhTrmIIBbnOsA11n8DenhQ+dq9Hv
Vy0QkmNY8GTrbKqG5bSCbmQfr/qiQtmIs4Sq7QZfa+FjYxgqu6bOEqm6Tc35j9Up2vkQj+rXNsZA
ztospXiIJmf0la/IMX8grifkLvacbUMnIzQqxbn2WwZHhEirTd5DocHwvfQ4ajzckMZ62M4pXI1R
jal0ieI6UHL4nytT4zK0yw4w+FJBgVR/yY7qsKGVc4EksYElbzaQcpOzT6BiiSBtwUGn2vbtFPAt
l+WSlwDS8gsVM+ONoKI+U8HndqGHVwZoSkjs/lZZ7vY23aw4eYMz6oEuwzZ9OY58mBmWw5Jv54mU
9miXgRc5XGJ5kB36Gs6+M0fm5bY+Iho/XqbbYRqvHcD8pmZllaOCco4Q0iIFjkyfMsEMPcNgRRy3
c+4zoNqpg7daxJjZ7QO0W2mw1IHJSWGylsrtZy4TaGbMXhX6uSpVxjre23L6id6HSWwaVSx7Z6dy
sQ9iSwf6BfSsVZ2nUEEmVC/pUt7EMsnFXca9iL/HWS5b0RUmWYqHFZuWn2bNQ37RKpvWrzxRLM1x
vImBlk2lilo/pM6J7Gcx9T0LTT/Uarjyft/Lm9SMxfJt8jSULTzvU502gydZDWvnkspfvfODGBqx
CvazJHTVX6Euj7zFdAl3F3QeS7gHq88y/M9LUvxaJrPHi8p1CF9ETLOs1Rw76ddUYJlfDyKPD65O
h3Oar2x6ZGar6Cllo+afV8GP+OQh8MgTTKLhG8C6NydierHezfNfgckNv53oSsLVskyyv1rzOjO3
21pXeTsVpMi/M5oX9e/Mi/4BEvLkBmOk+AvSFtVMvhy6AQZBSXeMkfkbZEjs8RrmQeSbrMei7rQE
s/9TFbicH7KhH7OLX8YtnJKVT8d1HUxKryp6iPRrSnvRf+ZrPehWB5fAE3FKawsRjaJ2v9mjLc29
TaNLL0RTLV8Q3NEvjxss0vk55WKpOndMO85OXzLDz+BPZ+Z+rXf6S8ITYG57QIb+kR+pwVHCl8Of
aLk4M3QpplX7rZhgcHzuh01DXpNU+/CFM1sXF6W1po3rE0N/cl5Puh1mK9zUsDnrUwQdFeS4WKms
65zP06Rzds6zZpbR6+/E1XiCrkyHDHaGB55iTAZrmulI7Hya3yx5GhjaRfGwegjTTqU2/keeBk8R
rzYg0rFFFAS9R7k0/Omxhat2kjxXLVW+XL6GlZQlDI6UguVZQ0SM48U7qGS/BOTTmb7hq6sOnPdR
+2VpJodr2jdAvHf7S2TODZ93Hutb5HAY3AoCljX1Z4mfevua2m3mBIN4jDtPs89V2UAAOpdXss5q
cdr3gcjQDJlj8dYfdgB0cSDLqr5O+4BCEXI2zi8WUWtJE804Js+0FCbveEG3pLPpntVdFWKcXk0a
yXS9u+jrq00tSd+tPu/DHUFizlOa2Wl8BnyUB9GMUrr6DOv4wd3UAm3MQwAuxs6FGHHpub4vV5C9
C37cqSGdRLtEk7m20KZKIF4wth89JHTRZp9dKhQUGXPh3NN4pFV+vWBuPD0ssLsb12YPBVJ0YC7e
rN7U2SUjtXWPpV2T+Z98PJi8o5JYLLSZK8l/E8kiloOCb5s9LQMb9zP+smM6lUoU9oWKnfc3dhgn
coGSlsr7zeRI+TrhTJK0QzgT6f9E+CXD2Nzyqby2yzgMIDhDhoWFwmCmdMMnF/S1nhQBcTgHkTg9
WY3ow2Z3Yc6f56RmN7uS9SvLBQBf2KSX/Zci4zL5C6r98xvp9RpWKnk4u2CqZ9A/j7+LXVPfZQku
wHafZvFXQ1zzqiDDKK8pjues2etVhOvMz1+FKaYOdsjjZ3Q18EiKaYJAQmmiqtr6yLH0VYrAhodd
H3urLYq1J5FjbHgeXJJ3fhq7HK6en2g17/5exjwU3ThOtnxW9cqSM18S3fJjyRukSaRYBsrLNt3K
aH+YKUdbxiYYqbQOveD95KD7fOIF3BQ70Jz6W4//cB8HOXQjaidgC7kgRzcVJnwTxgyuVZC2hTtY
ApJ/uDFHU0z0niuRXnZrE3IFna0mlxUMrOu6YsVzzBTMYHiNXf8lzbAXmzpPdqwHWbZ5jns/radx
7nDq2PUhJhs77aye2y3t7/SUqBd49u6P1YYjviulIt24Lr9iytcmqH78gWyV6a7wAW7n3mIkci2o
CQUqDncsoUtNSdzXNRsgH0WhFUvYFzo4DsKrT2AdNItPii85smLybvQ6m3+xneC8T6Ddu9WTBWV9
Aml4uK2JO/a/4Ne4sakxZY1dmuR7ecsqF4/f1az8edgdqMsNh0H/I1sd5e16JFx/4hKH4Q+yqL4x
NtGEt0qEDY4q/VDIpRGm0sNNzDNnOnCO3HblLVX3XqEY/Du76om4qLJunrJB4VVxSOplnaz9U651
f5xBjJznz+CsuekZ5gn0jqdjv1+pNYTwUMG9QXfmwGD+UsAqZ2/Ulvu8Ice68m/bbIb0x8jJ/jiR
fH3SxkTeeFiw2x1DiHjQX0s2rtmzQyBj8o1gFJZ8LShOUtg2OVdCRVtIWoa2Gs2et4NGAu0NH6Np
13WrgHfTbevbKpb7mbltmq7QnER978GJeapx2Vam2b0C1WooH/JazW2okJhoetDycH5vTTJtPejH
fGtzE6vTQevxEtTY9n7+rhBf1lTH6C8ePLppmb+CjRfaQJaizXkhKMxNPOISzFJLXF8QdLGpT2HS
toVukIVGZW81cgf3OrtDcm0SOm54el168G9Dj6FoMVN3yqD7baU0azOSEsYRhs4vqHp/UFE+bhmC
GTKHLVqENya2yg/Un/TbMNb3O6nbZc2wM5CFfcWF3Oc2ThOmR0laPGfKrxdkjAnTZJMkV6LQdbtB
4vpkU8lukqmaTZsOywP6DLdf5RIBuju+WarWB81XDvl6BivYs64nudwTpX2CuwIOC7c1HUg3Las7
zmU2FvtjNqcGhs4Y3NdfCjZ7ft4lopee1pyTb8wiNqizRQ9siY2Jow9h1n11Ts3k80cMNMn82Toa
H8tCyuxKy2VJjsa+wRdzgRMXigtwINnVnmn0JnEe6tseR6Y+WlYUw1MAsyppD4rd+9lGv0JwD111
7lvYZPaireps1I/CAsPEyxvkeiIBum15hgQyO7GezHNn0j7XbTZymd0Xm35LCqb2rbhmoO7yoa3Z
Xuad2tY02/Aj0IzPylWniUlYczVRQRr7RUNBSV4HS5c7M28o61s+TEmbTbAexNJlx95UnuKQyDd4
a1wP1GsUldWRohccHCa58AkwHhlLpEjcZcTDpJ+2BRuzzUu6diLwbb4SB+6T72Vq/H7OKyEzZOAY
mOtlxUhYFyrJf9V7OTSWZPG8se34Ns89z9HylP1kHzaw9XDiGZT04w0Ztcfsvw+PLLwF70YTya1l
TKQnhuSkA+UbSt3OxIKUr17uyXARdC7dl0322f55NlvWYja35j+C7P3elseYdFrwl/rYtmbXyZ8g
oOJaMOlpzDHxa+40jF0K6PpR7JE2RlfrpkJDvoL2K56dSfPrXOT+6li2+uRVRW4FpoFfJQqq9gjT
zwFG1o8ZIK0nnuV0QEyBey79frMsuBlumB/C70xP2es6l4xf5yOHvCBONtb3a5Kbp9TDfxj29+U9
nEO3htEAF5UtjVcoW9bXAZCTedoTDYK5O6p2S0C56JPylbHZNmFh9xhDwmMAmbvENDYdbnHE7Zdg
WP6C0304iXyiolHqcODeIOwkL33SDh4JEJ3A1sH72TzOjH68HrdqOGFhIDCMDuEmUvabscF9ArOs
uKGpwIIj0rRjSj/J0qiXLMrjkVE9fRpSbUGk2qQQa3OkY+1tM6B/C+eA8MVwTfd8eKXZoW/cFFjd
TfNKWxW3eJxnM5U3AYTc4sUnrHoepCcIGsjdXCXXvap2L5see4XB+CHw9Pfo+uBeypLS0OyjOhjI
ydnuQze+OVxcZDgijICYyYJGVvS6WqyyYyTL1A10z5KbPSvgLwChtE9vDM/6+sEmh3XnHc4V6Wuk
MqdtHYrd3W6FLocf6MXUitCMPMmv9ajH4m46don44mHecbRm2rBXskmdPq5kI/oE45Eww2TDUn5Z
kr2W3xPsTISwlWEsxy61E3fNVo5ormq3VWNrJKpu3/QkIUQ2oQzb+OtgJVnv9mPZ40/ErHkU+Nyx
Ere3xEYudTNBAjed4AvV51eGyXH6dGRAs07LXBB1dhUOvg49+lBd1jdC6WmtVE4eIRObylswwknW
ZfVR1pcMQsDj74hbVD1u1jGdtqEedn5jV0tS2sAih6H+i1MuwyeAPVUOXAck5HhrrbQ4ifhcoYbS
Clv/WQB+8d9FKepLsWDoS6zy1ffMEpH8UKAMAPg5lhIZohir8BarA5V/02+7QAKM2Y5uV4NhXylc
Ktwr8zxl36xd63zqympNUKz0c5nsz9TH6RiaJM8rgiqnN6qteyLzBxvZEf4WMLCQv80IfeaJTQji
/BwkP2pYaJSLeUJqeSmO07zDr/iqHpN8eaLYnziDU2LeCgTEI1WAv/kMof71RFLur4ngIlVdEc1h
lkZSSgcEGyzoqNG+TGsbUKSisEbd4/ynyaFE9Fe1GIR5lTZZ9vMyJa6+WFtvJb5YrL3p1lwe+w9R
l1DXUS5q+8N5se5nPaQqaWuxZbfjOvS0XUHtcHdhmooBn6QaIW+1mBu1Ru8rOqyVwiDpdYuw8IHk
f+3vliFfr3x/sM8ryYOzjStj1I9BStkYpN02kDkOG0FiHpuWc/AM5cuAgODtEokF5MDrrWqs86if
G7c5bz9Vma/43x1hPewURZryjnrYeS3NYJGact2jcbwbYTaHVUcyRW76CYnDt3oIy9cax6fpiHNF
Jpt0BInn1co4JWi5QppcHRHr+qrKy6y6cbhvpn+8J+MVmtqs/r6gvK94W9ZDOn5GvBpHGTRlio5b
g0VWkpbhnA7AJxJIQWPFs/GBTT6NrcGGfxFZqU6yH+mMrdZvN0sKTO4eCBwpn9h8UHHjd1P/BLb4
DakvLqcICaIQNSxIPco/z/nQ/4BDC7qMQeGYHCcj7p1La6geYJnjL7JivNUxIEIHQqX0eqwMkfer
I1bem36zt5vWy/QPIs/dn2QV1nbHluAzFkf1Kra3lkIINn+WR+FfKSoa1w1xReMJpp47GukrdYb8
vqbNpP2A4gTD9x3xjezABAInoQVi6aYHD90UMkXZG3YJKwPzKnysmryEpuKC4VBt78jK1uSJVKCl
guZWzcN+2ekwOImPsoXUwqOgn8bTkRI2vZUNdPw0rGNNTxn0WOvfA53P3iYcWOwPuI8g39mUzBan
GX1fjqU55s9mRHN9FebJNvmEA1Q3+2aQyzjkG//FSmXzV+I3vrdB2Qyte1XI/Wimncnk+zhm/U/2
VgxdswO+CS+B6j9OSFdcUqAc2dCuqhDbdY2UG9bW1Kg/S4kt2zCE0LQIukmLk6wL9v/gbEEiXkJg
Jzi29gX6cpaS85FXvvqmh6SGon6se2DdSa3g9WU1TDc6VEDK35R0WX5JecDIEFgcn+ZXeA/WE4pu
7sn15IrwG2DQEG+NzPs/istYl0i0D3t+p7gv1pekT2n5J0MITPkbYAkH1jcN5V29GIGzI+WhzYds
9U+m7isNpRKmpcVAh/RpTCjFfAZFTXpbeljknuvd0Lw7XEzJaac7+hCptuMZLt9Z8VWbev+UJIX9
yvoqewGbycWrpYes7TpZAPUcUh37iRYMFtVx2vVXvHNxO2cCRE06IVIerj3Fcll4Xa9tqdGzNTrp
xTdoz49mLSFH1Lrw9NYcOnmqqD/uaR05Oy89zEROsgzH1YqglKtMy/RSIGUcZ95M7CtHAxMe9bBA
D7/vcLBqyhXd6rPfYFr8A5Y4QBps8AX/hmEHnIboHvAecj9NOBZqkpEFNQiaIaCh7oUfFBUpATiG
4mpMpzKB4TFiJToDYUd5KtkAJNBv+YLkncrE8SrXqX5FoMAkPudsga3BgUyRzyMepCHjW2ne4tgO
zjcGaC95RCFYFS3ReJyXZen9cp7WfuJtXlTa/3xjb1+WWSp1e1RVlPg3RGI/o1X28pEMlb9FZTmS
M2M6Wa5BCq78JwxX5hOOiXk+m7KcbJfzXWYggCLq+LT4FIcIHF9u8C0AsPW6XDSwIw8a/h6C+2wT
Pu3tXG6ZvEmSXcUrGOrF30mJILBGIuz0dojLge3TM7wO4dOTqIsNHabzN2TJUMLycb4Nmpefwcdf
oXmBYymQO1iPkKLqvyURAokzg+YrvAA5PXZcRDbNfjtmhrxCqpOIwLqs3PR8mTFzG3/wuFrV4kvB
woEJjjYAJ6bcVcvXXsORH3Zc9T1M/xiQGk/1djmWYmVXFVLtEfbb75SNTVLCyPPsa/K2CZNpHwZ0
7iv6Nhw+opuirf3FQWZUN/lyOIltjAnunw13Z3/RxqVDt8MjPgW3WOVF9roUqNC63deGt1WxU6jX
HA3idaQwXupS4BnjNwl0rmjUvHH+kh4Rp8eQJDS7oVWmylbVucy7Bfju3i7zDrC24TQcQzdBLps+
Fno17BMibsa9CfA116ct9CVa4TwWqGBqnblfiUFOSFNCvFR/QjrTXl3xoH31i+KP8l8tClR6V9pM
Vm0hK5E/ycGnsAHXaDP4aJX6HGBJIc75ZFMVmhL2ETsgeT7HoSmkg2EMFvWBonAJVb8iKr62/T1f
0jFesiI95vtaY/LQUE08EgA0N3/Skoz8IY/9DKZdn4r5GlEMSf4EJXBFsacMiR4TzTnoMxJJvTmD
u6lVizlhuf2cvbIJIj+jY5dEAhv8lkr19oUoWqouM7We0NSj0VMPGxBx0UIx5OzWwF0oy29Tmpdo
Z0uXzNcjmEP7T5+H2nY9pb278jivfWdKrcVJEsLWLkfGkhPNalTgZ3QYEq1yAUNB0InlW+Ad8v+W
buJjfdz0Lq1YC+XTUJcdvEVSbKixV2BoYLi/DDd0P0hEzeJ0cR3mYgH/ZEVt12CykIkGEug4dSuW
gTwXx5atf6qxFDJB75AVjiDBGbY8f7VQEgpFgZmvw2WqUCcWbSJNfUVznYfjIjJG2OtmkE105wEw
HBp/+FhMBWqQgyyPZTXK42uCv6ZOGg4UZNnOb/7saHx3FvfiYXvr2W/7ZBEHii8wwGMzhX4YHoPK
LJoVsxGKDV4IALBVi+lh6V2TWlXPv8aAfh5s1VCp9I9xe7KiGKhKNEyLg1p3R/7SYm5svWzsscTh
MaBUZFP8LTjmaz+myS/iXAzFnAAgWjWZkS5OzfipQLmPvZzXVVGeNUqj9Q/XRelZ47Ia/uO+Kjb2
JQPYPCLQCBMt97OGQbF41cm2JE/LgBHmp72eVgsPjsBk3lb7CqduCEG1kReuMMnFIik0OZsKjQ89
IRl0W2+haR1K30ZMRRcF30FTjVWXltSxW68xG71Ddc3oHcqiwj7PchLmphqIXy7JJgf1g6QpcCv6
VrOdt0UlWyOr3Cd3Swq/tU/JZrcRZxySNtsalfF8Cpti5mG0DtItVabV/iVKkHRbllqMLUciZ5gm
mSFxvxi1uv9CAJq2+YzEjmmPN0lEID1KVjh1yovXAwmopxDa3mbV4bbrsMw1uTaYG/krKWhMXzPu
yvJmFJhttzpVoLScoJBPDUCPGaMrDLTsUSbn1eT51hKqpqTBnrun2r5htHMJw5dzmkEssJ7HJMME
k84YWoZGIjSQNWE9dNkZXpXFtTu2Ol7r4kjSGSaFud/qRpAB6X9AJbLprsyMta+lRU7An2ooNnWH
wnaszrLkW/3sPYaNnRyAe0NvC4rl0zjPkt72g5zFs2d4MbchZ8LepBtCooDgQXNxJWyI5dO0VWq4
OSZTixc0eoBXAaWjWl4BtTGFGUwB18ExbTdsZp20cLOhQXeYbFesPgsQXN9Muavv8ORMbdbWNSxd
1UlhuGm3CwowgxfrqkmbJ9zTM6YooJdhOIzarQ7PBK8dcsG65CK+YB4IxHfHTj7XMVZ3aKJpcpsn
PaD1hqbwY8zfBtMsv0onSvWVmKq1vItygZdAlofFfffjVgPTFhvMcM5u0EfgTeYxnMDUPgeNMF0t
22H7aJT9ofaC5U8LjERsfn4zL86AaRzlzgAuxHqf2lp5L7qgzFtGorP0oTR9MV9gSBr99TrrjXTD
HvR8l1s4LzVHL9LsUkRdkrvEZllyxrzdjZ1kQ42GU69WozYiaiT/HNW0Fbd9HKbjMyYthcMIifcm
/iZzSYafWiypvKQEst1LOvqw3sMBw7gvEvbqqGrmsjjusiKx4W9Yy0nfjfumqlPcSgZQsEYh0mB4
vWFOOFoL4urqivstVda3LiAE92LwCFO3xTwXLXQeFPyPonijiu/sXIOl/yB3pFy/pF4M9t64mM03
FSIc49t3rnrodmoX9na0VTH9BJqYAJItWaItYHN0Mq2dsc7VCTW1wNWII/StwfdG+8c6MTtpQ5Jk
BtuErQbSH12+vbtaA79CDWHK+tFWu0xgnTFW4+/t7Wb8XW0AoOGLUA6XdalDhoEKyqlnYkzuNtTa
GGmZZpMFzEk8QeZZhRlB2pG8TMAUI8PaP+S8cv6M8xO2nrucx/2Pmw593C2xUuVXc2y0QNeyTttN
AEh/fGWV0vvjmx0pubZq6xsF36a1QRk6HN1MMLTCZYtZ/BMLoa5uLIdo5gHjPgXvBhTFEZjW+l/s
nVlv5Fa2pf/KhZ8vs3l4yEOycauAJoMxSCEpNKSkzBdCSik5zzN/fX9hu8rOrErXLaNfGriwDThT
ipHD2Wftb62dIVdZzGA1rf5lGLTG8fDIGRM6f52h5LVNfAfxIyiFRuaL36VAuiyIjIshhtQdndB9
tGvdxTRR6rRmkX7Dtql6L8G6anqVAxIjfTCOdnhHQYrQiVFq9P4FmWJNNE/11K2pZ3F77VcvyiuM
Sx7zFthwbmeczsy5KmdTxZ8IC6Bb4w0T85iaXTH2VpL6U0MUPgWormZLbFoZQyVt/rNre5KmNcvZ
0W+Vva8DtyFsOn0T+mR+y4+SR2uX4xRH9cGNf1aY2XfPdCNKIlBvKqNrA2SCdcAvoIXa4T/DYdbn
pTPzPZnz87zRVVoN3rrE1g1t13LYqJAcgz8H430fkqUWsyyqsssD3X1OzQc1bv8czvYdpGzlcpwp
uvNAJncOakVi/Tk3mFTfAcoVwaNumNj2lvVRRz1yR/2q4zbd7f/4nf8ge02q7yBlNDCjB66kJ6Jx
+TVxlfSXxaRVxHl2gGYo1GPKhAvbbYzT3KHZsrNKNd2nUcJx+uM38SNw7jtGMpqRvROttbcVg3nz
TYI/6woOtvEp1Gii0wB3Dn/8Sj/iAr+zIbRNx6kmpdqSbdHY9/1ShcOmjihwCULozkG7JJnklKPz
Uv6Lb/gHNPL3QVspqCPLiGFtlcN4mZ4EpaBBZP4XH+hHz/4dSFkznLKzY9cCgipes1Y8Tk4d/gvn
w4+e+/wl/s66Tn3eFHUUWls6z+wU2uWQDLn8k0/+HSzZC9GX1aCsLeJzAINMx0MgOf7xYf7RO/+O
dA5n2oqWm6htpGsdi/kYeiJm2f9zz35+1d99L0ZWS0A3vhdjLYiZ7l0Gpq7V/R8/+Q/OUEt+++Sq
pXdazymnS2y7xluHmDT5uloMRmQ5RlF79YCxYI9fz6r/1KRJaX13C4idaLKJH7K2TPa1nsym7a5T
ga76xx/oZyf1P2Fxv8/bstNFogdF5rZw3Bjp2S2Xia4K/7wvolePJiU3f1OaolS7pE4f0jV5EJxp
1j7skiFmkxLFAYNG3+ZRxrXh9Ta12C/v7n99mf939F6dfnkf3V//iz9/qWp2+VHcf/fHvz5UBf/+
1/kxf/+dbx/x1917df1SvHff/9I3j+F5f33dzUv/8s0fAgryfrkd3tvl7r0b8v7n5+cdnn/zv/vD
/3j/+Vkelvr9Lz+9vBWQI+x22uRL/9OvPzq8/eUn26UKN7jB/X1q7Pk1fv2F84f4y0+76uWfPuL9
pet5AvOD4SoLMhBkS9nuGQKf3n/+ifygLCg+WxiYRaV5jh4qGeAb/+UnYX2ALlKuK2z2maxXnL9d
Nfz8I/ODw+In8GOagqfDSfW3T//N8fnteP1HORSnCjih+8tP364Vtnl+Y2gQDuHu6DvE4X57nSD7
jqWVT1OQRsC38xSv2zDtsXuIuPLI75z/RZbE+Zbx29n7t9fjBZnEqvN9fGcyyyPZZSrXGflkdpSm
ZvR1XKH+lglg4HfH4NdP+vtPxijHf3wty9G5vF0a3Lb1jxZwIldlHE+BIfRzAL5l1X4TxeKQGkZ9
lYXReDVAwO1yluNN1LTum8qZ09OVc3Yo0A4Lr9EycQESWGvnnZCZeZkbtU8mA7sByJnyfk2HS1yc
895el2m1Qr8TdkgzYibuxito+tpU29W7RjCUp5xMPLDl7sl6soFlLnuzRdk+d/t8ZlyHmz61zXdU
8SronAmp00Fr/DpABr1H5ziLrLTlpgrz9UQNoWjoNUu0a8Yh9bOhH29TtZKiobv6uGeAXMbWLXZ5
K+A14RPm3jXxjLih65FEuR15iLO2Ceeo2bt6lTTrkHmI8R8YhwS4AbNRedIe269sw1EZOnWwI84H
QWhzoNnlsVzUQ2klWb3JUhlerJG2XiZAzScS3o9zbPSBGeqjHyX1s1bQJYfevU1NgklLyz4uM1Vy
4tIfbeq2IVdaa49Aqvgkh2H0aRHATgs3J5WI0H4voQ0ZCG3OLrSle07cAdxvNtlNNknlKVtzQHPs
675MUzYSIBtxhjlazH1gaW4whuWyyyLjVrQsLoZ2B5+/oYvWebTY452DXLDJC/dgNGL0WY94+bZN
PV1EX88jcj1rSPmfePFsfar2HRCkP+Z26VVxp2+UyYsbqtA3o6PfQpJ33lCdJ/eU0UtkkG5H0PIG
yuF1CjnVRZc7G7SmXTLpt1igISb4RjMZu5vQjO97kUY+s6LeEGuOIqMbDRHsA/ru9JpmZDKB5hqd
vA1lBu9diLdUFVt6Jo1fDP1O6ulX3VBZkIXts8UfGMl3Ddn9NXOTY9FHF1GdCT8b2XmNcXMftYpM
FFb0ZbyMw2zXS+1ITGoS1C77UWd2jNVrwqaJjqk0Jx2iL+xumt66TrTqGW9GDbTCNk9O+aXuzu8K
bneTzSDkGbwwqIgDegLqASI5uewbydFdHfamiduk3mA618YSR9cynF+Bxp/myFC4NeEgMpklvgo1
UhQiOrk2WRnMI/AqrQt9w8ZjkYWlN6voMgozph+0xnOmu3yAkA1hyMvlU/IaWubZw9PTfZa2TzvB
M2uU7ELnpdVkaICx/bhBmJp8DuxtXCyuH1bT4ml53nlhwYWKUZXOOwS+F3b2w6TzSUu7OI44GDxT
r1/diKjOn+9V/6+XzavkC86B6mv//br5zVL7/9HiigsFxPdse//x6nqV4Eh5KX6/wv72sF+WWFd+
MKVtWMgyrjzHsf+yvrrGB8gGcTY0uK6js5z+fX01TB6hyDRgFdW54M/Jur+ur4b4QKCfslzdcaAh
bTKm/4311TLOK+hvK57DCquQXi1dSQYKCG7A366w0o20SlThuB+6Jr4yROz6ddWJuzw7xVF7veKq
CiZlX9aijkC4ypqYFbUTYQd6aokiWFMIR5or947orwwJQde24+dxnRfPSa80p2q9qoTsxoT7tZvb
7AYGEBVeJG59GpyVuYrmmn+2u+SFiS9ii3phPceKgIrSjnoYFW68Cekgzjq/Nu4kvGGYX42wphGV
NZa6a9IGzW0KK3oFz13Un0o10MK2geqUa/jLkAVgYfhLykx9NchAPOhrkT8h9elB30/FtTPQN1/i
Q92gJK7mdN918kq6II7lEgh6UV5iSOE15fxVlSL3F7QaL57q55Au3zW5d6Vn9Xrr94WdHMN6vWSg
3mXpdGEw9cNLUSbppgKQ8ERvycC2+nhjmAg1+pw/1yAI6JJpAVPRFJtQDzPwBfokSacblU9DpXqF
IBl285gd7TG7ZFjRxqBaZvyyarb5VBVBaibr5TBWmyrhft2kCW0UZd/FZgFunRUahUXa7ynVTG9s
rPbRiU/KyB7wnNM6Vgiyjnsyq+m2KeFJw/mpd8yI+Tr4I1JsGhd6zCJbFBtREaqtr4+6U+xHAwSl
jyevG0VWe7RMMIzNfUiuiHaPQDV9yU0IlLmR3U2bv0RN/EWN5gk8nK5TZNyk42yf0ma95VjTMjMq
THHGZB9zBu9tK3t2NnRpp80a6jd0eZKA6YEHpyDP0OEmmbQmfa6U4y2XZNz0TPzy9HUcz7qq6SdW
LFhIO7Up8KBEmDIC8t6yDe05xu3NoUnnoLFuhyz6TBN+Oo/3413r1FDDp2bJnjJ6NbseBCxSmlek
8m61E+NuMbU7EJjDXIiG0cvlBS4i89yeJsnVBE0fi966yEtC3qcZkHmaV28RRr5JmTJZtyrcx6k9
QnrZta8l2nRhl3N8HbrTTFvSDo+M59Z90O2PRiWP+LSYZz6O/M0C3lZH7atZEGFDc/3jmBZ4nfrp
k5217KpqVvo1Mt/1NjxCx13ajTPcr/CW+C3mxAcwcADxRyCVuTn0YigDMNlTMvbZsZmza1O38JxE
yVtpGc6OYm4nhmbwKl3/2ozZrbZm8rJpp8G3p9JvwBPOLZDel7SPPMvBmZF3FHdtVW0YqLRLazoU
lXrLmuapsOK7eSyoYgb25R0n4HaB0LtqMRDBoBrFhZMwh5fnURPCsRgOwj7OK0C80+ZBN7nFKRrt
oLL1GxpUnGct9BdtUPeZ/t5mqeiaL/FpBbTuBOQSwOfTFAGBFdprXBkk2phuK070S7OdvXLgY+2q
dChO66G6UZZ5EedfrZwoln4I1j7WbzQduZXWjYHtmIqAAA6PqQThy5Seenc5DELft5ktr6Kze8eq
7btE050zjfBa4Nc7Jux7t6RIYkBXokguGj3mVumsSfIewXlCqwUDZ2OBjwAZfHpchBUwYQGY5Eoy
nGpbjGyXgc3pFyMBtzechNIb+eY0a31c5xUETEg/i2MuhyTQ9OHOtObiQFf6DhkIajJM7ou6ol7W
Y646mqdDFwe46ZTfadl21O0WmMp2tlpvfq3PLVbH7F9k4WqXhTNRWyM9SKa3DdXdOmSHqEThn0N1
UbXDc1Qt5oS5cYw/9pLIB79fpb6rACa+Ahfo3HHopjxObaE/O8tZvSef2XhaLHvsPBD95VOSY6Dx
KZ3SnUywhK2FMwYG5TXF61ptaL5V26zNHA/rWP215lLbL9oQJjuzsIZqX7E1sDyOj9h2NAHbDUN3
zk/NnqDw7cLpbN4qJb/vVCVRJl1V5SedbkHpc/Ua6U6P3EgEBe3tyTPygvlIo8xdwvd0+t60Y5MC
Yp1tlKR5rOigOmN4Si1r3QP5OYHlatXrkrPTGuYFx03aPJx9i9bZlxquAvccrbngbJNkM+ro1pWE
fg9IehesGk2U3zlA/fi1++hEWz95iEbDfpFaB9dT2qrzRdS7JPOLYiD1zoGbHUJrNw4188wIut5x
13h2R1lUQZF3+WWsN4g3EYx8prcvpTtZpzVLlv5ou705ev2y1AEmKufZwX7glXqi9rPRYERdRJY8
jyWVq9CYNuiZQ5LvYQ2zm7psnUOXTfIzUVPORurwZUFqmdYhklauPIks8JEBbV3h4crX93W2JFdE
br+ZWVo/ZIa2BjSx7WszpemAmVM7oLSuL5WKDL5uVRA/kH+yMvPJGcUarKIyqJJLeDS3DXIHslTL
e/zC4MJGEGNrfuMLz++nRoS973JmBak27mmwuoEaoFdxe4zeitMp6KDxPrqT7YkQ0bIHBNlWmkho
VrJR3CgZlq/NWvag3p3drD6zJ5mIalqsPkTl1y/smeRhzbvuAftaGNCOOne1CsxJwohybDMXs2Ey
yzOv17PJK7ae5BDF/jynxeeGLkZg51xdrWT3u2GBHu4Vve0lJ5bZIz5tvIn08E7gnfEqmddkA0Ha
nuYqE+JGjSVj2SVCKBbgDMyX0iheFrGp8vGt7rvXZk7mnZNA+KXt3DzWTrcC/eLQJPLZm2i40XlN
o+f/KfD/O+qZALdzULeQZX9c4bMpf+n7pIte2vibMv+3B/9S5ztU7brOuuk4kpY4utXfSn1H/0D5
77rK1k12B9b5J79KaZT6QkfhcV1qb8tW58nUf5PS7A+26bA3UKbgoTZxGP9GqY/v5JtSH3GLrYZp
CNdwDBdfw/eCkx6mY8Z/89aGtjG2s2DK69SlBq1atyTkUNZY0II2E/i3R0Zkpp5to0NvzNmYNa9X
velPrjKO5cQaUw0VWTQDTP3Rsu38Pksm7cHicjyQgz6eVFHGl20BmANMR1FFLLUb2JLJpl3ZxW+j
dCDH3SV34k0fy3gfzip/XCOIPT8kquQyEiVxArGhHF9M4XKr5orsyHa9B3pe/FXbg/YBVhj0Y4OB
uJ1LnEGlD26vG1sqBDyI4Rz1vW/nizbtcI0310m1QFoP+arfh1aSP0vCL+8royo3SjfS18ZZoqsl
bwrYfQ1cP6pc6zPOWxs2fWhfJoPkBFdkBys1aAXACcPxpCLDCp2HKEv0BW/qNUuDUuPbKY35MsL4
CIAbG34iW2Mr9DzyufXWm7VS4tWBAi48miMhUreTUJPFKnudIDVnL4ty9y2qtOijoVJ8dqnt0grG
b2uITWSM5aa3kChdmZ1p94SGdhoZFykHwB8yfGO9SsfLuWofl6SkjW8bc5JtVnRDP09LvfLXuSmD
2KTA446v7KtBTelLUprFOyOadHfXAjvQty/Hjn0K+eHH1UU8qi08kRQLRED57tgz6k6VDPONNFnl
6ExTdNU7k3sxu2X9Ke7CDnvlkC+6p+YEGxr7Y26Y4K3PRV5Q9ksmIuxh9zUQJVniYGknHE0YeJsS
60TLaOAqbN1LGFf8LDkt5jdwHGxfErZuPySaC6fI4ACKKLUEBpVd4dnSyeog57T+2FNrnbIkNY8h
28GHuIyrl0iX1IKqLxv3so84FX08U/WXprCWT50bV2JjQSJgKk/b+rMYCFbwVoE3eUd6UXsvbMlG
yRS4kLFMu8c0q7pTETdNA1WJWwizq9PeOvRvHztTK1q0Gl17R3liQogjRPuMt7p4VY1iIt4MauJV
hjs9MLdBsk/pCySptmdV2k9sXTWqv7i8ZKGiQM7xKzG6vmE3M02PLhzGndVX60GK8nzdZs0ehl0b
fbMmwwVp0NU3TWQxniHUjeyVLbQ8PzTMCQRp87zZ60mXtgHspXMYrUSdcs3SWN3NfNafombRnxWn
3AJAU607NyQG1XOGinctF6AT/AJ6hDcJ7BUmzYn2K05VD38DFnRj/YQ6G5Cb5MuCOUPV6DqJr2dp
+2qRHQ4rLcz504yheNMM8QzV2U0P8zTUx9iR4T6zTOOiLPLzfjrq+TFkXtAsc/e0AqDEm6jrzcA4
16vp3FcXtr6S+CAhzX24yHJLpgna3uyE+2WJd7zvNaigmPxxmg0Pr2q7G5qW/RIbrkecKIVf9hKy
jGwL5Wti6AyPYXl1A95QNJt4LXGpmGuiC7+YZgowI8zMAnNVk7yn+Pc+YlSIL/VMZFHQ9JINsWYa
E/yaK8S2MWQ7oE40w6dCpnHLJdJrwssSrN94+SwMqktSLFtMfBVq8VrPG6HVPQ0vmpnoG2q4brBX
L95SksXRF1333Ol2SORa+cYY4XTYlC336TEH+4rdLMZkOGgW+RNu81HvjfQKcArqw43n8ckMo/Yo
wzj+JEY7zQHVijUY8Fp0nLCho/kFcGLiN0jvXzAk5vuo6L/oTWLWvlOO1QVLiXWWEPLmzdTAptm+
DdRTVFbTFWQbHmrXihZr04mU+T1aN+CnMCEEHY/Pqez9gFDugNNEQm5QQ7t34geqnn2y7VUrHoPI
HIt9W7TNRaiS8qbgm9K9pLbWhGBc4ht3iMpdvAcHN7ZmAni2L1YYPz+N5JkFw7Xb0PqQORKUq5sd
+QEtdodpcS70nmJTgGtgxFtnbk5uXmKH53Lr2JlhcZ2a5lNidxSutes4t33dGo8k8IRcdE1mHHW2
kh9dBk0+21XqXDgpvSEPukhTngNPeFP3TnnDBGb7I6Mo6We4xKg1vt2NudwutciKTZeMV4uN79Q3
ZzN6dBm8U2zmyhZf9QZU8JJ3GMuNGq3c8GJncT71s8OOaqDlcsV1axX7kKB5bgyTpR64N7XHsXBx
i4RsVAmKI+I2ZKqMP2st5X6OshD7hLmIrdZUyRFI1X5a0jO4XM3FTZa6up8bUEsuKRsnGm6k4q5C
oMNAGAvycR6HSAcLdGW9EaghtW7Lh75Gt8kI5N4MNFL2WAv0h0avtHcjreaQub4GWIWs5CHVU1vz
48QMHwo9sk92lTxUla6dwmqhNbQQdYxAk2YnLTUwdaJ5M0t5wevpsd6tMZGOZbl4PV9bjHk6NQsv
zJ35fCbksn5JnDLcwqFEZ/4BeoM2/LTHW2Qf+ojSYcyn9UuOcWijQRC3PvR7fEMgUneE7bKDelLJ
56RvP0E5rLt5cOddSFAtQUBF8hIOBA5UzpTdOcgcO61h62eNcblttMlRvuMY54yLBgp0iGVJi6Mz
2isSZYrPTF9ec88RxuwEep6JHAOkbh7yiCwGvyPh8DDESf/QrHRmSq2Nr1x2bUHfsckv7CjFAFTh
KtbhVHYmNyC/MorxwWJpuTW1XJ6nR5Kq4p2R2oDpr90LiYXTlUNiXBpwR4gPYxXG13gLjHvdHOqT
GNyUPWBEA0uPRnUvrXhp/NzMBDZ8aexS2ibXywonfVl2IUC+q8f5lUrt/KVe3PDTsGTZHXZD92vb
5Hg7OAeyyifiGNWSiAFsF2JpyWKwoqHMicYwy8yzJIfYg2QIQWn7hEmsZrU8GStoFBvF+pTV506H
yQ6MJJJOyBc1UjTTSIziR2UylgRjgVNp17PVxpdmlDJH24JZ3cnYRtshTXiZDlhtumrfL6l6GjWu
yLJIxjs7appdD1N3MxFd0fi91fWhhzNL3ytk450q8v5TtGTVbbvgGdoYEXZkYOzmEo8e1+oaFenR
XuRybFWDs1iT2nBLATsRkOGO8TMgOKbwfBp7nO9ZLB/0dG6e0BPqk9ulIK2qXRGOGSDhsWyZ88Zq
Wo5o2yYr/urCfqtMAH2vx151rdHku3DrUt+1qzuPfjv1WmB3tvqyrk6PvaQ1l5cejXrxu6LUAnOp
x1dcmimMpuyg0WmU7tNhnW7HDBHvl0/ZmEgetdmMn9zRfpB0xD1YROuJi1OaXpOU9cnB3+zFTfER
av4uj4tkM+dRd3SL2OSaDU1OQHPU8JnjzPORBXpwR4MDz4xO96kWLStICEPImHLTIK/BNhz5mMKY
Hl1Gwd25VaXukEzqKzYv+bGLlvxZc0IL7rnonC/Zssa7NdOsFt+8jZvEUUi0NCjnz06y6MtFNctx
2WeuGDNmvBr4h7CzLfue1JovYR61u7DUFcuVNlFcRrVdV57ROu512UTrXrByvWuiU+8MwmvJs06z
lc7dqjvtRhEkRqjZKJkFYVRu8nF0oX5RFdLnVdPWO90tQgl6XLmsbfH4KDI3viPTLb8ux2E9rYns
3+XPi2+Lod3ji6+oIaLwbomX7nWunO4KH079gEH+UjRRpLDrj+oFoK6Zg8l0Yhmch7+4vqEWTOor
Zl0ns6eNPkURJlusRBznHILf00szy/bDkK6HeURM8ztS41JyuQzrmVCgZvaGpscvzCxoMiB0vf5i
ak2/n6o2uaqGtroFGWpoZKzxW9dY7h7+WzyOQl9WsP45OrgjPuCtmOYqIeiEsHXNNVfmupaNvjfs
ZL7MWqaSe9YS95/JWzWJXoDgPhKjUUBcK6d3vIyQnSNbgmSv2gnXNEMZM/KOUjcQVkwduowjn2kg
gmwj62Jt/DS0VqbG2mhUpaq6i6JIafKj9yfQdqGoTgwTXfdAP+fqRg7pzsJGvXesEg54Apu/izgz
9xNY0qtTrcXn8y675xVkkW8GU2r3zD8dTkUu2icmkC3YOyQAcsOCz3j7cPVr0Vn8ZNQpMbAEX3b6
Uh8rNyJvIZFxFfpVjp2zqPI23ht9Et3QfOAjZFkNbpCZaXo7uMXXtod44XIpdlObpyeNlKLIQwbE
rbta1mUUY7n32FfqD6kVunezka6BSTSu6efLoLLLtCGcwquwJl90pGoZG7WaJpFIncI/1ze6P1pl
orE1jdPzopwU1r7tOw4NZbxeuMvlCEZ90bMivSSZmpVfJmEXejNG6c4rhZ2bmxi/9Hi2NMzbdepT
cAps6qPXIhmyZ8tUQOBNfNkZMsUtjA2NzEVoyHnGVkcZWdSBPcQt7QGVJQfGZ3Xvc5RVV4xh506i
ERRz2whb/1hY5z0FfnV6GQ6ruK87or0xGc10LFQf7g19LPdjZnc4zpa42UYEkD9iIjD0XZEqnB/N
GH7uW4dxpqta86vSNRvjAM69Rk/2MCMXAx93v47t+p9u9b9AwZCV6CD/WMf6P+Vb3L78x6l9eXvv
vlWyfn7k30Usm+4yew16xQz8OVNfv/Jg6oOtdEsq4VK+8Ev0xf/Gg7kfhFKODUVmC7CU3yQs4wPW
PWxfPB0LBWM0/g0F6zt6GQGLl8AuLc6SGM30fwC7uXuMguFK23aIpu4+HhznYbW1st5YlatuTJtc
to0m8OCU+lxtyZROg5yaaPO7r+2foVu06b+T0ngb3HtA3wDkFMX2d11z3RpVoi2uEVRsMR4zeh9Y
5tzwMEaF8TBkiXtkaJ+3glcWIa5P6t29Q9oRoRyzteevki0qUbWrsrj4zK1UJzCMpQEqJGHjA4x7
0vslPKw4VjaEEA/XMY1dPEgNsJGJO+Y27nBWJEzBOzgxkYxao60YZqM8DLQ2mzbwZktAjg1FPjag
ZwA/G5uMskq84Yt7qQhPOIdXEdIJQJUtHhFj4kBg0fxSaaXhD6l5jXdE2xMhbuXe2vXyBYQgv7Ik
c1BAu/KBoSWUU7PifoL98lUS7vQmstZ6cDkJduR8jhd9NnUAZBmb3DTOwKGiqXrtbac7DGpsb2Kz
B16rBLdHMi+3yjX7U4RyD4VkoD+k8iKv6j3EOHtkSq2PRK/lDe5Awq9NwNVnMYSEEyHdfYwnV9sO
mC0OaSlDbx2lgZoWaVt+Rd/NIG+baorbfQfyd0Svmg6jc3Y7LNTsS7RsGrMZLskVTHD7mREbhuZ8
fyQPntZQyW7Onqwg7M2FzHzVP1gNUVRuUskNZWh8T4qm9WyvTgi7iutBkpW6rzu58tEa+jMsdIXS
pquoyNKHYZq1J6rMcZtiMdqTxqJ7bWUkQVPVqS/XdnxritQJVJGVt2bB3BWP6YrD1VQX7UUSSXMj
sMwSO3tlxs3eKbVLB9VwG80a8Zi6fWMjNyzc/iPhrzqOaqJHaSLitmaD6u4yufRexyJEl2TJ9yrW
NmW4Zj4AQtCp7sQwPOXlMRCWPUBcEPWZ7OWI9FLT8r2us6x/TtKo35Vdj4aIAdhfSk17tVcqH2cs
l2tKyZGRApxPCafV1jxHg9ayK87/p94iTCU7DJjR00oEC60fMS5XkYnekyO+3er49k9DMc43eq2t
foOlcDOtRDVjpbwh4I/glGJYdzWi7m2eW2qX5+Z6a1KNBM2qUeJINrIjlpgTParyhoCmKJBGYgXI
LOpAxqrpW3FD3FCpG/5o9/W+YjLHY15KydFkf1rmGbGeLP8SW0sg6EI/kO2K9xIz1IbnYC5m3Kj9
OBNLP8ezeais3tmVZWQEslxcxt2yr/MLjQ4gcWQOzaKQyDJatizu+JOyaNFn5kFXOp0mp7W2g7Ro
/K4kB1zj5FIbrZ7p+5bFUlDu5/JiiW32NHJWN8QuyrtxBhAvu+u5XhHmxsq6cipz2aU54ilqnriK
nPjG5SaDSGbe6EPh5/GEjKaXw+UoZPJlqdr4axHNg+/m9EcFLMxxITznZrVl8xxx198Tf6Mu2nGs
r8rJ7A9rOVpbjWllNx1v229I4LiLyKV5MWonuVBpb+37aRi+tGbe3HFndsjTqNrPRgMXIOw0xMmp
mL1RIxQh6hGVkB0cE8GCk/+cYjEMy85aG4LTCLLCSd3VzbAN42zaWp3r1BTk+lRuCJBPrwYsnASb
wYekEc6ymDKc7QnzaKEZW7vfGI0uia4fRtl7Qk5qMybho8R6dGMShrv6huXCaZC7xXF2scJYn8iE
HW4pEdlkGHrXPnZNvfqZCKMb1bfFBYvfeBVKco+4py27bhnKi2kp4k9E640wiFHLdR2PbG9nWKEt
knAZ+bReZnmM68y6sLFBmYGsXTKqMJcd6rJsgglR+cIBSHk2E7ffr2lF1uTIuEOyP2y1K3H1r2cg
p/6aVOyfg3Bt+6925wD+jWv/XBDOvK9VdVPG2hM1b4euoAtihgmddTAQrF4NmMoGVLk91/9qfsK+
rlxPxVH1zPCznJDJhRfQJ/sQTiRxLEVRHmIjnPLNLzHK+LvyE5G3o9gV4WTOB5Uuo3usC+ZsvCtE
w+FOpIV5z7QtOW/7WqtfOi6FlzA0yscqh7MgObmMvRB0gEuo5dUKd50+1mQuaixSofkYjeNzdkYP
kJPn8FI3ychSJAEp3+qxnv6SyMy4WwkT2sq7X2KZGQeMVzlZ1FexGNYdSyETjif0zPS27zo0Ulsk
90PbUBKI4f9SdyZLjiNZlv2hQgoUkwJbAiTByUijDW5mG4j5hHmeFPj6PoxO6ZZuqVr0ohcluUrx
cI9wGgjV9+695yongABi2E9sy9q/cQn+aJuk0vlRtcr8BSlnOQykEfdLOjknZ5ncP14psUdFhp6F
mivsc5RZ0Mq1dm5fWLA5l0rxqdLnJveTaPGrIT479zxy2s/Sctq7xdv6ZSnbNsTZOe3iPiYGBJ7C
dTZATdTFXCMztOw0Zuzn7vJPg84wzfK9T8DkXXuqL7PjlN81b3JPGViBjQVJeKvn7CJ99nat/qP2
uvRztrMRCaxJyeKVRTyY27Qe7S8HIEN1zVh91dshrZiEsfLq20JoXc++2xPPKAX4E4QWPyezPX8U
XSPeTG02X7BVlEe0HTIupqqvESC0t8rx4F3RkcEedOKP4K41Z+T3uykowBSCKTaGk5B4i7ilaaAW
jHov6L/zq3mtCekrYwe8QHuwUqLprVOiwnybISZtnCpXT0teYr9eQe6Ym/WRpsT4jqKTiXkMGJEP
UV/ju5XaHNTdkvyIjZKB24xL6DWJ8CtMNP7EB+zD5A6NEmiThvBySEq1XscBaGrXej0Oa+hL3MXc
PYo9s19V5uzM/DyqB3VqokpjwVjMoxHKHmvesa+z5Mh1BguvAdPglWuD8womF5HCbTjf914mxS1v
ixUiL0WQOQIeK+jO7O78rp2d4dXoxscQWtqIiYUuT3PcL9ukXuIyqPqu/2giZ91Emb0A6jKo8KRj
iuPIBFrb2tqmZqbbR/UaX6d1sfES8YxazGdnBxgylnjc4WzXGutPoh9UV30Qkf6m63GTmfnRkB/d
NGMtIsyLvw568E/ul/VuEDbCQqWW6YfGKvCGfzrbmnlU5EFhOe7TI9m/7hcC4PS45N6e6iXIarlX
7BnirZC8hcN0DiSdvA69g5BnE9+FbrIRI+OjinSx3HqFTxE63mpDmClpzbETDRamWWSnNPfy12mM
Enwgur4nv1YcwLpmtylJTHwdTb38mYwSyEZcz9kPd8CUU2k2pCYv66XpZ8Re8HFjeyu3demCu1NV
r2cRqx3iAP8Tbu722NyytJmhNkdlHNpqtg64dZudg9ZzriCZPGWzbFmOgT9QbNuN4xRPWpDN5CBC
L4raIszcrDq7hks4Xax2yF959h98uXAyJ/Fz7GPzZs1Gz726X3TMoXVC9johyx4kithDh++xnKLp
mMfeGR8T4YmcgGjPDiWOqvg82zZ21LHQvtc5Gvo9wCcNMSH7bk3NgzT3UPuW1Sj+jCwusX65Nqf/
UMIoJ7SLWr1ES5BbenWRRcrtTZv09wYs340Drj2xGLZOnqeBHrCgraPT80yoOsLe5hRbliPyquzU
4AItR5hYsxS8RRvtXXNW3iGLiiLl/7OazJuyx9Nit/d1dvC0q8Ewnzq0YD9Fj/62kbifF97ieyNG
n8HuyLVMVIU/Fv2fjlWnDwWpDaQtGk7OOOLSuSKnivkp6rgUpLN5MvkJbbMll9vJ0WvqA6S1dTho
NkXTstFOI3l5hCzexdg9kR8ZdviK+n1BkpjAB8PNubPj/OTkHU5KWpnGEGwbF7c4MQ44hpcHFQOF
sahORV28OUZJqMW9DhPGrFwkOQTbXN+lSTUftNTlZEKsqiXbFEcM67Vo2/LXtHTjteb2BUYjis8J
vQkhWU7cmuJnjh15gH62w8dGdlQtocl6hVlqnQP2guVOcCDFqFkLYRIQzSF0s8WPDMrkkoNK7WOy
OEA741O+ps4llrHAIQxpDlFlzn1AAk1QCByB7Gd+u3Mb42Gd5lfK07lEV3HtO+7S+Oze0oB4Y/4c
sw0/RF1sndxhtJ4tUbrHSW+mLSkN4NmaSysB3/bTuDwQ32bdCa6glf54DG1fLjwamuqKoLZVGEHB
24P7O7pobTDyAuEme2AbPNOLPxO9wkiLDRhsC1ZPI1OnzrD1YHE4mzZrXT+cm6XYZVoGkcWyyfmX
AKEp5FUhmN6wJZxwWK3J9W0DdTZ2suIQrSXvPxaH7yJqakSjcoF2CILulMSt96HbjbXHwyp+wL20
fA8X3bFR64hEKuILYjUk9NmbwnXKjC/YLuYPR67NnRtwdhjoHnvPq6g+4PfS7sSB7Hu+tjnvSnid
kHC75PxQ2S9J2a5bnUvbLyEEI7Ro2JNZQ/3bTFobKXc4qzY70W5lB4se/dQVZ98/rpPc9vEevMIP
AFexTM4GvaYPtaWQB2WM3mV2Zu/FJaEWVDFmyRpCdjDJytz25ACgHzbIipUABFsHjo66Y1pMkXp5
x5STc0+oum9Wn1ZQAv72LUb8A9JNCHNGO+LzKLeVmAdw/kN/lF5+t0Hm2G7lIN53T7XB8l9dRuCq
lOrtjMH5zJP5Ws26CAH9vwBC28Ua7KKyC6NcPI4lJyaMS/iEq+GPLvY+yhKlZEq/OxYbGIehpsZY
G+6ZGsvQgx2/4ZipzjjeDZ7jrj54bn5y7aQ8xspaT06XoGvYSMhl7u4txBc/hw8URnqVHuahiPfm
NL7oD+ebu1STb8CPC1agODkPR+3AEWa4IvOa/0JnqcHISGgt6Vw5QTbyjgSfHyZ1Zgb2UOj7mC3+
rs5ldFIFgECwcH3o0XIRbao2k+c0NqKNqySmF3c6UFpe7FN5EGNyEqUR0qZDWZdI7bemkcNZt6T5
hlUEz243Ddh/DSjT+xzXO3zoaIEu7majvVv7tHnXZq8IXJMRZXUw6Jar15xAO00vQFtvua3DBrL5
52HmAMM4DmX7p0LcusDJxmMRuzpYG5cKiMYNWlyfO1ZMzYHNauS3piKMlXfLBYA2NSrS0H+Z/P2A
r445LiYQDh+j5raHKXPdmxore0eCDZq29DBYF812apW+c6bBH81I551Xf5iOpt8nRAwmHOUtzyXu
M5B7mtPtBpbS+zmt6s0863z0sF18OWF9njVQuDgT7XMJyCFwGmdGJ4vc82SyHU6p3VvFH5ofEkR0
efS8F6XnBPnNG7bfQzmkP+d4/LOQ3zI3elNzETdaVWxsJ27DXnT1jmNTo9a0gMJuaPq21sr5acwn
wZStpSEnV5gLOyQAR05/CmbdpbLBK0PXrflCyXLLafuHmNSTVtnevpdotZo42RRLbLhr7dpp+hyN
OUZ0Ms380HIcvHQIImS5ks/RNGBK1tq7mXr2leTo8E3vdhPy62RDuLZIBoiD2TKNcUXRXpRnXmqT
ruhM6b6sAZK3Br0JmW188AKPwdS09rtpQjTXAJAF7iLeS+lAxHXczl9pmeAO7XdN7oOr+TPqGEwm
juaNJ1EW89Ht0Amdv7mkZSVJDyWpuWQuX1sg00iKs5+2E5gGDvBdGWHxLs09cZQPrXEtvj1avk3n
h4ZbwBt7Ycjud4WVXrKIOhpPDLeHarE1YYrdkt58yyCp+BK9LRCFzn1RsDEi8jsiyaY7RbG8b6VG
wSpPWE9KwSx3oXzjx8qiwK6crdHrWweXf+fbYjpa+Vnz9FMzpylfx+oFXOhmnKpj5PVemPbjk4PI
2QX9OHrBWIvyNW5r9eFVwxFWHJkaBo5N2ajQaQtF0CI1KgxbS31IQZLttNwRB00kRpj3Yrq16xR/
xbnofL6h34z8r2ZX+PPNaDbwwH5L9lyvkG/qg+Dqe8BzP2wrNZ01p2Cghky705V0QwspldlkvMYP
n/2Ia/HdFBlNJNkyxptUc9G3GyK+1TCBc23QiwzJxoyxIcJtsDovFDCAatdXdalXS7HLNJz2gElq
DDpNpUHlKbrESwwgNK3xg9Jjij+idCsNuXibtjGRIG1lPfGcbY1xOS9O1J/hN66bOtPZeh1A8rpb
fi8uH5xjB4NJcVub+kIeCFNOs0Z9CLT1xYuyl9Kokz12lGYP1i1/1xAiA0I9txG82iZL9XSbQ+EE
HahRAck5zz0ZemKWWBBhiuYOqAz7NPeEZZVY8HStrQ5rQyC1nedPu4bnufAWPzhpbF0K3GNQjxIC
RFmRN3Dk6UQqwlmZ7lnGwA/xhjqNDHBD5gGMc7yaFU3SfCl+S1ZdsM0W+midTD1nfdwK8pfswz1d
ArJDs8oNI/5BUUd+7jHuHysTdsy2T7MI4mDUYy2IFpXtkb7zry4Dkzfkpr2ruWlyocrHoLQ4kdMV
vvumkw0WjW5YIKt7xA7i8+QsJ3C+2jvIdWBtDaMHdnEhXj3bFmDA3DwnwYvUStaGK5mMGhFOs9AB
RaJfAR4sKQ+gaUA+EXxPAWv1bchvQdc10oGCJtN4T73CPojBaf/2ScPVMbL689wxMOEv0p+Nyo6v
mlOb+zbpsj14Xy5ANACLbZwSBAmmprTP+jQEHZc/mn8MkgVsKc5eZxsvY2nERxw3xisv/uo6Omay
n+J2qGAmYXowKPpo4fqU2PqLFkI9w3/D0SdXf8EOwJqtxQ1FlMRIvl2H98UGIF3+Zgj3MnpQp+Uy
V3h+ascXyvoTARf4qZvYfwD7mdHvqEjLV64hn5lnA/nLu2djxCLv5VMwPRZeuBBCau4aYGCyPyml
87jaLL6wPU6h0tbqu8GnFLqNlZFcivTtVEOJjFkPBrgx1ps+TspHR6DnaZEua7PcGPhqWSzoHFT7
kqY4oiXNk5ubcNBbJfcYI96mJUHkNbofqQAWAxAaTL1hO0QT4xQWY99+WbGrJYRs5bw37dEiKG6Z
CYZVnXB19EoKzDu4VAqAqCaT7Y4nRX6FF57Kjosh/6Zc/zdmVg5BzgqKN4EiiD+Nj96sApA1dqNc
BeMgqrOzRrdRrjcndrznBPuoL6ai2dWD8atKXB5GOzUv2AUpyMgerHtKB78fnF762bwvbxBu6DSo
tNySLGDTlINBocMBW0ZFhgfAECGnLqOxcUy5Nb1lhaBPQvD4QVCPj6NytZDBDrBUVzwPNFlgdxT6
TrbDWXBR7106FsyVreR2Mtb+QKe69jQt6oEdtl6TxuFfR8QhsDpwUYnmTMEIpg6iFn95jJKDMK/4
p/Qzwu+6eVg5aDOLGYrz3GMzhKw9VOoujI4vZ1fJjZxncTQi7wV4j3VKqupF50u00e15103S20ID
fcV18bTAwPUTp7HQr7NUbNZcSEJRuDXw6nTDzuCGw7uQ1ai1HfAsxJtZ5nSD1eaA8VnvLB7mmd42
4fBCFl7XvC2e5vyubcnWEnswGbBu5cdr94eaxzBYHhVsjNR5s4OZmF0GvMg3HHLrcRkc9+J6Q0GU
PnuzY+fZ6TNvN1ret5OJUwHCkL4UubfsnqvgYj573ItOKbzqrk2DtMRPPWYf9lSzaIU7TCZOgql8
jvopCVYElpfONvGI4jW5E6TpTi1Ox2CKneTdhtwf4nDmSqP6OkARhxONga9NGmsrQdDuy8HbxOOz
Qmu6xHOSHR+On+9SRWnkF7Lh2j107F5Gm29AXNlngYfzkT4s6VJohmMM4i5Q5CSFw/t0Y+Gf3FO6
wG0w5bawyeTCcVLiU/d1uBesHJ1qb7alx4/RLY13vU2sxwUIZpyriuonlYZEbxs4pmf+0OwImvpt
cFlRFZqxq3m/XXDuZ9LXJqX9WnMuZpyH83M6r9Mhbqo82XiwXz/stCMsH5XU2vEov6uqmHzFjj0J
8jHpr7wXCBHHo1V8OcqbfmGuZK5jaeBNiEJ5bq+n/kFxYHtrje/20KfXSSNfv1lyfghoTDMpSnCU
y2YdUq6ZBTVFr4Vw+gOFQSuvq06fPmdd2m9jIhJQ/pI9VRXbGP4Bdlu4OWqjuMYg7aBdFcqjoSIu
55WP5GF/hYuSvo3F3B2Qo7jGVaOR7piorVDSDb1unLoBQyBx7flePk8flJ38SkpovcMy/GIspxgI
BEQW6K3xq+DCh+C2srCiDIaVSD/q7mnCgcKbouZ/AdTe/rI4dcKVUrc/qLLiu8Qv6/1FM53+J1j8
FLahEdW7Zpzs3xkX8t06Wc7BjWLngsqqnvAEQWye0IQ7Zx52TVrYz6Nj8UZLZMyDQorI2I2JY4aa
FnXoTwCtKZHyHpuuasNVcfrDpzPuqkHBBBVZGuqquzvKQoakkQNHnmVrWHyy4oILVr2wWUt2eJb8
dcXXR3d7Ww4bKNZOytcvm+JAOioJpIjsn3XdDtPWKvT22FOK+GYMnggMtrIhvHPzWsxa3vsycgEd
0Obhmy1kkMnCSQSqmYNPpTsUxX078wDHq/tdJcRKXHDP5EThSq2aNx4IchhXfUq+vZ6N3iblTrsZ
5+nToq7M76243ebWeoNgjhOpKb0NvRzjhuqSxXeGcg3a5aNJaSvRiSoY9ROKIMazsRVvcdMG05J3
5Evd9Z2gmR6o+BHpzMY5UErgmCu6o1k9rG5y7fCx68mOKHt0HxvAsHJ0vlQ0JMs2q9wWIt1Estpl
+aVYgd2tPKItNAP0CFQCtk2SZNHzXM3pblCa+owG8YeiUNvPyX9cq64r36uUs6POXX0jPS99HkEz
7yeKA0u/81oqqFBRMBxna+SdUtaSTB15lr0moz7cpYHgs8XMFwOcMPT0ZHsLV4LYtUiVmJzJdi79
aDXVi1pyEdKcOe0t5TGgEY9FQTwQxEM6NfHUPk5qyeCxlR5OzQZDwAYAmv6uxkcX0Yilxxom7Pur
JigHm6ctVRevTGbcUsDK7N26MS8ZEJldSWiOSKDxhf4WnbiIZOeC26Rftgw0uOSdk93wqp2yrNgu
aH+XIiOMJ8kd0uQ277LUXLBUDTLMm6Y7kdZLd/nY6/cEoB3Vo5yDuIpnvJXcWrCMVnP0kkzKwTjb
8lfJEAVlW1knpGlx41MF5epgwLyIaLR91LVKYVOXBjaKxl3PNEnJv8tCSGGP+sIMiOqmjnNHnYBL
WABeZlO9xqs1Xk0cuVq8BhXbvEurBucASjrzNjq9gqeYGlIdRx+FDjj5J1oy8T373lr/bWdHVJvZ
QVKRtTn+LrAO7AatiEKTFjMiMX1j7AUXhRO4zLAol+E7pzhIbCmoJgsZYyt75+f7tRhttsd4Caq2
Q1ffxKVgbFNR4GT9h25lyT6xUkKowMvtbmOxpmO5g36nB5aFFZaI5ehs59xBUuzEdFpWPGhuW42f
A57ZW7ZwPjatzDC4Mhh0Zg2YwO5JCDk2hw2aOfd/EtrpfYD9ybo4A9duxryhh1q/oTXs0pnnl9zN
myjs/Peqlelr73XyNwqcd7ZHcUzHzGxwfEZ0vrgEryrehbAXOgXgRUOQvdai7TZ2VQmeCure9Nxs
vmaP7iLiwI8aEkVjxImzIPnFDpTJw2jNa2wA48cYRG2AW5VXhH8FQ7+iI6hXln6ilYyvdjYgMGl2
C8VL+4w61X15oKEd36knHcckmDPmeDv7FbGsZEwAs783Z5GFeHboJqjH9geLoc80WX/Oyis4xp3u
zTSAEKdYy/MNx2n6QcPA+mNYaALlLaST+em4pzNr9ExTOulel5kliL10olRYVc/uUq5+VLnOdSjB
vxpNMYfg3qcV/oyLw7OPgTNUDWjmeKYZYGYSHTTSqKb/z4CTs5bYrbJ7RvESmy6tBVuMuFehqxHH
XxPNxfaujOfa0qczzk3zOPA+umPy0PyVTX/ApV3dCju2sEwO8UcyVOYbjvAcrwOuFdQeHTOHZk37
fnzsx7W8E08ZwByqQrrSRfACzT13OYQKGzMRVI9pm1YLi/YppQhZzDQ0Yv086xTS+kNlYPKpVsdo
sOXLLCAxRf2L7P9mIqVGs45AFPQZdoYuL9YtZI5XyW7fJ6kD85u36RZ9tzxrhXGzp2rdPUp2sEmu
8mkBqsq8r9RPEhrEiHt3dilEimai2vbqPempKO+ItN6LoVnqhoDt/MQhXJ20xUFXq/TpmHUUU/px
XECArhP3xVpQGeGjfmD3Nx8NyN16IY6X73DSdHuOUvwuQMCvo1HeMe/lZ8WdK8zgJgfW7L63ZZdQ
QtuC7Ghdlb21+HVu86SIfOijlb2rdkUj0NwVc1M6UX1qrheqXyq/yqOJJN4iD32S75NyTo52Sc0n
1QLukcDZUxMRP8E064ZVvVQHdhmTv6ZNyTdCzUdItevzmnXsNzspyVu6pL4iSssvfCXMH5pj3t0u
omWrmW9JF1eBjJji8q6PA7pFk6BU2XOCTpjihgotV/L98TCtLiAgKJBR1VNeT6Qwuvxgcp19rjD/
hjND1NlbygXCCSavSyO9OmTv98vtm1dLX05xjGDkavaxaktEG92NxzCLlP6RgJze9VCw9jjtqaoa
JS+uAU36UGXVUdTOSEiQ/H4CFCFIhdG+F1SIkJSI4LCXBjTeDqGakl2nf7zSoYi1hOp2cRtnoaGl
2DoIljwATMD184EFgBoXQ980MbpsYunFM69p+qGQ5NWWk6PeoUnqp9GY/jSdYNfTxwAMU1zWmwIp
8on3lk3Ppbkc8RPAovdi9foISz6RYZlDoALrHYtlsV3TiJWUJ6o73JHuPtPjuo2Tsvlciil7mKrV
dFKl3vuJJ9y/jjKj96nPKTtYGUofHYBtzjd/ba/IS96PKi2WoElrtgZJrcFig2tiAyU/ZLNdH8pE
ghhLnfTJrHoW5WtC+Zc3m8ON3UDyq5jRk4naVBbBvVxhdxDOaXF660Pks+J9tvZsDZV9GtfF6/wl
VwW+rRQ9wba8X23kWbD+RfyLJSF3iOyxijLb7DllCC8ZBEb76A4fj1XQDz3ClbXxan34XCPHeGe7
kX7iT1uv7DbMbexF2nbtvOxPolnivlC5dyDtVLxGWZRskQUY7ytt2ZheI18e4MB9MrZEQF0nuU8x
8jmRiLE4DgSN/tKoMb1UHK8IM0t0bb3WtvFOFGVYDpm1hSATHcfSNHdtz1nD8Fzpt6JY5k/WLM4F
yarYujUlUzzyVn9FMbBeyBtrFLQs+Uteaz+zvnN3Tsf5SV3dkS7yHjnH7q5xq8S3TS/VlskZB0ZV
DzpnYgrCrKHhamgp1u5z8PGsZ6Y79HMugMY8dkFRyWa3diwymgw0TeMZ4q+RudEJhw5J60YbO+ba
aATgw+WA+gkVHcua7+HctSWPLaM+ozPbAtQo4z7XfXTPPK/exhgBXisYIZyu3HlsZmmOX5PUnZRo
aUl+6vNCvTmwFUMKIBGegDKgWXOtDbgj5z+8rFlYRmtR8jFZkp2bV2Qzawf227C70YWInuU7CQ8S
w7mzfldN6uzdBPWuH0o6vBk5QRaQGkTdWV7Yhg2hTSIUd99j997oY/8Xc80CwiO2X1ao+odpGQuf
nxvEOlAhxyafHXYaKDF8VVtSRgBL6B4HwIauSrISW17KY4mCXaonmLDP5SoGnHGgDEcvcne4ybhz
xilpF6Sblx7+FBNzb4c6dnSmKlfMQDLQ3v+uGtDEhezLW57wGRBSMndpgZO9nuboqctG3O9RT2RF
8N8frxgFN7m0XD5y8YcXjnaZoqWHCEL9uLaxi4J30H/gFcsyAj3LLplmW/iFW/+x4elslR0Vn8Ww
gOFLsQy/QXeMQhv31Q1WR0apWD892SaiC3tazLD5RKoisbLq+f8L++G/E7bt32AGnOv/tRv+bQCR
/p0n39Xv/wzqwO/9tx9e/AvzhOvCiXCAb3FO/y8/vPyXDb/N+N+m93+74U3xL4vLteHhnqcB2rH4
w/6NdDDcf/ELruO50oT49rDK/z8Y4kGg/l8+dME6QAhb6g6PmQd64v+kt1FFj1hnOsY+zmzGEsl6
cGXHU2tkt6X93VMr+CyWB6enyXU/zlcgAHq+4CI2LdJBsy3nM/eRFPgiUVEIXS2jztu4VgE2x9WX
MreDhMX/AcPs9DNJx+GgM3TBEB1iTLfeWqGc46ZeD9pSurnvylS/EzY32SK069Uw4aoUrTVgjRv5
r3DIB28yh0JrGpBCjPvdnxjagD8Q64zoA029gBZx90kfxvQcu0w2C0vDQJMjmCTDTLbWUKbbfsgw
yrE5971kpaRXsBtIMtP7nZUO+pJNip2zMbKwoY/6iyTue80bp6WhzpBBidIqGU9nSkJEagSEknsQ
zwCfWALFdbpJjO67cPFBbOa4yPaly5ZtE7MCmLljMFALe3Sf54L+Dadt6tvkWs1PCkNaWHD62Vqd
r8HTLxS1UbML7n5divM0ydOKRyXRMMba1niTVX4hctcFypLDzuzS/erE3WEGbzXAsXGKgnR82Vwa
V81DkGA1fB1AhzCMonTp4NHSZ6POTv/0ADZuaQUUKg6ACDiwdg9kJB4Wj+XXhp1V/U24cbksXRd9
eYQPDtnqNjeY+6SZ8GE7r4WVtceOmS5UCMYXlSRF6+uMt2xShxzTyIN54ZRKhlPfyrCIx+ltMm1H
PK5I3N/VCo/J1MRZly74H6PVfvXmEEGiACuGoASOa6xm+WMuHONUGeP8KNulnNXhE9lG2HN/p85M
YQdPZQiFQUIvpVJpr9d29cVs61wlDCiIq3r2s2vqzwEy7KfnrXKP5pbf6VGfbmRqnfc6pYuhSRP9
XKWtPGfFGActAyAwTXUmg4EwpCuavfBdhR6VF3taq41n5h10VJWWlHlZOU+0ncM6YvznvpbkF/aE
GI2L3GDTj9HlvOB7oPJJZPJ9kERPffqvcEu26fICokwdyrkXN9KMo0VWoJm+Tdudj6zEuFmBVtlP
+Tp8zVhrzxEhdkrFdfO11x/aBVyD+WqyG/wqyFh2WCfWvvVZr9rtk6dzPm+iudS6AOQyZX/0EW9z
c2afFM1uE2pDrvYVZ5flV7Yz3ybHKd+tmrZfrFP8KNpcyWSLa5KQGxeT+sSeE7BtP5VHmRlERlLd
vfK6wASbp0b6xIrFIzRvFbd5wHk1OZ5+I/IGo8KQ9vLCpkIgBA892d5W1L90z4iv5FUSLjK4G3eA
3fptqqTebUwhgYxFeUvcW8y14F9aZVdjNasLlub81nfzuB0iVW2HQhSYjywVSslicT9oc/PsNnN0
ZVkGIqIELDA1A6nzXrr0ttmELTaeU6RnI4uMnaxxWImkVycdNOFeN43hXOnNjNWnIGHDyLwSXCSS
5xvLW0N7nkdxnhm9iq40fgpjrffR3MIfWdruxa4wTqYWInhaiHQvU8F3a5nL/ImSnfnZHYV6Xmyb
nifglgMXNSmJuNO1KIdQa/UulPWUnHM70kOPTfVxkFp7I9ZU3lJb2u+t5sxwFPX6z2ySSAebVRvQ
xFztRS6jcZ16w8Ya1Wq2L5o5Ow1z1m+gnmUnW/d4pJnR/jIAugHmouYdXz4GBPiW7+gUyL8msGWK
lRiNTbE4u8zyBJphnuz0HnV2WuOe9viOpLjWG/GLJbHRJIk7ULHH7vVQ55V5Zg+CL7R07D1aCV65
rFuDWGRgqbvR+yDKLrkzG+O99broxv+l6G2Y5Uc6AwNGLkt2g1G1T/i9xqfJQUwAgTDtLGGUXwbV
jV+eW5Y3AkDEU5RGKBkNkKedjvJy6kzWTBqWCCKLtAVwqyWzQSrjmBO+PDaseoMZ5wTVO6K8IQ/W
fpanv4xOuaBo+mPDqLiXnGr4X78Yllva9kZ5pwgTj7FaSErJGOtWwZq71+fA6UwsCN0Mj0uOBuqs
s6xEpvUiaZJNB4Fypy2mE/tDZzbnRmp46h+79G6sY+5wHd9I3ahCHKuwLlJ7Y5kf3dIdbfxhF1xV
YYl5aiPT+KK0roMfCBllYVdaZmUbeuR5tkOHs0EgtzTbrhvSZSMeg+ExN4de3/AzKTdJNlYu0JER
wXzAOpeMLAtoTIurbacofUy67guuFG9m+v5a36V+GmaNbs8vXb8uBGYNNiTtbO9ItUx3k8VZuR3B
GoVKNMu2dN2HlqK8zZzdKWbkuSnH/gaRoPnZjGYeRp7R/GxZpxxVw8dT8cxDdyjxbavGuiR9Y8Ji
JOMi+mo5idnYD+a6htBd1301G8UHMe3fxFf5Y6PvRMk+nMtiy6eihUPNWtaiFtSuo4MnkGIU1V53
SJ3j0cpqnc3K1DO4a5m6JrIitgSwfTTp2tMxJTGf7soxBdBt6NpfBY72KAxoR3w/2jNq2hiaKx11
BMHr3+VQTqFrNBTT4gb47hJ0bSx4Nyxw3YZ5b93GUxm98APAXKQMF6Z63rnfLpW7W6tvkyd6gLKA
f5AKqF7RHa+v9a0wK/3cp2n5MU86aistOCQXNHIzOwBtfYh9Vem8nHTvL04+04cU67FcyK3HsrSj
izl253QrsO5Ze6dKk0MFeBuoQf4/2DuT5biRdEu/yrXeQwY4HIBj0YuOeeJMihQ3MEmUMM9wTE/f
H6jKeyVVVablotu6ze6mrKwqmUFGINz/4ZzvhPEWY1F/KMZRm9BUCjfbE9da3lNfxMUVgDx4cwZI
XCTt/HujIzlcs8L9UieELo1jcyJZMbsLOjv+lnPiTPQL7rDORqYgLQPGJxtDNshYodYKGN1j6/XZ
bhQFi0IF4BJjYhTv7AQVMckw5tb2FzSMEiyC8lhstTdU92Apbgz2TEVFENbYtMemHMsN0wqius0R
mSylxZrEpHDdtMP4NjBw+z5UJFzETvPqZf1nt+qJ9cYNVBITFbpwCDVWGA8ZUlHaqM3Q+FCsmv15
lgS4lQG8DK+NckCCXE+tqe2TXatHMQ853eaQoqkx1IaNdLuJWm+REzOmcjKn2EUkyp1xjgw3CHoJ
HyVD/QFmBKmGjuWy3itc8BdT8KbQfO34job7IpptPgadP8ZOyVLNVuGtmUfjvp37bmcs6D03ytwH
9F9AdQquznUiSCl0ZJcxre798ESqcL9rPdz2zejVXyyEnVsis4LbPAZUAKXdWzccUUzyE+dalzHj
UvYd27A2wk2Q2ai0B1XAF4ZQ42xnBpXQSOFerEU8eNsoYLWUdF4QUl0NBiEApTx75J5sLdTihxwJ
10PQ+aRoVLAoNZ6egzPJdJ9Og/URokW5qkRrH1K3H45xFpS33pBBANDujAQlNI142dh2h3pIq3sT
R+dmFFjkZcy2H6Sk/MhFh/XcbRTdQeyKLUPM9MTYVB2YEGqOlqr4ropUXTFqy576tMj34LZYPJoe
qssUqqRfT3KHM8w8Fn1lbVh/+Vw1UwGLfaGRgYEZL63Z3Tlmu6NONS+pNydblTXPxkJ4HmSEosH4
VJA8tbLD0nmyyb5D0tEABi1pWirXa9eVMMdT5UTdtgmKnH2UjIetXrBDuNmNkk2nRhqVd9lwb6ag
ddCfoPMNEfLrEC5Rg9f+L1IlhPw158WTv/dpS87FT2EyhlJzQoJsdAB4BSzKhklMpLwHLU3FO+Ek
hGYWg/FESPr4qCzLf5lUX90Iwo3Pim3OJyaMyVb2FPho60XI4GuqHrGeIXJzjHqDUAHfcOMbt0Xf
iGWeHAs2MXwC5tqXlBIGm5QX6fqGQVGD+jYAkbqHjiO3gFzOSsXG19Atw41N3tONkWTtIW/cj7pu
EeR1FfbX2rdehNbeGV9Jt05qv9x4C9+rSJk3yyxl6O3YjbPJazUfm8jzXqnUw70jerIFkuEzjo1b
3ekHSYXCrKVIN74vpo0zR9Ndr4tLEKcz+XZsIJ1UYdkxrQYuSYoU091lY8PqxAwb5010NSwGgyg4
LveconDb4/fGUUosPQNQlXLERm5/CTxvwvRJtQsTR7h3Zdn2Nz8yy0eOA7wGqfjmaDN+q4K531TS
8LYDvJb7EssukOKICOnAxTlWovI+y04jvRFpwLh+BpzNKCqet1Npjt/6dnxpoxnHuXbinWzybOeM
NfnJIb2TWzn2yibc+CoYUKlumPh3aBCZKBPFgCxNWnN8g3SEGzoqBInruXsbg3Mmu4Bso3u+6P4R
lvNwFKXsjzPEHrjpU/u9ijpKQVILx0em/yzlNfXC8L6i89bKMsqLWOps5uuU3Nl7+S2WSpxbmKI8
qYZ2yxspdia9PFuaAbSwvVTy9ntRr5b6HiY9lT77ODAkS/0/kP528ZeeIF26g2zpE3TWC7kigxMT
G5aaXVX67WO+NBhLJLFcuVRmHEZLC2K/dyN6aUyASgy3+Xu3wl5hZHwZcVmj6l2raPLrrQ2Pl1E4
8mr/veVR7+0P6b5FdehqD09WQxrw2Dj+dpJVwgee8uD6aHrWISj9z6B2BC5KNACCUeOtHNHgTWqC
ZaiWfmuu54eqke4mM6p7Q6BjrQzeMNuoyvtcWyzXYyplwjxGfFmUwic8FPUZISQGgiboECYkulqT
pmSx/+VzWEehaT0LxstrrWz71lc4+2o+A4zYS8tIOOK4Tt/7SFB46VWUdkwKaDIlmSDr4b3zdN+7
UH9pSCvLTvf10qTqpV3VlhteajrYamll46WpzZf2ll9yaXRpeZul+c2WNhjkZnqvltbYMUL1qZD1
pxFa0Rd3aaD10krPS1PNWqBgPLt02vPSdEdL++0vjTi6d3rybGnP86VR75eWnZ259zwubXz33tE3
S3NfLG3+vDT8CYd0jrFp1fV1hhb4fTJAxHD/pJdxgbMMDkSHGvinWd2/QDBYvwMYfhyo1IZimdp4
jvz1QPXZRk0SOvge7uPD/GK/1J+Nl/p+uG7viFIpbozsr2Kzluif/wpKeD/CLVP6niUJ/rRN77dX
HJgXAD2Jg33vquBLVrZxt25kMl2nYzyLNYVhdW6mGi6wFabRF8uZu20lg/T7bDns4KcpDnZFMkBV
FR4F4hYlKVeSKCvP3JPNYzy3XeU+uuQFsSMryoFAFIlIctulU3MY67K+2HmTnlxUCOw0Yr5uTAdW
rqfuNYzwfU81Re+ckzMjrXo3tUN9VqUzvwL3DI7tEGTHvibREaWs8ZTHQ3NBcpeSMELuMH4qaz7D
YqkeIp8JvhziBJvgMA6bZIybjzIEWs14TmTPf/4xSri3v76pCxNEwg5hirrgPX7LW2JxaNPr1cZ+
6pQ8FdBoOhEA3p5IxxEsLBg/2cAw5AJQxIgk1k6sQWQLz/rUqigq1k3phW9Tr4dTnsnpjH+3vSU3
w3+hvis/2qq66JhYbW36M3tKe7hvsCnoFavrlK9mYhMT7k3pwUQmSEfXJajyXGKHTvi5Cvy0E7+V
DSiDAjlA3trMmvV03mGpRizGfUSsDFdT8n5Nze9Xlny/vqLlJvOXO+3/yLD+3yaxLBCd/0w9+38j
wUy4tsVY+99P6m/1m/4afWua6edB/T9+7B9DeqJUfIl0kQk4sJafoTXOB0fybXWYSDrQyn8OMYNn
Ixc4jWCo7+Mm4+H8x5jeMj8ogdXbt21OF8cGpfw3xvS/nxyua3tKuhATmdDzX38L+3OILTJ1peut
oZxPAQAGtAforkLtrWHMIXWs6fBD37tUhf31p3fqX5yTS13586H1+0v/dmgJnuc0NduaA566K4zw
YESYH6o0+DLUllr9+auJ309lbEmeZStlO6YrJYuOX09lHChMcmQx7UCyyROBvPBBE6/ajEqkHEkV
YLMk2fNJ19ssA7Dve72HGtd0Nr2rX/qywGcwhx+TPL2dOu/KwVEBk8JZdWbwXNeB4K3q8EIz+7ZY
Zf9IOeKJD/8zG/A/fsqas/7Fr0+inVoo2TwrPFC/nUaiyeHy9TUWw7QrDx4JVe2q7PAG1T30F6Ob
nTVaMoXa1x5vifqKH2Tg3IixJmNLgGkwdf2SMspHVml+MmRxweAHhQ4Mr9c78Es43eouIcaOf1bk
A1JzRSkYDmqP8rNggjPVx7AW5qNRLJIsNrCHkpzSCS+QR1wKDI4kire9E91LB8nRNHxpU2eVDlTB
GrRowDEVxumdF6X3VTY9yPptIvl9RXbdK1T5eY/3c9p0du5dlY0PlseqUlx8Wh9FhCAYNEyGBoM/
Zizsj7Kx7L3IRPjopuZdYWSIQEnvvkc7k10EHtjPKOa9fclSYT9GXXMWCVNqWRcm4dfotBlV6/gG
dsqwktkAdxhbyM7xAmCJ5HyfpDEEF6XSmbCOpEX2Avdtztvi1LWleoUOjTG8iMsb5SzMbr8K9eLp
eR3pGJeltfgCIxYJhu7MU2+dwUAO14NJ3CvKEfY5GOPLneOK+VRoXsJcGKx9ARqVHftbHCdvcYjl
EPoknD4mZDvpWndGi3axnCLm9dmnWEWnWvpPYe8iEeSjcVpuYavlBypcKoyyAsZCeVtfWUpsSdN5
pDUufhz2//aBFL/fjtDKJbeiLXkkBRvF37Z7JHlZddVN1lZnWRFu0Ckt6fR1h6G5QJu/B61oP6J0
HS840o3XKHCselUp1E1BXJcXdpBPo0D6A4LyPGitvo0ouR+IZcv2rRO0JCQtUkm7TJ/bWusrD1f/
9/+799XP19X/T7GcoNP+NFPgf7Xtr5lhP37gx23mux9My2Z9jGTi10hO5X/wyNYEvia560gm44T6
I0fA++DzeVs+jDYLN7HNVfDH0pmIAQGBTREu4Di2x3X7N24z1/r1sSSL0zThwzGFgG7MZOM9Avan
YUYZeYNJf2YfgggS78ocDRjU2grIqjRB7y9hLHN2q2Kw00BCbFWsccbT+FJegQqI3hNcmvc0l7kk
2KV4z3ixc4e8l/E9+4XQGdhjwJe3wrLkkh+LK5PvbnySTsb8JEROv5Z+Hx9B0JNXUrS3TKnEnY+x
4TrEv0v/YhSXUfjxsSXV6koL+cCelieetnZvgjfdlHBMrkBN7FpVbRKY1VvHtU9eTqxMpfVmblik
Q4ehi1w0MXOjyh2FImEIKSGTtoO/v6z9qyA0rOveaMO9nKPXworjMyxRtSG3xF3PZuvvSsd+Q8vD
zdG3XwGRqH3KnGLVtQ5DgDGY6KDK7m72/eGUxmb05tduD0fSak+F1X32RkNxdJrNjq6T9Gqf11Qx
uPXes667enybNd5kotVRqCXGtVvD1U7mL0jBj0Zob7o8eB5r+4xA+yJRU3aTPuXS2tM9gunxaOIk
8ONdMNpvWVbtW8mlkLoThM6JmeNgP4Y+fiV22TNXIrSLnGxBbKnJcxY547bzvBc3MS9JQyWhvM3Q
EpEQ65FqIwSZrLQBI3VgT8d2BRRoOcHckfvRwCCgs+42bSq8sPPY5lsJNu8wVJKYUu47Rk/m3Yyq
4WaibcWKLvVr3goQUaXbh19F4GKdZ1V+C/kbTY81yK9No419pmt1k+ehd7ZHd/re+B1xLDIGgF/C
eTkDuRguDBtuTKuKv8tmwKE+Mca2QoM01LZEsRNn3VuVEh6Bfufeqv0T67Scfs5CpDUbjX2DXhTC
fKZuSb3xN4M739NJ36W0cEY4eGRSxcPR6bP4HNMIImNMA3ELrKvm7J6+ZtQzO2Vkr7mt+ytKjaMh
SKNY9aJN7z1Pw2kDhnEeTYV3xAUlwqQGS6s9r0tqqnOXejeWIZ37Lmxb6+J5gFjx/xVWvSkmI6Zp
l2mud12O/JSx8hDix/czF2Zezx+7ySrJph7xBeIy3HbsYuRMSMGemASXPxgy932jlI8dwc5bDH+x
zZAuc2fTXOu+phWrsIOQvOMx14PwEMUuJpEy8JhbB2xxw8SiZNFGEZFHiagjvBgyzruDtvyqW0di
GXlQFMbVM6AZiKp8n1U3b9JcLaJgs2TR1YOcv3YiVNyw7fDCn4M6yoadGh3SC0LsDwoHLDujY+pk
Rvm9gqjv87qYFZf1ZuavQ0xRLhq5oJAkkxDZtp24Q/N12COJ2Uc2+dqoC1DZbzv8D9EuyA3VvpWi
Z79QWgp6nVVOuMeIiHBeTRFOz8XAN8bvEixkYaOmTRJYMbFl0xiVB/geGfqI3mCth7oRUqpTZsAm
UfTxZnmpAU9AbjW/xlOamHxDOlzfIsZdmiZF/gAUv/s2BHUpcdADBWQLGlvprVsm9PCzloUitwrW
0XWUAkc/Y0uI9mE/Qk8ijAAjtOkqItPgW1eIVHTkWUeoN132tW4MHe98L4WsIHIVgJMifIm8KI9l
zqije7JezC1GQl5QV+kGS3bPH1pFnj5OAXM1ql2WduV8cg0hXlM3jhZwa/d5KJakvywa6ytdtiDd
IobaR7YO82fFDNKJWuJI3PaRDcVj1I0vqiCtrS3q6ZNyhhqzZ5Td2YnFsReHQAuLomMB7ZW7nl3f
p1DUyBvtTs6vljm/Da6GrWPq4mOA6qHyi43RsrXOm747u/x7m5XbodWyOUKHPr90TZ/ae98IeEcB
uSw8moFJf6aMmhI0s7ZGNAZ6Hw5VJzblEp+3FUWRDWdO7Y99J0ePIPa6e0hyL7PRL8Gt3WWeh6cO
ciF7piUOYsLSNt47GUScQyYhCfZg3+E/elb0hmTHclYM89poA9A7fmxK/OSvaFK75jQDpsDa08et
uyLfmREuUzeUtV9G3D5qhViwtFYKSynIrGreEa0Ja2Vs+9uum+IbaWCw7e1xvFK2vptSLY9B5CZ3
CtEuumikisZsetg7svFTOzrVXWWYxEj0YEMf2zmb7qaAofRtD7H7SwFe+0BBPByDPidTim16/pn4
uKX4xf7mic6/GdmYorG0EvUlZM79TKhVUkNNJCuE7aUOCNbpbPVdZXN9qSY9fA+QNep17Jde9ggZ
DT2lZwB1E7YbRVuvNJPse6xceFeJEZnXad+792Vpuc/5YCT7uI+Ft/MlZvWLBaCNU2GKtkbhN49l
WFfhmnCy4pvwVPm9Bwr2MtQC8lItiSV2nRwSFO4C9OA0NzVrSdy3YdYa+RWOdfkIlKbOL4g5VApW
opQu/mujT7aQ79WLV4a2WictaQBJRaLCybVS+caUur9zU6EezbLIGLBiO8EcFHhPWWM5r7PmBokn
TtWVl0/hi9sb2L1HFvLgoDMAAWBPN4rx3iHAl7W1QseCaiO6Yy8F0WChREzv6ME0OCPKJt2xt0KI
MxuThNPpz+3TGFnGNVJ8jDdjSE2OWD6b4YcYkN4Wd2IxcErW2bRqTNiuWNimjNw04lDabtTEl9p2
69w1SZ+95G3IQ1eGob2wfPrAhr/tw5nzi8bGLhvoLgCFJIwGEazJ/VeHmLjvEFwZEwmt+OLuDHPC
xzWWCfINA0/WskL2pmpToTALN8OQhYztDbLjVrFCKL4PG6JALnFhuNO6L4b+zgKDEJ5kNTvmZUiS
GRO3jyMddfzCjx8r4JeJMen7oI6d6mMACm6EnwZuIGGZ6rN7KVK+8j72bcRD4BhT0MP7oav9x2DM
3TtCRgaE+wHnvgvG4mDI2T74jho3lYjFgfssv7FnBN+4RxiPSpbmxEeXuIaTdr4gD1TdqsCod46h
ddXrCjv9wAPRN19H5ZJCBJaC8sE2r9tpwP7bBPcmX3jW2nGw7Vx8Om1W9S/K0vU5T+LwKWnrbp22
A4Ass3LDR9Lm4IhS3RR8wiWch0nV1QWRvEr3tpSJf8D1yj5vrkiGXQdQGrpbASztRsE/g3QU2U9y
IPhnn5EZCrncTTmWGT26KUySJD+C27efJquP+ZinyQu3/qT1w2gnQ3W0JjazkZjDN645DsugGXCV
sDW1w0MWm8HWov/4XFm5f57wONzOsrytPYtNN4QC+nxCAptidi6w1NSGzda5nsmBKET3SNZ7aq3I
lToPQL4+c2Ek7MNF9lbpqt/Xac3sebCNFDwC29cVrUz9FobMdcrSCY5hZg6HrEe9wfQaZcdKxk1i
bc3Wlrva9hYbAsiYZo9NOgyuWOFCeSkHbErDCOAvlQSW1d1Ufq3a6Wv3HtvYvUc4lqZY4hzfox3x
RxDz+OeDrWVM9l9jtH/ueH5b39oAd8wSeOBRlhmpfrbTNqciM5LHv/8yaIZRDNPt0+7/RpXuiTQt
g8AYjt6ILgmXVpis66kmguzPX2cZw/365yyfryUX8TCrk98zny3fEB2OeX2cdaE/J8sN73YzHUE4
sXslUSaNv2U9cn10sjkqzj9/dfHrUHJ5Ny3ismxPooL2fPf3P5Ow+NQA7tkdZRNXO9AB3QPKG3cH
1nnmIW2zO1VDuUjh235KpxKlPdVEb/qPM9WFfC8zrBAP9+I1cKn75/F29IhKcu0aZb9phoDlk7nD
mGQMcXbTou0gr86bA5wVEXnUjv8Xg5p//oPohBnvCv4yZOJLWvfP2/0ZIJKXlbo6znHbYstPY8AJ
PYpUc4vSzeeODzNlH//8bfznF7VN15SWhRaZzt/87ZlswN/KHpMALxrOF9sjYCnvsK+Ep9ib6s9/
/mLLpOnXJ4YXs5aQQphDnE7LSOCnlj/0bVFkKu+OwxwbW6cRb2Nq7HJz7P7ir/rnbxozesoQJl4M
Ocgk//WFRN5aFXra4hhDQulupFWRcxAWiK4Pf/4XWf/i/XN8SRdJmShgX/32oYVpLBNndrJjx37q
HGlKikCPUXhh+mHrTSps0e59HC4+V97Q3qSDtiW7JdzYS8mn36u/ysLnDpohmA/je33YvNeKf/6r
/tN7YllMo00EY0tYvLOsMH558xe5Q1Oq+EgGsOkdK6W727EcaZb+9uvYfO1/BFWy9PjtvXfrqCXR
RKNHC2gGNg3G55hQ8Cz7IYf574CGvwpowJLmcVL89KlsPnef/+Pbe1Tp9ef82//8H48ceaRJ/rzp
sv7zx/4xHhQfWEu5lmUqe7GYLHELPxIafOuDhcpRSJdTyKIc4kn5YzwoP7ACI9iBTZdUrr2sZv4Y
D4oPTPJMhsy2EgiPyQX9G+NBRuO/nBWeMl2bby7/QtcVLNbM5f//6ayA/2FQ0Vr6AAJ7QqnWUdwO
6pD3JGtCyH7BHQMrc4yytQMlas8M8BvRJs+A7V5ov7CP4Brf0qW/0f54q7TLkYiPrt4YIIwhk9bF
Axuj9gzrKVmVsAShCBJPCf/4zq0Mst5p5w9Fayg2bNW1V+EGb2Oaiql0Xkq/qneunu4xO3/Lq+zW
mpYhR0gcXuEnRBinxhvL7ms7awioLo36NSrrcOUgaiWDaiL6jZgZXjXsX+M2OxhzeYG1RoJMt6Qt
5W54G7Lc2MTCMbZmjWvOsqHLVgziz10i5xPEbPcSFYE3MiDAxobaePoY+OGjGaefiSh4Sc0uy1Z9
N81XhifBkEGRx/WsmzWKLw17TOr7fEpAdqbyUrnWeBQpyI45mMoNjnTs9zU+aR9F8zRiBncs/d3S
PiUsrAarsb07CRAE5mu0jeo23U+tQxIi/rIrD0zc2hjb4Itdh8bBlY13ilpc2CRkCdCxvnfE183t
muGL7tzptRn9CL8ooT8Vk821IJxhzf6y+qJRmV0Fbm8e/aFC7IqAfTNnjrya00bvnLz8llgEMxt+
7d00CIx2Q4iHSCcW1pplDARbSm7TqNCg/+rmVOejuCcE+a2qAhi2xP7cDJlOX+xyepEKNgR5Ayg+
/ASiQIsBp071ljB0kDyQbxCQ0X0WNIDeO4EJ+LHb84/PXTZFOHm9btvn5qn0XB4AlWYHsyKKLKaT
jV330eva5KSQBqAlHkEUBE2L0g5r7aJvvUqWgG80Y7C9coI05pSOb4ijdt1V8okkhmDrhQYyzKR+
5nn1v41LVrhpFPn1jFp5k3dQrfqqfQwMEFXTuHXJ6VuZc/sxmWXKcKGn9i1I8xoNQO7FaB6Srr3H
yzlu06W0IaWzRQZddh/Je4P75ap7ev7HeUxuC5uGzuH7vu4j6a7wedj+yqeA2o/vdXXyXmPncyc5
6WPUEOHUVLdyYbBZDgrBCG/9jd+KbFvKcDjmsQVRmWfwJuza/kTZER9QuEyMgiKOM7/dz111pYEz
Q4jOGvvsFGVy3yZS7UUlJgSL7UcL9fRD7ufhaXCVebA6XKiddJ+w9QgmkH3+MUPLv+aj6rcDuVId
MzLC13xtBJ+aEmRdkIr6AiUwPM3TwEyTAbhkdEslstFB860kHXYTkgG/ckfM/C6EuDvEnFzdoySv
jat73bXuCbWMfYPADsghSVUr1x/iu8FCbjhxqd6Y9KhsS935azdBM+xmJn2DVx6UyZBhBVzkLkg7
UGAGEsQJxtCuM324vG3gETwRQjXqBtWv3UrFB7jxRbbFe0KarUHmnT8Y+nlqffdJs/Y/oKoPnuGE
B2vD9JKd05uMQoivOSZePZ1rz4mf/LiqL2FZu6ROOrO4z2ZGA37ezPsc/+2zW4hnM4KfVbpLslRY
EDoy3lZdL76hrO3vY1C0G4NydF7ZvesxIWGgpwCpevDRv8B2Gb6RT5XfeJU9nPzJBewG4WlN6Dli
US/DXE5Gk5JZdW006hwYuQDng5YSJLS/qErzyS4X5M957APBNze2E8AAKCSrPvLOkh7sdpiD6hJY
XXITmb61Lk190W7c73PZ1c+FqfVKlHnDFmPSGHkbc6Ox7xNuiOK7T+bkqff5NbJhmu/ZM92NTpFv
hCpISqcfP1aJvuMeMo4aJMTOMZ3wS1PmZMNlxmPIQn6Lxwi/nCi6G7guZPAqAC0MMQhPFfEFXWJ6
X4eyvIO4AR4bwBSkEyIsqUrJwSZGdjPN1oQOnm3c0XAMDaOidjZBrPK92aTNZTQ6mPo5+xa4Wqz/
PZtTOHa+WZCmNviSLPZT/h2bjK+xULCgE+Yk0meXPZqVvU37ZEDZQLT7OyIdhxQplEXw0aS//PE7
COS0zKsGIm46XzwrPJbrDA3fNgxm/ypNI9htonckYSJ2OHwxUK3juy+G5lFU6rvTJlf5oDl9rYMa
loRYoW56ij9s4qkNAF1Fw70YIr3rFXNqx8ABginkii4j+UgcqruthUPCNNPRvIADbxARQVBJw6Db
8D/NmPd2tV+9lSMPlNtmj32N3CkZp2FTZOb13M9XZC9Ma2675KntGnHUWCDAqPFJkyMW7Ow+BEWb
c/R0fvFWiPmL9srX3oNvtTJmfJ4ZMcjEJbCOctIiPo1BeBtHdXOlTBgnoS3uYssl/jiArFgWvWDX
xPAZ3zYThQQjQ9unzWNohx0E4LBGhd7lBxIOPpsGpxDpOpsA25vbOV+mgr2TdN5yXTgMNoFcxbbz
9l7A/Xe5+xflLro42sR/r+taxdHn5udC98cP/EPRpT7YJn0gBbPJpEJJmpEfRa6yKX/5n11XkL7l
vBuy/yhycWSjQCIhjN20K1yfyviPIld+4CcQGNomNiqPVvbvFLkUzL8WucgWUTlZbJ+dZX6C6uzX
IrfG2tZiq7L3VWDJxySU80ZPUXEaPeDFPdugfV/nn6I0H+EeKvUpZrN8EdLRzNb5D7kvfMu9ikqZ
PidRFBN2M7tXll94wXGcuwiqs2gixmGN65KoOiAyxKjmXoIUCDY1MeTWlFN7H8I+fvaJPvo+l173
HM0wTLGi0Tm7njHeglHJVog8jLWsy3Q3mEqgnO7FvV7koXhbyxObZqoJCL3HsJ+gGljCWBgwpBme
K+qfc5IRQ8qIVxaPbIBn80jfbJzJ++UGd2TSw8Zy2XVHTh48MSyu97ljOGfXL/vXOq6giiWG4mav
vSn+GBBw/BQ40wB10Q75d9slcGXiIlCXMugWb/7Sba7cKC9P2HbRC/VuSrmUNHKVYOe5mHniSTSf
PrCb0ssRX7t2c4d0O/VXDBWnO5+mfsduo7gqlGTkbkIaTNnROTm0Fbbf30EbGvcBMWasuOJgYAbq
5BAkDKhRmGWn+joaU7LRalPl1S7wJOinEDHnHYa66ehCU4EBCFmZFSFrB3IBbHh8HvJxp8VabVkw
v3I0gLsc2tdBaAda5mh/j7oleMiNoNISMyWbQ2Kg+VuVvqnJiepMPt1IL7rfmTPxtYVfAmut8LZT
Z1a4iSzvAZ+nt+ttu3mbuozladKyztJsOL5WqTV8srrePbEIDM9s4co78gLE0wDv/ip10sThdjU9
Y+dUZmKgVeqB3KQSBNTaS1znBOhoOsAP9IGw4EWsOXDJJillfkL94F2QqQ8np+vYyDsVm/XEGLaW
S+4MoNHsMcd4/oBUJRoOpYBnHM8GQRqEhqPBTxzgcSZxMjcVGTVEyKaqu3IaZV+cGpOnaRkUh0FA
iAAXocBSNvCWIu6HCmgZPgCZUHNppn6Pf5u0v9ycsbA3RXoyUik/efCLzmyaiCwXjeBtKi3/utG8
USvHKxDYVcidy3WBvIM70mf5BLIRZDj7tUVzSUdhH1vWq+Bk3FZs46lv7o2Si01NCUat2Ng4Vf1a
kX1Esl+ZbwAYGh9r2YyA9sqTOWpj52lMSTisbrqUMh3hzi73aRaCRj5jpNvmWrS7svRw/BEXf5Gm
GiC61V8J5qmvc7d5qJvqux+3wTqw023m49ytkKh0sxxucvaLnlPJtZW4PURCFzAu7qWbwMl56hke
jy5eQ5EWeEpwSsZI4aGrteRbm/htuQSh7tC5rQfTZpAsc4LG/bnLkYSxBuNr2D+x0i2ujMVSgtCv
3Gd4XPRd5zJV5H7NGoU5wIi4a41RvWoY9SDY8AkD8OzC6Cu0U9PccJqQy1Kac+efyFiPor2teXNW
Huv5EVnPwC/JDznmquQqJlXEHrRBIkrX0LUpL31DYqCxOCTGTrmJw2PRjXsrd+Te7KWJKKS2jlYD
2rgfiJDJ0d/Hq3AOgiePt3atu16thsphjUYcQLMh7gBaHP0p7Lak07uJldMV/DLzQWFhflXWUkqL
uOnPuRBERHhBehsIFezMpIy/VxDVO3CuDtjIuTOn3QDnaEsG4jASouQthstef6pAWB7q1B0YYMxp
fJjQ2e10mTKJQDoqrhCuuCs79eMDwRXNCw5Gh8dhAiweDOEuR+mzRSbYP5gk2L4YtLEIjhjwb0QC
d7bVrBZ4/9vbJDF1v7ahGX0JoaZuGTwf5tA5QxSaLh1+mJdGhC3MrBH7ZGo8sHpJyT5U6f0U1+GN
25qgN4w036uisG9rJhBxd2QLOBErScAkCur+CWEWTkVyywSFm1cfAeYa12aLaf5s8zTdDFWTXVhK
Jf061T6G/yH7FPh+98kz0vRjHevyirc5vcvTWb52kOJTMg3MEZg4jIqbkHHFJeon9uYinFsyHIir
GhR2mZbsAVz5czFvhgDLuvT1GR+uXEdz79Qro5/PjdErAspZVD3MQ5rtsjmfH4K5E82amJ/0WRGz
tp2qsbshzBrNVpbP2HKyuVq3bpK81Wmkj4R/8CHlhhM/ZDLkKVteG5epfdsVsdgRxzgdhFW5X/83
e2e22ziSbutX6Qc4LARn8uYARyI1WLIkz8MNYafTnMngPDz9+VhDV2ZWdxYa2Bd7A/umG8hKp2SJ
DEasf61vqUM0ba0gZOkDhTutSRQiPQBKW7q/wU0dbfh6C/482/YDj3tZVxvS8NYGxPBwG7mNGa5a
JSy3Dm7WvTsTeguMSK7jIMielKKbH1rQMscZS2u6Uu1KuyIUAg+hiHR1Hwr9g1qh1BPqkL6bkVOl
/gzf/QHcQhYCHXMFp4mqto+jdJJrPMYTY1jWVmo33mApxFzGaXJKjDo8g1rRw1UwByFsuMFNXwfW
02SdRkJX/Ik0ww0IGRUFv4rn+1Jj88ZwN++uRFNbjyga/cOYqB91R53Tlr5hToohaFaOi+FXu2vD
TWFB/ltN2pJlaQyDHrTBRbXIdO0xweV7T7hqeAuoembRJfVHZjQV+HDsxJQP9pRkXzOd8WmnM4HN
I+goMm/VlyjRNGtXJ5V+bpm/wkRyNyOBMuBbAKhnQIjPbhC+L/0e3FrOoaLHxM81Ch964i5Fpd6J
me95SsrhaqqCE7aWaiUSulecbphBxMlJu0vJaJCncmPzMBaJddfDTwCA0GnbpHDbvRMlbDqgMzbv
MslPDPH5oiat3mtSMbdVwsN0hakGv2+cZF5hasMNh7CG/Z7g0Yq2spE8Ux5wDmWcmmuOxYVaXzLb
GB9SOSuelbqYtLPCYvKdwXsuTeWechJ/NFCiaqE5NwMy3KmmO4PxZ5w8qdOk7fsa3bPuC/lR1EkK
C78p8DrRtzzahfts6fl0DlSr/IAXMW7A6+EmHyxrusN9Uu3oyGVjojU7IxTRMSo7egz7qHp1i2Y+
jEDzPgn8q2uJe11qdXzIFR73hLpUDkTMyGErO4Sbx74Boz71Snwgwx8a7CTT8TMIxHCcgbECb8gV
60RnAAsJALx3CA4aFSKNcwgDhZx1PsQXa2IfpdIovbFbFeI7aYBrrFnY9uICZ12APkW87SO35uaC
4nEiQ9fSySEbb1IVtgNtnK6wradHEPjpCr/JkU1n7CVuYZyJH9IvI1nWS6EY4L5Tqovi49RG7zhK
PqTqnmnqQCUrW2yqRhjbt6WU1GlUUqibqAJN0jOLphuB0re8Yl3F/z0W8VoMHXKi6VbzgajWsKE4
Vbl1xKSLl0HOjn3VBw1dnpZ0+e7LzPhkk1V2W5M2kEceUtUWbI/61TaHsLqa0QjIKDqp+9F3RHs3
M/XXr43RU+mQmbZnzN18LRrlOlUT85bN5HSVuBAAddGkxwZ5jd3c0rLhYDLAcxoCNloNNb7vLFXD
Xd60IOYyytOGNjnoprROrAgt8nmYH61Q62u0Sz1+XihRRy0n1rhmnzmfatK5SFqisl8ydtZ3Za3V
R+5Xxmyq0k4bjur9TapU8UA+Cmy6oahg7CThM80P2OFy4IagAHK8yO5m1dIo1KGi8wX0d37UmxTk
O0075glrOVUiaQX1j81qrq0iUsaXlAJOa93kDd3wjTnEFG9WdQiKYRaYMNNARk8ijTDeSElaIhKG
chXabDGokQVRkuUn7HxEFdomv9bQtm6cUKAFjrYOIjuhv+HDmWL1PZSdQy1dar+A/+72WBsh2wKn
ppgIAlEagVRl3kdnGFMWPA4jFrMSiDGtm4Nzj9s/akmW1pM/MsRe2W3pbIzK3FKWjhSC3EiAGzTj
ekqCesuq9QZ3rqVSuSvp6DKibeZgdR7jdhtp4QXT4mfFpHAXFKWyHxOs9ynoUCGjnWHGJ0zU7qq3
ZO5BlWrvxFArcGqhQgVmFnipCPR1RoxfWY4YJPx2fBDzeig3RcnekHdC51rxKbBQeTHSvWaN1Emn
bLg5IqermNppzy2jJ7ceaE+Jwvs2moGNZOGDwrZjxXEQYn/SnjmdFwj9zjVzz8rL6VvSY6o6OIy8
Y/+BZ5OQ+jed9ezGPBtE+NqW2iEE0L/CDaF5bWdb3jxU0yoto3ZvpzmM5kHtUaaDGeEs15HfCKik
IBq9uKfQE/W1BOtQb5bstsjGN4xnHq2Luxb7sofl9TwD+7wMel76ViTma+49Ywu1x/V49KirYZhq
DICupl8lRRPeBhJnza8CZlj1HdSBriMDHy+AQgYTG9IlKZtSZeq3o2rSZ0daIkCwTicdTGfnUHuc
tfXRmsj1UGzH5+vUVH6mo4JRSYfKQUY8eOxUrXtukoK0MaQsDixJS0nIiGgpvVnr+5tMJHnkW6F0
HzMjH98gaQWHxpoHc1cH4FmG1HzGh0g/aou4SFHuzAGHei81vrVkOILS13UCWqMYVzw4xFNYNNld
K0KJA57YMkbjNGuubBvGxKp3mpolr5dPhtHe6Tj9tqJ17luSugcWGPxZsXR2Y1a9UaSs4ylenK9j
sqYswfWlKvqv2tRFGrtT4ZzCTsdqPgdFyy0ns5cJPswaCGPFvKsO+lfuLAR6U+J/zfNom1ujtR0n
HtUm5jQSRNAvklljTkZSUhCNVl0/1mp5UEPWfFYhMTwCDMteysyNt7HVdoWf24394LBxMcCz5gvk
iuDOb4aC/1Xf/kZ9Y2pMdNFAt/r3Ctx6oR/G4VsdfSvD/fmTv0lxtvWL4wjicBDlHaa6y1T5NymO
/8KQWRPsvHSykssg+g8EovjFdhe/CGMmfZlSI9/9rsTp4he4hyoiMnqziqfB+k+UOJUX/8aZYhvC
dnClcLjmXZCW0n6YNtNnYAMlStjDw0F9yCnleMbJFl6zgWEFT9x6fGkV8b4Af746tV68DuDp1xaJ
3c43mqH07R6av20q7nOt9uVVn1M1rTpx9mHCuvst7/y/F+PfXIyMql0uEq7IJVmJaLt8Tf/+uvTe
Puq3f3Bt/uP0xtX5j91b/zWL//H/+APvLX8rfv1PXtx9e9X+y5f4/QLWf+FW0GCdodZyvSyBpt8v
YHK+NpYJOJ6/8Ti5uv7QkrmCwXdi1+BkhqMCwfiPK1gTIEEZlLsqv87yT/5HhglV5zb57hI2kZIR
lElSYfwzwab8oCUzHEpCazag+T10U3lN8dAm3EBhWHp/eUTRKbokHG71B0ZabrdmNtZUVGLkT8HY
enGg0DhogPXMX92gRwfZ0Y/NfmsDGmjbg5YPmnwfOe/TaHi0pDFrj5+64VWLWx+jtsXM+W5pIRq0
6axH9UZXrpggoXOxt7bue+0UfkQw0iidmZiCFgPZ0W4dWJ8MhtZpzZZOYcpk7c0EYhlmEGq3C48Y
D/XzEw8JuoYsEs8jsqypbBkvkWRi+rsuu+w0kphymcIWwzt2ZgZF4oZiTjAXoe2sTJ0G9MZO1kbx
pc3OlsNMuOtTmigI5TLyYvrMtpq+EFu7qAkm1Gzeo49uxIT3l9NMKqxsbbEbHakubaQ8N12NOyKk
a0VRfGJLF4iDqxErLTgeiLwELtZFZbygkW75mvy+DP0SowpA/Y3BzmHCy1Iz/U0sUM1pA+i9vbSW
fiL29iW1LQxZvNdhmkyaMLRHysofSmXeaDkJFcy+q4SWjdWyVq0wBCKxRfElzGW3qsCPrgwnPlUN
7uPx+pvb5vKbQe+7SPNfOBnLfUc+jFi2ahMbtH64tsC6NmNcQlMY5/yhbkFJGUZzGXtzF7EZYJpS
eZltXbUp/TjyDK5ja6rGoc0ZlE4COgJRoAJRyqUVLtulCiW63bJd5ADdBfpF78vNOJp3ugEHO0ka
r9LjQ1UcRGdsa1kc1GmjskMoJgmac74xs2jnUAFXI9W2fIVyWnJY5q2Zvih8zEvpRlznmzBJN6Ea
raGywXzSvTJpjo5rexqksbBWdnIWl9qs0cONyyTco2VA2cMd444QCKP2HkP/mktyOxMzVl8ts8cN
2l1V1nwSJWqoQrJghYKKH5yrMp2Kjezjo4MHpgK3FuAPzZ33nBBShtgXDpRddEojUMHm4zy2vuME
b5Okjg6ZKOcfpMMB9r6iTlcsF0+aFp6S4l6r6+uaSHOjDvfF+DqjhR/wQkAsLFT7pQp0fAZR9oyA
70dS3VoJl8hgGRugbbsKlV+MvMeeM344AcZ1gtL03FbvDnTScwqbX39+mWiLs+9Pe+dvS6duMxtz
lqc5T/rvV6C5pGkTxzEz0TL9GmJVQFqgQ1h9JZRDfLgGB1TfVgGzmK4/h00NV348xXSSq2lTbaDy
cDxwEy9p5L6e3XOkUUcTt7fEpQsvatNLEvWf0iz+5urGGPrD+7ZYubm+WcB5wOCH+8Ew3cgKD76K
1aaya6qvOQkwIFvP6P5jN6Nsgw4IsgjoCeuiBDanwAPEIdW9EToZZUFBH1kK2mRAw1fkPaVtc82G
ml/CvLO7ROMIlZ2muKd9sd/q2XiJk+5OKurDDB83xwUbmgyUGcIHNHF4JX4MktfICLXVlhwcHZbG
XvsUHZO8sG0VCC5QQxMc/3DqEA/7/jI43UEiP64oLLmOqGvdWJb7Wtmzio7c31tqdu4zyiI7U34W
ShL5dJbe0+/x6Ub0/BEF/QQedIfu+ZzT+VVTs74x1U+ZxdtoDLFq8A7Cal+zw57JrreR+Tjk6hba
Jx6x+n2IKLAgjVrmg9+QsRM0OPbROk7Np0JSmw6wzAhGPzfba/Bwl6bl6SGFhn/A3SkqgkzUdU9J
3T5UaJI0Fz/PafUQxiOVF+i7fQczU2l3ekLpQih2JtY9+OY7AfW0aOlQEfIui9qrTtM9C2pZnZg0
1DgX6nH2JeUTA6VmhGnvclUjiZFbXidc3wX7HIfmJozEhq/+KNTMH/qBp0z8BOhw19vYBW25Nqdr
UR7bYPabydy0bkaPWrxSm+cELRnvQEq1fdQd6NFEOQ+eaj7CLSkKCuUDdVOBroNN4EcDszKc6p84
b5l8WJcOAGVVJy8V7inksKTYLZENilhgOyYWE1gSZDdEizhzVsQy64E2FtkDfk2+VJkBdlUjDJXv
A8V9MihICZTywwkVZogz3OMyOBJ75Cf68tJW6U6bzU1Syrt8sG4ZMRwMDYMFWLIVaQzMFYQikdk4
25MDSwaPwQHFZukz1St4HcYdmUB3hXkiJ3edP+hR8Rw25nGs9cespWHDtJ7Nubof8671uar3VWB/
zpp+oGCA7h8QeWjg4YEOBoBlWB+9OqQSwTTmI3AnTpIlIyq2F3Yt3gxiZr421LelPr2lVQTQpGuf
RYZ2qALhIRo2XWqDHseZmnIbuKpOUSkJEUocHyGeYwRTx7UWJfdqYz13WncQlLTk2LgIg8EEzugr
G0ZvFOKCwdKDq/uYtwODQrI4hntLAOA6TF/AemEG7dZuEJ2aPr7BmehPXO1GIj/nWFtNfGLj6N6N
kw6sK96WLZg6tboNlPc+dT7dWbyO4bgKEVMxTH6BkUnjn92DFDNvA/drjoZHqaGhnGrnJFW4/Oei
u036+FIrS9UKfjwd/522Ak3+kI/oO+w6SP+tC9TJHp6wlnxN4wkwquOnzbPt3tOkginLoHuRGWDE
2P2lC+/oadtapEQd40aBXBg2w23ZaVwuynUibqE+SQpAjiIgfzYZK/KBu9gy9hB5TSP3U6RSl/yr
tM4Uq7iUWOa2/tx2xA8m7utUe3bcSz4Oazu7ESF9m6yVT0BVEOVj0wspb4ackXefFCStc+m+j7qe
bdy+ecfGs4vrcJfG6kc/JLQKukRD0tL1JoyQ6KSDh0yAlad09kkEXV3pXRx2Yf5I+yARKG0yPpRa
I+QIqrMEkLMZyvlg1sU9le+UdCfqvZsqL6SYnsp0/tXCOActLjBZx8xjdGMftmnmE0AofNsqOo9+
wC+0Rm6d2d61eAcs6JprAfmVfdV4pxDORFeX/iAMyqeGt9ZiO0w5ojUEKmNDuGeWjVjdXwHv/upM
3b1bSOZWibZLEqJtZcPWxA3y1A/shUClBF7St/eZPrO1Q5+ZjSP9ZZ9QNNaJShOYdUWZIMlhpu2D
ZPWFjVuZp2lqt45eaZ4R6OGmNib4cYOpeEPlxl5r1sq6MVzGgSmFJv8nmgMtszu2adJ00UcXM6vT
3ccif65nHB05FTdcDcGtHqlXfDaxH5BlW2kyIBOPFERBOHY6oQCtB1J29+vu4L/g0Lr8E//NaFK/
ixdsBH5yvPyaRfG3Z8c/f+j3A6ONxchdrEWkaH+3GP1T8XDITQFVxmGEXd7hHPvHgdFBJrHRQSyV
g6bA+/7ngdH5xRALaQprPLZ93dT+E8ljcTF9t1tjrk6MwCCWwr6aENUPu564MGXO26u2cb1IuewJ
2/uuD4fnqG/7sz4O951SK7eF3i64J3jWhPw4c5gSMJ1nDkn2kqd1/0YhVrwPUrfjzrLM9Ty73Uo1
2pbGk9i8GS3SzvzzVL2TKLyEAAO+Jpb1jnxiecPsKn7F+BcpnOigdIfgHpGfgq1KbZ50zCNvpcNE
GIcHTVtBml5w39+m1BdQQYXbe9St4VFPLOHjuaXkPnI7CI5teVeW7vOoJPgeBnC1RVoxYVSUYQsY
FpCrpsVe00gwA1N1B4kaF3tD8ZIuW/cWGl7qdV1b3Rm5oUC7T3KfzTs2w7o1dzEQzG0r3OFJm0Zz
R5Emyy61OhTbh9G7Y+W0J9Dc8g5wmwA7hV1bCoJQ1w2L4YDR6zYjp3wEQke/tvqaJlRnWoYJ0ZeB
5HFQx2Faa3MHaoAQ6PiqM6uRCy7JiOlo7cVLqdqU/wXw3Al6q8SW6968Nlua5BivpM4jUIjmEFUq
WVHdmSUt3TzVh9V/1X387W38f/8tO+67v/U/qA7GdoVOWOtnK8K2SyiDab9dE/75U78vCcYvHJ/J
RFkm4Rvk+H9qSJbzi+qaApWI8x13+SJ1/rEkGOijGkkq2E3OspzwQ3/4EcUvSwjSAXuoAbFhxfhP
loQfz29kw5BB6bjDSA370P5hRXC1uMeGy0y5NbnfVzNmtadIs8a/CYh9H5lDa0W0XYCblmtbGr/X
Dy/TMIJPhrCwfAtv3WvP82YDwyikPLJN+y16Rr/95lv4V/rFX9RdXtGCx0YqidSd6vwQcnTzOWXS
GFA0qo5ujmcAPP+6UyKiM4WtFx5m3vjO6exk1waAMAcS5kgq+fxaTLq6FZWbXDVWpF+pVa/53KEE
4KdsuM7DeT6qYyr/5kT6K/ro24P08gnxlSMKIrwQCV2+qG+yTwnmmGkYse6lQZl/DLTGgENQ+d/U
LVyoQPAehtC2BgyV5UeNdeqDWu/hcQoTuYV/ZHyGDK0einKk03mkEfTnH+dfzvm/vr3FPbtkf7km
uR6/fXu2WwnKxeiq6FRpXMezmo5oi6Xu2c0Q0eBHjHZVEMA8ZK1OR48iwh345NHnPTu7aDRsls8w
P4M/Oaiq3EOBuhlDHJTEMZZmH6vq0xedCcIWnBsWCDp53zvgOdt8quTtz3+XX2F8P37UjF55COsA
0vj/738XJ54H0Xa66csui44TxsI1KXEt9LDKRLSy0qm1zilT9pWyGT4Ka6CWnTyGi4aZ80QYiSnd
dOPYvlis78pKpd89TxXzecSm0DTmtV3TDgRzqme/rITUhXb9vi1hWtRh8iLNiu17YD67ZqufWgU/
TzGdmTv3OzlZOVmpzDqxnFdHQwkgj2rRQNWuFqv0bSCcrpjj2n43OQbmg0G/riXkpwWSMa9UDhMH
06rwriU5hp6I1ehQ52KY0DcUF5WBiM/zzz/LX2/cHz5L7DmAMqE3qrpl/XCbSZvZqMk52UfNzM+l
SItNmQziyAZoSwXWp4Lec+6mmINNTnYi33V1NnzSC1W/G/DorqsQCguYJ83eD2WWeTSeDNaqKGwV
8rguL7QSNjs4L+F4CGU+fbjdoOJaC+h5z0blGeZxeJSAE2nWkBSeTaEYj07aJZu2s8TfXDisrD9s
n4idL2FtMpAEjLkVvr9wpCNkby83QZNW/QnyFAobH62xlyzrF+o+3U1FIncVqNl8U1dOeNClKTCQ
OHTtqLPhPGD2nb7i1xFffv49/Iv11VkW2cWpbgnHWjZ+36weWTjlfWYOpj/goF3rdfmJhW5vQMn2
7LH/Gyj9v/gYiOIvwWKhO+iKP2h+Jc8HulJb05+mxn4W2JeWuzg5//xX+ste1aU67ZtX+eEuzZwk
thrA8FTTxPFXUTblceoKhbalFkzoz1+Licz3+2JeC9uiuzxRl4nKDx8fl2QiJV4LvzB17aAr+fwx
0x97NGpd3Gpjw7ILVxmDKhmB4uIWQe39/A38i48U7RRGtMP6b/xFRi2VAc9wZJp+BuPuUR0qbMEB
3bM/fxVt+Wa+vVtNAMaOICPPEk4O4ddSuG8uE40l15myhE5Es76VFPmsczFtk7i/GfP70o3P8DvX
HAM+lm1pF2XKmdJQ7LdzCZhOHybP7Tp8xhHxJwsH6JZK3nZljreNJqFQTZHwZUxuANlyLw1O7yt6
BggsDtVXTF/rn/8yP14fzL7obeVZaagwBGiV+P6Snw0UQzqSbb/isbPGELqoFWTqZ4se05+/1F8+
No5fy4MPOxIJEQgD37/Un2dsWvLCq2DCE2iLuT+EdZFtdAz1zCbUvwWVuxzuvv+6fhWpoXksK6tt
sj37/nUH3E5arg6B32fDvYn/yNdDpDM3GIdnvSqp4VXH5lYJ430dDi+2WyQbe5i0tyREMmlFdGDv
wzHBsVd6YF0YZQmPxW05/clt1hZgrYP4JdCal7KH7EfHyAonarNqcni5FXCglT2Me2pECEjZjbi4
1oDYQRbbJRUdknDL0IgFlXm1GpjXTgmhNazFUWpKtrHHgSlJoNEPJfObrkJRLKpQcgPdcm5Zs+jv
U8O5CzmtnGfrDdbPR0GE9VzMuYlT0gyfwep1ZwVtZUOPFR0niD0rlENUVWZ7oG0sqtDzKkteJgyJ
4LbiAmbk2PQfWubWWyOCDgv0RjdeRnJ0G1fk9xI9tXa2Hb9nnITql4BmGd8MSFrGSpi/QsCM6frK
mA+ZVZr6RexKLDDknDXAYCejStKLOloBtr+kaqm3QlxX60772ug0l1Cw3WxigH84llKoO67aB/48
MLfzAp5Sr7gwBz9uihE6ywQzyLrDEFN6baXnIXV7nZGt5yqaDrUeGTeQsSo8x1jIgBlBPNoB+Z1h
6gLOtDiwY2dkIkvxr/s5DRishu4e39JXMt7mYww1eKPPRe67Tv+UR9VVg6q4aTC9Xwf4NB+rJNFv
SLmZdOzJMuffyhZEO6Kpq1c3uTs/jiH+NzDkxq6VdY1SH9IfmjpUuePw68/1OGO2J5h9wUeff2AM
bc5djf9jFUThJ9NWd4vXvtlxwpU3DYWIz0Uls6ch1rf4vktUgmR0LmWZyxscSR2nc6ymJuDNavJA
tU0PWTi3N3owdQ9SA1RYKfV0r0SB3MpSSU+KrMLdPCJTpGy0TqSko3UiNMoNq9zmlS15CsiS+Okw
AlHBuPymBEh4pVWaJ1xFlRfx7e1mGMQ3UZe91709vSfLbzgI5sz4lS4iNGAL3AtVVdcOk7QqmK4D
xW62JD6Hfamm5ZcgUKN7CGUc66neYQPuqB4WbPWKBOzstW1FftBljkR7oHljV0N0Sqty9oSciLNO
NW03TFc3Sm9MVznlvufCdL6i/b0UQgQkuNRSBqtai8cnfE4lXtxBoQYAeFikY6LuqA3ZOwM9FV0d
PtWyeUJG6RLiYWpNvYDaPoZOau0IUuZbV59KXwZ49Tn5NMc6p2mldmtrl1BpvKkVSIfMy9W1Kqzi
kZimcg3pzPDwJfOX0+KWFXbcVXk1gGXSLZ+/FW41mxrCpv+qm+EhK0esmIlrFatC6OM6iSP+ghJG
dz2MKr8fe2WTwv0+B41MfbVUnDu9m94bxyxvs3qwziblPyRhGfoYetzvs9y8zFLoN12U853gimQO
2Awd81jG3K7aRpvIHQaEZErqtVIe7QWikFJRRRY9oiQzmKOHVo9K/kzOByEqfsGyataTyepI6nXi
AVEBXFSj5A0UYXfsQ3M4xXNAX/dUDuQ+lNxXJAPkiA5PdJiXClPEJrSSwjMUGP6tIDHSQ3wclTw5
LcV3BLVH7Ys+JIAHnCrxKjcSXpyG1UVTcuSzgKOdtdFz41EPKpM1MExqnwoCD8T6WWlFdxsG9KDl
PR53oDxpco/uVfAby/RGFyNFLFOsfYh5zG5ln7DTdwbsjEkD3G5JribeWFvnWrMMDxbjvKtG/U4N
xrVZGNqq66DgQAil5VF2vltr70VfHSLV9DCGvhcxLuq46I0twAVtWyvirkyl10Rjf12YfXAcOoJ5
KxNX9XM756onK2a90Ak1CGdRkNtkZSYGo3KuD+1iztByHXBZGp66uXHWrUYXRTTolFzYJRVfSoUB
hCo/ZovAuY2N5RqAGYbgim1HuS2TJD2UutJfqFetNlQ6gUEvS3llWnDfDKu6iVIV1Rpb6lts1OXb
XIt0qwY28UAye/gTjfgYB7X+zLsu/YYeUcKRcbZ1R2feRpaM3lxVSa4qR3Qr2+LJWTN84L6Q7q6P
u26NZ5jjYAamneBGvpe6GbP0m5Qk1am4zrBeMrBm8U7i+qZWmeyhI6wsnNH3TmsX60aN5AWy53Rr
halzIAUzHezZTg54jCffyNrgqZjd6bmDMYiXOlNvGdVX24IJDHweLdkalPm9El9gnEyD3KavHPtZ
hkLs44jgWKKHPG4jkjhWGnkj4e0Lyg5gCH7b4xBO5qHtGdNhEDDp++rFvUZ07iaLW50h7uAcEXJR
Hd0kvO6ZEEBOc/tTZScfMq+Se0KYYh3j+d9xifpV17w7uRltioz9IuPeZXUBp6emTJ/Z98+2Ne0b
Q/dpBryS3dlkLJc3VgFfA49nCDexXZOQoR+0c+xrnZnfbUvE/cOMq/wZNhCgAMV4nALDZPItePwR
kduaQ1+7tMC1sKANF7OFYeW4SyqLNcyoN4atLDVfCdlDUnB3iknQi41p5vYbm8quPRA4iYWHdEmm
VqU3GzkXftDWCh0C1OXtk7An1eEI0AStfXH4+VU3KsoN9Jbseo6rD7J88OTSmno8UmzFXVF3pwVV
bTfGZ+HUV1QghxczdS1vnPrUC4co2fc6n3Nox+a60qdhhRx13YTS78NgzUYt2NRBPkgEAiAytE25
50F1u3MLi+KBI6al4r+njYU4nQVSuenrE/OD4NGubfU2z1txrbWDvNIJa12P8Dc+GiJp+aqvgGcM
BW9GEYb5VR+F+8WJCRCn4Ol9LeLn1MBRvNoqanh7bPo2gZlgyGFdmN40t7GPed9MCmG9kjpI1y5u
ZWEXdF4leOlI3gGLodPoEEZOD0NPMqG01Vh9IOha0SKQukziTJ7XPfJPCbkmEFsDADOPyq4K7g2p
MrtXM3K2zZCH26nSofQ2QWXJVQVXcBVDB3ksTWg+5POykJJdvNMrGUVB4CedHjGjLhP3lEZpv9FS
ZfB0DkMji41ivoQVjyBbBtmLpXX21jXBBRGlTcrVMOTuNSAZBnkJoxT8ZDMGmV4q1dIircznMUWg
9Nq6kWc5Rc110ie3REfeDTt56nKD9uNo0q7qMAh3XTc/dzOW9oYExpq+r3rX6XPpa/mS/lweN3QM
kOtz65liDgDRXpFblSczpztqek0+hEn4ZuG4XOWKXTBRzINx30fYlLCyJ3nmLqRWHAXY0/NVMxXJ
QRlj+VhAmu6Cj9mwb51Bu6+d/k2Fxg00+ZVu4edIM2jqo935puqFs2tEYa8NkdvHDBJD62VlnHul
UIFmlwxkTjlAGoKgIGfzTOlUpCh8EomDlcY16/ZOadKUyaNDQtuQWndi3E9Mp7FM820cCurZeAvd
pQrM8CZzx7tgzPUdxvriZZzpK1rVg6D0UQywQJKgvZuZcm+nsSR9IKW9K5QpxIfHY++j60BSM3Ri
VGMA3w7g/Gy5k51qDZiM/EUy7Hqhkv8oW3VVqzR7UCZH1XjoXkGRliBVEVyAP8WV1zex3NtmMTwK
LELkWpxerzCpMK62ypkzq4jbCXOZFX/yM4WfAUOF+DopYNHZxkQGg6pGuUopy8a3EDZnGz955BtI
rX6tufkR0ie9SLFV2htyPfY2cQX9trFR6mv6vpVN0bjOnTLaHBhsRMMHZlzlCwd2cUCiKLe1o7nc
3J0L0RuMjhHMN/TXrXs3Lz5aRMfNqLfijXtY8ycdGHjaOfNF6UXng5vJ2AZ3NeFScgbXIlpYUUCz
02u8isG5ZvPhm9CcYU1n5bYLHLCiuqEeqIp9yHpxpQEhf5+7MN6KqIruDIof7+BuUu8m2+kmzllO
m9y1bmi0Ea+Rmbm3Xapp15otghX/ZPhlWQpfYbRHd92QVyZ/mJKiSUwN8KHiPthz297bKREWr2vj
Lyws2Ql47/gwiClOvBgo7UatGizSU1HxO0TpLgqd+Zi1cXiCB1Pd9PVYXpFP1PcUcrQnuh/LValo
4RNQs4AoGXxbSSDwMFgOoTI2bE+5GzM3pzk427LnkeTLe6ZzTj7ic+ttPJ2oDPEZZbB/TA2UwZEe
+asS14FLXHtobgB728gpcz3tCvZrBytrra+DWmkU9CUFPg8u1ZvKSSbQP8qgaXvT5nwcZZwmd2mN
KLtaWtI2pPiKXVQMyVPT5PVLlRhC9XXB4GBVVrNgxhcOyUOnmi6MGQo3DMq2KdrOcw42GBnEsYr6
6KRYovBVs5S7Pqgx8+gqoMkpqi88JpMNYN1M5y6pQgL3zvSIQQo4c6xg08og0FRypkeg+v/cndly
3Ei2ZX+lP6BRBsDhGF4DMZKM4CRSpF5glERhHhyDO4CvvyvyTmmqupVWZt0P3S8yy0EMBgZ3P+fs
vXYzXspgfgySEC1oqMvp2PEVrE0Xkp7JP3p+bLyKo2W5IJXcRJZi1jGnoXyyMix3QV9wCkG04cUK
V+SLAwAV4CyWR7xVufpRdei19Krde0fX4PXhwFNJ4aj9kFlSvDfSavpd4jB7BJxCzheKgmw8VEpw
2LXWBZht6w2sDOkCa6qlhd71M9pghq0HNvXlMAd+fSyFZYvXOkmGX5rYF0prOofNjYv2wANrs0hz
Gy0khJKh6ATLtlpQNW05SVvWPc6tMUQX6ldXs6d8m+q5RtAZCgBHAuiSleMgqnU7YkD3FUqUFexA
uKPOJMeVSTdLwbpOOEXKPMr2dTN34NE0h9uAvNAdoeCLe0d7L7FjP5cMqkLiEDbSKGxX4ADOpYiG
l1xLpLoWVm2jmMuCipt/rV20Aqh3PXMDrbf+Lp3uao8m5yCGdMTybxst7uqgXr9CeBx+ZZH0z/Yq
rZ98dfU+JWaQ6DS78YatkGWAe+M1u2Wqw/4iw3S5DK0fQkZAlrjX8J7u6IalrOdA8cxWiyrHhNN2
97mO7Etry+IbpSXlYmBU+L0gN5DuOgv3VzKbonIXCnNbQB7DPmUs2LqR8bv34ZrJCeQ/eWOkxHul
q5xCL2+fG52Ed0kv03JvheJ75dKAMkMWeyOAuY5+5qHQ601ZGpJiMDdynlmt9AnMdfVlnuZxL+wu
ve2y0LmHJmHR+OgnxJZgJIb9QnTwaamVu+usvCfDG7LZV+b6+liwfb2SaIypPgwzv+CbEGnRr0X5
0XJc2hnTjkde1RRL7+Q8dENhQdcrRzDTM4obKx7nMWmQbC3AumSQsUvOYIVAbFAYUA1/d6UKT3RX
Sa/T8+fg6M9+sF5sSoBNBUj/JBxgJmELWNiDRxyTfDi99l2a3oRRF90VuEE/dVCnsODafLnQ2WJn
qDlYI1JyAxRunkMbtM+HmLRr63NA4YDGKxC/iGc3w4/rR8BV8A3KgznzMrnz3Wuu8apzSnufcSbx
jwKNFiwuAVWLL9cuCSX4+ip7YPUxEPbvOb60MtYhRvY5CR50NsrzeA0u4mslW8x3SMOjEtWvHhVq
NeONG96Od5uf4iNLkt6WwqQ8+OMyo2RPIV/3C6CDiT5ceojqKyMjNPd4PMXbwFe/QZGBk/GKemHG
1e7oLolXdqfYI+50Rei+yIuFlCHmLIMauSrDrXLWc9bU6jbC5AsfSXU/l2qm3VaD3U06al1rLrpY
KEMoZNJA7kKDx3tgOfI0cKRNN1hkXbMZZ7bksXTng9+v1qG1hz9SPogBTye3uwyktextkIOnNnBT
G2l06jx3IfAsWhkFORtFCCeGNPDT6gxPddJnD45LXzCy0FAG/iTOSTLFY8FzSMIV+exh2C5H7jih
qKvrMXQNDU9sFt22Onozlghes9X3yZXvu7gMV4fWbE0wFXvvzVT44hzqyd+GHFfetOMXtzXUjZjD
QbdzZ23iXKt2A97LnGcSkNHh2dayiwRw7U1DffUYLFTFnjb6tg+i/Efar2zAVdLHQjJGAw7cvNS+
LL/AWl2fLCsNXpnXt5REeVInG29SYhemdhtXfuGIrdeMV4FIXtGDrdzncWkICiBMMqYE6k7Oimiv
E7Dse9NjdMDH32CZ4FGJvLnOD4azJEyNFkVZHiDvhXCRZNsoI33dJ9v2G8so1AnfkoAYo9ZwtE9W
YBFMocM1XgbV1fshD6an0QHbV3G8RzlKewTVO2rEdBNJYz3m1VJcFPLVm1CRrw1iudoaI/272WvU
0ZROsw/VNSdbD9RAQ+Vv+6ToHkDSPQy1EC8ExW+a3v2Wt/5HhGoG8iZqXkB8WmH8xLeJkNaPCa48
kwohjynS36eOXJ1YNSK8qRdTnfOh/NJkESC6Smd4bV3nOeg978tUkjAP9WHdWUo/k9hBTHnimye8
6fZxqmR5mdlJCY1rroohWPTWmj77a10fhrH3sW/QZaahK86m8TB4+924J0kaQZ5hzQ97+9ZOK+sw
J/VJV31wmHB8bots/DVSrfxcsEHjrJlj0J19PMs1gFrQbcq8q0+221Y7Bc3mEGQkplcJDmOecJEC
rluzL+METo55rADJc3KYde3sZfjhDfV6mxoj7sNp7BGtl54N5JqVtKH/hPeVSIi2tC08AqMb7lx5
r6SiFBvLTse9HKZ9gU8VWimj5Q7tUnUbErqxdtYuKpqLzq3pvY7kzym00sNkzc5paeDZwAX0Hye7
j9vBv3PX8Wh11HftmHq3vcru6f22zA7qQ5sVj60l7e9ZtxqWJsph19Qz7Xy9oOl1XsoIn2dnBzGD
BxLNwRilGmi2AECQNmi+xn6ufhIvm8el6L+ta3qHmI6Y3TRvUZY5blrj1wldtgNL7jtJCbTK/BS4
y9DBUlJ1txkbJlkcPYJbac3og1cKZL+C49cK2exCB0Zeci0nJBzabw1YbQgAoPdE61O0X0MYWXO3
dpCWGtiD/N7Wjffsq7Qh3iZzs35jLEg83lKMx2pZoPNQVWQ30spL/4D3X7732rHSj4R/wevZdyAY
iZb8IjyU573RdNvKRe9K3tsuppberWG4RHsGFLQyeuhVieUlz6rDHJJPURsdgtA9RVJs0xBsiJKE
wG+IPjcLIvc1/0gCwJNUvjxSfe60xRcrXwtGjo7Ioo80x00DH1MEsa3AW936OfVJnJY+uKgoKsrH
KA2kODHOLqqYnKXrApcXd5XUKyzTeY6NcumJkni7AVmJ7s1mhMB6GgHYKPv8qTC6fJ5Gj9WWdaM5
iGKlp2kS4oU3fu4H711TTR9L6xKSSgblpveiqQbpyrl5oK4j+Hau9itQF2KrF2c8FpLtvrK51RSD
mmoRDID1GFr9G43ifoeqvWeEOQY3gS/p4WPKxvOMvWOtLr7dwmrp1L0o3NNQdx+ZXfX8ouZesr9D
Bb0HiHo7FKP17DlmsUFBNOmj5EBy5onL3hNVEJUM7ROvj30XLFBQ5Dxt08XtCCtQOdMl5M11ER10
HX3TqX6San7zYEDg44Dluy1WoU4zZvA0TMeD1/TtJUJgGvs9D3qd02xMcUUisnGmJ/buhh2ypEtW
VF29owygUh0tb0431arrTzA4Vdx7YgAECYobTsxmDBJqJoSEqEwQMcddNJjniIiZl3TqiArJBU3q
SqpLgYABLvl5EBYZD3PgbJ0wo0kxECvwRr1Q2ztUaYr4EUJAdCvGbzl2Osw6JBrdruNgp7GGGMbB
N2csrEY23XpKWfIgu9IvWIo0Oi62M21tSh2X9aduL3bVyGeFIZ+DFv3T3AYsArzlfSAa7bBcXej0
Vudz3sqeDJJ5fVsCqrY6ZpRFZ8PnYbn3+/rNGEc8pquTpPthFMu3DiTyceJ0fEYm7b8taoUloBjr
cSQih7Mtlsg+z5VlX71cXAb0YOTJEHuS3AtaQz+oTalC1iK55Jr8iZh8Yc2VtLLA2eH8r14o4VCT
9v2hXNwYU4x960XYKTLYkS/1qI791BlwxeZ1HFCHDm36gkj70DlhcKyYJe2mtR9iewEUsZW9pMdd
WPciZaTIupK/jMThoBjpqEw0D9qm8u3+V7Pml04FVyrBcphaLZmp3YxZt8tcgmMGlDXTxnO7dB8t
tUtNj/rF30KI+O5OruwQMXbmWFNvvtkE5BBa6Slsl676Ce3BRvcE7PTFEFSSb2oV6edKOu4cK2ck
/gb5K820NbgLsrB+cWcfcABkPE2AmAezjoxv7GaNnz5mqryMwcRJQnf5DZMSRgxuXUG3j6r6msh0
ZSHVZn1a57whmc4xw9bNQvcI7QeKDhFRjA9Ab70VrII/Vqd34gYxzbMPx5++8Nzlt3L1WLJkQMAR
aZ4b7SYUbq1r3RIq31EikYh16l2NH9OXprwYzi03eklS/J8DAK5Nls0LvO+q5eUebZdUvJFLHFvu
9FoOpGuBeg13ua/7gwmdgmOce/KDjm3PZPIgB05MmF9G90zF1m6wbB1XvVVqfQS1MxS59Qlj2or7
AFRZeT3hmtXNn9DntRcR6Slu66p4KECgHnl1BCmw4frqZW6wgy8CZlavDfWdHDfuOpBWXbYQRgpk
vszuyjt0TR7HMM1ZOVHmlhV2joH6hfuJVfngi5I5f9tfJ2Eqcb5WtBduEqY+266MMuAbwn+aoG9A
imnlD4IggwTvLsFAJDTNYjt50tpkhCrhvJ3Mlp6R2NqQTzZdaY1vfZ7JZ4fn8RG/IY9SKkb6DGv7
JJFmAXhwfagQAlAXiyoNKe2dbIA4dE+ga2/DUtbPed2VB8TfI54R1rbWFgzwTYOSbbPYBd+4tqaM
6MLGYZKUBuMA6Sj7QTaz+y7hed0vLlgRxocWkashOWyFkHEYRDp27dTnSlVXc6RYbjOL+B1Wbc3d
Ma0KPyxjvZNb+plqcnHAEDzwQNGdp3sU19VYPGSWU0/bqeivlYKX1fMlWhlVQwoxw3RoWSyzOOsH
fXX0KY6LghapqcPs5FxjewJlwwNg49H2to2qZQYGEgRIBNbortFOcpRB3f9wsYQIeuxJIMZ7ZdXL
qbFnootLS/fxiH2bx5Js+MeU5tAzT1f+tWw65824AlpMMKS71JLpPmmT9Z5s9woc5kQ9mSyaMXPl
2G+oLMeXcnVpRIU1aMhidcJT1rsKW4uffkbpGm67xC53xLMvzyoiSaiBdLNnd6h2ftCTFjnbHfWn
rV3GLTi3qIqxXYtG3ZJ3VG3dtKpu5JJCMx4jmEHsGSJeq3DZD55eLzRWxtOaldZHmab+K17y/sh2
EN3nEqUJt2LrjD5U3nn6CbjdPeXGTZxN4BpM1pmT3wHNmR94FisOz17/Dpim+CEiEGZ9lq7PQJVx
6C1UNt12YVCMVmFLf5jsx4I/S/ohXxYQUbi3IDfOWBDH4dmZ6+HilS1WGptcwBticCGTQCKedljo
86PKM2bla2k/LCILqRn92jlGTlbtOn9EjeKAfQwIn/6SaOFeso7kXBfe+01fuYY3mZeuSwfGleFa
vWSYjqWyEEutQ3u2WuslaKxPgYjzS91ZCg+Wl+zJcMqv59dWx16ev9pEhZFPmQZfxFzqJ7Ay7bYo
Hg1N1b3rFdNb2frDg3TE/GZBotgVSE5uRZuH8RQk0xsLyptfVuK8WNeTgKnLiyg997apBvtQpVn9
kIK+ihOpy5/Edw17ZVw77mudU5TYrAtIqY5UgXkaq84dM7D5njxVwcDd6sP1vU4V5vhxWd0ftbA4
eQ2dbW0qTsS3RS7TbeNdncYeTO3Bh7CYdhAVlXcVQTQwSXFFdKe68+nw+OOB3IDppjNJC27Vcd5k
VJGRGPJb4aXNa+eRtmp+q1eQY3RnC35qMO/bzi5P6VSJhy5Qw64meBtgUhPeTg7Ni6L5ZejMQAZA
8QmF6cCBmQC65WqjJAnLjsnAa44koVKahul7mGU/0SN9hvRV45R5dY5Hc76aNdXVttmp9rP0y3YT
+VeuWF9t6ivcqlzgHdT6Lu3TOzDurzP28nBeg+1cMQLCsG0zIc52vKzx5HgEXgbOqdLd8zI4R7RB
cYAV9rgUDURukv1whUNbIIiKkVVIDmJH2gB2Qeu42uqmEh7MtYX0Afrci+Mz++FHHodwLvbemKI8
7tacsnGaim9Bt/R7K0iLcxjk5TNeL/+LbKgN2zWn6V23zuF//7chG5hX+mFlmXem2LX3a5iWh2bI
h5c/tHH/BzxeP/5k8fp/KYEZzMbVLfA/u8COH/3y0Xz82fPxH3/nv0xgMrqSEwLpcJT6E4E6wAsC
W962ERGiJMTr9V+OD+A2nCd8Hz8G0nT01IgM/9PxEfwN/whIHJoPeBn4L/9CygpL2m+qQg5NGCIi
yafYwA+u/pY/a4VLxyVTlZgMmrdWeI/g2QR7qJpsCSunr5Q18F2GXXVq6LTjC8XnicSTYb+N6PnY
azc6FchjniOPn7HV4IpfW9h7b65pgsu62t5LTkL4mUVH0OAVxfc2t8QFpdJ8avjz6NcysOOQqMnl
esT0fpbz6k6bQTEW8ivb/UJhioogJxz1F6UyaNTQr74glzAcyGz35oq/fBiUwLMFZng7Zojm0y5M
NxwUi1dCYWkWk3D3CiOtOBN3t8+BIdNY5LxAPxK0lEYpWhSjzfaKilGWoRuLAqRmW4VJLFOpqAgY
Ql6YPzWHfECk581ltRVqKncinDnPjHSx9VyMl4mm+jZKSCzO0PUwuCBGxPO6M6MR62aubI8yINMX
jzPpXlPLPuvRHs80QNZdgR/1olxvINpucHYsv/qpauCfoZ+jzqzQqJSTvCTo5QlnnknIm6fo3aG8
wxnPrpYGrrezXFXeV5Xoj/JKzhv7jmyNaVw/6OHS9cuLbt8SL8Y5+7qkr0G1S/C03fS4kV6SEi5A
M3bILcde5fFcl+bdHuf0dbw6ApcsGb5EyZR8IlxnjfH+cJflfzjNFgbg+cm3J4RROfOfa+8Hw5r3
h3kNa+38rViU8fZl4uUPBHMkd1jX59uILNVd36Edh124MsNspwgnMDoZ+iGWsMLY8ioapFdP+x2N
1PqXc7XcJdpxGVS1Dhw0OmigEJgDJrNUz4yHqq2nkK7Qafy1zEXzuGZkWlqzL85llUJasJrx61z4
pA+H0fQ10EX+CvIx3Q7KenL9orsttHF/MX+Xm5pEkXlTTGpqCdBb5kfXLX5mWfhNyiA5d/2KW2kO
kltkmHI7meaKby1aNILEmsKLC5ChnDU6+KesRQ2Yr8NyM6s1uEdfdEC4SERn41BKBKm+08ptPvph
Wo8Lc6NjmofZXb8AFJAFhvh0To4tuarpRpBl/WiisL03o1nYUv35hiBY+Z6J3scPvmrrDfVJ/pp2
VXlqSmO+Mea1P0xC4mMGYRRLchjeGqGGbY7ZuvTlYz5jXhd6ruNoqvRHIZR6lbPIDn07ifdOd+kJ
VodY2FMTRjotPdCzV0MuRwGuuks64GPdeMLD3JBxolmDvruXcw6EM+y6rwnTrWGT1fZ0xNRBSWFz
+N8X+M6RJC0FGF7PeULE4KToxWtxD/IJ8BuhyPy+NlHdFHWOecWbFdwg4lpoBlrtmRYnEPSxcO/z
NRzOXTM5uzEb+5tBB2hcQkixeex3nX8uGWUS+VIB0STq2PkM/WX8nHypzhzh5n7LcHt1Yunqaqeb
BjFoMwwAi4xvmxc8sY06OIxgqhicZRlsowVVN6FJVBWJKMiyFFe+4NRgwXSbYNq1FRvrRNZ0s22D
0ZbbzmvCMG4KCvNRBJy41sAKLyMEaSbZLMXvgeeu2Odnn/CpUl7TWpeV4KctAm/qoD73Q97O1WR3
Iz3uN9IB0xpQZDo9zpZuftLE9WemJan7zaPRJDdNN2TvMyoODx3q1Q8eUFUhD66Qx7wzS4B2kCG2
eHFskJqlcswbuI21ucnhIDPDtNrlZCF7bQ5gewQOdwCN39MWXSVa0i54m5CFhbuoCukNXZmYol2u
i7ZJFhZG8NJ5bI3NvJ9cvUyH0LWv+Eg3st79bK5cbP6zRVnqDCQQ++ig7WNOmc4sgzbzxVTodneY
qHCLoVZf1niwTNEfFljUJBa4sn2mEOfcbmgfIX4lQem7DSEGBhWtDZKWCJwdn7vMtm6Dfq33U92N
wNimDCx7oerl2U5LSIuk507vEAhwKROw3jCcmoyXA1KgvVZOls+0c5BJCevFKRBECVRhLnjUG6jD
/slxRkqBQeTzr97ym6+0qweO/cNSxSitgQcTKVU95WWQfJ1MNJyryPuF3KRH4xE9efNsMwGQqQcp
s2r9/WTX0c0kp/nbgkaaFs+k/W/eZKOTTGFKn2w/pSwnQYpsBkcHTwlzFIgmZcLgdPFqh+YpQrx9
VCCa3PUBs/eyikaP0eLiGzCfdfHCFGC+HZIlfbW9nOnuVHkDUl4bC5Lxe/PJJGbCkmHmkRk3Zo0M
b9nZKvUQbEb0tf1mrCd5siySqdHi+OFbBxX5yzL65S0pZWj5a7Acc9zi/yB9LYFskyB4f5lAb57L
WhKtCeepyHcNQdtvtGn4nQOyH298j5E2ye8UHZsB8PUNTi/1FXJ77Z3yoFjoaQe1wbcUiWqIe3tA
095w4yxRMSu17IFfUOq0+qksjUl1VsV6aSzNGzNitfrKQXu6ZQ11PmxnXL4aWEWnqvEWOsHBWrD2
AoKIDT+agUA7T+8Rf/9x0OBAN8jZaFdKab0r5ni37hLaL3UzsunpWR6SvIle03VmOtxF1aMniFbe
mllq0ESiPosKI9CmJSL3k0V3vC8Sj04jCN7xVWtvQQKei/abVbbdKSKphHhP0YlnmSOs27AqWt/R
PS6oeWnwIWVEFeshhwDItgfoX33kDEO6g6U1io6CWKlyU+Rtrw4FVdzbWPegdxu7+Qwy6v6vmERo
EPWLCZ4KUWTp1QfClSQNiaCcsi0fosyhwTUmvjvEHornW9AuAjVbkT2SRMZ4YAgNuenkFTvFWn3n
XkH7XOewezXDyC6g6eZ7nrM+lX12nUQJApg2qbrWyiXut0crKEH1usqyX7uCyXNMDn1wpxmWMnqh
FYUdNO+j6S4gc2HZlZNPwk6SyZEhc8mnm8AdENuWWfKW+HN1qhn9YJOsuKpoqbrXaZj9x9HkETqF
nPte9M3wQF7vel5nmxXVDr3haXKq7smEtAPo7tnu3u+dkDceAAEK2sW/Q88lVOyxw/FkyCUg6Xly
9k7rTAyidZnvitUeOdE6BD4PNIXufWivsI3Cxv1YHepAC6FEvXGg5F/8fuaKkDOlSP2cuUKd1+VH
h1n6R5lX4gdYQX6tNCrG14jJONc3W7Jt4AXpD+io1dGvpug1Z2hxyFYF0cMa3Uu5iuJcLRIfDd6a
9QDcTx7Zaeme1b5DhEFdkNGATnqI7hJEzbezN9JPI2RgRINFgNw3Ru8o3yvCqX9VXVR/JlMhbmRi
pd8ZlywMEwZ6U3DYL1ko7NNCK37Z/F8pB/+/QwUI+hdUbP9z0fj1cxj/1+azST+qPxeO//H3/r1w
jMBDUi/aHqWjQ914dSb/Oz0klH9DPSjY/iNH2PyJgfA/UQHB31x82TZOOBm519rxvwtH528SOZp7
da3iluNw8a9Ujr97TMn/hOTsR0JyVgr+DghIok2qqhCLdp9N5V4RwLjRhHpvMaaFzE+X058uzz9y
8F8NfH82K17zRqlVvYBgUI8C4jdmAIdxusV2FBxAxaWH1C2LT14GpIQOiQtosM22BqbPLsf/RVd/
0SHtsExOr2ufwKvWrngpETDpvzADOlfX3e+/lxuyotgSD6wMfqufwS4SFbTUJMq71beRserWMWSG
Bqs8uqN3E0UrzUFqsn2SV/M2W86yn+x/0YJ7vTYCICrLmE8g9x/OwT8ZOcsQmshcTOGhy2d1SMoB
BYWTt1/++S34B3fc8+BP4JGPYPxF1//+p08JuMhFthbhQbSSCtOgnQ/yI8nYaLnNYP7iwvKc/n5d
pYBlyh2XLkmzvxl+e7d37LkIowNZVv5+DpEmFVPn/sWnXL2av909+ii4fdmSeYbd354qF5yvMjIJ
DgRh8DWALqDCn550nf+LlmxuER0ewnQjvg8sit8+SForV/T6+Ca5jVPRKn7Bq8clK5oHUZR/4ez9
B3cqcuB7M8TwJFTD3z5snry2DQaPzYGmT4znzttk2i23FAxVTP17/OcPxjXz9++u4tUqLXBo+6xT
v92r3Am9tQ/S4KAsjwm9bmHZBIn9VDmZf2rrrNx2jfL32WjcI7EkqIPtOvlO5EdDGtmsnooSHyuz
XL0VJVycjU3XJQb7XG2lXNeH0e3qjqZKE6nThFg3FnWNMrHv1kxvWqMMXp3V2U4SwSChHf5jX9f9
4z//jv/oPY+oZckzsVmL/+55NKS9GIki5JA2mXsqpBWeFi1tlJfyxbqyP6Hxn5o+/RUI6j0qDfeL
Sb3wLy71P3peI1ZumMEB+XPeb1ca0a7XyKSKDlU1eScsTpeGZKyNY2f+v2io9qFMsfHgPBGh5Fr/
9klZh8+O6gJuA8x9MJgh7rK2JlQMwfpfXFp6nn/3ANGrs6k7od4I8Di/LS2qdoTFmS84eBF8lZKk
ELJc3PnBtf35ybd4EFzYVGkJ1p4EoKXcjqGtgAc3nbkWluYYIbEFuxhw2Bsm6T9PVIQfUqvwaPxi
rFAWTstzNIze3Tjq9pZ4ifzQ9NnCiNGZinlfkWceq8lhTlYH08mOlvDYEXq7JyhsOeAbUdu+RxYo
ZE9YgyK03dnItJXJwYwM11IsDecpKyTWTYej8pANJGzq2eX8yMgyASz+AQC/Pnk6Mju7woex4Ffh
IK3IQ1Zj8Ia0zLs3Ll98HbwB2oVNlAzOzBuI6snZKTDbl0QfVYglT5kEUzfUDpr5eeq+ePhY39yp
6T5Q+5FWnakGmjIpNjGUAqanjV72TdRUx9wei2fL7tR9aNeh2sxBRxMIAy9uA5pCb92skzNj4+Q1
I68ekYoKf/jmSsZiSvReWsXXpnLpQ5Xkm6Eb7ol66MUlqLOtsvOj8Kz6yKQTh1CvU/fJcUImwlh4
wqvlbbhfNYqZdMTBNai+JABj7OBNU8InlUJAcR363eg2p2vAKrXcRXQDryPp6TqTdZMpANcDb7FS
Rn9yZOKaGIEjMMO33laTc1EjQUkbKVwQlEjPvzpDo18lqiQyKGQ3+ORn2dErx7aF6R9xPS9hRb05
TTaTecWZu/eld6e0X+9aZSckFaYh+F+1svVvytRBUFlUHs3Tkhn00U3RTTQh99sd9LUTSKbGR+KX
Zptyb1mEtJPvvE7SmutcfH+R672LTNl6E5JIcq9TZaPd0SWfE/5R87N44IjsvaX3NyWpS9RZcqxe
ISc2G40q/4eSBd8hSCRPfKSLgTQqDkIkIBlUHxxxbuqhjyvHA76ZigW7CA74dGuPWEfoxXSI14uS
KC23rNXN6o9+u82JxOUVQiab0YE6uCsHnA3rQf3dp/ERURwnBH54PdTXqIYZkGIx0IlN9wZZd75B
+UwjEzY1xMSyrrdhk1zKaU6PUrQUa3Pj8PtmphdoI0KyLXB0+9j+LcRld2iw9hP9gBvU7/1tOjb1
s2gMmR75Ak43yDArEgmVE/u4H/jdjrSm0LKoMTqG0q65v3O9Tf2Z56Na0Z7Appv8fUCmzasWIdmC
i/qkP6x2+UT4SZ8pAosScHscUNFXWQ4udt8q3Lh0NfRKZ5WkiF/9YKoqufogjM/hhDgWeUh2yhoi
7AqP7q4Y8vrDBtoDl9kxx1D0yU/kTzIhYtqYR13Y3bbiFj8z2ydkG7/Gziw6O1gzuzBH0f4H6ZHj
I5a75RgZqz7Q8Q130O6cfUi01qZ2iazSHBDnFXI2EtMCJxDwtn4qvI3ublKZh7dDG6oxrlesVsOQ
huQBJy/por1b1TvpPRYr9xbadfSRh754gfsKGDJNBQrPpKcMbvrk6NqyBewO+nGWOa8CGs2bvHT0
1u84HBO2k4HW0W9hiBYgbG3gDJLWiZmmidyRtTlDRACP2nlmJWn4Osj2+wLxtFXRXpuKliwnDt5C
rpdB0NIjv2t9dlVAm5acu+/gzMkmJy8mZpvPD0qV88OgW3OCm5Nc3a3pZirX6MVX3rqb+8XaogVf
zxTObxOzskMLvQAYMbk3qf+QVPWTTdjSqc5q/2Qm4raSstimq9aHCu3pvhW++WxMM9J97MiR4V2z
nLc5UrSwK2ZSSQZdlLDLeMa4RBNvcbAo0cpmVpzhhq8CKIdVa/atFwHHcEYKCgfj4orw/gkDe5Pv
ey9AkjWiyy4a69dMr7s2gfzCIWk9TCpDtNXyKvuOfXAcHxyPaZ0zOuzHLu/vRIGpKHCsLl5ZwQ9J
0nw4bduTXwfnAcR8nqYt9gHi4waiYLMcrv/s4q0QkxEXZabkqbGTehckKaP40Dt7LfOvKLTQ8Qmf
KC8zqW8J06gYIWIb+8v6QOM73BcG6d/Gn43/1gRMYPB7LfsAJrdgCpeimfUay3CsWpruhXMZcw8E
Q8fKF8mhxwFFzkyPFA7pwMZRVvSc8X3f+8hobPBzhdep8kl0YTlXxYyIemqDbaDaxN7JpS81dj6u
CMLNNXioJCNFdqu1/6qR1Xx3LRe3jQqifjqlxTKHex9pSjwO66/FzRvUuz6t4GD6qJFsnfhx0DlC
WBaF14N5JGRrSyv2ibV/a7P4XHgJ1WEl3zR2RVS+M39UNy6Gzo0zrZA6FoORG33EPs9RJ9Hd5DU2
/W2/JjNOQO9Vu7m9TSPrRWB8igWb/INvkd00rEmB6yJzGhK7fcOTWw6wOgJPPbu+/Rzkgzq2uOQ2
0bjaSF/K4gaVGVZNNU2nf+PuTHZjR7It+yuJmjPBxtgBVTXw3l1yya96aUKoZW80Gnt+fS3eTBQy
I/O9eAW8UQ1iINxQQzppduycvdfu0CSwyncMFjyXh4LBj72PK3q8LClMsTRSgEHZBQkJpX3poG9v
pJnI14p+1rbGZRMZU3YlNavF2ITVDxsSbSo5FIfZM/vHGJUzwsnRHb51MbtiVZnoMjJNdjseUOQg
hTvtDCMgib7A0T6kzU9FhOVphGd7z4y43mlzuqTYSk7T7KKNDJ0RlKdl9E99nsc/RNtBKuCzua2D
ycR8WaNmQUF4NxNxsoMT86XDuruxpBHvCnz9Jw9qU87y2OWHsTfHPd5ctDHIZLdtaf6q0QyvSYaz
USP0426OlqlhjKb2hIaXmfBomzvL6drVaGfzDtVMfkXSHdgL+tLpsB5zVMSdG1Wf9mgXV4swrt3J
ljsSelmxjwhGPgqGb7iJvatcdC8TpsPzWI03NOCbL5fUhGs00moTW8W45mx4Q6Zgsw2jpnl3sL7u
S7Puj6U77fPKeJJwfvJVN6t4W8tInqqozEDuj/Em7rzycUTDexP6Q7UnKXg8jLhk5FTqR4HfaSXR
NW5QUuqvWg4zOzdFAQy3CtpBFw8bZbM2o/KJb3yFnthiFLVuTIWNqSR8E0ZOQRaY2/WXMdHPCik9
VsnuOmFqtcazsK1oIG9mpPnbosO5U41kXvZkL/Yh3rzCRiY9K/9sz8jpFq38Lwp7xK9xtkTTRwqr
CWS8VTnKJ6xT6U75ctvn5qf00kM3WO2x6Ca9wltgH5zKj9G+9+zCzggNJnXnfcE4ogt9UnNd6A/e
RBIhJsTgBKUm29gEqR0cUt1H2NbMy60NR6jNAv7ZU8pjP4vDGGNGFu2Tniwnh9+PO9r9bGs3evFL
xjEKTDrEOhTu2XxoVf04taTUNv10ao3uKcjs/pIgfePWvoaEZ1JtGrjfqyfbyc8y9e7jnh0KadEt
TMvvOP/WAy72Ok1hHKfxQ+t1CRJXdVKuf5261tmA7AjevWuuC21ca54g0nbDfB8NTvBZjX62i0kk
YJdaywBGpQM65Hl2vmjFFbvAruGmDFm5xnderDoXy0BQNulDV2H+ahv5qOfgCSsi/9XvuYrexgq1
r1W8AiBrr5pSaNLCdIZ7LHlMCGrFK/SAOfmVOMWjagECAcm4cbycv90mWtFT/bDt+un32HnAxtVl
SHzpXyTI6qQc6h2aujuouKi5suSDtsPRA9llBPh5DRsgVN0jV82S6OCBxb+VYezeTspvvtuiCGma
uUdmTeWJsEtv10fDvC+H6CMHq7D2OO4/tLVYpteRyStruN5nglBuVzZiHUelu9OhWZwYx5uMMIZk
KaW8egv3wl8n+OJRKIMpCSyUWqGUZ3sJQwaFRK2iopDD/SDwTHNEaIYUWYdrUMNwwZmdEYK9QPaQ
2DA/qvi8Obci7jT8e8SNt8IZmPva+q0vZ7Tf1PnSo/osc/QkgGBWlgLEwNAWGrFzxo//jAWK/ORI
rPDad+vYUCY8xUIfk2RGKSHko9mKkbEJcb+4014yYp2AtGRqlVYfviGe0acQTKDZsycmr6j/8idl
O91lKvoSbBIQmsl1iwOAP+sgZuySKkqmlaqb7D3tOwxOiExZUqrs5BPTt5r82tjg0qW29fWbtLp+
LzyPK4UzRLO/v3UtPK2M8bHcOUX340+Jc5tWDH61B2F9Ms1qZ4Qk+Uy5eZacWXYZ558TiBaKI/j5
rq0vGjcSAOegfkkUoaQSOMGeFst93cXVLlL1msHaDWDG9hZJBFZ01o6tCCPvXBH3SNE/cm5OLV3f
zLYpmVCP+c70OBwHEr9mns1btD/mjnRkc4tlk6TcwRsfcOVxdJGKWhJSwC6u/Opz5KJOsC2QtY58
pDZTl4OdGB3pGIOJuD0xjzE0nVNZH+Q0Z1vUrvbZnOpiGzddhv82EE+AkbynYHS/o9GyN7Yt+33C
DP656AucTMRB3yvVE07Bs31p0Q2dp9RR68xxjL1qE+L7ypEAaeAUN27XlFtBG2fjJ4m/MmuGxDgX
a66xsRr/0azytdHFKBNNK+UxbOjxrQunKU3cgKrDLFIwszMJu6spFWM6Xp9RnMgtApkJzTClUMsR
eR9mLkCcKaNWIpn54NXS3WQSAyEKqum1m6cNBybksby+OxOTxzEScCuY+wwbXcakhmDopVrM1Qni
RI9awfuV0Iha9yWf+DyF4YGEehSN9FKYDw6IlpmjncWoCVoxAd8z692FvOicpUp9VUH620Kvoa50
mV8CjaLAlXBx3Rx1VT9HYPvIbNl3o+3tUUi7V/we/AppnuxnRBOHCHjCKQrCiJ5LVW+clGqeA9j9
0NjOWy4za+2N7dcYOsOLlcdvEsLHuR6T6LlI5y+O4/ouHGomuLGGe4pprNlZ8MSvmPA+2rb7zK9F
jqzDY+J1YtsklMMNY9w1UC4X6wHiRT4ondzYpkFvSOrGISrdpBdUGsi3ytSDuoJvUAIN2qFOxxDC
oU88d7G2EGhU6rnP2KajvMJaLDtMIUnF2Qp9B7qhfpKPyhjCtQ4T9Z7liXOHUsy82DWmSmZ347Ty
5lSD2A8/mBWHd/TjyOU1HOTrAgDhAKBu3aLxoMHUkWrTSH0tK1KZvXDMj/0oaYnW4IhrPOJ7A0Hr
WjWBRBpupacpmQgFcXVF9LFVkeYk57ehEWQIzfH0gityxJmcaToc3oc/VhnFQTitGRAgayoddVs4
KGzzfkqvPVz16yB0siOP3y+Y1IpJvozrwxg7yXXcy4yU6CpF4w0YidByOqpXxdgV6Ls6p/81Zab4
6jPsBSdjzidyq338oY43+y8WMvF8KwZ/dLca8sJPxUPm41KcMnWdxO30MJfI39HDGzraBsbYio1A
B/0yeNDOjWngpDe384Npx0Rx9gW744SBjqnJfeZ1rJmhzj9LtDS7LLDwX49jvDWlRx5Go1zEavIq
b/uboLT0iYBkCBU5ewfvajGfpSYrK/OBXq6EPzfdCh0Ps26/qJ74RfqxLGT1Ap3SubUqUppliyBJ
Kv/aTbAeoSsk8DQLWvmqKuWcWre0t7Pw0R6Jqo4OjID7x6Ge5vs86uuHNHfEGSWHuR0MAEQmqBPw
Xxld9qZQxcFSIbj51k87aAMRemXE56yJpcn+ayAwLOGz4wyJ/cHYpn6F5w7mCL6Ltot2tR/TSycY
g+TWnM1g5Xcdo3avJpmHkCv17uWh7S6fSf7gs/7cdGXQfWvADFCUOUzuO251cM3+neS71NZ3kduw
euV3XhACgusTkGD0L1cqNOPz4HYXAYB5QyenXzdR7+FAN25ouPvQiQdMPBELL3OEneEOGr+Wqvc+
dE2FphCailiHhtFssEqie+zDOj+7MSCJvG6e/DrNkk2SOwYHBOW9exylDmGPylLrqN0OYQtQaG67
O46UEe9/ifcqMbztWCv+qjZ5GSZ2PxuhzNawcnNP6+MLR4w4Smz8SJ2Hp25KDvjGhz2dWmsVBpF5
aWzZbEmTRIDUGfm6SIEXyhYBNvie+uQE6Z3X4sWs+v4UCROXDk+LRb52Um7p6nRnv8nsD4LY0mhT
ZmVpUYMzaW+12WPAMVV7JXzd7X3CHisWLzP48rI+3HeTrZ5pf6hfwP/bu3gIWpJSguyWO8+5mNbd
zuq1f0stN6xxgwbobKtqg9Piu01ifQhna7x1cT9ixwmL6IMeLBU+/XJ1JZ24xdHNmmeu0Of4/q7L
pZFvCYZG1kSCSku0kDCtcWtapKZuvAFI6750JfP/xlHhI3spNk5MHnSz3KnjGIyhWc/HNoT6SNFt
MlINkCHNlV8Cvcuzx9yDWGmRJH/dxPhPSXZl4hKlxtuE6XQsQOUU4NhY+YfmzoX4tC+RFi1cP58f
DXUljRs6eq7vjzTRqWUhN461XdyqnGU6QcLJpGdcSy03rhL9bQTtuW2yZjU42SLGw5yo1U8360fZ
jiGBhQMpUU08kTRMkm258a35BWrH89ykZJWABNglfbqBY4SjQC25gFOanuKKnhADHUS1qfEEByPd
hCm9S9ru+TpN5vQE5WRDCq3YtRWnrjp2swNaZA6z0GVovCTaOVLBIvMnT86bd2bLrrhCRYnQxQUB
LNc6aLMV+Z9djKg46eYVUxXjpmpAS+xMsneICvTD5N7xHReVWlcd7cyrtm2aqHuvn8De+K2HrQ8X
AFNqGh5QkebObi+NI4XFAuZ4D2T24iLMYw6RmtNKtXGAop8MxzZbHFPTuMsDxFokEmrgIr73wnXN
u3YqsYPXnVs9OXPfOsuJpbhEZlzRuJlr52uya4peQxnhRoXSsiEu1OoxgNiDbQzBZ4aqJ3J+hLco
eQYiyAAgyYLtjX7Jszvm/ks7Jf41E6nqXCARuGPw6R89Gx++6cax2niuAYExNsTQgFFtwtd+CioK
GZTcR5MdzuTZNom3mMl2pMovebeyvpL1xrCE9Q16wHnseIWfIpPopdyX8DPbsAGOiWiREUOdmTOI
fpEjA3PNYzRO4wFwaIq/zI2QniVGw75TeW8TMptbV2XFR+FDzomyOL7txkq8dIbTczru4vI9g4x1
UqXgazmgqFsVBgcmRNDQKkIQAZhkEcHj2RPWe6Ni+zDoFlB5A5HkQq423YigbkCwzYLebmLs7CTC
2dOE7U8l7eqJIVL0XMZl9YqkedgaDXc+43bmR49K8jDJdH6Opip5QcvJq4kdp321ERm+0wUWb0WD
eKsHqriLHFAJoqGEn53e30oekZMyhGBLqbJt6U/jjz0HwBno26ylKUB4NYFAM4rn48lAfH50RnM6
62EIXzOLwCbTh9FjTkF68mgze8wxWkUSvY7eZ5osvABVUb8GKOBOM7U2RfVc4HOlAFxhZm2SXdy7
D2xe8ruXXXUBMWfuGTYYzsp1dbylzCOXOjfe4HOhfmQOb9K7MdG3WnGx7+M8u0HHQY4Sy369dSpV
XhiXEQ46xvS7XOJjMILapcJJM2BuyqcCXf/k0oQUdpMtPLziKIZpwbeQ/oaHXn2RpMVgsLJapF2Z
BX11ZRPB+wB2xTQ3LTbjMwtGoDYi5ZOzcdBUe47Jo73u7ZoIxqp0iXuRaZFTZxPG8WllevhFw3q4
wAKq793eJ+Kz7oozYrv8NIMX+wmFG5wjrPjXiDsNXImQWn7crsVLZOeDIMSq6l4Xds5LpjXSxcLx
NVCQtO7kehqEiFaTdLwDj2q4wb8rHhq3Rn66kB8R2UWNeWfoVjzFfgldN9ZPFgSxtWyoSPpJzQBx
ihiuswOk+DJ3w/ReNiGUG03vtFvgCawwtN7nQ9PS1nMBYpW7RfJJL0v1FBiGRwrmKUtqUSJjtNCG
6jFKb6axxavnMnVljYhlsCPepr1KMvavDXlr7W6Yax6dUsIdWtuIcvd2kzOIVoFhnvtawDXmkbBv
zA6YGWtcO61dz4/fO60iaIm6eRHWpLINpLjkCGCqukv4oIKdCBrx2DAgnLZmWftflEak3YVpOX1i
8RtorhSKkA7ll0jdmBhP046nOWuQnrJnriD6wSUGTeO9dVUIOEJR8l/FkTM8eu2ys4XeABTYoGtv
SCvENjF9aJ3PKybHw7jiaM17Qo3EFTBMsDCzVjVbLn3skTmO/0o4bPGl4yGiZdm62NgmpCKWde22
tDDZC4T29g4mILR9dLDtVepqBh4O//BgtbgBVmoSltyqeME8d4gI261IUlpnjUWMYSOKoy9S114X
cWtaG0xFkDSLqP7Uk48sdhQW2z+jm+kKw2ixNgcM7XPN1IEhBoe3EsBkftBF7nxlRWteTVpAwR7m
afHPl6AV8t5bF6hH8dcxBOKRlMch7hiUwT8NL15IO5MZZMdu0kTN55wpNLzKNvRz5iflZuipJqpE
/Ti9FQLGEOEJRGN4GWYHNi+X3Zwm3ejzNHXGhlktZ/wp3wkPv6DBtG/P2aZKNpya1U8d9KT6hdCP
Lkng3hbMffd2XMcPSYm3YG03xnjISivpd8ztAY824t2tzOnO8DLxaaDiJxHQvJ5sq/rqXCd7dPyk
MA/zUIU0f0X9AtNAXhtxZd0UUKJxGNh/JsRY5A//LBwKTYLMHTZu1N1CLEKNfxBDJbm5WMHrYDnT
MzzlxHzxvQqKSatS9m1K1dsevOyj2fdspf+5YEL8O7kEEhSmoIToILz5g75ntg24eEg+9xPC2dvQ
U/rQEzwJkZqxvQPpGgB+wtYKkrr/Gma2FN115U71uQURsfnMVYOFMShpdiozxWrNgEniktkNlPHM
m23rIuPBoS1Ter5DA9WdD9oT1WkQGXkiTQppqWdU4dIbdFBqFetuyGfWFSpg9voCTFaX2/tyzAEm
og7aeMCAwFNjdzQHFxrYQhEeJutSp95nJiuxNvy+PdQLnCirpA8bKFmkUmPg/Mmts/9VRhiG9GyF
4zg23UH/D0qTkkeJ2yeo1tFQcm4wL0KM5OniujxKC8nSMKHNwHLMrjR101XadNMuLLZUAYvGYLAB
usehv8bIBWKMMNFtFjr9kUCKZI3D4Wo0O867RU4B7GTZQWa5/yfCnH/JBkKZE7oMtMQSBYU+Z1HO
/cOjB6A5Un2ow72pFTgmGfYzaMCZLJ3ZaO+ssfc2PZvzmjyO5ITcv/tm4tUdtbmo9Wi4uQSu8ooN
2OAkuo0/eTb/9b1AnOkFPJcEkLt/FAnG9PA8yyvDfY5RjJ3ciUNyJqX+k19j/dG2uNwEAjrM5RVg
abf+8DkqBsaiifBSMf4kFqm3feMA36XbjGPhfdgc4FkjIStLK5KbCHPFXUoRCpx1qLEvtLA5ITvn
yGZ4WZQry1tcWyb42Gg2tiI1H1SbN0//+a35l8AY1mvTcl0T6aT4N1bLusD/hboH/EsD2mIFVNbF
HExzMItyXIYcQ57CnNScFI4o+QbQ5rFqJ3gcTpOYSK0F7fMFX2u8/v13/Xd7dv+/E2ljuHVYOf9j
kfYBQcdn8l785aLfv76b5B+V2n//5r9bfMO/msiwHR914CLY9nhaEWC0/+t/+O5flxeVjdl0hOWH
y7/8XantOH+1XXz7pu/5gW1j9v2/Sm3cv47v04hBD46iePmn/wePr/0v8jrTt0mGI9x6CZtEQ/2H
5BCbOhifZRvsJY0h+KwNGKImpHmhjKn+xDaAp8RMUCrUbrD3jKGkiRm1G3/IoqPt1dDmAcsfcAbZ
m8pub7uSDpIo2+yt0Lm/qwhZsEEq5fVn3aILCBsA+6yj8Y2BqukuWA5EVSdjYnzxyn4h3wD/mTT+
HROIdNgmphKfEQNp5jDCS3a9Ue6msDunmSiuWMoRdg5ee6zn+Oh5jPPgN5Aer8JbJE71QcExf/Hi
OvzKDa9zsDlOCBWMqNs5kvQbyp1i/IpTEb0xKu5OM52djUtbeg+hITm4Ipz2E6OMfTPWkJrs4gz1
K7h1imjYTnZWEbVBIVZPxBgPNS3YtGvmy0CnCNLZmBBB4njTPiok+qo5ShXZxFX1nbKtnYH5OcDl
u4e5McNnKC7BxfGhQdLL6lPuahVhuEkrkGMQr8mtQYyC+2dizrMPJughbWXnL2w+Jv0qUtxkbn9S
3pHaAdj7mtMLXls/QAZGFXJ0psZHMoiCaxXnfvqR+KPxzEkyuKrTRlzHQRN9IO5j2Ds2rvHTA2M4
l/jOXirsQ2c+cK7TbQGk1xLClClukEQTAu0Ty7CecGdt6f78jCKXG8x2SKaKvi9Pdc6YU2NuGUrQ
3nB0gg77rx1xqPQEN8qQJGja2a6YIw42yNxekL3hevKK+hC6jNJUl1uLN7o5KBug8wAWZx/ENvnr
MUCuHpoHoxTaQZSa0VOADxJvgVU+CJMuRN/QgWnnxHkdMcoeOhuGaS/88jYtiozTT5CgcelbCh/Q
cRs/arZD7jMjGjy9Ld3k2+aWYK+Tyr2xrD47dnVAgnJEXE1rltfECodftKXix5GjKjkOTvlEOV+c
giTyoK3TgliN6IiwJTO5GJRp/8KCbkqQL4ZYokx1uRK6gwMkmlskdMbaItdi17Fr3czOVCLC8cYb
bJHMnz2bpzbl8PJYIBOsN6PXzjuj5J6FmQVLV8vubWZ8cWUEgbrrSuVfzakKdrTQ9coZs69aEFyM
XW+v0L8+5Qq5Ju67fqVhlXH8yDaDy8CGQ518BN8f3iRcHY05o5+3ZjTgQa6TLL5pKzO+OCjPsNA7
1OaTNaP0lAMn+sZBD4QiA+nGxK7k01b8DOa8CSH9GPXBcLXYAfcNEGwtR9Dqs7HGU5BH2dowSXSG
mr3TRGmUvaMOQa3hvEGqSJh1xpa0CUvLPMqRxPuzmCbnj84MVj202izyFhg+FuGlhPiHOinyM/QY
DcsBwzw7WQGfmU3UCZDQeBylukYGsgC7EPU28qUYyRlH+qnB7s9W6qziSHZX7dwPP1GZdBuZyOIq
hGdSroF/59dks8uXiuC6XeOTZbP1COopty094ogu/5zfhb/f5/z3u+0kjUPHmvfCOzbLuoCmrpsw
pTiwfTth5G//sE1d/nYM+QswyUuVyrZhlxF/dE/gm6DvQJmLzQd5mfmHFX8yWmgPeYzuzI3vIW6B
oM6dewDFb2hns5VFO5jebFxf08j247XBZ7xDhAPcqtbw/1dG7Gpr685JVeBJjkZ8hssQMiv6b+x8
yzltnI5+PRzEWBC2MNckr3f6jb73rkqwJbqyOdmFHUA2Sj/reqzWPFvlBRm5PlLO1bCci+4UWlSo
dl2WYt3kQDpJ1nCOsteOh6bUbLfcR3sdDfQHe68HKROO5aXzh/CtCnL5NvVmv4gc5IddOt2NG0/1
TRFrImGGhSLZDv5LxfTp6JVOdJnKtL/jS3+n5y5llu8kp7FHxBiGbbCdS/Q+Awy8feUNzrUdDNOR
xAN474NoI3COdnwPbCjrV8McN2v+7AFKRJ7scoT6ez1wDsrZZLeFk6NXSlgjt7qJ9FNru9YmdkL1
hA8zRGAqxY9Hfxkob55fdTQuIFG62RXOWthVHUzgJ6N17dtwDox7pxnsAzgjcIiokKtvKNbjEyI0
78n1K3lJolpfgtztT+YMssixRHId1aZmBiyOpQ42bZ8EG7/S7boOkCcxQLJQ8w1oVccBTBDh5x2w
7wIdZiKQDhYT8iFIDfq+IzNrjTMcN2Jl2SQzOtFDFYkqXEcwjtpscNbt7A7o78hEeEMKOJxnx26v
Z90mIOeb8UrGgXddBrmzw92YXvvuRE9BM2UB8JlN0P/BZq1N3RPYAw/oFrM3bH8feNx+tOIJ6YvH
MUU4BFJoOE0ccPJLNyTV2RvnhawncczGjjqNnh/+QopnHyHpUa74R4PRmwbUONnJfYE+uB4K5qsx
otoGpk8W+IxT2SbWiBEvzbJmIV8VJGKwjjmxlfwqZ8P4IexEfnJsB6eqAZQN2l6JHq2sbAp3P/9e
GLvfiyQrhdh0y8qplzUUCCrrDPS5mYUgQRsCAj68mZaVd1zWYG2L8STRgNKXsuvpRUZ9sLOHiRXd
quq7HqHk1QwV8c2FQLCpCp9em6HtXfl7Y8iWPcJfdgurIPgIuSJ7SB3nKfFzuPjTNeFhbEFmqOCY
hMbUou23av9hMiv3FnuEiDbjsq8BNmBKHcD0d/eNSZSJ0Su1a5Z9stPZvMl+76BSxcHHoOCxIQfo
WljUdqquVFFy7lctqoyK6f8+SlD4bfTvLX02Gz7YyWhAzLlpv7Po3+nV3PAR+b+rhmkpIAwqiXkp
KYLfxUXuDRnYXN9liE3dYVI+RmFSr70yoS8cFUGA5rEbr8rCQl0dGuMx4rCGkhmyrqL02ZA5lh2z
jpHJqgsSsUGeBod3rGheY8dlEEmn+OiQM3bO4tJ+TipP3LSNG9wxLIQ7pXFq0K3X4Xc9K/syAl74
7Au0dmkzpY9oqtp7mu7AXGM6mcc2TuhsRdpgaISnHkdwOAR0OBLnxjMcBNIGo09qOlRwg7A9dHPo
GC7lpBIGTaq8aTt0bis1+Ppj1P2L6Sm1KHYX+oBjursyCqx9gAb8wY+58IxTw5HEGpBxCc6mhzgE
NrCidUPSTi6MiztXzpHOnbgvs8q7ELDlrlOfrQtzcPWg0BYy6TJ1cXSMNGs3JakwEh9YgETaUrR+
wjFrzh6Sw63XDyFqjtT8GMO5+3QqqbjHCLZpt/Oi7YZhds2VB5IAoJ7FbZzAjOzRdfIWF6OXnnxP
carWgXEK6x62ZDaOp8yHkgChUjNgqiFCprFhvlpkvc3QcR+YROIqqoxin8ooPSEfa0ZuWoCiZbLz
t8zxIoRPpuvQPS3bjxhd0pvqgAGavqAbU+UR8rvowwRTueUvclGUSu/KViEPv+G3xeLiSH8ZnLkR
OKL3XCFQxG2BllBcUi4DpbikJY08okJpCdz/27QNRn7oR7FMUwAYG2XiVAvStt7ShTFfqiYXp35q
urPr4FGPLZAfCNQIfkDjDj04gbo4yKDeBhTsWxg63qoIvRNtxB8MHR/koThkT5W4JcOokkdfuwFv
+7AoMLM6vkPXNe1ZeSiso9x8ysaUgXRVPllC2S+itjBfdIV6pueWPTMU0N857/smBMp36FtyqkPz
yfEKFNVQIr2jK6qzDbg2Q4JC0c84qBtHb5sH7BW8VklTbc0eZQ6Qj8ojFxi/+jHAFrI2o9w9AV5w
DnOrsq2l3ekVvryC1ApVbhwMKJKJF33aOhX7GIHvQJjXUtbPEq3wMHbzekzEV9cl0T4UtbHzrMm+
ZnqaXqnJRqpOaGuFpau3HxLOL8RGk1H93aOHzNZO3gTXkmQLZ3FqZPe4u+htzwNw9qzMy52fCQWX
Bt5OmCki14zIxXCMYNzjp/bpe5GSTRn5Sp/Qi+MUCxquvS8W+VuAbNpiHh1woRN5j5gzBMeR29xr
koPU/owSoWj2KppHDk6Os6rxUhxHoPP71OX3o+3yX0oqwXQbIbQ6lyGps65yqp1jdf5bUqfW3u5T
zEyBgUKzLCbeWj2Z9EdlkiFkrZpjVjSvIJTOs2/+yDZtt1Ahrfe2N/xbsFpsj+qhgb4HNyFpmzs7
ZnSwH1KkUhngH6StwVPZSopq0hU39I4sGvJ62GOEa1aoWca92XkY/8fCfGpjQiqgQrIU17rXLEl9
u4mFrX4pPyptAhJDnu9CBu0D7Yn5wVMdQ32cL93a8t1rLEoKBwDXfEErY5+ZVEYrI4q9M+YI+1c3
pC04WRR1co9R2Lgnw9a5OJYcfgiRi5oFA6tGkgXiOfFu6daLg05zyiJDnksQDMKsIbc3EI/x2mZ7
L+1qVhGEyu7YGJvS/Zo82KhQ5CXAGmMq5HoIIRArwFEQMucbCsKr1u5vXLN7CfK3ar4jfxT7BtiF
WtrZT+bGN3leAovXyvzlu1H9yvPF5sXc4HaYfWIKE6le6MwDbcG9bBBAxj67x3LZvc5uw6yoDJ1X
KJnuswftZ92ajTg2sExO7ATJtVcQKxEkpD12WFC20iCKMMviY6szGBB+SkLA2CW/kMZ4d5MZTW8u
7I4V2YrlUc+C7JYMwYwvc6ShuGzcmf3UH19gMyAgk5XlgES1k0Ms3PJYpBO6WRgcUL7IXUL8Sry7
gbh7QvUEubDKDmIR8aQJlexUQBPuU2s8UEOSISEqTE0r7ZjRxS3Av4t6IZPjG93mtpU8wvrG42cz
xoLEUR+YXYUH4J7IHwmyICpsgcDzN6Bcj8t52xOH91L304K5GsnXlml5F0sWUWbExrxjxjmCLkkg
Jln5Y2FM6pQLqKl5pCjI8mTedUQzwk7zxAPT8GY7d4oQO9YMJvBToZj2Vr69bgtj8NZlk/MG5thb
ePvhna+9jjeLP6VCUlfyHX1bItQjPeqJ0TlmSYhknyqWziHJWSGIHm82TetNvCoplkQbAUMrpV5Z
QZ5h46tYzYbFNRzn7mbqchheVhSdJXAZYhc+XBozWb7IT/mOJLoirytf2fnobDsm9KCRxDrxB3Nb
uPN0osNHIqUO7ziXr+2Q4X5uM/bAXxaV5yS38WoNvQ/O15i3GDMQXdlwe1c6yIsrJl8+tyCyjoOu
rK+56xnm2o38SSJmkYRqp8fAmYx1TWIpMZERKDPJPIFE2yp/xXoFn7LO7ehOGH14lhTaF84qaJNS
FwPr5NFZcr3GecoM0a/bOFWvpecQsaOK6ipbpBkkHDFJhY9zMJ202Ite19fSkc2hQc+gRkrJETn0
Ci/yDLkqs/a8Yc5jy3Ht0hpZspK9r7dpSe8jCZmRmjFY7CWz0XZPY3OYAu4nNrrXpkbsUCfBHfrc
EIqJjwLeLMSxzoviGr9MwFTUcI/RkF1iDFvdn018/t1RmAFdgAaFYQGp6P/cBiAY1Y4iTOt7g4HI
1hUZaSBxjzi7diFsk9vG+dcpxvgh9iQaIw0DCL8F8uhfAA+nD6imSm8L4SZbwq1mADBLv5KejkN2
RWiSpWYlgKhRmi0dTtNDcbMKRhqEE0E9J1LxBN4xTojG38ZA/91d+/13dfNefjf/c/nBnxWKhpRJ
/f/+5y+bv30df1eb9/b9n77YLjvR9Avl4HT33XQF38oP+vv/+V/9x798/x/2zm03cuTc0q9i+GLu
WCCDwSCJDd/kWZkpKXUoqaQbQl0l8Xxm8PT081Hddnf12Mb2zWA2MEDDaMBdVSqJGYx//Wt96/N3
eZyq97/99e1HHiMyt10Tf+9+ktRNi6XRIk7/a0l+85a/FX95K378ZRPrf/6Lf5PkxZdPQKaF+1Oh
fP9BkgetiW3KMy3SsGyf/whPMb/w/7gCPgOPC1gIvpa21F30t78KJHkFa993aJayHHwY/4kk7y9U
kD+ujx0PChuwDv6RFqHVP+kzFZPCIAtL0hsdf2hX3XAd3FfKf0wC6Ms0CW9pmxjx4wSPMa/calYv
bkOZhv8aDTpb0Q5xCqL5CXISzA9nZxnGNjnPSXPsAGeNkB3DoL+OBvOJ8oU96NddNTv7ZG4OJi6m
KKB/tDpZDQcrKTvMp0ldnOkKO8g6u0qVfaca5wYowB7N+04G1o0sV0KFv4zk5abKZ79ZP3hG9TCP
wTZQ9BJFGI7xwmfdL3P2MIX1NsnnvYPzz5XDtVt5V5iszlYlbwo5PlXwt6quII5IM9I07bMckC8N
u5MIHmc8PhsvwASjQoITyW0eSPr1Ih+zldMcZrx4yMPZXReSLKLsaR07/WvX+I8Mst+Y7Ec+nnJP
v/kVF7itl3ffDfDltM+cJSzFPzx5/0Rl+z+QEJ8/RGA6vs3DxFPzp0Us+S4BDsGQ26yuNyEZB2q9
zuFQ35KYvXUbVulRtDQ0uTSf0pDJT+bffwHynzXRo6abCu8MOqfzpyVoXMOC9EVMsyoM7KqKz55u
dlzbSDqTPNlSI3srAzpFdDBfknp+6olynlkqG1e8CuKVu3qf7K7ZzapR657Wwp3LTLwNyhltlJpL
as/JxYXGlYldKGePsZYO8P59MUy4sRqL8PpAyNmmZIOl64riHvCcvn2qxyZZRWSDtiha3ycAgQwG
M9UvMVuXmL2msJ7tWpyovLj2En3Cclgfy5p2sM/vz390RP73tpb/8r/66dT8f+SYdADf/eFBWY7s
3w7Y5aT/21+Pb9QJ/uV/veXVf/3l9NZGedz8dFL++ut/OybVF3hKtmQMtDCxsBz8x+bS/gKQhoCQ
a36enwsA5O+bS+eLZWNB4BjFFyU+l5q/HZO2+CJchSVFWhD5leI0//sL47dPFN/EX18g/+QTJtVi
o/n9nCSHthzRjhTLk/8H7b4QOrQ0u7Y9JV0w2TG8WxBB5Ux3TNzfVDLFROtTfkB83xiieaVbmW5N
o65PExCLqzIM6x32VOdGFWO0wSTrbmgzGA8ZpLqt0QXI+JURWuVOO0TfmaeJFge0n9ZlN13lgqE5
A9H2PC5DoYuWt21rMzpAuatvLS3S55BAPSGDMtrny1jJmZye/ND3r4p5YFZbxs+8iJojqrNcsZyN
37xlTHVjULkbSquYXttlkPWWkTZdhtt+6imI/5x4h2X4LT/nYNezvDN1YqQCgKJ27+HnzMzyRjx2
yyDdTTVusLruY9xenjhXYjR2gVcG+4kpHLfOzCeYhBV2N3zK5eJIXAcCt3a5DPH0VhEdXQZ72n5p
Rm6L+QUAJOCBubMP1iIFpG400X4F4PrUhm1gr/1fxQOdUz6M0cMhbyHJWIhME0sdgpOTuNUvEhYt
6nBlbDg+rHXyKVUsokWZFOkzcnD1HMa+PpiLuOGinNAu5ESQSBcRhBZnSoOrLm6+a1sHR1tbSuxR
C1JzxVbFuRqMHjupALHwaBg5h8gsXXbKs878D/ZW8yGDIb2MdkZzUrin34wqTh0ustSUGHnXbWMz
MzckdPhd4iqqwrW2KR0E/WrgcLUFQA1lbeZMkcda/ktbiSklf67FPdu6/KMe+ClsRGNXT2kMDXrl
0aMQfmWHggkwx0mKYI+xF/nYBES0kqkX3i5Gqis/r6OLI5jArapZjORVOdBgYTTEomsdTZcgDDDd
smYhdFejRzZ8iW/waSDcOgaM6mKqye66Rjcydg4k9oA4C5wjOaFF4mu7PLKCj6lSfE0tFGawthaF
hGsS2WW0DQjy3LuqDd64tgJpgwTI/xCdY/0RO8SI/MlHr6it4hzE3dJfVTZ3BMRpoZz9yop3pJ+T
tQBZex/LjDh4XUXrkbZJNuUx9kSnpKiUaoCm40Y/zK1NGCPT+pDgCf2BxD69zch8X23+WJq+Dcv+
MJFP+UhTdkGf75y3A/wRD7ugHbekeUjrdD1rw8KzNxmDnbfy6JyEMNE7kg1y3gc7YbievMBGqOIN
80tIU2YyYvusIx0RUGC6fiCDnA4ruzJyJE0itGKbWLXHWDNq832Y6pIiixhfZZfPYcOsS/k1jNHA
OVqTG7Zo7T7hrnH8LkzWKpAUnO8SF/TBZAt9P9I2fB51mG5mq5YXvimIz5SjjE+jkYRvDB0xb9om
vaqmgPoDtPt8lanOv6U8V7C6b3P+rjOm32VK5Oc0gio+Me0zgMA3iHtqs3xdbQdWVoutnE2eqMB3
95X/3ggE/M3YGd0TkkP0C1br4ZcwSPqdolTohpz6cIkLCo67yckvib9UyZCzw+OM8Va+Gs1kI3a6
dk4H3WyW54wf0mbIy/CV3yQ/0J1AjCaxIKVKnyzfki4vKnWeiWpR7d0427j3snM32c6rJ0Pqb4tF
biY4g4WgC9h/VS5nDzGHtMcCbgEK7pmVrwALl0csnlW28Ris4k3niuCcJO54mFTsbSOiKOD8Ki84
07CTsck3zJo5t3HbagE505hcSfggts63gGD9+3LO7ibykutwHMkeSa/YkYicitXogEZSDlW/eUW+
P5Qy/l6KSALdnTEX99rEqcvysk9sirkwhbOhLNODiGnfyZxo2Dp1PWz4qDdbUkb2qphAQNedNI4q
HOVLFrYZQmIkm73DDQh8dRbfQD+br3NTWbd+azSsNIJ+Y5YNARnO+Usd9gENhCXNJL1OQUAMkbwQ
bUwfrdaI3i0X9QHvP5QM7Qn/NOdjcjB9HHq6gFBTyNA4Im/DAB1EQakjqi4140OeXIe0S6Vbyx7m
X0LDbw9Jmsf3OSP+FUbvOwCEPvyshM8sNFpfvPDepsCygVuxcpxJ3c0mXgqak4eaKmAzP3odLeRc
HLsRFbqMPpIkDe+Rp4JHUYG+59OBnB0OXL6NtpE3FgzXtyHP1TMqTbMBwOqtofnnBylhzJPwtmhE
5f6KpERY7S4fbUrKm1nhBJ6Hc98Y8kbVkcuOLbGCYxjS3z6b4QAkN4534EHsq87oQ9D8VtftXCPJ
7h3ybtCBAvw3cxU172wJYmKgbj+/UUzLtbRLZ1OszLR0SPuO4zmi4HsdTgHkaECO59nL+xdBT+OO
ZThsWt5ie3q5y+WM9yLi3UGQrpkeCzwudnUze9Q+cQTW4t0moAItleMXZjT7UNODJVJrr/0ezCTR
rbkQu36ojePszfo9Z7WzK622f2hgBpBzk066t9ntHLE6p28ixhqC5CTC25DiLZaSWRPvaodCyrBR
NmwqrKkrAlX65A6WRfoWO4VvmHpf2Um8n2TJSWfwa65iK8SRUAfjJSGRQsEyUmWrvJrvZld/DYai
WRMcEuuwoDs2Hcv2fnAaXCZe4D62ib9AFAYE/xzeDmGP+OQZ6gbfU3HV9kw3IyFKPtqJcs8+79Vf
/vNL+mOZ88/PmsTnNfF3weJ/1A2dod4TWNP+7S09ekP3RMn46W7++6/89X7uuV98h8s0OjpZJ3y1
3MJ/dRZ63M9t7C04mcE8ulyc/06Adb6AeKXxCvcHBE5mw99FDOuLz8oREcN1PHQM9R+JGO6nyfb3
2zk3cyZfDMieyW+HzPJnbJ9JR0IIkoZbuiXhgGXapJsGJyJOmlY7ms+HE6hnUntmtiG1xMqjalPu
SOHUhNamJcbJjreq+4eBI8VeuU7n7JCA82tv1N2OKG53X9Ihvyo+Y9BOPhMw4Zw9RLosTnxB+SaX
5XAYfK2G68nxhvGs2HieKroa41tH6xB9D2dOvFl22tGpcd2W9z+mlnsoTM604pEnUE7nN5e+kbQ/
RDOXE4eVHnj4lQ4dHnyo2CikfuH0OCCD5L4nMHEA7A4dyhqLb05Rjj5QG0v/4C9nrQnjwaFToa2J
5SpnWEO2yoLVACFwPziEV9ZI3LTBDrQm79Ct+pDC99otd/E8yBI0BumbuFuCOGm0hHJC4jvmUaTB
grf6DO4keKvcQ+JiLQUrkRQF4CAZu0tRJTh2trzGa6kD34eLRwa8DMrkrYaYc25xS5lAHMm1nkbh
mvPGy6auWOefgaT0M5xULjmlcCCxlDEqgJNfckxiNuyPSC7hJmPJOWHmx1Ax8MrgRoXbk+nLhxHm
8HY4WEtWypiN/i5hcfvdJsxLQBUGebad6sH41taSU4bSUjqzZN2qiyGcoNoIGeK4n4Hpheug7LPH
0s56qq87s2vWEoNpSaLasz5UhQuCUCHYlNkFbrfTULhZdS1k9zhuYnsdVQSL4XgsE4gODP9kxdgb
rKroubG39aWajIrzrmkOuALq+yjxzJuawg9jlcxJPvDud6jScGj/NNtuvDG5H2gCdHQ7lpWbHsli
ia0CwUAdbcWaIfZwKc4TkMhO1uWudKxpF0G3eXanYLo2w8I/tE7aPo1VGT9L9pYgEZeIHlhBj4Vi
Nz9Y5TgSt2DTKbuxX6d4Cm4TVhXbLKXHQlZYCkCZ+zvN77V3ee1vAoue1LbtvI2WBZSqli9pmBtK
q4HrXcOpIKYTgASksaA8iDzydwTMir1jRvlTwz6ZqKfNFUqCYlOCNwzIiro/YaHnyffzeFoRqcLA
1lPrGkf8TQdtepvYi9tTzTS+CQggfWXdAglG6/FodwW2W3fu1zUoELgIE6YZK5d8/9lOhBfcefOd
LXpvQx/4eMuzbu8rwZS4iShT//BwWN2x1xKbhFn8YQ6H+cnIG3XIXNwzuyGp2ZfYY1U8sbUTz7JM
mLpotPzQcDWeXArC2ZTog6S78Db5jGK2aacuk8jrl1rk7V2xhDYHP8DLWpNZeBCxpv80ymJznVBw
wMqOM4WkAg4ttKxpxq+lxNswk5NiMUEcTYg6vJV9lgLE73NE0MS99fCovSZLxjT6jJv2qu3viZsE
h4n8z1Wcl9kPtw1QxvAhLKEYw5luk88Qq7/kWTG8WgRzveHRJhPwwUJpgHA7mNnXuTbduykfLy5N
Sf1qjID7r6mWGvh70j1Ni6ZnvdjE8QxaokcAIn6WBTfklPRx4oy4D8Y4fAdAgg1U9eP0nH6mdluO
5gPwIMZiLnL2R9qURAdbH0bfqk2FetSfGWCtY1aNmRPewxsp3vBG8envQYuuyiU+bMYQJdbEhTFz
Wd54dkTYWetwyRuPVedvaLhaOkmDcUvUk6lR8Qw0zVTv2D0TVpYBuWVMyrT3NVnDiA3WgGF98kig
FVOkL54F/QWVgg9JhSoUr71OtPe4sus9NgHSZz3+64ckoUpXKVCOQMfVCddDcB9mUr4E1GAfC3MO
Xo2hfTCrfDyTi+PuXtE1c4f+kuaHcgBj07ezwAZhh/oqHRsB/82YBAUfk31WqdddZ3UKBcJSfnSb
OqN/A2iB+2QyG3qBjcr5Dl9CODArdNiDTPKlUR86ryIxhm3fh+6JslyTbloIN7H01RkIVw5jUecY
LcHFbNN09G/zYpoOPfSeY5o0RsOHrMfYlJlDbGw7tpcG1pM6diij8etrPgriq8K1cYeFmk7GrlfH
yQ/yt7Gt/Tcjs/Weqztf82DbzQ8uyu5uLGPxCIYUc6MsaBVlA0eDXVN9h4E3vPkQQbnu2k6HRdNI
aw3vYWgOihUXka0uwyFjFR9By5hAgtb1DhodfdfXtjFthIMG0wVjeU4GHH5QTfiOTlzBV+7glLuO
EnoQSn1KC4Q0FAUeXl7tIAXxvvUqv77xI46XVW05gBWioR/eKPZA9ohydplRN2nyhU6ub62UYlme
O5niuszd4joAtL4rNP3WDS08y+aube6K0gUt0JY+o3qeuBJACK+6otfANFSv0pu2Hem/iPLyGGHk
oGjFTsQPF5gVEVChB6Jyth2ffMhZ/k6I3vyq3Cx+4p2dxusmrmAiuH7Zv8LVcE5Z5lV7Xzn+Vz9C
MrcwzzINlyRTYYnqpXgWD/5V3LfFI4WZi5wI0uBEo4MpT1Ex2c+0GQJHHJ3mKm6VYkHbFuWxb4f6
1LH+vh9NTxylD7ADRRLZxqMOdGb6vMxFyzfE59BdzE3dM7TD8gPu2/xsDkROs67mrj6DSU5mr7j3
g1pi7LWBALEGVs+dgNG/6gayWECLpRNcJU2lruMoim9Il6bPJfmqay5stdwTAcAVWrd+dvYn7b0A
oRgp+VTfTFZG5A3TcUPyisc5lHhn8Q09UjOTgujJMxx3rGRIcbit+zVRnSbomsF1i+hkfSlCc3gS
HJ0VIK+mOtFA4m8jJhVAELMYD4IC7aOKS301TdgyxcIJDgJjF2u4uSsjSYDlxUP/Ogk4ymCBJUlW
201fvKkBiBdp2wNPano39qQjLAuW2b+D3fC3Ghpzw8Voa1aLM85u3wrc80TFePx1lzonq/MeJYVC
+4GqY8vtq+dGEnLvZUN6wO3xR84JnO/9aLRLQDwLs4eYx+S5Hs2RSbGfDzF6ZM74bcX3Yvb78agN
x0+IQMKh2BbER78Bnp5+qUgBQQTjVKfGKPM51ZM8aDW8Z7Bga5a2gHRDijfX/JhheFK7TtsQDMiX
uCa0DOMHOMEkeH3ug0RY65nahUsyFXxS/XIKNuVkGBdVxo+ZGbqXJfHyGJt48NaljU1Qy0HT5VKO
yGpmabxXTm4+dmliH5Js4tVbhs0uNCMJK6W3Hwd5FfAt3+FWWUGmcK7b3DTPjJ9yO+QNpipkAoBe
UX6VW1hO4Q6El9brqg3ZP3jQsXWjuCqj2pjDXVCX8TmdM2uXGrERrfEQkHMZAhERfkNe2fRBKXZE
ipIbaxybcwgBLQWRQNnUIU/D7rr5TDg3jDNPDpXmAm5QGdkbMRWGOhE46p4gOilvY48yfKKJlBbS
eXLuK3cQycbW3BJ3Vl1kpFsMqpVXjvB5OpvZvxmmKbqEbmdARCNEiOlsGuej1/T1t5YMI4BoNWH2
cSnYlUWvnlrgpXccdpZc5WwDXvgAmzt7Ig6yzg2UPT4zxYM7j+F1lTogHfk6xcafKw87mhF9+KrP
MS8PmCg3KffNK+LsSGbZXPiU8Li05B6qvBM7u7Xb6IBP0C44NSfL2GhKqUBnZ6Ku17NJTBA7R8jW
VbduvMVUTWAcY5HxZhCJfCjCYMafzZ19U9Hse4tCrF9KV03VBvtOca09d13js+zWbWJwxZmog7/1
WpW9tOnIhBZRM53ftkVk2itdU5S+cSJJm5BvBLBSrB5Y6NosCDQAubTYC5c8ypTyCf85cDWDTu8G
LGtTl0d1nWsgAUcjI+FAA8CEuVfN1nPbGjLcd8r0Tv40DOM6EWH8tTS8fLrLy2bCdpSU8gNtKSz3
FaSyaReYnRuuTNejJygLeTiIay6NTllWUqTk0WbESy/zAQV50z2fmWHlYAIiRAXJb0M7Vn6C93Zo
dF6cyBTLZ44l515hQ8YKGPgnCOndwzilbcptan7G4+8CcI1we3H8Jt26YQ2A271WIJz+76ofP5k6
/id5PdgRstP710aP01tTsNhM336WRz5/1W+rS++L4wh8HOwfBYxSDw/Fb6FL+QVXB0YNm+SL81M9
juV9kaSBTPPTD+S62Dj+7vCwqMdZcpI+62fJv9A48qdV5b9bXS7hop+kEcwBrlg0Ed6dOH7/FD5S
5Owqt/M7pOUF8DLdqiD9sFCn+y7FuNrd9WX6UWOi/PWB+pcrU89dXAc//cnKoxmW7Sy2AGexsfy8
OqUP0ubinemtogr5PZAujEJkpGY1OL0VXgmMvLxAEXcQXGJjvh/bChk8o5zrJrZgMxArIn6YkgZR
tLYzpZbehGNMSHoAWTYukkTI+42qvMlj5VHzIdE0HO9sJxDrCN77fla9ezTCTu1CZssZ6ZwjFEcs
oTnV3A5hpjZYbb4nTMcbFlE7EvTWujMo83Dr4n7Kl01NaG6VIUw+txQCSAwF9/ZoKeahsbdvLLZH
F7An6Y2Lzr74LRO6uL1kscjz5wXT2O5HW+V3k1Nu0yo5M9u112nFtwKDuzWvg5GVMLeImF88ILmv
87Luv9vKkF87tx3bdavBqcdYi8/EDZw1+wtgCDhVwfmJCadf5yTkBZPwKR4s/541w4gvOIIlnJV7
axD6boLmtglKAGYdxjjqLRtp7Mgz2SSheop2B6PtPoJR+OOqKH1CcWHS+T+6akCgmgZlsKzxza+I
6S3/KnjGNkFlR/ctKi9QHDmlBWzfMGnAm06LCdiLTsI2hxNGs+IsuMGsbbCsN2Ocy1sznsF1iXRy
Lrhi3DUFfOY5/jSFY/O7jCEQkPXMDQQFpqbaXLl5gdJWAZErpR7PfeJ1u8gIijU1aP4uibv5BH6t
+loXnqvXddVSoeraoKbYPrMY7QzPWLF1qxhRvd4vL6GwSxwhEswPz4HuIAAVdb6WbeUT5aQV/aBA
nSzOJHN+yjNhpg2STtiRoJksAOgV/fK3/HdDvRJDYb07hot3KGRi2vZO518iNQC7MntSa2vdYOp3
LKO70m0vgSgXJZHakI0xO1ETN5QkHVtRG185T87U4/yek4mwAfWSAVWcneetVNMmLMvdaroKcuDr
VCE41TWW9u4VgzEPUlqb30KzjN6Dzq2+852J79u0WNZ6Dg7Cesom0J9SR99kQepiFes43ImE3sGV
Mq3+whKZP2UWEamtIPWxsuLmfR0q2R4V5mA6PVEbMPVSt4S51LamrYhHsUvYOD2IcrbvC+QhArOW
6IjrcBdZOIL9+L3OXcV8Hw7VXR9Y/mvrldEzM0zmbaXXlNcoBTCYPT9UT31nAZ/XJMK2mnzLW152
7dch9LleiaJRb1D76mJVuby4LauhL1NhD4PObtXWu4GH5yHqqvypd5LgTrHQ+VbohTQNX47OCDHY
5iNbROJX0sJ5vWV/lT+UqgbiSZCa6AQEaMZvcp8IaGzy7B0liNgTVJMZYPhGdkFhpNRMNFx4eygw
Gip+iPWyp/blQCEAgP8ojZp79JiaqSM0s9PMUG1BrQ84RVI3x32fZ4MB0XhqcxaQXvqUTAbhGyC5
iQloDQStaTaoZ4qbwoERDc0BXos7cRIK90pT99OjfuY0/FWJl1yMPIsuonMdjV3acdP1TJ7gLkZJ
e+JHCoCygnu/Ul6ltoFUzUPI3LKRlWSPaDv5HYkSWJsVQx/Kxlh/A4JDsnLkGHoZkP1fOcz5iXpV
YaDHuBZgCHocDZh5fQhuNkRdqXCQ5+MMinCA5taNfKVG1R11qBDI+QqXNX9fcCz0AVIXwbG5vxk6
NTxlJqkuqLEZYcOgZ4N8MMEYvLDh75019B+nAhpoFHIzTCYV2b7QFwPYGSi40ckXFqRLBmso5Lch
n6sfdTg3GbUjKHZLatnAHS+acF5XWTSTPveaKbyyAkO4rPLt9IYbqBldSMgN0XZZJxzLXoXRvs3s
zj9OIF9JGGmLTxfdQjGhgjoxqCsGQbWeQnD420IUwa4t2gppo8XyLu06yTZDNaNxBvbSkcmD0wCy
LlPYRbI08pTAnknUMignBy3SAUntWY5DI0nj6XPTVjm/xJuPPo6XdSW8gJbgpnl1ewP+d9q4Tzpp
8mOf9+kJgwgHscnd+KCiiTdoWujpOfcsDr3Qi4cb2aVesc1TTuq5SMl7TWj2NSwu6f4o4fo+jKkg
3I0slq9IiQP5cLXbfEy6j+7Y8GGfiIuEHAg+CFimgwXoqKLgISzz54KJ7BimHpD4xOW1E6osxFZe
zKdcFCa8HN2eXD56W5uvHFpbckNAMlhBtVnWGhhmMAM42Y0MdAsmfAjKJWNGOgz/t+OaB6gpy4ZB
e8GbGU7MkFp16XQu1YR50FN99GyCiuMH7WUxGalxJBpSWfzdQK1N35Yi6keO3+qCekZBrTlOLyXv
57OirRrVLhPZC/g4VjpWO7sKT6ZC16cLBM1VaKumAWJiRbtWhtm8DtrpLiwX+ptgDMTFdFvnnamK
iEUQz18dPkjffez0DD2mipG1sr2Qi93EKzsKZBvoCT/muA/xn9St66x93yCjwA9N3MUkHh7KEo6y
NkWaneu+d18cnCEfc0qUB+N23QOlyFLKHzTVdk1MtmGELTqPsociF7ILmSygpbxd4jtlWdHIsVXl
4NYIO8/ZpuwqXDmoJal7S9CjXOpEZzleZW4BqNmwG8naSzubkbZZPgSYiEi4sI0RfnBT9uUz4DPC
kg1zFWmSch3nFBHvuBjU81p3IJFOmLjUg5pt4sb1RPvuGjtssqui0ag2SMx7aommZqsrw05WufC+
16KzTwWVSw7lTlbYsEvBD1Abhjprab1QE1h/Jckgf/FSwgoH1+Qx2/pAopH78PVA0mRe/vBox0ED
0m6vYeGQlTRtFbJq6W1GLlLlAXUkMJz4dNp6gUMO9lK73ee4lEyPVDQ9K6NRnnQv5fPQ1TxRNAUX
XISoJV5Lk9dek5ltsaLRmNclL3jro0kDoMUWjRzf4qboZ4RSOd6qOAY5Yk55v43iKURziNh6nakB
m46IowZU+0YTwEQqpmai8RaUT9q92nXPHiLTwEpDQ5VqbbdT8kbFFaeAL3JkHGs2rAeImFIewr7i
bkKX7fB1SAdCuyRY7fYKLd1mgxYGjLtpkkzh9WSb9r1ZZLO3y9jgMTrOWQ2zH6XvqlPC/ZEHooHR
FkBcpoi+qStY9p2ldk4vo+dhFJitDCzaUFQxLqQ5+LzenBoI+SMrUSJWCPKdZXyfrLB6MZ01C0qS
T9JAeCYOTnOWl+9kDGC4DVCy8GLxh4GivNWJR5OxcqJNbhPOZdFA1HMsDqHvjMlqSjx5l1T4w4cc
jJ9om2zr+oHklduTig8c4gqu9mbCUvl31vvWM0+iTTlhm2ybPsYlDIfav7i6ac5JRP6P3zFz72dr
iokQdqBNjcnKr1FS+f7xoXgaUZrQsW17LvZem0zPAUy/x5ZouLmJZ2ecNrT9thZ0rUp/+NwGv0tQ
WriHPZysiFWB2a5zppsP22v7htxTFD3Kaip5xbIvvh4gq64gMCxoUcFTuKIvGKCDpafhIzbccVPN
df4wzBwqq6oIsEsZOWnVFTXpEZfKrhvFQUt7ZBuVjtNR8iBy6SXWzBzAm5boG2sGR052xGusqLOb
nNt8vkkRAc0rh7XFNrRU/FCltXFf0ta+nV0b+Enu4nqBRu5uB+AB69JP6GhxavRl+neVcUyzAHvn
OMU5HrcIn3+JcohRNJi4CfKizDCQN30mN6VVg5IPZxWhw7P7g6osJ761riy/Wl0OxC02U7XVaWWe
RphfPcuCRUAKEbefEWyp085ZMrynLiQE2LOg8VeF8atZ0wzxgA2ifDI1rRwD4e8fIg/LA0LYWF1R
GFZ8K5iMYRrbTfKWyDI0MVNVzu0wpSTCbKPIfFJ9poXVted66Bc+3SAVJff2ph8CyeEgLRaKtE/W
d403JOSOch5DegJmLtjaYMxpZWNeMMHW1gl7XtfvgBSajy6dNqvByN6x1o0AhEePGG9juQFIUroy
KRVToXVUxGhuSnYfBKK7wSddk3vmka0PD1zAJ/+qS5zm0tohEQqZSkQg6TDm9WPFchi/xtXghU61
Nsrkh3Jxo4Jbj60TU7Jzp5KCrQ18kAFDYI7H8WaM0q/4QPNNx/C1LW0cWPAZ2UMZ3UbgeVoNQt22
fABuYyPwtiB1qjXFQSZzA9ePpuxbzFxul241/IwVK3MMlhqT7NhTgZDaFJMVOC3v2H7mJMSbctNZ
3BqRESf6avfM2dm5LGiRo/GHWNgER3waE0XlHhjvoswOmhcbLIOBPoR0uBSqMZ9o+1n6vNmKbfKm
fQYvoNddLNR9j68Egl1CZLWg3igyRrgsjlaHUo7+VeAG6LxDJUIimIZvbtgfxCdyfMjdTeyBiWmy
xfVU+kfqAAa5LqmVWs8c3u8elY21Z7YfFWTtS9j3dLD3ZL5Ko/eOLsbGb4Lo9w+PF+ja5Rukmwza
fie1Wa8qDFzOlt8xNS6zsoHFj3Y1cuON2uoxbzrzIOrAq1aDP1mPi4/glIFkWeGTrA4ABfqvlVun
r4E2ZzwW5gTWSLtF+2qnjEFcAOJe7IqAvPO+Segp4CQV46aLZciCBoXwh2F1zXmyIm6WfeTzAktG
y+Q2UE3psMt6bpMp7bN3PlafZGd5tcYqPiDBg6vC7qdjqwwYM7kpbNLlnVl55HCwmXocVN5gD1hC
bYCYpOs5djq+tJeOUrB+M2qClUDqDB6KHsaGA+yCMWFXJnZBOLDEx77G8WXrFfwq9drh/HqvnFgE
Gyn8dNp4redf+b0/+lRKDS3RNbRY3sF2pt690M6o9eujUzu0ww1W2BlftRlxMdVWQuwtl125kmEd
3yELlIdO2/a97Ey2F6FnciQGHqRv9ONwWldVS2g+hinsYKwAbbVOsqIX7NSEeYbiWh0w53J76rwI
fbYE8P8d7I3X7f+/PvrfycJRrG3+25DHRRfJG1a7X5N1Vz9IqP36S/6R66BPmAiGsJEDFRPGP8RR
+wtoDeD3hH8R+f4YfyO84ViUefuAvSxHCTxlv8U6hE91uLAWxp3jKqXM/6g6HOfanzRKDGPKETCK
YKfyz59rbMMwTFXMbLfXum8PDate1nLsQ0MPVI+dGe1pqM1pkxmyRJz3IsK/RXjVjMT4fbOw1kyt
3pNXTM4Pv2EBVTM+7MBESrSH/03dmWw3jmTZ9lfqAwqx0BmaKQk2IqmW6idYckmOvjHA0H59bSij
Xrl7ZHm8HNQgJxErQi4nCBJm1+49Z590PGpZGTP1Zq7TCBEe7AKORTTOb2htb1B2MRRi5O+MxVFj
NBGwkXBYrcJu1fgJ80NyNPs5eTQr+yO0O7p1IBmylsADEwjJcv7Oxq2sySOdIBZvEnRYD7lIkNIj
GsgPFtN25j/TfF0abvHeZRXHHPyG36YEUzevN1zX/gQhfMlPpxfAzAplOR5sKCxre+qgqfhh9soA
PCfJkFcNC5hTVDl5/dHrkEZRGUVPNlr5C62srMB18K/IsiBSMKveiLVQh9SYCHdrvPG6gxmG00OM
FiDwimMLWbndTYycfa9lTnmsoqGj39oK8s9K0DWxSs0Hyjmaj+N4TlIrumpj9lEz7KsdTosbBHv9
g/L16FPmSfOcOIN9y2iQjUL3/JvEk9Z6bDAEgLFPzn1amKh4p8fU7eUNaHbjzOIsLjru9VEVYXIC
UFQ+DjRjd4nOuGlso4TmcrZupEzfBlknV3G8kNygKxgU44Pbn5FQFeSk0XqziTacUVXQq3Xks0OH
FiP4VL87MxaIdPLmwPXHp5h+RxaLQ4drZ5PUhnHb4yPZJJxTbuCD+c+2M9YnilH7aDHaRHQL4dnO
dGzpaGQY6pEhfwWgmzAMJnkkzti+eK8Zle/qxdDfjiQ60UAYDgBhwqshJ3CGKqBgzOkZF/guzEs5
uZ9hczTMZ4hROr0W3z+3GnqEnFiIYA5LF2tKisyfZRdjfaHVJRxAA5d15FQZaom53fnaPBHnmRvX
pJM3iNkr+cTRerrKUYHApukXGDLiIIanNH5dQuiRjCX41x0TVgV1OSGsVd0CyA+tAFaGWuWa870b
bA8mjas20pT+1lFQvOLKHC8UzakrhzlpZAPm8zN43wm0wW07Ne69n2n9FhBQ/kaNKldOyyFhLTih
w1SJjE3aoGSTaEC2c4lgcJy6aq1NuqT+q/SNPZO9FkE1uCycamKH79xdnpLpWszudTk2u8JCbOR6
c30ZYgMNROqthSI9igp1N1Og1LSQm5T2ELPMNbXsNxFPO8POk2MkRm9Vd3p2W4Ok2SLdAlXfIis3
MhsKCTIJExLT0TN17yVjsNrTlij7WyORwx1B0i+2U3wrKejF3J7a0n1POZXczGHm7WttIdxx1mbx
Wf5G4FrWejDg0Nfz3dDadx7zAfqNeFgl5otz5AOLogRA3JoUck0P/oPm+BVV8LhxlFlCA3Q4PTh1
B49oQKhuZFQpmaNfA3RQRFeUxhFlrToQI2FvOlW7nwrN55ajrHXZdBYPk+4am5D5xBkmKXd1tE0W
D58YtX5pXEC6w6yTl6T1MZ5GuFSPTxF0oQvLTbHFZC3MI9w9h9HVkrWb9e2ur+Afo5en7DHa1kFM
Es27cPGNetEstpGLmAW9lLtC1ThyVOHTnjJBVBTTa/qmsdplPtlcWgi7uZ46e2d2KJBXDJm+1Sl9
Fv50NZ1UoxvrQlfjAW1++MQEf14zB6tPyh/AmMmxPJT54BFP65ffBlGq4xCDwOU8rd/xkEOnS7CV
rvJBkic80md+QDGyYCMWgkT2BZMI7di7aiMWPloG8MbSnnTakZjjj9EvHqxBSjzHyU7L6X9zI/ZE
aLoBG4Z47kvtlmbZ1ZTwzqHRkCdCvAdGWo53npM+NwsGo8i9dJ1OOBGqKqVganIkfqmJ2dZqYvQa
C0nDxXKzpkee7FQpcNHgxs50TNtxhP2MopzzvHvqUjrJ9IiZDFn2MZ0ptmzfO5dzPx7FF7hDlLY6
Q1NOgqIbPjLPyvYDEcdBuDi7ywR9LZHFWaqRnOlxUE5afUkxIagPz1y9swQruFjIIWNoyU1XzP2n
H6nbuEf94CDWWyFsRcKU1dNznbJsADwsUrHvycNbtwumBO1tAKSl2YE/wdC2gEyS3Bd3upP3R/72
de4RAdZHLypj1c+TezSIV5wnN9UCRCnyqNi0StNXYsGlxAs4BS8PaahVZl9gJiC+nXf+JBbUSmul
Q5BIDx2RSEjqCetzhHlvN8kuZPj2BWopFmYLBW10lA4cFxeq1rFCDPVZ+NAX+OYu2+CEnmIhv7SC
MAV3xh/UOgntp5FpqN49d1BjcDct4L35yiiiywpiG9ssniaQTIpkbZlUCFxTFlVOAwf8pEtp3Z6s
cVoXIxMB0DzQ3VNrV0GuaYzFNyZTi948Hs7AmNVFwwGfbmnNDI62DH/q02gnX2ydMuMu5q3ZnC2c
Nqfa+3RHi54FOmH0x5mHJEaYR/FF1em/CDtVNai3mW3oM50R4Nb0Y2+MLzTPxAiB7S3t53uaOuo+
++L5+FOGs3DIE3k79Tp++lo0l9oCARJoSAVdk0l/ZOlJ8cNDdGxlCQ/LZHqom8CEUI+hJx6adM2h
yDlrWTzi1prmYufgnIkDGJb3NU0JFIfetaeJrl7hb3mcEvQ2dUWJAhfjM6/H8b4u3BxrkOtsOztn
97aswr/17OpxdPubisQIgkviK+ydW/ADSGOt7pmz2EODAZBDT2bdwj6vlsR6wmoX1lL5hV3CQ+A+
p3Q5VhVlRSSy9zTG6V9FCKiSoyJpdFBonAawClEw26St8GRh9sV0xW1PN1WKNtHQAdeJ7mbS9LtM
j9/Z0B6Hpv9ohb2TI92FejEOR4btr5205rs7YVg0Z6qwMN6QV+wGqTNPl6jc0A0S2RlYky2vQhFv
c0Jn4mAYIen7sd1dRYtZ2a0lvmWtTesgBQt+z/LrnaYvOw3YJ3tDCV8iO6XqtOMrBpTJUVsQSPik
rL3Eb39LFTedqzSftzb4gBuDxDBRpB9QmNhvRrujx0rHUubdpZMuSpu40lYtmZMIC00MnJxUDyEq
1QBx2ri3sM2uq0Z7Y95Z74lSzE+DB19mRI2/UZg9aWSjTqzmWJxaIoFvKL/lwXN7c19XQwSXLD0W
2ihfMKS6j1ghvADkVQypZ9Loainl3TXSq6/90DB2RP2+eTmKVoFIkJyqIqQjvVAZcAK2Uj1Lp3mT
fSWCxFQwnQvscMjRDiGjqCdBX+e5LJZQNBlrD6XdBIVTw+EVUwK3jlv3OcLXgRlkOLc0rwjwTkvY
x2jqmKDCldkrKfccLZy9xQiMm1pEpzBC9+96S4BklQeI1runOlbyRKp68wL0zQgywTybLE2psfBY
8docMhIJoWzy3UnCdTwV4ZoRKUgzN/PXM82lXd134QPSZXmrR6YXyFiGd1ZTgwNMIjpqRj7cVWZe
PjVR034Fm9KeFdOdSUMOLbPKP6rCoIOSOOV3n3n7bmQITJQQFTRGEfuEUIXUo1kri7fETOKT6OdU
rIzBM49ME5JzRHRxQoSLTB5bmusstVgSgERFV0au6zu6SfqV4U481/DUVuiH24twYYXqbkkcI/TK
VUjARDBoQ/HBrMS/0rxaPE6GoaGNHBhnWh3IshY6XcbY7VzRxD4QBSXZ8oyk59YTkFJzEqAnaqfr
tl021zK+bVN7S4AsKZFR2z5CgrP3WjsORHL34doZZHllt6o9FrpwN3MYfg5ghr+sfM62xLKyrUeM
HdnseC/G2FjHCKfM3YCjejMqQx6jNnWoPx1kNUrgPhVsbzNtxs9ahejtOABexCRNXTtRklzhf06g
fCsKcrsEMgHygF3D9rdjKT0DGNNNpg0weCMqcyI1jEOiGbTdTdSI5txcM7w0mQmhxOxdhTNyzlSC
AsS/UMscQgxN9p03KjehD5YZqzwzwlxVNNPy6bsI53eFOmOFFD5a1/QeA6OhG8urkOvDwIqKsQzB
uERXpGtTORr+pUn3KWB6QwZfJpKnREunYJjzlwqp7zpBPXtZd0x6xIwQWi+mNfmew3E55NOIKT/l
AB3MKzB3EuuGKSiGvIha9jGOTQ2xD2jVgIlXFeS9o1Z4LlHfdI1xsinBsEaY5UNEAR9ylusfI104
K03qZyYf4dYOt94Q7oxMZgcY5Lfp4ARuNLC4TJTkur4FpTABOp3lVkU0gK0JL4bdfluStZfMWIaT
FTHNeJpbLLTS5czt2LtmNqxylekYSYTFFzWHxwlDzbnu8vhljvUrrE9yk+smgwPpJQjNmWL0tWZu
OOeFey8t8iCDL3nbL0HpcGflvidZfqOR4bRnp0gPRl+XK9kX3nU3T/aOWaRclyK67F2L/Emq0Qii
W2cMq9xkaY+z1DQD+npwTGfffKILzDjHWwPFSVd9jvR3XdXECVL47uPqhDQKAlTUD6eCpRAIgDb2
51ak5QuDIB4eCy8+yPZy1lYhkpN8pcdohlGppLdFY2h3oy0KBRLO7jG2Mx1RlJmiv6qKrLxKVWq8
sgM2V7WWc8wFqbwG/QWkfE6MMVobmv/cWXP4aBrg3GTPuWWFK4fzKZl4BJk0mbEDYqd2bh05d005
kuiunO5CMEdBSGXbu643m3cHOQ8KCJgaLxUZgu9jUcwYTkkJnXsWT26NfwylUV0oLnLvm8O06vE+
wWxsVcBfYMPfQ9bdg1k7KznYVxnTg11slNWM0qW5tvhMb83C5GJoDT5G5vBZ56m54SQE8lPvjWtw
DcmhG4l9xufY0zcQuL3bUjOu2W2NDYlsaNjDmK74pJ20FExHltvo+SksVr4hNRSgBlo0MxH0eOaU
x1avffeMTUrb+IU5UHBXxSVGxY3ZLBOaSLBi9VGC04E4LL+xmrWvqvvRyd6aGozxlOADG5KPLLPT
C1c24Acaa41YTEJgG59aDj8ezzA0lemy86dXKB3agYTL+Pb/pO/5b6X4tBfS1m8Un5/NW/6L3PPr
V/7saLrwaAzP9+lC0rt0l0SY/yf3ZMKEC/UfXK4fvbCG+Yero8fwbcARruMLeqp/tjS9P2g8Ls0W
gwAZXLH/YsaG82tLE7+tQ9eU1Qi9jsXZ62fZpd/h/skyI9sA6kN6SfG+6irg12tcO92pTFHkhXpn
Hh0wA3u9sBQRxU1GcE/h15ACNfVkD8zGVyVkyWcSnQZB676sLvLQIMPN9zK6lBKJ3hYUrnetx8rx
LnrHGZITG1D1bs+iO9K28JtDpzv0iIid73qMV2GLiRAQZ7ZRzHbANSZ1CuebjnEQc0j7IAJBFAAK
PccKPCttBgKcFsvF1I9jeRzQCz7gnkqzTYn84SQ4Bx7nVjYdWQi68yTnwUT4bXr3bawN1yQLcEjv
Z0SLTsnq2hue06GzjNsF3tH5B5NWx1VbDiUZxppOm6Qn6LE/mMzEydAFqgNeYYrNs14iC9lmmZ/k
pG/gAFixNfGgD4LaJbA5nITXsdt280bEMyYc0kMcFg455MM1Onu3PZmOrVqG62ASOZ9ktgtEmWyk
Fbh7hGxJWpBCNuBhwreTQBVOpuZUTakuSPyg67J2rEUzZA/pxDAZvjzNLSqwLfPjXAG/VMzYBrz4
pEwMdfaeweSsoYN0eRVMnNggZcHGfdaZol9nWogHtHRtGGVpv59C8ByIk/wbk1xRRTmQNuOmbfXq
wbQs/Ma4UMeQQ1eTHepm1CM0Jc34qNeZe4vu0HlnUAOxonM6QUxLN3JrvMiD6jsQO7zBNGI+yS7p
nhh12uDxc7v1MJsWcA5s15VHLI/lmdx5qRCN0WYFPgpB6cIeVTytQ0LGyUZYRkHiayzULROidJkV
iWVqxImHAVK/zJKYlTFWkvGihgVmMlwRDRAzF2YCFcHrIb8zZiwVzuRArlGdMa5qw9m/sPulpJFf
Ay1I/kvOJ1Mu+TXwKhzdIiKeSGTa0V9DseFrQDZ9DctojTM4676GaN0yT5NfozWkKe2hJf0qC+yv
4RsnEAZxet10352v8RwzNtJkk6+xXVFnA4f4ZZoXfg32dKsMb4tl2reUXsMWESHP4PA1EES1zXAw
MpkTytzJPrqv4SGyPOyjoeiaAE0kKq/VQMsJPpqlirPvJ17QoqcAC93nhYl4g4F3+lhjN8ldMozL
rhlche/Wr486TVe+jjhdJ5J29nqrp4+lOeg7m8T7jZvY8yny2xwREKNMOZqhXCfZ4OJ090tl3BpN
Uj02AwzoHjOGIfqhW/sW0GYcZEV5juJ0Q+LV1O/SkFbxBegqhxFFKi71zqM1rAj/GngBKyaULdSS
+htx9vPJ7A0oSWimi+6gmWE2PTK9kUBIJ3oK0VLZOdm273QwP6umT1FUFmmWfAs1Gd8NXel8y+jO
QYsGPBFfDMB75+sko9m2NnhkOpKAa9D21MIjQhaiFyzvwgE5Pl/jxZzwLmta+qgm5aKitZRg5jqi
foD9GpudC9Z2YplfhW2Mvpigm2rr0aF5q0YCklsvBesEEQcV1oqpmIUUqAOzKwTvdvWfgqGL3tUd
GRPFWN+0Zq92Rl1n2/+Tbft/hVn829o5XB+7xG8299Nb1sZvH8PnZ/3jzJKdefm9P3d4+w/DXOAz
rmMZuJaWcuHPHd4kX8vQHZ3IO4/R5RJ38iftAteGqwuy4CzXtrwlWO3HHR5NnslPfE6xyynoXzF0
/BIngzbVhzLturrhOLiXjYXB9yOSjrjnEHcDOllnKA5+wVBmgIAUFc0rgYhglVw9yJyl2040eOih
qEdn+UhekH6q2v7ZGtKXrm6unGZe0q/6jh6FusE5ipnAMZKgYhuiL4datRH5s/Loc+l+9oyhlud7
OhApB+erczDj10TMAsb84dO4+Yc95MfEmIUU+T+mka8351kE5egAPVzDs395c6me48WcKjvgsBYY
PHhZ+L1s6hvd+bv4wl9fyeaTFMykfUZ2IAf9X8h+kYaspyfxJWgN6Gs4Z9NSO02qCow6Cn7/pqy/
mHBsB64QTGl2a/61DLR//MggSg2FBo4nKJ3+3Q2lS3hR+aSmxb/uGxdMNaN17vRZoEunDty+a9e6
Q94swTgxibKD2s9dvYOt8cKfui/L4lITJudY0TxH2nCsHPfNROXNmhYIp/rWoEtc49LAvVnK02RH
0H1IOCO2WYd51bUXGPvaNTm844bk6yGIw+nN6ecXKRM0iy6quQzd3+/vgbF8cv/zyTLhBxqzQGsp
cJm5GyYuqR/vQSjcGHM2Kd8Vs+AYXrdRjHJN64ucZxD91XNdOGCTeiKYGJSg9KA3UXzkAKl+fyFf
L/TzhbiGYZkWKYg2zJgvmuoPSMcpHseoiMAo54oqBy0xSDDNffaiFmiUkb/nXXa0U8R9eX5suvm+
EhM2htTdWZyBV4Vv3lpdc15yEUYhdzDH3uY0ei0mYwuw4O5vLvYv1byDaYvnwHR01134Oj/ftTIl
8DxTY7zRdTKsBehtVx/usUqepeZcwia8b8lyBz+wn0dnl0j9UYuRaKEsXMUAJ5uZyCLEAi5uV3gK
MUnBzv1QN/bfuL3+8ukixvAxeaHl4FESrHQ/XydVmYtI1tWCPsnPtZfKLSQuBubDeD0sB4IQpWWR
okK0HdqsWTO/9nI+Q67dLNL739+05Z78+AH/ci1foo8fPmDdqY08d/MwCEvU9nTPM9+gtLBWePF2
7d++3Nea9Ovr4QvSQSCBIjV/ZSi7eGe8mdA0mrmUvwSsAd5WTdAVA98K+0zGuLn1pqIK+grfMaqw
5AYZ/wWHrFd3AjCfpsTCRUOBn8ovn/Fbr7GrbYu0vZ8JAD8SSUaubeiPxAMltz4VdEAJs9Ks+eSp
1t6nDtCC2iglQ0ITZ3Zl0ObujpxgkX7jeNnYtjzlUou2IWCvVe237R7/yrSpBIBIQWL7CueEtVHW
fPP7D+LnJda1lw/CMXVkOoZjuF8cqh8feYTKeVspPgjQnuhgom1aX41067Pi8vcvZP71MXH1RZoH
NY0Xspbj9Y+vJGbCIamF442Vusekzz5LYaC99Op2PftWF/ht/JSOw9mW84XqpjtrMl9CjzlP34av
DQKOUrQfkYtFUF+Cq817pZrLReL/++u0//rV/Pk6fzmc66HvRiZqWkx6DqK/YYtiP13rafEcskGv
XL3vAzIvEjIqmOLmY3nZjPVEWoh8jmbi1hmralfY5rTNOEprD36tv4Q+UQQpQ4I9HPlwF0nHPsxO
kz0iq6hoi6urvuKwYdcdNBPVj+AmauAIPi/s6D1oUVjXJC7a5kobJkWzNSk2pGt2kP6qp1Glb2Fc
E6tZD9PrJLpHkyF0MFM5fC8AYzK0wbEfdjI6lg7TfqRHj7+/Z3/9ElHtCJuqh20aVeny0f/wNGfK
p9ywSj+IREg6YMYi2K8TC/pAbW5//1J/4YiRgLrUHFgETVJS6aL8/FpjqsuutSqfnuJsIdWZn4g4
tI41ZqLHeMBvD2CbhsJ02UbfI5d0ggr/1Mr02WAHVTUBCeeMehbxr+FPf3Nxy2v/vMpgVBI8tdiM
eZp+LfvytDcKgfoCo11+mGg9Cg2ix8Pf3IFfKxXuAEZmFjH0Wi4dqV/uQGNm2Gmw+AAnxT4xLjhM
kWRBKAgqTeKlqdDdDVFdv+VSPKTDdCtai8zWihOOXXYbORcwnJqk3OBevQF7Gp9yDWh3E0JE+f2l
/rMrdTybTZGvhUn/7OfPSoEPykeRhIHnVKwqCeTilClfTN8nAorKlMnd6jSJPBK5fv/KVPI/fxLI
Es1FK4d4UOfg9stiQ9KXmquoCgOyNh7DwWWJgWvoV4FVmnf91OGfkX/zksY/e00o/TSLfHZYej4/
v1u/mEiBzwRhnDLccZ4nvjWpx0NNvzEwE0r7onuPs/5BxvZbmjhvJq7Odah9I/wgWsdaVV15Y/k9
hf1rVC5dp/vf3xL7Lwuwh8fc8ylwXfKCeYp+vr5RozuvY7gNiNEIkrTZhSLchimPyzzE6B8BbwDK
Uzsmd+TixIdudl6B+oxb5YQvjZyhsTj2HZ2o7/Swt8Wob6OeA7SWJTek3O5qcmVWoloYWdU7DnZv
43bRtocyelHx4xl/4yHNLMkwug2msZPbTLSfE2yRbrJfjDYKQIlukXhvbZw0m94CJ/T7O+Au9etP
z6dnOhxbXIpcnh3/1/q2TBI6oUbsBm3v3puFuAXEuXfLXlvV+NpJOVPNphXxZT1G+doI+T9Qx1bN
lLcbFbV3qhnu6NCwGWikVSaZja6oYYPHKu4V+rOLfD0ofMjEhgWbpFVq5SM9C+QAtm9wmAQU2cmN
bOQrYfhGpF0J+s8795b/YpjJpRFZQZaT4payGwBrCQadrhn9jo8Y+2HQmfKqQfLZc6GGXlzn+Xga
0/SUgX5bjVK89UoFmmVh6i2HnVLOZaVlO8kZZDP6mQuiyUEZAGJmMzIErTTdWOmDwSioGIPJQKca
24ydR0yM/Ohgivp9aKLrKn92Z3+TqM+/+Sj+8klYlMs8mhztFqT8LytD55RoGaVFPWau5bwXLnir
vcQDWP1Zaf5LYP//D2bov9N0hD4IRcv/Ph25fPuIp7f/+GdJ5P/41X/0UDzzD1okHHsNBhH0wn+G
YkCEpFz2OC8Yy1n4v4Ghzh9f8xSWEWpFtjgu5L9138Yf7EgAQ1l02QRpvfwrLRR6L78WYg5dHAfV
KasWhan1l8QKBpfjnM3tdsk+tgMm4/GO7OL4msYf3RKhjCdPRh6ZUXBrTgk+UONAVq+68IaEQDjb
TK4bPNG4E4fJ/mCL9O/nUvmEPlWR6ZwwiHTxY8QmMREaUHmLSgVHe81cd9QsHQBAfidxfz24Ajaw
irv+ui71R1x5I+tFOdwnoi7uo7ksPzrhWteNXqR7k8Yyxvw5vkAC2N0U2ZgjVHIFobZtrop6jUhl
xgY9KShNEykZpcKmSwsJuBj2xOnW70JYlmwPecWkQ96Vo1PMd73fAmZy4rk413CE+yBNmv5cGFWB
z8Ye0Cf6aDro7ttm3F+YUd7LFQKK+kPTvA5ujywhQaDwiNSpG0vfP/SIOVzgEbbZ3E5TVn/Y4PuS
XeSPWf+oGZH/Uc3z+G02SCDdm40vySt26bhH6aA528T3MXZrIAKLa+G55XCYNdF/V6Gr2OcZGLzm
WHfvKwdynkXpfmvaWEOGNIX9ZVmgqbW41pHFeUjdyQbsLyyHMKIVxEg0dHns6IDex5ruWd+gw0pR
Fq9pwWMWpTF7b7dV8tIx2f3opNa8j3rrXnFem9xN60lFNvoQ2WuYnMOR4kntYByRuwlkqdhxV2zg
IYJ5cN7K3kcrXrP29OQcRIaKTpgJiux15stxB9dIo++tlwj7Gjr2hE8iHZ2BHqzqcML6o1tRsq47
tJCk8cYBzk7IUHZmmjuWX4gmdRqd7DJ77wq+LbR4MnJ8iwp0BsqMs9fCCyPCHQ9hzvvGWe2sU202
QHvZY/WmL+itFprZ9ygvvCe7wVnNmt9m1mtcY5GG0tCvmRB8s9jQQRr02j4dRRSAZUx2ejqrOFCF
nxwdVdwt+GewIQ2CIDGJ26WB8dI0eXIZYdt0SA6a451UrofhxwSGkela/swMqSMFwhQEASNOQkPg
2maRgG4pyajJ03xkOh7naX1oEbvvUGDLcTVBOT8NYZ8EUGbvyHpEOF8ZNt2XVJkr1GX3YBf7l8Z2
CQurMbat6YmiCu57ML9bUig8a6+HxfwmAAbETzAo42SdjDGpYpiUU2gszJ6GC52EDfyX3Wx5DPL0
BE0c1oqII3MfP7dDMlJfGJGCrmq5/XiSE/UHao2BCDeAeVa8JQ7ElJRbg3HdNonh4qtonBdrJoNn
ZDrmaiE2is5+si0SKa+E3cbNFsVA3G1JPzBEYPetOa3p3lpiO0zjpAfpyAe9MvUSduvKMqNyvLKl
G3WXRPaSWGtINOvnxOdP3cXeAKFwcukXPim+Xd5Kd3P2XgRnhNInA4axdTn5CLlqwP57FSfqXk9z
cQG4KJLnrK0mbwMUzk8/h36qTyhNaP5aNBVLoreN/LHhQpF3V2n2mQ/Kb5gwh029WiyowF+FmxNI
rc9Y41pPY9hZdgbY+WLOvzd+Ktck/QzRhsiRrL3gm4ljtk6gMxh+Y99i8C2vylKID0cbS3NPt9ZH
jmGL5pvl5422giMqA2x6zE0RmycsEqP5UJL68iBtYgOwyxr2lmwGDJp6Lal4PWLwXIE3ez0bvjA5
wBQpQI54jtWKBRK6XZd2slrzFosAMi9I9iy28FnkY0ZXNi2b4aUn8eGyB6XyVLnpxGBTDBN0AxO2
Z2PBy2ko7DasQ5FGYok/7B1DDZe9L/0bCG8M3L0U4m2qOeOtGElZt8HG3pEiATZtANuD4LqMqosQ
Ez7n8nzEpSEnBKQKEJnQGnlPnLT1VEDO2BoNXmME7s5Flwx4Zwu2yGIzajo5uRFncEszx3QTJVo0
Y6Cbu50+df6prpS2JhQSXnPG8QDsTVlfa6rq3kAqjK8J59nHNjayC4fAv63e9OEdu2Xi7aThtveV
kY7fJD7FD6A/w/2Annjbi/LssyyRLytdH+RsX51T/PEAXGEOHaTEDLxDBRHtyVy2ggKwx64nKhBb
hq16ay0Y08VbL+/nZtXmzktE+KQMOrAax8yZvO8+aJ1VmXCYpFGi71OlilfXLYD6VOgdBnghnbXJ
e/TBgB2qfVH01aZpQC6JVlpAoSplpNvJ4A3DOsKuCOLw1IXpIqEsI6M+TYUFhq1t5upB5kPugtkp
FopRX9sXtd31xyyLAbtVZHkICP0qeRWg7G77brIuU5n51+iZYFnC2Xpna25Osx+1L0AZMcsO41gf
4E5HxwL8J9dCFsSdsMbmrkhM/hvhkn/NtahXMnj1x8xoMQ93A5mhpsuAMiGJRgWh425bN/0kFC5/
IO8PDnBYJAopVle+6DOg7FEo0sMbJXaVaROyWmHGIt/iJsaZf0XlgrrLLwtgEag8pK8l8UVZ2Wg5
jK7ZZOBDed7c0QoMALq3er2MmAvUQ7dGp831mVhx7WDaVfNqGiVfsMjuZgzrlSy8gGTIfgDI0apv
juxtkD51fzuSK2xdkJeTPaPLjaLryVaYxvXULr9VQ6veQ+DZKD3GCjlF24YTGABMwSkHt949+/YE
e8ESuXuoPahbK3Ax/HOKyc1YL848FH2a6/Z4mDFACFPywyxU4tZOCeAUQ8vKzIdrkHHSlmqD7Heu
1vx2QUJrxMGzFiPhBPOgvovK5yyZ9fy3bsXddzGo/oKE7fo0OI17EAydb7MKZeCqdSeJTD3v0wcc
VOUulkV7TOJQ3+lOSIZyQ8bwioF3Dp2AiFJQ5y2bDa7pvl38K1xhH/PDJTLW3zdp0QLJmKz5Tfpl
ij5utKa3ZNLCd9WOLhSitif0OvJs4MfmuDiXDU00Rz549BAmv46jsKhLhJZuW15Lusx3FKZxAFnZ
BCCbeBH8qC6Hd8PfGe0Qi1avPnhfnjerHLbIFfAchFmPtl3I+qWslBOtEZiU+POEONohR0Wr69pN
HzZdQ4GnhceokoagnYyL3eWSNiRCzNM69fTqSXmRfCejBdmtVbniKokFp1sfddFdXE3jwrQp7yu/
49qapsIh7yV9wpwwaS9KOdNhBq5e3bDqT0HTuP68p9ipamSbYfQQGvmy7gwsk63pk7Ra+Nj/mpCi
KZgIayo4Pk7y1UtSthpP8+frppDCDmoibt+UqsTGjVGeEy+RZddWgiQQCHBhZKilGQTCViGdSTWI
FNctVuyHaFb+PclGmbdIGAHOTbG+B6APnJ2el/2s+6KPz9nY+TfShiZF7JblfUBZYftYYEmwgNiZ
oaVP4hDnFVTMpFDe3qosTa3R3yIqiLhnez3x+51Qym6JDWncW9JxNBcU2GCeGbbWQe1E3WM8q+RM
R9q7GaaIui0Wsr3NTSX6re7PoqUk0fSJyr53QKL3kXPuHT+5xnUB5Vr3suka6XH2jmbGupM1C/Xe
wY6ARwnw2gZUqfbBipdu2Z+drTl56ediYgsohcQDepjK2ML4de707r/YO48myZH0iP4X3tEGLQ68
JFKLytLqAivRHVABHVC/ng8jdjlrJI1rxhNtr9NdNV1ZQAj/3J8PLh3GsHHCICZJh6KOSIIiHBxj
t/TeMmpNbqXeaJ+lL9MHfYqb5GS2nVyold4vsrdJdcZojet4bh2SZlh5nudhnPb5TFDHg4tAN5IX
60gcXp8WW5fA9rROClahfV1LlyRAqj0R8sj7Td5W7U7vnO4kKbUNvYlcZlg7lbUxJtWosDDznOyW
HOLQhs//MvuY3co4RSv3Jg9jL2V04zYzSiJdZUZDgiaSZjMUgsYB0eoHQ6rXUe/ANYgyWVMjgGhV
mPV7VOrLZcqtjmOMJSRpKlYeW9h3CW6ZjUNxOHVeE60JOosXIIr42cwMf2U3mI15CrH0tMGv0rP3
rWs1hxHE9ab2u3xrM5Xb+UNc7iLyoT8jKF9XOIasfxPN6atm5HaodbShyS7ewRGxSRCPvXsjgrK8
Ba4eH+q0IgQwacXeaOmdroWnvoasq+48bWJ+EfUcjUBWlI/k6MXWhXSwB+4r3jnOtGBA4vukYGlu
Ff/QaSa7NmDBWXl9GZ0qp092VdAwLRaqPUPSYafWsEkPyfDF7aFDMqQmeMVOnG36Yui+sxrLziYd
cv+Qp7H/ntaAKNZF7XbHgQck1LSpOTUwgDgskqUI2qz/mP36e640zla5HS3bKbexKi6igzs1DQQu
c6YuRqDpxTG32oTZ0QU2arGhO88KMbcCcBfYj2C6u3ed1Cc/rKH0nkhZdGed7rTDpFV1uvadRr86
s8M8XUvds1VGjzz2d8SbT/2oIN0PNownUk6+k8+kzkBhtcYQrPh1wr7JBIO1ek7jS6x1RUbATuXP
AKWgUAk3oFBe4iIMivrJJTv4kVTZeOvOJjRl3e3SyzS73t41gRZTQBlYO31s6dzVoR+8MSW7ZlXb
XDP8ZLuo7fYKHY8ToKKpTAebTrVVE4V0cTuvFPr0n9XcXmSc16c2T+WCkYb7Simd+ATZpFN6ROwN
uFG5ndTkXzjozacewtJiflMPMub/bfm1AwXSVNsaVHTNI0q3sZyleYNbYHjsPM7mOAQ7CD4o9G8Q
LpxjZ5j9ppAKE/9ktZ9+AS4wDzyCgEE0PETCybnndPqWuC67G60uW0sz3Be/qINsVRBZ6td908/6
htPILRqiV29kX+ew6pUhN7VWO7S5Z6oAp2h6HVu4UcchbH+P27BmVe9gZQy5jjXV/2J823mPnhj9
MTTMouBm0qFod+wm342pDVaY5XLcp3NSvI+iQZ5QlgmrkF6mStxKMlPPUdKXHL8zSdbeMt9NIoxX
M82Nb3jDJeAjO5e4Dvk9HBS3my24dS4SYJOT52yJYIG5q0wAO1VbFPtR1P4GC3tXLZ2z82sfV87B
QwE6jFSLcl8YrYJMHPb9/SKQfAhHMzY9jasMIfvRhaVmd+xhXdFpD+TwSOsNPYj4UVUPce51H2ae
sAC0htybTvLepGV8sijWKDY5iZC1PqCzcK/LgRJGpfNYe1OHk3O2zIsAzIy0WjRpszFbc/ZISUpL
21oUv3UAQIjlPVNTYOrExDU4aHTCLEdGcabnYZuQsuOD6AIFq7TV53aV9oH+q9JHdeMTvXzRR+nh
V50soARZ56WvSZE0RxScAstbWgNlookrP2peasnHYSkRwRDYu2dJW0R7KuMRSvtMXmkDmnwIJ1SJ
XWd5b4GsZbBhTmlQfYakzoqU6EOILWi+cOls3gkczOV2GDBQZoIQJ1cz7bHyI/+suXMbcoTE3kCU
451XLmluWPJd+1QrmV6NyLK/8lT5LygzQKjYjzhJV86uyPLqxgmq+stuBFzzBIvoeayVsTWCOP9O
tUqL9rWfJpQFxQ3cT2MGzoR1YEksGg2CAVAVs+lCtxocY90kuPSZOLTLtVAJ9Igc+hoTs6qDndQW
akD2F3inrRYOz4nOT1yyCT0ZHIfTeKIpRpdUW7bcxNItcBM/3/Ver6+bzOm80G4q9WpF9XJUZkrC
nkNjwGOGHOiAjM0V6fsh579KGuzDWPJgrtinM/dYA3H5gEttrxoVC+i5EJM44bBFTcwL4YfHcjwO
QbXYI43qxZWG/zpTN05dcRNrt6WfW8TibEhZ4WC1E7YFigO2CVn/AyfxfNvPFVbxaFIt17ui1jHw
pF0FUCz2xbtdT9WucJULzL/wbS5dBDO3HajBNeE258tF/9CYVONpcO2cVHrCmec1bZeAvOEqPMG1
a91Khiz7XOLv5Qm28vtCy+s9naggzuKGuweZKEEZgtG4xdlIFwBSW0teEmlldrXpAXeTkjQlVW3M
ZCNZYY5pIkXw2Eh3We/RZEYN0viGZZ3AKNir9llNHj51F04gP7W3EALNrGMi5VEm1Kx6iHAfJIGM
R9/zwVzZne9yTsiEdaJrBeITPvj0w8QCjm6RjJqxnYRBaYLs7a45Bh5D5LRQXLp4PKHDZ2L0HKK7
+ghhDvblThame0QQ8ZItBZMF1F49/4ZKa16gWuE0zzMFhEe2XuNeEyW6Z3qG0pd60EmkqIlA+Wpg
0uTSnuG1mJZsZcAj4FE5duSgihU53hqzeS+CR/p5uc2PpG+pYzDSz2gacKYr06zNM+tEkjM4pZ8I
4ASNGAd/rJtiJ/ygt06D7NXMWG/0vhoMx0+5a8ZcxhLJQ52ZSHpUdXgT3QEu2iN3ASqvM1gPsGtL
wxIfo5d4ND01aKW4zP0bvFNVy3miqVmwU0HSRrL+z+uMbkF9TdweXFBeGAg2RIJqHU9RX90w9h4J
RkNLe3OjFE+JV6s33qTGPDe6rnaiEq06V7oJBHXQPMY/mtWK7wjgabwdTcVwOIoKOKFsS6wrYzHm
8im1eswSQTkDP1Bd7YYD26RNkjEYdrYLMlYzW8B0faVPZygB+MW4RWqk6JqxBrlGFivdmNR+3oGI
yqodNNwCMFsWEC/Dyag2PfUHl4GQ6BA2XTpvaj3Fqj/g/WVB1QOsUKyqVs+Ib9xq8ELVeQI3UIda
zS4T5lOFjpY0OmISMWbWgTkOoArMHaf7nJ2NK5jLMC9KU1IevkWXza70oXUwfROIRVPJP1gQ5Y0u
rSoYyObS+NVnGvlYRrgojykYWFsru5HUWsqY3onzil7FvGqKTcuyKVawOLQ7wVXDfzYT+iqF2ydc
YNKuZnMxem3Ltd5OftlYxd/BudDHmZIQvUfFpVKNg2tN0YCX3GeAk/f0TsT9NqZk97kCfXWap148
pzLmJA0CMb3N6/y10qxoUyaelx1SNpFNpBjfi7qjsZJ0VvHBQEf7LpNqekxp59WobiKNTqSw6qZT
zlbYrEY/lzfcIUd/TwoDLTvrgy8Oc82nnvryadbHhgoP+Naw1LT4SP1r4IcdvIt6RV+otbJcF3hZ
nNs/Da3GoBNN1nZEUDgh6djUOJLabvXJXHh+pUVAzRvmPW5ccd8Re7yPZiz8cZrhpI1NYT40dcua
3ZE6e8xgpI+nuFbVdkZfEdt58Po4lFqLEmVULSNUOD9Wsvd5fKFUl72FbpnEQ3qD2JDBMZmNfj5X
i/t4346glY6omb5NrMU0Dt0UP9DTRhvJaEwf9E9tLKBF60rHaenXcz58MZAByRHU5itnstFhb0tj
9yHjagL6OiMAnzSueGxMw3/kLApKlzQntR06oyi4Blldv7ieXv6ig4izqNWgA4R+q8ufZkvqMCSy
k2NvHRH7iX3QD2EC+7ElCz0nysaVu9+Gjv/Xk9f/fwZ3HROIt9hA/6cRLdUxqvmLv/1vX/b7eDaw
f2CTg2WEkkl4+zcj++8W98D8wZTVC/Do2jSq+4sD6M/5rPMDtJeH3gs9EY+dY/59Pmv98C3q2fmO
zFIDYmf/zHwWx9VfRvg+9wcKKBnQmpz+fM/z/sFOggBSVJqeBfsyz7R9R+kgsJ7gSJErJVpEe0Xo
iJE3Ki12IMoxTMbz+CTBfDwwpnoRDm7xKgn8b1dPxNG0pP3W9vadUWDMsSz/CmgAxY247N4cS9iS
smWSGzfRM4Zheeky7UC0rNoSaBF74Cz3WpEteWS+B3pKSiy7z29BXYPM5HbGPbqFBLKas4Jynshd
a14SzOvKwarNCcLHItehiQwTcOnUxpRLsmXck18DBkmYaq8VdEjsgzYYH3Il49ekqn5mZO29teiW
U8+YpO9oyJ8Z3XabNs4viW3fpLjt6PDJP5KxlNsBSxIEc7tdQ+T/xeUQQ58Qp8iv5YK1d/ajM7ir
FlbBfcpl8BKQHGZEkK9+k8iaBO7W3AxGaLuNAfQ9adec6tiWyboDEqV+r/JdemvUMpwOUFdSrBeU
9mHBiWlZC5nTwIYcGEHfZ6PdHGhoiUIrxtoSBr18G6R5ZaV4h1fMjauNin6HS1WA07HFA5TrhOCu
l9/1uavtUGWjYl3ZkX7nDB6Lkg2xO18g5zAjMjegppt2QMkWlNu7rMmAPuSxXuyXnT0Nu1SbPEx6
uncA3aUdmsEVX2aEIdfsxLaKXcDbQ7xNeCu2/RQNSM7DWbfj4eToxckEGXyy2Ew3qUn0CzIxKFsC
/RxkA/ifyrqHWUBcjc7IMx4TZ1djOiUV0YGGKfnMlricVRTmcSn7+Wn4ZfGEWlduYDjkOkW9taQt
MTPUuEu5rKvQRXfakUajFtTV04Y5O5aJMrQrI80ekgld4oQkJhmKchtl9oW7JnApZ6o1uQ4CUTzH
dTDfokvb+Ak4C5RNeuLsad8qmsGZN0aieJsMnDd57c1bciPl2isXuLR06/TaV8r/FmSbNrC/7+Bh
mkfeloJCApkaFx1a1Q1zXgiWXdOh2WEwmJOzxAR1gvoMI4v82Y79y0Yi6rWdoeUdYy+Tt8QT4gtw
p5xw8dcKz6huhr3fm1eyavpdgrsQuKzxaRMo3SORQOfBiEzuTTa3OY8TFGVzl8sSmlZtHPWBLd1T
Wn9CfPZh8jf1ZohB48FjThruNXU3navOeYXLP2745F5yUcKWzDAGlgL6gMaZnVuq8UgKvQwzNe4x
I6Q8NRSojdY3J95hC2njq7ZS3OIFV1IiCUcAKevYSGnMM06tjF4i/FM01x0YgnwC+6CIIaCRE5Lu
pIiHjrP6lvFo3GS19bO0RXDJFA4Dw9ObrT9q/r40ug/Hb9tj7BsgFdws/p6CYDj2rt9SNWROh7Z1
5lVaJf5KyszfMbj+YikGvuxY371N6+ZSRRky6ffX0kgSAgoaaAIpdhgDjRsEmAtVUlNoZcqEakM5
HumacksKLwqxtBarnp5lrq5KrQsGhgG/bLi0BPP8as17t4XJ1l3mymjWE8S0nWdjnIYzRF90NF5y
yDAH0vPFWTMml03fQJgcPeOO0Wh76zDCsII+ob4eJ4GAXM3iU3jJkcCACbIP1OBPVId+g2uj+pX1
goNH5pZbhkslI0LHxDuC7ERyXqxpcEt3ZAYYjuawEd9Gx+vblTtO5os3KaoHemrZX5mYcwvqbL1k
WJimv9rZ0netJVkArLiPnwajWepuHdqXwAK4qzSnZErYsdj0Pt4bIOjYQeqmhoHKSYaogAMDxYog
tp8DB0h4TS0gCrF/34Plq+El7SuSvQzTojN63aeYg4dKu47xgNgT7CqzF2EzuTFFVrrd3SkZHeoR
fzAo5dIHTtzrt2aXkP0Z/TtdZ1sBX7KCOQJ91wEFO+jVpzXfya7HO8nXGEb1KjUzvWt1/VC5LA5D
0yC/SoK5FUnHEAdo9RkgV6xcrb31XYoQhd8fesdns3IY70PzekTDFiEWFi4sOMzhgFhij28Acr/L
ixlMiM6GLNtwmpHr4kbTJIzm3ViUACstLhOga490ZEAjWtiONnItqotVUvlalBc/rYLXBGqC1jmk
kDy3J4NWFQ+9SrfIaj6YH+Q9vQjYS7veuWVCde9NQ3w0zRQoB/y3SuAMVLZ1M5Z8zI730NYzAEWN
+KnmqsU46Gzge+dbE71nz/BlvYhoPprulnzdd+4JylAy4wGo5ztQ+hJSpu1uiRg/Ujdh/Bw675U9
xX9Qs/j1r4Pn/wYEa/x+gsRL+T8cPH+KGHTC9Fd4wt++8I+jJygElnyLDNiSsqRs4890pR/88Ink
ceyDdPrHn/x59HR/kPBbMgCej8WYpePvR0/nx2IxxHHLkfV31+A/UZdFDOwvR0/c70u603Jo88Jc
Hnj/iIRVEXcqhwKbfYMzRezNOnPZS62ZVJWBfeF7zBg9dS7z/oNjuerBNiZfbNwBxN1WBJH1VOPv
OhSd69I1R/0g73qiAe9n6DzWO6nF1lPQetYlGgb9KjXN6W4tp3Ct0BsDn6Ya207JqJeMXLBx+HV1
1rVyPNAewyTKESxijLrEY+t4DB17dt2Q8hztMTDQz3zlqdfK5vRHbizYMDSAp1P49zqb/roHbTMx
WlgFWQUzPQNq/4XKUA3caVvokPyw4qynbdCtGloIzg74axpObISeVuX+DgKU3COUyWttJuY+cnz4
i85s7adkSvAm1gFmkwk/l8wn926IMWVB6vZ3A/zuS+XnAdMU6PZWYOkwCiVFXFT9EvZzOU3bZvXc
lz4Q2IgQNXyJtrw34GtDy64S5OPSZOE+m3AzxRFIU39Xs2mhN2FuEOcaCMJA0rXvIbcii2bLhGbE
8W1EjDmFZuGEYoQM4h04EBJZDrnbuJuBu03XRvhucWfYuoa2ouMR3AMybKJDXPnGTFtH54ICYxuw
1iXp9X6jlOvMW6uPMbJRg+jc+QDCza0xgwrBXGjCpDEBvDIgn9EGtxEK4c7r9PhbLyvhhbKSwa5o
lPHsREPQAExl4lWm7a8gGE+KhOitWfjmme5ByPGWru01KhleUX5opdWj22HECOjWAyJbN8rgYjXD
Wk7wEIwk07eunktAfxFLbO3ow661i/bbkr23L6kpSHYJNGFjnZcgUDO38h8dL8X1NHl0rVDU0PkP
uaFNuOxoXrbpIV8nbZc/UMaCQwcTFuWeRbxD9SyPkC/kWmsDAa3CP6pmCjb4w+bHqEgMqnlL5+i6
i0CfartlunsVdLZkZds+TDZWoNhw2yucpmhLzQW4PrB79srOG0pJyjImfFpL/vuu1Ib87AD0WPO9
OJbIXJ4bLJbYb1I7eeRpVbDHLINpsllOA3PUJD1MgrIvOscVqEpOaTmstgNgpOwacEiFD5myaeLJ
ZWICHWoSq4mrkg7XbBhwJMQFZy/veUwSeVdP5a4c0nxDmzFNYGmffDtMnTboZtWDVKLdebFK+dzT
aeeiYL55aHmHXJsVmczpZ6kUxVLVZMqNz+1vny0lplhNtAyBa3AfhhJXPLUvmfdeTZ0B9gOh5IBa
pW3HcWQWbTLppnZOcd0EEaFzWNnNgYeIODKDkzictjlhJeYEIt/ngXZkmOCywsjxQkZBvdJdMTDr
EfktXIX62FZpcaynOLgKq44+7KGPut/TOP/SYx6n6ue//9vHt+TqwxPfJF/dfyGsEFr777fFmw/B
rlh8/9df98eu6PxAukR4sRFYCJK4aCt/CDLWD4s8gx2wWRIt4ZH+uyDj/mDXA8dKytJmS11wBH8a
5p0ftEtyH3aXnZZv6f1Tgozx13zPIsiASCfW65N7cuAP/EPmKWP6R9ZtFgdfiPymsnE8HdK2b29q
brxrFekUnhgDr6Fp0O/L/GE9kJPaOIjlTEzUk9u32pbhUr3uvbSl34jU/doRCctWzNiFex/8Vji/
TBJK4dwC7UlPTDJvaN5A4FzuuZVrFDS3+/llEsy+mjp+cuj+ZrMKHOTQXoa90XJPnpxH3uV4pdQg
r5wl/XQ9TCp6rIbB1HaBMyGst95c02hX8I1XJpCVKkTsnnbFHEecQilTHne6XMAlfWSXb5oR1zAR
lqu8g3L7ZHmx/9aa4tjm3bwlrnOvPG0Hi6cIJ8tdCmadENszz5Oek8mW3JssYe+nRTxQyrqvxu4c
V81D1Hg+SCCAa/3o0E6boMIUCLeIx6z+mppDcCwAS2iNBYTbn6KmPHukvlZJMqFftGI70A4XpqzA
GyYxmA4XuSPuneFY9IMNDC/VKMF2cWItlTJ1sEy5Ez2gn75n2PabbjL65XSTJI28iWHZnZn00RI1
4XPW5bmsMngCmdJ2NcbCj9F2vEvK7Q/0qr9LHWzB9VywHJlwWrT0QdgyWOcNfoGVWgq+6CBjEGX3
d33DmGgwWcWHSuUPfg16uLayF5XFx9Hgz1CQq71pleD1bfmJ1n+n8Eu74BY3aRf9khZSsiCOQLFH
Va/S2CvfKExhYpoFiAemu+rmlJWP5raNCSABWLo/B0jdYMpR1Ni7zZ4rXIT7UI7JZpibLTipvT3D
GKCr91DoxhrV6dBIEOEKaB8TMJAYwHqoR/4chqeupehPi6OUvugZ60CamZRtGeKRhor5WuK9xxFu
Mg+SgKnbvrv1wcSsg66yzumEMzChgM4uSGVETI4ZTOrQKWsdWCjlzJU5zTcIj+gUF2YDR0vLbGL6
g9S/aWn9hW+UenOX5g/LWI8+TahT+phR+HlUKqgZTGEwsTHfUOi01yZ1h7G+p4mlHZ9UMjsHs/e2
pQLeTclRCvi0FnuJNewBSf4+tvrPyEEvE/TJsO+gVHaQRC4BChlnnfff7pI0plZU4Gnpzu9gMee0
3B7MYJ4eLVneQ9HHXGpYtiKUGk8Peo6YBeG/q3YdZTnX0eWUOz3X2MF39EkWt0zXNGxs/YVWbnSE
gc/Bf8sozxM5CPnFvdUB2tmlQ3PWZv1+GuPHQQzNid9aqtNGX0blc1Y86HhKWEcCi2xXlYeTnFAy
DLiZKWYFlI4bEEHnzCH0PPfTBb/iYWz1p4mK11XJ8HhNr869aNJDrWv0tlX6k5kwE/InJocjujC9
NjFzdcmAa1dzyiZL/mFDJjoRZ5/D2DvL+MoYnHAMNKPZgEfImK1jevjWNzp/PymTja2AaAculLSc
JAlvLLOTELMOQoIeNf6IYzpweNXR2tvt0tNFoJMD2bD1cDgtYGSiOSGpvWbaS4b2/U0BsjfUnRqm
7oz3el4z4XKCPd6lKD0WcyuqF1JQDS+Tk1UdMBMr6/Z09/XibNLEPqJeJ1BBVedTpmblBUempk4C
3EdCI9jsx/FEyGNaxppyhuu5Gh0Ya9wKXByYeFDLHQEY6wq717xATXLuEAEN3EFWu0HVNu5b+KNZ
CApS6jvU9RwGO/LcEEZpSWNCVkWfVs/Rde0HuQs535tjjZk83WjU8c0qD72+11/nPE/gVMSFwT4B
7A3LVYMKeG6szrzPuprPpajvvAgz5Jymw0Zv6d8DZL9vgbxvU6976vqzO5NBFJF+8XyIdnYS66i/
GqT+xGJm3aBX6x5jeyOa6JYNAI1JpoEry/aGFUzM9yoLhu2UDl9GYTHhgrroB5N5G+n1QOcT663b
Np+J9wlRgeZIriTsHTTX96DjsZvV9ir1dE6H5Z0dGPdpCRZizP1bg/62fcy1MhSy0TeKppATl0iY
W2UkwySxjpEPij9TWQgo3DprPJEbfa6+IChQ/Si4n6RTZa2aeLjlIXuajSr55dhDfMB4gEE0L+dT
mkEOH4eyezZ8SktS8gS/sHcKN1SirKyw/V3I/U3U/Zco8r8RRSA3Ljn8//7od/1OwE3954PfH1/y
R0rS+4FcBTjEd3WfOfNygPv91OcbPyiz1+kIp8jD/10l+VMLoR2H1PkypWNp11FM/nbqMzwUFNNA
wQiMAFCp80+Rpjz3HzPNEH59CFjw7iij1xnHoZX8J/YCWn0NL51DTpUDvSUT5eRElgmeXGKviTeN
B6dEVUYE4tSJJZuvjM6GW+Rbovn1ibpCyiFGXVKzbCVBRTca7GzTxBHEcGLwmp1ZOGA2DMoUuF52
40Zg4jegGg7NEfNL/TonTk44ucwPiZXHe0ZtzV7JnqbSVi2mYVFcE9uzu1Utuj5YO+xEJPEzkz6o
crLxYJl20xQHk2HRKYEpBOaOcmNMBZZ2GdImqwkOEZAH6jNqP6MWcWNxNQSfSdCw2OoD1konTY6l
CpakRDaXZyjP7guFdeaIvBIjrGeUeXMITZoe4rWlxJr5YPqcdvnbMOvJhdf4MWrmmXml7A8YLpoP
CoXjk23CqYuabmnVtPOLnqTmbuw1boLeUtQ8FfGhnzQN96B+6EhTbUVZzJuAj25jiDTGINJEKyJz
A1BdfLZZ4F/8csxPpugS8DHZtykqZ6XcMrnH2ZkeCqPKN6jp0/s4l+45Zm1fuhRo0gsTRKocCKNl
HbMyoaih1S1yH62qYnYNdvyT1omkQlbWmM7AuTXIVowDxyQZe/6TIWb91p3a8T7o8zw44Bo1qafh
UnzN8OwTK6AM7qP04qE+DAwjT64QOCZ1MGZXnOQcp2SNdkOZSepVpwF2D97OqYIGqHk2bRVzJYLb
tqe6O3Q75LptMdnFkW70NIxof8G4w5iTuh5iD8nWtTGmgUJJcU635k0C5fFd65W5jdqh2BUYP5cf
qSd8KwL/qepaZ+N0/njOWtlfO8PL+VUy9Z1W9uhT3GjC5H/wDYzliHiW+ULzmvtcMiYZ4Gg3xl3A
je7K3ayXa6eJyj1Z3XxPD8QAHk1hS+90U3wCmUTMh0+PIyMWNQYZSPHngR+p36rc4FIBlgfvr+sm
9zHIxn3nZfrexSi25VQvsdtlS3698soLsacOMMKD2cCf53yz9XCglwN1OWU29Teq4zM2SBC9cdJT
t07Z9LjXYaj6TXHtmE/RmwpeXo0zBM98MWFrfGRaU4YNgS1quUky7XKHJvOt4uy1Y/AAUA7fE53Y
VQO4eKOAhNKJWo1kFTV9+ImE9IZJrzljBi0uQx2MB1GRxaXqxYN8D6cTmOlYLgcUv11hgImuaduS
fi36qDipBK1taw5G4oWNnnh3RZK3z0bWMEsZ8cVe2sBoXkfKnsjoNRUGJQ+n28mpmETToWi2imCJ
cNkoe8uf3m2dX9IDQd1h3TpF+c3ZvmQKYtSuW52pD5gCJFzMKcaLJoCAHeJ0ceKlovdhFlh0LX1Z
bhQF56LEG792Jqw43HqzgESo50uI7Hz7UDf66Qk0KVcG1ckXwxxteYzLpKY6KsvScGaiimNSsUwz
z6Wka+M5Kn9JknHYqQB3Wchi/6xqTguG1bU32qAXTzn9YGSegH9jIc1H/dvz4I21Y5RfGrOEc0m1
+7bvUmooQXJaVyq0ps+ijYy3vBk5OzUdI37eIlbYSuDM7arHITGRuXJ9diYaUijr+hZ9V94xJol+
plo77TOcid/NMOL4NnW+sRElhtjk9IaNu1FYTvsIgn6hjnutL4iol/54P7W114N2aUd369X81YNI
uZd0+IUGGsiK3N1H5gijhqYYmV8K6VXmQeJfRAkwk0GtjEzMj0QGTbLbsY353IYbF69b315qkRgl
MuRpg+wyEgVjexHWtjJiImSz4oxqVlG5mzDr4UyiJMLIxTVvZX5ufNiumo1yttJsrL0MEXlfh7Y6
0jGCqVkF7rCbxlFeRNYMT6RCBamQAAvIjPD8rhp+nLDJeCVW7TBWztpTNbR/4u3zFhoeLYsypwZh
n4likCFVStOXbtcQ4vpsCj7jWsMLUaXUv64qL8agMtWMvnbYS+FhAMefyDTRDLzUc5X5fet5rUl9
T+rFp8i1ltm/UoLUAQt8Qu+S3uC2ZKJ1oCwJSbAy7eFCN9Cwx3fDW0Bh16mc8gRHLLIQFlmCACkZ
MBx/cXfvjarbtnmjf9TdfG/3nr/wgiP1oI8ZfjyhtSR16Sn3+lAWvdeuzDlzPxo6uCHYc+V4aZSj
AmwgJMz3eGD7mJOqO2MdiZcAApX1jPWmYfoJA1l/coxueOi4UGXrsp+6BxcB61TzDq9GzbTvjba2
X5CJ5YkF2z62jkahbdoIqlGmyxzk9hgql1oW38lIUs5Hs+OFXbVGPn/LvLRTNhybnmdzblEwkli2
eGr5VQpmt5Kqx7YZNNw/uW394uA0qW1FL/10ZwkdYYi77fLddf+UGdIVu4Rk1lM6pqx3HlkNsqpg
5psNGbLuSoU5wQHuNcFLlQdybxDVK4kH6AC2sPFzU40wtIzg6TmvIRFj0V63lOgsheqMeq5oTxgV
/b7NSVFk+rVJ4cOu4CwysWxoB+MMETCIIIyt3rCAyKsyZw1zQjRbxByd9gFxR/uALO6YoaNaD6ay
IIKj65KkcMyUoQ5Nmtyu/NT1MYo1vd27lU5KOItV+7NFxsGLLQbm6hGOGtT+qVvqQxQyVQiXNkFd
02MWbHc2NLzznRwu3qhXc0hIkRCqcIwKqYFrYwitpjy2cW3RADjUXz4YpX1Vz96XQoXggjxyR+G6
pTlLMzIlVFVJG8cqTXXxRutMc3b0tH/RkhzbsT616aU3yid/qBnx54Q1jQ1GL+ckG0pwUtmnah3L
4lu3zWU2FjWvc1GW2HYyfue9ctXNmFVQfWOkbTKoBAmkSjFu5C6Bt22Rqfo2TcBIrLSo0wx6ntOY
GEaNJzhRGbqKgDBiwCg3h9cplkQSYaKnAjsISSCNSqQnNbrxT5V3Fq90z/1pU6pyNsJkLnj0IETW
67lrqppVmYQHEymslcii1DlFJp6cXqnoucchjZIVN7vGXTgEyBIhLc/zZp7iHQfSfUZFcrvCHFVs
7QlmKtFDGi+yEYyj5ZMiI55hc4n1WAITmbUvQxJkG1t0Y8i+/x/sncdy7Ei2ZX+okQa4O9Q0tKAI
BsnLS05gFPdCAw4tvr4XWNXVmWnPqrsGPWizN8s0y6SKCPjxffZem+cJDXfiFNJFeWjDTN+UfTg8
kdQZcOME+UZaanz1KyfLuNqZ1UcIy4G8exRJChTKNbyEbZCW8yvs1199HNTYms0Q/LXoaUmf8LmT
eqKgfQlwkksLcJJg6Y7m/QT4HOMMtRQ/KbQbzZeoKvEHzKO0L1ziveMMTpz0f53hzA9bjXYxkPqs
eNAW6YcObbiepO7BK6uSi7bjRQaBztLXh5rjYt1yBhxHeiSvpR8PPwLWoit7yAQbq4Qp04iKcy+I
UGLtISlxMJocuaQuClLWhfCHJ7JopMjsih9aumn+4VoMCQJikr3JMTf/qhVeGWYNh689evUDTyAc
SJ0p0Q5T9lAXUw/+jTItcvtYLf1LStr/EYShne4DB2MQoceienPQMNPVsjqxNgxo06tHuOOzC10+
HW6L4+bMB4/BMC6i8t13uubJtnpJvb0Ul3y0mmdPehjIpe6gCsjQmThniYuu+9jw92T/xgPvHqS2
PDK7L9WyvzqUc+yfWX/n1AaXLk58KPgeeZRJkktNcDcCghDRIctyFZIWcsOf8Iad9cRbpWKdmi25
olK2VMcXhvXue013spwhvB3omseq5C0jWN8SC8nymYr4zJT4KpkJaR73p+aGMAEhwAr2g7GaRWD6
+6hQ+S8eEpRwD4N7m3lmIsFrVcWWvxlJyd5Ds+6JJMO7josg2FgIdI2T9Gc+rApZYzDWvZbWyZKA
QmiOU/jYumHLUxX53TWEtQHnECgi9UtKP5yn8BmDov8V+pqPdk1bwMeIIntTa9sXKzf2RgyNTW19
AKjXm9GMyDMbqSBkzb1xAHDAqng81wHLxGpOky1U8exeJnNxKV0nwYdmoIbAMufBosvkONQ4yWwe
ku9+Zrqr0uvsN0oC5o8xq8Bxam8KF8h58qFFWQA9zPArEir+KVC5HkExcP9DcqvukGGDYU9qviEf
5IqWbhbPNsWuNenwoWCsPgs+FtsxH1qoHMaBuqtpXRSPRMMzQR/fPD2wcwE6orTsNx22BIx8RZav
u7HNgDTI6DDODBeb2snmaE3qJ/pyJDviBW2yrWw3Z6ss5xAnaxGdQwJdF8cKomPGC/BElJk9bpBX
N6Hk12AyYonap/SFtgMHLoav/kkM9B3wggZcv17dhKftuJgzq3J+/pP8cfkHD+3PfOe/uStweyyM
ZyxBvglm0FnMH39WFMgoVLnU7Yx300oe9DC3dypyaH2jpfYUQ1HdWwUW2X//Tf8Oz4PkjS95QbPB
lxKW/NvyStCRPQduOu6HKMxumDLaC+AeeH1mEj3pue52XMnomhyG6te//85IMX+Bwi3fGdkEYg80
VN9Xf4NXahsTa5Y38542AMmo4wJ1HkvHONeTTPGe+cGyNkRf+u9F7P9hEesqS5pg31iTMmcKwPr/
1iN/8/71nkZ/Fub+yy/wT5nO/EOCNpaO5fxDVfuXTOeixckFJcZkxT/8CWYmXYhlgCIB0H3D5Rcf
/T93s1Kw0YUhwrsCt4ttQ4n9DxxLSHJ/eZPxkETiWtz6f3tzqYxou5W2HAiDm+8wPOBSTjTNcPBi
c0JflPrNZ9covH0n6+ZEnN494aSJ6K4nrnw36NloSd5MEDOohap/2EbQ3TW+N/2gdcFX6HAQz3Y1
jZLZKuZuf8110jwgTjC5u0numSvpztx8VyR/jZo6I4TARppBScSxQvjA9GvoY1+W6rYRtjyRTBne
+2AqPnQEnnFbq0STeC9Q3WY79vF89o1jHobJcd6wg4QlmAl/nPaQWEA4kPjvqyNqOC2eeBmgn6A8
JtUp8Zz4AdMQke9kritsLV3+2HkuA3vaMbwjQTmvgkrKyziSn1+PvUgZzBN2DdAQqoiCLDsyX7nP
YSb3JZZJcuCtex0L8sNcWGT/mdjGeKLvWZ0sRvOrbZBLpwhMPAo76V7Y59gXfF35lYC8syfG7x9U
pud9b47FNjAcN7jpbVpt6LyqtkwC44bZxPB2PXojg6rook9/oPeEVu4m8reEiHsCf+kwn7XhyN/M
cSMrr3D+BUUeB1UQ6up1Fqm697sJhTVqkgDVUyXhM3VU+M26Lm8vkfbxeyVAj1fcPkCEdOHU79MM
5NYieQzPruUYZAljaOvO4JrPXmdxJPhONdFPbWQmztJIfCTWUFGQ5lWksBncVvTANJe8cLjLlZr7
/TbXgX/Gt9ve4J+u4eHJuji4RI6bo8orFJfUKtq3XKVGvbEVFxYaGMcnuy8xCzSqDRhFW3gvbtAh
tmo6m9dchLNs0/pK7Gn7a/x72++yattOSQEZye9ZOU5GVsa3w+yOmNmnqlRbSpINucvV7P4qIMOq
TQSgNlgzvel561Qis9aGv4B5WrvWb0iu0U9TkAtw4EQU97k92oTwdM4o5AwZBA27cDu2aAG0snVM
cTt/v54W87XkG40bcD3R1cYWUPPXd8KfeSOD33Gi3ekEPDr4lUJNoBeOdPEnODUzJ1viWP1e5sHM
W2oE475zaxmVF0xk1k3nw0EglQpOIRqG5pNb8cj2DNPxxoxz/p0OTePGMuIS/gJr3zcFPy+5wCqD
RqDGwD4C4s2fqzZUX5M9x69jmAbcAP3A1ZsiRkG0zNLeJSar5bWyiuGoIxZUGLTYMEAJIci/EUVF
vxvVn6217v2w202+OekV7Bfvl9/XjtikiHFbz81sGmXG1n0wu6A59vg64E5Q//NoZH7z4dd285Ik
kXmnxpnMQddQqIA13qERG2H1AZwStxzUrhUW7fJMoq3a9Rln6HbEVAx9rufSgqGAdkOjjNRW6CLj
b8HOeukj6vULJfHpubCofN46idMAT8ehgdsyHAUKlgQSy7uSHj1zwE0AnwZrd+I6W6cp+0/QZ1w1
rIT5iqbmub3N0my6UvsSectmWQfbDLFsX4WGTSdLZh5dWnqKleBlfK39dP5qjSZ0tqI1p1tupcZt
50bhrd/YwANFqdzrkOv4se8NLj1UG1pHc3Dmg2qC+hp7Q3/fIPAtmnJhbMKyK34udrdtDx+XkGEQ
PLH6LuK1zMN5l6QUN65Iq8dcw0x2xrPykjf2IuU9/V02NBoUo8RHw+xYLnx1kyw90EdRae254RCo
d0CygHVNdYTEBq/5VWPmeHVJSw8nX1oSftIIdYFnePvMqwM7xCQ5ci9RzdZ91lbTybDHgVper5H+
vvQSnN+xwXLSbCQOu4DCoQ/UYuepVVzVV5XZMZ6HQ5W8WcywP+1qgKmBx55rh+hUa+PaXoDE0ECI
fbduPcd7oU39o0nIulyFB/eEl0Ty0AmR1jbSKExxjpLJHDYY4KylhahdLCGaNrCDyAapjjUSg7zX
AG9uw3mpixhYGaUb+Or+XV252ccYhdHvCHV7oxszfmLpAM7Oz/CeruDi4WChRzZaExdxt8FEBw92
Ujc+qIJY08Yoq/Gk+go7gJyC7NQNvcMOp2eWg9sLiNJMBAsfK4Qs3HvBeBk0cujGIPm877nRHS3M
TFgUQEmux9yyx10lZXIjawBPa1GS/Dfp59j3432NGr9kphtISHVDvnNKtGYznheUR1XKxMHr5MmH
W6XFFlDIeRgXHTXJcLavSn7CB126zYvMvOGEDmIiKU0thWFNyi57RaKYzQgi9omPjV2+0AIKWUq1
zQGI875tMqS9iYk/82qfdXTO/JBWPpe0ws9OkVwQvlaCJIMzLrDNFY8dMveGbexr6yq98UFYLPc9
s5+/Mk4DDmqQglmReedwLkd8GYBpMKG21yIA6aE4fPYybOVSIvPuks3azGTQDvNANkG0TfMsCbUe
vNR2+ehmWbZiGah+YVII+jVLG//SWZbc0evUYZQiG3aygjbfOlPcHQLfmquVxMiEyYic+g0egPYG
vp5JPitIbzObBznEmoL6RGsMSyRZzzK6Vcs1CUZUb1iID0vafo6rdNE3yqtIVHYaeavdeF6bnGc/
Vucu6rwKRGbX/PR5ny1rBu/TmQIBbblQ1b2ilv1a5KZ7gF1XkKfTQQDZyxBfPm+YDSUYxUOV+FxO
szlW2zzFFmbarX6GBRrvWRnNNwR0o5/gDjHCQhpEvY6dEH4V+4C7IvXpO4tb29zWrDYgp7QwU2rf
ZulQtU+VaJrPEc7dxcFZcAsSBEcPq7DwrrGJ8YHsYqNjUwW3BLwleUVbuG/5LLGYISCPz45aDCKY
SMNfQVRF93lg4F/qtEsCDYxLtxp0S1UOAMHutVcgUd2+8h4NJXvMUDC8Xl0zZdcUxv34ZjiR8ZZ2
ivwJFaLjD+0nzn6BMt5jWpQnfxzS3/y89YUgx/RB8VZcsuibkHjHGEcOOR8C0/40kNdMmsFONhBR
PbFy7Gl68MLa27mTPfxgmbHsIWgl9oXDqKEbnMNYC4MBybBmK7EWlQz3vFQsW8JFp8ZdUz/EtcSC
UmLOT3COZTypUGPabKs7kFYnNzG6ct+1NTZwjWMixLIyOtkusyLrrtFavQh3AC4hGhMhMu5z1LSx
9kLkYFF755gWiZyL/Lg0k+LxRoNl1SrBLFQQhEAu1K8DikACQSTiws2VN7iNMXHihmwd3BxW4aPM
irh9DyOXQ21gQ39Ne/Z5uNo6hV6bJx2x1Tz7oVjtXREd4Y7U3IeuyaT8JVzKMkSY1GBgirm3xs78
FVuVx27Dbgqx5dylDNsVHemo1KvtxwkPTrQFgManDj0kKgBJzjreWAZXmAtRiB6ndm+rg5uJstxQ
SArvA6yfh6+Oo6K/FXGjgxWvQkj/tV+6eziY3jXLhEZChcM6Y7rK1G+gt769KfDeP/u2AQfPM8wv
z8u67kCrBSd5WtctdCUqtBFVu2rUBB8TDQqsxQ+nsvC3gNV1BcxBM7yvrXjHjDnnlHzE29kt64fO
K5pN7dY8omhhc3YTU1uyUZBVt36EPd8zFwOY4zTBuz9U4moWjBhbpl7fWNc5ya/tqJ0xZb7OjN/4
BmdmNLgnPgBogZGsKndGUIxspSQfE8W5zCZl7KwtCNbyXQKTE5ekD7Nt0BMY4d/GS2lmWNoKSsvZ
UmuqJclS1oJ2wyq6BNBKjzL1wvvUZKcAkaNxLW5Agk6WWg70ILl8SeQwoDF43mupf2gCsYAl/CD7
XcILutYyQ+fK0Jg3WVABJADzy+6KnGiNR+PQynopAJWa4kOTCXA1hTXwvKJtt91s8l7UMXR32wz1
e5QZ9TkdZ8GAb80zBXeW/3tSGK32EPjc8dZKYuOpN3q+ihc19jF0SdZxtEPY3mPgD044o+rPCSRD
y6xihVdObugRUiBoekFZHHVrphp0Xgmaymi6dV+5yY4SPTwftai28ERSSMKJOx9VgqhqYNHa+qUB
uYTGiVt+aHVCWIWDH7fV1k/9ArhbLA0+NKzs3SGYg5UP1mCduCG9TEnaXUvVGdQQS4BCtJtAwMJy
GT+45pxtLe1H4cqG5H82c8E4ZafBVjjBB3Oqvzf5TLIMaJut8gGoiTpvPybTtOXKiK1gE04ifQMr
5D6Es9VgxlV5chpgOO9nI8/xSrbj0zgGlylqrVciONGDHdd8LsXoFqvAsccTQJbhoHQWnllMp/zd
nfjkRZkfgSaJIXumJtWZNQv0FXXwtMKweJa7yCTKvnKVIljQAuT49NPY/LB5xBxixlKchGPS3A5F
RjF9L7kc133O7GrESbsJkRmPZdkxRLMiL59wgHo7Rjjn4jijelQz/G/XaeD/NLbcDk6JASJMiK9X
BgyjFU9ecaRNwNu6rLqe+OgFr5EjECK9oNM8HkNWfk3XI6pmtIHfUVcZnWQQOReCPdQMVJ43QU9y
zPTWNmR3iPBC3MViHtlYFUlyX2dVOG1sMwfnYXbukfbPqdkEXdI+ToCxnrus6y++EUIQYuV9sSAC
/qpoMNvBFaaq2xETywJjUNaLaEumeitNjqwHklvXNNsRUx9aBnRGuYm7hSbSgS88ZkUHWLvIc4JD
hORT3xiPQlO+FrCXPNN17W1Tly+yCgw4oPzFS1CKcNpeao66iO9WZTvTtPia5F0fA5F5T1DcDUqi
O439hb4KZ4eLQK8jKcbbsjQsC2LZQLcTCMTiyYJGhFmlTy6lEr8h4UhO5SptGjKpRktlG4yU5fiE
IZZ6BTgVNfxwOJR5Leeq9HZdX4LhU+O0/h9czjMdFDI7SOp5KM2tR3AuDkvhFWso+37mSOk2mZ+Y
zf+bzMf/R+0Hij3nv41y3L5H7/V7E7X1X0x9//z//qUW+qZA3yalyIr0z9UH4g+H1CPvC9tzcPaa
fK//beozyXA4rHmFJHW4WPH+KRdaYDesb7+fJBkiLU/9J3KhRePeX/RCvvbC+2BXCenCMREPF9H6
T64+ATJwZIs7bqeW8PLBIU+9GZHeGAkj9TtceHDrNsdezRJgQTV7Yc9HwCIqf/YN14hRARJC3AVk
pJ8UnPn+HT2sy39RNOJTVlQvbOKZJ8qIIQenb0BPOYHdGsCvkWT6wa7j+MVQFKU/mpMaygcoClkD
XSpmb1Iq4n1s+5xAbFSGAWmToGR5zGlOSni5b7jo0afOFd9nqcX2gvI1d02TSnhBBLB+W8kiBo1U
SRCW7/xjBZz8KtLIEHddOuPTsqJB2bBurCq9H2oN/qFiul3ZmdnwC9TcoljaeJvaLvvgjp2oGyOR
Yu25eqn4CQdpsvbQWME3Va6IE5asMFnHOIppUxkRNG9UL/HdFF4T5WDEQBMyJTUqWVe49p6UZ+TO
jjknMjeTwAS9HvokTu5RTU3GLpjmTtVg/jUlBU9YpvrsYHjhkJ5oAYPK6IQN1I8lQ6RXU+PDyaRN
TT2I1krpezQVXH3KohlLPKBgOhT3IF/LG6v2oofRQgRoLOPTrglLgGROy24D3M7egrpqWgiNSDS+
ymKeoZaDxyysLwEg5vJoZ3rAhVdks0fEMFTXdFkd3y7VB8HayTrlY/doJIzfaTbGHZYrtvQBrJj5
VnHTN06ha2lnbQ64HA617ScvtTcP3b7TYdDfIrBN/tqOY3gO3iDsS4FKO6xjL2iKG9SJklWVn7XF
quy1dcCZpvJ1M8WpfzTpbNAcnjlbWrT7rt/a1HkzGXt01aBwiHIbzoJ/bntWnKsGq02wm1K8jkdz
4oTbRlQ5op662hFQRvRIc3hkZLQdSPWhnaB6zqPSXNN/XX+VnDvjiXcd1gDsrBPP5bqFmmUv99+o
NkkZMqbiTJndGUAHLZY5+EiA0Xgj5IcmnDseIouDZxuBn+2Z4ciIgo0O8QEMrQZqr+v0hvBZ9FDH
7gUsuvPcNOhB6zYAYxIypJ48NrAAXK1cA9xMrKvRRc0be1vn7NspDTcCgFXKtxbkinoUAEbEVjzF
deji7TJTaE2dqafHuJD4a6J8vu1tEx9j1pWRhQoRMm6MZSqGrShm3cOnCfNbH3ZeexihuFYbvB35
K6DR6t7H4V5tal9PHJemn5ZrA+ftE6K8psJZQBdZeYYn222aFvaNaovI3uhwghuWTAQ/zzhTyHk1
Ya5ua211agMXd6JpIMnjtxY0xbh1J0RehwU9iFZSlN6mpNqESd8MfhhcmPaz26fwKcriK9Pc4rM6
indhoMYXihrydQWQij1iVeevFEfwuaHysL0PS7teK5WX58LM+ieUvASI2sRlM8788QRUR164SxPz
Vr5MDpyw+ZZAK5naxOxFfqhQY54tXBrnZhrCNzsVaPVzS73hQzrGhAdc4BMUmU5Aw2DoRh+jNiBl
J5EnyKGYbA649VdPMWbr4zi7WGlVVuDtj2h7INfmOtmXtqP6JGsaC6E8evOPzgqLz6ovex+RVI7h
PuLE0Zs8dWnNyAZYhBhC7hZ3xjFQQiLMhmU2POqBW+6aCphxkcELAkg1xE3r5EDCATmis24/Tiyz
yKCYOtmkUjnpeoZ7Y65ts2peKIiC79IDWffd2HizwsAtnj04jTg6Rj4oJMgxdwRGaWOV4xj0PnNj
kquMh/7ergfenhG9eYb50WJv3XqiTLYqTuud30Xg4LiaAQ3Pl1gW8dmloD6uDvh2bT6jrI557Kdh
e6Lm2wcmPuIBW1sKDb9XVXDNJ8N8CicM3kx9A1ZEojnxsM3wYS16tKtWnbmYv6FaKeOsZpG8O31Q
9geChl16q2Qwr5EPGJsSS+ZbTXOag7ew7i5BnIZPlsdjbtOHI0G9Bsc6XcD2knDy7QJeBou14dmf
ZvKDdswMjCmuIumDTc95QFg2BLw+AFPruCu03jhTzw8i6KO7xpUwOAC4pHKR1bGzNIQwQRyZqxWK
ZB4724Knmb+23Hg8p21sHngzz8axK6zwyJ1JE5IhD9AcGOcxzLYVwZ8iS+IvZ/SrF6rcywejb+Oc
qq54/kyVAeAEQLsgzpR0HsXNxLsXy1IyH61CpSlxGW5qS4yQ7tscZZb8j7f8EQrRYSRM8+TSpPPE
gFBL+Q49joPOKwr9NJVec1vin6E+Jx1pJFGLW8vvPOmvgMrmd+NiOJcgd34MU+mf0in05c40jPma
5KaHeOF1DemvJUAGJ9hDrEtSjiN8mZU+jE7n/XIHReRJhtZdMESgF8mBIyKXczpwgxvQFTcetsaV
RXtLcK+mZJwOqoNHcplAVPUM5m50a8jaf0Ursh8SYZwh+2A+cdv82i3FNXAa6LAJljobyUNuE4RL
xU0MHBug8key1N/EmmemMJdOHLte+nFCMXsv7VKa0+g+oEmDIp3UWDp1yqpPjyZy1opnDLadmAYe
Yu5cwoYuCTdTnSfrfoSIaFSFe7Iq1xT7XhLjz5dmnyxLUK2QpuJ1tTT/IOqStKcOQKzdyk4J7AXz
yahmvFsmy4Or+i4RipY+IWdpFnLKaD6MOeo7zzhyA5EeJCICP/Q+CUtwm6RF2n0bhcPZ+K4uMp2h
3SJzo95xpXfvehAxn/3Sd6QGJ3qNmukJ0++yz/guRnJ7OpLiEZZRHi3FSY7rcquveRYhWMhZ9Edi
jc4HzQzaxLiRCePUU8RkKRqZxNLNpAQKDeB36ynDr/LGyqwp72RS9b8hz1HtFLqpIKXbRlQ+RclS
/0SnHAyFiV3c1vwuiCpVOn5AfPO/8PfE/Y8yIPW6d0qr/KpsadYPw3fdlEhYw5/Udw1VTDoGmGnI
fpQABU1VMmR3zHizFFgF32VWBuMcKIjvkiusZf1j9V19FadG/jh8F2KVJPDmq6yra9/otDzZNc4o
dup0Xk6uLEyybtGt1Y7xgW0gZVvULrd7ILpw+mFl4RFTEcVcCxcUULzntJd4rqNj7oXeiRxCjGQ9
yHuiQThg83Yoty3B/zVbqGzrm1nIWc4M8lUrOsLYRaJTuYPYuJSLMUXTJ2YYBdViwwSPm8RF5hTv
03f9GA9a/2mKE/XV9fg4V6HC+t/5TfWjGzOKoORSZCbTKbtpROlSQliFXJvJGf1wmNXumtZGL836
EIjxN7XR/iY4mgvMcZw0dkiZavXJAZltOLLgPhqeIV/aoHkXdRWgYJABmdlpp/o3vUDVixXbuMlA
LEOStIOOgcMg3PKjCrvwafimTpI4j+Cnm/Yjd+rRZlG4ICrnAVil/82tbBVChlpglljUtyMz+bs1
zoTapuiRJK51NIC8AFL9JmJS0wAd0/wmZabf1Mycq34CHG2hafrfZE3jm7Ip9ELchLcJTM7kLImw
9i9UTphletfgbofIsWA7m2+CZyxC8Rh/cz2F4iiP6DW71lMTXnnvz4e5n/H7p8QCAGzNXXeJvVhh
NJN6CY3KnVhQojEkLBRr6KIatxZzo5fYxyZppuglr3QEfx6HOzkjXTMRztK0brWsuosaRlijWCMp
zoq3ZCvHk0nb6FaaLMtZv6KzD3G165o5DfALu7WPt96276rRb6+DEcz7EET9TzIb3hHSc01K0ynS
EtnIN5wNQPqYAIUTUcCmesN4jVqnM07wsAvSUpD2ngc8n+YGUzQV4nndl59m5pHxxkYa3YVquZyx
gUoxfQAxAVtHaGFXgvnlJbTnVxlHwxvuMrCICQ1U1trj7603StLvoGQ9vmEUaZG4LOwMyELmEwMu
T9hkRnWm6SE6BbIcf+VBNe2cyc2OtRXM8aH38ZRwafCCE70IuBSIN24yi+vMhiEDenA0+yTB5pSe
o1GQYV6JQimxjkWA9b6K9drnFWtXbkpWYMuHmUjTMKf9Bx9f56ZJM1BjEZJpzNhRhIeATgICx1G2
G8zKxeBPm9S9wIJNnxWionVqfDy2O27EWLHD2Ei4VXG9cQAjxvPeV6l4s1sOMPY0HfdXIMf4N6kW
oL4jwLQzPddshhSqqwT4HTdF9IWz2D72EYvnfCy8TRPZkGk0j/mZGH28sieHZ03aUn9UsNXIQX9R
GMOSBgLBiE16Rd9a86aMKrgPXUqYHKuOqO/yQHOFiHMpzayZ8zDXbdnghMfquWn8wMGDEBbO1stH
FmHdEJKi6Cm3wpUeFeO9pz0USuJl/lfsS+8RuPJztHT14ZFxiPgW2FxzPbs76ca0QKWmd1oQhrTK
VMi/Y6wv7IvMDRYPpybyZJMQZnPXXImOWCtZd+7SBRI3n0kbOe3OxwNQH/DZLvVcUfuFZbC/HwHj
ExdjuQGquAxDDmk60t5VO5ibjNeBFaOarz19Kkz2sXOjush5oA8A134UDLcU/JxDyKftKrNLhPkq
7w+pcj4byNyX1CG7H4tiOA8k2WNRgZRLMibe3pEvdC5+8XYb+RsvThAn/sr6OD82gcw3Wezx906Y
kEe4eCo39Cm3G36gvtQXj2N4F7d1+MZMAaGBh5/zqNJ3U9g2O5dgwbkXiIgTjiJLlfYxLUz9GKCW
72uvr9c8ODdl2ci9FRfuF00N1iEwaxYHOj3MoIIANHdklfSoi12S1/KxtqyJAiHPxIqhirPTi+G9
q3WwUUGa5zu/ncwRpCm5KNLF1vA5s74fVuBNqzUrXu/UphVDF6u5JFv3A8ZYO3W8aTs7lX0zYSM7
EDK0tikm5T3LmeFAYSHX/V6nl8GT0x02NXvZIWaAhMaeqdAb2vnXlDSs2lImSOJoufc02Y5zMwkW
OU6DAT4iIL0edGpuyDkkvzJjxFDfUg3BYfKz8psOynJpd7cN+fEdRKYyWWtsdfQgk+Y/tNa0x7uS
7os2GleW1Igf8I3aZ8bdCoFiavQacAJ3jlGHmwqt/7cnI/9o15RvDVMyvxIkcq5FOXVoxVHSrCux
lLvgAyANYPO4RLnZ22RQBzKV+yiznPsuVRa/0EgcQlC1y7Bj5JRhdGWwDt3WpjqP+2nnqurnUJtU
RU50+JmEeq+Zr9oDQY7xITNJBGFgzj1aQNKfxPFMsD253sDar+8Gdu9bVUw4m+1FPmsGMvj0SzLR
2JeoWnp93Dg+QTvHcDV1Bzm6dx5j3ppyQHWebGExSAGhxXZX4Ttvbe7IfUxDU2hsew7jHf7ceO06
YX7DgyrZ8pHxXkCoanjhNYETqnzpdoBwMWWu3xNt68cndgXNbmhwP4AS6ex7+gzhUbAnmG6HDDYS
T9xpVUrSv1MbVqd5DrU4j1aiW5aO5XEKoubVSDzzyXYqrOxjNTfPc+8z7YWpfKngGe0x0Jm8qrN5
0A6vf12ELWmzhXZRQfbaknHCD2LbtoZGlrofY5G9Owa/yFjSVu60c/4L30uw5/lQXqt5gOEeB8Zd
JinvUMHw0iYcrJ2VFxSjRLrcL66vdZKN1Fdl7p22g9xC6e9xRfqso3g4D3Z8JiFcHF2z9n6ZrbwY
AWN3Q7MWA1kwXRxiHduRvM/aojyNFXaPfmSU+2hM2qMzzmhTUzk7PxwKoV/tFJp2E3GShF18disw
GZg9ACWQj4rvgtGePuY4k89pOpq/h7ozuA/49oUStn0Cdqy908YESy3qqTjna5GHnrPPyrZEswV1
Px4YvaffkZfkl7SxxaHq+2pbY1SaHsw0WKluacD2WkDGOP4jJilacgTjsAsTPyVLM8BXHLoHU+YS
71Fhceit/tub/H+FCXCF+reYgOt78s4a+734syGZ7Mbyf/1jqeB6fwjXcWlGXlL9lPr+L1CA4/8B
rpCYh42U/63s/2unIM0/LKqP/0s8lPyDqwWagS2l6bEjsP+TnYK30Kn+4nO3hLU43T087i7WZudv
VmQkgdEgJtzsAJnl2d4Ils4BkdmAURq/dI4M1ijXJOUaZ+9/txVULBCLTb6UGDQ1yz2O9dA7iz6V
uwHez41Dp1C8zr8bEFyEeogf380ISZeL7sanL6Fzl+aEtHKHdo9QQa9C3yMUEamja6Zbihe4brBA
AMDkHIFM6Rp8X57rvQMN6XWOx3FAJx4Z4mhSJU9KSSZSmVkE4Q3UPedDEibbMi8M+7H3vcucWvNt
xXUHyytXVL9Ly62uuvTaY3T47IVpcAUb6ZSAguN85Glb/BS4hes1XQEJo5HNFLkLFZUUvemCKQbZ
jVsWuYq2vcHFj+b2+fjYLFUWjAO0WphLwcU0cXZrtJhXUO54eQfmA9rqyHvRv/LdkPHdlpEKwUoh
+27RWHh02arPkYrw0Vg0bYSF1Pc5JBWeRlbnYwa0aOWgIZajO/5u6xjSatEnoSXcOcqyX3lM0BvQ
DhEOMOUXS3ujzOBUffeAGBwJ8uz11DfuG0J71rFkc7JG6O1euq4lEojs3vALpJkCTzTW+e5/kncm
3W1rZxb9K7VqjqyLC1w0g5qQIAmSEtXLkidYkmyj73v8+tpQkio/5y2nUoOa1CQvybNFUgRwv+ac
fWqgCO9G1+P0TMzqNluTSCJdn544SFhmkGOCZ3DEWHSqmAch/K7GaRdkY/WctwWgp8+Ek1z14KgL
9L7YXZdePUefcSik+HGuo89ao7tMwJFWmCAXJmLxeRi77Lao6uiOwM2k2Qek5LB+7tqDIchfScLJ
Vit4J7Ydis81pMVZ81p6RvLNydJHXdtiXCLSBVfaLH2Nhe2bAuyYg6tYA2B0TFqUO40o+M5IwwCb
JWhh6gF7XACZF7EZ6NwByFcLAr77zJlxPyNnrDV9Bg3O9JpYnXNF7BCqMLATJNUMn6k1EdCZYNuS
Beyi/mBqfxj/Gm0zJka16z4jbwQCCSKQ3f4Ko72869vReUoTIGguQqxhqxUtggR3yJfb4DNKZwrr
csMwwPDjNWlH59Q/TwNxR4esLRRIHIhTr8wA07Ntr1E9etlYH9Sitgc5nygfPKXdKQ5mi4DWifCn
ho3Ljiwo69UNE1jckKmpI8teI5eyGnqXSKdKwhyrZXN0jKlL9mVD1rEoyVrZjotG1lAJzPKeQS3j
yDpK3BdBK/slocN8twbHPKO0YvcjNH44Gmc61NL50g80MtvSGE1Cj3TzzVbM1G9CsiUtmrsRNpy7
RiTVxTLOwA5689QM5pqdkhHCvjeaqn9RZdS+R0noINT9zF5qPnOY0Nv1hp/Oknym0BK8cgBZoKdJ
I9LxjBqHPCeySSiYI8MF5D1ZbkWV+tf8p88sKFrLkRy4ydQ9WUnSolwHHxZESofbPBLdzN6UjQlD
Py7Yt9LUYuaIoJx9WPPZtxmp6z5Zg6kK7nBI91QLH/RL5YW5mzpMAhZl5NJ+bGRAzFWzBl45s032
FfMQcrDCNRJLWwpU0QXYdxpY98rB9frEFUWtnRPZHHwma3GYzK9pP2cXMu5J3sI9atob6OLyoPSu
cKkucT00kADQ59XbeY3wKj7TvPpE79tz3q0pX2FmLQ88bFT+CH8keHMSzbkwqCMczLLr5gSTKn0h
yY/wMKcj5YGgu1z7Akuuv5DJIn70Y4S+Ed038WN1V5OCwv19JeB5fiP4wEUR9hlcRqBw6jybn4Fm
/We4WQ+hwz6Yn6FnbHMRNhB0b8jrxiYXzV4T0pzPsDR9ZAAIrTP1TKBkRNp85qoRsBZ2JK0Za+Za
J6v+LVtz2PqRRDbZ4qGkLNQeTB5nOZbCGq88OEM6TkazctfPy/CGn9uw/HjNfHNTDZgJa+GB0XpH
JtyaDtdldl/tdAawSI2MsvCboDPjB2HmE3p0sHPPNbMnsekjJ9vDEDGO6SSJRqB7rXgcjUL/1gdo
JZFlGl81bchv5bzS3Oupf86IxItv86jLeaDIUK32lbH4mqxpeMwBJ5SGIxl5FiaCLVvp0tmxsnNx
aQ64hB5DDSEuKiMJsCTPa8bb5hq+17boFIMk7Ld4Z8tuG2MqGEDu2Tlxy7iaN2oARQz9MLhFVwQx
HB0lYX9OZ/PUMtcMwBYTAQd3GjB7E2IvczfbmmtqYOra01lqUvphj3iIKGP2cboz7Cq4NKcg7frX
dm5HuKz5mv7Lgg6C+XofapAw7OJKDY1xA1vtvifC1UO4+aUMAUKQ28nqLMFOWcYqOMcMEMgbas1v
U5SIYxiR6SMV48puqGbPnGPyFfEUBLX9nVTgd5wSRBbEWel1QZj3276N6eeIFDG/dGlMt4AThas2
Uq0LI6E0R+OIAys1tjPch+o4mgFTW6XhbNoamqUG+okZWFiIxX/ZIwaF1ztFzreyrEtG6XqnPwMU
1pZNJbpY+SNpSNMFO3XxLQAGhFN7oNQxo4wQD5hCJSvThLQfJMMgJxJtJ4c65lohRBU7qOMhOLFb
LzPg3ZbELe+iJLHvUwXcUQ0BY1laqg+M4PKHEwcd0m4DUdEyt+9ajew/XZD5eqNY5UGmCqyLbZVA
RdyxoKtnx89+u2H7jAq91LQnkzDjmjZoiMutg+W+8GQNRvhSr5CfXc4FE3qYwiJyoYLOIPGwCadj
FWvGpdZXYkA2GUAzS703XnB0I8tyF6P9DgBSbnIrY2liOlV2zHMWf1ueCMAKjUk4N8sCKRTJQePi
8ancK9FJ/LKd3kfvedUajOIblFYB2IX3SnZwKNkaz1+FtLvEI4IaYAdWHcZ7PYwF+1BYeg6fT2Bz
P4b4Z4lMABzqpfyWr9FGSBIwU5DjzJKsU5pD4sHsy6qqZFD7TBEFCglKn/xo67l56csuOmXM2yKv
kA49MofSdAkbl+FX5jbEvtm6wtPUAia+6W16KHRvqgMErkWLh1mvsa6GkNGRAo7HkI2H3X4cm/X0
Q+9HvOYkeD04Wsu1yrhNEdQ6JD4opnWju5TPeB9te6ucuDw6ZGO/JGPdJz69Wn03MOhiORZKaKA9
isP+Ki7Jzb1hYhpeow0kNddgrPNGfE99J6vcug/axsbLgSml2YTDwrYg7yXXCbtGPrOR9WI/tAiV
nRGAVxeBAtIoTO9UqMZzH6xz7CDSAT7yGFfPgJeJLg7LiAzAWBRpvXMi08nJ4knK72goWYGlmNz5
I0hemh2qnoUg1L7L3igUgnt8HUCRnAqrxqascedw27hhvkvzGNkkrgVJ6Dyqc0LSk6h7TgNTxwnH
GX3Tl3NwLvoB/Qep59/zXun3YzpEuDMqN7sjGEh7YprnPksoqwc5uO73Hsn606w549lRSnudRUAL
HNTJcjeWSf/K85dywaw7iW7QaRMi+lYQCUhO5yiIfP5SxjNLjp4z5ouFFqdjZU2YKA8BkaQHlLDE
66IhIP0mNKAjUCkLtL5Cy6hiWmzyjc8gNj9Z9sDYuRwi44j6BYV5LVKUWFbE6UZQY1QjvjWiMD4t
nZWeVW/O9bE3dfJQ4gT4oId3wv0xFEP+0TYOBj2ad/TdLb3Us5lgBtoCVwGfeBDQiVbLZBOZJzBq
MKEMLamSvWJAAjKdQAdXeyub1vZnshnXdfGCyesYFSxKMVoMtDseyrXSeWEIozv3ikDL9uBypSH3
SAG4ousI+jdFiGQ7o6rYj51G4viU2buQNHmNVAnTOhrcT1yYC5CWKwa8FXgWwxyMC3gvClbMCRjj
HfWINKNeTmkwo6pwqQluM9w/BRO9BRX/VWZaWnCI8rHPdmzS+p0UbEEMTFPDQKeSgZNDaVpEdV1f
R0tJeVSVMQITqVe5eekSowhOSm+H6MYZ7d66seIgGH14xB0COFXcQd6qNRhv1CRMvgSZxG49K2Pf
ToT0HBUrUyJQw6rJfXBf87wnP3xuv+YLQ2jw46kF8rtXwVdmyRj6bLwYNkVSZwQh3/sItAt2AXGa
kvDAGD/lHAfRKicWXw1rgBzQdM3Yswiu1tg3NbtXHN/16KeO3p9M6MEkvKpW90sh00OHzFhRBlrT
Q1R0eX6cYysR+6ipDIcUmz5MrnGkjfaWyKKy23UpVFPWtIPmdeFoHWaoRgFSEwQW+wr0G7u2IrCD
U1H3cy03KIfEvOFkIPFZ06ysfZ1Syu2qnub8OkOmaAOggyGH+BaiQXUqRDG7PviZFSpAeEL0zCFl
tUciwAvKHDGOV8NoOOBzEHoN+VNksSN/J2ZsKO/Cvpu9wqrW9XUdoCQWrTXcJrXrviYUdySZIlO0
vZaPw1KyiefF10NoXudII5KANARlmyDc7W5vs4JEzuE02hmayqsL7R2avE4ecJRWnIlmUH3VjMll
OSCW24TdXcJGoseJkbZcPC4MEtZuAzGhk1VBZAmIVJDgcsg2hr/1g2GeJo84ceiMGDGg7uiyaP5A
VW8YsAOAtVLbDyxU6qF/6KGObXsrBDkq1ZwfB6PWzM1oZvfA43k2FYRin8OJO5aqJYhrL8CHDRxU
C4f31nYAourCQZxSWg37SSxoY+bHbcNOqR3m8LkNIUpvKmdJmOyC1rmZLSOT164oBvwqPcuQjVkM
QvNq8KuI59Z0oi1AlxXtxSKh5tHPAJAx/xOLJzomlMrNW65ZxZE0Qm2brZ5l0LoI9Yl90iHph4oN
/ZIr40ZloXFfx6V5iLGJHxPiRJd3Q+fXYY1WA3xi6h75zbu+6YaCv18SRARzuT1WopjewlaEz/Mc
d19mmI3JQU90eUIyaSN2cWd92zvY0UL8LtU2RXohtnapi5wtjKrYQRIQn13cHnPIdjGcfE1FiiaW
ySkuA2uZEcCkJaLQArpk7UHWx6HVBFbtdSqGDoSMRQze2BOg4Zm1a+3+b6ebK+Lhg70TwEnSkf8L
+eC9dW9/+B+7z5HjXf+9me+/E73R/R0esP7J/+m//Lfv/5PBpW5B/2RH8Nvh5eN34PbhW/EHRfRP
f/NvqmgdhgLyZZdCGZ69WDH2f0Wd2vZfpMFN6hAsiDLa+gmioLt/cXWmni5rI+k4wkGq/N+qaIdJ
KEwNojUMwcboX5lg8hN/mWBaCn6DJck9hbdqmPIXMEmcOnFrJGO4b0V3b/Gk9/Nukltg9P3e1fLx
e+LMBQQl1/UB+sxbiAntfogsw7cW7BluCRBnN1AOgKjSR3XX8mQkFwSseNdQHEYZdaIdhNa1wd6E
hDy33Hc8uwgzD8o9xuTE5kdW3Tv0edFeJygyxKaZYusFRXn03FVFe12XTdl4WBjQnjW9cM72tDjH
eBwxOUyhwkqJhA/hSDg2hMKYmGeYz3yQ59Hs5sI5O+k4vLCIgAlZVhJMnm7Fy4aFiek3loOdSiPc
mQ0/AX5seZIn3P1mtS1qa6QYyyb8dXCztGJbUJfdkPNnltvE1CtAPhi7rvvAick/FLZ6KhoxvLro
aVhw4dc5Yv4LHul8yKWRMBIJKUbEcJlh8TGN0iaIbl1kxDcdgIfnplAx4cFNLM6UwuSWjfNFZ7Tm
x3o7fpRYpXiEZ229abO2venSSYs8TC/Dds509RwI7JqdQVg4BkrxopUFUiZK5uE447m5G9hv7xoj
DL85MwC+LSiG9Y1nUAbX7MaeBBBVOuw4Qc5eEbrLGpmvuXhnmY9QIxL4voZYSN6k4zLNwMB/SEWi
39DtBsU2tefZC0r4RchfDRLHlIXL2SIGkKlrczSjwPGGdjyhlhA72aMJpBaO7vsp1jYjSAZshPD0
r3JNJQEiwmXEAVhjLZrt8ZoLqk8I/HIq7WDlxFCGmW17GGG8YWox5UGlpGxrLN8GUvlcsaSDVqTV
Z10DOahpWDiBaNU35DuQrEK23lbrUB9Fbip2GTtq3+pzceYbDY5Sa+t9vqTia70syykyw+CWpV5y
PSdcqE052u9dWkx7YUztMS3BUREd/VjX4xazIwChpI9uWWCRv+Y21RPTj2Af9o75Fuv9fI7ZXVMU
IyqzLAS/dtN+EaJ6zaN4xuKKC52v6bl1B2bRRd+xGmZbHz/k0+g3U3JbSc6HiHSZao/JEvsiKeib
fmKIh2SnB9nQYeIWUqY2TtAQx/fYgBCF/3fvpqQV+KKbklPGUf7S2sJ5pP8rIRfihncO/KEYJNSE
+54Y3Gx+oGOofajs6oJ6EVDi1DHAlY4bH3PXQNGUl5b5TMqSeVG5Y/h6s46v5rxEQ2GP8Q8xZJBT
wLt1GwQx7TuTLzYBfe+4jzYoXih8MQ8KZozNCuCz5lsCMKI7k6wpj/pCMARanPC2gsYuPbap8f2E
hwqoLCi7He7p4bWCNkFugzmeZlGoC8NoHAgodRZ+EiFy2dDr966sbd9ZatbwQaWGR3ys8qnP7dG3
xgnXbRbnj3Mny8aXVmK+c33HPyJrMAyQjDhGmbTL6E3HEJVtazYiDF0i275J0HPs5tU3tyq2jXqf
lkl9GMOacem65DhUfVrc0OwbjwM7nVPQKPmQQsi4ajQGwbRRhXUbxaxhPWnV+k40TGMOPa77m2VM
dNIiQosEgLi76qIq/0i4hPlWA0M+t0zRr4hjNXYBbm/fMaxVzZk5l6LIaUNhtK3OViMQZwuOle/W
Y3hW+pBc6U6KCI9eT583DU6sR01Z5D8judZ23L/2xU67/A6KqLg3yUevGFBB5jxVy2g/hVmOqb7n
2P4g+wH0aM640UY3TWKWQl/QO6eEHoF7PqFvZfQ8MGTVypTcj7Fud2ns4IXDBeiPbgE1oGHzrWtK
8ypjIuPZ7XR/cvT8zkq6cau4cXdEecYH1rbxRh+X4qHFvcCADoqjHrs3uEXCazwPzkdquBBQwiDd
67JcTnXTDefQyiWaGSXe06VOr4eBXFdiLAieyJV9Jsma71CG1lXgYunPelSqPIuKczGjgsBDA5jN
zvN3NtnlLtO1xjfMwvqiRfXecvoviUVkJrd+dNRTaxfVMsJwmg7fzDL+nrSVDWNDm9Gf6YiVSw0r
oFGDzDXrg+qVCX86vpGaaRO0YWl3Oum2/ryExTHUgpMIG8aYpTWJXZdp88tcFTQDgR42dzJgH+qB
F6p2jSmhhGWPS25PgJEHmB1R9ZKJWR4zjOme1cTviQbJ8SRNiUirYkPnjaHJ/kT0y7TvAnO41wcz
uZ7AEu2dtOoujZRn21Ff+6kC/EAmWYGIjjUldW8+w0t2SnmlEzrMlBHkL/rXBmEAsMOSTsTuk7Mk
W4yenv1ctJlUkB3wdPNf+9LMD8iOTw3sVTDVZM7M3hIJQSao01GmxuVY+UOTveVzxiAgs/pXI6ta
PLnRHF8nczccikgnIqQwtPq+xtN3WGqyOTaN6VAnDFN/zqMwzZmzwlNtQQKjYteM7znqhXjHEa/A
SFYdYBGCzTJY1X3MOqhqOQeAc8PAnmVLwsWSJdZHUbb9jW114w3kO5yL4Bs8e+QQcxGbbGn2cC86
N3ws1GqhIn3EaEWNQcFFtLol1mB6DoLom8vl/rooy6PsuVaR0+/Ttk7eeCDW99jb401JX2hsm6md
+FBlvQLC5R25WsurFtaYn+xsOiXotke2BOh2xIimwnAbWKUAId5bmQaYbqluQiS3O8c1UFDnmr3H
F908lfZQ+Iz28Irb7YmOqb+tkiB8ThXb3py98Q8D+uoL86NqL+1FkYieFXnsZ13Y+GPh4gcbEF0i
PaVnIoPGLG45A+A1Z+lwYRoAm5aC7DlmC3CaWlhQtXRCj/2wOFa56jiQbHW1DEUpt8wEofg0/K6U
2y0fslbCd8Ku9QyG53ty9ujP4IEc0kgdli59mi0wcLQnnq3QB1Zk5Mh2dVXgrXImunHo6f2uH5vv
hokvTpVcinSnzD1Yp/Mg9pAO5x5TEY/pyp1m1MaJBsg8ptWs/DgPyjdig6stBjQgq21O0+cUYl91
4Bbkghc2YXJ0Zy2afhUGiKuYrgbXBVGGEOgDtEdZgVgFL4kCfn4Jh/4s5fxD11GPgNUh8wk5l6WQ
pWGVhjOdbhDiDhcMQea+CMf63C1hdNBAHol25FRxG3147AAzPMHmzyA9TMN+1KeLCGnObBfzq4is
hAH2VGzaMTR2KfCszYzEdG/wKIu2hjG98peGKzSkyzs2MnbEiSASNAqLK1GhIuL3vWZGW32Rbqsq
tveIHcnsDmEuFrEZnezAtu8qNqyEWVfizMAhvZFA2y8soIM7wQL0Kmd4eTVEWgqYsUrVLXeoO22q
Kmqu6EPyuyKU6vvC+piFd1DcGJPUL6qX1qlvMvUdIah7bRH+AjEtih+Qj9dkS1twGxLIyK+gortr
HpvZETzl6IHT/mAt4vp2gaA6xDdw6UzdeWX5hEwfEAKmSg566iIjqa6ruWbp08RGfCzzsG3ZT1Qz
Tw8WG4QfF3vMfr3vNrZ11JQ932PoISYGFu6JnWXgFZpbnIwpnZ9Hoy1uJpLGS9r8WxFABhqFU/uG
DfZhTo0DEtN0N7NFJ43G0nfI1XAyRHp5aeyEk64KQtC/jPsLAHeMIa0Y3HaqvghaGX7NDqjingce
9WP5EhWx+uoWWXrCy8QF3LQmK0kGOpslJCSPuVgY3YWSmUPeW8zzqmX6CGZyK62Ycy9A4eihVhoQ
ZHOOT7Ydnku7frK6IfziaAFVZo42GdLya9OExyVMD7nbVYT3EleFb+qWE3UCU0fJ6wlgVKtBzhOA
rTzarA7g1/gBo7RnfVnlJ2CrkIeTYTgaStdP9sSQUcLR8aactdYYOVtXIKYAuJGw5vs2DgJOKVjH
Y1LyoyhhBTryDAoCWoEz/KcQe0ycpXsJHOAQ5KPYkYdZ7llL8+szR/NGU858WKK0uWVyW2wjq6ze
BRcMTlWddDVJmgu576hS9ZZyonZBOrDgvM4Jo9hOYTw/BEHcUi8k2VuquwsfBTFZTojZB82YJBC4
0T2GVSYOyq5+woQzAhJZGPnXhaG/FnapfcXl28PREJWv8GGuCoSscrfLlNP0QN+5bVCpgEduIbQj
j2FH46Z7p5pne7uy9Rc6uSHeVi3fl2IV+IIAZuTKYsBYagVzmKC/JvNga5HcbZdgoNlKAo2NnR8u
Bf/QuVdT4fLzySuahoKcKxYelKfilFpk5OR2/r0eJx/f1aPTO/wYfYhvUUJopHcXs986drifzaZm
uFZ2R1bK3WstyuFtGRiVuiTHPWtKugQQlMGHRs20pnUXoCca5R74esydmw/2NWyE6srCZPBqgzOg
NlLqWApKWlaQGqfgPGk7PcMp5rvL6g4sdG26qouCRzwh5+5BIrbfRGPJjo6kA2cfNInzIfBlmpug
VfNmzgL7q2uBAYRq4aTPFSXSrnJn99KNC/rWaYgPcxTEPhCY6c0qopyzIy10Jt8z0hii3O9A0Q+n
VC3Tnda2ULkU+w3Sqm0J3xlixsKk4t5lu/8WzgHWmGasXqCgsUcCq3LESwkkKR2ba4epLoumrrJ2
fYdJWwZ1edeBnUFoWA7Nd7GEw6NWQAPctIPZEiWJooIVugENHRPmK0aG+gC9/kecFlhtooi5NqM8
A2iXLrZETMdozFPm2IJ0Fq/SkOxO9iJPTSDlXpvn/KVXKZUrQJXbgtt9EwHvuKxu1UvWNKx9l3aZ
vTKCsr8xc9nepnZX3VBc431gjzj7TYLlmnzQergPyxqfQxyp7FhZuXNAnNU8JBU1LK7GNPdhyJme
SxdzJUOdJOysaJ8ssVIL1wXa3KbrksSJD0ETMDDHDQAMuMAIrNpxOWEshxCPgPSFrdjw6FKF3vX4
DffVkhjPuZzikzvoyXto95xFwbhc1KIIZ0orEV5hAtevixa/UaTj81JJpo6iGiDP4RzEU1mi5Xwb
TGwjyHQM8ZZbeooA016mLyZzT2YtidsyeOgA0O9Cl8AUDYQD+CbUmZs60Jb9bKfVNed49RpNQfUM
G0itLkQaA6drwTzL8gaxmPNEmoR9AvGDKroflDdqMr+oeqbESrqW7Bs7iYcX3e4I+QOEe4N/Vh6a
Vl9sJAip9brokDZRsgOVJr73rKWKqjNObFTsvVnvbPBpDNGtkK/WeatGJiARia8LQ6u9mOnB+Rz6
VjKRH9bolsDh6ZqSu4c5fp094KQFtd+5utdoiOaMTNSnMoUisivYd71reLVYWwPU8dyUZJQNKlVA
8IZeBWIbh8WWT015q7H/iDEzXMem4s1KHNNqMpEm/b8f7SL7VL8l5D7EaRrnPwtS//ZX/jbPdcge
dVxpKqxZJsrP/1KkOs5fBEhcSbUEs3r9///OuHD+ojNgRc8C+1ZBF2Os/Ldprlxpua4UKFk/g0wN
51+Z5urrsPav7Onjt//4d4txscG7YkPsMHB1TMWs+WfCBWtTAQsAzYlJIXdamhERP8BQM5AV5zrP
t6heMCGhtdjBSZie4jENTwXorU0tMIfqSOTQow7ORxK1uhdQrkB1I3Om1CrOXxsq4Of1xUA//F7+
CRX7jwTff3y//GJ+fr/gsKwudmZmFnE2+rOpEyjCCB2oXOAJOIkbWbviGo59cPj9CxvmP/tVgTb+
+aUry1z9ZsbsxyGxrAsivQtJKM5+qadyl/RaCcMLZXuvg01MpbqZBsQtiHNzz7VB9vLIbejkgRVi
1CV+2q1tkOjRjSQU8YjFjr7cmG4yVqDXQUc/Gdslp0lTCL9d4vtqSHYNhJ80EcgPO3BDKOMyZ3hJ
Y21ePKz09W0Z5ejpu7x/GAwerynbMc5/EiGzSuYniqHyWvXMQhoKq9eoH4E/aFV5hXNf7uZ8qfcN
BgRRfMwDWMasCAH0rrGoboRqZ9TFEwSS6UgDOR4yKIqbgMqKJMEe+RuOXnSekkj1WAlY+FqyX8qC
bXdYx7sGc/KhlMmTsoKbfh7h+lUNa0APL8SL2RbwFLMkP82J+6VdpHYA5gn024T7EVnyKoGgkecc
0aSCIzqdsQGjlT4YY4Vy17HfupzYzwHB80a6yckYAtD/w3yDX0Tt2zqF4MVEbEuWfHfiaJn2JOey
NM7iS0mqCAokQdRC+QjK6BQsM8yqhj6uAtilhZw/NdLWAIWjIWpIoybJvWHe7mPsvIeSieZOjiQl
FBMwTSIhSvhm+A3auOoQrVji6xg24c4KR4bjaAVnP8rju7F3jRN3Daiq/kyuYo2wRw40X6CwoIbd
TfnEhj03xaayekTQTD9EpD2Ceic2qAldWLV8JxFAVJjGNH7MILMrF/6rSgEcQwwIMLla4tDFUXAE
geXQZ8Nuq0syNZLYUqixaV2GyVgetak+IWTcaeUwbKFBHBejwRuIkGkXd1zNuES1/VhRCTCMJfYR
FeR5DCPSWOMuPoghfzft4rFbyxiylw81c1DocY9CsEu0mEvLjN+lYjG9ITbNtwzGdmlt2NvC5pTL
JM70DCYWqZwb+jrlM6eyN2yeD5Z6Loo23TYGGlAat8xDYJN4yGydLThVj2YfUpbtJIc6G+/1Qoiz
FprcaiMy9QltB8DCjlgAOK4PiaFr3mzbh2k0H9JSIWZyJjqoOSLBA7Or5QAOBOgnPWCNgFUT0pln
TR60sTkoqWk70wrve0gpG5W751Clxzp37mMHtX49T494ms8K5kDXRRjE9covFXHO0Bam9nnJ2CLU
EG5s0d9HqNrQ1qTxHu813WD/luKwXJEp103K4DovHlsN1cLk7uso/8Bfu+vYonuZjXiW5XO0bQ3z
QqkcHXRCLOOkvotH90Rw6M1kh6cEHsE1NBENzzMtB4QPq1gLuLJ9x4+g+L0X4mFqiQKSmbzX2Czv
g3gkr9UdJgT5gK5F0Vgkok6GC+IO+57gYwHfgHK2xYk1E9LWE5BUV2iUmbJvs2gdS5Bk5jdVTGxg
KrVN1YN4bWhv75xABoAP04XtXN37GSFiJ4PnIkoy8UT4HMtCRs5nyHf9Y+M6PCw6U6Nw1QS5A3pL
bIdN1zMWtrhi1yGObt0393XAsGrsjcqPS2kjtUv4g8hUt1SeEU7yRuCECG5ouU6NNOadstLHuUg6
JDKkZ1mp+YwiNdo1lZ2Cnwj1TSML7ECyai6ydvqtcNCYdGbGbKYZiWVLlwVSQRtD8GMdl2iNOGgh
BmBb4Lp14b+95Kj9wQ7wvCPBI18c5GUjGdq4Uxa/GalPNb38YYfrOiXuDsoy5FaDUua3bvwKPd3c
4bm6s2OjILg6IM++ndjUDNGwG7VEP6IWLC5Lo+7/yTn2RwPK5wnqWDrnPnYng2SJ9YT9iWnFkm1M
GN7qPncw2gFhSqT7PXtCRKS2pzW25sW1nj6Aj+z8FKfbJVjvrgjV4VkkQX12R1RwUHhfmGY0dymh
4F6KmiZi4FgUF2UvgZ/q0HSTIQt9hgcraWhqd80y82AoxKmpheNDR/hRWDY0uq4tWaXmABC43UJU
br//vH/cVv/jx/1lWw2aFhgnmk+fLKbgvm2Q/c74CjxU+sv29y+10sB+qaVIzVj3zfwHQaW/0ML0
ERUNe1bdj3v7R4e+eTMr86vhjAWQrOrl9y+2qgB++2prfshP36MWB/kwlYn0VTzc4vEwvhh51B+T
Mfymx00NDDntbtHCwkPq5OJ3Gp4NYAMKBFTYwSvq/YRvkvFOd8isetonbd+d+oAbHrFN7sUxXyHJ
0MKLukR5ci6LW3ofktvShlicCaAfuBpMS4Z2Na0Hdb0e2SZn9+8/5599f46SSreRtlD0/uKX0jUz
0mmFEHO55R0B4pafEy4OiFX9kxfS15/069f38yv9Ugqn3VREpFAaPqZD5ZuB+11fWpDtqOy3CH3f
LUlY2KRM0grXSqGyyUX5/Wddv7Jf3gEVv24pGwkH19B66/70laaMg4TGOeLjIQ63qUUDlxsypXSz
tFsSOsnm6msmSL9/1T/74H942V9qalCQPNzK0cC1o3gMNOqbneqczE3AmAul7qmYp0ugtc0tuUnl
zh4x0v8v3gJfsmsRoku4r/vLQykT+tRWeaz7Rpw1eHkkwQHtNYAKIuU6pW2yyrpRjqDeNKyvPPXr
/e/fwJ/cuu7Pr//LU6JfQSZ6AWO6y/qvRhtPl64IjFNeW9zEWnj1+1dbO4Vfv2fLAY5nC10q/vnH
7zkaSfPsSkf4ymjZuY4p48s26Ha/f5U/uXP4ff73q/zymSDlGQP2fXOV55A7xgfcrB7yLofd+a+/
0vpRhGQzrOQ/PPhYIBbLQiDJEowY7xz9S2a5R+7bf/KJ/vRK/fmFfnnm0X/0XZA1JndnZRPy0d0k
0jYPYJUC9jC98QAQiwlIuJbH9Vooy6qrrn//Yf+kZTZhVcpVZYVllN79j99eEE1jjavD8LFVVv4y
NsNjJU39CPXA8FlWP5WVm3pwAZlHDzPlG+KULZJ1sbFz7U0jK42dgMbpQHVRnNMw/2LBJ77VY/mc
NCyrfv92jX+82AhowxrDymV9x+qXy4AAsTTIl4a3FvYssGEW6BEI9XLJQPZpy/XkWtOu6gUZtFAB
wpH8YppQDZhRSvmuimw35BwdzVAcKVODHWAJnAz0NK2GSIAm4kdFks5R1DklnGGedZuBHmsn2jNA
U9tKi7tdtZTUVlXwn+yd2W7kyLl1X8UvQIMMBoPkbc6zpNRYdUNIpSrOY3B++n9lddmnuvH7NM69
DcOAYauVykzGsL+9164XffYdgdhaTEOdL03Vy5PW+o8jzn+Lnf6m2AlPoEmmmOX7P9esr94/m/d/
vBef/7i8h+/NP3bv/fcs/l27+p9/yq88tY3pkHXEgn8qlclO8W87osBzKOUtx+zgLRQeT8K/BCx6
oG6eQ8/hmPmHUfFf+pX5T9MWigk+q8Uf7sZ/uTLv/1gjMXT+Rznoz+u2Kx0g+K6LldDklZCr/svp
IElarixBFiBOcWRPxq2S0caCkInr7m8EIOvPu/PtbyfwwVyTX2jdzJl/+V0hvJKy4hC5pjF507v9
dcrrnU7dTUFlzOzXX3LTWbbDKxw3w53vwnwGdWW/ZYCoBLS6EZ+TKsTut0/v1xvye0uc9edV/ter
sgXJdoeXp9Rf9hLQ5PTz5nWwrsgWwSTZZ/gKloNwN7hCoJGA1zJyChAUPo5i4ZNFmwKZ36qRtk67
lKJ6+N9fkPj5nv/P7vbzFREF8iyHFjDpO+ZfXhFV5xXQvpCGq7mLtpRD7MPCkVfpU2k9Rly8K8fI
7qDHdc1iVPMhLokPtjNEZkwycj9HxVcDc+ND0FrZ0WZpx24X7yu32FRj16zsYvjqjt8gCBK1abHe
F2fFjZg9FOcVFdx4/REfODGtsV8sQU/SBgA0rpxX+PCXhXDOJpEQn1hHJYtVksmzn3abLooPyrgO
orzOFIYKsF6SYDBzx7WB8R3ZBswJDaMq2HZ1edJKYBqAvt+8Tbmxx/lD/OPDACNDkQk9Mvahgpkm
5C71X/quf+0pmMGezz2+Gt29bF+Codt7bA6wbxgit6tcZ+OiDWmdPsRucsk8qipMEIzOxHSPKAY8
61Ry7wyyE30Oj3nPhNp2uTPiqmULWXZ5S3TcmzY3bZHUAY4xH9UL159szn2kNtomzTisPMnvzAZ2
oJ6UJKAB5xWS+yHJHTpt072VAe3JaJ+O+w13sWXilLtGD8swwy3C96hjVlTVw7VsnAc+T67FbIPU
oSzmoceYAfYnaVZW/RG5d6KoTwwoyDGArAEUgi50qHAmpb2HlSyHbvaYDuXOaC5TdaOsRO8YJdZS
fiCnfqWfo2jIVdIhkob+neYk7E/3MYVZHoJI7rmbOB+XYaC7i4kp5TFuMb2wvZ7xykvI/umdUSXD
VcwjGU2MyeTsA/8+yGX5LbTJTuBS4E3LexJ5C9go3/VURA9iDukntWMSbrZze2gCapZu5ZAu4pFr
deJZwdNEuQxJPuFhAfrlh1tgsyD0VIZbP8cci7ZgBxQsFXO9EKkFvDRwuvyRKt5uQ9DDXbXNbNgA
Gmlb41Wo8Z0kTrYjVN5JbK19eKOWxCe7Iz/QaPXQzL17bUX+68T7303ybzZJ9h7FGvqfd8in9zzO
2B0/u993xV8/9muiw+6GNd/Fh0/1gSd/2xLVP4XFsVDRrOj9oo/82hIt+5+SbQqsAbZTLngOt7tf
eyJjINcR/BSwcdex2dP+LzOd24Hu9/UX3DjjJv7D4bdxJv/L+bSpba9TI+gw8lf3FioB5cj111za
4bLheTTa9CCJaXHew/L92zv1/9mN1F9UCaIJHI2Vw7DL9uDi8of++XAMAcJMBvIwGAGMeRe0ioqV
Npp+2tkWbedCTs8ScSLbFG3xFcXUy1vmNzJR4dqvRjy7USs1yPJ5Hi+9Qw3vOI/OkSg+Hbd4q3Bv
EtKJG+2f7Vh7dDdMfbkLwGxP4L6ALCPvPaBUOem5ulU810o92SAIlpRd8Q+khLFazGTz7mRpgSzr
lD6TMU1j9o8WX2c7b270zRbIubYvLmTZJ8usCRlWuT0/NBPBOuFp48mdKXbEr+7f0cgEfYCik3OY
3tgWhjE9J3Et17UbZFRCjTOBBtVtyf44Rx/nxfZGR9vPEnzNcmwM7J/kfY10J91anG49CjSzGHE3
7A3wYvaRMXYNwwmv7jaMCZs28AFhv0eT99ULJB3RqajEFcZCiHcNRw9RK4N3TTOmmvpEn/DtUaKb
Iio/gIrtv4PkNr+APNDElx2jmJZEB/hRXwzD2xCGeDYJe+aPha1fu9pw1n0goPqK9ugV8ujDJduF
SaN3tA6BWqqNr6oz/bPZyZFmlY7JfdbpTlAencBtoql4bHdzPo6XDooDH1aaHnuKibcZFsktzkBk
16T2ylMhXLGPshHUQB8NT6FdJlsi8eEqboiJaw1KZu74uLWVmu8Z8421KjDgQV3Ox21q+Hc5A7AT
GJxwkzKjw0pDulS4DIUcGHVMxLXHBJ029dug1lmNbWedJmxn1TIng0fF5RBUm8rI+Pgb2myYkXBo
cT16VgwBURo260q1nX5VoeW9umlqnisKKzB7OUfPqu2Fvn3PMZ9j/zZ9ebanxn/qVUkne961K67e
em2bo4Yk4CPAhTUXLT5B/eSKOfMXDui0Ry+kNRBkFyGWktYeQ0crSOQWXUY6Hr4mXmdbm0p5wuQt
NouakkG4euuIAE26kfNMIZk9CNlvkNfni1e49kchg/Zq2jeHsJu02ZZky/Q42IH7fQ5F8+gO2n+G
/SJQOOjj+JrEYjzFXS6f7JQyhNVYjrVL5TDo+3WBRazBbugEw8YyjHqL7pqA9AfiSw9OWoflnsrL
4aOaxpjO1EQwt2usxvpKkTbGLdeZlr5jsZn7s0o+9Nhk90OepCvgptmTjoWzK0oaS3HAEfgdfsy3
WCxeugFQpG3/gK5QfcajTnZT6MRn2gqi/dwgQllBRfAlrO3+wvmhOppOTPatG632WQ3C/5YEdrA3
cF+tDAffXKGHAS6jzp1datZJvcIups+z1URresObVy4S9TrrButilrPzHuBT3XRDGf8QyrLWA3Py
a2H03mM5+NY75YPq3urmbhtE3Gun0dPPBK7LLdWs5qkdw/wtSpz6pUxs+5m+ZbmPNAbriqxdsHLS
G5O469JhW2mdUV9PeaNe0s1nNd+AbRThMbIbbHE5pn35LGi3GdYOP/nWzME2ILP8Iwhs5e7khGN7
bTFhnXewQ2fgrnEyrWkW2HhThC/QJ3rqrZKuGc1laNbkg7GvqYW2DL+h/aeP3/mmjRMGtGhiQXL9
2FwZMasx8MsmXEZpCQnGreh5X9l2l8Nyq13/1FZTfpjtySIqK1PyxJ4hvH1Qe9ZXKl990Bdzv69N
N3jVNnTj1c1tbqySAuFrHQQ9jw3d7sE74VayIEHrD0f63oeXLilaSm2I/wbEMdP5waoTsuEWuPh1
QOnDe5GM1aVtIi0OUe75696YvkyDUTBBC3ljij4zHgtGRN9hRHNQQ3VYD67ou7XZdYi3Uz+19Uoh
Y7zx5Z/DdT73uFMhE/j2ljERkKcO2w8lbUOvBgx2dauXHY1x4BeGyvoyVr19y/en1obmwkLi0qvb
L/j3NPkbaL+vuazMtzoGUm3iYPoWd61Y2nL2Vzicmw2wYn03gML51PZMMSLY2WRrO62Jd1XNANez
OSi3U0jAesn/LT6CeoF5EVau/RRMo4IfIHnoF6VsaxLoDS8gT2eqZvNoBguCGRkYa5hSH7ZIdUo3
4txJ1guaSeOMriSwx1z7OIwuCR9i8yflRkYqJ66OTnbbd7hili9sPQFOUkgZZB7GvnpO43Y+pk3i
b/jIiuWQeO2GgkKcfXTpbGMgNsQGarc94CKl5T2LbKNd5pQV35Od7fA98zhUBtUjVG8490Qrogg7
oWvf4R9VFzK1zTKk1+SUTw2UASgJx5zh4DZKQTMsAKglxRLvCkdsv7Kjq2ERg4TKMWtaDvrBvD3o
EBLnthHr0PS9z2TC6L/sphgrcpn6+kcD+RlORgrSg1iTgdGfRPDSB0/xlsterjyzbB+MlGtYq8b7
aLD8K4bj8MVq6W8tBQbOoDHhWFURQ02iD84ycv3mpOnMvMNEz2MrlCGfM/jm33r6Nnhm4gZPlxlO
2MluMPClR/Z+YUsHY+EcUVlUrGELsCF3NWhfs6w4QYjoqR+T4dLPFT8ckW+6CKqQ4H9lNg2xFlfc
gUKZK+kqE6N3iyM7ADaKM2LRE1yDugXRvZyxkflqE5thseIA+w1MMW421dyBlzcX+Q3vS5M0v48f
VJs+yN1DWw7ldk4VflKc2xtZ2dgmvaTw7umagG6rNPz/VUpShIGyqsojKGrvjV1uIIjCl4pzEAeh
Hzks2cukqzHbezEQeyUSBS7EjukBAYpihnsR5aQCBSNgxO6u+c401mu3dNK137CsNtMmb289AH1T
VTu3F+YJ62oPtNPLgBAnOTWGLK1OoRe+lQfDvogVkg+Ye05rad4VYIimmsKJdsa3mklNUXLosB9W
Xdy9to4Wr0NtZms39Mji344qatGqDi+N6XkyXie1qb6R6nQfJJjdF2vmSLnEspseQs+u7GUrOH2t
G22WzzUekHFtcQNseUt9/74m1nJJzabfNYUr/4h0E65L7uxQeW+jThs8E1YHQyf11FjtgzGWKS+a
OCwaqdnRpwowCUeBkzbf/VTE0QZIdm6zoyfTIwobHSWc2GFsFBP2n505ls2pM/xIYz0vy1OU5BXz
xpBfA1yMbCCfC5CqQMOKX1pKsojFOGT0qamHbLgrckmksAFwxGUVHMS8lqExwT82Rw9BJLT41Ktp
5g1KUlxWtF5U1NLS4ywe+yagpob6iNCkR1qI/kALNvkiy0o5dJSZf+h6F2tQlJsjJ2AGWAtrkumh
CnBqcloT3hNRMfHqRqYCCOIn/cGSjX3MrYgiUhYdaptZKp5B+fXFcVS3lkwzHmrm4iOAxpUH940j
KxDfIwEn490z6nikX2OGfOKaHKPWA0P9GKCRhxO+NRVoaz4TvzlEUxC8EptNXrhtw3edgXd7e6dF
uc7KpgMHURvfTSsJsAtYiPAmu8p+GknTL0svSt5gqJkRtwSjfeXTrs7SmuH+kmfG68Nivgt0Jo6z
JLroO0F7ysski8G4EzFZ8KeTKsY+DgVNjpeqd7JoRR9yoBcJx6NuBcbdeWpNUdMY8L/fx/4yMOE6
hm3bJBdu29xU0Wpv6uFvE0UIdW2XxbIlB2hSbNeGH0VcPOJUebP9/FE4BRurywCfQ+ZXnfTz34iB
f549/PHrkXoZ6DkWgq95+99/+/VpoAXt7AZY2wCDAanp4sSbn/3N5Pbnjfb3G+/tr/SRHG3wnPzb
/8ulc9JzLyhNAggYQn3qekC9qJ624e1kNNMPmfZVjgjrgwsv2J7ESgxUWS0sQF9v1jg5+8koupOq
8vaaxq5/vr1lS4WAfTGGanqDGFkt4xuqZNmxL7b3kFQI6/78qP6rx/ydHiOVRCH+z3oMdxDmFPfN
++d3Hf1JkvnjJ39JMvKfjCgQo7FdMA7A0PrvKQWGWcQQy6G0wr4NKdBdfkkyYF+x14IyIBqJJory
8m9JRtj/9CTfWHp0fHnrnxP/F0nmr6MDCwMc4xNTKdBawrJ5Cb8/By2FE6rpnH5bJa3/OKBa3BW4
2ytye3HzYfhzehxMv67+brKvfj7gvz8aFhxcbic4mPnD1U/R6fff3Gm8d7CbewYjXbChz9ep3nNB
GwazSYs5QFdZabSMwem8Zdxp5zUVVrANaK+36dhIB1NtqWa1xFIzo/wSIJ2S08aNuJAW/Z1LrwGI
Y9JqGy3TnOPebhA3wGndWSi+1tDiL69Kb/qwh3pht1NTEAKx3S85fL/3qRT+S44UHK1hu/YPE6jC
apUywD3GQCBiQkcB4PPewldaSDfeMGmCpJfnRxmXMTnqzTRQbqHn4gMlYhm1dr+aKTtZ6aCkqaWx
Thoj1wPhVveVe2e9ZaqZnJq8svDfY9SmjAs5/9noszhZz6EBeNsTZC6D6TsRnHQLQHETcJfdM2NK
Vlwd772oczf9mM8LIkEUeljFSxxDiRgq0i7WwP4IaoxkkLiNhvDXJ9lthy27ceHb8q6okN9HQHjY
skIctR0/2NTOpqhUhkjGLUBVTYKqIN6RIrjX+pIbLYEiGr6xoDbbgr4I+L492QbQZ4TVtxQE6KV2
5oz/U0nEK9DD3dB09YlDRbunDKehgF53G8yNOUQg2S2JyrKKhRrGzRC769Qjl6ZHgs+tE2JDNrW1
kbHt7CUy38LoKZy1mq47QNq4eW5p25mRtJadwyArhWCwCdDRuYulwIqdLFhh8oq389DATgdoBczJ
CjOqNAz5WVl9uOskqTLXUMaFvEKxt4gCXaeZWuZVITO5CnVHasUbg4i8JX1wCfOXKA9XRHnpa+bw
dPPG2VK/Q/KkS62iutxYxrRYfAk76Z1huFkfnBnzT9JfQCsILjv2QkRDRwgmPZngxjNcLWZ8SYRf
71vOi6EpjUNuV9UhmnNa37lp8F4nDdwCk26Eed04Qzwvaa0gX2mapVJEKlR5n2c9CCQzcG7U3zKF
9pcL5yLpgrod9bDkZjq3tqNVZTn6VOQ95o7R1JST4JGqVTGLtWNYnORnV3lns7EZ1Oh66h8EgPSN
DKMpPIRhRdAHuIL7RbcekdEA6Oqldm0sjzXQ2es0eOb+BgspiI2Bp595oPaphZQFP9ULd9yZ5FPZ
NEQ4aY6JJ97MG17ZnhhPceGssjs7L/sXP6w5X4LpgECpRmEfQ0M2w9pzABUcpqG1vpd1heJj59ZL
akd1t21zS2LeGwJ/Q9MwYwxb17YJEWpyjKtHPpppTs2dUXsJZkpHNDZsFBDHCzuj2bET8IOJwxnH
pjLRtPiXvXTC2L125I3xGU9YrLPZIGUzfaow/dB5dIJNsK1MQ266CQph3ots10e+fadkEq9qCcGv
pfTSIyN88ts4XczWTVg1K3x+s9Hukqq+FGrW9zRQf3J9V4umbHKsRTgUzcStzoXrEj8M+YvcKQea
kbvxPZ7Mdktho0e7DU3R7TCWH7Nq+g0TP3Uxp4T+ZK5UwynQ6fgjz7FJEmUV8REXNKJpkng4fOcC
gZrJn2N9uKAaDhl14kcfOMSIdIk8qa3WXln0garvdTlZGfGdcpJ0iBk5z6Xx1uYhICNNFAhP53Ma
Ye7VRd89+JyFyE3FkFLIRPeHuZu/V3bN+gH+S3KcBYbtc3k999TCOTIl9+6PRrims55MbBvl94Zp
BfXSYdC0xPwVXN1MpoAoDJS1BakkYoIhN9rWyLuLHpgVrCMYnRR4ttOd19ABNLWlsBZIvC7fLK4F
rBbhh4fmvDIKx9tRWM0f5rjmMkNoXSSjEM9eVkb4pU2gICNKHJoZANIhvfQBDF4IDbsuEzTC584B
Xph7roSKDp1yfrA7xRfge9U2a2gHRXaZHb1P7HRc4inBwt7MMxS2WONAXRlT3XwSioCNTVmaeXJV
oQGSwHXW66gxkhG8BVO2Meqv8RSmr23MtSFzbVoLIqvbktIbYbzxwGwdrjb9jhldItd933sXhKD8
xeVzoqjMIsyRBcVn1yt5r8c6+JiyzJKPus5ZZtu5YGJbtqi+TCsUJfYVpwPyYLehPBL1zNhhtpdJ
Z35UiHcbJ9fzNhNWf3RjfzU2xZsBaTenKksLPOs6td0VmpRtAcu4eXUx9nugT+q4fRq4m98YEIm8
uNoFBj6pRuC+JhAyecVDYCORRmgpKwx2xn3WyuAyGkC/UvTz2JMbE8AZ1Oobh5lyaaDw+xxy23rw
ZHNMAG0aDoNYG2mdPyE6+735WTN+n1jfgR/hpcZzNO3jmcYbvECQvxlQLOIQ8psQ2Yk43IgM1Thb
r+f4HIQiAO/A6LWMRnlMnPAlZIa6rtuBL0AwsDwDglwMzICY8hpzdM3HCjkziZlrB2vcn9amnTpx
isa4WGVGay1MDFWfYygIx3Y9ldbas8lWUNlYjmNKfBFGX6iDZlu5ZJn5hIY1Z0F7SdWzSQxifg4y
cEIiL6t1rnhjs7oIzqXHVD7Q1fPgkL3wy6LZtb7T3Y4aZFpU025LjIxbViCPTEAFFj9tFBqjSFcO
BMcdgw8Jcte/h/PB45sLeUe97ZrMM+xC0fR4U4xUxesU7z7tNXCebLtBZdFk844cF/SXW+FhBPTE
cTYQd/W9iit/nTDCALhbBMMXrDDZ1W1nLNl+lv7Qo0OUnS1nb/X+8EpVhlqRWmDGPzhmCXAefN4q
dM3ghxnN3U45kwdYJxPVim022CJqO3AnYiu6Dw2fnTMNe/NA7hcInkjsd99q6lNvivGOCRNGi1vj
Vcz7LdQh9HMUnr4nwBOKLn4MfYuqeK+3niCRBt8zjYoOLMLLt0Bj4pSFyQr2SWs6h5C32iRAnfjr
0DZi0C8jsSpUsx7wEvHfbc5o88WWnr+AbdjftJbRX0YiCz/B5pjYGJTvlnwIBS0enmc84btPdnGk
p2MyJvO2MKf+TTptfiRiX9A4wvHhMpEs2QjdEfBvTTMF3x2RhEmTafreJSrnMQWAc23A9l/9qKxI
m8aUD3K07Rh24KlJ6Kh78abSvARRURwirtXbCeowiVzgU9ABGxW+xbKmBjA3s6MzGuNTP+Ry11PI
92D4yAWtUMG9rUuP+nXPOraF574ZEH7xCdblmy2DPU5NMjNteGm8RDFwpNx1zSyup3AqlTkn98iE
SEJR6oJmiPgkTXsGH9Y0RMkh1C2GIB7xG3KzWHRk+jMoa7iiFimlLZfAd6OtnxV4E8hxwQSY2qui
qnaPxJ8uC6+wniFs9umibFpE52Cg/Wg2aAy8Z4tgf6P8tp9YwNBg85utJoMtBk6r8DfKLhicKXnL
5FPi7Gb+exJXFgELK2WdKaat6BOa3qlv++TQQpeLqtp4Gc4Z1UzdOBXb3BmafVX3+gsP7Xw1fM1p
0xmLbdrwSzzDFOsExMnaycsQRLsd3pdjIy6DNvvxvbTFWD8wfqqzR0MNIT4LIsgBNxEueEsIOcmw
aItmDLA89TAf3Y45KZSwnrxZVSbXXA7h01hZ8Y8ZngXdtAocM9V64bZrTP1QTcL60pW+fOrGARv2
1Aj/7dZBOa+TGEUFc1j0OQ4qORhK2u+1FFRcunUc83Hg8biaHFC/Nzb4oXAoiVHn8Vhfp8ZirZgR
vzmwaYtVzWnrcFuPKUt2o+0OiSw331PaWsnOmap58pDu2ktQ1tJezwla19rSjEHCHE4w9KOE0jgn
RFHy8xBYedxZE8Ypiy/hqgMflHBu1w0G4ElRlJTy9NIK6lmrkv3wWFqJrxapXVdAmt0IVpwB0Iac
oWvxvLtUQJZ9Fe7rsrO/ZPMQbQvLr14qX3Tv4IKpEpZVfW0c+RAbxAVB/q0q7XnHdgqhEvE9hBqq
zPfEpeQuLPxkf+tSf6G8znizqtLx1sqf5BdFKd6hb4dpQ49IeSdmWz2EWA9DOtXHYCeTbF1PVYrf
yotOCKLDrtYdTgbewvfeDXvcBIa6l1HVbEDebK22dO+wU02HVgnrJgwl14J+xLPf2t1P7gw1ezQ5
Qd/zarKjbgYguWxmio0dNziHkfe1C6NPsPLjA2aFAG563eSs1kJTCax6/0fnVVTodXm8kUKFq34Q
0Uvj+d3rkPDkZEbRviZZSHXqqOxzQRHKgWrD/AHuy49QEqXDn+xfa46z9yix1EoDpvgumRixgw5i
RwpOPc3QGg5zSO25NbfDS2rRXqyNNLrQQpbcl3NjUz5L8+I6t6r2NAZywEAQVnsaq6KHHgFgZeMR
xH2WDNV9x530o56EfIggrm0myv+wx5XNXQ8pYV+69WtnjjHZP48uwGWc2916LCHEA/wQm7RrZ2Z2
GQS6sTOXaUbJ2dQm4q2PSgFDCxWDoj7/LSbw/jWAbrIFgK33bKt4JaESfMVZVVwon5/XM3b3c8ck
/bHllAcoipKvzUy/w8EmtHgONF/5XrPeu1XZfY0xfq2DuY3fJybgDooqV2qrAEnhuVzWENF5umJ2
lVUEMmMx++wp3nBrrJq4Y9F7v5mrKDlTXhq84KzTBwdB+oVyUC6okcq5CfbFClgHMc7Itu5dbDWH
wO2HldEznx6nSpwjIy9+0C+JIA2zW1CbkLQXM2fPw3IY2J9emHLD6pq8OZqhRkGnJTrcGXzRABJk
vUFdVpt2eCrSNlyVhqxe27GqaX3zR+sxdabqyW2Efk8MCgQpW7wB5GksLt6YDgfvQ2ve7OIh68tR
0zRyj+4cvsw/8fPJTxQ9XUKyIaJKt0TYDtyvyMjaH70q1Esp8hloglu+43upQFmY7mupEGmcvC1P
ISc12OysHbyghEFPQdFC3Lvy6hus3pZqoPA7vb5rLOqI57Rv37u864/WjbSvhYfLs4yzHd57OPw3
Ij+sEWtRhnH11rjkNcI0N65OljqMcEx8ce6yZYknUFNSSV6CzBwvYLgjZ2coOIUOZNtp0Q2h9YIh
gEaAisLwH70pvQ3I+Gk9JYxBF8FMDJUaxWl6TblDrkIY0DvtxpQi8MeHnAl+tg6ISMscwELfnCaz
j74IP7ae3AQHKK6+mddg6PI60dM8IgSFxYvM6x/6Z6dB7U7F+wy3+kfJGXQfOQbLEFOGVZTX5cqh
+3Or6EZIQ4Qtq0wXNDLSjOFMK1K34D3a1l4Ot3IFDmMvwK3Kw9ToRzMYxJY6M+MYJpQx+CG1DIDJ
nZWhylPaVZQld961jbW8w7aQn8yQRBxTw1vLwxikzCqK4kixr9rH48TXgaYX5zDnTVeS2bVv21QO
YJD5to/1nq1K86QZ83HsJu8ch1O0QvRotpYfmB8RX5+PionAjPGgpJgxyuqjikzn3HOD2qjMbq80
m9+Tl7S27M3QcAIDwlJr2aAZDYcAuOFDNEeUunOEeXfThL6YKqDDKK8GkmGpUSR3nOxgRJqsV+eI
OS5ql3YinLmAMtHRuXiCDJ0l+tvcruwxyl7MzM3Uwh8a9cDRIJPLNEqDO5HEcDUGV+9aGdHLCzxl
Zd9YG14w8VxmgQ9dmpHgpoUShjesK5ujbNASl7ITwWsd9mKjm0p/SSbbPNPmAOBQRSRlteydBzvu
6nPNb1uWdR3cR5Zpn83KoKsI7qx77GDH7OwyTQ6CKqkjDT/VMZaxB/cWO3dBXitcYXQt3iAvtXeI
a7pdE+rhSOPR0LeuMSgMi1lWyTqU0zcfrsmKKhJ7iQPH/DSgMO17cFqPipVpgXWYEV9dzdB/Zi/d
hEkXbhrHnO9uMdRtJNyyxlGWe+cxbauH2RhNvnq0qm4jgyCuKocZlFPmHiqnSp6VU7MKjqWu0RsV
VlPEK5JroO3uuBOIFxVN9ASbZs+ZC66trdnM2hLLrcvY2k4B8DfCePbaninVBH7WmnK8PiZB9XUy
ZuODGwjcTpNn7NtMVQejNLEtGUX91SSIszKASKx0Tj5wpoyd6zrYmby+65m1b5qUghQLctK04L86
+1YCus8wJ2+gCsAvL6KEytEJ9vRa2hHPeMlcGLfdhPU6rRuLjUf0Fyvz9QudINYL+coQ89mElRfl
irFtrxJiuhnNCtg24uoppdzJ3BAoG2ELQscqNkaGlnfso0ggyVYlHMsc8YMakzQ0Xknz6oNHvyXa
M4doBvpR0l8BFzYxSC0VP0buTIVa5huIvTOGrWGV1HH3I3HzeTt3g/qailldvdEvrY3LmLJeJwkU
141jl6xbSR35zSLLlKBNhdTOVcMASZcDSCecmp5fvXbSTj56w5xmSpEGU+7HG5v7MCP1P8VyLt5q
Oxi2RlLUdyMT9hDYYK0fgJ1DZBTgh+6rASHO7iV4sbT94lgxxkhPp7RW+f5Xo7SjDUYtpplkSQ7a
E/lLom/WkQLw7aZTETSIwsoQUto978IMN6saLyq+4SQcUpiPbduPKzOY5ifkS+fg1cK9tydqlSgu
9qpTSHWBBlFhe5+oBspZhoUAmGU2jA6McTTkynCHZoeGXM9L4AvjW+wpNggk1Onc5tJdd9FDXLld
twoL5T+lwONOIRVtMlVNSvOpO54DwU6wA11bgYhklvvBjJYccUSnL5bRkqn2AtXZeQA6ZoOkG6bM
X8XuRHlFa6PUrvrSK1IcTWWyYRsR95n02wd7EvMrwvnwYIDFwztlZdsYr+S21ZX9bMPqvWMULtex
ZwzmpozFtNL0P9xBHp+4lw+e+tpWaQR4T2XHluDVfWOItEaCtCJ5rD0aePkIyFAuItITlynmlLVs
XaN/mwD5IP9zuN5EzphQRBGPd3CkMUy4MvUhJvNGPJQJ1nHsQCL8DKwIf04sLesxDG7mmDg388ck
BnQ1GgEXaF/NDtupdpY447hIjbntXJrS0lfMeuZVDHZxNxlOkUDMj+svM1VJFzUnNXf52lNnUxsg
9eNCJ8UubmvrWUW+OEJWw+eYQ0Ej/dWhf2IUwUKSTEbwLU7z+b3yeXjW4Py4e/ZmfWtDIc6B48rm
Gjc3ffbKtw3aRJHF7ASonuOdNu3gGyPi2wLHQwSFNnvFTyv2ttXOZ1MU7gF8lrkN61wfWdvZgLRv
fmrZNdHKL9n5cDEZz8qIqwdMz+5hhMZ3kkPbw7OIuh+6k4C++NrSW+35MFdq6uO/q4SQR5N1K+4Q
WbJsFSn1Qs7ugcxmvurdMnuU2LD+H3tn1tw2sqbpv9Ix96jAnkDE9EQ0QRKkRMmSLLtUvkFYtoV9
S+z49fMkfbrGktzSOXPRV31RFeWyRIBA5pff8i4XmolF2Ap2/3uVYRIfrNgxhE2hV4fMFjM5Wly2
X41G75JdPIj6jhKJ7jcS5J/y0fJuwdEUoEqE+Liakn9J4lAXj+1DjBcvJV60MO5IRadd9Lk+7Qae
4UfQZP03TqDS22Ri8u+11bCioCqlme7qLrkZStHdgfBwmB4QWzB8H2yguXrf35SWKC4bg18yIsCn
IBTFjTtXdBP0pRy+oLKAe4NujOaVN3TdPhJUJVgeTsUdQIs8CxI/M/FUjur1FnsA3gjJDS5jqXvL
cKs6wtJN7jrTaQIzn50A01RKDbuWOykxlV2TKfpQjot7wa/FH9jd2uOMz0zAHx+SaMx3Rlpja+Cv
3vUg1vVmmcvvreFsy3wAapPU+FBl/nLlIvv6MZ2sKZS1QDg98T8uuL7gpFwoXTxal8e+08FmWRPS
Npmpu/dAlhTjR7B5FuUxU7CvQUp3036kfGVCM9Dh0BD5PPak7V9EUrs3ka6jHWRbs7yzSeipBAoH
HXgPI8oNOjHNRTo6VrkBmN7hsjDLE9PVb7XMzXzT9J3zIYlNcTW5tX070874UgnElTY5DkI95S7j
m2RgNU16fCCqogueVh74S3oKuRzMp6aKsEDsEMdA+6HutDSg7Y4GYe5MSxk4pAiXgyaqP62YIysp
fVKWhA5nbpgTdhVMW+CeGM1n5qn9seT5IjLc14c5kd4WbQJr54F5q0PdcmxO03hmaNX35RfXipDG
j9ZhV7iL9wRar7tEZgwRbI77v3RAORLdvwKrZtw5gPJEDomsyJhbWetABWMayXTZmSB6oaMAxmGa
Q7u3cb42jl3ZCBr32hGaOCuSHgnW6/QxrvrZIcj5om2gN3XJR6di5gNcfbpPxWx/r6dlfkxJW+9x
bIMP5sLbI/5HCo7hZ9iFr9gNfmlz5pcKZY+dBzGPCq+kxgNnTDAeB08wh8l7i4Mm75OrSdP1x8Jy
vBJSIOoTDF84uJbKd48RfjyXfCmUHziD5yBpLPTuHTDyYFPBMMvOaeA3xWbVYNRTLH+2Xm4yt0n8
vWk2nPlVmwClcXXcq+vI1KJtL9L1akiRWyFFhakvfLe7iOcO8JaTL+IbzmTYoLs6Ez8gTDWnlZk2
SBQZ/uJcQ3hP5IZGG9yDLOEU2yD4nY0b1x2s9uTPM5fJczsGXFTXflDiN/qpGCVzFLPKsaMUc73p
I0070mQv0YuWnfofE5sOzdbU/MTM1ipA35lA3MvKcb6DZ6uuGyaoCCmY5C4FxyX0JI72Y6+XRr4F
jz4/0G82dzLPtHvEkDBP9WBFDLE/wxZkPribUj3fzmmhQ88fze+5jZYvYhf+HsNnvPFsFPSivQOK
IPBpDl+upW5cINkzX4N0w1DJUE3yMqkRsAey6SFVws4azZ2WTbe2RmcUmDTVdfcwkIRfLFEFoBDD
XKiNRredlnb8YTROdjWQTlybKjrH64JmptCrkzY2JhKc/BdmLzAhjKHTH3QgYtcdxIYrXBTMXd3r
yJMiJQlKDOjtQzI0660cx+pUo+XFGB3Sum1G5bEwhP6taEasmRpPnsoBSnm0tpkMmnRKtxiSrt/w
lkkO4OXEUa417kgDtoBTPcTO/2CD/ilTFQHd1rDf5DP/R/X9a/m1+sloTr/Vj2CFjh02K9+7X7FC
f3/ST7SQb/0BMVX3XQMRBGGAVv1PtJBv/sGJAXTe9k1XKNTM32ghCFz8H5Bm0LTA8oAo+hst5P4B
A9p2fXob1Lv8hPGvoIVeMo096BVEad0yuDP0G/i0Z3Chrms7yCOzDJOJQJI55WPFXGKHHifnABSn
PeT9J3Ay5CN+/khSR2EHWBi8KtjgtAZ361UdPUdMWKMp/TzWEE1/gWD9huj1EliobtGDqOY7ruCJ
OP6LW6RedXQjj2XoldEMss8Gfp3AhFkS/zS27VcO1mu3G7ZdbKIl7JJX/n/dgG35Jo8Kc4sXmD+o
lY2HSZQMo5gbAM+Od7BRgJlNI05DAsEQRSiL0TsdwCxsMoP7ePsWFHbyF2jV+RG4qCoYNrLU4M4U
D+8XcGNnp6YsyqIN5RCrYkHcD4lznbbVe2ohLwh9/7gQ2C7dxuDHtF58VagBXb8sdRtWNWQ3/MxA
KfTNQ91i64Q6bhosblRDdUOKcZwmeqaRCoazeYs1Pbj6CPaUpVnR1y5zph3wIv2O+n4M1L4AtTNL
DKXqJZSUwDutQeqJM0cgn9XQM2akukOqaUU2z7xptaRg/fEgl9b9q4u6oy4hZdlpG13EFeMUzWyW
EDhScrVEnxiesFrL9b6mUbUnJZivgUI/Gdaa77qxeATh4G0LGV2vnv8D+bk7axV/vv2GFNP8+Rti
S2D+BQLWVopML9CvYq2gXKTw5xwr8na0zf7KoggKNG7DCO0qI1EE9UQ7+j/j9X+pSvASkMobsx3L
dYVHoXIOI8+XRtn4oukQNgs9wFs7D33Do/DW/kAWYW5ji3FWKtYxqKXpXMJ7oJPUwScTHnM0v+CM
LZJ4P3i4HDiCPXU+M/2ILKZupyUssgjgnW+CIafhYu7efmamwiI+f2gABj38bVjV5Mz6i2WtQ/Ee
F5EUIVae1Za5o3PJ6QlUcfTvENcjgxWQyfqoL6+b2UNR2jgqTdCBfswmKt3jzwBkz/vaObnCBW7R
DYBP0GPeioVvQ3cxDdAf/Pb2fb9+17ZrwtJ1AFiiaupzavy6G8HnazqwlCKcNGltbJug4OEf/fNB
Sxet7nboocTbhfne/vzNA4P+wPgKbp7+Cn08mNARBl8WYTR2TTAqRXs/xcfg7e/3AkqtlhQCcei0
ejpfjoDz/PtVBRRUrS2KEAhQFQrZ5qhFJ49vX8Szn4tg0YblMghpmMBhEW+A4Pz8MnUphaDdBV/I
LJ7wOZRQ2zsotzGMUHoRbHJfmzhbRiW7b6xoUznFkxHb6y3jVpQxkLOO0EcPDHskY0W6aZcwuzoU
dGD3ORPLAD0pMi+MkEABLnvUPa5NmPB4cw0eoh0DWT2dvb1mTf2OHJMMsXZCfSa+OcZsBkrbfYdR
JSOwxDFOKOVWmwwTv60f8ft2i8fIQmMUPW/+q6XZdMjiuEYiNvX3FRklkIrGJpnvPuMPjGFxg9Jf
1GeP5Zo+Opl1i4NndAHqFMyBlT1Jc6gPKHRDcPKrgzb7ejCgkLIv4ATKOPJosxNz0bSEwDfCNzpz
QauYdsvYFNiyswbtPP7Urs26Hwv/PmFxgPSkphbWbZUiUz8lpL6W2T/QC/GDSUXvZcm7P5vZQRNf
o56b58oMcpuLFX5mfzWQ5KczK5CGnNLHDovrLe4aJgZdRYtjifOlkmYWxENp3o1Iem2yFCK1u6KG
IYrsyUj40meQfKmsGuK+v5Nm/oOqi+48qMV4mpAC9Qjc09BgycMBsqW3D59Lag9CwensSPqBn1je
1vFoSwx2l+yJZQzpnfQRTV0gba1LOdtxAhcLwoulXZ6covmYGf59SyOWbYjcRR55SUjyA8J2wEy8
sHg1VSfv3BSz77IZPpBghJGoHhm+y2M34J+qCcwz/Jm3WS4ES9lmbuAVClFQPFU+kCeYKDDmRiqO
/Ak/bD+cu6XDKoIv2k2lw5DrKoIjC7Zu9LamLq7ziNLFaDkDcsumsUgvfRs1rHNM6LXdUpNf5QaX
Wsb8SYs1VixvdhExTSqqGyikzucx77NNFXuoz9ol7tFR/MTkBXkHJh6KueJttaQ+zQK6NURa8BJr
+YjHQvFhwOEvcEfN+4gk537NkkcUBepDsugSTyZxr/cF35H09ORmA7mVejFkBtcd6KMdEu78Sa3d
ZWLZ6EzhN11U9HDU0kcvUsVnbN1aXuGH/VI8evqIYzor3OjZGueFixAACx9zMopwQAQlPqeKm+OT
yCRANX9ugZIVZhjWbddLqMsjySez2fWqmnlZAx6AGwZhkOzKBhushBVkGbz+Tme7NEONhK45JqcJ
U7AdmFS8DzwWLZa/j+cb53bJYpAN22caZxoCP/LSdKBYD/7k74deJ143qKEWImmuat9vd1CYzEBg
vbBbW3E03DOdmglZ2vtZkM3jCSIbKsugkvczHeNNSQDTOhWwBB4/NNFuWbr5zxeMUs+tWbQPNdbq
G3fOnlr6m8ibZo/ncMFg+qmfyaOBM6L7ksVcoHPpaRecII1L004CxWJOyUOkGCAfWsmnyJLFZkRp
0nPM7FTUXr7NW6ISgSrfuWvz4OCVdz6dUMeBYRTzBGANRBd4ij3hrBzdmFm9L0mSgtRd7Z3sqmaP
Kc2WePq9KggmlsnKrUi6NgyEPnUdZBdb43NHYm3u1ryk2QmlKB578isVzhhNE/IK9/oclAaH8JL0
3UM2c2/p4EIxRKq0LZxb6h24nAZbxfWyx0VLs8CzJAaNIy/3XE0w9BgDrEY0uDws1lpcn78h3Nkn
tSXa1LlVR4Fwzdu+4cbO76Ax/eu01HAqqqCC5dPJizMnMCq1bMCEAWl2SkzP5YOOP+LJkdlT3sQF
cE6WigQK9jPSeTbBBKek+3pxiKjuqgGF86cPnbf0tLvZvxk7E9XUld/ybO2A81l00au3QzMcGtZa
n3DQ0rcOc47N3KzzxTkSp7NKxNwY1GEK158zPt8uq3cvCtQKcF2pXO7Em/fdzN96HS8ALmGzT2s0
CbS8RELapxXiAWjdIh9Iv0PniZ3PFQvRGjrkJM+569waMtotSb5AQKAvmS88SLXCsKQkQW5I04k0
+xEDzM1Us+ikT+BB8BD290j0wRO7Ci2fhEK93S6TD2nFDhcJUZ8qqArbmA9sR6qCc/wtVHSM2qQK
K7AiG82v60ObMZdUZxz263RMgCYCEGADiTU/wSHIQJISbjK4INtzOgwMv1BeSvmVRhvsk5609UGU
7G4rIbnS5/zxvFawU37MvOSpWuf7SId3njsSibeRR61Om8gnLuY9WwAnoxyHCzff4u6hQ9wFPG/3
EggOPX84KBX+OeNKoxZrsutzgwnxWvJzB8Rd2yaHosF/kOOkvSZKtkxgk/5oTzR/Ogfhg9lKADgZ
qw9CZWIQU/swztveRqR2YvwaJQ4i380ao0qEgBTptJ3uRwMeRY+TaQgijlQDmAGAg4eIjup+prL6
pvn5+hHAenOJy9G8jZv+IwO3OKTOSQFRGMaDbhuMN8ulIiNmJp0MRsREadUPIBuxDKdMGutYpQbN
SGvRSQRyAXjETOtiBvZEEzBfWszpVQGXJ+TJ7SqvLSZFewHf90L348dBK+ZtJswuQMPPCuC4dXso
Oesl2ARktCqCvSrzatHk28RI+ZdHW99B8+KAEWt7nQK8QC47S+lKFQymQZMFUG9BcRexTY7SjhRo
zMyRX2FSY8of2UrC1o9OszHaqjhgeNTvEFg89n77UEDa3qCMsW5Gy53AlTMshj7ShY0B6jzN7IjL
Z3xYz4epLiDEcwX0N4xhLwfnoqjHL3ERTz9yCPyHsvWi7QTTI6CA+taIaZfFy7dhJnnWjISgpYFx
BIeLHgmmbgGrQUJHrdKNa+jY2dN01KnhUpd+KrqlWZIFVodv0Ij6E8nzjQaaEY1N0kQdFXWMhHde
zDuNkyuUvS/Tmvhrj9MnQ58upAth1UtLTEZ87UfjsqUFrVy0uA2GDoP21emJullrWMd+tW/h15uY
gel4NFrQVuiLYtA2INqSGtqhBf8BbL9k16rKZ82hKOtwzwm26ZMBkmqfJORPBlSObV0lyyert1v1
hldMYTiBQHdET1Om1YFpeMVnXM3sS3vVH0aTUKEZ3QMUIFIqpuDfYsbBhLdqQONN9GFekwQn2KLu
p5yMSaeGyzeZZhK4VBy3tfxk6ZxzMcFBN5x+p421Hw6N5LdURY/oPuHAYpt6DYkMXfpba/aYU1cw
2mXJusV1cNNSMIf2ND1iPIqTTDXeJh4rJvJLLG+rkaDJUaDuc/T0W4PuQ9i5BmUhp/XGJ80ejOQx
d+oHPR/IkR39tgP/u+l1wQpNuvnCMGgMp7qAEyviG0xLT81ifKGAbPf66MjLTjflp0HL/8o40+Je
hK25+BeTJKiZU5ZfZQy+d2A6vU3n92TXKpyufble5QMn3uj1DYBo795K80cULE4kGPPNKmZJFmhd
NZK8Bn2BE5bGLnUj8NZezVtorn/0zQlGU7Lue7PguwLpv7anLLnRpdH8leo8+4o0eWfk4ljYrLAG
V8jDoHk1CRbPtCyUjrItvM8YxEoYNul0X7YauBbJcqPpPkIrQmQ9h4sHaB+l9Y48B9We+VoDhjls
XF8F6ZKMbxwbcu+O2Sg6Sx6FztiEVYrXD5bHhyI2wkgfuiMc7qdKS55iTnspOYc6rE9jrGPwO+VE
RwcB/DbpTqvWaswyuY5s1HJicgKKa4C21qLtMKH00AvgzKyWGr6sqlrWmQYRU/8cRKl8qBHQCMZp
mD7EDVsKRSpedtVXIQYW0cVCZ3Lj68X8IXf7/K4dcMBiGrDTYtDbM7TjfUFFvzufcujhVqd0tEij
bPr5sedjtNdwmcJkDc+gtL8w3Uy+yxRQIF2LkQ7IgJsB3XYQSawmH4L312Lq+BRZPukrQ6ASEvmp
4NQ7r37qzV2Pkc8FxeoTTQi+VaFQGkyHfROvOo7JLuLkyhrth2pUOfbaHph7jFcOLmCbJVdnYMz6
HGpzDDpyKIJC3NwiSMUcsfcbBp1aFpg6KPOUMEYzMke7z3SDHONDbVhx+2yaSzAGEO5bLr8UHvkq
ggvwFcwPShECsT4Buh4Nii2mG/6e1c4RN/CKxsq+PZ+9/sw+Tezo/u3C3/lde8H1lBUNMHldfykj
iZmbGONsyUOmLhTiFg1bp+8f2oamYKajibRqRs634C33KzpJiVkOhJrms9P+6bXNve6lBnuYQlel
GYPQtR06mvf5GN/AG1gDqxTaAUeIYZtMMBCbabxxS63bml5PAtzHn86NzHONJAzze9qXyZM79ygw
9kyfAUSDR+7VqAiAsNvM5UkpjVGUqKRUUAP1FjFEihyJ/d4h94Ld9LMIGwzLuxvQBdEieVl1rR/Y
scoCE4wdXWrerRN7EbQ5Y/7XW+RMBBAsNwWtQIjELzpSCADAXWSnwCShpvTEFF10Ax0J1yTpwibh
c3oOvPTxA6w1VJVE0vj2a/1NU0wZfAomg8xU6ec+7+ZYntc6qZkPYSY6G7jmmhw6SZ6UuC3wPY1h
VuKOOnoZqfVOu0qxql+2ESnflTgeU2aTXtLzS7OzjSHN/SH0GLZtHIL6NoOXc5dOLjaca9N8GXAT
2EU6ppe1AjKP5fjRb8wQrIjx8PZjeEG/Pje1XF0YkLiEYHm/6AMP5gBurZ7y0FZBQDUM7J4tjXgL
ygQKsh4TXd++pPp6L7qo9EcdgYEu7WcS7+df36p6nXIzGsIusrxdAVBu18b8l1HU93MHowq7pWlb
TbLATmgsD29f/Te7mTkBNwB+7DzKen71kodq9RX0xdYjGctp6ASwjLt3VvhvHitdZhOEm0ff89WY
itMUcie5RLga6CUMwC+3Mpu/aEt33fnFX0uPBMbb38v43RdDV5iFC8WfuY9adb/MXNpKxqQlZY8Y
XtZdMt1Hlai35ZGQQCtn8u6RVcOiQKd7Bh7/sZyLJYSr12zmuB0QW02/r8Xnt+/J/c2bZo7oOqgL
2TSBXywuqNoy9fWGPZZnXxAIXn78TH5z9M3qYm6v376cmjK+WFkOICRh0/VHNYzC/PkjGEz401GV
dyHAIWXL7ONX6lS7OrJRnSJr3hij+9Uusk+NzhRbF59kim3hmE5X8NO+994EV8kBtfD2bamp7Kvb
QuXAYamztaFTPL8t6J7NEou4C0tQAdB/SJ7dllCDWB1Hpmkeh7o9JTTJ/rT6ptl3Na9IS0paulr9
YMiZxhR5HEL/ponpM+g74VrXk9HLTZ9l39zugE7WvF1tUhA0wqzOusXv6Ql6BtjNeMh2Wh/vEtgA
gcBKN4BVtcXVgmobhC5EYDBedtlDjrVUba1DVoa7iQB5pCHBo1pZamx3PtiyVZfHt5+N+frZqEky
kgIW0hQIVLx4Nr4xzj2FYRNCMMZR2mmRJ8F/elNMJX0xVMYCtNpSWgcl+m3jqJ+/Jq3VAIN6ULWe
oFULjw7uvURLRx+0naMzJRpV3rzmZKUdanRXtCTyjfTohMblu/HsrGr/PKAJDBZM2EuOy1BaV9/x
l51HL4M4L0k2SUqBBPuetqWnBiRGyIfBRFUeIsUJcUW5MzIBOr1I93KCU/P2o3y9+AWq4iwvRDRQ
GrVfPEmsPywgGXEb4jJ/YU48GJOVkFaj+86FzNeRhtEhZhR4jujCFC8jDVOQqDWLvAmjiq5gRt5j
LPm6b0VfPRVrR4dD0JVKVXcZ6FK9qbBFQXnaXwIUV+Pt1CSPJiV8OjFvEiX1HnpmTzzffFermrGi
eKe/fZIWs3mroA2nRdQubz+t3700BngMQB3Uj5xXk+OKytVEUa0JE7ihIGdRI5bVjOolgNbNXM7t
zpqG76peWnLaT0ObPC2l907Eeh0gBbAIJQVvonH26piA8d6JxjCaULfrH5a/IBhigpcaCmkG0/Le
1czXEyyAYAYcHVTVDB1lxecL1aqN3kPOpWF+iURI3tTLVo0lV0D5ATKpDg1cEmqFhdwgDBN/KPFe
ruc6v3IVKsnWYUZ4xnJV2O16GCm8NzkI3I2N4B8WZHBgMmv68PZren2OcseOGhSjZK9gJM/vWDqz
QFGMrSU01DPqDggjHMR8N+jUT7SyISrrxTtDy98k/FyNFaFDFSZsv9xJBanDVLcmPOeMxmZbWzaF
+IxuZ23PONX19FPjqqSiHY7oBLuXvkWjUvUM6bdru9Ks9W0KJT/EHbzb9jnGxywAAzH32Ni3ZLMN
nF6yS8puBbMyV/Ktc0+kMiicTMbP+16oaJY69GvV+MWGPnyLlCirE4T6ATCuHcY5iulYbXwqYIRu
DI2hHtRT8H8MHfYJHNfAjiYkddWEEtPM23miT3KebdSFrWM24X9TlbCb9lxu1plQRF8sMOhB0wAO
XVeW4duv8rdhw7Vw3ODhohr0UnCr8VYwfTZhI1765AZHH5oClC9707F7+IXYLSY2RS4aMY+0zelm
O7zoagJ6Ng1msatcOV0I5GN/xnqUehiNLqiagvpsnG3fm3+dR5t2Y/hgfkp5UTLuvoYx8d68WS26
5/HeI76SvII4QUXaeRHvZWwzgpWiCyvBYQzrtdqih8mWsJPxMpZ+CTdhLf+yvUhsLTHm75yZ9uv4
C8UdSSYwL2CNEIp4vil8b879aa5AsRZM0WpTzjcISPY7r6ATbrW+/blqnDJIrSQ/DorMn9uckLNG
HxuOBHVjjkjuoIPmjleWKWcXEyWctwGj2190Y7jIl/pBw4otOM8faG0Y0OAZXme7JErkg9OoaYBD
kz2jKYkYkOrxzaqduzbprWwnG76Ss210/yRHhXYFcI8gEVGljP0n/mHoUWj6D7vLirDyANjkgnHj
O8vtdWYB3xHPJIgbiIs7rnqKv5zKI7O6KkOoMWwZUpwHBKWtRsIwz8Apsg3XHi/kOF+PkIUAjKdk
DFH6meEB1u9qDLMqUGYjfSvgtL4tVHxr3Xs7Q2Ao6pu/Kib623hhFiH0cgnfvvvXcc8zXTIK9r1O
mfqyRoKB3XQljZdQ8+zQiJgvqlCRL7Qjz92oAhbc21d8lTwL1hT5KUUZMAcO9herCnPBaJE5lSCt
7WYDWFx59HAcn2cx3fn1goyHHqJ6LgOgkUGNAce+9TYW5kM72SIW4gBmAQxNzHn77l4elOebc8hr
2W8KNaT+/peXCSY7y7S8wsE+aenRSe4BFV6mALynQj2Vf/lyaouDVLIMiolXx07eOGih1nk4OWrV
ivK0aCRUSG/4AbXjexWx93KtCmIcEQVEJ0A2FNFerNVEjkwbZZqESZI4Jz/F+yexpdjOto+sVe4j
b5uTkaRVzJlBGnpInSk6GIZWXdu1Lf6c7NK/yUbkK6zhQ4dz5651e3djT2O7m9ijW7or3SUUsir0
JzSOm75KT5WV+aBVSqaba1/tu5QPT0eJ1bam3aa0w4/ZUBn7OutQZ4Iqu808rzlQw9jomdTptLVj
Jwt0FIiPM+LXdCTbnYxbOyyh8V2A5dCYqOQfukVHZgc4WCjwpkccTaa4UWrZNsry+AOUU3MP1X3c
FpWHQGHCXySm9mg0NFONqR1uFxK1fVlEGcKQVGoRlDfahvAdBnJu2ODMqbdVXloXAFQdcGC5n21x
fakQD7PTiyGT4wTSAkoTHoRWaInWwyCZe9CaKKa/+xHa0oc4Sc2tRnf40nM1mJ8QS74ME8rHvcid
dzaa9TJRR8qTJAzvYuWao1OvP1/LiEpJXys45UFQeIdz3WMVoEaqTmeyTS6VmaX+oWnbKoyayQ6s
dcFOt1EvEPHSrSd7WOEZ4jobIUW2TYvkW4EUyd4DerjhZMAungW0WzQMN5HCYRBeyWrPEMEOVFdi
71mrdr/Uk33y1cdndf+hT8x7R4A2mWYXJIkzWLtBlrhTZp33TsPp5eEF7I8NxQ4mjyHQvNS9JHIa
jtXmHnInaygTiI5MYt/evS+D5/kSAoShskAyXrnsUIU5NAJiD8BA1mzrkfbrKEfKDMUf7Xqr5dmg
Wfb2RV8mBVyU2GmT3FBPEDZeRKhYQ47ZTaTYt0gF7Bh+gYZf9ZaxW470hMVIT7Ng/NdSR2ejz7t3
2lrGy9xeKDVGcH4k8PRT6bg8X1VLi+5aVtYClmKDkvOcdbxtaz2r2JAKOv6x8XsvJNrd03bIw8J2
x09vP4IzAu7XxOh8D7TITWoZQL8KIP5rlGbbSGFKzd1nbq5tx6XtDqUNL3rN9W7dyDH10U3Qu6+z
vkbXPEj7up5BnVa96X1E2xYS+SiwOJzsbD9gGvugd4jsVW1Hdpc0+xIr1btpWbqjgwrNsekTcWpb
2z2JZmo/mzGoBAxrDOQP/f7GEjFab6NWvJN8KSuSZ8mfIIG1EdK0LBxiLc7m599xSXuEXDhC9wO7
6jRZct7rTWwE/liPF+cv4eMseqOjs6KEsI2AwSNuDDgWbQsD7MhKCra16EUEVhLFBx8lja2oM419
rXfYCsOAAotx0Eb8HQcPA+80tm5zJI93jVRiZigJHIrWRbjIWT249mJkqo1ZrzIdcJByhMDUryB8
ajVjr7R92eDQIJVTN/zkfS7b7nrmN/eNOwKxSOI7qI4afj5TAae9QTkhswhCw4UzDdysjUZO3Cbj
lZmK/kFDmODtJWO9Oth5nDThwVQKWsHWy1qr8f0oXambUEOQ9E4GTUKrGk9ofHwscbzGftc29mtv
oB/nIrth0vEKMqfxDjmevBstpXuVM1/GiZltllVjconomf61ReSQ8bK/XvIp7mkc64GJsF0daCQN
CAwkbgiR69uaNf4lVZ6O/jmQPafv7H1rok8JpVAGqA98hr867MdZuy9pSG9zhCXeiRv2q2hlG9Tc
7Fh4V2xg48WCylCNc2mnOHtj5PD24Ch8MeeJIRg3HnGCeuZuqJED7ycU2i2txLR7bZNLFO29w2LD
X86SaNiURV1+QnEeeEfKtsvXzkH0z8m0vTk1LEw31rYScNxWl6wRBOqywEg9ZG90z0AkZQjnJTHA
Etgfp9F6sDWIUosvPkZJ+p1aZ9g0zKcuy14ThxjQxlVcpd5NTz65Swoo6/5YUI5XSbMtp7kPXXoD
oc3Ib89gkoU+csnZL6x3eji/WztMLmya3sS+V0khikYJM0rWDl6eT7ANvBu1V+SAMupkxOM7bVzx
6uRCLcqxQKjRyTV98VJKuRzoVelDT4QFTrXNmEM/ACxLLjHaMPCKKee9pUfZdeL2yaXpSQKeJP0y
Jh76PLZk8N4UBUwT/xz96DTF7lW0Ot3eAOUzuxdLnNXbFn06fgLIKz8bNGd3Dp91KTOOD3NiN5O2
P6FbsN6aynzCaFc4X3WNjIDFHmgoCk9Zp7s75CfifQIk/tOE2usdA/9oa5jJeNtggYLMEziN3DZo
cSGxtIs1ShvAXP6RiextDz/m4OcLkQMFHJzTK3GSsCuuJp2w3DV5vu/U7TAxLVQiPn5yFtZWN3Ku
obTvwdE0Rbav255d2GvZtanXuk1vTf+CvwqyGqPBODtJag3dkpK28xhr+5YHuUmE4e4SekFkoGyI
9Z2N9pvVwiKhF6Pw6OqUfB64O2QG8jIGFetJQDmZw/OTjcPhVCP2IBw2xNuh7fX1mCqCSCfFolB3
Xlbpbg4vWVvxPyzKkgSkYTcozv4RzJF3SFanfWc3GK8TS8q2s08wBS/DPF/d0S9Fkge8rTXjGCVQ
UB+7dAEZqjwbT2nJIKpa9eRy9tHzjzt3j3SQPMiOcOHmrbWrYcoGYqoYBUwiCmYq58AfOKj0kVet
17YElGD0YdPyVVK3lndlR7h2KnW4o3DJyZMWN5g/fl1UGMHUEIUkRQJFC+Qr+EVkHlxQoVmdatuY
3uQ9Dr/dcUXgtRiTfM+U4amFh75dJ+cpF8VXM+HeNb2f92hdrJf0tcydMSCl5dfyvltZ64ZG5D8f
rU1OqiW9OHkAUWbhnwHg3gDkC0aE3eTDqQ4TluBlnRT6JfKJSqFQnaYlrO64IS/JU84ZlHvWja72
6mISP2Q5LI/VSnzLR9b52rLEc4m7E8hizp6csIuNSIvGca7teW4WthXcUIOWEIKRnPW+ljAFWDAP
//m3Besd9Q9tL4VGNV+DDNkOaK0HcPIXNNP4hCwxu6Od5oLNQrhIjYl8oJ/xV8IB+pj0undltAzw
B/xwjn4fewj7sEOrhB/RYzKIKvIxLUc8OwDz3YeY5Mjr1ABFVPVRzbnA19QcI7setXXdNqPR7Yal
dkM4Sv7RLFOeXeF4YbG6n1z4uSV4XfREbPPI7hxPcGogT0/smthZvBBdP1KWlDT6vN19dEdhQ6Dq
qmmcAo1PppOUPP8EXT+Kdl7HeXf9t2nCqwt9qxmFpDGw3v/zv/9x4e3X/uuzP6AgywF8O/yQy90P
1Cr6/3RgVT/5z/7lv/1TlE4Dj1rDVfCS/1rx/T/kUH39lnwt/u03qu//7wP+QeUUSsMdlwPPMh18
jpUj3fSj6//9f/nGH/CAbNiJhiFgNDl/MzlN/w/OU5efNmFr2ox3/mZymu4f8F/IUiCAkvjSnPpX
mJxwzF5k0kAgwJfDGIUI5jk0P56Hq0ERuoGnDsfUcYwrp6j7rw2IZbrRIqxK3TvW6yi7XYE9JaKm
+DxtUC8E4tLHLcq5zQzDXfptXW1ta+0fOImAraKUBU5H6neAzLZZXgaVjXBQg9NqEK25QAvHxw0I
LBRQwckYTwYD8x7BPxCaTovEC7m6PDjzbH+zOu0v9OWWnQPY/EM7o1+4IJi8qUwkCwTUbJETC5vc
HT5GrVITRdSj3rvJFIhUP9uytwZYoLR1EPlMu36/puMp6WG55DAM9+g3iYNvjXeF08UPTGao2P8v
c+fVE8nR9v2vYvngPWvUOejR/UjPBKBhCQYW2D1pDWE759yf/v3VwNrMgMHeuQ8YW7LWsF3T1dVV
V/iHXDf8q8SKs5tSF/ifFvnOLtPYf+AVtdcVnYg/INX76iyr5KVD0ehEn0B1xj5yI41lTIDv8wy9
q66MEOY2tOuQJD+1+oMMyMAlOguIa3cC9z9UAMhLskK2hqw5KuyBomabGM256nT1NW3G7GuUDLzT
SmJ532ojL458rTMWJpWS09pWBvBinvetold3wJwOMUZ4audOnRLAB8iCBefhcZQVJ4jsK8vMNpAB
1U1KExlyCPSNxKyABkvtqDhv1Ky69iMTf94WxVV85f3r0mrvxt7vUTmzwuOhdkZRFqIkMbPazjls
wvSLj9LprNJQ7PE6J7iDVtYcaPiSubqaeAcDXaIDD+Hp/apqtQXGOBc+prML2FYzemPBHwjX3KsC
MQafuLjS0Cc+rcYkPJxSCWbKiAUh9CpwbGa7H5aTdBqHiFYDxynKr03M9MYEGbOub1C9s4su2Dfb
1qPBbqCBTdf6W6cq4ZWEvMx1GVFIAcsjB/O8K1HyGFDen2q07qCVasd0xykIWFaDMxm+VMi3WedW
oERfM7mmuRYjLoOWjONhfktDIFmmjekB2U/yeYU018xEmgKQvxNpX4o0v3ScHrx8oiszPRnjFPyD
k4FFLjtLRx+rL4x5KZVoyWp2Kv8IQszcwN7YHBs62o8XWeDpCe6CqX9bQgYEoISQ2L1mSs15ESFh
D3w3a+c8s76daZXerVAWGlzDRqIZZpIZfgNEVB9WHqpVwKplmaaTWS36VDVdRUFuQstIgISDkool
H8yXq8ZUx1t6kXYzQwbCa4Aj5OGhalvkntpUxZQwR/x3l0VtaSdqqvQn/TBJx1qagG+ddOz8NESf
lUuVgEeZVdgc+fs6ZljOTddkpTuWQa0sEwcxEdTGfbU8GAcFpftZ4jdV6JZ1bchntpgX9MgmdL72
I0g19lUN10gEt0AFPB7KLY10iLkjdkAY1rttE2SgKIp+yWX0Y/ywy0M7ttPxTIGRhgiQFXTKmW/Z
wBgkq+nnUY+hHra3aG618oCOnfwjGstxmcVg8noOTTeXaDVQkFRnVamoEL9qdLRHbzolzgtmqYZQ
xjjpzX4YKyNQVNgOSNiYPYBup7UuqdK7KP0ows/ac46kBDM6PfIuidP9UxQWb9QCv4DYpKWuF+Cv
HeNBSVM36yq3H/zsAMkv9ChrBykkgtMlu2l24qtadmSybC6wAJBcc+jieaThAJCUpX0Ac03w6gsk
yEGuoIqPBhmc28mzcf+R6xMbD9FZ1qXllyToheGXHjzoXZ0c2LiE3YSNkZ12Wmwctp1g5Dn5CBcj
QJmxq/2zGKEzdCHb/MJCQeeUpjxgj9hAGJN2rUAnyt5XPxkuEXrDWxBvRXds+2lWWlZ1VJgBeBUn
9xbWoOGClkdIAETaZZkriMZlPsxuZLb3TS/Rl3rWI/uF9fas86hLKU17UgI2KCFFULaLRqO9SoLi
vCsqYFIyCowtZCVSsaA58wKs94xpbAh8gQcaKW5ohkpMhF/b2F1Q8khABOO3lxWPbRuex4B1ZoYH
1ylpmmaeRbV1huqMf+vbEqhPfgJQIs5uaQ0UrmRrV3rH+h8xqzNS7yFRggOlzZxzwjb5sYpCVnpe
HBemhRl1byJJ70jo6CO0b2XNcUs3fl72Ek++0LCSxgZPAmXuI2nSNmBlDGQBtAT1xJBMFl+E+ksU
INaW1Wkyp2o0zHvLAtg9GtOtxPfejyJvIsnX8QjRov7EDmLoBah8XQJWvzQRDTpKDERUwDJ3lBoq
a2nrg76MUbX6o0IuZalYiT8DVzCdAoJr9cWYDsZhoHgavFCpaxdmhOfHXNcRqkO6EZkh2VPHaxRL
kUFBy+3UceJiacZWvHQCw7hvyupHUeLMIbd2eTSYnraP0aezpEIUzjF0Sc8NBIqhb+KDOAAzvsuL
LNtHEwnTFb83snO9QZcw6WQq73iCcG6CC1t6ZWv9KKSQE8Xzyh79JSs8Qg5oclXL8E+LpvleInAD
0VZWqBdJ0/XQlydGBponMNKTJLOWZVS0QFeAkBFH3LyI8c6fKqi/ZW0qtI6a+j+/E45t1BxlC5yN
Tb2cQMji361ICU4cWp9SprgpnBZUi1WEkDElNNiYP0hat2scYiQNgie4bpu3ct2oeplCFkZeQ/tU
XT1xihP7KdgINa/8IBl/645EJi6LaoptG1t35JnhEIzFpCCabF1NrRfPNbZwVA47+QMHrO3y2vqO
QAPaRLk2SlNb5TUvUBQvQWvBpcSQFn/0QOQAoHdJs48qkQ4Tp45lOGudo0sf3KO5BgK8rIeDBQPn
QGkPHIkoPYjZfjGbeV6VQRTIgWurddcsPKVPTYRQ8/Gshqf2tc8JYQtEYulNaSWOd1nVZVeIg41U
YBPlofVLJ/pCpwaL1bgxwEGhj07MI156CEAoDc96ubdA11seRThAIiigZ7YSuEab2v3ZgAZIRUNs
6q9rU4svRpiMqB4RuXTGcRFO9sk0tfE5gtGcTFhW1tB1NK2B2tHUd3ArRHIXmDdxPeag7OMRWLCF
5sFMLrn6zLOgOjmIvrvYvI8HLcf6MVZBwz6SqRieaN1AIG05R85IA85WiSW1BBYqJcrm2omkYmH2
EgFrSzOOdBgxtIZcBiCLganqQLjS2DndPODQc7N3pvHQNispB5KIu2ByABDeBBUIffewkkcj/WKh
PEpIbCLi1nbSIyjR8aiuMWJI/FxoKeqydBHHZoHsZ2PgiVxr57UW+JeoRiwnraIGEWI/rGSToNlH
So6cP3aWNjyVM2D2xk0mFfibajYqiUkJwKbBbdGXAV0UctDsa759GRh2RtD9PYvGY3SpV3mDQGwA
y0mlr3daIFvZUYlDmvZLrlAjMWiWLOhq1xeBHMM9zZm4CQRm1spgM+nOSYeZ3IYrUn54IAnd0Nbq
jhopu1CF5UfgpQEEEs0878Lg0CKUd4km4rncmMl1hTS0NyMBKN3JaskfxqLulgU6vTPoSNktApH1
QlaLu6EPjHlV6XAeJ2j8CmvzrLRKcgXfuLeAO13kARsuSDicThoylX3JDmppblP0mVy7VXT/KOvw
OX1IRr24padEnd2OLUc/QCoDGa+p6FTOYsMY8JnC6BH5dblYjWD9vjUelZpLw0NHkO9nlSNyjH75
TdH84NQuGu00DDLzro88S9AE6Uj6hibdUS5Cnio1u36eKY1x4EhySGPYgvSdRualhsPqvQaCaxar
wsUvG9oAY8t4OjASG1+EsjVOLMTgTtq8dTrwHpn/3Uht/0LWG/0kiThmyrInvENoeWHqqOiZpmRf
lVRLZ3qomSsVpqZFFDH4ymEvl8lR2JcSFFyYeTI6eVJ80Wdl389plWvhUq7iUKiBC3ytTpyJ2yGr
p9xnKhHdjyg9khzSFjwCe+Gfpo3vMJ1qRLSHCuAyBkH0R4Yjyq3oST22udkeEnE3KicjXllaUWLk
Aucu5UVos8NidCYOPRvC7rIH93NtGvC+ENLVWS0mRk+R49y2taZchalOzbXy/AsU/Yl0NbnKLicE
uK+UCRlNuwyJSCY9wejC7rvjoNQNRCbs2voSxEmXzUm7DaRbiBWDKsfMLEV4UNJoM8+8Tm8ukya0
bnH/+YHWdKkuciviUKySbBXodr/sjQjJW9xRvwPwrLBnGcBWzmo4zysI8t0lxlD6rTdYWMCpaedh
24uWNi70sGAPKS9r36cYMQKCEembiaPzRah4zqqoy+FK0UX9m85dTB9QRdSVwryBMr7cJUsaWQgZ
ItpIOqdN5n2LPdJhIeFgvNRoug1Lo41b4qmcztNcH5rxu2xX0ikwXQjFmRdpzkzNvPhY0qPyRG+t
fiFPavcgpxXkJbmp7RvKftgDRY4qaRjBqn4zC1XZv1XbfvTAbg9hOi+kCnhFw2nxjSJ0emn0duz2
2FVDvAH4DJlPp5KuexnqNg4ROAJ1To1+cIpaFGLdQ7LIvRJtYAMRwe+NhSr74aD3wR2GPlTeUvxa
MF+fmlmJShv8xNiqp2Ob3EpWitg/Hknyi32ga9YDNTHlixea7VEQqVV8QEwwXcM9VYul0igAyv1B
+opCanCO+Kp9l2MbfgktmE4FyKiSJxoPCavA5y3EzpMOhl2ySFCszcwvsO4UN0TwADDCkGL80TR+
mszoffnn8I+mq0YOpbMxGtjtLTkAdzsg1vmjaXUUV+tURbG1rmXjdHJCOgEgI7qTErbstynQtDt6
FSNE30gtH8cGiWilNIkdctAqt9lA+4u6iuUj2qTrP9Sw6xCIhHFMzhyi1lEiq7j0pC7uZlUUl9cK
kOl+LmVDihsBopAzTtF+6cT2GBAV1gOAgWBqjusqcs7oeDgXzE922jcK2YZZV9/SsleWtqdl2YKm
vlrMcdgovqEc35QzlAHbao5+vLFU/H5wK13qD7AJixBEJsij/wDizZ9FxZCfoRwRniFK6B+Wklbb
M5w1NOxyEWWeo/rdoW0QxY06D0Kd4nJWNc41zFMEOo3c+qpIynhH/orqZYR1rj4rs9EcWQphRTlj
GKnWNxA5x6q/VWX5spOa8go3hTJctgAIz5CHkfPzLh6CQ2x1jRX6ARY/GpPmNPTVwS2xPljCH0Fy
sNTqH4Mv2+lC6nOM3mWon5Me+ddjn3AUxZ0VuGmVBkDxLTs49mG4xvskQNKJn0OO2G/RbXUDytT0
HbXga9WZ6tGYaU11FCNmEx04rYTLg1/Z/WnmBNWZZcONSoJyQvgkHWbQiWrXMjv7G9pcw2VFvDUs
sO/wXFJk099XBg03PfKMar8px3QxtaxOCNQjNhclwsK8QJRf51iejgdy2WurbswqF1kTzMaVeJj1
Du5mM73Se4c6QkEIFtDhQDq1lIZzqerRUk6M/t7S/ObBLxIJ3GdkpxXs5U5kKuwTK8oYHQxIfNrn
EIPKRZdJWIMMRm8RF0Xjtd9HCb40k+SE8KmLiBpKESAYlHYxaU/Jiz3O/W7S0IC2Szea2uZKN5JI
QVgGrXIgk1rmH/hIgqCUrJcntoQHEUgAIULRDrdFjpnDWSqlJmu4EvtmEcqjtmBD19B+oe99XtBi
75YdFZDwYCj1kQDDyifEcwiLQNOp+RIKCLq1cuJMs6Js/PupmrTj2rZjeQlXbYKpnPqxv0iBLxwD
3ixxkOi9cTzqsXHwXZSzqmAJAX38XjjEbTKeel+H0ikfjbi3XZla1I1hxME1Nal2nHWq3B/0sqS4
uUJXxjQpBY8ZEpQT1O0fuPXhq+GBvYZBn2bJMC9ru1uMildTITakA84kBP3jkfxdJglPVYvyjj/i
dYfDi3GvQ7gR5ODCuJpQq15mKsUD3zGPLMBR+xiSaUt0habLDunp06SnjKridD5zPKTQ5+EQ5Re1
6Xj3+VRAujGq8jKRcbvAhxHPyDZvJOoEjRZeTFS2QdsEyY3uSN0pleThKi+sDFDpBJeSuZaxWQGm
62SFd1InsnHU8cJfjY0oX0vJeOhbAzJ1WBX+yG0rOzPUyrhi2RMKR/qRQmvMHRSvQRa5048x+ZqO
rUkBho5JgAvFBzGXRsM6FEH32jIuCcqrP+B+lMeotQAibLX8EDst85vMk7vztMiH6SUb+12oVwtv
UuIvRZuF57U1zlV67GRDKcYEvUp9qfZU/4etB189kMOHuoELWJVoQHWdfp5TX1iOmlF9QdDkm9Mh
clTGdX/goB0rzPCQ/kBbe0bv7cZhw6JHVfSuUYf3ikV7kSoVio1VVMwgzsx6Q22P1MALD02/SY49
O1IXQAnwP1KG5DuUguxk0ikfOxo5AqdDfQgKrjkECGItpMaO9rmfet8KdW0BmBlHMuff58SQAAD7
kA7rkDS2WGU4Ndc11X3TXWsb2aGqH/mx1izez/HfyLyRhWKSVWQawMJstafLgM00Ti3DBciuIFKu
IPEvSsO/MIqhASoG22q9whUDK1GkojQMtxg6fYEG8/0oKtHvD/JGcs80wbE0NTCXwPQ30944gVdj
w3txgzBKEeTsmxNqUc1JJsrf7w9FCrhdGzF4LNhnw+PVkUQ1t/J7ibMx69nlXbULVZICEUOHmSPN
4dTjYOCjhNCGzQFSnIBBe8wdk9ZIsSQZisXQGC2ag74dHoY0Vb+i3cWyS9bRurKO3J11FI9ELxF9
2MXjvSE6L2Sd9lm0jvuxUdIOPehCKDiXjgq8VKQHFAXNFbCmBKVjx3YlT/1K07Rl0isfpgwF7Xga
jZkU4aMBhokcBHwS6YgtMpNU5CgIb/BHkbd4wdAESxtPiMsoHyn1Kz0Zjsh1bJH1BAGKu1WRGgdq
WVFqFoXtOZuDdIdAL0nTIPKnSGRSjsipVJFdjdJYfCtRrhnnlORIvwonUKdL06jjb4aaFCsDF4d2
kaFRNtxAFWSSjDwxTpuJfPGg100fBDGWzLeVV5jZgxSYLZmA0fo/Gg0qI9GGeRB1dXNH87dH/a7T
nfrMtjPFPI9lBGGWSH31F92IYr3QVGoAIHUcPoHeXfeDalC8H9XK308jnDyR1THQkTcNOC8LvZaM
mxKdiXNgY2wLppbc2iWS1dq6S5D2HVai2ZBlc5Waxg01WQnBq0a7VLteuq8C/FBQu/C/WrLWWqh5
+eFtE+JHyPmL8ZUcUqlEUugGOz52sTAY/ihzM6IbBLl1OU5yfIy4TrXQxlwjytX8sx5hiXkDIPfC
stLxGPaMhkG6T6yWGcm+NiS3qpbLf6BZfmT1Cq0f0UnhpR7vi3V7Be4jx7cEoylY9uz7F8W6F+Ov
+zK8WjI1SdGtUfXSekCg0D4fjLi6mPxJuZGHLnpMQMLN6ENiGeiogZv5MhI7E5oWeWfgjDC2lotM
rvcRf/9V55YYixweMBRIZtCuW3WtopDstrIz3fWMGwJRWDgflM5e7yBiAP7R1wAaZ2szhAobd0TI
uku2cWLSSkSP242Yyvd3j7fuA9tzKqsQN2Hib1Uh68mUQ5+4zkXVvj3Miry5jLH1QJkXH7padPky
0e/DSCj4oCr5aren6glNE+YrwwP439q1AjwFMiMYe1eZZAUqrjJGh1qoOx8M82oexTDQGFQHSWJD
c8TPXxQgcXYolDaSe5eUPD4yp650h7paONFH4Ko3B7JsPnSSARxsDcQkRulYGJ0bIEgIcTeFDzjr
TQPfaMvo0w8OmFc1XZggUCUEToH/aPbWiVxS4kODvGrdYLDpFtZnXl3MaKXMAA0T+ccfsDRf3xzD
IfgqSrgczNsPC9jq5LOZti5YuHLW6PlJ0CZu3vjX7y/H14sCzDNACAIt0hnb2JrEFmGsLMi71k3p
J9hjtTTS8QMQ41u3Igahym/Z6O9trbsUx3NZo5znahRkGiRsSZlDI4b/l5by/fu3sw2Ag1mL1atK
x0KQHMCGby4+lSZKonsW1umZsN00DKndzzspPsG9qayXlV7Z7vsjvro7QeVFapYRHWj2tlg3L5b7
NHqjYpSV6WKfU85x4L1xLIUnZn1Y23/1qNakYR4VYSELwtlagU7ZJZPfwJ1tc/2QNvO+IHa/fzNv
DoEgF+wjsVNsM+PHTI/b0vFNN6iaajmaZgmywj56f5DXOyArgWVg0qKAkWltPSP0fppESnP82HS7
Bmpv51jWOJe4eh+EEQWaKC2vStxAlu8P++oFps2kq5qtc3ISCGpbESLQAtZc2couaBBz6UNEOu2p
aY2HPcWiq6jCtHAZZJJ08/6w4m42+jEMC+oJchDgJ4Wdf3N9DEQFtjEBWZBGp/LncUrpB3Ji3cxa
UuYvwxoXVHQGfkqT2SBfGwzjB0v0rTsH9mQapqLyBm5vXWphoHwamwP7sDnNrKyNjganM28Ibb41
dajfo7JbHb5/22+8FrZ4BWl/sX2Butq87X6arKLy4tEte8fH7VfAmOIQOCdc4ejy/bFevfSWwLxC
hWF/AYNqbW0wudlD0o770TW1qj4KA/RLpdGcZwMtD2w8PqCHv3lnpJIOhxxzusbWv3jh67BoU2L4
0YWkNhoHudEVyITCSNvvmuiDxfPGk7Nh6VsaWZoqMpvNWcRgHCv2JubJGf6sSuQ51vRgHPL5+xP4
xmu/McwWiNfy6JzjDz3gLxaeAJmYF2gnvj/EW7P28k7Enb6YNbxJUBij4uB2zonUEtXq9pcwXL4/
yBs7CwgoOI10kgUpausVp4Ros3eWdJIdrF3CEckSE+FJPDFBqHVdgnMj3I5li5nMByO/cXsbI28t
QaSUtFw0Hlyl1Y46STvEfe39e3vjGYE1geWF1CZJ+PZSwHjQabo+U914BOnXk9IsIhLGf38AEJiC
0QRBZOn6trcBmM6yNJVKc+tGQutR9v6YOnrX//5WXg6ytSU6WlTq0dhpbgb97zsSr5I74YX0wTHz
xq6AOjs3IXSmIC+ICX2x4vw+w48pNVW3s3NpDqaKstcgScdVGwVz8WL9yl29GE8skRfjYdAAj7Ji
vNq3illfyHPMlYMP3tTXpwnAfuB5ikZgTQFi6zWSiN/ziraH2wh4JN573rd4jZk00iL72utqdhnq
NlCgbBiqr0Gv6x8Ec6+XodDUJ+0TO5JmbMeLJLEo72mF7rYCi9kIVGboSeb4wWS+3vhIxgBqwH5R
FLgTW+9T4eR6UNPxc830XGrbfXXQP5jJ12/sZj65NUJsmCnSeNzI6FfJvlqm+1gfFrNQH6sPRnpj
yigSidQZbxtAAtsjefR5Gyri7mRUQrSzrAOESrXs/t++VYzC+Q6IBsIJ5LbN9Wc1QVpnFsOQ588B
7YCOKD7IXd+8E/EyEehyKG1L6I1VWk45UhSuXSH3Wd8NFa7Dv3AXL4bYemsjmaCT9rru1nmfnQ1d
mx8Zvn/x/iCvzwlmisongHOUzF/l4DpccVwWeYsMZ3+/8b9RkPqF21BNm6IOkHZA8FubQYY8Y9eY
le5OAlBcgSwOChoa79/GG0uYOiSBpY5FEkxGdfOJy6DrYvAtluv4qIk6Z2VcfSm6D575R4NsrV4U
jIHaRgxScXUcZL8G8jB3TNrr79/M62eCygJkTMgItqqueQMvt09rqBXbt2OqxGPbHoSOb88RbjpI
bfmu9cJ9cj15GdiYmrw/7OuNhmEpS4uqD4XSNb/pxa5dy22ayGLYzoMpDPsSOST2AkLbngqJegkg
0l68P+TrGWVJmHAQbF2lSLK9H/Rm2tUOQjvuGHnOySCbxVd1DQUXoPD3h3p9BjIUQiTQozUSgO0o
vLR6/HbiyHD1wkEvKWyBHVbmvoXz0KwyvW7//eHemkymEHKtyPN1eyuO9BzSb2q8PENvEdKKeXj/
8uLd30ylhBfYX5ff2uH8fpQqr+HyNH+TQyqYCBOAsf+FQUiADaGrxju1NUgrB8BkqlZ3QZm4qllo
GlrA9NA/OBReSZ+ArqTlArqWPYjpWjNVXiw8sMfFgM4n509RZP4MN+P4VIfnelyMaXxQSDC7QYON
cMvgE/SCWaAJjkHUZxk1oYTugtEGd7XgIuD8aX3wJN+aasImIk2qXRxdYg2/+Hb6JEl4AwBlA9/3
pZbUO8OOyqcp+Fd0qpPwvsrr/EezJkP9SY5aE57++tNVnvLv9q/sQKd6wbx6xaeCmPXkLCXYVmt0
7FX+a7/0/oU2CFr3eZs1gu7lI6b40ilPEdzsDW7W+iutyWHvXSFZwSFrHx7/87uq7nFGoEhBTP/0
+f23JM/85x9bzp5GLcZCGkNef3hpGe/FDP3dHLx/e6+Za6+vs3EDq4c0zBawkqrwvtmYAt7EfzYH
W5f4aw4UA0dAMC42tbO358Ahk0cVD3qa+DzN+WeaA2rPvI0yu9E/WQx/OxGqsgeXmQoY0ej6Q/vh
xWKw1T20gMCXy8QSn2wVIIWNdPOuK0E19gyUMRUa0U+Pmgu+mABIiqhCiMCNw3L9+Zzz8MqF8292
hb9dCJq8hxwQMwG24I2FYGGhacsC+Y/FofhwQHyy9WDSXiJy+4fb499OhGLtsfGZWGYSkb5YCeyL
iO2JN+V5T+DHn2wG1m+EThtgty3BhmJLOUFGFf2tlWDtKQpVTvgSTyvh050PIhfddQ5MzkgdgjEn
xNNnYy3gQmuzKa4bL+sff8LzgZ7XjpOg6Hv02OEmQ5F5ayGYewT2Dp2T553z000CXbGnY2srfnsd
LP3tbsDxIETCDO7yrTmw+TFtPijpn+58RGGXssyumwGBEtEgySLUrzdeBEvfoyhHW5rEdf0hL/hk
m+JzoPS0W//6QuB8VCClESw9BwKvTgdR10GV93maPt1EiPVAS2zHPYHkAVoe3eDnMEBUEF4ekmg6
0JUgUfys4ZJG3rPrxqhaewh2y0IH9Plpb0yCbe/BlVfJHZ73zU93QioIaDx9qV9/IRDpwO1WASay
cfMEisgrk5lQP1t/Pt/NI6G167aoKXsgLijaQVBdfzbTJsvaU0VNXEPj6ZNOAkfWUwj/6ytAkfd0
YmG6DM+R4NZeYO7pMhuBrjzHkZ/uiORQf87sf30SNG1PyIgC+Xl7Eow92kocGj9//Pleh+cDcudE
WttbA0qwtHnaFDcPSCIlZHY4Qs3nE/LzJZCIle0aJSiiXACMk0bz5q5InLSWfBNt+s8VIOHHvnPx
AFUmdCMJL2DXPH02717bs3k/BAbjaTv8dJMAEVAA9XbLm9kJaFRSV3ze9LfOBHtPoHxhfj5vFJ8u
XUI3QlTUdp4H0kbadqQNb0ZHDouBjEpISPy5Vj7XG8E80IwRyoW7rgcgk6hxaJt7gSgegHVEEu3T
FpefFsLOE2DuIX1N9/bn2bcZHzj6ng4216Ku+PR5WnifqMjOYWU+bVW/Hh9wIiCop8jy9olAkiAk
OQAof7oTQYjZ7rr45T0DxDCIMcBj68/GiWDz7NHbQyvU+aQnAuhKQcXYaQfg2QsqAsLKb2cJzh6d
BXH+Pr8AT+N9phcARtuuIRGxwTpVQoj26bN5LNosFITMoaB81ioipQzhprbTSqB6BLiDfqKAD7ys
lxioY5IkOmDC15/PGBSIw3DnoEDbQyNbFjSFjQmgvwYIHwfWn4n0pwsNNfg9ux4CqgiAaSejjL1x
97a156Bn7eg/e4//4u7/wTbxJ3IBXYbkYY1ZCB/rFzqyH/7Cz5b+6ws8t+rdh//8LiAJG794NRaP
T5d+XCvXij//70aJfQ0nePHDn/CC9TjPf/35Bl8PvTHWz7v6+T8Pw8dqVd0HKBcK0dznr3m6SkE+
/F/2EFSr395SrV1DCv76Qv/5fePrvnj7371+Xa/Sl0iFp07UrpedhcGqennZp77Grpc9XFXjKlu9
vPBzXXDnK4fp3+sDP1Xfdh3iaJWm7W//b5UW//Pb8aoO0nBjhp4rO7uOcryqMkA/8eYkUdjjNd75
2qzTZOvC65rcrhf+ssJ1b/XQPz4WP7/l+i19Km/sevWT1UMwvv0OPeXQuw5w9hDy9V9+c9j7Ih7d
9cLn7UN7HzxW1fjzWmJanuO83S+eRau7zQuvw4ZdL3yxilZ1E6w2QGDPNZtdr30ZIhK/sWE9d0d2
vfDVKg2T305XD+3LGXlOp3a9+NemWVVvbeIUHUS0uuv1b1An/232mPmr5OfFxEJ5jgN2vfrJis2c
DaupNta4YAKSb+969YM24uobaLk/+347Xzvf+MZ/9pd3vS6n8ipdZb+tsoffTsP7/I6n69YJf6x/
ToiYf5AGQE//C/vAP5Wv/zN0+bVg4CSE+rAZDvxVWNp1zq4qWIWbK+j54v+Fk2mxeiBKWj+Olc/D
OFx1j0n48lmsxwIx9/P/iYjt12bplBHEo/55pfVJ9Wf5addpOlllYp7euPh/YZpOHn08EFbjxlvB
zDyjEnf97ovHJNiedC4t4F07X/rP9w1psJ+X+2vmhf/VrkPMObEeQlZP8PNaL67/X1g3aMqsmias
X43wFy5211tYnzOrWNzIxj38BSjZdYQjjoK/vT558q7Xv3rk1fK3Y/y/cJK7Xv/L6oH5+fk915s0
HT4wMiLPp/wPIVB0E3Yd5u396Lf/47xY/N1KFoZcslB+UEm76dQjAfHRF3kr3/wT9/46C/2JZ3/r
r22m2OI37pPHVfW//x8AAP//</cx:binary>
              </cx:geoCache>
            </cx:geography>
          </cx:layoutPr>
        </cx:series>
      </cx:plotAreaRegion>
    </cx:plotArea>
    <cx:legend pos="t"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hyperlink" Target="#Dashboard!A1"/><Relationship Id="rId7" Type="http://schemas.openxmlformats.org/officeDocument/2006/relationships/image" Target="../media/image4.svg"/><Relationship Id="rId2" Type="http://schemas.openxmlformats.org/officeDocument/2006/relationships/hyperlink" Target="#'Pivot table'!A1"/><Relationship Id="rId1" Type="http://schemas.openxmlformats.org/officeDocument/2006/relationships/hyperlink" Target="#Dataset!A1"/><Relationship Id="rId6" Type="http://schemas.openxmlformats.org/officeDocument/2006/relationships/image" Target="../media/image3.png"/><Relationship Id="rId5" Type="http://schemas.openxmlformats.org/officeDocument/2006/relationships/image" Target="../media/image2.svg"/><Relationship Id="rId4" Type="http://schemas.openxmlformats.org/officeDocument/2006/relationships/image" Target="../media/image1.png"/><Relationship Id="rId9" Type="http://schemas.openxmlformats.org/officeDocument/2006/relationships/image" Target="../media/image6.sv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svg"/><Relationship Id="rId18" Type="http://schemas.openxmlformats.org/officeDocument/2006/relationships/image" Target="../media/image17.png"/><Relationship Id="rId3" Type="http://schemas.openxmlformats.org/officeDocument/2006/relationships/chart" Target="../charts/chart9.xml"/><Relationship Id="rId7" Type="http://schemas.openxmlformats.org/officeDocument/2006/relationships/chart" Target="../charts/chart12.xml"/><Relationship Id="rId12" Type="http://schemas.openxmlformats.org/officeDocument/2006/relationships/image" Target="../media/image11.png"/><Relationship Id="rId17" Type="http://schemas.openxmlformats.org/officeDocument/2006/relationships/image" Target="../media/image16.svg"/><Relationship Id="rId2" Type="http://schemas.openxmlformats.org/officeDocument/2006/relationships/chart" Target="../charts/chart8.xml"/><Relationship Id="rId16" Type="http://schemas.openxmlformats.org/officeDocument/2006/relationships/image" Target="../media/image15.png"/><Relationship Id="rId1" Type="http://schemas.openxmlformats.org/officeDocument/2006/relationships/chart" Target="../charts/chart7.xml"/><Relationship Id="rId6" Type="http://schemas.openxmlformats.org/officeDocument/2006/relationships/chart" Target="../charts/chart11.xml"/><Relationship Id="rId11" Type="http://schemas.openxmlformats.org/officeDocument/2006/relationships/image" Target="../media/image10.svg"/><Relationship Id="rId5" Type="http://schemas.microsoft.com/office/2014/relationships/chartEx" Target="../charts/chartEx2.xml"/><Relationship Id="rId15" Type="http://schemas.openxmlformats.org/officeDocument/2006/relationships/image" Target="../media/image14.svg"/><Relationship Id="rId10" Type="http://schemas.openxmlformats.org/officeDocument/2006/relationships/image" Target="../media/image9.png"/><Relationship Id="rId19" Type="http://schemas.openxmlformats.org/officeDocument/2006/relationships/image" Target="../media/image18.svg"/><Relationship Id="rId4" Type="http://schemas.openxmlformats.org/officeDocument/2006/relationships/chart" Target="../charts/chart10.xml"/><Relationship Id="rId9" Type="http://schemas.openxmlformats.org/officeDocument/2006/relationships/image" Target="../media/image8.svg"/><Relationship Id="rId1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4</xdr:col>
      <xdr:colOff>556260</xdr:colOff>
      <xdr:row>0</xdr:row>
      <xdr:rowOff>76200</xdr:rowOff>
    </xdr:from>
    <xdr:to>
      <xdr:col>19</xdr:col>
      <xdr:colOff>533400</xdr:colOff>
      <xdr:row>15</xdr:row>
      <xdr:rowOff>99060</xdr:rowOff>
    </xdr:to>
    <xdr:sp macro="" textlink="">
      <xdr:nvSpPr>
        <xdr:cNvPr id="2" name="Rectangle: Rounded Corners 1">
          <a:extLst>
            <a:ext uri="{FF2B5EF4-FFF2-40B4-BE49-F238E27FC236}">
              <a16:creationId xmlns:a16="http://schemas.microsoft.com/office/drawing/2014/main" id="{BFBAFDB2-B106-9579-6182-2FE9E07A3948}"/>
            </a:ext>
          </a:extLst>
        </xdr:cNvPr>
        <xdr:cNvSpPr/>
      </xdr:nvSpPr>
      <xdr:spPr>
        <a:xfrm>
          <a:off x="2994660" y="76200"/>
          <a:ext cx="9121140" cy="27660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b="1" i="1">
              <a:solidFill>
                <a:schemeClr val="bg1"/>
              </a:solidFill>
              <a:latin typeface="Times New Roman" panose="02020603050405020304" pitchFamily="18" charset="0"/>
              <a:cs typeface="Times New Roman" panose="02020603050405020304" pitchFamily="18" charset="0"/>
            </a:rPr>
            <a:t>WATER QUALITY ANALYSIS </a:t>
          </a:r>
        </a:p>
        <a:p>
          <a:pPr algn="ctr"/>
          <a:r>
            <a:rPr lang="en-IN" sz="3600" b="1" i="1">
              <a:solidFill>
                <a:schemeClr val="bg1"/>
              </a:solidFill>
              <a:latin typeface="Times New Roman" panose="02020603050405020304" pitchFamily="18" charset="0"/>
              <a:cs typeface="Times New Roman" panose="02020603050405020304" pitchFamily="18" charset="0"/>
            </a:rPr>
            <a:t>2017-2022</a:t>
          </a:r>
        </a:p>
        <a:p>
          <a:pPr algn="ctr"/>
          <a:endParaRPr lang="en-IN" sz="2400" b="1" i="1">
            <a:solidFill>
              <a:schemeClr val="bg1"/>
            </a:solidFill>
            <a:latin typeface="Times New Roman" panose="02020603050405020304" pitchFamily="18" charset="0"/>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600">
              <a:solidFill>
                <a:schemeClr val="lt1"/>
              </a:solidFill>
              <a:effectLst/>
              <a:latin typeface="Times New Roman" panose="02020603050405020304" pitchFamily="18" charset="0"/>
              <a:ea typeface="+mn-ea"/>
              <a:cs typeface="Times New Roman" panose="02020603050405020304" pitchFamily="18" charset="0"/>
            </a:rPr>
            <a:t>The project aims to visualize</a:t>
          </a:r>
          <a:r>
            <a:rPr lang="en-US" sz="1600" baseline="0">
              <a:solidFill>
                <a:schemeClr val="lt1"/>
              </a:solidFill>
              <a:effectLst/>
              <a:latin typeface="Times New Roman" panose="02020603050405020304" pitchFamily="18" charset="0"/>
              <a:ea typeface="+mn-ea"/>
              <a:cs typeface="Times New Roman" panose="02020603050405020304" pitchFamily="18" charset="0"/>
            </a:rPr>
            <a:t> W</a:t>
          </a:r>
          <a:r>
            <a:rPr lang="en-US" sz="1600">
              <a:solidFill>
                <a:schemeClr val="lt1"/>
              </a:solidFill>
              <a:effectLst/>
              <a:latin typeface="Times New Roman" panose="02020603050405020304" pitchFamily="18" charset="0"/>
              <a:ea typeface="+mn-ea"/>
              <a:cs typeface="Times New Roman" panose="02020603050405020304" pitchFamily="18" charset="0"/>
            </a:rPr>
            <a:t>ater Quality Analysis in time period of 6 years</a:t>
          </a:r>
          <a:r>
            <a:rPr lang="en-US" sz="1600" baseline="0">
              <a:solidFill>
                <a:schemeClr val="lt1"/>
              </a:solidFill>
              <a:effectLst/>
              <a:latin typeface="Times New Roman" panose="02020603050405020304" pitchFamily="18" charset="0"/>
              <a:ea typeface="+mn-ea"/>
              <a:cs typeface="Times New Roman" panose="02020603050405020304" pitchFamily="18" charset="0"/>
            </a:rPr>
            <a:t> i.e.</a:t>
          </a:r>
          <a:r>
            <a:rPr lang="en-US" sz="1600">
              <a:solidFill>
                <a:schemeClr val="lt1"/>
              </a:solidFill>
              <a:effectLst/>
              <a:latin typeface="Times New Roman" panose="02020603050405020304" pitchFamily="18" charset="0"/>
              <a:ea typeface="+mn-ea"/>
              <a:cs typeface="Times New Roman" panose="02020603050405020304" pitchFamily="18" charset="0"/>
            </a:rPr>
            <a:t> from 2017 to 2022 throughout the</a:t>
          </a:r>
          <a:r>
            <a:rPr lang="en-US" sz="1600" baseline="0">
              <a:solidFill>
                <a:schemeClr val="lt1"/>
              </a:solidFill>
              <a:effectLst/>
              <a:latin typeface="Times New Roman" panose="02020603050405020304" pitchFamily="18" charset="0"/>
              <a:ea typeface="+mn-ea"/>
              <a:cs typeface="Times New Roman" panose="02020603050405020304" pitchFamily="18" charset="0"/>
            </a:rPr>
            <a:t> Indian States. </a:t>
          </a:r>
          <a:endParaRPr lang="en-IN" sz="3200">
            <a:effectLst/>
          </a:endParaRPr>
        </a:p>
        <a:p>
          <a:pPr algn="l"/>
          <a:endParaRPr lang="en-IN" sz="3200" b="1" i="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548640</xdr:colOff>
      <xdr:row>15</xdr:row>
      <xdr:rowOff>53340</xdr:rowOff>
    </xdr:from>
    <xdr:to>
      <xdr:col>5</xdr:col>
      <xdr:colOff>519840</xdr:colOff>
      <xdr:row>25</xdr:row>
      <xdr:rowOff>24540</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FCCEC092-85DC-DED7-AD2B-5DA2AC4E67BC}"/>
            </a:ext>
          </a:extLst>
        </xdr:cNvPr>
        <xdr:cNvSpPr/>
      </xdr:nvSpPr>
      <xdr:spPr>
        <a:xfrm>
          <a:off x="1767840" y="2796540"/>
          <a:ext cx="1800000" cy="1800000"/>
        </a:xfrm>
        <a:prstGeom prst="roundRect">
          <a:avLst/>
        </a:prstGeom>
        <a:solidFill>
          <a:schemeClr val="tx2">
            <a:lumMod val="75000"/>
          </a:schemeClr>
        </a:solidFill>
        <a:ln>
          <a:solidFill>
            <a:schemeClr val="tx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2000" b="1" i="1">
              <a:latin typeface="Times New Roman" panose="02020603050405020304" pitchFamily="18" charset="0"/>
              <a:cs typeface="Times New Roman" panose="02020603050405020304" pitchFamily="18" charset="0"/>
            </a:rPr>
            <a:t>DATASET</a:t>
          </a:r>
          <a:endParaRPr lang="en-IN" sz="1800" b="1" i="1">
            <a:latin typeface="Times New Roman" panose="02020603050405020304" pitchFamily="18" charset="0"/>
            <a:cs typeface="Times New Roman" panose="02020603050405020304" pitchFamily="18" charset="0"/>
          </a:endParaRPr>
        </a:p>
      </xdr:txBody>
    </xdr:sp>
    <xdr:clientData/>
  </xdr:twoCellAnchor>
  <xdr:twoCellAnchor>
    <xdr:from>
      <xdr:col>9</xdr:col>
      <xdr:colOff>579120</xdr:colOff>
      <xdr:row>15</xdr:row>
      <xdr:rowOff>152400</xdr:rowOff>
    </xdr:from>
    <xdr:to>
      <xdr:col>12</xdr:col>
      <xdr:colOff>550320</xdr:colOff>
      <xdr:row>25</xdr:row>
      <xdr:rowOff>123600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07170201-5E6E-4E10-8CC2-34D192BB4A1D}"/>
            </a:ext>
          </a:extLst>
        </xdr:cNvPr>
        <xdr:cNvSpPr/>
      </xdr:nvSpPr>
      <xdr:spPr>
        <a:xfrm>
          <a:off x="6065520" y="2895600"/>
          <a:ext cx="1800000" cy="1800000"/>
        </a:xfrm>
        <a:prstGeom prst="roundRect">
          <a:avLst/>
        </a:prstGeom>
        <a:solidFill>
          <a:schemeClr val="tx2">
            <a:lumMod val="75000"/>
          </a:schemeClr>
        </a:solidFill>
        <a:ln>
          <a:solidFill>
            <a:schemeClr val="tx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2000" b="1" i="1">
              <a:latin typeface="Times New Roman" panose="02020603050405020304" pitchFamily="18" charset="0"/>
              <a:cs typeface="Times New Roman" panose="02020603050405020304" pitchFamily="18" charset="0"/>
            </a:rPr>
            <a:t>ANALYSIS</a:t>
          </a:r>
        </a:p>
      </xdr:txBody>
    </xdr:sp>
    <xdr:clientData/>
  </xdr:twoCellAnchor>
  <xdr:twoCellAnchor>
    <xdr:from>
      <xdr:col>17</xdr:col>
      <xdr:colOff>0</xdr:colOff>
      <xdr:row>15</xdr:row>
      <xdr:rowOff>68580</xdr:rowOff>
    </xdr:from>
    <xdr:to>
      <xdr:col>19</xdr:col>
      <xdr:colOff>580800</xdr:colOff>
      <xdr:row>25</xdr:row>
      <xdr:rowOff>39780</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A20A5A51-E48D-4190-9908-25D7C7A3C866}"/>
            </a:ext>
          </a:extLst>
        </xdr:cNvPr>
        <xdr:cNvSpPr/>
      </xdr:nvSpPr>
      <xdr:spPr>
        <a:xfrm>
          <a:off x="10363200" y="2811780"/>
          <a:ext cx="1800000" cy="1800000"/>
        </a:xfrm>
        <a:prstGeom prst="roundRect">
          <a:avLst/>
        </a:prstGeom>
        <a:solidFill>
          <a:schemeClr val="tx2">
            <a:lumMod val="75000"/>
          </a:schemeClr>
        </a:solidFill>
        <a:ln>
          <a:solidFill>
            <a:schemeClr val="tx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1800" b="1" i="1">
              <a:latin typeface="Times New Roman" panose="02020603050405020304" pitchFamily="18" charset="0"/>
              <a:cs typeface="Times New Roman" panose="02020603050405020304" pitchFamily="18" charset="0"/>
            </a:rPr>
            <a:t>DASHBOARD</a:t>
          </a:r>
          <a:endParaRPr lang="en-IN" sz="1600" b="1" i="1">
            <a:latin typeface="Times New Roman" panose="02020603050405020304" pitchFamily="18" charset="0"/>
            <a:cs typeface="Times New Roman" panose="02020603050405020304" pitchFamily="18" charset="0"/>
          </a:endParaRPr>
        </a:p>
      </xdr:txBody>
    </xdr:sp>
    <xdr:clientData/>
  </xdr:twoCellAnchor>
  <xdr:twoCellAnchor editAs="oneCell">
    <xdr:from>
      <xdr:col>3</xdr:col>
      <xdr:colOff>373380</xdr:colOff>
      <xdr:row>16</xdr:row>
      <xdr:rowOff>167640</xdr:rowOff>
    </xdr:from>
    <xdr:to>
      <xdr:col>5</xdr:col>
      <xdr:colOff>54180</xdr:colOff>
      <xdr:row>21</xdr:row>
      <xdr:rowOff>153240</xdr:rowOff>
    </xdr:to>
    <xdr:pic>
      <xdr:nvPicPr>
        <xdr:cNvPr id="13" name="Graphic 12" descr="Database with solid fill">
          <a:extLst>
            <a:ext uri="{FF2B5EF4-FFF2-40B4-BE49-F238E27FC236}">
              <a16:creationId xmlns:a16="http://schemas.microsoft.com/office/drawing/2014/main" id="{5E98A07B-3AD6-3485-966D-5B022FC90A9A}"/>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202180" y="3093720"/>
          <a:ext cx="900000" cy="900000"/>
        </a:xfrm>
        <a:prstGeom prst="rect">
          <a:avLst/>
        </a:prstGeom>
      </xdr:spPr>
    </xdr:pic>
    <xdr:clientData/>
  </xdr:twoCellAnchor>
  <xdr:twoCellAnchor editAs="oneCell">
    <xdr:from>
      <xdr:col>10</xdr:col>
      <xdr:colOff>419100</xdr:colOff>
      <xdr:row>17</xdr:row>
      <xdr:rowOff>91440</xdr:rowOff>
    </xdr:from>
    <xdr:to>
      <xdr:col>12</xdr:col>
      <xdr:colOff>99900</xdr:colOff>
      <xdr:row>22</xdr:row>
      <xdr:rowOff>77040</xdr:rowOff>
    </xdr:to>
    <xdr:pic>
      <xdr:nvPicPr>
        <xdr:cNvPr id="9" name="Graphic 8" descr="Bar chart with solid fill">
          <a:extLst>
            <a:ext uri="{FF2B5EF4-FFF2-40B4-BE49-F238E27FC236}">
              <a16:creationId xmlns:a16="http://schemas.microsoft.com/office/drawing/2014/main" id="{7FDA9EB3-3B5D-A837-E6D7-C449A664EDC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515100" y="3200400"/>
          <a:ext cx="900000" cy="900000"/>
        </a:xfrm>
        <a:prstGeom prst="rect">
          <a:avLst/>
        </a:prstGeom>
      </xdr:spPr>
    </xdr:pic>
    <xdr:clientData/>
  </xdr:twoCellAnchor>
  <xdr:twoCellAnchor editAs="oneCell">
    <xdr:from>
      <xdr:col>17</xdr:col>
      <xdr:colOff>477660</xdr:colOff>
      <xdr:row>17</xdr:row>
      <xdr:rowOff>5220</xdr:rowOff>
    </xdr:from>
    <xdr:to>
      <xdr:col>19</xdr:col>
      <xdr:colOff>158460</xdr:colOff>
      <xdr:row>21</xdr:row>
      <xdr:rowOff>173700</xdr:rowOff>
    </xdr:to>
    <xdr:pic>
      <xdr:nvPicPr>
        <xdr:cNvPr id="11" name="Graphic 10" descr="Presentation with pie chart with solid fill">
          <a:extLst>
            <a:ext uri="{FF2B5EF4-FFF2-40B4-BE49-F238E27FC236}">
              <a16:creationId xmlns:a16="http://schemas.microsoft.com/office/drawing/2014/main" id="{3860ADA6-A02F-5816-33DB-4C5A415FD9D8}"/>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0840860" y="3114180"/>
          <a:ext cx="900000" cy="9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502920</xdr:colOff>
      <xdr:row>889</xdr:row>
      <xdr:rowOff>121920</xdr:rowOff>
    </xdr:from>
    <xdr:to>
      <xdr:col>7</xdr:col>
      <xdr:colOff>606752</xdr:colOff>
      <xdr:row>903</xdr:row>
      <xdr:rowOff>28575</xdr:rowOff>
    </xdr:to>
    <mc:AlternateContent xmlns:mc="http://schemas.openxmlformats.org/markup-compatibility/2006" xmlns:a14="http://schemas.microsoft.com/office/drawing/2010/main">
      <mc:Choice Requires="a14">
        <xdr:graphicFrame macro="">
          <xdr:nvGraphicFramePr>
            <xdr:cNvPr id="2" name="State Name 2">
              <a:extLst>
                <a:ext uri="{FF2B5EF4-FFF2-40B4-BE49-F238E27FC236}">
                  <a16:creationId xmlns:a16="http://schemas.microsoft.com/office/drawing/2014/main" id="{C47977EA-A465-4582-AA7B-B4839CDE1711}"/>
                </a:ext>
              </a:extLst>
            </xdr:cNvPr>
            <xdr:cNvGraphicFramePr/>
          </xdr:nvGraphicFramePr>
          <xdr:xfrm>
            <a:off x="0" y="0"/>
            <a:ext cx="0" cy="0"/>
          </xdr:xfrm>
          <a:graphic>
            <a:graphicData uri="http://schemas.microsoft.com/office/drawing/2010/slicer">
              <sle:slicer xmlns:sle="http://schemas.microsoft.com/office/drawing/2010/slicer" name="State Name 2"/>
            </a:graphicData>
          </a:graphic>
        </xdr:graphicFrame>
      </mc:Choice>
      <mc:Fallback xmlns="">
        <xdr:sp macro="" textlink="">
          <xdr:nvSpPr>
            <xdr:cNvPr id="0" name=""/>
            <xdr:cNvSpPr>
              <a:spLocks noTextEdit="1"/>
            </xdr:cNvSpPr>
          </xdr:nvSpPr>
          <xdr:spPr>
            <a:xfrm>
              <a:off x="2941320" y="162702240"/>
              <a:ext cx="1932632"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304800</xdr:colOff>
      <xdr:row>16</xdr:row>
      <xdr:rowOff>0</xdr:rowOff>
    </xdr:to>
    <xdr:graphicFrame macro="">
      <xdr:nvGraphicFramePr>
        <xdr:cNvPr id="2" name="Chart 1">
          <a:extLst>
            <a:ext uri="{FF2B5EF4-FFF2-40B4-BE49-F238E27FC236}">
              <a16:creationId xmlns:a16="http://schemas.microsoft.com/office/drawing/2014/main" id="{E5DD3B06-854A-4A78-8761-8859045849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xdr:row>
      <xdr:rowOff>0</xdr:rowOff>
    </xdr:from>
    <xdr:to>
      <xdr:col>18</xdr:col>
      <xdr:colOff>396240</xdr:colOff>
      <xdr:row>16</xdr:row>
      <xdr:rowOff>0</xdr:rowOff>
    </xdr:to>
    <xdr:graphicFrame macro="">
      <xdr:nvGraphicFramePr>
        <xdr:cNvPr id="3" name="Chart 2">
          <a:extLst>
            <a:ext uri="{FF2B5EF4-FFF2-40B4-BE49-F238E27FC236}">
              <a16:creationId xmlns:a16="http://schemas.microsoft.com/office/drawing/2014/main" id="{15FB44E6-DEEB-428B-B7AF-EC42DF7C8C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17</xdr:row>
      <xdr:rowOff>0</xdr:rowOff>
    </xdr:from>
    <xdr:to>
      <xdr:col>8</xdr:col>
      <xdr:colOff>304800</xdr:colOff>
      <xdr:row>32</xdr:row>
      <xdr:rowOff>0</xdr:rowOff>
    </xdr:to>
    <xdr:graphicFrame macro="">
      <xdr:nvGraphicFramePr>
        <xdr:cNvPr id="4" name="Chart 3">
          <a:extLst>
            <a:ext uri="{FF2B5EF4-FFF2-40B4-BE49-F238E27FC236}">
              <a16:creationId xmlns:a16="http://schemas.microsoft.com/office/drawing/2014/main" id="{D03119C1-54B8-41A7-9DC4-06E2E8DDC9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17</xdr:row>
      <xdr:rowOff>0</xdr:rowOff>
    </xdr:from>
    <xdr:to>
      <xdr:col>17</xdr:col>
      <xdr:colOff>304800</xdr:colOff>
      <xdr:row>32</xdr:row>
      <xdr:rowOff>0</xdr:rowOff>
    </xdr:to>
    <xdr:graphicFrame macro="">
      <xdr:nvGraphicFramePr>
        <xdr:cNvPr id="5" name="Chart 4">
          <a:extLst>
            <a:ext uri="{FF2B5EF4-FFF2-40B4-BE49-F238E27FC236}">
              <a16:creationId xmlns:a16="http://schemas.microsoft.com/office/drawing/2014/main" id="{36981E30-BDCE-436A-ADA9-A502BFF008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0</xdr:colOff>
      <xdr:row>1</xdr:row>
      <xdr:rowOff>0</xdr:rowOff>
    </xdr:from>
    <xdr:to>
      <xdr:col>27</xdr:col>
      <xdr:colOff>304800</xdr:colOff>
      <xdr:row>16</xdr:row>
      <xdr:rowOff>0</xdr:rowOff>
    </xdr:to>
    <xdr:graphicFrame macro="">
      <xdr:nvGraphicFramePr>
        <xdr:cNvPr id="6" name="Chart 5">
          <a:extLst>
            <a:ext uri="{FF2B5EF4-FFF2-40B4-BE49-F238E27FC236}">
              <a16:creationId xmlns:a16="http://schemas.microsoft.com/office/drawing/2014/main" id="{B939788F-0FC5-4540-9883-3199353C8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0</xdr:colOff>
      <xdr:row>18</xdr:row>
      <xdr:rowOff>0</xdr:rowOff>
    </xdr:from>
    <xdr:to>
      <xdr:col>26</xdr:col>
      <xdr:colOff>304800</xdr:colOff>
      <xdr:row>33</xdr:row>
      <xdr:rowOff>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AAE7556F-09AC-4DA2-8EA5-6698848CF2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582400" y="32918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0</xdr:colOff>
      <xdr:row>1</xdr:row>
      <xdr:rowOff>0</xdr:rowOff>
    </xdr:from>
    <xdr:to>
      <xdr:col>35</xdr:col>
      <xdr:colOff>304800</xdr:colOff>
      <xdr:row>16</xdr:row>
      <xdr:rowOff>0</xdr:rowOff>
    </xdr:to>
    <xdr:graphicFrame macro="">
      <xdr:nvGraphicFramePr>
        <xdr:cNvPr id="8" name="Chart 7">
          <a:extLst>
            <a:ext uri="{FF2B5EF4-FFF2-40B4-BE49-F238E27FC236}">
              <a16:creationId xmlns:a16="http://schemas.microsoft.com/office/drawing/2014/main" id="{6CE7E624-E3D3-4E21-A9EC-4744B2C5D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47622</xdr:colOff>
      <xdr:row>0</xdr:row>
      <xdr:rowOff>57148</xdr:rowOff>
    </xdr:from>
    <xdr:to>
      <xdr:col>32</xdr:col>
      <xdr:colOff>63500</xdr:colOff>
      <xdr:row>46</xdr:row>
      <xdr:rowOff>139700</xdr:rowOff>
    </xdr:to>
    <xdr:sp macro="" textlink="">
      <xdr:nvSpPr>
        <xdr:cNvPr id="4" name="Rectangle: Rounded Corners 3">
          <a:extLst>
            <a:ext uri="{FF2B5EF4-FFF2-40B4-BE49-F238E27FC236}">
              <a16:creationId xmlns:a16="http://schemas.microsoft.com/office/drawing/2014/main" id="{1792ECFC-302E-4E74-9CDE-BA968D3C657C}"/>
            </a:ext>
          </a:extLst>
        </xdr:cNvPr>
        <xdr:cNvSpPr/>
      </xdr:nvSpPr>
      <xdr:spPr>
        <a:xfrm>
          <a:off x="47622" y="57148"/>
          <a:ext cx="19523078" cy="8261352"/>
        </a:xfrm>
        <a:prstGeom prst="roundRect">
          <a:avLst>
            <a:gd name="adj" fmla="val 3584"/>
          </a:avLst>
        </a:prstGeom>
        <a:noFill/>
        <a:ln w="38100">
          <a:solidFill>
            <a:schemeClr val="tx1"/>
          </a:solidFill>
        </a:ln>
        <a:effectLst>
          <a:glow rad="101600">
            <a:srgbClr val="FFFFFF">
              <a:alpha val="6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217715</xdr:colOff>
      <xdr:row>1</xdr:row>
      <xdr:rowOff>65315</xdr:rowOff>
    </xdr:from>
    <xdr:to>
      <xdr:col>31</xdr:col>
      <xdr:colOff>482600</xdr:colOff>
      <xdr:row>6</xdr:row>
      <xdr:rowOff>40029</xdr:rowOff>
    </xdr:to>
    <xdr:sp macro="" textlink="">
      <xdr:nvSpPr>
        <xdr:cNvPr id="5" name="Rectangle: Top Corners Rounded 4">
          <a:extLst>
            <a:ext uri="{FF2B5EF4-FFF2-40B4-BE49-F238E27FC236}">
              <a16:creationId xmlns:a16="http://schemas.microsoft.com/office/drawing/2014/main" id="{945F99D0-98A9-BCA0-E5B0-2DA79C925026}"/>
            </a:ext>
          </a:extLst>
        </xdr:cNvPr>
        <xdr:cNvSpPr/>
      </xdr:nvSpPr>
      <xdr:spPr>
        <a:xfrm>
          <a:off x="217715" y="243115"/>
          <a:ext cx="19162485" cy="863714"/>
        </a:xfrm>
        <a:prstGeom prst="round2Same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b="1" i="1">
              <a:solidFill>
                <a:schemeClr val="tx2">
                  <a:lumMod val="75000"/>
                </a:schemeClr>
              </a:solidFill>
              <a:latin typeface="Times New Roman" panose="02020603050405020304" pitchFamily="18" charset="0"/>
              <a:cs typeface="Times New Roman" panose="02020603050405020304" pitchFamily="18" charset="0"/>
            </a:rPr>
            <a:t>WATER</a:t>
          </a:r>
          <a:r>
            <a:rPr lang="en-IN" sz="3600" b="1" i="1" baseline="0">
              <a:solidFill>
                <a:schemeClr val="tx2">
                  <a:lumMod val="75000"/>
                </a:schemeClr>
              </a:solidFill>
              <a:latin typeface="Times New Roman" panose="02020603050405020304" pitchFamily="18" charset="0"/>
              <a:cs typeface="Times New Roman" panose="02020603050405020304" pitchFamily="18" charset="0"/>
            </a:rPr>
            <a:t> QUALITY ANALYSIS 2017-2022</a:t>
          </a:r>
          <a:endParaRPr lang="en-IN" sz="4000" b="1" i="1">
            <a:solidFill>
              <a:schemeClr val="tx2">
                <a:lumMod val="75000"/>
              </a:schemeClr>
            </a:solidFill>
            <a:latin typeface="Times New Roman" panose="02020603050405020304" pitchFamily="18" charset="0"/>
            <a:cs typeface="Times New Roman" panose="02020603050405020304" pitchFamily="18" charset="0"/>
          </a:endParaRPr>
        </a:p>
      </xdr:txBody>
    </xdr:sp>
    <xdr:clientData/>
  </xdr:twoCellAnchor>
  <xdr:twoCellAnchor>
    <xdr:from>
      <xdr:col>19</xdr:col>
      <xdr:colOff>464456</xdr:colOff>
      <xdr:row>6</xdr:row>
      <xdr:rowOff>48984</xdr:rowOff>
    </xdr:from>
    <xdr:to>
      <xdr:col>24</xdr:col>
      <xdr:colOff>228600</xdr:colOff>
      <xdr:row>34</xdr:row>
      <xdr:rowOff>25399</xdr:rowOff>
    </xdr:to>
    <xdr:sp macro="" textlink="">
      <xdr:nvSpPr>
        <xdr:cNvPr id="8" name="Rectangle: Rounded Corners 7">
          <a:extLst>
            <a:ext uri="{FF2B5EF4-FFF2-40B4-BE49-F238E27FC236}">
              <a16:creationId xmlns:a16="http://schemas.microsoft.com/office/drawing/2014/main" id="{701E1E09-9E9F-B3DE-6EE8-FACE7886BE66}"/>
            </a:ext>
          </a:extLst>
        </xdr:cNvPr>
        <xdr:cNvSpPr/>
      </xdr:nvSpPr>
      <xdr:spPr>
        <a:xfrm>
          <a:off x="12046856" y="1115784"/>
          <a:ext cx="2812144" cy="4954815"/>
        </a:xfrm>
        <a:prstGeom prst="roundRect">
          <a:avLst/>
        </a:prstGeom>
        <a:solidFill>
          <a:srgbClr val="00B0F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179617</xdr:colOff>
      <xdr:row>6</xdr:row>
      <xdr:rowOff>114301</xdr:rowOff>
    </xdr:from>
    <xdr:to>
      <xdr:col>8</xdr:col>
      <xdr:colOff>330200</xdr:colOff>
      <xdr:row>19</xdr:row>
      <xdr:rowOff>38101</xdr:rowOff>
    </xdr:to>
    <xdr:sp macro="" textlink="">
      <xdr:nvSpPr>
        <xdr:cNvPr id="9" name="Rectangle: Rounded Corners 8">
          <a:extLst>
            <a:ext uri="{FF2B5EF4-FFF2-40B4-BE49-F238E27FC236}">
              <a16:creationId xmlns:a16="http://schemas.microsoft.com/office/drawing/2014/main" id="{D3620289-DF1D-43F9-8F1F-14A1CE0B5D8E}"/>
            </a:ext>
          </a:extLst>
        </xdr:cNvPr>
        <xdr:cNvSpPr/>
      </xdr:nvSpPr>
      <xdr:spPr>
        <a:xfrm>
          <a:off x="179617" y="1181101"/>
          <a:ext cx="5027383" cy="2235200"/>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179614</xdr:colOff>
      <xdr:row>34</xdr:row>
      <xdr:rowOff>47170</xdr:rowOff>
    </xdr:from>
    <xdr:to>
      <xdr:col>8</xdr:col>
      <xdr:colOff>393700</xdr:colOff>
      <xdr:row>46</xdr:row>
      <xdr:rowOff>12699</xdr:rowOff>
    </xdr:to>
    <xdr:sp macro="" textlink="">
      <xdr:nvSpPr>
        <xdr:cNvPr id="10" name="Rectangle: Rounded Corners 9">
          <a:extLst>
            <a:ext uri="{FF2B5EF4-FFF2-40B4-BE49-F238E27FC236}">
              <a16:creationId xmlns:a16="http://schemas.microsoft.com/office/drawing/2014/main" id="{DC31FFD1-790D-4078-A657-206B1DDAF719}"/>
            </a:ext>
          </a:extLst>
        </xdr:cNvPr>
        <xdr:cNvSpPr/>
      </xdr:nvSpPr>
      <xdr:spPr>
        <a:xfrm>
          <a:off x="179614" y="6092370"/>
          <a:ext cx="5090886" cy="2099129"/>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228599</xdr:colOff>
      <xdr:row>26</xdr:row>
      <xdr:rowOff>50800</xdr:rowOff>
    </xdr:from>
    <xdr:to>
      <xdr:col>31</xdr:col>
      <xdr:colOff>431800</xdr:colOff>
      <xdr:row>46</xdr:row>
      <xdr:rowOff>50484</xdr:rowOff>
    </xdr:to>
    <xdr:sp macro="" textlink="">
      <xdr:nvSpPr>
        <xdr:cNvPr id="11" name="Rectangle: Rounded Corners 10">
          <a:extLst>
            <a:ext uri="{FF2B5EF4-FFF2-40B4-BE49-F238E27FC236}">
              <a16:creationId xmlns:a16="http://schemas.microsoft.com/office/drawing/2014/main" id="{1AC3906C-41E9-42B7-99E9-DAC8F073D337}"/>
            </a:ext>
          </a:extLst>
        </xdr:cNvPr>
        <xdr:cNvSpPr/>
      </xdr:nvSpPr>
      <xdr:spPr>
        <a:xfrm>
          <a:off x="14858999" y="4673600"/>
          <a:ext cx="4470401" cy="3555684"/>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379185</xdr:colOff>
      <xdr:row>6</xdr:row>
      <xdr:rowOff>63500</xdr:rowOff>
    </xdr:from>
    <xdr:to>
      <xdr:col>19</xdr:col>
      <xdr:colOff>419100</xdr:colOff>
      <xdr:row>34</xdr:row>
      <xdr:rowOff>127000</xdr:rowOff>
    </xdr:to>
    <xdr:sp macro="" textlink="">
      <xdr:nvSpPr>
        <xdr:cNvPr id="12" name="Rectangle: Rounded Corners 11">
          <a:extLst>
            <a:ext uri="{FF2B5EF4-FFF2-40B4-BE49-F238E27FC236}">
              <a16:creationId xmlns:a16="http://schemas.microsoft.com/office/drawing/2014/main" id="{B565E4D5-D80A-4427-886E-823C382C5729}"/>
            </a:ext>
          </a:extLst>
        </xdr:cNvPr>
        <xdr:cNvSpPr/>
      </xdr:nvSpPr>
      <xdr:spPr>
        <a:xfrm>
          <a:off x="9523185" y="1130300"/>
          <a:ext cx="2478315" cy="5041900"/>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440872</xdr:colOff>
      <xdr:row>6</xdr:row>
      <xdr:rowOff>67127</xdr:rowOff>
    </xdr:from>
    <xdr:to>
      <xdr:col>15</xdr:col>
      <xdr:colOff>393700</xdr:colOff>
      <xdr:row>34</xdr:row>
      <xdr:rowOff>76200</xdr:rowOff>
    </xdr:to>
    <xdr:sp macro="" textlink="">
      <xdr:nvSpPr>
        <xdr:cNvPr id="13" name="Rectangle: Rounded Corners 12">
          <a:extLst>
            <a:ext uri="{FF2B5EF4-FFF2-40B4-BE49-F238E27FC236}">
              <a16:creationId xmlns:a16="http://schemas.microsoft.com/office/drawing/2014/main" id="{59B2D0EF-5B79-40E6-A182-F6042554D842}"/>
            </a:ext>
          </a:extLst>
        </xdr:cNvPr>
        <xdr:cNvSpPr/>
      </xdr:nvSpPr>
      <xdr:spPr>
        <a:xfrm>
          <a:off x="5317672" y="1133927"/>
          <a:ext cx="4220028" cy="4987473"/>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593272</xdr:colOff>
      <xdr:row>16</xdr:row>
      <xdr:rowOff>152400</xdr:rowOff>
    </xdr:from>
    <xdr:to>
      <xdr:col>29</xdr:col>
      <xdr:colOff>204472</xdr:colOff>
      <xdr:row>25</xdr:row>
      <xdr:rowOff>172200</xdr:rowOff>
    </xdr:to>
    <xdr:sp macro="" textlink="">
      <xdr:nvSpPr>
        <xdr:cNvPr id="14" name="Rectangle: Rounded Corners 13">
          <a:extLst>
            <a:ext uri="{FF2B5EF4-FFF2-40B4-BE49-F238E27FC236}">
              <a16:creationId xmlns:a16="http://schemas.microsoft.com/office/drawing/2014/main" id="{BA4EA16E-9F24-45EB-9FEE-664405FB950E}"/>
            </a:ext>
          </a:extLst>
        </xdr:cNvPr>
        <xdr:cNvSpPr/>
      </xdr:nvSpPr>
      <xdr:spPr>
        <a:xfrm>
          <a:off x="16442872" y="2997200"/>
          <a:ext cx="1440000" cy="1620000"/>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2400" b="1" i="0">
              <a:solidFill>
                <a:schemeClr val="tx2">
                  <a:lumMod val="75000"/>
                </a:schemeClr>
              </a:solidFill>
              <a:effectLst/>
              <a:latin typeface="Times New Roman" panose="02020603050405020304" pitchFamily="18" charset="0"/>
              <a:ea typeface="+mn-ea"/>
              <a:cs typeface="Times New Roman" panose="02020603050405020304" pitchFamily="18" charset="0"/>
            </a:rPr>
            <a:t>Average</a:t>
          </a:r>
          <a:r>
            <a:rPr lang="en-US" sz="2400" b="1" i="0" baseline="0">
              <a:solidFill>
                <a:schemeClr val="tx2">
                  <a:lumMod val="75000"/>
                </a:schemeClr>
              </a:solidFill>
              <a:effectLst/>
              <a:latin typeface="Times New Roman" panose="02020603050405020304" pitchFamily="18" charset="0"/>
              <a:ea typeface="+mn-ea"/>
              <a:cs typeface="Times New Roman" panose="02020603050405020304" pitchFamily="18" charset="0"/>
            </a:rPr>
            <a:t> </a:t>
          </a:r>
          <a:endParaRPr lang="en-IN" sz="2400" b="1">
            <a:solidFill>
              <a:schemeClr val="tx2">
                <a:lumMod val="75000"/>
              </a:schemeClr>
            </a:solidFill>
            <a:effectLst/>
            <a:latin typeface="Times New Roman" panose="02020603050405020304" pitchFamily="18" charset="0"/>
            <a:cs typeface="Times New Roman" panose="02020603050405020304" pitchFamily="18" charset="0"/>
          </a:endParaRPr>
        </a:p>
        <a:p>
          <a:r>
            <a:rPr lang="en-US" sz="2400" b="1" i="0" baseline="0">
              <a:solidFill>
                <a:schemeClr val="tx2">
                  <a:lumMod val="75000"/>
                </a:schemeClr>
              </a:solidFill>
              <a:effectLst/>
              <a:latin typeface="Times New Roman" panose="02020603050405020304" pitchFamily="18" charset="0"/>
              <a:ea typeface="+mn-ea"/>
              <a:cs typeface="Times New Roman" panose="02020603050405020304" pitchFamily="18" charset="0"/>
            </a:rPr>
            <a:t>PSI :</a:t>
          </a:r>
          <a:endParaRPr lang="en-IN" sz="2400" b="1">
            <a:solidFill>
              <a:schemeClr val="tx2">
                <a:lumMod val="75000"/>
              </a:schemeClr>
            </a:solidFill>
            <a:effectLst/>
            <a:latin typeface="Times New Roman" panose="02020603050405020304" pitchFamily="18" charset="0"/>
            <a:cs typeface="Times New Roman" panose="02020603050405020304" pitchFamily="18" charset="0"/>
          </a:endParaRPr>
        </a:p>
        <a:p>
          <a:pPr algn="l"/>
          <a:endParaRPr lang="en-IN" sz="2400" b="1">
            <a:solidFill>
              <a:schemeClr val="tx2">
                <a:lumMod val="75000"/>
              </a:schemeClr>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183242</xdr:colOff>
      <xdr:row>19</xdr:row>
      <xdr:rowOff>157844</xdr:rowOff>
    </xdr:from>
    <xdr:to>
      <xdr:col>8</xdr:col>
      <xdr:colOff>346442</xdr:colOff>
      <xdr:row>34</xdr:row>
      <xdr:rowOff>10844</xdr:rowOff>
    </xdr:to>
    <xdr:sp macro="" textlink="">
      <xdr:nvSpPr>
        <xdr:cNvPr id="15" name="Rectangle: Rounded Corners 14">
          <a:extLst>
            <a:ext uri="{FF2B5EF4-FFF2-40B4-BE49-F238E27FC236}">
              <a16:creationId xmlns:a16="http://schemas.microsoft.com/office/drawing/2014/main" id="{8D4F53BF-00DE-4FE8-B88B-30165017909F}"/>
            </a:ext>
          </a:extLst>
        </xdr:cNvPr>
        <xdr:cNvSpPr/>
      </xdr:nvSpPr>
      <xdr:spPr>
        <a:xfrm>
          <a:off x="183242" y="3536044"/>
          <a:ext cx="5040000" cy="2520000"/>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272142</xdr:colOff>
      <xdr:row>6</xdr:row>
      <xdr:rowOff>154215</xdr:rowOff>
    </xdr:from>
    <xdr:to>
      <xdr:col>26</xdr:col>
      <xdr:colOff>492942</xdr:colOff>
      <xdr:row>15</xdr:row>
      <xdr:rowOff>174015</xdr:rowOff>
    </xdr:to>
    <xdr:sp macro="" textlink="">
      <xdr:nvSpPr>
        <xdr:cNvPr id="16" name="Rectangle: Rounded Corners 15">
          <a:extLst>
            <a:ext uri="{FF2B5EF4-FFF2-40B4-BE49-F238E27FC236}">
              <a16:creationId xmlns:a16="http://schemas.microsoft.com/office/drawing/2014/main" id="{F27ADC17-8812-40CD-B921-D18E7199433D}"/>
            </a:ext>
          </a:extLst>
        </xdr:cNvPr>
        <xdr:cNvSpPr/>
      </xdr:nvSpPr>
      <xdr:spPr>
        <a:xfrm>
          <a:off x="14902542" y="1221015"/>
          <a:ext cx="1440000" cy="1620000"/>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2400" b="1" i="0">
              <a:solidFill>
                <a:schemeClr val="tx2">
                  <a:lumMod val="75000"/>
                </a:schemeClr>
              </a:solidFill>
              <a:effectLst/>
              <a:latin typeface="Times New Roman" panose="02020603050405020304" pitchFamily="18" charset="0"/>
              <a:ea typeface="+mn-ea"/>
              <a:cs typeface="Times New Roman" panose="02020603050405020304" pitchFamily="18" charset="0"/>
            </a:rPr>
            <a:t>Average</a:t>
          </a:r>
          <a:r>
            <a:rPr lang="en-US" sz="2400" b="1" i="0" baseline="0">
              <a:solidFill>
                <a:schemeClr val="tx2">
                  <a:lumMod val="75000"/>
                </a:schemeClr>
              </a:solidFill>
              <a:effectLst/>
              <a:latin typeface="Times New Roman" panose="02020603050405020304" pitchFamily="18" charset="0"/>
              <a:ea typeface="+mn-ea"/>
              <a:cs typeface="Times New Roman" panose="02020603050405020304" pitchFamily="18" charset="0"/>
            </a:rPr>
            <a:t> </a:t>
          </a:r>
          <a:endParaRPr lang="en-IN" sz="2400" b="1">
            <a:solidFill>
              <a:schemeClr val="tx2">
                <a:lumMod val="75000"/>
              </a:schemeClr>
            </a:solidFill>
            <a:effectLst/>
            <a:latin typeface="Times New Roman" panose="02020603050405020304" pitchFamily="18" charset="0"/>
            <a:cs typeface="Times New Roman" panose="02020603050405020304" pitchFamily="18" charset="0"/>
          </a:endParaRPr>
        </a:p>
        <a:p>
          <a:r>
            <a:rPr lang="en-US" sz="2400" b="1" i="0" baseline="0">
              <a:solidFill>
                <a:schemeClr val="tx2">
                  <a:lumMod val="75000"/>
                </a:schemeClr>
              </a:solidFill>
              <a:effectLst/>
              <a:latin typeface="Times New Roman" panose="02020603050405020304" pitchFamily="18" charset="0"/>
              <a:ea typeface="+mn-ea"/>
              <a:cs typeface="Times New Roman" panose="02020603050405020304" pitchFamily="18" charset="0"/>
            </a:rPr>
            <a:t>PH : </a:t>
          </a:r>
        </a:p>
        <a:p>
          <a:pPr algn="l"/>
          <a:endParaRPr lang="en-IN" sz="1800" b="1">
            <a:solidFill>
              <a:schemeClr val="tx2">
                <a:lumMod val="75000"/>
              </a:schemeClr>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462642</xdr:colOff>
      <xdr:row>34</xdr:row>
      <xdr:rowOff>127000</xdr:rowOff>
    </xdr:from>
    <xdr:to>
      <xdr:col>24</xdr:col>
      <xdr:colOff>215900</xdr:colOff>
      <xdr:row>46</xdr:row>
      <xdr:rowOff>63500</xdr:rowOff>
    </xdr:to>
    <xdr:sp macro="" textlink="">
      <xdr:nvSpPr>
        <xdr:cNvPr id="17" name="Rectangle: Rounded Corners 16">
          <a:extLst>
            <a:ext uri="{FF2B5EF4-FFF2-40B4-BE49-F238E27FC236}">
              <a16:creationId xmlns:a16="http://schemas.microsoft.com/office/drawing/2014/main" id="{DC566806-B03E-455B-9BC0-C7FF856AA039}"/>
            </a:ext>
          </a:extLst>
        </xdr:cNvPr>
        <xdr:cNvSpPr/>
      </xdr:nvSpPr>
      <xdr:spPr>
        <a:xfrm>
          <a:off x="5339442" y="6172200"/>
          <a:ext cx="9506858" cy="2070100"/>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368300</xdr:colOff>
      <xdr:row>6</xdr:row>
      <xdr:rowOff>76200</xdr:rowOff>
    </xdr:from>
    <xdr:to>
      <xdr:col>24</xdr:col>
      <xdr:colOff>203200</xdr:colOff>
      <xdr:row>34</xdr:row>
      <xdr:rowOff>25400</xdr:rowOff>
    </xdr:to>
    <xdr:graphicFrame macro="">
      <xdr:nvGraphicFramePr>
        <xdr:cNvPr id="18" name="Chart 17">
          <a:extLst>
            <a:ext uri="{FF2B5EF4-FFF2-40B4-BE49-F238E27FC236}">
              <a16:creationId xmlns:a16="http://schemas.microsoft.com/office/drawing/2014/main" id="{F75B9B78-063F-4043-BD72-BE614298DE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330200</xdr:colOff>
      <xdr:row>34</xdr:row>
      <xdr:rowOff>127000</xdr:rowOff>
    </xdr:from>
    <xdr:to>
      <xdr:col>24</xdr:col>
      <xdr:colOff>101599</xdr:colOff>
      <xdr:row>46</xdr:row>
      <xdr:rowOff>12700</xdr:rowOff>
    </xdr:to>
    <xdr:graphicFrame macro="">
      <xdr:nvGraphicFramePr>
        <xdr:cNvPr id="19" name="Chart 18">
          <a:extLst>
            <a:ext uri="{FF2B5EF4-FFF2-40B4-BE49-F238E27FC236}">
              <a16:creationId xmlns:a16="http://schemas.microsoft.com/office/drawing/2014/main" id="{0B72927E-1045-42B9-A999-5D40EF70F7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255814</xdr:colOff>
      <xdr:row>19</xdr:row>
      <xdr:rowOff>88900</xdr:rowOff>
    </xdr:from>
    <xdr:to>
      <xdr:col>8</xdr:col>
      <xdr:colOff>444500</xdr:colOff>
      <xdr:row>34</xdr:row>
      <xdr:rowOff>46175</xdr:rowOff>
    </xdr:to>
    <xdr:graphicFrame macro="">
      <xdr:nvGraphicFramePr>
        <xdr:cNvPr id="20" name="Chart 19">
          <a:extLst>
            <a:ext uri="{FF2B5EF4-FFF2-40B4-BE49-F238E27FC236}">
              <a16:creationId xmlns:a16="http://schemas.microsoft.com/office/drawing/2014/main" id="{1406BCEF-0758-42B8-A4A5-E6544ED94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406401</xdr:colOff>
      <xdr:row>6</xdr:row>
      <xdr:rowOff>0</xdr:rowOff>
    </xdr:from>
    <xdr:to>
      <xdr:col>19</xdr:col>
      <xdr:colOff>406400</xdr:colOff>
      <xdr:row>34</xdr:row>
      <xdr:rowOff>101600</xdr:rowOff>
    </xdr:to>
    <xdr:graphicFrame macro="">
      <xdr:nvGraphicFramePr>
        <xdr:cNvPr id="21" name="Chart 20">
          <a:extLst>
            <a:ext uri="{FF2B5EF4-FFF2-40B4-BE49-F238E27FC236}">
              <a16:creationId xmlns:a16="http://schemas.microsoft.com/office/drawing/2014/main" id="{4D660F2E-E5A3-4E87-A2CD-54FE67E5C9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266700</xdr:colOff>
      <xdr:row>5</xdr:row>
      <xdr:rowOff>165100</xdr:rowOff>
    </xdr:from>
    <xdr:to>
      <xdr:col>15</xdr:col>
      <xdr:colOff>279400</xdr:colOff>
      <xdr:row>34</xdr:row>
      <xdr:rowOff>12700</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18E4491E-9149-4104-BEEE-58A247E81B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143500" y="1079500"/>
              <a:ext cx="4279900" cy="5151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6</xdr:row>
      <xdr:rowOff>127001</xdr:rowOff>
    </xdr:from>
    <xdr:to>
      <xdr:col>8</xdr:col>
      <xdr:colOff>266700</xdr:colOff>
      <xdr:row>20</xdr:row>
      <xdr:rowOff>38101</xdr:rowOff>
    </xdr:to>
    <xdr:graphicFrame macro="">
      <xdr:nvGraphicFramePr>
        <xdr:cNvPr id="23" name="Chart 22">
          <a:extLst>
            <a:ext uri="{FF2B5EF4-FFF2-40B4-BE49-F238E27FC236}">
              <a16:creationId xmlns:a16="http://schemas.microsoft.com/office/drawing/2014/main" id="{D54E5BE5-2C72-4697-89A4-8A2FC8DBC6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342900</xdr:colOff>
      <xdr:row>26</xdr:row>
      <xdr:rowOff>127000</xdr:rowOff>
    </xdr:from>
    <xdr:to>
      <xdr:col>31</xdr:col>
      <xdr:colOff>495301</xdr:colOff>
      <xdr:row>45</xdr:row>
      <xdr:rowOff>152400</xdr:rowOff>
    </xdr:to>
    <xdr:graphicFrame macro="">
      <xdr:nvGraphicFramePr>
        <xdr:cNvPr id="24" name="Chart 23">
          <a:extLst>
            <a:ext uri="{FF2B5EF4-FFF2-40B4-BE49-F238E27FC236}">
              <a16:creationId xmlns:a16="http://schemas.microsoft.com/office/drawing/2014/main" id="{E6F43831-1F54-47C1-89C5-FACC45AE50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4</xdr:col>
      <xdr:colOff>381000</xdr:colOff>
      <xdr:row>34</xdr:row>
      <xdr:rowOff>59871</xdr:rowOff>
    </xdr:from>
    <xdr:to>
      <xdr:col>8</xdr:col>
      <xdr:colOff>177800</xdr:colOff>
      <xdr:row>41</xdr:row>
      <xdr:rowOff>76201</xdr:rowOff>
    </xdr:to>
    <mc:AlternateContent xmlns:mc="http://schemas.openxmlformats.org/markup-compatibility/2006" xmlns:a14="http://schemas.microsoft.com/office/drawing/2010/main">
      <mc:Choice Requires="a14">
        <xdr:graphicFrame macro="">
          <xdr:nvGraphicFramePr>
            <xdr:cNvPr id="25" name="Year">
              <a:extLst>
                <a:ext uri="{FF2B5EF4-FFF2-40B4-BE49-F238E27FC236}">
                  <a16:creationId xmlns:a16="http://schemas.microsoft.com/office/drawing/2014/main" id="{D3D72271-E713-4EBF-94D5-15D6710F255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19400" y="6105071"/>
              <a:ext cx="2235200" cy="12609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382814</xdr:colOff>
      <xdr:row>40</xdr:row>
      <xdr:rowOff>152400</xdr:rowOff>
    </xdr:from>
    <xdr:to>
      <xdr:col>8</xdr:col>
      <xdr:colOff>228600</xdr:colOff>
      <xdr:row>46</xdr:row>
      <xdr:rowOff>12245</xdr:rowOff>
    </xdr:to>
    <mc:AlternateContent xmlns:mc="http://schemas.openxmlformats.org/markup-compatibility/2006" xmlns:a14="http://schemas.microsoft.com/office/drawing/2010/main">
      <mc:Choice Requires="a14">
        <xdr:graphicFrame macro="">
          <xdr:nvGraphicFramePr>
            <xdr:cNvPr id="26" name="Type Water Body">
              <a:extLst>
                <a:ext uri="{FF2B5EF4-FFF2-40B4-BE49-F238E27FC236}">
                  <a16:creationId xmlns:a16="http://schemas.microsoft.com/office/drawing/2014/main" id="{FE677117-8149-4417-8609-502BAB2CC3F3}"/>
                </a:ext>
              </a:extLst>
            </xdr:cNvPr>
            <xdr:cNvGraphicFramePr/>
          </xdr:nvGraphicFramePr>
          <xdr:xfrm>
            <a:off x="0" y="0"/>
            <a:ext cx="0" cy="0"/>
          </xdr:xfrm>
          <a:graphic>
            <a:graphicData uri="http://schemas.microsoft.com/office/drawing/2010/slicer">
              <sle:slicer xmlns:sle="http://schemas.microsoft.com/office/drawing/2010/slicer" name="Type Water Body"/>
            </a:graphicData>
          </a:graphic>
        </xdr:graphicFrame>
      </mc:Choice>
      <mc:Fallback xmlns="">
        <xdr:sp macro="" textlink="">
          <xdr:nvSpPr>
            <xdr:cNvPr id="0" name=""/>
            <xdr:cNvSpPr>
              <a:spLocks noTextEdit="1"/>
            </xdr:cNvSpPr>
          </xdr:nvSpPr>
          <xdr:spPr>
            <a:xfrm>
              <a:off x="2821214" y="7264400"/>
              <a:ext cx="2284186" cy="9266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281214</xdr:colOff>
      <xdr:row>35</xdr:row>
      <xdr:rowOff>50800</xdr:rowOff>
    </xdr:from>
    <xdr:to>
      <xdr:col>4</xdr:col>
      <xdr:colOff>406400</xdr:colOff>
      <xdr:row>45</xdr:row>
      <xdr:rowOff>88445</xdr:rowOff>
    </xdr:to>
    <mc:AlternateContent xmlns:mc="http://schemas.openxmlformats.org/markup-compatibility/2006" xmlns:a14="http://schemas.microsoft.com/office/drawing/2010/main">
      <mc:Choice Requires="a14">
        <xdr:graphicFrame macro="">
          <xdr:nvGraphicFramePr>
            <xdr:cNvPr id="27" name="State Name">
              <a:extLst>
                <a:ext uri="{FF2B5EF4-FFF2-40B4-BE49-F238E27FC236}">
                  <a16:creationId xmlns:a16="http://schemas.microsoft.com/office/drawing/2014/main" id="{52A9CFA4-298B-47CB-B822-CCBC1EA6F61B}"/>
                </a:ext>
              </a:extLst>
            </xdr:cNvPr>
            <xdr:cNvGraphicFramePr/>
          </xdr:nvGraphicFramePr>
          <xdr:xfrm>
            <a:off x="0" y="0"/>
            <a:ext cx="0" cy="0"/>
          </xdr:xfrm>
          <a:graphic>
            <a:graphicData uri="http://schemas.microsoft.com/office/drawing/2010/slicer">
              <sle:slicer xmlns:sle="http://schemas.microsoft.com/office/drawing/2010/slicer" name="State Name"/>
            </a:graphicData>
          </a:graphic>
        </xdr:graphicFrame>
      </mc:Choice>
      <mc:Fallback xmlns="">
        <xdr:sp macro="" textlink="">
          <xdr:nvSpPr>
            <xdr:cNvPr id="0" name=""/>
            <xdr:cNvSpPr>
              <a:spLocks noTextEdit="1"/>
            </xdr:cNvSpPr>
          </xdr:nvSpPr>
          <xdr:spPr>
            <a:xfrm>
              <a:off x="281214" y="6273800"/>
              <a:ext cx="2563586" cy="18156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29</xdr:col>
      <xdr:colOff>224972</xdr:colOff>
      <xdr:row>16</xdr:row>
      <xdr:rowOff>152400</xdr:rowOff>
    </xdr:from>
    <xdr:to>
      <xdr:col>31</xdr:col>
      <xdr:colOff>445772</xdr:colOff>
      <xdr:row>25</xdr:row>
      <xdr:rowOff>172200</xdr:rowOff>
    </xdr:to>
    <xdr:sp macro="" textlink="">
      <xdr:nvSpPr>
        <xdr:cNvPr id="28" name="Rectangle: Rounded Corners 27">
          <a:extLst>
            <a:ext uri="{FF2B5EF4-FFF2-40B4-BE49-F238E27FC236}">
              <a16:creationId xmlns:a16="http://schemas.microsoft.com/office/drawing/2014/main" id="{C7728A93-3CE4-4296-8344-E7F0B392872D}"/>
            </a:ext>
          </a:extLst>
        </xdr:cNvPr>
        <xdr:cNvSpPr/>
      </xdr:nvSpPr>
      <xdr:spPr>
        <a:xfrm>
          <a:off x="17903372" y="2997200"/>
          <a:ext cx="1440000" cy="1620000"/>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2300" b="1" i="0">
              <a:solidFill>
                <a:schemeClr val="tx2">
                  <a:lumMod val="75000"/>
                </a:schemeClr>
              </a:solidFill>
              <a:effectLst/>
              <a:latin typeface="Times New Roman" panose="02020603050405020304" pitchFamily="18" charset="0"/>
              <a:ea typeface="+mn-ea"/>
              <a:cs typeface="Times New Roman" panose="02020603050405020304" pitchFamily="18" charset="0"/>
            </a:rPr>
            <a:t>Average</a:t>
          </a:r>
          <a:r>
            <a:rPr lang="en-US" sz="2300" b="1" i="0" baseline="0">
              <a:solidFill>
                <a:schemeClr val="tx2">
                  <a:lumMod val="75000"/>
                </a:schemeClr>
              </a:solidFill>
              <a:effectLst/>
              <a:latin typeface="Times New Roman" panose="02020603050405020304" pitchFamily="18" charset="0"/>
              <a:ea typeface="+mn-ea"/>
              <a:cs typeface="Times New Roman" panose="02020603050405020304" pitchFamily="18" charset="0"/>
            </a:rPr>
            <a:t> </a:t>
          </a:r>
          <a:endParaRPr lang="en-IN" sz="2300" b="1">
            <a:solidFill>
              <a:schemeClr val="tx2">
                <a:lumMod val="75000"/>
              </a:schemeClr>
            </a:solidFill>
            <a:effectLst/>
            <a:latin typeface="Times New Roman" panose="02020603050405020304" pitchFamily="18" charset="0"/>
            <a:cs typeface="Times New Roman" panose="02020603050405020304" pitchFamily="18" charset="0"/>
          </a:endParaRPr>
        </a:p>
        <a:p>
          <a:r>
            <a:rPr lang="en-US" sz="2300" b="1" i="0" baseline="0">
              <a:solidFill>
                <a:schemeClr val="tx2">
                  <a:lumMod val="75000"/>
                </a:schemeClr>
              </a:solidFill>
              <a:effectLst/>
              <a:latin typeface="Times New Roman" panose="02020603050405020304" pitchFamily="18" charset="0"/>
              <a:ea typeface="+mn-ea"/>
              <a:cs typeface="Times New Roman" panose="02020603050405020304" pitchFamily="18" charset="0"/>
            </a:rPr>
            <a:t>Nitrates: </a:t>
          </a:r>
          <a:endParaRPr lang="en-IN" sz="2300" b="1">
            <a:solidFill>
              <a:schemeClr val="tx2">
                <a:lumMod val="75000"/>
              </a:schemeClr>
            </a:solidFill>
            <a:effectLst/>
            <a:latin typeface="Times New Roman" panose="02020603050405020304" pitchFamily="18" charset="0"/>
            <a:cs typeface="Times New Roman" panose="02020603050405020304" pitchFamily="18" charset="0"/>
          </a:endParaRPr>
        </a:p>
        <a:p>
          <a:pPr algn="l"/>
          <a:endParaRPr lang="en-IN" sz="2400" b="1">
            <a:solidFill>
              <a:schemeClr val="tx2">
                <a:lumMod val="75000"/>
              </a:schemeClr>
            </a:solidFill>
            <a:latin typeface="Times New Roman" panose="02020603050405020304" pitchFamily="18" charset="0"/>
            <a:cs typeface="Times New Roman" panose="02020603050405020304" pitchFamily="18" charset="0"/>
          </a:endParaRPr>
        </a:p>
      </xdr:txBody>
    </xdr:sp>
    <xdr:clientData/>
  </xdr:twoCellAnchor>
  <xdr:twoCellAnchor>
    <xdr:from>
      <xdr:col>26</xdr:col>
      <xdr:colOff>542472</xdr:colOff>
      <xdr:row>6</xdr:row>
      <xdr:rowOff>165100</xdr:rowOff>
    </xdr:from>
    <xdr:to>
      <xdr:col>29</xdr:col>
      <xdr:colOff>153672</xdr:colOff>
      <xdr:row>16</xdr:row>
      <xdr:rowOff>7100</xdr:rowOff>
    </xdr:to>
    <xdr:sp macro="" textlink="">
      <xdr:nvSpPr>
        <xdr:cNvPr id="29" name="Rectangle: Rounded Corners 28">
          <a:extLst>
            <a:ext uri="{FF2B5EF4-FFF2-40B4-BE49-F238E27FC236}">
              <a16:creationId xmlns:a16="http://schemas.microsoft.com/office/drawing/2014/main" id="{019F29C4-8F38-405F-90B0-80C8D2146B2B}"/>
            </a:ext>
          </a:extLst>
        </xdr:cNvPr>
        <xdr:cNvSpPr/>
      </xdr:nvSpPr>
      <xdr:spPr>
        <a:xfrm>
          <a:off x="16392072" y="1231900"/>
          <a:ext cx="1440000" cy="1620000"/>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800" b="1" i="0">
              <a:solidFill>
                <a:schemeClr val="tx2">
                  <a:lumMod val="75000"/>
                </a:schemeClr>
              </a:solidFill>
              <a:effectLst/>
              <a:latin typeface="Times New Roman" panose="02020603050405020304" pitchFamily="18" charset="0"/>
              <a:ea typeface="+mn-ea"/>
              <a:cs typeface="Times New Roman" panose="02020603050405020304" pitchFamily="18" charset="0"/>
            </a:rPr>
            <a:t>Average</a:t>
          </a:r>
        </a:p>
        <a:p>
          <a:r>
            <a:rPr lang="en-US" sz="1800" b="1" i="0">
              <a:solidFill>
                <a:schemeClr val="tx2">
                  <a:lumMod val="75000"/>
                </a:schemeClr>
              </a:solidFill>
              <a:effectLst/>
              <a:latin typeface="Times New Roman" panose="02020603050405020304" pitchFamily="18" charset="0"/>
              <a:ea typeface="+mn-ea"/>
              <a:cs typeface="Times New Roman" panose="02020603050405020304" pitchFamily="18" charset="0"/>
            </a:rPr>
            <a:t>Fecal</a:t>
          </a:r>
        </a:p>
        <a:p>
          <a:r>
            <a:rPr lang="en-US" sz="1800" b="1" i="0" baseline="0">
              <a:solidFill>
                <a:schemeClr val="tx2">
                  <a:lumMod val="75000"/>
                </a:schemeClr>
              </a:solidFill>
              <a:effectLst/>
              <a:latin typeface="Times New Roman" panose="02020603050405020304" pitchFamily="18" charset="0"/>
              <a:ea typeface="+mn-ea"/>
              <a:cs typeface="Times New Roman" panose="02020603050405020304" pitchFamily="18" charset="0"/>
            </a:rPr>
            <a:t>Coliform:</a:t>
          </a:r>
          <a:endParaRPr lang="en-IN" sz="1800" b="1">
            <a:solidFill>
              <a:schemeClr val="tx2">
                <a:lumMod val="75000"/>
              </a:schemeClr>
            </a:solidFill>
            <a:effectLst/>
            <a:latin typeface="Times New Roman" panose="02020603050405020304" pitchFamily="18" charset="0"/>
            <a:cs typeface="Times New Roman" panose="02020603050405020304" pitchFamily="18" charset="0"/>
          </a:endParaRPr>
        </a:p>
      </xdr:txBody>
    </xdr:sp>
    <xdr:clientData/>
  </xdr:twoCellAnchor>
  <xdr:twoCellAnchor>
    <xdr:from>
      <xdr:col>29</xdr:col>
      <xdr:colOff>199572</xdr:colOff>
      <xdr:row>6</xdr:row>
      <xdr:rowOff>139700</xdr:rowOff>
    </xdr:from>
    <xdr:to>
      <xdr:col>31</xdr:col>
      <xdr:colOff>420372</xdr:colOff>
      <xdr:row>15</xdr:row>
      <xdr:rowOff>159500</xdr:rowOff>
    </xdr:to>
    <xdr:sp macro="" textlink="">
      <xdr:nvSpPr>
        <xdr:cNvPr id="30" name="Rectangle: Rounded Corners 29">
          <a:extLst>
            <a:ext uri="{FF2B5EF4-FFF2-40B4-BE49-F238E27FC236}">
              <a16:creationId xmlns:a16="http://schemas.microsoft.com/office/drawing/2014/main" id="{73203C63-A4D4-4AEB-9920-E3BA2D1DD0C9}"/>
            </a:ext>
          </a:extLst>
        </xdr:cNvPr>
        <xdr:cNvSpPr/>
      </xdr:nvSpPr>
      <xdr:spPr>
        <a:xfrm>
          <a:off x="17877972" y="1206500"/>
          <a:ext cx="1440000" cy="1620000"/>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2300" b="1" i="0">
              <a:solidFill>
                <a:schemeClr val="tx2">
                  <a:lumMod val="75000"/>
                </a:schemeClr>
              </a:solidFill>
              <a:effectLst/>
              <a:latin typeface="Times New Roman" panose="02020603050405020304" pitchFamily="18" charset="0"/>
              <a:ea typeface="+mn-ea"/>
              <a:cs typeface="Times New Roman" panose="02020603050405020304" pitchFamily="18" charset="0"/>
            </a:rPr>
            <a:t>Average</a:t>
          </a:r>
          <a:r>
            <a:rPr lang="en-US" sz="2300" b="1" i="0" baseline="0">
              <a:solidFill>
                <a:schemeClr val="tx2">
                  <a:lumMod val="75000"/>
                </a:schemeClr>
              </a:solidFill>
              <a:effectLst/>
              <a:latin typeface="Times New Roman" panose="02020603050405020304" pitchFamily="18" charset="0"/>
              <a:ea typeface="+mn-ea"/>
              <a:cs typeface="Times New Roman" panose="02020603050405020304" pitchFamily="18" charset="0"/>
            </a:rPr>
            <a:t> </a:t>
          </a:r>
          <a:endParaRPr lang="en-IN" sz="2300" b="1">
            <a:solidFill>
              <a:schemeClr val="tx2">
                <a:lumMod val="75000"/>
              </a:schemeClr>
            </a:solidFill>
            <a:effectLst/>
            <a:latin typeface="Times New Roman" panose="02020603050405020304" pitchFamily="18" charset="0"/>
            <a:cs typeface="Times New Roman" panose="02020603050405020304" pitchFamily="18" charset="0"/>
          </a:endParaRPr>
        </a:p>
        <a:p>
          <a:r>
            <a:rPr lang="en-US" sz="2300" b="1" i="0" baseline="0">
              <a:solidFill>
                <a:schemeClr val="tx2">
                  <a:lumMod val="75000"/>
                </a:schemeClr>
              </a:solidFill>
              <a:effectLst/>
              <a:latin typeface="Times New Roman" panose="02020603050405020304" pitchFamily="18" charset="0"/>
              <a:ea typeface="+mn-ea"/>
              <a:cs typeface="Times New Roman" panose="02020603050405020304" pitchFamily="18" charset="0"/>
            </a:rPr>
            <a:t>BOD:</a:t>
          </a:r>
        </a:p>
        <a:p>
          <a:endParaRPr lang="en-IN" sz="2300" b="1">
            <a:solidFill>
              <a:schemeClr val="tx2">
                <a:lumMod val="75000"/>
              </a:schemeClr>
            </a:solidFill>
            <a:effectLst/>
            <a:latin typeface="Times New Roman" panose="02020603050405020304" pitchFamily="18" charset="0"/>
            <a:cs typeface="Times New Roman" panose="02020603050405020304" pitchFamily="18" charset="0"/>
          </a:endParaRPr>
        </a:p>
        <a:p>
          <a:pPr algn="l"/>
          <a:endParaRPr lang="en-IN" sz="2300" b="1">
            <a:solidFill>
              <a:schemeClr val="tx2">
                <a:lumMod val="75000"/>
              </a:schemeClr>
            </a:solidFill>
            <a:latin typeface="Times New Roman" panose="02020603050405020304" pitchFamily="18" charset="0"/>
            <a:cs typeface="Times New Roman" panose="02020603050405020304" pitchFamily="18" charset="0"/>
          </a:endParaRPr>
        </a:p>
      </xdr:txBody>
    </xdr:sp>
    <xdr:clientData/>
  </xdr:twoCellAnchor>
  <xdr:twoCellAnchor>
    <xdr:from>
      <xdr:col>24</xdr:col>
      <xdr:colOff>275772</xdr:colOff>
      <xdr:row>16</xdr:row>
      <xdr:rowOff>165100</xdr:rowOff>
    </xdr:from>
    <xdr:to>
      <xdr:col>26</xdr:col>
      <xdr:colOff>496572</xdr:colOff>
      <xdr:row>26</xdr:row>
      <xdr:rowOff>7100</xdr:rowOff>
    </xdr:to>
    <xdr:sp macro="" textlink="">
      <xdr:nvSpPr>
        <xdr:cNvPr id="31" name="Rectangle: Rounded Corners 30">
          <a:extLst>
            <a:ext uri="{FF2B5EF4-FFF2-40B4-BE49-F238E27FC236}">
              <a16:creationId xmlns:a16="http://schemas.microsoft.com/office/drawing/2014/main" id="{0F09CB00-75B0-4CA5-85B3-21C526B18F99}"/>
            </a:ext>
          </a:extLst>
        </xdr:cNvPr>
        <xdr:cNvSpPr/>
      </xdr:nvSpPr>
      <xdr:spPr>
        <a:xfrm>
          <a:off x="14906172" y="3009900"/>
          <a:ext cx="1440000" cy="1620000"/>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2000" b="1" i="0">
              <a:solidFill>
                <a:schemeClr val="tx2">
                  <a:lumMod val="75000"/>
                </a:schemeClr>
              </a:solidFill>
              <a:effectLst/>
              <a:latin typeface="Times New Roman" panose="02020603050405020304" pitchFamily="18" charset="0"/>
              <a:ea typeface="+mn-ea"/>
              <a:cs typeface="Times New Roman" panose="02020603050405020304" pitchFamily="18" charset="0"/>
            </a:rPr>
            <a:t>Average</a:t>
          </a:r>
          <a:r>
            <a:rPr lang="en-US" sz="2000" b="1" i="0" baseline="0">
              <a:solidFill>
                <a:schemeClr val="tx2">
                  <a:lumMod val="75000"/>
                </a:schemeClr>
              </a:solidFill>
              <a:effectLst/>
              <a:latin typeface="Times New Roman" panose="02020603050405020304" pitchFamily="18" charset="0"/>
              <a:ea typeface="+mn-ea"/>
              <a:cs typeface="Times New Roman" panose="02020603050405020304" pitchFamily="18" charset="0"/>
            </a:rPr>
            <a:t> Temperat-ure : </a:t>
          </a:r>
          <a:endParaRPr lang="en-IN" sz="2000" b="1">
            <a:solidFill>
              <a:schemeClr val="tx2">
                <a:lumMod val="75000"/>
              </a:schemeClr>
            </a:solidFill>
            <a:effectLst/>
            <a:latin typeface="Times New Roman" panose="02020603050405020304" pitchFamily="18" charset="0"/>
            <a:cs typeface="Times New Roman" panose="02020603050405020304" pitchFamily="18" charset="0"/>
          </a:endParaRPr>
        </a:p>
        <a:p>
          <a:pPr algn="l"/>
          <a:r>
            <a:rPr lang="en-IN" sz="1600" b="1">
              <a:solidFill>
                <a:schemeClr val="tx2">
                  <a:lumMod val="75000"/>
                </a:schemeClr>
              </a:solidFill>
              <a:latin typeface="Times New Roman" panose="02020603050405020304" pitchFamily="18" charset="0"/>
              <a:cs typeface="Times New Roman" panose="02020603050405020304" pitchFamily="18" charset="0"/>
            </a:rPr>
            <a:t>                    </a:t>
          </a:r>
        </a:p>
        <a:p>
          <a:pPr algn="l"/>
          <a:r>
            <a:rPr lang="en-IN" sz="1600" b="1">
              <a:solidFill>
                <a:schemeClr val="tx2">
                  <a:lumMod val="75000"/>
                </a:schemeClr>
              </a:solidFill>
              <a:latin typeface="Times New Roman" panose="02020603050405020304" pitchFamily="18" charset="0"/>
              <a:cs typeface="Times New Roman" panose="02020603050405020304" pitchFamily="18" charset="0"/>
            </a:rPr>
            <a:t>          </a:t>
          </a:r>
        </a:p>
      </xdr:txBody>
    </xdr:sp>
    <xdr:clientData/>
  </xdr:twoCellAnchor>
  <xdr:twoCellAnchor>
    <xdr:from>
      <xdr:col>24</xdr:col>
      <xdr:colOff>310242</xdr:colOff>
      <xdr:row>11</xdr:row>
      <xdr:rowOff>128815</xdr:rowOff>
    </xdr:from>
    <xdr:to>
      <xdr:col>26</xdr:col>
      <xdr:colOff>0</xdr:colOff>
      <xdr:row>14</xdr:row>
      <xdr:rowOff>11141</xdr:rowOff>
    </xdr:to>
    <xdr:sp macro="" textlink="'Pivot table'!G60">
      <xdr:nvSpPr>
        <xdr:cNvPr id="36" name="TextBox 35">
          <a:extLst>
            <a:ext uri="{FF2B5EF4-FFF2-40B4-BE49-F238E27FC236}">
              <a16:creationId xmlns:a16="http://schemas.microsoft.com/office/drawing/2014/main" id="{F2B86C15-7138-485B-B26E-836A0FFD2E92}"/>
            </a:ext>
          </a:extLst>
        </xdr:cNvPr>
        <xdr:cNvSpPr txBox="1"/>
      </xdr:nvSpPr>
      <xdr:spPr>
        <a:xfrm>
          <a:off x="14940642" y="2084615"/>
          <a:ext cx="908958" cy="415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7048C88-675C-4ABC-B9BB-2430664BFD81}" type="TxLink">
            <a:rPr lang="en-US" sz="2400" b="1" i="0" u="none" strike="noStrike">
              <a:solidFill>
                <a:schemeClr val="tx2">
                  <a:lumMod val="75000"/>
                </a:schemeClr>
              </a:solidFill>
              <a:latin typeface="Calibri"/>
              <a:ea typeface="Calibri"/>
              <a:cs typeface="Calibri"/>
            </a:rPr>
            <a:pPr/>
            <a:t>7.55</a:t>
          </a:fld>
          <a:endParaRPr lang="en-IN" sz="8800" b="1">
            <a:solidFill>
              <a:schemeClr val="tx2">
                <a:lumMod val="75000"/>
              </a:schemeClr>
            </a:solidFill>
            <a:latin typeface="Agency FB" panose="020B0503020202020204" pitchFamily="34" charset="0"/>
          </a:endParaRPr>
        </a:p>
      </xdr:txBody>
    </xdr:sp>
    <xdr:clientData/>
  </xdr:twoCellAnchor>
  <xdr:twoCellAnchor editAs="oneCell">
    <xdr:from>
      <xdr:col>25</xdr:col>
      <xdr:colOff>381000</xdr:colOff>
      <xdr:row>10</xdr:row>
      <xdr:rowOff>38100</xdr:rowOff>
    </xdr:from>
    <xdr:to>
      <xdr:col>26</xdr:col>
      <xdr:colOff>383400</xdr:colOff>
      <xdr:row>13</xdr:row>
      <xdr:rowOff>116700</xdr:rowOff>
    </xdr:to>
    <xdr:pic>
      <xdr:nvPicPr>
        <xdr:cNvPr id="38" name="Graphic 37" descr="Warning with solid fill">
          <a:extLst>
            <a:ext uri="{FF2B5EF4-FFF2-40B4-BE49-F238E27FC236}">
              <a16:creationId xmlns:a16="http://schemas.microsoft.com/office/drawing/2014/main" id="{06708863-9C91-8DD9-E591-F23D87531D08}"/>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5621000" y="1816100"/>
          <a:ext cx="612000" cy="612000"/>
        </a:xfrm>
        <a:prstGeom prst="rect">
          <a:avLst/>
        </a:prstGeom>
      </xdr:spPr>
    </xdr:pic>
    <xdr:clientData/>
  </xdr:twoCellAnchor>
  <xdr:twoCellAnchor>
    <xdr:from>
      <xdr:col>24</xdr:col>
      <xdr:colOff>368300</xdr:colOff>
      <xdr:row>22</xdr:row>
      <xdr:rowOff>25400</xdr:rowOff>
    </xdr:from>
    <xdr:to>
      <xdr:col>25</xdr:col>
      <xdr:colOff>525815</xdr:colOff>
      <xdr:row>24</xdr:row>
      <xdr:rowOff>85527</xdr:rowOff>
    </xdr:to>
    <xdr:sp macro="" textlink="'Pivot table'!G63">
      <xdr:nvSpPr>
        <xdr:cNvPr id="39" name="TextBox 38">
          <a:extLst>
            <a:ext uri="{FF2B5EF4-FFF2-40B4-BE49-F238E27FC236}">
              <a16:creationId xmlns:a16="http://schemas.microsoft.com/office/drawing/2014/main" id="{4804393E-DBD1-4DB1-80E9-E4988B363B70}"/>
            </a:ext>
          </a:extLst>
        </xdr:cNvPr>
        <xdr:cNvSpPr txBox="1"/>
      </xdr:nvSpPr>
      <xdr:spPr>
        <a:xfrm>
          <a:off x="14998700" y="3937000"/>
          <a:ext cx="767115" cy="415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EFC19CA-0197-422C-8BEC-53B1007AE03F}" type="TxLink">
            <a:rPr lang="en-US" sz="2400" b="1" i="0" u="none" strike="noStrike">
              <a:solidFill>
                <a:srgbClr val="000000"/>
              </a:solidFill>
              <a:latin typeface="Times New Roman" panose="02020603050405020304" pitchFamily="18" charset="0"/>
              <a:ea typeface="Calibri"/>
              <a:cs typeface="Times New Roman" panose="02020603050405020304" pitchFamily="18" charset="0"/>
            </a:rPr>
            <a:pPr/>
            <a:t>25.13</a:t>
          </a:fld>
          <a:endParaRPr lang="en-IN" sz="2400" b="1">
            <a:solidFill>
              <a:schemeClr val="bg2"/>
            </a:solidFill>
            <a:latin typeface="Times New Roman" panose="02020603050405020304" pitchFamily="18" charset="0"/>
            <a:cs typeface="Times New Roman" panose="02020603050405020304" pitchFamily="18" charset="0"/>
          </a:endParaRPr>
        </a:p>
      </xdr:txBody>
    </xdr:sp>
    <xdr:clientData/>
  </xdr:twoCellAnchor>
  <xdr:twoCellAnchor editAs="oneCell">
    <xdr:from>
      <xdr:col>25</xdr:col>
      <xdr:colOff>491670</xdr:colOff>
      <xdr:row>21</xdr:row>
      <xdr:rowOff>0</xdr:rowOff>
    </xdr:from>
    <xdr:to>
      <xdr:col>26</xdr:col>
      <xdr:colOff>505810</xdr:colOff>
      <xdr:row>24</xdr:row>
      <xdr:rowOff>78600</xdr:rowOff>
    </xdr:to>
    <xdr:pic>
      <xdr:nvPicPr>
        <xdr:cNvPr id="40" name="Graphic 39" descr="Thermometer with solid fill">
          <a:extLst>
            <a:ext uri="{FF2B5EF4-FFF2-40B4-BE49-F238E27FC236}">
              <a16:creationId xmlns:a16="http://schemas.microsoft.com/office/drawing/2014/main" id="{70D1FE90-9873-40E0-BCEB-D9C46367EB3B}"/>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5731670" y="3733800"/>
          <a:ext cx="623740" cy="612000"/>
        </a:xfrm>
        <a:prstGeom prst="rect">
          <a:avLst/>
        </a:prstGeom>
      </xdr:spPr>
    </xdr:pic>
    <xdr:clientData/>
  </xdr:twoCellAnchor>
  <xdr:twoCellAnchor>
    <xdr:from>
      <xdr:col>26</xdr:col>
      <xdr:colOff>529772</xdr:colOff>
      <xdr:row>12</xdr:row>
      <xdr:rowOff>25400</xdr:rowOff>
    </xdr:from>
    <xdr:to>
      <xdr:col>28</xdr:col>
      <xdr:colOff>469900</xdr:colOff>
      <xdr:row>14</xdr:row>
      <xdr:rowOff>85526</xdr:rowOff>
    </xdr:to>
    <xdr:sp macro="" textlink="'Pivot table'!H57">
      <xdr:nvSpPr>
        <xdr:cNvPr id="41" name="TextBox 40">
          <a:extLst>
            <a:ext uri="{FF2B5EF4-FFF2-40B4-BE49-F238E27FC236}">
              <a16:creationId xmlns:a16="http://schemas.microsoft.com/office/drawing/2014/main" id="{8DF70A6C-8618-409F-AFEC-F6CF01210A16}"/>
            </a:ext>
          </a:extLst>
        </xdr:cNvPr>
        <xdr:cNvSpPr txBox="1"/>
      </xdr:nvSpPr>
      <xdr:spPr>
        <a:xfrm>
          <a:off x="16379372" y="2159000"/>
          <a:ext cx="1159328" cy="415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E1F7A1-7BBA-4DC5-A9B8-39058AD83468}" type="TxLink">
            <a:rPr lang="en-US" sz="2000" b="1" i="0" u="none" strike="noStrike">
              <a:solidFill>
                <a:srgbClr val="000000"/>
              </a:solidFill>
              <a:latin typeface="Times New Roman" panose="02020603050405020304" pitchFamily="18" charset="0"/>
              <a:ea typeface="Calibri"/>
              <a:cs typeface="Times New Roman" panose="02020603050405020304" pitchFamily="18" charset="0"/>
            </a:rPr>
            <a:pPr/>
            <a:t>2754037.60</a:t>
          </a:fld>
          <a:endParaRPr lang="en-IN" sz="16600" b="1">
            <a:solidFill>
              <a:schemeClr val="bg2"/>
            </a:solidFill>
            <a:latin typeface="Times New Roman" panose="02020603050405020304" pitchFamily="18" charset="0"/>
            <a:cs typeface="Times New Roman" panose="02020603050405020304" pitchFamily="18" charset="0"/>
          </a:endParaRPr>
        </a:p>
      </xdr:txBody>
    </xdr:sp>
    <xdr:clientData/>
  </xdr:twoCellAnchor>
  <xdr:twoCellAnchor>
    <xdr:from>
      <xdr:col>27</xdr:col>
      <xdr:colOff>9072</xdr:colOff>
      <xdr:row>21</xdr:row>
      <xdr:rowOff>63500</xdr:rowOff>
    </xdr:from>
    <xdr:to>
      <xdr:col>28</xdr:col>
      <xdr:colOff>177800</xdr:colOff>
      <xdr:row>23</xdr:row>
      <xdr:rowOff>123627</xdr:rowOff>
    </xdr:to>
    <xdr:sp macro="" textlink="'Pivot table'!G66">
      <xdr:nvSpPr>
        <xdr:cNvPr id="43" name="TextBox 42">
          <a:extLst>
            <a:ext uri="{FF2B5EF4-FFF2-40B4-BE49-F238E27FC236}">
              <a16:creationId xmlns:a16="http://schemas.microsoft.com/office/drawing/2014/main" id="{19051278-0263-4A2B-A4A0-73E318745BAB}"/>
            </a:ext>
          </a:extLst>
        </xdr:cNvPr>
        <xdr:cNvSpPr txBox="1"/>
      </xdr:nvSpPr>
      <xdr:spPr>
        <a:xfrm>
          <a:off x="16468272" y="3797300"/>
          <a:ext cx="778328" cy="415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D57688B-171C-4152-BA5F-AC3F2FCF8113}" type="TxLink">
            <a:rPr lang="en-US" sz="2400" b="1" i="0" u="none" strike="noStrike">
              <a:solidFill>
                <a:srgbClr val="000000"/>
              </a:solidFill>
              <a:latin typeface="Calibri"/>
              <a:ea typeface="Calibri"/>
              <a:cs typeface="Calibri"/>
            </a:rPr>
            <a:pPr/>
            <a:t>4.43</a:t>
          </a:fld>
          <a:endParaRPr lang="en-IN" sz="6000" b="1">
            <a:solidFill>
              <a:schemeClr val="bg2"/>
            </a:solidFill>
            <a:latin typeface="Agency FB" panose="020B0503020202020204" pitchFamily="34" charset="0"/>
          </a:endParaRPr>
        </a:p>
      </xdr:txBody>
    </xdr:sp>
    <xdr:clientData/>
  </xdr:twoCellAnchor>
  <xdr:twoCellAnchor editAs="oneCell">
    <xdr:from>
      <xdr:col>28</xdr:col>
      <xdr:colOff>215900</xdr:colOff>
      <xdr:row>10</xdr:row>
      <xdr:rowOff>165100</xdr:rowOff>
    </xdr:from>
    <xdr:to>
      <xdr:col>29</xdr:col>
      <xdr:colOff>254300</xdr:colOff>
      <xdr:row>14</xdr:row>
      <xdr:rowOff>101900</xdr:rowOff>
    </xdr:to>
    <xdr:pic>
      <xdr:nvPicPr>
        <xdr:cNvPr id="45" name="Graphic 44" descr="Flask with solid fill">
          <a:extLst>
            <a:ext uri="{FF2B5EF4-FFF2-40B4-BE49-F238E27FC236}">
              <a16:creationId xmlns:a16="http://schemas.microsoft.com/office/drawing/2014/main" id="{BFA77F53-E72F-5B13-464C-7590C1E88689}"/>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7284700" y="1943100"/>
          <a:ext cx="648000" cy="648000"/>
        </a:xfrm>
        <a:prstGeom prst="rect">
          <a:avLst/>
        </a:prstGeom>
      </xdr:spPr>
    </xdr:pic>
    <xdr:clientData/>
  </xdr:twoCellAnchor>
  <xdr:twoCellAnchor editAs="oneCell">
    <xdr:from>
      <xdr:col>28</xdr:col>
      <xdr:colOff>152400</xdr:colOff>
      <xdr:row>21</xdr:row>
      <xdr:rowOff>101600</xdr:rowOff>
    </xdr:from>
    <xdr:to>
      <xdr:col>29</xdr:col>
      <xdr:colOff>190800</xdr:colOff>
      <xdr:row>25</xdr:row>
      <xdr:rowOff>38400</xdr:rowOff>
    </xdr:to>
    <xdr:pic>
      <xdr:nvPicPr>
        <xdr:cNvPr id="47" name="Graphic 46" descr="Gauge with solid fill">
          <a:extLst>
            <a:ext uri="{FF2B5EF4-FFF2-40B4-BE49-F238E27FC236}">
              <a16:creationId xmlns:a16="http://schemas.microsoft.com/office/drawing/2014/main" id="{04DABA97-F3CA-F727-CF27-92AB85F6F7F2}"/>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7221200" y="3835400"/>
          <a:ext cx="648000" cy="648000"/>
        </a:xfrm>
        <a:prstGeom prst="rect">
          <a:avLst/>
        </a:prstGeom>
      </xdr:spPr>
    </xdr:pic>
    <xdr:clientData/>
  </xdr:twoCellAnchor>
  <xdr:twoCellAnchor>
    <xdr:from>
      <xdr:col>29</xdr:col>
      <xdr:colOff>275772</xdr:colOff>
      <xdr:row>21</xdr:row>
      <xdr:rowOff>101600</xdr:rowOff>
    </xdr:from>
    <xdr:to>
      <xdr:col>30</xdr:col>
      <xdr:colOff>500782</xdr:colOff>
      <xdr:row>23</xdr:row>
      <xdr:rowOff>161727</xdr:rowOff>
    </xdr:to>
    <xdr:sp macro="" textlink="'Pivot table'!I63">
      <xdr:nvSpPr>
        <xdr:cNvPr id="49" name="TextBox 48">
          <a:extLst>
            <a:ext uri="{FF2B5EF4-FFF2-40B4-BE49-F238E27FC236}">
              <a16:creationId xmlns:a16="http://schemas.microsoft.com/office/drawing/2014/main" id="{20692EE6-1E3B-4279-A74A-29B468B5F73C}"/>
            </a:ext>
          </a:extLst>
        </xdr:cNvPr>
        <xdr:cNvSpPr txBox="1"/>
      </xdr:nvSpPr>
      <xdr:spPr>
        <a:xfrm>
          <a:off x="17954172" y="3835400"/>
          <a:ext cx="834610" cy="415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BF3A355-1B1D-45E0-9058-38B5A71682CA}" type="TxLink">
            <a:rPr lang="en-US" sz="2400" b="1" i="0" u="none" strike="noStrike">
              <a:solidFill>
                <a:schemeClr val="tx2">
                  <a:lumMod val="75000"/>
                </a:schemeClr>
              </a:solidFill>
              <a:latin typeface="Times New Roman" panose="02020603050405020304" pitchFamily="18" charset="0"/>
              <a:ea typeface="Calibri"/>
              <a:cs typeface="Times New Roman" panose="02020603050405020304" pitchFamily="18" charset="0"/>
            </a:rPr>
            <a:pPr/>
            <a:t>4.07</a:t>
          </a:fld>
          <a:endParaRPr lang="en-IN" sz="85700" b="1">
            <a:solidFill>
              <a:schemeClr val="tx2">
                <a:lumMod val="75000"/>
              </a:schemeClr>
            </a:solidFill>
            <a:latin typeface="Times New Roman" panose="02020603050405020304" pitchFamily="18" charset="0"/>
            <a:cs typeface="Times New Roman" panose="02020603050405020304" pitchFamily="18" charset="0"/>
          </a:endParaRPr>
        </a:p>
      </xdr:txBody>
    </xdr:sp>
    <xdr:clientData/>
  </xdr:twoCellAnchor>
  <xdr:twoCellAnchor editAs="oneCell">
    <xdr:from>
      <xdr:col>30</xdr:col>
      <xdr:colOff>304800</xdr:colOff>
      <xdr:row>21</xdr:row>
      <xdr:rowOff>50800</xdr:rowOff>
    </xdr:from>
    <xdr:to>
      <xdr:col>31</xdr:col>
      <xdr:colOff>343200</xdr:colOff>
      <xdr:row>24</xdr:row>
      <xdr:rowOff>165400</xdr:rowOff>
    </xdr:to>
    <xdr:pic>
      <xdr:nvPicPr>
        <xdr:cNvPr id="51" name="Graphic 50" descr="Beaker with solid fill">
          <a:extLst>
            <a:ext uri="{FF2B5EF4-FFF2-40B4-BE49-F238E27FC236}">
              <a16:creationId xmlns:a16="http://schemas.microsoft.com/office/drawing/2014/main" id="{28508D63-4F50-D328-4920-2793CDF81B1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8592800" y="3784600"/>
          <a:ext cx="648000" cy="648000"/>
        </a:xfrm>
        <a:prstGeom prst="rect">
          <a:avLst/>
        </a:prstGeom>
      </xdr:spPr>
    </xdr:pic>
    <xdr:clientData/>
  </xdr:twoCellAnchor>
  <xdr:twoCellAnchor>
    <xdr:from>
      <xdr:col>29</xdr:col>
      <xdr:colOff>224972</xdr:colOff>
      <xdr:row>11</xdr:row>
      <xdr:rowOff>76200</xdr:rowOff>
    </xdr:from>
    <xdr:to>
      <xdr:col>30</xdr:col>
      <xdr:colOff>449982</xdr:colOff>
      <xdr:row>13</xdr:row>
      <xdr:rowOff>136326</xdr:rowOff>
    </xdr:to>
    <xdr:sp macro="" textlink="'Pivot table'!I66">
      <xdr:nvSpPr>
        <xdr:cNvPr id="53" name="TextBox 52">
          <a:extLst>
            <a:ext uri="{FF2B5EF4-FFF2-40B4-BE49-F238E27FC236}">
              <a16:creationId xmlns:a16="http://schemas.microsoft.com/office/drawing/2014/main" id="{6DD685E6-50EB-4CE0-9B7B-69FC22A6D0BA}"/>
            </a:ext>
          </a:extLst>
        </xdr:cNvPr>
        <xdr:cNvSpPr txBox="1"/>
      </xdr:nvSpPr>
      <xdr:spPr>
        <a:xfrm>
          <a:off x="17903372" y="2032000"/>
          <a:ext cx="834610" cy="415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1475410-FCB9-4325-9FE2-C2B18AF9DE50}" type="TxLink">
            <a:rPr lang="en-US" sz="2400" b="1" i="0" u="none" strike="noStrike">
              <a:solidFill>
                <a:srgbClr val="000000"/>
              </a:solidFill>
              <a:latin typeface="Times New Roman" panose="02020603050405020304" pitchFamily="18" charset="0"/>
              <a:ea typeface="Calibri"/>
              <a:cs typeface="Times New Roman" panose="02020603050405020304" pitchFamily="18" charset="0"/>
            </a:rPr>
            <a:pPr/>
            <a:t>9.89</a:t>
          </a:fld>
          <a:endParaRPr lang="en-IN" sz="41300" b="1">
            <a:solidFill>
              <a:schemeClr val="bg2"/>
            </a:solidFill>
            <a:latin typeface="Times New Roman" panose="02020603050405020304" pitchFamily="18" charset="0"/>
            <a:cs typeface="Times New Roman" panose="02020603050405020304" pitchFamily="18" charset="0"/>
          </a:endParaRPr>
        </a:p>
      </xdr:txBody>
    </xdr:sp>
    <xdr:clientData/>
  </xdr:twoCellAnchor>
  <xdr:twoCellAnchor editAs="oneCell">
    <xdr:from>
      <xdr:col>30</xdr:col>
      <xdr:colOff>368300</xdr:colOff>
      <xdr:row>11</xdr:row>
      <xdr:rowOff>25400</xdr:rowOff>
    </xdr:from>
    <xdr:to>
      <xdr:col>31</xdr:col>
      <xdr:colOff>370700</xdr:colOff>
      <xdr:row>14</xdr:row>
      <xdr:rowOff>104000</xdr:rowOff>
    </xdr:to>
    <xdr:pic>
      <xdr:nvPicPr>
        <xdr:cNvPr id="55" name="Graphic 54" descr="Atom with solid fill">
          <a:extLst>
            <a:ext uri="{FF2B5EF4-FFF2-40B4-BE49-F238E27FC236}">
              <a16:creationId xmlns:a16="http://schemas.microsoft.com/office/drawing/2014/main" id="{409B5DC0-77E4-3727-9B2F-FA34B1C230E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8656300" y="1981200"/>
          <a:ext cx="612000" cy="6120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HP\Downloads\EXCEL-project.xlsm"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69.256899189815" createdVersion="8" refreshedVersion="8" minRefreshableVersion="3" recordCount="3156" xr:uid="{8C1BA67A-74E2-49B4-8060-CF9919BAFA3B}">
  <cacheSource type="worksheet">
    <worksheetSource name="Table1" r:id="rId2"/>
  </cacheSource>
  <cacheFields count="35">
    <cacheField name="STN Code" numFmtId="0">
      <sharedItems containsString="0" containsBlank="1" containsNumber="1" containsInteger="1" minValue="1215" maxValue="5291"/>
    </cacheField>
    <cacheField name="Name of Monitoring Location" numFmtId="0">
      <sharedItems count="1206">
        <s v="PULICATE LAKE , NELLORE DIST."/>
        <s v="KONDACHARLA-AAVA LAKE, PARAWADA PHARMA CITY, VISHAKHAPATNAM, A.P"/>
        <s v="MER BEEL AT MADHABPUR, ASSAM"/>
        <s v="DALONI BEEL NEAR JOGIGHOPA, ASSAM"/>
        <s v="ELANGABEEL SYSTEM POND (CONNECTED TO R. KOLANG), ASSAM"/>
        <s v="BOR BEEL AT JAKAI., ASSAM"/>
        <s v="BORPUKHURI, NAZIRA, ASSAM"/>
        <s v="GAURISAGAR TANK, GAURISAGAR, ASSAM"/>
        <s v="RAJMAW PUKHURI, JORHAT, ASSAM"/>
        <s v="PADUMPUKHURI, TEZPUR, ASSAM"/>
        <s v="GOPHUR TANK, GOPHUR, ASSAM"/>
        <s v="JAIPAL PUKHURI, SIPAJHAR, ASSAM"/>
        <s v="BOTODRIVA SATRA POND, NAGAON, ASSAM"/>
        <s v="SARAN BEEL, ASSAM"/>
        <s v="DIGHALI PUKHURI, GUWAHATI, ASSAM"/>
        <s v="SUBHAGYA KUNDA POND KAMAKHYA TEMPLE, GUWAHATI, ASSAM"/>
        <s v="DEEPAR BEEL AT BORAGAON NEAR IASST, GUWAHATI, ASSAM"/>
        <s v="BISHNU PUSKAR PUKHURI OF HAYAGRIB MADHAB TEMPLE, HAJO, ASSAM"/>
        <s v="CHAND DUBI BEEL, CHAND DUBI, ASSAM"/>
        <s v="GANGA PUKHURI, NALBARI (GORDON SCHOOL), ASSAM"/>
        <s v="RAJADINIA PUKHURI AT ABHAYAPURI, ASSAM"/>
        <s v="MAHAMAYA MANDIR PUKHURI, ASSAM"/>
        <s v="RAJAPUKHURI AT GAURIPUR, ASSAM"/>
        <s v="BASKANDI POND INSIDE THE BASKANDI MADRASA, BASKANDI, ASSAM"/>
        <s v="SIVASAGAR TANK (BORPUKHURI) NEAR SIVADOL, ASSAM"/>
        <s v="HORDAI PUKHURI, CHARAIDEW, ASSAM"/>
        <s v="GALA BEEL AT DERGAON, ASSAM"/>
        <s v="BORPUKHURI AT SONARI"/>
        <s v="JORPUKHURI AT UZANBAZAR (UGRATALA TEMPLE)"/>
        <s v="POND WATER FROM RAMKRISHNA MISSION AT HAILAKANDI"/>
        <s v="*GOYSAGAR TANK, SIBSAGAR, ASSAM"/>
        <s v="KAWAR LAKE, BEGUSARAI, BIHAR"/>
        <s v="MOTI JHEEL AT MOTIHARII, BIHAR"/>
        <s v="TIGHI TALAB AT GAYA, BIHAR"/>
        <s v="SURAJ KUND AT GAYA, BIHAR"/>
        <s v="SUKHNA LAKE, CHANDIGARH"/>
        <s v="HITKASA TAILING DAM, RAJHARA, CHHATISGARH."/>
        <s v="NEHRU NAGAR TALAB, BHILAI, CHHATISGARH."/>
        <s v="SALAULIM LAKE AT SALAULIM - SANGUEM, GOA"/>
        <s v="MAYEM LAKE, BICHOLIM"/>
        <s v="ANJUNEM LAKE"/>
        <s v="RUMDER LAKE"/>
        <s v="CARAMBOLIM LAKE"/>
        <s v="RAIA LAKE"/>
        <s v="SAIPEM LAKE"/>
        <s v="CURTORIM LAKE"/>
        <s v="KANKORIA LAKE AT AHMEDABAD, NR. BALVATIKA, GUJARAT"/>
        <s v="CHANDOLA LAKE AT AHMEDABAD, GUJARAT"/>
        <s v="AJWAH LAKE AT SRI SAYAJI SABVAR, BARODA, GUJARAT"/>
        <s v="SURSAGAR LAKE AT BARODA, GUJARAT"/>
        <s v="NALSAROVAR LAKE (SANAND), DIST.AHMEDABAD"/>
        <s v="BINDUSAROVAR, SIDDHPUR (DIST.PATAN)"/>
        <s v="LAKHOTA TALAV, JAMNAGAR"/>
        <s v="NARSIMEHTA TALAV- JUNAGADH"/>
        <s v="CITY LAKE OF NADIAD"/>
        <s v="RANJITNAGAR TALAV (HALOL), PANCHMAHALS"/>
        <s v="DHAROI DAM, DIST. MEHSANA."/>
        <s v="ANKLESHWAR RESERVOIR AT GIDC ANKLESHWAR AT VALIA ROAD."/>
        <s v="MOTICHER LAKE NEAR KAKARPAR ATOMIC POWER STATION, DIST. SURAT."/>
        <s v="KUWADAVA LAKE, VILL. KUWADAVA, DIST. RAJKOT."/>
        <s v="MACHHU-II DAM, RAFLESHWAR, MORBI, RAJKOT"/>
        <s v="GOMTI LAKE, OPP, RANCHODAJI TEMPLE, DAKOR, KHEDA"/>
        <s v="HAMISAR TALAV, BHUJ"/>
        <s v="MOONSAR LAKE OF VIRAMGAM"/>
        <s v="MALAV TALAV, DHOLKA"/>
        <s v="VHERAIMATA TALAV AT ANAND"/>
        <s v="OLPAD, VILLAGE POND:OLPAD, SURAT"/>
        <s v="DHUDHIA TALAV AT NAVSARI, DIST. NAVSARI."/>
        <s v="THOL TANK (KALOL) (DIST. MEHASANA)"/>
        <s v="BRAHMSAROVAR LAKE AT KURUKSHETRA, HARYANA"/>
        <s v="GOBINDSAGAR LAKE AT BILASPUR, H.P."/>
        <s v="PONGDAM LAKE AT PONG VILLAGE, H.P."/>
        <s v="RENUKA LAKE , 35 KM FROM PATNA SAHIB NORTH , H.P"/>
        <s v="RIWALSAR LAKE"/>
        <s v="KHAZIAR LAKE"/>
        <s v="DAL LAKE AT SRINAGAR, J&amp;K"/>
        <s v="MID POINT(MANSAR LAKE), J&amp;K"/>
        <s v="POINT OF DISCHARGE OF WASTE WATER FROM DIFFERENT ESTABLISHMENTS NEAR NAG TEMPLE, J&amp;K"/>
        <s v="MID POINT(SURINSAR LAKE), J&amp;K"/>
        <s v="POINT OF DISCHARGE OF WASTE WATER FROM DIFFERENT ESTABLISHMENTS , J&amp;K"/>
        <s v="DAL LAKE AT DALGATE"/>
        <s v="DAL LAKE AT CHAIRCHINARI"/>
        <s v="DAL LAKE NEAR NISHAT LAM"/>
        <s v="DAL LAKE AT ABIKARPORA"/>
        <s v="DAL LAKE AT ENTRY POINT OF TALIBAL NALLAH"/>
        <s v="DAL LAKE AT HABAK"/>
        <s v="DAL LAKE AT HAZRATBAL"/>
        <s v="DAL LAKE AT DHOBIGHAT"/>
        <s v="DAL LAKE AT SONALANK"/>
        <s v="DAL LAKE AT NISHAT, WATER INTAKE POINT OF NISHAT WATER TREATMENT PLANT"/>
        <s v="DAL LAKE AT NIGEEN, WATER INTAKE PT OF POKHRIBAL WATER TREATMENT PLANT"/>
        <s v="WULAR LAKE AT NINGLI NALLAH"/>
        <s v="WULAR LAKE AT WATLAB"/>
        <s v="WULAR LAKE ATKANIBATH"/>
        <s v="WULAR LAKE AT ENTRY PT OF ERIN NALLAH"/>
        <s v="TOP CHACHI LAKE"/>
        <s v="DIMNA LAKE, DIMNA"/>
        <s v="SHIV GANGA POND, DEOGHAR"/>
        <s v="ULSOOR LAKE TRAINING CENTRE OF FISH BREEDING, KARNATAKA"/>
        <s v="HEBALLA VALLEY LAKE AT D-S ROAD BRIDGE NR. MANDYA, KARNATAKA"/>
        <s v="HEBBAL LAKE"/>
        <s v="KUKKARAHALLI LAKE"/>
        <s v="DALAVAI LAKE"/>
        <s v="YENNEHOLE LAKE"/>
        <s v="LIMBHABUDI LAKE"/>
        <s v="SHETTYKERE LAKE"/>
        <s v="KEMPAMBUDHI LAKE"/>
        <s v="YEDIYUR LAKE"/>
        <s v="KARIHOBANAHALLI LAKE"/>
        <s v="BELLANDUR LAKE"/>
        <s v="VARTHUR LAKE"/>
        <s v="TUBRAHALLI LAKE"/>
        <s v="KAIKONDANAHALLI LAKE"/>
        <s v="AGARAM LAKE"/>
        <s v="GOTTEGRE LAKE"/>
        <s v="PUTTENAHALLI LAKE (S)"/>
        <s v="ARAKERE LAKE"/>
        <s v="KALENA AGRAHARA LAKE"/>
        <s v="HULIMAVU LAKE"/>
        <s v="SINGASANDRA LAKE"/>
        <s v="PARAPPANA AGRAHARA LAKE"/>
        <s v="HARALAKUNTE LAKE"/>
        <s v="SOMASUNDRA PALYA LAKE"/>
        <s v="PUTTENAHALLI  LAKE"/>
        <s v="JAKKUR LAKE"/>
        <s v="MULBHAGAL LAKE"/>
        <s v="DEVARAYASAMUDRA LAKE"/>
        <s v="NARASAPURA LAKE"/>
        <s v="HULEDANAHALLI LAKE"/>
        <s v="BUGUDANAHALLI LAKE"/>
        <s v="HULLIGE TANK"/>
        <s v="MAVENAKERE"/>
        <s v="HUNDIKERE (KOPPAL)"/>
        <s v="PILIKULA TANK"/>
        <s v="KARANJIKERE"/>
        <s v="MADIWALA  TANK"/>
        <s v="LALBAGH TANK"/>
        <s v="SANKEY TANK"/>
        <s v="BYRASANDRA TANK"/>
        <s v="HESARAGHATTA TANK"/>
        <s v="HEROHALLI TANK"/>
        <s v="MADAVARA TANK"/>
        <s v="SHIVAPURA TANK"/>
        <s v="VENGAIHNAKERE"/>
        <s v="DODDANAKUNDI TANK"/>
        <s v="YELLAMALLAPPA TANK"/>
        <s v="DASARAHALLI TANK"/>
        <s v="BEGUR TANK"/>
        <s v="NAGAVARA TANK"/>
        <s v="ALLASANDRA TANK"/>
        <s v="YELAHANKA TANK"/>
        <s v="VEERAPURA TANK"/>
        <s v="DEVARAKERE TANK"/>
        <s v="MALATHAHALLI TANK"/>
        <s v="BYRAMANGALA TANK"/>
        <s v="ANNAYAPPA TANK"/>
        <s v="KENGERI TANK"/>
        <s v="UTTARAHALLI  DORAIKERE"/>
        <s v="DHOREKERE"/>
        <s v="BEENNIGANAHALLI TANK"/>
        <s v="MYDALA"/>
        <s v="MELEKOTE"/>
        <s v="BHEEMSANDRA TANK"/>
        <s v="DODDAKERE TANK"/>
        <s v="GOTTIGERE LAKE"/>
        <s v="MATHANA KERE"/>
        <s v="HUNASINA KERE"/>
        <s v="KOKKANAGHATTADODDAKERE"/>
        <s v="SODHARAHALLIKERE"/>
        <s v="SHELERAMANAHALLIKERE"/>
        <s v="SHARANABAWESHWARA KERE"/>
        <s v="BHUTANALA LAKE"/>
        <s v="KILLA LAKE"/>
        <s v="ANGOL MI TANL"/>
        <s v="KAKATI  POND"/>
        <s v="HEREKERE"/>
        <s v="KELEGERE"/>
        <s v="NAVALOORU LAKE"/>
        <s v="NIRASAGARAKERE"/>
        <s v="NUGGIKERE"/>
        <s v="SUDANAKERE"/>
        <s v="SOMESHWARAKERE"/>
        <s v="UNAKALKERE"/>
        <s v="VIMANABHUTHIKERE"/>
        <s v="KUNDUVADAKERE"/>
        <s v="BHATHIKERE"/>
        <s v="SHANTHISAGARKERE"/>
        <s v="KONDAGGIKERE"/>
        <s v="AIANAKERE"/>
        <s v="MATTADAKERE"/>
        <s v="ORUVATHILKOTTA LAKE, KERALA"/>
        <s v="SASTHAMCOTTA LAKE, KERALA"/>
        <s v="ASHTHAMUDI LAKE AT QUILON, KERALA"/>
        <s v="PARAVUR, KERALA"/>
        <s v="KOCHI (OIL TANKER JETTY), KERALA"/>
        <s v="THEKKADY, KERALA"/>
        <s v="KODUNGALLOOR, KERALA"/>
        <s v="KAYAMKULAM, KERALA"/>
        <s v="ALAPPUZHA, KERALA"/>
        <s v="POOKOTE, KERALA"/>
        <s v="LAKE VEMBANADU AT PATHIRAMANAL (ALAPPUZHA)"/>
        <s v="PAZHASSI RESERVOIR (KANNUR)"/>
        <s v="RSVR AT MALAMPUZHA"/>
        <s v="RSVR AT BHOOTHATHANKETU"/>
        <s v="RSVR AT EDAMALAYAR"/>
        <s v="VELLAYANI LAKE AT VANDITHADOM, THIRUVANANTHAPURAM"/>
        <s v="POND AT (PADMANABHA) SREE PADMANABHA SWAMY TEMPLE (TVPM)"/>
        <s v="MANANCHIRA POND AT KOZHEKODE"/>
        <s v="POND NEAR JUMA MASJID, LAKSHAWDEEP"/>
        <s v="UPPER LAKE AT BHOPAL (INTAKE POINT), M.P."/>
        <s v="LOWER LAKE AT BHOPAL OUTLET M.P."/>
        <s v="MULTAI TANK LAKE AT VILLA. KHARI ON BETUL-AMRAVATI ROAD M.P."/>
        <s v="KHANDARI RESERVOIR WATER OFF TAKE POINT"/>
        <s v="PERIAT TANK JABALPUR"/>
        <s v="MADHAV LAKE, SHIVPURI"/>
        <s v="YASHWANT SAGAR AT INDORE"/>
        <s v="BILAWALI TALAB AT INDORE"/>
        <s v="SIRPUR TALAB AT INDORE"/>
        <s v="NAGCHUN TALAB AT KHANDWA"/>
        <s v="GOVINDGARH TANK"/>
        <s v="SHAHPURA LAKE AT WEIR NEAR AYUSHMAN HOSPITAL, BHOPAL"/>
        <s v="UPPER LAKE AT YATCH CLUB"/>
        <s v="UPPER LAKE AT KARBALA CLUB"/>
        <s v="UPPER LAKE AT BAIRAGARH CLUB"/>
        <s v="KERWA DAM NEAR REST HOUSE, BPL"/>
        <s v="JANUNIA TALAB NEAR W-S"/>
        <s v="KALISINDH RESERVOIR AT SARANGPUR, RAJGARH"/>
        <s v="CHORAL DAM NEAR INDORE"/>
        <s v="MITHA TALAB, DEWAS"/>
        <s v="POND WATER AT LAKODA"/>
        <s v="HANUMANTAL JABALPUR"/>
        <s v="RANITAL TALAB, JABALPUR"/>
        <s v="MOTI TALAB AT BALAGHAT"/>
        <s v="PIPLIYA PALA TALAB, INDORE"/>
        <s v="RANI TALAB, REWA"/>
        <s v="RIHAND RESRVOIR, SINGRAULI"/>
        <s v="GOKALPUR TALAB, DIST JABALPUR"/>
        <s v="DAL SAGAR TALAB, DIST SEONI"/>
        <s v="SITAPAT TALAB DHAR"/>
        <s v="BAGDOON TALAB PITHAMPUR"/>
        <s v="LOKTAK LAKE AT THANA, MANIPUR"/>
        <s v="LOKTAK LAKE AT BISHNUPUR, MANIPUR"/>
        <s v="SENDRA (LOKTAK LAKE), MANIPUR"/>
        <s v="KARANG ISLAND(LOKTAK LAKE), MANIPUR"/>
        <s v="PUMLEN LAKE AT TOKPACHING, DISTT. THOUBAL, MANIPUR"/>
        <s v="PUKHRI AT LANGMEIDONG, DISTT. THOUBAL, MANIPUR"/>
        <s v="LAMJAO PUKHURI AT ACHOUBA, DISTT. THOUBAL, MANIPUR"/>
        <s v="HIRANMEI PUKHURI AT THOUBAL, MANIPUR"/>
        <s v="LANGMEIDONG PUKHURI AT THOUBAL, MANIPUR"/>
        <s v="POND AT LALAMBUNG, IMPHAL WEST, MANIPUR"/>
        <s v="LILONG PUKHURI AT IMPHAL WEST, MANIPUR"/>
        <s v="POND AT NGAIRANGBAM, IMPHAL WEST, MANIPUR"/>
        <s v="POND AT MOIDANGPOK, IMPHAL WEST, MANIPUR"/>
        <s v="POND AT MAIBAM LOKPACHING, IMPHAL WEST, MANIPUR"/>
        <s v="POND AT KAKWA BAZAR, IMPHAL WEST, MANIPUR"/>
        <s v="CHANAM PUKHURI, IMPHAL WEST, MANIPUR"/>
        <s v="NINGTHEM PUKHURI, IMPHAL EAST, MANIPUR"/>
        <s v="POND AT KONGBA BAZAR, IMPHAL EAST, MANIPUR"/>
        <s v="UMIAM LAKE AT BARAPANI, MEGHALAYA"/>
        <s v="WARD LAKE AT SHILONG EAST, KHASI HILL DT., MEGHALAYA"/>
        <s v="THADLASKEIN LAKE, MEGHALAYA"/>
        <s v="UMIAM LAKE AT OUTFALL OF UMIAM RIVER INTO LAKE, RI- BHOI"/>
        <s v="UMIAM LAKE AT MIDDLE POINT, RI- BHOI"/>
        <s v="UMIAM LAKE ATNEAR UNITED CHRISTIAN COLLEGE, RI- BHOI"/>
        <s v="TASEK LAKE AT SONGSAK (NAPHAK), EAST GARO HILLS"/>
        <s v="TAMDIL LAKE, SAITUAL"/>
        <s v="LAWBUAI FISHPOND"/>
        <s v="POND NEAR THERMAL POWER PLANT, BAIRABI"/>
        <s v="PHE RESERVOIR, HELIPAD, NEW SAIHA"/>
        <s v="PUDUMPUKHURI, DIMAPUR, NAGALAND"/>
        <s v="BANGLA FISHERY, DIMAPUR, NAGALAND"/>
        <s v="CHILKA LAKE (RAMSAR SITE)"/>
        <s v="ANSHUPA"/>
        <s v="CHILKA AT RAMBHA"/>
        <s v="TAMPADA LAKE AT CHHATRAPUR"/>
        <s v="ANSHUPA AT SUBARANAPUR"/>
        <s v="ANSHUPA AT BISHNUPUR"/>
        <s v="ANSHUPA AT SARAANDAGARH"/>
        <s v="BINDUSAGAR ( RELIGIOUS POND OF BHUBANESWAR CITY)"/>
        <s v="INDRADYUMNA TANK ( RILIGIOUS POND OF PURI CITY)"/>
        <s v="SWETAGANGA ( RILIGIOUS POND OF PURI CITY)"/>
        <s v="PARVATI SAGAR ( RILIGIOUS POND OF PURI CITY)"/>
        <s v="JAGANNATH SAGAR POND OF JEYPORE"/>
        <s v="RANIGUDA POND"/>
        <s v="OSTERI LAKE, PONDICHERRY"/>
        <s v="BAHOUR LAKE, PONDICHERRY"/>
        <s v="HARIKE LAKE AT HARIKE VILLAGE, PUNJAB"/>
        <s v="HARIKE LAKE D-S FROM CANAL, PUNJAB"/>
        <s v="RANJIT SAGAR RESERVOIR, PUNJAB"/>
        <s v="PICHOLA LAKE AT UDAIPUR (WATER INTAKE POINT), RAJASTHAN"/>
        <s v="UDAISAGAR LAKE AT UDAIPUR (INTAKE PT.) RAJASTHAN"/>
        <s v="PUSHKAR LAKE, RAJASTHAN"/>
        <s v="FATEH SAGAR LAKE AT UDAIPUR INTAKE POINT OF PHED, RAJASTHAN"/>
        <s v="KAYALANA JHEEL JODHPUR, RAJASTHAN"/>
        <s v="NAKKI LAKE, MT. ABU, RAJASTHAN"/>
        <s v="LAKE JET SAGAR, BUNDI, RAJASTHAN"/>
        <s v="JAISAMAND LAKE, ALWAR, RAJASTHAN"/>
        <s v="LAKE SILISERH, ALWAR, RAJASTHAN"/>
        <s v="LAKE RAJSAMAND, RAJSAMAND- POINT NO. 1, RAJSAMAND, RAJASTHAN"/>
        <s v="LAKE RAJSAMAND, RAJSAMAND- POINT NO. 2, RAJSAMAND, RAJASTHAN"/>
        <s v="GAPE- SAGAR LAKE, DUNGARPUR, RAJASTHAN"/>
        <s v="LAKE JAISAMAND, SALUMBER, UDAIPUR, POINT NO. 1, RAJASTHAN"/>
        <s v="LAKE JAISAMAND, SALUMBER, UDAIPUR, POINT NO. 2, RAJASTHAN"/>
        <s v="LODHA TALAB, BANSWARA- DUNGARPUR ROAD, BANSWARA, RAJASTHAN"/>
        <s v="JALMAHAL, JAIPUR, RAJASTHAN"/>
        <s v="KODAI KANAL LAKE, TAMILNADU"/>
        <s v="UDHAGAMADALEM LAKE (OOTY), TAMILNADU"/>
        <s v="YERCAUD LAKE, SALEM, TAMILNADU"/>
        <s v="VEERANAM LAKE AT CUDDALORE, TAMILNADU"/>
        <s v="POONDI LAKE AT THIRUVALLUR, TAMILNADU"/>
        <s v="REDD HILLS AT THIRUVALLUR, TAMILNADU"/>
        <s v="PORUR LAKE AT THIRUVALLUR, TAMILNADU"/>
        <s v="PULICATE LAKE AT THIRUVALLUR, TAMILNADU"/>
        <s v="HUSSAIN SAGAR LAKE, BUDAMERU"/>
        <s v="SAROONAGAR , RANGA REDDY DIST."/>
        <s v="HIMAYAT SAGAR LAKE , R.R.DIST."/>
        <s v="LAXMINARAYANA CHEVURU AT EDULABAD, RANGAREDDY,"/>
        <s v="MIRALAM LAKE NEAR ZOO PARK, RANGAREDDY"/>
        <s v="NOOR MD. KUNTA, KATTEDAN, RANGAREDDY,"/>
        <s v="RAMAPPA LAKE, WARANGAL"/>
        <s v="SHAMEERPET LAKE, SHAMEERPET, RANGA REDDY"/>
        <s v="FOX SAGAR, JEEDIMETLA, RANGA REDDY"/>
        <s v="LANGARHOUSE LAKE, HYDERABAD"/>
        <s v="SAFILGUDA LAKE, RANGA REDDY"/>
        <s v="HASMATHPET LAKE, HASMATHPET, RANGA REDDY,"/>
        <s v="BANJARA LAKE, BANJARA HILLS, RANGA REDDY,"/>
        <s v="NALLA CHEVURU, RANGAREDDY"/>
        <s v="SAI CHEVURU, NEAR TANNERY INDUSTRIES, DESAIPET, WARANGAL"/>
        <s v="BHADRAKALI CHEVURU, BHADRAKALI TEMPLE, WARANGAL"/>
        <s v="ASANI KUNTA, KAJIPALLY, MEDAK"/>
        <s v="DURGAM CHEVURU"/>
        <s v="PEDDA CHEVURU"/>
        <s v="RANGADHAMUNI CHERUVU, RANGA REDDY"/>
        <s v="AMBER CHERUVU, KUKATPALLY, RANGA REDDY"/>
        <s v="KAPRA CHERUVU, KAPRA, RANGA REDDY"/>
        <s v="PRAGATHINAGAR CHERUVU, KUKATPALLY, RANGA REDDY"/>
        <s v="DHARMASAGAR TANK NEAR WARANGAL"/>
        <s v="BIBINAGAR TANK,"/>
        <s v="GANDIGUDEM , MEDAK DISTRICT"/>
        <s v="KISTAREDDYPET TANK , MEDAK DIST"/>
        <s v="PREMAJIPET TANK, KATTEDAN, RANGAREDDY"/>
        <s v="KAJIPALLY TANK, KAJIPALLY, MEDAK"/>
        <s v="MALLAPUR TANK"/>
        <s v="WADDEPALLY TANK, KAZIPET, WARANGAL"/>
        <s v="CHINNA WADDEPALLY TANK, WARANGAL"/>
        <s v="SAKI TANK, PATANCHERU, RANGA REDDY"/>
        <s v="LAXMI NARAYAN BARI PALACE COMPOUND, TRIPURA"/>
        <s v="RUDRASAGAR, SONUMURA, TRIPURA"/>
        <s v="DHAMBUR LAKE, DHALAI"/>
        <s v="SHIPAHIJALA POND, WEST TRIPURA"/>
        <s v="BRAMAKUNDA POND, WEST TRIPURA"/>
        <s v="KALYANSAGAR AT MATARBARI, SOUTH TRIPURA"/>
        <s v="MAHADEB DIGHI, SOUTH TRIPURA"/>
        <s v="JAGANNATH DIGHI, SOUTH TRIPURA"/>
        <s v="RAMGARH LAKE, U.P."/>
        <s v="SAMARPUR JHEEL, RAEBARELI"/>
        <s v="MAAHIL POND, URAI TEHSIL, JALAUN"/>
        <s v="LAXMI POND, JHANSI"/>
        <s v="NAINI LAKE AT NAINITAL (WATER INTAKE POINT)"/>
        <s v="BHEEMTAL LAKE"/>
        <s v="RABINDRASAROVAR NATIONAL LAKE, CALCUTTA, WEST BENGAL"/>
        <s v="HATISHALA GHAT ON DUDHPUKUR AT TARAKESHWAR"/>
        <s v="MAINH GHAT ON DUDHPUKUR AT TARAKESHWAR"/>
        <s v="HANUMAN GHAT ON DUDHPUKUR AT TARAKESHWAR"/>
        <s v="KOCHBIHAR LAKE (SAGAR DIGHI)"/>
        <s v="MIRIKH LAKE"/>
        <s v="WATER RESERVIOR AT DELO"/>
        <s v="SINCHAL LAKE FOR DARJEELING"/>
        <s v="BELBONI LAKE NEAR BARJORA"/>
        <s v="SAHEBBANDH AT PURULIA"/>
        <s v="PULICATE LAKE , NELLORE DIST., A.P"/>
        <s v="KONDACHARLAAAVA LAKE, PARAWADA PHARMA CITY, VISHA"/>
        <s v="ELANGABEEL SYSTEM POND (CONNECTED TO R. KOLANG)"/>
        <s v="SUBHAGYA KUNDA POND KAMAKHYA TEMPLE, GUWAHATI, ASS"/>
        <s v="DEEPAR BEEL AT BORAGAON NEAR IASST, GUWAHATI, ASSA"/>
        <s v="BISHNU PUSKAR PUKHURI OF HAYAGRIB MADHAB TEMPLE"/>
        <s v="BASKANDI POND INSIDE THE BASKANDI MADRASA, BASKAND"/>
        <s v="NETAI PUKHURI AT NETAI PUKHURI"/>
        <s v="KAWAR LAKE BEGUSARAI"/>
        <s v="SIKANDARPUR, MUZAFFARPUR"/>
        <s v="SANJAY LAKE, DELHI"/>
        <s v="BHALSWA LAKE, DELHI"/>
        <s v="SULTANPUR LAKE, DELHI"/>
        <s v="LAKE NEAR IIT FLYOVER, DELHI"/>
        <s v="SALAULIM LAKE AT SALAULIM  SANGUEM, GOA"/>
        <s v="NARSIMEHTA TALAV JUNAGADH"/>
        <s v="ANKLESHWAR RESERVOIR AT GIDC ANKLESHWAR AT VALIA R"/>
        <s v="MOTICHER LAKE NEAR KAKARPAR ATOMIC POWER STATION,"/>
        <s v="MACHHUII DAM, RAFLESHWAR, MORBI, RAJKOT"/>
        <s v="SOHNA LAKE"/>
        <s v="POINT OF DISCHARGE OF WASTE WATER FROM DIFFERENT E"/>
        <s v="DAL LAKE AT NISHAT, WATER INTAKE POINT OF NISHAT W"/>
        <s v="DAL LAKE AT NIGEEN, WATER INTAKE PT OF POKHRIBAL W"/>
        <s v="ASHAIBAGH BRIDGE"/>
        <s v="NAYADYAR"/>
        <s v="JOGILANKER"/>
        <s v="AT SINDH INFLOW"/>
        <s v="CENTRAL SITE"/>
        <s v="AT SANGAM"/>
        <s v="NEAR SKIMS"/>
        <s v="JENAB SAHAB SOURA"/>
        <s v="HAZARIBAGH MEETHAJHIL"/>
        <s v="ULSOOR LAKE TRAINING CENTRE OF FISH BREEDING, KARN"/>
        <s v="HEBALLA VALLEY LAKE AT D/S ROAD BRIDGE NR. MANDYA,"/>
        <s v="PUTTENAHALLI LAKE"/>
        <s v="AMRUTHAHALLI LAKE"/>
        <s v="GANGONDANA HALLI LAKE, BENGALURU NORTH"/>
        <s v="CHIKKABANVARA LAKE, CHIKKABANWARA, BENGALURU NORTH"/>
        <s v="ANDHRAHALLI LAKE, ANDHRAHALLI, BENGALURU"/>
        <s v="KACHOHALLI LAKE, KACHOHALLI, BENGALURU NORTH"/>
        <s v="MADIWALA TANK"/>
        <s v="UTTARAHALLI DORAIKERE"/>
        <s v="KAACHACHALLI KOPPALUKERE"/>
        <s v="JOLADAKATTE"/>
        <s v="BASAVANAHALLIKERE"/>
        <s v="LINGAPPANAKATTE"/>
        <s v="GANIGARAHOSAHALLIKERE"/>
        <s v="SATHENAHALLIDODDAKERE"/>
        <s v="HAINARAKATTE"/>
        <s v="HANUMANTHAPURAKATTE"/>
        <s v="SANKALAPURAKERE"/>
        <s v="HAVALIKERE"/>
        <s v="B KALEHALLIKERE"/>
        <s v="KAKATI POND"/>
        <s v="MULTAI TANK LAKE AT VILLA. KHARI ON BETULAMRAVATI"/>
        <s v="SHAHPURA LAKE AT WEIR NEAR AYUSHMAN HOSPITAL, BHOP"/>
        <s v="JANUNIA TALAB NEAR W/S"/>
        <s v="WARD LAKE AT SHILONG EAST, KHASI HILL DT., MEGHALA"/>
        <s v="UMIAM LAKE AT OUTFALL OF UMIAM RIVER INTO LAKE, RI"/>
        <s v="UMIAM LAKE AT MIDDLE POINT, RI BHOI"/>
        <s v="UMIAM LAKE ATNEAR UNITED CHRISTIAN COLLEGE, RI BH"/>
        <s v="NARENDRA POKHARI ( RILIGIOUS POND OF PURI CITY)"/>
        <s v="MARKANDA POKHARI ( RILIGIOUS POND OF PURI CITY)"/>
        <s v="HARIKE LAKE D/S FROM CANAL, PUNJAB"/>
        <s v="PICHOLA LAKE AT UDAIPUR (WATER INTAKE POINT), RAJA"/>
        <s v="FATEH SAGAR LAKE AT UDAIPUR INTAKE POINT OF PHED,"/>
        <s v="LAKE RAJSAMAND, RAJSAMAND POINT NO. 1, RAJSAMAND,"/>
        <s v="LAKE RAJSAMAND, RAJSAMAND POINT NO. 2, RAJSAMAND,"/>
        <s v="GAPE SAGAR LAKE, DUNGARPUR, RAJASTHAN"/>
        <s v="LODHA TALAB, BANSWARA DUNGARPUR ROAD, BANSWARA, R"/>
        <s v="BADI KA TALAB, UDAIPUR"/>
        <s v="LAXMINARAYANA CHEVURU AT EDULABAD, RANGAREDDY"/>
        <s v="NOOR MD. KUNTA, KATTEDAN, RANGAREDDY"/>
        <s v="HASMATHPET LAKE, HASMATHPET, RANGA REDDY"/>
        <s v="BANJARA LAKE, BANJARA HILLS, RANGA REDDY"/>
        <s v="NEKNAMPUR LAKE"/>
        <s v="UMDA SAGAR LAKE, SHAMSHABAD"/>
        <s v="LAKE KAMUNI ( SHAMSHABAD LAKE)"/>
        <s v="SAI CHEVURU, NEAR TANNERY INDUSTRIES, DESAIPET, WA"/>
        <s v="BIBINAGAR TANK"/>
        <s v="KISTAREDDYPET TANK , MEDAK DIST."/>
        <s v="KONERU, KONDAGATTU TEMPLE, JAGITIYAL"/>
        <s v="VEMULAWADA TEMPLE KONERU, KARIMNAGAR"/>
        <s v="YADADRI TEMPLE, YADADRI, BORE WELL/ KONERU"/>
        <s v="JOGULAMBA TEMPLE, GADWAL"/>
        <s v="IBRAHIM CHERUVU, RAJENDRA NAGAR"/>
        <s v="KISTAIPALLY CHERUVU, KISTAIPALLY VILLAGE, JINNARAM"/>
        <s v="RAYAM CHERUVU, BONTHAPALLY VILLAGE, JINNARAM MANDA"/>
        <s v="KOMATI CHERUVU, SIDDIPET TOWN, SIDIPET DISTRICT"/>
        <s v="GADDAPOTHARAM CHERUVU, GADDAPOTHARAM VILLAGE, JINN"/>
        <s v="PEDDA CHERUVU (NACHARAM CHERUVU)"/>
        <s v="MULLAKATWA CHERUVU, JI TECH CITY, MADHAPUR,"/>
        <s v="AMEENPUR CHERUVU, AMEENPUR (V &amp; M) SANGAREDDY DIST"/>
        <s v="MAHABOOBSAGAR TANK SANGAREDDY (V &amp; M) SANGAREDDY D"/>
        <s v="MUTHANGI TANK, MUTHANGI (V), PATANCHERU (M) SANGAR"/>
        <s v="CHITKUL TANK, CHITKUL (V) PATANCHERU (M) SANGAREDD"/>
        <s v="LAKADARAM CHERUVU, LAKADARAM (V) PATANCHERU (M) SA"/>
        <s v="ISNAPUR TANK, ISNAPUR (V) PATANCHERU 9M) SANGAREDD"/>
        <s v="YERDANOOR TANK, YERDANOOR (V) SANGAREDDY DISTRICT"/>
        <s v="MALLEPALLY TANK MALLEPALLY (V) KONDAPUR (M) SANGAR"/>
        <s v="MUCHARLA NAGARAM CHERUVU, WARANGAL"/>
        <s v="KOTI CHERUVU, HANAMKONDA, WARANGAL"/>
        <s v="RANGASAMUDRAM, WARANGAL"/>
        <s v="RUDRARAM TANK, RUDRARAM (V)PATANCHERU (M) SANGARED"/>
        <s v="MBB COLLAGE LAKE"/>
        <s v="DIMASAGAR LAKE"/>
        <s v="LALBAHADUR DIGHI POND"/>
        <s v="DURGABARI POND"/>
        <s v="RADHANAGAR POND"/>
        <s v="CHATURDASH DEBATA BARI POND"/>
        <s v="KATAL DIGHI POND"/>
        <s v="PULICATE LAKE , NELLORE DIST"/>
        <s v="KONDAKARLA-AAVA LAKE, PARAWADA PHARMA CITY, VISHAKHAPATNAM"/>
        <s v="KOLLERU LAKE KOKKIRAYALANKA (V), KAILALUR (M)"/>
        <s v="CHENGAMBAKAM TANK IN SRI CITY SEZ, TIRUPATHI"/>
        <s v="DEEPAR BEEL, ASSAM"/>
        <s v="SON BEEL WATER AT KARIMGANJ"/>
        <s v="KAMALABARI LAKE INSIDE KAMALABARI CHILDREN,S PARK, GELEKY"/>
        <s v="THOWRADOLE PUKHURI, THOWRADOLE G.P. DEMOW BLOCK"/>
        <s v="GOYSAGAR TANK, SIBSAGAR, ASSAM"/>
        <s v="KAWAR LAKE, BEGUSARAI"/>
        <s v="MOTI JHEEL AT MOTIHARII"/>
        <s v="SIKANDRAPUR, MUZAFFARPUR"/>
        <s v="TIGHI TALAB AT GAYA"/>
        <s v="SURAJ KUND AT GAYA"/>
        <s v="HITKASA TAILING DAM, RAJHARA, CHHATISGARH.(DALLI RAJHARA IRON ORE MINES, DALLI RAJHARA)"/>
        <s v="HARWALE WATER FALL"/>
        <s v="KANKORIA LAKE AT AHMEDABAD, NR. BALVATIKA,"/>
        <s v="CHANDOLA LAKE AT AHMEDABAD,"/>
        <s v="AJWAH LAKE AT SRI SAYAJI SABVAR, BARODA,"/>
        <s v="SURSAGAR LAKE AT BARODA,"/>
        <s v="BRAHMSAROVAR LAKE AT KURUKSHETRA"/>
        <s v="KAUSSHALAYA LAKE, PINJORE, PANCHKULA"/>
        <s v="GOBINDSAGAR LAKE AT BILASPUR"/>
        <s v="PONGDAM LAKE AT PONG VILLAGE,"/>
        <s v="RENUKA LAKE , 35 KM FROM PATNA SAHIB NORTH"/>
        <s v="DAL LAKE AT SRINAGAR"/>
        <s v="(MANSAR LAKE AT MID POINT(MANSAR LAKE)"/>
        <s v="MANSAR LAKE POINT OF DISCHARGE OF WASTE WATER FROM DIFFERENT ESTABLISHMENTS NEAR NAG TEMPLE"/>
        <s v="(MANSAR LAKE AT MID POINT(SURINSAR LAKE), J&amp;K"/>
        <s v="SURINSAR LAKE POINT OF DISCHARGE OF WASTE WATER FROM DIFFERENT ESTABLISHMENTS"/>
        <s v="ANCHAR AT SINDH INFLOW"/>
        <s v="NEAR LKIMS"/>
        <s v="SADERKOTE"/>
        <s v="ZALWAN"/>
        <s v="LANKRISH PORA"/>
        <s v="TOP CHANCHI LAKE"/>
        <s v="LOCO TALAB ) PUMPU TALAB), AT- BARMASIA, DHANBAD"/>
        <s v="RANIBANDH TALAB NEAR ISM, DHANBAD"/>
        <s v="ULSOOR LAKE TRAINING CENTRE OF FISH BREEDING,"/>
        <s v="SARAKKI LAKE"/>
        <s v="NELAMANGALA LAKE"/>
        <s v="CHELEKERE LAKE"/>
        <s v="SINGAPURA LAKE"/>
        <s v="NARASIPURA LAKE"/>
        <s v="RACHENAHALLI LAKE"/>
        <s v="ULLALU LAKE"/>
        <s v="SOMPURA LAKE"/>
        <s v="GUBBALAL KERE"/>
        <s v="HOSAKEREHALLI LAKE"/>
        <s v="CHINNAKURCHI KERE"/>
        <s v="MACHOHALLI LAKE"/>
        <s v="DODDABIDARAKALLU LAKE"/>
        <s v="KAMMGONDANAHALLI LAKE"/>
        <s v="KODI SINGASANDRA LAKE"/>
        <s v="JUNGU KERE"/>
        <s v="JAKKSANDRA LAKE"/>
        <s v="SWARANA KUNTE"/>
        <s v="MAVENAKERE TANK"/>
        <s v="HUNDIKERE (KOPPAL) TANK"/>
        <s v="KARANJIKERE TANK"/>
        <s v="KALKERE TANK"/>
        <s v="ANEKAL DODDAKERE TANK"/>
        <s v="DHOREKERE TANK"/>
        <s v="JIGANI TNAK"/>
        <s v="MYDALA TANK"/>
        <s v="MELEKOTE TANK"/>
        <s v="NALLIKATTE KERE TANK"/>
        <s v="KAACHACHALLI KOPPALUKERE TANK"/>
        <s v="KALLAKATTE KERE TANK"/>
        <s v="MATHANA KERE TANK"/>
        <s v="HUNASINA KERE TANK"/>
        <s v="KOKKANAGHATTADODDAKERE TANK"/>
        <s v="KAWSHIKAKERE TANK"/>
        <s v="JOLADAKATTE TANK"/>
        <s v="BASAVANAHALLIKERE TANK"/>
        <s v="LINGAPPANAKATTE TANK"/>
        <s v="GANIGARAHOSAHALLIKERE TANK"/>
        <s v="SATHENAHALLIDODDAKERE TANK"/>
        <s v="SODHARAHALLIKERE TANK"/>
        <s v="SHELERAMANAHALLIKERE TANK"/>
        <s v="HAINARAKATTE TANK"/>
        <s v="HANUMANTHAPURAKATTE TANK"/>
        <s v="SANKALAPURAKERE TANK"/>
        <s v="HAVALIKERE TANK"/>
        <s v="SATHAMANGALAKERE TANK"/>
        <s v="B KALEHALLIKERE TANK"/>
        <s v="THAVENAHALLIKERE TANK"/>
        <s v="SHARANABAWESHWARA KERE TANK"/>
        <s v="ANGOL MI TANK"/>
        <s v="HEREKERE TANK"/>
        <s v="KELEGERE TANK"/>
        <s v="NIRASAGARAKERE TANK"/>
        <s v="NUGGIKERE TANK"/>
        <s v="SUDANAKERE TANK"/>
        <s v="SOMESHWARAKERE TANK"/>
        <s v="UNAKALKERE TANK"/>
        <s v="VIMANABHUTHIKERE TANK"/>
        <s v="KUNDUVADAKERE TANK"/>
        <s v="BHATHIKERE TANK"/>
        <s v="SHANTHISAGARKERE TANK"/>
        <s v="KONDAGGIKERE TANK"/>
        <s v="AIANAKERE TANK"/>
        <s v="MATTADAKERE TANK"/>
        <s v="MANCHALAPUR TANK, MANCHALAPUR, RAICHUR TQ &amp; DIST"/>
        <s v="SANAVALLI DAM, MUNGOD"/>
        <s v="MANCHANABALE DAM"/>
        <s v="RAMAMMANA KERE"/>
        <s v="MADHURE TANK"/>
        <s v="KAMMASANDRA TANK"/>
        <s v="RAYASANDRA LAKE"/>
        <s v="CHANDAPURA LAKE"/>
        <s v="VEMBANAD LAKE,KOCHI (OIL TANKER JETTY), KERALA"/>
        <s v="PERIYAR LAKE AT THEKKADY, KERALA"/>
        <s v="LAKE VEMBANAD AT PATHIRAMANAL (ALAPPUZHA)"/>
        <s v="POND NEAR JUMA MASJID"/>
        <s v="POND C/O MOHIDHEEN PALLI"/>
        <s v="POND NEAR KULAPPINAKKAL"/>
        <s v="MULTAI TANK LAKE AT VILLA. KHARI ON BETUL-AMRAVATI ROAD M.P(.RIVER TAPTI NEAR AMARAWATI, ROAD BRIDGE AT VILLAGE KHEDA)"/>
        <s v="GOVINDGARH LAKE"/>
        <s v="KANHARGAON STOP DAM WATER SUPPLY INTAKE OF CHHINDWARA TOWN"/>
        <s v="SUPTAL JABALPUR"/>
        <s v="GANGA SAGAR JABALPUR"/>
        <s v="KOPTAL LAKE AT WATER SUPPLY INTAKE POINT CHHATARPUR"/>
        <s v="BAGDOON TALAB PITHAMPUR SANJAY JALASHAY PITHAMPUR"/>
        <s v="PERIAT TANK NEAR WSS INTAKE POINT JABALPUR"/>
        <s v="LOKTAK LAKE AT THANA"/>
        <s v="LOKTAK LAKE AT BISHNUPUR"/>
        <s v="LOKTAK LAKE AT SENDRA"/>
        <s v="LOKTAK LAKE AT KARANG ISLAND"/>
        <s v="PUMLEN LAKE AT TOKPACHING"/>
        <s v="PUKHRI AT LANGMEIDONG"/>
        <s v="LAMJAO PUKHURI AT ACHOUBA"/>
        <s v="HIRANMEI PUKHURI AT THOUBAL"/>
        <s v="LANGMEIDONG PUKHURI AT THOUBAL"/>
        <s v="POND AT LALAMBUNG"/>
        <s v="LILONG PUKHURI"/>
        <s v="POND AT NGAIRANGBAM"/>
        <s v="POND AT MOIDANGPOK"/>
        <s v="POND AT MAIBAM LOKPACHING"/>
        <s v="POND AT KAKWA BAZAR"/>
        <s v="CHANAM PUKHURI"/>
        <s v="NINGTHEM PUKHURI"/>
        <s v="POND AT KONGBA BAZAR"/>
        <s v="UMIAM LAKE AT BARAPANI"/>
        <s v="WARD'S LAKE AT SHILLONG"/>
        <s v="THADLASKEIN LAKE, JOWAI"/>
        <s v="UMIAM LAKE AT OUTFALL OF UMIAM RIVER INTO LAKE"/>
        <s v="UMIAM LAKE AT MIDDLE POINT"/>
        <s v="UMIAM LAKE ATNEAR UNITED CHRISTIAN COLLEGE"/>
        <s v="TASEK LAKE AT SONGSAK (NAPHAK),"/>
        <s v="PUDUMPUKHURI, DIMAPUR"/>
        <s v="BANGLA FISHERY, DIMAPUR"/>
        <s v="CHILKA LAKE AT SATAPADA (RAMSAR SITE)"/>
        <s v="ANSHUPA LAKE KADALIBARI"/>
        <s v="ANSHUPA AT SARANDAGARH"/>
        <s v="BINDUSAGAR ( RELIGIOUS POND OF BHUBANESWAR CITY) (NORTH) (LINGRAJ TEMPLE)"/>
        <s v="OUSTERI LAKE"/>
        <s v="BAHOUR LAKE"/>
        <s v="KANAGAN LAKE"/>
        <s v="JET SAGAR LAKE, BUNDI, RAJASTHAN"/>
        <s v="SILISERH LAKE, ALWAR, RAJASTHAN"/>
        <s v="RAJSAMAND LAKE , RAJSAMAND- POINT NO. 1, RAJSAMAND, RAJASTHAN"/>
        <s v="RAJSAMAND LAKE , RAJSAMAND- POINT NO. 2, RAJSAMAND, RAJASTHAN"/>
        <s v="JAISAMAND LAKE, SALUMBER, UDAIPUR, POINT NO. 1, RAJASTHAN"/>
        <s v="JAISAMAND LAKE, SALUMBER, UDAIPUR, POINT NO. 2, RAJASTHAN"/>
        <s v="NELA TALAB, SECTOR-14 HIRAN MARG, UDAIPUR"/>
        <s v="OVER HEAD TANK AT TIRUR VILLAGE, TIRUVALLUR TALUK, TIRUVALLUR PANCHAYAT UN"/>
        <s v="SAROORNAGAR , RANGA REDDY DIST."/>
        <s v="LAXMINARAYANA CHERUVU AT EDULABAD, RANGAREDDY"/>
        <s v="SURRAM CHERUVU (PALLE CHERUVU), BANDLAGUDA (V), BANDLAGUDA (NEW MANDAL)"/>
        <s v="CHINNARAYAN CHERUVU, ALWAL (V)"/>
        <s v="PEDDA CHERUVU, GANGARAM (V) SERLINGAMPALLY (NEW MANDAL)"/>
        <s v="MEDI KUNTA (WIPRO LAKE), NANAKRAMGUDA"/>
        <s v="MEEDI KUNTA (BK ENCLAVE LAKE), MAQTA MAHBOOBPET, (MADEENAGUDA)"/>
        <s v="MEEDI KUNTA, HAFEEZPET (V)"/>
        <s v="BANDA CHERUVU, MALKAJIGIRI (V), MALKAJIGIRI (NEW MANDAL)"/>
        <s v="PHAKAL CHERUVU, NARSAMPET"/>
        <s v="BANDAM CHERUVU, HANAMKONDA"/>
        <s v="PEDDA CHERUVU, MADIKONDA"/>
        <s v="CAMPUS LAKE, ICRISAT"/>
        <s v="SURISIGAL LAKE ICRISAT"/>
        <s v="ICRISAT LAKE, ICRISAT"/>
        <s v="RED LAKE, ICRISAT"/>
        <s v="NARINJA LAKE"/>
        <s v="BANJARA KUNTA (SINGADI KUNTA(, SHAIKPET"/>
        <s v="NAGOLE CHERUVU, UPPAL (V)"/>
        <s v="RAMANTHAPUR CHERUVU, UPPAL (V)"/>
        <s v="PATEL CHERUVU, UPPAL (V)"/>
        <s v="MUNDLA KATWA, MOOSAPET (V), KUKATPALLY"/>
        <s v="KHAJA KUNTA, KUKATPALLY (V)"/>
        <s v="PARKI CHERUVU, KUKATPALLY (V), BALANAGAR"/>
        <s v="MUKKIDI CHERUVU (RAMAKRISHNAPURAM LAKE), MALKAJIGRI"/>
        <s v="MANNEVARI KUNTA, MACHABOLLARAM (V) ALWAL"/>
        <s v="KAPRAI CHERUVU, SAHEBNAGAR (V), HAYATHNAGAR"/>
        <s v="LINGAM KUNTA, CHANDANAGAR (V) SERLINGAMPALLY"/>
        <s v="PEDDA CHERUVU - KHAJA GUDA, KHJAGUDA (V), SERLINGAMPALLY 9NEW MANDAL)"/>
        <s v="KOTHA CHERUVU (ALWAL CHERUVU), ALWAL (V)"/>
        <s v="LINGAM CHERUVU, SURARAM (V), QUTHUBULLAPUR"/>
        <s v="PATEL CHERUVU, NACHARAM (V), UPPAL (NEW MANDAL)"/>
        <s v="HUDA PARK LAKE/ BUMRUKH KHAN DOWLA"/>
        <s v="LAKNAVARAM CHERUVU, MULUGU (V)"/>
        <s v="NALLA CHERUVU, RANGAREDDY"/>
        <s v="SAI CHERUVU, NEAR TANNERY INDUSTRIES, DESAIPET, WARANGAL"/>
        <s v="BHADRAKALI CHERUVU, BHADRAKALI TEMPLE, WARANGAL"/>
        <s v="DURGAM CHERUVU"/>
        <s v="PEDDA CHERUVU"/>
        <s v="OUTLET OF KTPP ASH POND JOINING TO MORANCHA VAGU, CHELPUR, GHANPUR"/>
        <s v="LOTUS POND, HAKIMPET (V), SHAIK PET (NEW MANDAL)"/>
        <s v="GANDIGUDEM TANK , MEDAK DISTRICT"/>
        <s v="KISTAIPALLY TANK, KAZIPET, WARANGAL"/>
        <s v="RAYAM CHERUVU, BONTHAPALLY VILLAGE, JINNARAM MANDAL, SANGAREDDY DISTRICT"/>
        <s v="GADDAPOTHARAM CHERUVU, GADDAPOTHARAM VILLAGE, JINNARAM MANDAL, SANGAREDDY DIST"/>
        <s v="AMEENPUR CHERUVU, AMEENPUR (V &amp; M) SANGAREDDY DISTRICT"/>
        <s v="MAHABOOBSAGAR TANK SANGAREDDY (V &amp; M) SANGAREDDY DISTRICT"/>
        <s v="CHITKUL TANK, CHITKUL (V) PATANCHERU (M) SANGAREDDY DISTRICT"/>
        <s v="LAKADARAM CHERUVU, LAKADARAM (V) PATANCHERU (M) SANGAREDDY DISTRICT"/>
        <s v="ISNAPUR TANK, ISNAPUR (V) PATANCHERU 9M) SANGAREDDY DISTRICT"/>
        <s v="MALLEPALLY TANK MALLEPALLY (V) KONDAPUR (M) SANGAREDDY DISTRICT"/>
        <s v="RUDRARAM TANK, RUDRARAM (V)PATANCHERU (M) SANGAREDDY DISTRICT"/>
        <s v="SUNNAM KUNTA, JUBILLE HILLS"/>
        <s v="LARGE TANK, SAROORNAGAR (V)"/>
        <s v="BULBUL KUNTA, LAXMI NAGAR (V), RAJENDRANAGAR"/>
        <s v="PEDDA CHERUVU, MANSOORABAD (V), SAROORNAGAR"/>
        <s v="MBB COLLEGE LAKE"/>
        <s v="DIMASAGAR LAKE, NORTH GATE"/>
        <s v="HATISHALA GHAT ON DUDHPUKUR AT TARAKESHWAR, HOOGHLY"/>
        <s v="MAINH GHAT ON DUDHPUKUR AT TARAKESHWAR, HOOGHLY"/>
        <s v="HANUMAN GHAT ON DUDHPUKUR AT TARAKESHWAR, HOOGHLY"/>
        <s v="KOCHBIHAR LAKE (SAGAR DIGHI), COOCHBEHAR"/>
        <s v="MIRIKH LAKE, DARJEELING"/>
        <s v="WATER RESERVIOR AT DELO LAKE, DARJELLING"/>
        <s v="BELBONI LAKE NEAR BARJORA, BANKURA"/>
        <s v="LAKE RASIKBHEEL AT COOCHBEHAR"/>
        <s v="WATER RESERVIOR ST. HELENS SCHOOL"/>
        <s v="JOREPOKHARI LAKE AT SUKHIAPOKHARI"/>
        <s v="KONDAKARLAAAVA LAKE, PARAWADA PHARMA CITY, VISHAKHAPATNAM"/>
        <s v="BORBEEL NO. 1 , RAM NAGAR, DIGBOI, PUBLIC WATER SUPPLY, TINSUKIA"/>
        <s v="HOLUDUNGA BEEL NEAR GAI NADI/ RIVER AT SOMARAJAN, DHEMA JI"/>
        <s v="BORDOIBAM BEELMUKH BIRD SANCTUARY, DHEMAJI"/>
        <s v="SAMAGURI BEEL IN NAGAON DISTRICT"/>
        <s v="MALINI BEEL NEAR INDUTRIAL AREA AT RAMNAGAR"/>
        <s v="PARASHALI BEEL AT DEMORIA"/>
        <s v="KAMALPUR BEEL, KAMALPUR"/>
        <s v="SILSAKO BEEL, CHACHAL, GUWAHATI"/>
        <s v="SORU SOLA BEEL, PALTAN BAZAR, GUWAHATI"/>
        <s v="BORSOLA BEEL, SARABBHATTI, GUWAHATI"/>
        <s v="DIPLAI BEEL AT SILGARA, KOKRAJHAR"/>
        <s v="SANHIT SAROVAR, KURUSHETRA"/>
        <s v="DAL AT ASHAIBAGH BRIDGE"/>
        <s v="DAL AT NAYADYAR"/>
        <s v="DAL AT JOGILANKER"/>
        <s v="ANCHAR AT CENTRAL SITE"/>
        <s v="ANCHAR AT SANGAM"/>
        <s v="ANCHAR NEAR LKIMS"/>
        <s v="ANCHAR AT JENAB SAHAB SOURA"/>
        <s v="WULAR AT SADERKOTE"/>
        <s v="WULAR AT ZALWAN"/>
        <s v="WULAR AT LANKRISH PORA"/>
        <s v="HOLY POND OF SHIV GANGA JARMUNDI, DUMKA"/>
        <s v="LOCO TALAB ) PUMPU TALAB), AT BARMASIA, DHANBAD"/>
        <s v="ULSOOR LAKE TEMPLE"/>
        <s v="IBBALUR LAKE"/>
        <s v="ABBIGERE LAKE"/>
        <s v="SADRAMANGALA LAKE"/>
        <s v="BATTARAHALLI LAKE"/>
        <s v="KUNDALAHALLI LAKE"/>
        <s v="KOWDHENAHALLI LAKE"/>
        <s v="GARUDACHARPALYA LAKE"/>
        <s v="RAMPURA LAKE"/>
        <s v="CHINNAPANHALLI LAKE"/>
        <s v="DEVARABEESANAHALLI LAKE"/>
        <s v="NALLURAHALLI LAKE"/>
        <s v="PATTANDUR AGARAHARA"/>
        <s v="SEETHARAM PALYA LAKE"/>
        <s v="KASAVANAHALLI LAKE"/>
        <s v="BASAVANAPURA LAKE"/>
        <s v="KOTHUNURU LAKE"/>
        <s v="NAYANDANAHALLI TANK"/>
        <s v="SUBRAMANYAPURA TANK"/>
        <s v="BANDEMATTA TANK"/>
        <s v="KANCHANAHALLI KOPPALU KERE"/>
        <s v="MAKANA KERE"/>
        <s v="KOUSHIKA KERE"/>
        <s v="SOUDRALLI KERE"/>
        <s v="PEREMINAHALLI KERE"/>
        <s v="INORKATTE KERE"/>
        <s v="AVALI KERE"/>
        <s v="SATHYAMANGALA KERE"/>
        <s v="B KATIHALLI KERE"/>
        <s v="GAVENAHALLIKERE"/>
        <s v="DYAVASANDRA TANK"/>
        <s v="ALUR KERE"/>
        <s v="MULTAI TANK LAKE AT VILLA. KHARI ON BETULAMRAVATI ROAD M.P(.TAPTI NEAR AMARAWATI, ROAD BRIDGE AT VILLAGE KHEDA)"/>
        <s v="UMIAM LAKE AT OUTFALL OF UMIAM INTO LAKE"/>
        <s v="BINDUSAGAR ( RELIGIOUS POND OF BHUBANESWAR"/>
        <s v="RAJSAMAND LAKE , RAJSAMAND POINT NO. 1, RAJSAMAND, RAJASTHAN"/>
        <s v="RAJSAMAND LAKE , RAJSAMAND POINT NO. 2, RAJSAMAND, RAJASTHAN"/>
        <s v="LODHA TALAB, BANSWARA DUNGARPUR ROAD, BANSWARA, RAJASTHAN"/>
        <s v="SWAROOP SAGAR LAKE"/>
        <s v="GOVERDHAN SAGAR, UDAIPUR"/>
        <s v="NELA TALAB, SECTOR14 HIRAN MARG, UDAIPUR"/>
        <s v="SURRAM CHERUVU (PALLE CHERUVU), BANDLAGUDA (V),"/>
        <s v="MADDELLA KUNTA/ BAIRAMALGUDA CHERUVU"/>
        <s v="PEDDA CHERUVU  KHAJA GUDA, KHJAGUDA (V), SERLINGAMPALLY 9NEW MANDAL)"/>
        <s v="MUTHANGI TANK, MUTHANGI (V), PATANCHERU (M) SANGAREDDY DISTRICT"/>
        <s v="PASHAMYLARAM TANK"/>
        <s v="RUDRASAGAR NORTH LAKE,TRIPURA"/>
        <s v="RUDRASAGAR EAST LAKE TRIPURA"/>
        <s v="RUDRASAGAR WEST LAKE TRIPURA"/>
        <s v="KOLLERU LAKE KOKKIRAYALANKA (V),KAILALUR (M)"/>
        <s v="ANNAMAYYA PROJECT ON CHEYYERU RESERVOIR"/>
        <s v="ANUMANAPALLE CHERUVU"/>
        <s v="BRAMHASAGAR"/>
        <s v="DALI TANK"/>
        <s v="GACCHAKAYALA PORA (LAGOON)"/>
        <s v="GANGINENI CHERUVU"/>
        <s v="INTERU SWAMPS"/>
        <s v="KATTAMANCHI CHERUVU"/>
        <s v="KRISHNA MANGROVES"/>
        <s v="MID PENNAR RESERVOIR"/>
        <s v="NAUPADA SWAMPS"/>
        <s v="P .S. CHINNAIAH PALEM"/>
        <s v="PATATEKALLI CHERUVU"/>
        <s v="PATHAKOTHA CHERUVU"/>
        <s v="SANGAMESWARA BACKWATERS"/>
        <s v="SOMASILA BACK WATER"/>
        <s v="TATIPUDI RESERVOIR"/>
        <s v="UPPALANKA MUDFLATS"/>
        <s v="UPPALAPADU TANK"/>
        <s v="YERRAKALUVA RESERVOIR"/>
        <s v="ANCHAR LAKE AT CENTRAL SITE"/>
        <s v="ANCHAR LAKE AT JENAB SAHAB SOURA"/>
        <s v="ANCHAR LAKE AT SANGAM"/>
        <s v="ANCHAR LAKE AT SINDH INFLOW"/>
        <s v="ANCHAR LAKE NEAR LKIMS"/>
        <s v="DAL LAKE AT ASHAIBAGH BRIDGE"/>
        <s v="DAL LAKE AT JOGILANKER"/>
        <s v="DAL LAKE AT NAYADYAR"/>
        <s v="WULAR LAKE AT SADERKOTE"/>
        <s v="WULAR LAKE AT ZALWAN"/>
        <s v="WHITEFIELD KERE"/>
        <s v="KOGILU KERE"/>
        <s v="SHARANABASAVESHWARA KERE"/>
        <s v="BAKSHI KUNTA (VEMANA COLONY PARK), CHANDANAGAR, SERILINGAMPALLY, RR"/>
        <s v="BANDAM CHERUVU, GAJULARAMARAM, QUTUBULLAPUR, MEDCHAL â€“ MALKAGIRI"/>
        <s v="BANDLAGUDA CHERUVU, BANDALGUDA UPPAL, MEDCHAL  MALKAGIRI"/>
        <s v="BATHAR KUNTA, SHAIKPET, HYDERABAD"/>
        <s v="CHAKALAVANI CHERUVU, LINGAMPALLY, SERILINGAMPALLY, RR"/>
        <s v="CHINNA BANDAM, SURARAM, QUTUBULLAPUR, MEDCHAL â€“ MALKAGIRI"/>
        <s v="CHINNA PEDDA CHERUVU, GOPANPALLY, SERILINGAMPALLY, RR"/>
        <s v="CHINTAL CHERUVU, GAJULARAMARAM, QUTUBULLAPUR, MEDCHAL â€“ MALKAGIRI"/>
        <s v="DMRL LAKE, KANCHANBAGH, BANDLAGUDA, HYDERABAD"/>
        <s v="GOPI CHERUVU, LINGAMPALLY, SERILINGAMPALLY, RR"/>
        <s v="GURUNATH CHERUVU, MIYAPUR, SERILINGAMPALLY, RR"/>
        <s v="KOMATI KUNTA, GOPANPALLY, SERILINGAMPALLY, RR"/>
        <s v="KOTHA CHERUVU, SHAIKPET, HYDERABAD"/>
        <s v="KUDI KUNTA (GAUTAMI LAKE), KONDAPUR, SERILINGAMPALLY, RR"/>
        <s v="MAHABOOB KUNTA, SURARAM, QUTUBULLAPUR, MEDCHAL â€“ MALKAGIRI"/>
        <s v="MEDDELA KUNTA, GAJULARAMARAM, QUTUBULLAPUR, MEDCHAL â€“ MALKAGIRI"/>
        <s v="MOHINI CHERUVU, AMBERPET, HYDERABAD"/>
        <s v="MOTHKULA KUNTA, MACHABOLLARAM, ALWAL, MEDCHAL  MALKAGIRI"/>
        <s v="MYSAMMA CHERUVU, KUKATPALLY, BALANAGAR, MEDCHAL  MALKAGIRI"/>
        <s v="NANAKRAM KUNTA, NANAKRAMGUDA, SERILINGAMPALLY, RR"/>
        <s v="NAYA QUILA TALAB, GOLKONDA, HYDERABAD"/>
        <s v="NAYANAMMA KUNTA (BASPALLI CHERUVU), HAFEEZPET, SERILINGAMPALLY, RR"/>
        <s v="PATHULGUDA LAKE, PATHALGUDA, UPPAL, MEDCHAL  MALKAGIRI"/>
        <s v="PEDDAKUDI CHERUVU, MAQTA MAHBOOBPET, SERILINGAMPALLY, RR"/>
        <s v="RAMAMMA KUNTA (DR. YSR TOURISM COLLEGE), GACHIBOWLI, SERILINGAMPALLY, RR"/>
        <s v="REGULA KUNTA, MIYAPUR SERILINGAMPALLY, RR"/>
        <s v="SALKAM CHERUVU, BANDLAGUDA, HYDERABAD"/>
        <s v="SHAHATAM CHERUVU, SHAIKPET, HYDERABAD"/>
        <s v="SHIKARI KUNTA, SHAIKPET, HYDERABAD"/>
        <s v="SUDALAVANI KUNTA (SUNNAM CHERUVU), ALLAHPUR, BALANAGAR, MEDCHAL  MALKAGIRI"/>
        <s v="TIRUMALAGIRI TANK, TIRUMALAGIRI, HYDERABAD"/>
        <s v="VENNA CHERUVU, JEEDIMETLA, QUTUBULLAPUR, MEDCHAL â€“ MALKAGIRI"/>
        <s v="YELLAMMA CHERUVU, KUKATPALLY, MEDCHAL  MALKAGIRI"/>
        <s v="YERRA KUNTA, SHAIKPET, HYDERABAD"/>
        <s v="GARGEYAPURAM LAKE GARGEYAPURAM (V), KURNOOL (M)"/>
        <s v="KOLLERU LAKE, KOKKIRAYALANKA (V), KAILALUR (M)"/>
        <s v="KONDAKARLAAAVA LAKE, KONDAKARLA, VISHAKHAPATNAM"/>
        <s v="PALASAMUDRAM LAKE, PALASAMUDRAM (V), PENUKONDA (M)"/>
        <s v="PULICATE LAKE, SRIHARI KOTA, SULLURUPETA (M)"/>
        <s v="BRAHMAIAHLINGAM CHERUVU AT NARASINGAPALEM (V), AGIRIPALLI?(M)"/>
        <s v="CHENGAMBAKAM TANK IN SRI CITY SEZ, IRUGULAM (V)"/>
        <s v="NELLORE SWARNALA CHERUVU (NELLORE TANK),NEAR BARASHAHID DARGHA, NELLORE TOWN"/>
        <s v="ANNAMAYYA PROJECT ON CHEYYERU RESERVOIR, RAJAMPET"/>
        <s v="ANUMULA PALLY CHERUVU, ANUMULA PALLY (V),RACHERLA (M)"/>
        <s v="BRAHMAMSAGAR, KANDIMALLAYAPALLI (V)"/>
        <s v="DALI TANK,VEMULADA (V), TEKKALI (M)"/>
        <s v="GACHAKAYALA PORA (LAKE), GACHAKAYALA PORA (V), KATRENIKONA (M)"/>
        <s v="GANGINENI CHERUVU, CHITTOOR TOWN"/>
        <s v="INTERU SWAMPS, INTERU (V),  BANTUMILLI (M)"/>
        <s v="KATTAMANCHI CHERUVU, NEAR NEW RTC BUS STAND, CHITTOOR TOWN"/>
        <s v="KRISHNA MANGROVES, KARA AGRAHARAM (V), MACHILIPATNAM (M)"/>
        <s v="LAGOON, NEAR UPPALANKA MUDFLATS,MAHALAKSHMI NAGAR, KAKINADA"/>
        <s v="MID PENNAR RESERVOIR, PENAKACHERLA (V), GARLADINNE (M)"/>
        <s v="NAUPADA SWAMPS, MEGHAVARAM (V), SANTHABOMMALI (M)"/>
        <s v="P.E CHINNAYAPALEM CHERUVU, P.E CHINNAYAPALEM (V),TONDANGI (M)"/>
        <s v="PATHAKOTHA CHERUVU, PATHAKOTHA (V), GUNTAKAL (M)"/>
        <s v="PATHATEKKALI CHERUVU (PEDDA CHERUVU), PATHATEKKALI (V), VAJRAPUKOTTURU (M)"/>
        <s v="PEDDA CHERUVU,VIZIANAGARAM TOWN"/>
        <s v="SANGAMESWARA BACK WATERS, LIFT IRRIGATION SCHEME, MUCHUMARRI (V), PAGIDYALA(M)"/>
        <s v="SOMASILA BACK WATER, OLD RAMAPURAM (V), VONTIMITTA (M)"/>
        <s v="TATIPUDI RESERVOIR, TATIPUDI (V), GANTYADA (M)"/>
        <s v="UPPALAPADU TANK,UPPALAPADU (V), PEDAKAKANI (M)"/>
        <s v="YERRAKALUVA RESERVOIR, KONGUVARIGUDEM (V), JANGAREDDYGUDEM (M)"/>
        <s v="BOR BEEL AT JAKAI, ASSAM"/>
        <s v="DEEPOR BEEL AT BORAGAON NEAR IASST, GUWAHATI, ASSAM"/>
        <s v="DEEPOR BEEL NEAR DHARAPUR CHARIALI, GUWAHATI, ASSAM"/>
        <s v="ELANGABEEL SYSTEM (CONNECTED TO R. KOLONG), ASSAM"/>
        <s v="MAGURI BEEL, GUIJAN, TINSUKIA"/>
        <s v="BATODRAWA SATRA POND, NAGAON, ASSAM"/>
        <s v="HARDOI PUKHURI, CHARAIDEW, ASSAM"/>
        <s v="JAYSAGAR TANK, SIVASAGAR, ASSAM"/>
        <s v="TENGA PUKHURI AT TENGAPUKHURI"/>
        <s v="HASILA BEEL, GOALPARA (HASILA BEEL), DIST. GOPALPARA, ASSAM"/>
        <s v="TAMRANGA BEEL, GHILAGURI NEAR IKRABARI, DIST. BONGAIGAON"/>
        <s v="KAWAR LAKE NEAR JAYMANGLA GARH TEMPLE AT BEGUSARAI"/>
        <s v="MOTI JHEEL AT MOTIHARII NEAR GAYATRI MANDIR, MOTIHARI, EAST CHAMPARAN"/>
        <s v="SIKANDRAPUR LAKE AT SIKANDARPUR, MUZAFFARPUR"/>
        <s v="DIGHI TALAB NEAR KACHHARI ROAD, GAYA"/>
        <s v="SURAJ KUND NEAR VISHNUPAD MANDIR ,GAYA"/>
        <s v="AMBULOR LAKE, VERNA, SALCETE  GOA"/>
        <s v="BATIM LAKE, GOA VELHA, TISWADI  GOA"/>
        <s v="RAITOLLEM LAKE"/>
        <s v="SARZORA LAKE, CHINCHINM, SALCETE  GOA"/>
        <s v="BINDUSAROVAR, SIDDHPUR (DIST.PATAN)BINDU SAROVAR, AHMEDABAD PALANUR HIGHWAY, SIDDHPUR, DISTPATAN"/>
        <s v="CITY LAKE OF NADIADKHETA TALAV (CITY LAKE) ,NADIAD, DIST:KHEDA"/>
        <s v="GOMTI LAKE, OPP, RANCHODAJI TEMPLE, DAKOR, KHEDAGOMTI LAKE, OPP: RANCHODAJI TEMPLE, DAKOR, KHEDA"/>
        <s v="HAMISAR TALAV, BHUJPATVADI NAKU,NEAR ASHAPURA TEMPLE,TA:BHUJ,DIST:KUTCH(WEST)"/>
        <s v="KUWADAVA LAKE, NR. KUVADVA GIDC, NH8B, VILL. KUWADAVA, DIST. RAJKOT.KUVADVA LAKE, VILLAGE KUVADVA, DIST. RAJKOT"/>
        <s v="LAKHOTA TALAV, JAMNAGARLAKHOTA LAKE, NEAR PANCHESHWAR TOWER, JAMNAGAR"/>
        <s v="MALAV TALAV, DHOLKA DHOLKA"/>
        <s v="MOONSAR LAKE OF VIRAMGAMVIRAMGAM"/>
        <s v="MOTICHER LAKE NEAR KAKARPAR ATOMIC POWER STATION, DIST. SURAT.NEAR BRIDGE, MOTICHER,SURAT"/>
        <s v="NALSAROVAR LAKE (SANAND), DIST.AHMEDABADNALSAROVAR LAKE (SANAND), DIST.AHMEDABAD"/>
        <s v="NARSIMEHTA TALAV JUNAGADHNARSINH MEHTA TALAV, AT: JUNAGADH, TAL:JUNAGADH, DIST: JUNAGADH."/>
        <s v="THOL LAKE (KALOL) (DIST. MEHASANA)THOL POND, VILL: THOL, TAL KADI, DIST : MEHSANA"/>
        <s v="VHERAIMATA TALAV AT ANANDVHERAI MATA TALAV, OPP. VHERAI MATA MANDIR, ANAND TA. &amp; DIST. ANAND"/>
        <s v="DHUDHIA TALAV AT NAVSARI, DIST. NAVSARI.AT KAGADIWAD, NAVSARI CITY, TA &amp; DI. NAVSARI, GUJARAT."/>
        <s v="OLPAD, VILLAGE POND:OLPAD, SURATNEAR ROAD, NEAR TEMPLE, OLPAD,SURAT"/>
        <s v="SULTANPUR LAKE, GURUGRAM"/>
        <s v="GOBINDSAGAR LAKE D/S OF BILASPUR TOWN"/>
        <s v="RENUKA LAKE AT RENUKA SIRMAUR"/>
        <s v="REWALSAR LAKE (TOWARDS MELA GROUND)"/>
        <s v="DAL LAKE AT SADAPORA"/>
        <s v="ALLALASANDRA LAKE"/>
        <s v="ALUR LAKE"/>
        <s v="ANCHEPALYA LAKE"/>
        <s v="ANDHRAHALLI LAKE"/>
        <s v="AYYANAKERE LAKE"/>
        <s v="BENNIGANAHALLI LAKE"/>
        <s v="BHATTARAHALLI LAKE"/>
        <s v="BYRAMANGALA LAKE"/>
        <s v="CHIKKABANAVARA LAKE"/>
        <s v="CHINNAPPANAHALLI LAKE"/>
        <s v="DEVASANDRA LAKE"/>
        <s v="DODDAKANNEHALLI LAKE"/>
        <s v="DODDANEKKUNDI LAKE"/>
        <s v="GANGONDANAHALLI LAKE"/>
        <s v="GUBBALAL LAKE"/>
        <s v="HARALUR LAKE"/>
        <s v="HESARAGHATTA LAKE"/>
        <s v="HOSKERE LAKE"/>
        <s v="HULIKERE LAKE"/>
        <s v="HUNASINA KERE LAKE"/>
        <s v="JAKKSANDRA LAKE (KASAVANAHALLI LAKE )"/>
        <s v="JUNGU KERE (DEVARABEESANAHALLI LAKE)"/>
        <s v="KACHOHALLI LAKE"/>
        <s v="KAMMAGONDANAHALLI LAKE"/>
        <s v="KAMMASANDRA LAKE"/>
        <s v="KELEGERE LAKE"/>
        <s v="KONDAJJIKERE LAKE"/>
        <s v="KOTHANURU LAKE"/>
        <s v="KUNDUVADAKERE LAKE"/>
        <s v="MALATHAHALLI LAKE"/>
        <s v="MANGAMANAPALYA LAKE(SWARANA KUNTE)"/>
        <s v="MULBAGALU LAKE"/>
        <s v="NAGAVARA LAKE"/>
        <s v="NUGGIKERE LAKE"/>
        <s v="PATTANDUR AGRAHARA LAKE"/>
        <s v="SADARAMANGALA LAKE"/>
        <s v="SATHYAMANGALA KERE POND"/>
        <s v="SEETHARAMPALYA LAKE"/>
        <s v="SHEELAVANTAWHITEFIELD LAKE"/>
        <s v="SOMASUNDRAPALYA LAKE"/>
        <s v="SUDANAKERE LAKE"/>
        <s v="ULSOOR LAKE TRAINING CENTRE OF FISH BREEDING"/>
        <s v="UNAKALKERE LAKE"/>
        <s v="VENGAIYYANAKERE( KR PURAM LAKE )"/>
        <s v="VIBHUTHIPURA LAKE"/>
        <s v="VISWANEEDAM LAKE"/>
        <s v="YELACHENAHALLI LAKE"/>
        <s v="YELEMALLAPPA SHETTY LAKE"/>
        <s v="AINORAKATTE KERE"/>
        <s v="DODDAKERE TANK(KUNIGAL)"/>
        <s v="GARUDACHARPALYA TANK"/>
        <s v="HANDIKERE (KOPPAL) TANK"/>
        <s v="JIGANI TANK"/>
        <s v="KEMPAMBUDHI TANK"/>
        <s v="KOWDHENAHALLI TANK"/>
        <s v="MAKANA (KANDALI) KERE"/>
        <s v="MANCHALAPUR TANK, MANCHALAPUR, RAICHUR"/>
        <s v="MATADAKERE TANK (ARASANAKERE)"/>
        <s v="MAVINAKERE TANK"/>
        <s v="PEREMANAHALLI KERE"/>
        <s v="SAHANA LAKE"/>
        <s v="SHARANABASAVESHWARA KERE TANK"/>
        <s v="TUBARAHALLI TANK"/>
        <s v="YEDIYUR TANK"/>
        <s v="AKKULAM BRIDGE AT AKKULAM LAKE, THIRUVANANTHAPURAM"/>
        <s v="AKKULAM LAKE AT ORUVATHILKOTTA, THIRUVANANTHAPURAM"/>
        <s v="ASHTAMUDI LAKE AT PERUMON, KOLLAM"/>
        <s v="ASHTAMUDI LAKE AT THOPPILAKADAVU, KOLLAM"/>
        <s v="ASHTAMUDI LAKE NEAR KSRTC BUS DEPOT, KOLLAM"/>
        <s v="ASHTAMUDI LAKE NEAR M/S. KUNDARA CERAMICS, KOLLAM"/>
        <s v="KOCHI LAKE AT GOSHREE BRIDGE, KOCHI"/>
        <s v="KOCHI LAKE NEAR COCHIN PORT TRUST, KOCHI"/>
        <s v="KOCHI LAKE NEAR THOPUMPADY, KOCHI"/>
        <s v="KOCHI LAKE NEAR WELLINGTON ISLAND, KOCHI"/>
        <s v="LAKE KARLAD AT WAYANAD"/>
        <s v="POOKODE LAKE AT POOKODE"/>
        <s v="VELI BOAT CLUB AT VELI LAKE,THIRUVANANTHAPURAM"/>
        <s v="VEMBANAD LAKE AT ANDAKARANAZHI NEW BRIDGE, ALAPPUZHA"/>
        <s v="AALUMKULAM POND AT KOORKKANCHERY,THRISSUR"/>
        <s v="CHIRAKKAL CHIRA ,KADALAYI,KANNUR"/>
        <s v="POND NEAR HMT COLONY,NORTH"/>
        <s v="THEERTHAMKARA POND AT PADANNAKKAD,KANHANGAD MUNCIPALITY"/>
        <s v="THRIKAIKUNNU CHIRA,KOOTHUPARAMBA,KANNUR"/>
        <s v="POND C/O JUMA MASJID"/>
        <s v="POND NEAR KULKAPPINAKKAL"/>
        <s v="JANUNIA TALAB NEAR WATER SUPPLY INTAKE WELL SEHORE( M.P.)"/>
        <s v="LOWER LAKE SPILLOUTLET NEAR KALIGHAT, BHOPAL (M.P.)"/>
        <s v="SHAHPURA LAKE NEAR SPILLOUTLET AT BHOPAL( M.P.)"/>
        <s v="UPPER LAKE AT WATER SUPPLY INTAKE WELL NEAR KAMLA PARK, BHOPAL (M.P.)"/>
        <s v="UPPER LAKE NEAR WATER SUPPLY INTAKE WELL BAIRAGARH , BHOPAL(M.P.)"/>
        <s v="UPPER LAKE NEAR WATER SUPPLY INTAKE WELL NEAR KARBALA ,BHOPAL(M.P.)"/>
        <s v="UPPER LAKE NEAR WATER SUPPLY INTAKE WELL YATCH CLUB BHOPAL(M.P.)"/>
        <s v="PARIYAT TANK NEAR WSS INTAKE POINT JABALPUR"/>
        <s v="HIRANMEI PUKHURI AT HIYANGLAM"/>
        <s v="KANGLA POND NEAR WESTERN KANGLA GATE"/>
        <s v="LILONG CHAJING PUKHURI ACHOUBA"/>
        <s v="PUKHURI NEAR MAIBAM LOKPACHING"/>
        <s v="UMIAM LAKE NEAR UNION CHRISTIAN COLLEGE"/>
        <s v="FISHPOND, RAIL CROSSING, NEAR THERMAL POWER PLANT, BAIRABI,KOLASIB DIST."/>
        <s v="LAWIBUAL FISHPOND, I.T.I VENG, AIZAWL"/>
        <s v="PADUM PUKHURI LAKE AT 2 I/2 MILE, NEAR NH 29"/>
        <s v="RAJ PUKHURI NEAR GOVT.HR.SECONDARY SCHOOL PURANA BAZAAR"/>
        <s v="ANSHUPA LAKE AT BISHNUPUR"/>
        <s v="ANSHUPA LAKE AT KADALIBARI"/>
        <s v="ANSHUPA LAKE AT SARANDAGARH"/>
        <s v="ANSHUPA LAKE AT SUBARANAPUR"/>
        <s v="CHILKA LAKE AT RAMBHA (RAMSAR SITE)"/>
        <s v="INDRADYUMNA TANK ( RELIGIOUS POND OF PURI CITY)"/>
        <s v="MARKANDA POKHARI ( RELIGIOUS POND OF PURI CITY)"/>
        <s v="NARENDRA POKHARI ( RELIGIOUS POND OF PURI CITY)"/>
        <s v="PARVATI SAGAR ( RELIGIOUS POND OF PURI CITY)"/>
        <s v="SWETAGANGA ( RELIGIOUS POND OF PURI CITY)"/>
        <s v="BAHOUR LAKE, LAKE ROAD, BAHOUR, PUDUCHERRY."/>
        <s v="KANAGAN LAKE, LAKE ROAD, KADHIRGAMAM, PUDUCHERRY."/>
        <s v="OUSTERI LAKE, PATHUKANNU ROAD, OUSTERI, PUDUCHERRY."/>
        <s v="RAJSAMAND LAKE , RAJSAMAND POINT NO."/>
        <s v="CHANGU LAKE"/>
        <s v="MENMOITSO LAKE"/>
        <s v="BAIRAMALGUDA CHERUVU, SAROORNAGAR, RANGAREDDY DISTRICT"/>
        <s v="BAKSHI KUNTA, CHANDANAGAR(V), SHERILINGAMPALLY(M), RANGA REDDY(D)"/>
        <s v="BANDA CHERUVU, MALKAJIGIRI (V),MALKAJIGIRI (M), MEDCHAL MALKAJGIRI (D)"/>
        <s v="BANDAM CHERUVU, NEAR NIT WARANGAL, HANAMKONDA"/>
        <s v="BANDAM KUNTA, GAJULARAMARAM (V), QUTHBULLAPUR (M), MEDCHAL MALKAJGIRI (D)"/>
        <s v="BANDLAGUDA CHERUVU, NAGOLE (V), UPPAL (M), MEDCHAL (D)"/>
        <s v="BANJARA KUNTA (SINGADI KUNTA),"/>
        <s v="BANJARA LAKE (ANANTAGANI KUNTA), BANJARA HILLS, HYDERABAD"/>
        <s v="BATHULA KUNTA, ANMAGAL (V), HAYATHNAGAR (M), RANGAREDDY (D)"/>
        <s v="BATHUR KUNTA, SHAIKPET(V&amp;M), HYDERABAD (D)"/>
        <s v="BOMRUKUDDOWLA LAKE(HUDA PARK LAKE ), BUMRUKNUDOWLA (V), RAJENDRANAGAR (M), RANGAREDDY (D)"/>
        <s v="CAMPUS LAKE, ICRISAT, KACHIREDDI PALLY (V), RAMACHANDRAPURAM (M),SANGAREDDY DISTRICT"/>
        <s v="CHAKALAVANI CHERUVU , LINGAMPALLY(V), SHERILINGAMPALLY(M), RANGA REDDY(D)"/>
        <s v="CHANDANA CHERUVU, JILLELAGUDA (V), RANGAREDDY (D)"/>
        <s v="CHINNA BANDHAM, SURARAM(V), QUTHBULLAPUR(M), MEDCHAL MALKAJGIRI(D)"/>
        <s v="CHINNA CHERUVU, RAMANTHAPUR (V),"/>
        <s v="CHINNA PEDDA CHERUVU, GOPANPALLY(V), SHERILINGAMPALLY(M), RANGA REDDY(D)"/>
        <s v="CHINNARAYANA CHERUVU, ALWAL (V&amp;M), MEDCHAL MALKAJGIRI (D)"/>
        <s v="CHINTAL CHERUVU, GAJULARAMARAM(V), QUTHBULLAPUR(M), MEDCHAL MALKAJGIRI(D)"/>
        <s v="DMRL LAKE, KANCHANBAGH, CHANDRAYANGUDA (M), HYDERABAD (D)"/>
        <s v="FOX SAGAR, JEEDIMETLA (V), QUTUBULLAPUR (M), MEDCHAL MALKAJGIRI (D)"/>
        <s v="GANGARAM PEDDA CHERUVU, GANGARAM(V), SERLINGAMPALLY (M), RANGAREDDY DISTRICT"/>
        <s v="GOPI CHERUVU, LINGAMPALLY(V), SHERILINGAMPALLY(M), RANGA REDDY(D)"/>
        <s v="GURUNATH CHERUVU, MIYAPUR (V), SHERILINGAMPALLY(M), RANGA REDDY (D)"/>
        <s v="HASMATHPET LAKE, HASMATHPET"/>
        <s v="HIMAYATHSAGAR LAKE, SHAMSHABAD (M), RANGA REDDY DIST."/>
        <s v="HUSSAIN SAGAR LAKE, DOMALGUDA (V), HYDERABAD"/>
        <s v="ICRISAT LAKE,ICRISAT, MANMOLE (V), RAMACHANDRAPURAM (M), SANGAREDDY DISTRICT"/>
        <s v="ISMAILKHANPET TANK, ISMAILKHANPET (V), SANGAREDDY (M &amp; DISTRICT)"/>
        <s v="KAMUNI CHERUVU, MOOSAPET (V), KUKATPALLY (M),MEDCHAL MALKAJGIRI (D)"/>
        <s v="KAMUNI CHERUVU, SHAMSHABAD (V&amp;M), RANGAREDDY DISTRICT"/>
        <s v="KAPRAI CHERUVU, SAHEBNAGAR, HAYATHNAGAR,RANGAREDDY DISTRICT"/>
        <s v="KOMATI CHERUVU, SIDDIPET TOWN, SIDDIPET DISTRICT."/>
        <s v="KOMATI KUNTA, GOPANPALLY (V), SHERILINGAMPALLY (M), RANGA REDDY (D)"/>
        <s v="KOTHA CHERUVU (NOVATEL LAKE), KHANAMET (V), SERILINGAMPALLY (M), RANGAREDDY(D)"/>
        <s v="KOTHA CHERUVU, SHAIKPET(V&amp;M), HYDERABAD (D)"/>
        <s v="KOTI CHERUVU, MULUGU ROAD, WARANGAL, WARANGAL DISTRICT"/>
        <s v="KOTTA CHERUVU, ALWAL (V &amp; M),MEDCHALMALKAJGIRI (D)"/>
        <s v="KUDI KUNTA (GAUTHAMI LAKE), KONDAPUR(V), SHERILINGAMPALLY(M), RANGA REDDY(D)"/>
        <s v="LAKNAVARAM CHERUVU, LAKNAVARAM, (V), GOVINDARAO PETA (M), MULUGU DISTRICT."/>
        <s v="LAKSHMINARAYANA CHERUVU AT EDULABAD, GHATKESAR, MEDCHAL DISTRICT"/>
        <s v="LINGAM CHERUVU, SURARAM (V), QUTHUBULLAPUR(M), MEDCHALMALKAJGIRI DISTRICT"/>
        <s v="LINGAM KUNTA, CHANDANAGAR (V), SERLINGAMPALLY(M), RANGA REDDY (D)."/>
        <s v="MAHABOOB KUNTA , SURARAM(V), QUTHBULLAPUR(M), MEDCHAL MALKAJGIRI(D)"/>
        <s v="MALKA CHERUVU, RAIDURG (V), SERLINGAMPALLY (M), RANGAREDDY (D)"/>
        <s v="MANNEVARI KUNTA, MACHABOLLARAM (V), ALWAL (M), MEDCHALMALKAJGIRI (D)"/>
        <s v="MANTHRALA CHERUVU, MEERPET (V), RANGAREDDY (D)"/>
        <s v="MEDDELA KUNTA, GAJULARAMARAM(V), QUTHBULLAPUR(M), MEDCHAL MALKAJGIRI(D)"/>
        <s v="MEEDI KUNTA, GUTTALA BEGUMPET (V), SERLINGAMPALLY (M), RANGAREDDY DISTRICT"/>
        <s v="MEEDI KUNTA , NANAKRAMGUDA (V), SERILINGAMPALLY (M), RANGAREDDY DISTRICT"/>
        <s v="MEEDI KUNTA (BK ENCLAVE LAKE), MADEENAGUDA (V), SERLINGAMPALLY (M), RANGAREDDY DISTRICT"/>
        <s v="MEEDI KUNTA, HAFEEZPET (V), SERLINGAMPALLY (M), RANGAREDDY DISTRICT"/>
        <s v="MIRALAM TANK, BAHADURPURA (M), HYDERABAD"/>
        <s v="MOHINI CHERUVU, RAMANTHAPUR (V), UPPAL(M), MEDCHALMALKAJGIRI (D)"/>
        <s v="MOTHKULA KUNTA, MACHABOLLARAM(V),ALWAL (M), MEDCHAL MALKAJGIRI(D)"/>
        <s v="MYSAMMA CHERUVU, KUKATPALLY(V&amp;M), MEDCHAL MALKAJGIRI(D)"/>
        <s v="NAGOLE CHERUVU, UPPAL, MEDCHAL  MALKAJGIRI DISTRICT"/>
        <s v="NANAKRAM KUNTA, NANAKRAMGUDA(V), SHERILINGAMPALLY(M), RANGA REDDY (D)"/>
        <s v="NARINJA LAKE, KOTHURB (V), ZAHEERABAD (M), SANGAREDDY"/>
        <s v="NAYA QILLA TALAB, GOLKONDA (V&amp;M), HYDERABAD (D)"/>
        <s v="NAYANAMMA KUNTA (BASPALLI CHERUVU), HAFEEZPET (V), SHERILINGAMPALLY (M), RANGA REDDY (D)"/>
        <s v="NEKNAMPUR LAKE, NEKNAMPUR, IBRAHIMBAGH, RAJENDRANAGAR"/>
        <s v="NOOR MD. KUNTA, SHAMSHABAD"/>
        <s v="PALLE CHERUVU, KATEDHAN (V), RAJENDRANAGAR (M), RANGAREDDY (D)"/>
        <s v="PALLE CHERUVU, MAILARDEV PALLY (V), RAJENDRANAGAR (M), RANGAREDDY (D)"/>
        <s v="PARKI CHERUVU, KUKATPALLY (V&amp;M), MEDCHALMALKAJGIRI (D)"/>
        <s v="PATEL CHERUVU, MADINAGUDA(V), SERLINGAMPALLY (M), RANGAREDDY (D)"/>
        <s v="PATEL CHERUVU, NACHARAM (V), UPPAL (NEW MANDAL), MEDCHAL MALKAJIGIRI"/>
        <s v="PATHULGUDA CHERUVU, PATHULGUDA (V), SAROORNAGAR (M), RANGAREDDY (D)"/>
        <s v="PEDDA CHERUVU, KHAJAGUDA (V), SERLINGAMPALLY(M), RANGA REDDY DISTRICT"/>
        <s v="PEDDA CHERUVU, MADIKONDA (V), KHAZIPET (M),"/>
        <s v="PEDDAKANJARLA TANK, PEDDAKANJARLA (V), PATANCHERU (M), SANGAREDDY DISTRICT."/>
        <s v="PEDDAKUDI CHERUVU, MAQTA MAHBOOBPET(V), SHERILINGAMPALLY(M), RANGA REDDY(D)"/>
        <s v="PHAKAL CHERUVU, NARSAMPET, WARANGAL DISTRICT"/>
        <s v="RAMAMMA KUNTA , GACHIBOWLI (V), SHERILINGAMPALLY(M), RANGA REDDY (D)"/>
        <s v="RAMANNA CHERUVU, BOINPALLY(V), TIRUMALAGIRI(M), HYDERABAD (D)"/>
        <s v="RAMANTHAPUR PEDDA CHERUVU, RAMANTHAPUR, MEDCHAL  MALKAJGIRI DISTRICT"/>
        <s v="RAMAPPA LAKE, PALAMPET (V), VENKATAPURAM (M), MULUGU DISTRICT."/>
        <s v="RANGASAMUDRAM, URSU (V), KHILA WARANGAL (M), WARANGAL DISTRICT"/>
        <s v="RED LAKE, ICRISAT, RAMACHANDRAPURAM (M), SANGAREDDY DISTRICT"/>
        <s v="REGULA KUNTA, MIYAPUR (V), SHERILINGAMPALLY (M), RANGA REDDY (D)"/>
        <s v="SAFILGUDA LAKE, MEDCHAL"/>
        <s v="SALKAM CHERUVU , BANDLAGUDA(KALSA) (V), BANDLAGUDA (M), HYDERABAD (D)"/>
        <s v="SHAHATAM CHERUVU, SHAIKPET(V&amp;M), HYDERABAD (D)"/>
        <s v="SHIKARI KUNTA, HAKEEMPET(V), SHAIKPET(M), HYDERABAD (D)"/>
        <s v="SUDALAVANI KUNTA (SUNNAM CHERUVU), ALLAHPUR(V), BORABANDA(M),MEDCHAL MALKAJGIRI(D)"/>
        <s v="SURISIGAL LAKE, ICRISAT, RAMACHANDRAPURAM (V&amp;M), SANGAREDDY DISTRICT"/>
        <s v="TCS ENERGY PARK LAKE,GACHIBOWLI(V), SERILINGAMPALLY (M), RANGAREDDY (D)"/>
        <s v="THUMMALA CHERUVU, NASAMPET (V&amp;M), WARANGAL"/>
        <s v="TIRUMALAGIRI TANK, TIRUMALAGIRI(V &amp; M), HYDERABAD (D)"/>
        <s v="UMDA SAGAR LAKE,JALPALLY(V), SAROORNAGAR(M), SHAMSHABAD?"/>
        <s v="VENNA CHERUVU, JEEDIMETLA(V), QUTHBULLAPUR(M), MEDCHAL MALKAJGIRI(D)"/>
        <s v="YELLAMMA CHERUVU, MANIKONDA (V), RAJENDRA NAGAR (M), RANGAREDDY (D)"/>
        <s v="YELLAMMA CHERUVU,KUKATPALLY(V&amp;M), MEDCHAL MALKAJGIRI(D)"/>
        <s v="YERRA KUNTA, SHAIKPET(V&amp;M), HYDERABAD (D)"/>
        <s v="AMBER CHERUVU, KUKATPALLY (V &amp; M), MEDCHAL MALKAJIGIRI"/>
        <s v="ASANI KUNTA,BOLLARAM(V),JINNARAM(M), SANGAREDDY(D)"/>
        <s v="BATHUKAMMA KUNTA, B.N. REDDY NAGAR,HAYATHNAGAR(M), RANGAREDDY(D)"/>
        <s v="BHADRAKALI CHERUVU, NEAR BHADRAKALI TEMPLE, HANUMAKONDA"/>
        <s v="CHILUKALA KUNTA, HCU,GACHIBOWLI(V), SERILINGAMPALLY(M), RANGAREDDY(D)"/>
        <s v="DURGAM CHERUVU , RAIDURG (V), SERILINGAMPALLY (M), RANGAREDDY (D)"/>
        <s v="ERRA KUNTA, LAXMIGUDA (V), RAJENDRANAGAR (M), RANGAREDDY (D)"/>
        <s v="KAIDAMMA KUNTA, HAFEEZPET (V), SERILINGAMPALLY (M), RANGAREDDY (D)"/>
        <s v="KAPRA CHERUVU, KAPRA (V), KEESARA (M)"/>
        <s v="KONDAGATTU TEMPLE KONERU, JAGITIYAL"/>
        <s v="KOTHA KUNTA, HAFEEZPET (V), SHAIKPET (M), RANGAREDDY (D)"/>
        <s v="KUMMARI KUNTA, ANMAGAL (V), HAYATHNAGAR (M), RANGAREDDY (D)"/>
        <s v="LOTUS POND, HAKIMPET (V), SHAIK PET (M), HYDERABAD (D)"/>
        <s v="MALLAI KUNTA , CHANDANAGAR , SERILINGAMPALLY , RR"/>
        <s v="MONDIKUNTA, KHANAMET (V), SERILINGAMPALLY (M), RANGAREDDY (D)"/>
        <s v="NAGIRADDY KUNTA(YAPRAL CHERUVU), ALWAL (V&amp;M), MEDCHAL MALKAJGIRI(D)"/>
        <s v="NALLA CHERUVU, UPPAL (V &amp; M), MEDCHAL DISTRICT"/>
        <s v="PATHI KUNTA, BUDVEL (V), RAJENDRANAGAR (M), RANGAREDDY (D)"/>
        <s v="PEDDA CHERUVU, NACHARAM (V), UPPAL (M), MEDCHAL DISTRICT"/>
        <s v="PRAGATHINAGAR CHERUVU,PRAGATHINAGAR(V), KUKATPALLY, MEDCHALMALKAJIGIRI(D)"/>
        <s v="RAJMAHAMAD KUNTAMASKA KUNTA, IZZATHNAGAR (V), SERILINGAMPALLY (M), RANGAREDDY (D)."/>
        <s v="RANGADHAMINI KUNTA, KUKATPALLY(V&amp;M),"/>
        <s v="RAYAM CHERUVU, BONTHAPALLY (V), GUMMADIDALA (M), SANGAREDDY DISTRICT"/>
        <s v="SAI CHERUVU, DESHAIPET(V), WARANGAL (M&amp;D)"/>
        <s v="SHANTHISARAVOR POND, GACHIBOWLI (V), SERLINGAMPALLY (M), RANGAREDDY (D)"/>
        <s v="SUNNAM KUNTA, JUBILLE HILLS, HYDERABAD"/>
        <s v="THAMMIDI KUNTA, KHANAPET (V), SERLINGAMPALLY (M), RANGAREDDY (D)"/>
        <s v="VEMULAWADA TEMPLE  KONERU, VEMULAWADA (V &amp; M) KARIMNAGAR"/>
        <s v="AMEENPUR CHERUVU, AMEENPUR (V &amp; M), SANGAREDDY DISTRICT"/>
        <s v="BULBUL KUNTA, LAXMIGUDA, RAJENDRANAGAR (M), RANGAREDDY DISTRICT"/>
        <s v="CHINNA WADEPALLI CHERUVU, ENUMAMULA(V), WARANGAL(M&amp;D)"/>
        <s v="CHITKUL TANK,CHITKUL (V), PATANCHERU (M), SANGAREDDY DISTRICT"/>
        <s v="DHARMASAGAR TANK, DHARMASAGAR(V&amp;M), HANUMAKONDA DISTRICT"/>
        <s v="ERDHANOOR TANK, ERDHANOOR (V), PATANCHERU (M), SANGAREDDY DISTRICT"/>
        <s v="GADDAPOTHARAM CHERUVU, GADDAPOTHARAM (V), JINNARAM (M), SANGAREDDY DISTRICT"/>
        <s v="GANDIGUDEM TANK, GANDIGUDEM(V),AMEENPUR(M), SANGAREDDY(D)"/>
        <s v="ISNAPUR TANK,PASHAMYLARAM(V), PATANCHERU (M), SANGAREDDY DISTRICT"/>
        <s v="KHAZIPALLY TANK,KHAZIPALLY(V), JINNARAM(M), SANGAREDDY(D) SANGAREDDY"/>
        <s v="KISTAIPALLY CHERUVU, KISTAIPALLY (V), JINNARAM(M), SANGAREDDY DISTRICT"/>
        <s v="KISTAREDDYPET TANK, KISTAREDDYPET(V),AMEENPUR(M),SANGAREDDY(D)"/>
        <s v="LAKADARAM CHERUVU, LAKDARAM (V), PATANCHERU"/>
        <s v="LANGARHOUSE TANK, GOLCONDA (V&amp;M) ,HYDERABAD (D)"/>
        <s v="LARGE TANK, SAROORNAGAR (V &amp; M), RANGAREDDY DISTRICT"/>
        <s v="MAHABOOBSAGAR TANK, SANGAREDDY(V&amp;M), SANGAREDDY DISTRICT"/>
        <s v="MALLAPUR TANK , MEDCHAL MALKAJGIRI"/>
        <s v="MALLEPALLY TANK, MALLEPALLY (V), KONDAPUR (M), SANGAREDDY DISTRICT"/>
        <s v="MUCHARLA NAGARAM CHERUVU, NAGARAM (V), HASANPARTHY (M), HANUMAKONDA , WARANGAL"/>
        <s v="MUNDLA KATWA,MOOSAPET(V), KUKATPALLY (M),MEDCHAL  MALKAJGIRI (D)"/>
        <s v="MUTHANGI TANK (V), PATANCHERU (M),SANGAREDDY DISTRICT"/>
        <s v="PEDDA CHERUVU, BIBINAGAR (V&amp;M),YADADRI BHUVANAGIRI (D)"/>
        <s v="PEDDA CHERUVU/IBRAHIM CHERUVU, IBRAHIMBAGH, RAJENDRANAGAR(M), RANGAREDDY DISTRICT"/>
        <s v="PEDDACHERUVU, MANSOORABAD (V), SAROORNAGAR(M), RANGAREDDY (D)"/>
        <s v="PREMAJIPET TANK , SHAMSHABAD"/>
        <s v="RUDRARAM TANK, RUDRARAM (V), PATANCHERU (M), SANGAREDDY DISTRICT"/>
        <s v="SAKI TANK, PATANCHERU (V &amp; M), SANGAREDDY DISTRICT"/>
        <s v="SHAMEERPET TANK, SHAMEERPET(V&amp;M), MEDCHAL MALKAJIGIRI(D)"/>
        <s v="WADEPALLI CHERUVU, WADEPALLY (V), HANAMKONDA (M&amp;D)"/>
        <s v="POND AT LAXMI NARAYAN BARI PALACE COMPOUND, TRIPURA"/>
        <s v="RUDRASAGAR LAKE, SONUMURA, TRIPURA"/>
        <s v="JAGANNATH DIGHI, GOMATI TRIPURA"/>
        <s v="KALYANSAGAR AT MATARBARI, GOMATI TRIPURA"/>
        <s v="MAHADEB DIGHI, GOMATI TRIPURA"/>
        <s v="RAMGARH LAKE, GORAKHPUR U.P."/>
        <s v="SAMASPUR JHEEL, RAEBARELI"/>
        <s v="BHEEMTAL LAKE,DISTRICTNAINITAL"/>
        <s v="SUBHAS SAROBAR, BELAGHATA, KOLKATA"/>
      </sharedItems>
    </cacheField>
    <cacheField name="Type Water Body" numFmtId="0">
      <sharedItems count="4">
        <s v="LAKE"/>
        <s v="POND"/>
        <s v="TANK"/>
        <s v="Wetland"/>
      </sharedItems>
    </cacheField>
    <cacheField name="State Name" numFmtId="0">
      <sharedItems count="42">
        <s v="ANDHRA PRADESH"/>
        <s v="ASSAM"/>
        <s v="BIHAR"/>
        <s v="CHANDIGARH"/>
        <s v="CHHATTISGARH"/>
        <s v="GOA"/>
        <s v="GUJARAT"/>
        <s v="HARYANA"/>
        <s v="HIMACHAL PRADESH"/>
        <s v="JAMMU &amp; KASHMIR"/>
        <s v="JHARKHAND"/>
        <s v="KARNATAKA"/>
        <s v="KERALA"/>
        <s v="LAKSHADWEEP"/>
        <s v="MADHYA PRADESH"/>
        <s v="MANIPUR"/>
        <s v="MEGHALAYA"/>
        <s v="MIZORAM"/>
        <s v="NAGALAND"/>
        <s v="ODISHA"/>
        <s v="PUDUCHERRY"/>
        <s v="PUNJAB"/>
        <s v="RAJASTHAN"/>
        <s v="TAMIL NADU"/>
        <s v="TELANGANA"/>
        <s v="TRIPURA"/>
        <s v="UTTAR PRADESH"/>
        <s v="UTTARAKHAND"/>
        <s v="WEST BENGAL"/>
        <s v="DELHI"/>
        <s v="SIKKIM"/>
        <s v="ANDHRA _x000a_PRADESH" u="1"/>
        <s v="HIMACHAL _x000a_PRADESH" u="1"/>
        <s v="JAMMU &amp; _x000a_KASHMIR" u="1"/>
        <s v="UTTAR _x000a_PRADESH" u="1"/>
        <s v="MADHYA _x000a_PRADESH" u="1"/>
        <s v="CHANDIGAR_x000a_H" u="1"/>
        <s v="CHHATTISGA_x000a_RH" u="1"/>
        <s v="LAKSHADWE_x000a_EP" u="1"/>
        <s v="PUDUCHERR_x000a_Y" u="1"/>
        <s v="UTTARAKHA_x000a_ND" u="1"/>
        <s v="WEST _x000a_BENGAL" u="1"/>
      </sharedItems>
    </cacheField>
    <cacheField name="Min Temperature" numFmtId="0">
      <sharedItems containsSemiMixedTypes="0" containsString="0" containsNumber="1" minValue="0" maxValue="34.700000000000003"/>
    </cacheField>
    <cacheField name="Max Temperature" numFmtId="0">
      <sharedItems containsSemiMixedTypes="0" containsString="0" containsNumber="1" minValue="7.4" maxValue="42"/>
    </cacheField>
    <cacheField name="Avg Temperature" numFmtId="0">
      <sharedItems containsSemiMixedTypes="0" containsString="0" containsNumber="1" minValue="4.5" maxValue="34.700000000000003" count="237">
        <n v="27.5"/>
        <n v="26"/>
        <n v="23.5"/>
        <n v="29"/>
        <n v="28"/>
        <n v="24.5"/>
        <n v="26.5"/>
        <n v="25"/>
        <n v="25.5"/>
        <n v="30.5"/>
        <n v="28.5"/>
        <n v="29.5"/>
        <n v="27.75"/>
        <n v="23"/>
        <n v="25.390217391304347"/>
        <n v="29.75"/>
        <n v="30.15"/>
        <n v="28.15"/>
        <n v="32.25"/>
        <n v="28.75"/>
        <n v="32"/>
        <n v="24"/>
        <n v="30"/>
        <n v="17"/>
        <n v="16.75"/>
        <n v="18.5"/>
        <n v="21"/>
        <n v="11.5"/>
        <n v="15.3"/>
        <n v="18"/>
        <n v="15.5"/>
        <n v="15.25"/>
        <n v="15.75"/>
        <n v="17.75"/>
        <n v="16.600000000000001"/>
        <n v="16.7"/>
        <n v="15.65"/>
        <n v="16.2"/>
        <n v="16.899999999999999"/>
        <n v="14.9"/>
        <n v="14.5"/>
        <n v="27.25"/>
        <n v="21.75"/>
        <n v="27"/>
        <n v="31.5"/>
        <n v="27.15"/>
        <n v="27.05"/>
        <n v="27.1"/>
        <n v="28.9"/>
        <n v="27.4"/>
        <n v="34.700000000000003"/>
        <n v="29.25"/>
        <n v="29.55"/>
        <n v="25.75"/>
        <n v="27.85"/>
        <n v="28.4"/>
        <n v="29.300543478260849"/>
        <n v="15.95"/>
        <n v="20.149999999999999"/>
        <n v="19.5"/>
        <n v="25.1"/>
        <n v="20.5"/>
        <n v="21.5"/>
        <n v="20"/>
        <n v="25.25"/>
        <n v="27.8"/>
        <n v="20.05"/>
        <n v="20.8"/>
        <n v="26.75"/>
        <n v="21.35"/>
        <n v="22.25"/>
        <n v="21.3"/>
        <n v="22"/>
        <n v="22.4"/>
        <n v="22.549999999999997"/>
        <n v="22.700000000000003"/>
        <n v="21.4"/>
        <n v="22.1"/>
        <n v="22.05"/>
        <n v="22.55"/>
        <n v="22.75"/>
        <n v="22.299999999999997"/>
        <n v="21.65"/>
        <n v="19"/>
        <n v="22.5"/>
        <n v="28.3"/>
        <n v="27.549999999999997"/>
        <n v="24.8"/>
        <n v="27.950000000000003"/>
        <n v="27.9"/>
        <n v="17.5"/>
        <n v="16"/>
        <n v="31"/>
        <n v="26.15"/>
        <n v="13.5"/>
        <n v="14"/>
        <n v="15"/>
        <n v="8.5"/>
        <n v="23.25"/>
        <n v="24.856373937677049"/>
        <n v="29.4"/>
        <n v="29.2"/>
        <n v="12.85"/>
        <n v="9.9499999999999993"/>
        <n v="17.850000000000001"/>
        <n v="16.399999999999999"/>
        <n v="16.149999999999999"/>
        <n v="15.549999999999999"/>
        <n v="18.2"/>
        <n v="17.149999999999999"/>
        <n v="16.850000000000001"/>
        <n v="16.649999999999999"/>
        <n v="16.350000000000001"/>
        <n v="16.45"/>
        <n v="17.55"/>
        <n v="13.3"/>
        <n v="19.05"/>
        <n v="17.3"/>
        <n v="28.8"/>
        <n v="27.6"/>
        <n v="27.7"/>
        <n v="26.6"/>
        <n v="27.65"/>
        <n v="27.3"/>
        <n v="26.85"/>
        <n v="26.4"/>
        <n v="29.6"/>
        <n v="26.25"/>
        <n v="20.350000000000001"/>
        <n v="23.9"/>
        <n v="23.4"/>
        <n v="24.200000000000003"/>
        <n v="24.2"/>
        <n v="24.3"/>
        <n v="25.05"/>
        <n v="24.4"/>
        <n v="24.6"/>
        <n v="24.25"/>
        <n v="24.85"/>
        <n v="24.15"/>
        <n v="16.5"/>
        <n v="28.45"/>
        <n v="18.75"/>
        <n v="24.75"/>
        <n v="22.65"/>
        <n v="13"/>
        <n v="12"/>
        <n v="10"/>
        <n v="7.4"/>
        <n v="8"/>
        <n v="24.794771863117901"/>
        <n v="8.6999999999999993"/>
        <n v="15.15"/>
        <n v="7.5"/>
        <n v="14.15"/>
        <n v="9.5"/>
        <n v="13.75"/>
        <n v="14.45"/>
        <n v="15.700000000000001"/>
        <n v="15.6"/>
        <n v="12.1"/>
        <n v="15.35"/>
        <n v="13.25"/>
        <n v="20.399999999999999"/>
        <n v="16.95"/>
        <n v="19.149999999999999"/>
        <n v="15.7"/>
        <n v="14.05"/>
        <n v="9.85"/>
        <n v="11.7"/>
        <n v="12.3"/>
        <n v="12.25"/>
        <n v="19.55"/>
        <n v="17.899999999999999"/>
        <n v="18.100000000000001"/>
        <n v="28.25"/>
        <n v="27.35"/>
        <n v="28.950000000000003"/>
        <n v="29.15"/>
        <n v="28.049999999999997"/>
        <n v="32.5"/>
        <n v="28.450000000000003"/>
        <n v="28.2"/>
        <n v="23.55"/>
        <n v="24.9"/>
        <n v="21.85"/>
        <n v="28.55"/>
        <n v="20.25"/>
        <n v="19.25"/>
        <n v="30.1"/>
        <n v="16.3"/>
        <n v="33"/>
        <n v="23.75"/>
        <n v="12.5"/>
        <n v="25.3149466192171"/>
        <n v="9"/>
        <n v="34"/>
        <n v="30.25"/>
        <n v="25.0899513776337"/>
        <n v="26.2"/>
        <n v="10.5"/>
        <n v="17.649999999999999"/>
        <n v="17.350000000000001"/>
        <n v="19.399999999999999"/>
        <n v="21.1"/>
        <n v="20.75"/>
        <n v="18.350000000000001"/>
        <n v="19.649999999999999"/>
        <n v="20.9"/>
        <n v="19.7"/>
        <n v="20.45"/>
        <n v="20.3"/>
        <n v="19.950000000000003"/>
        <n v="19.850000000000001"/>
        <n v="15.05"/>
        <n v="18.45"/>
        <n v="19.75"/>
        <n v="22.6"/>
        <n v="26.049999999999997"/>
        <n v="21.8"/>
        <n v="22.35"/>
        <n v="23.15"/>
        <n v="22.450000000000003"/>
        <n v="22.45"/>
        <n v="23.6"/>
        <n v="23.35"/>
        <n v="23.05"/>
        <n v="18.55"/>
        <n v="19.100000000000001"/>
        <n v="26.65"/>
        <n v="34.5"/>
        <n v="33.5"/>
        <n v="20.6"/>
        <n v="25.086921850079747"/>
        <n v="5.5"/>
        <n v="4.5"/>
        <n v="11"/>
      </sharedItems>
    </cacheField>
    <cacheField name="Min Dissolved Oxygen" numFmtId="0">
      <sharedItems containsSemiMixedTypes="0" containsString="0" containsNumber="1" minValue="0" maxValue="16.399999999999999"/>
    </cacheField>
    <cacheField name="Max Dissolved Oxygen" numFmtId="0">
      <sharedItems containsSemiMixedTypes="0" containsString="0" containsNumber="1" minValue="0" maxValue="78"/>
    </cacheField>
    <cacheField name="Avg Dissolved Oxygen" numFmtId="0">
      <sharedItems containsSemiMixedTypes="0" containsString="0" containsNumber="1" minValue="0" maxValue="41.75"/>
    </cacheField>
    <cacheField name="Min pH" numFmtId="0">
      <sharedItems containsSemiMixedTypes="0" containsString="0" containsNumber="1" minValue="0" maxValue="9.1999999999999993"/>
    </cacheField>
    <cacheField name="Max pH" numFmtId="0">
      <sharedItems containsSemiMixedTypes="0" containsString="0" containsNumber="1" minValue="6.5" maxValue="11.1"/>
    </cacheField>
    <cacheField name="Avg pH" numFmtId="0">
      <sharedItems containsSemiMixedTypes="0" containsString="0" containsNumber="1" minValue="3.85" maxValue="9.4"/>
    </cacheField>
    <cacheField name="Min Conductivity" numFmtId="0">
      <sharedItems containsSemiMixedTypes="0" containsString="0" containsNumber="1" minValue="0" maxValue="31100"/>
    </cacheField>
    <cacheField name="Max Conductivity" numFmtId="0">
      <sharedItems containsSemiMixedTypes="0" containsString="0" containsNumber="1" minValue="5" maxValue="181400"/>
    </cacheField>
    <cacheField name="Avg Conductivity" numFmtId="0">
      <sharedItems containsSemiMixedTypes="0" containsString="0" containsNumber="1" minValue="5" maxValue="105650"/>
    </cacheField>
    <cacheField name="Min BOD" numFmtId="0">
      <sharedItems containsSemiMixedTypes="0" containsString="0" containsNumber="1" minValue="0" maxValue="122"/>
    </cacheField>
    <cacheField name="Max BOD" numFmtId="0">
      <sharedItems containsSemiMixedTypes="0" containsString="0" containsNumber="1" minValue="0" maxValue="540"/>
    </cacheField>
    <cacheField name="Avg BOD" numFmtId="0">
      <sharedItems containsSemiMixedTypes="0" containsString="0" containsNumber="1" minValue="0" maxValue="272.05"/>
    </cacheField>
    <cacheField name="Min Nitrate N + Nitrite N" numFmtId="0">
      <sharedItems containsSemiMixedTypes="0" containsString="0" containsNumber="1" minValue="0" maxValue="51.87"/>
    </cacheField>
    <cacheField name="Max Nitrate N + Nitrite N" numFmtId="0">
      <sharedItems containsSemiMixedTypes="0" containsString="0" containsNumber="1" minValue="0" maxValue="600.73"/>
    </cacheField>
    <cacheField name="Avg Nitrate N + Nitrite N" numFmtId="0">
      <sharedItems containsSemiMixedTypes="0" containsString="0" containsNumber="1" minValue="0" maxValue="300.375"/>
    </cacheField>
    <cacheField name="Min Fecal Coliform" numFmtId="0">
      <sharedItems containsSemiMixedTypes="0" containsString="0" containsNumber="1" minValue="0" maxValue="80000"/>
    </cacheField>
    <cacheField name="Max Fecal Coliform" numFmtId="0">
      <sharedItems containsSemiMixedTypes="0" containsString="0" containsNumber="1" minValue="1" maxValue="8400000000"/>
    </cacheField>
    <cacheField name="Avg Fecal Coliform" numFmtId="0">
      <sharedItems containsSemiMixedTypes="0" containsString="0" containsNumber="1" minValue="1" maxValue="4200001550"/>
    </cacheField>
    <cacheField name="Min Total Coliform" numFmtId="0">
      <sharedItems containsSemiMixedTypes="0" containsString="0" containsNumber="1" minValue="0" maxValue="14000000"/>
    </cacheField>
    <cacheField name="Max Total Coliform" numFmtId="0">
      <sharedItems containsSemiMixedTypes="0" containsString="0" containsNumber="1" minValue="0" maxValue="9200000000"/>
    </cacheField>
    <cacheField name="Avg Total Coliform" numFmtId="0">
      <sharedItems containsSemiMixedTypes="0" containsString="0" containsNumber="1" minValue="0" maxValue="4600017500"/>
    </cacheField>
    <cacheField name="BOD Score" numFmtId="0">
      <sharedItems containsSemiMixedTypes="0" containsString="0" containsNumber="1" minValue="0" maxValue="10"/>
    </cacheField>
    <cacheField name="Fecal Score" numFmtId="0">
      <sharedItems containsSemiMixedTypes="0" containsString="0" containsNumber="1" minValue="1.6666666666666666E-2" maxValue="10"/>
    </cacheField>
    <cacheField name="Nitrate Score" numFmtId="0">
      <sharedItems containsSemiMixedTypes="0" containsString="0" containsNumber="1" minValue="0" maxValue="10"/>
    </cacheField>
    <cacheField name="pH Score" numFmtId="0">
      <sharedItems containsSemiMixedTypes="0" containsString="0" containsNumber="1" containsInteger="1" minValue="0" maxValue="10"/>
    </cacheField>
    <cacheField name="Dissolved Oxygen Score" numFmtId="0">
      <sharedItems containsSemiMixedTypes="0" containsString="0" containsNumber="1" minValue="0" maxValue="10"/>
    </cacheField>
    <cacheField name="Final Score" numFmtId="0">
      <sharedItems containsSemiMixedTypes="0" containsString="0" containsNumber="1" minValue="0.26900000000000002" maxValue="9.4124999999999996" count="2636">
        <n v="1.7962500000000001"/>
        <n v="1.677"/>
        <n v="7.18"/>
        <n v="4.3062500000000004"/>
        <n v="6.4875000000000007"/>
        <n v="5.74"/>
        <n v="4.8849999999999998"/>
        <n v="5.0549999999999997"/>
        <n v="5.0437500000000002"/>
        <n v="5.4799999999999995"/>
        <n v="5.64"/>
        <n v="5.78"/>
        <n v="5.65"/>
        <n v="5.2074999999999996"/>
        <n v="5.87"/>
        <n v="5.96"/>
        <n v="7.4420000000000002"/>
        <n v="5.75"/>
        <n v="6.0012499999999998"/>
        <n v="5.3574999999999999"/>
        <n v="5.2249999999999996"/>
        <n v="5.8537499999999998"/>
        <n v="6.09"/>
        <n v="5.66"/>
        <n v="4.9637500000000001"/>
        <n v="5.2087500000000002"/>
        <n v="4.6775000000000002"/>
        <n v="3.5649999999999999"/>
        <n v="5.89"/>
        <n v="5.4087500000000004"/>
        <n v="3.8649999999999998"/>
        <n v="4.53125"/>
        <n v="4.8125"/>
        <n v="4.65625"/>
        <n v="6.048"/>
        <n v="5.5469999999999997"/>
        <n v="5.5369999999999999"/>
        <n v="3.48475"/>
        <n v="5.4267500000000002"/>
        <n v="1.1379999999999999"/>
        <n v="5.3085000000000004"/>
        <n v="5.0302499999999997"/>
        <n v="5.5190000000000001"/>
        <n v="6.6820000000000004"/>
        <n v="7.1479999999999997"/>
        <n v="4.2025000000000006"/>
        <n v="2.8075000000000001"/>
        <n v="0.45274999999999999"/>
        <n v="1.3367500000000001"/>
        <n v="4.1615000000000002"/>
        <n v="3.2835000000000001"/>
        <n v="2.5665"/>
        <n v="2.5735000000000001"/>
        <n v="4.9190000000000005"/>
        <n v="0.54475000000000007"/>
        <n v="1.347"/>
        <n v="0.79800000000000004"/>
        <n v="1.2257500000000001"/>
        <n v="1.8957499999999998"/>
        <n v="1.454"/>
        <n v="1.2275"/>
        <n v="3.8335000000000004"/>
        <n v="4.2059999999999995"/>
        <n v="4.133"/>
        <n v="2.6929999999999996"/>
        <n v="1.1657500000000001"/>
        <n v="3.9095"/>
        <n v="4.68"/>
        <n v="4.1289999999999996"/>
        <n v="5.3125"/>
        <n v="0.66100000000000003"/>
        <n v="0.47524999999999995"/>
        <n v="1.5665"/>
        <n v="3.4390000000000001"/>
        <n v="2.7905000000000002"/>
        <n v="4.6388920454545453"/>
        <n v="5.5549999999999997"/>
        <n v="5.59"/>
        <n v="5.6020000000000003"/>
        <n v="5.6219999999999999"/>
        <n v="5.5138920454545453"/>
        <n v="4.7638920454545453"/>
        <n v="6.1701420454545453"/>
        <n v="4.8576420454545453"/>
        <n v="5.7326420454545453"/>
        <n v="4.9201420454545453"/>
        <n v="5.0763920454545453"/>
        <n v="5.1388920454545453"/>
        <n v="4.8888920454545453"/>
        <n v="5.5763920454545453"/>
        <n v="6.0763920454545453"/>
        <n v="5.7013920454545453"/>
        <n v="4.6076420454545453"/>
        <n v="5.2424999999999997"/>
        <n v="5.3576420454545453"/>
        <n v="5.7549999999999999"/>
        <n v="6.0102500000000001"/>
        <n v="5.673"/>
        <n v="5.5880000000000001"/>
        <n v="6.3955000000000002"/>
        <n v="6.3090000000000002"/>
        <n v="5.5780000000000003"/>
        <n v="7.0839999999999996"/>
        <n v="6.319"/>
        <n v="5.9879999999999995"/>
        <n v="5.7409999999999997"/>
        <n v="6.87"/>
        <n v="6.1524999999999999"/>
        <n v="8.2724999999999991"/>
        <n v="6.0250000000000004"/>
        <n v="5.7960000000000003"/>
        <n v="5.8"/>
        <n v="5.9"/>
        <n v="7.1124999999999998"/>
        <n v="5.83"/>
        <n v="6.5739999999999998"/>
        <n v="7.04"/>
        <n v="5.9074999999999998"/>
        <n v="5.93"/>
        <n v="7.03"/>
        <n v="6.4"/>
        <n v="6.9329999999999998"/>
        <n v="6.4660000000000002"/>
        <n v="6.6920000000000002"/>
        <n v="6.218"/>
        <n v="6.11"/>
        <n v="5.3825000000000003"/>
        <n v="5.4850000000000003"/>
        <n v="5.0919999999999996"/>
        <n v="7.0389999999999997"/>
        <n v="2.3780000000000001"/>
        <n v="5.8879999999999999"/>
        <n v="6.6"/>
        <n v="6.024"/>
        <n v="5.85"/>
        <n v="5.9340000000000002"/>
        <n v="5.6864999999999997"/>
        <n v="6.5"/>
        <n v="7.077"/>
        <n v="6.76"/>
        <n v="6.0049999999999999"/>
        <n v="6.83"/>
        <n v="5.7130000000000001"/>
        <n v="5.8179999999999996"/>
        <n v="6.3490000000000002"/>
        <n v="6.6520000000000001"/>
        <n v="6.2759999999999998"/>
        <n v="5.7009999999999996"/>
        <n v="6.07"/>
        <n v="6.8730000000000002"/>
        <n v="7.4524999999999997"/>
        <n v="5.4044999999999996"/>
        <n v="7.5500000000000007"/>
        <n v="6.13"/>
        <n v="6.2350000000000003"/>
        <n v="6.3"/>
        <n v="5.9779999999999998"/>
        <n v="7.593"/>
        <n v="7.5750000000000002"/>
        <n v="6.327"/>
        <n v="7.08"/>
        <n v="5.569"/>
        <n v="5.55"/>
        <n v="3.5549999999999997"/>
        <n v="2.7499999999999996"/>
        <n v="5.5"/>
        <n v="5.8419999999999996"/>
        <n v="4.5519999999999996"/>
        <n v="5.7880000000000003"/>
        <n v="7.6180000000000003"/>
        <n v="6.1770000000000005"/>
        <n v="5.9509999999999996"/>
        <n v="4.2690000000000001"/>
        <n v="3.0855000000000001"/>
        <n v="3.774"/>
        <n v="4.2225000000000001"/>
        <n v="5.4499999999999993"/>
        <n v="6.0110000000000001"/>
        <n v="4.6825000000000001"/>
        <n v="3.1962500000000005"/>
        <n v="5.0662500000000001"/>
        <n v="5.98"/>
        <n v="5.7679999999999998"/>
        <n v="5.62"/>
        <n v="1.873"/>
        <n v="2.6604999999999999"/>
        <n v="2.5709999999999997"/>
        <n v="4.5532500000000002"/>
        <n v="2.3962499999999998"/>
        <n v="4.476"/>
        <n v="2.8704999999999998"/>
        <n v="3.4425000000000003"/>
        <n v="0.92549999999999999"/>
        <n v="1.9912499999999997"/>
        <n v="2.3792499999999999"/>
        <n v="3.3390000000000004"/>
        <n v="5.78125"/>
        <n v="3.7447499999999998"/>
        <n v="2.5487499999999996"/>
        <n v="2.03125"/>
        <n v="1.8485"/>
        <n v="2.8919999999999999"/>
        <n v="3.9349999999999996"/>
        <n v="1.532"/>
        <n v="1.3519999999999999"/>
        <n v="1.032"/>
        <n v="4.46875"/>
        <n v="1.42675"/>
        <n v="1.9220000000000002"/>
        <n v="2.0390000000000001"/>
        <n v="1.3115000000000001"/>
        <n v="1.726"/>
        <n v="4.3462499999999995"/>
        <n v="1.3872500000000001"/>
        <n v="1.5447500000000001"/>
        <n v="1.5285"/>
        <n v="1.20625"/>
        <n v="1.6655"/>
        <n v="1.1032500000000001"/>
        <n v="3.8094999999999999"/>
        <n v="1.8365"/>
        <n v="2.9899999999999998"/>
        <n v="4.2050000000000001"/>
        <n v="3.15625"/>
        <n v="3.242"/>
        <n v="1.88825"/>
        <n v="1.095"/>
        <n v="3.3940000000000001"/>
        <n v="2.3627500000000001"/>
        <n v="2.6769999999999996"/>
        <n v="1.4890000000000001"/>
        <n v="4.6875"/>
        <n v="4.625"/>
        <n v="3.75"/>
        <n v="3.9375"/>
        <n v="5.625"/>
        <n v="3.84375"/>
        <n v="4.5"/>
        <n v="4.3125"/>
        <n v="4.15625"/>
        <n v="3.625"/>
        <n v="4.03125"/>
        <n v="3.90625"/>
        <n v="5.875"/>
        <n v="4.125"/>
        <n v="5.6660000000000004"/>
        <n v="5.63"/>
        <n v="1.3935"/>
        <n v="5.6769999999999996"/>
        <n v="5.6580000000000004"/>
        <n v="1.4112500000000001"/>
        <n v="3.78925"/>
        <n v="3.8577499999999998"/>
        <n v="4.1892500000000004"/>
        <n v="3.5674999999999999"/>
        <n v="5.5004999999999997"/>
        <n v="5.0374999999999996"/>
        <n v="4.3017500000000002"/>
        <n v="4.8302500000000004"/>
        <n v="4.0822500000000002"/>
        <n v="5.9610000000000003"/>
        <n v="4.9147499999999997"/>
        <n v="4.6477500000000003"/>
        <n v="4.6087499999999997"/>
        <n v="6.1035000000000004"/>
        <n v="6.1139999999999999"/>
        <n v="6.3250000000000002"/>
        <n v="5.9889999999999999"/>
        <n v="6.1779999999999999"/>
        <n v="6.1589999999999998"/>
        <n v="2.5209999999999999"/>
        <n v="0.9405"/>
        <n v="4.258"/>
        <n v="3.2422500000000003"/>
        <n v="1.9550000000000001"/>
        <n v="1.3174999999999999"/>
        <n v="1.8220000000000001"/>
        <n v="1.42475"/>
        <n v="1.4255"/>
        <n v="1.12575"/>
        <n v="1.6815000000000002"/>
        <n v="1.23125"/>
        <n v="1.0129999999999999"/>
        <n v="0.99374999999999991"/>
        <n v="1.2777499999999999"/>
        <n v="1.2304999999999999"/>
        <n v="1.72275"/>
        <n v="1.468"/>
        <n v="1.7842500000000001"/>
        <n v="1.56575"/>
        <n v="5.0934999999999997"/>
        <n v="2.8639999999999999"/>
        <n v="5.7"/>
        <n v="5.2625000000000002"/>
        <n v="3.7930000000000001"/>
        <n v="3.431"/>
        <n v="3.6230000000000002"/>
        <n v="5.6"/>
        <n v="4.6849999999999996"/>
        <n v="4.6425000000000001"/>
        <n v="1.5525"/>
        <n v="3.4675000000000002"/>
        <n v="4.4649999999999999"/>
        <n v="4.3734999999999999"/>
        <n v="1.6174999999999999"/>
        <n v="2.9474999999999998"/>
        <n v="3.8850000000000002"/>
        <n v="4.0125000000000002"/>
        <n v="4.2024999999999997"/>
        <n v="3.9544999999999995"/>
        <n v="4.1174999999999997"/>
        <n v="5.4750000000000005"/>
        <n v="3.1025"/>
        <n v="7.1074999999999999"/>
        <n v="4.3975"/>
        <n v="3.6924999999999999"/>
        <n v="4.2"/>
        <n v="5.5875000000000004"/>
        <n v="3.9874999999999998"/>
        <n v="4.3475000000000001"/>
        <n v="2.625"/>
        <n v="4.5200000000000005"/>
        <n v="4.585"/>
        <n v="4.5950000000000006"/>
        <n v="4.1850000000000005"/>
        <n v="4.5250000000000004"/>
        <n v="5.5775000000000006"/>
        <n v="3.4250000000000003"/>
        <n v="4.3075000000000001"/>
        <n v="4.6000000000000005"/>
        <n v="2.2447500000000002"/>
        <n v="2.24525"/>
        <n v="1.8532499999999998"/>
        <n v="2.9047499999999999"/>
        <n v="1.68675"/>
        <n v="3.7430000000000003"/>
        <n v="3.3355000000000001"/>
        <n v="1.768"/>
        <n v="5.6210000000000004"/>
        <n v="7.6375000000000002"/>
        <n v="6.2374999999999998"/>
        <n v="4.5451420454545453"/>
        <n v="5.6120000000000001"/>
        <n v="5.7309999999999999"/>
        <n v="5.7750000000000004"/>
        <n v="5.7480000000000002"/>
        <n v="5.2372500000000004"/>
        <n v="4.93675"/>
        <n v="1.9722499999999998"/>
        <n v="1.57125"/>
        <n v="5.08725"/>
        <n v="4.9450000000000003"/>
        <n v="2.9350000000000001"/>
        <n v="1.3787500000000001"/>
        <n v="7.82"/>
        <n v="1.9312500000000004"/>
        <n v="7.22"/>
        <n v="2.5900000000000003"/>
        <n v="3.3562500000000002"/>
        <n v="4.7512499999999998"/>
        <n v="4.9599999999999991"/>
        <n v="5.82"/>
        <n v="4.49"/>
        <n v="4.9799999999999995"/>
        <n v="5.5774999999999997"/>
        <n v="5.72"/>
        <n v="5.76"/>
        <n v="4.2837499999999995"/>
        <n v="4.3387500000000001"/>
        <n v="4.2762500000000001"/>
        <n v="4.7549999999999999"/>
        <n v="4.5812499999999998"/>
        <n v="2.7125000000000004"/>
        <n v="4.2750000000000004"/>
        <n v="3.7749999999999999"/>
        <n v="5.2937500000000002"/>
        <n v="4.4212499999999997"/>
        <n v="3.28125"/>
        <n v="6.625"/>
        <n v="4.9424999999999999"/>
        <n v="4.5374999999999996"/>
        <n v="4.9275000000000002"/>
        <n v="4.8137499999999998"/>
        <n v="5.0525000000000002"/>
        <n v="5.5125000000000002"/>
        <n v="4.8499999999999996"/>
        <n v="3.4050000000000002"/>
        <n v="3.3049999999999997"/>
        <n v="7.5"/>
        <n v="1.00875"/>
        <n v="4.57"/>
        <n v="2.0024999999999999"/>
        <n v="7.09"/>
        <n v="4.3287500000000003"/>
        <n v="4.8899999999999997"/>
        <n v="5.8587500000000006"/>
        <n v="5.9812500000000002"/>
        <n v="4.2249999999999996"/>
        <n v="4.2524999999999995"/>
        <n v="0.50624999999999998"/>
        <n v="4.04"/>
        <n v="4.0774999999999997"/>
        <n v="2.6325000000000003"/>
        <n v="2.59"/>
        <n v="2.5649999999999999"/>
        <n v="0.98875000000000002"/>
        <n v="0.65249999999999997"/>
        <n v="0.58499999999999996"/>
        <n v="2.57"/>
        <n v="2.5299999999999998"/>
        <n v="1.63"/>
        <n v="3.4849999999999999"/>
        <n v="4.25"/>
        <n v="4.165"/>
        <n v="2.58"/>
        <n v="1.325"/>
        <n v="1.145"/>
        <n v="4.1825000000000001"/>
        <n v="5.9089081478668932"/>
        <n v="5.7526581478668932"/>
        <n v="6.4401581478668932"/>
        <n v="0.73499999999999999"/>
        <n v="0.50750000000000006"/>
        <n v="1.0625000000000002"/>
        <n v="2.98875"/>
        <n v="2.7925"/>
        <n v="5.7214081478668932"/>
        <n v="4.1537499999999996"/>
        <n v="5.0562500000000004"/>
        <n v="5.84"/>
        <n v="5.95"/>
        <n v="6.0339081478668932"/>
        <n v="5.3776581478668932"/>
        <n v="5.1276581478668932"/>
        <n v="5.5339081478668932"/>
        <n v="6.3776581478668932"/>
        <n v="5.2526581478668932"/>
        <n v="6.0026581478668932"/>
        <n v="5.7839081478668932"/>
        <n v="6.3151581478668932"/>
        <n v="5.4401581478668932"/>
        <n v="7.240158147866893"/>
        <n v="7.1026581478668938"/>
        <n v="5.5026581478668932"/>
        <n v="5.8151581478668932"/>
        <n v="6.5401581478668929"/>
        <n v="6.677658147866893"/>
        <n v="6.7526581478668932"/>
        <n v="4.4714081478668932"/>
        <n v="3.4612500000000002"/>
        <n v="5.4089081478668932"/>
        <n v="5.5651581478668932"/>
        <n v="5.86"/>
        <n v="6.21"/>
        <n v="7.27"/>
        <n v="6.45"/>
        <n v="6.63"/>
        <n v="7.25"/>
        <n v="6.25"/>
        <n v="5.99"/>
        <n v="5.79"/>
        <n v="7.9"/>
        <n v="7.0225"/>
        <n v="6.7075000000000005"/>
        <n v="6.96"/>
        <n v="6.3825000000000003"/>
        <n v="6"/>
        <n v="6.5650000000000004"/>
        <n v="6.7274999999999991"/>
        <n v="6.1824999999999992"/>
        <n v="6.0150000000000006"/>
        <n v="5.92"/>
        <n v="6.62"/>
        <n v="6.16"/>
        <n v="6.24"/>
        <n v="5.3674999999999997"/>
        <n v="7.35"/>
        <n v="7.3449999999999998"/>
        <n v="6.5149999999999997"/>
        <n v="6.15"/>
        <n v="7.02"/>
        <n v="5.51"/>
        <n v="1.7800000000000002"/>
        <n v="6.42"/>
        <n v="6.18"/>
        <n v="5.91"/>
        <n v="7.01"/>
        <n v="6.38"/>
        <n v="7.9725000000000001"/>
        <n v="6.01"/>
        <n v="7.95"/>
        <n v="6.3074999999999992"/>
        <n v="5.88"/>
        <n v="6.1400000000000006"/>
        <n v="7.17"/>
        <n v="7.6124999999999998"/>
        <n v="6.05"/>
        <n v="5.9375"/>
        <n v="6.4700000000000006"/>
        <n v="5.3975"/>
        <n v="6.06"/>
        <n v="6.4824999999999999"/>
        <n v="5.58"/>
        <n v="3.4624999999999995"/>
        <n v="2.2974999999999999"/>
        <n v="1.9"/>
        <n v="2.1249999999999996"/>
        <n v="2.5425"/>
        <n v="2.355"/>
        <n v="2.3124999999999996"/>
        <n v="2.4249999999999998"/>
        <n v="2.4874999999999998"/>
        <n v="2.1549999999999998"/>
        <n v="1.9349999999999998"/>
        <n v="2.395"/>
        <n v="2.1874999999999996"/>
        <n v="6.36"/>
        <n v="5.4824999999999999"/>
        <n v="7"/>
        <n v="9"/>
        <n v="4.839999999999999"/>
        <n v="5.3349999999999991"/>
        <n v="2.3250000000000002"/>
        <n v="3.71"/>
        <n v="4.3599999999999994"/>
        <n v="5.6224999999999996"/>
        <n v="5.73"/>
        <n v="4.0075000000000003"/>
        <n v="4.7275"/>
        <n v="5.56"/>
        <n v="6.04"/>
        <n v="5.8850000000000007"/>
        <n v="1.61375"/>
        <n v="2.1949999999999998"/>
        <n v="1.8925000000000001"/>
        <n v="6.0037500000000001"/>
        <n v="1.4537499999999999"/>
        <n v="5.2824999999999998"/>
        <n v="4.4962499999999999"/>
        <n v="4.4987500000000002"/>
        <n v="0.52875000000000005"/>
        <n v="2.77"/>
        <n v="2.3075000000000001"/>
        <n v="2.2225000000000001"/>
        <n v="3.8912499999999999"/>
        <n v="3.7487499999999998"/>
        <n v="3.57375"/>
        <n v="2.9987500000000002"/>
        <n v="7.0749999999999993"/>
        <n v="2.5212499999999998"/>
        <n v="1.31125"/>
        <n v="1.4312499999999999"/>
        <n v="1.87375"/>
        <n v="1.3275000000000001"/>
        <n v="1.9975000000000001"/>
        <n v="1.59"/>
        <n v="1.4325000000000001"/>
        <n v="1.1425000000000001"/>
        <n v="5.24"/>
        <n v="2.7075"/>
        <n v="4.33"/>
        <n v="4.2137500000000001"/>
        <n v="3.51"/>
        <n v="3.3312499999999998"/>
        <n v="1.3412500000000001"/>
        <n v="1.1174999999999999"/>
        <n v="1.5375000000000001"/>
        <n v="4.53"/>
        <n v="6.14"/>
        <n v="2.54"/>
        <n v="3.3537499999999998"/>
        <n v="1.1000000000000001"/>
        <n v="1.0687499999999999"/>
        <n v="6.84"/>
        <n v="3.0925000000000002"/>
        <n v="0.92249999999999999"/>
        <n v="1.2837499999999999"/>
        <n v="5.0069999999999997"/>
        <n v="4.85175"/>
        <n v="5.508"/>
        <n v="4.7882499999999997"/>
        <n v="5.5069999999999997"/>
        <n v="5.1944999999999997"/>
        <n v="5.133"/>
        <n v="5.1632499999999997"/>
        <n v="5.3507499999999997"/>
        <n v="4.4122500000000002"/>
        <n v="5.41425"/>
        <n v="5.4132499999999997"/>
        <n v="7.0069999999999997"/>
        <n v="5.5090000000000003"/>
        <n v="5.57"/>
        <n v="1.33"/>
        <n v="1.2825"/>
        <n v="5.2149999999999999"/>
        <n v="4.36625"/>
        <n v="4.6812500000000004"/>
        <n v="3.9087499999999999"/>
        <n v="4.9612499999999997"/>
        <n v="4.7012499999999999"/>
        <n v="5"/>
        <n v="5.2537500000000001"/>
        <n v="7.39"/>
        <n v="7.38"/>
        <n v="6.34"/>
        <n v="4.3537499999999998"/>
        <n v="6.2"/>
        <n v="2.5575000000000001"/>
        <n v="1.375"/>
        <n v="4.6675000000000004"/>
        <n v="4.6475"/>
        <n v="0.35"/>
        <n v="2.3387500000000001"/>
        <n v="2.15625"/>
        <n v="2.9874999999999998"/>
        <n v="1.8699999999999999"/>
        <n v="1.6487500000000002"/>
        <n v="1.4725000000000001"/>
        <n v="2.0650000000000004"/>
        <n v="1.8474999999999999"/>
        <n v="1.8062499999999999"/>
        <n v="1.76125"/>
        <n v="2.1762500000000005"/>
        <n v="2.1450000000000005"/>
        <n v="3.0500000000000003"/>
        <n v="1.51125"/>
        <n v="3.05"/>
        <n v="4.47"/>
        <n v="5.402499999999999"/>
        <n v="3.7850000000000001"/>
        <n v="3.17"/>
        <n v="3.0199999999999996"/>
        <n v="6.4625000000000004"/>
        <n v="6.6375000000000002"/>
        <n v="3.6625000000000001"/>
        <n v="4.9375000000000009"/>
        <n v="7.5375000000000005"/>
        <n v="1.79"/>
        <n v="3.0950000000000002"/>
        <n v="5.09"/>
        <n v="7.1650000000000009"/>
        <n v="7.2175000000000002"/>
        <n v="7.32"/>
        <n v="7.21"/>
        <n v="6.4924999999999997"/>
        <n v="4.7450000000000001"/>
        <n v="5.6999999999999993"/>
        <n v="2.0049999999999999"/>
        <n v="5.7474999999999996"/>
        <n v="5.4424999999999999"/>
        <n v="6.68"/>
        <n v="6.3999999999999995"/>
        <n v="7.2549999999999999"/>
        <n v="4.9174999999999995"/>
        <n v="5.5075000000000003"/>
        <n v="1.7275"/>
        <n v="4.8250000000000002"/>
        <n v="5.1400000000000006"/>
        <n v="5.8324999999999996"/>
        <n v="6.9549999999999992"/>
        <n v="3.0774999999999997"/>
        <n v="4.22"/>
        <n v="5.4674999999999994"/>
        <n v="5.335"/>
        <n v="3.0449999999999999"/>
        <n v="3.8425000000000002"/>
        <n v="6.1149999999999993"/>
        <n v="4.5175000000000001"/>
        <n v="6.085"/>
        <n v="4.3499999999999996"/>
        <n v="4.5350000000000001"/>
        <n v="6.0175000000000001"/>
        <n v="4.54"/>
        <n v="4.6549999999999994"/>
        <n v="4.5225"/>
        <n v="4.5125000000000002"/>
        <n v="4.5150000000000006"/>
        <n v="4.5199999999999996"/>
        <n v="4.5775000000000006"/>
        <n v="4.0274999999999999"/>
        <n v="3.0974999999999997"/>
        <n v="1.115"/>
        <n v="1.9037500000000003"/>
        <n v="1.0425"/>
        <n v="1.625"/>
        <n v="2.09375"/>
        <n v="1.05125"/>
        <n v="1.1337500000000003"/>
        <n v="1.55"/>
        <n v="1.1962500000000003"/>
        <n v="1.1975000000000002"/>
        <n v="1.8362500000000002"/>
        <n v="1.94875"/>
        <n v="2.5825000000000005"/>
        <n v="1.5612500000000002"/>
        <n v="1.7950000000000002"/>
        <n v="5.69"/>
        <n v="7.1276581478668932"/>
        <n v="3.875"/>
        <n v="5.5274999999999999"/>
        <n v="5.77"/>
        <n v="4.6124999999999998"/>
        <n v="4.9649999999999999"/>
        <n v="2.2475000000000001"/>
        <n v="1.96875"/>
        <n v="4.3637499999999996"/>
        <n v="5.0787500000000003"/>
        <n v="1.9060000000000001"/>
        <n v="2.4795000000000003"/>
        <n v="2.62575"/>
        <n v="3.69"/>
        <n v="3.5587500000000003"/>
        <n v="5.3949999999999996"/>
        <n v="2.5700000000000003"/>
        <n v="4.4000000000000004"/>
        <n v="4.3999999999999995"/>
        <n v="2.06"/>
        <n v="4.8275000000000006"/>
        <n v="5.0925000000000002"/>
        <n v="2.3550000000000004"/>
        <n v="3.48"/>
        <n v="3.6437500000000003"/>
        <n v="5.6112500000000001"/>
        <n v="5.5250000000000004"/>
        <n v="4.63"/>
        <n v="4.7849999999999993"/>
        <n v="4.0249999999999995"/>
        <n v="5.1150000000000002"/>
        <n v="3.7224999999999997"/>
        <n v="4.4662499999999996"/>
        <n v="3.2250000000000001"/>
        <n v="3.0425000000000004"/>
        <n v="3.27"/>
        <n v="4.0012499999999998"/>
        <n v="4.4074999999999998"/>
        <n v="3.3899999999999997"/>
        <n v="1.865"/>
        <n v="5.4537500000000003"/>
        <n v="4.8449999999999998"/>
        <n v="2.2887499999999998"/>
        <n v="2.2612500000000004"/>
        <n v="4.7679999999999998"/>
        <n v="7.1689999999999996"/>
        <n v="7.2149999999999999"/>
        <n v="5.2750000000000004"/>
        <n v="5.2655000000000003"/>
        <n v="2.9550000000000001"/>
        <n v="3.2050000000000001"/>
        <n v="6.0720000000000001"/>
        <n v="6.2770000000000001"/>
        <n v="5.5640000000000001"/>
        <n v="7.2039999999999997"/>
        <n v="0.628"/>
        <n v="0.98525000000000007"/>
        <n v="4.9109999999999996"/>
        <n v="4.1574999999999998"/>
        <n v="6.28"/>
        <n v="4.7039999999999997"/>
        <n v="4.8327499999999999"/>
        <n v="3.0369999999999999"/>
        <n v="4.18"/>
        <n v="2.7029999999999998"/>
        <n v="0.4385"/>
        <n v="3.2685"/>
        <n v="2.1537499999999996"/>
        <n v="3.0157500000000002"/>
        <n v="2.593"/>
        <n v="2.5405000000000002"/>
        <n v="1.6982500000000003"/>
        <n v="0.57275000000000009"/>
        <n v="0.748"/>
        <n v="4.13"/>
        <n v="0.85799999999999998"/>
        <n v="0.65074999999999994"/>
        <n v="2.0702500000000001"/>
        <n v="4.37"/>
        <n v="4.2710000000000008"/>
        <n v="3.5554999999999994"/>
        <n v="0.88675000000000004"/>
        <n v="0.72350000000000003"/>
        <n v="2.7330000000000001"/>
        <n v="5.5209999999999999"/>
        <n v="5.1797500000000003"/>
        <n v="0.63150000000000006"/>
        <n v="0.26900000000000002"/>
        <n v="1.2117500000000001"/>
        <n v="3.2879999999999998"/>
        <n v="2.577"/>
        <n v="5.5451557698041736"/>
        <n v="3.798"/>
        <n v="4.4435000000000002"/>
        <n v="5.5060000000000002"/>
        <n v="5.5119999999999996"/>
        <n v="5.7014057698041736"/>
        <n v="5.2639057698041736"/>
        <n v="6.5139057698041736"/>
        <n v="5.7639057698041736"/>
        <n v="5.7326557698041736"/>
        <n v="6.3889057698041736"/>
        <n v="5.4826557698041736"/>
        <n v="5.6389057698041736"/>
        <n v="5.3264057698041736"/>
        <n v="5.0764057698041736"/>
        <n v="5.1545307698041736"/>
        <n v="5.2014057698041736"/>
        <n v="5.6076557698041736"/>
        <n v="7.1639057698041739"/>
        <n v="7.1889057698041734"/>
        <n v="5.6701557698041736"/>
        <n v="7.0639057698041734"/>
        <n v="6.8014057698041732"/>
        <n v="6.8764057698041734"/>
        <n v="5.8420307698041736"/>
        <n v="5.5139057698041736"/>
        <n v="5.4982807698041736"/>
        <n v="5.0451557698041736"/>
        <n v="4.4201557698041736"/>
        <n v="5.4201557698041736"/>
        <n v="5.5764057698041736"/>
        <n v="7.3629999999999995"/>
        <n v="6.8564999999999996"/>
        <n v="7.125"/>
        <n v="5.8739999999999997"/>
        <n v="7.1350000000000007"/>
        <n v="7.2200000000000006"/>
        <n v="6.8349999999999991"/>
        <n v="6.4980000000000002"/>
        <n v="7.2469999999999999"/>
        <n v="7.875"/>
        <n v="7.7374999999999998"/>
        <n v="7.625"/>
        <n v="6.4109999999999996"/>
        <n v="6.9255000000000004"/>
        <n v="6.1120000000000001"/>
        <n v="6.944"/>
        <n v="5.423"/>
        <n v="6.2119999999999997"/>
        <n v="6.8919999999999995"/>
        <n v="7.12"/>
        <n v="6.1180000000000003"/>
        <n v="6.0309999999999997"/>
        <n v="6.4385000000000003"/>
        <n v="6.0815000000000001"/>
        <n v="7.7350000000000003"/>
        <n v="7.0750000000000002"/>
        <n v="7.8"/>
        <n v="6.0919999999999996"/>
        <n v="6.1920000000000002"/>
        <n v="6.125"/>
        <n v="5.1170000000000009"/>
        <n v="7.0775000000000006"/>
        <n v="7.65"/>
        <n v="5.9379999999999997"/>
        <n v="8.4990000000000006"/>
        <n v="6.2539999999999996"/>
        <n v="6.6849999999999996"/>
        <n v="6.9719999999999995"/>
        <n v="6.4675000000000002"/>
        <n v="7.0250000000000004"/>
        <n v="6.5874999999999995"/>
        <n v="6.0519999999999996"/>
        <n v="6.9174999999999995"/>
        <n v="7.75"/>
        <n v="5.4509999999999996"/>
        <n v="6.0620000000000003"/>
        <n v="4.0529999999999999"/>
        <n v="7.0460000000000003"/>
        <n v="2.0994999999999999"/>
        <n v="5.7949999999999999"/>
        <n v="6.9195000000000002"/>
        <n v="7.1719999999999997"/>
        <n v="7.1674999999999995"/>
        <n v="7.7125000000000004"/>
        <n v="7.6875"/>
        <n v="6.2125000000000004"/>
        <n v="7.43"/>
        <n v="6.6475000000000009"/>
        <n v="5.9539999999999997"/>
        <n v="6.548"/>
        <n v="6.1310000000000002"/>
        <n v="6.0875000000000004"/>
        <n v="6.2039999999999997"/>
        <n v="5.9660000000000002"/>
        <n v="6.32"/>
        <n v="7.4719999999999995"/>
        <n v="6.8900000000000006"/>
        <n v="6.44"/>
        <n v="6.79"/>
        <n v="5.9180000000000001"/>
        <n v="5.9580000000000002"/>
        <n v="3.5425"/>
        <n v="5.2125000000000004"/>
        <n v="4.2399999999999993"/>
        <n v="5.9249999999999998"/>
        <n v="4.6025"/>
        <n v="6.1950000000000003"/>
        <n v="2.6749999999999998"/>
        <n v="2.9925000000000002"/>
        <n v="3.8924999999999996"/>
        <n v="3.0874999999999995"/>
        <n v="2.6575000000000002"/>
        <n v="3.1875"/>
        <n v="2.7024999999999997"/>
        <n v="2.4575"/>
        <n v="2.5674999999999999"/>
        <n v="2.3174999999999999"/>
        <n v="4.34"/>
        <n v="2.3525"/>
        <n v="2.4849999999999999"/>
        <n v="2.6049999999999995"/>
        <n v="7.0390000000000006"/>
        <n v="5.4079999999999995"/>
        <n v="4.6935000000000002"/>
        <n v="2.3112499999999998"/>
        <n v="3.0389999999999997"/>
        <n v="3.8879999999999999"/>
        <n v="5.0495000000000001"/>
        <n v="4.9955000000000007"/>
        <n v="3.4609999999999999"/>
        <n v="4.673750000000001"/>
        <n v="4.7919999999999998"/>
        <n v="5.5720000000000001"/>
        <n v="6.165"/>
        <n v="7.0410000000000004"/>
        <n v="2.52075"/>
        <n v="6.08"/>
        <n v="6.0739999999999998"/>
        <n v="7.6025"/>
        <n v="6.5469999999999997"/>
        <n v="7.8375000000000004"/>
        <n v="7.2899999999999991"/>
        <n v="5.5975000000000001"/>
        <n v="1.714"/>
        <n v="4.4254999999999995"/>
        <n v="2.1139999999999999"/>
        <n v="4.6059999999999999"/>
        <n v="2.3014999999999999"/>
        <n v="5.3254999999999999"/>
        <n v="4.88225"/>
        <n v="3.4790000000000001"/>
        <n v="1.0342499999999999"/>
        <n v="1.978"/>
        <n v="0.83274999999999999"/>
        <n v="2.4924999999999997"/>
        <n v="4.0382499999999997"/>
        <n v="1.6559999999999999"/>
        <n v="4.9474999999999998"/>
        <n v="4.6824999999999992"/>
        <n v="1.8884999999999998"/>
        <n v="2.0877499999999998"/>
        <n v="1.0827500000000001"/>
        <n v="1.0952500000000001"/>
        <n v="1.67075"/>
        <n v="1.2357500000000001"/>
        <n v="1.6052500000000001"/>
        <n v="1.38225"/>
        <n v="0.877"/>
        <n v="0.81300000000000006"/>
        <n v="5.1050000000000004"/>
        <n v="2.5935000000000001"/>
        <n v="2.2947500000000001"/>
        <n v="1.8725000000000001"/>
        <n v="1.6632500000000001"/>
        <n v="1.1897500000000001"/>
        <n v="1.2550000000000001"/>
        <n v="1.9524999999999999"/>
        <n v="2.3054999999999999"/>
        <n v="2.665"/>
        <n v="0.71225000000000005"/>
        <n v="0.89849999999999997"/>
        <n v="3.3250000000000002"/>
        <n v="3.7719999999999998"/>
        <n v="2.4675000000000002"/>
        <n v="2.0640000000000001"/>
        <n v="0.86624999999999996"/>
        <n v="1.2150000000000001"/>
        <n v="3.0550000000000002"/>
        <n v="2.5964999999999998"/>
        <n v="0.9385"/>
        <n v="1.2162500000000001"/>
        <n v="1.25525"/>
        <n v="2.1475"/>
        <n v="2.2422499999999999"/>
        <n v="1.9412499999999999"/>
        <n v="1.89"/>
        <n v="2.1724999999999999"/>
        <n v="2.2172499999999999"/>
        <n v="2.5455000000000001"/>
        <n v="2.1037499999999998"/>
        <n v="2.0912500000000001"/>
        <n v="1.57975"/>
        <n v="2.0662499999999997"/>
        <n v="1.8849999999999998"/>
        <n v="1.7922499999999999"/>
        <n v="1.6787500000000002"/>
        <n v="1.9485000000000003"/>
        <n v="5.6849999999999996"/>
        <n v="5.6079999999999997"/>
        <n v="1.272"/>
        <n v="5.7089999999999996"/>
        <n v="5.6970000000000001"/>
        <n v="5.6509999999999998"/>
        <n v="1.4284999999999999"/>
        <n v="4.0815000000000001"/>
        <n v="3.99275"/>
        <n v="4.2035"/>
        <n v="5.391"/>
        <n v="4.4154999999999998"/>
        <n v="4.4877500000000001"/>
        <n v="4.01525"/>
        <n v="4.37425"/>
        <n v="5.6429999999999998"/>
        <n v="3.9405000000000001"/>
        <n v="4.1287500000000001"/>
        <n v="4.10825"/>
        <n v="5.2067499999999995"/>
        <n v="5.8659999999999997"/>
        <n v="6.6020000000000003"/>
        <n v="6.4139999999999997"/>
        <n v="5.7030000000000003"/>
        <n v="4.4375"/>
        <n v="3.1567499999999997"/>
        <n v="3.1027499999999999"/>
        <n v="4.2720000000000002"/>
        <n v="4.1187500000000004"/>
        <n v="4.7112499999999997"/>
        <n v="0.505"/>
        <n v="3.3672500000000003"/>
        <n v="3.3914999999999997"/>
        <n v="3.5825"/>
        <n v="1.653"/>
        <n v="1.2517499999999999"/>
        <n v="2.12"/>
        <n v="2.1884999999999999"/>
        <n v="1.0942499999999999"/>
        <n v="1.9045000000000001"/>
        <n v="1.6915000000000002"/>
        <n v="2.27"/>
        <n v="1.4424999999999999"/>
        <n v="1.34175"/>
        <n v="3.081"/>
        <n v="4.0054999999999996"/>
        <n v="3.492"/>
        <n v="2.0420000000000003"/>
        <n v="3.0962499999999999"/>
        <n v="6.6749999999999998"/>
        <n v="4.1937499999999996"/>
        <n v="3.5510000000000002"/>
        <n v="3.335"/>
        <n v="3.7549999999999999"/>
        <n v="4.51"/>
        <n v="2.4655"/>
        <n v="7.1999999999999993"/>
        <n v="5.5375000000000005"/>
        <n v="2.8"/>
        <n v="4.1900000000000004"/>
        <n v="4.7470000000000008"/>
        <n v="5.7725"/>
        <n v="1.7725"/>
        <n v="2.4534999999999996"/>
        <n v="4.1675000000000004"/>
        <n v="4.7904999999999998"/>
        <n v="5.6025"/>
        <n v="5.4950000000000001"/>
        <n v="3.9449999999999998"/>
        <n v="5.6425000000000001"/>
        <n v="4.9160000000000004"/>
        <n v="5.6599999999999993"/>
        <n v="5.307500000000001"/>
        <n v="5.3075000000000001"/>
        <n v="5.0975000000000001"/>
        <n v="4.8100000000000005"/>
        <n v="4.5500000000000007"/>
        <n v="4.8925000000000001"/>
        <n v="1.7825"/>
        <n v="5.8049999999999997"/>
        <n v="3.2679999999999998"/>
        <n v="3.3467500000000001"/>
        <n v="4.8374999999999995"/>
        <n v="5.3875000000000002"/>
        <n v="5.1950000000000003"/>
        <n v="4"/>
        <n v="5.1725000000000003"/>
        <n v="5.3775000000000004"/>
        <n v="5.3424999999999994"/>
        <n v="5.4974999999999996"/>
        <n v="5.2475000000000005"/>
        <n v="2.6599999999999997"/>
        <n v="5.5024999999999995"/>
        <n v="5.7024999999999997"/>
        <n v="5.14"/>
        <n v="5.1625000000000005"/>
        <n v="5.4874999999999998"/>
        <n v="1.8325"/>
        <n v="5.9424999999999999"/>
        <n v="1.8525"/>
        <n v="5.5174999999999992"/>
        <n v="5.5904999999999996"/>
        <n v="5.35"/>
        <n v="4.1099999999999994"/>
        <n v="5.6149999999999993"/>
        <n v="2.3394999999999997"/>
        <n v="4.8450000000000006"/>
        <n v="1.9750000000000001"/>
        <n v="4.4625000000000004"/>
        <n v="5.8474999999999993"/>
        <n v="3.6974999999999998"/>
        <n v="5.3325000000000005"/>
        <n v="2.633"/>
        <n v="3.7829999999999999"/>
        <n v="3.5724999999999998"/>
        <n v="3.5749999999999997"/>
        <n v="3.65"/>
        <n v="2.5357500000000002"/>
        <n v="5.8149999999999995"/>
        <n v="3.3135000000000003"/>
        <n v="3.9474999999999998"/>
        <n v="5.6400000000000006"/>
        <n v="4.55"/>
        <n v="4.1024999999999991"/>
        <n v="4.702"/>
        <n v="5.0249999999999995"/>
        <n v="5.2175000000000002"/>
        <n v="5.3449999999999998"/>
        <n v="5.5500000000000007"/>
        <n v="1.6297499999999998"/>
        <n v="1.8422499999999999"/>
        <n v="1.91425"/>
        <n v="1.7175"/>
        <n v="1.8005"/>
        <n v="2.0365000000000002"/>
        <n v="1.8287500000000001"/>
        <n v="2.2237499999999999"/>
        <n v="1.7375000000000003"/>
        <n v="1.887"/>
        <n v="1.61825"/>
        <n v="1.5342500000000001"/>
        <n v="1.6339999999999999"/>
        <n v="1.413"/>
        <n v="5.5960000000000001"/>
        <n v="6.1749999999999998"/>
        <n v="5.0620000000000003"/>
        <n v="5.649"/>
        <n v="5.6269999999999998"/>
        <n v="5.6520000000000001"/>
        <n v="4.3760000000000003"/>
        <n v="5.7839999999999998"/>
        <n v="1.6565000000000001"/>
        <n v="1.7000000000000002"/>
        <n v="4.7266250000000003"/>
        <n v="5.5919999999999996"/>
        <n v="3.2002500000000005"/>
        <n v="1.5974999999999999"/>
        <n v="1.7965"/>
        <n v="2.9000000000000004"/>
        <n v="3.8082500000000001"/>
        <n v="1.9897500000000001"/>
        <n v="5.1237500000000002"/>
        <n v="2.9037500000000001"/>
        <n v="2.1487500000000002"/>
        <n v="4.9887499999999996"/>
        <n v="2.1375000000000002"/>
        <n v="4.0037500000000001"/>
        <n v="4.0462499999999997"/>
        <n v="3.2987500000000001"/>
        <n v="4.6137499999999996"/>
        <n v="6.2450000000000001"/>
        <n v="6.9749999999999996"/>
        <n v="6.7175000000000002"/>
        <n v="3.86"/>
        <n v="1.3587500000000001"/>
        <n v="4.9749999999999996"/>
        <n v="4.3574999999999999"/>
        <n v="2.2625000000000002"/>
        <n v="2.0674999999999999"/>
        <n v="3.7924999999999995"/>
        <n v="4.3775000000000004"/>
        <n v="3.395"/>
        <n v="3.35"/>
        <n v="4.7925000000000004"/>
        <n v="4.7924999999999995"/>
        <n v="3.6274999999999999"/>
        <n v="3.8762499999999998"/>
        <n v="3.6799999999999997"/>
        <n v="3.6999999999999997"/>
        <n v="4.2437499999999995"/>
        <n v="2.07375"/>
        <n v="1.5037500000000001"/>
        <n v="2.3850000000000002"/>
        <n v="4.5337500000000004"/>
        <n v="4.7912499999999998"/>
        <n v="2.2999999999999998"/>
        <n v="2.2925000000000004"/>
        <n v="1.3149999999999999"/>
        <n v="5.3747499999999997"/>
        <n v="5.6040000000000001"/>
        <n v="5.5789999999999997"/>
        <n v="5.5545"/>
        <n v="5.6059999999999999"/>
        <n v="4.79575"/>
        <n v="3.4904999999999999"/>
        <n v="3.3345000000000002"/>
        <n v="5.8479999999999999"/>
        <n v="1.1679999999999999"/>
        <n v="4.6055000000000001"/>
        <n v="2.0692500000000003"/>
        <n v="5.4032499999999999"/>
        <n v="4.2182500000000003"/>
        <n v="4.6764999999999999"/>
        <n v="4.9157500000000001"/>
        <n v="5.1757499999999999"/>
        <n v="3.806"/>
        <n v="2.7680000000000002"/>
        <n v="2.8035000000000001"/>
        <n v="0.4415"/>
        <n v="3.1194999999999999"/>
        <n v="2.9889999999999999"/>
        <n v="2.9462500000000005"/>
        <n v="1.155"/>
        <n v="2.7765"/>
        <n v="2.4359999999999995"/>
        <n v="0.45899999999999996"/>
        <n v="0.58625000000000005"/>
        <n v="1.5567500000000001"/>
        <n v="0.79100000000000004"/>
        <n v="1.345"/>
        <n v="1.20475"/>
        <n v="5.4510000000000005"/>
        <n v="5.5339999999999998"/>
        <n v="1.0772499999999998"/>
        <n v="0.751"/>
        <n v="3.0049999999999999"/>
        <n v="5.3639999999999999"/>
        <n v="2.8045"/>
        <n v="6.6400000000000006"/>
        <n v="3.2429999999999999"/>
        <n v="1.01275"/>
        <n v="0.27200000000000002"/>
        <n v="1.1114999999999999"/>
        <n v="3.6715"/>
        <n v="2.3962500000000002"/>
        <n v="4.9643826429980278"/>
        <n v="3.2217500000000001"/>
        <n v="3.3174999999999999"/>
        <n v="5.4331326429980278"/>
        <n v="5.3706326429980278"/>
        <n v="6.2143826429980278"/>
        <n v="5.4018826429980278"/>
        <n v="5.0581326429980278"/>
        <n v="5.7143826429980278"/>
        <n v="5.7768826429980278"/>
        <n v="5.1206326429980278"/>
        <n v="5.8393826429980278"/>
        <n v="4.9018826429980278"/>
        <n v="4.2143826429980278"/>
        <n v="4.7143826429980278"/>
        <n v="5.6206326429980278"/>
        <n v="4.4331326429980278"/>
        <n v="4.8393826429980278"/>
        <n v="6.6768826429980281"/>
        <n v="6.7518826429980274"/>
        <n v="5.2768826429980278"/>
        <n v="6.3456326429980274"/>
        <n v="6.8018826429980281"/>
        <n v="6.8143826429980283"/>
        <n v="6.0268826429980278"/>
        <n v="6.3393826429980278"/>
        <n v="4.4643826429980278"/>
        <n v="3.8665000000000003"/>
        <n v="4.9331326429980278"/>
        <n v="5.2143826429980278"/>
        <n v="6.289382642998028"/>
        <n v="6.2393826429980281"/>
        <n v="5.9809999999999999"/>
        <n v="6.49"/>
        <n v="7.2255000000000003"/>
        <n v="6.7574999999999994"/>
        <n v="7.1624999999999996"/>
        <n v="6.27"/>
        <n v="5.9009999999999998"/>
        <n v="5.851"/>
        <n v="5.8250000000000002"/>
        <n v="7.7249999999999996"/>
        <n v="7.4110000000000005"/>
        <n v="6.5575000000000001"/>
        <n v="6.7134999999999998"/>
        <n v="6.0759999999999996"/>
        <n v="6.46"/>
        <n v="6.3719999999999999"/>
        <n v="6.0149999999999997"/>
        <n v="6.7640000000000002"/>
        <n v="5.891"/>
        <n v="6.0359999999999996"/>
        <n v="6.6710000000000003"/>
        <n v="6.7839999999999998"/>
        <n v="6.1289999999999996"/>
        <n v="6.3220000000000001"/>
        <n v="5.923"/>
        <n v="5.8949999999999996"/>
        <n v="6.7735000000000003"/>
        <n v="5.9569999999999999"/>
        <n v="5.2092499999999999"/>
        <n v="2.8654999999999999"/>
        <n v="8.7995000000000019"/>
        <n v="6.915"/>
        <n v="7.2595000000000001"/>
        <n v="7.0299999999999994"/>
        <n v="6.9340000000000002"/>
        <n v="7.1925000000000008"/>
        <n v="6.1080000000000005"/>
        <n v="7.1974999999999998"/>
        <n v="5.968"/>
        <n v="6.202"/>
        <n v="5.843"/>
        <n v="5.8979999999999997"/>
        <n v="5.8330000000000002"/>
        <n v="6.2910000000000004"/>
        <n v="7.5085000000000006"/>
        <n v="7.0374999999999996"/>
        <n v="6.7200000000000006"/>
        <n v="7.4814999999999996"/>
        <n v="5.6645000000000003"/>
        <n v="6.6124999999999998"/>
        <n v="6.0190000000000001"/>
        <n v="6.0609999999999999"/>
        <n v="6.4719999999999995"/>
        <n v="6.4444999999999997"/>
        <n v="5.9370000000000003"/>
        <n v="6.8879999999999999"/>
        <n v="5.8769999999999998"/>
        <n v="6.7"/>
        <n v="6.9545000000000003"/>
        <n v="5.8780000000000001"/>
        <n v="5.54"/>
        <n v="7.1349999999999998"/>
        <n v="4.8194999999999997"/>
        <n v="5.9630000000000001"/>
        <n v="5.9770000000000003"/>
        <n v="7.33"/>
        <n v="6.0819999999999999"/>
        <n v="6.19"/>
        <n v="7.3420000000000005"/>
        <n v="7.0110000000000001"/>
        <n v="5.9710000000000001"/>
        <n v="6.3230000000000004"/>
        <n v="6.4329999999999998"/>
        <n v="6.3559999999999999"/>
        <n v="6.3120000000000003"/>
        <n v="6.3389999999999995"/>
        <n v="6.4119999999999999"/>
        <n v="5.7789999999999999"/>
        <n v="7.1225000000000005"/>
        <n v="7.0449999999999999"/>
        <n v="6.1470000000000002"/>
        <n v="5.8120000000000003"/>
        <n v="6.2460000000000004"/>
        <n v="6.1280000000000001"/>
        <n v="6.1189999999999998"/>
        <n v="5.9290000000000003"/>
        <n v="5.9720000000000004"/>
        <n v="4.915"/>
        <n v="5.5935000000000006"/>
        <n v="4.3340000000000005"/>
        <n v="5.4219999999999997"/>
        <n v="2.4890000000000003"/>
        <n v="3.4565000000000001"/>
        <n v="4.17"/>
        <n v="4.4219999999999997"/>
        <n v="2.9174999999999995"/>
        <n v="4.3425000000000002"/>
        <n v="3.3515000000000001"/>
        <n v="3.2424999999999997"/>
        <n v="3.5629999999999997"/>
        <n v="3.1284999999999998"/>
        <n v="2.6785000000000001"/>
        <n v="2.7674999999999996"/>
        <n v="2.4419999999999997"/>
        <n v="2.4155000000000002"/>
        <n v="7.17075"/>
        <n v="3.4295"/>
        <n v="2.7570000000000001"/>
        <n v="2.024"/>
        <n v="2.6789999999999998"/>
        <n v="2.4107499999999997"/>
        <n v="2.6669999999999998"/>
        <n v="3.2854999999999999"/>
        <n v="3.32375"/>
        <n v="5.8075000000000001"/>
        <n v="4.8075000000000001"/>
        <n v="5.5419999999999998"/>
        <n v="1.6992499999999999"/>
        <n v="7.3689999999999998"/>
        <n v="7.5595000000000008"/>
        <n v="6.2995000000000001"/>
        <n v="6.976"/>
        <n v="6.7160000000000002"/>
        <n v="6.5210000000000008"/>
        <n v="6.5809999999999995"/>
        <n v="7.1509999999999998"/>
        <n v="6.0744999999999996"/>
        <n v="1.70875"/>
        <n v="3.5924999999999998"/>
        <n v="2.13625"/>
        <n v="4.2397499999999999"/>
        <n v="1.3234999999999999"/>
        <n v="4.1790000000000003"/>
        <n v="5.5330000000000004"/>
        <n v="4.9217500000000003"/>
        <n v="0.85224999999999995"/>
        <n v="2.5612499999999998"/>
        <n v="0.92574999999999996"/>
        <n v="2.05925"/>
        <n v="3.7875000000000001"/>
        <n v="0.98175000000000001"/>
        <n v="3.7519999999999998"/>
        <n v="5.8019999999999996"/>
        <n v="2.7602500000000001"/>
        <n v="7.7143826429980278"/>
        <n v="2.4405000000000001"/>
        <n v="0.97750000000000004"/>
        <n v="1.6432500000000001"/>
        <n v="1.00725"/>
        <n v="1.0242499999999999"/>
        <n v="0.92400000000000004"/>
        <n v="0.89400000000000002"/>
        <n v="0.97875000000000001"/>
        <n v="7.1959999999999997"/>
        <n v="4.1532499999999999"/>
        <n v="5.0707500000000003"/>
        <n v="5.3760000000000003"/>
        <n v="1.542"/>
        <n v="1.37575"/>
        <n v="1.1599999999999999"/>
        <n v="1.10375"/>
        <n v="2.4775"/>
        <n v="3.1020000000000003"/>
        <n v="0.84050000000000002"/>
        <n v="1.92"/>
        <n v="1.2649999999999999"/>
        <n v="2.2645000000000004"/>
        <n v="2.7932500000000005"/>
        <n v="1.8272500000000003"/>
        <n v="1.13375"/>
        <n v="0.96149999999999991"/>
        <n v="3.86375"/>
        <n v="2.42075"/>
        <n v="1.7417499999999999"/>
        <n v="0.96950000000000003"/>
        <n v="0.86025000000000007"/>
        <n v="0.98475000000000001"/>
        <n v="2.8331326429980281"/>
        <n v="2.7831326429980283"/>
        <n v="2.869382642998028"/>
        <n v="3.0143826429980276"/>
        <n v="2.9831326429980276"/>
        <n v="2.7556326429980276"/>
        <n v="3.164382642998028"/>
        <n v="2.914382642998028"/>
        <n v="2.9331326429980278"/>
        <n v="3.0018826429980283"/>
        <n v="5.9018826429980278"/>
        <n v="2.8218826429980277"/>
        <n v="3.2643826429980276"/>
        <n v="3.2081326429980281"/>
        <n v="3.5018826429980283"/>
        <n v="5.6479999999999997"/>
        <n v="3.0442499999999999"/>
        <n v="3.4394999999999998"/>
        <n v="5.6240000000000006"/>
        <n v="4.6429999999999998"/>
        <n v="5.2009999999999996"/>
        <n v="1.619"/>
        <n v="3.9172500000000001"/>
        <n v="3.9907499999999998"/>
        <n v="5.5834999999999999"/>
        <n v="4.6715"/>
        <n v="4.4392500000000004"/>
        <n v="4.0427499999999998"/>
        <n v="4.1567499999999997"/>
        <n v="1.7547500000000003"/>
        <n v="4.31175"/>
        <n v="4.0702499999999997"/>
        <n v="4.0465"/>
        <n v="4.4814999999999996"/>
        <n v="5.7039999999999997"/>
        <n v="6.9589999999999996"/>
        <n v="6.1899999999999995"/>
        <n v="5.9480000000000004"/>
        <n v="4.3570000000000002"/>
        <n v="5.782"/>
        <n v="3.972"/>
        <n v="3.9252500000000001"/>
        <n v="5.585"/>
        <n v="2.8762499999999998"/>
        <n v="3.7374999999999994"/>
        <n v="0.58750000000000002"/>
        <n v="1.8427500000000001"/>
        <n v="2.5725000000000002"/>
        <n v="3.0994999999999999"/>
        <n v="3.4012500000000001"/>
        <n v="1.7695000000000001"/>
        <n v="2.3935"/>
        <n v="1.43275"/>
        <n v="2.1494999999999997"/>
        <n v="3.6385000000000001"/>
        <n v="2.7367500000000002"/>
        <n v="3.0662500000000001"/>
        <n v="1.7597500000000001"/>
        <n v="3.8745000000000003"/>
        <n v="3.3475000000000001"/>
        <n v="3.3927499999999995"/>
        <n v="2.7152500000000002"/>
        <n v="1.52525"/>
        <n v="2.3554999999999997"/>
        <n v="3.18"/>
        <n v="1.4677499999999999"/>
        <n v="1.19275"/>
        <n v="1.7095"/>
        <n v="1.7065000000000001"/>
        <n v="1.772"/>
        <n v="2.2454999999999998"/>
        <n v="4.1050000000000004"/>
        <n v="1.85775"/>
        <n v="3.6975000000000002"/>
        <n v="4.9075000000000006"/>
        <n v="2.6172500000000003"/>
        <n v="2.2949999999999999"/>
        <n v="4.3790000000000004"/>
        <n v="5.3224999999999998"/>
        <n v="5.7550000000000008"/>
        <n v="3.9790000000000001"/>
        <n v="3.8494999999999999"/>
        <n v="4.5650000000000004"/>
        <n v="5.2324999999999999"/>
        <n v="4.6800000000000006"/>
        <n v="5.03"/>
        <n v="3.4375"/>
        <n v="3.9125000000000005"/>
        <n v="3.7425000000000002"/>
        <n v="4.3900000000000006"/>
        <n v="5.3174999999999999"/>
        <n v="4.9899999999999993"/>
        <n v="4.83"/>
        <n v="4.1899999999999995"/>
        <n v="3.0034999999999998"/>
        <n v="1.78"/>
        <n v="3.4475000000000002"/>
        <n v="2.754"/>
        <n v="3.0939999999999999"/>
        <n v="3.9689999999999999"/>
        <n v="4.2119999999999997"/>
        <n v="4.4800000000000004"/>
        <n v="2.1302500000000002"/>
        <n v="4.6160000000000005"/>
        <n v="4.8325000000000005"/>
        <n v="4.75"/>
        <n v="5.2150000000000007"/>
        <n v="4.5674999999999999"/>
        <n v="3.3725000000000001"/>
        <n v="4.6895000000000007"/>
        <n v="5.2875000000000005"/>
        <n v="3.7485000000000004"/>
        <n v="1.9262500000000002"/>
        <n v="6.33"/>
        <n v="3.8025000000000002"/>
        <n v="5.0475000000000003"/>
        <n v="5.2969999999999997"/>
        <n v="3.6025000000000005"/>
        <n v="5.0674999999999999"/>
        <n v="6.9909999999999997"/>
        <n v="2.61375"/>
        <n v="4.8600000000000003"/>
        <n v="1.8025"/>
        <n v="3.1710000000000003"/>
        <n v="4.9575000000000005"/>
        <n v="6.4200000000000008"/>
        <n v="3.3760000000000003"/>
        <n v="4.6450000000000005"/>
        <n v="3.4775"/>
        <n v="3.7199999999999998"/>
        <n v="3.8275000000000001"/>
        <n v="2.3325"/>
        <n v="4.1325000000000003"/>
        <n v="2.8522500000000002"/>
        <n v="3.3887500000000004"/>
        <n v="4.5474999999999994"/>
        <n v="4.1950000000000003"/>
        <n v="4.5649999999999995"/>
        <n v="4.6784999999999997"/>
        <n v="2.6139999999999999"/>
        <n v="4.6749999999999998"/>
        <n v="4.5875000000000004"/>
        <n v="3.895"/>
        <n v="4.5425000000000004"/>
        <n v="3.0874999999999999"/>
        <n v="3.87"/>
        <n v="3.4325000000000006"/>
        <n v="4.4024999999999999"/>
        <n v="4.883"/>
        <n v="4.2770000000000001"/>
        <n v="4.3449999999999998"/>
        <n v="6.6825000000000001"/>
        <n v="1.00925"/>
        <n v="1.63375"/>
        <n v="0.81575000000000009"/>
        <n v="0.71500000000000008"/>
        <n v="1.0482499999999999"/>
        <n v="1.2064999999999999"/>
        <n v="0.94874999999999998"/>
        <n v="0.93225000000000002"/>
        <n v="1.0669999999999999"/>
        <n v="1.0629999999999999"/>
        <n v="1.3900000000000001"/>
        <n v="0.85750000000000004"/>
        <n v="0.90900000000000003"/>
        <n v="1.29925"/>
        <n v="0.68200000000000005"/>
        <n v="2.3627499999999997"/>
        <n v="0.75550000000000006"/>
        <n v="0.95925000000000005"/>
        <n v="5.6680000000000001"/>
        <n v="6.664382642998028"/>
        <n v="6.7643826429980276"/>
        <n v="3.914382642998028"/>
        <n v="2.6893826429980279"/>
        <n v="5.5155000000000003"/>
        <n v="5.5940000000000003"/>
        <n v="5.6129999999999995"/>
        <n v="4.3925000000000001"/>
        <n v="4.4565000000000001"/>
        <n v="1.6084999999999998"/>
        <n v="1.3995000000000002"/>
        <n v="5.2162499999999996"/>
        <n v="4.39975"/>
        <n v="4.27475"/>
        <n v="1.8079999999999998"/>
        <n v="2.0370000000000004"/>
        <n v="2.5592500000000005"/>
        <n v="1.9239999999999997"/>
        <n v="2.3302499999999999"/>
        <n v="1.9962500000000001"/>
        <n v="1.3010000000000002"/>
        <n v="2.0165000000000002"/>
        <n v="1.6175000000000002"/>
        <n v="1.9590000000000001"/>
        <n v="4.4652500000000002"/>
        <n v="1.9319999999999997"/>
        <n v="3.6559999999999997"/>
        <n v="2.2837499999999999"/>
        <n v="2.6472499999999997"/>
        <n v="3.069"/>
        <n v="3.8584999999999998"/>
        <n v="2.4832499999999995"/>
        <n v="1.9979999999999998"/>
        <n v="1.4055"/>
        <n v="2.7704999999999997"/>
        <n v="2.7839999999999998"/>
        <n v="1.6109999999999998"/>
        <n v="2.42875"/>
        <n v="4.6487499999999997"/>
        <n v="6.1550000000000002"/>
        <n v="4.0674999999999999"/>
        <n v="5.0224999999999991"/>
        <n v="5.1474999999999991"/>
        <n v="4.3162499999999993"/>
        <n v="3.2149999999999999"/>
        <n v="6.5474999999999994"/>
        <n v="3.9662500000000001"/>
        <n v="4.3337500000000002"/>
        <n v="4.7424999999999997"/>
        <n v="4.2762499999999992"/>
        <n v="6.6675000000000004"/>
        <n v="6.1050000000000004"/>
        <n v="4.2449999999999992"/>
        <n v="3.2574999999999998"/>
        <n v="3.2362500000000001"/>
        <n v="4.2649999999999997"/>
        <n v="4.223749999999999"/>
        <n v="4.6612499999999999"/>
        <n v="4.7725"/>
        <n v="4.1674999999999995"/>
        <n v="4.1824999999999992"/>
        <n v="3.29"/>
        <n v="3.3612500000000001"/>
        <n v="3.2462499999999999"/>
        <n v="4.3025000000000002"/>
        <n v="4.7625000000000002"/>
        <n v="4.5862499999999997"/>
        <n v="4.67"/>
        <n v="4.5962500000000004"/>
        <n v="4.6587500000000004"/>
        <n v="4.192499999999999"/>
        <n v="4.2137499999999992"/>
        <n v="3.33"/>
        <n v="2.1850000000000001"/>
        <n v="5.6974999999999998"/>
        <n v="5.7629999999999999"/>
        <n v="5.6779999999999999"/>
        <n v="5.6470000000000002"/>
        <n v="6.4249999999999998"/>
        <n v="3.0580000000000003"/>
        <n v="1.9180000000000001"/>
        <n v="7.4980000000000002"/>
        <n v="1.5035000000000001"/>
        <n v="4.2584999999999997"/>
        <n v="4.3727499999999999"/>
        <n v="3.9822500000000001"/>
        <n v="3.9390000000000001"/>
        <n v="4.5815000000000001"/>
        <n v="4.6839999999999993"/>
        <n v="5.8875000000000002"/>
        <n v="1.1244999999999998"/>
        <n v="0.72849999999999993"/>
        <n v="0.77750000000000008"/>
        <n v="2.99"/>
        <n v="5.0630000000000006"/>
        <n v="2.6147499999999999"/>
        <n v="2.0057499999999999"/>
        <n v="1.6715"/>
        <n v="6.5775000000000006"/>
        <n v="1.8182499999999999"/>
        <n v="1.15825"/>
        <n v="1.4915"/>
        <n v="5.4819999999999993"/>
        <n v="6.6860000000000008"/>
        <n v="0.71925000000000006"/>
        <n v="4.0404999999999998"/>
        <n v="1.78925"/>
        <n v="2.8482499999999997"/>
        <n v="3.1647499999999997"/>
        <n v="1.0407500000000001"/>
        <n v="1.4097500000000001"/>
        <n v="4.0010000000000003"/>
        <n v="5.798"/>
        <n v="5.6180000000000003"/>
        <n v="5.548"/>
        <n v="2.456"/>
        <n v="1.1675"/>
        <n v="0.78500000000000003"/>
        <n v="1.2315"/>
        <n v="4.6649999999999991"/>
        <n v="3.653"/>
        <n v="5.2569999999999997"/>
        <n v="5.0953538732394374"/>
        <n v="6.7391038732394373"/>
        <n v="6.2828538732394374"/>
        <n v="5.0016038732394374"/>
        <n v="6.8391038732394378"/>
        <n v="5.7516038732394374"/>
        <n v="6.6266038732394374"/>
        <n v="6.5391038732394371"/>
        <n v="5.3141038732394374"/>
        <n v="5.5328538732394374"/>
        <n v="5.6266038732394374"/>
        <n v="6.2516038732394374"/>
        <n v="5.2203538732394374"/>
        <n v="5.5039999999999996"/>
        <n v="6.1891038732394374"/>
        <n v="5.5641038732394374"/>
        <n v="5.1266038732394374"/>
        <n v="5.9078538732394374"/>
        <n v="3.629"/>
        <n v="5.9703538732394374"/>
        <n v="5.5016038732394374"/>
        <n v="5.0641038732394374"/>
        <n v="6.0953538732394374"/>
        <n v="4.5641038732394374"/>
        <n v="5.2828538732394374"/>
        <n v="6.3891038732394376"/>
        <n v="5.0328538732394374"/>
        <n v="5.9325000000000001"/>
        <n v="6.22"/>
        <n v="5.9690000000000003"/>
        <n v="6.1890000000000001"/>
        <n v="6.7225000000000001"/>
        <n v="6.1319999999999997"/>
        <n v="6.6899999999999995"/>
        <n v="5.8360000000000003"/>
        <n v="6.1475"/>
        <n v="6.7125000000000004"/>
        <n v="6.55"/>
        <n v="6.5090000000000003"/>
        <n v="6.7450000000000001"/>
        <n v="7.0825000000000005"/>
        <n v="6.41"/>
        <n v="6.2225000000000001"/>
        <n v="5.8549999999999995"/>
        <n v="6.54"/>
        <n v="6.2324999999999999"/>
        <n v="6.12"/>
        <n v="6.1074999999999999"/>
        <n v="6.0970000000000004"/>
        <n v="6.2554999999999996"/>
        <n v="6.5730000000000004"/>
        <n v="6.1"/>
        <n v="5.90625"/>
        <n v="6.4890000000000008"/>
        <n v="5.6287500000000001"/>
        <n v="7.0809999999999995"/>
        <n v="6.8224999999999998"/>
        <n v="6.3849999999999998"/>
        <n v="6.3049999999999997"/>
        <n v="5.8639999999999999"/>
        <n v="2.6902499999999998"/>
        <n v="6.4944999999999995"/>
        <n v="5.867"/>
        <n v="6.0069999999999997"/>
        <n v="6.6275000000000004"/>
        <n v="6.03"/>
        <n v="7.0339999999999998"/>
        <n v="6.4325000000000001"/>
        <n v="6.2024999999999997"/>
        <n v="5.7670000000000003"/>
        <n v="7.8624999999999998"/>
        <n v="6.97"/>
        <n v="6.8875000000000002"/>
        <n v="5.67"/>
        <n v="6.7320000000000002"/>
        <n v="6.0780000000000003"/>
        <n v="5.6829999999999998"/>
        <n v="5.4375"/>
        <n v="5.8629999999999995"/>
        <n v="2.96"/>
        <n v="5.9055"/>
        <n v="6.37"/>
        <n v="6.2420000000000009"/>
        <n v="7.6"/>
        <n v="6.1909999999999998"/>
        <n v="5.8010000000000002"/>
        <n v="6.2649999999999997"/>
        <n v="2.8449999999999998"/>
        <n v="2.1525000000000003"/>
        <n v="3.3839999999999999"/>
        <n v="6.335"/>
        <n v="3.6724999999999999"/>
        <n v="2.6994999999999996"/>
        <n v="7.6929999999999996"/>
        <n v="7.73"/>
        <n v="4.8400000000000007"/>
        <n v="5.97"/>
        <n v="2.7087499999999998"/>
        <n v="4.01"/>
        <n v="2.1237499999999998"/>
        <n v="4.6574999999999998"/>
        <n v="5.8609999999999998"/>
        <n v="2.5325000000000002"/>
        <n v="5.9359999999999999"/>
        <n v="6.0330000000000004"/>
        <n v="6.0775000000000006"/>
        <n v="6.6775000000000002"/>
        <n v="5.7569999999999997"/>
        <n v="5.5659999999999998"/>
        <n v="6.2925000000000004"/>
        <n v="5.4394999999999998"/>
        <n v="6.0615000000000006"/>
        <n v="1.2577500000000001"/>
        <n v="2.629"/>
        <n v="2.6387500000000004"/>
        <n v="5.4725000000000001"/>
        <n v="5.907"/>
        <n v="1.6652499999999999"/>
        <n v="3.0725000000000002"/>
        <n v="5.8559999999999999"/>
        <n v="4.4624999999999995"/>
        <n v="4.6395"/>
        <n v="5.71"/>
        <n v="2.8490000000000002"/>
        <n v="4.2887499999999994"/>
        <n v="7.0925000000000002"/>
        <n v="2.8547500000000001"/>
        <n v="2.6739999999999999"/>
        <n v="5.835"/>
        <n v="6.6300000000000008"/>
        <n v="6.78"/>
        <n v="6.3819999999999997"/>
        <n v="4.6725000000000003"/>
        <n v="2.3312499999999998"/>
        <n v="5.3412499999999996"/>
        <n v="4.3324999999999996"/>
        <n v="4.5599999999999996"/>
        <n v="5.9599999999999991"/>
        <n v="1.8262499999999999"/>
        <n v="0.99750000000000005"/>
        <n v="0.69500000000000006"/>
        <n v="0.91375000000000006"/>
        <n v="3.8187500000000001"/>
        <n v="0.99"/>
        <n v="3.52"/>
        <n v="1.4875"/>
        <n v="5.5287499999999996"/>
        <n v="4.7374999999999998"/>
        <n v="3.1457499999999996"/>
        <n v="2.5739999999999998"/>
        <n v="0.71399999999999997"/>
        <n v="1.4435"/>
        <n v="0.83174999999999999"/>
        <n v="2.887"/>
        <n v="0.97550000000000003"/>
        <n v="3.9050000000000002"/>
        <n v="1.2775000000000001"/>
        <n v="1.4125000000000001"/>
        <n v="2.0590000000000002"/>
        <n v="0.97425000000000006"/>
        <n v="1.2807500000000001"/>
        <n v="6.7080000000000002"/>
        <n v="1.7142499999999998"/>
        <n v="1.355"/>
        <n v="0.95"/>
        <n v="3.3449999999999998"/>
        <n v="4.5687499999999996"/>
        <n v="5.28925"/>
        <n v="5.351"/>
        <n v="5.1467499999999999"/>
        <n v="1.1870000000000001"/>
        <n v="0.97475000000000001"/>
        <n v="2.5024999999999999"/>
        <n v="2.9830000000000001"/>
        <n v="2.2517500000000004"/>
        <n v="1.5582500000000001"/>
        <n v="2.2997500000000004"/>
        <n v="1.4625000000000001"/>
        <n v="1.3654999999999999"/>
        <n v="1.0542499999999999"/>
        <n v="3.677"/>
        <n v="4.3490000000000002"/>
        <n v="0.85850000000000004"/>
        <n v="0.95100000000000007"/>
        <n v="2.9141038732394371"/>
        <n v="2.9203538732394372"/>
        <n v="2.9953538732394369"/>
        <n v="2.9828538732394372"/>
        <n v="2.9516038732394372"/>
        <n v="2.5350000000000001"/>
        <n v="3.2328538732394372"/>
        <n v="2.9003538732394372"/>
        <n v="3.012853873239437"/>
        <n v="2.8953538732394368"/>
        <n v="3.4328538732394369"/>
        <n v="3.345353873239437"/>
        <n v="3.6391038732394372"/>
        <n v="3.0578538732394369"/>
        <n v="2.825353873239437"/>
        <n v="2.9628538732394372"/>
        <n v="2.9766038732394371"/>
        <n v="1.9542500000000003"/>
        <n v="1.18275"/>
        <n v="4.6440000000000001"/>
        <n v="4.4369999999999994"/>
        <n v="4.8289999999999997"/>
        <n v="4.5979999999999999"/>
        <n v="2.3672500000000003"/>
        <n v="4.0049999999999999"/>
        <n v="4.3899999999999997"/>
        <n v="4.28925"/>
        <n v="4.4812500000000002"/>
        <n v="4.2815000000000003"/>
        <n v="4.1782500000000002"/>
        <n v="4.0715000000000003"/>
        <n v="4.2164999999999999"/>
        <n v="4.4480000000000004"/>
        <n v="4.16275"/>
        <n v="5.7127499999999998"/>
        <n v="4.4027500000000002"/>
        <n v="4.4972500000000002"/>
        <n v="6.3970000000000002"/>
        <n v="7.3239999999999998"/>
        <n v="6.6840000000000002"/>
        <n v="6.8659999999999997"/>
        <n v="1.3102499999999999"/>
        <n v="4.4870000000000001"/>
        <n v="1.4252500000000001"/>
        <n v="4.5062499999999996"/>
        <n v="5.12"/>
        <n v="0.875"/>
        <n v="2.6247499999999997"/>
        <n v="4.4997499999999997"/>
        <n v="3.931"/>
        <n v="1.24"/>
        <n v="3.2962500000000001"/>
        <n v="3.4202500000000002"/>
        <n v="7.0520000000000005"/>
        <n v="3.2577500000000001"/>
        <n v="1.58375"/>
        <n v="4.4284999999999997"/>
        <n v="2.52475"/>
        <n v="3.1622500000000002"/>
        <n v="2.0564999999999998"/>
        <n v="3.04575"/>
        <n v="3.67875"/>
        <n v="4.0860000000000003"/>
        <n v="1.4372499999999999"/>
        <n v="1.8620000000000001"/>
        <n v="3.0757500000000002"/>
        <n v="1.9300000000000002"/>
        <n v="1.8145"/>
        <n v="2.169"/>
        <n v="2.1745000000000001"/>
        <n v="2.17875"/>
        <n v="1.5365000000000002"/>
        <n v="2.08"/>
        <n v="4.0549999999999997"/>
        <n v="3.9074999999999998"/>
        <n v="5.0125000000000002"/>
        <n v="5.5225"/>
        <n v="5.1225000000000005"/>
        <n v="2.7802499999999997"/>
        <n v="4.6500000000000004"/>
        <n v="4.835"/>
        <n v="3.1175000000000002"/>
        <n v="4.6524999999999999"/>
        <n v="5.0774999999999997"/>
        <n v="4.5975000000000001"/>
        <n v="5.7149999999999999"/>
        <n v="5.1999999999999993"/>
        <n v="2.8947500000000002"/>
        <n v="2.2937500000000002"/>
        <n v="3.7150000000000003"/>
        <n v="5.5600000000000005"/>
        <n v="5.5674999999999999"/>
        <n v="3.8337499999999998"/>
        <n v="1.5887500000000001"/>
        <n v="5.19"/>
        <n v="4.7050000000000001"/>
        <n v="3.1112500000000001"/>
        <n v="4.2125000000000004"/>
        <n v="4.9350000000000005"/>
        <n v="4.8724999999999996"/>
        <n v="4.08"/>
        <n v="5.16"/>
        <n v="4.7125000000000004"/>
        <n v="4.9150000000000009"/>
        <n v="2.7562500000000001"/>
        <n v="4.92"/>
        <n v="5.3774999999999995"/>
        <n v="5.7124999999999995"/>
        <n v="5.6174999999999997"/>
        <n v="4.7325000000000008"/>
        <n v="5.3874999999999993"/>
        <n v="4.9149999999999991"/>
        <n v="2.9224999999999999"/>
        <n v="5.1275000000000004"/>
        <n v="1.6512500000000001"/>
        <n v="4.6650000000000009"/>
        <n v="1.54"/>
        <n v="3.96"/>
        <n v="4.0325000000000006"/>
        <n v="4.9349999999999996"/>
        <n v="5.2775000000000007"/>
        <n v="4.71"/>
        <n v="4.9524999999999997"/>
        <n v="1.8362499999999999"/>
        <n v="3.9849999999999994"/>
        <n v="4.9975000000000005"/>
        <n v="2.9422499999999996"/>
        <n v="5.01"/>
        <n v="3.93"/>
        <n v="5.2549999999999999"/>
        <n v="4.085"/>
        <n v="4.5449999999999999"/>
        <n v="2.2787500000000001"/>
        <n v="3.58"/>
        <n v="3.23"/>
        <n v="3.9924999999999997"/>
        <n v="2.1"/>
        <n v="5.5525000000000002"/>
        <n v="4.4249999999999998"/>
        <n v="4.2424999999999997"/>
        <n v="3.8567499999999999"/>
        <n v="1.6187500000000001"/>
        <n v="5.1974999999999998"/>
        <n v="4.5824999999999996"/>
        <n v="2.5462500000000006"/>
        <n v="4.1370000000000005"/>
        <n v="4.2595000000000001"/>
        <n v="4.2700000000000005"/>
        <n v="5.232499999999999"/>
        <n v="4.0867500000000003"/>
        <n v="2.7487500000000002"/>
        <n v="4.1122500000000004"/>
        <n v="3.7825000000000002"/>
        <n v="4.6399999999999997"/>
        <n v="3.4975000000000001"/>
        <n v="3.4887499999999996"/>
        <n v="3.4750000000000001"/>
        <n v="1.9737500000000001"/>
        <n v="4.3"/>
        <n v="1.3719999999999999"/>
        <n v="1.573"/>
        <n v="1.3107500000000001"/>
        <n v="1.3354999999999999"/>
        <n v="1.45075"/>
        <n v="1.85575"/>
        <n v="1.5347500000000001"/>
        <n v="1.488"/>
        <n v="1.3855"/>
        <n v="1.3385"/>
        <n v="1.3827500000000001"/>
        <n v="2.1502500000000002"/>
        <n v="1.33775"/>
        <n v="1.36425"/>
        <n v="1.2922500000000001"/>
        <n v="3.6764999999999999"/>
        <n v="1.4830000000000001"/>
        <n v="7.7516038732394374"/>
        <n v="5.6719999999999997"/>
        <n v="6.5141038732394376"/>
        <n v="1.4815"/>
        <n v="2.2304999999999997"/>
        <n v="5.6070000000000002"/>
        <n v="5.61"/>
        <n v="3.9350000000000001"/>
        <n v="4.0599999999999996"/>
        <n v="4.4995000000000003"/>
        <n v="4.8637499999999996"/>
        <n v="1.16625"/>
        <n v="1.4100000000000001"/>
        <n v="1.3225"/>
        <n v="4.0955000000000004"/>
        <n v="2.8242499999999997"/>
        <n v="2.7190000000000003"/>
        <n v="2.5067499999999998"/>
        <n v="2.1702500000000002"/>
        <n v="2.8652500000000001"/>
        <n v="2.1865000000000001"/>
        <n v="2.6259999999999999"/>
        <n v="2.3672499999999999"/>
        <n v="1.752"/>
        <n v="2.0065"/>
        <n v="2.8530000000000002"/>
        <n v="2.2175000000000002"/>
        <n v="4.2234999999999996"/>
        <n v="2.0764999999999998"/>
        <n v="3.7157500000000003"/>
        <n v="2.0162500000000003"/>
        <n v="2.1647499999999997"/>
        <n v="1.6772500000000004"/>
        <n v="2.1684999999999999"/>
        <n v="4.6062499999999993"/>
        <n v="2.5680000000000001"/>
        <n v="3.2920000000000003"/>
        <n v="2.8182499999999999"/>
        <n v="2.3085"/>
        <n v="1.5230000000000001"/>
        <n v="4.9165000000000001"/>
        <n v="2.0389999999999997"/>
        <n v="4.8112500000000002"/>
        <n v="6.9824999999999999"/>
        <n v="4.0562500000000004"/>
        <n v="3.9337499999999999"/>
        <n v="4.8525"/>
        <n v="4.317499999999999"/>
        <n v="4.32"/>
        <n v="4.3987499999999997"/>
        <n v="4.1887499999999998"/>
        <n v="4.3862499999999995"/>
        <n v="4.3412499999999996"/>
        <n v="6.1575000000000006"/>
        <n v="4.8049999999999997"/>
        <n v="4.5299999999999994"/>
        <n v="4.3337499999999993"/>
        <n v="4.78"/>
        <n v="4.67875"/>
        <n v="4.28125"/>
        <n v="5.0837500000000002"/>
        <n v="4.3962499999999993"/>
        <n v="4.6375000000000002"/>
        <n v="4.7937500000000002"/>
        <n v="4.3474999999999993"/>
        <n v="4.7525000000000004"/>
        <n v="4.1712499999999997"/>
        <n v="4.8650000000000002"/>
        <n v="4.4062499999999991"/>
        <n v="4.93"/>
        <n v="4.1037499999999998"/>
        <n v="4.4099999999999993"/>
        <n v="4.4499999999999993"/>
        <n v="4.3087499999999999"/>
        <n v="4.9737499999999999"/>
        <n v="4.80375"/>
        <n v="4.4412499999999993"/>
        <n v="4.2987500000000001"/>
        <n v="4.2724999999999991"/>
        <n v="5.4480000000000004"/>
        <n v="5.5739999999999998"/>
        <n v="5.5979999999999999"/>
        <n v="5.5730000000000004"/>
        <n v="5.5650000000000004"/>
        <n v="3.1110000000000002"/>
        <n v="6.1460000000000008"/>
        <n v="7.1"/>
        <n v="7.5365000000000002"/>
        <n v="5.6577500000000001"/>
        <n v="1.8327500000000001"/>
        <n v="4.9409999999999998"/>
        <n v="4.2227499999999996"/>
        <n v="5.5670000000000002"/>
        <n v="4.0015000000000001"/>
        <n v="5.4702500000000001"/>
        <n v="6.0405000000000006"/>
        <n v="3.8452500000000001"/>
        <n v="0.999"/>
        <n v="3.5210000000000004"/>
        <n v="5.3409999999999993"/>
        <n v="5.64975"/>
        <n v="2.5317499999999997"/>
        <n v="1.69625"/>
        <n v="7.1319999999999997"/>
        <n v="2.38225"/>
        <n v="0.93924999999999992"/>
        <n v="6.6449999999999996"/>
        <n v="5.0649999999999995"/>
        <n v="0.72625000000000006"/>
        <n v="3.0720000000000001"/>
        <n v="1.5389999999999999"/>
        <n v="4.13375"/>
        <n v="4.9539999999999997"/>
        <n v="1.6875"/>
        <n v="1.0405"/>
        <n v="1.1175000000000002"/>
        <n v="3.81"/>
        <n v="2.7475000000000001"/>
        <n v="2.4039999999999999"/>
        <n v="1.452"/>
        <n v="1.6380000000000001"/>
        <n v="4.4947972972972972"/>
        <n v="5.9010472972972972"/>
        <n v="4.5572972972972972"/>
        <n v="4.8697972972972972"/>
        <n v="6.3697972972972972"/>
        <n v="5.2447972972972972"/>
        <n v="5.2135472972972972"/>
        <n v="4.9322972972972972"/>
        <n v="5.8697972972972972"/>
        <n v="4.7135472972972972"/>
        <n v="6.3150000000000004"/>
        <n v="6.9725000000000001"/>
        <n v="6.1849999999999996"/>
        <n v="6.391"/>
        <n v="6.3710000000000004"/>
        <n v="7.77"/>
        <n v="6.0710000000000006"/>
        <n v="5.7720000000000002"/>
        <n v="6.6029999999999998"/>
        <n v="6.4175000000000004"/>
        <n v="6.3479999999999999"/>
        <n v="6.5049999999999999"/>
        <n v="6.3469999999999995"/>
        <n v="7.2850000000000001"/>
        <n v="6.3140000000000001"/>
        <n v="5.9559999999999995"/>
        <n v="6.3810000000000002"/>
        <n v="8.3874999999999993"/>
        <n v="6.0614999999999997"/>
        <n v="9.4124999999999996"/>
        <n v="6.2124999999999995"/>
        <n v="7.0475000000000003"/>
        <n v="7.6660000000000004"/>
        <n v="5.6360000000000001"/>
        <n v="7.0194999999999999"/>
        <n v="6.4894999999999996"/>
        <n v="5.9829999999999997"/>
        <n v="5.9089999999999998"/>
        <n v="2.5225000000000004"/>
        <n v="6.88"/>
        <n v="3.8799999999999994"/>
        <n v="7.4945000000000004"/>
        <n v="7.41"/>
        <n v="5.9719999999999995"/>
        <n v="6.4670000000000005"/>
        <n v="7.8250000000000002"/>
        <n v="6.3100000000000005"/>
        <n v="3.544"/>
        <n v="6.5625"/>
        <n v="2.1537500000000001"/>
        <n v="6.8252499999999996"/>
        <n v="6.1989999999999998"/>
        <n v="1.61"/>
        <n v="6.3420000000000005"/>
        <n v="6.4405000000000001"/>
        <n v="5.94"/>
        <n v="6.61"/>
        <n v="6.0170000000000003"/>
        <n v="3.2275"/>
        <n v="6.7069999999999999"/>
        <n v="3.0367500000000001"/>
        <n v="6.7374999999999998"/>
        <n v="6.8949999999999996"/>
        <n v="7.9124999999999996"/>
        <n v="2.61625"/>
        <n v="6.3380000000000001"/>
        <n v="6.5225"/>
        <n v="7.7"/>
        <n v="7.415"/>
        <n v="6.7919999999999998"/>
        <n v="3.8610000000000002"/>
        <n v="6.1804999999999994"/>
        <n v="6.0650000000000004"/>
        <n v="3.0307499999999998"/>
        <n v="6.2250000000000005"/>
        <n v="6.194"/>
        <n v="6.4975000000000005"/>
        <n v="6.1269999999999998"/>
        <n v="7.5615000000000006"/>
        <n v="6.4649999999999999"/>
        <n v="6.4859999999999998"/>
        <n v="8.1999999999999993"/>
        <n v="4.8224999999999998"/>
        <n v="2.8575000000000004"/>
        <n v="2.2825000000000002"/>
        <n v="5.9859999999999998"/>
        <n v="6.0095000000000001"/>
        <n v="6.0140000000000002"/>
        <n v="6.2685000000000004"/>
        <n v="5.7510000000000003"/>
        <n v="2.5882499999999999"/>
        <n v="6.069"/>
        <n v="7.8860000000000001"/>
        <n v="2.7912499999999998"/>
        <n v="4.5375000000000005"/>
        <n v="6.1365000000000007"/>
        <n v="2.7945000000000002"/>
        <n v="7.5525000000000002"/>
        <n v="3.83"/>
        <n v="5.2370000000000001"/>
        <n v="7.1499999999999995"/>
        <n v="3.8612500000000001"/>
        <n v="2.2200000000000002"/>
        <n v="6.0754999999999999"/>
        <n v="6.4020000000000001"/>
        <n v="2.5175000000000001"/>
        <n v="5.7370000000000001"/>
        <n v="6.181"/>
        <n v="5.7700000000000005"/>
        <n v="7.2519999999999998"/>
        <n v="6.2140000000000004"/>
        <n v="6.3900000000000006"/>
        <n v="6.3815"/>
        <n v="1.71225"/>
        <n v="2.4987499999999998"/>
        <n v="2.4834999999999998"/>
        <n v="7.2045000000000003"/>
        <n v="2.3725000000000001"/>
        <n v="1.88775"/>
        <n v="2.8445"/>
        <n v="3.7824999999999998"/>
        <n v="2.5110000000000001"/>
        <n v="5.1149999999999993"/>
        <n v="3.5055000000000001"/>
        <n v="7.3125"/>
        <n v="1.69"/>
        <n v="6.0670000000000002"/>
        <n v="6.6099999999999994"/>
        <n v="4.2474999999999996"/>
        <n v="6.5374999999999996"/>
        <n v="5.7249999999999996"/>
        <n v="6.5250000000000004"/>
        <n v="3.9467499999999998"/>
        <n v="5.5260472972972972"/>
        <n v="5.5885472972972972"/>
        <n v="5.8072972972972972"/>
        <n v="4.1847500000000002"/>
        <n v="1.1025"/>
        <n v="1.6587499999999999"/>
        <n v="4.3250000000000002"/>
        <n v="0.75"/>
        <n v="1.7399999999999998"/>
        <n v="6.419797297297297"/>
        <n v="5.4662499999999996"/>
        <n v="5.624797297297297"/>
        <n v="4.9005000000000001"/>
        <n v="3.3274999999999997"/>
        <n v="2.4712499999999999"/>
        <n v="2.4099999999999997"/>
        <n v="4.0912499999999996"/>
        <n v="1.6895"/>
        <n v="2.7224999999999997"/>
        <n v="6.0697972972972964"/>
        <n v="0.92074999999999996"/>
        <n v="2.1285000000000003"/>
        <n v="3.0709999999999997"/>
        <n v="2.9090000000000003"/>
        <n v="4.6740000000000004"/>
        <n v="1.4692499999999999"/>
        <n v="2.4764999999999997"/>
        <n v="1.13225"/>
        <n v="2.2619999999999996"/>
        <n v="1.988"/>
        <n v="1.6982499999999998"/>
        <n v="1.7355"/>
        <n v="1.7669999999999999"/>
        <n v="1.0915000000000001"/>
        <n v="0.87149999999999994"/>
        <n v="2.5270000000000001"/>
        <n v="2.9455"/>
        <n v="2.7150000000000003"/>
        <n v="1.4610000000000001"/>
        <n v="2.82925"/>
        <n v="1.3322499999999999"/>
        <n v="1.3675000000000002"/>
        <n v="1.1519999999999999"/>
        <n v="2.4532499999999997"/>
        <n v="0.90874999999999995"/>
        <n v="3.107297297297297"/>
        <n v="3.0072972972972973"/>
        <n v="3.2572972972972973"/>
        <n v="3.1010472972972973"/>
        <n v="3.0322972972972972"/>
        <n v="3.4010472972972972"/>
        <n v="3.1322972972972973"/>
        <n v="3.4447972972972973"/>
        <n v="2.9947972972972972"/>
        <n v="3.0697972972972973"/>
        <n v="3.044797297297297"/>
        <n v="3.5197972972972971"/>
        <n v="3.5072972972972973"/>
        <n v="3.7385472972972971"/>
        <n v="3.1447972972972971"/>
        <n v="2.9885472972972971"/>
        <n v="3.0260472972972972"/>
        <n v="3.0572972972972972"/>
        <n v="3.2385472972972971"/>
        <n v="1.7004999999999999"/>
        <n v="1.0325"/>
        <n v="5.1469999999999994"/>
        <n v="4.8090000000000002"/>
        <n v="2.3064999999999998"/>
        <n v="4.0352499999999996"/>
        <n v="4.1277499999999998"/>
        <n v="4.3564999999999996"/>
        <n v="4.4675000000000002"/>
        <n v="4.1924999999999999"/>
        <n v="4.1427500000000004"/>
        <n v="4.3227500000000001"/>
        <n v="4.3962500000000002"/>
        <n v="4.2717499999999999"/>
        <n v="2.4977499999999995"/>
        <n v="4.3949999999999996"/>
        <n v="4.1727499999999997"/>
        <n v="7.2130000000000001"/>
        <n v="5.3252499999999996"/>
        <n v="6.508"/>
        <n v="7.2629999999999999"/>
        <n v="6.1440000000000001"/>
        <n v="1.6365000000000001"/>
        <n v="2.8040000000000003"/>
        <n v="2.9314999999999998"/>
        <n v="4.4262499999999996"/>
        <n v="4.6112500000000001"/>
        <n v="0.93125000000000002"/>
        <n v="2.5409999999999999"/>
        <n v="4.2237499999999999"/>
        <n v="3.6792500000000001"/>
        <n v="2.5642499999999999"/>
        <n v="2.1727500000000002"/>
        <n v="2.32525"/>
        <n v="6.2004999999999999"/>
        <n v="2.5594999999999999"/>
        <n v="2.1935000000000002"/>
        <n v="2.7290000000000001"/>
        <n v="2.2349999999999999"/>
        <n v="4.077"/>
        <n v="2.5532499999999998"/>
        <n v="2.4237500000000001"/>
        <n v="2.6750000000000003"/>
        <n v="1.6370000000000002"/>
        <n v="2.4417499999999999"/>
        <n v="2.7797499999999999"/>
        <n v="2.4035000000000002"/>
        <n v="2.1912500000000001"/>
        <n v="2.28125"/>
        <n v="1.3525"/>
        <n v="1.3240000000000001"/>
        <n v="1.5265"/>
        <n v="1.9275"/>
        <n v="1.7315"/>
        <n v="3.5862500000000002"/>
        <n v="1.3045"/>
        <n v="2.9144999999999999"/>
        <n v="1.2005000000000001"/>
        <n v="3.915"/>
        <n v="3.7050000000000001"/>
        <n v="4.3185000000000002"/>
        <n v="3.8264999999999998"/>
        <n v="3.5547972972972972"/>
        <n v="4.6355000000000004"/>
        <n v="4.8375000000000004"/>
        <n v="4.242"/>
        <n v="3.3645"/>
        <n v="4.5594999999999999"/>
        <n v="3.1920000000000002"/>
        <n v="5.0274999999999999"/>
        <n v="4.4290000000000003"/>
        <n v="3.7225000000000001"/>
        <n v="4.0575000000000001"/>
        <n v="4.1545000000000005"/>
        <n v="4.777000000000001"/>
        <n v="3.6085000000000003"/>
        <n v="4.4775"/>
        <n v="4.6480000000000006"/>
        <n v="3.165"/>
        <n v="4.9725000000000001"/>
        <n v="4.0369999999999999"/>
        <n v="4.319"/>
        <n v="3.0294999999999996"/>
        <n v="4.2962500000000006"/>
        <n v="3.9624999999999999"/>
        <n v="4.5614999999999997"/>
        <n v="3.9430000000000001"/>
        <n v="3.3319999999999999"/>
        <n v="3.5787499999999999"/>
        <n v="3.9940000000000002"/>
        <n v="4.1914999999999996"/>
        <n v="3.9240000000000004"/>
        <n v="3.6150000000000002"/>
        <n v="4.4455"/>
        <n v="5.1849999999999996"/>
        <n v="1.01325"/>
        <n v="3.2"/>
        <n v="5.1130000000000004"/>
        <n v="3.7690000000000001"/>
        <n v="5.2839999999999998"/>
        <n v="4.4619999999999997"/>
        <n v="4.3830000000000009"/>
        <n v="4.03"/>
        <n v="4.3170000000000002"/>
        <n v="3.9495"/>
        <n v="3.8725000000000001"/>
        <n v="4.3944999999999999"/>
        <n v="3.9170000000000003"/>
        <n v="4.4175000000000004"/>
        <n v="4.9044999999999996"/>
        <n v="4.1000000000000005"/>
        <n v="2.8224999999999998"/>
        <n v="3.7800000000000002"/>
        <n v="3.8790000000000004"/>
        <n v="3.06"/>
        <n v="5.1989999999999998"/>
        <n v="4.8895"/>
        <n v="4.0724999999999998"/>
        <n v="4.8320000000000007"/>
        <n v="4.0875000000000004"/>
        <n v="5.3849999999999998"/>
        <n v="3.8457499999999998"/>
        <n v="2.3862500000000004"/>
        <n v="4.2244999999999999"/>
        <n v="1.3482499999999999"/>
        <n v="3.9634999999999998"/>
        <n v="3.9695000000000005"/>
        <n v="2.202"/>
        <n v="4.0220000000000002"/>
        <n v="4.0019999999999998"/>
        <n v="4.6014999999999997"/>
        <n v="4.6845000000000008"/>
        <n v="4.6029999999999998"/>
        <n v="3.9224999999999999"/>
        <n v="5.4350000000000005"/>
        <n v="3.5660000000000003"/>
        <n v="1.4277500000000001"/>
        <n v="4.2640000000000002"/>
        <n v="4.1274999999999995"/>
        <n v="5.1895000000000007"/>
        <n v="3.5529999999999999"/>
        <n v="3.9660000000000002"/>
        <n v="5.4899999999999993"/>
        <n v="5.1749999999999998"/>
        <n v="2.0669999999999997"/>
        <n v="3.7395"/>
        <n v="5.0455000000000005"/>
        <n v="4.7805"/>
        <n v="3.6219999999999999"/>
        <n v="2.0095000000000001"/>
        <n v="4.0425000000000004"/>
        <n v="3.56"/>
        <n v="4.1374999999999993"/>
        <n v="5.0359999999999996"/>
        <n v="5.085"/>
        <n v="4.5164999999999997"/>
        <n v="3.6124999999999998"/>
        <n v="4.5579999999999998"/>
        <n v="4.0545"/>
        <n v="1.4089999999999998"/>
        <n v="4.0855000000000006"/>
        <n v="4.5005000000000006"/>
        <n v="2.68"/>
        <n v="4.4749999999999996"/>
        <n v="1.161"/>
        <n v="3.8107499999999996"/>
        <n v="4.5325000000000006"/>
        <n v="4.5625"/>
        <n v="5.2950000000000008"/>
        <n v="4.4080000000000004"/>
        <n v="4.1912500000000001"/>
        <n v="5.7350000000000003"/>
        <n v="3.8792500000000003"/>
        <n v="3.1370000000000005"/>
        <n v="4.4445000000000006"/>
        <n v="4.2825000000000006"/>
        <n v="4.3787500000000001"/>
        <n v="4.1354999999999995"/>
        <n v="3.9615"/>
        <n v="4.4669999999999996"/>
        <n v="3.7942499999999999"/>
        <n v="3.1439999999999997"/>
        <n v="1.7155"/>
        <n v="1.3487500000000001"/>
        <n v="2.5499999999999998"/>
        <n v="1.3774999999999999"/>
        <n v="1.4562499999999998"/>
        <n v="1.4525000000000001"/>
        <n v="1.7349999999999999"/>
        <n v="1.4937500000000001"/>
        <n v="1.3875"/>
        <n v="1.48125"/>
        <n v="1.5362499999999999"/>
        <n v="1.7150000000000001"/>
        <n v="1.5487500000000001"/>
        <n v="1.4187500000000002"/>
        <n v="1.4937499999999999"/>
        <n v="3.3600000000000003"/>
        <n v="1.5287500000000001"/>
        <n v="5.6760000000000002"/>
        <n v="6.6197972972972972"/>
        <n v="1.4670000000000001"/>
        <n v="1.6320000000000001"/>
        <n v="3.99925"/>
        <n v="5.6230000000000002"/>
        <n v="5.68"/>
        <n v="4.431"/>
        <n v="4.6695000000000002"/>
        <n v="5.6172500000000003"/>
        <n v="5.1155000000000008"/>
        <n v="5.3547500000000001"/>
        <n v="1.5980000000000001"/>
        <n v="5.5097500000000004"/>
        <n v="3.8344999999999998"/>
        <n v="4.274"/>
      </sharedItems>
    </cacheField>
    <cacheField name="Year" numFmtId="0">
      <sharedItems containsSemiMixedTypes="0" containsString="0" containsNumber="1" containsInteger="1" minValue="2017" maxValue="2022" count="6">
        <n v="2017"/>
        <n v="2018"/>
        <n v="2019"/>
        <n v="2020"/>
        <n v="2021"/>
        <n v="2022"/>
      </sharedItems>
    </cacheField>
  </cacheFields>
  <extLst>
    <ext xmlns:x14="http://schemas.microsoft.com/office/spreadsheetml/2009/9/main" uri="{725AE2AE-9491-48be-B2B4-4EB974FC3084}">
      <x14:pivotCacheDefinition pivotCacheId="126740037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03.507624305559" createdVersion="8" refreshedVersion="8" minRefreshableVersion="3" recordCount="3156" xr:uid="{C69C02B0-3B2A-48F3-A186-DE4B21DE5B42}">
  <cacheSource type="worksheet">
    <worksheetSource name="Table1"/>
  </cacheSource>
  <cacheFields count="35">
    <cacheField name="STN Code" numFmtId="0">
      <sharedItems containsString="0" containsBlank="1" containsNumber="1" containsInteger="1" minValue="1215" maxValue="5291"/>
    </cacheField>
    <cacheField name="Name of Monitoring Location" numFmtId="0">
      <sharedItems count="1206">
        <s v="PULICATE LAKE , NELLORE DIST."/>
        <s v="KONDACHARLA-AAVA LAKE, PARAWADA PHARMA CITY, VISHAKHAPATNAM, A.P"/>
        <s v="MER BEEL AT MADHABPUR, ASSAM"/>
        <s v="DALONI BEEL NEAR JOGIGHOPA, ASSAM"/>
        <s v="ELANGABEEL SYSTEM POND (CONNECTED TO R. KOLANG), ASSAM"/>
        <s v="BOR BEEL AT JAKAI., ASSAM"/>
        <s v="BORPUKHURI, NAZIRA, ASSAM"/>
        <s v="GAURISAGAR TANK, GAURISAGAR, ASSAM"/>
        <s v="RAJMAW PUKHURI, JORHAT, ASSAM"/>
        <s v="PADUMPUKHURI, TEZPUR, ASSAM"/>
        <s v="GOPHUR TANK, GOPHUR, ASSAM"/>
        <s v="JAIPAL PUKHURI, SIPAJHAR, ASSAM"/>
        <s v="BOTODRIVA SATRA POND, NAGAON, ASSAM"/>
        <s v="SARAN BEEL, ASSAM"/>
        <s v="DIGHALI PUKHURI, GUWAHATI, ASSAM"/>
        <s v="SUBHAGYA KUNDA POND KAMAKHYA TEMPLE, GUWAHATI, ASSAM"/>
        <s v="DEEPAR BEEL AT BORAGAON NEAR IASST, GUWAHATI, ASSAM"/>
        <s v="BISHNU PUSKAR PUKHURI OF HAYAGRIB MADHAB TEMPLE, HAJO, ASSAM"/>
        <s v="CHAND DUBI BEEL, CHAND DUBI, ASSAM"/>
        <s v="GANGA PUKHURI, NALBARI (GORDON SCHOOL), ASSAM"/>
        <s v="RAJADINIA PUKHURI AT ABHAYAPURI, ASSAM"/>
        <s v="MAHAMAYA MANDIR PUKHURI, ASSAM"/>
        <s v="RAJAPUKHURI AT GAURIPUR, ASSAM"/>
        <s v="BASKANDI POND INSIDE THE BASKANDI MADRASA, BASKANDI, ASSAM"/>
        <s v="SIVASAGAR TANK (BORPUKHURI) NEAR SIVADOL, ASSAM"/>
        <s v="HORDAI PUKHURI, CHARAIDEW, ASSAM"/>
        <s v="GALA BEEL AT DERGAON, ASSAM"/>
        <s v="BORPUKHURI AT SONARI"/>
        <s v="JORPUKHURI AT UZANBAZAR (UGRATALA TEMPLE)"/>
        <s v="POND WATER FROM RAMKRISHNA MISSION AT HAILAKANDI"/>
        <s v="*GOYSAGAR TANK, SIBSAGAR, ASSAM"/>
        <s v="KAWAR LAKE, BEGUSARAI, BIHAR"/>
        <s v="MOTI JHEEL AT MOTIHARII, BIHAR"/>
        <s v="TIGHI TALAB AT GAYA, BIHAR"/>
        <s v="SURAJ KUND AT GAYA, BIHAR"/>
        <s v="SUKHNA LAKE, CHANDIGARH"/>
        <s v="HITKASA TAILING DAM, RAJHARA, CHHATISGARH."/>
        <s v="NEHRU NAGAR TALAB, BHILAI, CHHATISGARH."/>
        <s v="SALAULIM LAKE AT SALAULIM - SANGUEM, GOA"/>
        <s v="MAYEM LAKE, BICHOLIM"/>
        <s v="ANJUNEM LAKE"/>
        <s v="RUMDER LAKE"/>
        <s v="CARAMBOLIM LAKE"/>
        <s v="RAIA LAKE"/>
        <s v="SAIPEM LAKE"/>
        <s v="CURTORIM LAKE"/>
        <s v="KANKORIA LAKE AT AHMEDABAD, NR. BALVATIKA, GUJARAT"/>
        <s v="CHANDOLA LAKE AT AHMEDABAD, GUJARAT"/>
        <s v="AJWAH LAKE AT SRI SAYAJI SABVAR, BARODA, GUJARAT"/>
        <s v="SURSAGAR LAKE AT BARODA, GUJARAT"/>
        <s v="NALSAROVAR LAKE (SANAND), DIST.AHMEDABAD"/>
        <s v="BINDUSAROVAR, SIDDHPUR (DIST.PATAN)"/>
        <s v="LAKHOTA TALAV, JAMNAGAR"/>
        <s v="NARSIMEHTA TALAV- JUNAGADH"/>
        <s v="CITY LAKE OF NADIAD"/>
        <s v="RANJITNAGAR TALAV (HALOL), PANCHMAHALS"/>
        <s v="DHAROI DAM, DIST. MEHSANA."/>
        <s v="ANKLESHWAR RESERVOIR AT GIDC ANKLESHWAR AT VALIA ROAD."/>
        <s v="MOTICHER LAKE NEAR KAKARPAR ATOMIC POWER STATION, DIST. SURAT."/>
        <s v="KUWADAVA LAKE, VILL. KUWADAVA, DIST. RAJKOT."/>
        <s v="MACHHU-II DAM, RAFLESHWAR, MORBI, RAJKOT"/>
        <s v="GOMTI LAKE, OPP, RANCHODAJI TEMPLE, DAKOR, KHEDA"/>
        <s v="HAMISAR TALAV, BHUJ"/>
        <s v="MOONSAR LAKE OF VIRAMGAM"/>
        <s v="MALAV TALAV, DHOLKA"/>
        <s v="VHERAIMATA TALAV AT ANAND"/>
        <s v="OLPAD, VILLAGE POND:OLPAD, SURAT"/>
        <s v="DHUDHIA TALAV AT NAVSARI, DIST. NAVSARI."/>
        <s v="THOL TANK (KALOL) (DIST. MEHASANA)"/>
        <s v="BRAHMSAROVAR LAKE AT KURUKSHETRA, HARYANA"/>
        <s v="GOBINDSAGAR LAKE AT BILASPUR, H.P."/>
        <s v="PONGDAM LAKE AT PONG VILLAGE, H.P."/>
        <s v="RENUKA LAKE , 35 KM FROM PATNA SAHIB NORTH , H.P"/>
        <s v="RIWALSAR LAKE"/>
        <s v="KHAZIAR LAKE"/>
        <s v="DAL LAKE AT SRINAGAR, J&amp;K"/>
        <s v="MID POINT(MANSAR LAKE), J&amp;K"/>
        <s v="POINT OF DISCHARGE OF WASTE WATER FROM DIFFERENT ESTABLISHMENTS NEAR NAG TEMPLE, J&amp;K"/>
        <s v="MID POINT(SURINSAR LAKE), J&amp;K"/>
        <s v="POINT OF DISCHARGE OF WASTE WATER FROM DIFFERENT ESTABLISHMENTS , J&amp;K"/>
        <s v="DAL LAKE AT DALGATE"/>
        <s v="DAL LAKE AT CHAIRCHINARI"/>
        <s v="DAL LAKE NEAR NISHAT LAM"/>
        <s v="DAL LAKE AT ABIKARPORA"/>
        <s v="DAL LAKE AT ENTRY POINT OF TALIBAL NALLAH"/>
        <s v="DAL LAKE AT HABAK"/>
        <s v="DAL LAKE AT HAZRATBAL"/>
        <s v="DAL LAKE AT DHOBIGHAT"/>
        <s v="DAL LAKE AT SONALANK"/>
        <s v="DAL LAKE AT NISHAT, WATER INTAKE POINT OF NISHAT WATER TREATMENT PLANT"/>
        <s v="DAL LAKE AT NIGEEN, WATER INTAKE PT OF POKHRIBAL WATER TREATMENT PLANT"/>
        <s v="WULAR LAKE AT NINGLI NALLAH"/>
        <s v="WULAR LAKE AT WATLAB"/>
        <s v="WULAR LAKE ATKANIBATH"/>
        <s v="WULAR LAKE AT ENTRY PT OF ERIN NALLAH"/>
        <s v="TOP CHACHI LAKE"/>
        <s v="DIMNA LAKE, DIMNA"/>
        <s v="SHIV GANGA POND, DEOGHAR"/>
        <s v="ULSOOR LAKE TRAINING CENTRE OF FISH BREEDING, KARNATAKA"/>
        <s v="HEBALLA VALLEY LAKE AT D-S ROAD BRIDGE NR. MANDYA, KARNATAKA"/>
        <s v="HEBBAL LAKE"/>
        <s v="KUKKARAHALLI LAKE"/>
        <s v="DALAVAI LAKE"/>
        <s v="YENNEHOLE LAKE"/>
        <s v="LIMBHABUDI LAKE"/>
        <s v="SHETTYKERE LAKE"/>
        <s v="KEMPAMBUDHI LAKE"/>
        <s v="YEDIYUR LAKE"/>
        <s v="KARIHOBANAHALLI LAKE"/>
        <s v="BELLANDUR LAKE"/>
        <s v="VARTHUR LAKE"/>
        <s v="TUBRAHALLI LAKE"/>
        <s v="KAIKONDANAHALLI LAKE"/>
        <s v="AGARAM LAKE"/>
        <s v="GOTTEGRE LAKE"/>
        <s v="PUTTENAHALLI LAKE (S)"/>
        <s v="ARAKERE LAKE"/>
        <s v="KALENA AGRAHARA LAKE"/>
        <s v="HULIMAVU LAKE"/>
        <s v="SINGASANDRA LAKE"/>
        <s v="PARAPPANA AGRAHARA LAKE"/>
        <s v="HARALAKUNTE LAKE"/>
        <s v="SOMASUNDRA PALYA LAKE"/>
        <s v="PUTTENAHALLI  LAKE"/>
        <s v="JAKKUR LAKE"/>
        <s v="MULBHAGAL LAKE"/>
        <s v="DEVARAYASAMUDRA LAKE"/>
        <s v="NARASAPURA LAKE"/>
        <s v="HULEDANAHALLI LAKE"/>
        <s v="BUGUDANAHALLI LAKE"/>
        <s v="HULLIGE TANK"/>
        <s v="MAVENAKERE"/>
        <s v="HUNDIKERE (KOPPAL)"/>
        <s v="PILIKULA TANK"/>
        <s v="KARANJIKERE"/>
        <s v="MADIWALA  TANK"/>
        <s v="LALBAGH TANK"/>
        <s v="SANKEY TANK"/>
        <s v="BYRASANDRA TANK"/>
        <s v="HESARAGHATTA TANK"/>
        <s v="HEROHALLI TANK"/>
        <s v="MADAVARA TANK"/>
        <s v="SHIVAPURA TANK"/>
        <s v="VENGAIHNAKERE"/>
        <s v="DODDANAKUNDI TANK"/>
        <s v="YELLAMALLAPPA TANK"/>
        <s v="DASARAHALLI TANK"/>
        <s v="BEGUR TANK"/>
        <s v="NAGAVARA TANK"/>
        <s v="ALLASANDRA TANK"/>
        <s v="YELAHANKA TANK"/>
        <s v="VEERAPURA TANK"/>
        <s v="DEVARAKERE TANK"/>
        <s v="MALATHAHALLI TANK"/>
        <s v="BYRAMANGALA TANK"/>
        <s v="ANNAYAPPA TANK"/>
        <s v="KENGERI TANK"/>
        <s v="UTTARAHALLI  DORAIKERE"/>
        <s v="DHOREKERE"/>
        <s v="BEENNIGANAHALLI TANK"/>
        <s v="MYDALA"/>
        <s v="MELEKOTE"/>
        <s v="BHEEMSANDRA TANK"/>
        <s v="DODDAKERE TANK"/>
        <s v="GOTTIGERE LAKE"/>
        <s v="MATHANA KERE"/>
        <s v="HUNASINA KERE"/>
        <s v="KOKKANAGHATTADODDAKERE"/>
        <s v="SODHARAHALLIKERE"/>
        <s v="SHELERAMANAHALLIKERE"/>
        <s v="SHARANABAWESHWARA KERE"/>
        <s v="BHUTANALA LAKE"/>
        <s v="KILLA LAKE"/>
        <s v="ANGOL MI TANL"/>
        <s v="KAKATI  POND"/>
        <s v="HEREKERE"/>
        <s v="KELEGERE"/>
        <s v="NAVALOORU LAKE"/>
        <s v="NIRASAGARAKERE"/>
        <s v="NUGGIKERE"/>
        <s v="SUDANAKERE"/>
        <s v="SOMESHWARAKERE"/>
        <s v="UNAKALKERE"/>
        <s v="VIMANABHUTHIKERE"/>
        <s v="KUNDUVADAKERE"/>
        <s v="BHATHIKERE"/>
        <s v="SHANTHISAGARKERE"/>
        <s v="KONDAGGIKERE"/>
        <s v="AIANAKERE"/>
        <s v="MATTADAKERE"/>
        <s v="ORUVATHILKOTTA LAKE, KERALA"/>
        <s v="SASTHAMCOTTA LAKE, KERALA"/>
        <s v="ASHTHAMUDI LAKE AT QUILON, KERALA"/>
        <s v="PARAVUR, KERALA"/>
        <s v="KOCHI (OIL TANKER JETTY), KERALA"/>
        <s v="THEKKADY, KERALA"/>
        <s v="KODUNGALLOOR, KERALA"/>
        <s v="KAYAMKULAM, KERALA"/>
        <s v="ALAPPUZHA, KERALA"/>
        <s v="POOKOTE, KERALA"/>
        <s v="LAKE VEMBANADU AT PATHIRAMANAL (ALAPPUZHA)"/>
        <s v="PAZHASSI RESERVOIR (KANNUR)"/>
        <s v="RSVR AT MALAMPUZHA"/>
        <s v="RSVR AT BHOOTHATHANKETU"/>
        <s v="RSVR AT EDAMALAYAR"/>
        <s v="VELLAYANI LAKE AT VANDITHADOM, THIRUVANANTHAPURAM"/>
        <s v="POND AT (PADMANABHA) SREE PADMANABHA SWAMY TEMPLE (TVPM)"/>
        <s v="MANANCHIRA POND AT KOZHEKODE"/>
        <s v="POND NEAR JUMA MASJID, LAKSHAWDEEP"/>
        <s v="UPPER LAKE AT BHOPAL (INTAKE POINT), M.P."/>
        <s v="LOWER LAKE AT BHOPAL OUTLET M.P."/>
        <s v="MULTAI TANK LAKE AT VILLA. KHARI ON BETUL-AMRAVATI ROAD M.P."/>
        <s v="KHANDARI RESERVOIR WATER OFF TAKE POINT"/>
        <s v="PERIAT TANK JABALPUR"/>
        <s v="MADHAV LAKE, SHIVPURI"/>
        <s v="YASHWANT SAGAR AT INDORE"/>
        <s v="BILAWALI TALAB AT INDORE"/>
        <s v="SIRPUR TALAB AT INDORE"/>
        <s v="NAGCHUN TALAB AT KHANDWA"/>
        <s v="GOVINDGARH TANK"/>
        <s v="SHAHPURA LAKE AT WEIR NEAR AYUSHMAN HOSPITAL, BHOPAL"/>
        <s v="UPPER LAKE AT YATCH CLUB"/>
        <s v="UPPER LAKE AT KARBALA CLUB"/>
        <s v="UPPER LAKE AT BAIRAGARH CLUB"/>
        <s v="KERWA DAM NEAR REST HOUSE, BPL"/>
        <s v="JANUNIA TALAB NEAR W-S"/>
        <s v="KALISINDH RESERVOIR AT SARANGPUR, RAJGARH"/>
        <s v="CHORAL DAM NEAR INDORE"/>
        <s v="MITHA TALAB, DEWAS"/>
        <s v="POND WATER AT LAKODA"/>
        <s v="HANUMANTAL JABALPUR"/>
        <s v="RANITAL TALAB, JABALPUR"/>
        <s v="MOTI TALAB AT BALAGHAT"/>
        <s v="PIPLIYA PALA TALAB, INDORE"/>
        <s v="RANI TALAB, REWA"/>
        <s v="RIHAND RESRVOIR, SINGRAULI"/>
        <s v="GOKALPUR TALAB, DIST JABALPUR"/>
        <s v="DAL SAGAR TALAB, DIST SEONI"/>
        <s v="SITAPAT TALAB DHAR"/>
        <s v="BAGDOON TALAB PITHAMPUR"/>
        <s v="LOKTAK LAKE AT THANA, MANIPUR"/>
        <s v="LOKTAK LAKE AT BISHNUPUR, MANIPUR"/>
        <s v="SENDRA (LOKTAK LAKE), MANIPUR"/>
        <s v="KARANG ISLAND(LOKTAK LAKE), MANIPUR"/>
        <s v="PUMLEN LAKE AT TOKPACHING, DISTT. THOUBAL, MANIPUR"/>
        <s v="PUKHRI AT LANGMEIDONG, DISTT. THOUBAL, MANIPUR"/>
        <s v="LAMJAO PUKHURI AT ACHOUBA, DISTT. THOUBAL, MANIPUR"/>
        <s v="HIRANMEI PUKHURI AT THOUBAL, MANIPUR"/>
        <s v="LANGMEIDONG PUKHURI AT THOUBAL, MANIPUR"/>
        <s v="POND AT LALAMBUNG, IMPHAL WEST, MANIPUR"/>
        <s v="LILONG PUKHURI AT IMPHAL WEST, MANIPUR"/>
        <s v="POND AT NGAIRANGBAM, IMPHAL WEST, MANIPUR"/>
        <s v="POND AT MOIDANGPOK, IMPHAL WEST, MANIPUR"/>
        <s v="POND AT MAIBAM LOKPACHING, IMPHAL WEST, MANIPUR"/>
        <s v="POND AT KAKWA BAZAR, IMPHAL WEST, MANIPUR"/>
        <s v="CHANAM PUKHURI, IMPHAL WEST, MANIPUR"/>
        <s v="NINGTHEM PUKHURI, IMPHAL EAST, MANIPUR"/>
        <s v="POND AT KONGBA BAZAR, IMPHAL EAST, MANIPUR"/>
        <s v="UMIAM LAKE AT BARAPANI, MEGHALAYA"/>
        <s v="WARD LAKE AT SHILONG EAST, KHASI HILL DT., MEGHALAYA"/>
        <s v="THADLASKEIN LAKE, MEGHALAYA"/>
        <s v="UMIAM LAKE AT OUTFALL OF UMIAM RIVER INTO LAKE, RI- BHOI"/>
        <s v="UMIAM LAKE AT MIDDLE POINT, RI- BHOI"/>
        <s v="UMIAM LAKE ATNEAR UNITED CHRISTIAN COLLEGE, RI- BHOI"/>
        <s v="TASEK LAKE AT SONGSAK (NAPHAK), EAST GARO HILLS"/>
        <s v="TAMDIL LAKE, SAITUAL"/>
        <s v="LAWBUAI FISHPOND"/>
        <s v="POND NEAR THERMAL POWER PLANT, BAIRABI"/>
        <s v="PHE RESERVOIR, HELIPAD, NEW SAIHA"/>
        <s v="PUDUMPUKHURI, DIMAPUR, NAGALAND"/>
        <s v="BANGLA FISHERY, DIMAPUR, NAGALAND"/>
        <s v="CHILKA LAKE (RAMSAR SITE)"/>
        <s v="ANSHUPA"/>
        <s v="CHILKA AT RAMBHA"/>
        <s v="TAMPADA LAKE AT CHHATRAPUR"/>
        <s v="ANSHUPA AT SUBARANAPUR"/>
        <s v="ANSHUPA AT BISHNUPUR"/>
        <s v="ANSHUPA AT SARAANDAGARH"/>
        <s v="BINDUSAGAR ( RELIGIOUS POND OF BHUBANESWAR CITY)"/>
        <s v="INDRADYUMNA TANK ( RILIGIOUS POND OF PURI CITY)"/>
        <s v="SWETAGANGA ( RILIGIOUS POND OF PURI CITY)"/>
        <s v="PARVATI SAGAR ( RILIGIOUS POND OF PURI CITY)"/>
        <s v="JAGANNATH SAGAR POND OF JEYPORE"/>
        <s v="RANIGUDA POND"/>
        <s v="OSTERI LAKE, PONDICHERRY"/>
        <s v="BAHOUR LAKE, PONDICHERRY"/>
        <s v="HARIKE LAKE AT HARIKE VILLAGE, PUNJAB"/>
        <s v="HARIKE LAKE D-S FROM CANAL, PUNJAB"/>
        <s v="RANJIT SAGAR RESERVOIR, PUNJAB"/>
        <s v="PICHOLA LAKE AT UDAIPUR (WATER INTAKE POINT), RAJASTHAN"/>
        <s v="UDAISAGAR LAKE AT UDAIPUR (INTAKE PT.) RAJASTHAN"/>
        <s v="PUSHKAR LAKE, RAJASTHAN"/>
        <s v="FATEH SAGAR LAKE AT UDAIPUR INTAKE POINT OF PHED, RAJASTHAN"/>
        <s v="KAYALANA JHEEL JODHPUR, RAJASTHAN"/>
        <s v="NAKKI LAKE, MT. ABU, RAJASTHAN"/>
        <s v="LAKE JET SAGAR, BUNDI, RAJASTHAN"/>
        <s v="JAISAMAND LAKE, ALWAR, RAJASTHAN"/>
        <s v="LAKE SILISERH, ALWAR, RAJASTHAN"/>
        <s v="LAKE RAJSAMAND, RAJSAMAND- POINT NO. 1, RAJSAMAND, RAJASTHAN"/>
        <s v="LAKE RAJSAMAND, RAJSAMAND- POINT NO. 2, RAJSAMAND, RAJASTHAN"/>
        <s v="GAPE- SAGAR LAKE, DUNGARPUR, RAJASTHAN"/>
        <s v="LAKE JAISAMAND, SALUMBER, UDAIPUR, POINT NO. 1, RAJASTHAN"/>
        <s v="LAKE JAISAMAND, SALUMBER, UDAIPUR, POINT NO. 2, RAJASTHAN"/>
        <s v="LODHA TALAB, BANSWARA- DUNGARPUR ROAD, BANSWARA, RAJASTHAN"/>
        <s v="JALMAHAL, JAIPUR, RAJASTHAN"/>
        <s v="KODAI KANAL LAKE, TAMILNADU"/>
        <s v="UDHAGAMADALEM LAKE (OOTY), TAMILNADU"/>
        <s v="YERCAUD LAKE, SALEM, TAMILNADU"/>
        <s v="VEERANAM LAKE AT CUDDALORE, TAMILNADU"/>
        <s v="POONDI LAKE AT THIRUVALLUR, TAMILNADU"/>
        <s v="REDD HILLS AT THIRUVALLUR, TAMILNADU"/>
        <s v="PORUR LAKE AT THIRUVALLUR, TAMILNADU"/>
        <s v="PULICATE LAKE AT THIRUVALLUR, TAMILNADU"/>
        <s v="HUSSAIN SAGAR LAKE, BUDAMERU"/>
        <s v="SAROONAGAR , RANGA REDDY DIST."/>
        <s v="HIMAYAT SAGAR LAKE , R.R.DIST."/>
        <s v="LAXMINARAYANA CHEVURU AT EDULABAD, RANGAREDDY,"/>
        <s v="MIRALAM LAKE NEAR ZOO PARK, RANGAREDDY"/>
        <s v="NOOR MD. KUNTA, KATTEDAN, RANGAREDDY,"/>
        <s v="RAMAPPA LAKE, WARANGAL"/>
        <s v="SHAMEERPET LAKE, SHAMEERPET, RANGA REDDY"/>
        <s v="FOX SAGAR, JEEDIMETLA, RANGA REDDY"/>
        <s v="LANGARHOUSE LAKE, HYDERABAD"/>
        <s v="SAFILGUDA LAKE, RANGA REDDY"/>
        <s v="HASMATHPET LAKE, HASMATHPET, RANGA REDDY,"/>
        <s v="BANJARA LAKE, BANJARA HILLS, RANGA REDDY,"/>
        <s v="NALLA CHEVURU, RANGAREDDY"/>
        <s v="SAI CHEVURU, NEAR TANNERY INDUSTRIES, DESAIPET, WARANGAL"/>
        <s v="BHADRAKALI CHEVURU, BHADRAKALI TEMPLE, WARANGAL"/>
        <s v="ASANI KUNTA, KAJIPALLY, MEDAK"/>
        <s v="DURGAM CHEVURU"/>
        <s v="PEDDA CHEVURU"/>
        <s v="RANGADHAMUNI CHERUVU, RANGA REDDY"/>
        <s v="AMBER CHERUVU, KUKATPALLY, RANGA REDDY"/>
        <s v="KAPRA CHERUVU, KAPRA, RANGA REDDY"/>
        <s v="PRAGATHINAGAR CHERUVU, KUKATPALLY, RANGA REDDY"/>
        <s v="DHARMASAGAR TANK NEAR WARANGAL"/>
        <s v="BIBINAGAR TANK,"/>
        <s v="GANDIGUDEM , MEDAK DISTRICT"/>
        <s v="KISTAREDDYPET TANK , MEDAK DIST"/>
        <s v="PREMAJIPET TANK, KATTEDAN, RANGAREDDY"/>
        <s v="KAJIPALLY TANK, KAJIPALLY, MEDAK"/>
        <s v="MALLAPUR TANK"/>
        <s v="WADDEPALLY TANK, KAZIPET, WARANGAL"/>
        <s v="CHINNA WADDEPALLY TANK, WARANGAL"/>
        <s v="SAKI TANK, PATANCHERU, RANGA REDDY"/>
        <s v="LAXMI NARAYAN BARI PALACE COMPOUND, TRIPURA"/>
        <s v="RUDRASAGAR, SONUMURA, TRIPURA"/>
        <s v="DHAMBUR LAKE, DHALAI"/>
        <s v="SHIPAHIJALA POND, WEST TRIPURA"/>
        <s v="BRAMAKUNDA POND, WEST TRIPURA"/>
        <s v="KALYANSAGAR AT MATARBARI, SOUTH TRIPURA"/>
        <s v="MAHADEB DIGHI, SOUTH TRIPURA"/>
        <s v="JAGANNATH DIGHI, SOUTH TRIPURA"/>
        <s v="RAMGARH LAKE, U.P."/>
        <s v="SAMARPUR JHEEL, RAEBARELI"/>
        <s v="MAAHIL POND, URAI TEHSIL, JALAUN"/>
        <s v="LAXMI POND, JHANSI"/>
        <s v="NAINI LAKE AT NAINITAL (WATER INTAKE POINT)"/>
        <s v="BHEEMTAL LAKE"/>
        <s v="RABINDRASAROVAR NATIONAL LAKE, CALCUTTA, WEST BENGAL"/>
        <s v="HATISHALA GHAT ON DUDHPUKUR AT TARAKESHWAR"/>
        <s v="MAINH GHAT ON DUDHPUKUR AT TARAKESHWAR"/>
        <s v="HANUMAN GHAT ON DUDHPUKUR AT TARAKESHWAR"/>
        <s v="KOCHBIHAR LAKE (SAGAR DIGHI)"/>
        <s v="MIRIKH LAKE"/>
        <s v="WATER RESERVIOR AT DELO"/>
        <s v="SINCHAL LAKE FOR DARJEELING"/>
        <s v="BELBONI LAKE NEAR BARJORA"/>
        <s v="SAHEBBANDH AT PURULIA"/>
        <s v="PULICATE LAKE , NELLORE DIST., A.P"/>
        <s v="KONDACHARLAAAVA LAKE, PARAWADA PHARMA CITY, VISHA"/>
        <s v="ELANGABEEL SYSTEM POND (CONNECTED TO R. KOLANG)"/>
        <s v="SUBHAGYA KUNDA POND KAMAKHYA TEMPLE, GUWAHATI, ASS"/>
        <s v="DEEPAR BEEL AT BORAGAON NEAR IASST, GUWAHATI, ASSA"/>
        <s v="BISHNU PUSKAR PUKHURI OF HAYAGRIB MADHAB TEMPLE"/>
        <s v="BASKANDI POND INSIDE THE BASKANDI MADRASA, BASKAND"/>
        <s v="NETAI PUKHURI AT NETAI PUKHURI"/>
        <s v="KAWAR LAKE BEGUSARAI"/>
        <s v="SIKANDARPUR, MUZAFFARPUR"/>
        <s v="SANJAY LAKE, DELHI"/>
        <s v="BHALSWA LAKE, DELHI"/>
        <s v="SULTANPUR LAKE, DELHI"/>
        <s v="LAKE NEAR IIT FLYOVER, DELHI"/>
        <s v="SALAULIM LAKE AT SALAULIM  SANGUEM, GOA"/>
        <s v="NARSIMEHTA TALAV JUNAGADH"/>
        <s v="ANKLESHWAR RESERVOIR AT GIDC ANKLESHWAR AT VALIA R"/>
        <s v="MOTICHER LAKE NEAR KAKARPAR ATOMIC POWER STATION,"/>
        <s v="MACHHUII DAM, RAFLESHWAR, MORBI, RAJKOT"/>
        <s v="SOHNA LAKE"/>
        <s v="POINT OF DISCHARGE OF WASTE WATER FROM DIFFERENT E"/>
        <s v="DAL LAKE AT NISHAT, WATER INTAKE POINT OF NISHAT W"/>
        <s v="DAL LAKE AT NIGEEN, WATER INTAKE PT OF POKHRIBAL W"/>
        <s v="ASHAIBAGH BRIDGE"/>
        <s v="NAYADYAR"/>
        <s v="JOGILANKER"/>
        <s v="AT SINDH INFLOW"/>
        <s v="CENTRAL SITE"/>
        <s v="AT SANGAM"/>
        <s v="NEAR SKIMS"/>
        <s v="JENAB SAHAB SOURA"/>
        <s v="HAZARIBAGH MEETHAJHIL"/>
        <s v="ULSOOR LAKE TRAINING CENTRE OF FISH BREEDING, KARN"/>
        <s v="HEBALLA VALLEY LAKE AT D/S ROAD BRIDGE NR. MANDYA,"/>
        <s v="PUTTENAHALLI LAKE"/>
        <s v="AMRUTHAHALLI LAKE"/>
        <s v="GANGONDANA HALLI LAKE, BENGALURU NORTH"/>
        <s v="CHIKKABANVARA LAKE, CHIKKABANWARA, BENGALURU NORTH"/>
        <s v="ANDHRAHALLI LAKE, ANDHRAHALLI, BENGALURU"/>
        <s v="KACHOHALLI LAKE, KACHOHALLI, BENGALURU NORTH"/>
        <s v="MADIWALA TANK"/>
        <s v="UTTARAHALLI DORAIKERE"/>
        <s v="KAACHACHALLI KOPPALUKERE"/>
        <s v="JOLADAKATTE"/>
        <s v="BASAVANAHALLIKERE"/>
        <s v="LINGAPPANAKATTE"/>
        <s v="GANIGARAHOSAHALLIKERE"/>
        <s v="SATHENAHALLIDODDAKERE"/>
        <s v="HAINARAKATTE"/>
        <s v="HANUMANTHAPURAKATTE"/>
        <s v="SANKALAPURAKERE"/>
        <s v="HAVALIKERE"/>
        <s v="B KALEHALLIKERE"/>
        <s v="KAKATI POND"/>
        <s v="MULTAI TANK LAKE AT VILLA. KHARI ON BETULAMRAVATI"/>
        <s v="SHAHPURA LAKE AT WEIR NEAR AYUSHMAN HOSPITAL, BHOP"/>
        <s v="JANUNIA TALAB NEAR W/S"/>
        <s v="WARD LAKE AT SHILONG EAST, KHASI HILL DT., MEGHALA"/>
        <s v="UMIAM LAKE AT OUTFALL OF UMIAM RIVER INTO LAKE, RI"/>
        <s v="UMIAM LAKE AT MIDDLE POINT, RI BHOI"/>
        <s v="UMIAM LAKE ATNEAR UNITED CHRISTIAN COLLEGE, RI BH"/>
        <s v="NARENDRA POKHARI ( RILIGIOUS POND OF PURI CITY)"/>
        <s v="MARKANDA POKHARI ( RILIGIOUS POND OF PURI CITY)"/>
        <s v="HARIKE LAKE D/S FROM CANAL, PUNJAB"/>
        <s v="PICHOLA LAKE AT UDAIPUR (WATER INTAKE POINT), RAJA"/>
        <s v="FATEH SAGAR LAKE AT UDAIPUR INTAKE POINT OF PHED,"/>
        <s v="LAKE RAJSAMAND, RAJSAMAND POINT NO. 1, RAJSAMAND,"/>
        <s v="LAKE RAJSAMAND, RAJSAMAND POINT NO. 2, RAJSAMAND,"/>
        <s v="GAPE SAGAR LAKE, DUNGARPUR, RAJASTHAN"/>
        <s v="LODHA TALAB, BANSWARA DUNGARPUR ROAD, BANSWARA, R"/>
        <s v="BADI KA TALAB, UDAIPUR"/>
        <s v="LAXMINARAYANA CHEVURU AT EDULABAD, RANGAREDDY"/>
        <s v="NOOR MD. KUNTA, KATTEDAN, RANGAREDDY"/>
        <s v="HASMATHPET LAKE, HASMATHPET, RANGA REDDY"/>
        <s v="BANJARA LAKE, BANJARA HILLS, RANGA REDDY"/>
        <s v="NEKNAMPUR LAKE"/>
        <s v="UMDA SAGAR LAKE, SHAMSHABAD"/>
        <s v="LAKE KAMUNI ( SHAMSHABAD LAKE)"/>
        <s v="SAI CHEVURU, NEAR TANNERY INDUSTRIES, DESAIPET, WA"/>
        <s v="BIBINAGAR TANK"/>
        <s v="KISTAREDDYPET TANK , MEDAK DIST."/>
        <s v="KONERU, KONDAGATTU TEMPLE, JAGITIYAL"/>
        <s v="VEMULAWADA TEMPLE KONERU, KARIMNAGAR"/>
        <s v="YADADRI TEMPLE, YADADRI, BORE WELL/ KONERU"/>
        <s v="JOGULAMBA TEMPLE, GADWAL"/>
        <s v="IBRAHIM CHERUVU, RAJENDRA NAGAR"/>
        <s v="KISTAIPALLY CHERUVU, KISTAIPALLY VILLAGE, JINNARAM"/>
        <s v="RAYAM CHERUVU, BONTHAPALLY VILLAGE, JINNARAM MANDA"/>
        <s v="KOMATI CHERUVU, SIDDIPET TOWN, SIDIPET DISTRICT"/>
        <s v="GADDAPOTHARAM CHERUVU, GADDAPOTHARAM VILLAGE, JINN"/>
        <s v="PEDDA CHERUVU (NACHARAM CHERUVU)"/>
        <s v="MULLAKATWA CHERUVU, JI TECH CITY, MADHAPUR,"/>
        <s v="AMEENPUR CHERUVU, AMEENPUR (V &amp; M) SANGAREDDY DIST"/>
        <s v="MAHABOOBSAGAR TANK SANGAREDDY (V &amp; M) SANGAREDDY D"/>
        <s v="MUTHANGI TANK, MUTHANGI (V), PATANCHERU (M) SANGAR"/>
        <s v="CHITKUL TANK, CHITKUL (V) PATANCHERU (M) SANGAREDD"/>
        <s v="LAKADARAM CHERUVU, LAKADARAM (V) PATANCHERU (M) SA"/>
        <s v="ISNAPUR TANK, ISNAPUR (V) PATANCHERU 9M) SANGAREDD"/>
        <s v="YERDANOOR TANK, YERDANOOR (V) SANGAREDDY DISTRICT"/>
        <s v="MALLEPALLY TANK MALLEPALLY (V) KONDAPUR (M) SANGAR"/>
        <s v="MUCHARLA NAGARAM CHERUVU, WARANGAL"/>
        <s v="KOTI CHERUVU, HANAMKONDA, WARANGAL"/>
        <s v="RANGASAMUDRAM, WARANGAL"/>
        <s v="RUDRARAM TANK, RUDRARAM (V)PATANCHERU (M) SANGARED"/>
        <s v="MBB COLLAGE LAKE"/>
        <s v="DIMASAGAR LAKE"/>
        <s v="LALBAHADUR DIGHI POND"/>
        <s v="DURGABARI POND"/>
        <s v="RADHANAGAR POND"/>
        <s v="CHATURDASH DEBATA BARI POND"/>
        <s v="KATAL DIGHI POND"/>
        <s v="PULICATE LAKE , NELLORE DIST"/>
        <s v="KONDAKARLA-AAVA LAKE, PARAWADA PHARMA CITY, VISHAKHAPATNAM"/>
        <s v="KOLLERU LAKE KOKKIRAYALANKA (V), KAILALUR (M)"/>
        <s v="CHENGAMBAKAM TANK IN SRI CITY SEZ, TIRUPATHI"/>
        <s v="DEEPAR BEEL, ASSAM"/>
        <s v="SON BEEL WATER AT KARIMGANJ"/>
        <s v="KAMALABARI LAKE INSIDE KAMALABARI CHILDREN,S PARK, GELEKY"/>
        <s v="THOWRADOLE PUKHURI, THOWRADOLE G.P. DEMOW BLOCK"/>
        <s v="GOYSAGAR TANK, SIBSAGAR, ASSAM"/>
        <s v="KAWAR LAKE, BEGUSARAI"/>
        <s v="MOTI JHEEL AT MOTIHARII"/>
        <s v="SIKANDRAPUR, MUZAFFARPUR"/>
        <s v="TIGHI TALAB AT GAYA"/>
        <s v="SURAJ KUND AT GAYA"/>
        <s v="HITKASA TAILING DAM, RAJHARA, CHHATISGARH.(DALLI RAJHARA IRON ORE MINES, DALLI RAJHARA)"/>
        <s v="HARWALE WATER FALL"/>
        <s v="KANKORIA LAKE AT AHMEDABAD, NR. BALVATIKA,"/>
        <s v="CHANDOLA LAKE AT AHMEDABAD,"/>
        <s v="AJWAH LAKE AT SRI SAYAJI SABVAR, BARODA,"/>
        <s v="SURSAGAR LAKE AT BARODA,"/>
        <s v="BRAHMSAROVAR LAKE AT KURUKSHETRA"/>
        <s v="KAUSSHALAYA LAKE, PINJORE, PANCHKULA"/>
        <s v="GOBINDSAGAR LAKE AT BILASPUR"/>
        <s v="PONGDAM LAKE AT PONG VILLAGE,"/>
        <s v="RENUKA LAKE , 35 KM FROM PATNA SAHIB NORTH"/>
        <s v="DAL LAKE AT SRINAGAR"/>
        <s v="(MANSAR LAKE AT MID POINT(MANSAR LAKE)"/>
        <s v="MANSAR LAKE POINT OF DISCHARGE OF WASTE WATER FROM DIFFERENT ESTABLISHMENTS NEAR NAG TEMPLE"/>
        <s v="(MANSAR LAKE AT MID POINT(SURINSAR LAKE), J&amp;K"/>
        <s v="SURINSAR LAKE POINT OF DISCHARGE OF WASTE WATER FROM DIFFERENT ESTABLISHMENTS"/>
        <s v="ANCHAR AT SINDH INFLOW"/>
        <s v="NEAR LKIMS"/>
        <s v="SADERKOTE"/>
        <s v="ZALWAN"/>
        <s v="LANKRISH PORA"/>
        <s v="TOP CHANCHI LAKE"/>
        <s v="LOCO TALAB ) PUMPU TALAB), AT- BARMASIA, DHANBAD"/>
        <s v="RANIBANDH TALAB NEAR ISM, DHANBAD"/>
        <s v="ULSOOR LAKE TRAINING CENTRE OF FISH BREEDING,"/>
        <s v="SARAKKI LAKE"/>
        <s v="NELAMANGALA LAKE"/>
        <s v="CHELEKERE LAKE"/>
        <s v="SINGAPURA LAKE"/>
        <s v="NARASIPURA LAKE"/>
        <s v="RACHENAHALLI LAKE"/>
        <s v="ULLALU LAKE"/>
        <s v="SOMPURA LAKE"/>
        <s v="GUBBALAL KERE"/>
        <s v="HOSAKEREHALLI LAKE"/>
        <s v="CHINNAKURCHI KERE"/>
        <s v="MACHOHALLI LAKE"/>
        <s v="DODDABIDARAKALLU LAKE"/>
        <s v="KAMMGONDANAHALLI LAKE"/>
        <s v="KODI SINGASANDRA LAKE"/>
        <s v="JUNGU KERE"/>
        <s v="JAKKSANDRA LAKE"/>
        <s v="SWARANA KUNTE"/>
        <s v="MAVENAKERE TANK"/>
        <s v="HUNDIKERE (KOPPAL) TANK"/>
        <s v="KARANJIKERE TANK"/>
        <s v="KALKERE TANK"/>
        <s v="ANEKAL DODDAKERE TANK"/>
        <s v="DHOREKERE TANK"/>
        <s v="JIGANI TNAK"/>
        <s v="MYDALA TANK"/>
        <s v="MELEKOTE TANK"/>
        <s v="NALLIKATTE KERE TANK"/>
        <s v="KAACHACHALLI KOPPALUKERE TANK"/>
        <s v="KALLAKATTE KERE TANK"/>
        <s v="MATHANA KERE TANK"/>
        <s v="HUNASINA KERE TANK"/>
        <s v="KOKKANAGHATTADODDAKERE TANK"/>
        <s v="KAWSHIKAKERE TANK"/>
        <s v="JOLADAKATTE TANK"/>
        <s v="BASAVANAHALLIKERE TANK"/>
        <s v="LINGAPPANAKATTE TANK"/>
        <s v="GANIGARAHOSAHALLIKERE TANK"/>
        <s v="SATHENAHALLIDODDAKERE TANK"/>
        <s v="SODHARAHALLIKERE TANK"/>
        <s v="SHELERAMANAHALLIKERE TANK"/>
        <s v="HAINARAKATTE TANK"/>
        <s v="HANUMANTHAPURAKATTE TANK"/>
        <s v="SANKALAPURAKERE TANK"/>
        <s v="HAVALIKERE TANK"/>
        <s v="SATHAMANGALAKERE TANK"/>
        <s v="B KALEHALLIKERE TANK"/>
        <s v="THAVENAHALLIKERE TANK"/>
        <s v="SHARANABAWESHWARA KERE TANK"/>
        <s v="ANGOL MI TANK"/>
        <s v="HEREKERE TANK"/>
        <s v="KELEGERE TANK"/>
        <s v="NIRASAGARAKERE TANK"/>
        <s v="NUGGIKERE TANK"/>
        <s v="SUDANAKERE TANK"/>
        <s v="SOMESHWARAKERE TANK"/>
        <s v="UNAKALKERE TANK"/>
        <s v="VIMANABHUTHIKERE TANK"/>
        <s v="KUNDUVADAKERE TANK"/>
        <s v="BHATHIKERE TANK"/>
        <s v="SHANTHISAGARKERE TANK"/>
        <s v="KONDAGGIKERE TANK"/>
        <s v="AIANAKERE TANK"/>
        <s v="MATTADAKERE TANK"/>
        <s v="MANCHALAPUR TANK, MANCHALAPUR, RAICHUR TQ &amp; DIST"/>
        <s v="SANAVALLI DAM, MUNGOD"/>
        <s v="MANCHANABALE DAM"/>
        <s v="RAMAMMANA KERE"/>
        <s v="MADHURE TANK"/>
        <s v="KAMMASANDRA TANK"/>
        <s v="RAYASANDRA LAKE"/>
        <s v="CHANDAPURA LAKE"/>
        <s v="VEMBANAD LAKE,KOCHI (OIL TANKER JETTY), KERALA"/>
        <s v="PERIYAR LAKE AT THEKKADY, KERALA"/>
        <s v="LAKE VEMBANAD AT PATHIRAMANAL (ALAPPUZHA)"/>
        <s v="POND NEAR JUMA MASJID"/>
        <s v="POND C/O MOHIDHEEN PALLI"/>
        <s v="POND NEAR KULAPPINAKKAL"/>
        <s v="MULTAI TANK LAKE AT VILLA. KHARI ON BETUL-AMRAVATI ROAD M.P(.RIVER TAPTI NEAR AMARAWATI, ROAD BRIDGE AT VILLAGE KHEDA)"/>
        <s v="GOVINDGARH LAKE"/>
        <s v="KANHARGAON STOP DAM WATER SUPPLY INTAKE OF CHHINDWARA TOWN"/>
        <s v="SUPTAL JABALPUR"/>
        <s v="GANGA SAGAR JABALPUR"/>
        <s v="KOPTAL LAKE AT WATER SUPPLY INTAKE POINT CHHATARPUR"/>
        <s v="BAGDOON TALAB PITHAMPUR SANJAY JALASHAY PITHAMPUR"/>
        <s v="PERIAT TANK NEAR WSS INTAKE POINT JABALPUR"/>
        <s v="LOKTAK LAKE AT THANA"/>
        <s v="LOKTAK LAKE AT BISHNUPUR"/>
        <s v="LOKTAK LAKE AT SENDRA"/>
        <s v="LOKTAK LAKE AT KARANG ISLAND"/>
        <s v="PUMLEN LAKE AT TOKPACHING"/>
        <s v="PUKHRI AT LANGMEIDONG"/>
        <s v="LAMJAO PUKHURI AT ACHOUBA"/>
        <s v="HIRANMEI PUKHURI AT THOUBAL"/>
        <s v="LANGMEIDONG PUKHURI AT THOUBAL"/>
        <s v="POND AT LALAMBUNG"/>
        <s v="LILONG PUKHURI"/>
        <s v="POND AT NGAIRANGBAM"/>
        <s v="POND AT MOIDANGPOK"/>
        <s v="POND AT MAIBAM LOKPACHING"/>
        <s v="POND AT KAKWA BAZAR"/>
        <s v="CHANAM PUKHURI"/>
        <s v="NINGTHEM PUKHURI"/>
        <s v="POND AT KONGBA BAZAR"/>
        <s v="UMIAM LAKE AT BARAPANI"/>
        <s v="WARD'S LAKE AT SHILLONG"/>
        <s v="THADLASKEIN LAKE, JOWAI"/>
        <s v="UMIAM LAKE AT OUTFALL OF UMIAM RIVER INTO LAKE"/>
        <s v="UMIAM LAKE AT MIDDLE POINT"/>
        <s v="UMIAM LAKE ATNEAR UNITED CHRISTIAN COLLEGE"/>
        <s v="TASEK LAKE AT SONGSAK (NAPHAK),"/>
        <s v="PUDUMPUKHURI, DIMAPUR"/>
        <s v="BANGLA FISHERY, DIMAPUR"/>
        <s v="CHILKA LAKE AT SATAPADA (RAMSAR SITE)"/>
        <s v="ANSHUPA LAKE KADALIBARI"/>
        <s v="ANSHUPA AT SARANDAGARH"/>
        <s v="BINDUSAGAR ( RELIGIOUS POND OF BHUBANESWAR CITY) (NORTH) (LINGRAJ TEMPLE)"/>
        <s v="OUSTERI LAKE"/>
        <s v="BAHOUR LAKE"/>
        <s v="KANAGAN LAKE"/>
        <s v="JET SAGAR LAKE, BUNDI, RAJASTHAN"/>
        <s v="SILISERH LAKE, ALWAR, RAJASTHAN"/>
        <s v="RAJSAMAND LAKE , RAJSAMAND- POINT NO. 1, RAJSAMAND, RAJASTHAN"/>
        <s v="RAJSAMAND LAKE , RAJSAMAND- POINT NO. 2, RAJSAMAND, RAJASTHAN"/>
        <s v="JAISAMAND LAKE, SALUMBER, UDAIPUR, POINT NO. 1, RAJASTHAN"/>
        <s v="JAISAMAND LAKE, SALUMBER, UDAIPUR, POINT NO. 2, RAJASTHAN"/>
        <s v="NELA TALAB, SECTOR-14 HIRAN MARG, UDAIPUR"/>
        <s v="OVER HEAD TANK AT TIRUR VILLAGE, TIRUVALLUR TALUK, TIRUVALLUR PANCHAYAT UN"/>
        <s v="SAROORNAGAR , RANGA REDDY DIST."/>
        <s v="LAXMINARAYANA CHERUVU AT EDULABAD, RANGAREDDY"/>
        <s v="SURRAM CHERUVU (PALLE CHERUVU), BANDLAGUDA (V), BANDLAGUDA (NEW MANDAL)"/>
        <s v="CHINNARAYAN CHERUVU, ALWAL (V)"/>
        <s v="PEDDA CHERUVU, GANGARAM (V) SERLINGAMPALLY (NEW MANDAL)"/>
        <s v="MEDI KUNTA (WIPRO LAKE), NANAKRAMGUDA"/>
        <s v="MEEDI KUNTA (BK ENCLAVE LAKE), MAQTA MAHBOOBPET, (MADEENAGUDA)"/>
        <s v="MEEDI KUNTA, HAFEEZPET (V)"/>
        <s v="BANDA CHERUVU, MALKAJIGIRI (V), MALKAJIGIRI (NEW MANDAL)"/>
        <s v="PHAKAL CHERUVU, NARSAMPET"/>
        <s v="BANDAM CHERUVU, HANAMKONDA"/>
        <s v="PEDDA CHERUVU, MADIKONDA"/>
        <s v="CAMPUS LAKE, ICRISAT"/>
        <s v="SURISIGAL LAKE ICRISAT"/>
        <s v="ICRISAT LAKE, ICRISAT"/>
        <s v="RED LAKE, ICRISAT"/>
        <s v="NARINJA LAKE"/>
        <s v="BANJARA KUNTA (SINGADI KUNTA(, SHAIKPET"/>
        <s v="NAGOLE CHERUVU, UPPAL (V)"/>
        <s v="RAMANTHAPUR CHERUVU, UPPAL (V)"/>
        <s v="PATEL CHERUVU, UPPAL (V)"/>
        <s v="MUNDLA KATWA, MOOSAPET (V), KUKATPALLY"/>
        <s v="KHAJA KUNTA, KUKATPALLY (V)"/>
        <s v="PARKI CHERUVU, KUKATPALLY (V), BALANAGAR"/>
        <s v="MUKKIDI CHERUVU (RAMAKRISHNAPURAM LAKE), MALKAJIGRI"/>
        <s v="MANNEVARI KUNTA, MACHABOLLARAM (V) ALWAL"/>
        <s v="KAPRAI CHERUVU, SAHEBNAGAR (V), HAYATHNAGAR"/>
        <s v="LINGAM KUNTA, CHANDANAGAR (V) SERLINGAMPALLY"/>
        <s v="PEDDA CHERUVU - KHAJA GUDA, KHJAGUDA (V), SERLINGAMPALLY 9NEW MANDAL)"/>
        <s v="KOTHA CHERUVU (ALWAL CHERUVU), ALWAL (V)"/>
        <s v="LINGAM CHERUVU, SURARAM (V), QUTHUBULLAPUR"/>
        <s v="PATEL CHERUVU, NACHARAM (V), UPPAL (NEW MANDAL)"/>
        <s v="HUDA PARK LAKE/ BUMRUKH KHAN DOWLA"/>
        <s v="LAKNAVARAM CHERUVU, MULUGU (V)"/>
        <s v="NALLA CHERUVU, RANGAREDDY"/>
        <s v="SAI CHERUVU, NEAR TANNERY INDUSTRIES, DESAIPET, WARANGAL"/>
        <s v="BHADRAKALI CHERUVU, BHADRAKALI TEMPLE, WARANGAL"/>
        <s v="DURGAM CHERUVU"/>
        <s v="PEDDA CHERUVU"/>
        <s v="OUTLET OF KTPP ASH POND JOINING TO MORANCHA VAGU, CHELPUR, GHANPUR"/>
        <s v="LOTUS POND, HAKIMPET (V), SHAIK PET (NEW MANDAL)"/>
        <s v="GANDIGUDEM TANK , MEDAK DISTRICT"/>
        <s v="KISTAIPALLY TANK, KAZIPET, WARANGAL"/>
        <s v="RAYAM CHERUVU, BONTHAPALLY VILLAGE, JINNARAM MANDAL, SANGAREDDY DISTRICT"/>
        <s v="GADDAPOTHARAM CHERUVU, GADDAPOTHARAM VILLAGE, JINNARAM MANDAL, SANGAREDDY DIST"/>
        <s v="AMEENPUR CHERUVU, AMEENPUR (V &amp; M) SANGAREDDY DISTRICT"/>
        <s v="MAHABOOBSAGAR TANK SANGAREDDY (V &amp; M) SANGAREDDY DISTRICT"/>
        <s v="CHITKUL TANK, CHITKUL (V) PATANCHERU (M) SANGAREDDY DISTRICT"/>
        <s v="LAKADARAM CHERUVU, LAKADARAM (V) PATANCHERU (M) SANGAREDDY DISTRICT"/>
        <s v="ISNAPUR TANK, ISNAPUR (V) PATANCHERU 9M) SANGAREDDY DISTRICT"/>
        <s v="MALLEPALLY TANK MALLEPALLY (V) KONDAPUR (M) SANGAREDDY DISTRICT"/>
        <s v="RUDRARAM TANK, RUDRARAM (V)PATANCHERU (M) SANGAREDDY DISTRICT"/>
        <s v="SUNNAM KUNTA, JUBILLE HILLS"/>
        <s v="LARGE TANK, SAROORNAGAR (V)"/>
        <s v="BULBUL KUNTA, LAXMI NAGAR (V), RAJENDRANAGAR"/>
        <s v="PEDDA CHERUVU, MANSOORABAD (V), SAROORNAGAR"/>
        <s v="MBB COLLEGE LAKE"/>
        <s v="DIMASAGAR LAKE, NORTH GATE"/>
        <s v="HATISHALA GHAT ON DUDHPUKUR AT TARAKESHWAR, HOOGHLY"/>
        <s v="MAINH GHAT ON DUDHPUKUR AT TARAKESHWAR, HOOGHLY"/>
        <s v="HANUMAN GHAT ON DUDHPUKUR AT TARAKESHWAR, HOOGHLY"/>
        <s v="KOCHBIHAR LAKE (SAGAR DIGHI), COOCHBEHAR"/>
        <s v="MIRIKH LAKE, DARJEELING"/>
        <s v="WATER RESERVIOR AT DELO LAKE, DARJELLING"/>
        <s v="BELBONI LAKE NEAR BARJORA, BANKURA"/>
        <s v="LAKE RASIKBHEEL AT COOCHBEHAR"/>
        <s v="WATER RESERVIOR ST. HELENS SCHOOL"/>
        <s v="JOREPOKHARI LAKE AT SUKHIAPOKHARI"/>
        <s v="KONDAKARLAAAVA LAKE, PARAWADA PHARMA CITY, VISHAKHAPATNAM"/>
        <s v="BORBEEL NO. 1 , RAM NAGAR, DIGBOI, PUBLIC WATER SUPPLY, TINSUKIA"/>
        <s v="HOLUDUNGA BEEL NEAR GAI NADI/ RIVER AT SOMARAJAN, DHEMA JI"/>
        <s v="BORDOIBAM BEELMUKH BIRD SANCTUARY, DHEMAJI"/>
        <s v="SAMAGURI BEEL IN NAGAON DISTRICT"/>
        <s v="MALINI BEEL NEAR INDUTRIAL AREA AT RAMNAGAR"/>
        <s v="PARASHALI BEEL AT DEMORIA"/>
        <s v="KAMALPUR BEEL, KAMALPUR"/>
        <s v="SILSAKO BEEL, CHACHAL, GUWAHATI"/>
        <s v="SORU SOLA BEEL, PALTAN BAZAR, GUWAHATI"/>
        <s v="BORSOLA BEEL, SARABBHATTI, GUWAHATI"/>
        <s v="DIPLAI BEEL AT SILGARA, KOKRAJHAR"/>
        <s v="SANHIT SAROVAR, KURUSHETRA"/>
        <s v="DAL AT ASHAIBAGH BRIDGE"/>
        <s v="DAL AT NAYADYAR"/>
        <s v="DAL AT JOGILANKER"/>
        <s v="ANCHAR AT CENTRAL SITE"/>
        <s v="ANCHAR AT SANGAM"/>
        <s v="ANCHAR NEAR LKIMS"/>
        <s v="ANCHAR AT JENAB SAHAB SOURA"/>
        <s v="WULAR AT SADERKOTE"/>
        <s v="WULAR AT ZALWAN"/>
        <s v="WULAR AT LANKRISH PORA"/>
        <s v="HOLY POND OF SHIV GANGA JARMUNDI, DUMKA"/>
        <s v="LOCO TALAB ) PUMPU TALAB), AT BARMASIA, DHANBAD"/>
        <s v="ULSOOR LAKE TEMPLE"/>
        <s v="IBBALUR LAKE"/>
        <s v="ABBIGERE LAKE"/>
        <s v="SADRAMANGALA LAKE"/>
        <s v="BATTARAHALLI LAKE"/>
        <s v="KUNDALAHALLI LAKE"/>
        <s v="KOWDHENAHALLI LAKE"/>
        <s v="GARUDACHARPALYA LAKE"/>
        <s v="RAMPURA LAKE"/>
        <s v="CHINNAPANHALLI LAKE"/>
        <s v="DEVARABEESANAHALLI LAKE"/>
        <s v="NALLURAHALLI LAKE"/>
        <s v="PATTANDUR AGARAHARA"/>
        <s v="SEETHARAM PALYA LAKE"/>
        <s v="KASAVANAHALLI LAKE"/>
        <s v="BASAVANAPURA LAKE"/>
        <s v="KOTHUNURU LAKE"/>
        <s v="NAYANDANAHALLI TANK"/>
        <s v="SUBRAMANYAPURA TANK"/>
        <s v="BANDEMATTA TANK"/>
        <s v="KANCHANAHALLI KOPPALU KERE"/>
        <s v="MAKANA KERE"/>
        <s v="KOUSHIKA KERE"/>
        <s v="SOUDRALLI KERE"/>
        <s v="PEREMINAHALLI KERE"/>
        <s v="INORKATTE KERE"/>
        <s v="AVALI KERE"/>
        <s v="SATHYAMANGALA KERE"/>
        <s v="B KATIHALLI KERE"/>
        <s v="GAVENAHALLIKERE"/>
        <s v="DYAVASANDRA TANK"/>
        <s v="ALUR KERE"/>
        <s v="MULTAI TANK LAKE AT VILLA. KHARI ON BETULAMRAVATI ROAD M.P(.TAPTI NEAR AMARAWATI, ROAD BRIDGE AT VILLAGE KHEDA)"/>
        <s v="UMIAM LAKE AT OUTFALL OF UMIAM INTO LAKE"/>
        <s v="BINDUSAGAR ( RELIGIOUS POND OF BHUBANESWAR"/>
        <s v="RAJSAMAND LAKE , RAJSAMAND POINT NO. 1, RAJSAMAND, RAJASTHAN"/>
        <s v="RAJSAMAND LAKE , RAJSAMAND POINT NO. 2, RAJSAMAND, RAJASTHAN"/>
        <s v="LODHA TALAB, BANSWARA DUNGARPUR ROAD, BANSWARA, RAJASTHAN"/>
        <s v="SWAROOP SAGAR LAKE"/>
        <s v="GOVERDHAN SAGAR, UDAIPUR"/>
        <s v="NELA TALAB, SECTOR14 HIRAN MARG, UDAIPUR"/>
        <s v="SURRAM CHERUVU (PALLE CHERUVU), BANDLAGUDA (V),"/>
        <s v="MADDELLA KUNTA/ BAIRAMALGUDA CHERUVU"/>
        <s v="PEDDA CHERUVU  KHAJA GUDA, KHJAGUDA (V), SERLINGAMPALLY 9NEW MANDAL)"/>
        <s v="MUTHANGI TANK, MUTHANGI (V), PATANCHERU (M) SANGAREDDY DISTRICT"/>
        <s v="PASHAMYLARAM TANK"/>
        <s v="RUDRASAGAR NORTH LAKE,TRIPURA"/>
        <s v="RUDRASAGAR EAST LAKE TRIPURA"/>
        <s v="RUDRASAGAR WEST LAKE TRIPURA"/>
        <s v="KOLLERU LAKE KOKKIRAYALANKA (V),KAILALUR (M)"/>
        <s v="ANNAMAYYA PROJECT ON CHEYYERU RESERVOIR"/>
        <s v="ANUMANAPALLE CHERUVU"/>
        <s v="BRAMHASAGAR"/>
        <s v="DALI TANK"/>
        <s v="GACCHAKAYALA PORA (LAGOON)"/>
        <s v="GANGINENI CHERUVU"/>
        <s v="INTERU SWAMPS"/>
        <s v="KATTAMANCHI CHERUVU"/>
        <s v="KRISHNA MANGROVES"/>
        <s v="MID PENNAR RESERVOIR"/>
        <s v="NAUPADA SWAMPS"/>
        <s v="P .S. CHINNAIAH PALEM"/>
        <s v="PATATEKALLI CHERUVU"/>
        <s v="PATHAKOTHA CHERUVU"/>
        <s v="SANGAMESWARA BACKWATERS"/>
        <s v="SOMASILA BACK WATER"/>
        <s v="TATIPUDI RESERVOIR"/>
        <s v="UPPALANKA MUDFLATS"/>
        <s v="UPPALAPADU TANK"/>
        <s v="YERRAKALUVA RESERVOIR"/>
        <s v="ANCHAR LAKE AT CENTRAL SITE"/>
        <s v="ANCHAR LAKE AT JENAB SAHAB SOURA"/>
        <s v="ANCHAR LAKE AT SANGAM"/>
        <s v="ANCHAR LAKE AT SINDH INFLOW"/>
        <s v="ANCHAR LAKE NEAR LKIMS"/>
        <s v="DAL LAKE AT ASHAIBAGH BRIDGE"/>
        <s v="DAL LAKE AT JOGILANKER"/>
        <s v="DAL LAKE AT NAYADYAR"/>
        <s v="WULAR LAKE AT SADERKOTE"/>
        <s v="WULAR LAKE AT ZALWAN"/>
        <s v="WHITEFIELD KERE"/>
        <s v="KOGILU KERE"/>
        <s v="SHARANABASAVESHWARA KERE"/>
        <s v="BAKSHI KUNTA (VEMANA COLONY PARK), CHANDANAGAR, SERILINGAMPALLY, RR"/>
        <s v="BANDAM CHERUVU, GAJULARAMARAM, QUTUBULLAPUR, MEDCHAL â€“ MALKAGIRI"/>
        <s v="BANDLAGUDA CHERUVU, BANDALGUDA UPPAL, MEDCHAL  MALKAGIRI"/>
        <s v="BATHAR KUNTA, SHAIKPET, HYDERABAD"/>
        <s v="CHAKALAVANI CHERUVU, LINGAMPALLY, SERILINGAMPALLY, RR"/>
        <s v="CHINNA BANDAM, SURARAM, QUTUBULLAPUR, MEDCHAL â€“ MALKAGIRI"/>
        <s v="CHINNA PEDDA CHERUVU, GOPANPALLY, SERILINGAMPALLY, RR"/>
        <s v="CHINTAL CHERUVU, GAJULARAMARAM, QUTUBULLAPUR, MEDCHAL â€“ MALKAGIRI"/>
        <s v="DMRL LAKE, KANCHANBAGH, BANDLAGUDA, HYDERABAD"/>
        <s v="GOPI CHERUVU, LINGAMPALLY, SERILINGAMPALLY, RR"/>
        <s v="GURUNATH CHERUVU, MIYAPUR, SERILINGAMPALLY, RR"/>
        <s v="KOMATI KUNTA, GOPANPALLY, SERILINGAMPALLY, RR"/>
        <s v="KOTHA CHERUVU, SHAIKPET, HYDERABAD"/>
        <s v="KUDI KUNTA (GAUTAMI LAKE), KONDAPUR, SERILINGAMPALLY, RR"/>
        <s v="MAHABOOB KUNTA, SURARAM, QUTUBULLAPUR, MEDCHAL â€“ MALKAGIRI"/>
        <s v="MEDDELA KUNTA, GAJULARAMARAM, QUTUBULLAPUR, MEDCHAL â€“ MALKAGIRI"/>
        <s v="MOHINI CHERUVU, AMBERPET, HYDERABAD"/>
        <s v="MOTHKULA KUNTA, MACHABOLLARAM, ALWAL, MEDCHAL  MALKAGIRI"/>
        <s v="MYSAMMA CHERUVU, KUKATPALLY, BALANAGAR, MEDCHAL  MALKAGIRI"/>
        <s v="NANAKRAM KUNTA, NANAKRAMGUDA, SERILINGAMPALLY, RR"/>
        <s v="NAYA QUILA TALAB, GOLKONDA, HYDERABAD"/>
        <s v="NAYANAMMA KUNTA (BASPALLI CHERUVU), HAFEEZPET, SERILINGAMPALLY, RR"/>
        <s v="PATHULGUDA LAKE, PATHALGUDA, UPPAL, MEDCHAL  MALKAGIRI"/>
        <s v="PEDDAKUDI CHERUVU, MAQTA MAHBOOBPET, SERILINGAMPALLY, RR"/>
        <s v="RAMAMMA KUNTA (DR. YSR TOURISM COLLEGE), GACHIBOWLI, SERILINGAMPALLY, RR"/>
        <s v="REGULA KUNTA, MIYAPUR SERILINGAMPALLY, RR"/>
        <s v="SALKAM CHERUVU, BANDLAGUDA, HYDERABAD"/>
        <s v="SHAHATAM CHERUVU, SHAIKPET, HYDERABAD"/>
        <s v="SHIKARI KUNTA, SHAIKPET, HYDERABAD"/>
        <s v="SUDALAVANI KUNTA (SUNNAM CHERUVU), ALLAHPUR, BALANAGAR, MEDCHAL  MALKAGIRI"/>
        <s v="TIRUMALAGIRI TANK, TIRUMALAGIRI, HYDERABAD"/>
        <s v="VENNA CHERUVU, JEEDIMETLA, QUTUBULLAPUR, MEDCHAL â€“ MALKAGIRI"/>
        <s v="YELLAMMA CHERUVU, KUKATPALLY, MEDCHAL  MALKAGIRI"/>
        <s v="YERRA KUNTA, SHAIKPET, HYDERABAD"/>
        <s v="GARGEYAPURAM LAKE GARGEYAPURAM (V), KURNOOL (M)"/>
        <s v="KOLLERU LAKE, KOKKIRAYALANKA (V), KAILALUR (M)"/>
        <s v="KONDAKARLAAAVA LAKE, KONDAKARLA, VISHAKHAPATNAM"/>
        <s v="PALASAMUDRAM LAKE, PALASAMUDRAM (V), PENUKONDA (M)"/>
        <s v="PULICATE LAKE, SRIHARI KOTA, SULLURUPETA (M)"/>
        <s v="BRAHMAIAHLINGAM CHERUVU AT NARASINGAPALEM (V), AGIRIPALLI?(M)"/>
        <s v="CHENGAMBAKAM TANK IN SRI CITY SEZ, IRUGULAM (V)"/>
        <s v="NELLORE SWARNALA CHERUVU (NELLORE TANK),NEAR BARASHAHID DARGHA, NELLORE TOWN"/>
        <s v="ANNAMAYYA PROJECT ON CHEYYERU RESERVOIR, RAJAMPET"/>
        <s v="ANUMULA PALLY CHERUVU, ANUMULA PALLY (V),RACHERLA (M)"/>
        <s v="BRAHMAMSAGAR, KANDIMALLAYAPALLI (V)"/>
        <s v="DALI TANK,VEMULADA (V), TEKKALI (M)"/>
        <s v="GACHAKAYALA PORA (LAKE), GACHAKAYALA PORA (V), KATRENIKONA (M)"/>
        <s v="GANGINENI CHERUVU, CHITTOOR TOWN"/>
        <s v="INTERU SWAMPS, INTERU (V),  BANTUMILLI (M)"/>
        <s v="KATTAMANCHI CHERUVU, NEAR NEW RTC BUS STAND, CHITTOOR TOWN"/>
        <s v="KRISHNA MANGROVES, KARA AGRAHARAM (V), MACHILIPATNAM (M)"/>
        <s v="LAGOON, NEAR UPPALANKA MUDFLATS,MAHALAKSHMI NAGAR, KAKINADA"/>
        <s v="MID PENNAR RESERVOIR, PENAKACHERLA (V), GARLADINNE (M)"/>
        <s v="NAUPADA SWAMPS, MEGHAVARAM (V), SANTHABOMMALI (M)"/>
        <s v="P.E CHINNAYAPALEM CHERUVU, P.E CHINNAYAPALEM (V),TONDANGI (M)"/>
        <s v="PATHAKOTHA CHERUVU, PATHAKOTHA (V), GUNTAKAL (M)"/>
        <s v="PATHATEKKALI CHERUVU (PEDDA CHERUVU), PATHATEKKALI (V), VAJRAPUKOTTURU (M)"/>
        <s v="PEDDA CHERUVU,VIZIANAGARAM TOWN"/>
        <s v="SANGAMESWARA BACK WATERS, LIFT IRRIGATION SCHEME, MUCHUMARRI (V), PAGIDYALA(M)"/>
        <s v="SOMASILA BACK WATER, OLD RAMAPURAM (V), VONTIMITTA (M)"/>
        <s v="TATIPUDI RESERVOIR, TATIPUDI (V), GANTYADA (M)"/>
        <s v="UPPALAPADU TANK,UPPALAPADU (V), PEDAKAKANI (M)"/>
        <s v="YERRAKALUVA RESERVOIR, KONGUVARIGUDEM (V), JANGAREDDYGUDEM (M)"/>
        <s v="BOR BEEL AT JAKAI, ASSAM"/>
        <s v="DEEPOR BEEL AT BORAGAON NEAR IASST, GUWAHATI, ASSAM"/>
        <s v="DEEPOR BEEL NEAR DHARAPUR CHARIALI, GUWAHATI, ASSAM"/>
        <s v="ELANGABEEL SYSTEM (CONNECTED TO R. KOLONG), ASSAM"/>
        <s v="MAGURI BEEL, GUIJAN, TINSUKIA"/>
        <s v="BATODRAWA SATRA POND, NAGAON, ASSAM"/>
        <s v="HARDOI PUKHURI, CHARAIDEW, ASSAM"/>
        <s v="JAYSAGAR TANK, SIVASAGAR, ASSAM"/>
        <s v="TENGA PUKHURI AT TENGAPUKHURI"/>
        <s v="HASILA BEEL, GOALPARA (HASILA BEEL), DIST. GOPALPARA, ASSAM"/>
        <s v="TAMRANGA BEEL, GHILAGURI NEAR IKRABARI, DIST. BONGAIGAON"/>
        <s v="KAWAR LAKE NEAR JAYMANGLA GARH TEMPLE AT BEGUSARAI"/>
        <s v="MOTI JHEEL AT MOTIHARII NEAR GAYATRI MANDIR, MOTIHARI, EAST CHAMPARAN"/>
        <s v="SIKANDRAPUR LAKE AT SIKANDARPUR, MUZAFFARPUR"/>
        <s v="DIGHI TALAB NEAR KACHHARI ROAD, GAYA"/>
        <s v="SURAJ KUND NEAR VISHNUPAD MANDIR ,GAYA"/>
        <s v="AMBULOR LAKE, VERNA, SALCETE  GOA"/>
        <s v="BATIM LAKE, GOA VELHA, TISWADI  GOA"/>
        <s v="RAITOLLEM LAKE"/>
        <s v="SARZORA LAKE, CHINCHINM, SALCETE  GOA"/>
        <s v="BINDUSAROVAR, SIDDHPUR (DIST.PATAN)BINDU SAROVAR, AHMEDABAD PALANUR HIGHWAY, SIDDHPUR, DISTPATAN"/>
        <s v="CITY LAKE OF NADIADKHETA TALAV (CITY LAKE) ,NADIAD, DIST:KHEDA"/>
        <s v="GOMTI LAKE, OPP, RANCHODAJI TEMPLE, DAKOR, KHEDAGOMTI LAKE, OPP: RANCHODAJI TEMPLE, DAKOR, KHEDA"/>
        <s v="HAMISAR TALAV, BHUJPATVADI NAKU,NEAR ASHAPURA TEMPLE,TA:BHUJ,DIST:KUTCH(WEST)"/>
        <s v="KUWADAVA LAKE, NR. KUVADVA GIDC, NH8B, VILL. KUWADAVA, DIST. RAJKOT.KUVADVA LAKE, VILLAGE KUVADVA, DIST. RAJKOT"/>
        <s v="LAKHOTA TALAV, JAMNAGARLAKHOTA LAKE, NEAR PANCHESHWAR TOWER, JAMNAGAR"/>
        <s v="MALAV TALAV, DHOLKA DHOLKA"/>
        <s v="MOONSAR LAKE OF VIRAMGAMVIRAMGAM"/>
        <s v="MOTICHER LAKE NEAR KAKARPAR ATOMIC POWER STATION, DIST. SURAT.NEAR BRIDGE, MOTICHER,SURAT"/>
        <s v="NALSAROVAR LAKE (SANAND), DIST.AHMEDABADNALSAROVAR LAKE (SANAND), DIST.AHMEDABAD"/>
        <s v="NARSIMEHTA TALAV JUNAGADHNARSINH MEHTA TALAV, AT: JUNAGADH, TAL:JUNAGADH, DIST: JUNAGADH."/>
        <s v="THOL LAKE (KALOL) (DIST. MEHASANA)THOL POND, VILL: THOL, TAL KADI, DIST : MEHSANA"/>
        <s v="VHERAIMATA TALAV AT ANANDVHERAI MATA TALAV, OPP. VHERAI MATA MANDIR, ANAND TA. &amp; DIST. ANAND"/>
        <s v="DHUDHIA TALAV AT NAVSARI, DIST. NAVSARI.AT KAGADIWAD, NAVSARI CITY, TA &amp; DI. NAVSARI, GUJARAT."/>
        <s v="OLPAD, VILLAGE POND:OLPAD, SURATNEAR ROAD, NEAR TEMPLE, OLPAD,SURAT"/>
        <s v="SULTANPUR LAKE, GURUGRAM"/>
        <s v="GOBINDSAGAR LAKE D/S OF BILASPUR TOWN"/>
        <s v="RENUKA LAKE AT RENUKA SIRMAUR"/>
        <s v="REWALSAR LAKE (TOWARDS MELA GROUND)"/>
        <s v="DAL LAKE AT SADAPORA"/>
        <s v="ALLALASANDRA LAKE"/>
        <s v="ALUR LAKE"/>
        <s v="ANCHEPALYA LAKE"/>
        <s v="ANDHRAHALLI LAKE"/>
        <s v="AYYANAKERE LAKE"/>
        <s v="BENNIGANAHALLI LAKE"/>
        <s v="BHATTARAHALLI LAKE"/>
        <s v="BYRAMANGALA LAKE"/>
        <s v="CHIKKABANAVARA LAKE"/>
        <s v="CHINNAPPANAHALLI LAKE"/>
        <s v="DEVASANDRA LAKE"/>
        <s v="DODDAKANNEHALLI LAKE"/>
        <s v="DODDANEKKUNDI LAKE"/>
        <s v="GANGONDANAHALLI LAKE"/>
        <s v="GUBBALAL LAKE"/>
        <s v="HARALUR LAKE"/>
        <s v="HESARAGHATTA LAKE"/>
        <s v="HOSKERE LAKE"/>
        <s v="HULIKERE LAKE"/>
        <s v="HUNASINA KERE LAKE"/>
        <s v="JAKKSANDRA LAKE (KASAVANAHALLI LAKE )"/>
        <s v="JUNGU KERE (DEVARABEESANAHALLI LAKE)"/>
        <s v="KACHOHALLI LAKE"/>
        <s v="KAMMAGONDANAHALLI LAKE"/>
        <s v="KAMMASANDRA LAKE"/>
        <s v="KELEGERE LAKE"/>
        <s v="KONDAJJIKERE LAKE"/>
        <s v="KOTHANURU LAKE"/>
        <s v="KUNDUVADAKERE LAKE"/>
        <s v="MALATHAHALLI LAKE"/>
        <s v="MANGAMANAPALYA LAKE(SWARANA KUNTE)"/>
        <s v="MULBAGALU LAKE"/>
        <s v="NAGAVARA LAKE"/>
        <s v="NUGGIKERE LAKE"/>
        <s v="PATTANDUR AGRAHARA LAKE"/>
        <s v="SADARAMANGALA LAKE"/>
        <s v="SATHYAMANGALA KERE POND"/>
        <s v="SEETHARAMPALYA LAKE"/>
        <s v="SHEELAVANTAWHITEFIELD LAKE"/>
        <s v="SOMASUNDRAPALYA LAKE"/>
        <s v="SUDANAKERE LAKE"/>
        <s v="ULSOOR LAKE TRAINING CENTRE OF FISH BREEDING"/>
        <s v="UNAKALKERE LAKE"/>
        <s v="VENGAIYYANAKERE( KR PURAM LAKE )"/>
        <s v="VIBHUTHIPURA LAKE"/>
        <s v="VISWANEEDAM LAKE"/>
        <s v="YELACHENAHALLI LAKE"/>
        <s v="YELEMALLAPPA SHETTY LAKE"/>
        <s v="AINORAKATTE KERE"/>
        <s v="DODDAKERE TANK(KUNIGAL)"/>
        <s v="GARUDACHARPALYA TANK"/>
        <s v="HANDIKERE (KOPPAL) TANK"/>
        <s v="JIGANI TANK"/>
        <s v="KEMPAMBUDHI TANK"/>
        <s v="KOWDHENAHALLI TANK"/>
        <s v="MAKANA (KANDALI) KERE"/>
        <s v="MANCHALAPUR TANK, MANCHALAPUR, RAICHUR"/>
        <s v="MATADAKERE TANK (ARASANAKERE)"/>
        <s v="MAVINAKERE TANK"/>
        <s v="PEREMANAHALLI KERE"/>
        <s v="SAHANA LAKE"/>
        <s v="SHARANABASAVESHWARA KERE TANK"/>
        <s v="TUBARAHALLI TANK"/>
        <s v="YEDIYUR TANK"/>
        <s v="AKKULAM BRIDGE AT AKKULAM LAKE, THIRUVANANTHAPURAM"/>
        <s v="AKKULAM LAKE AT ORUVATHILKOTTA, THIRUVANANTHAPURAM"/>
        <s v="ASHTAMUDI LAKE AT PERUMON, KOLLAM"/>
        <s v="ASHTAMUDI LAKE AT THOPPILAKADAVU, KOLLAM"/>
        <s v="ASHTAMUDI LAKE NEAR KSRTC BUS DEPOT, KOLLAM"/>
        <s v="ASHTAMUDI LAKE NEAR M/S. KUNDARA CERAMICS, KOLLAM"/>
        <s v="KOCHI LAKE AT GOSHREE BRIDGE, KOCHI"/>
        <s v="KOCHI LAKE NEAR COCHIN PORT TRUST, KOCHI"/>
        <s v="KOCHI LAKE NEAR THOPUMPADY, KOCHI"/>
        <s v="KOCHI LAKE NEAR WELLINGTON ISLAND, KOCHI"/>
        <s v="LAKE KARLAD AT WAYANAD"/>
        <s v="POOKODE LAKE AT POOKODE"/>
        <s v="VELI BOAT CLUB AT VELI LAKE,THIRUVANANTHAPURAM"/>
        <s v="VEMBANAD LAKE AT ANDAKARANAZHI NEW BRIDGE, ALAPPUZHA"/>
        <s v="AALUMKULAM POND AT KOORKKANCHERY,THRISSUR"/>
        <s v="CHIRAKKAL CHIRA ,KADALAYI,KANNUR"/>
        <s v="POND NEAR HMT COLONY,NORTH"/>
        <s v="THEERTHAMKARA POND AT PADANNAKKAD,KANHANGAD MUNCIPALITY"/>
        <s v="THRIKAIKUNNU CHIRA,KOOTHUPARAMBA,KANNUR"/>
        <s v="POND C/O JUMA MASJID"/>
        <s v="POND NEAR KULKAPPINAKKAL"/>
        <s v="JANUNIA TALAB NEAR WATER SUPPLY INTAKE WELL SEHORE( M.P.)"/>
        <s v="LOWER LAKE SPILLOUTLET NEAR KALIGHAT, BHOPAL (M.P.)"/>
        <s v="SHAHPURA LAKE NEAR SPILLOUTLET AT BHOPAL( M.P.)"/>
        <s v="UPPER LAKE AT WATER SUPPLY INTAKE WELL NEAR KAMLA PARK, BHOPAL (M.P.)"/>
        <s v="UPPER LAKE NEAR WATER SUPPLY INTAKE WELL BAIRAGARH , BHOPAL(M.P.)"/>
        <s v="UPPER LAKE NEAR WATER SUPPLY INTAKE WELL NEAR KARBALA ,BHOPAL(M.P.)"/>
        <s v="UPPER LAKE NEAR WATER SUPPLY INTAKE WELL YATCH CLUB BHOPAL(M.P.)"/>
        <s v="PARIYAT TANK NEAR WSS INTAKE POINT JABALPUR"/>
        <s v="HIRANMEI PUKHURI AT HIYANGLAM"/>
        <s v="KANGLA POND NEAR WESTERN KANGLA GATE"/>
        <s v="LILONG CHAJING PUKHURI ACHOUBA"/>
        <s v="PUKHURI NEAR MAIBAM LOKPACHING"/>
        <s v="UMIAM LAKE NEAR UNION CHRISTIAN COLLEGE"/>
        <s v="FISHPOND, RAIL CROSSING, NEAR THERMAL POWER PLANT, BAIRABI,KOLASIB DIST."/>
        <s v="LAWIBUAL FISHPOND, I.T.I VENG, AIZAWL"/>
        <s v="PADUM PUKHURI LAKE AT 2 I/2 MILE, NEAR NH 29"/>
        <s v="RAJ PUKHURI NEAR GOVT.HR.SECONDARY SCHOOL PURANA BAZAAR"/>
        <s v="ANSHUPA LAKE AT BISHNUPUR"/>
        <s v="ANSHUPA LAKE AT KADALIBARI"/>
        <s v="ANSHUPA LAKE AT SARANDAGARH"/>
        <s v="ANSHUPA LAKE AT SUBARANAPUR"/>
        <s v="CHILKA LAKE AT RAMBHA (RAMSAR SITE)"/>
        <s v="INDRADYUMNA TANK ( RELIGIOUS POND OF PURI CITY)"/>
        <s v="MARKANDA POKHARI ( RELIGIOUS POND OF PURI CITY)"/>
        <s v="NARENDRA POKHARI ( RELIGIOUS POND OF PURI CITY)"/>
        <s v="PARVATI SAGAR ( RELIGIOUS POND OF PURI CITY)"/>
        <s v="SWETAGANGA ( RELIGIOUS POND OF PURI CITY)"/>
        <s v="BAHOUR LAKE, LAKE ROAD, BAHOUR, PUDUCHERRY."/>
        <s v="KANAGAN LAKE, LAKE ROAD, KADHIRGAMAM, PUDUCHERRY."/>
        <s v="OUSTERI LAKE, PATHUKANNU ROAD, OUSTERI, PUDUCHERRY."/>
        <s v="RAJSAMAND LAKE , RAJSAMAND POINT NO."/>
        <s v="CHANGU LAKE"/>
        <s v="MENMOITSO LAKE"/>
        <s v="BAIRAMALGUDA CHERUVU, SAROORNAGAR, RANGAREDDY DISTRICT"/>
        <s v="BAKSHI KUNTA, CHANDANAGAR(V), SHERILINGAMPALLY(M), RANGA REDDY(D)"/>
        <s v="BANDA CHERUVU, MALKAJIGIRI (V),MALKAJIGIRI (M), MEDCHAL MALKAJGIRI (D)"/>
        <s v="BANDAM CHERUVU, NEAR NIT WARANGAL, HANAMKONDA"/>
        <s v="BANDAM KUNTA, GAJULARAMARAM (V), QUTHBULLAPUR (M), MEDCHAL MALKAJGIRI (D)"/>
        <s v="BANDLAGUDA CHERUVU, NAGOLE (V), UPPAL (M), MEDCHAL (D)"/>
        <s v="BANJARA KUNTA (SINGADI KUNTA),"/>
        <s v="BANJARA LAKE (ANANTAGANI KUNTA), BANJARA HILLS, HYDERABAD"/>
        <s v="BATHULA KUNTA, ANMAGAL (V), HAYATHNAGAR (M), RANGAREDDY (D)"/>
        <s v="BATHUR KUNTA, SHAIKPET(V&amp;M), HYDERABAD (D)"/>
        <s v="BOMRUKUDDOWLA LAKE(HUDA PARK LAKE ), BUMRUKNUDOWLA (V), RAJENDRANAGAR (M), RANGAREDDY (D)"/>
        <s v="CAMPUS LAKE, ICRISAT, KACHIREDDI PALLY (V), RAMACHANDRAPURAM (M),SANGAREDDY DISTRICT"/>
        <s v="CHAKALAVANI CHERUVU , LINGAMPALLY(V), SHERILINGAMPALLY(M), RANGA REDDY(D)"/>
        <s v="CHANDANA CHERUVU, JILLELAGUDA (V), RANGAREDDY (D)"/>
        <s v="CHINNA BANDHAM, SURARAM(V), QUTHBULLAPUR(M), MEDCHAL MALKAJGIRI(D)"/>
        <s v="CHINNA CHERUVU, RAMANTHAPUR (V),"/>
        <s v="CHINNA PEDDA CHERUVU, GOPANPALLY(V), SHERILINGAMPALLY(M), RANGA REDDY(D)"/>
        <s v="CHINNARAYANA CHERUVU, ALWAL (V&amp;M), MEDCHAL MALKAJGIRI (D)"/>
        <s v="CHINTAL CHERUVU, GAJULARAMARAM(V), QUTHBULLAPUR(M), MEDCHAL MALKAJGIRI(D)"/>
        <s v="DMRL LAKE, KANCHANBAGH, CHANDRAYANGUDA (M), HYDERABAD (D)"/>
        <s v="FOX SAGAR, JEEDIMETLA (V), QUTUBULLAPUR (M), MEDCHAL MALKAJGIRI (D)"/>
        <s v="GANGARAM PEDDA CHERUVU, GANGARAM(V), SERLINGAMPALLY (M), RANGAREDDY DISTRICT"/>
        <s v="GOPI CHERUVU, LINGAMPALLY(V), SHERILINGAMPALLY(M), RANGA REDDY(D)"/>
        <s v="GURUNATH CHERUVU, MIYAPUR (V), SHERILINGAMPALLY(M), RANGA REDDY (D)"/>
        <s v="HASMATHPET LAKE, HASMATHPET"/>
        <s v="HIMAYATHSAGAR LAKE, SHAMSHABAD (M), RANGA REDDY DIST."/>
        <s v="HUSSAIN SAGAR LAKE, DOMALGUDA (V), HYDERABAD"/>
        <s v="ICRISAT LAKE,ICRISAT, MANMOLE (V), RAMACHANDRAPURAM (M), SANGAREDDY DISTRICT"/>
        <s v="ISMAILKHANPET TANK, ISMAILKHANPET (V), SANGAREDDY (M &amp; DISTRICT)"/>
        <s v="KAMUNI CHERUVU, MOOSAPET (V), KUKATPALLY (M),MEDCHAL MALKAJGIRI (D)"/>
        <s v="KAMUNI CHERUVU, SHAMSHABAD (V&amp;M), RANGAREDDY DISTRICT"/>
        <s v="KAPRAI CHERUVU, SAHEBNAGAR, HAYATHNAGAR,RANGAREDDY DISTRICT"/>
        <s v="KOMATI CHERUVU, SIDDIPET TOWN, SIDDIPET DISTRICT."/>
        <s v="KOMATI KUNTA, GOPANPALLY (V), SHERILINGAMPALLY (M), RANGA REDDY (D)"/>
        <s v="KOTHA CHERUVU (NOVATEL LAKE), KHANAMET (V), SERILINGAMPALLY (M), RANGAREDDY(D)"/>
        <s v="KOTHA CHERUVU, SHAIKPET(V&amp;M), HYDERABAD (D)"/>
        <s v="KOTI CHERUVU, MULUGU ROAD, WARANGAL, WARANGAL DISTRICT"/>
        <s v="KOTTA CHERUVU, ALWAL (V &amp; M),MEDCHALMALKAJGIRI (D)"/>
        <s v="KUDI KUNTA (GAUTHAMI LAKE), KONDAPUR(V), SHERILINGAMPALLY(M), RANGA REDDY(D)"/>
        <s v="LAKNAVARAM CHERUVU, LAKNAVARAM, (V), GOVINDARAO PETA (M), MULUGU DISTRICT."/>
        <s v="LAKSHMINARAYANA CHERUVU AT EDULABAD, GHATKESAR, MEDCHAL DISTRICT"/>
        <s v="LINGAM CHERUVU, SURARAM (V), QUTHUBULLAPUR(M), MEDCHALMALKAJGIRI DISTRICT"/>
        <s v="LINGAM KUNTA, CHANDANAGAR (V), SERLINGAMPALLY(M), RANGA REDDY (D)."/>
        <s v="MAHABOOB KUNTA , SURARAM(V), QUTHBULLAPUR(M), MEDCHAL MALKAJGIRI(D)"/>
        <s v="MALKA CHERUVU, RAIDURG (V), SERLINGAMPALLY (M), RANGAREDDY (D)"/>
        <s v="MANNEVARI KUNTA, MACHABOLLARAM (V), ALWAL (M), MEDCHALMALKAJGIRI (D)"/>
        <s v="MANTHRALA CHERUVU, MEERPET (V), RANGAREDDY (D)"/>
        <s v="MEDDELA KUNTA, GAJULARAMARAM(V), QUTHBULLAPUR(M), MEDCHAL MALKAJGIRI(D)"/>
        <s v="MEEDI KUNTA, GUTTALA BEGUMPET (V), SERLINGAMPALLY (M), RANGAREDDY DISTRICT"/>
        <s v="MEEDI KUNTA , NANAKRAMGUDA (V), SERILINGAMPALLY (M), RANGAREDDY DISTRICT"/>
        <s v="MEEDI KUNTA (BK ENCLAVE LAKE), MADEENAGUDA (V), SERLINGAMPALLY (M), RANGAREDDY DISTRICT"/>
        <s v="MEEDI KUNTA, HAFEEZPET (V), SERLINGAMPALLY (M), RANGAREDDY DISTRICT"/>
        <s v="MIRALAM TANK, BAHADURPURA (M), HYDERABAD"/>
        <s v="MOHINI CHERUVU, RAMANTHAPUR (V), UPPAL(M), MEDCHALMALKAJGIRI (D)"/>
        <s v="MOTHKULA KUNTA, MACHABOLLARAM(V),ALWAL (M), MEDCHAL MALKAJGIRI(D)"/>
        <s v="MYSAMMA CHERUVU, KUKATPALLY(V&amp;M), MEDCHAL MALKAJGIRI(D)"/>
        <s v="NAGOLE CHERUVU, UPPAL, MEDCHAL  MALKAJGIRI DISTRICT"/>
        <s v="NANAKRAM KUNTA, NANAKRAMGUDA(V), SHERILINGAMPALLY(M), RANGA REDDY (D)"/>
        <s v="NARINJA LAKE, KOTHURB (V), ZAHEERABAD (M), SANGAREDDY"/>
        <s v="NAYA QILLA TALAB, GOLKONDA (V&amp;M), HYDERABAD (D)"/>
        <s v="NAYANAMMA KUNTA (BASPALLI CHERUVU), HAFEEZPET (V), SHERILINGAMPALLY (M), RANGA REDDY (D)"/>
        <s v="NEKNAMPUR LAKE, NEKNAMPUR, IBRAHIMBAGH, RAJENDRANAGAR"/>
        <s v="NOOR MD. KUNTA, SHAMSHABAD"/>
        <s v="PALLE CHERUVU, KATEDHAN (V), RAJENDRANAGAR (M), RANGAREDDY (D)"/>
        <s v="PALLE CHERUVU, MAILARDEV PALLY (V), RAJENDRANAGAR (M), RANGAREDDY (D)"/>
        <s v="PARKI CHERUVU, KUKATPALLY (V&amp;M), MEDCHALMALKAJGIRI (D)"/>
        <s v="PATEL CHERUVU, MADINAGUDA(V), SERLINGAMPALLY (M), RANGAREDDY (D)"/>
        <s v="PATEL CHERUVU, NACHARAM (V), UPPAL (NEW MANDAL), MEDCHAL MALKAJIGIRI"/>
        <s v="PATHULGUDA CHERUVU, PATHULGUDA (V), SAROORNAGAR (M), RANGAREDDY (D)"/>
        <s v="PEDDA CHERUVU, KHAJAGUDA (V), SERLINGAMPALLY(M), RANGA REDDY DISTRICT"/>
        <s v="PEDDA CHERUVU, MADIKONDA (V), KHAZIPET (M),"/>
        <s v="PEDDAKANJARLA TANK, PEDDAKANJARLA (V), PATANCHERU (M), SANGAREDDY DISTRICT."/>
        <s v="PEDDAKUDI CHERUVU, MAQTA MAHBOOBPET(V), SHERILINGAMPALLY(M), RANGA REDDY(D)"/>
        <s v="PHAKAL CHERUVU, NARSAMPET, WARANGAL DISTRICT"/>
        <s v="RAMAMMA KUNTA , GACHIBOWLI (V), SHERILINGAMPALLY(M), RANGA REDDY (D)"/>
        <s v="RAMANNA CHERUVU, BOINPALLY(V), TIRUMALAGIRI(M), HYDERABAD (D)"/>
        <s v="RAMANTHAPUR PEDDA CHERUVU, RAMANTHAPUR, MEDCHAL  MALKAJGIRI DISTRICT"/>
        <s v="RAMAPPA LAKE, PALAMPET (V), VENKATAPURAM (M), MULUGU DISTRICT."/>
        <s v="RANGASAMUDRAM, URSU (V), KHILA WARANGAL (M), WARANGAL DISTRICT"/>
        <s v="RED LAKE, ICRISAT, RAMACHANDRAPURAM (M), SANGAREDDY DISTRICT"/>
        <s v="REGULA KUNTA, MIYAPUR (V), SHERILINGAMPALLY (M), RANGA REDDY (D)"/>
        <s v="SAFILGUDA LAKE, MEDCHAL"/>
        <s v="SALKAM CHERUVU , BANDLAGUDA(KALSA) (V), BANDLAGUDA (M), HYDERABAD (D)"/>
        <s v="SHAHATAM CHERUVU, SHAIKPET(V&amp;M), HYDERABAD (D)"/>
        <s v="SHIKARI KUNTA, HAKEEMPET(V), SHAIKPET(M), HYDERABAD (D)"/>
        <s v="SUDALAVANI KUNTA (SUNNAM CHERUVU), ALLAHPUR(V), BORABANDA(M),MEDCHAL MALKAJGIRI(D)"/>
        <s v="SURISIGAL LAKE, ICRISAT, RAMACHANDRAPURAM (V&amp;M), SANGAREDDY DISTRICT"/>
        <s v="TCS ENERGY PARK LAKE,GACHIBOWLI(V), SERILINGAMPALLY (M), RANGAREDDY (D)"/>
        <s v="THUMMALA CHERUVU, NASAMPET (V&amp;M), WARANGAL"/>
        <s v="TIRUMALAGIRI TANK, TIRUMALAGIRI(V &amp; M), HYDERABAD (D)"/>
        <s v="UMDA SAGAR LAKE,JALPALLY(V), SAROORNAGAR(M), SHAMSHABAD?"/>
        <s v="VENNA CHERUVU, JEEDIMETLA(V), QUTHBULLAPUR(M), MEDCHAL MALKAJGIRI(D)"/>
        <s v="YELLAMMA CHERUVU, MANIKONDA (V), RAJENDRA NAGAR (M), RANGAREDDY (D)"/>
        <s v="YELLAMMA CHERUVU,KUKATPALLY(V&amp;M), MEDCHAL MALKAJGIRI(D)"/>
        <s v="YERRA KUNTA, SHAIKPET(V&amp;M), HYDERABAD (D)"/>
        <s v="AMBER CHERUVU, KUKATPALLY (V &amp; M), MEDCHAL MALKAJIGIRI"/>
        <s v="ASANI KUNTA,BOLLARAM(V),JINNARAM(M), SANGAREDDY(D)"/>
        <s v="BATHUKAMMA KUNTA, B.N. REDDY NAGAR,HAYATHNAGAR(M), RANGAREDDY(D)"/>
        <s v="BHADRAKALI CHERUVU, NEAR BHADRAKALI TEMPLE, HANUMAKONDA"/>
        <s v="CHILUKALA KUNTA, HCU,GACHIBOWLI(V), SERILINGAMPALLY(M), RANGAREDDY(D)"/>
        <s v="DURGAM CHERUVU , RAIDURG (V), SERILINGAMPALLY (M), RANGAREDDY (D)"/>
        <s v="ERRA KUNTA, LAXMIGUDA (V), RAJENDRANAGAR (M), RANGAREDDY (D)"/>
        <s v="KAIDAMMA KUNTA, HAFEEZPET (V), SERILINGAMPALLY (M), RANGAREDDY (D)"/>
        <s v="KAPRA CHERUVU, KAPRA (V), KEESARA (M)"/>
        <s v="KONDAGATTU TEMPLE KONERU, JAGITIYAL"/>
        <s v="KOTHA KUNTA, HAFEEZPET (V), SHAIKPET (M), RANGAREDDY (D)"/>
        <s v="KUMMARI KUNTA, ANMAGAL (V), HAYATHNAGAR (M), RANGAREDDY (D)"/>
        <s v="LOTUS POND, HAKIMPET (V), SHAIK PET (M), HYDERABAD (D)"/>
        <s v="MALLAI KUNTA , CHANDANAGAR , SERILINGAMPALLY , RR"/>
        <s v="MONDIKUNTA, KHANAMET (V), SERILINGAMPALLY (M), RANGAREDDY (D)"/>
        <s v="NAGIRADDY KUNTA(YAPRAL CHERUVU), ALWAL (V&amp;M), MEDCHAL MALKAJGIRI(D)"/>
        <s v="NALLA CHERUVU, UPPAL (V &amp; M), MEDCHAL DISTRICT"/>
        <s v="PATHI KUNTA, BUDVEL (V), RAJENDRANAGAR (M), RANGAREDDY (D)"/>
        <s v="PEDDA CHERUVU, NACHARAM (V), UPPAL (M), MEDCHAL DISTRICT"/>
        <s v="PRAGATHINAGAR CHERUVU,PRAGATHINAGAR(V), KUKATPALLY, MEDCHALMALKAJIGIRI(D)"/>
        <s v="RAJMAHAMAD KUNTAMASKA KUNTA, IZZATHNAGAR (V), SERILINGAMPALLY (M), RANGAREDDY (D)."/>
        <s v="RANGADHAMINI KUNTA, KUKATPALLY(V&amp;M),"/>
        <s v="RAYAM CHERUVU, BONTHAPALLY (V), GUMMADIDALA (M), SANGAREDDY DISTRICT"/>
        <s v="SAI CHERUVU, DESHAIPET(V), WARANGAL (M&amp;D)"/>
        <s v="SHANTHISARAVOR POND, GACHIBOWLI (V), SERLINGAMPALLY (M), RANGAREDDY (D)"/>
        <s v="SUNNAM KUNTA, JUBILLE HILLS, HYDERABAD"/>
        <s v="THAMMIDI KUNTA, KHANAPET (V), SERLINGAMPALLY (M), RANGAREDDY (D)"/>
        <s v="VEMULAWADA TEMPLE  KONERU, VEMULAWADA (V &amp; M) KARIMNAGAR"/>
        <s v="AMEENPUR CHERUVU, AMEENPUR (V &amp; M), SANGAREDDY DISTRICT"/>
        <s v="BULBUL KUNTA, LAXMIGUDA, RAJENDRANAGAR (M), RANGAREDDY DISTRICT"/>
        <s v="CHINNA WADEPALLI CHERUVU, ENUMAMULA(V), WARANGAL(M&amp;D)"/>
        <s v="CHITKUL TANK,CHITKUL (V), PATANCHERU (M), SANGAREDDY DISTRICT"/>
        <s v="DHARMASAGAR TANK, DHARMASAGAR(V&amp;M), HANUMAKONDA DISTRICT"/>
        <s v="ERDHANOOR TANK, ERDHANOOR (V), PATANCHERU (M), SANGAREDDY DISTRICT"/>
        <s v="GADDAPOTHARAM CHERUVU, GADDAPOTHARAM (V), JINNARAM (M), SANGAREDDY DISTRICT"/>
        <s v="GANDIGUDEM TANK, GANDIGUDEM(V),AMEENPUR(M), SANGAREDDY(D)"/>
        <s v="ISNAPUR TANK,PASHAMYLARAM(V), PATANCHERU (M), SANGAREDDY DISTRICT"/>
        <s v="KHAZIPALLY TANK,KHAZIPALLY(V), JINNARAM(M), SANGAREDDY(D) SANGAREDDY"/>
        <s v="KISTAIPALLY CHERUVU, KISTAIPALLY (V), JINNARAM(M), SANGAREDDY DISTRICT"/>
        <s v="KISTAREDDYPET TANK, KISTAREDDYPET(V),AMEENPUR(M),SANGAREDDY(D)"/>
        <s v="LAKADARAM CHERUVU, LAKDARAM (V), PATANCHERU"/>
        <s v="LANGARHOUSE TANK, GOLCONDA (V&amp;M) ,HYDERABAD (D)"/>
        <s v="LARGE TANK, SAROORNAGAR (V &amp; M), RANGAREDDY DISTRICT"/>
        <s v="MAHABOOBSAGAR TANK, SANGAREDDY(V&amp;M), SANGAREDDY DISTRICT"/>
        <s v="MALLAPUR TANK , MEDCHAL MALKAJGIRI"/>
        <s v="MALLEPALLY TANK, MALLEPALLY (V), KONDAPUR (M), SANGAREDDY DISTRICT"/>
        <s v="MUCHARLA NAGARAM CHERUVU, NAGARAM (V), HASANPARTHY (M), HANUMAKONDA , WARANGAL"/>
        <s v="MUNDLA KATWA,MOOSAPET(V), KUKATPALLY (M),MEDCHAL  MALKAJGIRI (D)"/>
        <s v="MUTHANGI TANK (V), PATANCHERU (M),SANGAREDDY DISTRICT"/>
        <s v="PEDDA CHERUVU, BIBINAGAR (V&amp;M),YADADRI BHUVANAGIRI (D)"/>
        <s v="PEDDA CHERUVU/IBRAHIM CHERUVU, IBRAHIMBAGH, RAJENDRANAGAR(M), RANGAREDDY DISTRICT"/>
        <s v="PEDDACHERUVU, MANSOORABAD (V), SAROORNAGAR(M), RANGAREDDY (D)"/>
        <s v="PREMAJIPET TANK , SHAMSHABAD"/>
        <s v="RUDRARAM TANK, RUDRARAM (V), PATANCHERU (M), SANGAREDDY DISTRICT"/>
        <s v="SAKI TANK, PATANCHERU (V &amp; M), SANGAREDDY DISTRICT"/>
        <s v="SHAMEERPET TANK, SHAMEERPET(V&amp;M), MEDCHAL MALKAJIGIRI(D)"/>
        <s v="WADEPALLI CHERUVU, WADEPALLY (V), HANAMKONDA (M&amp;D)"/>
        <s v="POND AT LAXMI NARAYAN BARI PALACE COMPOUND, TRIPURA"/>
        <s v="RUDRASAGAR LAKE, SONUMURA, TRIPURA"/>
        <s v="JAGANNATH DIGHI, GOMATI TRIPURA"/>
        <s v="KALYANSAGAR AT MATARBARI, GOMATI TRIPURA"/>
        <s v="MAHADEB DIGHI, GOMATI TRIPURA"/>
        <s v="RAMGARH LAKE, GORAKHPUR U.P."/>
        <s v="SAMASPUR JHEEL, RAEBARELI"/>
        <s v="BHEEMTAL LAKE,DISTRICTNAINITAL"/>
        <s v="SUBHAS SAROBAR, BELAGHATA, KOLKATA"/>
      </sharedItems>
    </cacheField>
    <cacheField name="Type Water Body" numFmtId="0">
      <sharedItems count="4">
        <s v="LAKE"/>
        <s v="POND"/>
        <s v="TANK"/>
        <s v="Wetland"/>
      </sharedItems>
    </cacheField>
    <cacheField name="State Name" numFmtId="0">
      <sharedItems count="31">
        <s v="ANDHRA PRADESH"/>
        <s v="ASSAM"/>
        <s v="BIHAR"/>
        <s v="CHANDIGARH"/>
        <s v="CHHATTISGARH"/>
        <s v="GOA"/>
        <s v="GUJARAT"/>
        <s v="HARYANA"/>
        <s v="HIMACHAL PRADESH"/>
        <s v="JAMMU &amp; KASHMIR"/>
        <s v="JHARKHAND"/>
        <s v="KARNATAKA"/>
        <s v="KERALA"/>
        <s v="LAKSHADWEEP"/>
        <s v="MADHYA PRADESH"/>
        <s v="MANIPUR"/>
        <s v="MEGHALAYA"/>
        <s v="MIZORAM"/>
        <s v="NAGALAND"/>
        <s v="ODISHA"/>
        <s v="PUDUCHERRY"/>
        <s v="PUNJAB"/>
        <s v="RAJASTHAN"/>
        <s v="TAMIL NADU"/>
        <s v="TELANGANA"/>
        <s v="TRIPURA"/>
        <s v="UTTAR PRADESH"/>
        <s v="UTTARAKHAND"/>
        <s v="WEST BENGAL"/>
        <s v="DELHI"/>
        <s v="SIKKIM"/>
      </sharedItems>
    </cacheField>
    <cacheField name="Min Temperature" numFmtId="0">
      <sharedItems containsSemiMixedTypes="0" containsString="0" containsNumber="1" minValue="0" maxValue="34.700000000000003"/>
    </cacheField>
    <cacheField name="Max Temperature" numFmtId="0">
      <sharedItems containsSemiMixedTypes="0" containsString="0" containsNumber="1" minValue="7.4" maxValue="42"/>
    </cacheField>
    <cacheField name="Avg Temperature" numFmtId="0">
      <sharedItems containsSemiMixedTypes="0" containsString="0" containsNumber="1" minValue="4.5" maxValue="34.700000000000003"/>
    </cacheField>
    <cacheField name="Min Dissolved Oxygen" numFmtId="0">
      <sharedItems containsSemiMixedTypes="0" containsString="0" containsNumber="1" minValue="0" maxValue="16.399999999999999"/>
    </cacheField>
    <cacheField name="Max Dissolved Oxygen" numFmtId="0">
      <sharedItems containsSemiMixedTypes="0" containsString="0" containsNumber="1" minValue="0" maxValue="78"/>
    </cacheField>
    <cacheField name="Avg Dissolved Oxygen" numFmtId="0">
      <sharedItems containsSemiMixedTypes="0" containsString="0" containsNumber="1" minValue="0" maxValue="41.75"/>
    </cacheField>
    <cacheField name="Min pH" numFmtId="0">
      <sharedItems containsSemiMixedTypes="0" containsString="0" containsNumber="1" minValue="0" maxValue="9.1999999999999993"/>
    </cacheField>
    <cacheField name="Max pH" numFmtId="0">
      <sharedItems containsSemiMixedTypes="0" containsString="0" containsNumber="1" minValue="6.5" maxValue="11.1"/>
    </cacheField>
    <cacheField name="Avg pH" numFmtId="0">
      <sharedItems containsSemiMixedTypes="0" containsString="0" containsNumber="1" minValue="3.85" maxValue="9.4"/>
    </cacheField>
    <cacheField name="Min Conductivity" numFmtId="0">
      <sharedItems containsSemiMixedTypes="0" containsString="0" containsNumber="1" minValue="0" maxValue="31100"/>
    </cacheField>
    <cacheField name="Max Conductivity" numFmtId="0">
      <sharedItems containsSemiMixedTypes="0" containsString="0" containsNumber="1" minValue="5" maxValue="181400"/>
    </cacheField>
    <cacheField name="Avg Conductivity" numFmtId="0">
      <sharedItems containsSemiMixedTypes="0" containsString="0" containsNumber="1" minValue="5" maxValue="105650"/>
    </cacheField>
    <cacheField name="Min BOD" numFmtId="0">
      <sharedItems containsSemiMixedTypes="0" containsString="0" containsNumber="1" minValue="0" maxValue="122"/>
    </cacheField>
    <cacheField name="Max BOD" numFmtId="0">
      <sharedItems containsSemiMixedTypes="0" containsString="0" containsNumber="1" minValue="0" maxValue="540"/>
    </cacheField>
    <cacheField name="Avg BOD" numFmtId="0">
      <sharedItems containsSemiMixedTypes="0" containsString="0" containsNumber="1" minValue="0" maxValue="272.05"/>
    </cacheField>
    <cacheField name="Min Nitrate N + Nitrite N" numFmtId="0">
      <sharedItems containsSemiMixedTypes="0" containsString="0" containsNumber="1" minValue="0" maxValue="51.87"/>
    </cacheField>
    <cacheField name="Max Nitrate N + Nitrite N" numFmtId="0">
      <sharedItems containsSemiMixedTypes="0" containsString="0" containsNumber="1" minValue="0" maxValue="600.73"/>
    </cacheField>
    <cacheField name="Avg Nitrate N + Nitrite N" numFmtId="0">
      <sharedItems containsSemiMixedTypes="0" containsString="0" containsNumber="1" minValue="0" maxValue="300.375"/>
    </cacheField>
    <cacheField name="Min Fecal Coliform" numFmtId="0">
      <sharedItems containsSemiMixedTypes="0" containsString="0" containsNumber="1" minValue="0" maxValue="80000"/>
    </cacheField>
    <cacheField name="Max Fecal Coliform" numFmtId="0">
      <sharedItems containsSemiMixedTypes="0" containsString="0" containsNumber="1" minValue="1" maxValue="8400000000"/>
    </cacheField>
    <cacheField name="Avg Fecal Coliform" numFmtId="0">
      <sharedItems containsSemiMixedTypes="0" containsString="0" containsNumber="1" minValue="1" maxValue="4200001550"/>
    </cacheField>
    <cacheField name="Min Total Coliform" numFmtId="0">
      <sharedItems containsSemiMixedTypes="0" containsString="0" containsNumber="1" minValue="0" maxValue="14000000"/>
    </cacheField>
    <cacheField name="Max Total Coliform" numFmtId="0">
      <sharedItems containsSemiMixedTypes="0" containsString="0" containsNumber="1" minValue="0" maxValue="9200000000"/>
    </cacheField>
    <cacheField name="Avg Total Coliform" numFmtId="0">
      <sharedItems containsSemiMixedTypes="0" containsString="0" containsNumber="1" minValue="0" maxValue="4600017500"/>
    </cacheField>
    <cacheField name="BOD Score" numFmtId="0">
      <sharedItems containsSemiMixedTypes="0" containsString="0" containsNumber="1" minValue="0" maxValue="10" count="124">
        <n v="4.125"/>
        <n v="4.5"/>
        <n v="10"/>
        <n v="4.625"/>
        <n v="6.5"/>
        <n v="7.5"/>
        <n v="7.375"/>
        <n v="5.625"/>
        <n v="8.75"/>
        <n v="9.375"/>
        <n v="7.875"/>
        <n v="5.75"/>
        <n v="8.875"/>
        <n v="5.5"/>
        <n v="6.125"/>
        <n v="7.2500000000000009"/>
        <n v="6.625"/>
        <n v="1.875"/>
        <n v="3.375"/>
        <n v="3"/>
        <n v="8.25"/>
        <n v="7.625"/>
        <n v="1.375"/>
        <n v="5.25"/>
        <n v="2.75"/>
        <n v="3.625"/>
        <n v="4.25"/>
        <n v="3.875"/>
        <n v="3.9999999999999996"/>
        <n v="9.25"/>
        <n v="0.75000000000000011"/>
        <n v="1.125"/>
        <n v="4.75"/>
        <n v="4.375"/>
        <n v="5"/>
        <n v="5.8749999999999991"/>
        <n v="4.875"/>
        <n v="9.625"/>
        <n v="8.125"/>
        <n v="3.75"/>
        <n v="6.75"/>
        <n v="6.25"/>
        <n v="0.625"/>
        <n v="3.25"/>
        <n v="3.6250000000000004"/>
        <n v="3.125"/>
        <n v="2.875"/>
        <n v="2.25"/>
        <n v="8.5"/>
        <n v="3.5"/>
        <n v="5.875"/>
        <n v="7.0000000000000009"/>
        <n v="8.625"/>
        <n v="5.375"/>
        <n v="9"/>
        <n v="3.0000000000000004"/>
        <n v="4"/>
        <n v="6"/>
        <n v="2.5"/>
        <n v="9.75"/>
        <n v="7.75"/>
        <n v="5.3750000000000009"/>
        <n v="5.125"/>
        <n v="2.375"/>
        <n v="9.125"/>
        <n v="7"/>
        <n v="8.375"/>
        <n v="5.1250000000000009"/>
        <n v="6.4999999999999991"/>
        <n v="6.375"/>
        <n v="0"/>
        <n v="7.125"/>
        <n v="2"/>
        <n v="5.4999999999999991"/>
        <n v="9.5"/>
        <n v="7.25"/>
        <n v="1"/>
        <n v="0.75"/>
        <n v="3.5000000000000004"/>
        <n v="5.2499999999999991"/>
        <n v="7.3749999999999991"/>
        <n v="2.125"/>
        <n v="0.875"/>
        <n v="1.7500000000000002"/>
        <n v="7.8750000000000009"/>
        <n v="7.1249999999999991"/>
        <n v="3.8749999999999996"/>
        <n v="8"/>
        <n v="6.1249999999999991"/>
        <n v="5.7500000000000009"/>
        <n v="6.6250000000000009"/>
        <n v="6.0000000000000009"/>
        <n v="1.5"/>
        <n v="1.25"/>
        <n v="1.625"/>
        <n v="1.75"/>
        <n v="2.625"/>
        <n v="0.5"/>
        <n v="6.875"/>
        <n v="4.5625"/>
        <n v="7.3125"/>
        <n v="5.9375"/>
        <n v="3.2499999999999996"/>
        <n v="4.6750000000000007"/>
        <n v="2.9249999999999998"/>
        <n v="4.95"/>
        <n v="4.0500000000000007"/>
        <n v="6.4"/>
        <n v="9.875"/>
        <n v="4.3250000000000002"/>
        <n v="4.1000000000000005"/>
        <n v="5.05"/>
        <n v="5.8250000000000002"/>
        <n v="4.8"/>
        <n v="3.9750000000000001"/>
        <n v="3.35"/>
        <n v="6.5625"/>
        <n v="0.25"/>
        <n v="7.9999999999999991"/>
        <n v="2.8750000000000004"/>
        <n v="6.3750000000000009"/>
        <n v="1.5000000000000002"/>
        <n v="7.7499999999999991"/>
        <n v="7.6250000000000009"/>
      </sharedItems>
    </cacheField>
    <cacheField name="Fecal Score" numFmtId="0">
      <sharedItems containsSemiMixedTypes="0" containsString="0" containsNumber="1" minValue="1.6666666666666666E-2" maxValue="10" count="395">
        <n v="3.3333333333333333E-2"/>
        <n v="0.33333333333333331"/>
        <n v="10"/>
        <n v="8.5"/>
        <n v="8.5833333333333321"/>
        <n v="5.5"/>
        <n v="7.666666666666667"/>
        <n v="1.1500000000000001"/>
        <n v="0.47499999999999998"/>
        <n v="0.82500000000000007"/>
        <n v="0.05"/>
        <n v="0.25"/>
        <n v="0.375"/>
        <n v="0.44166666666666665"/>
        <n v="9.1666666666666674E-2"/>
        <n v="0.125"/>
        <n v="6.6666666666666666E-2"/>
        <n v="7.4999999999999997E-2"/>
        <n v="0.2583333333333333"/>
        <n v="0.7583333333333333"/>
        <n v="0.11666666666666667"/>
        <n v="0.10833333333333334"/>
        <n v="0.44999999999999996"/>
        <n v="0.26666666666666666"/>
        <n v="0.15833333333333335"/>
        <n v="0.6166666666666667"/>
        <n v="4.6583333333333332"/>
        <n v="0.6"/>
        <n v="1.2250000000000001"/>
        <n v="0.15"/>
        <n v="0.93333333333333335"/>
        <n v="2.5333333333333337"/>
        <n v="0.45833333333333331"/>
        <n v="2.9333333333333336"/>
        <n v="4.9166666666666661"/>
        <n v="9.7916666666666661"/>
        <n v="5.166666666666667"/>
        <n v="4.75"/>
        <n v="3.333333333333333"/>
        <n v="4.791666666666667"/>
        <n v="4.666666666666667"/>
        <n v="2"/>
        <n v="4.166666666666667"/>
        <n v="3.6666666666666665"/>
        <n v="6.6833333333333336"/>
        <n v="4"/>
        <n v="0.3"/>
        <n v="2.6666666666666665"/>
        <n v="4.6999999999999993"/>
        <n v="2.4666666666666668"/>
        <n v="5.6666666666666661"/>
        <n v="3.1666666666666665"/>
        <n v="4.1833333333333336"/>
        <n v="2.166666666666667"/>
        <n v="0.14166666666666666"/>
        <n v="0.1"/>
        <n v="0.35000000000000003"/>
        <n v="2.0166666666666666"/>
        <n v="8.3333333333333329E-2"/>
        <n v="4.2416666666666671"/>
        <n v="0.13333333333333333"/>
        <n v="1.9166666666666667"/>
        <n v="1.2666666666666668"/>
        <n v="1.0166666666666666"/>
        <n v="0.32500000000000001"/>
        <n v="0.3666666666666667"/>
        <n v="6.166666666666667"/>
        <n v="3.1083333333333334"/>
        <n v="0.70000000000000007"/>
        <n v="0.23333333333333334"/>
        <n v="0.22499999999999998"/>
        <n v="0.35833333333333334"/>
        <n v="0.3833333333333333"/>
        <n v="1.3416666666666666"/>
        <n v="3.85"/>
        <n v="2.7666666666666666"/>
        <n v="3.4000000000000004"/>
        <n v="1.7333333333333334"/>
        <n v="1.25"/>
        <n v="1.2833333333333332"/>
        <n v="0.625"/>
        <n v="0.70833333333333326"/>
        <n v="0.5"/>
        <n v="0.95833333333333337"/>
        <n v="1.0666666666666667"/>
        <n v="1"/>
        <n v="0.58333333333333337"/>
        <n v="0.98333333333333328"/>
        <n v="1.6"/>
        <n v="0.66666666666666663"/>
        <n v="1.5166666666666666"/>
        <n v="0.80833333333333324"/>
        <n v="0.8"/>
        <n v="1.4166666666666665"/>
        <n v="1.9833333333333334"/>
        <n v="1.7999999999999998"/>
        <n v="0.2"/>
        <n v="0.28333333333333333"/>
        <n v="0.31666666666666671"/>
        <n v="1.0083333333333333"/>
        <n v="1.5833333333333333"/>
        <n v="0.29166666666666669"/>
        <n v="3.25"/>
        <n v="2.833333333333333"/>
        <n v="3.0166666666666671"/>
        <n v="6.1"/>
        <n v="7.6"/>
        <n v="6.0166666666666666"/>
        <n v="0.81666666666666665"/>
        <n v="0.20833333333333331"/>
        <n v="4.5583333333333336"/>
        <n v="0.55000000000000004"/>
        <n v="0.7416666666666667"/>
        <n v="4.6000000000000005"/>
        <n v="0.17500000000000002"/>
        <n v="0.27500000000000002"/>
        <n v="0.41666666666666663"/>
        <n v="0.63333333333333341"/>
        <n v="0.48333333333333334"/>
        <n v="0.77500000000000002"/>
        <n v="0.40833333333333333"/>
        <n v="1.2166666666666668"/>
        <n v="2.3166666666666664"/>
        <n v="0.21666666666666667"/>
        <n v="5.333333333333333"/>
        <n v="4.083333333333333"/>
        <n v="2.0666666666666664"/>
        <n v="1.7749999999999999"/>
        <n v="3.5833333333333335"/>
        <n v="2.4"/>
        <n v="2.7750000000000004"/>
        <n v="2.9499999999999997"/>
        <n v="2.916666666666667"/>
        <n v="2.1833333333333331"/>
        <n v="2.6750000000000003"/>
        <n v="3.0249999999999999"/>
        <n v="8.1666666666666661"/>
        <n v="3.5"/>
        <n v="9.375"/>
        <n v="8.0833333333333339"/>
        <n v="7.583333333333333"/>
        <n v="1.75"/>
        <n v="2.0749999999999997"/>
        <n v="0.16666666666666666"/>
        <n v="5"/>
        <n v="9.1833333333333336"/>
        <n v="1.4333333333333333"/>
        <n v="3.5999999999999996"/>
        <n v="2.3499999999999996"/>
        <n v="7.6833333333333336"/>
        <n v="1.1000000000000001"/>
        <n v="0.89166666666666672"/>
        <n v="3.1749999999999998"/>
        <n v="0.59166666666666667"/>
        <n v="5.8999999999999995"/>
        <n v="9.4499999999999993"/>
        <n v="1.7666666666666666"/>
        <n v="2.8499999999999996"/>
        <n v="3.8333333333333335"/>
        <n v="1.85"/>
        <n v="6.8333333333333339"/>
        <n v="2.6833333333333331"/>
        <n v="3.5166666666666666"/>
        <n v="0.75"/>
        <n v="4.0166666666666666"/>
        <n v="0.8666666666666667"/>
        <n v="4.3499999999999996"/>
        <n v="1.0833333333333335"/>
        <n v="2.1333333333333333"/>
        <n v="0.85000000000000009"/>
        <n v="4.5166666666666666"/>
        <n v="7.125"/>
        <n v="0.24166666666666667"/>
        <n v="2.0916666666666668"/>
        <n v="5.8333333333333334E-2"/>
        <n v="0.53333333333333333"/>
        <n v="0.51666666666666661"/>
        <n v="4.1666666666666664E-2"/>
        <n v="0.55833333333333335"/>
        <n v="2.3333333333333335"/>
        <n v="2.2000000000000002"/>
        <n v="3.416666666666667"/>
        <n v="2.4166666666666665"/>
        <n v="3"/>
        <n v="3.0833333333333335"/>
        <n v="3.75"/>
        <n v="2.5"/>
        <n v="2.5166666666666666"/>
        <n v="5.85"/>
        <n v="1.9666666666666666"/>
        <n v="1.1416666666666666"/>
        <n v="1.0333333333333332"/>
        <n v="0.19166666666666665"/>
        <n v="0.73333333333333339"/>
        <n v="2.4500000000000002"/>
        <n v="4.8"/>
        <n v="6.5"/>
        <n v="7.833333333333333"/>
        <n v="7.75"/>
        <n v="7.0833333333333339"/>
        <n v="3.6083333333333334"/>
        <n v="5.25"/>
        <n v="7.9166666666666661"/>
        <n v="4.4166666666666661"/>
        <n v="7.7083333333333339"/>
        <n v="7.791666666666667"/>
        <n v="5.5833333333333339"/>
        <n v="9.3333333333333339"/>
        <n v="3.0583333333333336"/>
        <n v="6.6000000000000005"/>
        <n v="5.0166666666666675"/>
        <n v="1.375"/>
        <n v="4.0999999999999996"/>
        <n v="2.1166666666666667"/>
        <n v="8.6666666666666679"/>
        <n v="6.6666666666666661"/>
        <n v="5.083333333333333"/>
        <n v="2.5833333333333335"/>
        <n v="0.34166666666666667"/>
        <n v="1.1833333333333333"/>
        <n v="0.71666666666666667"/>
        <n v="0.39166666666666672"/>
        <n v="0.18333333333333335"/>
        <n v="0.43333333333333335"/>
        <n v="0.56666666666666665"/>
        <n v="4.3333333333333339"/>
        <n v="5.4166666666666661"/>
        <n v="0.57500000000000007"/>
        <n v="1.3250000000000002"/>
        <n v="0.79166666666666663"/>
        <n v="0.4"/>
        <n v="0.60833333333333339"/>
        <n v="1.4416666666666667"/>
        <n v="2.3250000000000002"/>
        <n v="0.90833333333333333"/>
        <n v="7.25"/>
        <n v="6.3249999999999993"/>
        <n v="9.1666666666666661"/>
        <n v="2.1"/>
        <n v="5.6833333333333336"/>
        <n v="0.65"/>
        <n v="0.95"/>
        <n v="0.42500000000000004"/>
        <n v="1.1666666666666667"/>
        <n v="0.52500000000000002"/>
        <n v="1.9333333333333333"/>
        <n v="0.30833333333333335"/>
        <n v="0.46666666666666667"/>
        <n v="2.2166666666666668"/>
        <n v="0.83333333333333326"/>
        <n v="1.9416666666666664"/>
        <n v="1.2"/>
        <n v="0.76666666666666661"/>
        <n v="1.05"/>
        <n v="0.8833333333333333"/>
        <n v="2.0333333333333332"/>
        <n v="1.6666666666666665"/>
        <n v="1.7000000000000002"/>
        <n v="1.6083333333333334"/>
        <n v="1.5666666666666669"/>
        <n v="1.3583333333333334"/>
        <n v="1.6583333333333332"/>
        <n v="1.3833333333333333"/>
        <n v="1.6416666666666666"/>
        <n v="1.9500000000000002"/>
        <n v="1.3666666666666667"/>
        <n v="5.916666666666667"/>
        <n v="1.5"/>
        <n v="2.0583333333333336"/>
        <n v="3.0083333333333333"/>
        <n v="2.5416666666666665"/>
        <n v="1.4583333333333335"/>
        <n v="4.5666666666666664"/>
        <n v="4.6750000000000007"/>
        <n v="1.4833333333333334"/>
        <n v="4.7166666666666668"/>
        <n v="1.45"/>
        <n v="1.6916666666666667"/>
        <n v="3.3250000000000002"/>
        <n v="1.075"/>
        <n v="8.3333333333333339"/>
        <n v="8"/>
        <n v="5.8333333333333339"/>
        <n v="6.75"/>
        <n v="2.1416666666666666"/>
        <n v="1.5416666666666667"/>
        <n v="0.84166666666666667"/>
        <n v="3.35"/>
        <n v="7.9249999999999998"/>
        <n v="1.6666666666666666E-2"/>
        <n v="2.5000000000000001E-2"/>
        <n v="9.4166666666666661"/>
        <n v="3.5749999999999997"/>
        <n v="1.1749999999999998"/>
        <n v="6"/>
        <n v="8.8333333333333321"/>
        <n v="1.7833333333333334"/>
        <n v="1.3083333333333333"/>
        <n v="1.575"/>
        <n v="0.72499999999999998"/>
        <n v="4.4583333333333339"/>
        <n v="4.3666666666666663"/>
        <n v="2.0250000000000004"/>
        <n v="2.375"/>
        <n v="1.0416666666666667"/>
        <n v="4.6166666666666671"/>
        <n v="1.3916666666666666"/>
        <n v="1.1166666666666667"/>
        <n v="0.67500000000000004"/>
        <n v="0.97500000000000009"/>
        <n v="2.4416666666666669"/>
        <n v="0.5083333333333333"/>
        <n v="3.7"/>
        <n v="1.0583333333333333"/>
        <n v="0.69166666666666665"/>
        <n v="6.9166666666666661"/>
        <n v="3.2416666666666667"/>
        <n v="5.791666666666667"/>
        <n v="6.7416666666666671"/>
        <n v="3.3083333333333331"/>
        <n v="3.3166666666666664"/>
        <n v="9.0833333333333339"/>
        <n v="7.8833333333333329"/>
        <n v="7.9416666666666664"/>
        <n v="8.4499999999999993"/>
        <n v="4.7749999999999995"/>
        <n v="3.3000000000000003"/>
        <n v="4.55"/>
        <n v="5.2833333333333332"/>
        <n v="2.0833333333333335"/>
        <n v="2.6"/>
        <n v="4.583333333333333"/>
        <n v="0.92500000000000004"/>
        <n v="4.5"/>
        <n v="2.6083333333333329"/>
        <n v="3.0333333333333332"/>
        <n v="4.1166666666666671"/>
        <n v="1.4749999999999999"/>
        <n v="7.5"/>
        <n v="0.875"/>
        <n v="0.91666666666666663"/>
        <n v="1.2916666666666667"/>
        <n v="0.96666666666666667"/>
        <n v="4.6083333333333334"/>
        <n v="2.625"/>
        <n v="1.3166666666666664"/>
        <n v="1.2583333333333333"/>
        <n v="0.64166666666666661"/>
        <n v="0.78333333333333344"/>
        <n v="0.49166666666666664"/>
        <n v="0.65833333333333321"/>
        <n v="0.54166666666666674"/>
        <n v="6.1583333333333332"/>
        <n v="3.9750000000000001"/>
        <n v="2.8833333333333333"/>
        <n v="1.4916666666666667"/>
        <n v="3.875"/>
        <n v="2.875"/>
        <n v="7.7749999999999995"/>
        <n v="5.875"/>
        <n v="3.4250000000000003"/>
        <n v="9.5166666666666657"/>
        <n v="4.541666666666667"/>
        <n v="3.0666666666666664"/>
        <n v="5.1083333333333334"/>
        <n v="9"/>
        <n v="2.9833333333333334"/>
        <n v="7.8166666666666664"/>
        <n v="8.0749999999999993"/>
        <n v="2.5249999999999999"/>
        <n v="7.7666666666666657"/>
        <n v="1.3"/>
        <n v="2.9"/>
        <n v="1.5333333333333332"/>
        <n v="6.583333333333333"/>
        <n v="2.6166666666666667"/>
        <n v="5.8583333333333334"/>
        <n v="4.1083333333333334"/>
        <n v="3.4416666666666669"/>
        <n v="1.5249999999999999"/>
        <n v="2.3583333333333334"/>
        <n v="2.5083333333333337"/>
        <n v="2.25"/>
        <n v="8.35"/>
        <n v="8.25"/>
        <n v="7.166666666666667"/>
        <n v="1.7249999999999999"/>
        <n v="1.6166666666666665"/>
        <n v="1.7916666666666667"/>
        <n v="1.4083333333333334"/>
        <n v="2.7250000000000001"/>
        <n v="1.2333333333333334"/>
        <n v="0.68333333333333335"/>
        <n v="1.0916666666666666"/>
        <n v="1.8666666666666667"/>
      </sharedItems>
    </cacheField>
    <cacheField name="Nitrate Score" numFmtId="0">
      <sharedItems containsSemiMixedTypes="0" containsString="0" containsNumber="1" minValue="0" maxValue="10"/>
    </cacheField>
    <cacheField name="pH Score" numFmtId="0">
      <sharedItems containsSemiMixedTypes="0" containsString="0" containsNumber="1" containsInteger="1" minValue="0" maxValue="10"/>
    </cacheField>
    <cacheField name="Dissolved Oxygen Score" numFmtId="0">
      <sharedItems containsSemiMixedTypes="0" containsString="0" containsNumber="1" minValue="0" maxValue="10"/>
    </cacheField>
    <cacheField name="Final Score" numFmtId="0">
      <sharedItems containsSemiMixedTypes="0" containsString="0" containsNumber="1" minValue="0.26900000000000002" maxValue="9.5299999999999994"/>
    </cacheField>
    <cacheField name="Year" numFmtId="0">
      <sharedItems containsSemiMixedTypes="0" containsString="0" containsNumber="1" containsInteger="1" minValue="2017" maxValue="2022" count="6">
        <n v="2017"/>
        <n v="2018"/>
        <n v="2019"/>
        <n v="2020"/>
        <n v="2021"/>
        <n v="2022"/>
      </sharedItems>
    </cacheField>
  </cacheFields>
  <extLst>
    <ext xmlns:x14="http://schemas.microsoft.com/office/spreadsheetml/2009/9/main" uri="{725AE2AE-9491-48be-B2B4-4EB974FC3084}">
      <x14:pivotCacheDefinition pivotCacheId="13945892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56">
  <r>
    <n v="1790"/>
    <x v="0"/>
    <x v="0"/>
    <x v="0"/>
    <n v="27"/>
    <n v="28"/>
    <x v="0"/>
    <n v="5.0999999999999996"/>
    <n v="6.9"/>
    <n v="6"/>
    <n v="7.1"/>
    <n v="8.5"/>
    <n v="7.8"/>
    <n v="3270"/>
    <n v="156600"/>
    <n v="79935"/>
    <n v="1"/>
    <n v="2.2999999999999998"/>
    <n v="1.65"/>
    <n v="0.65"/>
    <n v="6.9"/>
    <n v="3.7750000000000004"/>
    <n v="2"/>
    <n v="2"/>
    <n v="2"/>
    <n v="800"/>
    <n v="1600"/>
    <n v="1200"/>
    <n v="4.125"/>
    <n v="3.3333333333333333E-2"/>
    <n v="3.7750000000000004"/>
    <n v="0"/>
    <n v="0"/>
    <x v="0"/>
    <x v="0"/>
  </r>
  <r>
    <n v="2353"/>
    <x v="1"/>
    <x v="0"/>
    <x v="0"/>
    <n v="24"/>
    <n v="28"/>
    <x v="1"/>
    <n v="5.9"/>
    <n v="6.8"/>
    <n v="6.35"/>
    <n v="6.9"/>
    <n v="8.4"/>
    <n v="7.65"/>
    <n v="597"/>
    <n v="1034"/>
    <n v="815.5"/>
    <n v="1.3"/>
    <n v="2.2999999999999998"/>
    <n v="1.7999999999999998"/>
    <n v="1.1599999999999999"/>
    <n v="3.36"/>
    <n v="2.2599999999999998"/>
    <n v="11"/>
    <n v="29"/>
    <n v="20"/>
    <n v="350"/>
    <n v="2400"/>
    <n v="1375"/>
    <n v="4.5"/>
    <n v="0.33333333333333331"/>
    <n v="2.2599999999999998"/>
    <n v="0"/>
    <n v="0"/>
    <x v="1"/>
    <x v="0"/>
  </r>
  <r>
    <n v="2205"/>
    <x v="2"/>
    <x v="0"/>
    <x v="1"/>
    <n v="20"/>
    <n v="27"/>
    <x v="2"/>
    <n v="2.2000000000000002"/>
    <n v="7.2"/>
    <n v="4.7"/>
    <n v="5.7"/>
    <n v="7"/>
    <n v="6.35"/>
    <n v="50"/>
    <n v="128"/>
    <n v="89"/>
    <n v="1"/>
    <n v="16.2"/>
    <n v="8.6"/>
    <n v="0.1"/>
    <n v="1.7"/>
    <n v="0.9"/>
    <n v="300"/>
    <n v="2000"/>
    <n v="1150"/>
    <n v="360"/>
    <n v="6400"/>
    <n v="3380"/>
    <n v="10"/>
    <n v="10"/>
    <n v="0.89999999999999991"/>
    <n v="10"/>
    <n v="0"/>
    <x v="2"/>
    <x v="0"/>
  </r>
  <r>
    <n v="2206"/>
    <x v="3"/>
    <x v="0"/>
    <x v="1"/>
    <n v="22"/>
    <n v="36"/>
    <x v="3"/>
    <n v="5.0999999999999996"/>
    <n v="6"/>
    <n v="5.55"/>
    <n v="6.6"/>
    <n v="7.8"/>
    <n v="7.1999999999999993"/>
    <n v="54"/>
    <n v="153"/>
    <n v="103.5"/>
    <n v="0.9"/>
    <n v="2.8"/>
    <n v="1.8499999999999999"/>
    <n v="0.1"/>
    <n v="1.4"/>
    <n v="0.75"/>
    <n v="300"/>
    <n v="1200"/>
    <n v="750"/>
    <n v="300"/>
    <n v="5300"/>
    <n v="2800"/>
    <n v="4.625"/>
    <n v="10"/>
    <n v="0.75"/>
    <n v="0"/>
    <n v="0"/>
    <x v="3"/>
    <x v="0"/>
  </r>
  <r>
    <n v="1263"/>
    <x v="4"/>
    <x v="1"/>
    <x v="1"/>
    <n v="22"/>
    <n v="34"/>
    <x v="4"/>
    <n v="0.7"/>
    <n v="4.5999999999999996"/>
    <n v="2.65"/>
    <n v="6.8"/>
    <n v="8.4"/>
    <n v="7.6"/>
    <n v="263"/>
    <n v="972"/>
    <n v="617.5"/>
    <n v="4.5"/>
    <n v="14.7"/>
    <n v="9.6"/>
    <n v="0.8"/>
    <n v="5.7"/>
    <n v="3.25"/>
    <n v="1100"/>
    <n v="3500"/>
    <n v="2300"/>
    <n v="730"/>
    <n v="21000"/>
    <n v="10865"/>
    <n v="10"/>
    <n v="10"/>
    <n v="3.25"/>
    <n v="0"/>
    <n v="3.375"/>
    <x v="4"/>
    <x v="0"/>
  </r>
  <r>
    <n v="2207"/>
    <x v="5"/>
    <x v="1"/>
    <x v="1"/>
    <n v="20"/>
    <n v="35"/>
    <x v="0"/>
    <n v="3.5"/>
    <n v="6.8"/>
    <n v="5.15"/>
    <n v="6.1"/>
    <n v="7.3"/>
    <n v="6.6999999999999993"/>
    <n v="26"/>
    <n v="235"/>
    <n v="130.5"/>
    <n v="2.2000000000000002"/>
    <n v="18.100000000000001"/>
    <n v="10.15"/>
    <n v="0.5"/>
    <n v="1.9"/>
    <n v="1.2"/>
    <n v="300"/>
    <n v="2100"/>
    <n v="1200"/>
    <n v="360"/>
    <n v="29000"/>
    <n v="14680"/>
    <n v="10"/>
    <n v="10"/>
    <n v="1.2"/>
    <n v="0"/>
    <n v="0"/>
    <x v="5"/>
    <x v="0"/>
  </r>
  <r>
    <n v="2208"/>
    <x v="6"/>
    <x v="1"/>
    <x v="1"/>
    <n v="18"/>
    <n v="31"/>
    <x v="5"/>
    <n v="5"/>
    <n v="7.3"/>
    <n v="6.15"/>
    <n v="5.8"/>
    <n v="7.6"/>
    <n v="6.6999999999999993"/>
    <n v="25"/>
    <n v="38"/>
    <n v="31.5"/>
    <n v="2"/>
    <n v="3.2"/>
    <n v="2.6"/>
    <n v="0.1"/>
    <n v="2.5"/>
    <n v="1.3"/>
    <n v="360"/>
    <n v="1500"/>
    <n v="930"/>
    <n v="300"/>
    <n v="15000"/>
    <n v="7650"/>
    <n v="6.5"/>
    <n v="10"/>
    <n v="1.3"/>
    <n v="0"/>
    <n v="0"/>
    <x v="6"/>
    <x v="0"/>
  </r>
  <r>
    <n v="2209"/>
    <x v="7"/>
    <x v="1"/>
    <x v="1"/>
    <n v="20"/>
    <n v="32"/>
    <x v="1"/>
    <n v="5.2"/>
    <n v="8.1"/>
    <n v="6.65"/>
    <n v="5.6"/>
    <n v="7.8"/>
    <n v="6.6999999999999993"/>
    <n v="23"/>
    <n v="38"/>
    <n v="30.5"/>
    <n v="1.9"/>
    <n v="4.0999999999999996"/>
    <n v="3"/>
    <n v="0.1"/>
    <n v="1.7"/>
    <n v="0.9"/>
    <n v="360"/>
    <n v="2800"/>
    <n v="1580"/>
    <n v="360"/>
    <n v="21000"/>
    <n v="10680"/>
    <n v="7.5"/>
    <n v="10"/>
    <n v="0.89999999999999991"/>
    <n v="0"/>
    <n v="0"/>
    <x v="7"/>
    <x v="0"/>
  </r>
  <r>
    <n v="2210"/>
    <x v="8"/>
    <x v="1"/>
    <x v="1"/>
    <n v="21"/>
    <n v="32"/>
    <x v="6"/>
    <n v="5.0999999999999996"/>
    <n v="6.5"/>
    <n v="5.8"/>
    <n v="6.7"/>
    <n v="7.4"/>
    <n v="7.0500000000000007"/>
    <n v="45"/>
    <n v="81"/>
    <n v="63"/>
    <n v="1.1000000000000001"/>
    <n v="4.8"/>
    <n v="2.95"/>
    <n v="0.1"/>
    <n v="1.9"/>
    <n v="1"/>
    <n v="300"/>
    <n v="1500"/>
    <n v="900"/>
    <n v="300"/>
    <n v="4400"/>
    <n v="2350"/>
    <n v="7.375"/>
    <n v="10"/>
    <n v="1"/>
    <n v="0"/>
    <n v="0"/>
    <x v="8"/>
    <x v="0"/>
  </r>
  <r>
    <n v="2211"/>
    <x v="9"/>
    <x v="1"/>
    <x v="1"/>
    <n v="22"/>
    <n v="30"/>
    <x v="1"/>
    <n v="7.2"/>
    <n v="8.3000000000000007"/>
    <n v="7.75"/>
    <n v="7.1"/>
    <n v="9.1"/>
    <n v="8.1"/>
    <n v="195"/>
    <n v="264"/>
    <n v="229.5"/>
    <n v="3.8"/>
    <n v="12.7"/>
    <n v="8.25"/>
    <n v="0.9"/>
    <n v="3.4"/>
    <n v="2.15"/>
    <n v="300"/>
    <n v="720"/>
    <n v="510"/>
    <n v="300"/>
    <n v="4400"/>
    <n v="2350"/>
    <n v="10"/>
    <n v="8.5"/>
    <n v="2.15"/>
    <n v="0"/>
    <n v="0"/>
    <x v="9"/>
    <x v="0"/>
  </r>
  <r>
    <n v="2212"/>
    <x v="10"/>
    <x v="1"/>
    <x v="1"/>
    <n v="20"/>
    <n v="30"/>
    <x v="7"/>
    <n v="7.4"/>
    <n v="9.1999999999999993"/>
    <n v="8.3000000000000007"/>
    <n v="6.8"/>
    <n v="7.8"/>
    <n v="7.3"/>
    <n v="64"/>
    <n v="92"/>
    <n v="78"/>
    <n v="2.8"/>
    <n v="6.2"/>
    <n v="4.5"/>
    <n v="0.2"/>
    <n v="1.2"/>
    <n v="0.7"/>
    <n v="360"/>
    <n v="2000"/>
    <n v="1180"/>
    <n v="360"/>
    <n v="3600"/>
    <n v="1980"/>
    <n v="10"/>
    <n v="10"/>
    <n v="0.7"/>
    <n v="0"/>
    <n v="0"/>
    <x v="10"/>
    <x v="0"/>
  </r>
  <r>
    <n v="2213"/>
    <x v="11"/>
    <x v="1"/>
    <x v="1"/>
    <n v="20"/>
    <n v="31"/>
    <x v="8"/>
    <n v="7"/>
    <n v="8.3000000000000007"/>
    <n v="7.65"/>
    <n v="7.2"/>
    <n v="8.8000000000000007"/>
    <n v="8"/>
    <n v="26"/>
    <n v="246"/>
    <n v="136"/>
    <n v="4.5"/>
    <n v="18.8"/>
    <n v="11.65"/>
    <n v="0.7"/>
    <n v="2.1"/>
    <n v="1.4"/>
    <n v="300"/>
    <n v="910"/>
    <n v="605"/>
    <n v="360"/>
    <n v="1500"/>
    <n v="930"/>
    <n v="10"/>
    <n v="10"/>
    <n v="1.4"/>
    <n v="0"/>
    <n v="0"/>
    <x v="11"/>
    <x v="0"/>
  </r>
  <r>
    <n v="2214"/>
    <x v="12"/>
    <x v="1"/>
    <x v="1"/>
    <n v="23"/>
    <n v="38"/>
    <x v="9"/>
    <n v="2.6"/>
    <n v="8"/>
    <n v="5.3"/>
    <n v="6.1"/>
    <n v="7.2"/>
    <n v="6.65"/>
    <n v="26"/>
    <n v="44"/>
    <n v="35"/>
    <n v="3.3"/>
    <n v="18.899999999999999"/>
    <n v="11.1"/>
    <n v="0.2"/>
    <n v="1.3"/>
    <n v="0.75"/>
    <n v="300"/>
    <n v="2000"/>
    <n v="1150"/>
    <n v="910"/>
    <n v="4400"/>
    <n v="2655"/>
    <n v="10"/>
    <n v="10"/>
    <n v="0.75"/>
    <n v="0"/>
    <n v="0"/>
    <x v="12"/>
    <x v="0"/>
  </r>
  <r>
    <n v="2215"/>
    <x v="13"/>
    <x v="1"/>
    <x v="1"/>
    <n v="23"/>
    <n v="34"/>
    <x v="10"/>
    <n v="1.2"/>
    <n v="5.9"/>
    <n v="3.5500000000000003"/>
    <n v="5.9"/>
    <n v="7.8"/>
    <n v="6.85"/>
    <n v="8"/>
    <n v="79"/>
    <n v="43.5"/>
    <n v="1.2"/>
    <n v="4.8"/>
    <n v="3"/>
    <n v="0.5"/>
    <n v="1.7"/>
    <n v="1.1000000000000001"/>
    <n v="300"/>
    <n v="2100"/>
    <n v="1200"/>
    <n v="910"/>
    <n v="29000"/>
    <n v="14955"/>
    <n v="7.5"/>
    <n v="10"/>
    <n v="1.1000000000000001"/>
    <n v="0"/>
    <n v="1.125"/>
    <x v="13"/>
    <x v="0"/>
  </r>
  <r>
    <n v="2216"/>
    <x v="14"/>
    <x v="1"/>
    <x v="1"/>
    <n v="23"/>
    <n v="32"/>
    <x v="0"/>
    <n v="6.4"/>
    <n v="10.5"/>
    <n v="8.4499999999999993"/>
    <n v="7.7"/>
    <n v="9.1999999999999993"/>
    <n v="8.4499999999999993"/>
    <n v="153"/>
    <n v="220"/>
    <n v="186.5"/>
    <n v="3"/>
    <n v="15.5"/>
    <n v="9.25"/>
    <n v="0.8"/>
    <n v="2.9"/>
    <n v="1.85"/>
    <n v="300"/>
    <n v="1500"/>
    <n v="900"/>
    <n v="360"/>
    <n v="4400"/>
    <n v="2380"/>
    <n v="10"/>
    <n v="10"/>
    <n v="1.85"/>
    <n v="0"/>
    <n v="0"/>
    <x v="14"/>
    <x v="0"/>
  </r>
  <r>
    <n v="2217"/>
    <x v="15"/>
    <x v="1"/>
    <x v="1"/>
    <n v="19"/>
    <n v="31"/>
    <x v="7"/>
    <n v="3.7"/>
    <n v="9.9"/>
    <n v="6.8000000000000007"/>
    <n v="6.7"/>
    <n v="7.9"/>
    <n v="7.3000000000000007"/>
    <n v="282"/>
    <n v="417"/>
    <n v="349.5"/>
    <n v="2.8"/>
    <n v="6.2"/>
    <n v="4.5"/>
    <n v="1.6"/>
    <n v="3"/>
    <n v="2.2999999999999998"/>
    <n v="700"/>
    <n v="21000"/>
    <n v="10850"/>
    <n v="360"/>
    <n v="240000"/>
    <n v="120180"/>
    <n v="10"/>
    <n v="10"/>
    <n v="2.2999999999999998"/>
    <n v="0"/>
    <n v="0"/>
    <x v="15"/>
    <x v="0"/>
  </r>
  <r>
    <n v="2218"/>
    <x v="16"/>
    <x v="1"/>
    <x v="1"/>
    <n v="21"/>
    <n v="31"/>
    <x v="1"/>
    <n v="4.5"/>
    <n v="12.4"/>
    <n v="8.4499999999999993"/>
    <n v="6.2"/>
    <n v="9.6"/>
    <n v="7.9"/>
    <n v="122"/>
    <n v="313"/>
    <n v="217.5"/>
    <n v="2.4"/>
    <n v="7.2"/>
    <n v="4.8"/>
    <n v="0.7"/>
    <n v="18.72"/>
    <n v="9.7099999999999991"/>
    <n v="300"/>
    <n v="2000"/>
    <n v="1150"/>
    <n v="730"/>
    <n v="3600"/>
    <n v="2165"/>
    <n v="10"/>
    <n v="10"/>
    <n v="9.7099999999999991"/>
    <n v="0"/>
    <n v="0"/>
    <x v="16"/>
    <x v="0"/>
  </r>
  <r>
    <n v="2219"/>
    <x v="17"/>
    <x v="1"/>
    <x v="1"/>
    <n v="22"/>
    <n v="34"/>
    <x v="4"/>
    <n v="1.9"/>
    <n v="15.1"/>
    <n v="8.5"/>
    <n v="6.6"/>
    <n v="8.5"/>
    <n v="7.55"/>
    <n v="190"/>
    <n v="237"/>
    <n v="213.5"/>
    <n v="4.2"/>
    <n v="14.2"/>
    <n v="9.1999999999999993"/>
    <n v="0.7"/>
    <n v="1.8"/>
    <n v="1.25"/>
    <n v="300"/>
    <n v="1500"/>
    <n v="900"/>
    <n v="910"/>
    <n v="21000"/>
    <n v="10955"/>
    <n v="10"/>
    <n v="10"/>
    <n v="1.25"/>
    <n v="0"/>
    <n v="0"/>
    <x v="17"/>
    <x v="0"/>
  </r>
  <r>
    <n v="2220"/>
    <x v="18"/>
    <x v="1"/>
    <x v="1"/>
    <n v="22"/>
    <n v="34"/>
    <x v="4"/>
    <n v="5.2"/>
    <n v="8.5"/>
    <n v="6.85"/>
    <n v="5.5"/>
    <n v="7.3"/>
    <n v="6.4"/>
    <n v="26"/>
    <n v="48"/>
    <n v="37"/>
    <n v="1.6"/>
    <n v="2.9"/>
    <n v="2.25"/>
    <n v="0.7"/>
    <n v="4.5"/>
    <n v="2.6"/>
    <n v="300"/>
    <n v="730"/>
    <n v="515"/>
    <n v="360"/>
    <n v="2700"/>
    <n v="1530"/>
    <n v="5.625"/>
    <n v="8.5833333333333321"/>
    <n v="2.6"/>
    <n v="10"/>
    <n v="0"/>
    <x v="18"/>
    <x v="0"/>
  </r>
  <r>
    <n v="2221"/>
    <x v="19"/>
    <x v="1"/>
    <x v="1"/>
    <n v="23"/>
    <n v="35"/>
    <x v="3"/>
    <n v="3.9"/>
    <n v="10.8"/>
    <n v="7.3500000000000005"/>
    <n v="6.7"/>
    <n v="7.8"/>
    <n v="7.25"/>
    <n v="50"/>
    <n v="176"/>
    <n v="113"/>
    <n v="2.2000000000000002"/>
    <n v="4.8"/>
    <n v="3.5"/>
    <n v="0.3"/>
    <n v="1.4"/>
    <n v="0.85"/>
    <n v="300"/>
    <n v="2700"/>
    <n v="1500"/>
    <n v="300"/>
    <n v="12000"/>
    <n v="6150"/>
    <n v="8.75"/>
    <n v="10"/>
    <n v="0.84999999999999987"/>
    <n v="0"/>
    <n v="0"/>
    <x v="19"/>
    <x v="0"/>
  </r>
  <r>
    <n v="2222"/>
    <x v="20"/>
    <x v="1"/>
    <x v="1"/>
    <n v="23"/>
    <n v="36"/>
    <x v="11"/>
    <n v="4.5"/>
    <n v="5.7"/>
    <n v="5.0999999999999996"/>
    <n v="6.1"/>
    <n v="7.9"/>
    <n v="7"/>
    <n v="24"/>
    <n v="28"/>
    <n v="26"/>
    <n v="1"/>
    <n v="7.6"/>
    <n v="4.3"/>
    <n v="0.1"/>
    <n v="1.4"/>
    <n v="0.75"/>
    <n v="300"/>
    <n v="730"/>
    <n v="515"/>
    <n v="360"/>
    <n v="2400"/>
    <n v="1380"/>
    <n v="10"/>
    <n v="8.5833333333333321"/>
    <n v="0.75"/>
    <n v="0"/>
    <n v="0"/>
    <x v="20"/>
    <x v="0"/>
  </r>
  <r>
    <n v="2223"/>
    <x v="21"/>
    <x v="1"/>
    <x v="1"/>
    <n v="22"/>
    <n v="35"/>
    <x v="10"/>
    <n v="4.7"/>
    <n v="5.9"/>
    <n v="5.3000000000000007"/>
    <n v="6.4"/>
    <n v="7.6"/>
    <n v="7"/>
    <n v="27"/>
    <n v="58"/>
    <n v="42.5"/>
    <n v="1.4"/>
    <n v="6.1"/>
    <n v="3.75"/>
    <n v="1"/>
    <n v="4.0999999999999996"/>
    <n v="2.5499999999999998"/>
    <n v="300"/>
    <n v="3500"/>
    <n v="1900"/>
    <n v="360"/>
    <n v="4400"/>
    <n v="2380"/>
    <n v="9.375"/>
    <n v="10"/>
    <n v="2.5499999999999998"/>
    <n v="0"/>
    <n v="0"/>
    <x v="21"/>
    <x v="0"/>
  </r>
  <r>
    <n v="2224"/>
    <x v="22"/>
    <x v="1"/>
    <x v="1"/>
    <n v="23"/>
    <n v="36"/>
    <x v="11"/>
    <n v="4.5999999999999996"/>
    <n v="5.7"/>
    <n v="5.15"/>
    <n v="6.7"/>
    <n v="7.4"/>
    <n v="7.0500000000000007"/>
    <n v="31"/>
    <n v="94"/>
    <n v="62.5"/>
    <n v="1.1000000000000001"/>
    <n v="7.9"/>
    <n v="4.5"/>
    <n v="0.8"/>
    <n v="5.0999999999999996"/>
    <n v="2.9499999999999997"/>
    <n v="300"/>
    <n v="2000"/>
    <n v="1150"/>
    <n v="360"/>
    <n v="15000"/>
    <n v="7680"/>
    <n v="10"/>
    <n v="10"/>
    <n v="2.9499999999999997"/>
    <n v="0"/>
    <n v="0"/>
    <x v="22"/>
    <x v="0"/>
  </r>
  <r>
    <n v="2225"/>
    <x v="23"/>
    <x v="1"/>
    <x v="1"/>
    <n v="22"/>
    <n v="27"/>
    <x v="5"/>
    <n v="4.7"/>
    <n v="5.8"/>
    <n v="5.25"/>
    <n v="6.7"/>
    <n v="7.6"/>
    <n v="7.15"/>
    <n v="63"/>
    <n v="136"/>
    <n v="99.5"/>
    <n v="2.8"/>
    <n v="8.1"/>
    <n v="5.4499999999999993"/>
    <n v="0.2"/>
    <n v="1.4"/>
    <n v="0.79999999999999993"/>
    <n v="300"/>
    <n v="1500"/>
    <n v="900"/>
    <n v="300"/>
    <n v="110000"/>
    <n v="55150"/>
    <n v="10"/>
    <n v="10"/>
    <n v="0.79999999999999982"/>
    <n v="0"/>
    <n v="0"/>
    <x v="23"/>
    <x v="0"/>
  </r>
  <r>
    <n v="2226"/>
    <x v="24"/>
    <x v="1"/>
    <x v="1"/>
    <n v="17"/>
    <n v="32"/>
    <x v="5"/>
    <n v="5.3"/>
    <n v="6.7"/>
    <n v="6"/>
    <n v="6.1"/>
    <n v="8.1"/>
    <n v="7.1"/>
    <n v="24"/>
    <n v="42"/>
    <n v="33"/>
    <n v="1.7"/>
    <n v="4.2"/>
    <n v="2.95"/>
    <n v="0.1"/>
    <n v="1.1000000000000001"/>
    <n v="0.60000000000000009"/>
    <n v="300"/>
    <n v="2000"/>
    <n v="1150"/>
    <n v="360"/>
    <n v="24000"/>
    <n v="12180"/>
    <n v="7.375"/>
    <n v="10"/>
    <n v="0.60000000000000009"/>
    <n v="0"/>
    <n v="0"/>
    <x v="24"/>
    <x v="0"/>
  </r>
  <r>
    <n v="2227"/>
    <x v="25"/>
    <x v="1"/>
    <x v="1"/>
    <n v="17"/>
    <n v="32"/>
    <x v="5"/>
    <n v="4.7"/>
    <n v="7.3"/>
    <n v="6"/>
    <n v="6.6"/>
    <n v="7.6"/>
    <n v="7.1"/>
    <n v="17"/>
    <n v="206"/>
    <n v="111.5"/>
    <n v="1.5"/>
    <n v="4.8"/>
    <n v="3.15"/>
    <n v="0.3"/>
    <n v="2.1"/>
    <n v="1.2"/>
    <n v="360"/>
    <n v="1100"/>
    <n v="730"/>
    <n v="360"/>
    <n v="7500"/>
    <n v="3930"/>
    <n v="7.875"/>
    <n v="10"/>
    <n v="1.2"/>
    <n v="0"/>
    <n v="0"/>
    <x v="25"/>
    <x v="0"/>
  </r>
  <r>
    <n v="2228"/>
    <x v="26"/>
    <x v="1"/>
    <x v="1"/>
    <n v="20"/>
    <n v="29"/>
    <x v="5"/>
    <n v="5.3"/>
    <n v="9"/>
    <n v="7.15"/>
    <n v="6.2"/>
    <n v="7.3"/>
    <n v="6.75"/>
    <n v="32"/>
    <n v="395"/>
    <n v="213.5"/>
    <n v="1.6"/>
    <n v="3"/>
    <n v="2.2999999999999998"/>
    <n v="0.1"/>
    <n v="2.2999999999999998"/>
    <n v="1.2"/>
    <n v="360"/>
    <n v="1100"/>
    <n v="730"/>
    <n v="360"/>
    <n v="21000"/>
    <n v="10680"/>
    <n v="5.75"/>
    <n v="10"/>
    <n v="1.2"/>
    <n v="0"/>
    <n v="0"/>
    <x v="26"/>
    <x v="0"/>
  </r>
  <r>
    <n v="3772"/>
    <x v="27"/>
    <x v="1"/>
    <x v="1"/>
    <n v="21"/>
    <n v="31"/>
    <x v="1"/>
    <n v="4.5"/>
    <n v="7"/>
    <n v="5.75"/>
    <n v="6.4"/>
    <n v="7.5"/>
    <n v="6.95"/>
    <n v="26"/>
    <n v="77"/>
    <n v="51.5"/>
    <n v="2.2000000000000002"/>
    <n v="3"/>
    <n v="2.6"/>
    <n v="1.1000000000000001"/>
    <n v="1.8"/>
    <n v="1.4500000000000002"/>
    <n v="300"/>
    <n v="360"/>
    <n v="330"/>
    <n v="360"/>
    <n v="1500"/>
    <n v="930"/>
    <n v="6.5"/>
    <n v="5.5"/>
    <n v="1.4500000000000002"/>
    <n v="0"/>
    <n v="0"/>
    <x v="27"/>
    <x v="0"/>
  </r>
  <r>
    <n v="3809"/>
    <x v="28"/>
    <x v="1"/>
    <x v="1"/>
    <n v="24"/>
    <n v="31.5"/>
    <x v="12"/>
    <n v="4"/>
    <n v="7.3"/>
    <n v="5.65"/>
    <n v="6.8"/>
    <n v="7.6"/>
    <n v="7.1999999999999993"/>
    <n v="280"/>
    <n v="321"/>
    <n v="300.5"/>
    <n v="3.4"/>
    <n v="6.6"/>
    <n v="5"/>
    <n v="0.8"/>
    <n v="3.1"/>
    <n v="1.9500000000000002"/>
    <n v="300"/>
    <n v="3600"/>
    <n v="1950"/>
    <n v="910"/>
    <n v="29000"/>
    <n v="14955"/>
    <n v="10"/>
    <n v="10"/>
    <n v="1.9500000000000002"/>
    <n v="0"/>
    <n v="0"/>
    <x v="28"/>
    <x v="0"/>
  </r>
  <r>
    <n v="3806"/>
    <x v="29"/>
    <x v="1"/>
    <x v="1"/>
    <n v="20"/>
    <n v="27"/>
    <x v="2"/>
    <n v="4"/>
    <n v="4.8"/>
    <n v="4.4000000000000004"/>
    <n v="7.1"/>
    <n v="7.2"/>
    <n v="7.15"/>
    <n v="136"/>
    <n v="165"/>
    <n v="150.5"/>
    <n v="3"/>
    <n v="4.0999999999999996"/>
    <n v="3.55"/>
    <n v="0.3"/>
    <n v="1.6"/>
    <n v="0.95000000000000007"/>
    <n v="360"/>
    <n v="1400"/>
    <n v="880"/>
    <n v="360"/>
    <n v="2800"/>
    <n v="1580"/>
    <n v="8.875"/>
    <n v="10"/>
    <n v="0.95"/>
    <n v="0"/>
    <n v="0"/>
    <x v="29"/>
    <x v="0"/>
  </r>
  <r>
    <n v="1532"/>
    <x v="30"/>
    <x v="2"/>
    <x v="1"/>
    <n v="18"/>
    <n v="31"/>
    <x v="5"/>
    <n v="5.2"/>
    <n v="7.2"/>
    <n v="6.2"/>
    <n v="5.9"/>
    <n v="7.8"/>
    <n v="6.85"/>
    <n v="21"/>
    <n v="36"/>
    <n v="28.5"/>
    <n v="1.4"/>
    <n v="3"/>
    <n v="2.2000000000000002"/>
    <n v="0.1"/>
    <n v="1.8"/>
    <n v="0.95000000000000007"/>
    <n v="300"/>
    <n v="620"/>
    <n v="460"/>
    <n v="360"/>
    <n v="2000"/>
    <n v="1180"/>
    <n v="5.5"/>
    <n v="7.666666666666667"/>
    <n v="0.95"/>
    <n v="0"/>
    <n v="0"/>
    <x v="30"/>
    <x v="0"/>
  </r>
  <r>
    <n v="2557"/>
    <x v="31"/>
    <x v="0"/>
    <x v="2"/>
    <n v="19"/>
    <n v="32"/>
    <x v="8"/>
    <n v="5.4"/>
    <n v="8"/>
    <n v="6.7"/>
    <n v="7.2"/>
    <n v="7.9"/>
    <n v="7.5500000000000007"/>
    <n v="222"/>
    <n v="325"/>
    <n v="273.5"/>
    <n v="2.1"/>
    <n v="2.8"/>
    <n v="2.4500000000000002"/>
    <n v="0"/>
    <n v="0"/>
    <n v="0"/>
    <n v="7000"/>
    <n v="26000"/>
    <n v="16500"/>
    <n v="15000"/>
    <n v="38000"/>
    <n v="26500"/>
    <n v="6.125"/>
    <n v="10"/>
    <n v="0"/>
    <n v="0"/>
    <n v="0"/>
    <x v="31"/>
    <x v="0"/>
  </r>
  <r>
    <n v="2571"/>
    <x v="32"/>
    <x v="0"/>
    <x v="2"/>
    <n v="18"/>
    <n v="34"/>
    <x v="1"/>
    <n v="6.2"/>
    <n v="7.9"/>
    <n v="7.0500000000000007"/>
    <n v="7"/>
    <n v="8"/>
    <n v="7.5"/>
    <n v="275"/>
    <n v="1190"/>
    <n v="732.5"/>
    <n v="2.1"/>
    <n v="2.8"/>
    <n v="2.4500000000000002"/>
    <n v="0"/>
    <n v="0"/>
    <n v="0"/>
    <n v="2100"/>
    <n v="14000"/>
    <n v="8050"/>
    <n v="3100"/>
    <n v="24000"/>
    <n v="13550"/>
    <n v="6.125"/>
    <n v="10"/>
    <n v="0"/>
    <n v="0"/>
    <n v="0"/>
    <x v="31"/>
    <x v="0"/>
  </r>
  <r>
    <n v="2573"/>
    <x v="33"/>
    <x v="1"/>
    <x v="2"/>
    <n v="18"/>
    <n v="34"/>
    <x v="1"/>
    <n v="6.2"/>
    <n v="9.5"/>
    <n v="7.85"/>
    <n v="7.1"/>
    <n v="8.1"/>
    <n v="7.6"/>
    <n v="340"/>
    <n v="748"/>
    <n v="544"/>
    <n v="2.6"/>
    <n v="3.2"/>
    <n v="2.9000000000000004"/>
    <n v="0"/>
    <n v="0"/>
    <n v="0"/>
    <n v="1700"/>
    <n v="27000"/>
    <n v="14350"/>
    <n v="3900"/>
    <n v="40000"/>
    <n v="21950"/>
    <n v="7.2500000000000009"/>
    <n v="10"/>
    <n v="0"/>
    <n v="0"/>
    <n v="0"/>
    <x v="32"/>
    <x v="0"/>
  </r>
  <r>
    <n v="2574"/>
    <x v="34"/>
    <x v="1"/>
    <x v="2"/>
    <n v="18"/>
    <n v="33"/>
    <x v="8"/>
    <n v="6.4"/>
    <n v="9.8000000000000007"/>
    <n v="8.1000000000000014"/>
    <n v="7.4"/>
    <n v="8.1999999999999993"/>
    <n v="7.8"/>
    <n v="308"/>
    <n v="600"/>
    <n v="454"/>
    <n v="2.2999999999999998"/>
    <n v="3"/>
    <n v="2.65"/>
    <n v="0"/>
    <n v="0"/>
    <n v="0"/>
    <n v="1700"/>
    <n v="21000"/>
    <n v="11350"/>
    <n v="2700"/>
    <n v="32000"/>
    <n v="17350"/>
    <n v="6.625"/>
    <n v="10"/>
    <n v="0"/>
    <n v="0"/>
    <n v="0"/>
    <x v="33"/>
    <x v="0"/>
  </r>
  <r>
    <n v="2046"/>
    <x v="35"/>
    <x v="0"/>
    <x v="3"/>
    <n v="14"/>
    <n v="32"/>
    <x v="13"/>
    <n v="5.0999999999999996"/>
    <n v="9.6999999999999993"/>
    <n v="7.3999999999999995"/>
    <n v="6.7"/>
    <n v="9.1"/>
    <n v="7.9"/>
    <n v="137"/>
    <n v="244"/>
    <n v="190.5"/>
    <n v="3"/>
    <n v="203"/>
    <n v="103"/>
    <n v="0.28000000000000003"/>
    <n v="5.2"/>
    <n v="2.74"/>
    <n v="2"/>
    <n v="210000"/>
    <n v="105001"/>
    <n v="2"/>
    <n v="540000"/>
    <n v="270001"/>
    <n v="10"/>
    <n v="10"/>
    <n v="2.74"/>
    <n v="0"/>
    <n v="0"/>
    <x v="34"/>
    <x v="0"/>
  </r>
  <r>
    <n v="3163"/>
    <x v="36"/>
    <x v="0"/>
    <x v="4"/>
    <n v="20.879347826086999"/>
    <n v="29.901086956521699"/>
    <x v="14"/>
    <n v="5.8"/>
    <n v="12"/>
    <n v="8.9"/>
    <n v="7"/>
    <n v="7.9"/>
    <n v="7.45"/>
    <n v="604.010840108401"/>
    <n v="2766.7588075880799"/>
    <n v="1685.3848238482406"/>
    <n v="4.4081743869209804"/>
    <n v="20"/>
    <n v="12.20408719346049"/>
    <n v="0"/>
    <n v="0.47"/>
    <n v="0.23499999999999999"/>
    <n v="2473"/>
    <n v="485853"/>
    <n v="244163"/>
    <n v="260"/>
    <n v="260"/>
    <n v="260"/>
    <n v="10"/>
    <n v="10"/>
    <n v="0.23499999999999999"/>
    <n v="0"/>
    <n v="0"/>
    <x v="35"/>
    <x v="0"/>
  </r>
  <r>
    <n v="3164"/>
    <x v="37"/>
    <x v="1"/>
    <x v="4"/>
    <n v="20.879347826086999"/>
    <n v="29.901086956521699"/>
    <x v="14"/>
    <n v="6.4"/>
    <n v="7.2"/>
    <n v="6.8000000000000007"/>
    <n v="7.2"/>
    <n v="7.8"/>
    <n v="7.5"/>
    <n v="604.010840108401"/>
    <n v="2766.7588075880799"/>
    <n v="1685.3848238482406"/>
    <n v="4.4081743869209804"/>
    <n v="20"/>
    <n v="12.20408719346049"/>
    <n v="0"/>
    <n v="0.37"/>
    <n v="0.185"/>
    <n v="2473"/>
    <n v="485853"/>
    <n v="244163"/>
    <n v="460"/>
    <n v="460"/>
    <n v="460"/>
    <n v="10"/>
    <n v="10"/>
    <n v="0.185"/>
    <n v="0"/>
    <n v="0"/>
    <x v="36"/>
    <x v="0"/>
  </r>
  <r>
    <n v="1549"/>
    <x v="38"/>
    <x v="0"/>
    <x v="5"/>
    <n v="26"/>
    <n v="35"/>
    <x v="9"/>
    <n v="6.1"/>
    <n v="8.3000000000000007"/>
    <n v="7.2"/>
    <n v="6.3"/>
    <n v="7.6"/>
    <n v="6.9499999999999993"/>
    <n v="42"/>
    <n v="337"/>
    <n v="189.5"/>
    <n v="0"/>
    <n v="1.5"/>
    <n v="0.75"/>
    <n v="0"/>
    <n v="0.16"/>
    <n v="0.08"/>
    <n v="8"/>
    <n v="7900"/>
    <n v="3954"/>
    <n v="2"/>
    <n v="13000"/>
    <n v="6501"/>
    <n v="1.875"/>
    <n v="10"/>
    <n v="0.08"/>
    <n v="0"/>
    <n v="0"/>
    <x v="37"/>
    <x v="0"/>
  </r>
  <r>
    <n v="2269"/>
    <x v="39"/>
    <x v="0"/>
    <x v="5"/>
    <n v="26.5"/>
    <n v="33"/>
    <x v="15"/>
    <n v="4.4000000000000004"/>
    <n v="8.8000000000000007"/>
    <n v="6.6000000000000005"/>
    <n v="5.2"/>
    <n v="7.4"/>
    <n v="6.3000000000000007"/>
    <n v="38"/>
    <n v="77"/>
    <n v="57.5"/>
    <n v="0.5"/>
    <n v="2.2000000000000002"/>
    <n v="1.35"/>
    <n v="0"/>
    <n v="0.83"/>
    <n v="0.41499999999999998"/>
    <n v="220"/>
    <n v="4900"/>
    <n v="2560"/>
    <n v="260"/>
    <n v="9200"/>
    <n v="4730"/>
    <n v="3.375"/>
    <n v="10"/>
    <n v="0.41499999999999992"/>
    <n v="10"/>
    <n v="0"/>
    <x v="38"/>
    <x v="0"/>
  </r>
  <r>
    <n v="3175"/>
    <x v="40"/>
    <x v="0"/>
    <x v="5"/>
    <n v="27"/>
    <n v="32.5"/>
    <x v="15"/>
    <n v="6.1"/>
    <n v="9.1"/>
    <n v="7.6"/>
    <n v="6.2"/>
    <n v="7.9"/>
    <n v="7.0500000000000007"/>
    <n v="43"/>
    <n v="100"/>
    <n v="71.5"/>
    <n v="0.4"/>
    <n v="2"/>
    <n v="1.2"/>
    <n v="0.01"/>
    <n v="0.42"/>
    <n v="0.215"/>
    <n v="8"/>
    <n v="130"/>
    <n v="69"/>
    <n v="2"/>
    <n v="540"/>
    <n v="271"/>
    <n v="3"/>
    <n v="1.1500000000000001"/>
    <n v="0.21499999999999997"/>
    <n v="0"/>
    <n v="0"/>
    <x v="39"/>
    <x v="0"/>
  </r>
  <r>
    <n v="3176"/>
    <x v="41"/>
    <x v="0"/>
    <x v="5"/>
    <n v="25.3"/>
    <n v="35"/>
    <x v="16"/>
    <n v="1.9"/>
    <n v="7.5"/>
    <n v="4.7"/>
    <n v="6.3"/>
    <n v="8"/>
    <n v="7.15"/>
    <n v="98"/>
    <n v="324"/>
    <n v="211"/>
    <n v="0.6"/>
    <n v="6"/>
    <n v="3.3"/>
    <n v="0.03"/>
    <n v="2.4300000000000002"/>
    <n v="1.23"/>
    <n v="780"/>
    <n v="7900"/>
    <n v="4340"/>
    <n v="1100"/>
    <n v="11000"/>
    <n v="6050"/>
    <n v="8.25"/>
    <n v="10"/>
    <n v="1.23"/>
    <n v="0"/>
    <n v="0"/>
    <x v="40"/>
    <x v="0"/>
  </r>
  <r>
    <n v="3177"/>
    <x v="42"/>
    <x v="0"/>
    <x v="5"/>
    <n v="23.3"/>
    <n v="33"/>
    <x v="17"/>
    <n v="2.8"/>
    <n v="8.5"/>
    <n v="5.65"/>
    <n v="6.4"/>
    <n v="7.7"/>
    <n v="7.0500000000000007"/>
    <n v="63"/>
    <n v="235"/>
    <n v="149"/>
    <n v="1"/>
    <n v="5.0999999999999996"/>
    <n v="3.05"/>
    <n v="0"/>
    <n v="1.24"/>
    <n v="0.62"/>
    <n v="110"/>
    <n v="7900"/>
    <n v="4005"/>
    <n v="140"/>
    <n v="22000"/>
    <n v="11070"/>
    <n v="7.625"/>
    <n v="10"/>
    <n v="0.62"/>
    <n v="0"/>
    <n v="0"/>
    <x v="41"/>
    <x v="0"/>
  </r>
  <r>
    <n v="3178"/>
    <x v="43"/>
    <x v="0"/>
    <x v="5"/>
    <n v="26.5"/>
    <n v="38"/>
    <x v="18"/>
    <n v="4.7"/>
    <n v="9.1999999999999993"/>
    <n v="6.9499999999999993"/>
    <n v="6"/>
    <n v="7.6"/>
    <n v="6.8"/>
    <n v="72"/>
    <n v="417"/>
    <n v="244.5"/>
    <n v="1"/>
    <n v="9.9"/>
    <n v="5.45"/>
    <n v="0"/>
    <n v="0.19"/>
    <n v="9.5000000000000001E-2"/>
    <n v="200"/>
    <n v="24000"/>
    <n v="12100"/>
    <n v="450"/>
    <n v="35000"/>
    <n v="17725"/>
    <n v="10"/>
    <n v="10"/>
    <n v="9.5000000000000001E-2"/>
    <n v="0"/>
    <n v="0"/>
    <x v="42"/>
    <x v="0"/>
  </r>
  <r>
    <n v="3179"/>
    <x v="44"/>
    <x v="0"/>
    <x v="5"/>
    <n v="26"/>
    <n v="31.5"/>
    <x v="19"/>
    <n v="0"/>
    <n v="7.8"/>
    <n v="3.9"/>
    <n v="6.4"/>
    <n v="7.8"/>
    <n v="7.1"/>
    <n v="289"/>
    <n v="380"/>
    <n v="334.5"/>
    <n v="1.1000000000000001"/>
    <n v="12"/>
    <n v="6.55"/>
    <n v="0"/>
    <n v="11.57"/>
    <n v="5.7850000000000001"/>
    <n v="35000"/>
    <n v="54000"/>
    <n v="44500"/>
    <n v="54000"/>
    <n v="92000"/>
    <n v="73000"/>
    <n v="10"/>
    <n v="10"/>
    <n v="5.7850000000000001"/>
    <n v="0"/>
    <n v="0.25"/>
    <x v="43"/>
    <x v="0"/>
  </r>
  <r>
    <n v="3180"/>
    <x v="45"/>
    <x v="0"/>
    <x v="5"/>
    <n v="26"/>
    <n v="38"/>
    <x v="20"/>
    <n v="1.5"/>
    <n v="11"/>
    <n v="6.25"/>
    <n v="5"/>
    <n v="7.3"/>
    <n v="6.15"/>
    <n v="78"/>
    <n v="594"/>
    <n v="336"/>
    <n v="0.9"/>
    <n v="10.4"/>
    <n v="5.65"/>
    <n v="0"/>
    <n v="1.48"/>
    <n v="0.74"/>
    <n v="130"/>
    <n v="7900"/>
    <n v="4015"/>
    <n v="230"/>
    <n v="13000"/>
    <n v="6615"/>
    <n v="10"/>
    <n v="10"/>
    <n v="0.74"/>
    <n v="10"/>
    <n v="0"/>
    <x v="44"/>
    <x v="0"/>
  </r>
  <r>
    <n v="1343"/>
    <x v="46"/>
    <x v="0"/>
    <x v="6"/>
    <n v="25"/>
    <n v="39"/>
    <x v="20"/>
    <n v="4.2"/>
    <n v="11.6"/>
    <n v="7.9"/>
    <n v="8.4"/>
    <n v="9.1"/>
    <n v="8.75"/>
    <n v="2308"/>
    <n v="3479"/>
    <n v="2893.5"/>
    <n v="30"/>
    <n v="87"/>
    <n v="58.5"/>
    <n v="0.19"/>
    <n v="0.41"/>
    <n v="0.3"/>
    <n v="9"/>
    <n v="48"/>
    <n v="28.5"/>
    <n v="48"/>
    <n v="540"/>
    <n v="294"/>
    <n v="10"/>
    <n v="0.47499999999999998"/>
    <n v="0.3"/>
    <n v="10"/>
    <n v="0"/>
    <x v="45"/>
    <x v="0"/>
  </r>
  <r>
    <n v="1344"/>
    <x v="47"/>
    <x v="0"/>
    <x v="6"/>
    <n v="25"/>
    <n v="30"/>
    <x v="0"/>
    <n v="2.6"/>
    <n v="8.1"/>
    <n v="5.35"/>
    <n v="7.5"/>
    <n v="8.8000000000000007"/>
    <n v="8.15"/>
    <n v="349"/>
    <n v="543"/>
    <n v="446"/>
    <n v="5"/>
    <n v="31"/>
    <n v="18"/>
    <n v="0.09"/>
    <n v="0.51"/>
    <n v="0.3"/>
    <n v="5"/>
    <n v="94"/>
    <n v="49.5"/>
    <n v="58"/>
    <n v="540"/>
    <n v="299"/>
    <n v="10"/>
    <n v="0.82500000000000007"/>
    <n v="0.3"/>
    <n v="0"/>
    <n v="0"/>
    <x v="46"/>
    <x v="0"/>
  </r>
  <r>
    <n v="1345"/>
    <x v="48"/>
    <x v="0"/>
    <x v="6"/>
    <n v="22"/>
    <n v="30"/>
    <x v="1"/>
    <n v="7.6"/>
    <n v="8.9"/>
    <n v="8.25"/>
    <n v="7.2"/>
    <n v="8.5"/>
    <n v="7.85"/>
    <n v="223"/>
    <n v="350"/>
    <n v="286.5"/>
    <n v="0.2"/>
    <n v="0.9"/>
    <n v="0.55000000000000004"/>
    <n v="0.04"/>
    <n v="0.9"/>
    <n v="0.47000000000000003"/>
    <n v="2"/>
    <n v="4"/>
    <n v="3"/>
    <n v="4"/>
    <n v="21"/>
    <n v="12.5"/>
    <n v="1.375"/>
    <n v="0.05"/>
    <n v="0.47"/>
    <n v="0"/>
    <n v="0"/>
    <x v="47"/>
    <x v="0"/>
  </r>
  <r>
    <n v="1346"/>
    <x v="49"/>
    <x v="0"/>
    <x v="6"/>
    <n v="25"/>
    <n v="32"/>
    <x v="10"/>
    <n v="1.6"/>
    <n v="5.5"/>
    <n v="3.55"/>
    <n v="6.7"/>
    <n v="8"/>
    <n v="7.35"/>
    <n v="2630"/>
    <n v="3720"/>
    <n v="3175"/>
    <n v="0.8"/>
    <n v="2.5"/>
    <n v="1.65"/>
    <n v="0.08"/>
    <n v="1.1000000000000001"/>
    <n v="0.59000000000000008"/>
    <n v="4"/>
    <n v="26"/>
    <n v="15"/>
    <n v="11"/>
    <n v="63"/>
    <n v="37"/>
    <n v="4.125"/>
    <n v="0.25"/>
    <n v="0.59000000000000008"/>
    <n v="0"/>
    <n v="1.125"/>
    <x v="48"/>
    <x v="0"/>
  </r>
  <r>
    <n v="1972"/>
    <x v="50"/>
    <x v="0"/>
    <x v="6"/>
    <n v="26"/>
    <n v="30"/>
    <x v="4"/>
    <n v="5"/>
    <n v="9.3000000000000007"/>
    <n v="7.15"/>
    <n v="7.7"/>
    <n v="9.4"/>
    <n v="8.5500000000000007"/>
    <n v="298"/>
    <n v="26580"/>
    <n v="13439"/>
    <n v="5"/>
    <n v="105"/>
    <n v="55"/>
    <n v="0.1"/>
    <n v="0.39"/>
    <n v="0.245"/>
    <n v="5"/>
    <n v="40"/>
    <n v="22.5"/>
    <n v="21"/>
    <n v="110"/>
    <n v="65.5"/>
    <n v="10"/>
    <n v="0.375"/>
    <n v="0.245"/>
    <n v="10"/>
    <n v="0"/>
    <x v="49"/>
    <x v="0"/>
  </r>
  <r>
    <n v="1973"/>
    <x v="51"/>
    <x v="0"/>
    <x v="6"/>
    <n v="21"/>
    <n v="38"/>
    <x v="11"/>
    <n v="3.4"/>
    <n v="9"/>
    <n v="6.2"/>
    <n v="7.3"/>
    <n v="8.3000000000000007"/>
    <n v="7.8000000000000007"/>
    <n v="146"/>
    <n v="2991"/>
    <n v="1568.5"/>
    <n v="4.0999999999999996"/>
    <n v="540"/>
    <n v="272.05"/>
    <n v="0.03"/>
    <n v="6.48"/>
    <n v="3.2550000000000003"/>
    <n v="4"/>
    <n v="49"/>
    <n v="26.5"/>
    <n v="9"/>
    <n v="84"/>
    <n v="46.5"/>
    <n v="10"/>
    <n v="0.44166666666666665"/>
    <n v="3.2549999999999999"/>
    <n v="0"/>
    <n v="0"/>
    <x v="50"/>
    <x v="0"/>
  </r>
  <r>
    <n v="1975"/>
    <x v="52"/>
    <x v="0"/>
    <x v="6"/>
    <n v="22"/>
    <n v="29"/>
    <x v="8"/>
    <n v="4.0999999999999996"/>
    <n v="7.2"/>
    <n v="5.65"/>
    <n v="6.6"/>
    <n v="8.8000000000000007"/>
    <n v="7.7"/>
    <n v="420"/>
    <n v="860"/>
    <n v="640"/>
    <n v="4.0999999999999996"/>
    <n v="10.8"/>
    <n v="7.45"/>
    <n v="0.01"/>
    <n v="0.38"/>
    <n v="0.19500000000000001"/>
    <n v="2"/>
    <n v="9"/>
    <n v="5.5"/>
    <n v="2"/>
    <n v="24"/>
    <n v="13"/>
    <n v="10"/>
    <n v="9.1666666666666674E-2"/>
    <n v="0.19500000000000001"/>
    <n v="0"/>
    <n v="0"/>
    <x v="51"/>
    <x v="0"/>
  </r>
  <r>
    <n v="1976"/>
    <x v="53"/>
    <x v="0"/>
    <x v="6"/>
    <n v="22"/>
    <n v="26"/>
    <x v="21"/>
    <n v="3.8"/>
    <n v="36"/>
    <n v="19.899999999999999"/>
    <n v="6.7"/>
    <n v="8"/>
    <n v="7.35"/>
    <n v="360"/>
    <n v="1980"/>
    <n v="1170"/>
    <n v="3.1"/>
    <n v="108"/>
    <n v="55.55"/>
    <n v="0"/>
    <n v="0.36"/>
    <n v="0.18"/>
    <n v="7"/>
    <n v="8"/>
    <n v="7.5"/>
    <n v="14"/>
    <n v="22"/>
    <n v="18"/>
    <n v="10"/>
    <n v="0.125"/>
    <n v="0.18"/>
    <n v="0"/>
    <n v="0"/>
    <x v="52"/>
    <x v="0"/>
  </r>
  <r>
    <n v="1977"/>
    <x v="54"/>
    <x v="0"/>
    <x v="6"/>
    <n v="23"/>
    <n v="35"/>
    <x v="3"/>
    <n v="2.5"/>
    <n v="8.6999999999999993"/>
    <n v="5.6"/>
    <n v="8.5"/>
    <n v="9.8000000000000007"/>
    <n v="9.15"/>
    <n v="619"/>
    <n v="15521"/>
    <n v="8070"/>
    <n v="1.9"/>
    <n v="87"/>
    <n v="44.45"/>
    <n v="0.24"/>
    <n v="8.1999999999999993"/>
    <n v="4.22"/>
    <n v="4"/>
    <n v="26"/>
    <n v="15"/>
    <n v="21"/>
    <n v="63"/>
    <n v="42"/>
    <n v="10"/>
    <n v="0.25"/>
    <n v="4.22"/>
    <n v="10"/>
    <n v="0"/>
    <x v="53"/>
    <x v="0"/>
  </r>
  <r>
    <n v="1978"/>
    <x v="55"/>
    <x v="0"/>
    <x v="6"/>
    <n v="29"/>
    <n v="30"/>
    <x v="11"/>
    <n v="4.0999999999999996"/>
    <n v="7.2"/>
    <n v="5.65"/>
    <n v="7.7"/>
    <n v="8.5"/>
    <n v="8.1"/>
    <n v="122"/>
    <n v="124"/>
    <n v="123"/>
    <n v="0.4"/>
    <n v="1.1000000000000001"/>
    <n v="0.75"/>
    <n v="0"/>
    <n v="0.56000000000000005"/>
    <n v="0.28000000000000003"/>
    <n v="4"/>
    <n v="4"/>
    <n v="4"/>
    <n v="11"/>
    <n v="21"/>
    <n v="16"/>
    <n v="1.875"/>
    <n v="6.6666666666666666E-2"/>
    <n v="0.28000000000000003"/>
    <n v="0"/>
    <n v="0"/>
    <x v="54"/>
    <x v="0"/>
  </r>
  <r>
    <n v="2075"/>
    <x v="56"/>
    <x v="0"/>
    <x v="6"/>
    <n v="26"/>
    <n v="31"/>
    <x v="10"/>
    <n v="5.2"/>
    <n v="9.1999999999999993"/>
    <n v="7.1999999999999993"/>
    <n v="7.5"/>
    <n v="8.3000000000000007"/>
    <n v="7.9"/>
    <n v="226"/>
    <n v="450"/>
    <n v="338"/>
    <n v="1.5"/>
    <n v="2.7"/>
    <n v="2.1"/>
    <n v="0.04"/>
    <n v="0.08"/>
    <n v="0.06"/>
    <n v="2"/>
    <n v="7"/>
    <n v="4.5"/>
    <n v="2"/>
    <n v="33"/>
    <n v="17.5"/>
    <n v="5.25"/>
    <n v="7.4999999999999997E-2"/>
    <n v="0.06"/>
    <n v="0"/>
    <n v="0"/>
    <x v="55"/>
    <x v="0"/>
  </r>
  <r>
    <n v="2076"/>
    <x v="57"/>
    <x v="0"/>
    <x v="6"/>
    <n v="26"/>
    <n v="31"/>
    <x v="10"/>
    <n v="7"/>
    <n v="7.9"/>
    <n v="7.45"/>
    <n v="7.7"/>
    <n v="8.9"/>
    <n v="8.3000000000000007"/>
    <n v="229"/>
    <n v="1770"/>
    <n v="999.5"/>
    <n v="1"/>
    <n v="1.2"/>
    <n v="1.1000000000000001"/>
    <n v="0.06"/>
    <n v="0.27"/>
    <n v="0.16500000000000001"/>
    <n v="8"/>
    <n v="23"/>
    <n v="15.5"/>
    <n v="26"/>
    <n v="49"/>
    <n v="37.5"/>
    <n v="2.75"/>
    <n v="0.2583333333333333"/>
    <n v="0.16500000000000001"/>
    <n v="0"/>
    <n v="0"/>
    <x v="56"/>
    <x v="0"/>
  </r>
  <r>
    <n v="2077"/>
    <x v="58"/>
    <x v="0"/>
    <x v="6"/>
    <n v="27"/>
    <n v="33"/>
    <x v="22"/>
    <n v="6.1"/>
    <n v="7.4"/>
    <n v="6.75"/>
    <n v="7.3"/>
    <n v="8.1999999999999993"/>
    <n v="7.75"/>
    <n v="300"/>
    <n v="476"/>
    <n v="388"/>
    <n v="1"/>
    <n v="1.9"/>
    <n v="1.45"/>
    <n v="0"/>
    <n v="0.92"/>
    <n v="0.46"/>
    <n v="12"/>
    <n v="79"/>
    <n v="45.5"/>
    <n v="38"/>
    <n v="120"/>
    <n v="79"/>
    <n v="3.625"/>
    <n v="0.7583333333333333"/>
    <n v="0.45999999999999996"/>
    <n v="0"/>
    <n v="0"/>
    <x v="57"/>
    <x v="0"/>
  </r>
  <r>
    <n v="2078"/>
    <x v="59"/>
    <x v="0"/>
    <x v="6"/>
    <n v="24"/>
    <n v="28"/>
    <x v="1"/>
    <n v="5.7"/>
    <n v="7.7"/>
    <n v="6.7"/>
    <n v="7"/>
    <n v="8"/>
    <n v="7.5"/>
    <n v="209"/>
    <n v="1190"/>
    <n v="699.5"/>
    <n v="1.1000000000000001"/>
    <n v="4.8"/>
    <n v="2.95"/>
    <n v="0"/>
    <n v="0.17"/>
    <n v="8.5000000000000006E-2"/>
    <n v="7"/>
    <n v="7"/>
    <n v="7"/>
    <n v="14"/>
    <n v="14"/>
    <n v="14"/>
    <n v="7.375"/>
    <n v="0.11666666666666667"/>
    <n v="8.5000000000000006E-2"/>
    <n v="0"/>
    <n v="0"/>
    <x v="58"/>
    <x v="0"/>
  </r>
  <r>
    <n v="3197"/>
    <x v="60"/>
    <x v="0"/>
    <x v="6"/>
    <n v="24"/>
    <n v="36"/>
    <x v="22"/>
    <n v="5.3"/>
    <n v="7.8"/>
    <n v="6.55"/>
    <n v="7.4"/>
    <n v="8.1999999999999993"/>
    <n v="7.8"/>
    <n v="344"/>
    <n v="2370"/>
    <n v="1357"/>
    <n v="0.7"/>
    <n v="3.7"/>
    <n v="2.2000000000000002"/>
    <n v="7.0000000000000007E-2"/>
    <n v="0.62"/>
    <n v="0.34499999999999997"/>
    <n v="2"/>
    <n v="2"/>
    <n v="2"/>
    <n v="2"/>
    <n v="2"/>
    <n v="2"/>
    <n v="5.5"/>
    <n v="3.3333333333333333E-2"/>
    <n v="0.34499999999999997"/>
    <n v="0"/>
    <n v="0"/>
    <x v="59"/>
    <x v="0"/>
  </r>
  <r>
    <n v="3198"/>
    <x v="61"/>
    <x v="0"/>
    <x v="6"/>
    <n v="24"/>
    <n v="37"/>
    <x v="9"/>
    <n v="2"/>
    <n v="20"/>
    <n v="11"/>
    <n v="7.3"/>
    <n v="8.1999999999999993"/>
    <n v="7.75"/>
    <n v="325"/>
    <n v="621"/>
    <n v="473"/>
    <n v="0.7"/>
    <n v="2.7"/>
    <n v="1.7000000000000002"/>
    <n v="0.04"/>
    <n v="0.86"/>
    <n v="0.45"/>
    <n v="4"/>
    <n v="26"/>
    <n v="15"/>
    <n v="11"/>
    <n v="70"/>
    <n v="40.5"/>
    <n v="4.25"/>
    <n v="0.25"/>
    <n v="0.44999999999999996"/>
    <n v="0"/>
    <n v="0"/>
    <x v="60"/>
    <x v="0"/>
  </r>
  <r>
    <n v="3199"/>
    <x v="62"/>
    <x v="0"/>
    <x v="6"/>
    <n v="24"/>
    <n v="33"/>
    <x v="10"/>
    <n v="1.2"/>
    <n v="6.4"/>
    <n v="3.8000000000000003"/>
    <n v="7"/>
    <n v="8.1999999999999993"/>
    <n v="7.6"/>
    <n v="457"/>
    <n v="3200"/>
    <n v="1828.5"/>
    <n v="0.7"/>
    <n v="11"/>
    <n v="5.85"/>
    <n v="0.71"/>
    <n v="11.8"/>
    <n v="6.2550000000000008"/>
    <n v="4"/>
    <n v="9"/>
    <n v="6.5"/>
    <n v="7"/>
    <n v="24"/>
    <n v="15.5"/>
    <n v="10"/>
    <n v="0.10833333333333334"/>
    <n v="6.2550000000000008"/>
    <n v="0"/>
    <n v="0.5"/>
    <x v="61"/>
    <x v="0"/>
  </r>
  <r>
    <n v="3200"/>
    <x v="63"/>
    <x v="0"/>
    <x v="6"/>
    <n v="27"/>
    <n v="30"/>
    <x v="10"/>
    <n v="0.5"/>
    <n v="9.6999999999999993"/>
    <n v="5.0999999999999996"/>
    <n v="8.4"/>
    <n v="9.1"/>
    <n v="8.75"/>
    <n v="1884"/>
    <n v="12150"/>
    <n v="7017"/>
    <n v="21"/>
    <n v="124"/>
    <n v="72.5"/>
    <n v="0.18"/>
    <n v="0.53"/>
    <n v="0.35499999999999998"/>
    <n v="11"/>
    <n v="43"/>
    <n v="27"/>
    <n v="43"/>
    <n v="220"/>
    <n v="131.5"/>
    <n v="10"/>
    <n v="0.44999999999999996"/>
    <n v="0.35499999999999998"/>
    <n v="10"/>
    <n v="0"/>
    <x v="62"/>
    <x v="0"/>
  </r>
  <r>
    <n v="3201"/>
    <x v="64"/>
    <x v="0"/>
    <x v="6"/>
    <n v="26"/>
    <n v="30"/>
    <x v="4"/>
    <n v="1.6"/>
    <n v="9.5"/>
    <n v="5.55"/>
    <n v="8.6"/>
    <n v="9.1"/>
    <n v="8.85"/>
    <n v="2354"/>
    <n v="3102"/>
    <n v="2728"/>
    <n v="17"/>
    <n v="57"/>
    <n v="37"/>
    <n v="0.18"/>
    <n v="0.35"/>
    <n v="0.26500000000000001"/>
    <n v="7"/>
    <n v="25"/>
    <n v="16"/>
    <n v="26"/>
    <n v="170"/>
    <n v="98"/>
    <n v="10"/>
    <n v="0.26666666666666666"/>
    <n v="0.26500000000000001"/>
    <n v="10"/>
    <n v="0"/>
    <x v="63"/>
    <x v="0"/>
  </r>
  <r>
    <n v="3202"/>
    <x v="65"/>
    <x v="0"/>
    <x v="6"/>
    <n v="26"/>
    <n v="30"/>
    <x v="4"/>
    <n v="2.1"/>
    <n v="5.2"/>
    <n v="3.6500000000000004"/>
    <n v="7.4"/>
    <n v="8.6999999999999993"/>
    <n v="8.0500000000000007"/>
    <n v="190"/>
    <n v="1268"/>
    <n v="729"/>
    <n v="1.2"/>
    <n v="8"/>
    <n v="4.5999999999999996"/>
    <n v="0"/>
    <n v="0.57999999999999996"/>
    <n v="0.28999999999999998"/>
    <n v="2"/>
    <n v="17"/>
    <n v="9.5"/>
    <n v="11"/>
    <n v="50"/>
    <n v="30.5"/>
    <n v="10"/>
    <n v="0.15833333333333335"/>
    <n v="0.28999999999999998"/>
    <n v="0"/>
    <n v="0.875"/>
    <x v="64"/>
    <x v="0"/>
  </r>
  <r>
    <n v="1979"/>
    <x v="66"/>
    <x v="1"/>
    <x v="6"/>
    <n v="25"/>
    <n v="34"/>
    <x v="11"/>
    <n v="5.0999999999999996"/>
    <n v="7"/>
    <n v="6.05"/>
    <n v="7.1"/>
    <n v="8.1"/>
    <n v="7.6"/>
    <n v="360"/>
    <n v="1073"/>
    <n v="716.5"/>
    <n v="1.1000000000000001"/>
    <n v="2"/>
    <n v="1.55"/>
    <n v="0.01"/>
    <n v="0.11"/>
    <n v="0.06"/>
    <n v="26"/>
    <n v="48"/>
    <n v="37"/>
    <n v="94"/>
    <n v="177"/>
    <n v="135.5"/>
    <n v="3.875"/>
    <n v="0.6166666666666667"/>
    <n v="0.06"/>
    <n v="0"/>
    <n v="0"/>
    <x v="65"/>
    <x v="0"/>
  </r>
  <r>
    <n v="2079"/>
    <x v="67"/>
    <x v="1"/>
    <x v="6"/>
    <n v="24"/>
    <n v="32"/>
    <x v="4"/>
    <n v="6"/>
    <n v="7.4"/>
    <n v="6.7"/>
    <n v="4.5999999999999996"/>
    <n v="8.1999999999999993"/>
    <n v="6.3999999999999995"/>
    <n v="326"/>
    <n v="552"/>
    <n v="439"/>
    <n v="0.9"/>
    <n v="2.2999999999999998"/>
    <n v="1.5999999999999999"/>
    <n v="0.03"/>
    <n v="0.09"/>
    <n v="0.06"/>
    <n v="17"/>
    <n v="542"/>
    <n v="279.5"/>
    <n v="41"/>
    <n v="542"/>
    <n v="291.5"/>
    <n v="3.9999999999999996"/>
    <n v="4.6583333333333332"/>
    <n v="0.06"/>
    <n v="10"/>
    <n v="0"/>
    <x v="66"/>
    <x v="0"/>
  </r>
  <r>
    <n v="1971"/>
    <x v="68"/>
    <x v="2"/>
    <x v="6"/>
    <n v="26"/>
    <n v="30"/>
    <x v="4"/>
    <n v="4.2"/>
    <n v="10"/>
    <n v="7.1"/>
    <n v="7.4"/>
    <n v="8.3000000000000007"/>
    <n v="7.8500000000000005"/>
    <n v="221"/>
    <n v="422"/>
    <n v="321.5"/>
    <n v="6"/>
    <n v="29"/>
    <n v="17.5"/>
    <n v="0.05"/>
    <n v="80"/>
    <n v="40.024999999999999"/>
    <n v="2"/>
    <n v="70"/>
    <n v="36"/>
    <n v="11"/>
    <n v="170"/>
    <n v="90.5"/>
    <n v="10"/>
    <n v="0.6"/>
    <n v="10"/>
    <n v="0"/>
    <n v="0"/>
    <x v="67"/>
    <x v="0"/>
  </r>
  <r>
    <n v="1349"/>
    <x v="69"/>
    <x v="0"/>
    <x v="7"/>
    <n v="20.879347826086999"/>
    <n v="29.901086956521699"/>
    <x v="14"/>
    <n v="5.7"/>
    <n v="8.8000000000000007"/>
    <n v="7.25"/>
    <n v="6.9"/>
    <n v="8.8000000000000007"/>
    <n v="7.8500000000000005"/>
    <n v="165"/>
    <n v="557"/>
    <n v="361"/>
    <n v="0.8"/>
    <n v="2.8"/>
    <n v="1.7999999999999998"/>
    <n v="0"/>
    <n v="0.04"/>
    <n v="0.02"/>
    <n v="170"/>
    <n v="1750"/>
    <n v="960"/>
    <n v="840"/>
    <n v="8400"/>
    <n v="4620"/>
    <n v="4.5"/>
    <n v="10"/>
    <n v="0.02"/>
    <n v="0"/>
    <n v="0"/>
    <x v="68"/>
    <x v="0"/>
  </r>
  <r>
    <n v="1392"/>
    <x v="35"/>
    <x v="0"/>
    <x v="7"/>
    <n v="20.879347826086999"/>
    <n v="29.901086956521699"/>
    <x v="14"/>
    <n v="5.8"/>
    <n v="8.8000000000000007"/>
    <n v="7.3000000000000007"/>
    <n v="7.1"/>
    <n v="8.1999999999999993"/>
    <n v="7.6499999999999995"/>
    <n v="281"/>
    <n v="566"/>
    <n v="423.5"/>
    <n v="2.4"/>
    <n v="5"/>
    <n v="3.7"/>
    <n v="0"/>
    <n v="0"/>
    <n v="0"/>
    <n v="200"/>
    <n v="1200"/>
    <n v="700"/>
    <n v="1480"/>
    <n v="5800"/>
    <n v="3640"/>
    <n v="9.25"/>
    <n v="10"/>
    <n v="0"/>
    <n v="0"/>
    <n v="0"/>
    <x v="69"/>
    <x v="0"/>
  </r>
  <r>
    <n v="1291"/>
    <x v="70"/>
    <x v="0"/>
    <x v="8"/>
    <n v="10"/>
    <n v="24"/>
    <x v="23"/>
    <n v="7.5"/>
    <n v="10.1"/>
    <n v="8.8000000000000007"/>
    <n v="7.7"/>
    <n v="8.3000000000000007"/>
    <n v="8"/>
    <n v="176"/>
    <n v="572"/>
    <n v="374"/>
    <n v="0.2"/>
    <n v="0.4"/>
    <n v="0.30000000000000004"/>
    <n v="0.1"/>
    <n v="0.96"/>
    <n v="0.53"/>
    <n v="27"/>
    <n v="120"/>
    <n v="73.5"/>
    <n v="220"/>
    <n v="920"/>
    <n v="570"/>
    <n v="0.75000000000000011"/>
    <n v="1.2250000000000001"/>
    <n v="0.53"/>
    <n v="0"/>
    <n v="0"/>
    <x v="70"/>
    <x v="0"/>
  </r>
  <r>
    <n v="1292"/>
    <x v="71"/>
    <x v="0"/>
    <x v="8"/>
    <n v="13.5"/>
    <n v="20"/>
    <x v="24"/>
    <n v="6.3"/>
    <n v="8.5"/>
    <n v="7.4"/>
    <n v="7.4"/>
    <n v="8.4"/>
    <n v="7.9"/>
    <n v="172"/>
    <n v="352"/>
    <n v="262"/>
    <n v="0.1"/>
    <n v="0.8"/>
    <n v="0.45"/>
    <n v="0.04"/>
    <n v="1.45"/>
    <n v="0.745"/>
    <n v="5"/>
    <n v="13"/>
    <n v="9"/>
    <n v="170"/>
    <n v="280"/>
    <n v="225"/>
    <n v="1.125"/>
    <n v="0.15"/>
    <n v="0.745"/>
    <n v="0"/>
    <n v="0"/>
    <x v="71"/>
    <x v="0"/>
  </r>
  <r>
    <n v="1429"/>
    <x v="72"/>
    <x v="0"/>
    <x v="8"/>
    <n v="13"/>
    <n v="24"/>
    <x v="25"/>
    <n v="5.3"/>
    <n v="7.7"/>
    <n v="6.5"/>
    <n v="6.4"/>
    <n v="8"/>
    <n v="7.2"/>
    <n v="719"/>
    <n v="886"/>
    <n v="802.5"/>
    <n v="1.2"/>
    <n v="2.6"/>
    <n v="1.9"/>
    <n v="0.24"/>
    <n v="0.75"/>
    <n v="0.495"/>
    <n v="21"/>
    <n v="91"/>
    <n v="56"/>
    <n v="33"/>
    <n v="63"/>
    <n v="48"/>
    <n v="4.75"/>
    <n v="0.93333333333333335"/>
    <n v="0.495"/>
    <n v="0"/>
    <n v="0"/>
    <x v="72"/>
    <x v="0"/>
  </r>
  <r>
    <n v="2649"/>
    <x v="73"/>
    <x v="0"/>
    <x v="8"/>
    <n v="12"/>
    <n v="30"/>
    <x v="26"/>
    <n v="4.5"/>
    <n v="9.8000000000000007"/>
    <n v="7.15"/>
    <n v="7.2"/>
    <n v="8.1999999999999993"/>
    <n v="7.6999999999999993"/>
    <n v="190"/>
    <n v="288"/>
    <n v="239"/>
    <n v="2"/>
    <n v="22"/>
    <n v="12"/>
    <n v="0"/>
    <n v="1.79"/>
    <n v="0.89500000000000002"/>
    <n v="94"/>
    <n v="210"/>
    <n v="152"/>
    <n v="540"/>
    <n v="1600"/>
    <n v="1070"/>
    <n v="10"/>
    <n v="2.5333333333333337"/>
    <n v="0.89500000000000002"/>
    <n v="0"/>
    <n v="0"/>
    <x v="73"/>
    <x v="0"/>
  </r>
  <r>
    <n v="2650"/>
    <x v="74"/>
    <x v="0"/>
    <x v="8"/>
    <n v="7.9"/>
    <n v="15.1"/>
    <x v="27"/>
    <n v="5.9"/>
    <n v="6.3"/>
    <n v="6.1"/>
    <n v="6.8"/>
    <n v="7.7"/>
    <n v="7.25"/>
    <n v="69"/>
    <n v="133"/>
    <n v="101"/>
    <n v="2.8"/>
    <n v="8"/>
    <n v="5.4"/>
    <n v="0"/>
    <n v="1.53"/>
    <n v="0.76500000000000001"/>
    <n v="17"/>
    <n v="38"/>
    <n v="27.5"/>
    <n v="540"/>
    <n v="950"/>
    <n v="745"/>
    <n v="10"/>
    <n v="0.45833333333333331"/>
    <n v="0.76500000000000001"/>
    <n v="0"/>
    <n v="0"/>
    <x v="74"/>
    <x v="0"/>
  </r>
  <r>
    <n v="1309"/>
    <x v="75"/>
    <x v="0"/>
    <x v="9"/>
    <n v="3.6"/>
    <n v="27"/>
    <x v="28"/>
    <n v="5.2"/>
    <n v="10"/>
    <n v="7.6"/>
    <n v="7.2"/>
    <n v="8.5"/>
    <n v="7.85"/>
    <n v="112"/>
    <n v="231"/>
    <n v="171.5"/>
    <n v="1"/>
    <n v="2.1"/>
    <n v="1.55"/>
    <n v="0.53133522727272797"/>
    <n v="6.17008522727272"/>
    <n v="3.3507102272727241"/>
    <n v="2473"/>
    <n v="485853"/>
    <n v="244163"/>
    <n v="0"/>
    <n v="950"/>
    <n v="475"/>
    <n v="3.875"/>
    <n v="10"/>
    <n v="3.3507102272727241"/>
    <n v="0"/>
    <n v="0"/>
    <x v="75"/>
    <x v="0"/>
  </r>
  <r>
    <n v="2738"/>
    <x v="76"/>
    <x v="0"/>
    <x v="9"/>
    <n v="10"/>
    <n v="26"/>
    <x v="29"/>
    <n v="6.9"/>
    <n v="8.6"/>
    <n v="7.75"/>
    <n v="7.3"/>
    <n v="8"/>
    <n v="7.65"/>
    <n v="154"/>
    <n v="264"/>
    <n v="209"/>
    <n v="2.2999999999999998"/>
    <n v="6"/>
    <n v="4.1500000000000004"/>
    <n v="0.01"/>
    <n v="0.54"/>
    <n v="0.27500000000000002"/>
    <n v="2473"/>
    <n v="485853"/>
    <n v="244163"/>
    <n v="7351"/>
    <n v="950"/>
    <n v="4150.5"/>
    <n v="10"/>
    <n v="10"/>
    <n v="0.27500000000000002"/>
    <n v="0"/>
    <n v="0"/>
    <x v="76"/>
    <x v="0"/>
  </r>
  <r>
    <n v="2739"/>
    <x v="77"/>
    <x v="0"/>
    <x v="9"/>
    <n v="10"/>
    <n v="26"/>
    <x v="29"/>
    <n v="6.1"/>
    <n v="8"/>
    <n v="7.05"/>
    <n v="7.6"/>
    <n v="8.1"/>
    <n v="7.85"/>
    <n v="156"/>
    <n v="270"/>
    <n v="213"/>
    <n v="2.4"/>
    <n v="8"/>
    <n v="5.2"/>
    <n v="0.11"/>
    <n v="0.79"/>
    <n v="0.45"/>
    <n v="2473"/>
    <n v="485853"/>
    <n v="244163"/>
    <n v="7351"/>
    <n v="950"/>
    <n v="4150.5"/>
    <n v="10"/>
    <n v="10"/>
    <n v="0.44999999999999996"/>
    <n v="0"/>
    <n v="0"/>
    <x v="77"/>
    <x v="0"/>
  </r>
  <r>
    <n v="2740"/>
    <x v="78"/>
    <x v="0"/>
    <x v="9"/>
    <n v="9"/>
    <n v="27"/>
    <x v="29"/>
    <n v="6.4"/>
    <n v="9.5"/>
    <n v="7.95"/>
    <n v="7.4"/>
    <n v="8.1999999999999993"/>
    <n v="7.8"/>
    <n v="156"/>
    <n v="258"/>
    <n v="207"/>
    <n v="9"/>
    <n v="13"/>
    <n v="11"/>
    <n v="0.02"/>
    <n v="1"/>
    <n v="0.51"/>
    <n v="2473"/>
    <n v="485853"/>
    <n v="244163"/>
    <n v="7351"/>
    <n v="950"/>
    <n v="4150.5"/>
    <n v="10"/>
    <n v="10"/>
    <n v="0.51"/>
    <n v="0"/>
    <n v="0"/>
    <x v="78"/>
    <x v="0"/>
  </r>
  <r>
    <n v="2741"/>
    <x v="79"/>
    <x v="0"/>
    <x v="9"/>
    <n v="9"/>
    <n v="27"/>
    <x v="29"/>
    <n v="6.2"/>
    <n v="9.1"/>
    <n v="7.65"/>
    <n v="7.7"/>
    <n v="8.3000000000000007"/>
    <n v="8"/>
    <n v="145"/>
    <n v="262"/>
    <n v="203.5"/>
    <n v="6"/>
    <n v="21"/>
    <n v="13.5"/>
    <n v="0.02"/>
    <n v="1.2"/>
    <n v="0.61"/>
    <n v="2473"/>
    <n v="485853"/>
    <n v="244163"/>
    <n v="7351"/>
    <n v="950"/>
    <n v="4150.5"/>
    <n v="10"/>
    <n v="10"/>
    <n v="0.61"/>
    <n v="0"/>
    <n v="0"/>
    <x v="79"/>
    <x v="0"/>
  </r>
  <r>
    <n v="3251"/>
    <x v="80"/>
    <x v="0"/>
    <x v="9"/>
    <n v="3.2"/>
    <n v="27.8"/>
    <x v="30"/>
    <n v="2"/>
    <n v="8.4"/>
    <n v="5.2"/>
    <n v="7.1"/>
    <n v="8.1"/>
    <n v="7.6"/>
    <n v="110"/>
    <n v="368"/>
    <n v="239"/>
    <n v="1.1000000000000001"/>
    <n v="4.8"/>
    <n v="2.95"/>
    <n v="0.53133522727272797"/>
    <n v="6.17008522727272"/>
    <n v="3.3507102272727241"/>
    <n v="2473"/>
    <n v="485853"/>
    <n v="244163"/>
    <n v="7351"/>
    <n v="950"/>
    <n v="4150.5"/>
    <n v="7.375"/>
    <n v="10"/>
    <n v="3.3507102272727241"/>
    <n v="0"/>
    <n v="0"/>
    <x v="80"/>
    <x v="0"/>
  </r>
  <r>
    <n v="3252"/>
    <x v="81"/>
    <x v="0"/>
    <x v="9"/>
    <n v="3.5"/>
    <n v="27"/>
    <x v="31"/>
    <n v="5.7"/>
    <n v="10.199999999999999"/>
    <n v="7.9499999999999993"/>
    <n v="7.4"/>
    <n v="8.4"/>
    <n v="7.9"/>
    <n v="114"/>
    <n v="250"/>
    <n v="182"/>
    <n v="1"/>
    <n v="2.5"/>
    <n v="1.75"/>
    <n v="0.53133522727272797"/>
    <n v="6.17008522727272"/>
    <n v="3.3507102272727241"/>
    <n v="2473"/>
    <n v="485853"/>
    <n v="244163"/>
    <n v="7351"/>
    <n v="950"/>
    <n v="4150.5"/>
    <n v="4.375"/>
    <n v="10"/>
    <n v="3.3507102272727241"/>
    <n v="0"/>
    <n v="0"/>
    <x v="81"/>
    <x v="0"/>
  </r>
  <r>
    <n v="3253"/>
    <x v="82"/>
    <x v="0"/>
    <x v="9"/>
    <n v="2.5"/>
    <n v="29"/>
    <x v="32"/>
    <n v="2.2000000000000002"/>
    <n v="10"/>
    <n v="6.1"/>
    <n v="7.2"/>
    <n v="8.6999999999999993"/>
    <n v="7.9499999999999993"/>
    <n v="119"/>
    <n v="496"/>
    <n v="307.5"/>
    <n v="3.8"/>
    <n v="6.3"/>
    <n v="5.05"/>
    <n v="0.53133522727272797"/>
    <n v="6.17008522727272"/>
    <n v="3.3507102272727241"/>
    <n v="2473"/>
    <n v="485853"/>
    <n v="244163"/>
    <n v="7351"/>
    <n v="950"/>
    <n v="4150.5"/>
    <n v="10"/>
    <n v="10"/>
    <n v="3.3507102272727241"/>
    <n v="0"/>
    <n v="0"/>
    <x v="82"/>
    <x v="0"/>
  </r>
  <r>
    <n v="3254"/>
    <x v="83"/>
    <x v="0"/>
    <x v="9"/>
    <n v="3.5"/>
    <n v="28"/>
    <x v="32"/>
    <n v="6.5"/>
    <n v="10.9"/>
    <n v="8.6999999999999993"/>
    <n v="7.3"/>
    <n v="8.6999999999999993"/>
    <n v="8"/>
    <n v="120"/>
    <n v="236"/>
    <n v="178"/>
    <n v="1"/>
    <n v="2.8"/>
    <n v="1.9"/>
    <n v="0.53133522727272797"/>
    <n v="6.17008522727272"/>
    <n v="3.3507102272727241"/>
    <n v="2473"/>
    <n v="485853"/>
    <n v="244163"/>
    <n v="7351"/>
    <n v="950"/>
    <n v="4150.5"/>
    <n v="4.75"/>
    <n v="10"/>
    <n v="3.3507102272727241"/>
    <n v="0"/>
    <n v="0"/>
    <x v="83"/>
    <x v="0"/>
  </r>
  <r>
    <n v="3256"/>
    <x v="84"/>
    <x v="0"/>
    <x v="9"/>
    <n v="7.5"/>
    <n v="28"/>
    <x v="33"/>
    <n v="5"/>
    <n v="11"/>
    <n v="8"/>
    <n v="7.2"/>
    <n v="8.1999999999999993"/>
    <n v="7.6999999999999993"/>
    <n v="119"/>
    <n v="407"/>
    <n v="263"/>
    <n v="1.3"/>
    <n v="5.3"/>
    <n v="3.3"/>
    <n v="0.53133522727272797"/>
    <n v="6.17008522727272"/>
    <n v="3.3507102272727241"/>
    <n v="2473"/>
    <n v="485853"/>
    <n v="244163"/>
    <n v="7351"/>
    <n v="950"/>
    <n v="4150.5"/>
    <n v="8.25"/>
    <n v="10"/>
    <n v="3.3507102272727241"/>
    <n v="0"/>
    <n v="0"/>
    <x v="84"/>
    <x v="0"/>
  </r>
  <r>
    <n v="3257"/>
    <x v="85"/>
    <x v="0"/>
    <x v="9"/>
    <n v="5.2"/>
    <n v="28"/>
    <x v="34"/>
    <n v="4.8"/>
    <n v="10.8"/>
    <n v="7.8000000000000007"/>
    <n v="7.2"/>
    <n v="7.9"/>
    <n v="7.5500000000000007"/>
    <n v="239"/>
    <n v="440"/>
    <n v="339.5"/>
    <n v="3.5"/>
    <n v="10.4"/>
    <n v="6.95"/>
    <n v="0.53133522727272797"/>
    <n v="6.17008522727272"/>
    <n v="3.3507102272727241"/>
    <n v="2473"/>
    <n v="485853"/>
    <n v="244163"/>
    <n v="7351"/>
    <n v="950"/>
    <n v="4150.5"/>
    <n v="10"/>
    <n v="10"/>
    <n v="3.3507102272727241"/>
    <n v="0"/>
    <n v="0"/>
    <x v="82"/>
    <x v="0"/>
  </r>
  <r>
    <n v="3258"/>
    <x v="86"/>
    <x v="0"/>
    <x v="9"/>
    <n v="6"/>
    <n v="28"/>
    <x v="23"/>
    <n v="5"/>
    <n v="13.2"/>
    <n v="9.1"/>
    <n v="7.2"/>
    <n v="8.6"/>
    <n v="7.9"/>
    <n v="188"/>
    <n v="464"/>
    <n v="326"/>
    <n v="3"/>
    <n v="6.6"/>
    <n v="4.8"/>
    <n v="0.53133522727272797"/>
    <n v="6.17008522727272"/>
    <n v="3.3507102272727241"/>
    <n v="2473"/>
    <n v="485853"/>
    <n v="244163"/>
    <n v="7351"/>
    <n v="950"/>
    <n v="4150.5"/>
    <n v="10"/>
    <n v="10"/>
    <n v="3.3507102272727241"/>
    <n v="0"/>
    <n v="0"/>
    <x v="82"/>
    <x v="0"/>
  </r>
  <r>
    <n v="3259"/>
    <x v="87"/>
    <x v="0"/>
    <x v="9"/>
    <n v="5.4"/>
    <n v="28"/>
    <x v="35"/>
    <n v="4.5"/>
    <n v="11.7"/>
    <n v="8.1"/>
    <n v="7.2"/>
    <n v="8.6999999999999993"/>
    <n v="7.9499999999999993"/>
    <n v="168"/>
    <n v="352"/>
    <n v="260"/>
    <n v="2"/>
    <n v="6.5"/>
    <n v="4.25"/>
    <n v="0.53133522727272797"/>
    <n v="6.17008522727272"/>
    <n v="3.3507102272727241"/>
    <n v="2473"/>
    <n v="485853"/>
    <n v="244163"/>
    <n v="7351"/>
    <n v="950"/>
    <n v="4150.5"/>
    <n v="10"/>
    <n v="10"/>
    <n v="3.3507102272727241"/>
    <n v="0"/>
    <n v="0"/>
    <x v="82"/>
    <x v="0"/>
  </r>
  <r>
    <n v="3260"/>
    <x v="88"/>
    <x v="0"/>
    <x v="9"/>
    <n v="3.3"/>
    <n v="28"/>
    <x v="36"/>
    <n v="6.2"/>
    <n v="10.5"/>
    <n v="8.35"/>
    <n v="7.4"/>
    <n v="8.3000000000000007"/>
    <n v="7.8500000000000005"/>
    <n v="130"/>
    <n v="342"/>
    <n v="236"/>
    <n v="1"/>
    <n v="3"/>
    <n v="2"/>
    <n v="0.53133522727272797"/>
    <n v="6.17008522727272"/>
    <n v="3.3507102272727241"/>
    <n v="2473"/>
    <n v="485853"/>
    <n v="244163"/>
    <n v="7351"/>
    <n v="950"/>
    <n v="4150.5"/>
    <n v="5"/>
    <n v="10"/>
    <n v="3.3507102272727241"/>
    <n v="0"/>
    <n v="0"/>
    <x v="85"/>
    <x v="0"/>
  </r>
  <r>
    <n v="3261"/>
    <x v="89"/>
    <x v="0"/>
    <x v="9"/>
    <n v="4.4000000000000004"/>
    <n v="28"/>
    <x v="37"/>
    <n v="5.0999999999999996"/>
    <n v="11"/>
    <n v="8.0500000000000007"/>
    <n v="7.3"/>
    <n v="8.6"/>
    <n v="7.9499999999999993"/>
    <n v="103"/>
    <n v="235"/>
    <n v="169"/>
    <n v="1"/>
    <n v="3.5"/>
    <n v="2.25"/>
    <n v="0.53133522727272797"/>
    <n v="6.17008522727272"/>
    <n v="3.3507102272727241"/>
    <n v="2473"/>
    <n v="485853"/>
    <n v="244163"/>
    <n v="7351"/>
    <n v="950"/>
    <n v="4150.5"/>
    <n v="5.625"/>
    <n v="10"/>
    <n v="3.3507102272727241"/>
    <n v="0"/>
    <n v="0"/>
    <x v="86"/>
    <x v="0"/>
  </r>
  <r>
    <n v="3262"/>
    <x v="90"/>
    <x v="0"/>
    <x v="9"/>
    <n v="4.8"/>
    <n v="29"/>
    <x v="38"/>
    <n v="5.6"/>
    <n v="11.2"/>
    <n v="8.3999999999999986"/>
    <n v="7.3"/>
    <n v="8.9"/>
    <n v="8.1"/>
    <n v="117"/>
    <n v="303"/>
    <n v="210"/>
    <n v="1.4"/>
    <n v="3.3"/>
    <n v="2.3499999999999996"/>
    <n v="0.53133522727272797"/>
    <n v="6.17008522727272"/>
    <n v="3.3507102272727241"/>
    <n v="2473"/>
    <n v="485853"/>
    <n v="244163"/>
    <n v="7351"/>
    <n v="950"/>
    <n v="4150.5"/>
    <n v="5.8749999999999991"/>
    <n v="10"/>
    <n v="3.3507102272727241"/>
    <n v="0"/>
    <n v="0"/>
    <x v="87"/>
    <x v="0"/>
  </r>
  <r>
    <n v="3263"/>
    <x v="91"/>
    <x v="0"/>
    <x v="9"/>
    <n v="6.5"/>
    <n v="23.3"/>
    <x v="39"/>
    <n v="3.6"/>
    <n v="9.5"/>
    <n v="6.55"/>
    <n v="7.6"/>
    <n v="8"/>
    <n v="7.8"/>
    <n v="110"/>
    <n v="282"/>
    <n v="196"/>
    <n v="1.3"/>
    <n v="2.6"/>
    <n v="1.9500000000000002"/>
    <n v="0.53133522727272797"/>
    <n v="6.17008522727272"/>
    <n v="3.3507102272727241"/>
    <n v="2473"/>
    <n v="485853"/>
    <n v="244163"/>
    <n v="7351"/>
    <n v="950"/>
    <n v="4150.5"/>
    <n v="4.875"/>
    <n v="10"/>
    <n v="3.3507102272727241"/>
    <n v="0"/>
    <n v="0"/>
    <x v="88"/>
    <x v="0"/>
  </r>
  <r>
    <n v="3264"/>
    <x v="92"/>
    <x v="0"/>
    <x v="9"/>
    <n v="6"/>
    <n v="24.6"/>
    <x v="28"/>
    <n v="2"/>
    <n v="10.4"/>
    <n v="6.2"/>
    <n v="7.5"/>
    <n v="7.8"/>
    <n v="7.65"/>
    <n v="120"/>
    <n v="300"/>
    <n v="210"/>
    <n v="2"/>
    <n v="4.0999999999999996"/>
    <n v="3.05"/>
    <n v="0.53133522727272797"/>
    <n v="6.17008522727272"/>
    <n v="3.3507102272727241"/>
    <n v="2473"/>
    <n v="485853"/>
    <n v="244163"/>
    <n v="7351"/>
    <n v="950"/>
    <n v="4150.5"/>
    <n v="7.625"/>
    <n v="10"/>
    <n v="3.3507102272727241"/>
    <n v="0"/>
    <n v="0"/>
    <x v="89"/>
    <x v="0"/>
  </r>
  <r>
    <n v="3265"/>
    <x v="93"/>
    <x v="0"/>
    <x v="9"/>
    <n v="6"/>
    <n v="23"/>
    <x v="40"/>
    <n v="3"/>
    <n v="9.6"/>
    <n v="6.3"/>
    <n v="7.4"/>
    <n v="8"/>
    <n v="7.7"/>
    <n v="115"/>
    <n v="230"/>
    <n v="172.5"/>
    <n v="1.6"/>
    <n v="6.1"/>
    <n v="3.8499999999999996"/>
    <n v="0.53133522727272797"/>
    <n v="6.17008522727272"/>
    <n v="3.3507102272727241"/>
    <n v="2473"/>
    <n v="485853"/>
    <n v="244163"/>
    <n v="7351"/>
    <n v="950"/>
    <n v="4150.5"/>
    <n v="9.625"/>
    <n v="10"/>
    <n v="3.3507102272727241"/>
    <n v="0"/>
    <n v="0"/>
    <x v="90"/>
    <x v="0"/>
  </r>
  <r>
    <n v="3266"/>
    <x v="94"/>
    <x v="0"/>
    <x v="9"/>
    <n v="5.8"/>
    <n v="27.6"/>
    <x v="35"/>
    <n v="4.3"/>
    <n v="8.6"/>
    <n v="6.4499999999999993"/>
    <n v="7.4"/>
    <n v="8"/>
    <n v="7.7"/>
    <n v="120"/>
    <n v="240"/>
    <n v="180"/>
    <n v="1.8"/>
    <n v="4.7"/>
    <n v="3.25"/>
    <n v="0.53133522727272797"/>
    <n v="6.17008522727272"/>
    <n v="3.3507102272727241"/>
    <n v="2473"/>
    <n v="485853"/>
    <n v="244163"/>
    <n v="7351"/>
    <n v="950"/>
    <n v="4150.5"/>
    <n v="8.125"/>
    <n v="10"/>
    <n v="3.3507102272727241"/>
    <n v="0"/>
    <n v="0"/>
    <x v="91"/>
    <x v="0"/>
  </r>
  <r>
    <n v="2394"/>
    <x v="95"/>
    <x v="0"/>
    <x v="10"/>
    <n v="17"/>
    <n v="37.5"/>
    <x v="41"/>
    <n v="6.9"/>
    <n v="7.6"/>
    <n v="7.25"/>
    <n v="7.2"/>
    <n v="7.5"/>
    <n v="7.35"/>
    <n v="604.010840108401"/>
    <n v="2766.7588075880799"/>
    <n v="1685.3848238482406"/>
    <n v="1"/>
    <n v="2"/>
    <n v="1.5"/>
    <n v="0.53133522727272797"/>
    <n v="6.17008522727272"/>
    <n v="3.3507102272727241"/>
    <n v="2473"/>
    <n v="485853"/>
    <n v="244163"/>
    <n v="7351"/>
    <n v="950"/>
    <n v="4150.5"/>
    <n v="3.75"/>
    <n v="10"/>
    <n v="3.3507102272727241"/>
    <n v="0"/>
    <n v="0"/>
    <x v="92"/>
    <x v="0"/>
  </r>
  <r>
    <n v="2398"/>
    <x v="96"/>
    <x v="0"/>
    <x v="10"/>
    <n v="11.5"/>
    <n v="32"/>
    <x v="42"/>
    <n v="7.5"/>
    <n v="8.1999999999999993"/>
    <n v="7.85"/>
    <n v="6.7"/>
    <n v="7.8"/>
    <n v="7.25"/>
    <n v="210"/>
    <n v="292"/>
    <n v="251"/>
    <n v="0.2"/>
    <n v="6.4"/>
    <n v="3.3000000000000003"/>
    <n v="0.6"/>
    <n v="1.2"/>
    <n v="0.89999999999999991"/>
    <n v="2473"/>
    <n v="485853"/>
    <n v="244163"/>
    <n v="7351"/>
    <n v="950"/>
    <n v="4150.5"/>
    <n v="8.25"/>
    <n v="10"/>
    <n v="0.89999999999999991"/>
    <n v="0"/>
    <n v="0"/>
    <x v="93"/>
    <x v="0"/>
  </r>
  <r>
    <n v="2393"/>
    <x v="97"/>
    <x v="1"/>
    <x v="10"/>
    <n v="23"/>
    <n v="36"/>
    <x v="11"/>
    <n v="3"/>
    <n v="8.4"/>
    <n v="5.7"/>
    <n v="7.7"/>
    <n v="8"/>
    <n v="7.85"/>
    <n v="340"/>
    <n v="340"/>
    <n v="340"/>
    <n v="2.7"/>
    <n v="2.7"/>
    <n v="2.7"/>
    <n v="0.53133522727272797"/>
    <n v="6.17008522727272"/>
    <n v="3.3507102272727241"/>
    <n v="2473"/>
    <n v="485853"/>
    <n v="244163"/>
    <n v="7351"/>
    <n v="950"/>
    <n v="4150.5"/>
    <n v="6.75"/>
    <n v="10"/>
    <n v="3.3507102272727241"/>
    <n v="0"/>
    <n v="0"/>
    <x v="94"/>
    <x v="0"/>
  </r>
  <r>
    <n v="1388"/>
    <x v="98"/>
    <x v="0"/>
    <x v="11"/>
    <n v="28"/>
    <n v="36"/>
    <x v="20"/>
    <n v="4.2"/>
    <n v="9.8000000000000007"/>
    <n v="7"/>
    <n v="7.4"/>
    <n v="9.3000000000000007"/>
    <n v="8.3500000000000014"/>
    <n v="410"/>
    <n v="666"/>
    <n v="538"/>
    <n v="3"/>
    <n v="8"/>
    <n v="5.5"/>
    <n v="0.55000000000000004"/>
    <n v="2"/>
    <n v="1.2749999999999999"/>
    <n v="330"/>
    <n v="79000"/>
    <n v="39665"/>
    <n v="1090"/>
    <n v="542000"/>
    <n v="271545"/>
    <n v="10"/>
    <n v="10"/>
    <n v="1.2749999999999999"/>
    <n v="0"/>
    <n v="0"/>
    <x v="95"/>
    <x v="0"/>
  </r>
  <r>
    <n v="1446"/>
    <x v="99"/>
    <x v="0"/>
    <x v="11"/>
    <n v="23"/>
    <n v="27"/>
    <x v="7"/>
    <n v="4"/>
    <n v="6.4"/>
    <n v="5.2"/>
    <n v="7.6"/>
    <n v="8.4"/>
    <n v="8"/>
    <n v="496"/>
    <n v="1596"/>
    <n v="1046"/>
    <n v="2"/>
    <n v="5.7"/>
    <n v="3.85"/>
    <n v="0.24"/>
    <n v="5.8"/>
    <n v="3.02"/>
    <n v="330"/>
    <n v="1700"/>
    <n v="1015"/>
    <n v="2100"/>
    <n v="6300"/>
    <n v="4200"/>
    <n v="9.625"/>
    <n v="10"/>
    <n v="3.02"/>
    <n v="0"/>
    <n v="0"/>
    <x v="96"/>
    <x v="0"/>
  </r>
  <r>
    <n v="3582"/>
    <x v="100"/>
    <x v="0"/>
    <x v="11"/>
    <n v="21"/>
    <n v="32"/>
    <x v="6"/>
    <n v="2.8"/>
    <n v="5"/>
    <n v="3.9"/>
    <n v="6.4"/>
    <n v="9.1999999999999993"/>
    <n v="7.8"/>
    <n v="1203"/>
    <n v="2540"/>
    <n v="1871.5"/>
    <n v="6.5"/>
    <n v="24.8"/>
    <n v="15.65"/>
    <n v="0.1"/>
    <n v="1.38"/>
    <n v="0.74"/>
    <n v="1100"/>
    <n v="2600"/>
    <n v="1850"/>
    <n v="4700"/>
    <n v="7000"/>
    <n v="5850"/>
    <n v="10"/>
    <n v="10"/>
    <n v="0.74"/>
    <n v="0"/>
    <n v="0.25"/>
    <x v="97"/>
    <x v="0"/>
  </r>
  <r>
    <n v="3583"/>
    <x v="101"/>
    <x v="0"/>
    <x v="11"/>
    <n v="24"/>
    <n v="32"/>
    <x v="4"/>
    <n v="5.2"/>
    <n v="7.5"/>
    <n v="6.35"/>
    <n v="7.4"/>
    <n v="9.5"/>
    <n v="8.4499999999999993"/>
    <n v="526"/>
    <n v="950"/>
    <n v="738"/>
    <n v="4"/>
    <n v="9"/>
    <n v="6.5"/>
    <n v="0.2"/>
    <n v="0.68"/>
    <n v="0.44000000000000006"/>
    <n v="920"/>
    <n v="1700"/>
    <n v="1310"/>
    <n v="4600"/>
    <n v="6300"/>
    <n v="5450"/>
    <n v="10"/>
    <n v="10"/>
    <n v="0.44000000000000006"/>
    <n v="0"/>
    <n v="0"/>
    <x v="98"/>
    <x v="0"/>
  </r>
  <r>
    <n v="3584"/>
    <x v="102"/>
    <x v="0"/>
    <x v="11"/>
    <n v="24"/>
    <n v="30"/>
    <x v="43"/>
    <n v="1.1000000000000001"/>
    <n v="3.2"/>
    <n v="2.1500000000000004"/>
    <n v="7"/>
    <n v="8.6"/>
    <n v="7.8"/>
    <n v="754"/>
    <n v="1174"/>
    <n v="964"/>
    <n v="10.4"/>
    <n v="24"/>
    <n v="17.2"/>
    <n v="0.13"/>
    <n v="4.2"/>
    <n v="2.165"/>
    <n v="1700"/>
    <n v="4300"/>
    <n v="3000"/>
    <n v="6300"/>
    <n v="8400"/>
    <n v="7350"/>
    <n v="10"/>
    <n v="10"/>
    <n v="2.165"/>
    <n v="0"/>
    <n v="4.6249999999999991"/>
    <x v="99"/>
    <x v="0"/>
  </r>
  <r>
    <n v="3585"/>
    <x v="103"/>
    <x v="0"/>
    <x v="11"/>
    <n v="25"/>
    <n v="34"/>
    <x v="11"/>
    <n v="1.2"/>
    <n v="3.4"/>
    <n v="2.2999999999999998"/>
    <n v="7.2"/>
    <n v="8.6"/>
    <n v="7.9"/>
    <n v="733"/>
    <n v="1241"/>
    <n v="987"/>
    <n v="10.6"/>
    <n v="24.6"/>
    <n v="17.600000000000001"/>
    <n v="0.3"/>
    <n v="3.54"/>
    <n v="1.92"/>
    <n v="1700"/>
    <n v="2700"/>
    <n v="2200"/>
    <n v="6300"/>
    <n v="8400"/>
    <n v="7350"/>
    <n v="10"/>
    <n v="10"/>
    <n v="1.92"/>
    <n v="0"/>
    <n v="4.25"/>
    <x v="100"/>
    <x v="0"/>
  </r>
  <r>
    <n v="3586"/>
    <x v="104"/>
    <x v="0"/>
    <x v="11"/>
    <n v="24"/>
    <n v="32"/>
    <x v="4"/>
    <n v="3.3"/>
    <n v="5.8"/>
    <n v="4.55"/>
    <n v="7.5"/>
    <n v="9.5"/>
    <n v="8.5"/>
    <n v="310"/>
    <n v="1334"/>
    <n v="822"/>
    <n v="4.2"/>
    <n v="15.6"/>
    <n v="9.9"/>
    <n v="0.15"/>
    <n v="0.63"/>
    <n v="0.39"/>
    <n v="930"/>
    <n v="2300"/>
    <n v="1615"/>
    <n v="4700"/>
    <n v="6300"/>
    <n v="5500"/>
    <n v="10"/>
    <n v="10"/>
    <n v="0.39"/>
    <n v="0"/>
    <n v="0"/>
    <x v="101"/>
    <x v="0"/>
  </r>
  <r>
    <n v="3587"/>
    <x v="105"/>
    <x v="0"/>
    <x v="11"/>
    <n v="24"/>
    <n v="32"/>
    <x v="4"/>
    <n v="4"/>
    <n v="6.2"/>
    <n v="5.0999999999999996"/>
    <n v="7.9"/>
    <n v="9.1999999999999993"/>
    <n v="8.5500000000000007"/>
    <n v="469"/>
    <n v="1109"/>
    <n v="789"/>
    <n v="4"/>
    <n v="10.8"/>
    <n v="7.4"/>
    <n v="0.24"/>
    <n v="0.6"/>
    <n v="0.42"/>
    <n v="920"/>
    <n v="2100"/>
    <n v="1510"/>
    <n v="4600"/>
    <n v="6300"/>
    <n v="5450"/>
    <n v="10"/>
    <n v="10"/>
    <n v="0.41999999999999993"/>
    <n v="10"/>
    <n v="0"/>
    <x v="102"/>
    <x v="0"/>
  </r>
  <r>
    <n v="3591"/>
    <x v="106"/>
    <x v="0"/>
    <x v="11"/>
    <n v="21"/>
    <n v="26"/>
    <x v="2"/>
    <n v="4.2"/>
    <n v="7.7"/>
    <n v="5.95"/>
    <n v="6.8"/>
    <n v="7.3"/>
    <n v="7.05"/>
    <n v="282"/>
    <n v="600"/>
    <n v="441"/>
    <n v="4"/>
    <n v="5"/>
    <n v="4.5"/>
    <n v="0.7"/>
    <n v="7.49"/>
    <n v="4.0949999999999998"/>
    <n v="210"/>
    <n v="4900"/>
    <n v="2555"/>
    <n v="1720"/>
    <n v="22100"/>
    <n v="11910"/>
    <n v="10"/>
    <n v="10"/>
    <n v="4.0949999999999998"/>
    <n v="0"/>
    <n v="0"/>
    <x v="103"/>
    <x v="0"/>
  </r>
  <r>
    <n v="3592"/>
    <x v="107"/>
    <x v="0"/>
    <x v="11"/>
    <n v="21"/>
    <n v="35"/>
    <x v="4"/>
    <n v="0.7"/>
    <n v="8"/>
    <n v="4.3499999999999996"/>
    <n v="6.5"/>
    <n v="8"/>
    <n v="7.25"/>
    <n v="250"/>
    <n v="664"/>
    <n v="457"/>
    <n v="2"/>
    <n v="25"/>
    <n v="13.5"/>
    <n v="0.31"/>
    <n v="4.57"/>
    <n v="2.44"/>
    <n v="790"/>
    <n v="490000"/>
    <n v="245395"/>
    <n v="3480"/>
    <n v="1090000"/>
    <n v="546740"/>
    <n v="10"/>
    <n v="10"/>
    <n v="2.44"/>
    <n v="0"/>
    <n v="0"/>
    <x v="104"/>
    <x v="0"/>
  </r>
  <r>
    <n v="3593"/>
    <x v="98"/>
    <x v="0"/>
    <x v="11"/>
    <n v="27"/>
    <n v="36"/>
    <x v="44"/>
    <n v="4.2"/>
    <n v="9.8000000000000007"/>
    <n v="7"/>
    <n v="6.9"/>
    <n v="9.3000000000000007"/>
    <n v="8.1000000000000014"/>
    <n v="330"/>
    <n v="666"/>
    <n v="498"/>
    <n v="3"/>
    <n v="8"/>
    <n v="5.5"/>
    <n v="0.41"/>
    <n v="2"/>
    <n v="1.2050000000000001"/>
    <n v="270"/>
    <n v="79000"/>
    <n v="39635"/>
    <n v="1090"/>
    <n v="542000"/>
    <n v="271545"/>
    <n v="10"/>
    <n v="10"/>
    <n v="1.2050000000000001"/>
    <n v="0"/>
    <n v="0"/>
    <x v="105"/>
    <x v="0"/>
  </r>
  <r>
    <n v="3601"/>
    <x v="108"/>
    <x v="0"/>
    <x v="11"/>
    <n v="25"/>
    <n v="34"/>
    <x v="11"/>
    <n v="1"/>
    <n v="7"/>
    <n v="4"/>
    <n v="6.6"/>
    <n v="7.5"/>
    <n v="7.05"/>
    <n v="1417"/>
    <n v="4960"/>
    <n v="3188.5"/>
    <n v="6.6"/>
    <n v="62"/>
    <n v="34.299999999999997"/>
    <n v="2.7"/>
    <n v="11"/>
    <n v="6.85"/>
    <n v="11000"/>
    <n v="330000"/>
    <n v="170500"/>
    <n v="109000"/>
    <n v="3480000"/>
    <n v="1794500"/>
    <n v="10"/>
    <n v="10"/>
    <n v="6.85"/>
    <n v="0"/>
    <n v="0"/>
    <x v="106"/>
    <x v="0"/>
  </r>
  <r>
    <n v="3602"/>
    <x v="109"/>
    <x v="0"/>
    <x v="11"/>
    <n v="27"/>
    <n v="29"/>
    <x v="4"/>
    <n v="0.6"/>
    <n v="6.9"/>
    <n v="3.75"/>
    <n v="6.7"/>
    <n v="7.2"/>
    <n v="6.95"/>
    <n v="552"/>
    <n v="1406"/>
    <n v="979"/>
    <n v="4"/>
    <n v="45"/>
    <n v="24.5"/>
    <n v="1"/>
    <n v="4.9000000000000004"/>
    <n v="2.95"/>
    <n v="70000"/>
    <n v="17200000"/>
    <n v="8635000"/>
    <n v="141000"/>
    <n v="54200000"/>
    <n v="27170500"/>
    <n v="10"/>
    <n v="10"/>
    <n v="2.95"/>
    <n v="0"/>
    <n v="0.625"/>
    <x v="107"/>
    <x v="0"/>
  </r>
  <r>
    <n v="3608"/>
    <x v="110"/>
    <x v="0"/>
    <x v="11"/>
    <n v="28"/>
    <n v="33"/>
    <x v="9"/>
    <n v="1.8"/>
    <n v="4.9000000000000004"/>
    <n v="3.35"/>
    <n v="6.8"/>
    <n v="10.9"/>
    <n v="8.85"/>
    <n v="644"/>
    <n v="1894"/>
    <n v="1269"/>
    <n v="4"/>
    <n v="45"/>
    <n v="24.5"/>
    <n v="1.1000000000000001"/>
    <n v="10"/>
    <n v="5.55"/>
    <n v="79000"/>
    <n v="3480000"/>
    <n v="1779500"/>
    <n v="348000"/>
    <n v="17200000"/>
    <n v="8774000"/>
    <n v="10"/>
    <n v="10"/>
    <n v="5.5499999999999989"/>
    <n v="10"/>
    <n v="1.625"/>
    <x v="108"/>
    <x v="0"/>
  </r>
  <r>
    <n v="3610"/>
    <x v="111"/>
    <x v="0"/>
    <x v="11"/>
    <n v="26"/>
    <n v="32"/>
    <x v="3"/>
    <n v="3.1"/>
    <n v="4.9000000000000004"/>
    <n v="4"/>
    <n v="7"/>
    <n v="8.1999999999999993"/>
    <n v="7.6"/>
    <n v="889"/>
    <n v="2210"/>
    <n v="1549.5"/>
    <n v="8"/>
    <n v="42"/>
    <n v="25"/>
    <n v="0.85"/>
    <n v="4.4000000000000004"/>
    <n v="2.625"/>
    <n v="2200"/>
    <n v="1300000"/>
    <n v="651100"/>
    <n v="14100"/>
    <n v="3480000"/>
    <n v="1747050"/>
    <n v="10"/>
    <n v="10"/>
    <n v="2.625"/>
    <n v="0"/>
    <n v="0"/>
    <x v="109"/>
    <x v="0"/>
  </r>
  <r>
    <n v="3611"/>
    <x v="112"/>
    <x v="0"/>
    <x v="11"/>
    <n v="27"/>
    <n v="29"/>
    <x v="4"/>
    <n v="4.0999999999999996"/>
    <n v="6.8"/>
    <n v="5.4499999999999993"/>
    <n v="7.2"/>
    <n v="9"/>
    <n v="8.1"/>
    <n v="582"/>
    <n v="1025"/>
    <n v="803.5"/>
    <n v="2"/>
    <n v="12"/>
    <n v="7"/>
    <n v="0.76"/>
    <n v="2.2000000000000002"/>
    <n v="1.48"/>
    <n v="330"/>
    <n v="490000"/>
    <n v="245165"/>
    <n v="3480"/>
    <n v="1410000"/>
    <n v="706740"/>
    <n v="10"/>
    <n v="10"/>
    <n v="1.48"/>
    <n v="0"/>
    <n v="0"/>
    <x v="110"/>
    <x v="0"/>
  </r>
  <r>
    <n v="3612"/>
    <x v="113"/>
    <x v="0"/>
    <x v="11"/>
    <n v="27"/>
    <n v="29"/>
    <x v="4"/>
    <n v="4.9000000000000004"/>
    <n v="6.6"/>
    <n v="5.75"/>
    <n v="7.2"/>
    <n v="8.8000000000000007"/>
    <n v="8"/>
    <n v="576"/>
    <n v="1528"/>
    <n v="1052"/>
    <n v="2"/>
    <n v="11"/>
    <n v="6.5"/>
    <n v="0.6"/>
    <n v="2.4"/>
    <n v="1.5"/>
    <n v="490"/>
    <n v="210000"/>
    <n v="105245"/>
    <n v="3480"/>
    <n v="1750000"/>
    <n v="876740"/>
    <n v="10"/>
    <n v="10"/>
    <n v="1.5"/>
    <n v="0"/>
    <n v="0"/>
    <x v="111"/>
    <x v="0"/>
  </r>
  <r>
    <n v="3613"/>
    <x v="114"/>
    <x v="0"/>
    <x v="11"/>
    <n v="29"/>
    <n v="29"/>
    <x v="3"/>
    <n v="4.4172506738544399"/>
    <n v="8.2334231805929896"/>
    <n v="6.3253369272237148"/>
    <n v="7.1"/>
    <n v="7.1"/>
    <n v="7.1"/>
    <n v="1081"/>
    <n v="1081"/>
    <n v="1081"/>
    <n v="45"/>
    <n v="45"/>
    <n v="45"/>
    <n v="2"/>
    <n v="2"/>
    <n v="2"/>
    <n v="2700"/>
    <n v="2700"/>
    <n v="2700"/>
    <n v="14100"/>
    <n v="14100"/>
    <n v="14100"/>
    <n v="10"/>
    <n v="10"/>
    <n v="2"/>
    <n v="0"/>
    <n v="0"/>
    <x v="112"/>
    <x v="0"/>
  </r>
  <r>
    <n v="3614"/>
    <x v="115"/>
    <x v="0"/>
    <x v="11"/>
    <n v="27"/>
    <n v="30"/>
    <x v="10"/>
    <n v="1"/>
    <n v="6.9"/>
    <n v="3.95"/>
    <n v="7"/>
    <n v="7.8"/>
    <n v="7.4"/>
    <n v="598"/>
    <n v="1719"/>
    <n v="1158.5"/>
    <n v="4.5"/>
    <n v="12"/>
    <n v="8.25"/>
    <n v="1"/>
    <n v="15"/>
    <n v="8"/>
    <n v="2700"/>
    <n v="790000"/>
    <n v="396350"/>
    <n v="34800"/>
    <n v="5420000"/>
    <n v="2727400"/>
    <n v="10"/>
    <n v="10"/>
    <n v="8"/>
    <n v="0"/>
    <n v="0.125"/>
    <x v="113"/>
    <x v="0"/>
  </r>
  <r>
    <n v="3615"/>
    <x v="116"/>
    <x v="0"/>
    <x v="11"/>
    <n v="27"/>
    <n v="29"/>
    <x v="4"/>
    <n v="1.1000000000000001"/>
    <n v="6.9"/>
    <n v="4"/>
    <n v="7"/>
    <n v="8.4"/>
    <n v="7.7"/>
    <n v="643"/>
    <n v="1727"/>
    <n v="1185"/>
    <n v="5"/>
    <n v="11.6"/>
    <n v="8.3000000000000007"/>
    <n v="1"/>
    <n v="2.2999999999999998"/>
    <n v="1.65"/>
    <n v="1400"/>
    <n v="1720000"/>
    <n v="860700"/>
    <n v="17200"/>
    <n v="5420000"/>
    <n v="2718600"/>
    <n v="10"/>
    <n v="10"/>
    <n v="1.65"/>
    <n v="0"/>
    <n v="0"/>
    <x v="114"/>
    <x v="0"/>
  </r>
  <r>
    <n v="3616"/>
    <x v="117"/>
    <x v="0"/>
    <x v="11"/>
    <n v="28"/>
    <n v="30"/>
    <x v="3"/>
    <n v="2.7"/>
    <n v="6.5"/>
    <n v="4.5999999999999996"/>
    <n v="6.8"/>
    <n v="8.4"/>
    <n v="7.6"/>
    <n v="251"/>
    <n v="1313"/>
    <n v="782"/>
    <n v="3.9"/>
    <n v="21"/>
    <n v="12.45"/>
    <n v="0.84"/>
    <n v="9.9"/>
    <n v="5.37"/>
    <n v="3300"/>
    <n v="330000"/>
    <n v="166650"/>
    <n v="10900"/>
    <n v="1090000"/>
    <n v="550450"/>
    <n v="10"/>
    <n v="10"/>
    <n v="5.37"/>
    <n v="0"/>
    <n v="0"/>
    <x v="115"/>
    <x v="0"/>
  </r>
  <r>
    <n v="3617"/>
    <x v="118"/>
    <x v="0"/>
    <x v="11"/>
    <n v="27"/>
    <n v="30"/>
    <x v="10"/>
    <n v="1.5"/>
    <n v="6.9"/>
    <n v="4.2"/>
    <n v="6.9"/>
    <n v="7.8"/>
    <n v="7.35"/>
    <n v="607"/>
    <n v="1726"/>
    <n v="1166.5"/>
    <n v="4"/>
    <n v="16"/>
    <n v="10"/>
    <n v="0.8"/>
    <n v="14.6"/>
    <n v="7.7"/>
    <n v="1100"/>
    <n v="2600000"/>
    <n v="1300550"/>
    <n v="17200"/>
    <n v="22100000"/>
    <n v="11058600"/>
    <n v="10"/>
    <n v="10"/>
    <n v="7.7"/>
    <n v="0"/>
    <n v="0"/>
    <x v="116"/>
    <x v="0"/>
  </r>
  <r>
    <n v="3618"/>
    <x v="119"/>
    <x v="0"/>
    <x v="11"/>
    <n v="25.3"/>
    <n v="29"/>
    <x v="45"/>
    <n v="1.5"/>
    <n v="6.2"/>
    <n v="3.85"/>
    <n v="6.8"/>
    <n v="8.6999999999999993"/>
    <n v="7.75"/>
    <n v="544"/>
    <n v="1206"/>
    <n v="875"/>
    <n v="2"/>
    <n v="19"/>
    <n v="10.5"/>
    <n v="0.7"/>
    <n v="3"/>
    <n v="1.85"/>
    <n v="1400"/>
    <n v="120000"/>
    <n v="60700"/>
    <n v="5420"/>
    <n v="1720000"/>
    <n v="862710"/>
    <n v="10"/>
    <n v="10"/>
    <n v="1.85"/>
    <n v="0"/>
    <n v="0.375"/>
    <x v="117"/>
    <x v="0"/>
  </r>
  <r>
    <n v="3620"/>
    <x v="120"/>
    <x v="0"/>
    <x v="11"/>
    <n v="25.1"/>
    <n v="29"/>
    <x v="46"/>
    <n v="3.7"/>
    <n v="6.5"/>
    <n v="5.0999999999999996"/>
    <n v="6.2"/>
    <n v="8.6"/>
    <n v="7.4"/>
    <n v="425"/>
    <n v="1179"/>
    <n v="802"/>
    <n v="3"/>
    <n v="12"/>
    <n v="7.5"/>
    <n v="1"/>
    <n v="3.3"/>
    <n v="2.15"/>
    <n v="700"/>
    <n v="790000"/>
    <n v="395350"/>
    <n v="2210"/>
    <n v="1720000"/>
    <n v="861105"/>
    <n v="10"/>
    <n v="10"/>
    <n v="2.15"/>
    <n v="0"/>
    <n v="0"/>
    <x v="118"/>
    <x v="0"/>
  </r>
  <r>
    <n v="3621"/>
    <x v="121"/>
    <x v="0"/>
    <x v="11"/>
    <n v="25"/>
    <n v="29"/>
    <x v="43"/>
    <n v="5"/>
    <n v="6.9"/>
    <n v="5.95"/>
    <n v="6.4"/>
    <n v="8.6999999999999993"/>
    <n v="7.55"/>
    <n v="588"/>
    <n v="1540"/>
    <n v="1064"/>
    <n v="2"/>
    <n v="10.5"/>
    <n v="6.25"/>
    <n v="1"/>
    <n v="14.3"/>
    <n v="7.65"/>
    <n v="270"/>
    <n v="490000"/>
    <n v="245135"/>
    <n v="2210"/>
    <n v="1720000"/>
    <n v="861105"/>
    <n v="10"/>
    <n v="10"/>
    <n v="7.65"/>
    <n v="0"/>
    <n v="0"/>
    <x v="119"/>
    <x v="0"/>
  </r>
  <r>
    <n v="3622"/>
    <x v="122"/>
    <x v="0"/>
    <x v="11"/>
    <n v="25.2"/>
    <n v="29"/>
    <x v="47"/>
    <n v="3.3"/>
    <n v="5.8"/>
    <n v="4.55"/>
    <n v="6.7"/>
    <n v="8.5"/>
    <n v="7.6"/>
    <n v="547"/>
    <n v="1307"/>
    <n v="927"/>
    <n v="3"/>
    <n v="145"/>
    <n v="74"/>
    <n v="1"/>
    <n v="8"/>
    <n v="4.5"/>
    <n v="3300"/>
    <n v="790000"/>
    <n v="396650"/>
    <n v="10900"/>
    <n v="5420000"/>
    <n v="2715450"/>
    <n v="10"/>
    <n v="10"/>
    <n v="4.5"/>
    <n v="0"/>
    <n v="0"/>
    <x v="120"/>
    <x v="0"/>
  </r>
  <r>
    <n v="3624"/>
    <x v="123"/>
    <x v="0"/>
    <x v="11"/>
    <n v="27"/>
    <n v="30"/>
    <x v="10"/>
    <n v="0.3"/>
    <n v="5.9"/>
    <n v="3.1"/>
    <n v="6.5"/>
    <n v="7.3"/>
    <n v="6.9"/>
    <n v="218"/>
    <n v="2610"/>
    <n v="1414"/>
    <n v="6"/>
    <n v="300"/>
    <n v="153"/>
    <n v="1.2"/>
    <n v="10.88"/>
    <n v="6.04"/>
    <n v="21000"/>
    <n v="3300000"/>
    <n v="1660500"/>
    <n v="120000"/>
    <n v="7900000"/>
    <n v="4010000"/>
    <n v="10"/>
    <n v="10"/>
    <n v="6.04"/>
    <n v="0"/>
    <n v="2.25"/>
    <x v="121"/>
    <x v="0"/>
  </r>
  <r>
    <n v="3625"/>
    <x v="100"/>
    <x v="0"/>
    <x v="11"/>
    <n v="27"/>
    <n v="30"/>
    <x v="10"/>
    <n v="3.5"/>
    <n v="10.199999999999999"/>
    <n v="6.85"/>
    <n v="6.8"/>
    <n v="7.8"/>
    <n v="7.3"/>
    <n v="552"/>
    <n v="1400"/>
    <n v="976"/>
    <n v="3"/>
    <n v="11"/>
    <n v="7"/>
    <n v="0.85"/>
    <n v="8.81"/>
    <n v="4.83"/>
    <n v="1700"/>
    <n v="700000"/>
    <n v="350850"/>
    <n v="10900"/>
    <n v="1410000"/>
    <n v="710450"/>
    <n v="10"/>
    <n v="10"/>
    <n v="4.83"/>
    <n v="0"/>
    <n v="0"/>
    <x v="122"/>
    <x v="0"/>
  </r>
  <r>
    <n v="3627"/>
    <x v="124"/>
    <x v="0"/>
    <x v="11"/>
    <n v="28"/>
    <n v="32"/>
    <x v="22"/>
    <n v="2.2000000000000002"/>
    <n v="11.3"/>
    <n v="6.75"/>
    <n v="7"/>
    <n v="9.4"/>
    <n v="8.1999999999999993"/>
    <n v="539"/>
    <n v="1832"/>
    <n v="1185.5"/>
    <n v="4"/>
    <n v="24"/>
    <n v="14"/>
    <n v="0.32"/>
    <n v="11.6"/>
    <n v="5.96"/>
    <n v="1700"/>
    <n v="490000"/>
    <n v="245850"/>
    <n v="7900"/>
    <n v="5420000"/>
    <n v="2713950"/>
    <n v="10"/>
    <n v="10"/>
    <n v="5.96"/>
    <n v="0"/>
    <n v="0"/>
    <x v="123"/>
    <x v="0"/>
  </r>
  <r>
    <n v="3644"/>
    <x v="125"/>
    <x v="0"/>
    <x v="11"/>
    <n v="23"/>
    <n v="35"/>
    <x v="3"/>
    <n v="2.5"/>
    <n v="6.4"/>
    <n v="4.45"/>
    <n v="7"/>
    <n v="8.9"/>
    <n v="7.95"/>
    <n v="224"/>
    <n v="3020"/>
    <n v="1622"/>
    <n v="3"/>
    <n v="37.5"/>
    <n v="20.25"/>
    <n v="0.38"/>
    <n v="6.8"/>
    <n v="3.59"/>
    <n v="110"/>
    <n v="79000"/>
    <n v="39555"/>
    <n v="1200"/>
    <n v="130000"/>
    <n v="65600"/>
    <n v="10"/>
    <n v="10"/>
    <n v="3.59"/>
    <n v="0"/>
    <n v="0"/>
    <x v="124"/>
    <x v="0"/>
  </r>
  <r>
    <n v="3645"/>
    <x v="126"/>
    <x v="0"/>
    <x v="11"/>
    <n v="23"/>
    <n v="35"/>
    <x v="3"/>
    <n v="1.1000000000000001"/>
    <n v="6.3"/>
    <n v="3.7"/>
    <n v="6.6"/>
    <n v="9.4"/>
    <n v="8"/>
    <n v="185"/>
    <n v="1832"/>
    <n v="1008.5"/>
    <n v="2"/>
    <n v="26"/>
    <n v="14"/>
    <n v="0.8"/>
    <n v="4.55"/>
    <n v="2.6749999999999998"/>
    <n v="220"/>
    <n v="14000"/>
    <n v="7110"/>
    <n v="3480"/>
    <n v="542000"/>
    <n v="272740"/>
    <n v="10"/>
    <n v="10"/>
    <n v="2.6749999999999998"/>
    <n v="0"/>
    <n v="0.75"/>
    <x v="125"/>
    <x v="0"/>
  </r>
  <r>
    <n v="3646"/>
    <x v="127"/>
    <x v="0"/>
    <x v="11"/>
    <n v="24"/>
    <n v="25"/>
    <x v="5"/>
    <n v="6"/>
    <n v="7.5"/>
    <n v="6.75"/>
    <n v="6.6"/>
    <n v="8.1"/>
    <n v="7.35"/>
    <n v="206"/>
    <n v="922"/>
    <n v="564"/>
    <n v="2"/>
    <n v="5"/>
    <n v="3.5"/>
    <n v="0.45"/>
    <n v="1.5"/>
    <n v="0.97499999999999998"/>
    <n v="790"/>
    <n v="3300"/>
    <n v="2045"/>
    <n v="3480"/>
    <n v="17200"/>
    <n v="10340"/>
    <n v="8.75"/>
    <n v="10"/>
    <n v="0.97500000000000009"/>
    <n v="0"/>
    <n v="0"/>
    <x v="126"/>
    <x v="0"/>
  </r>
  <r>
    <n v="3647"/>
    <x v="128"/>
    <x v="0"/>
    <x v="11"/>
    <n v="24"/>
    <n v="25"/>
    <x v="5"/>
    <n v="6.4"/>
    <n v="6.6"/>
    <n v="6.5"/>
    <n v="6.8"/>
    <n v="7"/>
    <n v="6.9"/>
    <n v="155"/>
    <n v="155"/>
    <n v="155"/>
    <n v="2"/>
    <n v="4"/>
    <n v="3"/>
    <n v="2"/>
    <n v="4.0999999999999996"/>
    <n v="3.05"/>
    <n v="490"/>
    <n v="4900"/>
    <n v="2695"/>
    <n v="3480"/>
    <n v="54200"/>
    <n v="28840"/>
    <n v="7.5"/>
    <n v="10"/>
    <n v="3.05"/>
    <n v="0"/>
    <n v="0"/>
    <x v="127"/>
    <x v="0"/>
  </r>
  <r>
    <n v="3649"/>
    <x v="129"/>
    <x v="0"/>
    <x v="11"/>
    <n v="24"/>
    <n v="31"/>
    <x v="0"/>
    <n v="5.4"/>
    <n v="7.7"/>
    <n v="6.5500000000000007"/>
    <n v="6.8"/>
    <n v="8"/>
    <n v="7.4"/>
    <n v="121"/>
    <n v="276"/>
    <n v="198.5"/>
    <n v="3"/>
    <n v="3"/>
    <n v="3"/>
    <n v="0.18"/>
    <n v="1.99"/>
    <n v="1.085"/>
    <n v="170"/>
    <n v="7900"/>
    <n v="4035"/>
    <n v="1090"/>
    <n v="34800"/>
    <n v="17945"/>
    <n v="7.5"/>
    <n v="10"/>
    <n v="1.085"/>
    <n v="0"/>
    <n v="0"/>
    <x v="128"/>
    <x v="0"/>
  </r>
  <r>
    <n v="3559"/>
    <x v="130"/>
    <x v="2"/>
    <x v="11"/>
    <n v="23"/>
    <n v="31"/>
    <x v="43"/>
    <n v="6.4"/>
    <n v="8"/>
    <n v="7.2"/>
    <n v="7.1"/>
    <n v="8.1"/>
    <n v="7.6"/>
    <n v="255"/>
    <n v="760"/>
    <n v="507.5"/>
    <n v="4.4081743869209804"/>
    <n v="20"/>
    <n v="12.20408719346049"/>
    <n v="0"/>
    <n v="0.19"/>
    <n v="9.5000000000000001E-2"/>
    <n v="240"/>
    <n v="1800"/>
    <n v="1020"/>
    <n v="900"/>
    <n v="3200"/>
    <n v="2050"/>
    <n v="10"/>
    <n v="10"/>
    <n v="9.5000000000000001E-2"/>
    <n v="0"/>
    <n v="0"/>
    <x v="42"/>
    <x v="0"/>
  </r>
  <r>
    <n v="3560"/>
    <x v="131"/>
    <x v="2"/>
    <x v="11"/>
    <n v="26"/>
    <n v="32"/>
    <x v="3"/>
    <n v="5.8"/>
    <n v="8.6"/>
    <n v="7.1999999999999993"/>
    <n v="8.4"/>
    <n v="9.5"/>
    <n v="8.9499999999999993"/>
    <n v="1257"/>
    <n v="3020"/>
    <n v="2138.5"/>
    <n v="4.4081743869209804"/>
    <n v="20"/>
    <n v="12.20408719346049"/>
    <n v="0"/>
    <n v="0.39"/>
    <n v="0.19500000000000001"/>
    <n v="1000"/>
    <n v="9000"/>
    <n v="5000"/>
    <n v="3200"/>
    <n v="16000"/>
    <n v="9600"/>
    <n v="10"/>
    <n v="10"/>
    <n v="0.19500000000000001"/>
    <n v="10"/>
    <n v="0"/>
    <x v="129"/>
    <x v="0"/>
  </r>
  <r>
    <n v="3561"/>
    <x v="132"/>
    <x v="2"/>
    <x v="11"/>
    <n v="23"/>
    <n v="31"/>
    <x v="43"/>
    <n v="6"/>
    <n v="8.1999999999999993"/>
    <n v="7.1"/>
    <n v="7.1"/>
    <n v="8.4"/>
    <n v="7.75"/>
    <n v="298"/>
    <n v="891"/>
    <n v="594.5"/>
    <n v="4.4081743869209804"/>
    <n v="20"/>
    <n v="12.20408719346049"/>
    <n v="0"/>
    <n v="0.19"/>
    <n v="9.5000000000000001E-2"/>
    <n v="240"/>
    <n v="2000"/>
    <n v="1120"/>
    <n v="900"/>
    <n v="6400"/>
    <n v="3650"/>
    <n v="10"/>
    <n v="10"/>
    <n v="9.5000000000000001E-2"/>
    <n v="0"/>
    <n v="0"/>
    <x v="42"/>
    <x v="0"/>
  </r>
  <r>
    <n v="3565"/>
    <x v="133"/>
    <x v="2"/>
    <x v="11"/>
    <n v="28"/>
    <n v="32"/>
    <x v="22"/>
    <n v="6"/>
    <n v="7"/>
    <n v="6.5"/>
    <n v="6.7"/>
    <n v="7.6"/>
    <n v="7.15"/>
    <n v="133"/>
    <n v="290"/>
    <n v="211.5"/>
    <n v="1"/>
    <n v="3"/>
    <n v="2"/>
    <n v="0.18"/>
    <n v="2.2999999999999998"/>
    <n v="1.24"/>
    <n v="2"/>
    <n v="350"/>
    <n v="176"/>
    <n v="5"/>
    <n v="1600"/>
    <n v="802.5"/>
    <n v="5"/>
    <n v="2.9333333333333336"/>
    <n v="1.24"/>
    <n v="0"/>
    <n v="0"/>
    <x v="130"/>
    <x v="0"/>
  </r>
  <r>
    <n v="3588"/>
    <x v="134"/>
    <x v="2"/>
    <x v="11"/>
    <n v="22"/>
    <n v="31"/>
    <x v="6"/>
    <n v="5.2"/>
    <n v="7"/>
    <n v="6.1"/>
    <n v="7.1"/>
    <n v="8.6"/>
    <n v="7.85"/>
    <n v="417"/>
    <n v="959"/>
    <n v="688"/>
    <n v="3.6"/>
    <n v="8.4"/>
    <n v="6"/>
    <n v="0.08"/>
    <n v="3.8"/>
    <n v="1.94"/>
    <n v="700"/>
    <n v="1700"/>
    <n v="1200"/>
    <n v="4000"/>
    <n v="6300"/>
    <n v="5150"/>
    <n v="10"/>
    <n v="10"/>
    <n v="1.94"/>
    <n v="0"/>
    <n v="0"/>
    <x v="131"/>
    <x v="0"/>
  </r>
  <r>
    <n v="3589"/>
    <x v="135"/>
    <x v="2"/>
    <x v="11"/>
    <n v="27"/>
    <n v="30"/>
    <x v="10"/>
    <n v="3.4"/>
    <n v="7.3"/>
    <n v="5.35"/>
    <n v="7"/>
    <n v="8.4"/>
    <n v="7.7"/>
    <n v="446"/>
    <n v="1236"/>
    <n v="841"/>
    <n v="2.5"/>
    <n v="15"/>
    <n v="8.75"/>
    <n v="0.8"/>
    <n v="10.199999999999999"/>
    <n v="5.5"/>
    <n v="1400"/>
    <n v="490000"/>
    <n v="245700"/>
    <n v="13000"/>
    <n v="1300000"/>
    <n v="656500"/>
    <n v="10"/>
    <n v="10"/>
    <n v="5.5"/>
    <n v="0"/>
    <n v="0"/>
    <x v="132"/>
    <x v="0"/>
  </r>
  <r>
    <n v="3590"/>
    <x v="136"/>
    <x v="2"/>
    <x v="11"/>
    <n v="21"/>
    <n v="34"/>
    <x v="0"/>
    <n v="4"/>
    <n v="13.5"/>
    <n v="8.75"/>
    <n v="6.5"/>
    <n v="8.1999999999999993"/>
    <n v="7.35"/>
    <n v="380"/>
    <n v="701"/>
    <n v="540.5"/>
    <n v="3"/>
    <n v="10"/>
    <n v="6.5"/>
    <n v="0.45"/>
    <n v="4.79"/>
    <n v="2.62"/>
    <n v="490"/>
    <n v="940000"/>
    <n v="470245"/>
    <n v="2400"/>
    <n v="2210000"/>
    <n v="1106200"/>
    <n v="10"/>
    <n v="10"/>
    <n v="2.62"/>
    <n v="0"/>
    <n v="0"/>
    <x v="133"/>
    <x v="0"/>
  </r>
  <r>
    <n v="3594"/>
    <x v="137"/>
    <x v="2"/>
    <x v="11"/>
    <n v="25"/>
    <n v="28"/>
    <x v="6"/>
    <n v="5"/>
    <n v="7.5"/>
    <n v="6.25"/>
    <n v="6.6"/>
    <n v="8.1999999999999993"/>
    <n v="7.3999999999999995"/>
    <n v="411"/>
    <n v="684"/>
    <n v="547.5"/>
    <n v="3"/>
    <n v="10"/>
    <n v="6.5"/>
    <n v="0.5"/>
    <n v="3"/>
    <n v="1.75"/>
    <n v="2600"/>
    <n v="17000"/>
    <n v="9800"/>
    <n v="10900"/>
    <n v="542000"/>
    <n v="276450"/>
    <n v="10"/>
    <n v="10"/>
    <n v="1.75"/>
    <n v="0"/>
    <n v="0"/>
    <x v="134"/>
    <x v="0"/>
  </r>
  <r>
    <n v="3595"/>
    <x v="138"/>
    <x v="2"/>
    <x v="11"/>
    <n v="28"/>
    <n v="36"/>
    <x v="20"/>
    <n v="4.5999999999999996"/>
    <n v="9.3000000000000007"/>
    <n v="6.95"/>
    <n v="6.7"/>
    <n v="7.5"/>
    <n v="7.1"/>
    <n v="430"/>
    <n v="687"/>
    <n v="558.5"/>
    <n v="3"/>
    <n v="15"/>
    <n v="9"/>
    <n v="0.8"/>
    <n v="16"/>
    <n v="8.4"/>
    <n v="330"/>
    <n v="49000"/>
    <n v="24665"/>
    <n v="700"/>
    <n v="348000"/>
    <n v="174350"/>
    <n v="10"/>
    <n v="10"/>
    <n v="8.4"/>
    <n v="0"/>
    <n v="0"/>
    <x v="2"/>
    <x v="0"/>
  </r>
  <r>
    <n v="3597"/>
    <x v="139"/>
    <x v="2"/>
    <x v="11"/>
    <n v="24"/>
    <n v="28"/>
    <x v="1"/>
    <n v="4.5"/>
    <n v="7.1"/>
    <n v="5.8"/>
    <n v="6.9"/>
    <n v="8"/>
    <n v="7.45"/>
    <n v="109"/>
    <n v="1791"/>
    <n v="950"/>
    <n v="3"/>
    <n v="6"/>
    <n v="4.5"/>
    <n v="0.2"/>
    <n v="4.1399999999999997"/>
    <n v="2.17"/>
    <n v="3300"/>
    <n v="27000"/>
    <n v="15150"/>
    <n v="27800"/>
    <n v="172000"/>
    <n v="99900"/>
    <n v="10"/>
    <n v="10"/>
    <n v="2.17"/>
    <n v="0"/>
    <n v="0"/>
    <x v="135"/>
    <x v="0"/>
  </r>
  <r>
    <n v="3598"/>
    <x v="140"/>
    <x v="2"/>
    <x v="11"/>
    <n v="25"/>
    <n v="28"/>
    <x v="6"/>
    <n v="2.2000000000000002"/>
    <n v="7.3"/>
    <n v="4.75"/>
    <n v="6.7"/>
    <n v="8"/>
    <n v="7.35"/>
    <n v="390"/>
    <n v="1267"/>
    <n v="828.5"/>
    <n v="3"/>
    <n v="4"/>
    <n v="3.5"/>
    <n v="1"/>
    <n v="3.99"/>
    <n v="2.4950000000000001"/>
    <n v="2200"/>
    <n v="46000"/>
    <n v="24100"/>
    <n v="10900"/>
    <n v="542000"/>
    <n v="276450"/>
    <n v="8.75"/>
    <n v="10"/>
    <n v="2.4950000000000001"/>
    <n v="0"/>
    <n v="0"/>
    <x v="136"/>
    <x v="0"/>
  </r>
  <r>
    <n v="3599"/>
    <x v="141"/>
    <x v="2"/>
    <x v="11"/>
    <n v="25"/>
    <n v="29"/>
    <x v="43"/>
    <n v="0.7"/>
    <n v="12.5"/>
    <n v="6.6"/>
    <n v="6.8"/>
    <n v="8.6999999999999993"/>
    <n v="7.75"/>
    <n v="448"/>
    <n v="1610"/>
    <n v="1029"/>
    <n v="3"/>
    <n v="150"/>
    <n v="76.5"/>
    <n v="1"/>
    <n v="9"/>
    <n v="5"/>
    <n v="230"/>
    <n v="220000"/>
    <n v="110115"/>
    <n v="5420"/>
    <n v="1720000"/>
    <n v="862710"/>
    <n v="10"/>
    <n v="10"/>
    <n v="5"/>
    <n v="0"/>
    <n v="0"/>
    <x v="137"/>
    <x v="0"/>
  </r>
  <r>
    <n v="3600"/>
    <x v="142"/>
    <x v="2"/>
    <x v="11"/>
    <n v="25"/>
    <n v="34"/>
    <x v="11"/>
    <n v="0.4"/>
    <n v="7"/>
    <n v="3.7"/>
    <n v="6.7"/>
    <n v="7.7"/>
    <n v="7.2"/>
    <n v="1442"/>
    <n v="4950"/>
    <n v="3196"/>
    <n v="5"/>
    <n v="125"/>
    <n v="65"/>
    <n v="2.02"/>
    <n v="13"/>
    <n v="7.51"/>
    <n v="330"/>
    <n v="490000"/>
    <n v="245165"/>
    <n v="1410"/>
    <n v="2210000"/>
    <n v="1105705"/>
    <n v="10"/>
    <n v="10"/>
    <n v="7.51"/>
    <n v="0"/>
    <n v="0.75"/>
    <x v="138"/>
    <x v="0"/>
  </r>
  <r>
    <n v="3603"/>
    <x v="143"/>
    <x v="2"/>
    <x v="11"/>
    <n v="27"/>
    <n v="33"/>
    <x v="22"/>
    <n v="3.7"/>
    <n v="6.4"/>
    <n v="5.0500000000000007"/>
    <n v="7"/>
    <n v="7.6"/>
    <n v="7.3"/>
    <n v="648"/>
    <n v="1795"/>
    <n v="1221.5"/>
    <n v="4"/>
    <n v="32"/>
    <n v="18"/>
    <n v="1.2"/>
    <n v="11.4"/>
    <n v="6.3"/>
    <n v="17000"/>
    <n v="46000000"/>
    <n v="23008500"/>
    <n v="12000"/>
    <n v="70000000"/>
    <n v="35006000"/>
    <n v="10"/>
    <n v="10"/>
    <n v="6.3"/>
    <n v="0"/>
    <n v="0"/>
    <x v="139"/>
    <x v="0"/>
  </r>
  <r>
    <n v="3604"/>
    <x v="144"/>
    <x v="2"/>
    <x v="11"/>
    <n v="25"/>
    <n v="29"/>
    <x v="43"/>
    <n v="3.5"/>
    <n v="5.8"/>
    <n v="4.6500000000000004"/>
    <n v="6.5"/>
    <n v="8.1999999999999993"/>
    <n v="7.35"/>
    <n v="648"/>
    <n v="3340"/>
    <n v="1994"/>
    <n v="3"/>
    <n v="29"/>
    <n v="16"/>
    <n v="0.9"/>
    <n v="4.1500000000000004"/>
    <n v="2.5250000000000004"/>
    <n v="11000"/>
    <n v="390000"/>
    <n v="200500"/>
    <n v="79000"/>
    <n v="5420000"/>
    <n v="2749500"/>
    <n v="10"/>
    <n v="10"/>
    <n v="2.5250000000000004"/>
    <n v="0"/>
    <n v="0"/>
    <x v="140"/>
    <x v="0"/>
  </r>
  <r>
    <n v="3605"/>
    <x v="145"/>
    <x v="2"/>
    <x v="11"/>
    <n v="26"/>
    <n v="32"/>
    <x v="3"/>
    <n v="3.9"/>
    <n v="4.5999999999999996"/>
    <n v="4.25"/>
    <n v="6.8"/>
    <n v="7.6"/>
    <n v="7.1999999999999993"/>
    <n v="641"/>
    <n v="2180"/>
    <n v="1410.5"/>
    <n v="4"/>
    <n v="18"/>
    <n v="11"/>
    <n v="1.3"/>
    <n v="12"/>
    <n v="6.65"/>
    <n v="10900"/>
    <n v="3900000"/>
    <n v="1955450"/>
    <n v="13000"/>
    <n v="34500000"/>
    <n v="17256500"/>
    <n v="10"/>
    <n v="10"/>
    <n v="6.65"/>
    <n v="0"/>
    <n v="0"/>
    <x v="141"/>
    <x v="0"/>
  </r>
  <r>
    <n v="3606"/>
    <x v="146"/>
    <x v="2"/>
    <x v="11"/>
    <n v="25"/>
    <n v="29"/>
    <x v="43"/>
    <n v="3.5"/>
    <n v="14.6"/>
    <n v="9.0500000000000007"/>
    <n v="6.7"/>
    <n v="9"/>
    <n v="7.85"/>
    <n v="304"/>
    <n v="1427"/>
    <n v="865.5"/>
    <n v="3"/>
    <n v="18"/>
    <n v="10.5"/>
    <n v="0"/>
    <n v="2.13"/>
    <n v="1.0649999999999999"/>
    <n v="330"/>
    <n v="170000"/>
    <n v="85165"/>
    <n v="790"/>
    <n v="1090000"/>
    <n v="545395"/>
    <n v="10"/>
    <n v="10"/>
    <n v="1.0649999999999999"/>
    <n v="0"/>
    <n v="0"/>
    <x v="142"/>
    <x v="0"/>
  </r>
  <r>
    <n v="3619"/>
    <x v="147"/>
    <x v="2"/>
    <x v="11"/>
    <n v="25.2"/>
    <n v="29"/>
    <x v="47"/>
    <n v="4.5"/>
    <n v="9"/>
    <n v="6.75"/>
    <n v="6.8"/>
    <n v="7.7"/>
    <n v="7.25"/>
    <n v="575"/>
    <n v="1550"/>
    <n v="1062.5"/>
    <n v="2"/>
    <n v="45"/>
    <n v="23.5"/>
    <n v="0.68"/>
    <n v="2.5"/>
    <n v="1.59"/>
    <n v="2100"/>
    <n v="1300000"/>
    <n v="651050"/>
    <n v="9400"/>
    <n v="3480000"/>
    <n v="1744700"/>
    <n v="10"/>
    <n v="10"/>
    <n v="1.59"/>
    <n v="0"/>
    <n v="0"/>
    <x v="143"/>
    <x v="0"/>
  </r>
  <r>
    <n v="3626"/>
    <x v="148"/>
    <x v="2"/>
    <x v="11"/>
    <n v="28"/>
    <n v="35"/>
    <x v="44"/>
    <n v="4.5999999999999996"/>
    <n v="9.5"/>
    <n v="7.05"/>
    <n v="6.8"/>
    <n v="7.5"/>
    <n v="7.15"/>
    <n v="546"/>
    <n v="1481"/>
    <n v="1013.5"/>
    <n v="3"/>
    <n v="8"/>
    <n v="5.5"/>
    <n v="0.2"/>
    <n v="8.2899999999999991"/>
    <n v="4.2449999999999992"/>
    <n v="790"/>
    <n v="49000"/>
    <n v="24895"/>
    <n v="3480"/>
    <n v="141000"/>
    <n v="72240"/>
    <n v="10"/>
    <n v="10"/>
    <n v="4.2449999999999992"/>
    <n v="0"/>
    <n v="0"/>
    <x v="144"/>
    <x v="0"/>
  </r>
  <r>
    <n v="3629"/>
    <x v="149"/>
    <x v="2"/>
    <x v="11"/>
    <n v="20"/>
    <n v="30"/>
    <x v="7"/>
    <n v="3.2"/>
    <n v="10.4"/>
    <n v="6.8000000000000007"/>
    <n v="5.9"/>
    <n v="9"/>
    <n v="7.45"/>
    <n v="538"/>
    <n v="1557"/>
    <n v="1047.5"/>
    <n v="3"/>
    <n v="30"/>
    <n v="16.5"/>
    <n v="0.1"/>
    <n v="11.42"/>
    <n v="5.76"/>
    <n v="260"/>
    <n v="490000"/>
    <n v="245130"/>
    <n v="22000"/>
    <n v="3480000"/>
    <n v="1751000"/>
    <n v="10"/>
    <n v="10"/>
    <n v="5.76"/>
    <n v="0"/>
    <n v="0"/>
    <x v="145"/>
    <x v="0"/>
  </r>
  <r>
    <n v="3630"/>
    <x v="150"/>
    <x v="2"/>
    <x v="11"/>
    <n v="28"/>
    <n v="32"/>
    <x v="22"/>
    <n v="2.4"/>
    <n v="9.8000000000000007"/>
    <n v="6.1000000000000005"/>
    <n v="5.9"/>
    <n v="9.6999999999999993"/>
    <n v="7.8"/>
    <n v="724"/>
    <n v="1299"/>
    <n v="1011.5"/>
    <n v="4"/>
    <n v="23"/>
    <n v="13.5"/>
    <n v="0.76"/>
    <n v="7"/>
    <n v="3.88"/>
    <n v="490"/>
    <n v="172000"/>
    <n v="86245"/>
    <n v="790"/>
    <n v="542000"/>
    <n v="271395"/>
    <n v="10"/>
    <n v="10"/>
    <n v="3.88"/>
    <n v="0"/>
    <n v="0"/>
    <x v="146"/>
    <x v="0"/>
  </r>
  <r>
    <n v="3632"/>
    <x v="151"/>
    <x v="2"/>
    <x v="11"/>
    <n v="22"/>
    <n v="28"/>
    <x v="7"/>
    <n v="5"/>
    <n v="8"/>
    <n v="6.5"/>
    <n v="6.6"/>
    <n v="8"/>
    <n v="7.3"/>
    <n v="369"/>
    <n v="1965"/>
    <n v="1167"/>
    <n v="3"/>
    <n v="11"/>
    <n v="7"/>
    <n v="0"/>
    <n v="2.0099999999999998"/>
    <n v="1.0049999999999999"/>
    <n v="1700"/>
    <n v="220000"/>
    <n v="110850"/>
    <n v="7900"/>
    <n v="1090000"/>
    <n v="548950"/>
    <n v="10"/>
    <n v="10"/>
    <n v="1.0049999999999999"/>
    <n v="0"/>
    <n v="0"/>
    <x v="147"/>
    <x v="0"/>
  </r>
  <r>
    <n v="3634"/>
    <x v="152"/>
    <x v="2"/>
    <x v="11"/>
    <n v="25.2"/>
    <n v="34.799999999999997"/>
    <x v="22"/>
    <n v="4"/>
    <n v="9.1999999999999993"/>
    <n v="6.6"/>
    <n v="6.6"/>
    <n v="8"/>
    <n v="7.3"/>
    <n v="339"/>
    <n v="778"/>
    <n v="558.5"/>
    <n v="3"/>
    <n v="80"/>
    <n v="41.5"/>
    <n v="0.46"/>
    <n v="5.24"/>
    <n v="2.85"/>
    <n v="170"/>
    <n v="330000"/>
    <n v="165085"/>
    <n v="5420"/>
    <n v="790000"/>
    <n v="397710"/>
    <n v="10"/>
    <n v="10"/>
    <n v="2.8500000000000005"/>
    <n v="0"/>
    <n v="0"/>
    <x v="148"/>
    <x v="0"/>
  </r>
  <r>
    <n v="3635"/>
    <x v="153"/>
    <x v="2"/>
    <x v="11"/>
    <n v="24.8"/>
    <n v="33"/>
    <x v="48"/>
    <n v="0.2"/>
    <n v="7.2"/>
    <n v="3.7"/>
    <n v="6.9"/>
    <n v="8.1999999999999993"/>
    <n v="7.55"/>
    <n v="1147"/>
    <n v="2340"/>
    <n v="1743.5"/>
    <n v="3"/>
    <n v="32"/>
    <n v="17.5"/>
    <n v="2.2000000000000002"/>
    <n v="10.78"/>
    <n v="6.49"/>
    <n v="49000"/>
    <n v="7900000"/>
    <n v="3974500"/>
    <n v="79000"/>
    <n v="22100000"/>
    <n v="11089500"/>
    <n v="10"/>
    <n v="10"/>
    <n v="6.49"/>
    <n v="0"/>
    <n v="0.75"/>
    <x v="149"/>
    <x v="0"/>
  </r>
  <r>
    <n v="3637"/>
    <x v="154"/>
    <x v="2"/>
    <x v="11"/>
    <n v="23.8"/>
    <n v="31"/>
    <x v="49"/>
    <n v="0.5"/>
    <n v="7.4"/>
    <n v="3.95"/>
    <n v="6.7"/>
    <n v="8.3000000000000007"/>
    <n v="7.5"/>
    <n v="562"/>
    <n v="1747"/>
    <n v="1154.5"/>
    <n v="3.6"/>
    <n v="20"/>
    <n v="11.8"/>
    <n v="0"/>
    <n v="19.399999999999999"/>
    <n v="9.6999999999999993"/>
    <n v="17000"/>
    <n v="1700000"/>
    <n v="858500"/>
    <n v="109000"/>
    <n v="7900000"/>
    <n v="4004500"/>
    <n v="10"/>
    <n v="10"/>
    <n v="9.6999999999999993"/>
    <n v="0"/>
    <n v="0.125"/>
    <x v="150"/>
    <x v="0"/>
  </r>
  <r>
    <n v="3638"/>
    <x v="155"/>
    <x v="2"/>
    <x v="11"/>
    <n v="23"/>
    <n v="26"/>
    <x v="5"/>
    <n v="4.0999999999999996"/>
    <n v="8.1999999999999993"/>
    <n v="6.1499999999999995"/>
    <n v="7.1"/>
    <n v="7.6"/>
    <n v="7.35"/>
    <n v="252"/>
    <n v="317"/>
    <n v="284.5"/>
    <n v="3"/>
    <n v="4"/>
    <n v="3.5"/>
    <n v="0.59"/>
    <n v="1.58"/>
    <n v="1.085"/>
    <n v="26000"/>
    <n v="330000"/>
    <n v="178000"/>
    <n v="172000"/>
    <n v="1090000"/>
    <n v="631000"/>
    <n v="8.75"/>
    <n v="10"/>
    <n v="1.085"/>
    <n v="0"/>
    <n v="0"/>
    <x v="151"/>
    <x v="0"/>
  </r>
  <r>
    <n v="3639"/>
    <x v="156"/>
    <x v="2"/>
    <x v="11"/>
    <n v="34.700000000000003"/>
    <n v="34.700000000000003"/>
    <x v="50"/>
    <n v="0.6"/>
    <n v="0.6"/>
    <n v="0.6"/>
    <n v="6.8"/>
    <n v="6.8"/>
    <n v="6.8"/>
    <n v="3030"/>
    <n v="3030"/>
    <n v="3030"/>
    <n v="120"/>
    <n v="120"/>
    <n v="120"/>
    <n v="6"/>
    <n v="6"/>
    <n v="6"/>
    <n v="40000"/>
    <n v="40000"/>
    <n v="40000"/>
    <n v="278000"/>
    <n v="278000"/>
    <n v="278000"/>
    <n v="10"/>
    <n v="10"/>
    <n v="6"/>
    <n v="0"/>
    <n v="8.5"/>
    <x v="152"/>
    <x v="0"/>
  </r>
  <r>
    <n v="3640"/>
    <x v="157"/>
    <x v="2"/>
    <x v="11"/>
    <n v="23.8"/>
    <n v="34.700000000000003"/>
    <x v="51"/>
    <n v="2.6"/>
    <n v="9.1999999999999993"/>
    <n v="5.8999999999999995"/>
    <n v="6.5"/>
    <n v="8.8000000000000007"/>
    <n v="7.65"/>
    <n v="286"/>
    <n v="1318"/>
    <n v="802"/>
    <n v="3"/>
    <n v="138"/>
    <n v="70.5"/>
    <n v="0.6"/>
    <n v="5.7"/>
    <n v="3.15"/>
    <n v="220"/>
    <n v="940000"/>
    <n v="470110"/>
    <n v="1300"/>
    <n v="3450000"/>
    <n v="1725650"/>
    <n v="10"/>
    <n v="10"/>
    <n v="3.15"/>
    <n v="0"/>
    <n v="0"/>
    <x v="153"/>
    <x v="0"/>
  </r>
  <r>
    <n v="3641"/>
    <x v="158"/>
    <x v="2"/>
    <x v="11"/>
    <n v="24.6"/>
    <n v="34.5"/>
    <x v="52"/>
    <n v="2.2000000000000002"/>
    <n v="12.6"/>
    <n v="7.4"/>
    <n v="6.5"/>
    <n v="9.3000000000000007"/>
    <n v="7.9"/>
    <n v="461"/>
    <n v="886"/>
    <n v="673.5"/>
    <n v="4"/>
    <n v="54"/>
    <n v="29"/>
    <n v="1.05"/>
    <n v="6.3"/>
    <n v="3.6749999999999998"/>
    <n v="140"/>
    <n v="330000"/>
    <n v="165070"/>
    <n v="1090"/>
    <n v="700000"/>
    <n v="350545"/>
    <n v="10"/>
    <n v="10"/>
    <n v="3.6749999999999998"/>
    <n v="0"/>
    <n v="0"/>
    <x v="154"/>
    <x v="0"/>
  </r>
  <r>
    <n v="3643"/>
    <x v="159"/>
    <x v="2"/>
    <x v="11"/>
    <n v="24"/>
    <n v="29"/>
    <x v="6"/>
    <n v="3.1"/>
    <n v="5.0999999999999996"/>
    <n v="4.0999999999999996"/>
    <n v="6.6"/>
    <n v="7.7"/>
    <n v="7.15"/>
    <n v="771"/>
    <n v="3200"/>
    <n v="1985.5"/>
    <n v="3"/>
    <n v="54"/>
    <n v="28.5"/>
    <n v="1"/>
    <n v="7"/>
    <n v="4"/>
    <n v="1100"/>
    <n v="49000000"/>
    <n v="24500550"/>
    <n v="7900"/>
    <n v="109000000"/>
    <n v="54503950"/>
    <n v="10"/>
    <n v="10"/>
    <n v="4"/>
    <n v="0"/>
    <n v="0"/>
    <x v="155"/>
    <x v="0"/>
  </r>
  <r>
    <n v="3648"/>
    <x v="160"/>
    <x v="2"/>
    <x v="11"/>
    <n v="22"/>
    <n v="32"/>
    <x v="43"/>
    <n v="4.5999999999999996"/>
    <n v="7.8"/>
    <n v="6.1999999999999993"/>
    <n v="7.2"/>
    <n v="8.1"/>
    <n v="7.65"/>
    <n v="255"/>
    <n v="524"/>
    <n v="389.5"/>
    <n v="3"/>
    <n v="5"/>
    <n v="4"/>
    <n v="0.28000000000000003"/>
    <n v="4.5"/>
    <n v="2.39"/>
    <n v="270"/>
    <n v="14000"/>
    <n v="7135"/>
    <n v="5420"/>
    <n v="34800"/>
    <n v="20110"/>
    <n v="10"/>
    <n v="10"/>
    <n v="2.39"/>
    <n v="0"/>
    <n v="0"/>
    <x v="156"/>
    <x v="0"/>
  </r>
  <r>
    <n v="3650"/>
    <x v="161"/>
    <x v="2"/>
    <x v="11"/>
    <n v="24"/>
    <n v="31"/>
    <x v="0"/>
    <n v="0.8"/>
    <n v="6.4"/>
    <n v="3.6"/>
    <n v="7"/>
    <n v="8.1999999999999993"/>
    <n v="7.6"/>
    <n v="804"/>
    <n v="2380"/>
    <n v="1592"/>
    <n v="3"/>
    <n v="54"/>
    <n v="28.5"/>
    <n v="0.33"/>
    <n v="19.600000000000001"/>
    <n v="9.9649999999999999"/>
    <n v="1100"/>
    <n v="109000"/>
    <n v="55050"/>
    <n v="7900"/>
    <n v="542000"/>
    <n v="274950"/>
    <n v="10"/>
    <n v="10"/>
    <n v="9.9649999999999999"/>
    <n v="0"/>
    <n v="1"/>
    <x v="157"/>
    <x v="0"/>
  </r>
  <r>
    <n v="3651"/>
    <x v="162"/>
    <x v="2"/>
    <x v="11"/>
    <n v="24"/>
    <n v="31"/>
    <x v="0"/>
    <n v="1.8"/>
    <n v="5.6"/>
    <n v="3.6999999999999997"/>
    <n v="6.8"/>
    <n v="7.7"/>
    <n v="7.25"/>
    <n v="728"/>
    <n v="2290"/>
    <n v="1509"/>
    <n v="3"/>
    <n v="93"/>
    <n v="48"/>
    <n v="2.1"/>
    <n v="19.78"/>
    <n v="10.940000000000001"/>
    <n v="1400"/>
    <n v="330000"/>
    <n v="165700"/>
    <n v="10900"/>
    <n v="700000"/>
    <n v="355450"/>
    <n v="10"/>
    <n v="10"/>
    <n v="10"/>
    <n v="0"/>
    <n v="0.75"/>
    <x v="158"/>
    <x v="0"/>
  </r>
  <r>
    <n v="3653"/>
    <x v="163"/>
    <x v="2"/>
    <x v="11"/>
    <n v="24"/>
    <n v="33"/>
    <x v="10"/>
    <n v="4.7"/>
    <n v="7.5"/>
    <n v="6.1"/>
    <n v="6.6"/>
    <n v="7.7"/>
    <n v="7.15"/>
    <n v="195"/>
    <n v="690"/>
    <n v="442.5"/>
    <n v="3"/>
    <n v="5"/>
    <n v="4"/>
    <n v="0"/>
    <n v="4"/>
    <n v="2"/>
    <n v="490"/>
    <n v="10900"/>
    <n v="5695"/>
    <n v="790"/>
    <n v="34800"/>
    <n v="17795"/>
    <n v="10"/>
    <n v="10"/>
    <n v="2"/>
    <n v="0"/>
    <n v="0"/>
    <x v="112"/>
    <x v="0"/>
  </r>
  <r>
    <n v="3654"/>
    <x v="164"/>
    <x v="2"/>
    <x v="11"/>
    <n v="24"/>
    <n v="34"/>
    <x v="3"/>
    <n v="2.1"/>
    <n v="7.4"/>
    <n v="4.75"/>
    <n v="6.6"/>
    <n v="7.7"/>
    <n v="7.15"/>
    <n v="365"/>
    <n v="5510"/>
    <n v="2937.5"/>
    <n v="3"/>
    <n v="58"/>
    <n v="30.5"/>
    <n v="0.27"/>
    <n v="8"/>
    <n v="4.1349999999999998"/>
    <n v="210"/>
    <n v="79000"/>
    <n v="39605"/>
    <n v="2400"/>
    <n v="542000"/>
    <n v="272200"/>
    <n v="10"/>
    <n v="10"/>
    <n v="4.1349999999999998"/>
    <n v="0"/>
    <n v="0"/>
    <x v="159"/>
    <x v="0"/>
  </r>
  <r>
    <n v="3659"/>
    <x v="165"/>
    <x v="2"/>
    <x v="11"/>
    <n v="24"/>
    <n v="30"/>
    <x v="43"/>
    <n v="6.7"/>
    <n v="10.199999999999999"/>
    <n v="8.4499999999999993"/>
    <n v="7.9"/>
    <n v="9.1999999999999993"/>
    <n v="8.5500000000000007"/>
    <n v="10"/>
    <n v="1300"/>
    <n v="655"/>
    <n v="3"/>
    <n v="6"/>
    <n v="4.5"/>
    <n v="0.2"/>
    <n v="0.6"/>
    <n v="0.4"/>
    <n v="390"/>
    <n v="7000"/>
    <n v="3695"/>
    <n v="2100"/>
    <n v="24000"/>
    <n v="13050"/>
    <n v="10"/>
    <n v="10"/>
    <n v="0.4"/>
    <n v="10"/>
    <n v="0"/>
    <x v="160"/>
    <x v="0"/>
  </r>
  <r>
    <n v="3660"/>
    <x v="166"/>
    <x v="2"/>
    <x v="11"/>
    <n v="24"/>
    <n v="31"/>
    <x v="0"/>
    <n v="6.8"/>
    <n v="8.9"/>
    <n v="7.85"/>
    <n v="7.9"/>
    <n v="9.1"/>
    <n v="8.5"/>
    <n v="10"/>
    <n v="1240"/>
    <n v="625"/>
    <n v="4.2"/>
    <n v="6"/>
    <n v="5.0999999999999996"/>
    <n v="0.23"/>
    <n v="0.46"/>
    <n v="0.34500000000000003"/>
    <n v="940"/>
    <n v="11000"/>
    <n v="5970"/>
    <n v="2800"/>
    <n v="35000"/>
    <n v="18900"/>
    <n v="10"/>
    <n v="10"/>
    <n v="0.34500000000000003"/>
    <n v="0"/>
    <n v="0"/>
    <x v="161"/>
    <x v="0"/>
  </r>
  <r>
    <n v="3661"/>
    <x v="167"/>
    <x v="2"/>
    <x v="11"/>
    <n v="24"/>
    <n v="29"/>
    <x v="6"/>
    <n v="6.2"/>
    <n v="8.4"/>
    <n v="7.3000000000000007"/>
    <n v="7.6"/>
    <n v="8.9"/>
    <n v="8.25"/>
    <n v="620"/>
    <n v="1430"/>
    <n v="1025"/>
    <n v="3"/>
    <n v="5"/>
    <n v="4"/>
    <n v="0.14000000000000001"/>
    <n v="0.36"/>
    <n v="0.25"/>
    <n v="270"/>
    <n v="1100"/>
    <n v="685"/>
    <n v="2800"/>
    <n v="5400"/>
    <n v="4100"/>
    <n v="10"/>
    <n v="10"/>
    <n v="0.25"/>
    <n v="0"/>
    <n v="0"/>
    <x v="162"/>
    <x v="0"/>
  </r>
  <r>
    <n v="3668"/>
    <x v="168"/>
    <x v="2"/>
    <x v="11"/>
    <n v="25"/>
    <n v="25"/>
    <x v="7"/>
    <n v="5.0999999999999996"/>
    <n v="5.5"/>
    <n v="5.3"/>
    <n v="7.6"/>
    <n v="8"/>
    <n v="7.8"/>
    <n v="440"/>
    <n v="490"/>
    <n v="465"/>
    <n v="3"/>
    <n v="3"/>
    <n v="3"/>
    <n v="0.13"/>
    <n v="0.17"/>
    <n v="0.15000000000000002"/>
    <n v="270"/>
    <n v="390"/>
    <n v="330"/>
    <n v="2200"/>
    <n v="2800"/>
    <n v="2500"/>
    <n v="7.5"/>
    <n v="5.5"/>
    <n v="0.15000000000000002"/>
    <n v="0"/>
    <n v="0"/>
    <x v="163"/>
    <x v="0"/>
  </r>
  <r>
    <n v="3669"/>
    <x v="169"/>
    <x v="2"/>
    <x v="11"/>
    <n v="25"/>
    <n v="26"/>
    <x v="8"/>
    <n v="5.4"/>
    <n v="52"/>
    <n v="28.7"/>
    <n v="7.7"/>
    <n v="8"/>
    <n v="7.85"/>
    <n v="400"/>
    <n v="440"/>
    <n v="420"/>
    <n v="2"/>
    <n v="2"/>
    <n v="2"/>
    <n v="0.12"/>
    <n v="0.13"/>
    <n v="0.125"/>
    <n v="210"/>
    <n v="380"/>
    <n v="295"/>
    <n v="2200"/>
    <n v="2800"/>
    <n v="2500"/>
    <n v="5"/>
    <n v="4.9166666666666661"/>
    <n v="0.125"/>
    <n v="0"/>
    <n v="0"/>
    <x v="164"/>
    <x v="0"/>
  </r>
  <r>
    <n v="3677"/>
    <x v="170"/>
    <x v="2"/>
    <x v="11"/>
    <n v="26"/>
    <n v="30"/>
    <x v="4"/>
    <n v="6"/>
    <n v="7.2"/>
    <n v="6.6"/>
    <n v="7.2"/>
    <n v="8.8000000000000007"/>
    <n v="8"/>
    <n v="992"/>
    <n v="2010"/>
    <n v="1501"/>
    <n v="11"/>
    <n v="23"/>
    <n v="17"/>
    <n v="0"/>
    <n v="0"/>
    <n v="0"/>
    <n v="240"/>
    <n v="1000"/>
    <n v="620"/>
    <n v="900"/>
    <n v="3200"/>
    <n v="2050"/>
    <n v="10"/>
    <n v="10"/>
    <n v="0"/>
    <n v="0"/>
    <n v="0"/>
    <x v="165"/>
    <x v="0"/>
  </r>
  <r>
    <n v="3679"/>
    <x v="171"/>
    <x v="2"/>
    <x v="11"/>
    <n v="25"/>
    <n v="34"/>
    <x v="11"/>
    <n v="6.7"/>
    <n v="9.6999999999999993"/>
    <n v="8.1999999999999993"/>
    <n v="7.4"/>
    <n v="8.4"/>
    <n v="7.9"/>
    <n v="460"/>
    <n v="1380"/>
    <n v="920"/>
    <n v="0.5"/>
    <n v="39"/>
    <n v="19.75"/>
    <n v="0.8"/>
    <n v="2.62"/>
    <n v="1.71"/>
    <n v="110"/>
    <n v="1800"/>
    <n v="955"/>
    <n v="170"/>
    <n v="3200"/>
    <n v="1685"/>
    <n v="10"/>
    <n v="10"/>
    <n v="1.71"/>
    <n v="0"/>
    <n v="0"/>
    <x v="166"/>
    <x v="0"/>
  </r>
  <r>
    <n v="3680"/>
    <x v="172"/>
    <x v="2"/>
    <x v="11"/>
    <n v="24"/>
    <n v="36"/>
    <x v="22"/>
    <n v="5.3"/>
    <n v="8.8000000000000007"/>
    <n v="7.0500000000000007"/>
    <n v="7.5"/>
    <n v="8"/>
    <n v="7.75"/>
    <n v="340"/>
    <n v="580"/>
    <n v="460"/>
    <n v="1"/>
    <n v="3.4"/>
    <n v="2.2000000000000002"/>
    <n v="0.16"/>
    <n v="1.61"/>
    <n v="0.88500000000000001"/>
    <n v="900"/>
    <n v="5000"/>
    <n v="2950"/>
    <n v="1600"/>
    <n v="9000"/>
    <n v="5300"/>
    <n v="5.5"/>
    <n v="10"/>
    <n v="0.88500000000000001"/>
    <n v="0"/>
    <n v="0"/>
    <x v="167"/>
    <x v="0"/>
  </r>
  <r>
    <n v="3681"/>
    <x v="173"/>
    <x v="2"/>
    <x v="11"/>
    <n v="24"/>
    <n v="32"/>
    <x v="4"/>
    <n v="1.4"/>
    <n v="8.4"/>
    <n v="4.9000000000000004"/>
    <n v="6.5"/>
    <n v="9.1"/>
    <n v="7.8"/>
    <n v="480"/>
    <n v="5700"/>
    <n v="3090"/>
    <n v="16.5"/>
    <n v="41.3"/>
    <n v="28.9"/>
    <n v="0.48"/>
    <n v="2.4"/>
    <n v="1.44"/>
    <n v="1800"/>
    <n v="9000"/>
    <n v="5400"/>
    <n v="3200"/>
    <n v="16000"/>
    <n v="9600"/>
    <n v="10"/>
    <n v="10"/>
    <n v="1.44"/>
    <n v="0"/>
    <n v="0"/>
    <x v="168"/>
    <x v="0"/>
  </r>
  <r>
    <n v="3682"/>
    <x v="174"/>
    <x v="2"/>
    <x v="11"/>
    <n v="24"/>
    <n v="33"/>
    <x v="10"/>
    <n v="5.8"/>
    <n v="10.4"/>
    <n v="8.1"/>
    <n v="8.1"/>
    <n v="9.1"/>
    <n v="8.6"/>
    <n v="400"/>
    <n v="5800"/>
    <n v="3100"/>
    <n v="2.2000000000000002"/>
    <n v="16.2"/>
    <n v="9.1999999999999993"/>
    <n v="0.57999999999999996"/>
    <n v="5.6"/>
    <n v="3.09"/>
    <n v="560"/>
    <n v="5000"/>
    <n v="2780"/>
    <n v="1600"/>
    <n v="9000"/>
    <n v="5300"/>
    <n v="10"/>
    <n v="10"/>
    <n v="3.09"/>
    <n v="10"/>
    <n v="0"/>
    <x v="169"/>
    <x v="0"/>
  </r>
  <r>
    <n v="3683"/>
    <x v="175"/>
    <x v="2"/>
    <x v="11"/>
    <n v="25"/>
    <n v="27"/>
    <x v="1"/>
    <n v="3.1"/>
    <n v="4.2"/>
    <n v="3.6500000000000004"/>
    <n v="6.9"/>
    <n v="8.1999999999999993"/>
    <n v="7.55"/>
    <n v="530"/>
    <n v="2210"/>
    <n v="1370"/>
    <n v="23.1"/>
    <n v="165.5"/>
    <n v="94.3"/>
    <n v="0.51"/>
    <n v="6.01"/>
    <n v="3.26"/>
    <n v="275"/>
    <n v="900"/>
    <n v="587.5"/>
    <n v="1800"/>
    <n v="1800"/>
    <n v="1800"/>
    <n v="10"/>
    <n v="9.7916666666666661"/>
    <n v="3.26"/>
    <n v="0"/>
    <n v="0.875"/>
    <x v="170"/>
    <x v="0"/>
  </r>
  <r>
    <n v="3684"/>
    <x v="176"/>
    <x v="2"/>
    <x v="11"/>
    <n v="26"/>
    <n v="28"/>
    <x v="43"/>
    <n v="7.1"/>
    <n v="7.4"/>
    <n v="7.25"/>
    <n v="7.7"/>
    <n v="9.6"/>
    <n v="8.65"/>
    <n v="972"/>
    <n v="1453"/>
    <n v="1212.5"/>
    <n v="3.2"/>
    <n v="6.5"/>
    <n v="4.8499999999999996"/>
    <n v="0.48"/>
    <n v="3.53"/>
    <n v="2.0049999999999999"/>
    <n v="70"/>
    <n v="550"/>
    <n v="310"/>
    <n v="175"/>
    <n v="1800"/>
    <n v="987.5"/>
    <n v="10"/>
    <n v="5.166666666666667"/>
    <n v="2.0049999999999999"/>
    <n v="10"/>
    <n v="0"/>
    <x v="171"/>
    <x v="0"/>
  </r>
  <r>
    <n v="3685"/>
    <x v="177"/>
    <x v="2"/>
    <x v="11"/>
    <n v="26"/>
    <n v="28"/>
    <x v="43"/>
    <n v="6.1"/>
    <n v="6.6"/>
    <n v="6.35"/>
    <n v="7.6"/>
    <n v="8.6"/>
    <n v="8.1"/>
    <n v="830"/>
    <n v="2460"/>
    <n v="1645"/>
    <n v="4.4000000000000004"/>
    <n v="14.1"/>
    <n v="9.25"/>
    <n v="0.86"/>
    <n v="2.58"/>
    <n v="1.72"/>
    <n v="20"/>
    <n v="550"/>
    <n v="285"/>
    <n v="110"/>
    <n v="1800"/>
    <n v="955"/>
    <n v="10"/>
    <n v="4.75"/>
    <n v="1.7199999999999998"/>
    <n v="0"/>
    <n v="0"/>
    <x v="172"/>
    <x v="0"/>
  </r>
  <r>
    <n v="3686"/>
    <x v="178"/>
    <x v="2"/>
    <x v="11"/>
    <n v="26"/>
    <n v="29"/>
    <x v="0"/>
    <n v="7"/>
    <n v="7.6"/>
    <n v="7.3"/>
    <n v="7.2"/>
    <n v="8.5"/>
    <n v="7.85"/>
    <n v="560"/>
    <n v="790"/>
    <n v="675"/>
    <n v="3"/>
    <n v="6.8"/>
    <n v="4.9000000000000004"/>
    <n v="0.33"/>
    <n v="1.85"/>
    <n v="1.0900000000000001"/>
    <n v="17"/>
    <n v="130"/>
    <n v="73.5"/>
    <n v="80"/>
    <n v="350"/>
    <n v="215"/>
    <n v="10"/>
    <n v="1.2250000000000001"/>
    <n v="1.0900000000000001"/>
    <n v="0"/>
    <n v="0"/>
    <x v="173"/>
    <x v="0"/>
  </r>
  <r>
    <n v="3687"/>
    <x v="179"/>
    <x v="2"/>
    <x v="11"/>
    <n v="25"/>
    <n v="28"/>
    <x v="6"/>
    <n v="6.1"/>
    <n v="6.9"/>
    <n v="6.5"/>
    <n v="7.6"/>
    <n v="9"/>
    <n v="8.3000000000000007"/>
    <n v="696"/>
    <n v="1534"/>
    <n v="1115"/>
    <n v="3.4"/>
    <n v="8.6"/>
    <n v="6"/>
    <n v="0.31"/>
    <n v="2.4300000000000002"/>
    <n v="1.37"/>
    <n v="50"/>
    <n v="350"/>
    <n v="200"/>
    <n v="140"/>
    <n v="1800"/>
    <n v="970"/>
    <n v="10"/>
    <n v="3.333333333333333"/>
    <n v="1.37"/>
    <n v="0"/>
    <n v="0"/>
    <x v="174"/>
    <x v="0"/>
  </r>
  <r>
    <n v="3688"/>
    <x v="180"/>
    <x v="2"/>
    <x v="11"/>
    <n v="27"/>
    <n v="28"/>
    <x v="0"/>
    <n v="6.3"/>
    <n v="7.6"/>
    <n v="6.9499999999999993"/>
    <n v="7.3"/>
    <n v="9.4"/>
    <n v="8.35"/>
    <n v="566"/>
    <n v="1358"/>
    <n v="962"/>
    <n v="3.9"/>
    <n v="8.6"/>
    <n v="6.25"/>
    <n v="0.25"/>
    <n v="2.6"/>
    <n v="1.425"/>
    <n v="25"/>
    <n v="550"/>
    <n v="287.5"/>
    <n v="140"/>
    <n v="1800"/>
    <n v="970"/>
    <n v="10"/>
    <n v="4.791666666666667"/>
    <n v="1.4250000000000003"/>
    <n v="0"/>
    <n v="0"/>
    <x v="175"/>
    <x v="0"/>
  </r>
  <r>
    <n v="3689"/>
    <x v="181"/>
    <x v="2"/>
    <x v="11"/>
    <n v="25"/>
    <n v="28"/>
    <x v="6"/>
    <n v="5.9"/>
    <n v="6.5"/>
    <n v="6.2"/>
    <n v="7.3"/>
    <n v="8.6"/>
    <n v="7.9499999999999993"/>
    <n v="778"/>
    <n v="1230"/>
    <n v="1004"/>
    <n v="4.7"/>
    <n v="13.7"/>
    <n v="9.1999999999999993"/>
    <n v="0.12"/>
    <n v="3.63"/>
    <n v="1.875"/>
    <n v="130"/>
    <n v="900"/>
    <n v="515"/>
    <n v="550"/>
    <n v="1800"/>
    <n v="1175"/>
    <n v="10"/>
    <n v="8.5833333333333321"/>
    <n v="1.875"/>
    <n v="0"/>
    <n v="0"/>
    <x v="176"/>
    <x v="0"/>
  </r>
  <r>
    <n v="3690"/>
    <x v="182"/>
    <x v="2"/>
    <x v="11"/>
    <n v="26"/>
    <n v="29"/>
    <x v="0"/>
    <n v="6.6"/>
    <n v="7.3"/>
    <n v="6.9499999999999993"/>
    <n v="7.6"/>
    <n v="8.5"/>
    <n v="8.0500000000000007"/>
    <n v="1213"/>
    <n v="2050"/>
    <n v="1631.5"/>
    <n v="3.6"/>
    <n v="8"/>
    <n v="5.8"/>
    <n v="0.69"/>
    <n v="4.42"/>
    <n v="2.5549999999999997"/>
    <n v="110"/>
    <n v="1600"/>
    <n v="855"/>
    <n v="350"/>
    <n v="1800"/>
    <n v="1075"/>
    <n v="10"/>
    <n v="10"/>
    <n v="2.5549999999999997"/>
    <n v="0"/>
    <n v="0"/>
    <x v="177"/>
    <x v="0"/>
  </r>
  <r>
    <n v="3691"/>
    <x v="183"/>
    <x v="2"/>
    <x v="11"/>
    <n v="25"/>
    <n v="30"/>
    <x v="0"/>
    <n v="5.9"/>
    <n v="7.5"/>
    <n v="6.7"/>
    <n v="7.2"/>
    <n v="8.3000000000000007"/>
    <n v="7.75"/>
    <n v="90"/>
    <n v="160"/>
    <n v="125"/>
    <n v="2"/>
    <n v="3"/>
    <n v="2.5"/>
    <n v="0"/>
    <n v="1.2"/>
    <n v="0.6"/>
    <n v="50"/>
    <n v="1300"/>
    <n v="675"/>
    <n v="140"/>
    <n v="3000"/>
    <n v="1570"/>
    <n v="6.25"/>
    <n v="10"/>
    <n v="0.6"/>
    <n v="0"/>
    <n v="0"/>
    <x v="178"/>
    <x v="0"/>
  </r>
  <r>
    <n v="3692"/>
    <x v="184"/>
    <x v="2"/>
    <x v="11"/>
    <n v="25"/>
    <n v="30"/>
    <x v="0"/>
    <n v="5.6"/>
    <n v="7.4"/>
    <n v="6.5"/>
    <n v="7.1"/>
    <n v="8.4"/>
    <n v="7.75"/>
    <n v="120"/>
    <n v="290"/>
    <n v="205"/>
    <n v="2.2999999999999998"/>
    <n v="3"/>
    <n v="2.65"/>
    <n v="0"/>
    <n v="1.4"/>
    <n v="0.7"/>
    <n v="60"/>
    <n v="500"/>
    <n v="280"/>
    <n v="170"/>
    <n v="1600"/>
    <n v="885"/>
    <n v="6.625"/>
    <n v="4.666666666666667"/>
    <n v="0.7"/>
    <n v="0"/>
    <n v="0"/>
    <x v="179"/>
    <x v="0"/>
  </r>
  <r>
    <n v="3693"/>
    <x v="185"/>
    <x v="2"/>
    <x v="11"/>
    <n v="25"/>
    <n v="30"/>
    <x v="0"/>
    <n v="4.2"/>
    <n v="7.3"/>
    <n v="5.75"/>
    <n v="7.4"/>
    <n v="8.4"/>
    <n v="7.9"/>
    <n v="280"/>
    <n v="1520"/>
    <n v="900"/>
    <n v="5"/>
    <n v="112"/>
    <n v="58.5"/>
    <n v="0"/>
    <n v="6.3"/>
    <n v="3.15"/>
    <n v="1200"/>
    <n v="100000"/>
    <n v="50600"/>
    <n v="3400"/>
    <n v="180000"/>
    <n v="91700"/>
    <n v="10"/>
    <n v="10"/>
    <n v="3.15"/>
    <n v="0"/>
    <n v="0"/>
    <x v="153"/>
    <x v="0"/>
  </r>
  <r>
    <n v="3694"/>
    <x v="186"/>
    <x v="2"/>
    <x v="11"/>
    <n v="26"/>
    <n v="34"/>
    <x v="22"/>
    <n v="5.5"/>
    <n v="7.6"/>
    <n v="6.55"/>
    <n v="7.6"/>
    <n v="8.3000000000000007"/>
    <n v="7.95"/>
    <n v="130"/>
    <n v="204"/>
    <n v="167"/>
    <n v="2.5"/>
    <n v="4"/>
    <n v="3.25"/>
    <n v="0"/>
    <n v="0.35"/>
    <n v="0.17499999999999999"/>
    <n v="460"/>
    <n v="2200"/>
    <n v="1330"/>
    <n v="1400"/>
    <n v="5000"/>
    <n v="3200"/>
    <n v="8.125"/>
    <n v="10"/>
    <n v="0.17499999999999999"/>
    <n v="0"/>
    <n v="0"/>
    <x v="180"/>
    <x v="0"/>
  </r>
  <r>
    <n v="3695"/>
    <x v="187"/>
    <x v="2"/>
    <x v="11"/>
    <n v="25"/>
    <n v="27"/>
    <x v="1"/>
    <n v="5.3"/>
    <n v="7.1"/>
    <n v="6.1999999999999993"/>
    <n v="7.1"/>
    <n v="7.7"/>
    <n v="7.4"/>
    <n v="140"/>
    <n v="290"/>
    <n v="215"/>
    <n v="3"/>
    <n v="5.3"/>
    <n v="4.1500000000000004"/>
    <n v="0"/>
    <n v="0.19"/>
    <n v="9.5000000000000001E-2"/>
    <n v="800"/>
    <n v="9000"/>
    <n v="4900"/>
    <n v="2400"/>
    <n v="16000"/>
    <n v="9200"/>
    <n v="10"/>
    <n v="10"/>
    <n v="9.5000000000000001E-2"/>
    <n v="0"/>
    <n v="0"/>
    <x v="42"/>
    <x v="0"/>
  </r>
  <r>
    <n v="3696"/>
    <x v="188"/>
    <x v="2"/>
    <x v="11"/>
    <n v="25"/>
    <n v="30"/>
    <x v="0"/>
    <n v="4"/>
    <n v="7"/>
    <n v="5.5"/>
    <n v="7.3"/>
    <n v="9"/>
    <n v="8.15"/>
    <n v="520"/>
    <n v="1940"/>
    <n v="1230"/>
    <n v="16"/>
    <n v="360"/>
    <n v="188"/>
    <n v="0"/>
    <n v="4.8"/>
    <n v="2.4"/>
    <n v="44000"/>
    <n v="900000"/>
    <n v="472000"/>
    <n v="90000"/>
    <n v="1600000"/>
    <n v="845000"/>
    <n v="10"/>
    <n v="10"/>
    <n v="2.4"/>
    <n v="0"/>
    <n v="0"/>
    <x v="181"/>
    <x v="0"/>
  </r>
  <r>
    <n v="3697"/>
    <x v="189"/>
    <x v="2"/>
    <x v="11"/>
    <n v="24.5"/>
    <n v="27"/>
    <x v="53"/>
    <n v="2"/>
    <n v="5.4"/>
    <n v="3.7"/>
    <n v="7.7"/>
    <n v="8.3000000000000007"/>
    <n v="8"/>
    <n v="350"/>
    <n v="490"/>
    <n v="420"/>
    <n v="5"/>
    <n v="9"/>
    <n v="7"/>
    <n v="0"/>
    <n v="1.93"/>
    <n v="0.96499999999999997"/>
    <n v="1100"/>
    <n v="5000"/>
    <n v="3050"/>
    <n v="3000"/>
    <n v="9000"/>
    <n v="6000"/>
    <n v="10"/>
    <n v="10"/>
    <n v="0.96500000000000008"/>
    <n v="0"/>
    <n v="0.75"/>
    <x v="182"/>
    <x v="0"/>
  </r>
  <r>
    <n v="1383"/>
    <x v="190"/>
    <x v="0"/>
    <x v="12"/>
    <n v="30"/>
    <n v="33"/>
    <x v="44"/>
    <n v="4"/>
    <n v="6.6"/>
    <n v="5.3"/>
    <n v="6.6"/>
    <n v="6.9"/>
    <n v="6.75"/>
    <n v="387"/>
    <n v="733"/>
    <n v="560"/>
    <n v="3"/>
    <n v="14"/>
    <n v="8.5"/>
    <n v="0"/>
    <n v="1.2"/>
    <n v="0.6"/>
    <n v="650"/>
    <n v="1200"/>
    <n v="925"/>
    <n v="1640"/>
    <n v="3100"/>
    <n v="2370"/>
    <n v="10"/>
    <n v="10"/>
    <n v="0.6"/>
    <n v="0"/>
    <n v="0"/>
    <x v="183"/>
    <x v="0"/>
  </r>
  <r>
    <n v="1385"/>
    <x v="191"/>
    <x v="0"/>
    <x v="12"/>
    <n v="24"/>
    <n v="28"/>
    <x v="1"/>
    <n v="4.3"/>
    <n v="7.1"/>
    <n v="5.6999999999999993"/>
    <n v="6.5"/>
    <n v="6.9"/>
    <n v="6.7"/>
    <n v="110"/>
    <n v="164"/>
    <n v="137"/>
    <n v="1"/>
    <n v="2.6"/>
    <n v="1.8"/>
    <n v="0.28000000000000003"/>
    <n v="1.2"/>
    <n v="0.74"/>
    <n v="100"/>
    <n v="140"/>
    <n v="120"/>
    <n v="220"/>
    <n v="380"/>
    <n v="300"/>
    <n v="4.5"/>
    <n v="2"/>
    <n v="0.74"/>
    <n v="0"/>
    <n v="0"/>
    <x v="184"/>
    <x v="0"/>
  </r>
  <r>
    <n v="1441"/>
    <x v="192"/>
    <x v="0"/>
    <x v="12"/>
    <n v="20"/>
    <n v="28"/>
    <x v="21"/>
    <n v="5.7"/>
    <n v="6.8"/>
    <n v="6.25"/>
    <n v="6.8"/>
    <n v="7.6"/>
    <n v="7.1999999999999993"/>
    <n v="18796"/>
    <n v="30000"/>
    <n v="24398"/>
    <n v="1.4"/>
    <n v="2.4"/>
    <n v="1.9"/>
    <n v="0.43"/>
    <n v="1.8"/>
    <n v="1.115"/>
    <n v="160"/>
    <n v="340"/>
    <n v="250"/>
    <n v="480"/>
    <n v="680"/>
    <n v="580"/>
    <n v="4.75"/>
    <n v="4.166666666666667"/>
    <n v="1.115"/>
    <n v="0"/>
    <n v="0"/>
    <x v="185"/>
    <x v="0"/>
  </r>
  <r>
    <n v="1574"/>
    <x v="193"/>
    <x v="0"/>
    <x v="12"/>
    <n v="23"/>
    <n v="30"/>
    <x v="6"/>
    <n v="5.3"/>
    <n v="7.2"/>
    <n v="6.25"/>
    <n v="6.9"/>
    <n v="7.6"/>
    <n v="7.25"/>
    <n v="20100"/>
    <n v="27000"/>
    <n v="23550"/>
    <n v="1.2"/>
    <n v="2.8"/>
    <n v="2"/>
    <n v="0.41"/>
    <n v="1.8"/>
    <n v="1.105"/>
    <n v="120"/>
    <n v="320"/>
    <n v="220"/>
    <n v="400"/>
    <n v="580"/>
    <n v="490"/>
    <n v="5"/>
    <n v="3.6666666666666665"/>
    <n v="1.105"/>
    <n v="0"/>
    <n v="0"/>
    <x v="186"/>
    <x v="0"/>
  </r>
  <r>
    <n v="1575"/>
    <x v="194"/>
    <x v="0"/>
    <x v="12"/>
    <n v="27"/>
    <n v="33"/>
    <x v="22"/>
    <n v="3.2"/>
    <n v="7.9"/>
    <n v="5.5500000000000007"/>
    <n v="6.7"/>
    <n v="8"/>
    <n v="7.35"/>
    <n v="1229"/>
    <n v="54170"/>
    <n v="27699.5"/>
    <n v="0.6"/>
    <n v="3.9"/>
    <n v="2.25"/>
    <n v="0.24"/>
    <n v="1.23"/>
    <n v="0.73499999999999999"/>
    <n v="310"/>
    <n v="17000"/>
    <n v="8655"/>
    <n v="760"/>
    <n v="70000"/>
    <n v="35380"/>
    <n v="5.625"/>
    <n v="10"/>
    <n v="0.73499999999999999"/>
    <n v="0"/>
    <n v="0"/>
    <x v="187"/>
    <x v="0"/>
  </r>
  <r>
    <n v="1576"/>
    <x v="195"/>
    <x v="0"/>
    <x v="12"/>
    <n v="26"/>
    <n v="28"/>
    <x v="43"/>
    <n v="1.5"/>
    <n v="7.4"/>
    <n v="4.45"/>
    <n v="6.7"/>
    <n v="7.5"/>
    <n v="7.1"/>
    <n v="34"/>
    <n v="81"/>
    <n v="57.5"/>
    <n v="0.1"/>
    <n v="0.4"/>
    <n v="0.25"/>
    <n v="0"/>
    <n v="2.35"/>
    <n v="1.175"/>
    <n v="2"/>
    <n v="800"/>
    <n v="401"/>
    <n v="2"/>
    <n v="2800"/>
    <n v="1401"/>
    <n v="0.625"/>
    <n v="6.6833333333333336"/>
    <n v="1.175"/>
    <n v="0"/>
    <n v="0"/>
    <x v="188"/>
    <x v="0"/>
  </r>
  <r>
    <n v="1577"/>
    <x v="196"/>
    <x v="0"/>
    <x v="12"/>
    <n v="27"/>
    <n v="30"/>
    <x v="10"/>
    <n v="4.5"/>
    <n v="7"/>
    <n v="5.75"/>
    <n v="6.8"/>
    <n v="7.9"/>
    <n v="7.35"/>
    <n v="1655"/>
    <n v="55450"/>
    <n v="28552.5"/>
    <n v="0.7"/>
    <n v="3.7"/>
    <n v="2.2000000000000002"/>
    <n v="0.23"/>
    <n v="0.78"/>
    <n v="0.505"/>
    <n v="400"/>
    <n v="94000"/>
    <n v="47200"/>
    <n v="470"/>
    <n v="120000"/>
    <n v="60235"/>
    <n v="5.5"/>
    <n v="10"/>
    <n v="0.505"/>
    <n v="0"/>
    <n v="0"/>
    <x v="189"/>
    <x v="0"/>
  </r>
  <r>
    <n v="1578"/>
    <x v="197"/>
    <x v="0"/>
    <x v="12"/>
    <n v="28"/>
    <n v="29.5"/>
    <x v="19"/>
    <n v="3.2"/>
    <n v="7.8"/>
    <n v="5.5"/>
    <n v="7.2"/>
    <n v="7.8"/>
    <n v="7.5"/>
    <n v="1126"/>
    <n v="51200"/>
    <n v="26163"/>
    <n v="0.9"/>
    <n v="4.0999999999999996"/>
    <n v="2.5"/>
    <n v="0"/>
    <n v="0.57999999999999996"/>
    <n v="0.28999999999999998"/>
    <n v="100"/>
    <n v="400"/>
    <n v="250"/>
    <n v="240"/>
    <n v="630"/>
    <n v="435"/>
    <n v="6.25"/>
    <n v="4.166666666666667"/>
    <n v="0.28999999999999998"/>
    <n v="0"/>
    <n v="0"/>
    <x v="190"/>
    <x v="0"/>
  </r>
  <r>
    <n v="1579"/>
    <x v="198"/>
    <x v="0"/>
    <x v="12"/>
    <n v="26"/>
    <n v="30"/>
    <x v="4"/>
    <n v="3.8"/>
    <n v="7.8"/>
    <n v="5.8"/>
    <n v="6.8"/>
    <n v="7.5"/>
    <n v="7.15"/>
    <n v="168"/>
    <n v="18500"/>
    <n v="9334"/>
    <n v="1"/>
    <n v="6"/>
    <n v="3.5"/>
    <n v="0.05"/>
    <n v="0.5"/>
    <n v="0.27500000000000002"/>
    <n v="140"/>
    <n v="340"/>
    <n v="240"/>
    <n v="240"/>
    <n v="640"/>
    <n v="440"/>
    <n v="8.75"/>
    <n v="4"/>
    <n v="0.27500000000000002"/>
    <n v="0"/>
    <n v="0"/>
    <x v="191"/>
    <x v="0"/>
  </r>
  <r>
    <n v="1580"/>
    <x v="199"/>
    <x v="0"/>
    <x v="12"/>
    <n v="27.1"/>
    <n v="28.4"/>
    <x v="12"/>
    <n v="5.0999999999999996"/>
    <n v="6.9"/>
    <n v="6"/>
    <n v="6.3"/>
    <n v="8"/>
    <n v="7.15"/>
    <n v="25"/>
    <n v="33"/>
    <n v="29"/>
    <n v="0.5"/>
    <n v="2.1"/>
    <n v="1.3"/>
    <n v="0.05"/>
    <n v="0.18"/>
    <n v="0.11499999999999999"/>
    <n v="4"/>
    <n v="32"/>
    <n v="18"/>
    <n v="8"/>
    <n v="108"/>
    <n v="58"/>
    <n v="3.25"/>
    <n v="0.3"/>
    <n v="0.11499999999999999"/>
    <n v="0"/>
    <n v="0"/>
    <x v="192"/>
    <x v="0"/>
  </r>
  <r>
    <n v="2312"/>
    <x v="200"/>
    <x v="0"/>
    <x v="12"/>
    <n v="26"/>
    <n v="29.5"/>
    <x v="12"/>
    <n v="4.8"/>
    <n v="8.8000000000000007"/>
    <n v="6.8000000000000007"/>
    <n v="6.9"/>
    <n v="7.7"/>
    <n v="7.3000000000000007"/>
    <n v="182"/>
    <n v="22810"/>
    <n v="11496"/>
    <n v="0.7"/>
    <n v="3"/>
    <n v="1.85"/>
    <n v="0.05"/>
    <n v="0.3"/>
    <n v="0.17499999999999999"/>
    <n v="100"/>
    <n v="220"/>
    <n v="160"/>
    <n v="200"/>
    <n v="360"/>
    <n v="280"/>
    <n v="4.625"/>
    <n v="2.6666666666666665"/>
    <n v="0.17499999999999999"/>
    <n v="0"/>
    <n v="0"/>
    <x v="193"/>
    <x v="0"/>
  </r>
  <r>
    <n v="2318"/>
    <x v="201"/>
    <x v="0"/>
    <x v="12"/>
    <n v="24"/>
    <n v="32"/>
    <x v="4"/>
    <n v="5.5"/>
    <n v="8.6999999999999993"/>
    <n v="7.1"/>
    <n v="6.5"/>
    <n v="7.6"/>
    <n v="7.05"/>
    <n v="35"/>
    <n v="6052"/>
    <n v="3043.5"/>
    <n v="0.2"/>
    <n v="2.7"/>
    <n v="1.4500000000000002"/>
    <n v="0.06"/>
    <n v="0.56999999999999995"/>
    <n v="0.31499999999999995"/>
    <n v="4"/>
    <n v="560"/>
    <n v="282"/>
    <n v="40"/>
    <n v="1340"/>
    <n v="690"/>
    <n v="3.6250000000000004"/>
    <n v="4.6999999999999993"/>
    <n v="0.31499999999999995"/>
    <n v="0"/>
    <n v="0"/>
    <x v="194"/>
    <x v="0"/>
  </r>
  <r>
    <n v="2328"/>
    <x v="202"/>
    <x v="0"/>
    <x v="12"/>
    <n v="27"/>
    <n v="30"/>
    <x v="10"/>
    <n v="1.2"/>
    <n v="10.1"/>
    <n v="5.6499999999999995"/>
    <n v="7"/>
    <n v="8.1"/>
    <n v="7.55"/>
    <n v="89"/>
    <n v="186"/>
    <n v="137.5"/>
    <n v="0.5"/>
    <n v="8.4"/>
    <n v="4.45"/>
    <n v="0.03"/>
    <n v="0.96"/>
    <n v="0.495"/>
    <n v="2"/>
    <n v="294"/>
    <n v="148"/>
    <n v="2"/>
    <n v="360"/>
    <n v="181"/>
    <n v="10"/>
    <n v="2.4666666666666668"/>
    <n v="0.495"/>
    <n v="0"/>
    <n v="0"/>
    <x v="195"/>
    <x v="0"/>
  </r>
  <r>
    <n v="2329"/>
    <x v="203"/>
    <x v="0"/>
    <x v="12"/>
    <n v="26"/>
    <n v="29.7"/>
    <x v="54"/>
    <n v="6.6"/>
    <n v="7.8"/>
    <n v="7.1999999999999993"/>
    <n v="6.5"/>
    <n v="7.1"/>
    <n v="6.8"/>
    <n v="22"/>
    <n v="40"/>
    <n v="31"/>
    <n v="0.7"/>
    <n v="1.8"/>
    <n v="1.25"/>
    <n v="0.02"/>
    <n v="600.73"/>
    <n v="300.375"/>
    <n v="150"/>
    <n v="6300"/>
    <n v="3225"/>
    <n v="4"/>
    <n v="7900"/>
    <n v="3952"/>
    <n v="3.125"/>
    <n v="10"/>
    <n v="10"/>
    <n v="0"/>
    <n v="0"/>
    <x v="196"/>
    <x v="0"/>
  </r>
  <r>
    <n v="2330"/>
    <x v="204"/>
    <x v="0"/>
    <x v="12"/>
    <n v="27"/>
    <n v="29.8"/>
    <x v="55"/>
    <n v="6.7"/>
    <n v="8"/>
    <n v="7.35"/>
    <n v="6.5"/>
    <n v="7.4"/>
    <n v="6.95"/>
    <n v="20"/>
    <n v="35"/>
    <n v="27.5"/>
    <n v="0.4"/>
    <n v="1.9"/>
    <n v="1.1499999999999999"/>
    <n v="0.01"/>
    <n v="0.25"/>
    <n v="0.13"/>
    <n v="2"/>
    <n v="49000"/>
    <n v="24501"/>
    <n v="17"/>
    <n v="79000"/>
    <n v="39508.5"/>
    <n v="2.875"/>
    <n v="10"/>
    <n v="0.13"/>
    <n v="0"/>
    <n v="0"/>
    <x v="197"/>
    <x v="0"/>
  </r>
  <r>
    <n v="3470"/>
    <x v="205"/>
    <x v="0"/>
    <x v="12"/>
    <n v="30"/>
    <n v="33"/>
    <x v="44"/>
    <n v="5.9"/>
    <n v="7.1"/>
    <n v="6.5"/>
    <n v="6.2"/>
    <n v="6.8"/>
    <n v="6.5"/>
    <n v="98"/>
    <n v="217"/>
    <n v="157.5"/>
    <n v="0.5"/>
    <n v="2.2000000000000002"/>
    <n v="1.35"/>
    <n v="0"/>
    <n v="0.05"/>
    <n v="2.5000000000000001E-2"/>
    <n v="220"/>
    <n v="460"/>
    <n v="340"/>
    <n v="620"/>
    <n v="940"/>
    <n v="780"/>
    <n v="3.375"/>
    <n v="5.6666666666666661"/>
    <n v="2.5000000000000001E-2"/>
    <n v="0"/>
    <n v="0"/>
    <x v="198"/>
    <x v="0"/>
  </r>
  <r>
    <n v="2325"/>
    <x v="206"/>
    <x v="1"/>
    <x v="12"/>
    <n v="30"/>
    <n v="33"/>
    <x v="44"/>
    <n v="5.9"/>
    <n v="6.8"/>
    <n v="6.35"/>
    <n v="6.6"/>
    <n v="8.3000000000000007"/>
    <n v="7.45"/>
    <n v="79"/>
    <n v="210"/>
    <n v="144.5"/>
    <n v="1.3"/>
    <n v="2"/>
    <n v="1.65"/>
    <n v="0"/>
    <n v="0.5"/>
    <n v="0.25"/>
    <n v="110"/>
    <n v="270"/>
    <n v="190"/>
    <n v="320"/>
    <n v="510"/>
    <n v="415"/>
    <n v="4.125"/>
    <n v="3.1666666666666665"/>
    <n v="0.25"/>
    <n v="0"/>
    <n v="0"/>
    <x v="199"/>
    <x v="0"/>
  </r>
  <r>
    <n v="3462"/>
    <x v="207"/>
    <x v="1"/>
    <x v="12"/>
    <n v="21"/>
    <n v="32"/>
    <x v="6"/>
    <n v="5.5"/>
    <n v="8.1999999999999993"/>
    <n v="6.85"/>
    <n v="7"/>
    <n v="8.1999999999999993"/>
    <n v="7.6"/>
    <n v="77"/>
    <n v="110"/>
    <n v="93.5"/>
    <n v="0"/>
    <n v="1.8"/>
    <n v="0.9"/>
    <n v="0"/>
    <n v="0.31"/>
    <n v="0.155"/>
    <n v="2"/>
    <n v="500"/>
    <n v="251"/>
    <n v="2"/>
    <n v="900"/>
    <n v="451"/>
    <n v="2.25"/>
    <n v="4.1833333333333336"/>
    <n v="0.155"/>
    <n v="0"/>
    <n v="0"/>
    <x v="200"/>
    <x v="0"/>
  </r>
  <r>
    <n v="1401"/>
    <x v="208"/>
    <x v="1"/>
    <x v="13"/>
    <n v="28.7"/>
    <n v="29.901086956521699"/>
    <x v="56"/>
    <n v="7.2"/>
    <n v="9.1999999999999993"/>
    <n v="8.1999999999999993"/>
    <n v="7.0309139784946204"/>
    <n v="8.2209677419354907"/>
    <n v="7.6259408602150556"/>
    <n v="604.010840108401"/>
    <n v="2766.7588075880799"/>
    <n v="1685.3848238482406"/>
    <n v="4.4081743869209804"/>
    <n v="20"/>
    <n v="12.20408719346049"/>
    <n v="0.53133522727272797"/>
    <n v="6.17008522727272"/>
    <n v="3.3507102272727241"/>
    <n v="2473"/>
    <n v="485853"/>
    <n v="244163"/>
    <n v="7351"/>
    <n v="1175766.4198894999"/>
    <n v="591558.70994474995"/>
    <n v="10"/>
    <n v="10"/>
    <n v="3.3507102272727241"/>
    <n v="0"/>
    <n v="0"/>
    <x v="82"/>
    <x v="0"/>
  </r>
  <r>
    <n v="1373"/>
    <x v="209"/>
    <x v="0"/>
    <x v="14"/>
    <n v="18"/>
    <n v="29"/>
    <x v="2"/>
    <n v="7.5"/>
    <n v="8.3000000000000007"/>
    <n v="7.9"/>
    <n v="7.6"/>
    <n v="8.4"/>
    <n v="8"/>
    <n v="223"/>
    <n v="292"/>
    <n v="257.5"/>
    <n v="1.5"/>
    <n v="19.899999999999999"/>
    <n v="10.7"/>
    <n v="0"/>
    <n v="3.82"/>
    <n v="1.91"/>
    <n v="2"/>
    <n v="2"/>
    <n v="2"/>
    <n v="90"/>
    <n v="1600"/>
    <n v="845"/>
    <n v="10"/>
    <n v="3.3333333333333333E-2"/>
    <n v="1.9100000000000001"/>
    <n v="0"/>
    <n v="0"/>
    <x v="201"/>
    <x v="0"/>
  </r>
  <r>
    <n v="1374"/>
    <x v="210"/>
    <x v="0"/>
    <x v="14"/>
    <n v="18"/>
    <n v="29"/>
    <x v="2"/>
    <n v="6.2"/>
    <n v="8.6999999999999993"/>
    <n v="7.4499999999999993"/>
    <n v="7.4"/>
    <n v="8.3000000000000007"/>
    <n v="7.8500000000000005"/>
    <n v="336"/>
    <n v="492"/>
    <n v="414"/>
    <n v="3.1"/>
    <n v="3.7"/>
    <n v="3.4000000000000004"/>
    <n v="0"/>
    <n v="11.6"/>
    <n v="5.8"/>
    <n v="20"/>
    <n v="240"/>
    <n v="130"/>
    <n v="190"/>
    <n v="1600"/>
    <n v="895"/>
    <n v="8.5"/>
    <n v="2.166666666666667"/>
    <n v="5.8"/>
    <n v="0"/>
    <n v="0"/>
    <x v="202"/>
    <x v="0"/>
  </r>
  <r>
    <n v="1466"/>
    <x v="211"/>
    <x v="0"/>
    <x v="14"/>
    <n v="2.9"/>
    <n v="29"/>
    <x v="57"/>
    <n v="7.2"/>
    <n v="8.1"/>
    <n v="7.65"/>
    <n v="7.4"/>
    <n v="8.1"/>
    <n v="7.75"/>
    <n v="176"/>
    <n v="432"/>
    <n v="304"/>
    <n v="1.2"/>
    <n v="2.8"/>
    <n v="2"/>
    <n v="0"/>
    <n v="2.72"/>
    <n v="1.36"/>
    <n v="2"/>
    <n v="2"/>
    <n v="2"/>
    <n v="90"/>
    <n v="910"/>
    <n v="500"/>
    <n v="5"/>
    <n v="3.3333333333333333E-2"/>
    <n v="1.36"/>
    <n v="0"/>
    <n v="0"/>
    <x v="203"/>
    <x v="0"/>
  </r>
  <r>
    <n v="2128"/>
    <x v="212"/>
    <x v="0"/>
    <x v="14"/>
    <n v="18.8"/>
    <n v="21.5"/>
    <x v="58"/>
    <n v="7.2"/>
    <n v="7.8"/>
    <n v="7.5"/>
    <n v="7.1"/>
    <n v="8.4"/>
    <n v="7.75"/>
    <n v="142"/>
    <n v="414"/>
    <n v="278"/>
    <n v="0.7"/>
    <n v="3.1"/>
    <n v="1.9"/>
    <n v="0.3"/>
    <n v="0.92"/>
    <n v="0.61"/>
    <n v="2"/>
    <n v="15"/>
    <n v="8.5"/>
    <n v="17"/>
    <n v="46"/>
    <n v="31.5"/>
    <n v="4.75"/>
    <n v="0.14166666666666666"/>
    <n v="0.61"/>
    <n v="0"/>
    <n v="0"/>
    <x v="204"/>
    <x v="0"/>
  </r>
  <r>
    <n v="2129"/>
    <x v="213"/>
    <x v="0"/>
    <x v="14"/>
    <n v="18"/>
    <n v="21"/>
    <x v="59"/>
    <n v="6.3"/>
    <n v="7.8"/>
    <n v="7.05"/>
    <n v="7.2"/>
    <n v="8.4"/>
    <n v="7.8000000000000007"/>
    <n v="173"/>
    <n v="466"/>
    <n v="319.5"/>
    <n v="0.8"/>
    <n v="2"/>
    <n v="1.4"/>
    <n v="0.3"/>
    <n v="0.97"/>
    <n v="0.63500000000000001"/>
    <n v="2"/>
    <n v="10"/>
    <n v="6"/>
    <n v="21"/>
    <n v="48"/>
    <n v="34.5"/>
    <n v="3.5"/>
    <n v="0.1"/>
    <n v="0.63500000000000001"/>
    <n v="0"/>
    <n v="0"/>
    <x v="205"/>
    <x v="0"/>
  </r>
  <r>
    <n v="2130"/>
    <x v="214"/>
    <x v="0"/>
    <x v="14"/>
    <n v="23"/>
    <n v="31"/>
    <x v="43"/>
    <n v="6.1"/>
    <n v="7.3"/>
    <n v="6.6999999999999993"/>
    <n v="7.5"/>
    <n v="8"/>
    <n v="7.75"/>
    <n v="410"/>
    <n v="740"/>
    <n v="575"/>
    <n v="1.8"/>
    <n v="2.9"/>
    <n v="2.35"/>
    <n v="0"/>
    <n v="0"/>
    <n v="0"/>
    <n v="2473"/>
    <n v="485853"/>
    <n v="244163"/>
    <n v="7351"/>
    <n v="1175766.4198894999"/>
    <n v="591558.70994474995"/>
    <n v="5.875"/>
    <n v="10"/>
    <n v="0"/>
    <n v="0"/>
    <n v="0"/>
    <x v="206"/>
    <x v="0"/>
  </r>
  <r>
    <n v="2131"/>
    <x v="215"/>
    <x v="0"/>
    <x v="14"/>
    <n v="19"/>
    <n v="32"/>
    <x v="8"/>
    <n v="4.8"/>
    <n v="7.9"/>
    <n v="6.35"/>
    <n v="7.5"/>
    <n v="8.6999999999999993"/>
    <n v="8.1"/>
    <n v="499"/>
    <n v="1012"/>
    <n v="755.5"/>
    <n v="1.1000000000000001"/>
    <n v="2.4"/>
    <n v="1.75"/>
    <n v="0.73"/>
    <n v="2.5"/>
    <n v="1.615"/>
    <n v="2"/>
    <n v="2"/>
    <n v="2"/>
    <n v="33"/>
    <n v="110"/>
    <n v="71.5"/>
    <n v="4.375"/>
    <n v="3.3333333333333333E-2"/>
    <n v="1.615"/>
    <n v="0"/>
    <n v="0"/>
    <x v="207"/>
    <x v="0"/>
  </r>
  <r>
    <n v="2132"/>
    <x v="216"/>
    <x v="0"/>
    <x v="14"/>
    <n v="19"/>
    <n v="32"/>
    <x v="8"/>
    <n v="4.5999999999999996"/>
    <n v="7.2"/>
    <n v="5.9"/>
    <n v="7.3"/>
    <n v="8.4"/>
    <n v="7.85"/>
    <n v="371"/>
    <n v="840"/>
    <n v="605.5"/>
    <n v="1.2"/>
    <n v="2.8"/>
    <n v="2"/>
    <n v="0.43"/>
    <n v="5.24"/>
    <n v="2.835"/>
    <n v="2"/>
    <n v="40"/>
    <n v="21"/>
    <n v="40"/>
    <n v="140"/>
    <n v="90"/>
    <n v="5"/>
    <n v="0.35000000000000003"/>
    <n v="2.835"/>
    <n v="0"/>
    <n v="0"/>
    <x v="208"/>
    <x v="0"/>
  </r>
  <r>
    <n v="2133"/>
    <x v="217"/>
    <x v="0"/>
    <x v="14"/>
    <n v="19"/>
    <n v="32"/>
    <x v="8"/>
    <n v="3.9"/>
    <n v="7.8"/>
    <n v="5.85"/>
    <n v="7.7"/>
    <n v="8.9"/>
    <n v="8.3000000000000007"/>
    <n v="330"/>
    <n v="644"/>
    <n v="487"/>
    <n v="1.2"/>
    <n v="4.4000000000000004"/>
    <n v="2.8000000000000003"/>
    <n v="0.89"/>
    <n v="1.9"/>
    <n v="1.395"/>
    <n v="2"/>
    <n v="2"/>
    <n v="2"/>
    <n v="23"/>
    <n v="90"/>
    <n v="56.5"/>
    <n v="7.0000000000000009"/>
    <n v="3.3333333333333333E-2"/>
    <n v="1.395"/>
    <n v="0"/>
    <n v="0"/>
    <x v="209"/>
    <x v="0"/>
  </r>
  <r>
    <n v="2134"/>
    <x v="218"/>
    <x v="0"/>
    <x v="14"/>
    <n v="21"/>
    <n v="32"/>
    <x v="6"/>
    <n v="6.4"/>
    <n v="7.7"/>
    <n v="7.0500000000000007"/>
    <n v="7.2"/>
    <n v="8.8000000000000007"/>
    <n v="8"/>
    <n v="294"/>
    <n v="557"/>
    <n v="425.5"/>
    <n v="1.4"/>
    <n v="2"/>
    <n v="1.7"/>
    <n v="0.78"/>
    <n v="1.61"/>
    <n v="1.1950000000000001"/>
    <n v="2"/>
    <n v="2"/>
    <n v="2"/>
    <n v="40"/>
    <n v="90"/>
    <n v="65"/>
    <n v="4.25"/>
    <n v="3.3333333333333333E-2"/>
    <n v="1.1950000000000001"/>
    <n v="0"/>
    <n v="0"/>
    <x v="210"/>
    <x v="0"/>
  </r>
  <r>
    <n v="2135"/>
    <x v="219"/>
    <x v="0"/>
    <x v="14"/>
    <n v="24"/>
    <n v="32"/>
    <x v="4"/>
    <n v="6.5"/>
    <n v="7.4"/>
    <n v="6.95"/>
    <n v="7.2"/>
    <n v="7.7"/>
    <n v="7.45"/>
    <n v="0"/>
    <n v="522"/>
    <n v="261"/>
    <n v="1.2"/>
    <n v="1.8"/>
    <n v="1.5"/>
    <n v="1.55"/>
    <n v="5.86"/>
    <n v="3.7050000000000001"/>
    <n v="2"/>
    <n v="17"/>
    <n v="9.5"/>
    <n v="21"/>
    <n v="70"/>
    <n v="45.5"/>
    <n v="3.75"/>
    <n v="0.15833333333333335"/>
    <n v="3.7050000000000001"/>
    <n v="0"/>
    <n v="0"/>
    <x v="211"/>
    <x v="0"/>
  </r>
  <r>
    <n v="2136"/>
    <x v="220"/>
    <x v="0"/>
    <x v="14"/>
    <n v="19"/>
    <n v="34"/>
    <x v="6"/>
    <n v="5.5"/>
    <n v="7.6"/>
    <n v="6.55"/>
    <n v="7.3"/>
    <n v="8.8000000000000007"/>
    <n v="8.0500000000000007"/>
    <n v="526"/>
    <n v="677"/>
    <n v="601.5"/>
    <n v="3.1"/>
    <n v="3.8"/>
    <n v="3.45"/>
    <n v="0"/>
    <n v="15.85"/>
    <n v="7.9249999999999998"/>
    <n v="12"/>
    <n v="230"/>
    <n v="121"/>
    <n v="920"/>
    <n v="1600"/>
    <n v="1260"/>
    <n v="8.625"/>
    <n v="2.0166666666666666"/>
    <n v="7.9249999999999998"/>
    <n v="0"/>
    <n v="0"/>
    <x v="212"/>
    <x v="0"/>
  </r>
  <r>
    <n v="2137"/>
    <x v="221"/>
    <x v="0"/>
    <x v="14"/>
    <n v="19"/>
    <n v="29"/>
    <x v="21"/>
    <n v="7.5"/>
    <n v="8.4"/>
    <n v="7.95"/>
    <n v="7.5"/>
    <n v="8.6"/>
    <n v="8.0500000000000007"/>
    <n v="218"/>
    <n v="322"/>
    <n v="270"/>
    <n v="1.5"/>
    <n v="2.2000000000000002"/>
    <n v="1.85"/>
    <n v="0"/>
    <n v="2.21"/>
    <n v="1.105"/>
    <n v="2"/>
    <n v="2"/>
    <n v="2"/>
    <n v="94"/>
    <n v="1600"/>
    <n v="847"/>
    <n v="4.625"/>
    <n v="3.3333333333333333E-2"/>
    <n v="1.105"/>
    <n v="0"/>
    <n v="0"/>
    <x v="213"/>
    <x v="0"/>
  </r>
  <r>
    <n v="2138"/>
    <x v="222"/>
    <x v="0"/>
    <x v="14"/>
    <n v="21"/>
    <n v="29"/>
    <x v="7"/>
    <n v="7.5"/>
    <n v="8.1999999999999993"/>
    <n v="7.85"/>
    <n v="7.5"/>
    <n v="8.5"/>
    <n v="8"/>
    <n v="211"/>
    <n v="296"/>
    <n v="253.5"/>
    <n v="1.7"/>
    <n v="2.6"/>
    <n v="2.15"/>
    <n v="0"/>
    <n v="1.91"/>
    <n v="0.95499999999999996"/>
    <n v="2"/>
    <n v="2"/>
    <n v="2"/>
    <n v="90"/>
    <n v="230"/>
    <n v="160"/>
    <n v="5.375"/>
    <n v="3.3333333333333333E-2"/>
    <n v="0.95500000000000007"/>
    <n v="0"/>
    <n v="0"/>
    <x v="214"/>
    <x v="0"/>
  </r>
  <r>
    <n v="2139"/>
    <x v="223"/>
    <x v="0"/>
    <x v="14"/>
    <n v="17"/>
    <n v="29"/>
    <x v="13"/>
    <n v="7.3"/>
    <n v="8.8000000000000007"/>
    <n v="8.0500000000000007"/>
    <n v="7.8"/>
    <n v="8.6"/>
    <n v="8.1999999999999993"/>
    <n v="228"/>
    <n v="293"/>
    <n v="260.5"/>
    <n v="1.5"/>
    <n v="2.7"/>
    <n v="2.1"/>
    <n v="0"/>
    <n v="2.06"/>
    <n v="1.03"/>
    <n v="2"/>
    <n v="2"/>
    <n v="2"/>
    <n v="90"/>
    <n v="1600"/>
    <n v="845"/>
    <n v="5.25"/>
    <n v="3.3333333333333333E-2"/>
    <n v="1.03"/>
    <n v="0"/>
    <n v="0"/>
    <x v="215"/>
    <x v="0"/>
  </r>
  <r>
    <n v="2140"/>
    <x v="224"/>
    <x v="0"/>
    <x v="14"/>
    <n v="6"/>
    <n v="30"/>
    <x v="29"/>
    <n v="6.9"/>
    <n v="8.1"/>
    <n v="7.5"/>
    <n v="7.6"/>
    <n v="8.5"/>
    <n v="8.0500000000000007"/>
    <n v="193"/>
    <n v="278"/>
    <n v="235.5"/>
    <n v="1.2"/>
    <n v="2.5"/>
    <n v="1.85"/>
    <n v="0"/>
    <n v="0.4"/>
    <n v="0.2"/>
    <n v="2"/>
    <n v="2"/>
    <n v="2"/>
    <n v="34"/>
    <n v="210"/>
    <n v="122"/>
    <n v="4.625"/>
    <n v="3.3333333333333333E-2"/>
    <n v="0.2"/>
    <n v="0"/>
    <n v="0"/>
    <x v="216"/>
    <x v="0"/>
  </r>
  <r>
    <n v="2141"/>
    <x v="225"/>
    <x v="0"/>
    <x v="14"/>
    <n v="18"/>
    <n v="29"/>
    <x v="2"/>
    <n v="7.1"/>
    <n v="7.8"/>
    <n v="7.4499999999999993"/>
    <n v="7.5"/>
    <n v="8.3000000000000007"/>
    <n v="7.9"/>
    <n v="160"/>
    <n v="396"/>
    <n v="278"/>
    <n v="2.1"/>
    <n v="2.5"/>
    <n v="2.2999999999999998"/>
    <n v="0"/>
    <n v="2.0299999999999998"/>
    <n v="1.0149999999999999"/>
    <n v="2"/>
    <n v="8"/>
    <n v="5"/>
    <n v="90"/>
    <n v="350"/>
    <n v="220"/>
    <n v="5.75"/>
    <n v="8.3333333333333329E-2"/>
    <n v="1.0149999999999999"/>
    <n v="0"/>
    <n v="0"/>
    <x v="217"/>
    <x v="0"/>
  </r>
  <r>
    <n v="2142"/>
    <x v="226"/>
    <x v="0"/>
    <x v="14"/>
    <n v="20"/>
    <n v="30.2"/>
    <x v="60"/>
    <n v="6.1"/>
    <n v="6.8"/>
    <n v="6.4499999999999993"/>
    <n v="5.6"/>
    <n v="7.8"/>
    <n v="6.6999999999999993"/>
    <n v="390"/>
    <n v="872"/>
    <n v="631"/>
    <n v="2"/>
    <n v="2.9"/>
    <n v="2.4500000000000002"/>
    <n v="0"/>
    <n v="0"/>
    <n v="0"/>
    <n v="2473"/>
    <n v="485853"/>
    <n v="244163"/>
    <n v="7351"/>
    <n v="1175766.4198894999"/>
    <n v="591558.70994474995"/>
    <n v="6.125"/>
    <n v="10"/>
    <n v="0"/>
    <n v="0"/>
    <n v="0"/>
    <x v="31"/>
    <x v="0"/>
  </r>
  <r>
    <n v="3296"/>
    <x v="227"/>
    <x v="0"/>
    <x v="14"/>
    <n v="20"/>
    <n v="30"/>
    <x v="7"/>
    <n v="6.4"/>
    <n v="7.8"/>
    <n v="7.1"/>
    <n v="7.8"/>
    <n v="8.6"/>
    <n v="8.1999999999999993"/>
    <n v="308"/>
    <n v="609"/>
    <n v="458.5"/>
    <n v="1"/>
    <n v="1.9"/>
    <n v="1.45"/>
    <n v="0"/>
    <n v="1.87"/>
    <n v="0.93500000000000005"/>
    <n v="2"/>
    <n v="2"/>
    <n v="2"/>
    <n v="40"/>
    <n v="60"/>
    <n v="50"/>
    <n v="3.625"/>
    <n v="3.3333333333333333E-2"/>
    <n v="0.93500000000000005"/>
    <n v="0"/>
    <n v="0"/>
    <x v="218"/>
    <x v="0"/>
  </r>
  <r>
    <n v="3297"/>
    <x v="228"/>
    <x v="1"/>
    <x v="14"/>
    <n v="22"/>
    <n v="26"/>
    <x v="21"/>
    <n v="4.5999999999999996"/>
    <n v="7"/>
    <n v="5.8"/>
    <n v="7.1"/>
    <n v="8"/>
    <n v="7.55"/>
    <n v="552"/>
    <n v="814"/>
    <n v="683"/>
    <n v="2.4"/>
    <n v="4.8"/>
    <n v="3.5999999999999996"/>
    <n v="0.84"/>
    <n v="2.0299999999999998"/>
    <n v="1.4349999999999998"/>
    <n v="9"/>
    <n v="500"/>
    <n v="254.5"/>
    <n v="7"/>
    <n v="1600"/>
    <n v="803.5"/>
    <n v="9"/>
    <n v="4.2416666666666671"/>
    <n v="1.4349999999999998"/>
    <n v="0"/>
    <n v="0"/>
    <x v="219"/>
    <x v="0"/>
  </r>
  <r>
    <n v="3298"/>
    <x v="229"/>
    <x v="1"/>
    <x v="14"/>
    <n v="24"/>
    <n v="24"/>
    <x v="21"/>
    <n v="7"/>
    <n v="8.1999999999999993"/>
    <n v="7.6"/>
    <n v="7.5"/>
    <n v="7.9"/>
    <n v="7.7"/>
    <n v="280"/>
    <n v="522"/>
    <n v="401"/>
    <n v="2"/>
    <n v="3"/>
    <n v="2.5"/>
    <n v="0"/>
    <n v="2.34"/>
    <n v="1.17"/>
    <n v="4"/>
    <n v="12"/>
    <n v="8"/>
    <n v="34"/>
    <n v="80"/>
    <n v="57"/>
    <n v="6.25"/>
    <n v="0.13333333333333333"/>
    <n v="1.17"/>
    <n v="0"/>
    <n v="0"/>
    <x v="220"/>
    <x v="0"/>
  </r>
  <r>
    <n v="3299"/>
    <x v="230"/>
    <x v="1"/>
    <x v="14"/>
    <n v="18"/>
    <n v="23"/>
    <x v="61"/>
    <n v="6.9"/>
    <n v="7.9"/>
    <n v="7.4"/>
    <n v="7.1"/>
    <n v="8.6999999999999993"/>
    <n v="7.8999999999999995"/>
    <n v="360"/>
    <n v="634"/>
    <n v="497"/>
    <n v="3.1"/>
    <n v="5.4"/>
    <n v="4.25"/>
    <n v="0.3"/>
    <n v="1.8"/>
    <n v="1.05"/>
    <n v="2"/>
    <n v="110"/>
    <n v="56"/>
    <n v="46"/>
    <n v="920"/>
    <n v="483"/>
    <n v="10"/>
    <n v="0.93333333333333335"/>
    <n v="1.05"/>
    <n v="0"/>
    <n v="0"/>
    <x v="221"/>
    <x v="0"/>
  </r>
  <r>
    <n v="3300"/>
    <x v="231"/>
    <x v="1"/>
    <x v="14"/>
    <n v="19"/>
    <n v="24"/>
    <x v="62"/>
    <n v="3.7"/>
    <n v="7.8"/>
    <n v="5.75"/>
    <n v="6.5"/>
    <n v="8.1999999999999993"/>
    <n v="7.35"/>
    <n v="320"/>
    <n v="765"/>
    <n v="542.5"/>
    <n v="3.2"/>
    <n v="5"/>
    <n v="4.0999999999999996"/>
    <n v="0.3"/>
    <n v="11"/>
    <n v="5.65"/>
    <n v="10"/>
    <n v="220"/>
    <n v="115"/>
    <n v="63"/>
    <n v="1600"/>
    <n v="831.5"/>
    <n v="10"/>
    <n v="1.9166666666666667"/>
    <n v="5.65"/>
    <n v="0"/>
    <n v="0"/>
    <x v="222"/>
    <x v="0"/>
  </r>
  <r>
    <n v="3301"/>
    <x v="232"/>
    <x v="1"/>
    <x v="14"/>
    <n v="16"/>
    <n v="24"/>
    <x v="63"/>
    <n v="4.0999999999999996"/>
    <n v="7.7"/>
    <n v="5.9"/>
    <n v="7.4"/>
    <n v="8.9"/>
    <n v="8.15"/>
    <n v="350"/>
    <n v="1384"/>
    <n v="867"/>
    <n v="1.9"/>
    <n v="5.8"/>
    <n v="3.8499999999999996"/>
    <n v="0.3"/>
    <n v="3.4"/>
    <n v="1.8499999999999999"/>
    <n v="2"/>
    <n v="150"/>
    <n v="76"/>
    <n v="46"/>
    <n v="1600"/>
    <n v="823"/>
    <n v="9.625"/>
    <n v="1.2666666666666668"/>
    <n v="1.85"/>
    <n v="0"/>
    <n v="0"/>
    <x v="223"/>
    <x v="0"/>
  </r>
  <r>
    <n v="3302"/>
    <x v="233"/>
    <x v="1"/>
    <x v="14"/>
    <n v="19"/>
    <n v="31.5"/>
    <x v="64"/>
    <n v="2.6"/>
    <n v="7.7"/>
    <n v="5.15"/>
    <n v="7.6"/>
    <n v="8.5"/>
    <n v="8.0500000000000007"/>
    <n v="8"/>
    <n v="1108"/>
    <n v="558"/>
    <n v="1.4"/>
    <n v="8"/>
    <n v="4.7"/>
    <n v="0.95"/>
    <n v="6.37"/>
    <n v="3.66"/>
    <n v="2"/>
    <n v="2"/>
    <n v="2"/>
    <n v="50"/>
    <n v="500"/>
    <n v="275"/>
    <n v="10"/>
    <n v="3.3333333333333333E-2"/>
    <n v="3.66"/>
    <n v="0"/>
    <n v="0"/>
    <x v="224"/>
    <x v="0"/>
  </r>
  <r>
    <n v="3303"/>
    <x v="234"/>
    <x v="1"/>
    <x v="14"/>
    <n v="22.6"/>
    <n v="33"/>
    <x v="65"/>
    <n v="6.1"/>
    <n v="7.3"/>
    <n v="6.6999999999999993"/>
    <n v="7.2"/>
    <n v="7.7"/>
    <n v="7.45"/>
    <n v="10"/>
    <n v="508"/>
    <n v="259"/>
    <n v="1.3"/>
    <n v="2.2000000000000002"/>
    <n v="1.75"/>
    <n v="1.41"/>
    <n v="6.21"/>
    <n v="3.81"/>
    <n v="2"/>
    <n v="11"/>
    <n v="6.5"/>
    <n v="21"/>
    <n v="50"/>
    <n v="35.5"/>
    <n v="4.375"/>
    <n v="0.10833333333333334"/>
    <n v="3.81"/>
    <n v="0"/>
    <n v="0"/>
    <x v="225"/>
    <x v="0"/>
  </r>
  <r>
    <n v="3304"/>
    <x v="235"/>
    <x v="1"/>
    <x v="14"/>
    <n v="19"/>
    <n v="28"/>
    <x v="2"/>
    <n v="6.4"/>
    <n v="8.3000000000000007"/>
    <n v="7.3500000000000005"/>
    <n v="7.4"/>
    <n v="7.7"/>
    <n v="7.5500000000000007"/>
    <n v="270"/>
    <n v="516"/>
    <n v="393"/>
    <n v="1.2"/>
    <n v="1.6"/>
    <n v="1.4"/>
    <n v="0.08"/>
    <n v="2.02"/>
    <n v="1.05"/>
    <n v="2"/>
    <n v="2"/>
    <n v="2"/>
    <n v="8"/>
    <n v="26"/>
    <n v="17"/>
    <n v="3.5"/>
    <n v="3.3333333333333333E-2"/>
    <n v="1.05"/>
    <n v="0"/>
    <n v="0"/>
    <x v="226"/>
    <x v="0"/>
  </r>
  <r>
    <n v="3830"/>
    <x v="236"/>
    <x v="1"/>
    <x v="14"/>
    <n v="18"/>
    <n v="22.1"/>
    <x v="66"/>
    <n v="6.2"/>
    <n v="7.6"/>
    <n v="6.9"/>
    <n v="7.1"/>
    <n v="7.8"/>
    <n v="7.4499999999999993"/>
    <n v="382"/>
    <n v="1340"/>
    <n v="861"/>
    <n v="2.8"/>
    <n v="10"/>
    <n v="6.4"/>
    <n v="0.34"/>
    <n v="4.8"/>
    <n v="2.57"/>
    <n v="2"/>
    <n v="150"/>
    <n v="76"/>
    <n v="41"/>
    <n v="710"/>
    <n v="375.5"/>
    <n v="10"/>
    <n v="1.2666666666666668"/>
    <n v="2.5700000000000003"/>
    <n v="0"/>
    <n v="0"/>
    <x v="227"/>
    <x v="0"/>
  </r>
  <r>
    <n v="3831"/>
    <x v="237"/>
    <x v="1"/>
    <x v="14"/>
    <n v="19"/>
    <n v="22.6"/>
    <x v="67"/>
    <n v="6.3"/>
    <n v="7.5"/>
    <n v="6.9"/>
    <n v="7.2"/>
    <n v="8.1999999999999993"/>
    <n v="7.6999999999999993"/>
    <n v="270"/>
    <n v="834"/>
    <n v="552"/>
    <n v="2"/>
    <n v="3.9"/>
    <n v="2.95"/>
    <n v="0.34"/>
    <n v="1.8"/>
    <n v="1.07"/>
    <n v="2"/>
    <n v="120"/>
    <n v="61"/>
    <n v="40"/>
    <n v="430"/>
    <n v="235"/>
    <n v="7.375"/>
    <n v="1.0166666666666666"/>
    <n v="1.07"/>
    <n v="0"/>
    <n v="0"/>
    <x v="228"/>
    <x v="0"/>
  </r>
  <r>
    <n v="3849"/>
    <x v="238"/>
    <x v="1"/>
    <x v="14"/>
    <n v="20"/>
    <n v="31"/>
    <x v="8"/>
    <n v="6.3"/>
    <n v="7.6"/>
    <n v="6.9499999999999993"/>
    <n v="7.7"/>
    <n v="8.6999999999999993"/>
    <n v="8.1999999999999993"/>
    <n v="270"/>
    <n v="580"/>
    <n v="425"/>
    <n v="0.8"/>
    <n v="210"/>
    <n v="105.4"/>
    <n v="0"/>
    <n v="1.67"/>
    <n v="0.83499999999999996"/>
    <n v="2"/>
    <n v="2"/>
    <n v="2"/>
    <n v="33"/>
    <n v="110"/>
    <n v="71.5"/>
    <n v="10"/>
    <n v="3.3333333333333333E-2"/>
    <n v="0.83499999999999996"/>
    <n v="0"/>
    <n v="0"/>
    <x v="229"/>
    <x v="0"/>
  </r>
  <r>
    <n v="3850"/>
    <x v="239"/>
    <x v="1"/>
    <x v="14"/>
    <n v="22"/>
    <n v="31.5"/>
    <x v="68"/>
    <n v="4.7"/>
    <n v="7.5"/>
    <n v="6.1"/>
    <n v="7.5"/>
    <n v="8.6999999999999993"/>
    <n v="8.1"/>
    <n v="373"/>
    <n v="660"/>
    <n v="516.5"/>
    <n v="1.2"/>
    <n v="2.8"/>
    <n v="2"/>
    <n v="0.63"/>
    <n v="1.66"/>
    <n v="1.145"/>
    <n v="2"/>
    <n v="2"/>
    <n v="2"/>
    <n v="50"/>
    <n v="90"/>
    <n v="70"/>
    <n v="5"/>
    <n v="3.3333333333333333E-2"/>
    <n v="1.145"/>
    <n v="0"/>
    <n v="0"/>
    <x v="230"/>
    <x v="0"/>
  </r>
  <r>
    <n v="1425"/>
    <x v="240"/>
    <x v="0"/>
    <x v="15"/>
    <n v="20.100000000000001"/>
    <n v="22.6"/>
    <x v="69"/>
    <n v="6.3"/>
    <n v="6.9"/>
    <n v="6.6"/>
    <n v="7.5"/>
    <n v="7.6"/>
    <n v="7.55"/>
    <n v="265"/>
    <n v="309"/>
    <n v="287"/>
    <n v="2"/>
    <n v="3.4"/>
    <n v="2.7"/>
    <n v="0"/>
    <n v="0"/>
    <n v="0"/>
    <n v="2473"/>
    <n v="485853"/>
    <n v="244163"/>
    <n v="250"/>
    <n v="420"/>
    <n v="335"/>
    <n v="6.75"/>
    <n v="10"/>
    <n v="0"/>
    <n v="0"/>
    <n v="0"/>
    <x v="231"/>
    <x v="0"/>
  </r>
  <r>
    <n v="1426"/>
    <x v="241"/>
    <x v="0"/>
    <x v="15"/>
    <n v="20.2"/>
    <n v="24.3"/>
    <x v="70"/>
    <n v="6.4"/>
    <n v="6.6"/>
    <n v="6.5"/>
    <n v="7"/>
    <n v="7.1"/>
    <n v="7.05"/>
    <n v="310"/>
    <n v="370"/>
    <n v="340"/>
    <n v="2.1"/>
    <n v="3.1"/>
    <n v="2.6"/>
    <n v="0"/>
    <n v="0"/>
    <n v="0"/>
    <n v="2473"/>
    <n v="485853"/>
    <n v="244163"/>
    <n v="100"/>
    <n v="200"/>
    <n v="150"/>
    <n v="6.5"/>
    <n v="10"/>
    <n v="0"/>
    <n v="0"/>
    <n v="0"/>
    <x v="232"/>
    <x v="0"/>
  </r>
  <r>
    <n v="1629"/>
    <x v="242"/>
    <x v="0"/>
    <x v="15"/>
    <n v="20.3"/>
    <n v="22.3"/>
    <x v="71"/>
    <n v="6.2"/>
    <n v="6.7"/>
    <n v="6.45"/>
    <n v="6.9"/>
    <n v="7.2"/>
    <n v="7.0500000000000007"/>
    <n v="260"/>
    <n v="294"/>
    <n v="277"/>
    <n v="1.1000000000000001"/>
    <n v="1.3"/>
    <n v="1.2000000000000002"/>
    <n v="0"/>
    <n v="0"/>
    <n v="0"/>
    <n v="2473"/>
    <n v="485853"/>
    <n v="244163"/>
    <n v="130"/>
    <n v="300"/>
    <n v="215"/>
    <n v="3.0000000000000004"/>
    <n v="10"/>
    <n v="0"/>
    <n v="0"/>
    <n v="0"/>
    <x v="233"/>
    <x v="0"/>
  </r>
  <r>
    <n v="1630"/>
    <x v="243"/>
    <x v="0"/>
    <x v="15"/>
    <n v="21"/>
    <n v="23.5"/>
    <x v="70"/>
    <n v="6"/>
    <n v="6.5"/>
    <n v="6.25"/>
    <n v="6.8"/>
    <n v="7.1"/>
    <n v="6.9499999999999993"/>
    <n v="270"/>
    <n v="352"/>
    <n v="311"/>
    <n v="1.3"/>
    <n v="1.7"/>
    <n v="1.5"/>
    <n v="0"/>
    <n v="0"/>
    <n v="0"/>
    <n v="2473"/>
    <n v="485853"/>
    <n v="244163"/>
    <n v="140"/>
    <n v="260"/>
    <n v="200"/>
    <n v="3.75"/>
    <n v="10"/>
    <n v="0"/>
    <n v="0"/>
    <n v="0"/>
    <x v="234"/>
    <x v="0"/>
  </r>
  <r>
    <n v="2837"/>
    <x v="244"/>
    <x v="0"/>
    <x v="15"/>
    <n v="21"/>
    <n v="23"/>
    <x v="72"/>
    <n v="5"/>
    <n v="7.9"/>
    <n v="6.45"/>
    <n v="3.1"/>
    <n v="9"/>
    <n v="6.05"/>
    <n v="2"/>
    <n v="246"/>
    <n v="124"/>
    <n v="1"/>
    <n v="2.6"/>
    <n v="1.8"/>
    <n v="0"/>
    <n v="0"/>
    <n v="0"/>
    <n v="2473"/>
    <n v="485853"/>
    <n v="244163"/>
    <n v="240"/>
    <n v="520"/>
    <n v="380"/>
    <n v="4.5"/>
    <n v="10"/>
    <n v="0"/>
    <n v="10"/>
    <n v="0"/>
    <x v="235"/>
    <x v="0"/>
  </r>
  <r>
    <n v="2839"/>
    <x v="245"/>
    <x v="1"/>
    <x v="15"/>
    <n v="21.2"/>
    <n v="23.6"/>
    <x v="73"/>
    <n v="7.3"/>
    <n v="8.4"/>
    <n v="7.85"/>
    <n v="2.2000000000000002"/>
    <n v="7"/>
    <n v="4.5999999999999996"/>
    <n v="200"/>
    <n v="296"/>
    <n v="248"/>
    <n v="1.4"/>
    <n v="1.8"/>
    <n v="1.6"/>
    <n v="0"/>
    <n v="0"/>
    <n v="0"/>
    <n v="2473"/>
    <n v="485853"/>
    <n v="244163"/>
    <n v="119"/>
    <n v="170"/>
    <n v="144.5"/>
    <n v="4"/>
    <n v="10"/>
    <n v="0"/>
    <n v="10"/>
    <n v="0"/>
    <x v="165"/>
    <x v="0"/>
  </r>
  <r>
    <n v="2840"/>
    <x v="246"/>
    <x v="1"/>
    <x v="15"/>
    <n v="21.2"/>
    <n v="23.9"/>
    <x v="74"/>
    <n v="6.9"/>
    <n v="8.1999999999999993"/>
    <n v="7.55"/>
    <n v="7"/>
    <n v="7.4"/>
    <n v="7.2"/>
    <n v="196"/>
    <n v="290"/>
    <n v="243"/>
    <n v="1"/>
    <n v="1.7"/>
    <n v="1.35"/>
    <n v="0"/>
    <n v="0"/>
    <n v="0"/>
    <n v="2473"/>
    <n v="485853"/>
    <n v="244163"/>
    <n v="116"/>
    <n v="130"/>
    <n v="123"/>
    <n v="3.375"/>
    <n v="10"/>
    <n v="0"/>
    <n v="0"/>
    <n v="0"/>
    <x v="236"/>
    <x v="0"/>
  </r>
  <r>
    <n v="2841"/>
    <x v="247"/>
    <x v="1"/>
    <x v="15"/>
    <n v="22"/>
    <n v="24"/>
    <x v="13"/>
    <n v="6.3"/>
    <n v="7.1"/>
    <n v="6.6999999999999993"/>
    <n v="7.1"/>
    <n v="7.2"/>
    <n v="7.15"/>
    <n v="201"/>
    <n v="425"/>
    <n v="313"/>
    <n v="1.8"/>
    <n v="3"/>
    <n v="2.4"/>
    <n v="0"/>
    <n v="0"/>
    <n v="0"/>
    <n v="2473"/>
    <n v="485853"/>
    <n v="244163"/>
    <n v="135"/>
    <n v="300"/>
    <n v="217.5"/>
    <n v="6"/>
    <n v="10"/>
    <n v="0"/>
    <n v="0"/>
    <n v="0"/>
    <x v="237"/>
    <x v="0"/>
  </r>
  <r>
    <n v="2842"/>
    <x v="248"/>
    <x v="1"/>
    <x v="15"/>
    <n v="21.3"/>
    <n v="24.1"/>
    <x v="75"/>
    <n v="6.4"/>
    <n v="6.9"/>
    <n v="6.65"/>
    <n v="6.9"/>
    <n v="7.1"/>
    <n v="7"/>
    <n v="320"/>
    <n v="480"/>
    <n v="400"/>
    <n v="1.6"/>
    <n v="2.6"/>
    <n v="2.1"/>
    <n v="0"/>
    <n v="0"/>
    <n v="0"/>
    <n v="2473"/>
    <n v="485853"/>
    <n v="244163"/>
    <n v="125"/>
    <n v="145"/>
    <n v="135"/>
    <n v="5.25"/>
    <n v="10"/>
    <n v="0"/>
    <n v="0"/>
    <n v="0"/>
    <x v="238"/>
    <x v="0"/>
  </r>
  <r>
    <n v="2843"/>
    <x v="249"/>
    <x v="1"/>
    <x v="15"/>
    <n v="21.4"/>
    <n v="22.6"/>
    <x v="72"/>
    <n v="6.1"/>
    <n v="7.5"/>
    <n v="6.8"/>
    <n v="6.8"/>
    <n v="7.1"/>
    <n v="6.9499999999999993"/>
    <n v="350"/>
    <n v="521"/>
    <n v="435.5"/>
    <n v="1.6"/>
    <n v="2.1"/>
    <n v="1.85"/>
    <n v="0"/>
    <n v="0"/>
    <n v="0"/>
    <n v="2473"/>
    <n v="485853"/>
    <n v="244163"/>
    <n v="45"/>
    <n v="129"/>
    <n v="87"/>
    <n v="4.625"/>
    <n v="10"/>
    <n v="0"/>
    <n v="0"/>
    <n v="0"/>
    <x v="239"/>
    <x v="0"/>
  </r>
  <r>
    <n v="2844"/>
    <x v="250"/>
    <x v="1"/>
    <x v="15"/>
    <n v="20.399999999999999"/>
    <n v="22.6"/>
    <x v="62"/>
    <n v="6"/>
    <n v="6.4"/>
    <n v="6.2"/>
    <n v="6.7"/>
    <n v="7.1"/>
    <n v="6.9"/>
    <n v="50"/>
    <n v="430"/>
    <n v="240"/>
    <n v="1.9"/>
    <n v="130"/>
    <n v="65.95"/>
    <n v="0"/>
    <n v="0"/>
    <n v="0"/>
    <n v="2473"/>
    <n v="485853"/>
    <n v="244163"/>
    <n v="69"/>
    <n v="98"/>
    <n v="83.5"/>
    <n v="10"/>
    <n v="10"/>
    <n v="0"/>
    <n v="0"/>
    <n v="0"/>
    <x v="165"/>
    <x v="0"/>
  </r>
  <r>
    <n v="2845"/>
    <x v="251"/>
    <x v="1"/>
    <x v="15"/>
    <n v="20.3"/>
    <n v="22.5"/>
    <x v="76"/>
    <n v="5.7"/>
    <n v="6"/>
    <n v="5.85"/>
    <n v="6.7"/>
    <n v="7.1"/>
    <n v="6.9"/>
    <n v="200"/>
    <n v="230"/>
    <n v="215"/>
    <n v="1"/>
    <n v="1"/>
    <n v="1"/>
    <n v="0"/>
    <n v="0"/>
    <n v="0"/>
    <n v="2473"/>
    <n v="485853"/>
    <n v="244163"/>
    <n v="30"/>
    <n v="35"/>
    <n v="32.5"/>
    <n v="2.5"/>
    <n v="10"/>
    <n v="0"/>
    <n v="0"/>
    <n v="0"/>
    <x v="240"/>
    <x v="0"/>
  </r>
  <r>
    <n v="2846"/>
    <x v="252"/>
    <x v="1"/>
    <x v="15"/>
    <n v="21"/>
    <n v="23.2"/>
    <x v="77"/>
    <n v="5.7"/>
    <n v="5.9"/>
    <n v="5.8000000000000007"/>
    <n v="6.9"/>
    <n v="7.2"/>
    <n v="7.0500000000000007"/>
    <n v="290"/>
    <n v="380"/>
    <n v="335"/>
    <n v="1.2"/>
    <n v="2.1"/>
    <n v="1.65"/>
    <n v="0"/>
    <n v="0"/>
    <n v="0"/>
    <n v="2473"/>
    <n v="485853"/>
    <n v="244163"/>
    <n v="35"/>
    <n v="140"/>
    <n v="87.5"/>
    <n v="4.125"/>
    <n v="10"/>
    <n v="0"/>
    <n v="0"/>
    <n v="0"/>
    <x v="241"/>
    <x v="0"/>
  </r>
  <r>
    <n v="2847"/>
    <x v="253"/>
    <x v="1"/>
    <x v="15"/>
    <n v="21"/>
    <n v="23.1"/>
    <x v="78"/>
    <n v="6"/>
    <n v="6.9"/>
    <n v="6.45"/>
    <n v="7"/>
    <n v="7.3"/>
    <n v="7.15"/>
    <n v="120"/>
    <n v="130"/>
    <n v="125"/>
    <n v="1.1000000000000001"/>
    <n v="1.3"/>
    <n v="1.2000000000000002"/>
    <n v="0"/>
    <n v="0"/>
    <n v="0"/>
    <n v="2473"/>
    <n v="485853"/>
    <n v="244163"/>
    <n v="40"/>
    <n v="120"/>
    <n v="80"/>
    <n v="3.0000000000000004"/>
    <n v="10"/>
    <n v="0"/>
    <n v="0"/>
    <n v="0"/>
    <x v="233"/>
    <x v="0"/>
  </r>
  <r>
    <n v="2848"/>
    <x v="254"/>
    <x v="1"/>
    <x v="15"/>
    <n v="21.1"/>
    <n v="24"/>
    <x v="79"/>
    <n v="6"/>
    <n v="6.3"/>
    <n v="6.15"/>
    <n v="7"/>
    <n v="7.3"/>
    <n v="7.15"/>
    <n v="110"/>
    <n v="820"/>
    <n v="465"/>
    <n v="1.2"/>
    <n v="2.1"/>
    <n v="1.65"/>
    <n v="0"/>
    <n v="0"/>
    <n v="0"/>
    <n v="2473"/>
    <n v="485853"/>
    <n v="244163"/>
    <n v="35"/>
    <n v="157"/>
    <n v="96"/>
    <n v="4.125"/>
    <n v="10"/>
    <n v="0"/>
    <n v="0"/>
    <n v="0"/>
    <x v="241"/>
    <x v="0"/>
  </r>
  <r>
    <n v="2849"/>
    <x v="255"/>
    <x v="1"/>
    <x v="15"/>
    <n v="21.5"/>
    <n v="24"/>
    <x v="80"/>
    <n v="5.8"/>
    <n v="6.4"/>
    <n v="6.1"/>
    <n v="6.3"/>
    <n v="7.2"/>
    <n v="6.75"/>
    <n v="7"/>
    <n v="726"/>
    <n v="366.5"/>
    <n v="1.2"/>
    <n v="1.7"/>
    <n v="1.45"/>
    <n v="0"/>
    <n v="0"/>
    <n v="0"/>
    <n v="2473"/>
    <n v="485853"/>
    <n v="244163"/>
    <n v="40"/>
    <n v="125"/>
    <n v="82.5"/>
    <n v="3.625"/>
    <n v="10"/>
    <n v="0"/>
    <n v="0"/>
    <n v="0"/>
    <x v="242"/>
    <x v="0"/>
  </r>
  <r>
    <n v="2850"/>
    <x v="256"/>
    <x v="1"/>
    <x v="15"/>
    <n v="20.9"/>
    <n v="23.7"/>
    <x v="81"/>
    <n v="5"/>
    <n v="5.6"/>
    <n v="5.3"/>
    <n v="6.9"/>
    <n v="7.3"/>
    <n v="7.1"/>
    <n v="430"/>
    <n v="575"/>
    <n v="502.5"/>
    <n v="1.2"/>
    <n v="1.6"/>
    <n v="1.4"/>
    <n v="0"/>
    <n v="76"/>
    <n v="38"/>
    <n v="2473"/>
    <n v="485853"/>
    <n v="244163"/>
    <n v="45"/>
    <n v="76"/>
    <n v="60.5"/>
    <n v="3.5"/>
    <n v="10"/>
    <n v="10"/>
    <n v="0"/>
    <n v="0"/>
    <x v="243"/>
    <x v="0"/>
  </r>
  <r>
    <n v="2851"/>
    <x v="257"/>
    <x v="1"/>
    <x v="15"/>
    <n v="20.9"/>
    <n v="22.4"/>
    <x v="82"/>
    <n v="6.1"/>
    <n v="6.4"/>
    <n v="6.25"/>
    <n v="6.1"/>
    <n v="7"/>
    <n v="6.55"/>
    <n v="450"/>
    <n v="732"/>
    <n v="591"/>
    <n v="1"/>
    <n v="2.6"/>
    <n v="1.8"/>
    <n v="0"/>
    <n v="0"/>
    <n v="0"/>
    <n v="2473"/>
    <n v="485853"/>
    <n v="244163"/>
    <n v="40"/>
    <n v="120"/>
    <n v="80"/>
    <n v="4.5"/>
    <n v="10"/>
    <n v="0"/>
    <n v="0"/>
    <n v="0"/>
    <x v="244"/>
    <x v="0"/>
  </r>
  <r>
    <n v="1347"/>
    <x v="258"/>
    <x v="0"/>
    <x v="16"/>
    <n v="16"/>
    <n v="25"/>
    <x v="61"/>
    <n v="5"/>
    <n v="6.8"/>
    <n v="5.9"/>
    <n v="6.9"/>
    <n v="7.7"/>
    <n v="7.3000000000000007"/>
    <n v="8"/>
    <n v="177"/>
    <n v="92.5"/>
    <n v="3.8"/>
    <n v="6.5"/>
    <n v="5.15"/>
    <n v="0.35"/>
    <n v="1.31"/>
    <n v="0.83000000000000007"/>
    <n v="1200"/>
    <n v="3200"/>
    <n v="2200"/>
    <n v="2600"/>
    <n v="5000"/>
    <n v="3800"/>
    <n v="10"/>
    <n v="10"/>
    <n v="0.83000000000000007"/>
    <n v="0"/>
    <n v="0"/>
    <x v="245"/>
    <x v="0"/>
  </r>
  <r>
    <n v="1348"/>
    <x v="259"/>
    <x v="0"/>
    <x v="16"/>
    <n v="13"/>
    <n v="27"/>
    <x v="63"/>
    <n v="6"/>
    <n v="8.6"/>
    <n v="7.3"/>
    <n v="6.9"/>
    <n v="7.6"/>
    <n v="7.25"/>
    <n v="132"/>
    <n v="198"/>
    <n v="165"/>
    <n v="2.5"/>
    <n v="8"/>
    <n v="5.25"/>
    <n v="0.22"/>
    <n v="1.08"/>
    <n v="0.65"/>
    <n v="610"/>
    <n v="2200"/>
    <n v="1405"/>
    <n v="2200"/>
    <n v="3500"/>
    <n v="2850"/>
    <n v="10"/>
    <n v="10"/>
    <n v="0.65"/>
    <n v="0"/>
    <n v="0"/>
    <x v="246"/>
    <x v="0"/>
  </r>
  <r>
    <n v="1459"/>
    <x v="260"/>
    <x v="0"/>
    <x v="16"/>
    <n v="15"/>
    <n v="23"/>
    <x v="83"/>
    <n v="6.4"/>
    <n v="7.3"/>
    <n v="6.85"/>
    <n v="6.9"/>
    <n v="7.5"/>
    <n v="7.2"/>
    <n v="38"/>
    <n v="59"/>
    <n v="48.5"/>
    <n v="1.5"/>
    <n v="2.5"/>
    <n v="2"/>
    <n v="0.02"/>
    <n v="0.44"/>
    <n v="0.23"/>
    <n v="8"/>
    <n v="31"/>
    <n v="19.5"/>
    <n v="24"/>
    <n v="70"/>
    <n v="47"/>
    <n v="5"/>
    <n v="0.32500000000000001"/>
    <n v="0.22999999999999998"/>
    <n v="0"/>
    <n v="0"/>
    <x v="247"/>
    <x v="0"/>
  </r>
  <r>
    <n v="3346"/>
    <x v="261"/>
    <x v="0"/>
    <x v="16"/>
    <n v="16"/>
    <n v="24"/>
    <x v="63"/>
    <n v="3.5"/>
    <n v="6.6"/>
    <n v="5.05"/>
    <n v="6.8"/>
    <n v="8.4"/>
    <n v="7.6"/>
    <n v="83"/>
    <n v="247"/>
    <n v="165"/>
    <n v="4.2"/>
    <n v="11"/>
    <n v="7.6"/>
    <n v="0.25"/>
    <n v="3.5"/>
    <n v="1.875"/>
    <n v="1400"/>
    <n v="3600"/>
    <n v="2500"/>
    <n v="3300"/>
    <n v="5800"/>
    <n v="4550"/>
    <n v="10"/>
    <n v="10"/>
    <n v="1.875"/>
    <n v="0"/>
    <n v="0"/>
    <x v="243"/>
    <x v="0"/>
  </r>
  <r>
    <n v="3347"/>
    <x v="262"/>
    <x v="0"/>
    <x v="16"/>
    <n v="12"/>
    <n v="25"/>
    <x v="25"/>
    <n v="4.4000000000000004"/>
    <n v="6.8"/>
    <n v="5.6"/>
    <n v="7.1"/>
    <n v="8.3000000000000007"/>
    <n v="7.7"/>
    <n v="75"/>
    <n v="174"/>
    <n v="124.5"/>
    <n v="3.5"/>
    <n v="6.2"/>
    <n v="4.8499999999999996"/>
    <n v="0.3"/>
    <n v="1.47"/>
    <n v="0.88500000000000001"/>
    <n v="1100"/>
    <n v="3000"/>
    <n v="2050"/>
    <n v="2400"/>
    <n v="4800"/>
    <n v="3600"/>
    <n v="10"/>
    <n v="10"/>
    <n v="0.88500000000000001"/>
    <n v="0"/>
    <n v="0"/>
    <x v="248"/>
    <x v="0"/>
  </r>
  <r>
    <n v="3348"/>
    <x v="263"/>
    <x v="0"/>
    <x v="16"/>
    <n v="16"/>
    <n v="25"/>
    <x v="61"/>
    <n v="5.6"/>
    <n v="6.8"/>
    <n v="6.1999999999999993"/>
    <n v="6.9"/>
    <n v="8"/>
    <n v="7.45"/>
    <n v="74"/>
    <n v="180"/>
    <n v="127"/>
    <n v="3.2"/>
    <n v="6.6"/>
    <n v="4.9000000000000004"/>
    <n v="0.11"/>
    <n v="1.47"/>
    <n v="0.79"/>
    <n v="1100"/>
    <n v="2900"/>
    <n v="2000"/>
    <n v="2300"/>
    <n v="4900"/>
    <n v="3600"/>
    <n v="10"/>
    <n v="10"/>
    <n v="0.79"/>
    <n v="0"/>
    <n v="0"/>
    <x v="249"/>
    <x v="0"/>
  </r>
  <r>
    <n v="3349"/>
    <x v="264"/>
    <x v="0"/>
    <x v="16"/>
    <n v="15"/>
    <n v="28"/>
    <x v="62"/>
    <n v="0.3"/>
    <n v="7.6"/>
    <n v="3.9499999999999997"/>
    <n v="6.7"/>
    <n v="7.5"/>
    <n v="7.1"/>
    <n v="48"/>
    <n v="94"/>
    <n v="71"/>
    <n v="1.5"/>
    <n v="2.4"/>
    <n v="1.95"/>
    <n v="0.28000000000000003"/>
    <n v="0.42"/>
    <n v="0.35"/>
    <n v="6"/>
    <n v="38"/>
    <n v="22"/>
    <n v="14"/>
    <n v="79"/>
    <n v="46.5"/>
    <n v="4.875"/>
    <n v="0.3666666666666667"/>
    <n v="0.35"/>
    <n v="0"/>
    <n v="0.125"/>
    <x v="250"/>
    <x v="0"/>
  </r>
  <r>
    <n v="3723"/>
    <x v="265"/>
    <x v="0"/>
    <x v="17"/>
    <n v="22"/>
    <n v="23"/>
    <x v="84"/>
    <n v="7.7"/>
    <n v="8.1"/>
    <n v="7.9"/>
    <n v="7.2"/>
    <n v="7.5"/>
    <n v="7.35"/>
    <n v="114"/>
    <n v="151"/>
    <n v="132.5"/>
    <n v="0.9"/>
    <n v="1.6"/>
    <n v="1.25"/>
    <n v="0.04"/>
    <n v="0.04"/>
    <n v="0.04"/>
    <n v="2473"/>
    <n v="485853"/>
    <n v="244163"/>
    <n v="7351"/>
    <n v="1175766.4198894999"/>
    <n v="591558.70994474995"/>
    <n v="3.125"/>
    <n v="10"/>
    <n v="0.04"/>
    <n v="0"/>
    <n v="0"/>
    <x v="251"/>
    <x v="0"/>
  </r>
  <r>
    <n v="3722"/>
    <x v="266"/>
    <x v="1"/>
    <x v="17"/>
    <n v="18"/>
    <n v="26.5"/>
    <x v="70"/>
    <n v="4.4000000000000004"/>
    <n v="6.2"/>
    <n v="5.3000000000000007"/>
    <n v="7.2"/>
    <n v="7.4"/>
    <n v="7.3000000000000007"/>
    <n v="200"/>
    <n v="271"/>
    <n v="235.5"/>
    <n v="0.9"/>
    <n v="1.8"/>
    <n v="1.35"/>
    <n v="0.06"/>
    <n v="0.08"/>
    <n v="7.0000000000000007E-2"/>
    <n v="2473"/>
    <n v="485853"/>
    <n v="244163"/>
    <n v="7351"/>
    <n v="1175766.4198894999"/>
    <n v="591558.70994474995"/>
    <n v="3.375"/>
    <n v="10"/>
    <n v="7.0000000000000007E-2"/>
    <n v="0"/>
    <n v="0"/>
    <x v="252"/>
    <x v="0"/>
  </r>
  <r>
    <n v="3755"/>
    <x v="267"/>
    <x v="1"/>
    <x v="17"/>
    <n v="20"/>
    <n v="25"/>
    <x v="84"/>
    <n v="3.5"/>
    <n v="4.3"/>
    <n v="3.9"/>
    <n v="7.1"/>
    <n v="7.3"/>
    <n v="7.1999999999999993"/>
    <n v="117"/>
    <n v="118"/>
    <n v="117.5"/>
    <n v="1.8"/>
    <n v="1.9"/>
    <n v="1.85"/>
    <n v="0.04"/>
    <n v="0.04"/>
    <n v="0.04"/>
    <n v="2473"/>
    <n v="485853"/>
    <n v="244163"/>
    <n v="7351"/>
    <n v="1175766.4198894999"/>
    <n v="591558.70994474995"/>
    <n v="4.625"/>
    <n v="10"/>
    <n v="0.04"/>
    <n v="0"/>
    <n v="0.25"/>
    <x v="253"/>
    <x v="0"/>
  </r>
  <r>
    <n v="3743"/>
    <x v="268"/>
    <x v="2"/>
    <x v="17"/>
    <n v="18"/>
    <n v="21"/>
    <x v="59"/>
    <n v="6.4"/>
    <n v="6.9"/>
    <n v="6.65"/>
    <n v="7.2"/>
    <n v="7.4"/>
    <n v="7.3000000000000007"/>
    <n v="146"/>
    <n v="191"/>
    <n v="168.5"/>
    <n v="0.5"/>
    <n v="1.3"/>
    <n v="0.9"/>
    <n v="0.02"/>
    <n v="0.03"/>
    <n v="2.5000000000000001E-2"/>
    <n v="2473"/>
    <n v="485853"/>
    <n v="244163"/>
    <n v="7351"/>
    <n v="1175766.4198894999"/>
    <n v="591558.70994474995"/>
    <n v="2.25"/>
    <n v="10"/>
    <n v="2.5000000000000001E-2"/>
    <n v="0"/>
    <n v="0"/>
    <x v="254"/>
    <x v="0"/>
  </r>
  <r>
    <n v="2886"/>
    <x v="269"/>
    <x v="0"/>
    <x v="18"/>
    <n v="22.4"/>
    <n v="34.200000000000003"/>
    <x v="85"/>
    <n v="4.0999999999999996"/>
    <n v="5.4"/>
    <n v="4.75"/>
    <n v="6.5"/>
    <n v="8.8000000000000007"/>
    <n v="7.65"/>
    <n v="111"/>
    <n v="263"/>
    <n v="187"/>
    <n v="2.8"/>
    <n v="5"/>
    <n v="3.9"/>
    <n v="0"/>
    <n v="0.63"/>
    <n v="0.315"/>
    <n v="2473"/>
    <n v="485853"/>
    <n v="244163"/>
    <n v="7351"/>
    <n v="1175766.4198894999"/>
    <n v="591558.70994474995"/>
    <n v="9.75"/>
    <n v="10"/>
    <n v="0.315"/>
    <n v="0"/>
    <n v="0"/>
    <x v="255"/>
    <x v="0"/>
  </r>
  <r>
    <n v="2887"/>
    <x v="270"/>
    <x v="0"/>
    <x v="18"/>
    <n v="21.2"/>
    <n v="33.9"/>
    <x v="86"/>
    <n v="3.5"/>
    <n v="5.5"/>
    <n v="4.5"/>
    <n v="6.4"/>
    <n v="8.1999999999999993"/>
    <n v="7.3"/>
    <n v="80"/>
    <n v="166"/>
    <n v="123"/>
    <n v="2.2000000000000002"/>
    <n v="4"/>
    <n v="3.1"/>
    <n v="0"/>
    <n v="1"/>
    <n v="0.5"/>
    <n v="2473"/>
    <n v="485853"/>
    <n v="244163"/>
    <n v="7351"/>
    <n v="1175766.4198894999"/>
    <n v="591558.70994474995"/>
    <n v="7.75"/>
    <n v="10"/>
    <n v="0.5"/>
    <n v="0"/>
    <n v="0"/>
    <x v="256"/>
    <x v="0"/>
  </r>
  <r>
    <n v="2437"/>
    <x v="271"/>
    <x v="0"/>
    <x v="19"/>
    <n v="22"/>
    <n v="33"/>
    <x v="0"/>
    <n v="5.3"/>
    <n v="8.3000000000000007"/>
    <n v="6.8000000000000007"/>
    <n v="7.2"/>
    <n v="8.5"/>
    <n v="7.85"/>
    <n v="7086"/>
    <n v="59110"/>
    <n v="33098"/>
    <n v="0.9"/>
    <n v="2.6"/>
    <n v="1.75"/>
    <n v="0.13"/>
    <n v="1.95"/>
    <n v="1.04"/>
    <n v="2"/>
    <n v="5400"/>
    <n v="2701"/>
    <n v="2"/>
    <n v="9200"/>
    <n v="4601"/>
    <n v="4.375"/>
    <n v="10"/>
    <n v="1.04"/>
    <n v="0"/>
    <n v="0"/>
    <x v="257"/>
    <x v="0"/>
  </r>
  <r>
    <n v="2438"/>
    <x v="272"/>
    <x v="0"/>
    <x v="19"/>
    <n v="22"/>
    <n v="33"/>
    <x v="0"/>
    <n v="5.8"/>
    <n v="12.9"/>
    <n v="9.35"/>
    <n v="7.3"/>
    <n v="8.4"/>
    <n v="7.85"/>
    <n v="112"/>
    <n v="364"/>
    <n v="238"/>
    <n v="0.6"/>
    <n v="3.9"/>
    <n v="2.25"/>
    <n v="0.21"/>
    <n v="4.03"/>
    <n v="2.12"/>
    <n v="490"/>
    <n v="24000"/>
    <n v="12245"/>
    <n v="1100"/>
    <n v="35000"/>
    <n v="18050"/>
    <n v="5.625"/>
    <n v="10"/>
    <n v="2.12"/>
    <n v="0"/>
    <n v="0"/>
    <x v="258"/>
    <x v="0"/>
  </r>
  <r>
    <n v="3953"/>
    <x v="273"/>
    <x v="0"/>
    <x v="19"/>
    <n v="10"/>
    <n v="32"/>
    <x v="26"/>
    <n v="6"/>
    <n v="9"/>
    <n v="7.5"/>
    <n v="7.6"/>
    <n v="8.4"/>
    <n v="8"/>
    <n v="12770"/>
    <n v="38030"/>
    <n v="25400"/>
    <n v="0.9"/>
    <n v="2"/>
    <n v="1.45"/>
    <n v="0.13"/>
    <n v="1.63"/>
    <n v="0.87999999999999989"/>
    <n v="2"/>
    <n v="5400"/>
    <n v="2701"/>
    <n v="2"/>
    <n v="5400"/>
    <n v="2701"/>
    <n v="3.625"/>
    <n v="10"/>
    <n v="0.87999999999999989"/>
    <n v="0"/>
    <n v="0"/>
    <x v="259"/>
    <x v="0"/>
  </r>
  <r>
    <n v="3954"/>
    <x v="274"/>
    <x v="0"/>
    <x v="19"/>
    <n v="11"/>
    <n v="35"/>
    <x v="13"/>
    <n v="3"/>
    <n v="9"/>
    <n v="6"/>
    <n v="7.5"/>
    <n v="8.5"/>
    <n v="8"/>
    <n v="479"/>
    <n v="730"/>
    <n v="604.5"/>
    <n v="4.3"/>
    <n v="10.199999999999999"/>
    <n v="7.25"/>
    <n v="0.69"/>
    <n v="3.92"/>
    <n v="2.3049999999999997"/>
    <n v="2"/>
    <n v="9200"/>
    <n v="4601"/>
    <n v="78"/>
    <n v="16000"/>
    <n v="8039"/>
    <n v="10"/>
    <n v="10"/>
    <n v="2.3049999999999997"/>
    <n v="0"/>
    <n v="0"/>
    <x v="260"/>
    <x v="0"/>
  </r>
  <r>
    <n v="3955"/>
    <x v="275"/>
    <x v="0"/>
    <x v="19"/>
    <n v="22"/>
    <n v="34"/>
    <x v="4"/>
    <n v="4.8"/>
    <n v="9.1"/>
    <n v="6.9499999999999993"/>
    <n v="7.2"/>
    <n v="8.5"/>
    <n v="7.85"/>
    <n v="94"/>
    <n v="323"/>
    <n v="208.5"/>
    <n v="1"/>
    <n v="3.7"/>
    <n v="2.35"/>
    <n v="0.2"/>
    <n v="4.26"/>
    <n v="2.23"/>
    <n v="78"/>
    <n v="11000"/>
    <n v="5539"/>
    <n v="1100"/>
    <n v="17000"/>
    <n v="9050"/>
    <n v="5.875"/>
    <n v="10"/>
    <n v="2.23"/>
    <n v="0"/>
    <n v="0"/>
    <x v="261"/>
    <x v="0"/>
  </r>
  <r>
    <n v="3956"/>
    <x v="276"/>
    <x v="0"/>
    <x v="19"/>
    <n v="22"/>
    <n v="34"/>
    <x v="4"/>
    <n v="5.0999999999999996"/>
    <n v="8.8000000000000007"/>
    <n v="6.95"/>
    <n v="7.2"/>
    <n v="8.4"/>
    <n v="7.8000000000000007"/>
    <n v="113"/>
    <n v="206"/>
    <n v="159.5"/>
    <n v="0.8"/>
    <n v="3.5"/>
    <n v="2.15"/>
    <n v="0"/>
    <n v="3.04"/>
    <n v="1.52"/>
    <n v="390"/>
    <n v="5400"/>
    <n v="2895"/>
    <n v="1300"/>
    <n v="13000"/>
    <n v="7150"/>
    <n v="5.375"/>
    <n v="10"/>
    <n v="1.52"/>
    <n v="0"/>
    <n v="0"/>
    <x v="262"/>
    <x v="0"/>
  </r>
  <r>
    <n v="3957"/>
    <x v="277"/>
    <x v="0"/>
    <x v="19"/>
    <n v="23"/>
    <n v="32"/>
    <x v="0"/>
    <n v="5.0999999999999996"/>
    <n v="8.4"/>
    <n v="6.75"/>
    <n v="7.2"/>
    <n v="8.5"/>
    <n v="7.85"/>
    <n v="125"/>
    <n v="250"/>
    <n v="187.5"/>
    <n v="1.1000000000000001"/>
    <n v="3.2"/>
    <n v="2.1500000000000004"/>
    <n v="0.18"/>
    <n v="2.4700000000000002"/>
    <n v="1.3250000000000002"/>
    <n v="490"/>
    <n v="14000"/>
    <n v="7245"/>
    <n v="2400"/>
    <n v="22000"/>
    <n v="12200"/>
    <n v="5.3750000000000009"/>
    <n v="10"/>
    <n v="1.3250000000000002"/>
    <n v="0"/>
    <n v="0"/>
    <x v="263"/>
    <x v="0"/>
  </r>
  <r>
    <n v="2431"/>
    <x v="278"/>
    <x v="1"/>
    <x v="19"/>
    <n v="23"/>
    <n v="37"/>
    <x v="22"/>
    <n v="1.7"/>
    <n v="10.1"/>
    <n v="5.8999999999999995"/>
    <n v="7.5"/>
    <n v="8.6"/>
    <n v="8.0500000000000007"/>
    <n v="395"/>
    <n v="500"/>
    <n v="447.5"/>
    <n v="1.5"/>
    <n v="6.3"/>
    <n v="3.9"/>
    <n v="0.27"/>
    <n v="6.39"/>
    <n v="3.33"/>
    <n v="1700"/>
    <n v="160000"/>
    <n v="80850"/>
    <n v="2800"/>
    <n v="160000"/>
    <n v="81400"/>
    <n v="9.75"/>
    <n v="10"/>
    <n v="3.33"/>
    <n v="0"/>
    <n v="0"/>
    <x v="264"/>
    <x v="0"/>
  </r>
  <r>
    <n v="2434"/>
    <x v="279"/>
    <x v="1"/>
    <x v="19"/>
    <n v="22"/>
    <n v="32"/>
    <x v="43"/>
    <n v="5.9"/>
    <n v="16.2"/>
    <n v="11.05"/>
    <n v="7.7"/>
    <n v="8.5"/>
    <n v="8.1"/>
    <n v="520"/>
    <n v="745"/>
    <n v="632.5"/>
    <n v="3.3"/>
    <n v="13.5"/>
    <n v="8.4"/>
    <n v="0.7"/>
    <n v="5.44"/>
    <n v="3.0700000000000003"/>
    <n v="20"/>
    <n v="24000"/>
    <n v="12010"/>
    <n v="110"/>
    <n v="54000"/>
    <n v="27055"/>
    <n v="10"/>
    <n v="10"/>
    <n v="3.0700000000000003"/>
    <n v="0"/>
    <n v="0"/>
    <x v="265"/>
    <x v="0"/>
  </r>
  <r>
    <n v="2435"/>
    <x v="280"/>
    <x v="1"/>
    <x v="19"/>
    <n v="21"/>
    <n v="30"/>
    <x v="8"/>
    <n v="1.7"/>
    <n v="17.899999999999999"/>
    <n v="9.7999999999999989"/>
    <n v="7.2"/>
    <n v="8.6"/>
    <n v="7.9"/>
    <n v="412"/>
    <n v="1301"/>
    <n v="856.5"/>
    <n v="2.7"/>
    <n v="11"/>
    <n v="6.85"/>
    <n v="1.45"/>
    <n v="6.8"/>
    <n v="4.125"/>
    <n v="8"/>
    <n v="11000"/>
    <n v="5504"/>
    <n v="23"/>
    <n v="35000"/>
    <n v="17511.5"/>
    <n v="10"/>
    <n v="10"/>
    <n v="4.125"/>
    <n v="0"/>
    <n v="0"/>
    <x v="266"/>
    <x v="0"/>
  </r>
  <r>
    <n v="2436"/>
    <x v="281"/>
    <x v="1"/>
    <x v="19"/>
    <n v="20"/>
    <n v="34"/>
    <x v="43"/>
    <n v="5.8"/>
    <n v="15.8"/>
    <n v="10.8"/>
    <n v="7.2"/>
    <n v="8.5"/>
    <n v="7.85"/>
    <n v="369"/>
    <n v="640"/>
    <n v="504.5"/>
    <n v="3.2"/>
    <n v="13.4"/>
    <n v="8.3000000000000007"/>
    <n v="0.16"/>
    <n v="4.7300000000000004"/>
    <n v="2.4450000000000003"/>
    <n v="45"/>
    <n v="9400"/>
    <n v="4722.5"/>
    <n v="130"/>
    <n v="17000"/>
    <n v="8565"/>
    <n v="10"/>
    <n v="10"/>
    <n v="2.4450000000000003"/>
    <n v="0"/>
    <n v="0"/>
    <x v="267"/>
    <x v="0"/>
  </r>
  <r>
    <n v="3962"/>
    <x v="282"/>
    <x v="1"/>
    <x v="19"/>
    <n v="20"/>
    <n v="34"/>
    <x v="43"/>
    <n v="5.7"/>
    <n v="7.3"/>
    <n v="6.5"/>
    <n v="6.7"/>
    <n v="8.5"/>
    <n v="7.6"/>
    <n v="104"/>
    <n v="547"/>
    <n v="325.5"/>
    <n v="1.3"/>
    <n v="6.8"/>
    <n v="4.05"/>
    <n v="0.4"/>
    <n v="6.38"/>
    <n v="3.39"/>
    <n v="2"/>
    <n v="13000"/>
    <n v="6501"/>
    <n v="230"/>
    <n v="35000"/>
    <n v="17615"/>
    <n v="10"/>
    <n v="10"/>
    <n v="3.39"/>
    <n v="0"/>
    <n v="0"/>
    <x v="268"/>
    <x v="0"/>
  </r>
  <r>
    <n v="3963"/>
    <x v="283"/>
    <x v="1"/>
    <x v="19"/>
    <n v="19"/>
    <n v="31"/>
    <x v="7"/>
    <n v="2.7"/>
    <n v="18"/>
    <n v="10.35"/>
    <n v="7.3"/>
    <n v="8.5"/>
    <n v="7.9"/>
    <n v="391"/>
    <n v="1144"/>
    <n v="767.5"/>
    <n v="2.9"/>
    <n v="35.799999999999997"/>
    <n v="19.349999999999998"/>
    <n v="0.86"/>
    <n v="5.73"/>
    <n v="3.2950000000000004"/>
    <n v="2"/>
    <n v="16000"/>
    <n v="8001"/>
    <n v="20"/>
    <n v="16000"/>
    <n v="8010"/>
    <n v="10"/>
    <n v="10"/>
    <n v="3.2949999999999999"/>
    <n v="0"/>
    <n v="0"/>
    <x v="269"/>
    <x v="0"/>
  </r>
  <r>
    <n v="1396"/>
    <x v="284"/>
    <x v="0"/>
    <x v="20"/>
    <n v="29"/>
    <n v="34"/>
    <x v="44"/>
    <n v="6.4"/>
    <n v="8.1"/>
    <n v="7.25"/>
    <n v="8"/>
    <n v="8.5"/>
    <n v="8.25"/>
    <n v="307"/>
    <n v="608"/>
    <n v="457.5"/>
    <n v="0"/>
    <n v="23"/>
    <n v="11.5"/>
    <n v="0.01"/>
    <n v="0.1"/>
    <n v="5.5E-2"/>
    <n v="2"/>
    <n v="2"/>
    <n v="2"/>
    <n v="21"/>
    <n v="21"/>
    <n v="21"/>
    <n v="10"/>
    <n v="3.3333333333333333E-2"/>
    <n v="5.4999999999999993E-2"/>
    <n v="0"/>
    <n v="0"/>
    <x v="270"/>
    <x v="0"/>
  </r>
  <r>
    <n v="1686"/>
    <x v="285"/>
    <x v="0"/>
    <x v="20"/>
    <n v="29"/>
    <n v="34"/>
    <x v="44"/>
    <n v="5.6"/>
    <n v="8.6"/>
    <n v="7.1"/>
    <n v="8"/>
    <n v="8.9"/>
    <n v="8.4499999999999993"/>
    <n v="568"/>
    <n v="1012"/>
    <n v="790"/>
    <n v="0"/>
    <n v="1.8"/>
    <n v="0.9"/>
    <n v="0.01"/>
    <n v="0.97"/>
    <n v="0.49"/>
    <n v="2"/>
    <n v="110"/>
    <n v="56"/>
    <n v="26"/>
    <n v="140"/>
    <n v="83"/>
    <n v="2.25"/>
    <n v="0.93333333333333335"/>
    <n v="0.49"/>
    <n v="0"/>
    <n v="0"/>
    <x v="271"/>
    <x v="0"/>
  </r>
  <r>
    <n v="1297"/>
    <x v="286"/>
    <x v="0"/>
    <x v="21"/>
    <n v="12"/>
    <n v="33"/>
    <x v="84"/>
    <n v="6.2"/>
    <n v="7.2"/>
    <n v="6.7"/>
    <n v="7.2"/>
    <n v="7.6"/>
    <n v="7.4"/>
    <n v="244"/>
    <n v="374"/>
    <n v="309"/>
    <n v="1.3"/>
    <n v="2.2999999999999998"/>
    <n v="1.7999999999999998"/>
    <n v="0.13"/>
    <n v="1.2"/>
    <n v="0.66500000000000004"/>
    <n v="170"/>
    <n v="2100"/>
    <n v="1135"/>
    <n v="210"/>
    <n v="580"/>
    <n v="395"/>
    <n v="4.5"/>
    <n v="10"/>
    <n v="0.66500000000000004"/>
    <n v="0"/>
    <n v="0"/>
    <x v="272"/>
    <x v="0"/>
  </r>
  <r>
    <n v="1382"/>
    <x v="287"/>
    <x v="0"/>
    <x v="21"/>
    <n v="11"/>
    <n v="29"/>
    <x v="63"/>
    <n v="6"/>
    <n v="7.3"/>
    <n v="6.65"/>
    <n v="7"/>
    <n v="7.4"/>
    <n v="7.2"/>
    <n v="232"/>
    <n v="370"/>
    <n v="301"/>
    <n v="1.3"/>
    <n v="2.4"/>
    <n v="1.85"/>
    <n v="0.16"/>
    <n v="2.2000000000000002"/>
    <n v="1.1800000000000002"/>
    <n v="110"/>
    <n v="630"/>
    <n v="370"/>
    <n v="220"/>
    <n v="790"/>
    <n v="505"/>
    <n v="4.625"/>
    <n v="6.166666666666667"/>
    <n v="1.1800000000000002"/>
    <n v="0"/>
    <n v="0"/>
    <x v="273"/>
    <x v="0"/>
  </r>
  <r>
    <n v="2912"/>
    <x v="288"/>
    <x v="0"/>
    <x v="21"/>
    <n v="11"/>
    <n v="28"/>
    <x v="59"/>
    <n v="5.2"/>
    <n v="8.4"/>
    <n v="6.8000000000000007"/>
    <n v="7"/>
    <n v="7.5"/>
    <n v="7.25"/>
    <n v="148"/>
    <n v="486"/>
    <n v="317"/>
    <n v="0"/>
    <n v="2.6"/>
    <n v="1.3"/>
    <n v="0.2"/>
    <n v="1.9"/>
    <n v="1.05"/>
    <n v="43"/>
    <n v="330"/>
    <n v="186.5"/>
    <n v="70"/>
    <n v="790"/>
    <n v="430"/>
    <n v="3.25"/>
    <n v="3.1083333333333334"/>
    <n v="1.05"/>
    <n v="0"/>
    <n v="0"/>
    <x v="274"/>
    <x v="0"/>
  </r>
  <r>
    <n v="1285"/>
    <x v="289"/>
    <x v="0"/>
    <x v="22"/>
    <n v="8"/>
    <n v="30"/>
    <x v="83"/>
    <n v="5.4"/>
    <n v="8.1"/>
    <n v="6.75"/>
    <n v="7.6"/>
    <n v="8.6"/>
    <n v="8.1"/>
    <n v="350"/>
    <n v="1190"/>
    <n v="770"/>
    <n v="0.4"/>
    <n v="2.2000000000000002"/>
    <n v="1.3"/>
    <n v="1.6"/>
    <n v="3"/>
    <n v="2.2999999999999998"/>
    <n v="4"/>
    <n v="14"/>
    <n v="9"/>
    <n v="20"/>
    <n v="150"/>
    <n v="85"/>
    <n v="3.25"/>
    <n v="0.15"/>
    <n v="2.2999999999999998"/>
    <n v="0"/>
    <n v="0"/>
    <x v="275"/>
    <x v="0"/>
  </r>
  <r>
    <n v="1286"/>
    <x v="290"/>
    <x v="0"/>
    <x v="22"/>
    <n v="9"/>
    <n v="32"/>
    <x v="61"/>
    <n v="5.0999999999999996"/>
    <n v="7"/>
    <n v="6.05"/>
    <n v="7.8"/>
    <n v="8.5"/>
    <n v="8.15"/>
    <n v="450"/>
    <n v="1330"/>
    <n v="890"/>
    <n v="1.5"/>
    <n v="2.5"/>
    <n v="2"/>
    <n v="1.34"/>
    <n v="2.2799999999999998"/>
    <n v="1.81"/>
    <n v="9"/>
    <n v="75"/>
    <n v="42"/>
    <n v="20"/>
    <n v="150"/>
    <n v="85"/>
    <n v="5"/>
    <n v="0.70000000000000007"/>
    <n v="1.81"/>
    <n v="0"/>
    <n v="0"/>
    <x v="276"/>
    <x v="0"/>
  </r>
  <r>
    <n v="1414"/>
    <x v="291"/>
    <x v="0"/>
    <x v="22"/>
    <n v="19"/>
    <n v="35"/>
    <x v="43"/>
    <n v="4.4000000000000004"/>
    <n v="5.4"/>
    <n v="4.9000000000000004"/>
    <n v="7.2"/>
    <n v="8.4"/>
    <n v="7.8000000000000007"/>
    <n v="320"/>
    <n v="440"/>
    <n v="380"/>
    <n v="1"/>
    <n v="2.5"/>
    <n v="1.75"/>
    <n v="1.2"/>
    <n v="1.66"/>
    <n v="1.43"/>
    <n v="4"/>
    <n v="14"/>
    <n v="9"/>
    <n v="11"/>
    <n v="120"/>
    <n v="65.5"/>
    <n v="4.375"/>
    <n v="0.15"/>
    <n v="1.43"/>
    <n v="0"/>
    <n v="0"/>
    <x v="277"/>
    <x v="0"/>
  </r>
  <r>
    <n v="1481"/>
    <x v="292"/>
    <x v="0"/>
    <x v="22"/>
    <n v="8"/>
    <n v="30"/>
    <x v="83"/>
    <n v="6.4"/>
    <n v="8"/>
    <n v="7.2"/>
    <n v="7.8"/>
    <n v="8.6"/>
    <n v="8.1999999999999993"/>
    <n v="490"/>
    <n v="640"/>
    <n v="565"/>
    <n v="1.2"/>
    <n v="1.8"/>
    <n v="1.5"/>
    <n v="1.5"/>
    <n v="2.68"/>
    <n v="2.09"/>
    <n v="7"/>
    <n v="21"/>
    <n v="14"/>
    <n v="11"/>
    <n v="150"/>
    <n v="80.5"/>
    <n v="3.75"/>
    <n v="0.23333333333333334"/>
    <n v="2.09"/>
    <n v="0"/>
    <n v="0"/>
    <x v="278"/>
    <x v="0"/>
  </r>
  <r>
    <n v="1714"/>
    <x v="293"/>
    <x v="0"/>
    <x v="22"/>
    <n v="15"/>
    <n v="34.6"/>
    <x v="87"/>
    <n v="4"/>
    <n v="7.2"/>
    <n v="5.6"/>
    <n v="7"/>
    <n v="9.1"/>
    <n v="8.0500000000000007"/>
    <n v="270"/>
    <n v="360"/>
    <n v="315"/>
    <n v="0.9"/>
    <n v="1.6"/>
    <n v="1.25"/>
    <n v="0.84"/>
    <n v="2.2799999999999998"/>
    <n v="1.5599999999999998"/>
    <n v="4"/>
    <n v="9"/>
    <n v="6.5"/>
    <n v="7"/>
    <n v="23"/>
    <n v="15"/>
    <n v="3.125"/>
    <n v="0.10833333333333334"/>
    <n v="1.5599999999999996"/>
    <n v="0"/>
    <n v="0"/>
    <x v="279"/>
    <x v="0"/>
  </r>
  <r>
    <n v="1716"/>
    <x v="294"/>
    <x v="0"/>
    <x v="22"/>
    <n v="9"/>
    <n v="27"/>
    <x v="29"/>
    <n v="4.5"/>
    <n v="6"/>
    <n v="5.25"/>
    <n v="7"/>
    <n v="8.1"/>
    <n v="7.55"/>
    <n v="160"/>
    <n v="410"/>
    <n v="285"/>
    <n v="1"/>
    <n v="1.8"/>
    <n v="1.4"/>
    <n v="0"/>
    <n v="7.64"/>
    <n v="3.82"/>
    <n v="3"/>
    <n v="14"/>
    <n v="8.5"/>
    <n v="7"/>
    <n v="20"/>
    <n v="13.5"/>
    <n v="3.5"/>
    <n v="0.14166666666666666"/>
    <n v="3.8200000000000003"/>
    <n v="0"/>
    <n v="0"/>
    <x v="280"/>
    <x v="0"/>
  </r>
  <r>
    <n v="2935"/>
    <x v="295"/>
    <x v="0"/>
    <x v="22"/>
    <n v="18"/>
    <n v="31"/>
    <x v="5"/>
    <n v="4.5"/>
    <n v="6.2"/>
    <n v="5.35"/>
    <n v="6.9"/>
    <n v="8.4"/>
    <n v="7.65"/>
    <n v="310"/>
    <n v="440"/>
    <n v="375"/>
    <n v="1.2"/>
    <n v="1.7"/>
    <n v="1.45"/>
    <n v="1.1399999999999999"/>
    <n v="1.66"/>
    <n v="1.4"/>
    <n v="4"/>
    <n v="14"/>
    <n v="9"/>
    <n v="11"/>
    <n v="28"/>
    <n v="19.5"/>
    <n v="3.625"/>
    <n v="0.15"/>
    <n v="1.4"/>
    <n v="0"/>
    <n v="0"/>
    <x v="281"/>
    <x v="0"/>
  </r>
  <r>
    <n v="2936"/>
    <x v="296"/>
    <x v="0"/>
    <x v="22"/>
    <n v="18"/>
    <n v="18"/>
    <x v="29"/>
    <n v="6.9"/>
    <n v="6.9"/>
    <n v="6.9"/>
    <n v="8.5"/>
    <n v="8.5"/>
    <n v="8.5"/>
    <n v="320"/>
    <n v="320"/>
    <n v="320"/>
    <n v="1"/>
    <n v="1"/>
    <n v="1"/>
    <n v="1.84"/>
    <n v="1.84"/>
    <n v="1.84"/>
    <n v="4"/>
    <n v="4"/>
    <n v="4"/>
    <n v="20"/>
    <n v="20"/>
    <n v="20"/>
    <n v="2.5"/>
    <n v="6.6666666666666666E-2"/>
    <n v="1.8399999999999999"/>
    <n v="0"/>
    <n v="0"/>
    <x v="282"/>
    <x v="0"/>
  </r>
  <r>
    <n v="2937"/>
    <x v="297"/>
    <x v="0"/>
    <x v="22"/>
    <n v="16"/>
    <n v="33"/>
    <x v="5"/>
    <n v="5.8"/>
    <n v="7.6"/>
    <n v="6.6999999999999993"/>
    <n v="7.2"/>
    <n v="8.5"/>
    <n v="7.85"/>
    <n v="190"/>
    <n v="290"/>
    <n v="240"/>
    <n v="0.9"/>
    <n v="1.6"/>
    <n v="1.25"/>
    <n v="0"/>
    <n v="1.7"/>
    <n v="0.85"/>
    <n v="3"/>
    <n v="14"/>
    <n v="8.5"/>
    <n v="4"/>
    <n v="28"/>
    <n v="16"/>
    <n v="3.125"/>
    <n v="0.14166666666666666"/>
    <n v="0.84999999999999987"/>
    <n v="0"/>
    <n v="0"/>
    <x v="283"/>
    <x v="0"/>
  </r>
  <r>
    <n v="2938"/>
    <x v="298"/>
    <x v="0"/>
    <x v="22"/>
    <n v="20.2"/>
    <n v="35.700000000000003"/>
    <x v="88"/>
    <n v="4.7"/>
    <n v="6"/>
    <n v="5.35"/>
    <n v="7.8"/>
    <n v="8.4"/>
    <n v="8.1"/>
    <n v="420"/>
    <n v="650"/>
    <n v="535"/>
    <n v="1"/>
    <n v="2.1"/>
    <n v="1.55"/>
    <n v="0.54"/>
    <n v="2.1"/>
    <n v="1.32"/>
    <n v="4"/>
    <n v="14"/>
    <n v="9"/>
    <n v="11"/>
    <n v="75"/>
    <n v="43"/>
    <n v="3.875"/>
    <n v="0.15"/>
    <n v="1.32"/>
    <n v="0"/>
    <n v="0"/>
    <x v="284"/>
    <x v="0"/>
  </r>
  <r>
    <n v="2939"/>
    <x v="299"/>
    <x v="0"/>
    <x v="22"/>
    <n v="20.2"/>
    <n v="35.6"/>
    <x v="89"/>
    <n v="4.5999999999999996"/>
    <n v="6.1"/>
    <n v="5.35"/>
    <n v="7.9"/>
    <n v="8.4"/>
    <n v="8.15"/>
    <n v="410"/>
    <n v="680"/>
    <n v="545"/>
    <n v="0.9"/>
    <n v="1.9"/>
    <n v="1.4"/>
    <n v="0.42"/>
    <n v="2.46"/>
    <n v="1.44"/>
    <n v="7"/>
    <n v="20"/>
    <n v="13.5"/>
    <n v="11"/>
    <n v="150"/>
    <n v="80.5"/>
    <n v="3.5"/>
    <n v="0.22499999999999998"/>
    <n v="1.44"/>
    <n v="0"/>
    <n v="0"/>
    <x v="285"/>
    <x v="0"/>
  </r>
  <r>
    <n v="2940"/>
    <x v="300"/>
    <x v="0"/>
    <x v="22"/>
    <n v="7"/>
    <n v="28"/>
    <x v="90"/>
    <n v="4.5999999999999996"/>
    <n v="7.2"/>
    <n v="5.9"/>
    <n v="7.4"/>
    <n v="8.5"/>
    <n v="7.95"/>
    <n v="580"/>
    <n v="820"/>
    <n v="700"/>
    <n v="1.7"/>
    <n v="2.4"/>
    <n v="2.0499999999999998"/>
    <n v="0.98"/>
    <n v="2.36"/>
    <n v="1.67"/>
    <n v="4"/>
    <n v="39"/>
    <n v="21.5"/>
    <n v="23"/>
    <n v="150"/>
    <n v="86.5"/>
    <n v="5.125"/>
    <n v="0.35833333333333334"/>
    <n v="1.67"/>
    <n v="0"/>
    <n v="0"/>
    <x v="286"/>
    <x v="0"/>
  </r>
  <r>
    <n v="2941"/>
    <x v="301"/>
    <x v="0"/>
    <x v="22"/>
    <n v="7"/>
    <n v="28"/>
    <x v="90"/>
    <n v="7.5"/>
    <n v="8.1999999999999993"/>
    <n v="7.85"/>
    <n v="7.7"/>
    <n v="8.3000000000000007"/>
    <n v="8"/>
    <n v="440"/>
    <n v="570"/>
    <n v="505"/>
    <n v="1.2"/>
    <n v="2.2000000000000002"/>
    <n v="1.7000000000000002"/>
    <n v="1.1000000000000001"/>
    <n v="2.2799999999999998"/>
    <n v="1.69"/>
    <n v="7"/>
    <n v="20"/>
    <n v="13.5"/>
    <n v="20"/>
    <n v="150"/>
    <n v="85"/>
    <n v="4.25"/>
    <n v="0.22499999999999998"/>
    <n v="1.69"/>
    <n v="0"/>
    <n v="0"/>
    <x v="287"/>
    <x v="0"/>
  </r>
  <r>
    <n v="2942"/>
    <x v="302"/>
    <x v="0"/>
    <x v="22"/>
    <n v="7"/>
    <n v="28"/>
    <x v="90"/>
    <n v="7.1"/>
    <n v="8"/>
    <n v="7.55"/>
    <n v="7.8"/>
    <n v="8.6"/>
    <n v="8.1999999999999993"/>
    <n v="430"/>
    <n v="560"/>
    <n v="495"/>
    <n v="1.5"/>
    <n v="2.6"/>
    <n v="2.0499999999999998"/>
    <n v="1.1399999999999999"/>
    <n v="2.74"/>
    <n v="1.94"/>
    <n v="7"/>
    <n v="39"/>
    <n v="23"/>
    <n v="11"/>
    <n v="150"/>
    <n v="80.5"/>
    <n v="5.125"/>
    <n v="0.3833333333333333"/>
    <n v="1.94"/>
    <n v="0"/>
    <n v="0"/>
    <x v="288"/>
    <x v="0"/>
  </r>
  <r>
    <n v="2943"/>
    <x v="303"/>
    <x v="0"/>
    <x v="22"/>
    <n v="20"/>
    <n v="33"/>
    <x v="6"/>
    <n v="4.0999999999999996"/>
    <n v="5.2"/>
    <n v="4.6500000000000004"/>
    <n v="6.7"/>
    <n v="8.4"/>
    <n v="7.5500000000000007"/>
    <n v="560"/>
    <n v="1110"/>
    <n v="835"/>
    <n v="1"/>
    <n v="2.2999999999999998"/>
    <n v="1.65"/>
    <n v="1.2"/>
    <n v="3.07"/>
    <n v="2.1349999999999998"/>
    <n v="4"/>
    <n v="39"/>
    <n v="21.5"/>
    <n v="7"/>
    <n v="93"/>
    <n v="50"/>
    <n v="4.125"/>
    <n v="0.35833333333333334"/>
    <n v="2.1349999999999998"/>
    <n v="0"/>
    <n v="0"/>
    <x v="289"/>
    <x v="0"/>
  </r>
  <r>
    <n v="2944"/>
    <x v="304"/>
    <x v="0"/>
    <x v="22"/>
    <n v="15"/>
    <n v="31"/>
    <x v="13"/>
    <n v="2.2999999999999998"/>
    <n v="4.3"/>
    <n v="3.3"/>
    <n v="8.6"/>
    <n v="9"/>
    <n v="8.8000000000000007"/>
    <n v="3000"/>
    <n v="5400"/>
    <n v="4200"/>
    <n v="5"/>
    <n v="12.5"/>
    <n v="8.75"/>
    <n v="1.84"/>
    <n v="3.32"/>
    <n v="2.58"/>
    <n v="11"/>
    <n v="150"/>
    <n v="80.5"/>
    <n v="150"/>
    <n v="460"/>
    <n v="305"/>
    <n v="10"/>
    <n v="1.3416666666666666"/>
    <n v="2.58"/>
    <n v="10"/>
    <n v="1.75"/>
    <x v="290"/>
    <x v="0"/>
  </r>
  <r>
    <n v="1420"/>
    <x v="305"/>
    <x v="0"/>
    <x v="23"/>
    <n v="17"/>
    <n v="25"/>
    <x v="26"/>
    <n v="4.3"/>
    <n v="7.3"/>
    <n v="5.8"/>
    <n v="6.3"/>
    <n v="8"/>
    <n v="7.15"/>
    <n v="97"/>
    <n v="131"/>
    <n v="114"/>
    <n v="2.4"/>
    <n v="6"/>
    <n v="4.2"/>
    <n v="0.18"/>
    <n v="1.36"/>
    <n v="0.77"/>
    <n v="21"/>
    <n v="63"/>
    <n v="42"/>
    <n v="26"/>
    <n v="84"/>
    <n v="55"/>
    <n v="10"/>
    <n v="0.70000000000000007"/>
    <n v="0.77"/>
    <n v="0"/>
    <n v="0"/>
    <x v="291"/>
    <x v="0"/>
  </r>
  <r>
    <n v="1421"/>
    <x v="306"/>
    <x v="0"/>
    <x v="23"/>
    <n v="12"/>
    <n v="20"/>
    <x v="91"/>
    <n v="2.2000000000000002"/>
    <n v="8.1999999999999993"/>
    <n v="5.1999999999999993"/>
    <n v="6.8"/>
    <n v="8"/>
    <n v="7.4"/>
    <n v="396"/>
    <n v="650"/>
    <n v="523"/>
    <n v="3.6"/>
    <n v="24"/>
    <n v="13.8"/>
    <n v="1"/>
    <n v="1"/>
    <n v="1"/>
    <n v="460"/>
    <n v="1100"/>
    <n v="780"/>
    <n v="1300"/>
    <n v="2200"/>
    <n v="1750"/>
    <n v="10"/>
    <n v="10"/>
    <n v="1"/>
    <n v="0"/>
    <n v="0"/>
    <x v="292"/>
    <x v="0"/>
  </r>
  <r>
    <n v="1452"/>
    <x v="307"/>
    <x v="0"/>
    <x v="23"/>
    <n v="18"/>
    <n v="26"/>
    <x v="72"/>
    <n v="5.5"/>
    <n v="7.9"/>
    <n v="6.7"/>
    <n v="6.7"/>
    <n v="8.4"/>
    <n v="7.5500000000000007"/>
    <n v="298"/>
    <n v="437"/>
    <n v="367.5"/>
    <n v="0.9"/>
    <n v="8.6999999999999993"/>
    <n v="4.8"/>
    <n v="1"/>
    <n v="1"/>
    <n v="1"/>
    <n v="68"/>
    <n v="1400"/>
    <n v="734"/>
    <n v="390"/>
    <n v="2800"/>
    <n v="1595"/>
    <n v="10"/>
    <n v="10"/>
    <n v="1"/>
    <n v="0"/>
    <n v="0"/>
    <x v="292"/>
    <x v="0"/>
  </r>
  <r>
    <n v="3007"/>
    <x v="308"/>
    <x v="0"/>
    <x v="23"/>
    <n v="28"/>
    <n v="31"/>
    <x v="11"/>
    <n v="5.4"/>
    <n v="8.1999999999999993"/>
    <n v="6.8"/>
    <n v="7.5"/>
    <n v="9.1"/>
    <n v="8.3000000000000007"/>
    <n v="446"/>
    <n v="1250"/>
    <n v="848"/>
    <n v="1.4"/>
    <n v="5.2"/>
    <n v="3.3"/>
    <n v="1"/>
    <n v="1"/>
    <n v="1"/>
    <n v="110"/>
    <n v="1100"/>
    <n v="605"/>
    <n v="430"/>
    <n v="1700"/>
    <n v="1065"/>
    <n v="8.25"/>
    <n v="10"/>
    <n v="1"/>
    <n v="0"/>
    <n v="0"/>
    <x v="293"/>
    <x v="0"/>
  </r>
  <r>
    <n v="3008"/>
    <x v="309"/>
    <x v="0"/>
    <x v="23"/>
    <n v="30"/>
    <n v="30"/>
    <x v="22"/>
    <n v="3"/>
    <n v="7.2"/>
    <n v="5.0999999999999996"/>
    <n v="6.9"/>
    <n v="8.1999999999999993"/>
    <n v="7.55"/>
    <n v="342"/>
    <n v="1729"/>
    <n v="1035.5"/>
    <n v="2"/>
    <n v="45"/>
    <n v="23.5"/>
    <n v="0.01"/>
    <n v="1.37"/>
    <n v="0.69000000000000006"/>
    <n v="2"/>
    <n v="460"/>
    <n v="231"/>
    <n v="460"/>
    <n v="1700"/>
    <n v="1080"/>
    <n v="10"/>
    <n v="3.85"/>
    <n v="0.69000000000000006"/>
    <n v="0"/>
    <n v="0"/>
    <x v="294"/>
    <x v="0"/>
  </r>
  <r>
    <n v="3009"/>
    <x v="310"/>
    <x v="0"/>
    <x v="23"/>
    <n v="27"/>
    <n v="31"/>
    <x v="3"/>
    <n v="3.3"/>
    <n v="7.9"/>
    <n v="5.6"/>
    <n v="6.1"/>
    <n v="8.6999999999999993"/>
    <n v="7.3999999999999995"/>
    <n v="268"/>
    <n v="824"/>
    <n v="546"/>
    <n v="3"/>
    <n v="45"/>
    <n v="24"/>
    <n v="0.01"/>
    <n v="1"/>
    <n v="0.505"/>
    <n v="2"/>
    <n v="330"/>
    <n v="166"/>
    <n v="230"/>
    <n v="940"/>
    <n v="585"/>
    <n v="10"/>
    <n v="2.7666666666666666"/>
    <n v="0.505"/>
    <n v="0"/>
    <n v="0"/>
    <x v="295"/>
    <x v="0"/>
  </r>
  <r>
    <n v="3010"/>
    <x v="311"/>
    <x v="0"/>
    <x v="23"/>
    <n v="31"/>
    <n v="31"/>
    <x v="92"/>
    <n v="5.3"/>
    <n v="7.9"/>
    <n v="6.6"/>
    <n v="6.5"/>
    <n v="9.4"/>
    <n v="7.95"/>
    <n v="485"/>
    <n v="683"/>
    <n v="584"/>
    <n v="2"/>
    <n v="13"/>
    <n v="7.5"/>
    <n v="0.03"/>
    <n v="1"/>
    <n v="0.51500000000000001"/>
    <n v="78"/>
    <n v="330"/>
    <n v="204"/>
    <n v="330"/>
    <n v="1700"/>
    <n v="1015"/>
    <n v="10"/>
    <n v="3.4000000000000004"/>
    <n v="0.51500000000000001"/>
    <n v="0"/>
    <n v="0"/>
    <x v="296"/>
    <x v="0"/>
  </r>
  <r>
    <n v="3011"/>
    <x v="312"/>
    <x v="0"/>
    <x v="23"/>
    <n v="30"/>
    <n v="31"/>
    <x v="9"/>
    <n v="1.7"/>
    <n v="7.8"/>
    <n v="4.75"/>
    <n v="6.4"/>
    <n v="8.4"/>
    <n v="7.4"/>
    <n v="1059"/>
    <n v="59900"/>
    <n v="30479.5"/>
    <n v="1.3"/>
    <n v="14"/>
    <n v="7.65"/>
    <n v="0"/>
    <n v="1"/>
    <n v="0.5"/>
    <n v="2"/>
    <n v="1200"/>
    <n v="601"/>
    <n v="45"/>
    <n v="2100"/>
    <n v="1072.5"/>
    <n v="10"/>
    <n v="10"/>
    <n v="0.5"/>
    <n v="0"/>
    <n v="0"/>
    <x v="297"/>
    <x v="0"/>
  </r>
  <r>
    <n v="1391"/>
    <x v="313"/>
    <x v="0"/>
    <x v="24"/>
    <n v="22"/>
    <n v="31"/>
    <x v="6"/>
    <n v="0.1"/>
    <n v="2.5"/>
    <n v="1.3"/>
    <n v="7.4"/>
    <n v="8"/>
    <n v="7.7"/>
    <n v="952"/>
    <n v="1415"/>
    <n v="1183.5"/>
    <n v="9"/>
    <n v="26"/>
    <n v="17.5"/>
    <n v="0"/>
    <n v="9.9"/>
    <n v="4.95"/>
    <n v="58"/>
    <n v="150"/>
    <n v="104"/>
    <n v="300"/>
    <n v="520"/>
    <n v="410"/>
    <n v="10"/>
    <n v="1.7333333333333334"/>
    <n v="4.95"/>
    <n v="0"/>
    <n v="6.75"/>
    <x v="298"/>
    <x v="0"/>
  </r>
  <r>
    <n v="1788"/>
    <x v="314"/>
    <x v="0"/>
    <x v="24"/>
    <n v="25"/>
    <n v="30"/>
    <x v="0"/>
    <n v="0.1"/>
    <n v="1.2"/>
    <n v="0.65"/>
    <n v="7.4"/>
    <n v="8.1"/>
    <n v="7.75"/>
    <n v="940"/>
    <n v="1688"/>
    <n v="1314"/>
    <n v="18"/>
    <n v="40"/>
    <n v="29"/>
    <n v="0"/>
    <n v="9.3000000000000007"/>
    <n v="4.6500000000000004"/>
    <n v="60"/>
    <n v="90"/>
    <n v="75"/>
    <n v="250"/>
    <n v="850"/>
    <n v="550"/>
    <n v="10"/>
    <n v="1.25"/>
    <n v="4.6500000000000004"/>
    <n v="0"/>
    <n v="8.375"/>
    <x v="299"/>
    <x v="0"/>
  </r>
  <r>
    <n v="1789"/>
    <x v="315"/>
    <x v="0"/>
    <x v="24"/>
    <n v="20"/>
    <n v="30"/>
    <x v="7"/>
    <n v="3.8"/>
    <n v="6.2"/>
    <n v="5"/>
    <n v="7.9"/>
    <n v="8.6"/>
    <n v="8.25"/>
    <n v="277"/>
    <n v="444"/>
    <n v="360.5"/>
    <n v="1"/>
    <n v="3"/>
    <n v="2"/>
    <n v="0"/>
    <n v="1.9"/>
    <n v="0.95"/>
    <n v="10"/>
    <n v="35"/>
    <n v="22.5"/>
    <n v="186"/>
    <n v="380"/>
    <n v="283"/>
    <n v="5"/>
    <n v="0.375"/>
    <n v="0.95"/>
    <n v="0"/>
    <n v="0"/>
    <x v="300"/>
    <x v="0"/>
  </r>
  <r>
    <n v="2340"/>
    <x v="316"/>
    <x v="0"/>
    <x v="24"/>
    <n v="22"/>
    <n v="27"/>
    <x v="5"/>
    <n v="1.9"/>
    <n v="6"/>
    <n v="3.95"/>
    <n v="7.6"/>
    <n v="8.5"/>
    <n v="8.0500000000000007"/>
    <n v="902"/>
    <n v="1420"/>
    <n v="1161"/>
    <n v="10"/>
    <n v="18"/>
    <n v="14"/>
    <n v="0"/>
    <n v="5.7"/>
    <n v="2.85"/>
    <n v="54"/>
    <n v="100"/>
    <n v="77"/>
    <n v="250"/>
    <n v="450"/>
    <n v="350"/>
    <n v="10"/>
    <n v="1.2833333333333332"/>
    <n v="2.8500000000000005"/>
    <n v="0"/>
    <n v="0.125"/>
    <x v="301"/>
    <x v="0"/>
  </r>
  <r>
    <n v="2341"/>
    <x v="317"/>
    <x v="0"/>
    <x v="24"/>
    <n v="25"/>
    <n v="30"/>
    <x v="0"/>
    <n v="0.1"/>
    <n v="2.4"/>
    <n v="1.25"/>
    <n v="7.4"/>
    <n v="8.5"/>
    <n v="7.95"/>
    <n v="1343"/>
    <n v="1663"/>
    <n v="1503"/>
    <n v="8"/>
    <n v="29"/>
    <n v="18.5"/>
    <n v="0"/>
    <n v="10.9"/>
    <n v="5.45"/>
    <n v="30"/>
    <n v="45"/>
    <n v="37.5"/>
    <n v="280"/>
    <n v="846"/>
    <n v="563"/>
    <n v="10"/>
    <n v="0.625"/>
    <n v="5.45"/>
    <n v="0"/>
    <n v="6.875"/>
    <x v="302"/>
    <x v="0"/>
  </r>
  <r>
    <n v="2342"/>
    <x v="318"/>
    <x v="0"/>
    <x v="24"/>
    <n v="25"/>
    <n v="30"/>
    <x v="0"/>
    <n v="0.1"/>
    <n v="0.1"/>
    <n v="0.1"/>
    <n v="7.1"/>
    <n v="8.1"/>
    <n v="7.6"/>
    <n v="1068"/>
    <n v="2702"/>
    <n v="1885"/>
    <n v="20"/>
    <n v="55"/>
    <n v="37.5"/>
    <n v="0"/>
    <n v="6.86"/>
    <n v="3.43"/>
    <n v="30"/>
    <n v="55"/>
    <n v="42.5"/>
    <n v="180"/>
    <n v="1000"/>
    <n v="590"/>
    <n v="10"/>
    <n v="0.70833333333333326"/>
    <n v="3.43"/>
    <n v="0"/>
    <n v="9.75"/>
    <x v="303"/>
    <x v="0"/>
  </r>
  <r>
    <n v="3068"/>
    <x v="319"/>
    <x v="0"/>
    <x v="24"/>
    <n v="7"/>
    <n v="29"/>
    <x v="29"/>
    <n v="5.2"/>
    <n v="60"/>
    <n v="32.6"/>
    <n v="7.6"/>
    <n v="8.5"/>
    <n v="8.0500000000000007"/>
    <n v="220"/>
    <n v="320"/>
    <n v="270"/>
    <n v="1"/>
    <n v="3"/>
    <n v="2"/>
    <n v="0"/>
    <n v="2.2999999999999998"/>
    <n v="1.1499999999999999"/>
    <n v="15"/>
    <n v="40"/>
    <n v="27.5"/>
    <n v="150"/>
    <n v="300"/>
    <n v="225"/>
    <n v="5"/>
    <n v="0.45833333333333331"/>
    <n v="1.1499999999999999"/>
    <n v="0"/>
    <n v="0"/>
    <x v="304"/>
    <x v="0"/>
  </r>
  <r>
    <n v="3069"/>
    <x v="320"/>
    <x v="0"/>
    <x v="24"/>
    <n v="22"/>
    <n v="30"/>
    <x v="1"/>
    <n v="2.9"/>
    <n v="5.2"/>
    <n v="4.05"/>
    <n v="7.6"/>
    <n v="8.5"/>
    <n v="8.0500000000000007"/>
    <n v="251"/>
    <n v="510"/>
    <n v="380.5"/>
    <n v="1"/>
    <n v="6"/>
    <n v="3.5"/>
    <n v="0"/>
    <n v="6.1"/>
    <n v="3.05"/>
    <n v="15"/>
    <n v="45"/>
    <n v="30"/>
    <n v="14"/>
    <n v="798"/>
    <n v="406"/>
    <n v="8.75"/>
    <n v="0.5"/>
    <n v="3.05"/>
    <n v="0"/>
    <n v="0"/>
    <x v="305"/>
    <x v="0"/>
  </r>
  <r>
    <n v="3070"/>
    <x v="321"/>
    <x v="0"/>
    <x v="24"/>
    <n v="24"/>
    <n v="30"/>
    <x v="43"/>
    <n v="1.5"/>
    <n v="3.8"/>
    <n v="2.65"/>
    <n v="7.1"/>
    <n v="8.6999999999999993"/>
    <n v="7.8999999999999995"/>
    <n v="576"/>
    <n v="1064"/>
    <n v="820"/>
    <n v="3"/>
    <n v="13"/>
    <n v="8"/>
    <n v="0"/>
    <n v="7.6"/>
    <n v="3.8"/>
    <n v="35"/>
    <n v="80"/>
    <n v="57.5"/>
    <n v="270"/>
    <n v="740"/>
    <n v="505"/>
    <n v="10"/>
    <n v="0.95833333333333337"/>
    <n v="3.8"/>
    <n v="0"/>
    <n v="3.375"/>
    <x v="306"/>
    <x v="0"/>
  </r>
  <r>
    <n v="3071"/>
    <x v="322"/>
    <x v="0"/>
    <x v="24"/>
    <n v="24"/>
    <n v="34"/>
    <x v="3"/>
    <n v="0.1"/>
    <n v="2.2000000000000002"/>
    <n v="1.1500000000000001"/>
    <n v="7.1"/>
    <n v="7.9"/>
    <n v="7.5"/>
    <n v="939"/>
    <n v="1398"/>
    <n v="1168.5"/>
    <n v="10"/>
    <n v="28"/>
    <n v="19"/>
    <n v="0"/>
    <n v="4.8"/>
    <n v="2.4"/>
    <n v="48"/>
    <n v="80"/>
    <n v="64"/>
    <n v="321"/>
    <n v="520"/>
    <n v="420.5"/>
    <n v="10"/>
    <n v="1.0666666666666667"/>
    <n v="2.4"/>
    <n v="0"/>
    <n v="7.125"/>
    <x v="307"/>
    <x v="0"/>
  </r>
  <r>
    <n v="3072"/>
    <x v="323"/>
    <x v="0"/>
    <x v="24"/>
    <n v="24"/>
    <n v="30"/>
    <x v="43"/>
    <n v="0.1"/>
    <n v="1.8"/>
    <n v="0.95000000000000007"/>
    <n v="7.3"/>
    <n v="8.1"/>
    <n v="7.6999999999999993"/>
    <n v="1043"/>
    <n v="1737"/>
    <n v="1390"/>
    <n v="10"/>
    <n v="18"/>
    <n v="14"/>
    <n v="0"/>
    <n v="6.4"/>
    <n v="3.2"/>
    <n v="45"/>
    <n v="75"/>
    <n v="60"/>
    <n v="100"/>
    <n v="400"/>
    <n v="250"/>
    <n v="10"/>
    <n v="1"/>
    <n v="3.2"/>
    <n v="0"/>
    <n v="7.625"/>
    <x v="308"/>
    <x v="0"/>
  </r>
  <r>
    <n v="3073"/>
    <x v="324"/>
    <x v="0"/>
    <x v="24"/>
    <n v="20"/>
    <n v="32"/>
    <x v="1"/>
    <n v="0.1"/>
    <n v="2"/>
    <n v="1.05"/>
    <n v="7.4"/>
    <n v="8.5"/>
    <n v="7.95"/>
    <n v="813"/>
    <n v="1790"/>
    <n v="1301.5"/>
    <n v="12"/>
    <n v="30"/>
    <n v="21"/>
    <n v="0"/>
    <n v="5.42"/>
    <n v="2.71"/>
    <n v="20"/>
    <n v="50"/>
    <n v="35"/>
    <n v="200"/>
    <n v="920"/>
    <n v="560"/>
    <n v="10"/>
    <n v="0.58333333333333337"/>
    <n v="2.71"/>
    <n v="0"/>
    <n v="7.375"/>
    <x v="309"/>
    <x v="0"/>
  </r>
  <r>
    <n v="3074"/>
    <x v="325"/>
    <x v="0"/>
    <x v="24"/>
    <n v="22"/>
    <n v="34"/>
    <x v="4"/>
    <n v="0.1"/>
    <n v="1"/>
    <n v="0.55000000000000004"/>
    <n v="7.1"/>
    <n v="8.3000000000000007"/>
    <n v="7.7"/>
    <n v="880"/>
    <n v="1289"/>
    <n v="1084.5"/>
    <n v="10"/>
    <n v="30"/>
    <n v="20"/>
    <n v="0"/>
    <n v="4.5999999999999996"/>
    <n v="2.2999999999999998"/>
    <n v="38"/>
    <n v="80"/>
    <n v="59"/>
    <n v="310"/>
    <n v="820"/>
    <n v="565"/>
    <n v="10"/>
    <n v="0.98333333333333328"/>
    <n v="2.2999999999999998"/>
    <n v="0"/>
    <n v="8.625"/>
    <x v="310"/>
    <x v="0"/>
  </r>
  <r>
    <n v="2344"/>
    <x v="326"/>
    <x v="1"/>
    <x v="24"/>
    <n v="22"/>
    <n v="27"/>
    <x v="5"/>
    <n v="0.1"/>
    <n v="0.9"/>
    <n v="0.5"/>
    <n v="7.3"/>
    <n v="8.3000000000000007"/>
    <n v="7.8000000000000007"/>
    <n v="928"/>
    <n v="1978"/>
    <n v="1453"/>
    <n v="13"/>
    <n v="26"/>
    <n v="19.5"/>
    <n v="0"/>
    <n v="10.3"/>
    <n v="5.15"/>
    <n v="72"/>
    <n v="120"/>
    <n v="96"/>
    <n v="200"/>
    <n v="500"/>
    <n v="350"/>
    <n v="10"/>
    <n v="1.6"/>
    <n v="5.15"/>
    <n v="0"/>
    <n v="8.75"/>
    <x v="6"/>
    <x v="0"/>
  </r>
  <r>
    <n v="2345"/>
    <x v="327"/>
    <x v="1"/>
    <x v="24"/>
    <n v="25"/>
    <n v="31"/>
    <x v="4"/>
    <n v="0.1"/>
    <n v="1.7"/>
    <n v="0.9"/>
    <n v="7.2"/>
    <n v="8.5"/>
    <n v="7.85"/>
    <n v="8950"/>
    <n v="32600"/>
    <n v="20775"/>
    <n v="107"/>
    <n v="220"/>
    <n v="163.5"/>
    <n v="0"/>
    <n v="28.3"/>
    <n v="14.15"/>
    <n v="30"/>
    <n v="50"/>
    <n v="40"/>
    <n v="200"/>
    <n v="261"/>
    <n v="230.5"/>
    <n v="10"/>
    <n v="0.66666666666666663"/>
    <n v="10"/>
    <n v="0"/>
    <n v="7.75"/>
    <x v="311"/>
    <x v="0"/>
  </r>
  <r>
    <n v="2346"/>
    <x v="328"/>
    <x v="1"/>
    <x v="24"/>
    <n v="25"/>
    <n v="30"/>
    <x v="0"/>
    <n v="5.0999999999999996"/>
    <n v="5.9"/>
    <n v="5.5"/>
    <n v="7.8"/>
    <n v="8.8000000000000007"/>
    <n v="8.3000000000000007"/>
    <n v="358"/>
    <n v="480"/>
    <n v="419"/>
    <n v="2"/>
    <n v="5"/>
    <n v="3.5"/>
    <n v="0"/>
    <n v="4.5999999999999996"/>
    <n v="2.2999999999999998"/>
    <n v="62"/>
    <n v="120"/>
    <n v="91"/>
    <n v="352"/>
    <n v="1000"/>
    <n v="676"/>
    <n v="8.75"/>
    <n v="1.5166666666666666"/>
    <n v="2.2999999999999998"/>
    <n v="0"/>
    <n v="0"/>
    <x v="312"/>
    <x v="0"/>
  </r>
  <r>
    <n v="2347"/>
    <x v="329"/>
    <x v="1"/>
    <x v="24"/>
    <n v="20"/>
    <n v="38"/>
    <x v="3"/>
    <n v="0.1"/>
    <n v="0.1"/>
    <n v="0.1"/>
    <n v="4.9000000000000004"/>
    <n v="7.6"/>
    <n v="6.25"/>
    <n v="6080"/>
    <n v="20680"/>
    <n v="13380"/>
    <n v="86"/>
    <n v="204"/>
    <n v="145"/>
    <n v="27.16"/>
    <n v="102"/>
    <n v="64.58"/>
    <n v="8"/>
    <n v="45"/>
    <n v="26.5"/>
    <n v="125"/>
    <n v="200"/>
    <n v="162.5"/>
    <n v="10"/>
    <n v="0.44166666666666665"/>
    <n v="10"/>
    <n v="10"/>
    <n v="9.75"/>
    <x v="313"/>
    <x v="0"/>
  </r>
  <r>
    <n v="2357"/>
    <x v="330"/>
    <x v="1"/>
    <x v="24"/>
    <n v="20"/>
    <n v="27"/>
    <x v="2"/>
    <n v="1"/>
    <n v="2"/>
    <n v="1.5"/>
    <n v="7.1"/>
    <n v="8.6"/>
    <n v="7.85"/>
    <n v="822"/>
    <n v="1473"/>
    <n v="1147.5"/>
    <n v="5"/>
    <n v="12"/>
    <n v="8.5"/>
    <n v="0"/>
    <n v="10.3"/>
    <n v="5.15"/>
    <n v="32"/>
    <n v="65"/>
    <n v="48.5"/>
    <n v="250"/>
    <n v="520"/>
    <n v="385"/>
    <n v="10"/>
    <n v="0.80833333333333324"/>
    <n v="5.15"/>
    <n v="0"/>
    <n v="6.25"/>
    <x v="314"/>
    <x v="0"/>
  </r>
  <r>
    <n v="2359"/>
    <x v="331"/>
    <x v="1"/>
    <x v="24"/>
    <n v="22"/>
    <n v="28"/>
    <x v="7"/>
    <n v="0.1"/>
    <n v="4"/>
    <n v="2.0499999999999998"/>
    <n v="7.4"/>
    <n v="8.3000000000000007"/>
    <n v="7.8500000000000005"/>
    <n v="1078"/>
    <n v="2425"/>
    <n v="1751.5"/>
    <n v="15"/>
    <n v="28"/>
    <n v="21.5"/>
    <n v="0"/>
    <n v="3.3"/>
    <n v="1.65"/>
    <n v="60"/>
    <n v="90"/>
    <n v="75"/>
    <n v="270"/>
    <n v="420"/>
    <n v="345"/>
    <n v="10"/>
    <n v="1.25"/>
    <n v="1.65"/>
    <n v="0"/>
    <n v="4.875"/>
    <x v="315"/>
    <x v="0"/>
  </r>
  <r>
    <n v="3075"/>
    <x v="332"/>
    <x v="1"/>
    <x v="24"/>
    <n v="20"/>
    <n v="33"/>
    <x v="6"/>
    <n v="0.1"/>
    <n v="3.1"/>
    <n v="1.6"/>
    <n v="7.4"/>
    <n v="8.1"/>
    <n v="7.75"/>
    <n v="662"/>
    <n v="1482"/>
    <n v="1072"/>
    <n v="12"/>
    <n v="22"/>
    <n v="17"/>
    <n v="0"/>
    <n v="8.6"/>
    <n v="4.3"/>
    <n v="36"/>
    <n v="60"/>
    <n v="48"/>
    <n v="280"/>
    <n v="402"/>
    <n v="341"/>
    <n v="10"/>
    <n v="0.8"/>
    <n v="4.3"/>
    <n v="0"/>
    <n v="6"/>
    <x v="316"/>
    <x v="0"/>
  </r>
  <r>
    <n v="3076"/>
    <x v="333"/>
    <x v="1"/>
    <x v="24"/>
    <n v="22"/>
    <n v="33"/>
    <x v="0"/>
    <n v="0.1"/>
    <n v="2.6"/>
    <n v="1.35"/>
    <n v="7.4"/>
    <n v="8.6"/>
    <n v="8"/>
    <n v="830"/>
    <n v="1736"/>
    <n v="1283"/>
    <n v="9"/>
    <n v="20"/>
    <n v="14.5"/>
    <n v="0"/>
    <n v="20.100000000000001"/>
    <n v="10.050000000000001"/>
    <n v="40"/>
    <n v="130"/>
    <n v="85"/>
    <n v="396"/>
    <n v="1760"/>
    <n v="1078"/>
    <n v="10"/>
    <n v="1.4166666666666665"/>
    <n v="10"/>
    <n v="0"/>
    <n v="6.625"/>
    <x v="317"/>
    <x v="0"/>
  </r>
  <r>
    <n v="3077"/>
    <x v="334"/>
    <x v="1"/>
    <x v="24"/>
    <n v="25"/>
    <n v="30"/>
    <x v="0"/>
    <n v="0.1"/>
    <n v="3"/>
    <n v="1.55"/>
    <n v="6.9"/>
    <n v="8.3000000000000007"/>
    <n v="7.6000000000000005"/>
    <n v="812"/>
    <n v="1350"/>
    <n v="1081"/>
    <n v="7"/>
    <n v="18"/>
    <n v="12.5"/>
    <n v="0"/>
    <n v="3"/>
    <n v="1.5"/>
    <n v="80"/>
    <n v="150"/>
    <n v="115"/>
    <n v="400"/>
    <n v="1100"/>
    <n v="750"/>
    <n v="10"/>
    <n v="1.9166666666666667"/>
    <n v="1.5"/>
    <n v="0"/>
    <n v="6.125"/>
    <x v="318"/>
    <x v="0"/>
  </r>
  <r>
    <n v="3078"/>
    <x v="335"/>
    <x v="1"/>
    <x v="24"/>
    <n v="25"/>
    <n v="33"/>
    <x v="3"/>
    <n v="0.1"/>
    <n v="3.8"/>
    <n v="1.95"/>
    <n v="7.3"/>
    <n v="7.9"/>
    <n v="7.6"/>
    <n v="827"/>
    <n v="1653"/>
    <n v="1240"/>
    <n v="8"/>
    <n v="20"/>
    <n v="14"/>
    <n v="0"/>
    <n v="7.4"/>
    <n v="3.7"/>
    <n v="88"/>
    <n v="150"/>
    <n v="119"/>
    <n v="250"/>
    <n v="360"/>
    <n v="305"/>
    <n v="10"/>
    <n v="1.9833333333333334"/>
    <n v="3.7"/>
    <n v="0"/>
    <n v="5.125"/>
    <x v="319"/>
    <x v="0"/>
  </r>
  <r>
    <n v="1447"/>
    <x v="336"/>
    <x v="2"/>
    <x v="24"/>
    <n v="23"/>
    <n v="33"/>
    <x v="4"/>
    <n v="5.4"/>
    <n v="6.3"/>
    <n v="5.85"/>
    <n v="7.6"/>
    <n v="8.6"/>
    <n v="8.1"/>
    <n v="224"/>
    <n v="465"/>
    <n v="344.5"/>
    <n v="2"/>
    <n v="4"/>
    <n v="3"/>
    <n v="0"/>
    <n v="2.1"/>
    <n v="1.05"/>
    <n v="76"/>
    <n v="140"/>
    <n v="108"/>
    <n v="426"/>
    <n v="1000"/>
    <n v="713"/>
    <n v="7.5"/>
    <n v="1.7999999999999998"/>
    <n v="1.05"/>
    <n v="0"/>
    <n v="0"/>
    <x v="320"/>
    <x v="0"/>
  </r>
  <r>
    <n v="1464"/>
    <x v="337"/>
    <x v="2"/>
    <x v="24"/>
    <n v="20"/>
    <n v="29"/>
    <x v="5"/>
    <n v="6.1"/>
    <n v="8.1999999999999993"/>
    <n v="7.1499999999999995"/>
    <n v="7.4"/>
    <n v="8.5"/>
    <n v="7.95"/>
    <n v="365"/>
    <n v="628"/>
    <n v="496.5"/>
    <n v="3"/>
    <n v="6"/>
    <n v="4.5"/>
    <n v="4.5999999999999996"/>
    <n v="15"/>
    <n v="9.8000000000000007"/>
    <n v="4"/>
    <n v="20"/>
    <n v="12"/>
    <n v="50"/>
    <n v="165"/>
    <n v="107.5"/>
    <n v="10"/>
    <n v="0.2"/>
    <n v="9.8000000000000007"/>
    <n v="0"/>
    <n v="0"/>
    <x v="321"/>
    <x v="0"/>
  </r>
  <r>
    <n v="1780"/>
    <x v="338"/>
    <x v="2"/>
    <x v="24"/>
    <n v="21"/>
    <n v="38"/>
    <x v="11"/>
    <n v="4.9000000000000004"/>
    <n v="8"/>
    <n v="6.45"/>
    <n v="7.2"/>
    <n v="8.3000000000000007"/>
    <n v="7.75"/>
    <n v="1163"/>
    <n v="1825"/>
    <n v="1494"/>
    <n v="8"/>
    <n v="15"/>
    <n v="11.5"/>
    <n v="13.5"/>
    <n v="39"/>
    <n v="26.25"/>
    <n v="8"/>
    <n v="26"/>
    <n v="17"/>
    <n v="10"/>
    <n v="164"/>
    <n v="87"/>
    <n v="10"/>
    <n v="0.28333333333333333"/>
    <n v="10"/>
    <n v="0"/>
    <n v="0"/>
    <x v="322"/>
    <x v="0"/>
  </r>
  <r>
    <n v="1783"/>
    <x v="339"/>
    <x v="2"/>
    <x v="24"/>
    <n v="20"/>
    <n v="36"/>
    <x v="4"/>
    <n v="5.6"/>
    <n v="7.8"/>
    <n v="6.6999999999999993"/>
    <n v="6.7"/>
    <n v="7.9"/>
    <n v="7.3000000000000007"/>
    <n v="1437"/>
    <n v="6710"/>
    <n v="4073.5"/>
    <n v="6"/>
    <n v="10"/>
    <n v="8"/>
    <n v="9"/>
    <n v="33"/>
    <n v="21"/>
    <n v="5"/>
    <n v="33"/>
    <n v="19"/>
    <n v="69"/>
    <n v="342"/>
    <n v="205.5"/>
    <n v="10"/>
    <n v="0.31666666666666671"/>
    <n v="10"/>
    <n v="0"/>
    <n v="0"/>
    <x v="323"/>
    <x v="0"/>
  </r>
  <r>
    <n v="2343"/>
    <x v="340"/>
    <x v="2"/>
    <x v="24"/>
    <n v="20"/>
    <n v="30"/>
    <x v="7"/>
    <n v="0.1"/>
    <n v="1"/>
    <n v="0.55000000000000004"/>
    <n v="5.7"/>
    <n v="7.9"/>
    <n v="6.8000000000000007"/>
    <n v="2223"/>
    <n v="7570"/>
    <n v="4896.5"/>
    <n v="17"/>
    <n v="35"/>
    <n v="26"/>
    <n v="0"/>
    <n v="5.2"/>
    <n v="2.6"/>
    <n v="41"/>
    <n v="80"/>
    <n v="60.5"/>
    <n v="112"/>
    <n v="250"/>
    <n v="181"/>
    <n v="10"/>
    <n v="1.0083333333333333"/>
    <n v="2.6"/>
    <n v="0"/>
    <n v="8.625"/>
    <x v="324"/>
    <x v="0"/>
  </r>
  <r>
    <n v="2348"/>
    <x v="341"/>
    <x v="2"/>
    <x v="24"/>
    <n v="21"/>
    <n v="28"/>
    <x v="5"/>
    <n v="6.2"/>
    <n v="7.1"/>
    <n v="6.65"/>
    <n v="7.1"/>
    <n v="7.8"/>
    <n v="7.4499999999999993"/>
    <n v="3650"/>
    <n v="5586"/>
    <n v="4618"/>
    <n v="8"/>
    <n v="10"/>
    <n v="9"/>
    <n v="0"/>
    <n v="30"/>
    <n v="15"/>
    <n v="4"/>
    <n v="6"/>
    <n v="5"/>
    <n v="75"/>
    <n v="180"/>
    <n v="127.5"/>
    <n v="10"/>
    <n v="8.3333333333333329E-2"/>
    <n v="10"/>
    <n v="0"/>
    <n v="0"/>
    <x v="325"/>
    <x v="0"/>
  </r>
  <r>
    <n v="2358"/>
    <x v="342"/>
    <x v="2"/>
    <x v="24"/>
    <n v="23"/>
    <n v="29"/>
    <x v="1"/>
    <n v="0.1"/>
    <n v="0.8"/>
    <n v="0.45"/>
    <n v="7.3"/>
    <n v="8.3000000000000007"/>
    <n v="7.8000000000000007"/>
    <n v="1175"/>
    <n v="2059"/>
    <n v="1617"/>
    <n v="18"/>
    <n v="40"/>
    <n v="29"/>
    <n v="0"/>
    <n v="18.100000000000001"/>
    <n v="9.0500000000000007"/>
    <n v="62"/>
    <n v="90"/>
    <n v="76"/>
    <n v="300"/>
    <n v="800"/>
    <n v="550"/>
    <n v="10"/>
    <n v="1.2666666666666668"/>
    <n v="9.0500000000000007"/>
    <n v="0"/>
    <n v="8.875"/>
    <x v="326"/>
    <x v="0"/>
  </r>
  <r>
    <n v="3084"/>
    <x v="343"/>
    <x v="2"/>
    <x v="24"/>
    <n v="22"/>
    <n v="30"/>
    <x v="1"/>
    <n v="4"/>
    <n v="5.9"/>
    <n v="4.95"/>
    <n v="7.5"/>
    <n v="8.9"/>
    <n v="8.1999999999999993"/>
    <n v="310"/>
    <n v="468"/>
    <n v="389"/>
    <n v="3"/>
    <n v="5"/>
    <n v="4"/>
    <n v="0"/>
    <n v="4.5"/>
    <n v="2.25"/>
    <n v="70"/>
    <n v="120"/>
    <n v="95"/>
    <n v="195"/>
    <n v="320"/>
    <n v="257.5"/>
    <n v="10"/>
    <n v="1.5833333333333333"/>
    <n v="2.25"/>
    <n v="0"/>
    <n v="0"/>
    <x v="327"/>
    <x v="0"/>
  </r>
  <r>
    <n v="3085"/>
    <x v="344"/>
    <x v="2"/>
    <x v="24"/>
    <n v="25"/>
    <n v="30"/>
    <x v="0"/>
    <n v="3.7"/>
    <n v="4.8"/>
    <n v="4.25"/>
    <n v="7.5"/>
    <n v="8.6999999999999993"/>
    <n v="8.1"/>
    <n v="870"/>
    <n v="1169"/>
    <n v="1019.5"/>
    <n v="12"/>
    <n v="28"/>
    <n v="20"/>
    <n v="0"/>
    <n v="15.6"/>
    <n v="7.8"/>
    <n v="39"/>
    <n v="60"/>
    <n v="49.5"/>
    <n v="360"/>
    <n v="800"/>
    <n v="580"/>
    <n v="10"/>
    <n v="0.82500000000000007"/>
    <n v="7.8000000000000007"/>
    <n v="0"/>
    <n v="0"/>
    <x v="328"/>
    <x v="0"/>
  </r>
  <r>
    <n v="3086"/>
    <x v="345"/>
    <x v="2"/>
    <x v="24"/>
    <n v="19"/>
    <n v="36"/>
    <x v="0"/>
    <n v="0.1"/>
    <n v="7.8"/>
    <n v="3.9499999999999997"/>
    <n v="7.2"/>
    <n v="8.3000000000000007"/>
    <n v="7.75"/>
    <n v="728"/>
    <n v="1491"/>
    <n v="1109.5"/>
    <n v="4"/>
    <n v="12"/>
    <n v="8"/>
    <n v="10"/>
    <n v="38"/>
    <n v="24"/>
    <n v="5"/>
    <n v="30"/>
    <n v="17.5"/>
    <n v="56"/>
    <n v="250"/>
    <n v="153"/>
    <n v="10"/>
    <n v="0.29166666666666669"/>
    <n v="10"/>
    <n v="0"/>
    <n v="0.125"/>
    <x v="329"/>
    <x v="0"/>
  </r>
  <r>
    <n v="1727"/>
    <x v="346"/>
    <x v="0"/>
    <x v="25"/>
    <n v="25"/>
    <n v="27"/>
    <x v="1"/>
    <n v="7.2"/>
    <n v="8.6"/>
    <n v="7.9"/>
    <n v="7.4"/>
    <n v="8.5"/>
    <n v="7.95"/>
    <n v="103"/>
    <n v="195"/>
    <n v="149"/>
    <n v="1"/>
    <n v="2.5"/>
    <n v="1.75"/>
    <n v="0.52"/>
    <n v="1.24"/>
    <n v="0.88"/>
    <n v="170"/>
    <n v="220"/>
    <n v="195"/>
    <n v="280"/>
    <n v="350"/>
    <n v="315"/>
    <n v="4.375"/>
    <n v="3.25"/>
    <n v="0.87999999999999989"/>
    <n v="0"/>
    <n v="0"/>
    <x v="330"/>
    <x v="0"/>
  </r>
  <r>
    <n v="1728"/>
    <x v="347"/>
    <x v="0"/>
    <x v="25"/>
    <n v="25"/>
    <n v="27"/>
    <x v="1"/>
    <n v="6.9"/>
    <n v="7.9"/>
    <n v="7.4"/>
    <n v="6.7"/>
    <n v="8.1"/>
    <n v="7.4"/>
    <n v="123"/>
    <n v="235"/>
    <n v="179"/>
    <n v="1.1000000000000001"/>
    <n v="2.6"/>
    <n v="1.85"/>
    <n v="0.28999999999999998"/>
    <n v="0.85"/>
    <n v="0.56999999999999995"/>
    <n v="170"/>
    <n v="220"/>
    <n v="195"/>
    <n v="280"/>
    <n v="350"/>
    <n v="315"/>
    <n v="4.625"/>
    <n v="3.25"/>
    <n v="0.56999999999999995"/>
    <n v="0"/>
    <n v="0"/>
    <x v="331"/>
    <x v="0"/>
  </r>
  <r>
    <n v="3391"/>
    <x v="348"/>
    <x v="0"/>
    <x v="25"/>
    <n v="25"/>
    <n v="27"/>
    <x v="1"/>
    <n v="6.8"/>
    <n v="8.1"/>
    <n v="7.4499999999999993"/>
    <n v="7.1"/>
    <n v="7.8"/>
    <n v="7.4499999999999993"/>
    <n v="72"/>
    <n v="128"/>
    <n v="100"/>
    <n v="0.5"/>
    <n v="2"/>
    <n v="1.25"/>
    <n v="0.45"/>
    <n v="1.77"/>
    <n v="1.1100000000000001"/>
    <n v="120"/>
    <n v="220"/>
    <n v="170"/>
    <n v="210"/>
    <n v="350"/>
    <n v="280"/>
    <n v="3.125"/>
    <n v="2.833333333333333"/>
    <n v="1.1100000000000001"/>
    <n v="0"/>
    <n v="0"/>
    <x v="332"/>
    <x v="0"/>
  </r>
  <r>
    <n v="3392"/>
    <x v="349"/>
    <x v="1"/>
    <x v="25"/>
    <n v="24"/>
    <n v="27"/>
    <x v="8"/>
    <n v="4.0999999999999996"/>
    <n v="5.7"/>
    <n v="4.9000000000000004"/>
    <n v="8.1"/>
    <n v="9"/>
    <n v="8.5500000000000007"/>
    <n v="89"/>
    <n v="141"/>
    <n v="115"/>
    <n v="0.2"/>
    <n v="0.9"/>
    <n v="0.55000000000000004"/>
    <n v="0.19"/>
    <n v="0.67"/>
    <n v="0.43000000000000005"/>
    <n v="170"/>
    <n v="220"/>
    <n v="195"/>
    <n v="280"/>
    <n v="400"/>
    <n v="340"/>
    <n v="1.375"/>
    <n v="3.25"/>
    <n v="0.43000000000000005"/>
    <n v="10"/>
    <n v="0"/>
    <x v="333"/>
    <x v="0"/>
  </r>
  <r>
    <n v="3393"/>
    <x v="350"/>
    <x v="1"/>
    <x v="25"/>
    <n v="25"/>
    <n v="27"/>
    <x v="1"/>
    <n v="5.0999999999999996"/>
    <n v="6.8"/>
    <n v="5.9499999999999993"/>
    <n v="7.6"/>
    <n v="8.6"/>
    <n v="8.1"/>
    <n v="94"/>
    <n v="179"/>
    <n v="136.5"/>
    <n v="0.4"/>
    <n v="1.5"/>
    <n v="0.95"/>
    <n v="0.3"/>
    <n v="1.1299999999999999"/>
    <n v="0.71499999999999997"/>
    <n v="170"/>
    <n v="210"/>
    <n v="190"/>
    <n v="280"/>
    <n v="350"/>
    <n v="315"/>
    <n v="2.375"/>
    <n v="3.1666666666666665"/>
    <n v="0.71499999999999997"/>
    <n v="0"/>
    <n v="0"/>
    <x v="334"/>
    <x v="0"/>
  </r>
  <r>
    <n v="3394"/>
    <x v="351"/>
    <x v="1"/>
    <x v="25"/>
    <n v="24.5"/>
    <n v="27"/>
    <x v="53"/>
    <n v="7.7"/>
    <n v="9"/>
    <n v="8.35"/>
    <n v="8.4"/>
    <n v="9.5"/>
    <n v="8.9499999999999993"/>
    <n v="94"/>
    <n v="173"/>
    <n v="133.5"/>
    <n v="0.6"/>
    <n v="3"/>
    <n v="1.8"/>
    <n v="0.31"/>
    <n v="1.1200000000000001"/>
    <n v="0.71500000000000008"/>
    <n v="170"/>
    <n v="220"/>
    <n v="195"/>
    <n v="280"/>
    <n v="350"/>
    <n v="315"/>
    <n v="4.5"/>
    <n v="3.25"/>
    <n v="0.71500000000000008"/>
    <n v="10"/>
    <n v="0"/>
    <x v="335"/>
    <x v="0"/>
  </r>
  <r>
    <n v="3395"/>
    <x v="352"/>
    <x v="1"/>
    <x v="25"/>
    <n v="24.5"/>
    <n v="27"/>
    <x v="53"/>
    <n v="7.1"/>
    <n v="8.1999999999999993"/>
    <n v="7.6499999999999995"/>
    <n v="8.1"/>
    <n v="9"/>
    <n v="8.5500000000000007"/>
    <n v="92"/>
    <n v="169"/>
    <n v="130.5"/>
    <n v="0.5"/>
    <n v="2.1"/>
    <n v="1.3"/>
    <n v="0.11"/>
    <n v="0.37"/>
    <n v="0.24"/>
    <n v="170"/>
    <n v="220"/>
    <n v="195"/>
    <n v="350"/>
    <n v="350"/>
    <n v="350"/>
    <n v="3.25"/>
    <n v="3.25"/>
    <n v="0.24"/>
    <n v="10"/>
    <n v="0"/>
    <x v="336"/>
    <x v="0"/>
  </r>
  <r>
    <n v="3396"/>
    <x v="353"/>
    <x v="1"/>
    <x v="25"/>
    <n v="24.5"/>
    <n v="27"/>
    <x v="53"/>
    <n v="7.3"/>
    <n v="9"/>
    <n v="8.15"/>
    <n v="7"/>
    <n v="8.5"/>
    <n v="7.75"/>
    <n v="97"/>
    <n v="167"/>
    <n v="132"/>
    <n v="0.5"/>
    <n v="1.9"/>
    <n v="1.2"/>
    <n v="0.1"/>
    <n v="0.33"/>
    <n v="0.21500000000000002"/>
    <n v="170"/>
    <n v="220"/>
    <n v="195"/>
    <n v="280"/>
    <n v="350"/>
    <n v="315"/>
    <n v="3"/>
    <n v="3.25"/>
    <n v="0.21500000000000002"/>
    <n v="0"/>
    <n v="0"/>
    <x v="337"/>
    <x v="0"/>
  </r>
  <r>
    <n v="1364"/>
    <x v="354"/>
    <x v="0"/>
    <x v="26"/>
    <n v="15"/>
    <n v="30"/>
    <x v="84"/>
    <n v="7.1"/>
    <n v="8.6"/>
    <n v="7.85"/>
    <n v="7.5"/>
    <n v="8.3000000000000007"/>
    <n v="7.9"/>
    <n v="258"/>
    <n v="685"/>
    <n v="471.5"/>
    <n v="3.9"/>
    <n v="5.0999999999999996"/>
    <n v="4.5"/>
    <n v="0"/>
    <n v="1.66"/>
    <n v="0.83"/>
    <n v="2100"/>
    <n v="22000"/>
    <n v="12050"/>
    <n v="4900"/>
    <n v="35000"/>
    <n v="19950"/>
    <n v="10"/>
    <n v="10"/>
    <n v="0.82999999999999985"/>
    <n v="0"/>
    <n v="0"/>
    <x v="245"/>
    <x v="0"/>
  </r>
  <r>
    <n v="2499"/>
    <x v="355"/>
    <x v="0"/>
    <x v="26"/>
    <n v="20"/>
    <n v="32"/>
    <x v="1"/>
    <n v="5"/>
    <n v="6.3"/>
    <n v="5.65"/>
    <n v="8.1"/>
    <n v="8.1999999999999993"/>
    <n v="8.1499999999999986"/>
    <n v="352"/>
    <n v="618"/>
    <n v="485"/>
    <n v="4.5"/>
    <n v="4.9000000000000004"/>
    <n v="4.7"/>
    <n v="0.09"/>
    <n v="1.1200000000000001"/>
    <n v="0.60500000000000009"/>
    <n v="4700"/>
    <n v="6800"/>
    <n v="5750"/>
    <n v="8000"/>
    <n v="8900"/>
    <n v="8450"/>
    <n v="10"/>
    <n v="10"/>
    <n v="0.60500000000000009"/>
    <n v="0"/>
    <n v="0"/>
    <x v="338"/>
    <x v="0"/>
  </r>
  <r>
    <n v="2500"/>
    <x v="356"/>
    <x v="1"/>
    <x v="26"/>
    <n v="17"/>
    <n v="35.299999999999997"/>
    <x v="93"/>
    <n v="0"/>
    <n v="2.9"/>
    <n v="1.45"/>
    <n v="8.1"/>
    <n v="9.6999999999999993"/>
    <n v="8.8999999999999986"/>
    <n v="293"/>
    <n v="3370"/>
    <n v="1831.5"/>
    <n v="70"/>
    <n v="92"/>
    <n v="81"/>
    <n v="0"/>
    <n v="0"/>
    <n v="0"/>
    <n v="4900"/>
    <n v="9400"/>
    <n v="7150"/>
    <n v="24000"/>
    <n v="43000"/>
    <n v="33500"/>
    <n v="10"/>
    <n v="10"/>
    <n v="0"/>
    <n v="10"/>
    <n v="6.375"/>
    <x v="339"/>
    <x v="0"/>
  </r>
  <r>
    <n v="2501"/>
    <x v="357"/>
    <x v="1"/>
    <x v="26"/>
    <n v="16"/>
    <n v="34"/>
    <x v="7"/>
    <n v="0"/>
    <n v="2.1"/>
    <n v="1.05"/>
    <n v="7.1"/>
    <n v="8"/>
    <n v="7.55"/>
    <n v="877"/>
    <n v="1715"/>
    <n v="1296"/>
    <n v="85"/>
    <n v="95"/>
    <n v="90"/>
    <n v="0"/>
    <n v="0"/>
    <n v="0"/>
    <n v="1200"/>
    <n v="9400"/>
    <n v="5300"/>
    <n v="28000"/>
    <n v="54000"/>
    <n v="41000"/>
    <n v="10"/>
    <n v="10"/>
    <n v="0"/>
    <n v="0"/>
    <n v="7.375"/>
    <x v="340"/>
    <x v="0"/>
  </r>
  <r>
    <n v="1362"/>
    <x v="358"/>
    <x v="0"/>
    <x v="27"/>
    <n v="8"/>
    <n v="19"/>
    <x v="94"/>
    <n v="6.8"/>
    <n v="8.1999999999999993"/>
    <n v="7.5"/>
    <n v="7.4"/>
    <n v="8.1999999999999993"/>
    <n v="7.8"/>
    <n v="450"/>
    <n v="510"/>
    <n v="480"/>
    <n v="1"/>
    <n v="1.8"/>
    <n v="1.4"/>
    <n v="0.53133522727272797"/>
    <n v="6.17008522727272"/>
    <n v="3.3507102272727241"/>
    <n v="2473"/>
    <n v="485853"/>
    <n v="244163"/>
    <n v="7351"/>
    <n v="1175766.4198894999"/>
    <n v="591558.70994474995"/>
    <n v="3.5"/>
    <n v="10"/>
    <n v="3.3507102272727241"/>
    <n v="0"/>
    <n v="0"/>
    <x v="341"/>
    <x v="0"/>
  </r>
  <r>
    <n v="3437"/>
    <x v="359"/>
    <x v="0"/>
    <x v="27"/>
    <n v="9"/>
    <n v="19"/>
    <x v="95"/>
    <n v="7.2"/>
    <n v="8.1"/>
    <n v="7.65"/>
    <n v="7.4"/>
    <n v="8.1"/>
    <n v="7.75"/>
    <n v="180"/>
    <n v="310"/>
    <n v="245"/>
    <n v="1.2"/>
    <n v="1.8"/>
    <n v="1.5"/>
    <n v="0.53133522727272797"/>
    <n v="6.17008522727272"/>
    <n v="3.3507102272727241"/>
    <n v="2473"/>
    <n v="485853"/>
    <n v="244163"/>
    <n v="7351"/>
    <n v="1175766.4198894999"/>
    <n v="591558.70994474995"/>
    <n v="3.75"/>
    <n v="10"/>
    <n v="3.3507102272727241"/>
    <n v="0"/>
    <n v="0"/>
    <x v="92"/>
    <x v="0"/>
  </r>
  <r>
    <n v="1765"/>
    <x v="360"/>
    <x v="0"/>
    <x v="28"/>
    <n v="23"/>
    <n v="34"/>
    <x v="10"/>
    <n v="5"/>
    <n v="14.7"/>
    <n v="9.85"/>
    <n v="5.8"/>
    <n v="9.3000000000000007"/>
    <n v="7.5500000000000007"/>
    <n v="240"/>
    <n v="578"/>
    <n v="409"/>
    <n v="2.4"/>
    <n v="13.2"/>
    <n v="7.8"/>
    <n v="0.43"/>
    <n v="0.69"/>
    <n v="0.55999999999999994"/>
    <n v="400"/>
    <n v="13000"/>
    <n v="6700"/>
    <n v="800"/>
    <n v="17000"/>
    <n v="8900"/>
    <n v="10"/>
    <n v="10"/>
    <n v="0.55999999999999994"/>
    <n v="0"/>
    <n v="0"/>
    <x v="342"/>
    <x v="0"/>
  </r>
  <r>
    <n v="2503"/>
    <x v="361"/>
    <x v="0"/>
    <x v="28"/>
    <n v="21"/>
    <n v="35"/>
    <x v="4"/>
    <n v="4.0999999999999996"/>
    <n v="25.5"/>
    <n v="14.8"/>
    <n v="7.6"/>
    <n v="9.1999999999999993"/>
    <n v="8.3999999999999986"/>
    <n v="618"/>
    <n v="764"/>
    <n v="691"/>
    <n v="5.3"/>
    <n v="22.2"/>
    <n v="13.75"/>
    <n v="0"/>
    <n v="2.31"/>
    <n v="1.155"/>
    <n v="70000"/>
    <n v="300000"/>
    <n v="185000"/>
    <n v="90000"/>
    <n v="500000"/>
    <n v="295000"/>
    <n v="10"/>
    <n v="10"/>
    <n v="1.155"/>
    <n v="0"/>
    <n v="0"/>
    <x v="343"/>
    <x v="0"/>
  </r>
  <r>
    <n v="2504"/>
    <x v="362"/>
    <x v="0"/>
    <x v="28"/>
    <n v="21"/>
    <n v="35"/>
    <x v="4"/>
    <n v="3.9"/>
    <n v="17"/>
    <n v="10.45"/>
    <n v="7.5"/>
    <n v="8.9"/>
    <n v="8.1999999999999993"/>
    <n v="629"/>
    <n v="794"/>
    <n v="711.5"/>
    <n v="4"/>
    <n v="18"/>
    <n v="11"/>
    <n v="0"/>
    <n v="2.75"/>
    <n v="1.375"/>
    <n v="80000"/>
    <n v="240000"/>
    <n v="160000"/>
    <n v="110000"/>
    <n v="300000"/>
    <n v="205000"/>
    <n v="10"/>
    <n v="10"/>
    <n v="1.375"/>
    <n v="0"/>
    <n v="0"/>
    <x v="344"/>
    <x v="0"/>
  </r>
  <r>
    <n v="2505"/>
    <x v="363"/>
    <x v="0"/>
    <x v="28"/>
    <n v="21"/>
    <n v="35"/>
    <x v="4"/>
    <n v="5.3"/>
    <n v="22"/>
    <n v="13.65"/>
    <n v="7.8"/>
    <n v="9"/>
    <n v="8.4"/>
    <n v="615"/>
    <n v="768"/>
    <n v="691.5"/>
    <n v="1.9"/>
    <n v="23.3"/>
    <n v="12.6"/>
    <n v="0"/>
    <n v="2.48"/>
    <n v="1.24"/>
    <n v="80000"/>
    <n v="280000"/>
    <n v="180000"/>
    <n v="110000"/>
    <n v="350000"/>
    <n v="230000"/>
    <n v="10"/>
    <n v="10"/>
    <n v="1.24"/>
    <n v="0"/>
    <n v="0"/>
    <x v="345"/>
    <x v="0"/>
  </r>
  <r>
    <n v="2519"/>
    <x v="364"/>
    <x v="0"/>
    <x v="28"/>
    <n v="21"/>
    <n v="30"/>
    <x v="8"/>
    <n v="5.5"/>
    <n v="78"/>
    <n v="41.75"/>
    <n v="6.8"/>
    <n v="8.8000000000000007"/>
    <n v="7.8000000000000007"/>
    <n v="36"/>
    <n v="79"/>
    <n v="57.5"/>
    <n v="2.4"/>
    <n v="4.5"/>
    <n v="3.45"/>
    <n v="0.33"/>
    <n v="0.48"/>
    <n v="0.40500000000000003"/>
    <n v="1300"/>
    <n v="6000"/>
    <n v="3650"/>
    <n v="3300"/>
    <n v="22000"/>
    <n v="12650"/>
    <n v="8.625"/>
    <n v="10"/>
    <n v="0.40500000000000003"/>
    <n v="0"/>
    <n v="0"/>
    <x v="346"/>
    <x v="0"/>
  </r>
  <r>
    <n v="2520"/>
    <x v="365"/>
    <x v="0"/>
    <x v="28"/>
    <n v="10"/>
    <n v="20"/>
    <x v="96"/>
    <n v="6.4"/>
    <n v="7.3"/>
    <n v="6.85"/>
    <n v="6.7"/>
    <n v="7.6"/>
    <n v="7.15"/>
    <n v="64"/>
    <n v="139"/>
    <n v="101.5"/>
    <n v="2.2999999999999998"/>
    <n v="3.6"/>
    <n v="2.95"/>
    <n v="0.3"/>
    <n v="0.63"/>
    <n v="0.46499999999999997"/>
    <n v="2700"/>
    <n v="8000"/>
    <n v="5350"/>
    <n v="9000"/>
    <n v="70000"/>
    <n v="39500"/>
    <n v="7.375"/>
    <n v="10"/>
    <n v="0.46499999999999997"/>
    <n v="0"/>
    <n v="0"/>
    <x v="347"/>
    <x v="0"/>
  </r>
  <r>
    <n v="2521"/>
    <x v="366"/>
    <x v="0"/>
    <x v="28"/>
    <n v="10"/>
    <n v="24"/>
    <x v="23"/>
    <n v="7.1"/>
    <n v="8.6"/>
    <n v="7.85"/>
    <n v="7"/>
    <n v="8"/>
    <n v="7.5"/>
    <n v="15"/>
    <n v="44"/>
    <n v="29.5"/>
    <n v="0.8"/>
    <n v="2.5"/>
    <n v="1.65"/>
    <n v="0.31"/>
    <n v="0.6"/>
    <n v="0.45499999999999996"/>
    <n v="110"/>
    <n v="230"/>
    <n v="170"/>
    <n v="400"/>
    <n v="1400"/>
    <n v="900"/>
    <n v="4.125"/>
    <n v="2.833333333333333"/>
    <n v="0.45499999999999996"/>
    <n v="0"/>
    <n v="0"/>
    <x v="348"/>
    <x v="0"/>
  </r>
  <r>
    <n v="2522"/>
    <x v="367"/>
    <x v="0"/>
    <x v="28"/>
    <n v="4"/>
    <n v="13"/>
    <x v="97"/>
    <n v="7.6"/>
    <n v="8.8000000000000007"/>
    <n v="8.1999999999999993"/>
    <n v="6.1"/>
    <n v="7.8"/>
    <n v="6.9499999999999993"/>
    <n v="10"/>
    <n v="34"/>
    <n v="22"/>
    <n v="0.5"/>
    <n v="2.4"/>
    <n v="1.45"/>
    <n v="0.37"/>
    <n v="0.53"/>
    <n v="0.45"/>
    <n v="90"/>
    <n v="140"/>
    <n v="115"/>
    <n v="170"/>
    <n v="1400"/>
    <n v="785"/>
    <n v="3.625"/>
    <n v="1.9166666666666667"/>
    <n v="0.44999999999999996"/>
    <n v="0"/>
    <n v="0"/>
    <x v="349"/>
    <x v="0"/>
  </r>
  <r>
    <n v="2539"/>
    <x v="368"/>
    <x v="0"/>
    <x v="28"/>
    <n v="20"/>
    <n v="34"/>
    <x v="43"/>
    <n v="6.4"/>
    <n v="9.8000000000000007"/>
    <n v="8.1000000000000014"/>
    <n v="7.4"/>
    <n v="8.1"/>
    <n v="7.75"/>
    <n v="161"/>
    <n v="299"/>
    <n v="230"/>
    <n v="1.1000000000000001"/>
    <n v="5.4"/>
    <n v="3.25"/>
    <n v="0.06"/>
    <n v="0.5"/>
    <n v="0.28000000000000003"/>
    <n v="700"/>
    <n v="2600"/>
    <n v="1650"/>
    <n v="1400"/>
    <n v="3400"/>
    <n v="2400"/>
    <n v="8.125"/>
    <n v="10"/>
    <n v="0.28000000000000003"/>
    <n v="0"/>
    <n v="0"/>
    <x v="350"/>
    <x v="0"/>
  </r>
  <r>
    <n v="2544"/>
    <x v="369"/>
    <x v="0"/>
    <x v="28"/>
    <n v="18"/>
    <n v="32"/>
    <x v="7"/>
    <n v="2.4"/>
    <n v="8.1"/>
    <n v="5.25"/>
    <n v="7.1"/>
    <n v="8.3000000000000007"/>
    <n v="7.7"/>
    <n v="384"/>
    <n v="554"/>
    <n v="469"/>
    <n v="0.6"/>
    <n v="5.4"/>
    <n v="3"/>
    <n v="7.0000000000000007E-2"/>
    <n v="0.63"/>
    <n v="0.35"/>
    <n v="1700"/>
    <n v="17000"/>
    <n v="9350"/>
    <n v="3300"/>
    <n v="28000"/>
    <n v="15650"/>
    <n v="7.5"/>
    <n v="10"/>
    <n v="0.35"/>
    <n v="0"/>
    <n v="0"/>
    <x v="351"/>
    <x v="0"/>
  </r>
  <r>
    <n v="1790"/>
    <x v="370"/>
    <x v="0"/>
    <x v="0"/>
    <n v="28"/>
    <n v="28"/>
    <x v="4"/>
    <n v="5.2"/>
    <n v="7.4"/>
    <n v="6.3000000000000007"/>
    <n v="7.1"/>
    <n v="8"/>
    <n v="7.55"/>
    <n v="8670"/>
    <n v="47200"/>
    <n v="27935"/>
    <n v="1.6"/>
    <n v="7.1"/>
    <n v="4.3499999999999996"/>
    <n v="1.3"/>
    <n v="2.9"/>
    <n v="2.1"/>
    <n v="2"/>
    <n v="4"/>
    <n v="3"/>
    <n v="1100"/>
    <n v="1600"/>
    <n v="1350"/>
    <n v="10"/>
    <n v="0.05"/>
    <n v="2.1"/>
    <n v="0"/>
    <n v="0"/>
    <x v="352"/>
    <x v="1"/>
  </r>
  <r>
    <n v="2353"/>
    <x v="371"/>
    <x v="0"/>
    <x v="0"/>
    <n v="26"/>
    <n v="30"/>
    <x v="4"/>
    <n v="5.5"/>
    <n v="7"/>
    <n v="6.25"/>
    <n v="7.1"/>
    <n v="8.3000000000000007"/>
    <n v="7.7"/>
    <n v="817"/>
    <n v="1108"/>
    <n v="962.5"/>
    <n v="1.2"/>
    <n v="1.5"/>
    <n v="1.35"/>
    <n v="1.2"/>
    <n v="2.8"/>
    <n v="2"/>
    <n v="15"/>
    <n v="39"/>
    <n v="27"/>
    <n v="350"/>
    <n v="2400"/>
    <n v="1375"/>
    <n v="3.375"/>
    <n v="0.44999999999999996"/>
    <n v="2"/>
    <n v="0"/>
    <n v="0"/>
    <x v="353"/>
    <x v="1"/>
  </r>
  <r>
    <n v="2205"/>
    <x v="2"/>
    <x v="0"/>
    <x v="1"/>
    <n v="15"/>
    <n v="24"/>
    <x v="59"/>
    <n v="0.5"/>
    <n v="8.9"/>
    <n v="4.7"/>
    <n v="5.6"/>
    <n v="7.2"/>
    <n v="6.4"/>
    <n v="30"/>
    <n v="116"/>
    <n v="73"/>
    <n v="3.2"/>
    <n v="62"/>
    <n v="32.6"/>
    <n v="0.2"/>
    <n v="8"/>
    <n v="4.0999999999999996"/>
    <n v="2"/>
    <n v="2700"/>
    <n v="1351"/>
    <n v="2"/>
    <n v="21000"/>
    <n v="10501"/>
    <n v="10"/>
    <n v="10"/>
    <n v="4.0999999999999996"/>
    <n v="10"/>
    <n v="0"/>
    <x v="354"/>
    <x v="1"/>
  </r>
  <r>
    <n v="2206"/>
    <x v="3"/>
    <x v="0"/>
    <x v="1"/>
    <n v="20"/>
    <n v="36"/>
    <x v="4"/>
    <n v="5.0999999999999996"/>
    <n v="7.9"/>
    <n v="6.5"/>
    <n v="6.8"/>
    <n v="9.5"/>
    <n v="8.15"/>
    <n v="52"/>
    <n v="197"/>
    <n v="124.5"/>
    <n v="0.8"/>
    <n v="2.1"/>
    <n v="1.4500000000000002"/>
    <n v="0.1"/>
    <n v="1.1000000000000001"/>
    <n v="0.60000000000000009"/>
    <n v="2"/>
    <n v="360"/>
    <n v="181"/>
    <n v="2"/>
    <n v="910"/>
    <n v="456"/>
    <n v="3.6250000000000004"/>
    <n v="3.0166666666666671"/>
    <n v="0.60000000000000009"/>
    <n v="0"/>
    <n v="0"/>
    <x v="355"/>
    <x v="1"/>
  </r>
  <r>
    <n v="1263"/>
    <x v="372"/>
    <x v="1"/>
    <x v="1"/>
    <n v="20"/>
    <n v="36"/>
    <x v="4"/>
    <n v="1.6"/>
    <n v="6"/>
    <n v="3.8"/>
    <n v="6.7"/>
    <n v="7.8"/>
    <n v="7.25"/>
    <n v="461"/>
    <n v="958"/>
    <n v="709.5"/>
    <n v="3.8"/>
    <n v="18"/>
    <n v="10.9"/>
    <n v="0.7"/>
    <n v="2.2999999999999998"/>
    <n v="1.5"/>
    <n v="300"/>
    <n v="2800"/>
    <n v="1550"/>
    <n v="360"/>
    <n v="110000"/>
    <n v="55180"/>
    <n v="10"/>
    <n v="10"/>
    <n v="1.5"/>
    <n v="0"/>
    <n v="0.5"/>
    <x v="134"/>
    <x v="1"/>
  </r>
  <r>
    <n v="2207"/>
    <x v="5"/>
    <x v="1"/>
    <x v="1"/>
    <n v="15"/>
    <n v="25"/>
    <x v="63"/>
    <n v="3"/>
    <n v="7.4"/>
    <n v="5.2"/>
    <n v="5.7"/>
    <n v="7.1"/>
    <n v="6.4"/>
    <n v="105"/>
    <n v="212"/>
    <n v="158.5"/>
    <n v="2.1"/>
    <n v="10"/>
    <n v="6.05"/>
    <n v="0.1"/>
    <n v="2.1"/>
    <n v="1.1000000000000001"/>
    <n v="2"/>
    <n v="3500"/>
    <n v="1751"/>
    <n v="360"/>
    <n v="24000"/>
    <n v="12180"/>
    <n v="10"/>
    <n v="10"/>
    <n v="1.1000000000000001"/>
    <n v="10"/>
    <n v="0"/>
    <x v="356"/>
    <x v="1"/>
  </r>
  <r>
    <n v="2208"/>
    <x v="6"/>
    <x v="1"/>
    <x v="1"/>
    <n v="18"/>
    <n v="32"/>
    <x v="7"/>
    <n v="4.3"/>
    <n v="7.2"/>
    <n v="5.75"/>
    <n v="6.3"/>
    <n v="8.4"/>
    <n v="7.35"/>
    <n v="20"/>
    <n v="38"/>
    <n v="29"/>
    <n v="1.3"/>
    <n v="3.1"/>
    <n v="2.2000000000000002"/>
    <n v="0.1"/>
    <n v="3"/>
    <n v="1.55"/>
    <n v="2"/>
    <n v="360"/>
    <n v="181"/>
    <n v="300"/>
    <n v="730"/>
    <n v="515"/>
    <n v="5.5"/>
    <n v="3.0166666666666671"/>
    <n v="1.55"/>
    <n v="0"/>
    <n v="0"/>
    <x v="357"/>
    <x v="1"/>
  </r>
  <r>
    <n v="2209"/>
    <x v="7"/>
    <x v="1"/>
    <x v="1"/>
    <n v="22"/>
    <n v="32"/>
    <x v="43"/>
    <n v="4.8"/>
    <n v="8.1999999999999993"/>
    <n v="6.5"/>
    <n v="6.3"/>
    <n v="7.9"/>
    <n v="7.1"/>
    <n v="21"/>
    <n v="41"/>
    <n v="31"/>
    <n v="0.9"/>
    <n v="3.6"/>
    <n v="2.25"/>
    <n v="0.1"/>
    <n v="1.1000000000000001"/>
    <n v="0.60000000000000009"/>
    <n v="2"/>
    <n v="730"/>
    <n v="366"/>
    <n v="300"/>
    <n v="1500"/>
    <n v="900"/>
    <n v="5.625"/>
    <n v="6.1"/>
    <n v="0.60000000000000009"/>
    <n v="0"/>
    <n v="0"/>
    <x v="358"/>
    <x v="1"/>
  </r>
  <r>
    <n v="2210"/>
    <x v="8"/>
    <x v="1"/>
    <x v="1"/>
    <n v="19"/>
    <n v="33"/>
    <x v="1"/>
    <n v="5.3"/>
    <n v="7.8"/>
    <n v="6.55"/>
    <n v="6.5"/>
    <n v="7.6"/>
    <n v="7.05"/>
    <n v="44"/>
    <n v="96"/>
    <n v="70"/>
    <n v="1.4"/>
    <n v="5.9"/>
    <n v="3.6500000000000004"/>
    <n v="0.3"/>
    <n v="1.6"/>
    <n v="0.95000000000000007"/>
    <n v="2"/>
    <n v="910"/>
    <n v="456"/>
    <n v="360"/>
    <n v="2800"/>
    <n v="1580"/>
    <n v="9.125"/>
    <n v="7.6"/>
    <n v="0.95"/>
    <n v="0"/>
    <n v="0"/>
    <x v="359"/>
    <x v="1"/>
  </r>
  <r>
    <n v="2211"/>
    <x v="9"/>
    <x v="1"/>
    <x v="1"/>
    <n v="20"/>
    <n v="33"/>
    <x v="6"/>
    <n v="6.8"/>
    <n v="8.4"/>
    <n v="7.6"/>
    <n v="7.1"/>
    <n v="8.9"/>
    <n v="8"/>
    <n v="218"/>
    <n v="279"/>
    <n v="248.5"/>
    <n v="3.4"/>
    <n v="17.5"/>
    <n v="10.45"/>
    <n v="0.1"/>
    <n v="1.7"/>
    <n v="0.9"/>
    <n v="2"/>
    <n v="910"/>
    <n v="456"/>
    <n v="2"/>
    <n v="910"/>
    <n v="456"/>
    <n v="10"/>
    <n v="7.6"/>
    <n v="0.89999999999999991"/>
    <n v="0"/>
    <n v="0"/>
    <x v="360"/>
    <x v="1"/>
  </r>
  <r>
    <n v="2212"/>
    <x v="10"/>
    <x v="1"/>
    <x v="1"/>
    <n v="20"/>
    <n v="32"/>
    <x v="1"/>
    <n v="7"/>
    <n v="9"/>
    <n v="8"/>
    <n v="6.3"/>
    <n v="9.1999999999999993"/>
    <n v="7.75"/>
    <n v="64"/>
    <n v="83"/>
    <n v="73.5"/>
    <n v="3"/>
    <n v="12.4"/>
    <n v="7.7"/>
    <n v="0.2"/>
    <n v="3"/>
    <n v="1.6"/>
    <n v="2"/>
    <n v="2800"/>
    <n v="1401"/>
    <n v="2"/>
    <n v="21000"/>
    <n v="10501"/>
    <n v="10"/>
    <n v="10"/>
    <n v="1.6"/>
    <n v="0"/>
    <n v="0"/>
    <x v="361"/>
    <x v="1"/>
  </r>
  <r>
    <n v="2213"/>
    <x v="11"/>
    <x v="1"/>
    <x v="1"/>
    <n v="20"/>
    <n v="32"/>
    <x v="1"/>
    <n v="6.5"/>
    <n v="8.6"/>
    <n v="7.55"/>
    <n v="6.7"/>
    <n v="8.5"/>
    <n v="7.6"/>
    <n v="17"/>
    <n v="244"/>
    <n v="130.5"/>
    <n v="3.2"/>
    <n v="8"/>
    <n v="5.6"/>
    <n v="0.1"/>
    <n v="1.5"/>
    <n v="0.8"/>
    <n v="2"/>
    <n v="730"/>
    <n v="366"/>
    <n v="2"/>
    <n v="1400"/>
    <n v="701"/>
    <n v="10"/>
    <n v="6.1"/>
    <n v="0.8"/>
    <n v="0"/>
    <n v="0"/>
    <x v="362"/>
    <x v="1"/>
  </r>
  <r>
    <n v="2214"/>
    <x v="12"/>
    <x v="1"/>
    <x v="1"/>
    <n v="22"/>
    <n v="34"/>
    <x v="4"/>
    <n v="3.8"/>
    <n v="9"/>
    <n v="6.4"/>
    <n v="6.3"/>
    <n v="7.9"/>
    <n v="7.1"/>
    <n v="18"/>
    <n v="152"/>
    <n v="85"/>
    <n v="4.5999999999999996"/>
    <n v="9"/>
    <n v="6.8"/>
    <n v="0.1"/>
    <n v="1.9"/>
    <n v="1"/>
    <n v="2"/>
    <n v="910"/>
    <n v="456"/>
    <n v="2"/>
    <n v="1400"/>
    <n v="701"/>
    <n v="10"/>
    <n v="7.6"/>
    <n v="1"/>
    <n v="0"/>
    <n v="0"/>
    <x v="363"/>
    <x v="1"/>
  </r>
  <r>
    <n v="2215"/>
    <x v="13"/>
    <x v="1"/>
    <x v="1"/>
    <n v="22"/>
    <n v="36"/>
    <x v="3"/>
    <n v="1.8"/>
    <n v="10"/>
    <n v="5.9"/>
    <n v="6"/>
    <n v="7.4"/>
    <n v="6.7"/>
    <n v="51"/>
    <n v="88"/>
    <n v="69.5"/>
    <n v="1.8"/>
    <n v="6"/>
    <n v="3.9"/>
    <n v="0.2"/>
    <n v="1.2"/>
    <n v="0.7"/>
    <n v="2"/>
    <n v="2000"/>
    <n v="1001"/>
    <n v="2"/>
    <n v="12000"/>
    <n v="6001"/>
    <n v="9.75"/>
    <n v="10"/>
    <n v="0.7"/>
    <n v="0"/>
    <n v="0"/>
    <x v="364"/>
    <x v="1"/>
  </r>
  <r>
    <n v="2216"/>
    <x v="14"/>
    <x v="1"/>
    <x v="1"/>
    <n v="23"/>
    <n v="30"/>
    <x v="6"/>
    <n v="4.5999999999999996"/>
    <n v="14.5"/>
    <n v="9.5500000000000007"/>
    <n v="7.7"/>
    <n v="9.3000000000000007"/>
    <n v="8.5"/>
    <n v="145"/>
    <n v="185"/>
    <n v="165"/>
    <n v="3.2"/>
    <n v="28.2"/>
    <n v="15.7"/>
    <n v="0.3"/>
    <n v="1.9"/>
    <n v="1.0999999999999999"/>
    <n v="2"/>
    <n v="3500"/>
    <n v="1751"/>
    <n v="2"/>
    <n v="240000"/>
    <n v="120001"/>
    <n v="10"/>
    <n v="10"/>
    <n v="1.0999999999999999"/>
    <n v="0"/>
    <n v="0"/>
    <x v="365"/>
    <x v="1"/>
  </r>
  <r>
    <n v="2217"/>
    <x v="373"/>
    <x v="1"/>
    <x v="1"/>
    <n v="22"/>
    <n v="30"/>
    <x v="1"/>
    <n v="4.5"/>
    <n v="11"/>
    <n v="7.75"/>
    <n v="6.3"/>
    <n v="8.1"/>
    <n v="7.1999999999999993"/>
    <n v="282"/>
    <n v="441"/>
    <n v="361.5"/>
    <n v="2.8"/>
    <n v="16"/>
    <n v="9.4"/>
    <n v="0.2"/>
    <n v="2.4"/>
    <n v="1.3"/>
    <n v="2"/>
    <n v="21000"/>
    <n v="10501"/>
    <n v="2"/>
    <n v="21000"/>
    <n v="10501"/>
    <n v="10"/>
    <n v="10"/>
    <n v="1.3"/>
    <n v="0"/>
    <n v="0"/>
    <x v="366"/>
    <x v="1"/>
  </r>
  <r>
    <n v="2218"/>
    <x v="374"/>
    <x v="1"/>
    <x v="1"/>
    <n v="24"/>
    <n v="33"/>
    <x v="10"/>
    <n v="3.8"/>
    <n v="13.1"/>
    <n v="8.4499999999999993"/>
    <n v="6.1"/>
    <n v="9.6999999999999993"/>
    <n v="7.8999999999999995"/>
    <n v="125"/>
    <n v="325"/>
    <n v="225"/>
    <n v="2.6"/>
    <n v="14.8"/>
    <n v="8.7000000000000011"/>
    <n v="0.1"/>
    <n v="1.7"/>
    <n v="0.9"/>
    <n v="2"/>
    <n v="910"/>
    <n v="456"/>
    <n v="2"/>
    <n v="4200"/>
    <n v="2101"/>
    <n v="10"/>
    <n v="7.6"/>
    <n v="0.89999999999999991"/>
    <n v="0"/>
    <n v="0"/>
    <x v="360"/>
    <x v="1"/>
  </r>
  <r>
    <n v="2219"/>
    <x v="375"/>
    <x v="1"/>
    <x v="1"/>
    <n v="20"/>
    <n v="34"/>
    <x v="43"/>
    <n v="4.7"/>
    <n v="11"/>
    <n v="7.85"/>
    <n v="6.8"/>
    <n v="8.6999999999999993"/>
    <n v="7.75"/>
    <n v="195"/>
    <n v="225"/>
    <n v="210"/>
    <n v="3.9"/>
    <n v="14"/>
    <n v="8.9499999999999993"/>
    <n v="0.1"/>
    <n v="2.1"/>
    <n v="1.1000000000000001"/>
    <n v="2"/>
    <n v="1500"/>
    <n v="751"/>
    <n v="2"/>
    <n v="4300"/>
    <n v="2151"/>
    <n v="10"/>
    <n v="10"/>
    <n v="1.1000000000000001"/>
    <n v="0"/>
    <n v="0"/>
    <x v="365"/>
    <x v="1"/>
  </r>
  <r>
    <n v="2220"/>
    <x v="18"/>
    <x v="1"/>
    <x v="1"/>
    <n v="20"/>
    <n v="36"/>
    <x v="4"/>
    <n v="4.5999999999999996"/>
    <n v="10.6"/>
    <n v="7.6"/>
    <n v="5.8"/>
    <n v="7.6"/>
    <n v="6.6999999999999993"/>
    <n v="18"/>
    <n v="42"/>
    <n v="30"/>
    <n v="1.4"/>
    <n v="4.5"/>
    <n v="2.95"/>
    <n v="0.2"/>
    <n v="1.4"/>
    <n v="0.79999999999999993"/>
    <n v="2"/>
    <n v="910"/>
    <n v="456"/>
    <n v="2"/>
    <n v="2300"/>
    <n v="1151"/>
    <n v="7.375"/>
    <n v="7.6"/>
    <n v="0.79999999999999982"/>
    <n v="0"/>
    <n v="0"/>
    <x v="367"/>
    <x v="1"/>
  </r>
  <r>
    <n v="2221"/>
    <x v="19"/>
    <x v="1"/>
    <x v="1"/>
    <n v="22"/>
    <n v="36"/>
    <x v="3"/>
    <n v="0"/>
    <n v="10"/>
    <n v="5"/>
    <n v="6.9"/>
    <n v="8.3000000000000007"/>
    <n v="7.6000000000000005"/>
    <n v="50"/>
    <n v="58"/>
    <n v="54"/>
    <n v="1.5"/>
    <n v="7"/>
    <n v="4.25"/>
    <n v="0.2"/>
    <n v="1.3"/>
    <n v="0.75"/>
    <n v="2"/>
    <n v="1500"/>
    <n v="751"/>
    <n v="300"/>
    <n v="7500"/>
    <n v="3900"/>
    <n v="10"/>
    <n v="10"/>
    <n v="0.75"/>
    <n v="0"/>
    <n v="0"/>
    <x v="12"/>
    <x v="1"/>
  </r>
  <r>
    <n v="2222"/>
    <x v="20"/>
    <x v="1"/>
    <x v="1"/>
    <n v="22"/>
    <n v="38"/>
    <x v="22"/>
    <n v="4.8"/>
    <n v="5.6"/>
    <n v="5.1999999999999993"/>
    <n v="6.5"/>
    <n v="7.9"/>
    <n v="7.2"/>
    <n v="10"/>
    <n v="112"/>
    <n v="61"/>
    <n v="1.1000000000000001"/>
    <n v="2.8"/>
    <n v="1.95"/>
    <n v="0.1"/>
    <n v="1.1000000000000001"/>
    <n v="0.60000000000000009"/>
    <n v="2"/>
    <n v="2100"/>
    <n v="1051"/>
    <n v="2"/>
    <n v="3900"/>
    <n v="1951"/>
    <n v="4.875"/>
    <n v="10"/>
    <n v="0.60000000000000009"/>
    <n v="0"/>
    <n v="0"/>
    <x v="368"/>
    <x v="1"/>
  </r>
  <r>
    <n v="2223"/>
    <x v="21"/>
    <x v="1"/>
    <x v="1"/>
    <n v="23"/>
    <n v="35"/>
    <x v="3"/>
    <n v="2"/>
    <n v="6.2"/>
    <n v="4.0999999999999996"/>
    <n v="6.6"/>
    <n v="7.8"/>
    <n v="7.1999999999999993"/>
    <n v="43"/>
    <n v="51"/>
    <n v="47"/>
    <n v="1.3"/>
    <n v="2.4"/>
    <n v="1.85"/>
    <n v="0.1"/>
    <n v="1.1000000000000001"/>
    <n v="0.60000000000000009"/>
    <n v="2"/>
    <n v="1500"/>
    <n v="751"/>
    <n v="730"/>
    <n v="29000"/>
    <n v="14865"/>
    <n v="4.625"/>
    <n v="10"/>
    <n v="0.60000000000000009"/>
    <n v="0"/>
    <n v="0"/>
    <x v="369"/>
    <x v="1"/>
  </r>
  <r>
    <n v="2224"/>
    <x v="22"/>
    <x v="1"/>
    <x v="1"/>
    <n v="22"/>
    <n v="36"/>
    <x v="3"/>
    <n v="4.8"/>
    <n v="7"/>
    <n v="5.9"/>
    <n v="6.8"/>
    <n v="7.7"/>
    <n v="7.25"/>
    <n v="53"/>
    <n v="76"/>
    <n v="64.5"/>
    <n v="1.2"/>
    <n v="4"/>
    <n v="2.6"/>
    <n v="0.1"/>
    <n v="1.2"/>
    <n v="0.65"/>
    <n v="2"/>
    <n v="1500"/>
    <n v="751"/>
    <n v="360"/>
    <n v="3900"/>
    <n v="2130"/>
    <n v="6.5"/>
    <n v="10"/>
    <n v="0.65"/>
    <n v="0"/>
    <n v="0"/>
    <x v="370"/>
    <x v="1"/>
  </r>
  <r>
    <n v="2225"/>
    <x v="376"/>
    <x v="1"/>
    <x v="1"/>
    <n v="20"/>
    <n v="25"/>
    <x v="84"/>
    <n v="3.1"/>
    <n v="5.6"/>
    <n v="4.3499999999999996"/>
    <n v="6.8"/>
    <n v="7.2"/>
    <n v="7"/>
    <n v="94"/>
    <n v="136"/>
    <n v="115"/>
    <n v="2.2999999999999998"/>
    <n v="5"/>
    <n v="3.65"/>
    <n v="0.4"/>
    <n v="4.3"/>
    <n v="2.35"/>
    <n v="2"/>
    <n v="730"/>
    <n v="366"/>
    <n v="2"/>
    <n v="2000"/>
    <n v="1001"/>
    <n v="9.125"/>
    <n v="6.1"/>
    <n v="2.35"/>
    <n v="0"/>
    <n v="0"/>
    <x v="371"/>
    <x v="1"/>
  </r>
  <r>
    <n v="2226"/>
    <x v="24"/>
    <x v="1"/>
    <x v="1"/>
    <n v="18"/>
    <n v="33"/>
    <x v="8"/>
    <n v="4"/>
    <n v="7.8"/>
    <n v="5.9"/>
    <n v="6.2"/>
    <n v="7.9"/>
    <n v="7.0500000000000007"/>
    <n v="18"/>
    <n v="33"/>
    <n v="25.5"/>
    <n v="1.2"/>
    <n v="4.2"/>
    <n v="2.7"/>
    <n v="0.1"/>
    <n v="1.1000000000000001"/>
    <n v="0.60000000000000009"/>
    <n v="2"/>
    <n v="360"/>
    <n v="181"/>
    <n v="360"/>
    <n v="1100"/>
    <n v="730"/>
    <n v="6.75"/>
    <n v="3.0166666666666671"/>
    <n v="0.60000000000000009"/>
    <n v="0"/>
    <n v="0"/>
    <x v="372"/>
    <x v="1"/>
  </r>
  <r>
    <n v="2227"/>
    <x v="25"/>
    <x v="1"/>
    <x v="1"/>
    <n v="21"/>
    <n v="33"/>
    <x v="43"/>
    <n v="5.5"/>
    <n v="8.1"/>
    <n v="6.8"/>
    <n v="6.5"/>
    <n v="7.8"/>
    <n v="7.15"/>
    <n v="23"/>
    <n v="34"/>
    <n v="28.5"/>
    <n v="1.8"/>
    <n v="3.4"/>
    <n v="2.6"/>
    <n v="0.3"/>
    <n v="1.9"/>
    <n v="1.0999999999999999"/>
    <n v="2"/>
    <n v="910"/>
    <n v="456"/>
    <n v="360"/>
    <n v="1400"/>
    <n v="880"/>
    <n v="6.5"/>
    <n v="7.6"/>
    <n v="1.0999999999999999"/>
    <n v="0"/>
    <n v="0"/>
    <x v="244"/>
    <x v="1"/>
  </r>
  <r>
    <n v="2228"/>
    <x v="26"/>
    <x v="1"/>
    <x v="1"/>
    <n v="21"/>
    <n v="31"/>
    <x v="1"/>
    <n v="5.5"/>
    <n v="9.5"/>
    <n v="7.5"/>
    <n v="6"/>
    <n v="7.7"/>
    <n v="6.85"/>
    <n v="29"/>
    <n v="37"/>
    <n v="33"/>
    <n v="1"/>
    <n v="2.6"/>
    <n v="1.8"/>
    <n v="0.1"/>
    <n v="1.4"/>
    <n v="0.75"/>
    <n v="2"/>
    <n v="2000"/>
    <n v="1001"/>
    <n v="2"/>
    <n v="21000"/>
    <n v="10501"/>
    <n v="4.5"/>
    <n v="10"/>
    <n v="0.75"/>
    <n v="0"/>
    <n v="0"/>
    <x v="373"/>
    <x v="1"/>
  </r>
  <r>
    <n v="3772"/>
    <x v="27"/>
    <x v="1"/>
    <x v="1"/>
    <n v="19"/>
    <n v="33"/>
    <x v="1"/>
    <n v="4.9000000000000004"/>
    <n v="8.5"/>
    <n v="6.7"/>
    <n v="6.3"/>
    <n v="7.5"/>
    <n v="6.9"/>
    <n v="50"/>
    <n v="95"/>
    <n v="72.5"/>
    <n v="1.6"/>
    <n v="4"/>
    <n v="2.8"/>
    <n v="0.6"/>
    <n v="1.6"/>
    <n v="1.1000000000000001"/>
    <n v="2"/>
    <n v="720"/>
    <n v="361"/>
    <n v="360"/>
    <n v="1500"/>
    <n v="930"/>
    <n v="7"/>
    <n v="6.0166666666666666"/>
    <n v="1.1000000000000001"/>
    <n v="0"/>
    <n v="0"/>
    <x v="374"/>
    <x v="1"/>
  </r>
  <r>
    <n v="3806"/>
    <x v="29"/>
    <x v="1"/>
    <x v="1"/>
    <n v="21"/>
    <n v="25"/>
    <x v="13"/>
    <n v="4"/>
    <n v="4.2"/>
    <n v="4.0999999999999996"/>
    <n v="6.7"/>
    <n v="7.3"/>
    <n v="7"/>
    <n v="104"/>
    <n v="166"/>
    <n v="135"/>
    <n v="2.6"/>
    <n v="4.0999999999999996"/>
    <n v="3.3499999999999996"/>
    <n v="0.7"/>
    <n v="1.3"/>
    <n v="1"/>
    <n v="2"/>
    <n v="1500"/>
    <n v="751"/>
    <n v="2"/>
    <n v="2000"/>
    <n v="1001"/>
    <n v="8.375"/>
    <n v="10"/>
    <n v="1"/>
    <n v="0"/>
    <n v="0"/>
    <x v="375"/>
    <x v="1"/>
  </r>
  <r>
    <n v="3809"/>
    <x v="28"/>
    <x v="1"/>
    <x v="1"/>
    <n v="23"/>
    <n v="32"/>
    <x v="0"/>
    <n v="3.2"/>
    <n v="8.4"/>
    <n v="5.8000000000000007"/>
    <n v="6.8"/>
    <n v="8.9"/>
    <n v="7.85"/>
    <n v="302"/>
    <n v="364"/>
    <n v="333"/>
    <n v="2.8"/>
    <n v="23.5"/>
    <n v="13.15"/>
    <n v="0.2"/>
    <n v="3.8"/>
    <n v="2"/>
    <n v="360"/>
    <n v="240000"/>
    <n v="120180"/>
    <n v="730"/>
    <n v="240000"/>
    <n v="120365"/>
    <n v="10"/>
    <n v="10"/>
    <n v="2"/>
    <n v="0"/>
    <n v="0"/>
    <x v="112"/>
    <x v="1"/>
  </r>
  <r>
    <n v="4006"/>
    <x v="377"/>
    <x v="1"/>
    <x v="1"/>
    <n v="20"/>
    <n v="32"/>
    <x v="1"/>
    <n v="2.5"/>
    <n v="6.5"/>
    <n v="4.5"/>
    <n v="6.2"/>
    <n v="7.9"/>
    <n v="7.0500000000000007"/>
    <n v="20"/>
    <n v="49"/>
    <n v="34.5"/>
    <n v="1.3"/>
    <n v="2.8"/>
    <n v="2.0499999999999998"/>
    <n v="0.1"/>
    <n v="1.3"/>
    <n v="0.70000000000000007"/>
    <n v="600"/>
    <n v="910"/>
    <n v="755"/>
    <n v="910"/>
    <n v="2100"/>
    <n v="1505"/>
    <n v="5.125"/>
    <n v="10"/>
    <n v="0.70000000000000007"/>
    <n v="0"/>
    <n v="0"/>
    <x v="376"/>
    <x v="1"/>
  </r>
  <r>
    <n v="1532"/>
    <x v="30"/>
    <x v="2"/>
    <x v="1"/>
    <n v="21"/>
    <n v="32"/>
    <x v="6"/>
    <n v="5"/>
    <n v="8.3000000000000007"/>
    <n v="6.65"/>
    <n v="6.1"/>
    <n v="7.7"/>
    <n v="6.9"/>
    <n v="10"/>
    <n v="27"/>
    <n v="18.5"/>
    <n v="0.9"/>
    <n v="3.2"/>
    <n v="2.0500000000000003"/>
    <n v="0.1"/>
    <n v="1.6"/>
    <n v="0.85000000000000009"/>
    <n v="2"/>
    <n v="730"/>
    <n v="366"/>
    <n v="300"/>
    <n v="1100"/>
    <n v="700"/>
    <n v="5.1250000000000009"/>
    <n v="6.1"/>
    <n v="0.85000000000000009"/>
    <n v="0"/>
    <n v="0"/>
    <x v="377"/>
    <x v="1"/>
  </r>
  <r>
    <n v="2557"/>
    <x v="378"/>
    <x v="0"/>
    <x v="2"/>
    <n v="17"/>
    <n v="33"/>
    <x v="7"/>
    <n v="8.1999999999999993"/>
    <n v="14.8"/>
    <n v="11.5"/>
    <n v="7.2"/>
    <n v="8.5"/>
    <n v="7.85"/>
    <n v="149"/>
    <n v="465"/>
    <n v="307"/>
    <n v="2.4"/>
    <n v="2.8"/>
    <n v="2.5999999999999996"/>
    <n v="0"/>
    <n v="35"/>
    <n v="17.5"/>
    <n v="4000"/>
    <n v="11000"/>
    <n v="7500"/>
    <n v="11000"/>
    <n v="22000"/>
    <n v="16500"/>
    <n v="6.4999999999999991"/>
    <n v="10"/>
    <n v="10"/>
    <n v="0"/>
    <n v="0"/>
    <x v="378"/>
    <x v="1"/>
  </r>
  <r>
    <n v="2571"/>
    <x v="32"/>
    <x v="0"/>
    <x v="2"/>
    <n v="14"/>
    <n v="32"/>
    <x v="13"/>
    <n v="7.9"/>
    <n v="12.7"/>
    <n v="10.3"/>
    <n v="6.9"/>
    <n v="9.4"/>
    <n v="8.15"/>
    <n v="328"/>
    <n v="781"/>
    <n v="554.5"/>
    <n v="2.1"/>
    <n v="2.9"/>
    <n v="2.5"/>
    <n v="0"/>
    <n v="3.8"/>
    <n v="1.9"/>
    <n v="4000"/>
    <n v="7900"/>
    <n v="5950"/>
    <n v="11000"/>
    <n v="15000"/>
    <n v="13000"/>
    <n v="6.25"/>
    <n v="10"/>
    <n v="1.9"/>
    <n v="0"/>
    <n v="0"/>
    <x v="379"/>
    <x v="1"/>
  </r>
  <r>
    <n v="4296"/>
    <x v="379"/>
    <x v="0"/>
    <x v="2"/>
    <n v="23"/>
    <n v="35"/>
    <x v="3"/>
    <n v="5.7"/>
    <n v="10.5"/>
    <n v="8.1"/>
    <n v="6.7"/>
    <n v="8"/>
    <n v="7.35"/>
    <n v="347"/>
    <n v="1220"/>
    <n v="783.5"/>
    <n v="1.8"/>
    <n v="2.8"/>
    <n v="2.2999999999999998"/>
    <n v="0.1"/>
    <n v="0.9"/>
    <n v="0.5"/>
    <n v="3100"/>
    <n v="7900"/>
    <n v="5500"/>
    <n v="7000"/>
    <n v="14000"/>
    <n v="10500"/>
    <n v="5.75"/>
    <n v="10"/>
    <n v="0.5"/>
    <n v="0"/>
    <n v="0"/>
    <x v="380"/>
    <x v="1"/>
  </r>
  <r>
    <n v="2573"/>
    <x v="33"/>
    <x v="1"/>
    <x v="2"/>
    <n v="18"/>
    <n v="38"/>
    <x v="4"/>
    <n v="5.6"/>
    <n v="10.4"/>
    <n v="8"/>
    <n v="7.2"/>
    <n v="8.4"/>
    <n v="7.8000000000000007"/>
    <n v="437"/>
    <n v="1121"/>
    <n v="779"/>
    <n v="2.5"/>
    <n v="2.9"/>
    <n v="2.7"/>
    <n v="0"/>
    <n v="2.4"/>
    <n v="1.2"/>
    <n v="2100"/>
    <n v="21000"/>
    <n v="11550"/>
    <n v="4600"/>
    <n v="29000"/>
    <n v="16800"/>
    <n v="6.75"/>
    <n v="10"/>
    <n v="1.2"/>
    <n v="0"/>
    <n v="0"/>
    <x v="381"/>
    <x v="1"/>
  </r>
  <r>
    <n v="2574"/>
    <x v="34"/>
    <x v="1"/>
    <x v="2"/>
    <n v="18"/>
    <n v="37"/>
    <x v="0"/>
    <n v="6.4"/>
    <n v="10.199999999999999"/>
    <n v="8.3000000000000007"/>
    <n v="7.1"/>
    <n v="8.1"/>
    <n v="7.6"/>
    <n v="202"/>
    <n v="1131"/>
    <n v="666.5"/>
    <n v="2.2000000000000002"/>
    <n v="2.9"/>
    <n v="2.5499999999999998"/>
    <n v="0"/>
    <n v="2.2000000000000002"/>
    <n v="1.1000000000000001"/>
    <n v="1700"/>
    <n v="11000"/>
    <n v="6350"/>
    <n v="3300"/>
    <n v="22000"/>
    <n v="12650"/>
    <n v="6.375"/>
    <n v="10"/>
    <n v="1.1000000000000001"/>
    <n v="0"/>
    <n v="0"/>
    <x v="382"/>
    <x v="1"/>
  </r>
  <r>
    <n v="2046"/>
    <x v="35"/>
    <x v="0"/>
    <x v="3"/>
    <n v="16"/>
    <n v="30.5"/>
    <x v="98"/>
    <n v="4.8"/>
    <n v="9.9"/>
    <n v="7.35"/>
    <n v="7.3"/>
    <n v="8.1999999999999993"/>
    <n v="7.75"/>
    <n v="198"/>
    <n v="287"/>
    <n v="242.5"/>
    <n v="1"/>
    <n v="4"/>
    <n v="2.5"/>
    <n v="0"/>
    <n v="4.9000000000000004"/>
    <n v="2.4500000000000002"/>
    <n v="2"/>
    <n v="18000"/>
    <n v="9001"/>
    <n v="2"/>
    <n v="30000"/>
    <n v="15001"/>
    <n v="6.25"/>
    <n v="10"/>
    <n v="2.4500000000000002"/>
    <n v="0"/>
    <n v="0"/>
    <x v="383"/>
    <x v="1"/>
  </r>
  <r>
    <n v="3163"/>
    <x v="36"/>
    <x v="0"/>
    <x v="4"/>
    <n v="18"/>
    <n v="30"/>
    <x v="21"/>
    <n v="6"/>
    <n v="6.8"/>
    <n v="6.4"/>
    <n v="7"/>
    <n v="7.5"/>
    <n v="7.25"/>
    <n v="769.82234957020103"/>
    <n v="2502.3610315186202"/>
    <n v="1636.0916905444105"/>
    <n v="3.9360795454545499"/>
    <n v="17.248717948717999"/>
    <n v="10.592398747086275"/>
    <n v="0"/>
    <n v="0"/>
    <n v="0"/>
    <n v="1436.77104377104"/>
    <n v="321488.727272727"/>
    <n v="161462.74915824903"/>
    <n v="12108.853896103899"/>
    <n v="1882110.4063492101"/>
    <n v="947109.63012265693"/>
    <n v="10"/>
    <n v="10"/>
    <n v="0"/>
    <n v="0"/>
    <n v="0"/>
    <x v="165"/>
    <x v="1"/>
  </r>
  <r>
    <n v="3164"/>
    <x v="37"/>
    <x v="1"/>
    <x v="4"/>
    <n v="12"/>
    <n v="28"/>
    <x v="63"/>
    <n v="0.7"/>
    <n v="7.2"/>
    <n v="3.95"/>
    <n v="7.2"/>
    <n v="7.8"/>
    <n v="7.5"/>
    <n v="769.82234957020103"/>
    <n v="2502.3610315186202"/>
    <n v="1636.0916905444105"/>
    <n v="3.9360795454545499"/>
    <n v="17.248717948717999"/>
    <n v="10.592398747086275"/>
    <n v="0"/>
    <n v="0"/>
    <n v="0"/>
    <n v="1436.77104377104"/>
    <n v="321488.727272727"/>
    <n v="161462.74915824903"/>
    <n v="12108.853896103899"/>
    <n v="1882110.4063492101"/>
    <n v="947109.63012265693"/>
    <n v="10"/>
    <n v="10"/>
    <n v="0"/>
    <n v="0"/>
    <n v="0.125"/>
    <x v="384"/>
    <x v="1"/>
  </r>
  <r>
    <n v="3030"/>
    <x v="380"/>
    <x v="0"/>
    <x v="29"/>
    <n v="31"/>
    <n v="31"/>
    <x v="92"/>
    <n v="16.399999999999999"/>
    <n v="16.399999999999999"/>
    <n v="16.399999999999999"/>
    <n v="8.6999999999999993"/>
    <n v="8.6999999999999993"/>
    <n v="8.6999999999999993"/>
    <n v="1162"/>
    <n v="1162"/>
    <n v="1162"/>
    <n v="17"/>
    <n v="17"/>
    <n v="17"/>
    <n v="0"/>
    <n v="0"/>
    <n v="0"/>
    <n v="170"/>
    <n v="170"/>
    <n v="170"/>
    <n v="280"/>
    <n v="280"/>
    <n v="280"/>
    <n v="10"/>
    <n v="2.833333333333333"/>
    <n v="0"/>
    <n v="10"/>
    <n v="0"/>
    <x v="385"/>
    <x v="1"/>
  </r>
  <r>
    <n v="3031"/>
    <x v="381"/>
    <x v="0"/>
    <x v="29"/>
    <n v="20.4722379603399"/>
    <n v="29.240509915014201"/>
    <x v="99"/>
    <n v="4.1586894586894596"/>
    <n v="7.7840455840455904"/>
    <n v="5.971367521367525"/>
    <n v="8.1"/>
    <n v="8.1"/>
    <n v="8.1"/>
    <n v="7110"/>
    <n v="7110"/>
    <n v="7110"/>
    <n v="36"/>
    <n v="36"/>
    <n v="36"/>
    <n v="3.3"/>
    <n v="3.3"/>
    <n v="3.3"/>
    <n v="49"/>
    <n v="49"/>
    <n v="49"/>
    <n v="13000"/>
    <n v="13000"/>
    <n v="13000"/>
    <n v="10"/>
    <n v="0.81666666666666665"/>
    <n v="3.3"/>
    <n v="0"/>
    <n v="0"/>
    <x v="386"/>
    <x v="1"/>
  </r>
  <r>
    <n v="3032"/>
    <x v="382"/>
    <x v="0"/>
    <x v="29"/>
    <n v="20.4722379603399"/>
    <n v="29.240509915014201"/>
    <x v="99"/>
    <n v="3.9"/>
    <n v="3.9"/>
    <n v="3.9"/>
    <n v="7.0294617563739399"/>
    <n v="8.1974504249291904"/>
    <n v="7.6134560906515656"/>
    <n v="417"/>
    <n v="417"/>
    <n v="417"/>
    <n v="0"/>
    <n v="0"/>
    <n v="0"/>
    <n v="1.4"/>
    <n v="1.4"/>
    <n v="1.4"/>
    <n v="2400"/>
    <n v="2400"/>
    <n v="2400"/>
    <n v="3500"/>
    <n v="3500"/>
    <n v="3500"/>
    <n v="0"/>
    <n v="10"/>
    <n v="1.4"/>
    <n v="0"/>
    <n v="0.25"/>
    <x v="387"/>
    <x v="1"/>
  </r>
  <r>
    <n v="3476"/>
    <x v="383"/>
    <x v="0"/>
    <x v="29"/>
    <n v="20.4722379603399"/>
    <n v="29.240509915014201"/>
    <x v="99"/>
    <n v="7.4"/>
    <n v="20"/>
    <n v="13.7"/>
    <n v="7.4"/>
    <n v="8"/>
    <n v="7.7"/>
    <n v="801"/>
    <n v="824"/>
    <n v="812.5"/>
    <n v="11"/>
    <n v="11"/>
    <n v="11"/>
    <n v="1.1000000000000001"/>
    <n v="40.799999999999997"/>
    <n v="20.95"/>
    <n v="400"/>
    <n v="4900"/>
    <n v="2650"/>
    <n v="1100"/>
    <n v="92000"/>
    <n v="46550"/>
    <n v="10"/>
    <n v="10"/>
    <n v="10"/>
    <n v="0"/>
    <n v="0"/>
    <x v="388"/>
    <x v="1"/>
  </r>
  <r>
    <n v="1549"/>
    <x v="384"/>
    <x v="0"/>
    <x v="5"/>
    <n v="27"/>
    <n v="31"/>
    <x v="3"/>
    <n v="6"/>
    <n v="8.6"/>
    <n v="7.3"/>
    <n v="6.8"/>
    <n v="7.8"/>
    <n v="7.3"/>
    <n v="35"/>
    <n v="61"/>
    <n v="48"/>
    <n v="0.6"/>
    <n v="2.2999999999999998"/>
    <n v="1.45"/>
    <n v="0"/>
    <n v="0.4"/>
    <n v="0.2"/>
    <n v="2"/>
    <n v="23"/>
    <n v="12.5"/>
    <n v="0"/>
    <n v="49"/>
    <n v="24.5"/>
    <n v="3.625"/>
    <n v="0.20833333333333331"/>
    <n v="0.2"/>
    <n v="0"/>
    <n v="0"/>
    <x v="389"/>
    <x v="1"/>
  </r>
  <r>
    <n v="2269"/>
    <x v="39"/>
    <x v="0"/>
    <x v="5"/>
    <n v="27"/>
    <n v="32"/>
    <x v="11"/>
    <n v="5.7"/>
    <n v="9.8000000000000007"/>
    <n v="7.75"/>
    <n v="6.1"/>
    <n v="8.1999999999999993"/>
    <n v="7.1499999999999995"/>
    <n v="29"/>
    <n v="262"/>
    <n v="145.5"/>
    <n v="0"/>
    <n v="4.8"/>
    <n v="2.4"/>
    <n v="0"/>
    <n v="0.7"/>
    <n v="0.35"/>
    <n v="450"/>
    <n v="17000"/>
    <n v="8725"/>
    <n v="780"/>
    <n v="28000"/>
    <n v="14390"/>
    <n v="6"/>
    <n v="10"/>
    <n v="0.35"/>
    <n v="0"/>
    <n v="0"/>
    <x v="390"/>
    <x v="1"/>
  </r>
  <r>
    <n v="3175"/>
    <x v="40"/>
    <x v="0"/>
    <x v="5"/>
    <n v="25"/>
    <n v="32"/>
    <x v="10"/>
    <n v="4.9000000000000004"/>
    <n v="8.1999999999999993"/>
    <n v="6.55"/>
    <n v="7"/>
    <n v="8.1"/>
    <n v="7.55"/>
    <n v="46"/>
    <n v="187"/>
    <n v="116.5"/>
    <n v="0.3"/>
    <n v="1.7"/>
    <n v="1"/>
    <n v="0"/>
    <n v="0.1"/>
    <n v="0.05"/>
    <n v="7"/>
    <n v="540"/>
    <n v="273.5"/>
    <n v="13"/>
    <n v="920"/>
    <n v="466.5"/>
    <n v="2.5"/>
    <n v="4.5583333333333336"/>
    <n v="0.05"/>
    <n v="0"/>
    <n v="0"/>
    <x v="391"/>
    <x v="1"/>
  </r>
  <r>
    <n v="3176"/>
    <x v="41"/>
    <x v="0"/>
    <x v="5"/>
    <n v="24.6"/>
    <n v="32"/>
    <x v="85"/>
    <n v="1.9"/>
    <n v="10.5"/>
    <n v="6.2"/>
    <n v="6.6"/>
    <n v="8.5"/>
    <n v="7.55"/>
    <n v="84"/>
    <n v="331"/>
    <n v="207.5"/>
    <n v="0.3"/>
    <n v="9.6999999999999993"/>
    <n v="5"/>
    <n v="0"/>
    <n v="15.9"/>
    <n v="7.95"/>
    <n v="200"/>
    <n v="13000"/>
    <n v="6600"/>
    <n v="450"/>
    <n v="24000"/>
    <n v="12225"/>
    <n v="10"/>
    <n v="10"/>
    <n v="7.95"/>
    <n v="0"/>
    <n v="0"/>
    <x v="392"/>
    <x v="1"/>
  </r>
  <r>
    <n v="3177"/>
    <x v="42"/>
    <x v="0"/>
    <x v="5"/>
    <n v="26"/>
    <n v="34"/>
    <x v="22"/>
    <n v="3.2"/>
    <n v="7.3"/>
    <n v="5.25"/>
    <n v="6.7"/>
    <n v="8.5"/>
    <n v="7.6"/>
    <n v="144"/>
    <n v="362"/>
    <n v="253"/>
    <n v="0"/>
    <n v="3.9"/>
    <n v="1.95"/>
    <n v="0"/>
    <n v="1.1000000000000001"/>
    <n v="0.55000000000000004"/>
    <n v="200"/>
    <n v="2300"/>
    <n v="1250"/>
    <n v="400"/>
    <n v="4900"/>
    <n v="2650"/>
    <n v="4.875"/>
    <n v="10"/>
    <n v="0.55000000000000004"/>
    <n v="0"/>
    <n v="0"/>
    <x v="393"/>
    <x v="1"/>
  </r>
  <r>
    <n v="3178"/>
    <x v="43"/>
    <x v="0"/>
    <x v="5"/>
    <n v="27.6"/>
    <n v="31.2"/>
    <x v="100"/>
    <n v="4.8"/>
    <n v="11.2"/>
    <n v="8"/>
    <n v="6"/>
    <n v="8.6999999999999993"/>
    <n v="7.35"/>
    <n v="80"/>
    <n v="209"/>
    <n v="144.5"/>
    <n v="0.8"/>
    <n v="4.8"/>
    <n v="2.8"/>
    <n v="0"/>
    <n v="1.4"/>
    <n v="0.7"/>
    <n v="200"/>
    <n v="7900"/>
    <n v="4050"/>
    <n v="450"/>
    <n v="17000"/>
    <n v="8725"/>
    <n v="7"/>
    <n v="10"/>
    <n v="0.7"/>
    <n v="0"/>
    <n v="0"/>
    <x v="394"/>
    <x v="1"/>
  </r>
  <r>
    <n v="3179"/>
    <x v="44"/>
    <x v="0"/>
    <x v="5"/>
    <n v="27"/>
    <n v="31.4"/>
    <x v="101"/>
    <n v="0.9"/>
    <n v="8"/>
    <n v="4.45"/>
    <n v="6.4"/>
    <n v="7.9"/>
    <n v="7.15"/>
    <n v="223"/>
    <n v="839"/>
    <n v="531"/>
    <n v="1.1000000000000001"/>
    <n v="6"/>
    <n v="3.55"/>
    <n v="0"/>
    <n v="6.4"/>
    <n v="3.2"/>
    <n v="24000"/>
    <n v="54000"/>
    <n v="39000"/>
    <n v="54000"/>
    <n v="92000"/>
    <n v="73000"/>
    <n v="8.875"/>
    <n v="10"/>
    <n v="3.2"/>
    <n v="0"/>
    <n v="0"/>
    <x v="395"/>
    <x v="1"/>
  </r>
  <r>
    <n v="3180"/>
    <x v="45"/>
    <x v="0"/>
    <x v="5"/>
    <n v="27"/>
    <n v="31.4"/>
    <x v="101"/>
    <n v="4"/>
    <n v="6.8"/>
    <n v="5.4"/>
    <n v="6"/>
    <n v="7.6"/>
    <n v="6.8"/>
    <n v="80"/>
    <n v="218"/>
    <n v="149"/>
    <n v="0.8"/>
    <n v="4.9000000000000004"/>
    <n v="2.85"/>
    <n v="0"/>
    <n v="12"/>
    <n v="6"/>
    <n v="450"/>
    <n v="7900"/>
    <n v="4175"/>
    <n v="780"/>
    <n v="17000"/>
    <n v="8890"/>
    <n v="7.125"/>
    <n v="10"/>
    <n v="6"/>
    <n v="0"/>
    <n v="0"/>
    <x v="396"/>
    <x v="1"/>
  </r>
  <r>
    <n v="1343"/>
    <x v="46"/>
    <x v="0"/>
    <x v="6"/>
    <n v="22"/>
    <n v="32"/>
    <x v="43"/>
    <n v="3.7"/>
    <n v="9.6"/>
    <n v="6.65"/>
    <n v="8.3000000000000007"/>
    <n v="9.1999999999999993"/>
    <n v="8.75"/>
    <n v="292"/>
    <n v="3218"/>
    <n v="1755"/>
    <n v="13"/>
    <n v="43"/>
    <n v="28"/>
    <n v="0.2"/>
    <n v="0.4"/>
    <n v="0.30000000000000004"/>
    <n v="21"/>
    <n v="45"/>
    <n v="33"/>
    <n v="210"/>
    <n v="430"/>
    <n v="320"/>
    <n v="10"/>
    <n v="0.55000000000000004"/>
    <n v="0.30000000000000004"/>
    <n v="10"/>
    <n v="0"/>
    <x v="397"/>
    <x v="1"/>
  </r>
  <r>
    <n v="1344"/>
    <x v="47"/>
    <x v="0"/>
    <x v="6"/>
    <n v="18"/>
    <n v="30"/>
    <x v="21"/>
    <n v="3.3"/>
    <n v="9.1"/>
    <n v="6.1999999999999993"/>
    <n v="7.9"/>
    <n v="9.1999999999999993"/>
    <n v="8.5500000000000007"/>
    <n v="442"/>
    <n v="1335"/>
    <n v="888.5"/>
    <n v="8"/>
    <n v="39"/>
    <n v="23.5"/>
    <n v="0"/>
    <n v="0.3"/>
    <n v="0.15"/>
    <n v="21"/>
    <n v="68"/>
    <n v="44.5"/>
    <n v="210"/>
    <n v="430"/>
    <n v="320"/>
    <n v="10"/>
    <n v="0.7416666666666667"/>
    <n v="0.15"/>
    <n v="10"/>
    <n v="0"/>
    <x v="398"/>
    <x v="1"/>
  </r>
  <r>
    <n v="1345"/>
    <x v="48"/>
    <x v="0"/>
    <x v="6"/>
    <n v="25"/>
    <n v="31"/>
    <x v="4"/>
    <n v="7"/>
    <n v="9.1"/>
    <n v="8.0500000000000007"/>
    <n v="7.4"/>
    <n v="8.5"/>
    <n v="7.95"/>
    <n v="276"/>
    <n v="371"/>
    <n v="323.5"/>
    <n v="0.3"/>
    <n v="0.8"/>
    <n v="0.55000000000000004"/>
    <n v="0.4"/>
    <n v="0.9"/>
    <n v="0.65"/>
    <n v="2"/>
    <n v="11"/>
    <n v="6.5"/>
    <n v="4"/>
    <n v="33"/>
    <n v="18.5"/>
    <n v="1.375"/>
    <n v="0.10833333333333334"/>
    <n v="0.65"/>
    <n v="0"/>
    <n v="0"/>
    <x v="399"/>
    <x v="1"/>
  </r>
  <r>
    <n v="1346"/>
    <x v="49"/>
    <x v="0"/>
    <x v="6"/>
    <n v="27"/>
    <n v="32"/>
    <x v="11"/>
    <n v="2.7"/>
    <n v="5.8"/>
    <n v="4.25"/>
    <n v="7.3"/>
    <n v="8.4"/>
    <n v="7.85"/>
    <n v="1401"/>
    <n v="4280"/>
    <n v="2840.5"/>
    <n v="0.2"/>
    <n v="11.2"/>
    <n v="5.6999999999999993"/>
    <n v="0.6"/>
    <n v="1"/>
    <n v="0.8"/>
    <n v="12"/>
    <n v="540"/>
    <n v="276"/>
    <n v="47"/>
    <n v="920"/>
    <n v="483.5"/>
    <n v="10"/>
    <n v="4.6000000000000005"/>
    <n v="0.8"/>
    <n v="0"/>
    <n v="0"/>
    <x v="400"/>
    <x v="1"/>
  </r>
  <r>
    <n v="1972"/>
    <x v="50"/>
    <x v="0"/>
    <x v="6"/>
    <n v="26"/>
    <n v="31"/>
    <x v="10"/>
    <n v="0"/>
    <n v="9.1999999999999993"/>
    <n v="4.5999999999999996"/>
    <n v="7.5"/>
    <n v="10"/>
    <n v="8.75"/>
    <n v="2305"/>
    <n v="29310"/>
    <n v="15807.5"/>
    <n v="5"/>
    <n v="93"/>
    <n v="49"/>
    <n v="0"/>
    <n v="0.3"/>
    <n v="0.15"/>
    <n v="5"/>
    <n v="14"/>
    <n v="9.5"/>
    <n v="31"/>
    <n v="58"/>
    <n v="44.5"/>
    <n v="10"/>
    <n v="0.15833333333333335"/>
    <n v="0.15"/>
    <n v="10"/>
    <n v="0"/>
    <x v="401"/>
    <x v="1"/>
  </r>
  <r>
    <n v="1973"/>
    <x v="51"/>
    <x v="0"/>
    <x v="6"/>
    <n v="21"/>
    <n v="30"/>
    <x v="8"/>
    <n v="3.8"/>
    <n v="8.6999999999999993"/>
    <n v="6.25"/>
    <n v="7.2"/>
    <n v="8.4"/>
    <n v="7.8000000000000007"/>
    <n v="2164"/>
    <n v="2808"/>
    <n v="2486"/>
    <n v="2.1"/>
    <n v="19"/>
    <n v="10.55"/>
    <n v="0.1"/>
    <n v="0.7"/>
    <n v="0.39999999999999997"/>
    <n v="4"/>
    <n v="17"/>
    <n v="10.5"/>
    <n v="24"/>
    <n v="79"/>
    <n v="51.5"/>
    <n v="10"/>
    <n v="0.17500000000000002"/>
    <n v="0.39999999999999991"/>
    <n v="0"/>
    <n v="0"/>
    <x v="402"/>
    <x v="1"/>
  </r>
  <r>
    <n v="1975"/>
    <x v="52"/>
    <x v="0"/>
    <x v="6"/>
    <n v="21"/>
    <n v="30"/>
    <x v="8"/>
    <n v="4.5999999999999996"/>
    <n v="6.6"/>
    <n v="5.6"/>
    <n v="7"/>
    <n v="8.5"/>
    <n v="7.75"/>
    <n v="340"/>
    <n v="620"/>
    <n v="480"/>
    <n v="4.5"/>
    <n v="11"/>
    <n v="7.75"/>
    <n v="0.2"/>
    <n v="0.4"/>
    <n v="0.30000000000000004"/>
    <n v="2"/>
    <n v="10"/>
    <n v="6"/>
    <n v="2"/>
    <n v="27"/>
    <n v="14.5"/>
    <n v="10"/>
    <n v="0.1"/>
    <n v="0.30000000000000004"/>
    <n v="0"/>
    <n v="0"/>
    <x v="403"/>
    <x v="1"/>
  </r>
  <r>
    <n v="1976"/>
    <x v="385"/>
    <x v="0"/>
    <x v="6"/>
    <n v="22"/>
    <n v="26"/>
    <x v="21"/>
    <n v="0"/>
    <n v="13.6"/>
    <n v="6.8"/>
    <n v="6.7"/>
    <n v="8.3000000000000007"/>
    <n v="7.5"/>
    <n v="303"/>
    <n v="1280"/>
    <n v="791.5"/>
    <n v="2.6"/>
    <n v="86.6"/>
    <n v="44.599999999999994"/>
    <n v="0"/>
    <n v="0.5"/>
    <n v="0.25"/>
    <n v="2"/>
    <n v="4"/>
    <n v="3"/>
    <n v="0"/>
    <n v="21"/>
    <n v="10.5"/>
    <n v="10"/>
    <n v="0.05"/>
    <n v="0.25"/>
    <n v="0"/>
    <n v="0"/>
    <x v="404"/>
    <x v="1"/>
  </r>
  <r>
    <n v="2075"/>
    <x v="56"/>
    <x v="0"/>
    <x v="6"/>
    <n v="26"/>
    <n v="29"/>
    <x v="0"/>
    <n v="5.3"/>
    <n v="8.5"/>
    <n v="6.9"/>
    <n v="7.3"/>
    <n v="8.5"/>
    <n v="7.9"/>
    <n v="347"/>
    <n v="459"/>
    <n v="403"/>
    <n v="1.1000000000000001"/>
    <n v="2"/>
    <n v="1.55"/>
    <n v="0"/>
    <n v="0.1"/>
    <n v="0.05"/>
    <n v="2"/>
    <n v="2"/>
    <n v="2"/>
    <n v="12"/>
    <n v="25"/>
    <n v="18.5"/>
    <n v="3.875"/>
    <n v="3.3333333333333333E-2"/>
    <n v="0.05"/>
    <n v="0"/>
    <n v="0"/>
    <x v="405"/>
    <x v="1"/>
  </r>
  <r>
    <n v="2076"/>
    <x v="386"/>
    <x v="0"/>
    <x v="6"/>
    <n v="28"/>
    <n v="31"/>
    <x v="11"/>
    <n v="5.9"/>
    <n v="7.8"/>
    <n v="6.85"/>
    <n v="7.3"/>
    <n v="9.6"/>
    <n v="8.4499999999999993"/>
    <n v="10"/>
    <n v="792"/>
    <n v="401"/>
    <n v="0.3"/>
    <n v="1.3"/>
    <n v="0.8"/>
    <n v="0"/>
    <n v="0.7"/>
    <n v="0.35"/>
    <n v="11"/>
    <n v="22"/>
    <n v="16.5"/>
    <n v="33"/>
    <n v="94"/>
    <n v="63.5"/>
    <n v="2"/>
    <n v="0.27500000000000002"/>
    <n v="0.35"/>
    <n v="0"/>
    <n v="0"/>
    <x v="406"/>
    <x v="1"/>
  </r>
  <r>
    <n v="2077"/>
    <x v="387"/>
    <x v="0"/>
    <x v="6"/>
    <n v="27"/>
    <n v="32"/>
    <x v="11"/>
    <n v="6.8"/>
    <n v="7.5"/>
    <n v="7.15"/>
    <n v="7.2"/>
    <n v="8.1"/>
    <n v="7.65"/>
    <n v="4"/>
    <n v="530"/>
    <n v="267"/>
    <n v="0.5"/>
    <n v="1.1000000000000001"/>
    <n v="0.8"/>
    <n v="0"/>
    <n v="0.1"/>
    <n v="0.05"/>
    <n v="3"/>
    <n v="27"/>
    <n v="15"/>
    <n v="20"/>
    <n v="172"/>
    <n v="96"/>
    <n v="2"/>
    <n v="0.25"/>
    <n v="0.05"/>
    <n v="0"/>
    <n v="0"/>
    <x v="407"/>
    <x v="1"/>
  </r>
  <r>
    <n v="2078"/>
    <x v="59"/>
    <x v="0"/>
    <x v="6"/>
    <n v="24"/>
    <n v="29"/>
    <x v="6"/>
    <n v="4.5"/>
    <n v="7.2"/>
    <n v="5.85"/>
    <n v="7.2"/>
    <n v="8.1"/>
    <n v="7.65"/>
    <n v="1090"/>
    <n v="3680"/>
    <n v="2385"/>
    <n v="2"/>
    <n v="32.5"/>
    <n v="17.25"/>
    <n v="0"/>
    <n v="0.3"/>
    <n v="0.15"/>
    <n v="2"/>
    <n v="14"/>
    <n v="8"/>
    <n v="8"/>
    <n v="14"/>
    <n v="11"/>
    <n v="10"/>
    <n v="0.13333333333333333"/>
    <n v="0.15"/>
    <n v="0"/>
    <n v="0"/>
    <x v="408"/>
    <x v="1"/>
  </r>
  <r>
    <n v="3197"/>
    <x v="388"/>
    <x v="0"/>
    <x v="6"/>
    <n v="25"/>
    <n v="38"/>
    <x v="44"/>
    <n v="3.3"/>
    <n v="6.8"/>
    <n v="5.05"/>
    <n v="7.4"/>
    <n v="8.1999999999999993"/>
    <n v="7.8"/>
    <n v="466"/>
    <n v="2682"/>
    <n v="1574"/>
    <n v="0.3"/>
    <n v="60"/>
    <n v="30.15"/>
    <n v="0.1"/>
    <n v="0.1"/>
    <n v="0.1"/>
    <n v="2"/>
    <n v="2"/>
    <n v="2"/>
    <n v="2"/>
    <n v="14"/>
    <n v="8"/>
    <n v="10"/>
    <n v="3.3333333333333333E-2"/>
    <n v="0.1"/>
    <n v="0"/>
    <n v="0"/>
    <x v="409"/>
    <x v="1"/>
  </r>
  <r>
    <n v="3198"/>
    <x v="61"/>
    <x v="0"/>
    <x v="6"/>
    <n v="23"/>
    <n v="28"/>
    <x v="8"/>
    <n v="3.1"/>
    <n v="5.8"/>
    <n v="4.45"/>
    <n v="7.4"/>
    <n v="8.1"/>
    <n v="7.75"/>
    <n v="432"/>
    <n v="648"/>
    <n v="540"/>
    <n v="0.6"/>
    <n v="3.8"/>
    <n v="2.1999999999999997"/>
    <n v="0.4"/>
    <n v="0.9"/>
    <n v="0.65"/>
    <n v="4"/>
    <n v="46"/>
    <n v="25"/>
    <n v="21"/>
    <n v="120"/>
    <n v="70.5"/>
    <n v="5.4999999999999991"/>
    <n v="0.41666666666666663"/>
    <n v="0.65"/>
    <n v="0"/>
    <n v="0"/>
    <x v="410"/>
    <x v="1"/>
  </r>
  <r>
    <n v="3199"/>
    <x v="62"/>
    <x v="0"/>
    <x v="6"/>
    <n v="24"/>
    <n v="33"/>
    <x v="10"/>
    <n v="2.1"/>
    <n v="5.2"/>
    <n v="3.6500000000000004"/>
    <n v="7"/>
    <n v="8.4"/>
    <n v="7.7"/>
    <n v="672"/>
    <n v="1700"/>
    <n v="1186"/>
    <n v="1.2"/>
    <n v="8.9"/>
    <n v="5.05"/>
    <n v="0"/>
    <n v="8.6"/>
    <n v="4.3"/>
    <n v="6"/>
    <n v="9"/>
    <n v="7.5"/>
    <n v="14"/>
    <n v="26"/>
    <n v="20"/>
    <n v="10"/>
    <n v="0.125"/>
    <n v="4.3"/>
    <n v="0"/>
    <n v="0.875"/>
    <x v="411"/>
    <x v="1"/>
  </r>
  <r>
    <n v="3200"/>
    <x v="63"/>
    <x v="0"/>
    <x v="6"/>
    <n v="27"/>
    <n v="32"/>
    <x v="11"/>
    <n v="0"/>
    <n v="9.6"/>
    <n v="4.8"/>
    <n v="8.4"/>
    <n v="9.4"/>
    <n v="8.9"/>
    <n v="3137"/>
    <n v="6632"/>
    <n v="4884.5"/>
    <n v="20"/>
    <n v="80"/>
    <n v="50"/>
    <n v="0.2"/>
    <n v="0.4"/>
    <n v="0.30000000000000004"/>
    <n v="13"/>
    <n v="63"/>
    <n v="38"/>
    <n v="58"/>
    <n v="430"/>
    <n v="244"/>
    <n v="10"/>
    <n v="0.63333333333333341"/>
    <n v="0.30000000000000004"/>
    <n v="10"/>
    <n v="0"/>
    <x v="412"/>
    <x v="1"/>
  </r>
  <r>
    <n v="3201"/>
    <x v="64"/>
    <x v="0"/>
    <x v="6"/>
    <n v="26"/>
    <n v="30"/>
    <x v="4"/>
    <n v="1.7"/>
    <n v="9"/>
    <n v="5.35"/>
    <n v="8.9"/>
    <n v="9.9"/>
    <n v="9.4"/>
    <n v="2259"/>
    <n v="9400"/>
    <n v="5829.5"/>
    <n v="12"/>
    <n v="36"/>
    <n v="24"/>
    <n v="0.2"/>
    <n v="0.4"/>
    <n v="0.30000000000000004"/>
    <n v="2"/>
    <n v="40"/>
    <n v="21"/>
    <n v="2"/>
    <n v="280"/>
    <n v="141"/>
    <n v="10"/>
    <n v="0.35000000000000003"/>
    <n v="0.30000000000000004"/>
    <n v="10"/>
    <n v="0"/>
    <x v="413"/>
    <x v="1"/>
  </r>
  <r>
    <n v="3202"/>
    <x v="65"/>
    <x v="0"/>
    <x v="6"/>
    <n v="29"/>
    <n v="30"/>
    <x v="11"/>
    <n v="2.1"/>
    <n v="8.5"/>
    <n v="5.3"/>
    <n v="7.7"/>
    <n v="8.5"/>
    <n v="8.1"/>
    <n v="222"/>
    <n v="1361"/>
    <n v="791.5"/>
    <n v="0.4"/>
    <n v="7.2"/>
    <n v="3.8000000000000003"/>
    <n v="0"/>
    <n v="0.6"/>
    <n v="0.3"/>
    <n v="12"/>
    <n v="46"/>
    <n v="29"/>
    <n v="49"/>
    <n v="210"/>
    <n v="129.5"/>
    <n v="9.5"/>
    <n v="0.48333333333333334"/>
    <n v="0.3"/>
    <n v="0"/>
    <n v="0"/>
    <x v="414"/>
    <x v="1"/>
  </r>
  <r>
    <n v="1979"/>
    <x v="66"/>
    <x v="1"/>
    <x v="6"/>
    <n v="27"/>
    <n v="34"/>
    <x v="9"/>
    <n v="6"/>
    <n v="7.1"/>
    <n v="6.55"/>
    <n v="7.1"/>
    <n v="8.4"/>
    <n v="7.75"/>
    <n v="405"/>
    <n v="2528"/>
    <n v="1466.5"/>
    <n v="1.1000000000000001"/>
    <n v="2.2999999999999998"/>
    <n v="1.7"/>
    <n v="0.1"/>
    <n v="0.2"/>
    <n v="0.15000000000000002"/>
    <n v="9"/>
    <n v="84"/>
    <n v="46.5"/>
    <n v="84"/>
    <n v="221"/>
    <n v="152.5"/>
    <n v="4.25"/>
    <n v="0.77500000000000002"/>
    <n v="0.15000000000000002"/>
    <n v="0"/>
    <n v="0"/>
    <x v="415"/>
    <x v="1"/>
  </r>
  <r>
    <n v="2079"/>
    <x v="67"/>
    <x v="1"/>
    <x v="6"/>
    <n v="22"/>
    <n v="32"/>
    <x v="43"/>
    <n v="6.1"/>
    <n v="7.4"/>
    <n v="6.75"/>
    <n v="7.3"/>
    <n v="8.3000000000000007"/>
    <n v="7.8000000000000007"/>
    <n v="331"/>
    <n v="589"/>
    <n v="460"/>
    <n v="1.1000000000000001"/>
    <n v="2.1"/>
    <n v="1.6"/>
    <n v="0"/>
    <n v="0.2"/>
    <n v="0.1"/>
    <n v="2"/>
    <n v="48"/>
    <n v="25"/>
    <n v="23"/>
    <n v="348"/>
    <n v="185.5"/>
    <n v="4"/>
    <n v="0.41666666666666663"/>
    <n v="0.1"/>
    <n v="0"/>
    <n v="0"/>
    <x v="416"/>
    <x v="1"/>
  </r>
  <r>
    <n v="1971"/>
    <x v="68"/>
    <x v="2"/>
    <x v="6"/>
    <n v="27"/>
    <n v="30"/>
    <x v="10"/>
    <n v="2.4"/>
    <n v="9.8000000000000007"/>
    <n v="6.1000000000000005"/>
    <n v="0"/>
    <n v="8.1999999999999993"/>
    <n v="4.0999999999999996"/>
    <n v="341"/>
    <n v="2154"/>
    <n v="1247.5"/>
    <n v="5"/>
    <n v="166"/>
    <n v="85.5"/>
    <n v="0"/>
    <n v="0.6"/>
    <n v="0.3"/>
    <n v="4"/>
    <n v="45"/>
    <n v="24.5"/>
    <n v="17"/>
    <n v="350"/>
    <n v="183.5"/>
    <n v="10"/>
    <n v="0.40833333333333333"/>
    <n v="0.3"/>
    <n v="10"/>
    <n v="0"/>
    <x v="417"/>
    <x v="1"/>
  </r>
  <r>
    <n v="1349"/>
    <x v="69"/>
    <x v="0"/>
    <x v="7"/>
    <n v="20"/>
    <n v="20"/>
    <x v="63"/>
    <n v="6.8"/>
    <n v="9"/>
    <n v="7.9"/>
    <n v="7.3"/>
    <n v="8.6999999999999993"/>
    <n v="8"/>
    <n v="173"/>
    <n v="521"/>
    <n v="347"/>
    <n v="0.8"/>
    <n v="5.5"/>
    <n v="3.15"/>
    <n v="1.3561635220125801"/>
    <n v="8.0454179566563493"/>
    <n v="4.7007907393344643"/>
    <n v="800"/>
    <n v="2200"/>
    <n v="1500"/>
    <n v="2700"/>
    <n v="4900"/>
    <n v="3800"/>
    <n v="7.875"/>
    <n v="10"/>
    <n v="4.7007907393344643"/>
    <n v="0"/>
    <n v="0"/>
    <x v="418"/>
    <x v="1"/>
  </r>
  <r>
    <n v="1392"/>
    <x v="35"/>
    <x v="0"/>
    <x v="7"/>
    <n v="20.4722379603399"/>
    <n v="29.240509915014201"/>
    <x v="99"/>
    <n v="4.8"/>
    <n v="4.8"/>
    <n v="4.8"/>
    <n v="7.7"/>
    <n v="8.4"/>
    <n v="8.0500000000000007"/>
    <n v="321"/>
    <n v="660"/>
    <n v="490.5"/>
    <n v="0.8"/>
    <n v="5"/>
    <n v="2.9"/>
    <n v="1.3561635220125801"/>
    <n v="8.0454179566563493"/>
    <n v="4.7007907393344643"/>
    <n v="800"/>
    <n v="900"/>
    <n v="850"/>
    <n v="2000"/>
    <n v="2600"/>
    <n v="2300"/>
    <n v="7.25"/>
    <n v="10"/>
    <n v="4.7007907393344643"/>
    <n v="0"/>
    <n v="0"/>
    <x v="419"/>
    <x v="1"/>
  </r>
  <r>
    <n v="3033"/>
    <x v="389"/>
    <x v="0"/>
    <x v="7"/>
    <n v="20.4722379603399"/>
    <n v="29.240509915014201"/>
    <x v="99"/>
    <n v="6.3"/>
    <n v="6.3"/>
    <n v="6.3"/>
    <n v="7.1"/>
    <n v="7.4"/>
    <n v="7.25"/>
    <n v="205"/>
    <n v="298"/>
    <n v="251.5"/>
    <n v="6"/>
    <n v="6"/>
    <n v="6"/>
    <n v="1.3561635220125801"/>
    <n v="8.0454179566563493"/>
    <n v="4.7007907393344643"/>
    <n v="1436.77104377104"/>
    <n v="321488.727272727"/>
    <n v="161462.74915824903"/>
    <n v="12108.853896103899"/>
    <n v="1882110.4063492101"/>
    <n v="947109.63012265693"/>
    <n v="10"/>
    <n v="10"/>
    <n v="4.7007907393344643"/>
    <n v="0"/>
    <n v="0"/>
    <x v="420"/>
    <x v="1"/>
  </r>
  <r>
    <n v="1291"/>
    <x v="70"/>
    <x v="0"/>
    <x v="8"/>
    <n v="10"/>
    <n v="22"/>
    <x v="91"/>
    <n v="8.1"/>
    <n v="11.5"/>
    <n v="9.8000000000000007"/>
    <n v="7.4"/>
    <n v="8.6999999999999993"/>
    <n v="8.0500000000000007"/>
    <n v="144"/>
    <n v="397"/>
    <n v="270.5"/>
    <n v="0.2"/>
    <n v="0.6"/>
    <n v="0.4"/>
    <n v="0.1"/>
    <n v="1.1000000000000001"/>
    <n v="0.60000000000000009"/>
    <n v="26"/>
    <n v="120"/>
    <n v="73"/>
    <n v="280"/>
    <n v="920"/>
    <n v="600"/>
    <n v="1"/>
    <n v="1.2166666666666668"/>
    <n v="0.60000000000000009"/>
    <n v="0"/>
    <n v="0"/>
    <x v="421"/>
    <x v="1"/>
  </r>
  <r>
    <n v="1292"/>
    <x v="71"/>
    <x v="0"/>
    <x v="8"/>
    <n v="7.7"/>
    <n v="18"/>
    <x v="102"/>
    <n v="6.9"/>
    <n v="8.9"/>
    <n v="7.9"/>
    <n v="7"/>
    <n v="8.1"/>
    <n v="7.55"/>
    <n v="154"/>
    <n v="536"/>
    <n v="345"/>
    <n v="0.1"/>
    <n v="0.5"/>
    <n v="0.3"/>
    <n v="0.1"/>
    <n v="2.9"/>
    <n v="1.5"/>
    <n v="2"/>
    <n v="6"/>
    <n v="4"/>
    <n v="63"/>
    <n v="180"/>
    <n v="121.5"/>
    <n v="0.75"/>
    <n v="6.6666666666666666E-2"/>
    <n v="1.5"/>
    <n v="0"/>
    <n v="0"/>
    <x v="422"/>
    <x v="1"/>
  </r>
  <r>
    <n v="1429"/>
    <x v="72"/>
    <x v="0"/>
    <x v="8"/>
    <n v="10"/>
    <n v="26"/>
    <x v="29"/>
    <n v="5.5"/>
    <n v="8.1999999999999993"/>
    <n v="6.85"/>
    <n v="7.7"/>
    <n v="8.3000000000000007"/>
    <n v="8"/>
    <n v="402"/>
    <n v="826"/>
    <n v="614"/>
    <n v="0.6"/>
    <n v="2.2000000000000002"/>
    <n v="1.4000000000000001"/>
    <n v="0"/>
    <n v="0.5"/>
    <n v="0.25"/>
    <n v="21"/>
    <n v="34"/>
    <n v="27.5"/>
    <n v="40"/>
    <n v="84"/>
    <n v="62"/>
    <n v="3.5000000000000004"/>
    <n v="0.45833333333333331"/>
    <n v="0.25"/>
    <n v="0"/>
    <n v="0"/>
    <x v="423"/>
    <x v="1"/>
  </r>
  <r>
    <n v="2649"/>
    <x v="73"/>
    <x v="0"/>
    <x v="8"/>
    <n v="11"/>
    <n v="32"/>
    <x v="62"/>
    <n v="6"/>
    <n v="10.9"/>
    <n v="8.4499999999999993"/>
    <n v="7.8"/>
    <n v="8.5"/>
    <n v="8.15"/>
    <n v="165"/>
    <n v="390"/>
    <n v="277.5"/>
    <n v="0.7"/>
    <n v="6"/>
    <n v="3.35"/>
    <n v="0"/>
    <n v="2"/>
    <n v="1"/>
    <n v="58"/>
    <n v="220"/>
    <n v="139"/>
    <n v="920"/>
    <n v="1600"/>
    <n v="1260"/>
    <n v="8.375"/>
    <n v="2.3166666666666664"/>
    <n v="1"/>
    <n v="0"/>
    <n v="0"/>
    <x v="424"/>
    <x v="1"/>
  </r>
  <r>
    <n v="2650"/>
    <x v="74"/>
    <x v="0"/>
    <x v="8"/>
    <n v="7.6"/>
    <n v="12.3"/>
    <x v="103"/>
    <n v="5.8"/>
    <n v="6.2"/>
    <n v="6"/>
    <n v="6.7"/>
    <n v="7.8"/>
    <n v="7.25"/>
    <n v="50"/>
    <n v="102"/>
    <n v="76"/>
    <n v="1.8"/>
    <n v="6"/>
    <n v="3.9"/>
    <n v="0.5"/>
    <n v="2.4"/>
    <n v="1.45"/>
    <n v="4"/>
    <n v="22"/>
    <n v="13"/>
    <n v="110"/>
    <n v="540"/>
    <n v="325"/>
    <n v="9.75"/>
    <n v="0.21666666666666667"/>
    <n v="1.45"/>
    <n v="0"/>
    <n v="0"/>
    <x v="425"/>
    <x v="1"/>
  </r>
  <r>
    <n v="1309"/>
    <x v="75"/>
    <x v="0"/>
    <x v="9"/>
    <n v="8.4"/>
    <n v="27.3"/>
    <x v="104"/>
    <n v="3.4"/>
    <n v="8.3000000000000007"/>
    <n v="5.8500000000000005"/>
    <n v="7.5"/>
    <n v="8.4"/>
    <n v="7.95"/>
    <n v="173"/>
    <n v="266"/>
    <n v="219.5"/>
    <n v="1.5"/>
    <n v="4.2"/>
    <n v="2.85"/>
    <n v="1.3561635220125801"/>
    <n v="8.0454179566563493"/>
    <n v="4.7007907393344643"/>
    <n v="1436.77104377104"/>
    <n v="321488.727272727"/>
    <n v="161462.74915824903"/>
    <n v="12108.853896103899"/>
    <n v="1882110.4063492101"/>
    <n v="947109.63012265693"/>
    <n v="7.125"/>
    <n v="10"/>
    <n v="4.7007907393344643"/>
    <n v="0"/>
    <n v="0"/>
    <x v="426"/>
    <x v="1"/>
  </r>
  <r>
    <n v="2738"/>
    <x v="76"/>
    <x v="0"/>
    <x v="9"/>
    <n v="12"/>
    <n v="28"/>
    <x v="63"/>
    <n v="7.5"/>
    <n v="8.1999999999999993"/>
    <n v="7.85"/>
    <n v="7.6"/>
    <n v="8.1"/>
    <n v="7.85"/>
    <n v="204"/>
    <n v="260"/>
    <n v="232"/>
    <n v="1"/>
    <n v="2.5"/>
    <n v="1.75"/>
    <n v="0.2"/>
    <n v="0.4"/>
    <n v="0.30000000000000004"/>
    <n v="1436.77104377104"/>
    <n v="321488.727272727"/>
    <n v="161462.74915824903"/>
    <n v="12108.853896103899"/>
    <n v="1882110.4063492101"/>
    <n v="947109.63012265693"/>
    <n v="4.375"/>
    <n v="10"/>
    <n v="0.30000000000000004"/>
    <n v="0"/>
    <n v="0"/>
    <x v="427"/>
    <x v="1"/>
  </r>
  <r>
    <n v="2739"/>
    <x v="390"/>
    <x v="0"/>
    <x v="9"/>
    <n v="12"/>
    <n v="26"/>
    <x v="83"/>
    <n v="4.9000000000000004"/>
    <n v="7.9"/>
    <n v="6.4"/>
    <n v="7.5"/>
    <n v="8.8000000000000007"/>
    <n v="8.15"/>
    <n v="228"/>
    <n v="285"/>
    <n v="256.5"/>
    <n v="1.3"/>
    <n v="4.8"/>
    <n v="3.05"/>
    <n v="0.2"/>
    <n v="1.3"/>
    <n v="0.75"/>
    <n v="1436.77104377104"/>
    <n v="321488.727272727"/>
    <n v="161462.74915824903"/>
    <n v="12108.853896103899"/>
    <n v="1882110.4063492101"/>
    <n v="947109.63012265693"/>
    <n v="7.625"/>
    <n v="10"/>
    <n v="0.75"/>
    <n v="0"/>
    <n v="0"/>
    <x v="428"/>
    <x v="1"/>
  </r>
  <r>
    <n v="2740"/>
    <x v="78"/>
    <x v="0"/>
    <x v="9"/>
    <n v="13"/>
    <n v="28"/>
    <x v="61"/>
    <n v="4.5"/>
    <n v="8.8000000000000007"/>
    <n v="6.65"/>
    <n v="7.8"/>
    <n v="8.1999999999999993"/>
    <n v="8"/>
    <n v="210"/>
    <n v="320"/>
    <n v="265"/>
    <n v="3.6"/>
    <n v="7"/>
    <n v="5.3"/>
    <n v="0.8"/>
    <n v="2.6"/>
    <n v="1.7000000000000002"/>
    <n v="1436.77104377104"/>
    <n v="321488.727272727"/>
    <n v="161462.74915824903"/>
    <n v="12108.853896103899"/>
    <n v="1882110.4063492101"/>
    <n v="947109.63012265693"/>
    <n v="10"/>
    <n v="10"/>
    <n v="1.7000000000000002"/>
    <n v="0"/>
    <n v="0"/>
    <x v="429"/>
    <x v="1"/>
  </r>
  <r>
    <n v="2741"/>
    <x v="390"/>
    <x v="0"/>
    <x v="9"/>
    <n v="13"/>
    <n v="28"/>
    <x v="61"/>
    <n v="4.0999999999999996"/>
    <n v="8.5"/>
    <n v="6.3"/>
    <n v="7.8"/>
    <n v="8.1999999999999993"/>
    <n v="8"/>
    <n v="204"/>
    <n v="340"/>
    <n v="272"/>
    <n v="3.4"/>
    <n v="8"/>
    <n v="5.7"/>
    <n v="0.7"/>
    <n v="3.8"/>
    <n v="2.25"/>
    <n v="1436.77104377104"/>
    <n v="321488.727272727"/>
    <n v="161462.74915824903"/>
    <n v="12108.853896103899"/>
    <n v="1882110.4063492101"/>
    <n v="947109.63012265693"/>
    <n v="10"/>
    <n v="10"/>
    <n v="2.25"/>
    <n v="0"/>
    <n v="0"/>
    <x v="430"/>
    <x v="1"/>
  </r>
  <r>
    <n v="3251"/>
    <x v="80"/>
    <x v="0"/>
    <x v="9"/>
    <n v="5.8"/>
    <n v="27"/>
    <x v="105"/>
    <n v="2"/>
    <n v="6"/>
    <n v="4"/>
    <n v="7.4"/>
    <n v="7.9"/>
    <n v="7.65"/>
    <n v="155"/>
    <n v="354"/>
    <n v="254.5"/>
    <n v="1.7"/>
    <n v="5"/>
    <n v="3.35"/>
    <n v="1.3561635220125801"/>
    <n v="8.0454179566563493"/>
    <n v="4.7007907393344643"/>
    <n v="1436.77104377104"/>
    <n v="321488.727272727"/>
    <n v="161462.74915824903"/>
    <n v="12108.853896103899"/>
    <n v="1882110.4063492101"/>
    <n v="947109.63012265693"/>
    <n v="8.375"/>
    <n v="10"/>
    <n v="4.7007907393344643"/>
    <n v="0"/>
    <n v="0"/>
    <x v="431"/>
    <x v="1"/>
  </r>
  <r>
    <n v="3252"/>
    <x v="81"/>
    <x v="0"/>
    <x v="9"/>
    <n v="4.3"/>
    <n v="28"/>
    <x v="106"/>
    <n v="6.1"/>
    <n v="10.1"/>
    <n v="8.1"/>
    <n v="7.6"/>
    <n v="8.3000000000000007"/>
    <n v="7.95"/>
    <n v="232"/>
    <n v="280"/>
    <n v="256"/>
    <n v="2"/>
    <n v="2.6"/>
    <n v="2.2999999999999998"/>
    <n v="1.3561635220125801"/>
    <n v="8.0454179566563493"/>
    <n v="4.7007907393344643"/>
    <n v="1436.77104377104"/>
    <n v="321488.727272727"/>
    <n v="161462.74915824903"/>
    <n v="12108.853896103899"/>
    <n v="1882110.4063492101"/>
    <n v="947109.63012265693"/>
    <n v="5.75"/>
    <n v="10"/>
    <n v="4.7007907393344643"/>
    <n v="0"/>
    <n v="0"/>
    <x v="432"/>
    <x v="1"/>
  </r>
  <r>
    <n v="3253"/>
    <x v="82"/>
    <x v="0"/>
    <x v="9"/>
    <n v="9"/>
    <n v="29"/>
    <x v="83"/>
    <n v="4"/>
    <n v="8.8000000000000007"/>
    <n v="6.4"/>
    <n v="7.7"/>
    <n v="9.1"/>
    <n v="8.4"/>
    <n v="170"/>
    <n v="319"/>
    <n v="244.5"/>
    <n v="1.9"/>
    <n v="8"/>
    <n v="4.95"/>
    <n v="1.3561635220125801"/>
    <n v="8.0454179566563493"/>
    <n v="4.7007907393344643"/>
    <n v="1436.77104377104"/>
    <n v="321488.727272727"/>
    <n v="161462.74915824903"/>
    <n v="12108.853896103899"/>
    <n v="1882110.4063492101"/>
    <n v="947109.63012265693"/>
    <n v="10"/>
    <n v="10"/>
    <n v="4.7007907393344643"/>
    <n v="0"/>
    <n v="0"/>
    <x v="420"/>
    <x v="1"/>
  </r>
  <r>
    <n v="3254"/>
    <x v="83"/>
    <x v="0"/>
    <x v="9"/>
    <n v="4.2"/>
    <n v="26.9"/>
    <x v="107"/>
    <n v="2"/>
    <n v="10.5"/>
    <n v="6.25"/>
    <n v="7.3"/>
    <n v="8.3000000000000007"/>
    <n v="7.8000000000000007"/>
    <n v="227"/>
    <n v="301"/>
    <n v="264"/>
    <n v="1"/>
    <n v="2.8"/>
    <n v="1.9"/>
    <n v="1.3561635220125801"/>
    <n v="8.0454179566563493"/>
    <n v="4.7007907393344643"/>
    <n v="1436.77104377104"/>
    <n v="321488.727272727"/>
    <n v="161462.74915824903"/>
    <n v="12108.853896103899"/>
    <n v="1882110.4063492101"/>
    <n v="947109.63012265693"/>
    <n v="4.75"/>
    <n v="10"/>
    <n v="4.7007907393344643"/>
    <n v="0"/>
    <n v="0"/>
    <x v="433"/>
    <x v="1"/>
  </r>
  <r>
    <n v="3256"/>
    <x v="84"/>
    <x v="0"/>
    <x v="9"/>
    <n v="5"/>
    <n v="28.2"/>
    <x v="34"/>
    <n v="5"/>
    <n v="9.1999999999999993"/>
    <n v="7.1"/>
    <n v="7.4"/>
    <n v="8.6"/>
    <n v="8"/>
    <n v="149"/>
    <n v="351"/>
    <n v="250"/>
    <n v="1.5"/>
    <n v="3.6"/>
    <n v="2.5499999999999998"/>
    <n v="1.3561635220125801"/>
    <n v="8.0454179566563493"/>
    <n v="4.7007907393344643"/>
    <n v="1436.77104377104"/>
    <n v="321488.727272727"/>
    <n v="161462.74915824903"/>
    <n v="12108.853896103899"/>
    <n v="1882110.4063492101"/>
    <n v="947109.63012265693"/>
    <n v="6.375"/>
    <n v="10"/>
    <n v="4.7007907393344643"/>
    <n v="0"/>
    <n v="0"/>
    <x v="434"/>
    <x v="1"/>
  </r>
  <r>
    <n v="3257"/>
    <x v="85"/>
    <x v="0"/>
    <x v="9"/>
    <n v="6.4"/>
    <n v="30"/>
    <x v="108"/>
    <n v="4"/>
    <n v="11.3"/>
    <n v="7.65"/>
    <n v="7.4"/>
    <n v="8.3000000000000007"/>
    <n v="7.8500000000000005"/>
    <n v="236"/>
    <n v="472"/>
    <n v="354"/>
    <n v="4.5"/>
    <n v="9.9"/>
    <n v="7.2"/>
    <n v="1.3561635220125801"/>
    <n v="8.0454179566563493"/>
    <n v="4.7007907393344643"/>
    <n v="1436.77104377104"/>
    <n v="321488.727272727"/>
    <n v="161462.74915824903"/>
    <n v="12108.853896103899"/>
    <n v="1882110.4063492101"/>
    <n v="947109.63012265693"/>
    <n v="10"/>
    <n v="10"/>
    <n v="4.7007907393344643"/>
    <n v="0"/>
    <n v="0"/>
    <x v="420"/>
    <x v="1"/>
  </r>
  <r>
    <n v="3258"/>
    <x v="86"/>
    <x v="0"/>
    <x v="9"/>
    <n v="6.3"/>
    <n v="28"/>
    <x v="109"/>
    <n v="3"/>
    <n v="10"/>
    <n v="6.5"/>
    <n v="7.5"/>
    <n v="8.1"/>
    <n v="7.8"/>
    <n v="236"/>
    <n v="430"/>
    <n v="333"/>
    <n v="2.5"/>
    <n v="9"/>
    <n v="5.75"/>
    <n v="1.3561635220125801"/>
    <n v="8.0454179566563493"/>
    <n v="4.7007907393344643"/>
    <n v="1436.77104377104"/>
    <n v="321488.727272727"/>
    <n v="161462.74915824903"/>
    <n v="12108.853896103899"/>
    <n v="1882110.4063492101"/>
    <n v="947109.63012265693"/>
    <n v="10"/>
    <n v="10"/>
    <n v="4.7007907393344643"/>
    <n v="0"/>
    <n v="0"/>
    <x v="420"/>
    <x v="1"/>
  </r>
  <r>
    <n v="3259"/>
    <x v="87"/>
    <x v="0"/>
    <x v="9"/>
    <n v="4.5999999999999996"/>
    <n v="29.1"/>
    <x v="110"/>
    <n v="4"/>
    <n v="11"/>
    <n v="7.5"/>
    <n v="7.4"/>
    <n v="8.1999999999999993"/>
    <n v="7.8"/>
    <n v="236"/>
    <n v="363"/>
    <n v="299.5"/>
    <n v="2.4"/>
    <n v="5.4"/>
    <n v="3.9000000000000004"/>
    <n v="1.3561635220125801"/>
    <n v="8.0454179566563493"/>
    <n v="4.7007907393344643"/>
    <n v="1436.77104377104"/>
    <n v="321488.727272727"/>
    <n v="161462.74915824903"/>
    <n v="12108.853896103899"/>
    <n v="1882110.4063492101"/>
    <n v="947109.63012265693"/>
    <n v="9.75"/>
    <n v="10"/>
    <n v="4.7007907393344643"/>
    <n v="0"/>
    <n v="0"/>
    <x v="435"/>
    <x v="1"/>
  </r>
  <r>
    <n v="3260"/>
    <x v="88"/>
    <x v="0"/>
    <x v="9"/>
    <n v="4.4000000000000004"/>
    <n v="28.9"/>
    <x v="111"/>
    <n v="5"/>
    <n v="11.5"/>
    <n v="8.25"/>
    <n v="7.5"/>
    <n v="8"/>
    <n v="7.75"/>
    <n v="203"/>
    <n v="342"/>
    <n v="272.5"/>
    <n v="1.4"/>
    <n v="2.8"/>
    <n v="2.0999999999999996"/>
    <n v="1.3561635220125801"/>
    <n v="8.0454179566563493"/>
    <n v="4.7007907393344643"/>
    <n v="1436.77104377104"/>
    <n v="321488.727272727"/>
    <n v="161462.74915824903"/>
    <n v="12108.853896103899"/>
    <n v="1882110.4063492101"/>
    <n v="947109.63012265693"/>
    <n v="5.2499999999999991"/>
    <n v="10"/>
    <n v="4.7007907393344643"/>
    <n v="0"/>
    <n v="0"/>
    <x v="436"/>
    <x v="1"/>
  </r>
  <r>
    <n v="3261"/>
    <x v="391"/>
    <x v="0"/>
    <x v="9"/>
    <n v="4.5999999999999996"/>
    <n v="28.1"/>
    <x v="112"/>
    <n v="3.9"/>
    <n v="8.5"/>
    <n v="6.2"/>
    <n v="7.7"/>
    <n v="8.6999999999999993"/>
    <n v="8.1999999999999993"/>
    <n v="156"/>
    <n v="372"/>
    <n v="264"/>
    <n v="1.9"/>
    <n v="4.7"/>
    <n v="3.3"/>
    <n v="1.3561635220125801"/>
    <n v="8.0454179566563493"/>
    <n v="4.7007907393344643"/>
    <n v="1436.77104377104"/>
    <n v="321488.727272727"/>
    <n v="161462.74915824903"/>
    <n v="12108.853896103899"/>
    <n v="1882110.4063492101"/>
    <n v="947109.63012265693"/>
    <n v="8.25"/>
    <n v="10"/>
    <n v="4.7007907393344643"/>
    <n v="0"/>
    <n v="0"/>
    <x v="437"/>
    <x v="1"/>
  </r>
  <r>
    <n v="3262"/>
    <x v="392"/>
    <x v="0"/>
    <x v="9"/>
    <n v="4.8"/>
    <n v="28.1"/>
    <x v="113"/>
    <n v="5.4"/>
    <n v="8.9"/>
    <n v="7.15"/>
    <n v="7.6"/>
    <n v="8.1"/>
    <n v="7.85"/>
    <n v="228"/>
    <n v="336"/>
    <n v="282"/>
    <n v="2"/>
    <n v="3.7"/>
    <n v="2.85"/>
    <n v="1.3561635220125801"/>
    <n v="8.0454179566563493"/>
    <n v="4.7007907393344643"/>
    <n v="1436.77104377104"/>
    <n v="321488.727272727"/>
    <n v="161462.74915824903"/>
    <n v="12108.853896103899"/>
    <n v="1882110.4063492101"/>
    <n v="947109.63012265693"/>
    <n v="7.125"/>
    <n v="10"/>
    <n v="4.7007907393344643"/>
    <n v="0"/>
    <n v="0"/>
    <x v="426"/>
    <x v="1"/>
  </r>
  <r>
    <n v="3263"/>
    <x v="91"/>
    <x v="0"/>
    <x v="9"/>
    <n v="6.5"/>
    <n v="24"/>
    <x v="31"/>
    <n v="6.5"/>
    <n v="11.8"/>
    <n v="9.15"/>
    <n v="7.5"/>
    <n v="8"/>
    <n v="7.75"/>
    <n v="116"/>
    <n v="240"/>
    <n v="178"/>
    <n v="0.8"/>
    <n v="5.0999999999999996"/>
    <n v="2.9499999999999997"/>
    <n v="1.3561635220125801"/>
    <n v="8.0454179566563493"/>
    <n v="4.7007907393344643"/>
    <n v="1436.77104377104"/>
    <n v="321488.727272727"/>
    <n v="161462.74915824903"/>
    <n v="12108.853896103899"/>
    <n v="1882110.4063492101"/>
    <n v="947109.63012265693"/>
    <n v="7.3749999999999991"/>
    <n v="10"/>
    <n v="4.7007907393344643"/>
    <n v="0"/>
    <n v="0"/>
    <x v="438"/>
    <x v="1"/>
  </r>
  <r>
    <n v="3264"/>
    <x v="92"/>
    <x v="0"/>
    <x v="9"/>
    <n v="7"/>
    <n v="28.1"/>
    <x v="114"/>
    <n v="6"/>
    <n v="8.3000000000000007"/>
    <n v="7.15"/>
    <n v="7.5"/>
    <n v="7.8"/>
    <n v="7.65"/>
    <n v="134"/>
    <n v="284"/>
    <n v="209"/>
    <n v="0.7"/>
    <n v="5.9"/>
    <n v="3.3000000000000003"/>
    <n v="1.3561635220125801"/>
    <n v="8.0454179566563493"/>
    <n v="4.7007907393344643"/>
    <n v="1436.77104377104"/>
    <n v="321488.727272727"/>
    <n v="161462.74915824903"/>
    <n v="12108.853896103899"/>
    <n v="1882110.4063492101"/>
    <n v="947109.63012265693"/>
    <n v="8.25"/>
    <n v="10"/>
    <n v="4.7007907393344643"/>
    <n v="0"/>
    <n v="0"/>
    <x v="437"/>
    <x v="1"/>
  </r>
  <r>
    <n v="3265"/>
    <x v="93"/>
    <x v="0"/>
    <x v="9"/>
    <n v="6.5"/>
    <n v="25"/>
    <x v="32"/>
    <n v="4.9000000000000004"/>
    <n v="8.1"/>
    <n v="6.5"/>
    <n v="7.2"/>
    <n v="7.8"/>
    <n v="7.5"/>
    <n v="155"/>
    <n v="250"/>
    <n v="202.5"/>
    <n v="1.3"/>
    <n v="6.3"/>
    <n v="3.8"/>
    <n v="1.3561635220125801"/>
    <n v="8.0454179566563493"/>
    <n v="4.7007907393344643"/>
    <n v="1436.77104377104"/>
    <n v="321488.727272727"/>
    <n v="161462.74915824903"/>
    <n v="12108.853896103899"/>
    <n v="1882110.4063492101"/>
    <n v="947109.63012265693"/>
    <n v="9.5"/>
    <n v="10"/>
    <n v="4.7007907393344643"/>
    <n v="0"/>
    <n v="0"/>
    <x v="439"/>
    <x v="1"/>
  </r>
  <r>
    <n v="3266"/>
    <x v="94"/>
    <x v="0"/>
    <x v="9"/>
    <n v="6"/>
    <n v="20.6"/>
    <x v="115"/>
    <n v="4.5999999999999996"/>
    <n v="8.8000000000000007"/>
    <n v="6.7"/>
    <n v="7.3"/>
    <n v="7.9"/>
    <n v="7.6"/>
    <n v="180"/>
    <n v="296"/>
    <n v="238"/>
    <n v="3"/>
    <n v="7.5"/>
    <n v="5.25"/>
    <n v="1.3561635220125801"/>
    <n v="8.0454179566563493"/>
    <n v="4.7007907393344643"/>
    <n v="1436.77104377104"/>
    <n v="321488.727272727"/>
    <n v="161462.74915824903"/>
    <n v="12108.853896103899"/>
    <n v="1882110.4063492101"/>
    <n v="947109.63012265693"/>
    <n v="10"/>
    <n v="10"/>
    <n v="4.7007907393344643"/>
    <n v="0"/>
    <n v="0"/>
    <x v="420"/>
    <x v="1"/>
  </r>
  <r>
    <n v="4040"/>
    <x v="393"/>
    <x v="0"/>
    <x v="9"/>
    <n v="6"/>
    <n v="28"/>
    <x v="23"/>
    <n v="2.6"/>
    <n v="6.6"/>
    <n v="4.5999999999999996"/>
    <n v="7.5"/>
    <n v="7.9"/>
    <n v="7.7"/>
    <n v="257"/>
    <n v="316"/>
    <n v="286.5"/>
    <n v="2"/>
    <n v="2.8"/>
    <n v="2.4"/>
    <n v="1.3561635220125801"/>
    <n v="8.0454179566563493"/>
    <n v="4.7007907393344643"/>
    <n v="1436.77104377104"/>
    <n v="321488.727272727"/>
    <n v="161462.74915824903"/>
    <n v="12108.853896103899"/>
    <n v="1882110.4063492101"/>
    <n v="947109.63012265693"/>
    <n v="6"/>
    <n v="10"/>
    <n v="4.7007907393344643"/>
    <n v="0"/>
    <n v="0"/>
    <x v="440"/>
    <x v="1"/>
  </r>
  <r>
    <n v="4041"/>
    <x v="394"/>
    <x v="0"/>
    <x v="9"/>
    <n v="10.5"/>
    <n v="27.6"/>
    <x v="116"/>
    <n v="0.6"/>
    <n v="1"/>
    <n v="0.8"/>
    <n v="7.2"/>
    <n v="7.9"/>
    <n v="7.5500000000000007"/>
    <n v="317"/>
    <n v="858"/>
    <n v="587.5"/>
    <n v="14"/>
    <n v="21"/>
    <n v="17.5"/>
    <n v="1.3561635220125801"/>
    <n v="8.0454179566563493"/>
    <n v="4.7007907393344643"/>
    <n v="1436.77104377104"/>
    <n v="321488.727272727"/>
    <n v="161462.74915824903"/>
    <n v="12108.853896103899"/>
    <n v="1882110.4063492101"/>
    <n v="947109.63012265693"/>
    <n v="10"/>
    <n v="10"/>
    <n v="4.7007907393344643"/>
    <n v="0"/>
    <n v="8"/>
    <x v="441"/>
    <x v="1"/>
  </r>
  <r>
    <n v="4042"/>
    <x v="395"/>
    <x v="0"/>
    <x v="9"/>
    <n v="3.9"/>
    <n v="28"/>
    <x v="57"/>
    <n v="0.5"/>
    <n v="2.2000000000000002"/>
    <n v="1.35"/>
    <n v="7.1"/>
    <n v="7.8"/>
    <n v="7.4499999999999993"/>
    <n v="317"/>
    <n v="851"/>
    <n v="584"/>
    <n v="12"/>
    <n v="20"/>
    <n v="16"/>
    <n v="1.3561635220125801"/>
    <n v="8.0454179566563493"/>
    <n v="4.7007907393344643"/>
    <n v="1436.77104377104"/>
    <n v="321488.727272727"/>
    <n v="161462.74915824903"/>
    <n v="12108.853896103899"/>
    <n v="1882110.4063492101"/>
    <n v="947109.63012265693"/>
    <n v="10"/>
    <n v="10"/>
    <n v="4.7007907393344643"/>
    <n v="0"/>
    <n v="6.625"/>
    <x v="442"/>
    <x v="1"/>
  </r>
  <r>
    <n v="4043"/>
    <x v="396"/>
    <x v="0"/>
    <x v="9"/>
    <n v="8"/>
    <n v="25.4"/>
    <x v="35"/>
    <n v="4.8"/>
    <n v="7"/>
    <n v="5.9"/>
    <n v="7.3"/>
    <n v="7.9"/>
    <n v="7.6"/>
    <n v="311"/>
    <n v="520"/>
    <n v="415.5"/>
    <n v="2"/>
    <n v="3"/>
    <n v="2.5"/>
    <n v="1.3561635220125801"/>
    <n v="8.0454179566563493"/>
    <n v="4.7007907393344643"/>
    <n v="1436.77104377104"/>
    <n v="321488.727272727"/>
    <n v="161462.74915824903"/>
    <n v="12108.853896103899"/>
    <n v="1882110.4063492101"/>
    <n v="947109.63012265693"/>
    <n v="6.25"/>
    <n v="10"/>
    <n v="4.7007907393344643"/>
    <n v="0"/>
    <n v="0"/>
    <x v="443"/>
    <x v="1"/>
  </r>
  <r>
    <n v="4044"/>
    <x v="397"/>
    <x v="0"/>
    <x v="9"/>
    <n v="8"/>
    <n v="26.3"/>
    <x v="109"/>
    <n v="3.5"/>
    <n v="5"/>
    <n v="4.25"/>
    <n v="7.3"/>
    <n v="7.9"/>
    <n v="7.6"/>
    <n v="375"/>
    <n v="458"/>
    <n v="416.5"/>
    <n v="2"/>
    <n v="4"/>
    <n v="3"/>
    <n v="1.3561635220125801"/>
    <n v="8.0454179566563493"/>
    <n v="4.7007907393344643"/>
    <n v="1436.77104377104"/>
    <n v="321488.727272727"/>
    <n v="161462.74915824903"/>
    <n v="12108.853896103899"/>
    <n v="1882110.4063492101"/>
    <n v="947109.63012265693"/>
    <n v="7.5"/>
    <n v="10"/>
    <n v="4.7007907393344643"/>
    <n v="0"/>
    <n v="0"/>
    <x v="444"/>
    <x v="1"/>
  </r>
  <r>
    <n v="4045"/>
    <x v="398"/>
    <x v="0"/>
    <x v="9"/>
    <n v="8"/>
    <n v="26.6"/>
    <x v="117"/>
    <n v="2.4"/>
    <n v="4.8"/>
    <n v="3.5999999999999996"/>
    <n v="7.2"/>
    <n v="7.9"/>
    <n v="7.5500000000000007"/>
    <n v="372"/>
    <n v="471"/>
    <n v="421.5"/>
    <n v="3"/>
    <n v="6.4"/>
    <n v="4.7"/>
    <n v="1.3561635220125801"/>
    <n v="8.0454179566563493"/>
    <n v="4.7007907393344643"/>
    <n v="1436.77104377104"/>
    <n v="321488.727272727"/>
    <n v="161462.74915824903"/>
    <n v="12108.853896103899"/>
    <n v="1882110.4063492101"/>
    <n v="947109.63012265693"/>
    <n v="10"/>
    <n v="10"/>
    <n v="4.7007907393344643"/>
    <n v="0"/>
    <n v="1"/>
    <x v="445"/>
    <x v="1"/>
  </r>
  <r>
    <n v="4046"/>
    <x v="399"/>
    <x v="0"/>
    <x v="9"/>
    <n v="8.1999999999999993"/>
    <n v="25.3"/>
    <x v="24"/>
    <n v="2.5"/>
    <n v="3.6"/>
    <n v="3.05"/>
    <n v="7.2"/>
    <n v="7.8"/>
    <n v="7.5"/>
    <n v="358"/>
    <n v="480"/>
    <n v="419"/>
    <n v="3"/>
    <n v="6"/>
    <n v="4.5"/>
    <n v="1.3561635220125801"/>
    <n v="8.0454179566563493"/>
    <n v="4.7007907393344643"/>
    <n v="1436.77104377104"/>
    <n v="321488.727272727"/>
    <n v="161462.74915824903"/>
    <n v="12108.853896103899"/>
    <n v="1882110.4063492101"/>
    <n v="947109.63012265693"/>
    <n v="10"/>
    <n v="10"/>
    <n v="4.7007907393344643"/>
    <n v="0"/>
    <n v="2.375"/>
    <x v="446"/>
    <x v="1"/>
  </r>
  <r>
    <n v="4047"/>
    <x v="400"/>
    <x v="0"/>
    <x v="9"/>
    <n v="8.1999999999999993"/>
    <n v="25"/>
    <x v="34"/>
    <n v="2"/>
    <n v="3.5"/>
    <n v="2.75"/>
    <n v="7.3"/>
    <n v="7.8"/>
    <n v="7.55"/>
    <n v="358"/>
    <n v="460"/>
    <n v="409"/>
    <n v="3"/>
    <n v="6.5"/>
    <n v="4.75"/>
    <n v="1.3561635220125801"/>
    <n v="8.0454179566563493"/>
    <n v="4.7007907393344643"/>
    <n v="1436.77104377104"/>
    <n v="321488.727272727"/>
    <n v="161462.74915824903"/>
    <n v="12108.853896103899"/>
    <n v="1882110.4063492101"/>
    <n v="947109.63012265693"/>
    <n v="10"/>
    <n v="10"/>
    <n v="4.7007907393344643"/>
    <n v="0"/>
    <n v="3.125"/>
    <x v="447"/>
    <x v="1"/>
  </r>
  <r>
    <n v="2394"/>
    <x v="95"/>
    <x v="0"/>
    <x v="10"/>
    <n v="24"/>
    <n v="34"/>
    <x v="3"/>
    <n v="7.4"/>
    <n v="7.6"/>
    <n v="7.5"/>
    <n v="7.2"/>
    <n v="7.5"/>
    <n v="7.35"/>
    <n v="769.82234957020103"/>
    <n v="2502.3610315186202"/>
    <n v="1636.0916905444105"/>
    <n v="0.7"/>
    <n v="1"/>
    <n v="0.85"/>
    <n v="1.3561635220125801"/>
    <n v="8.0454179566563493"/>
    <n v="4.7007907393344643"/>
    <n v="1436.77104377104"/>
    <n v="321488.727272727"/>
    <n v="161462.74915824903"/>
    <n v="12108.853896103899"/>
    <n v="1882110.4063492101"/>
    <n v="947109.63012265693"/>
    <n v="2.125"/>
    <n v="10"/>
    <n v="4.7007907393344643"/>
    <n v="0"/>
    <n v="0"/>
    <x v="448"/>
    <x v="1"/>
  </r>
  <r>
    <n v="2398"/>
    <x v="96"/>
    <x v="0"/>
    <x v="10"/>
    <n v="8.5"/>
    <n v="26.5"/>
    <x v="90"/>
    <n v="7.5"/>
    <n v="8.1999999999999993"/>
    <n v="7.85"/>
    <n v="7.4"/>
    <n v="7.8"/>
    <n v="7.6"/>
    <n v="158"/>
    <n v="292"/>
    <n v="225"/>
    <n v="0.3"/>
    <n v="0.6"/>
    <n v="0.44999999999999996"/>
    <n v="0.6"/>
    <n v="1.2"/>
    <n v="0.89999999999999991"/>
    <n v="1436.77104377104"/>
    <n v="321488.727272727"/>
    <n v="161462.74915824903"/>
    <n v="12108.853896103899"/>
    <n v="1882110.4063492101"/>
    <n v="947109.63012265693"/>
    <n v="1.125"/>
    <n v="10"/>
    <n v="0.89999999999999991"/>
    <n v="0"/>
    <n v="0"/>
    <x v="449"/>
    <x v="1"/>
  </r>
  <r>
    <n v="2402"/>
    <x v="401"/>
    <x v="0"/>
    <x v="10"/>
    <n v="16"/>
    <n v="38"/>
    <x v="43"/>
    <n v="6.5"/>
    <n v="8.9"/>
    <n v="7.7"/>
    <n v="6.7"/>
    <n v="7.4"/>
    <n v="7.0500000000000007"/>
    <n v="769.82234957020103"/>
    <n v="2502.3610315186202"/>
    <n v="1636.0916905444105"/>
    <n v="1.4"/>
    <n v="3.3"/>
    <n v="2.3499999999999996"/>
    <n v="1.3561635220125801"/>
    <n v="8.0454179566563493"/>
    <n v="4.7007907393344643"/>
    <n v="1436.77104377104"/>
    <n v="321488.727272727"/>
    <n v="161462.74915824903"/>
    <n v="12108.853896103899"/>
    <n v="1882110.4063492101"/>
    <n v="947109.63012265693"/>
    <n v="5.8749999999999991"/>
    <n v="10"/>
    <n v="4.7007907393344643"/>
    <n v="0"/>
    <n v="0"/>
    <x v="450"/>
    <x v="1"/>
  </r>
  <r>
    <n v="2393"/>
    <x v="97"/>
    <x v="1"/>
    <x v="10"/>
    <n v="13"/>
    <n v="32"/>
    <x v="84"/>
    <n v="6.5"/>
    <n v="8.4"/>
    <n v="7.45"/>
    <n v="6.7"/>
    <n v="7.8"/>
    <n v="7.25"/>
    <n v="314"/>
    <n v="316"/>
    <n v="315"/>
    <n v="2.4"/>
    <n v="2.8"/>
    <n v="2.5999999999999996"/>
    <n v="1.3561635220125801"/>
    <n v="8.0454179566563493"/>
    <n v="4.7007907393344643"/>
    <n v="1436.77104377104"/>
    <n v="321488.727272727"/>
    <n v="161462.74915824903"/>
    <n v="12108.853896103899"/>
    <n v="1882110.4063492101"/>
    <n v="947109.63012265693"/>
    <n v="6.4999999999999991"/>
    <n v="10"/>
    <n v="4.7007907393344643"/>
    <n v="0"/>
    <n v="0"/>
    <x v="451"/>
    <x v="1"/>
  </r>
  <r>
    <n v="1388"/>
    <x v="402"/>
    <x v="0"/>
    <x v="11"/>
    <n v="24.6"/>
    <n v="33"/>
    <x v="118"/>
    <n v="4.0999999999999996"/>
    <n v="8.8000000000000007"/>
    <n v="6.45"/>
    <n v="6.8"/>
    <n v="8.6"/>
    <n v="7.6999999999999993"/>
    <n v="302"/>
    <n v="545"/>
    <n v="423.5"/>
    <n v="2"/>
    <n v="7"/>
    <n v="4.5"/>
    <n v="0.5"/>
    <n v="3.1"/>
    <n v="1.8"/>
    <n v="110"/>
    <n v="220000"/>
    <n v="110055"/>
    <n v="920"/>
    <n v="1720000"/>
    <n v="860460"/>
    <n v="10"/>
    <n v="10"/>
    <n v="1.7999999999999998"/>
    <n v="0"/>
    <n v="0"/>
    <x v="452"/>
    <x v="1"/>
  </r>
  <r>
    <n v="1446"/>
    <x v="403"/>
    <x v="0"/>
    <x v="11"/>
    <n v="24"/>
    <n v="26"/>
    <x v="7"/>
    <n v="0.5"/>
    <n v="6.7"/>
    <n v="3.6"/>
    <n v="6.7"/>
    <n v="8.1"/>
    <n v="7.4"/>
    <n v="120"/>
    <n v="882"/>
    <n v="501"/>
    <n v="2.4"/>
    <n v="6.7"/>
    <n v="4.55"/>
    <n v="0.1"/>
    <n v="2.2999999999999998"/>
    <n v="1.2"/>
    <n v="380"/>
    <n v="1200"/>
    <n v="790"/>
    <n v="1700"/>
    <n v="4700"/>
    <n v="3200"/>
    <n v="10"/>
    <n v="10"/>
    <n v="1.2"/>
    <n v="0"/>
    <n v="1"/>
    <x v="429"/>
    <x v="1"/>
  </r>
  <r>
    <n v="3582"/>
    <x v="100"/>
    <x v="0"/>
    <x v="11"/>
    <n v="20"/>
    <n v="26"/>
    <x v="13"/>
    <n v="0"/>
    <n v="6"/>
    <n v="3"/>
    <n v="5.7"/>
    <n v="7.9"/>
    <n v="6.8000000000000007"/>
    <n v="983"/>
    <n v="1920"/>
    <n v="1451.5"/>
    <n v="4"/>
    <n v="25.6"/>
    <n v="14.8"/>
    <n v="0.4"/>
    <n v="4.2"/>
    <n v="2.3000000000000003"/>
    <n v="1100"/>
    <n v="2700"/>
    <n v="1900"/>
    <n v="5800"/>
    <n v="7900"/>
    <n v="6850"/>
    <n v="10"/>
    <n v="10"/>
    <n v="2.3000000000000003"/>
    <n v="0"/>
    <n v="2.5"/>
    <x v="453"/>
    <x v="1"/>
  </r>
  <r>
    <n v="3583"/>
    <x v="101"/>
    <x v="0"/>
    <x v="11"/>
    <n v="22"/>
    <n v="27"/>
    <x v="5"/>
    <n v="6.5"/>
    <n v="7.7"/>
    <n v="7.1"/>
    <n v="8.4"/>
    <n v="9.1"/>
    <n v="8.75"/>
    <n v="535"/>
    <n v="624"/>
    <n v="579.5"/>
    <n v="3"/>
    <n v="5"/>
    <n v="4"/>
    <n v="0.2"/>
    <n v="2.5"/>
    <n v="1.35"/>
    <n v="910"/>
    <n v="1700"/>
    <n v="1305"/>
    <n v="3800"/>
    <n v="5800"/>
    <n v="4800"/>
    <n v="10"/>
    <n v="10"/>
    <n v="1.35"/>
    <n v="10"/>
    <n v="0"/>
    <x v="454"/>
    <x v="1"/>
  </r>
  <r>
    <n v="3584"/>
    <x v="102"/>
    <x v="0"/>
    <x v="11"/>
    <n v="23"/>
    <n v="29"/>
    <x v="1"/>
    <n v="0"/>
    <n v="4"/>
    <n v="2"/>
    <n v="6.5"/>
    <n v="7.8"/>
    <n v="7.15"/>
    <n v="896"/>
    <n v="1180"/>
    <n v="1038"/>
    <n v="10.1"/>
    <n v="23.2"/>
    <n v="16.649999999999999"/>
    <n v="0.2"/>
    <n v="4.3"/>
    <n v="2.25"/>
    <n v="1400"/>
    <n v="3100"/>
    <n v="2250"/>
    <n v="6300"/>
    <n v="8400"/>
    <n v="7350"/>
    <n v="10"/>
    <n v="10"/>
    <n v="2.25"/>
    <n v="0"/>
    <n v="5"/>
    <x v="455"/>
    <x v="1"/>
  </r>
  <r>
    <n v="3585"/>
    <x v="103"/>
    <x v="0"/>
    <x v="11"/>
    <n v="19"/>
    <n v="29"/>
    <x v="21"/>
    <n v="0"/>
    <n v="3.6"/>
    <n v="1.8"/>
    <n v="7.3"/>
    <n v="8.1"/>
    <n v="7.6999999999999993"/>
    <n v="852"/>
    <n v="1203"/>
    <n v="1027.5"/>
    <n v="10.4"/>
    <n v="24.2"/>
    <n v="17.3"/>
    <n v="0.2"/>
    <n v="5.6"/>
    <n v="2.9"/>
    <n v="1700"/>
    <n v="2700"/>
    <n v="2200"/>
    <n v="6300"/>
    <n v="7900"/>
    <n v="7100"/>
    <n v="10"/>
    <n v="10"/>
    <n v="2.9"/>
    <n v="0"/>
    <n v="5.5"/>
    <x v="456"/>
    <x v="1"/>
  </r>
  <r>
    <n v="3586"/>
    <x v="104"/>
    <x v="0"/>
    <x v="11"/>
    <n v="20"/>
    <n v="33"/>
    <x v="6"/>
    <n v="4"/>
    <n v="7.1"/>
    <n v="5.55"/>
    <n v="7.9"/>
    <n v="9.5"/>
    <n v="8.6999999999999993"/>
    <n v="467"/>
    <n v="938"/>
    <n v="702.5"/>
    <n v="3"/>
    <n v="10.3"/>
    <n v="6.65"/>
    <n v="0.1"/>
    <n v="2.4"/>
    <n v="1.25"/>
    <n v="920"/>
    <n v="1400"/>
    <n v="1160"/>
    <n v="3500"/>
    <n v="6300"/>
    <n v="4900"/>
    <n v="10"/>
    <n v="10"/>
    <n v="1.25"/>
    <n v="10"/>
    <n v="0"/>
    <x v="457"/>
    <x v="1"/>
  </r>
  <r>
    <n v="3587"/>
    <x v="105"/>
    <x v="0"/>
    <x v="11"/>
    <n v="22"/>
    <n v="29"/>
    <x v="8"/>
    <n v="5"/>
    <n v="7"/>
    <n v="6"/>
    <n v="7.6"/>
    <n v="9.1999999999999993"/>
    <n v="8.3999999999999986"/>
    <n v="654"/>
    <n v="989"/>
    <n v="821.5"/>
    <n v="3"/>
    <n v="6.4"/>
    <n v="4.7"/>
    <n v="0.1"/>
    <n v="5.6"/>
    <n v="2.8499999999999996"/>
    <n v="920"/>
    <n v="1700"/>
    <n v="1310"/>
    <n v="3400"/>
    <n v="6300"/>
    <n v="4850"/>
    <n v="10"/>
    <n v="10"/>
    <n v="2.8499999999999996"/>
    <n v="0"/>
    <n v="0"/>
    <x v="148"/>
    <x v="1"/>
  </r>
  <r>
    <n v="3591"/>
    <x v="106"/>
    <x v="0"/>
    <x v="11"/>
    <n v="24"/>
    <n v="30"/>
    <x v="43"/>
    <n v="5.5"/>
    <n v="8.3000000000000007"/>
    <n v="6.9"/>
    <n v="6.9"/>
    <n v="8.4"/>
    <n v="7.65"/>
    <n v="421"/>
    <n v="596"/>
    <n v="508.5"/>
    <n v="3"/>
    <n v="9"/>
    <n v="6"/>
    <n v="0.5"/>
    <n v="7"/>
    <n v="3.75"/>
    <n v="33"/>
    <n v="84000"/>
    <n v="42016.5"/>
    <n v="130"/>
    <n v="920000"/>
    <n v="460065"/>
    <n v="10"/>
    <n v="10"/>
    <n v="3.75"/>
    <n v="0"/>
    <n v="0"/>
    <x v="458"/>
    <x v="1"/>
  </r>
  <r>
    <n v="3592"/>
    <x v="107"/>
    <x v="0"/>
    <x v="11"/>
    <n v="24"/>
    <n v="30"/>
    <x v="43"/>
    <n v="5"/>
    <n v="7.8"/>
    <n v="6.4"/>
    <n v="6.5"/>
    <n v="8.1999999999999993"/>
    <n v="7.35"/>
    <n v="265"/>
    <n v="1128"/>
    <n v="696.5"/>
    <n v="3"/>
    <n v="5"/>
    <n v="4"/>
    <n v="0.2"/>
    <n v="4.7"/>
    <n v="2.4500000000000002"/>
    <n v="490"/>
    <n v="12000"/>
    <n v="6245"/>
    <n v="3500"/>
    <n v="92000"/>
    <n v="47750"/>
    <n v="10"/>
    <n v="10"/>
    <n v="2.4500000000000002"/>
    <n v="0"/>
    <n v="0"/>
    <x v="459"/>
    <x v="1"/>
  </r>
  <r>
    <n v="3593"/>
    <x v="402"/>
    <x v="0"/>
    <x v="11"/>
    <n v="27"/>
    <n v="33"/>
    <x v="22"/>
    <n v="5"/>
    <n v="8.6999999999999993"/>
    <n v="6.85"/>
    <n v="7"/>
    <n v="8.8000000000000007"/>
    <n v="7.9"/>
    <n v="320"/>
    <n v="2775"/>
    <n v="1547.5"/>
    <n v="3"/>
    <n v="10"/>
    <n v="6.5"/>
    <n v="0.5"/>
    <n v="2.4"/>
    <n v="1.45"/>
    <n v="110"/>
    <n v="270000"/>
    <n v="135055"/>
    <n v="920"/>
    <n v="3480000"/>
    <n v="1740460"/>
    <n v="10"/>
    <n v="10"/>
    <n v="1.45"/>
    <n v="0"/>
    <n v="0"/>
    <x v="460"/>
    <x v="1"/>
  </r>
  <r>
    <n v="3601"/>
    <x v="108"/>
    <x v="0"/>
    <x v="11"/>
    <n v="25"/>
    <n v="29"/>
    <x v="43"/>
    <n v="0"/>
    <n v="4.8"/>
    <n v="2.4"/>
    <n v="7.2"/>
    <n v="7.8"/>
    <n v="7.5"/>
    <n v="1680"/>
    <n v="3570"/>
    <n v="2625"/>
    <n v="18"/>
    <n v="38"/>
    <n v="28"/>
    <n v="1.4"/>
    <n v="26"/>
    <n v="13.7"/>
    <n v="47000"/>
    <n v="1100000"/>
    <n v="573500"/>
    <n v="540000"/>
    <n v="16000000"/>
    <n v="8270000"/>
    <n v="10"/>
    <n v="10"/>
    <n v="10"/>
    <n v="0"/>
    <n v="4"/>
    <x v="461"/>
    <x v="1"/>
  </r>
  <r>
    <n v="3602"/>
    <x v="109"/>
    <x v="0"/>
    <x v="11"/>
    <n v="26"/>
    <n v="30"/>
    <x v="4"/>
    <n v="0"/>
    <n v="5.0999999999999996"/>
    <n v="2.5499999999999998"/>
    <n v="6.8"/>
    <n v="7.5"/>
    <n v="7.15"/>
    <n v="418"/>
    <n v="1237"/>
    <n v="827.5"/>
    <n v="3"/>
    <n v="32"/>
    <n v="17.5"/>
    <n v="0.6"/>
    <n v="11"/>
    <n v="5.8"/>
    <n v="70000"/>
    <n v="7900000"/>
    <n v="3985000"/>
    <n v="1600000"/>
    <n v="34800000"/>
    <n v="18200000"/>
    <n v="10"/>
    <n v="10"/>
    <n v="5.8"/>
    <n v="0"/>
    <n v="3.625"/>
    <x v="462"/>
    <x v="1"/>
  </r>
  <r>
    <n v="3608"/>
    <x v="110"/>
    <x v="0"/>
    <x v="11"/>
    <n v="25"/>
    <n v="29"/>
    <x v="43"/>
    <n v="3.2"/>
    <n v="6"/>
    <n v="4.5999999999999996"/>
    <n v="6.5"/>
    <n v="7.2"/>
    <n v="6.85"/>
    <n v="885"/>
    <n v="1379"/>
    <n v="1132"/>
    <n v="5"/>
    <n v="46"/>
    <n v="25.5"/>
    <n v="0.4"/>
    <n v="15"/>
    <n v="7.7"/>
    <n v="27000"/>
    <n v="490000"/>
    <n v="258500"/>
    <n v="240000"/>
    <n v="5420000"/>
    <n v="2830000"/>
    <n v="10"/>
    <n v="10"/>
    <n v="7.7"/>
    <n v="0"/>
    <n v="0"/>
    <x v="116"/>
    <x v="1"/>
  </r>
  <r>
    <n v="3610"/>
    <x v="111"/>
    <x v="0"/>
    <x v="11"/>
    <n v="23"/>
    <n v="29"/>
    <x v="1"/>
    <n v="1.6"/>
    <n v="4.5"/>
    <n v="3.05"/>
    <n v="6.8"/>
    <n v="7.5"/>
    <n v="7.15"/>
    <n v="1072"/>
    <n v="1786"/>
    <n v="1429"/>
    <n v="4"/>
    <n v="47"/>
    <n v="25.5"/>
    <n v="0.9"/>
    <n v="8.8000000000000007"/>
    <n v="4.8500000000000005"/>
    <n v="460"/>
    <n v="2100000"/>
    <n v="1050230"/>
    <n v="5400"/>
    <n v="34500000"/>
    <n v="17252700"/>
    <n v="10"/>
    <n v="10"/>
    <n v="4.8500000000000005"/>
    <n v="0"/>
    <n v="2.375"/>
    <x v="463"/>
    <x v="1"/>
  </r>
  <r>
    <n v="3611"/>
    <x v="112"/>
    <x v="0"/>
    <x v="11"/>
    <n v="26"/>
    <n v="30"/>
    <x v="4"/>
    <n v="2.8"/>
    <n v="6.5"/>
    <n v="4.6500000000000004"/>
    <n v="6.5"/>
    <n v="7.6"/>
    <n v="7.05"/>
    <n v="657"/>
    <n v="1246"/>
    <n v="951.5"/>
    <n v="4"/>
    <n v="13"/>
    <n v="8.5"/>
    <n v="0.7"/>
    <n v="13.9"/>
    <n v="7.3"/>
    <n v="330"/>
    <n v="17000"/>
    <n v="8665"/>
    <n v="5400"/>
    <n v="92000"/>
    <n v="48700"/>
    <n v="10"/>
    <n v="10"/>
    <n v="7.3"/>
    <n v="0"/>
    <n v="0"/>
    <x v="464"/>
    <x v="1"/>
  </r>
  <r>
    <n v="3612"/>
    <x v="113"/>
    <x v="0"/>
    <x v="11"/>
    <n v="26"/>
    <n v="30"/>
    <x v="4"/>
    <n v="1.3"/>
    <n v="7"/>
    <n v="4.1500000000000004"/>
    <n v="6.5"/>
    <n v="7.6"/>
    <n v="7.05"/>
    <n v="525"/>
    <n v="1246"/>
    <n v="885.5"/>
    <n v="2"/>
    <n v="13"/>
    <n v="7.5"/>
    <n v="0.5"/>
    <n v="8.5"/>
    <n v="4.5"/>
    <n v="330"/>
    <n v="46000"/>
    <n v="23165"/>
    <n v="3500"/>
    <n v="350000"/>
    <n v="176750"/>
    <n v="10"/>
    <n v="10"/>
    <n v="4.5"/>
    <n v="0"/>
    <n v="0"/>
    <x v="120"/>
    <x v="1"/>
  </r>
  <r>
    <n v="3613"/>
    <x v="114"/>
    <x v="0"/>
    <x v="11"/>
    <n v="28"/>
    <n v="29"/>
    <x v="10"/>
    <n v="2.2999999999999998"/>
    <n v="5.6"/>
    <n v="3.9499999999999997"/>
    <n v="6.1"/>
    <n v="6.9"/>
    <n v="6.5"/>
    <n v="456"/>
    <n v="1102"/>
    <n v="779"/>
    <n v="4"/>
    <n v="10"/>
    <n v="7"/>
    <n v="0.7"/>
    <n v="8"/>
    <n v="4.3499999999999996"/>
    <n v="840"/>
    <n v="28000"/>
    <n v="14420"/>
    <n v="17000"/>
    <n v="160000"/>
    <n v="88500"/>
    <n v="10"/>
    <n v="10"/>
    <n v="4.3499999999999996"/>
    <n v="0"/>
    <n v="0.125"/>
    <x v="465"/>
    <x v="1"/>
  </r>
  <r>
    <n v="3614"/>
    <x v="115"/>
    <x v="0"/>
    <x v="11"/>
    <n v="25.2"/>
    <n v="30"/>
    <x v="119"/>
    <n v="2.2000000000000002"/>
    <n v="7.6"/>
    <n v="4.9000000000000004"/>
    <n v="6.3"/>
    <n v="8"/>
    <n v="7.15"/>
    <n v="479"/>
    <n v="1290"/>
    <n v="884.5"/>
    <n v="3"/>
    <n v="10"/>
    <n v="6.5"/>
    <n v="0.9"/>
    <n v="7.1"/>
    <n v="4"/>
    <n v="430"/>
    <n v="1700000"/>
    <n v="850215"/>
    <n v="5400"/>
    <n v="10900000"/>
    <n v="5452700"/>
    <n v="10"/>
    <n v="10"/>
    <n v="4"/>
    <n v="0"/>
    <n v="0"/>
    <x v="155"/>
    <x v="1"/>
  </r>
  <r>
    <n v="3615"/>
    <x v="116"/>
    <x v="0"/>
    <x v="11"/>
    <n v="25.4"/>
    <n v="30"/>
    <x v="120"/>
    <n v="0.9"/>
    <n v="7.3"/>
    <n v="4.0999999999999996"/>
    <n v="6.5"/>
    <n v="8"/>
    <n v="7.25"/>
    <n v="707"/>
    <n v="1212"/>
    <n v="959.5"/>
    <n v="4"/>
    <n v="28"/>
    <n v="16"/>
    <n v="1"/>
    <n v="12.7"/>
    <n v="6.85"/>
    <n v="6300"/>
    <n v="460000"/>
    <n v="233150"/>
    <n v="15000"/>
    <n v="1720000"/>
    <n v="867500"/>
    <n v="10"/>
    <n v="10"/>
    <n v="6.85"/>
    <n v="0"/>
    <n v="0"/>
    <x v="106"/>
    <x v="1"/>
  </r>
  <r>
    <n v="3616"/>
    <x v="117"/>
    <x v="0"/>
    <x v="11"/>
    <n v="25.2"/>
    <n v="28"/>
    <x v="121"/>
    <n v="5.4"/>
    <n v="7.1"/>
    <n v="6.25"/>
    <n v="7"/>
    <n v="7.6"/>
    <n v="7.3"/>
    <n v="640"/>
    <n v="1037"/>
    <n v="838.5"/>
    <n v="4"/>
    <n v="11"/>
    <n v="7.5"/>
    <n v="1.5"/>
    <n v="3.5"/>
    <n v="2.5"/>
    <n v="33000"/>
    <n v="220000"/>
    <n v="126500"/>
    <n v="130000"/>
    <n v="1720000"/>
    <n v="925000"/>
    <n v="10"/>
    <n v="10"/>
    <n v="2.5"/>
    <n v="0"/>
    <n v="0"/>
    <x v="466"/>
    <x v="1"/>
  </r>
  <r>
    <n v="3617"/>
    <x v="118"/>
    <x v="0"/>
    <x v="11"/>
    <n v="25.3"/>
    <n v="29"/>
    <x v="45"/>
    <n v="2.2999999999999998"/>
    <n v="7.6"/>
    <n v="4.9499999999999993"/>
    <n v="6.4"/>
    <n v="8.1999999999999993"/>
    <n v="7.3"/>
    <n v="484"/>
    <n v="1288"/>
    <n v="886"/>
    <n v="4"/>
    <n v="20"/>
    <n v="12"/>
    <n v="0.9"/>
    <n v="6.2"/>
    <n v="3.5500000000000003"/>
    <n v="2200"/>
    <n v="490000"/>
    <n v="246100"/>
    <n v="14000"/>
    <n v="3480000"/>
    <n v="1747000"/>
    <n v="10"/>
    <n v="10"/>
    <n v="3.5500000000000003"/>
    <n v="0"/>
    <n v="0"/>
    <x v="453"/>
    <x v="1"/>
  </r>
  <r>
    <n v="3618"/>
    <x v="119"/>
    <x v="0"/>
    <x v="11"/>
    <n v="26"/>
    <n v="30"/>
    <x v="4"/>
    <n v="1.5"/>
    <n v="10.199999999999999"/>
    <n v="5.85"/>
    <n v="6.5"/>
    <n v="7.6"/>
    <n v="7.05"/>
    <n v="66"/>
    <n v="1240"/>
    <n v="653"/>
    <n v="3.6"/>
    <n v="79"/>
    <n v="41.3"/>
    <n v="0.7"/>
    <n v="28.6"/>
    <n v="14.65"/>
    <n v="460"/>
    <n v="12000"/>
    <n v="6230"/>
    <n v="3200"/>
    <n v="92000"/>
    <n v="47600"/>
    <n v="10"/>
    <n v="10"/>
    <n v="10"/>
    <n v="0"/>
    <n v="0"/>
    <x v="388"/>
    <x v="1"/>
  </r>
  <r>
    <n v="3620"/>
    <x v="120"/>
    <x v="0"/>
    <x v="11"/>
    <n v="25"/>
    <n v="30"/>
    <x v="0"/>
    <n v="2.1"/>
    <n v="5.7"/>
    <n v="3.9000000000000004"/>
    <n v="6.5"/>
    <n v="8.4"/>
    <n v="7.45"/>
    <n v="760"/>
    <n v="1686"/>
    <n v="1223"/>
    <n v="3"/>
    <n v="22"/>
    <n v="12.5"/>
    <n v="0.4"/>
    <n v="10"/>
    <n v="5.2"/>
    <n v="7900"/>
    <n v="1100000"/>
    <n v="553950"/>
    <n v="28000"/>
    <n v="9200000"/>
    <n v="4614000"/>
    <n v="10"/>
    <n v="10"/>
    <n v="5.2"/>
    <n v="0"/>
    <n v="0.25"/>
    <x v="467"/>
    <x v="1"/>
  </r>
  <r>
    <n v="3621"/>
    <x v="121"/>
    <x v="0"/>
    <x v="11"/>
    <n v="27"/>
    <n v="30"/>
    <x v="10"/>
    <n v="1.5"/>
    <n v="6.2"/>
    <n v="3.85"/>
    <n v="6.3"/>
    <n v="8"/>
    <n v="7.15"/>
    <n v="679"/>
    <n v="968"/>
    <n v="823.5"/>
    <n v="4"/>
    <n v="11"/>
    <n v="7.5"/>
    <n v="0.5"/>
    <n v="11.4"/>
    <n v="5.95"/>
    <n v="1400"/>
    <n v="2100000"/>
    <n v="1050700"/>
    <n v="9200"/>
    <n v="22100000"/>
    <n v="11054600"/>
    <n v="10"/>
    <n v="10"/>
    <n v="5.9499999999999993"/>
    <n v="0"/>
    <n v="0.375"/>
    <x v="468"/>
    <x v="1"/>
  </r>
  <r>
    <n v="3622"/>
    <x v="122"/>
    <x v="0"/>
    <x v="11"/>
    <n v="26"/>
    <n v="28"/>
    <x v="43"/>
    <n v="0"/>
    <n v="6.7"/>
    <n v="3.35"/>
    <n v="6.6"/>
    <n v="7.2"/>
    <n v="6.9"/>
    <n v="777"/>
    <n v="1232"/>
    <n v="1004.5"/>
    <n v="6"/>
    <n v="56"/>
    <n v="31"/>
    <n v="0.8"/>
    <n v="4.4000000000000004"/>
    <n v="2.6"/>
    <n v="4900"/>
    <n v="79000"/>
    <n v="41950"/>
    <n v="35000"/>
    <n v="540000"/>
    <n v="287500"/>
    <n v="10"/>
    <n v="10"/>
    <n v="2.6"/>
    <n v="0"/>
    <n v="1.625"/>
    <x v="469"/>
    <x v="1"/>
  </r>
  <r>
    <n v="3624"/>
    <x v="404"/>
    <x v="0"/>
    <x v="11"/>
    <n v="26"/>
    <n v="31"/>
    <x v="10"/>
    <n v="0"/>
    <n v="7.4"/>
    <n v="3.7"/>
    <n v="6.8"/>
    <n v="7.7"/>
    <n v="7.25"/>
    <n v="783"/>
    <n v="1362"/>
    <n v="1072.5"/>
    <n v="3"/>
    <n v="84"/>
    <n v="43.5"/>
    <n v="0.4"/>
    <n v="4"/>
    <n v="2.2000000000000002"/>
    <n v="3300"/>
    <n v="49000000"/>
    <n v="24501650"/>
    <n v="24000"/>
    <n v="240000000"/>
    <n v="120012000"/>
    <n v="10"/>
    <n v="10"/>
    <n v="2.2000000000000002"/>
    <n v="0"/>
    <n v="0.75"/>
    <x v="470"/>
    <x v="1"/>
  </r>
  <r>
    <n v="3625"/>
    <x v="100"/>
    <x v="0"/>
    <x v="11"/>
    <n v="24"/>
    <n v="30"/>
    <x v="43"/>
    <n v="4.2"/>
    <n v="8.4"/>
    <n v="6.3000000000000007"/>
    <n v="6"/>
    <n v="7.3"/>
    <n v="6.65"/>
    <n v="478"/>
    <n v="664"/>
    <n v="571"/>
    <n v="3"/>
    <n v="5"/>
    <n v="4"/>
    <n v="0.4"/>
    <n v="3.8"/>
    <n v="2.1"/>
    <n v="1400"/>
    <n v="33000"/>
    <n v="17200"/>
    <n v="7000"/>
    <n v="348000"/>
    <n v="177500"/>
    <n v="10"/>
    <n v="10"/>
    <n v="2.1"/>
    <n v="0"/>
    <n v="0"/>
    <x v="471"/>
    <x v="1"/>
  </r>
  <r>
    <n v="3627"/>
    <x v="124"/>
    <x v="0"/>
    <x v="11"/>
    <n v="28"/>
    <n v="31"/>
    <x v="11"/>
    <n v="4"/>
    <n v="8.6999999999999993"/>
    <n v="6.35"/>
    <n v="6.6"/>
    <n v="9.3000000000000007"/>
    <n v="7.95"/>
    <n v="632"/>
    <n v="1103"/>
    <n v="867.5"/>
    <n v="4"/>
    <n v="15"/>
    <n v="9.5"/>
    <n v="0.8"/>
    <n v="10.4"/>
    <n v="5.6000000000000005"/>
    <n v="400"/>
    <n v="9400"/>
    <n v="4900"/>
    <n v="3480"/>
    <n v="35000"/>
    <n v="19240"/>
    <n v="10"/>
    <n v="10"/>
    <n v="5.6000000000000005"/>
    <n v="0"/>
    <n v="0"/>
    <x v="472"/>
    <x v="1"/>
  </r>
  <r>
    <n v="3628"/>
    <x v="405"/>
    <x v="0"/>
    <x v="11"/>
    <n v="27"/>
    <n v="31"/>
    <x v="3"/>
    <n v="0.5"/>
    <n v="4.3"/>
    <n v="2.4"/>
    <n v="6.8"/>
    <n v="7.1"/>
    <n v="6.9499999999999993"/>
    <n v="1003"/>
    <n v="1120"/>
    <n v="1061.5"/>
    <n v="5"/>
    <n v="77"/>
    <n v="41"/>
    <n v="0.6"/>
    <n v="2"/>
    <n v="1.3"/>
    <n v="790"/>
    <n v="11000"/>
    <n v="5895"/>
    <n v="5400"/>
    <n v="92000"/>
    <n v="48700"/>
    <n v="10"/>
    <n v="10"/>
    <n v="1.3"/>
    <n v="0"/>
    <n v="4"/>
    <x v="473"/>
    <x v="1"/>
  </r>
  <r>
    <n v="3644"/>
    <x v="125"/>
    <x v="0"/>
    <x v="11"/>
    <n v="22"/>
    <n v="29"/>
    <x v="8"/>
    <n v="1.2"/>
    <n v="8.9"/>
    <n v="5.05"/>
    <n v="7.2"/>
    <n v="9"/>
    <n v="8.1"/>
    <n v="1522"/>
    <n v="2248"/>
    <n v="1885"/>
    <n v="8"/>
    <n v="28"/>
    <n v="18"/>
    <n v="1"/>
    <n v="50"/>
    <n v="25.5"/>
    <n v="330"/>
    <n v="33000"/>
    <n v="16665"/>
    <n v="3500"/>
    <n v="172000"/>
    <n v="87750"/>
    <n v="10"/>
    <n v="10"/>
    <n v="10"/>
    <n v="0"/>
    <n v="0"/>
    <x v="388"/>
    <x v="1"/>
  </r>
  <r>
    <n v="3645"/>
    <x v="126"/>
    <x v="0"/>
    <x v="11"/>
    <n v="22"/>
    <n v="29"/>
    <x v="8"/>
    <n v="1.8"/>
    <n v="8"/>
    <n v="4.9000000000000004"/>
    <n v="6.6"/>
    <n v="8.4"/>
    <n v="7.5"/>
    <n v="220"/>
    <n v="518"/>
    <n v="369"/>
    <n v="3"/>
    <n v="56"/>
    <n v="29.5"/>
    <n v="0.2"/>
    <n v="2.4"/>
    <n v="1.3"/>
    <n v="170"/>
    <n v="2600"/>
    <n v="1385"/>
    <n v="1090"/>
    <n v="27800"/>
    <n v="14445"/>
    <n v="10"/>
    <n v="10"/>
    <n v="1.3"/>
    <n v="0"/>
    <n v="0"/>
    <x v="366"/>
    <x v="1"/>
  </r>
  <r>
    <n v="3646"/>
    <x v="127"/>
    <x v="0"/>
    <x v="11"/>
    <n v="20"/>
    <n v="30"/>
    <x v="7"/>
    <n v="2.8"/>
    <n v="7.3"/>
    <n v="5.05"/>
    <n v="6.8"/>
    <n v="8.3000000000000007"/>
    <n v="7.5500000000000007"/>
    <n v="315"/>
    <n v="689"/>
    <n v="502"/>
    <n v="2"/>
    <n v="40"/>
    <n v="21"/>
    <n v="0.4"/>
    <n v="7"/>
    <n v="3.7"/>
    <n v="8"/>
    <n v="11000"/>
    <n v="5504"/>
    <n v="5400"/>
    <n v="92000"/>
    <n v="48700"/>
    <n v="10"/>
    <n v="10"/>
    <n v="3.7"/>
    <n v="0"/>
    <n v="0"/>
    <x v="474"/>
    <x v="1"/>
  </r>
  <r>
    <n v="3647"/>
    <x v="128"/>
    <x v="0"/>
    <x v="11"/>
    <n v="23"/>
    <n v="26"/>
    <x v="5"/>
    <n v="2"/>
    <n v="6.1"/>
    <n v="4.05"/>
    <n v="7.1"/>
    <n v="7.6"/>
    <n v="7.35"/>
    <n v="207"/>
    <n v="343"/>
    <n v="275"/>
    <n v="4"/>
    <n v="5"/>
    <n v="4.5"/>
    <n v="0.4"/>
    <n v="1.2"/>
    <n v="0.8"/>
    <n v="490"/>
    <n v="2800"/>
    <n v="1645"/>
    <n v="3480"/>
    <n v="16000"/>
    <n v="9740"/>
    <n v="10"/>
    <n v="10"/>
    <n v="0.8"/>
    <n v="0"/>
    <n v="0"/>
    <x v="23"/>
    <x v="1"/>
  </r>
  <r>
    <n v="3649"/>
    <x v="129"/>
    <x v="0"/>
    <x v="11"/>
    <n v="22"/>
    <n v="25"/>
    <x v="2"/>
    <n v="5.6"/>
    <n v="7.9"/>
    <n v="6.75"/>
    <n v="6.2"/>
    <n v="7.8"/>
    <n v="7"/>
    <n v="122"/>
    <n v="271"/>
    <n v="196.5"/>
    <n v="3"/>
    <n v="4"/>
    <n v="3.5"/>
    <n v="0.1"/>
    <n v="1.7"/>
    <n v="0.9"/>
    <n v="330"/>
    <n v="17000"/>
    <n v="8665"/>
    <n v="3500"/>
    <n v="160000"/>
    <n v="81750"/>
    <n v="8.75"/>
    <n v="10"/>
    <n v="0.89999999999999991"/>
    <n v="0"/>
    <n v="0"/>
    <x v="475"/>
    <x v="1"/>
  </r>
  <r>
    <n v="4094"/>
    <x v="406"/>
    <x v="0"/>
    <x v="11"/>
    <n v="23"/>
    <n v="25"/>
    <x v="21"/>
    <n v="0.4"/>
    <n v="3.2"/>
    <n v="1.8"/>
    <n v="6.6"/>
    <n v="7.3"/>
    <n v="6.9499999999999993"/>
    <n v="1912"/>
    <n v="3000"/>
    <n v="2456"/>
    <n v="19"/>
    <n v="74"/>
    <n v="46.5"/>
    <n v="2"/>
    <n v="11"/>
    <n v="6.5"/>
    <n v="400"/>
    <n v="21000000"/>
    <n v="10500200"/>
    <n v="3500"/>
    <n v="160000000"/>
    <n v="80001750"/>
    <n v="10"/>
    <n v="10"/>
    <n v="6.5"/>
    <n v="0"/>
    <n v="5.5"/>
    <x v="476"/>
    <x v="1"/>
  </r>
  <r>
    <n v="4095"/>
    <x v="407"/>
    <x v="0"/>
    <x v="11"/>
    <n v="23"/>
    <n v="25"/>
    <x v="21"/>
    <n v="1.5"/>
    <n v="5.5"/>
    <n v="3.5"/>
    <n v="6.7"/>
    <n v="7.7"/>
    <n v="7.2"/>
    <n v="1529"/>
    <n v="2490"/>
    <n v="2009.5"/>
    <n v="4"/>
    <n v="17"/>
    <n v="10.5"/>
    <n v="1.2"/>
    <n v="16"/>
    <n v="8.6"/>
    <n v="330"/>
    <n v="11000"/>
    <n v="5665"/>
    <n v="3500"/>
    <n v="92000"/>
    <n v="47750"/>
    <n v="10"/>
    <n v="10"/>
    <n v="8.6"/>
    <n v="0"/>
    <n v="1.25"/>
    <x v="477"/>
    <x v="1"/>
  </r>
  <r>
    <n v="4096"/>
    <x v="408"/>
    <x v="0"/>
    <x v="11"/>
    <n v="23"/>
    <n v="25"/>
    <x v="21"/>
    <n v="0.8"/>
    <n v="5.8"/>
    <n v="3.3"/>
    <n v="6.5"/>
    <n v="8"/>
    <n v="7.25"/>
    <n v="55"/>
    <n v="1586"/>
    <n v="820.5"/>
    <n v="4"/>
    <n v="10"/>
    <n v="7"/>
    <n v="0.4"/>
    <n v="8"/>
    <n v="4.2"/>
    <n v="31"/>
    <n v="17000"/>
    <n v="8515.5"/>
    <n v="540"/>
    <n v="92000"/>
    <n v="46270"/>
    <n v="10"/>
    <n v="10"/>
    <n v="4.2"/>
    <n v="0"/>
    <n v="1.75"/>
    <x v="478"/>
    <x v="1"/>
  </r>
  <r>
    <n v="4097"/>
    <x v="409"/>
    <x v="0"/>
    <x v="11"/>
    <n v="23"/>
    <n v="25"/>
    <x v="21"/>
    <n v="0.5"/>
    <n v="7.8"/>
    <n v="4.1500000000000004"/>
    <n v="6.5"/>
    <n v="8.4"/>
    <n v="7.45"/>
    <n v="128"/>
    <n v="1967"/>
    <n v="1047.5"/>
    <n v="2"/>
    <n v="25"/>
    <n v="13.5"/>
    <n v="0.1"/>
    <n v="6.4"/>
    <n v="3.25"/>
    <n v="340"/>
    <n v="170000"/>
    <n v="85170"/>
    <n v="5400"/>
    <n v="920000"/>
    <n v="462700"/>
    <n v="10"/>
    <n v="10"/>
    <n v="3.25"/>
    <n v="0"/>
    <n v="0"/>
    <x v="479"/>
    <x v="1"/>
  </r>
  <r>
    <n v="3559"/>
    <x v="130"/>
    <x v="2"/>
    <x v="11"/>
    <n v="20"/>
    <n v="28"/>
    <x v="21"/>
    <n v="6.6"/>
    <n v="7.6"/>
    <n v="7.1"/>
    <n v="6.8"/>
    <n v="8.8000000000000007"/>
    <n v="7.8000000000000007"/>
    <n v="229"/>
    <n v="935"/>
    <n v="582"/>
    <n v="2"/>
    <n v="6"/>
    <n v="4"/>
    <n v="0"/>
    <n v="3.6"/>
    <n v="1.8"/>
    <n v="30"/>
    <n v="3600"/>
    <n v="1815"/>
    <n v="122"/>
    <n v="6400"/>
    <n v="3261"/>
    <n v="10"/>
    <n v="10"/>
    <n v="1.7999999999999998"/>
    <n v="0"/>
    <n v="0"/>
    <x v="452"/>
    <x v="1"/>
  </r>
  <r>
    <n v="3560"/>
    <x v="131"/>
    <x v="2"/>
    <x v="11"/>
    <n v="24"/>
    <n v="33"/>
    <x v="10"/>
    <n v="6"/>
    <n v="8.6"/>
    <n v="7.3"/>
    <n v="8.8000000000000007"/>
    <n v="9.6999999999999993"/>
    <n v="9.25"/>
    <n v="1455"/>
    <n v="2903"/>
    <n v="2179"/>
    <n v="12"/>
    <n v="42"/>
    <n v="27"/>
    <n v="0"/>
    <n v="0.2"/>
    <n v="0.1"/>
    <n v="2500"/>
    <n v="18000"/>
    <n v="10250"/>
    <n v="8000"/>
    <n v="32000"/>
    <n v="20000"/>
    <n v="10"/>
    <n v="10"/>
    <n v="0.1"/>
    <n v="10"/>
    <n v="0"/>
    <x v="480"/>
    <x v="1"/>
  </r>
  <r>
    <n v="3561"/>
    <x v="132"/>
    <x v="2"/>
    <x v="11"/>
    <n v="20"/>
    <n v="26"/>
    <x v="13"/>
    <n v="6.7"/>
    <n v="7.6"/>
    <n v="7.15"/>
    <n v="6.9"/>
    <n v="8.4"/>
    <n v="7.65"/>
    <n v="240"/>
    <n v="638"/>
    <n v="439"/>
    <n v="3"/>
    <n v="8"/>
    <n v="5.5"/>
    <n v="0"/>
    <n v="0.1"/>
    <n v="0.05"/>
    <n v="26"/>
    <n v="1200"/>
    <n v="613"/>
    <n v="112"/>
    <n v="3600"/>
    <n v="1856"/>
    <n v="10"/>
    <n v="10"/>
    <n v="0.05"/>
    <n v="0"/>
    <n v="0"/>
    <x v="481"/>
    <x v="1"/>
  </r>
  <r>
    <n v="3565"/>
    <x v="133"/>
    <x v="2"/>
    <x v="11"/>
    <n v="28"/>
    <n v="31"/>
    <x v="11"/>
    <n v="6.2"/>
    <n v="7.7"/>
    <n v="6.95"/>
    <n v="6.9"/>
    <n v="7.2"/>
    <n v="7.0500000000000007"/>
    <n v="120"/>
    <n v="280"/>
    <n v="200"/>
    <n v="1"/>
    <n v="4"/>
    <n v="2.5"/>
    <n v="0.1"/>
    <n v="1.6"/>
    <n v="0.85000000000000009"/>
    <n v="2"/>
    <n v="17"/>
    <n v="9.5"/>
    <n v="2"/>
    <n v="34"/>
    <n v="18"/>
    <n v="6.25"/>
    <n v="0.15833333333333335"/>
    <n v="0.85000000000000009"/>
    <n v="0"/>
    <n v="0"/>
    <x v="482"/>
    <x v="1"/>
  </r>
  <r>
    <n v="3588"/>
    <x v="134"/>
    <x v="2"/>
    <x v="11"/>
    <n v="23"/>
    <n v="28"/>
    <x v="8"/>
    <n v="4.8"/>
    <n v="7.1"/>
    <n v="5.9499999999999993"/>
    <n v="7.2"/>
    <n v="8.1"/>
    <n v="7.65"/>
    <n v="524"/>
    <n v="942"/>
    <n v="733"/>
    <n v="3"/>
    <n v="6.2"/>
    <n v="4.5999999999999996"/>
    <n v="0.1"/>
    <n v="1.5"/>
    <n v="0.8"/>
    <n v="780"/>
    <n v="1700"/>
    <n v="1240"/>
    <n v="4300"/>
    <n v="5800"/>
    <n v="5050"/>
    <n v="10"/>
    <n v="10"/>
    <n v="0.8"/>
    <n v="0"/>
    <n v="0"/>
    <x v="23"/>
    <x v="1"/>
  </r>
  <r>
    <n v="3589"/>
    <x v="410"/>
    <x v="2"/>
    <x v="11"/>
    <n v="25.3"/>
    <n v="30"/>
    <x v="122"/>
    <n v="1.5"/>
    <n v="7"/>
    <n v="4.25"/>
    <n v="6.9"/>
    <n v="8.1"/>
    <n v="7.5"/>
    <n v="496"/>
    <n v="1244"/>
    <n v="870"/>
    <n v="5"/>
    <n v="14"/>
    <n v="9.5"/>
    <n v="0.8"/>
    <n v="8.4"/>
    <n v="4.6000000000000005"/>
    <n v="400"/>
    <n v="9400"/>
    <n v="4900"/>
    <n v="3500"/>
    <n v="54200"/>
    <n v="28850"/>
    <n v="10"/>
    <n v="10"/>
    <n v="4.6000000000000005"/>
    <n v="0"/>
    <n v="0"/>
    <x v="483"/>
    <x v="1"/>
  </r>
  <r>
    <n v="3590"/>
    <x v="136"/>
    <x v="2"/>
    <x v="11"/>
    <n v="24.6"/>
    <n v="30"/>
    <x v="123"/>
    <n v="5.6"/>
    <n v="8.9"/>
    <n v="7.25"/>
    <n v="7"/>
    <n v="8.1"/>
    <n v="7.55"/>
    <n v="373"/>
    <n v="590"/>
    <n v="481.5"/>
    <n v="3"/>
    <n v="6"/>
    <n v="4.5"/>
    <n v="0.2"/>
    <n v="6.6"/>
    <n v="3.4"/>
    <n v="110"/>
    <n v="17000"/>
    <n v="8555"/>
    <n v="1090"/>
    <n v="92000"/>
    <n v="46545"/>
    <n v="10"/>
    <n v="10"/>
    <n v="3.3999999999999995"/>
    <n v="0"/>
    <n v="0"/>
    <x v="484"/>
    <x v="1"/>
  </r>
  <r>
    <n v="3594"/>
    <x v="137"/>
    <x v="2"/>
    <x v="11"/>
    <n v="26"/>
    <n v="28"/>
    <x v="43"/>
    <n v="4.3"/>
    <n v="8.1999999999999993"/>
    <n v="6.25"/>
    <n v="6.9"/>
    <n v="8.1"/>
    <n v="7.5"/>
    <n v="426"/>
    <n v="686"/>
    <n v="556"/>
    <n v="3"/>
    <n v="9"/>
    <n v="6"/>
    <n v="0.4"/>
    <n v="2.1"/>
    <n v="1.25"/>
    <n v="330"/>
    <n v="4800"/>
    <n v="2565"/>
    <n v="1600"/>
    <n v="35000"/>
    <n v="18300"/>
    <n v="10"/>
    <n v="10"/>
    <n v="1.25"/>
    <n v="0"/>
    <n v="0"/>
    <x v="17"/>
    <x v="1"/>
  </r>
  <r>
    <n v="3595"/>
    <x v="138"/>
    <x v="2"/>
    <x v="11"/>
    <n v="24.6"/>
    <n v="33"/>
    <x v="118"/>
    <n v="2.2000000000000002"/>
    <n v="8.6"/>
    <n v="5.4"/>
    <n v="6.8"/>
    <n v="8.5"/>
    <n v="7.65"/>
    <n v="319"/>
    <n v="1400"/>
    <n v="859.5"/>
    <n v="3"/>
    <n v="19"/>
    <n v="11"/>
    <n v="0.5"/>
    <n v="3.6"/>
    <n v="2.0499999999999998"/>
    <n v="4600"/>
    <n v="49000"/>
    <n v="26800"/>
    <n v="35000"/>
    <n v="348000"/>
    <n v="191500"/>
    <n v="10"/>
    <n v="10"/>
    <n v="2.0499999999999998"/>
    <n v="0"/>
    <n v="0"/>
    <x v="485"/>
    <x v="1"/>
  </r>
  <r>
    <n v="3597"/>
    <x v="139"/>
    <x v="2"/>
    <x v="11"/>
    <n v="21"/>
    <n v="29"/>
    <x v="7"/>
    <n v="4.5999999999999996"/>
    <n v="8.5"/>
    <n v="6.55"/>
    <n v="6.5"/>
    <n v="8.4"/>
    <n v="7.45"/>
    <n v="126"/>
    <n v="1662"/>
    <n v="894"/>
    <n v="3"/>
    <n v="8"/>
    <n v="5.5"/>
    <n v="0.1"/>
    <n v="4.4000000000000004"/>
    <n v="2.25"/>
    <n v="480"/>
    <n v="110000"/>
    <n v="55240"/>
    <n v="3500"/>
    <n v="350000"/>
    <n v="176750"/>
    <n v="10"/>
    <n v="10"/>
    <n v="2.25"/>
    <n v="0"/>
    <n v="0"/>
    <x v="430"/>
    <x v="1"/>
  </r>
  <r>
    <n v="3598"/>
    <x v="140"/>
    <x v="2"/>
    <x v="11"/>
    <n v="22"/>
    <n v="30"/>
    <x v="1"/>
    <n v="0.8"/>
    <n v="8.1999999999999993"/>
    <n v="4.5"/>
    <n v="6.5"/>
    <n v="8.3000000000000007"/>
    <n v="7.4"/>
    <n v="156"/>
    <n v="2480"/>
    <n v="1318"/>
    <n v="2"/>
    <n v="17"/>
    <n v="9.5"/>
    <n v="0.1"/>
    <n v="15"/>
    <n v="7.55"/>
    <n v="330"/>
    <n v="46000"/>
    <n v="23165"/>
    <n v="5400"/>
    <n v="542000"/>
    <n v="273700"/>
    <n v="10"/>
    <n v="10"/>
    <n v="7.55"/>
    <n v="0"/>
    <n v="0"/>
    <x v="486"/>
    <x v="1"/>
  </r>
  <r>
    <n v="3599"/>
    <x v="141"/>
    <x v="2"/>
    <x v="11"/>
    <n v="22"/>
    <n v="30"/>
    <x v="1"/>
    <n v="0.5"/>
    <n v="8.5"/>
    <n v="4.5"/>
    <n v="6.5"/>
    <n v="9.1999999999999993"/>
    <n v="7.85"/>
    <n v="525"/>
    <n v="1441"/>
    <n v="983"/>
    <n v="6"/>
    <n v="49"/>
    <n v="27.5"/>
    <n v="0.4"/>
    <n v="8.4"/>
    <n v="4.4000000000000004"/>
    <n v="210"/>
    <n v="580000"/>
    <n v="290105"/>
    <n v="350"/>
    <n v="9200000"/>
    <n v="4600175"/>
    <n v="10"/>
    <n v="10"/>
    <n v="4.4000000000000004"/>
    <n v="0"/>
    <n v="0"/>
    <x v="487"/>
    <x v="1"/>
  </r>
  <r>
    <n v="3600"/>
    <x v="142"/>
    <x v="2"/>
    <x v="11"/>
    <n v="25"/>
    <n v="29"/>
    <x v="43"/>
    <n v="0"/>
    <n v="3.1"/>
    <n v="1.55"/>
    <n v="7.2"/>
    <n v="7.9"/>
    <n v="7.5500000000000007"/>
    <n v="2120"/>
    <n v="4930"/>
    <n v="3525"/>
    <n v="24"/>
    <n v="48"/>
    <n v="36"/>
    <n v="1.8"/>
    <n v="16.8"/>
    <n v="9.3000000000000007"/>
    <n v="310"/>
    <n v="940000"/>
    <n v="470155"/>
    <n v="3500"/>
    <n v="9200000"/>
    <n v="4601750"/>
    <n v="10"/>
    <n v="10"/>
    <n v="9.3000000000000007"/>
    <n v="0"/>
    <n v="6.125"/>
    <x v="488"/>
    <x v="1"/>
  </r>
  <r>
    <n v="3603"/>
    <x v="143"/>
    <x v="2"/>
    <x v="11"/>
    <n v="20"/>
    <n v="27"/>
    <x v="2"/>
    <n v="3.2"/>
    <n v="5.6"/>
    <n v="4.4000000000000004"/>
    <n v="6.5"/>
    <n v="7.7"/>
    <n v="7.1"/>
    <n v="936"/>
    <n v="1580"/>
    <n v="1258"/>
    <n v="3.9"/>
    <n v="38"/>
    <n v="20.95"/>
    <n v="0.5"/>
    <n v="4.5999999999999996"/>
    <n v="2.5499999999999998"/>
    <n v="3300"/>
    <n v="700000"/>
    <n v="351650"/>
    <n v="35000"/>
    <n v="2780000"/>
    <n v="1407500"/>
    <n v="10"/>
    <n v="10"/>
    <n v="2.5499999999999998"/>
    <n v="0"/>
    <n v="0"/>
    <x v="489"/>
    <x v="1"/>
  </r>
  <r>
    <n v="3604"/>
    <x v="144"/>
    <x v="2"/>
    <x v="11"/>
    <n v="24"/>
    <n v="29"/>
    <x v="6"/>
    <n v="4.2"/>
    <n v="6.4"/>
    <n v="5.3000000000000007"/>
    <n v="6.7"/>
    <n v="8"/>
    <n v="7.35"/>
    <n v="420"/>
    <n v="1691"/>
    <n v="1055.5"/>
    <n v="3"/>
    <n v="39"/>
    <n v="21"/>
    <n v="0.5"/>
    <n v="4.0999999999999996"/>
    <n v="2.2999999999999998"/>
    <n v="480"/>
    <n v="790000"/>
    <n v="395240"/>
    <n v="3500"/>
    <n v="5420000"/>
    <n v="2711750"/>
    <n v="10"/>
    <n v="10"/>
    <n v="2.2999999999999998"/>
    <n v="0"/>
    <n v="0"/>
    <x v="15"/>
    <x v="1"/>
  </r>
  <r>
    <n v="3605"/>
    <x v="145"/>
    <x v="2"/>
    <x v="11"/>
    <n v="22"/>
    <n v="29"/>
    <x v="8"/>
    <n v="3.8"/>
    <n v="5.4"/>
    <n v="4.5999999999999996"/>
    <n v="6.6"/>
    <n v="10.5"/>
    <n v="8.5500000000000007"/>
    <n v="1003"/>
    <n v="1717"/>
    <n v="1360"/>
    <n v="4"/>
    <n v="25"/>
    <n v="14.5"/>
    <n v="0.5"/>
    <n v="9"/>
    <n v="4.75"/>
    <n v="1400"/>
    <n v="460000"/>
    <n v="230700"/>
    <n v="54000"/>
    <n v="2210000"/>
    <n v="1132000"/>
    <n v="10"/>
    <n v="10"/>
    <n v="4.75"/>
    <n v="10"/>
    <n v="0"/>
    <x v="490"/>
    <x v="1"/>
  </r>
  <r>
    <n v="3606"/>
    <x v="146"/>
    <x v="2"/>
    <x v="11"/>
    <n v="22"/>
    <n v="30"/>
    <x v="1"/>
    <n v="0.5"/>
    <n v="7.2"/>
    <n v="3.85"/>
    <n v="6.6"/>
    <n v="9"/>
    <n v="7.8"/>
    <n v="496"/>
    <n v="1262"/>
    <n v="879"/>
    <n v="3"/>
    <n v="60"/>
    <n v="31.5"/>
    <n v="0.4"/>
    <n v="7.3"/>
    <n v="3.85"/>
    <n v="220"/>
    <n v="8400"/>
    <n v="4310"/>
    <n v="1200"/>
    <n v="92000"/>
    <n v="46600"/>
    <n v="10"/>
    <n v="10"/>
    <n v="3.85"/>
    <n v="0"/>
    <n v="0.375"/>
    <x v="491"/>
    <x v="1"/>
  </r>
  <r>
    <n v="3619"/>
    <x v="147"/>
    <x v="2"/>
    <x v="11"/>
    <n v="26"/>
    <n v="28"/>
    <x v="43"/>
    <n v="3.4"/>
    <n v="6.8"/>
    <n v="5.0999999999999996"/>
    <n v="6.8"/>
    <n v="7.8"/>
    <n v="7.3"/>
    <n v="654"/>
    <n v="1185"/>
    <n v="919.5"/>
    <n v="4"/>
    <n v="10"/>
    <n v="7"/>
    <n v="0.9"/>
    <n v="4.0999999999999996"/>
    <n v="2.5"/>
    <n v="2200"/>
    <n v="28000"/>
    <n v="15100"/>
    <n v="17800"/>
    <n v="160000"/>
    <n v="88900"/>
    <n v="10"/>
    <n v="10"/>
    <n v="2.5"/>
    <n v="0"/>
    <n v="0"/>
    <x v="466"/>
    <x v="1"/>
  </r>
  <r>
    <n v="3626"/>
    <x v="148"/>
    <x v="2"/>
    <x v="11"/>
    <n v="26"/>
    <n v="33"/>
    <x v="11"/>
    <n v="4"/>
    <n v="7.4"/>
    <n v="5.7"/>
    <n v="6.5"/>
    <n v="8.6999999999999993"/>
    <n v="7.6"/>
    <n v="531"/>
    <n v="998"/>
    <n v="764.5"/>
    <n v="3"/>
    <n v="7"/>
    <n v="5"/>
    <n v="0.3"/>
    <n v="4"/>
    <n v="2.15"/>
    <n v="330"/>
    <n v="17000"/>
    <n v="8665"/>
    <n v="2210"/>
    <n v="160000"/>
    <n v="81105"/>
    <n v="10"/>
    <n v="10"/>
    <n v="2.15"/>
    <n v="0"/>
    <n v="0"/>
    <x v="118"/>
    <x v="1"/>
  </r>
  <r>
    <n v="3629"/>
    <x v="149"/>
    <x v="2"/>
    <x v="11"/>
    <n v="25"/>
    <n v="31"/>
    <x v="4"/>
    <n v="4.4000000000000004"/>
    <n v="8"/>
    <n v="6.2"/>
    <n v="6.5"/>
    <n v="9.3000000000000007"/>
    <n v="7.9"/>
    <n v="619"/>
    <n v="1102"/>
    <n v="860.5"/>
    <n v="4"/>
    <n v="45"/>
    <n v="24.5"/>
    <n v="0.3"/>
    <n v="6"/>
    <n v="3.15"/>
    <n v="2100"/>
    <n v="49000"/>
    <n v="25550"/>
    <n v="7900"/>
    <n v="220000"/>
    <n v="113950"/>
    <n v="10"/>
    <n v="10"/>
    <n v="3.15"/>
    <n v="0"/>
    <n v="0"/>
    <x v="153"/>
    <x v="1"/>
  </r>
  <r>
    <n v="3630"/>
    <x v="150"/>
    <x v="2"/>
    <x v="11"/>
    <n v="28"/>
    <n v="30"/>
    <x v="3"/>
    <n v="4"/>
    <n v="7.4"/>
    <n v="5.7"/>
    <n v="6.6"/>
    <n v="9.3000000000000007"/>
    <n v="7.95"/>
    <n v="630"/>
    <n v="1048"/>
    <n v="839"/>
    <n v="3"/>
    <n v="13"/>
    <n v="8"/>
    <n v="0.8"/>
    <n v="3"/>
    <n v="1.9"/>
    <n v="270"/>
    <n v="79000"/>
    <n v="39635"/>
    <n v="2400"/>
    <n v="920000"/>
    <n v="461200"/>
    <n v="10"/>
    <n v="10"/>
    <n v="1.9"/>
    <n v="0"/>
    <n v="0"/>
    <x v="492"/>
    <x v="1"/>
  </r>
  <r>
    <n v="3632"/>
    <x v="151"/>
    <x v="2"/>
    <x v="11"/>
    <n v="24"/>
    <n v="26"/>
    <x v="7"/>
    <n v="4"/>
    <n v="7.2"/>
    <n v="5.6"/>
    <n v="6.5"/>
    <n v="7.6"/>
    <n v="7.05"/>
    <n v="32"/>
    <n v="1106"/>
    <n v="569"/>
    <n v="4"/>
    <n v="8"/>
    <n v="6"/>
    <n v="0.5"/>
    <n v="6.3"/>
    <n v="3.4"/>
    <n v="460"/>
    <n v="31000"/>
    <n v="15730"/>
    <n v="5400"/>
    <n v="540000"/>
    <n v="272700"/>
    <n v="10"/>
    <n v="10"/>
    <n v="3.3999999999999995"/>
    <n v="0"/>
    <n v="0"/>
    <x v="484"/>
    <x v="1"/>
  </r>
  <r>
    <n v="3634"/>
    <x v="152"/>
    <x v="2"/>
    <x v="11"/>
    <n v="23.2"/>
    <n v="30.5"/>
    <x v="124"/>
    <n v="4.5999999999999996"/>
    <n v="7.9"/>
    <n v="6.25"/>
    <n v="6.5"/>
    <n v="7.2"/>
    <n v="6.85"/>
    <n v="7"/>
    <n v="540"/>
    <n v="273.5"/>
    <n v="3"/>
    <n v="6"/>
    <n v="4.5"/>
    <n v="0"/>
    <n v="6.4"/>
    <n v="3.2"/>
    <n v="330"/>
    <n v="28000"/>
    <n v="14165"/>
    <n v="2210"/>
    <n v="160000"/>
    <n v="81105"/>
    <n v="10"/>
    <n v="10"/>
    <n v="3.2"/>
    <n v="0"/>
    <n v="0"/>
    <x v="493"/>
    <x v="1"/>
  </r>
  <r>
    <n v="3635"/>
    <x v="153"/>
    <x v="2"/>
    <x v="11"/>
    <n v="24.3"/>
    <n v="30.7"/>
    <x v="0"/>
    <n v="2.1"/>
    <n v="8.1999999999999993"/>
    <n v="5.1499999999999995"/>
    <n v="6.7"/>
    <n v="7.7"/>
    <n v="7.2"/>
    <n v="1152"/>
    <n v="1898"/>
    <n v="1525"/>
    <n v="4"/>
    <n v="41"/>
    <n v="22.5"/>
    <n v="0.7"/>
    <n v="16"/>
    <n v="8.35"/>
    <n v="3100"/>
    <n v="350000"/>
    <n v="176550"/>
    <n v="35000"/>
    <n v="1600000"/>
    <n v="817500"/>
    <n v="10"/>
    <n v="10"/>
    <n v="8.35"/>
    <n v="0"/>
    <n v="0"/>
    <x v="494"/>
    <x v="1"/>
  </r>
  <r>
    <n v="3637"/>
    <x v="154"/>
    <x v="2"/>
    <x v="11"/>
    <n v="25"/>
    <n v="31"/>
    <x v="4"/>
    <n v="0.5"/>
    <n v="6.6"/>
    <n v="3.55"/>
    <n v="6.9"/>
    <n v="7.6"/>
    <n v="7.25"/>
    <n v="993"/>
    <n v="1569"/>
    <n v="1281"/>
    <n v="4"/>
    <n v="26"/>
    <n v="15"/>
    <n v="1"/>
    <n v="24"/>
    <n v="12.5"/>
    <n v="790"/>
    <n v="490000"/>
    <n v="245395"/>
    <n v="5400"/>
    <n v="3480000"/>
    <n v="1742700"/>
    <n v="10"/>
    <n v="10"/>
    <n v="10"/>
    <n v="0"/>
    <n v="1.125"/>
    <x v="495"/>
    <x v="1"/>
  </r>
  <r>
    <n v="3638"/>
    <x v="155"/>
    <x v="2"/>
    <x v="11"/>
    <n v="22"/>
    <n v="28"/>
    <x v="7"/>
    <n v="5.8"/>
    <n v="8.4"/>
    <n v="7.1"/>
    <n v="6.9"/>
    <n v="8.1"/>
    <n v="7.5"/>
    <n v="294"/>
    <n v="676"/>
    <n v="485"/>
    <n v="3"/>
    <n v="6"/>
    <n v="4.5"/>
    <n v="0.2"/>
    <n v="5.3"/>
    <n v="2.75"/>
    <n v="1700"/>
    <n v="28000"/>
    <n v="14850"/>
    <n v="5400"/>
    <n v="160000"/>
    <n v="82700"/>
    <n v="10"/>
    <n v="10"/>
    <n v="2.75"/>
    <n v="0"/>
    <n v="0"/>
    <x v="496"/>
    <x v="1"/>
  </r>
  <r>
    <n v="3640"/>
    <x v="411"/>
    <x v="2"/>
    <x v="11"/>
    <n v="22.3"/>
    <n v="28.7"/>
    <x v="8"/>
    <n v="0"/>
    <n v="6.5"/>
    <n v="3.25"/>
    <n v="6.5"/>
    <n v="8.6999999999999993"/>
    <n v="7.6"/>
    <n v="285"/>
    <n v="585"/>
    <n v="435"/>
    <n v="4"/>
    <n v="96"/>
    <n v="50"/>
    <n v="0.2"/>
    <n v="2.2999999999999998"/>
    <n v="1.25"/>
    <n v="210"/>
    <n v="70000"/>
    <n v="35105"/>
    <n v="1100"/>
    <n v="350000"/>
    <n v="175550"/>
    <n v="10"/>
    <n v="10"/>
    <n v="1.25"/>
    <n v="0"/>
    <n v="1.875"/>
    <x v="497"/>
    <x v="1"/>
  </r>
  <r>
    <n v="3641"/>
    <x v="158"/>
    <x v="2"/>
    <x v="11"/>
    <n v="23"/>
    <n v="29.8"/>
    <x v="125"/>
    <n v="4.5999999999999996"/>
    <n v="8.3000000000000007"/>
    <n v="6.45"/>
    <n v="6.1"/>
    <n v="8.1999999999999993"/>
    <n v="7.1499999999999995"/>
    <n v="350"/>
    <n v="814"/>
    <n v="582"/>
    <n v="2"/>
    <n v="10"/>
    <n v="6"/>
    <n v="0.3"/>
    <n v="24"/>
    <n v="12.15"/>
    <n v="170"/>
    <n v="48000"/>
    <n v="24085"/>
    <n v="2400"/>
    <n v="350000"/>
    <n v="176200"/>
    <n v="10"/>
    <n v="10"/>
    <n v="10"/>
    <n v="0"/>
    <n v="0"/>
    <x v="388"/>
    <x v="1"/>
  </r>
  <r>
    <n v="3643"/>
    <x v="159"/>
    <x v="2"/>
    <x v="11"/>
    <n v="26"/>
    <n v="27"/>
    <x v="6"/>
    <n v="3.2"/>
    <n v="3.6"/>
    <n v="3.4000000000000004"/>
    <n v="6.9"/>
    <n v="7.5"/>
    <n v="7.2"/>
    <n v="830"/>
    <n v="1666"/>
    <n v="1248"/>
    <n v="2.2999999999999998"/>
    <n v="39"/>
    <n v="20.65"/>
    <n v="1.2"/>
    <n v="7"/>
    <n v="4.0999999999999996"/>
    <n v="46000"/>
    <n v="260000"/>
    <n v="153000"/>
    <n v="350000"/>
    <n v="1750000"/>
    <n v="1050000"/>
    <n v="10"/>
    <n v="10"/>
    <n v="4.0999999999999996"/>
    <n v="0"/>
    <n v="1.5"/>
    <x v="498"/>
    <x v="1"/>
  </r>
  <r>
    <n v="3648"/>
    <x v="160"/>
    <x v="2"/>
    <x v="11"/>
    <n v="24"/>
    <n v="27"/>
    <x v="8"/>
    <n v="0.6"/>
    <n v="8.5"/>
    <n v="4.55"/>
    <n v="6.5"/>
    <n v="7.6"/>
    <n v="7.05"/>
    <n v="150"/>
    <n v="975"/>
    <n v="562.5"/>
    <n v="3"/>
    <n v="4"/>
    <n v="3.5"/>
    <n v="0.1"/>
    <n v="2"/>
    <n v="1.05"/>
    <n v="330"/>
    <n v="9400"/>
    <n v="4865"/>
    <n v="1720"/>
    <n v="54000"/>
    <n v="27860"/>
    <n v="8.75"/>
    <n v="10"/>
    <n v="1.05"/>
    <n v="0"/>
    <n v="0"/>
    <x v="499"/>
    <x v="1"/>
  </r>
  <r>
    <n v="3650"/>
    <x v="161"/>
    <x v="2"/>
    <x v="11"/>
    <n v="23"/>
    <n v="26"/>
    <x v="5"/>
    <n v="1.1000000000000001"/>
    <n v="8.6999999999999993"/>
    <n v="4.8999999999999995"/>
    <n v="6.5"/>
    <n v="8.6"/>
    <n v="7.55"/>
    <n v="400"/>
    <n v="1830"/>
    <n v="1115"/>
    <n v="3"/>
    <n v="62"/>
    <n v="32.5"/>
    <n v="0.6"/>
    <n v="5"/>
    <n v="2.8"/>
    <n v="940"/>
    <n v="28000"/>
    <n v="14470"/>
    <n v="9200"/>
    <n v="160000"/>
    <n v="84600"/>
    <n v="10"/>
    <n v="10"/>
    <n v="2.8"/>
    <n v="0"/>
    <n v="0"/>
    <x v="500"/>
    <x v="1"/>
  </r>
  <r>
    <n v="3651"/>
    <x v="162"/>
    <x v="2"/>
    <x v="11"/>
    <n v="22"/>
    <n v="25"/>
    <x v="2"/>
    <n v="0.5"/>
    <n v="6.2"/>
    <n v="3.35"/>
    <n v="6.7"/>
    <n v="8.1"/>
    <n v="7.4"/>
    <n v="355"/>
    <n v="1971"/>
    <n v="1163"/>
    <n v="3"/>
    <n v="66"/>
    <n v="34.5"/>
    <n v="0.8"/>
    <n v="7.4"/>
    <n v="4.1000000000000005"/>
    <n v="310"/>
    <n v="28000"/>
    <n v="14155"/>
    <n v="9200"/>
    <n v="160000"/>
    <n v="84600"/>
    <n v="10"/>
    <n v="10"/>
    <n v="4.1000000000000005"/>
    <n v="0"/>
    <n v="1.625"/>
    <x v="501"/>
    <x v="1"/>
  </r>
  <r>
    <n v="3653"/>
    <x v="163"/>
    <x v="2"/>
    <x v="11"/>
    <n v="23"/>
    <n v="26"/>
    <x v="5"/>
    <n v="5"/>
    <n v="7.3"/>
    <n v="6.15"/>
    <n v="6.6"/>
    <n v="7.4"/>
    <n v="7"/>
    <n v="229"/>
    <n v="426"/>
    <n v="327.5"/>
    <n v="3"/>
    <n v="5"/>
    <n v="4"/>
    <n v="0.1"/>
    <n v="0.7"/>
    <n v="0.39999999999999997"/>
    <n v="330"/>
    <n v="4600"/>
    <n v="2465"/>
    <n v="3480"/>
    <n v="54000"/>
    <n v="28740"/>
    <n v="10"/>
    <n v="10"/>
    <n v="0.39999999999999991"/>
    <n v="0"/>
    <n v="0"/>
    <x v="502"/>
    <x v="1"/>
  </r>
  <r>
    <n v="3654"/>
    <x v="164"/>
    <x v="2"/>
    <x v="11"/>
    <n v="24"/>
    <n v="30"/>
    <x v="43"/>
    <n v="3.8"/>
    <n v="7.8"/>
    <n v="5.8"/>
    <n v="6.6"/>
    <n v="7.6"/>
    <n v="7.1"/>
    <n v="805"/>
    <n v="1861"/>
    <n v="1333"/>
    <n v="3"/>
    <n v="13.5"/>
    <n v="8.25"/>
    <n v="0.3"/>
    <n v="2.2000000000000002"/>
    <n v="1.25"/>
    <n v="460"/>
    <n v="17000"/>
    <n v="8730"/>
    <n v="5420"/>
    <n v="92000"/>
    <n v="48710"/>
    <n v="10"/>
    <n v="10"/>
    <n v="1.25"/>
    <n v="0"/>
    <n v="0"/>
    <x v="17"/>
    <x v="1"/>
  </r>
  <r>
    <n v="3657"/>
    <x v="412"/>
    <x v="2"/>
    <x v="11"/>
    <n v="25"/>
    <n v="27"/>
    <x v="1"/>
    <n v="3"/>
    <n v="4.3"/>
    <n v="3.65"/>
    <n v="7.3"/>
    <n v="7.9"/>
    <n v="7.6"/>
    <n v="760"/>
    <n v="910"/>
    <n v="835"/>
    <n v="3"/>
    <n v="4"/>
    <n v="3.5"/>
    <n v="0.2"/>
    <n v="0.4"/>
    <n v="0.30000000000000004"/>
    <n v="240"/>
    <n v="400"/>
    <n v="320"/>
    <n v="2400"/>
    <n v="5400"/>
    <n v="3900"/>
    <n v="8.75"/>
    <n v="5.333333333333333"/>
    <n v="0.30000000000000004"/>
    <n v="0"/>
    <n v="0.875"/>
    <x v="202"/>
    <x v="1"/>
  </r>
  <r>
    <n v="3659"/>
    <x v="165"/>
    <x v="2"/>
    <x v="11"/>
    <n v="24"/>
    <n v="28"/>
    <x v="1"/>
    <n v="3.2"/>
    <n v="6.6"/>
    <n v="4.9000000000000004"/>
    <n v="7.2"/>
    <n v="8.3000000000000007"/>
    <n v="7.75"/>
    <n v="610"/>
    <n v="1130"/>
    <n v="870"/>
    <n v="3"/>
    <n v="6"/>
    <n v="4.5"/>
    <n v="0.2"/>
    <n v="0.3"/>
    <n v="0.25"/>
    <n v="920"/>
    <n v="3300"/>
    <n v="2110"/>
    <n v="9400"/>
    <n v="22000"/>
    <n v="15700"/>
    <n v="10"/>
    <n v="10"/>
    <n v="0.25"/>
    <n v="0"/>
    <n v="0"/>
    <x v="162"/>
    <x v="1"/>
  </r>
  <r>
    <n v="3660"/>
    <x v="166"/>
    <x v="2"/>
    <x v="11"/>
    <n v="25"/>
    <n v="28"/>
    <x v="6"/>
    <n v="4.5"/>
    <n v="6.6"/>
    <n v="5.55"/>
    <n v="7.1"/>
    <n v="8.1"/>
    <n v="7.6"/>
    <n v="610"/>
    <n v="1030"/>
    <n v="820"/>
    <n v="3"/>
    <n v="5"/>
    <n v="4"/>
    <n v="0.2"/>
    <n v="0.3"/>
    <n v="0.25"/>
    <n v="680"/>
    <n v="2200"/>
    <n v="1440"/>
    <n v="7000"/>
    <n v="14000"/>
    <n v="10500"/>
    <n v="10"/>
    <n v="10"/>
    <n v="0.25"/>
    <n v="0"/>
    <n v="0"/>
    <x v="162"/>
    <x v="1"/>
  </r>
  <r>
    <n v="3661"/>
    <x v="167"/>
    <x v="2"/>
    <x v="11"/>
    <n v="25"/>
    <n v="28"/>
    <x v="6"/>
    <n v="4.9000000000000004"/>
    <n v="6.4"/>
    <n v="5.65"/>
    <n v="7.8"/>
    <n v="8.8000000000000007"/>
    <n v="8.3000000000000007"/>
    <n v="670"/>
    <n v="1620"/>
    <n v="1145"/>
    <n v="3"/>
    <n v="4"/>
    <n v="3.5"/>
    <n v="0.2"/>
    <n v="0.3"/>
    <n v="0.25"/>
    <n v="170"/>
    <n v="320"/>
    <n v="245"/>
    <n v="1700"/>
    <n v="3500"/>
    <n v="2600"/>
    <n v="8.75"/>
    <n v="4.083333333333333"/>
    <n v="0.25"/>
    <n v="0"/>
    <n v="0"/>
    <x v="503"/>
    <x v="1"/>
  </r>
  <r>
    <n v="3663"/>
    <x v="413"/>
    <x v="2"/>
    <x v="11"/>
    <n v="25"/>
    <n v="28"/>
    <x v="6"/>
    <n v="4.5999999999999996"/>
    <n v="5.3"/>
    <n v="4.9499999999999993"/>
    <n v="7.7"/>
    <n v="8.1"/>
    <n v="7.9"/>
    <n v="510"/>
    <n v="610"/>
    <n v="560"/>
    <n v="2"/>
    <n v="3"/>
    <n v="2.5"/>
    <n v="0.1"/>
    <n v="0.3"/>
    <n v="0.2"/>
    <n v="68"/>
    <n v="210"/>
    <n v="139"/>
    <n v="700"/>
    <n v="1700"/>
    <n v="1200"/>
    <n v="6.25"/>
    <n v="2.3166666666666664"/>
    <n v="0.2"/>
    <n v="0"/>
    <n v="0"/>
    <x v="504"/>
    <x v="1"/>
  </r>
  <r>
    <n v="3664"/>
    <x v="414"/>
    <x v="2"/>
    <x v="11"/>
    <n v="25"/>
    <n v="28"/>
    <x v="6"/>
    <n v="4.5"/>
    <n v="5.3"/>
    <n v="4.9000000000000004"/>
    <n v="7.3"/>
    <n v="7.5"/>
    <n v="7.4"/>
    <n v="320"/>
    <n v="470"/>
    <n v="395"/>
    <n v="2"/>
    <n v="2"/>
    <n v="2"/>
    <n v="0.1"/>
    <n v="0.2"/>
    <n v="0.15000000000000002"/>
    <n v="78"/>
    <n v="170"/>
    <n v="124"/>
    <n v="940"/>
    <n v="2200"/>
    <n v="1570"/>
    <n v="5"/>
    <n v="2.0666666666666664"/>
    <n v="0.15000000000000002"/>
    <n v="0"/>
    <n v="0"/>
    <x v="505"/>
    <x v="1"/>
  </r>
  <r>
    <n v="3665"/>
    <x v="415"/>
    <x v="2"/>
    <x v="11"/>
    <n v="25"/>
    <n v="28"/>
    <x v="6"/>
    <n v="4.5999999999999996"/>
    <n v="5"/>
    <n v="4.8"/>
    <n v="7.7"/>
    <n v="8.1"/>
    <n v="7.9"/>
    <n v="500"/>
    <n v="600"/>
    <n v="550"/>
    <n v="2"/>
    <n v="3"/>
    <n v="2.5"/>
    <n v="0.1"/>
    <n v="0.2"/>
    <n v="0.15000000000000002"/>
    <n v="93"/>
    <n v="120"/>
    <n v="106.5"/>
    <n v="940"/>
    <n v="1400"/>
    <n v="1170"/>
    <n v="6.25"/>
    <n v="1.7749999999999999"/>
    <n v="0.15000000000000002"/>
    <n v="0"/>
    <n v="0"/>
    <x v="506"/>
    <x v="1"/>
  </r>
  <r>
    <n v="3666"/>
    <x v="416"/>
    <x v="2"/>
    <x v="11"/>
    <n v="25"/>
    <n v="27"/>
    <x v="1"/>
    <n v="4.8"/>
    <n v="5.6"/>
    <n v="5.1999999999999993"/>
    <n v="7.4"/>
    <n v="8"/>
    <n v="7.7"/>
    <n v="410"/>
    <n v="580"/>
    <n v="495"/>
    <n v="2"/>
    <n v="3"/>
    <n v="2.5"/>
    <n v="0.1"/>
    <n v="0.2"/>
    <n v="0.15000000000000002"/>
    <n v="140"/>
    <n v="240"/>
    <n v="190"/>
    <n v="1400"/>
    <n v="3500"/>
    <n v="2450"/>
    <n v="6.25"/>
    <n v="3.1666666666666665"/>
    <n v="0.15000000000000002"/>
    <n v="0"/>
    <n v="0"/>
    <x v="507"/>
    <x v="1"/>
  </r>
  <r>
    <n v="3667"/>
    <x v="417"/>
    <x v="2"/>
    <x v="11"/>
    <n v="25"/>
    <n v="27"/>
    <x v="1"/>
    <n v="4.2"/>
    <n v="5.2"/>
    <n v="4.7"/>
    <n v="7.2"/>
    <n v="8.1"/>
    <n v="7.65"/>
    <n v="580"/>
    <n v="650"/>
    <n v="615"/>
    <n v="2"/>
    <n v="2"/>
    <n v="2"/>
    <n v="0.1"/>
    <n v="0.2"/>
    <n v="0.15000000000000002"/>
    <n v="110"/>
    <n v="320"/>
    <n v="215"/>
    <n v="1200"/>
    <n v="2800"/>
    <n v="2000"/>
    <n v="5"/>
    <n v="3.5833333333333335"/>
    <n v="0.15000000000000002"/>
    <n v="0"/>
    <n v="0"/>
    <x v="508"/>
    <x v="1"/>
  </r>
  <r>
    <n v="3668"/>
    <x v="168"/>
    <x v="2"/>
    <x v="11"/>
    <n v="25"/>
    <n v="26"/>
    <x v="8"/>
    <n v="5.5"/>
    <n v="6.5"/>
    <n v="6"/>
    <n v="7.2"/>
    <n v="8"/>
    <n v="7.6"/>
    <n v="360"/>
    <n v="490"/>
    <n v="425"/>
    <n v="2"/>
    <n v="3"/>
    <n v="2.5"/>
    <n v="0.1"/>
    <n v="0.2"/>
    <n v="0.15000000000000002"/>
    <n v="78"/>
    <n v="210"/>
    <n v="144"/>
    <n v="1100"/>
    <n v="2200"/>
    <n v="1650"/>
    <n v="6.25"/>
    <n v="2.4"/>
    <n v="0.15000000000000002"/>
    <n v="0"/>
    <n v="0"/>
    <x v="509"/>
    <x v="1"/>
  </r>
  <r>
    <n v="3669"/>
    <x v="169"/>
    <x v="2"/>
    <x v="11"/>
    <n v="24"/>
    <n v="28"/>
    <x v="1"/>
    <n v="4.5999999999999996"/>
    <n v="6.2"/>
    <n v="5.4"/>
    <n v="7.3"/>
    <n v="8.1999999999999993"/>
    <n v="7.75"/>
    <n v="350"/>
    <n v="490"/>
    <n v="420"/>
    <n v="2"/>
    <n v="3"/>
    <n v="2.5"/>
    <n v="0.1"/>
    <n v="0.2"/>
    <n v="0.15000000000000002"/>
    <n v="93"/>
    <n v="240"/>
    <n v="166.5"/>
    <n v="1300"/>
    <n v="2200"/>
    <n v="1750"/>
    <n v="6.25"/>
    <n v="2.7750000000000004"/>
    <n v="0.15000000000000002"/>
    <n v="0"/>
    <n v="0"/>
    <x v="510"/>
    <x v="1"/>
  </r>
  <r>
    <n v="3670"/>
    <x v="418"/>
    <x v="2"/>
    <x v="11"/>
    <n v="25"/>
    <n v="27"/>
    <x v="1"/>
    <n v="4"/>
    <n v="5.5"/>
    <n v="4.75"/>
    <n v="7.1"/>
    <n v="8"/>
    <n v="7.55"/>
    <n v="310"/>
    <n v="710"/>
    <n v="510"/>
    <n v="2"/>
    <n v="3"/>
    <n v="2.5"/>
    <n v="0.1"/>
    <n v="0.3"/>
    <n v="0.2"/>
    <n v="94"/>
    <n v="260"/>
    <n v="177"/>
    <n v="1600"/>
    <n v="3500"/>
    <n v="2550"/>
    <n v="6.25"/>
    <n v="2.9499999999999997"/>
    <n v="0.2"/>
    <n v="0"/>
    <n v="0"/>
    <x v="511"/>
    <x v="1"/>
  </r>
  <r>
    <n v="3671"/>
    <x v="419"/>
    <x v="2"/>
    <x v="11"/>
    <n v="25"/>
    <n v="28"/>
    <x v="6"/>
    <n v="5.0999999999999996"/>
    <n v="6.5"/>
    <n v="5.8"/>
    <n v="7.5"/>
    <n v="7.9"/>
    <n v="7.7"/>
    <n v="190"/>
    <n v="440"/>
    <n v="315"/>
    <n v="2"/>
    <n v="2"/>
    <n v="2"/>
    <n v="0.1"/>
    <n v="0.2"/>
    <n v="0.15000000000000002"/>
    <n v="140"/>
    <n v="210"/>
    <n v="175"/>
    <n v="1300"/>
    <n v="2100"/>
    <n v="1700"/>
    <n v="5"/>
    <n v="2.916666666666667"/>
    <n v="0.15000000000000002"/>
    <n v="0"/>
    <n v="0"/>
    <x v="512"/>
    <x v="1"/>
  </r>
  <r>
    <n v="3672"/>
    <x v="420"/>
    <x v="2"/>
    <x v="11"/>
    <n v="25"/>
    <n v="27"/>
    <x v="1"/>
    <n v="5.2"/>
    <n v="5.9"/>
    <n v="5.5500000000000007"/>
    <n v="6.8"/>
    <n v="7.7"/>
    <n v="7.25"/>
    <n v="210"/>
    <n v="390"/>
    <n v="300"/>
    <n v="2"/>
    <n v="2"/>
    <n v="2"/>
    <n v="0.1"/>
    <n v="0.2"/>
    <n v="0.15000000000000002"/>
    <n v="92"/>
    <n v="170"/>
    <n v="131"/>
    <n v="940"/>
    <n v="2200"/>
    <n v="1570"/>
    <n v="5"/>
    <n v="2.1833333333333331"/>
    <n v="0.15000000000000002"/>
    <n v="0"/>
    <n v="0"/>
    <x v="513"/>
    <x v="1"/>
  </r>
  <r>
    <n v="3673"/>
    <x v="421"/>
    <x v="2"/>
    <x v="11"/>
    <n v="25"/>
    <n v="27"/>
    <x v="1"/>
    <n v="4.5999999999999996"/>
    <n v="5"/>
    <n v="4.8"/>
    <n v="7"/>
    <n v="7.8"/>
    <n v="7.4"/>
    <n v="290"/>
    <n v="530"/>
    <n v="410"/>
    <n v="2"/>
    <n v="3"/>
    <n v="2.5"/>
    <n v="0.1"/>
    <n v="0.2"/>
    <n v="0.15000000000000002"/>
    <n v="61"/>
    <n v="260"/>
    <n v="160.5"/>
    <n v="940"/>
    <n v="2400"/>
    <n v="1670"/>
    <n v="6.25"/>
    <n v="2.6750000000000003"/>
    <n v="0.15000000000000002"/>
    <n v="0"/>
    <n v="0"/>
    <x v="514"/>
    <x v="1"/>
  </r>
  <r>
    <n v="3675"/>
    <x v="422"/>
    <x v="2"/>
    <x v="11"/>
    <n v="25"/>
    <n v="28"/>
    <x v="6"/>
    <n v="5.4"/>
    <n v="7"/>
    <n v="6.2"/>
    <n v="7.4"/>
    <n v="7.9"/>
    <n v="7.65"/>
    <n v="430"/>
    <n v="590"/>
    <n v="510"/>
    <n v="2"/>
    <n v="2"/>
    <n v="2"/>
    <n v="0.1"/>
    <n v="0.2"/>
    <n v="0.15000000000000002"/>
    <n v="93"/>
    <n v="270"/>
    <n v="181.5"/>
    <n v="1300"/>
    <n v="3500"/>
    <n v="2400"/>
    <n v="5"/>
    <n v="3.0249999999999999"/>
    <n v="0.15000000000000002"/>
    <n v="0"/>
    <n v="0"/>
    <x v="515"/>
    <x v="1"/>
  </r>
  <r>
    <n v="3677"/>
    <x v="170"/>
    <x v="2"/>
    <x v="11"/>
    <n v="25"/>
    <n v="30"/>
    <x v="0"/>
    <n v="4.4000000000000004"/>
    <n v="8.3000000000000007"/>
    <n v="6.3500000000000005"/>
    <n v="8.1"/>
    <n v="9.1999999999999993"/>
    <n v="8.6499999999999986"/>
    <n v="1112"/>
    <n v="1460"/>
    <n v="1286"/>
    <n v="7.8"/>
    <n v="16"/>
    <n v="11.9"/>
    <n v="0"/>
    <n v="0.1"/>
    <n v="0.05"/>
    <n v="1200"/>
    <n v="2500"/>
    <n v="1850"/>
    <n v="4500"/>
    <n v="8000"/>
    <n v="6250"/>
    <n v="10"/>
    <n v="10"/>
    <n v="0.05"/>
    <n v="10"/>
    <n v="0"/>
    <x v="486"/>
    <x v="1"/>
  </r>
  <r>
    <n v="3679"/>
    <x v="171"/>
    <x v="2"/>
    <x v="11"/>
    <n v="28"/>
    <n v="33"/>
    <x v="9"/>
    <n v="5.0999999999999996"/>
    <n v="10.5"/>
    <n v="7.8"/>
    <n v="7.6"/>
    <n v="8.5"/>
    <n v="8.0500000000000007"/>
    <n v="6"/>
    <n v="1610"/>
    <n v="808"/>
    <n v="0.5"/>
    <n v="26"/>
    <n v="13.25"/>
    <n v="0.9"/>
    <n v="7.7"/>
    <n v="4.3"/>
    <n v="220"/>
    <n v="1600"/>
    <n v="910"/>
    <n v="1600"/>
    <n v="3200"/>
    <n v="2400"/>
    <n v="10"/>
    <n v="10"/>
    <n v="4.3"/>
    <n v="0"/>
    <n v="0"/>
    <x v="516"/>
    <x v="1"/>
  </r>
  <r>
    <n v="3680"/>
    <x v="172"/>
    <x v="2"/>
    <x v="11"/>
    <n v="20"/>
    <n v="32"/>
    <x v="1"/>
    <n v="5.6"/>
    <n v="9"/>
    <n v="7.3"/>
    <n v="7.4"/>
    <n v="8.1999999999999993"/>
    <n v="7.8"/>
    <n v="450"/>
    <n v="720"/>
    <n v="585"/>
    <n v="0.8"/>
    <n v="3.4"/>
    <n v="2.1"/>
    <n v="0.6"/>
    <n v="11.1"/>
    <n v="5.85"/>
    <n v="1800"/>
    <n v="1800"/>
    <n v="1800"/>
    <n v="3200"/>
    <n v="3200"/>
    <n v="3200"/>
    <n v="5.25"/>
    <n v="10"/>
    <n v="5.85"/>
    <n v="0"/>
    <n v="0"/>
    <x v="517"/>
    <x v="1"/>
  </r>
  <r>
    <n v="3681"/>
    <x v="173"/>
    <x v="2"/>
    <x v="11"/>
    <n v="21"/>
    <n v="29"/>
    <x v="7"/>
    <n v="0"/>
    <n v="10.199999999999999"/>
    <n v="5.0999999999999996"/>
    <n v="6.9"/>
    <n v="7.7"/>
    <n v="7.3000000000000007"/>
    <n v="440"/>
    <n v="686"/>
    <n v="563"/>
    <n v="4.0999999999999996"/>
    <n v="15"/>
    <n v="9.5500000000000007"/>
    <n v="1.3"/>
    <n v="13.7"/>
    <n v="7.5"/>
    <n v="1800"/>
    <n v="1800"/>
    <n v="1800"/>
    <n v="3200"/>
    <n v="3200"/>
    <n v="3200"/>
    <n v="10"/>
    <n v="10"/>
    <n v="7.5"/>
    <n v="0"/>
    <n v="0"/>
    <x v="518"/>
    <x v="1"/>
  </r>
  <r>
    <n v="3682"/>
    <x v="423"/>
    <x v="2"/>
    <x v="11"/>
    <n v="21"/>
    <n v="32"/>
    <x v="6"/>
    <n v="5.0999999999999996"/>
    <n v="11"/>
    <n v="8.0500000000000007"/>
    <n v="8.4"/>
    <n v="9.1"/>
    <n v="8.75"/>
    <n v="2700"/>
    <n v="7900"/>
    <n v="5300"/>
    <n v="1.3"/>
    <n v="12.7"/>
    <n v="7"/>
    <n v="1.8"/>
    <n v="46.8"/>
    <n v="24.299999999999997"/>
    <n v="560"/>
    <n v="1700"/>
    <n v="1130"/>
    <n v="1600"/>
    <n v="5000"/>
    <n v="3300"/>
    <n v="10"/>
    <n v="10"/>
    <n v="10"/>
    <n v="10"/>
    <n v="0"/>
    <x v="519"/>
    <x v="1"/>
  </r>
  <r>
    <n v="3683"/>
    <x v="175"/>
    <x v="2"/>
    <x v="11"/>
    <n v="25"/>
    <n v="27"/>
    <x v="1"/>
    <n v="4.2"/>
    <n v="4.9000000000000004"/>
    <n v="4.5500000000000007"/>
    <n v="7"/>
    <n v="7.8"/>
    <n v="7.4"/>
    <n v="676"/>
    <n v="1516"/>
    <n v="1096"/>
    <n v="12.3"/>
    <n v="41"/>
    <n v="26.65"/>
    <n v="0.9"/>
    <n v="2.1"/>
    <n v="1.5"/>
    <n v="350"/>
    <n v="1600"/>
    <n v="975"/>
    <n v="900"/>
    <n v="1800"/>
    <n v="1350"/>
    <n v="10"/>
    <n v="10"/>
    <n v="1.5"/>
    <n v="0"/>
    <n v="0"/>
    <x v="111"/>
    <x v="1"/>
  </r>
  <r>
    <n v="3684"/>
    <x v="176"/>
    <x v="2"/>
    <x v="11"/>
    <n v="24"/>
    <n v="27"/>
    <x v="8"/>
    <n v="6.9"/>
    <n v="7.3"/>
    <n v="7.1"/>
    <n v="7.6"/>
    <n v="8.3000000000000007"/>
    <n v="7.95"/>
    <n v="918"/>
    <n v="1357"/>
    <n v="1137.5"/>
    <n v="3.3"/>
    <n v="3.9"/>
    <n v="3.5999999999999996"/>
    <n v="0.5"/>
    <n v="0.9"/>
    <n v="0.7"/>
    <n v="80"/>
    <n v="900"/>
    <n v="490"/>
    <n v="550"/>
    <n v="1800"/>
    <n v="1175"/>
    <n v="9"/>
    <n v="8.1666666666666661"/>
    <n v="0.7"/>
    <n v="0"/>
    <n v="0"/>
    <x v="520"/>
    <x v="1"/>
  </r>
  <r>
    <n v="3685"/>
    <x v="177"/>
    <x v="2"/>
    <x v="11"/>
    <n v="23"/>
    <n v="27"/>
    <x v="7"/>
    <n v="6.1"/>
    <n v="8.1"/>
    <n v="7.1"/>
    <n v="7.8"/>
    <n v="8.5"/>
    <n v="8.15"/>
    <n v="806"/>
    <n v="1790"/>
    <n v="1298"/>
    <n v="4.7"/>
    <n v="13.8"/>
    <n v="9.25"/>
    <n v="1"/>
    <n v="1.6"/>
    <n v="1.3"/>
    <n v="130"/>
    <n v="900"/>
    <n v="515"/>
    <n v="550"/>
    <n v="1800"/>
    <n v="1175"/>
    <n v="10"/>
    <n v="8.5833333333333321"/>
    <n v="1.3"/>
    <n v="0"/>
    <n v="0"/>
    <x v="521"/>
    <x v="1"/>
  </r>
  <r>
    <n v="3686"/>
    <x v="178"/>
    <x v="2"/>
    <x v="11"/>
    <n v="23"/>
    <n v="27"/>
    <x v="7"/>
    <n v="7.2"/>
    <n v="7.5"/>
    <n v="7.35"/>
    <n v="7.8"/>
    <n v="8.3000000000000007"/>
    <n v="8.0500000000000007"/>
    <n v="466"/>
    <n v="820"/>
    <n v="643"/>
    <n v="2.4"/>
    <n v="3.2"/>
    <n v="2.8"/>
    <n v="0.3"/>
    <n v="0.7"/>
    <n v="0.5"/>
    <n v="50"/>
    <n v="140"/>
    <n v="95"/>
    <n v="110"/>
    <n v="900"/>
    <n v="505"/>
    <n v="7"/>
    <n v="1.5833333333333333"/>
    <n v="0.5"/>
    <n v="0"/>
    <n v="0"/>
    <x v="522"/>
    <x v="1"/>
  </r>
  <r>
    <n v="3687"/>
    <x v="179"/>
    <x v="2"/>
    <x v="11"/>
    <n v="23"/>
    <n v="27"/>
    <x v="7"/>
    <n v="6.6"/>
    <n v="6.9"/>
    <n v="6.75"/>
    <n v="7.5"/>
    <n v="8.4"/>
    <n v="7.95"/>
    <n v="630"/>
    <n v="1024"/>
    <n v="827"/>
    <n v="3.5"/>
    <n v="5.3"/>
    <n v="4.4000000000000004"/>
    <n v="0.5"/>
    <n v="1.1000000000000001"/>
    <n v="0.8"/>
    <n v="70"/>
    <n v="350"/>
    <n v="210"/>
    <n v="275"/>
    <n v="1800"/>
    <n v="1037.5"/>
    <n v="10"/>
    <n v="3.5"/>
    <n v="0.8"/>
    <n v="0"/>
    <n v="0"/>
    <x v="523"/>
    <x v="1"/>
  </r>
  <r>
    <n v="3688"/>
    <x v="180"/>
    <x v="2"/>
    <x v="11"/>
    <n v="23"/>
    <n v="27"/>
    <x v="7"/>
    <n v="6.8"/>
    <n v="7.6"/>
    <n v="7.1999999999999993"/>
    <n v="7.8"/>
    <n v="8.3000000000000007"/>
    <n v="8.0500000000000007"/>
    <n v="521"/>
    <n v="1064"/>
    <n v="792.5"/>
    <n v="3.2"/>
    <n v="5"/>
    <n v="4.0999999999999996"/>
    <n v="0.4"/>
    <n v="1.2"/>
    <n v="0.8"/>
    <n v="130"/>
    <n v="550"/>
    <n v="340"/>
    <n v="900"/>
    <n v="1800"/>
    <n v="1350"/>
    <n v="10"/>
    <n v="5.6666666666666661"/>
    <n v="0.8"/>
    <n v="0"/>
    <n v="0"/>
    <x v="524"/>
    <x v="1"/>
  </r>
  <r>
    <n v="3689"/>
    <x v="181"/>
    <x v="2"/>
    <x v="11"/>
    <n v="23"/>
    <n v="27"/>
    <x v="7"/>
    <n v="6.2"/>
    <n v="6.7"/>
    <n v="6.45"/>
    <n v="7.5"/>
    <n v="8.4"/>
    <n v="7.95"/>
    <n v="686"/>
    <n v="1003"/>
    <n v="844.5"/>
    <n v="4.8"/>
    <n v="13.7"/>
    <n v="9.25"/>
    <n v="1.2"/>
    <n v="1.9"/>
    <n v="1.5499999999999998"/>
    <n v="225"/>
    <n v="900"/>
    <n v="562.5"/>
    <n v="1600"/>
    <n v="1800"/>
    <n v="1700"/>
    <n v="10"/>
    <n v="9.375"/>
    <n v="1.5499999999999998"/>
    <n v="0"/>
    <n v="0"/>
    <x v="525"/>
    <x v="1"/>
  </r>
  <r>
    <n v="3690"/>
    <x v="182"/>
    <x v="2"/>
    <x v="11"/>
    <n v="23"/>
    <n v="27"/>
    <x v="7"/>
    <n v="6.5"/>
    <n v="7.1"/>
    <n v="6.8"/>
    <n v="7.7"/>
    <n v="8.4"/>
    <n v="8.0500000000000007"/>
    <n v="1214"/>
    <n v="1630"/>
    <n v="1422"/>
    <n v="4.2"/>
    <n v="5.6"/>
    <n v="4.9000000000000004"/>
    <n v="0.9"/>
    <n v="1.4"/>
    <n v="1.1499999999999999"/>
    <n v="170"/>
    <n v="1600"/>
    <n v="885"/>
    <n v="900"/>
    <n v="1800"/>
    <n v="1350"/>
    <n v="10"/>
    <n v="10"/>
    <n v="1.1499999999999999"/>
    <n v="0"/>
    <n v="0"/>
    <x v="526"/>
    <x v="1"/>
  </r>
  <r>
    <n v="3691"/>
    <x v="183"/>
    <x v="2"/>
    <x v="11"/>
    <n v="25"/>
    <n v="31"/>
    <x v="4"/>
    <n v="6.5"/>
    <n v="7.3"/>
    <n v="6.9"/>
    <n v="7.2"/>
    <n v="8.1"/>
    <n v="7.65"/>
    <n v="110"/>
    <n v="230"/>
    <n v="170"/>
    <n v="2.4"/>
    <n v="2.6"/>
    <n v="2.5"/>
    <n v="0"/>
    <n v="0.2"/>
    <n v="0.1"/>
    <n v="70"/>
    <n v="900"/>
    <n v="485"/>
    <n v="300"/>
    <n v="1600"/>
    <n v="950"/>
    <n v="6.25"/>
    <n v="8.0833333333333339"/>
    <n v="0.1"/>
    <n v="0"/>
    <n v="0"/>
    <x v="527"/>
    <x v="1"/>
  </r>
  <r>
    <n v="3692"/>
    <x v="184"/>
    <x v="2"/>
    <x v="11"/>
    <n v="25"/>
    <n v="34"/>
    <x v="11"/>
    <n v="6.8"/>
    <n v="7.3"/>
    <n v="7.05"/>
    <n v="7.1"/>
    <n v="8.1999999999999993"/>
    <n v="7.6499999999999995"/>
    <n v="102"/>
    <n v="300"/>
    <n v="201"/>
    <n v="2.4"/>
    <n v="3"/>
    <n v="2.7"/>
    <n v="0"/>
    <n v="0.5"/>
    <n v="0.25"/>
    <n v="110"/>
    <n v="800"/>
    <n v="455"/>
    <n v="500"/>
    <n v="1600"/>
    <n v="1050"/>
    <n v="6.75"/>
    <n v="7.583333333333333"/>
    <n v="0.25"/>
    <n v="0"/>
    <n v="0"/>
    <x v="307"/>
    <x v="1"/>
  </r>
  <r>
    <n v="3693"/>
    <x v="185"/>
    <x v="2"/>
    <x v="11"/>
    <n v="25"/>
    <n v="33"/>
    <x v="3"/>
    <n v="4.2"/>
    <n v="6.2"/>
    <n v="5.2"/>
    <n v="6.8"/>
    <n v="8"/>
    <n v="7.4"/>
    <n v="190"/>
    <n v="910"/>
    <n v="550"/>
    <n v="4"/>
    <n v="14"/>
    <n v="9"/>
    <n v="0"/>
    <n v="2.9"/>
    <n v="1.45"/>
    <n v="1700"/>
    <n v="70000"/>
    <n v="35850"/>
    <n v="3500"/>
    <n v="110000"/>
    <n v="56750"/>
    <n v="10"/>
    <n v="10"/>
    <n v="1.45"/>
    <n v="0"/>
    <n v="0"/>
    <x v="460"/>
    <x v="1"/>
  </r>
  <r>
    <n v="3694"/>
    <x v="186"/>
    <x v="2"/>
    <x v="11"/>
    <n v="26"/>
    <n v="28"/>
    <x v="43"/>
    <n v="6.9"/>
    <n v="7.4"/>
    <n v="7.15"/>
    <n v="7.1"/>
    <n v="8"/>
    <n v="7.55"/>
    <n v="120"/>
    <n v="290"/>
    <n v="205"/>
    <n v="2.4"/>
    <n v="3"/>
    <n v="2.7"/>
    <n v="0"/>
    <n v="0.4"/>
    <n v="0.2"/>
    <n v="240"/>
    <n v="1400"/>
    <n v="820"/>
    <n v="900"/>
    <n v="2800"/>
    <n v="1850"/>
    <n v="6.75"/>
    <n v="10"/>
    <n v="0.2"/>
    <n v="0"/>
    <n v="0"/>
    <x v="528"/>
    <x v="1"/>
  </r>
  <r>
    <n v="3695"/>
    <x v="187"/>
    <x v="2"/>
    <x v="11"/>
    <n v="26"/>
    <n v="30"/>
    <x v="4"/>
    <n v="5.9"/>
    <n v="7.1"/>
    <n v="6.5"/>
    <n v="7.3"/>
    <n v="8.1999999999999993"/>
    <n v="7.75"/>
    <n v="170"/>
    <n v="270"/>
    <n v="220"/>
    <n v="2.5"/>
    <n v="7"/>
    <n v="4.75"/>
    <n v="0"/>
    <n v="0.6"/>
    <n v="0.3"/>
    <n v="50"/>
    <n v="1700"/>
    <n v="875"/>
    <n v="500"/>
    <n v="3500"/>
    <n v="2000"/>
    <n v="10"/>
    <n v="10"/>
    <n v="0.3"/>
    <n v="0"/>
    <n v="0"/>
    <x v="529"/>
    <x v="1"/>
  </r>
  <r>
    <n v="3696"/>
    <x v="188"/>
    <x v="2"/>
    <x v="11"/>
    <n v="26"/>
    <n v="31"/>
    <x v="10"/>
    <n v="3"/>
    <n v="6.8"/>
    <n v="4.9000000000000004"/>
    <n v="7"/>
    <n v="9.9"/>
    <n v="8.4499999999999993"/>
    <n v="790"/>
    <n v="2010"/>
    <n v="1400"/>
    <n v="1.5"/>
    <n v="300"/>
    <n v="150.75"/>
    <n v="0"/>
    <n v="5.4"/>
    <n v="2.7"/>
    <n v="22000"/>
    <n v="170000"/>
    <n v="96000"/>
    <n v="50000"/>
    <n v="300000"/>
    <n v="175000"/>
    <n v="10"/>
    <n v="10"/>
    <n v="2.7"/>
    <n v="0"/>
    <n v="0"/>
    <x v="530"/>
    <x v="1"/>
  </r>
  <r>
    <n v="3697"/>
    <x v="189"/>
    <x v="2"/>
    <x v="11"/>
    <n v="23"/>
    <n v="30"/>
    <x v="6"/>
    <n v="2"/>
    <n v="5.4"/>
    <n v="3.7"/>
    <n v="7.5"/>
    <n v="9.1"/>
    <n v="8.3000000000000007"/>
    <n v="560"/>
    <n v="930"/>
    <n v="745"/>
    <n v="1.5"/>
    <n v="69"/>
    <n v="35.25"/>
    <n v="0"/>
    <n v="3.1"/>
    <n v="1.55"/>
    <n v="800"/>
    <n v="60000"/>
    <n v="30400"/>
    <n v="1700"/>
    <n v="90000"/>
    <n v="45850"/>
    <n v="10"/>
    <n v="10"/>
    <n v="1.55"/>
    <n v="0"/>
    <n v="0.75"/>
    <x v="531"/>
    <x v="1"/>
  </r>
  <r>
    <n v="1383"/>
    <x v="190"/>
    <x v="0"/>
    <x v="12"/>
    <n v="31"/>
    <n v="32"/>
    <x v="44"/>
    <n v="4"/>
    <n v="6.2"/>
    <n v="5.0999999999999996"/>
    <n v="6.4"/>
    <n v="6.9"/>
    <n v="6.65"/>
    <n v="480"/>
    <n v="700"/>
    <n v="590"/>
    <n v="1"/>
    <n v="15"/>
    <n v="8"/>
    <n v="0"/>
    <n v="0.5"/>
    <n v="0.25"/>
    <n v="1200"/>
    <n v="3200"/>
    <n v="2200"/>
    <n v="2600"/>
    <n v="11400"/>
    <n v="7000"/>
    <n v="10"/>
    <n v="10"/>
    <n v="0.25"/>
    <n v="0"/>
    <n v="0"/>
    <x v="162"/>
    <x v="1"/>
  </r>
  <r>
    <n v="1385"/>
    <x v="191"/>
    <x v="0"/>
    <x v="12"/>
    <n v="21"/>
    <n v="28"/>
    <x v="5"/>
    <n v="6"/>
    <n v="6.8"/>
    <n v="6.4"/>
    <n v="6.8"/>
    <n v="7.4"/>
    <n v="7.1"/>
    <n v="100"/>
    <n v="128"/>
    <n v="114"/>
    <n v="1.1000000000000001"/>
    <n v="2"/>
    <n v="1.55"/>
    <n v="0.4"/>
    <n v="0.8"/>
    <n v="0.60000000000000009"/>
    <n v="40"/>
    <n v="170"/>
    <n v="105"/>
    <n v="120"/>
    <n v="490"/>
    <n v="305"/>
    <n v="3.875"/>
    <n v="1.75"/>
    <n v="0.60000000000000009"/>
    <n v="0"/>
    <n v="0"/>
    <x v="532"/>
    <x v="1"/>
  </r>
  <r>
    <n v="1441"/>
    <x v="192"/>
    <x v="0"/>
    <x v="12"/>
    <n v="21"/>
    <n v="28"/>
    <x v="5"/>
    <n v="5.4"/>
    <n v="6.6"/>
    <n v="6"/>
    <n v="6.8"/>
    <n v="7.8"/>
    <n v="7.3"/>
    <n v="16730"/>
    <n v="21630"/>
    <n v="19180"/>
    <n v="1.2"/>
    <n v="2.4"/>
    <n v="1.7999999999999998"/>
    <n v="0.9"/>
    <n v="1.8"/>
    <n v="1.35"/>
    <n v="110"/>
    <n v="210"/>
    <n v="160"/>
    <n v="210"/>
    <n v="580"/>
    <n v="395"/>
    <n v="4.5"/>
    <n v="2.6666666666666665"/>
    <n v="1.35"/>
    <n v="0"/>
    <n v="0"/>
    <x v="533"/>
    <x v="1"/>
  </r>
  <r>
    <n v="1574"/>
    <x v="193"/>
    <x v="0"/>
    <x v="12"/>
    <n v="22"/>
    <n v="30"/>
    <x v="1"/>
    <n v="5.9"/>
    <n v="7.2"/>
    <n v="6.5500000000000007"/>
    <n v="6.7"/>
    <n v="7.4"/>
    <n v="7.0500000000000007"/>
    <n v="14052"/>
    <n v="22400"/>
    <n v="18226"/>
    <n v="1.2"/>
    <n v="2"/>
    <n v="1.6"/>
    <n v="0.9"/>
    <n v="1.8"/>
    <n v="1.35"/>
    <n v="79"/>
    <n v="170"/>
    <n v="124.5"/>
    <n v="160"/>
    <n v="540"/>
    <n v="350"/>
    <n v="4"/>
    <n v="2.0749999999999997"/>
    <n v="1.35"/>
    <n v="0"/>
    <n v="0"/>
    <x v="534"/>
    <x v="1"/>
  </r>
  <r>
    <n v="1575"/>
    <x v="194"/>
    <x v="0"/>
    <x v="12"/>
    <n v="26"/>
    <n v="31"/>
    <x v="10"/>
    <n v="4"/>
    <n v="6.4"/>
    <n v="5.2"/>
    <n v="1.6"/>
    <n v="7.9"/>
    <n v="4.75"/>
    <n v="1177"/>
    <n v="54000"/>
    <n v="27588.5"/>
    <n v="1.3"/>
    <n v="3"/>
    <n v="2.15"/>
    <n v="0.3"/>
    <n v="1.3"/>
    <n v="0.8"/>
    <n v="100"/>
    <n v="27000"/>
    <n v="13550"/>
    <n v="200"/>
    <n v="70000"/>
    <n v="35100"/>
    <n v="5.375"/>
    <n v="10"/>
    <n v="0.8"/>
    <n v="10"/>
    <n v="0"/>
    <x v="535"/>
    <x v="1"/>
  </r>
  <r>
    <n v="1576"/>
    <x v="195"/>
    <x v="0"/>
    <x v="12"/>
    <n v="24"/>
    <n v="29"/>
    <x v="6"/>
    <n v="6.7"/>
    <n v="7.5"/>
    <n v="7.1"/>
    <n v="7.2"/>
    <n v="7.8"/>
    <n v="7.5"/>
    <n v="40"/>
    <n v="49"/>
    <n v="44.5"/>
    <n v="0.2"/>
    <n v="0.5"/>
    <n v="0.35"/>
    <n v="0"/>
    <n v="0.1"/>
    <n v="0.05"/>
    <n v="0"/>
    <n v="490"/>
    <n v="245"/>
    <n v="0"/>
    <n v="1000"/>
    <n v="500"/>
    <n v="0.875"/>
    <n v="4.083333333333333"/>
    <n v="0.05"/>
    <n v="0"/>
    <n v="0"/>
    <x v="536"/>
    <x v="1"/>
  </r>
  <r>
    <n v="1577"/>
    <x v="196"/>
    <x v="0"/>
    <x v="12"/>
    <n v="26"/>
    <n v="30"/>
    <x v="4"/>
    <n v="4.5999999999999996"/>
    <n v="7.6"/>
    <n v="6.1"/>
    <n v="6.4"/>
    <n v="7.8"/>
    <n v="7.1"/>
    <n v="61"/>
    <n v="45000"/>
    <n v="22530.5"/>
    <n v="0.6"/>
    <n v="6"/>
    <n v="3.3"/>
    <n v="0.2"/>
    <n v="2"/>
    <n v="1.1000000000000001"/>
    <n v="200"/>
    <n v="5800"/>
    <n v="3000"/>
    <n v="540"/>
    <n v="38000"/>
    <n v="19270"/>
    <n v="8.25"/>
    <n v="10"/>
    <n v="1.1000000000000001"/>
    <n v="0"/>
    <n v="0"/>
    <x v="537"/>
    <x v="1"/>
  </r>
  <r>
    <n v="1578"/>
    <x v="197"/>
    <x v="0"/>
    <x v="12"/>
    <n v="27"/>
    <n v="31"/>
    <x v="3"/>
    <n v="2.9"/>
    <n v="7.9"/>
    <n v="5.4"/>
    <n v="6.9"/>
    <n v="7.9"/>
    <n v="7.4"/>
    <n v="589"/>
    <n v="48216"/>
    <n v="24402.5"/>
    <n v="0.5"/>
    <n v="4"/>
    <n v="2.25"/>
    <n v="0"/>
    <n v="0.9"/>
    <n v="0.45"/>
    <n v="0"/>
    <n v="1200"/>
    <n v="600"/>
    <n v="40"/>
    <n v="2800"/>
    <n v="1420"/>
    <n v="5.625"/>
    <n v="10"/>
    <n v="0.44999999999999996"/>
    <n v="0"/>
    <n v="0"/>
    <x v="538"/>
    <x v="1"/>
  </r>
  <r>
    <n v="1579"/>
    <x v="198"/>
    <x v="0"/>
    <x v="12"/>
    <n v="26"/>
    <n v="31"/>
    <x v="10"/>
    <n v="4.5"/>
    <n v="7.9"/>
    <n v="6.2"/>
    <n v="6.9"/>
    <n v="8"/>
    <n v="7.45"/>
    <n v="142"/>
    <n v="8000"/>
    <n v="4071"/>
    <n v="1"/>
    <n v="3.7"/>
    <n v="2.35"/>
    <n v="0"/>
    <n v="0.3"/>
    <n v="0.15"/>
    <n v="20"/>
    <n v="8000"/>
    <n v="4010"/>
    <n v="100"/>
    <n v="12000"/>
    <n v="6050"/>
    <n v="5.875"/>
    <n v="10"/>
    <n v="0.15"/>
    <n v="0"/>
    <n v="0"/>
    <x v="539"/>
    <x v="1"/>
  </r>
  <r>
    <n v="1580"/>
    <x v="199"/>
    <x v="0"/>
    <x v="12"/>
    <n v="24"/>
    <n v="31.4"/>
    <x v="120"/>
    <n v="5.2"/>
    <n v="8.6"/>
    <n v="6.9"/>
    <n v="6.1"/>
    <n v="7.2"/>
    <n v="6.65"/>
    <n v="24"/>
    <n v="39"/>
    <n v="31.5"/>
    <n v="0"/>
    <n v="1.5"/>
    <n v="0.75"/>
    <n v="0"/>
    <n v="0.1"/>
    <n v="0.05"/>
    <n v="0"/>
    <n v="20"/>
    <n v="10"/>
    <n v="10"/>
    <n v="170"/>
    <n v="90"/>
    <n v="1.875"/>
    <n v="0.16666666666666666"/>
    <n v="0.05"/>
    <n v="0"/>
    <n v="0"/>
    <x v="540"/>
    <x v="1"/>
  </r>
  <r>
    <n v="2312"/>
    <x v="200"/>
    <x v="0"/>
    <x v="12"/>
    <n v="27"/>
    <n v="31"/>
    <x v="3"/>
    <n v="5.9"/>
    <n v="7.9"/>
    <n v="6.9"/>
    <n v="7"/>
    <n v="7.8"/>
    <n v="7.4"/>
    <n v="132"/>
    <n v="8978"/>
    <n v="4555"/>
    <n v="1"/>
    <n v="3"/>
    <n v="2"/>
    <n v="0"/>
    <n v="0.2"/>
    <n v="0.1"/>
    <n v="20"/>
    <n v="580"/>
    <n v="300"/>
    <n v="100"/>
    <n v="840"/>
    <n v="470"/>
    <n v="5"/>
    <n v="5"/>
    <n v="0.1"/>
    <n v="0"/>
    <n v="0"/>
    <x v="541"/>
    <x v="1"/>
  </r>
  <r>
    <n v="2318"/>
    <x v="201"/>
    <x v="0"/>
    <x v="12"/>
    <n v="24"/>
    <n v="34"/>
    <x v="3"/>
    <n v="7.1"/>
    <n v="8.1"/>
    <n v="7.6"/>
    <n v="6.6"/>
    <n v="7.7"/>
    <n v="7.15"/>
    <n v="44"/>
    <n v="130"/>
    <n v="87"/>
    <n v="0.1"/>
    <n v="1.3"/>
    <n v="0.70000000000000007"/>
    <n v="0"/>
    <n v="0.2"/>
    <n v="0.1"/>
    <n v="40"/>
    <n v="700"/>
    <n v="370"/>
    <n v="140"/>
    <n v="1300"/>
    <n v="720"/>
    <n v="1.7500000000000002"/>
    <n v="6.166666666666667"/>
    <n v="0.1"/>
    <n v="0"/>
    <n v="0"/>
    <x v="542"/>
    <x v="1"/>
  </r>
  <r>
    <n v="2328"/>
    <x v="202"/>
    <x v="0"/>
    <x v="12"/>
    <n v="24"/>
    <n v="30"/>
    <x v="43"/>
    <n v="7"/>
    <n v="9.8000000000000007"/>
    <n v="8.4"/>
    <n v="6.8"/>
    <n v="8.1999999999999993"/>
    <n v="7.5"/>
    <n v="96"/>
    <n v="170"/>
    <n v="133"/>
    <n v="0.4"/>
    <n v="3"/>
    <n v="1.7"/>
    <n v="0.1"/>
    <n v="2"/>
    <n v="1.05"/>
    <n v="0"/>
    <n v="380"/>
    <n v="190"/>
    <n v="100"/>
    <n v="630"/>
    <n v="365"/>
    <n v="4.25"/>
    <n v="3.1666666666666665"/>
    <n v="1.05"/>
    <n v="0"/>
    <n v="0"/>
    <x v="543"/>
    <x v="1"/>
  </r>
  <r>
    <n v="2329"/>
    <x v="203"/>
    <x v="0"/>
    <x v="12"/>
    <n v="25"/>
    <n v="30"/>
    <x v="0"/>
    <n v="5.8"/>
    <n v="7.7"/>
    <n v="6.75"/>
    <n v="6.3"/>
    <n v="7.2"/>
    <n v="6.75"/>
    <n v="27"/>
    <n v="62"/>
    <n v="44.5"/>
    <n v="0.5"/>
    <n v="2"/>
    <n v="1.25"/>
    <n v="0.1"/>
    <n v="1"/>
    <n v="0.55000000000000004"/>
    <n v="79"/>
    <n v="4000"/>
    <n v="2039.5"/>
    <n v="200"/>
    <n v="7900"/>
    <n v="4050"/>
    <n v="3.125"/>
    <n v="10"/>
    <n v="0.55000000000000004"/>
    <n v="0"/>
    <n v="0"/>
    <x v="544"/>
    <x v="1"/>
  </r>
  <r>
    <n v="2330"/>
    <x v="204"/>
    <x v="0"/>
    <x v="12"/>
    <n v="26"/>
    <n v="31"/>
    <x v="10"/>
    <n v="5.7"/>
    <n v="8.3000000000000007"/>
    <n v="7"/>
    <n v="6.5"/>
    <n v="7.2"/>
    <n v="6.85"/>
    <n v="22"/>
    <n v="35"/>
    <n v="28.5"/>
    <n v="0.3"/>
    <n v="2"/>
    <n v="1.1499999999999999"/>
    <n v="0"/>
    <n v="0.3"/>
    <n v="0.15"/>
    <n v="20"/>
    <n v="1700"/>
    <n v="860"/>
    <n v="49"/>
    <n v="6300"/>
    <n v="3174.5"/>
    <n v="2.875"/>
    <n v="10"/>
    <n v="0.15"/>
    <n v="0"/>
    <n v="0"/>
    <x v="545"/>
    <x v="1"/>
  </r>
  <r>
    <n v="3462"/>
    <x v="207"/>
    <x v="1"/>
    <x v="12"/>
    <n v="27"/>
    <n v="32"/>
    <x v="11"/>
    <n v="3.3"/>
    <n v="9.6999999999999993"/>
    <n v="6.5"/>
    <n v="6.5"/>
    <n v="8.3000000000000007"/>
    <n v="7.4"/>
    <n v="67"/>
    <n v="126"/>
    <n v="96.5"/>
    <n v="0"/>
    <n v="2.2999999999999998"/>
    <n v="1.1499999999999999"/>
    <n v="0"/>
    <n v="1"/>
    <n v="0.5"/>
    <n v="2"/>
    <n v="1100"/>
    <n v="551"/>
    <n v="2"/>
    <n v="2800"/>
    <n v="1401"/>
    <n v="2.875"/>
    <n v="9.1833333333333336"/>
    <n v="0.5"/>
    <n v="0"/>
    <n v="0"/>
    <x v="546"/>
    <x v="1"/>
  </r>
  <r>
    <n v="1401"/>
    <x v="208"/>
    <x v="1"/>
    <x v="13"/>
    <n v="28.5"/>
    <n v="30.7"/>
    <x v="126"/>
    <n v="4.1586894586894596"/>
    <n v="7.7840455840455904"/>
    <n v="5.971367521367525"/>
    <n v="6.4"/>
    <n v="8.6"/>
    <n v="7.5"/>
    <n v="370"/>
    <n v="917"/>
    <n v="643.5"/>
    <n v="3.9360795454545499"/>
    <n v="17.248717948717999"/>
    <n v="10.592398747086275"/>
    <n v="0"/>
    <n v="0"/>
    <n v="0"/>
    <n v="1436.77104377104"/>
    <n v="321488.727272727"/>
    <n v="161462.74915824903"/>
    <n v="12108.853896103899"/>
    <n v="1882110.4063492101"/>
    <n v="947109.63012265693"/>
    <n v="10"/>
    <n v="10"/>
    <n v="0"/>
    <n v="0"/>
    <n v="0"/>
    <x v="165"/>
    <x v="1"/>
  </r>
  <r>
    <n v="1373"/>
    <x v="209"/>
    <x v="0"/>
    <x v="14"/>
    <n v="19"/>
    <n v="31"/>
    <x v="7"/>
    <n v="6.4"/>
    <n v="9.5"/>
    <n v="7.95"/>
    <n v="7.6"/>
    <n v="8.3000000000000007"/>
    <n v="7.95"/>
    <n v="3"/>
    <n v="335"/>
    <n v="169"/>
    <n v="1.1000000000000001"/>
    <n v="5.2"/>
    <n v="3.1500000000000004"/>
    <n v="1.4"/>
    <n v="4.5999999999999996"/>
    <n v="3"/>
    <n v="2"/>
    <n v="170"/>
    <n v="86"/>
    <n v="110"/>
    <n v="1600"/>
    <n v="855"/>
    <n v="7.8750000000000009"/>
    <n v="1.4333333333333333"/>
    <n v="3"/>
    <n v="0"/>
    <n v="0"/>
    <x v="547"/>
    <x v="1"/>
  </r>
  <r>
    <n v="1374"/>
    <x v="210"/>
    <x v="0"/>
    <x v="14"/>
    <n v="17"/>
    <n v="30"/>
    <x v="2"/>
    <n v="6"/>
    <n v="8.6999999999999993"/>
    <n v="7.35"/>
    <n v="6.6"/>
    <n v="8.3000000000000007"/>
    <n v="7.45"/>
    <n v="348"/>
    <n v="496"/>
    <n v="422"/>
    <n v="3"/>
    <n v="6.8"/>
    <n v="4.9000000000000004"/>
    <n v="2.9"/>
    <n v="18"/>
    <n v="10.45"/>
    <n v="110"/>
    <n v="920"/>
    <n v="515"/>
    <n v="1600"/>
    <n v="2400"/>
    <n v="2000"/>
    <n v="10"/>
    <n v="8.5833333333333321"/>
    <n v="10"/>
    <n v="0"/>
    <n v="0"/>
    <x v="548"/>
    <x v="1"/>
  </r>
  <r>
    <n v="1466"/>
    <x v="424"/>
    <x v="0"/>
    <x v="14"/>
    <n v="16"/>
    <n v="27"/>
    <x v="62"/>
    <n v="7.8"/>
    <n v="8.4"/>
    <n v="8.1"/>
    <n v="7.5"/>
    <n v="8.5"/>
    <n v="8"/>
    <n v="211"/>
    <n v="528"/>
    <n v="369.5"/>
    <n v="1.4"/>
    <n v="4.3"/>
    <n v="2.8499999999999996"/>
    <n v="0"/>
    <n v="7.3"/>
    <n v="3.65"/>
    <n v="2"/>
    <n v="2"/>
    <n v="2"/>
    <n v="120"/>
    <n v="1600"/>
    <n v="860"/>
    <n v="7.1249999999999991"/>
    <n v="3.3333333333333333E-2"/>
    <n v="3.65"/>
    <n v="0"/>
    <n v="0"/>
    <x v="549"/>
    <x v="1"/>
  </r>
  <r>
    <n v="2128"/>
    <x v="212"/>
    <x v="0"/>
    <x v="14"/>
    <n v="17.5"/>
    <n v="35"/>
    <x v="127"/>
    <n v="6.8"/>
    <n v="8.4"/>
    <n v="7.6"/>
    <n v="7.4"/>
    <n v="8.3000000000000007"/>
    <n v="7.8500000000000005"/>
    <n v="146"/>
    <n v="415"/>
    <n v="280.5"/>
    <n v="0.7"/>
    <n v="1.8"/>
    <n v="1.25"/>
    <n v="0.3"/>
    <n v="4.7"/>
    <n v="2.5"/>
    <n v="2"/>
    <n v="10"/>
    <n v="6"/>
    <n v="0"/>
    <n v="130"/>
    <n v="65"/>
    <n v="3.125"/>
    <n v="0.1"/>
    <n v="2.5"/>
    <n v="0"/>
    <n v="0"/>
    <x v="550"/>
    <x v="1"/>
  </r>
  <r>
    <n v="2129"/>
    <x v="213"/>
    <x v="0"/>
    <x v="14"/>
    <n v="18"/>
    <n v="30"/>
    <x v="21"/>
    <n v="6.7"/>
    <n v="7.8"/>
    <n v="7.25"/>
    <n v="7.3"/>
    <n v="8.3000000000000007"/>
    <n v="7.8000000000000007"/>
    <n v="249"/>
    <n v="410"/>
    <n v="329.5"/>
    <n v="1.2"/>
    <n v="1.9"/>
    <n v="1.5499999999999998"/>
    <n v="0.3"/>
    <n v="3.9"/>
    <n v="2.1"/>
    <n v="2"/>
    <n v="15"/>
    <n v="8.5"/>
    <n v="0"/>
    <n v="240"/>
    <n v="120"/>
    <n v="3.8749999999999996"/>
    <n v="0.14166666666666666"/>
    <n v="2.1"/>
    <n v="0"/>
    <n v="0"/>
    <x v="551"/>
    <x v="1"/>
  </r>
  <r>
    <n v="2130"/>
    <x v="214"/>
    <x v="0"/>
    <x v="14"/>
    <n v="12"/>
    <n v="42"/>
    <x v="43"/>
    <n v="5.0999999999999996"/>
    <n v="8"/>
    <n v="6.55"/>
    <n v="7.6"/>
    <n v="8.4"/>
    <n v="8"/>
    <n v="292"/>
    <n v="930"/>
    <n v="611"/>
    <n v="1.5"/>
    <n v="2.8"/>
    <n v="2.15"/>
    <n v="1"/>
    <n v="4"/>
    <n v="2.5"/>
    <n v="2"/>
    <n v="10"/>
    <n v="6"/>
    <n v="13"/>
    <n v="150"/>
    <n v="81.5"/>
    <n v="5.375"/>
    <n v="0.1"/>
    <n v="2.5"/>
    <n v="0"/>
    <n v="0"/>
    <x v="552"/>
    <x v="1"/>
  </r>
  <r>
    <n v="2131"/>
    <x v="215"/>
    <x v="0"/>
    <x v="14"/>
    <n v="20"/>
    <n v="30"/>
    <x v="7"/>
    <n v="5.2"/>
    <n v="8"/>
    <n v="6.6"/>
    <n v="7.2"/>
    <n v="8.6999999999999993"/>
    <n v="7.9499999999999993"/>
    <n v="492"/>
    <n v="817"/>
    <n v="654.5"/>
    <n v="1"/>
    <n v="2"/>
    <n v="1.5"/>
    <n v="0.7"/>
    <n v="3.1"/>
    <n v="1.9"/>
    <n v="2"/>
    <n v="2"/>
    <n v="2"/>
    <n v="40"/>
    <n v="94"/>
    <n v="67"/>
    <n v="3.75"/>
    <n v="3.3333333333333333E-2"/>
    <n v="1.9"/>
    <n v="0"/>
    <n v="0"/>
    <x v="553"/>
    <x v="1"/>
  </r>
  <r>
    <n v="2132"/>
    <x v="216"/>
    <x v="0"/>
    <x v="14"/>
    <n v="20"/>
    <n v="30"/>
    <x v="7"/>
    <n v="4.9000000000000004"/>
    <n v="8.1999999999999993"/>
    <n v="6.55"/>
    <n v="7.3"/>
    <n v="8.8000000000000007"/>
    <n v="8.0500000000000007"/>
    <n v="368"/>
    <n v="810"/>
    <n v="589"/>
    <n v="1.2"/>
    <n v="2.6"/>
    <n v="1.9"/>
    <n v="0.8"/>
    <n v="7.2"/>
    <n v="4"/>
    <n v="2"/>
    <n v="2"/>
    <n v="2"/>
    <n v="5"/>
    <n v="130"/>
    <n v="67.5"/>
    <n v="4.75"/>
    <n v="3.3333333333333333E-2"/>
    <n v="4"/>
    <n v="0"/>
    <n v="0"/>
    <x v="554"/>
    <x v="1"/>
  </r>
  <r>
    <n v="2133"/>
    <x v="217"/>
    <x v="0"/>
    <x v="14"/>
    <n v="20"/>
    <n v="30"/>
    <x v="7"/>
    <n v="5.3"/>
    <n v="7.8"/>
    <n v="6.55"/>
    <n v="7.8"/>
    <n v="8.8000000000000007"/>
    <n v="8.3000000000000007"/>
    <n v="450"/>
    <n v="804"/>
    <n v="627"/>
    <n v="1.2"/>
    <n v="2.8"/>
    <n v="2"/>
    <n v="0.6"/>
    <n v="2.7"/>
    <n v="1.6500000000000001"/>
    <n v="2"/>
    <n v="2"/>
    <n v="2"/>
    <n v="24"/>
    <n v="110"/>
    <n v="67"/>
    <n v="5"/>
    <n v="3.3333333333333333E-2"/>
    <n v="1.6500000000000001"/>
    <n v="0"/>
    <n v="0"/>
    <x v="555"/>
    <x v="1"/>
  </r>
  <r>
    <n v="2134"/>
    <x v="218"/>
    <x v="0"/>
    <x v="14"/>
    <n v="23"/>
    <n v="29"/>
    <x v="1"/>
    <n v="4.5999999999999996"/>
    <n v="7.8"/>
    <n v="6.1999999999999993"/>
    <n v="7.7"/>
    <n v="8.9"/>
    <n v="8.3000000000000007"/>
    <n v="290"/>
    <n v="674"/>
    <n v="482"/>
    <n v="0.8"/>
    <n v="2.6"/>
    <n v="1.7000000000000002"/>
    <n v="0.9"/>
    <n v="2.7"/>
    <n v="1.8"/>
    <n v="2"/>
    <n v="2"/>
    <n v="2"/>
    <n v="6"/>
    <n v="94"/>
    <n v="50"/>
    <n v="4.25"/>
    <n v="3.3333333333333333E-2"/>
    <n v="1.7999999999999998"/>
    <n v="0"/>
    <n v="0"/>
    <x v="556"/>
    <x v="1"/>
  </r>
  <r>
    <n v="2135"/>
    <x v="219"/>
    <x v="0"/>
    <x v="14"/>
    <n v="19"/>
    <n v="31.5"/>
    <x v="64"/>
    <n v="6.3"/>
    <n v="7.7"/>
    <n v="7"/>
    <n v="7"/>
    <n v="7.8"/>
    <n v="7.4"/>
    <n v="769.82234957020103"/>
    <n v="2502.3610315186202"/>
    <n v="1636.0916905444105"/>
    <n v="0.8"/>
    <n v="1.8"/>
    <n v="1.3"/>
    <n v="0.4"/>
    <n v="2.7"/>
    <n v="1.55"/>
    <n v="2"/>
    <n v="6"/>
    <n v="4"/>
    <n v="21"/>
    <n v="60"/>
    <n v="40.5"/>
    <n v="3.25"/>
    <n v="6.6666666666666666E-2"/>
    <n v="1.55"/>
    <n v="0"/>
    <n v="0"/>
    <x v="557"/>
    <x v="1"/>
  </r>
  <r>
    <n v="2136"/>
    <x v="425"/>
    <x v="0"/>
    <x v="14"/>
    <n v="16"/>
    <n v="31"/>
    <x v="2"/>
    <n v="4.2"/>
    <n v="7.8"/>
    <n v="6"/>
    <n v="7.4"/>
    <n v="8.8000000000000007"/>
    <n v="8.1000000000000014"/>
    <n v="6"/>
    <n v="826"/>
    <n v="416"/>
    <n v="2.5"/>
    <n v="14"/>
    <n v="8.25"/>
    <n v="0.4"/>
    <n v="16.2"/>
    <n v="8.2999999999999989"/>
    <n v="2"/>
    <n v="430"/>
    <n v="216"/>
    <n v="130"/>
    <n v="2400"/>
    <n v="1265"/>
    <n v="10"/>
    <n v="3.5999999999999996"/>
    <n v="8.2999999999999989"/>
    <n v="0"/>
    <n v="0"/>
    <x v="558"/>
    <x v="1"/>
  </r>
  <r>
    <n v="2137"/>
    <x v="221"/>
    <x v="0"/>
    <x v="14"/>
    <n v="18"/>
    <n v="31"/>
    <x v="5"/>
    <n v="6.1"/>
    <n v="8.4"/>
    <n v="7.25"/>
    <n v="6.7"/>
    <n v="8.3000000000000007"/>
    <n v="7.5"/>
    <n v="138"/>
    <n v="526"/>
    <n v="332"/>
    <n v="1.3"/>
    <n v="2.9"/>
    <n v="2.1"/>
    <n v="0.9"/>
    <n v="6"/>
    <n v="3.45"/>
    <n v="2"/>
    <n v="280"/>
    <n v="141"/>
    <n v="28"/>
    <n v="1600"/>
    <n v="814"/>
    <n v="5.25"/>
    <n v="2.3499999999999996"/>
    <n v="3.45"/>
    <n v="0"/>
    <n v="0"/>
    <x v="559"/>
    <x v="1"/>
  </r>
  <r>
    <n v="2138"/>
    <x v="222"/>
    <x v="0"/>
    <x v="14"/>
    <n v="17"/>
    <n v="30"/>
    <x v="2"/>
    <n v="6.4"/>
    <n v="8.9"/>
    <n v="7.65"/>
    <n v="6.9"/>
    <n v="8.6"/>
    <n v="7.75"/>
    <n v="170"/>
    <n v="312"/>
    <n v="241"/>
    <n v="1.4"/>
    <n v="20"/>
    <n v="10.7"/>
    <n v="1.2"/>
    <n v="8.3000000000000007"/>
    <n v="4.75"/>
    <n v="2"/>
    <n v="350"/>
    <n v="176"/>
    <n v="110"/>
    <n v="1600"/>
    <n v="855"/>
    <n v="10"/>
    <n v="2.9333333333333336"/>
    <n v="4.75"/>
    <n v="0"/>
    <n v="0"/>
    <x v="560"/>
    <x v="1"/>
  </r>
  <r>
    <n v="2139"/>
    <x v="223"/>
    <x v="0"/>
    <x v="14"/>
    <n v="16"/>
    <n v="31"/>
    <x v="2"/>
    <n v="6.5"/>
    <n v="9.1999999999999993"/>
    <n v="7.85"/>
    <n v="7.2"/>
    <n v="8.6"/>
    <n v="7.9"/>
    <n v="170"/>
    <n v="528"/>
    <n v="349"/>
    <n v="1"/>
    <n v="2.9"/>
    <n v="1.95"/>
    <n v="1.6"/>
    <n v="5.3"/>
    <n v="3.45"/>
    <n v="2"/>
    <n v="920"/>
    <n v="461"/>
    <n v="110"/>
    <n v="1600"/>
    <n v="855"/>
    <n v="4.875"/>
    <n v="7.6833333333333336"/>
    <n v="3.45"/>
    <n v="0"/>
    <n v="0"/>
    <x v="561"/>
    <x v="1"/>
  </r>
  <r>
    <n v="2140"/>
    <x v="224"/>
    <x v="0"/>
    <x v="14"/>
    <n v="20"/>
    <n v="31"/>
    <x v="8"/>
    <n v="6.7"/>
    <n v="8.9"/>
    <n v="7.8000000000000007"/>
    <n v="7.5"/>
    <n v="8.3000000000000007"/>
    <n v="7.9"/>
    <n v="94"/>
    <n v="285"/>
    <n v="189.5"/>
    <n v="0.7"/>
    <n v="10"/>
    <n v="5.35"/>
    <n v="0.9"/>
    <n v="9.1"/>
    <n v="5"/>
    <n v="2"/>
    <n v="2"/>
    <n v="2"/>
    <n v="24"/>
    <n v="150"/>
    <n v="87"/>
    <n v="10"/>
    <n v="3.3333333333333333E-2"/>
    <n v="5"/>
    <n v="0"/>
    <n v="0"/>
    <x v="562"/>
    <x v="1"/>
  </r>
  <r>
    <n v="2141"/>
    <x v="426"/>
    <x v="0"/>
    <x v="14"/>
    <n v="14"/>
    <n v="31"/>
    <x v="84"/>
    <n v="2.2000000000000002"/>
    <n v="8.4"/>
    <n v="5.3000000000000007"/>
    <n v="7.7"/>
    <n v="8.3000000000000007"/>
    <n v="8"/>
    <n v="318"/>
    <n v="427"/>
    <n v="372.5"/>
    <n v="2.1"/>
    <n v="2.8"/>
    <n v="2.4500000000000002"/>
    <n v="1.6"/>
    <n v="7.6"/>
    <n v="4.5999999999999996"/>
    <n v="2"/>
    <n v="350"/>
    <n v="176"/>
    <n v="110"/>
    <n v="1600"/>
    <n v="855"/>
    <n v="6.125"/>
    <n v="2.9333333333333336"/>
    <n v="4.5999999999999996"/>
    <n v="0"/>
    <n v="0"/>
    <x v="563"/>
    <x v="1"/>
  </r>
  <r>
    <n v="2142"/>
    <x v="226"/>
    <x v="0"/>
    <x v="14"/>
    <n v="11"/>
    <n v="32"/>
    <x v="62"/>
    <n v="6.9"/>
    <n v="8"/>
    <n v="7.45"/>
    <n v="7.5"/>
    <n v="8.6"/>
    <n v="8.0500000000000007"/>
    <n v="216"/>
    <n v="1014"/>
    <n v="615"/>
    <n v="1.2"/>
    <n v="2.1"/>
    <n v="1.65"/>
    <n v="0"/>
    <n v="3"/>
    <n v="1.5"/>
    <n v="2"/>
    <n v="2"/>
    <n v="2"/>
    <n v="23"/>
    <n v="43"/>
    <n v="33"/>
    <n v="4.125"/>
    <n v="3.3333333333333333E-2"/>
    <n v="1.5"/>
    <n v="0"/>
    <n v="0"/>
    <x v="564"/>
    <x v="1"/>
  </r>
  <r>
    <n v="3296"/>
    <x v="227"/>
    <x v="0"/>
    <x v="14"/>
    <n v="22"/>
    <n v="30"/>
    <x v="1"/>
    <n v="6.5"/>
    <n v="7.6"/>
    <n v="7.05"/>
    <n v="7.6"/>
    <n v="8.9"/>
    <n v="8.25"/>
    <n v="408"/>
    <n v="663"/>
    <n v="535.5"/>
    <n v="1"/>
    <n v="2"/>
    <n v="1.5"/>
    <n v="0"/>
    <n v="1.7"/>
    <n v="0.85"/>
    <n v="2"/>
    <n v="2"/>
    <n v="2"/>
    <n v="40"/>
    <n v="70"/>
    <n v="55"/>
    <n v="3.75"/>
    <n v="3.3333333333333333E-2"/>
    <n v="0.84999999999999987"/>
    <n v="0"/>
    <n v="0"/>
    <x v="565"/>
    <x v="1"/>
  </r>
  <r>
    <n v="3297"/>
    <x v="228"/>
    <x v="1"/>
    <x v="14"/>
    <n v="20"/>
    <n v="24"/>
    <x v="72"/>
    <n v="6.2"/>
    <n v="6.9"/>
    <n v="6.5500000000000007"/>
    <n v="7.5"/>
    <n v="8.4"/>
    <n v="7.95"/>
    <n v="552"/>
    <n v="708"/>
    <n v="630"/>
    <n v="3"/>
    <n v="5.4"/>
    <n v="4.2"/>
    <n v="0"/>
    <n v="3.8"/>
    <n v="1.9"/>
    <n v="6"/>
    <n v="3400"/>
    <n v="1703"/>
    <n v="70"/>
    <n v="35000"/>
    <n v="17535"/>
    <n v="10"/>
    <n v="10"/>
    <n v="1.9"/>
    <n v="0"/>
    <n v="0"/>
    <x v="492"/>
    <x v="1"/>
  </r>
  <r>
    <n v="3298"/>
    <x v="229"/>
    <x v="1"/>
    <x v="14"/>
    <n v="22"/>
    <n v="27"/>
    <x v="5"/>
    <n v="6.8"/>
    <n v="7.2"/>
    <n v="7"/>
    <n v="7.4"/>
    <n v="7.9"/>
    <n v="7.65"/>
    <n v="156"/>
    <n v="332"/>
    <n v="244"/>
    <n v="2"/>
    <n v="2.4"/>
    <n v="2.2000000000000002"/>
    <n v="0.1"/>
    <n v="0.9"/>
    <n v="0.5"/>
    <n v="4"/>
    <n v="21"/>
    <n v="12.5"/>
    <n v="46"/>
    <n v="70"/>
    <n v="58"/>
    <n v="5.5"/>
    <n v="0.20833333333333331"/>
    <n v="0.5"/>
    <n v="0"/>
    <n v="0"/>
    <x v="566"/>
    <x v="1"/>
  </r>
  <r>
    <n v="3299"/>
    <x v="230"/>
    <x v="1"/>
    <x v="14"/>
    <n v="17.7"/>
    <n v="23"/>
    <x v="128"/>
    <n v="6.1"/>
    <n v="7.7"/>
    <n v="6.9"/>
    <n v="7.3"/>
    <n v="8.4"/>
    <n v="7.85"/>
    <n v="340"/>
    <n v="852"/>
    <n v="596"/>
    <n v="2.4"/>
    <n v="6"/>
    <n v="4.2"/>
    <n v="0.4"/>
    <n v="9.1"/>
    <n v="4.75"/>
    <n v="2"/>
    <n v="430"/>
    <n v="216"/>
    <n v="41"/>
    <n v="1600"/>
    <n v="820.5"/>
    <n v="10"/>
    <n v="3.5999999999999996"/>
    <n v="4.75"/>
    <n v="0"/>
    <n v="0"/>
    <x v="567"/>
    <x v="1"/>
  </r>
  <r>
    <n v="3300"/>
    <x v="231"/>
    <x v="1"/>
    <x v="14"/>
    <n v="17"/>
    <n v="23"/>
    <x v="63"/>
    <n v="3.5"/>
    <n v="6.9"/>
    <n v="5.2"/>
    <n v="7.4"/>
    <n v="8.5"/>
    <n v="7.95"/>
    <n v="400"/>
    <n v="1428"/>
    <n v="914"/>
    <n v="1.8"/>
    <n v="20"/>
    <n v="10.9"/>
    <n v="0.3"/>
    <n v="6.1"/>
    <n v="3.1999999999999997"/>
    <n v="2"/>
    <n v="1600"/>
    <n v="801"/>
    <n v="0"/>
    <n v="1600"/>
    <n v="800"/>
    <n v="10"/>
    <n v="10"/>
    <n v="3.1999999999999993"/>
    <n v="0"/>
    <n v="0"/>
    <x v="568"/>
    <x v="1"/>
  </r>
  <r>
    <n v="3301"/>
    <x v="232"/>
    <x v="1"/>
    <x v="14"/>
    <n v="17"/>
    <n v="35"/>
    <x v="1"/>
    <n v="5.5"/>
    <n v="7.4"/>
    <n v="6.45"/>
    <n v="7.1"/>
    <n v="8.3000000000000007"/>
    <n v="7.7"/>
    <n v="357"/>
    <n v="826"/>
    <n v="591.5"/>
    <n v="1.7"/>
    <n v="3.9"/>
    <n v="2.8"/>
    <n v="0.3"/>
    <n v="4.3"/>
    <n v="2.2999999999999998"/>
    <n v="2"/>
    <n v="130"/>
    <n v="66"/>
    <n v="0"/>
    <n v="540"/>
    <n v="270"/>
    <n v="7"/>
    <n v="1.1000000000000001"/>
    <n v="2.2999999999999998"/>
    <n v="0"/>
    <n v="0"/>
    <x v="569"/>
    <x v="1"/>
  </r>
  <r>
    <n v="3302"/>
    <x v="233"/>
    <x v="1"/>
    <x v="14"/>
    <n v="20"/>
    <n v="29"/>
    <x v="5"/>
    <n v="4.0999999999999996"/>
    <n v="7.9"/>
    <n v="6"/>
    <n v="7.3"/>
    <n v="8.5"/>
    <n v="7.9"/>
    <n v="480"/>
    <n v="1223"/>
    <n v="851.5"/>
    <n v="1.4"/>
    <n v="2.9"/>
    <n v="2.15"/>
    <n v="0"/>
    <n v="22.1"/>
    <n v="11.05"/>
    <n v="2"/>
    <n v="2"/>
    <n v="2"/>
    <n v="70"/>
    <n v="170"/>
    <n v="120"/>
    <n v="5.375"/>
    <n v="3.3333333333333333E-2"/>
    <n v="10"/>
    <n v="0"/>
    <n v="0"/>
    <x v="570"/>
    <x v="1"/>
  </r>
  <r>
    <n v="3303"/>
    <x v="234"/>
    <x v="1"/>
    <x v="14"/>
    <n v="19.5"/>
    <n v="31.5"/>
    <x v="8"/>
    <n v="6.7"/>
    <n v="8.4"/>
    <n v="7.5500000000000007"/>
    <n v="7"/>
    <n v="8.1"/>
    <n v="7.55"/>
    <n v="769.82234957020103"/>
    <n v="2502.3610315186202"/>
    <n v="1636.0916905444105"/>
    <n v="0.9"/>
    <n v="1.9"/>
    <n v="1.4"/>
    <n v="0.2"/>
    <n v="1.9"/>
    <n v="1.05"/>
    <n v="2"/>
    <n v="4"/>
    <n v="3"/>
    <n v="17"/>
    <n v="27"/>
    <n v="22"/>
    <n v="3.5"/>
    <n v="0.05"/>
    <n v="1.05"/>
    <n v="0"/>
    <n v="0"/>
    <x v="571"/>
    <x v="1"/>
  </r>
  <r>
    <n v="3304"/>
    <x v="235"/>
    <x v="1"/>
    <x v="14"/>
    <n v="19"/>
    <n v="27"/>
    <x v="13"/>
    <n v="7"/>
    <n v="8.1"/>
    <n v="7.55"/>
    <n v="7.1"/>
    <n v="7.6"/>
    <n v="7.35"/>
    <n v="280"/>
    <n v="415"/>
    <n v="347.5"/>
    <n v="1.2"/>
    <n v="1.9"/>
    <n v="1.5499999999999998"/>
    <n v="0"/>
    <n v="0.9"/>
    <n v="0.45"/>
    <n v="2"/>
    <n v="2"/>
    <n v="2"/>
    <n v="8"/>
    <n v="17"/>
    <n v="12.5"/>
    <n v="3.8749999999999996"/>
    <n v="3.3333333333333333E-2"/>
    <n v="0.44999999999999996"/>
    <n v="0"/>
    <n v="0"/>
    <x v="572"/>
    <x v="1"/>
  </r>
  <r>
    <n v="3830"/>
    <x v="236"/>
    <x v="1"/>
    <x v="14"/>
    <n v="16.5"/>
    <n v="35"/>
    <x v="53"/>
    <n v="5.6"/>
    <n v="7.3"/>
    <n v="6.4499999999999993"/>
    <n v="7.4"/>
    <n v="8.3000000000000007"/>
    <n v="7.8500000000000005"/>
    <n v="348"/>
    <n v="733"/>
    <n v="540.5"/>
    <n v="1.8"/>
    <n v="6.6"/>
    <n v="4.2"/>
    <n v="0.4"/>
    <n v="13"/>
    <n v="6.7"/>
    <n v="2"/>
    <n v="1600"/>
    <n v="801"/>
    <n v="47"/>
    <n v="1600"/>
    <n v="823.5"/>
    <n v="10"/>
    <n v="10"/>
    <n v="6.7"/>
    <n v="0"/>
    <n v="0"/>
    <x v="573"/>
    <x v="1"/>
  </r>
  <r>
    <n v="3831"/>
    <x v="237"/>
    <x v="1"/>
    <x v="14"/>
    <n v="18"/>
    <n v="35"/>
    <x v="6"/>
    <n v="6.2"/>
    <n v="9.5"/>
    <n v="7.85"/>
    <n v="7.3"/>
    <n v="8.1999999999999993"/>
    <n v="7.75"/>
    <n v="350"/>
    <n v="612"/>
    <n v="481"/>
    <n v="1.8"/>
    <n v="4.8"/>
    <n v="3.3"/>
    <n v="0.3"/>
    <n v="8.1999999999999993"/>
    <n v="4.25"/>
    <n v="2"/>
    <n v="70"/>
    <n v="36"/>
    <n v="0"/>
    <n v="460"/>
    <n v="230"/>
    <n v="8.25"/>
    <n v="0.6"/>
    <n v="4.25"/>
    <n v="0"/>
    <n v="0"/>
    <x v="574"/>
    <x v="1"/>
  </r>
  <r>
    <n v="3849"/>
    <x v="238"/>
    <x v="1"/>
    <x v="14"/>
    <n v="21"/>
    <n v="30"/>
    <x v="8"/>
    <n v="6.5"/>
    <n v="8.1999999999999993"/>
    <n v="7.35"/>
    <n v="7.8"/>
    <n v="8.9"/>
    <n v="8.35"/>
    <n v="283"/>
    <n v="899"/>
    <n v="591"/>
    <n v="1"/>
    <n v="1.6"/>
    <n v="1.3"/>
    <n v="0"/>
    <n v="1"/>
    <n v="0.5"/>
    <n v="2"/>
    <n v="2"/>
    <n v="2"/>
    <n v="40"/>
    <n v="60"/>
    <n v="50"/>
    <n v="3.25"/>
    <n v="3.3333333333333333E-2"/>
    <n v="0.5"/>
    <n v="0"/>
    <n v="0"/>
    <x v="575"/>
    <x v="1"/>
  </r>
  <r>
    <n v="3850"/>
    <x v="239"/>
    <x v="1"/>
    <x v="14"/>
    <n v="17"/>
    <n v="29"/>
    <x v="13"/>
    <n v="5"/>
    <n v="8.1999999999999993"/>
    <n v="6.6"/>
    <n v="7.6"/>
    <n v="8.6"/>
    <n v="8.1"/>
    <n v="280"/>
    <n v="942"/>
    <n v="611"/>
    <n v="1.2"/>
    <n v="2.2999999999999998"/>
    <n v="1.75"/>
    <n v="0"/>
    <n v="1.8"/>
    <n v="0.9"/>
    <n v="2"/>
    <n v="2"/>
    <n v="2"/>
    <n v="48"/>
    <n v="170"/>
    <n v="109"/>
    <n v="4.375"/>
    <n v="3.3333333333333333E-2"/>
    <n v="0.89999999999999991"/>
    <n v="0"/>
    <n v="0"/>
    <x v="576"/>
    <x v="1"/>
  </r>
  <r>
    <n v="1425"/>
    <x v="240"/>
    <x v="0"/>
    <x v="15"/>
    <n v="18"/>
    <n v="29.8"/>
    <x v="129"/>
    <n v="4.5999999999999996"/>
    <n v="9.1"/>
    <n v="6.85"/>
    <n v="6.5"/>
    <n v="7.8"/>
    <n v="7.15"/>
    <n v="118"/>
    <n v="518"/>
    <n v="318"/>
    <n v="1.2"/>
    <n v="5.2"/>
    <n v="3.2"/>
    <n v="0.03"/>
    <n v="0.04"/>
    <n v="3.5000000000000003E-2"/>
    <n v="1436.77104377104"/>
    <n v="321488.727272727"/>
    <n v="161462.74915824903"/>
    <n v="20"/>
    <n v="240"/>
    <n v="130"/>
    <n v="8"/>
    <n v="10"/>
    <n v="3.5000000000000003E-2"/>
    <n v="0"/>
    <n v="0"/>
    <x v="577"/>
    <x v="1"/>
  </r>
  <r>
    <n v="1426"/>
    <x v="241"/>
    <x v="0"/>
    <x v="15"/>
    <n v="17"/>
    <n v="29.8"/>
    <x v="130"/>
    <n v="3.2"/>
    <n v="9.6999999999999993"/>
    <n v="6.4499999999999993"/>
    <n v="7.1"/>
    <n v="7.7"/>
    <n v="7.4"/>
    <n v="109"/>
    <n v="542"/>
    <n v="325.5"/>
    <n v="0.1"/>
    <n v="5.8"/>
    <n v="2.9499999999999997"/>
    <n v="0.03"/>
    <n v="0.05"/>
    <n v="0.04"/>
    <n v="1436.77104377104"/>
    <n v="321488.727272727"/>
    <n v="161462.74915824903"/>
    <n v="10"/>
    <n v="55"/>
    <n v="32.5"/>
    <n v="7.3749999999999991"/>
    <n v="10"/>
    <n v="0.04"/>
    <n v="0"/>
    <n v="0"/>
    <x v="578"/>
    <x v="1"/>
  </r>
  <r>
    <n v="1629"/>
    <x v="242"/>
    <x v="0"/>
    <x v="15"/>
    <n v="18.3"/>
    <n v="30.1"/>
    <x v="131"/>
    <n v="5.7"/>
    <n v="10.1"/>
    <n v="7.9"/>
    <n v="7.1"/>
    <n v="8.1"/>
    <n v="7.6"/>
    <n v="121"/>
    <n v="514"/>
    <n v="317.5"/>
    <n v="1.6"/>
    <n v="7.3"/>
    <n v="4.45"/>
    <n v="0.03"/>
    <n v="0.05"/>
    <n v="0.04"/>
    <n v="1436.77104377104"/>
    <n v="321488.727272727"/>
    <n v="161462.74915824903"/>
    <n v="1"/>
    <n v="135"/>
    <n v="68"/>
    <n v="10"/>
    <n v="10"/>
    <n v="0.04"/>
    <n v="0"/>
    <n v="0"/>
    <x v="579"/>
    <x v="1"/>
  </r>
  <r>
    <n v="1630"/>
    <x v="243"/>
    <x v="0"/>
    <x v="15"/>
    <n v="19"/>
    <n v="29.4"/>
    <x v="132"/>
    <n v="4.3"/>
    <n v="10.1"/>
    <n v="7.1999999999999993"/>
    <n v="7"/>
    <n v="7.8"/>
    <n v="7.4"/>
    <n v="117"/>
    <n v="548"/>
    <n v="332.5"/>
    <n v="0.3"/>
    <n v="5.4"/>
    <n v="2.85"/>
    <n v="0.03"/>
    <n v="0.04"/>
    <n v="3.5000000000000003E-2"/>
    <n v="1436.77104377104"/>
    <n v="321488.727272727"/>
    <n v="161462.74915824903"/>
    <n v="10"/>
    <n v="105"/>
    <n v="57.5"/>
    <n v="7.125"/>
    <n v="10"/>
    <n v="3.5000000000000003E-2"/>
    <n v="0"/>
    <n v="0"/>
    <x v="580"/>
    <x v="1"/>
  </r>
  <r>
    <n v="2837"/>
    <x v="244"/>
    <x v="0"/>
    <x v="15"/>
    <n v="18"/>
    <n v="30.6"/>
    <x v="133"/>
    <n v="2.2000000000000002"/>
    <n v="7.5"/>
    <n v="4.8499999999999996"/>
    <n v="6.4"/>
    <n v="7.9"/>
    <n v="7.15"/>
    <n v="117"/>
    <n v="407"/>
    <n v="262"/>
    <n v="0.9"/>
    <n v="7.4"/>
    <n v="4.1500000000000004"/>
    <n v="0.03"/>
    <n v="0.04"/>
    <n v="3.5000000000000003E-2"/>
    <n v="1436.77104377104"/>
    <n v="321488.727272727"/>
    <n v="161462.74915824903"/>
    <n v="88"/>
    <n v="280"/>
    <n v="184"/>
    <n v="10"/>
    <n v="10"/>
    <n v="3.5000000000000003E-2"/>
    <n v="0"/>
    <n v="0"/>
    <x v="581"/>
    <x v="1"/>
  </r>
  <r>
    <n v="2839"/>
    <x v="245"/>
    <x v="1"/>
    <x v="15"/>
    <n v="19"/>
    <n v="31.1"/>
    <x v="134"/>
    <n v="6.3"/>
    <n v="10.3"/>
    <n v="8.3000000000000007"/>
    <n v="6.8"/>
    <n v="8"/>
    <n v="7.4"/>
    <n v="170"/>
    <n v="738"/>
    <n v="454"/>
    <n v="0.7"/>
    <n v="6.3"/>
    <n v="3.5"/>
    <n v="0.03"/>
    <n v="0.04"/>
    <n v="3.5000000000000003E-2"/>
    <n v="1436.77104377104"/>
    <n v="321488.727272727"/>
    <n v="161462.74915824903"/>
    <n v="35"/>
    <n v="75"/>
    <n v="55"/>
    <n v="8.75"/>
    <n v="10"/>
    <n v="3.5000000000000003E-2"/>
    <n v="0"/>
    <n v="0"/>
    <x v="582"/>
    <x v="1"/>
  </r>
  <r>
    <n v="2840"/>
    <x v="246"/>
    <x v="1"/>
    <x v="15"/>
    <n v="18"/>
    <n v="30.8"/>
    <x v="135"/>
    <n v="7.2"/>
    <n v="10.3"/>
    <n v="8.75"/>
    <n v="7.1"/>
    <n v="8.3000000000000007"/>
    <n v="7.7"/>
    <n v="127"/>
    <n v="909"/>
    <n v="518"/>
    <n v="1.3"/>
    <n v="5.5"/>
    <n v="3.4"/>
    <n v="0.03"/>
    <n v="0.05"/>
    <n v="0.04"/>
    <n v="1436.77104377104"/>
    <n v="321488.727272727"/>
    <n v="161462.74915824903"/>
    <n v="55"/>
    <n v="90"/>
    <n v="72.5"/>
    <n v="8.5"/>
    <n v="10"/>
    <n v="0.04"/>
    <n v="0"/>
    <n v="0"/>
    <x v="583"/>
    <x v="1"/>
  </r>
  <r>
    <n v="2841"/>
    <x v="247"/>
    <x v="1"/>
    <x v="15"/>
    <n v="19"/>
    <n v="30"/>
    <x v="5"/>
    <n v="3.8"/>
    <n v="8.9"/>
    <n v="6.35"/>
    <n v="6.3"/>
    <n v="7.9"/>
    <n v="7.1"/>
    <n v="148"/>
    <n v="1026"/>
    <n v="587"/>
    <n v="1.6"/>
    <n v="5.3"/>
    <n v="3.45"/>
    <n v="0.03"/>
    <n v="0.04"/>
    <n v="3.5000000000000003E-2"/>
    <n v="1436.77104377104"/>
    <n v="321488.727272727"/>
    <n v="161462.74915824903"/>
    <n v="60"/>
    <n v="270"/>
    <n v="165"/>
    <n v="8.625"/>
    <n v="10"/>
    <n v="3.5000000000000003E-2"/>
    <n v="0"/>
    <n v="0"/>
    <x v="584"/>
    <x v="1"/>
  </r>
  <r>
    <n v="2842"/>
    <x v="248"/>
    <x v="1"/>
    <x v="15"/>
    <n v="19"/>
    <n v="30.2"/>
    <x v="136"/>
    <n v="6.4"/>
    <n v="9.9"/>
    <n v="8.15"/>
    <n v="7.1"/>
    <n v="7.9"/>
    <n v="7.5"/>
    <n v="190"/>
    <n v="799"/>
    <n v="494.5"/>
    <n v="0.7"/>
    <n v="6.8"/>
    <n v="3.75"/>
    <n v="0.03"/>
    <n v="0.04"/>
    <n v="3.5000000000000003E-2"/>
    <n v="1436.77104377104"/>
    <n v="321488.727272727"/>
    <n v="161462.74915824903"/>
    <n v="20"/>
    <n v="90"/>
    <n v="55"/>
    <n v="9.375"/>
    <n v="10"/>
    <n v="3.5000000000000003E-2"/>
    <n v="0"/>
    <n v="0"/>
    <x v="585"/>
    <x v="1"/>
  </r>
  <r>
    <n v="2843"/>
    <x v="249"/>
    <x v="1"/>
    <x v="15"/>
    <n v="18"/>
    <n v="30.5"/>
    <x v="137"/>
    <n v="3.6"/>
    <n v="7.7"/>
    <n v="5.65"/>
    <n v="6.8"/>
    <n v="8.1"/>
    <n v="7.4499999999999993"/>
    <n v="254"/>
    <n v="998"/>
    <n v="626"/>
    <n v="1.3"/>
    <n v="3.2"/>
    <n v="2.25"/>
    <n v="0.03"/>
    <n v="0.03"/>
    <n v="0.03"/>
    <n v="1436.77104377104"/>
    <n v="321488.727272727"/>
    <n v="161462.74915824903"/>
    <n v="30"/>
    <n v="140"/>
    <n v="85"/>
    <n v="5.625"/>
    <n v="10"/>
    <n v="0.03"/>
    <n v="0"/>
    <n v="0"/>
    <x v="586"/>
    <x v="1"/>
  </r>
  <r>
    <n v="2844"/>
    <x v="250"/>
    <x v="1"/>
    <x v="15"/>
    <n v="18"/>
    <n v="31.7"/>
    <x v="138"/>
    <n v="5.8"/>
    <n v="11.8"/>
    <n v="8.8000000000000007"/>
    <n v="7.1"/>
    <n v="8.4"/>
    <n v="7.75"/>
    <n v="116"/>
    <n v="1132"/>
    <n v="624"/>
    <n v="1.3"/>
    <n v="6.4"/>
    <n v="3.85"/>
    <n v="0.03"/>
    <n v="0.05"/>
    <n v="0.04"/>
    <n v="1436.77104377104"/>
    <n v="321488.727272727"/>
    <n v="161462.74915824903"/>
    <n v="63"/>
    <n v="195"/>
    <n v="129"/>
    <n v="9.625"/>
    <n v="10"/>
    <n v="0.04"/>
    <n v="0"/>
    <n v="0"/>
    <x v="587"/>
    <x v="1"/>
  </r>
  <r>
    <n v="2845"/>
    <x v="251"/>
    <x v="1"/>
    <x v="15"/>
    <n v="18"/>
    <n v="31"/>
    <x v="5"/>
    <n v="6"/>
    <n v="14.6"/>
    <n v="10.3"/>
    <n v="7"/>
    <n v="8.6999999999999993"/>
    <n v="7.85"/>
    <n v="73"/>
    <n v="463"/>
    <n v="268"/>
    <n v="0.8"/>
    <n v="8.6999999999999993"/>
    <n v="4.75"/>
    <n v="0.03"/>
    <n v="0.04"/>
    <n v="3.5000000000000003E-2"/>
    <n v="1436.77104377104"/>
    <n v="321488.727272727"/>
    <n v="161462.74915824903"/>
    <n v="15"/>
    <n v="80"/>
    <n v="47.5"/>
    <n v="10"/>
    <n v="10"/>
    <n v="3.5000000000000003E-2"/>
    <n v="0"/>
    <n v="0"/>
    <x v="581"/>
    <x v="1"/>
  </r>
  <r>
    <n v="2846"/>
    <x v="252"/>
    <x v="1"/>
    <x v="15"/>
    <n v="19"/>
    <n v="30"/>
    <x v="5"/>
    <n v="5.3"/>
    <n v="14.4"/>
    <n v="9.85"/>
    <n v="7.1"/>
    <n v="8.1999999999999993"/>
    <n v="7.6499999999999995"/>
    <n v="78"/>
    <n v="443"/>
    <n v="260.5"/>
    <n v="0.4"/>
    <n v="7.3"/>
    <n v="3.85"/>
    <n v="0.03"/>
    <n v="0.04"/>
    <n v="3.5000000000000003E-2"/>
    <n v="1436.77104377104"/>
    <n v="321488.727272727"/>
    <n v="161462.74915824903"/>
    <n v="5"/>
    <n v="50"/>
    <n v="27.5"/>
    <n v="9.625"/>
    <n v="10"/>
    <n v="3.5000000000000003E-2"/>
    <n v="0"/>
    <n v="0"/>
    <x v="588"/>
    <x v="1"/>
  </r>
  <r>
    <n v="2847"/>
    <x v="253"/>
    <x v="1"/>
    <x v="15"/>
    <n v="20"/>
    <n v="30"/>
    <x v="7"/>
    <n v="6.3"/>
    <n v="7.6"/>
    <n v="6.9499999999999993"/>
    <n v="7.2"/>
    <n v="7.5"/>
    <n v="7.35"/>
    <n v="104"/>
    <n v="199"/>
    <n v="151.5"/>
    <n v="2.8"/>
    <n v="5.8"/>
    <n v="4.3"/>
    <n v="0.03"/>
    <n v="0.05"/>
    <n v="0.04"/>
    <n v="1436.77104377104"/>
    <n v="321488.727272727"/>
    <n v="161462.74915824903"/>
    <n v="10"/>
    <n v="45"/>
    <n v="27.5"/>
    <n v="10"/>
    <n v="10"/>
    <n v="0.04"/>
    <n v="0"/>
    <n v="0"/>
    <x v="579"/>
    <x v="1"/>
  </r>
  <r>
    <n v="2848"/>
    <x v="254"/>
    <x v="1"/>
    <x v="15"/>
    <n v="19"/>
    <n v="30"/>
    <x v="5"/>
    <n v="5.5"/>
    <n v="7.1"/>
    <n v="6.3"/>
    <n v="6.9"/>
    <n v="7.5"/>
    <n v="7.2"/>
    <n v="221"/>
    <n v="502"/>
    <n v="361.5"/>
    <n v="2.6"/>
    <n v="5.4"/>
    <n v="4"/>
    <n v="0.03"/>
    <n v="0.04"/>
    <n v="3.5000000000000003E-2"/>
    <n v="1436.77104377104"/>
    <n v="321488.727272727"/>
    <n v="161462.74915824903"/>
    <n v="20"/>
    <n v="115"/>
    <n v="67.5"/>
    <n v="10"/>
    <n v="10"/>
    <n v="3.5000000000000003E-2"/>
    <n v="0"/>
    <n v="0"/>
    <x v="581"/>
    <x v="1"/>
  </r>
  <r>
    <n v="2849"/>
    <x v="255"/>
    <x v="1"/>
    <x v="15"/>
    <n v="18"/>
    <n v="30.3"/>
    <x v="139"/>
    <n v="5.9"/>
    <n v="17.399999999999999"/>
    <n v="11.649999999999999"/>
    <n v="6.9"/>
    <n v="11"/>
    <n v="8.9499999999999993"/>
    <n v="253"/>
    <n v="1353"/>
    <n v="803"/>
    <n v="2.4"/>
    <n v="6.3"/>
    <n v="4.3499999999999996"/>
    <n v="0.03"/>
    <n v="0.04"/>
    <n v="3.5000000000000003E-2"/>
    <n v="1436.77104377104"/>
    <n v="321488.727272727"/>
    <n v="161462.74915824903"/>
    <n v="70"/>
    <n v="155"/>
    <n v="112.5"/>
    <n v="10"/>
    <n v="10"/>
    <n v="3.5000000000000003E-2"/>
    <n v="10"/>
    <n v="0"/>
    <x v="589"/>
    <x v="1"/>
  </r>
  <r>
    <n v="2850"/>
    <x v="256"/>
    <x v="1"/>
    <x v="15"/>
    <n v="19"/>
    <n v="30"/>
    <x v="5"/>
    <n v="4.0999999999999996"/>
    <n v="14.5"/>
    <n v="9.3000000000000007"/>
    <n v="6.5"/>
    <n v="9.1999999999999993"/>
    <n v="7.85"/>
    <n v="9"/>
    <n v="1389"/>
    <n v="699"/>
    <n v="0.4"/>
    <n v="8.1999999999999993"/>
    <n v="4.3"/>
    <n v="0.04"/>
    <n v="0.04"/>
    <n v="0.04"/>
    <n v="1436.77104377104"/>
    <n v="321488.727272727"/>
    <n v="161462.74915824903"/>
    <n v="70"/>
    <n v="200"/>
    <n v="135"/>
    <n v="10"/>
    <n v="10"/>
    <n v="0.04"/>
    <n v="0"/>
    <n v="0"/>
    <x v="579"/>
    <x v="1"/>
  </r>
  <r>
    <n v="2851"/>
    <x v="257"/>
    <x v="1"/>
    <x v="15"/>
    <n v="18"/>
    <n v="30"/>
    <x v="21"/>
    <n v="3"/>
    <n v="34"/>
    <n v="18.5"/>
    <n v="6.3"/>
    <n v="9.5"/>
    <n v="7.9"/>
    <n v="109"/>
    <n v="1389"/>
    <n v="749"/>
    <n v="0.3"/>
    <n v="19.600000000000001"/>
    <n v="9.9500000000000011"/>
    <n v="0.04"/>
    <n v="0.05"/>
    <n v="4.4999999999999998E-2"/>
    <n v="1436.77104377104"/>
    <n v="321488.727272727"/>
    <n v="161462.74915824903"/>
    <n v="75"/>
    <n v="200"/>
    <n v="137.5"/>
    <n v="10"/>
    <n v="10"/>
    <n v="4.4999999999999998E-2"/>
    <n v="0"/>
    <n v="0"/>
    <x v="590"/>
    <x v="1"/>
  </r>
  <r>
    <n v="1347"/>
    <x v="258"/>
    <x v="0"/>
    <x v="16"/>
    <n v="15"/>
    <n v="25"/>
    <x v="63"/>
    <n v="5"/>
    <n v="9.3000000000000007"/>
    <n v="7.15"/>
    <n v="7.3"/>
    <n v="9.5"/>
    <n v="8.4"/>
    <n v="80"/>
    <n v="140"/>
    <n v="110"/>
    <n v="3.6"/>
    <n v="7"/>
    <n v="5.3"/>
    <n v="0.4"/>
    <n v="1.8"/>
    <n v="1.1000000000000001"/>
    <n v="1400"/>
    <n v="2300"/>
    <n v="1850"/>
    <n v="3100"/>
    <n v="4900"/>
    <n v="4000"/>
    <n v="10"/>
    <n v="10"/>
    <n v="1.1000000000000001"/>
    <n v="0"/>
    <n v="0"/>
    <x v="365"/>
    <x v="1"/>
  </r>
  <r>
    <n v="1348"/>
    <x v="427"/>
    <x v="0"/>
    <x v="16"/>
    <n v="10"/>
    <n v="21"/>
    <x v="30"/>
    <n v="6.2"/>
    <n v="9"/>
    <n v="7.6"/>
    <n v="7.1"/>
    <n v="8"/>
    <n v="7.55"/>
    <n v="135"/>
    <n v="180"/>
    <n v="157.5"/>
    <n v="4"/>
    <n v="6"/>
    <n v="5"/>
    <n v="0.1"/>
    <n v="0.6"/>
    <n v="0.35"/>
    <n v="790"/>
    <n v="1700"/>
    <n v="1245"/>
    <n v="2700"/>
    <n v="3900"/>
    <n v="3300"/>
    <n v="10"/>
    <n v="10"/>
    <n v="0.35"/>
    <n v="0"/>
    <n v="0"/>
    <x v="591"/>
    <x v="1"/>
  </r>
  <r>
    <n v="1459"/>
    <x v="260"/>
    <x v="0"/>
    <x v="16"/>
    <n v="11"/>
    <n v="22"/>
    <x v="140"/>
    <n v="6.2"/>
    <n v="8.1999999999999993"/>
    <n v="7.1999999999999993"/>
    <n v="6.7"/>
    <n v="7.3"/>
    <n v="7"/>
    <n v="40"/>
    <n v="59"/>
    <n v="49.5"/>
    <n v="1.4"/>
    <n v="2.2000000000000002"/>
    <n v="1.8"/>
    <n v="0.3"/>
    <n v="0.8"/>
    <n v="0.55000000000000004"/>
    <n v="14"/>
    <n v="24"/>
    <n v="19"/>
    <n v="70"/>
    <n v="130"/>
    <n v="100"/>
    <n v="4.5"/>
    <n v="0.31666666666666671"/>
    <n v="0.55000000000000004"/>
    <n v="0"/>
    <n v="0"/>
    <x v="592"/>
    <x v="1"/>
  </r>
  <r>
    <n v="3346"/>
    <x v="428"/>
    <x v="0"/>
    <x v="16"/>
    <n v="15"/>
    <n v="24"/>
    <x v="59"/>
    <n v="3"/>
    <n v="7.7"/>
    <n v="5.35"/>
    <n v="6.8"/>
    <n v="8.3000000000000007"/>
    <n v="7.5500000000000007"/>
    <n v="85"/>
    <n v="155"/>
    <n v="120"/>
    <n v="4.5999999999999996"/>
    <n v="10"/>
    <n v="7.3"/>
    <n v="0.6"/>
    <n v="2"/>
    <n v="1.3"/>
    <n v="2000"/>
    <n v="2700"/>
    <n v="2350"/>
    <n v="3600"/>
    <n v="5800"/>
    <n v="4700"/>
    <n v="10"/>
    <n v="10"/>
    <n v="1.3"/>
    <n v="0"/>
    <n v="0"/>
    <x v="366"/>
    <x v="1"/>
  </r>
  <r>
    <n v="3347"/>
    <x v="429"/>
    <x v="0"/>
    <x v="16"/>
    <n v="14"/>
    <n v="24"/>
    <x v="83"/>
    <n v="4.5999999999999996"/>
    <n v="11.5"/>
    <n v="8.0500000000000007"/>
    <n v="7.2"/>
    <n v="9.8000000000000007"/>
    <n v="8.5"/>
    <n v="81"/>
    <n v="125"/>
    <n v="103"/>
    <n v="4"/>
    <n v="8.6"/>
    <n v="6.3"/>
    <n v="0.5"/>
    <n v="1.5"/>
    <n v="1"/>
    <n v="1100"/>
    <n v="2300"/>
    <n v="1700"/>
    <n v="2700"/>
    <n v="4300"/>
    <n v="3500"/>
    <n v="10"/>
    <n v="10"/>
    <n v="1"/>
    <n v="0"/>
    <n v="0"/>
    <x v="292"/>
    <x v="1"/>
  </r>
  <r>
    <n v="3348"/>
    <x v="430"/>
    <x v="0"/>
    <x v="16"/>
    <n v="15"/>
    <n v="26"/>
    <x v="61"/>
    <n v="3"/>
    <n v="6.2"/>
    <n v="4.5999999999999996"/>
    <n v="6.9"/>
    <n v="9.8000000000000007"/>
    <n v="8.3500000000000014"/>
    <n v="79"/>
    <n v="144"/>
    <n v="111.5"/>
    <n v="4.2"/>
    <n v="7.8"/>
    <n v="6"/>
    <n v="0.3"/>
    <n v="1"/>
    <n v="0.65"/>
    <n v="1300"/>
    <n v="2200"/>
    <n v="1750"/>
    <n v="2400"/>
    <n v="4400"/>
    <n v="3400"/>
    <n v="10"/>
    <n v="10"/>
    <n v="0.65"/>
    <n v="0"/>
    <n v="0"/>
    <x v="246"/>
    <x v="1"/>
  </r>
  <r>
    <n v="3349"/>
    <x v="264"/>
    <x v="0"/>
    <x v="16"/>
    <n v="15"/>
    <n v="30"/>
    <x v="84"/>
    <n v="6.3"/>
    <n v="7.5"/>
    <n v="6.9"/>
    <n v="6.8"/>
    <n v="7.4"/>
    <n v="7.1"/>
    <n v="58"/>
    <n v="85"/>
    <n v="71.5"/>
    <n v="1.4"/>
    <n v="2"/>
    <n v="1.7"/>
    <n v="0.3"/>
    <n v="0.4"/>
    <n v="0.35"/>
    <n v="24"/>
    <n v="36"/>
    <n v="30"/>
    <n v="84"/>
    <n v="210"/>
    <n v="147"/>
    <n v="4.25"/>
    <n v="0.5"/>
    <n v="0.35"/>
    <n v="0"/>
    <n v="0"/>
    <x v="593"/>
    <x v="1"/>
  </r>
  <r>
    <n v="2886"/>
    <x v="269"/>
    <x v="0"/>
    <x v="18"/>
    <n v="22"/>
    <n v="36"/>
    <x v="3"/>
    <n v="2.5"/>
    <n v="7.4"/>
    <n v="4.95"/>
    <n v="6.5"/>
    <n v="8.5"/>
    <n v="7.5"/>
    <n v="54"/>
    <n v="173"/>
    <n v="113.5"/>
    <n v="2.4"/>
    <n v="8.8000000000000007"/>
    <n v="5.6000000000000005"/>
    <n v="0.1"/>
    <n v="0.8"/>
    <n v="0.45"/>
    <n v="1436.77104377104"/>
    <n v="321488.727272727"/>
    <n v="161462.74915824903"/>
    <n v="12108.853896103899"/>
    <n v="1882110.4063492101"/>
    <n v="947109.63012265693"/>
    <n v="10"/>
    <n v="10"/>
    <n v="0.44999999999999996"/>
    <n v="0"/>
    <n v="0"/>
    <x v="77"/>
    <x v="1"/>
  </r>
  <r>
    <n v="2887"/>
    <x v="270"/>
    <x v="0"/>
    <x v="18"/>
    <n v="21.4"/>
    <n v="35.5"/>
    <x v="141"/>
    <n v="2.6"/>
    <n v="7.8"/>
    <n v="5.2"/>
    <n v="7"/>
    <n v="8.5"/>
    <n v="7.75"/>
    <n v="55"/>
    <n v="178"/>
    <n v="116.5"/>
    <n v="2"/>
    <n v="4.8"/>
    <n v="3.4"/>
    <n v="0.2"/>
    <n v="0.7"/>
    <n v="0.44999999999999996"/>
    <n v="1436.77104377104"/>
    <n v="321488.727272727"/>
    <n v="161462.74915824903"/>
    <n v="12108.853896103899"/>
    <n v="1882110.4063492101"/>
    <n v="947109.63012265693"/>
    <n v="8.5"/>
    <n v="10"/>
    <n v="0.44999999999999996"/>
    <n v="0"/>
    <n v="0"/>
    <x v="594"/>
    <x v="1"/>
  </r>
  <r>
    <n v="2437"/>
    <x v="271"/>
    <x v="0"/>
    <x v="19"/>
    <n v="24"/>
    <n v="32"/>
    <x v="4"/>
    <n v="5.0999999999999996"/>
    <n v="8.1"/>
    <n v="6.6"/>
    <n v="7.4"/>
    <n v="8.3000000000000007"/>
    <n v="7.8500000000000005"/>
    <n v="1950"/>
    <n v="55320"/>
    <n v="28635"/>
    <n v="1"/>
    <n v="2.7"/>
    <n v="1.85"/>
    <n v="0"/>
    <n v="2.1"/>
    <n v="1.05"/>
    <n v="2"/>
    <n v="9200"/>
    <n v="4601"/>
    <n v="2"/>
    <n v="9200"/>
    <n v="4601"/>
    <n v="4.625"/>
    <n v="10"/>
    <n v="1.05"/>
    <n v="0"/>
    <n v="0"/>
    <x v="595"/>
    <x v="1"/>
  </r>
  <r>
    <n v="2438"/>
    <x v="272"/>
    <x v="0"/>
    <x v="19"/>
    <n v="23"/>
    <n v="32"/>
    <x v="0"/>
    <n v="5.4"/>
    <n v="10"/>
    <n v="7.7"/>
    <n v="6.8"/>
    <n v="8.3000000000000007"/>
    <n v="7.5500000000000007"/>
    <n v="106"/>
    <n v="247"/>
    <n v="176.5"/>
    <n v="1"/>
    <n v="3.9"/>
    <n v="2.4500000000000002"/>
    <n v="0"/>
    <n v="1.5"/>
    <n v="0.75"/>
    <n v="20"/>
    <n v="3500"/>
    <n v="1760"/>
    <n v="230"/>
    <n v="9200"/>
    <n v="4715"/>
    <n v="6.125"/>
    <n v="10"/>
    <n v="0.75"/>
    <n v="0"/>
    <n v="0"/>
    <x v="596"/>
    <x v="1"/>
  </r>
  <r>
    <n v="3953"/>
    <x v="273"/>
    <x v="0"/>
    <x v="19"/>
    <n v="11"/>
    <n v="26"/>
    <x v="25"/>
    <n v="6.2"/>
    <n v="11"/>
    <n v="8.6"/>
    <n v="7.9"/>
    <n v="9.1"/>
    <n v="8.5"/>
    <n v="12580"/>
    <n v="31890"/>
    <n v="22235"/>
    <n v="0.3"/>
    <n v="2"/>
    <n v="1.1499999999999999"/>
    <n v="0"/>
    <n v="1.9"/>
    <n v="0.95"/>
    <n v="2"/>
    <n v="2200"/>
    <n v="1101"/>
    <n v="0"/>
    <n v="3500"/>
    <n v="1750"/>
    <n v="2.875"/>
    <n v="10"/>
    <n v="0.95"/>
    <n v="0"/>
    <n v="0"/>
    <x v="597"/>
    <x v="1"/>
  </r>
  <r>
    <n v="3954"/>
    <x v="274"/>
    <x v="0"/>
    <x v="19"/>
    <n v="12"/>
    <n v="25"/>
    <x v="25"/>
    <n v="4.5"/>
    <n v="12.5"/>
    <n v="8.5"/>
    <n v="7.3"/>
    <n v="8.5"/>
    <n v="7.9"/>
    <n v="323"/>
    <n v="934"/>
    <n v="628.5"/>
    <n v="4.4000000000000004"/>
    <n v="16.899999999999999"/>
    <n v="10.649999999999999"/>
    <n v="0"/>
    <n v="5.0999999999999996"/>
    <n v="2.5499999999999998"/>
    <n v="20"/>
    <n v="3300"/>
    <n v="1660"/>
    <n v="40"/>
    <n v="11000"/>
    <n v="5520"/>
    <n v="10"/>
    <n v="10"/>
    <n v="2.5499999999999998"/>
    <n v="0"/>
    <n v="0"/>
    <x v="489"/>
    <x v="1"/>
  </r>
  <r>
    <n v="3955"/>
    <x v="275"/>
    <x v="0"/>
    <x v="19"/>
    <n v="23"/>
    <n v="32"/>
    <x v="0"/>
    <n v="6.3"/>
    <n v="9.4"/>
    <n v="7.85"/>
    <n v="6.6"/>
    <n v="8.1"/>
    <n v="7.35"/>
    <n v="104"/>
    <n v="240"/>
    <n v="172"/>
    <n v="0.6"/>
    <n v="4.3"/>
    <n v="2.4499999999999997"/>
    <n v="0.1"/>
    <n v="4.2"/>
    <n v="2.15"/>
    <n v="20"/>
    <n v="2400"/>
    <n v="1210"/>
    <n v="78"/>
    <n v="2800"/>
    <n v="1439"/>
    <n v="6.1249999999999991"/>
    <n v="10"/>
    <n v="2.15"/>
    <n v="0"/>
    <n v="0"/>
    <x v="598"/>
    <x v="1"/>
  </r>
  <r>
    <n v="3956"/>
    <x v="276"/>
    <x v="0"/>
    <x v="19"/>
    <n v="22"/>
    <n v="32"/>
    <x v="43"/>
    <n v="3.4"/>
    <n v="9.4"/>
    <n v="6.4"/>
    <n v="6.7"/>
    <n v="8.3000000000000007"/>
    <n v="7.5"/>
    <n v="106"/>
    <n v="199"/>
    <n v="152.5"/>
    <n v="0.5"/>
    <n v="4.4000000000000004"/>
    <n v="2.4500000000000002"/>
    <n v="0.1"/>
    <n v="1.6"/>
    <n v="0.85000000000000009"/>
    <n v="20"/>
    <n v="2400"/>
    <n v="1210"/>
    <n v="78"/>
    <n v="5400"/>
    <n v="2739"/>
    <n v="6.125"/>
    <n v="10"/>
    <n v="0.85000000000000009"/>
    <n v="0"/>
    <n v="0"/>
    <x v="599"/>
    <x v="1"/>
  </r>
  <r>
    <n v="3957"/>
    <x v="277"/>
    <x v="0"/>
    <x v="19"/>
    <n v="23"/>
    <n v="32"/>
    <x v="0"/>
    <n v="4.8"/>
    <n v="11"/>
    <n v="7.9"/>
    <n v="6.9"/>
    <n v="8.1999999999999993"/>
    <n v="7.55"/>
    <n v="105"/>
    <n v="206"/>
    <n v="155.5"/>
    <n v="0.8"/>
    <n v="4.8"/>
    <n v="2.8"/>
    <n v="0.1"/>
    <n v="2.4"/>
    <n v="1.25"/>
    <n v="20"/>
    <n v="3500"/>
    <n v="1760"/>
    <n v="93"/>
    <n v="9200"/>
    <n v="4646.5"/>
    <n v="7"/>
    <n v="10"/>
    <n v="1.25"/>
    <n v="0"/>
    <n v="0"/>
    <x v="600"/>
    <x v="1"/>
  </r>
  <r>
    <n v="2431"/>
    <x v="278"/>
    <x v="1"/>
    <x v="19"/>
    <n v="19"/>
    <n v="31"/>
    <x v="7"/>
    <n v="3.5"/>
    <n v="7.7"/>
    <n v="5.6"/>
    <n v="7.1"/>
    <n v="8.4"/>
    <n v="7.75"/>
    <n v="387"/>
    <n v="477"/>
    <n v="432"/>
    <n v="1"/>
    <n v="4.9000000000000004"/>
    <n v="2.95"/>
    <n v="0.3"/>
    <n v="3.8"/>
    <n v="2.0499999999999998"/>
    <n v="130"/>
    <n v="160000"/>
    <n v="80065"/>
    <n v="260"/>
    <n v="160000"/>
    <n v="80130"/>
    <n v="7.375"/>
    <n v="10"/>
    <n v="2.0499999999999998"/>
    <n v="0"/>
    <n v="0"/>
    <x v="601"/>
    <x v="1"/>
  </r>
  <r>
    <n v="2432"/>
    <x v="431"/>
    <x v="1"/>
    <x v="19"/>
    <n v="22"/>
    <n v="30"/>
    <x v="1"/>
    <n v="5"/>
    <n v="13.4"/>
    <n v="9.1999999999999993"/>
    <n v="8"/>
    <n v="9.1"/>
    <n v="8.5500000000000007"/>
    <n v="642"/>
    <n v="1007"/>
    <n v="824.5"/>
    <n v="3.8"/>
    <n v="9.5"/>
    <n v="6.65"/>
    <n v="0.1"/>
    <n v="3.8"/>
    <n v="1.95"/>
    <n v="2"/>
    <n v="16000"/>
    <n v="8001"/>
    <n v="2"/>
    <n v="16000"/>
    <n v="8001"/>
    <n v="10"/>
    <n v="10"/>
    <n v="1.9500000000000002"/>
    <n v="10"/>
    <n v="0"/>
    <x v="602"/>
    <x v="1"/>
  </r>
  <r>
    <n v="2433"/>
    <x v="432"/>
    <x v="1"/>
    <x v="19"/>
    <n v="22"/>
    <n v="30"/>
    <x v="1"/>
    <n v="4.7"/>
    <n v="18.3"/>
    <n v="11.5"/>
    <n v="7.3"/>
    <n v="9"/>
    <n v="8.15"/>
    <n v="608"/>
    <n v="1517"/>
    <n v="1062.5"/>
    <n v="3.6"/>
    <n v="8.1"/>
    <n v="5.85"/>
    <n v="3.2"/>
    <n v="15.6"/>
    <n v="9.4"/>
    <n v="2"/>
    <n v="16000"/>
    <n v="8001"/>
    <n v="2"/>
    <n v="16000"/>
    <n v="8001"/>
    <n v="10"/>
    <n v="10"/>
    <n v="9.4"/>
    <n v="0"/>
    <n v="0"/>
    <x v="603"/>
    <x v="1"/>
  </r>
  <r>
    <n v="2434"/>
    <x v="279"/>
    <x v="1"/>
    <x v="19"/>
    <n v="20"/>
    <n v="31"/>
    <x v="8"/>
    <n v="3.3"/>
    <n v="9.8000000000000007"/>
    <n v="6.5500000000000007"/>
    <n v="7.6"/>
    <n v="8.8000000000000007"/>
    <n v="8.1999999999999993"/>
    <n v="332"/>
    <n v="701"/>
    <n v="516.5"/>
    <n v="3.2"/>
    <n v="7"/>
    <n v="5.0999999999999996"/>
    <n v="0.1"/>
    <n v="2.2999999999999998"/>
    <n v="1.2"/>
    <n v="78"/>
    <n v="16000"/>
    <n v="8039"/>
    <n v="270"/>
    <n v="54000"/>
    <n v="27135"/>
    <n v="10"/>
    <n v="10"/>
    <n v="1.2"/>
    <n v="0"/>
    <n v="0"/>
    <x v="5"/>
    <x v="1"/>
  </r>
  <r>
    <n v="2435"/>
    <x v="280"/>
    <x v="1"/>
    <x v="19"/>
    <n v="20"/>
    <n v="30"/>
    <x v="7"/>
    <n v="1.6"/>
    <n v="12.9"/>
    <n v="7.25"/>
    <n v="6.6"/>
    <n v="9"/>
    <n v="7.8"/>
    <n v="528"/>
    <n v="1266"/>
    <n v="897"/>
    <n v="4.0999999999999996"/>
    <n v="16.399999999999999"/>
    <n v="10.25"/>
    <n v="0.6"/>
    <n v="7.8"/>
    <n v="4.2"/>
    <n v="330"/>
    <n v="16000"/>
    <n v="8165"/>
    <n v="790"/>
    <n v="16000"/>
    <n v="8395"/>
    <n v="10"/>
    <n v="10"/>
    <n v="4.2"/>
    <n v="0"/>
    <n v="0"/>
    <x v="604"/>
    <x v="1"/>
  </r>
  <r>
    <n v="2436"/>
    <x v="281"/>
    <x v="1"/>
    <x v="19"/>
    <n v="24"/>
    <n v="32"/>
    <x v="4"/>
    <n v="4.8"/>
    <n v="14.8"/>
    <n v="9.8000000000000007"/>
    <n v="6.6"/>
    <n v="8.9"/>
    <n v="7.75"/>
    <n v="249"/>
    <n v="683"/>
    <n v="466"/>
    <n v="3.1"/>
    <n v="17.8"/>
    <n v="10.450000000000001"/>
    <n v="0.1"/>
    <n v="1.9"/>
    <n v="1"/>
    <n v="20"/>
    <n v="16000"/>
    <n v="8010"/>
    <n v="130"/>
    <n v="16000"/>
    <n v="8065"/>
    <n v="10"/>
    <n v="10"/>
    <n v="1"/>
    <n v="0"/>
    <n v="0"/>
    <x v="292"/>
    <x v="1"/>
  </r>
  <r>
    <n v="3962"/>
    <x v="282"/>
    <x v="1"/>
    <x v="19"/>
    <n v="16"/>
    <n v="32"/>
    <x v="21"/>
    <n v="6.5"/>
    <n v="7.6"/>
    <n v="7.05"/>
    <n v="6.8"/>
    <n v="8.5"/>
    <n v="7.65"/>
    <n v="93"/>
    <n v="639"/>
    <n v="366"/>
    <n v="0.7"/>
    <n v="2.8"/>
    <n v="1.75"/>
    <n v="0.1"/>
    <n v="2.5"/>
    <n v="1.3"/>
    <n v="20"/>
    <n v="2500"/>
    <n v="1260"/>
    <n v="45"/>
    <n v="4300"/>
    <n v="2172.5"/>
    <n v="4.375"/>
    <n v="10"/>
    <n v="1.3"/>
    <n v="0"/>
    <n v="0"/>
    <x v="605"/>
    <x v="1"/>
  </r>
  <r>
    <n v="3963"/>
    <x v="283"/>
    <x v="1"/>
    <x v="19"/>
    <n v="21"/>
    <n v="34"/>
    <x v="0"/>
    <n v="2.2999999999999998"/>
    <n v="16.2"/>
    <n v="9.25"/>
    <n v="7.4"/>
    <n v="8.8000000000000007"/>
    <n v="8.1000000000000014"/>
    <n v="595"/>
    <n v="1020"/>
    <n v="807.5"/>
    <n v="2.5"/>
    <n v="18.100000000000001"/>
    <n v="10.3"/>
    <n v="0.5"/>
    <n v="6.5"/>
    <n v="3.5"/>
    <n v="20"/>
    <n v="16000"/>
    <n v="8010"/>
    <n v="170"/>
    <n v="16000"/>
    <n v="8085"/>
    <n v="10"/>
    <n v="10"/>
    <n v="3.5"/>
    <n v="0"/>
    <n v="0"/>
    <x v="606"/>
    <x v="1"/>
  </r>
  <r>
    <n v="1396"/>
    <x v="284"/>
    <x v="0"/>
    <x v="20"/>
    <n v="29"/>
    <n v="35"/>
    <x v="20"/>
    <n v="8"/>
    <n v="66"/>
    <n v="37"/>
    <n v="8.3000000000000007"/>
    <n v="9.1"/>
    <n v="8.6999999999999993"/>
    <n v="293"/>
    <n v="575"/>
    <n v="434"/>
    <n v="0"/>
    <n v="3"/>
    <n v="1.5"/>
    <n v="0"/>
    <n v="0.1"/>
    <n v="0.05"/>
    <n v="22"/>
    <n v="22"/>
    <n v="22"/>
    <n v="50"/>
    <n v="350"/>
    <n v="200"/>
    <n v="3.75"/>
    <n v="0.3666666666666667"/>
    <n v="0.05"/>
    <n v="10"/>
    <n v="0"/>
    <x v="607"/>
    <x v="1"/>
  </r>
  <r>
    <n v="1686"/>
    <x v="285"/>
    <x v="0"/>
    <x v="20"/>
    <n v="29"/>
    <n v="34"/>
    <x v="44"/>
    <n v="5.5"/>
    <n v="8.9"/>
    <n v="7.2"/>
    <n v="6.6"/>
    <n v="8.5"/>
    <n v="7.55"/>
    <n v="335"/>
    <n v="748"/>
    <n v="541.5"/>
    <n v="0"/>
    <n v="3"/>
    <n v="1.5"/>
    <n v="0"/>
    <n v="1.7"/>
    <n v="0.85"/>
    <n v="27"/>
    <n v="80"/>
    <n v="53.5"/>
    <n v="130"/>
    <n v="220"/>
    <n v="175"/>
    <n v="3.75"/>
    <n v="0.89166666666666672"/>
    <n v="0.84999999999999987"/>
    <n v="0"/>
    <n v="0"/>
    <x v="608"/>
    <x v="1"/>
  </r>
  <r>
    <n v="1297"/>
    <x v="286"/>
    <x v="0"/>
    <x v="21"/>
    <n v="12"/>
    <n v="32"/>
    <x v="72"/>
    <n v="6.3"/>
    <n v="7.6"/>
    <n v="6.9499999999999993"/>
    <n v="7"/>
    <n v="7.8"/>
    <n v="7.4"/>
    <n v="183"/>
    <n v="368"/>
    <n v="275.5"/>
    <n v="1.6"/>
    <n v="3"/>
    <n v="2.2999999999999998"/>
    <n v="0.8"/>
    <n v="1.5"/>
    <n v="1.1499999999999999"/>
    <n v="230"/>
    <n v="2200"/>
    <n v="1215"/>
    <n v="490"/>
    <n v="4700"/>
    <n v="2595"/>
    <n v="5.75"/>
    <n v="10"/>
    <n v="1.1499999999999999"/>
    <n v="0"/>
    <n v="0"/>
    <x v="609"/>
    <x v="1"/>
  </r>
  <r>
    <n v="1382"/>
    <x v="433"/>
    <x v="0"/>
    <x v="21"/>
    <n v="12"/>
    <n v="34"/>
    <x v="13"/>
    <n v="6.3"/>
    <n v="7.8"/>
    <n v="7.05"/>
    <n v="7"/>
    <n v="7.9"/>
    <n v="7.45"/>
    <n v="234"/>
    <n v="334"/>
    <n v="284"/>
    <n v="1.6"/>
    <n v="3"/>
    <n v="2.2999999999999998"/>
    <n v="0.7"/>
    <n v="1.4"/>
    <n v="1.0499999999999998"/>
    <n v="230"/>
    <n v="2100"/>
    <n v="1165"/>
    <n v="490"/>
    <n v="4300"/>
    <n v="2395"/>
    <n v="5.75"/>
    <n v="10"/>
    <n v="1.0499999999999998"/>
    <n v="0"/>
    <n v="0"/>
    <x v="610"/>
    <x v="1"/>
  </r>
  <r>
    <n v="2912"/>
    <x v="288"/>
    <x v="0"/>
    <x v="21"/>
    <n v="11"/>
    <n v="29"/>
    <x v="63"/>
    <n v="7.8"/>
    <n v="8.3000000000000007"/>
    <n v="8.0500000000000007"/>
    <n v="7.2"/>
    <n v="7.9"/>
    <n v="7.5500000000000007"/>
    <n v="148"/>
    <n v="222"/>
    <n v="185"/>
    <n v="0"/>
    <n v="0"/>
    <n v="0"/>
    <n v="0"/>
    <n v="0.7"/>
    <n v="0.35"/>
    <n v="33"/>
    <n v="79"/>
    <n v="56"/>
    <n v="70"/>
    <n v="140"/>
    <n v="105"/>
    <n v="0"/>
    <n v="0.93333333333333335"/>
    <n v="0.35"/>
    <n v="0"/>
    <n v="0"/>
    <x v="611"/>
    <x v="1"/>
  </r>
  <r>
    <n v="1285"/>
    <x v="434"/>
    <x v="0"/>
    <x v="22"/>
    <n v="16"/>
    <n v="32"/>
    <x v="21"/>
    <n v="6"/>
    <n v="7.2"/>
    <n v="6.6"/>
    <n v="7.9"/>
    <n v="8.9"/>
    <n v="8.4"/>
    <n v="530"/>
    <n v="700"/>
    <n v="615"/>
    <n v="0.6"/>
    <n v="2.2999999999999998"/>
    <n v="1.45"/>
    <n v="1.7"/>
    <n v="3.1"/>
    <n v="2.4"/>
    <n v="9"/>
    <n v="372"/>
    <n v="190.5"/>
    <n v="28"/>
    <n v="150"/>
    <n v="89"/>
    <n v="3.625"/>
    <n v="3.1749999999999998"/>
    <n v="2.4"/>
    <n v="0"/>
    <n v="0"/>
    <x v="612"/>
    <x v="1"/>
  </r>
  <r>
    <n v="1286"/>
    <x v="290"/>
    <x v="0"/>
    <x v="22"/>
    <n v="16"/>
    <n v="30"/>
    <x v="13"/>
    <n v="5.4"/>
    <n v="6.1"/>
    <n v="5.75"/>
    <n v="7.9"/>
    <n v="8.8000000000000007"/>
    <n v="8.3500000000000014"/>
    <n v="1060"/>
    <n v="1480"/>
    <n v="1270"/>
    <n v="1.7"/>
    <n v="4"/>
    <n v="2.85"/>
    <n v="0"/>
    <n v="2.7"/>
    <n v="1.35"/>
    <n v="14"/>
    <n v="28"/>
    <n v="21"/>
    <n v="28"/>
    <n v="150"/>
    <n v="89"/>
    <n v="7.125"/>
    <n v="0.35000000000000003"/>
    <n v="1.35"/>
    <n v="0"/>
    <n v="0"/>
    <x v="613"/>
    <x v="1"/>
  </r>
  <r>
    <n v="1414"/>
    <x v="291"/>
    <x v="0"/>
    <x v="22"/>
    <n v="18"/>
    <n v="29"/>
    <x v="2"/>
    <n v="2.2999999999999998"/>
    <n v="5.7"/>
    <n v="4"/>
    <n v="6.7"/>
    <n v="7.9"/>
    <n v="7.3000000000000007"/>
    <n v="330"/>
    <n v="750"/>
    <n v="540"/>
    <n v="1.5"/>
    <n v="9.6"/>
    <n v="5.55"/>
    <n v="1.1000000000000001"/>
    <n v="3.1"/>
    <n v="2.1"/>
    <n v="7"/>
    <n v="20"/>
    <n v="13.5"/>
    <n v="14"/>
    <n v="120"/>
    <n v="67"/>
    <n v="10"/>
    <n v="0.22499999999999998"/>
    <n v="2.1"/>
    <n v="0"/>
    <n v="0"/>
    <x v="614"/>
    <x v="1"/>
  </r>
  <r>
    <n v="1481"/>
    <x v="435"/>
    <x v="0"/>
    <x v="22"/>
    <n v="16"/>
    <n v="31"/>
    <x v="2"/>
    <n v="6.2"/>
    <n v="7.2"/>
    <n v="6.7"/>
    <n v="7.9"/>
    <n v="8.6999999999999993"/>
    <n v="8.3000000000000007"/>
    <n v="610"/>
    <n v="780"/>
    <n v="695"/>
    <n v="0.9"/>
    <n v="3.3"/>
    <n v="2.1"/>
    <n v="1.7"/>
    <n v="3.1"/>
    <n v="2.4"/>
    <n v="11"/>
    <n v="20"/>
    <n v="15.5"/>
    <n v="75"/>
    <n v="150"/>
    <n v="112.5"/>
    <n v="5.25"/>
    <n v="0.2583333333333333"/>
    <n v="2.4"/>
    <n v="0"/>
    <n v="0"/>
    <x v="615"/>
    <x v="1"/>
  </r>
  <r>
    <n v="1714"/>
    <x v="293"/>
    <x v="0"/>
    <x v="22"/>
    <n v="21.2"/>
    <n v="34"/>
    <x v="119"/>
    <n v="5.3"/>
    <n v="9.1999999999999993"/>
    <n v="7.25"/>
    <n v="7.4"/>
    <n v="9"/>
    <n v="8.1999999999999993"/>
    <n v="250"/>
    <n v="360"/>
    <n v="305"/>
    <n v="0.6"/>
    <n v="2.7"/>
    <n v="1.6500000000000001"/>
    <n v="1.3"/>
    <n v="4.5"/>
    <n v="2.9"/>
    <n v="4"/>
    <n v="11"/>
    <n v="7.5"/>
    <n v="7"/>
    <n v="28"/>
    <n v="17.5"/>
    <n v="4.125"/>
    <n v="0.125"/>
    <n v="2.9"/>
    <n v="0"/>
    <n v="0"/>
    <x v="616"/>
    <x v="1"/>
  </r>
  <r>
    <n v="1716"/>
    <x v="294"/>
    <x v="0"/>
    <x v="22"/>
    <n v="10"/>
    <n v="27.5"/>
    <x v="142"/>
    <n v="4.5999999999999996"/>
    <n v="6.5"/>
    <n v="5.55"/>
    <n v="7.3"/>
    <n v="8.1"/>
    <n v="7.6999999999999993"/>
    <n v="240"/>
    <n v="300"/>
    <n v="270"/>
    <n v="0.2"/>
    <n v="2.8"/>
    <n v="1.5"/>
    <n v="1.8"/>
    <n v="3.1"/>
    <n v="2.4500000000000002"/>
    <n v="4"/>
    <n v="14"/>
    <n v="9"/>
    <n v="7"/>
    <n v="28"/>
    <n v="17.5"/>
    <n v="3.75"/>
    <n v="0.15"/>
    <n v="2.4500000000000002"/>
    <n v="0"/>
    <n v="0"/>
    <x v="617"/>
    <x v="1"/>
  </r>
  <r>
    <n v="2935"/>
    <x v="295"/>
    <x v="0"/>
    <x v="22"/>
    <n v="18"/>
    <n v="31"/>
    <x v="5"/>
    <n v="2.7"/>
    <n v="5.4"/>
    <n v="4.0500000000000007"/>
    <n v="7.4"/>
    <n v="8.3000000000000007"/>
    <n v="7.8500000000000005"/>
    <n v="410"/>
    <n v="790"/>
    <n v="600"/>
    <n v="0.9"/>
    <n v="3.7"/>
    <n v="2.3000000000000003"/>
    <n v="1.3"/>
    <n v="3.2"/>
    <n v="2.25"/>
    <n v="7"/>
    <n v="64"/>
    <n v="35.5"/>
    <n v="20"/>
    <n v="150"/>
    <n v="85"/>
    <n v="5.7500000000000009"/>
    <n v="0.59166666666666667"/>
    <n v="2.25"/>
    <n v="0"/>
    <n v="0"/>
    <x v="618"/>
    <x v="1"/>
  </r>
  <r>
    <n v="2937"/>
    <x v="297"/>
    <x v="0"/>
    <x v="22"/>
    <n v="17"/>
    <n v="33"/>
    <x v="7"/>
    <n v="5.4"/>
    <n v="7.3"/>
    <n v="6.35"/>
    <n v="7.3"/>
    <n v="8.3000000000000007"/>
    <n v="7.8000000000000007"/>
    <n v="210"/>
    <n v="330"/>
    <n v="270"/>
    <n v="1.1000000000000001"/>
    <n v="3.1"/>
    <n v="2.1"/>
    <n v="1.8"/>
    <n v="3.1"/>
    <n v="2.4500000000000002"/>
    <n v="4"/>
    <n v="14"/>
    <n v="9"/>
    <n v="7"/>
    <n v="28"/>
    <n v="17.5"/>
    <n v="5.25"/>
    <n v="0.15"/>
    <n v="2.4500000000000002"/>
    <n v="0"/>
    <n v="0"/>
    <x v="619"/>
    <x v="1"/>
  </r>
  <r>
    <n v="2938"/>
    <x v="436"/>
    <x v="0"/>
    <x v="22"/>
    <n v="19"/>
    <n v="28"/>
    <x v="2"/>
    <n v="3.2"/>
    <n v="5.7"/>
    <n v="4.45"/>
    <n v="7.9"/>
    <n v="8.4"/>
    <n v="8.15"/>
    <n v="510"/>
    <n v="710"/>
    <n v="610"/>
    <n v="0.6"/>
    <n v="3.3"/>
    <n v="1.95"/>
    <n v="2.1"/>
    <n v="3.1"/>
    <n v="2.6"/>
    <n v="7"/>
    <n v="20"/>
    <n v="13.5"/>
    <n v="28"/>
    <n v="93"/>
    <n v="60.5"/>
    <n v="4.875"/>
    <n v="0.22499999999999998"/>
    <n v="2.6"/>
    <n v="0"/>
    <n v="0"/>
    <x v="620"/>
    <x v="1"/>
  </r>
  <r>
    <n v="2939"/>
    <x v="437"/>
    <x v="0"/>
    <x v="22"/>
    <n v="18.5"/>
    <n v="27.5"/>
    <x v="13"/>
    <n v="3.3"/>
    <n v="5.7"/>
    <n v="4.5"/>
    <n v="7.9"/>
    <n v="8.4"/>
    <n v="8.15"/>
    <n v="480"/>
    <n v="720"/>
    <n v="600"/>
    <n v="0.7"/>
    <n v="3.2"/>
    <n v="1.9500000000000002"/>
    <n v="1.8"/>
    <n v="3.1"/>
    <n v="2.4500000000000002"/>
    <n v="7"/>
    <n v="14"/>
    <n v="10.5"/>
    <n v="28"/>
    <n v="75"/>
    <n v="51.5"/>
    <n v="4.875"/>
    <n v="0.17500000000000002"/>
    <n v="2.4500000000000002"/>
    <n v="0"/>
    <n v="0"/>
    <x v="621"/>
    <x v="1"/>
  </r>
  <r>
    <n v="2940"/>
    <x v="438"/>
    <x v="0"/>
    <x v="22"/>
    <n v="12"/>
    <n v="28"/>
    <x v="63"/>
    <n v="4.2"/>
    <n v="5.4"/>
    <n v="4.8000000000000007"/>
    <n v="7.4"/>
    <n v="8.1"/>
    <n v="7.75"/>
    <n v="520"/>
    <n v="960"/>
    <n v="740"/>
    <n v="0.9"/>
    <n v="4.4000000000000004"/>
    <n v="2.6500000000000004"/>
    <n v="1.8"/>
    <n v="2.7"/>
    <n v="2.25"/>
    <n v="7"/>
    <n v="21"/>
    <n v="14"/>
    <n v="28"/>
    <n v="93"/>
    <n v="60.5"/>
    <n v="6.6250000000000009"/>
    <n v="0.23333333333333334"/>
    <n v="2.25"/>
    <n v="0"/>
    <n v="0"/>
    <x v="622"/>
    <x v="1"/>
  </r>
  <r>
    <n v="2943"/>
    <x v="439"/>
    <x v="0"/>
    <x v="22"/>
    <n v="18"/>
    <n v="29"/>
    <x v="2"/>
    <n v="3.2"/>
    <n v="5.7"/>
    <n v="4.45"/>
    <n v="6.8"/>
    <n v="8.3000000000000007"/>
    <n v="7.5500000000000007"/>
    <n v="630"/>
    <n v="1110"/>
    <n v="870"/>
    <n v="1.1000000000000001"/>
    <n v="3.7"/>
    <n v="2.4000000000000004"/>
    <n v="2.2999999999999998"/>
    <n v="3.1"/>
    <n v="2.7"/>
    <n v="14"/>
    <n v="28"/>
    <n v="21"/>
    <n v="75"/>
    <n v="150"/>
    <n v="112.5"/>
    <n v="6.0000000000000009"/>
    <n v="0.35000000000000003"/>
    <n v="2.7"/>
    <n v="0"/>
    <n v="0"/>
    <x v="623"/>
    <x v="1"/>
  </r>
  <r>
    <n v="2944"/>
    <x v="304"/>
    <x v="0"/>
    <x v="22"/>
    <n v="18"/>
    <n v="32"/>
    <x v="7"/>
    <n v="1.8"/>
    <n v="7.2"/>
    <n v="4.5"/>
    <n v="7.2"/>
    <n v="9"/>
    <n v="8.1"/>
    <n v="440"/>
    <n v="5300"/>
    <n v="2870"/>
    <n v="3.2"/>
    <n v="28"/>
    <n v="15.6"/>
    <n v="0"/>
    <n v="3.1"/>
    <n v="1.55"/>
    <n v="21"/>
    <n v="75"/>
    <n v="48"/>
    <n v="150"/>
    <n v="210"/>
    <n v="180"/>
    <n v="10"/>
    <n v="0.8"/>
    <n v="1.55"/>
    <n v="0"/>
    <n v="0"/>
    <x v="624"/>
    <x v="1"/>
  </r>
  <r>
    <n v="4179"/>
    <x v="440"/>
    <x v="1"/>
    <x v="22"/>
    <n v="16"/>
    <n v="30"/>
    <x v="13"/>
    <n v="6.2"/>
    <n v="7.2"/>
    <n v="6.7"/>
    <n v="7.8"/>
    <n v="8.1999999999999993"/>
    <n v="8"/>
    <n v="340"/>
    <n v="500"/>
    <n v="420"/>
    <n v="0.8"/>
    <n v="2.1"/>
    <n v="1.4500000000000002"/>
    <n v="2.5"/>
    <n v="3.1"/>
    <n v="2.8"/>
    <n v="4"/>
    <n v="14"/>
    <n v="9"/>
    <n v="11"/>
    <n v="28"/>
    <n v="19.5"/>
    <n v="3.6250000000000004"/>
    <n v="0.15"/>
    <n v="2.8"/>
    <n v="0"/>
    <n v="0"/>
    <x v="625"/>
    <x v="1"/>
  </r>
  <r>
    <n v="1420"/>
    <x v="305"/>
    <x v="0"/>
    <x v="23"/>
    <n v="17"/>
    <n v="25"/>
    <x v="26"/>
    <n v="6.5"/>
    <n v="7.4"/>
    <n v="6.95"/>
    <n v="6.4"/>
    <n v="7.3"/>
    <n v="6.85"/>
    <n v="102"/>
    <n v="163"/>
    <n v="132.5"/>
    <n v="2.1"/>
    <n v="6.1"/>
    <n v="4.0999999999999996"/>
    <n v="0.3"/>
    <n v="2.4"/>
    <n v="1.3499999999999999"/>
    <n v="33"/>
    <n v="79"/>
    <n v="56"/>
    <n v="48"/>
    <n v="84"/>
    <n v="66"/>
    <n v="10"/>
    <n v="0.93333333333333335"/>
    <n v="1.3499999999999999"/>
    <n v="0"/>
    <n v="0"/>
    <x v="626"/>
    <x v="1"/>
  </r>
  <r>
    <n v="1421"/>
    <x v="306"/>
    <x v="0"/>
    <x v="23"/>
    <n v="16"/>
    <n v="18"/>
    <x v="23"/>
    <n v="2"/>
    <n v="6.6"/>
    <n v="4.3"/>
    <n v="6.5"/>
    <n v="7.4"/>
    <n v="6.95"/>
    <n v="6"/>
    <n v="630"/>
    <n v="318"/>
    <n v="1.6"/>
    <n v="13.2"/>
    <n v="7.3999999999999995"/>
    <n v="0.5"/>
    <n v="3.4"/>
    <n v="1.95"/>
    <n v="110"/>
    <n v="2200"/>
    <n v="1155"/>
    <n v="390"/>
    <n v="4700"/>
    <n v="2545"/>
    <n v="10"/>
    <n v="10"/>
    <n v="1.9500000000000002"/>
    <n v="0"/>
    <n v="0"/>
    <x v="28"/>
    <x v="1"/>
  </r>
  <r>
    <n v="1452"/>
    <x v="307"/>
    <x v="0"/>
    <x v="23"/>
    <n v="25"/>
    <n v="28"/>
    <x v="6"/>
    <n v="6.2"/>
    <n v="8.6"/>
    <n v="7.4"/>
    <n v="6.2"/>
    <n v="7.9"/>
    <n v="7.0500000000000007"/>
    <n v="286"/>
    <n v="426"/>
    <n v="356"/>
    <n v="0.8"/>
    <n v="8.1"/>
    <n v="4.45"/>
    <n v="0.4"/>
    <n v="1.6"/>
    <n v="1"/>
    <n v="78"/>
    <n v="630"/>
    <n v="354"/>
    <n v="380"/>
    <n v="1400"/>
    <n v="890"/>
    <n v="10"/>
    <n v="5.8999999999999995"/>
    <n v="1"/>
    <n v="0"/>
    <n v="0"/>
    <x v="627"/>
    <x v="1"/>
  </r>
  <r>
    <n v="3007"/>
    <x v="308"/>
    <x v="0"/>
    <x v="23"/>
    <n v="29"/>
    <n v="35"/>
    <x v="20"/>
    <n v="3.9"/>
    <n v="7.9"/>
    <n v="5.9"/>
    <n v="7.5"/>
    <n v="8.3000000000000007"/>
    <n v="7.9"/>
    <n v="256"/>
    <n v="529"/>
    <n v="392.5"/>
    <n v="0.9"/>
    <n v="6.9"/>
    <n v="3.9000000000000004"/>
    <n v="0.3"/>
    <n v="1"/>
    <n v="0.65"/>
    <n v="34"/>
    <n v="1100"/>
    <n v="567"/>
    <n v="130"/>
    <n v="2800"/>
    <n v="1465"/>
    <n v="9.75"/>
    <n v="9.4499999999999993"/>
    <n v="0.65"/>
    <n v="0"/>
    <n v="0"/>
    <x v="628"/>
    <x v="1"/>
  </r>
  <r>
    <n v="3008"/>
    <x v="309"/>
    <x v="0"/>
    <x v="23"/>
    <n v="8.1"/>
    <n v="32"/>
    <x v="66"/>
    <n v="3.1"/>
    <n v="7.4"/>
    <n v="5.25"/>
    <n v="7.1"/>
    <n v="8.9"/>
    <n v="8"/>
    <n v="364"/>
    <n v="2610"/>
    <n v="1487"/>
    <n v="2"/>
    <n v="36"/>
    <n v="19"/>
    <n v="0.2"/>
    <n v="1.1000000000000001"/>
    <n v="0.65"/>
    <n v="2"/>
    <n v="460"/>
    <n v="231"/>
    <n v="490"/>
    <n v="2220"/>
    <n v="1355"/>
    <n v="10"/>
    <n v="3.85"/>
    <n v="0.65"/>
    <n v="0"/>
    <n v="0"/>
    <x v="629"/>
    <x v="1"/>
  </r>
  <r>
    <n v="3009"/>
    <x v="310"/>
    <x v="0"/>
    <x v="23"/>
    <n v="31"/>
    <n v="31"/>
    <x v="92"/>
    <n v="4.2"/>
    <n v="7.6"/>
    <n v="5.9"/>
    <n v="7.5"/>
    <n v="9.1999999999999993"/>
    <n v="8.35"/>
    <n v="396"/>
    <n v="575"/>
    <n v="485.5"/>
    <n v="2"/>
    <n v="10"/>
    <n v="6"/>
    <n v="0.1"/>
    <n v="1.3"/>
    <n v="0.70000000000000007"/>
    <n v="2"/>
    <n v="210"/>
    <n v="106"/>
    <n v="260"/>
    <n v="2220"/>
    <n v="1240"/>
    <n v="10"/>
    <n v="1.7666666666666666"/>
    <n v="0.70000000000000007"/>
    <n v="0"/>
    <n v="0"/>
    <x v="630"/>
    <x v="1"/>
  </r>
  <r>
    <n v="3010"/>
    <x v="311"/>
    <x v="0"/>
    <x v="23"/>
    <n v="31"/>
    <n v="31"/>
    <x v="92"/>
    <n v="4.3"/>
    <n v="7.8"/>
    <n v="6.05"/>
    <n v="6.3"/>
    <n v="9.1"/>
    <n v="7.6999999999999993"/>
    <n v="360"/>
    <n v="1373"/>
    <n v="866.5"/>
    <n v="2"/>
    <n v="17"/>
    <n v="9.5"/>
    <n v="0.1"/>
    <n v="1.2"/>
    <n v="0.65"/>
    <n v="2"/>
    <n v="340"/>
    <n v="171"/>
    <n v="320"/>
    <n v="2800"/>
    <n v="1560"/>
    <n v="10"/>
    <n v="2.8499999999999996"/>
    <n v="0.65"/>
    <n v="0"/>
    <n v="0"/>
    <x v="411"/>
    <x v="1"/>
  </r>
  <r>
    <n v="3011"/>
    <x v="312"/>
    <x v="0"/>
    <x v="23"/>
    <n v="31"/>
    <n v="31"/>
    <x v="92"/>
    <n v="2.9"/>
    <n v="7"/>
    <n v="4.95"/>
    <n v="6.3"/>
    <n v="8.1"/>
    <n v="7.1999999999999993"/>
    <n v="29900"/>
    <n v="181400"/>
    <n v="105650"/>
    <n v="2"/>
    <n v="20"/>
    <n v="11"/>
    <n v="0"/>
    <n v="2.4"/>
    <n v="1.2"/>
    <n v="2"/>
    <n v="110"/>
    <n v="56"/>
    <n v="0"/>
    <n v="1400"/>
    <n v="700"/>
    <n v="10"/>
    <n v="0.93333333333333335"/>
    <n v="1.2"/>
    <n v="0"/>
    <n v="0"/>
    <x v="631"/>
    <x v="1"/>
  </r>
  <r>
    <n v="1391"/>
    <x v="313"/>
    <x v="0"/>
    <x v="24"/>
    <n v="20"/>
    <n v="29"/>
    <x v="5"/>
    <n v="0.1"/>
    <n v="2.2000000000000002"/>
    <n v="1.1500000000000001"/>
    <n v="7.3"/>
    <n v="7.8"/>
    <n v="7.55"/>
    <n v="1204"/>
    <n v="1588"/>
    <n v="1396"/>
    <n v="10"/>
    <n v="22"/>
    <n v="16"/>
    <n v="1.2"/>
    <n v="26.4"/>
    <n v="13.799999999999999"/>
    <n v="20"/>
    <n v="480"/>
    <n v="250"/>
    <n v="260"/>
    <n v="15000"/>
    <n v="7630"/>
    <n v="10"/>
    <n v="4.166666666666667"/>
    <n v="10"/>
    <n v="0"/>
    <n v="7.125"/>
    <x v="632"/>
    <x v="1"/>
  </r>
  <r>
    <n v="1788"/>
    <x v="314"/>
    <x v="0"/>
    <x v="24"/>
    <n v="26"/>
    <n v="34"/>
    <x v="22"/>
    <n v="0"/>
    <n v="0.1"/>
    <n v="0.05"/>
    <n v="7.1"/>
    <n v="7.7"/>
    <n v="7.4"/>
    <n v="1088"/>
    <n v="1711"/>
    <n v="1399.5"/>
    <n v="14"/>
    <n v="28"/>
    <n v="21"/>
    <n v="0.6"/>
    <n v="24.1"/>
    <n v="12.350000000000001"/>
    <n v="40"/>
    <n v="420"/>
    <n v="230"/>
    <n v="520"/>
    <n v="14500"/>
    <n v="7510"/>
    <n v="10"/>
    <n v="3.8333333333333335"/>
    <n v="10"/>
    <n v="0"/>
    <n v="9.875"/>
    <x v="633"/>
    <x v="1"/>
  </r>
  <r>
    <n v="1789"/>
    <x v="315"/>
    <x v="0"/>
    <x v="24"/>
    <n v="26"/>
    <n v="31"/>
    <x v="10"/>
    <n v="5"/>
    <n v="6.6"/>
    <n v="5.8"/>
    <n v="7.5"/>
    <n v="9.1999999999999993"/>
    <n v="8.35"/>
    <n v="302"/>
    <n v="378"/>
    <n v="340"/>
    <n v="1"/>
    <n v="3"/>
    <n v="2"/>
    <n v="0.2"/>
    <n v="2.4"/>
    <n v="1.3"/>
    <n v="2"/>
    <n v="30"/>
    <n v="16"/>
    <n v="10"/>
    <n v="200"/>
    <n v="105"/>
    <n v="5"/>
    <n v="0.26666666666666666"/>
    <n v="1.3"/>
    <n v="0"/>
    <n v="0"/>
    <x v="555"/>
    <x v="1"/>
  </r>
  <r>
    <n v="2340"/>
    <x v="441"/>
    <x v="0"/>
    <x v="24"/>
    <n v="25"/>
    <n v="28"/>
    <x v="6"/>
    <n v="2.2999999999999998"/>
    <n v="5.4"/>
    <n v="3.85"/>
    <n v="6.9"/>
    <n v="8.6"/>
    <n v="7.75"/>
    <n v="1197"/>
    <n v="1469"/>
    <n v="1333"/>
    <n v="6"/>
    <n v="18"/>
    <n v="12"/>
    <n v="1.2"/>
    <n v="5.5"/>
    <n v="3.35"/>
    <n v="2"/>
    <n v="180"/>
    <n v="91"/>
    <n v="140"/>
    <n v="8000"/>
    <n v="4070"/>
    <n v="10"/>
    <n v="1.5166666666666666"/>
    <n v="3.35"/>
    <n v="0"/>
    <n v="0.375"/>
    <x v="634"/>
    <x v="1"/>
  </r>
  <r>
    <n v="2341"/>
    <x v="317"/>
    <x v="0"/>
    <x v="24"/>
    <n v="26"/>
    <n v="34"/>
    <x v="22"/>
    <n v="0"/>
    <n v="3.9"/>
    <n v="1.95"/>
    <n v="7.3"/>
    <n v="7.9"/>
    <n v="7.6"/>
    <n v="1355"/>
    <n v="1678"/>
    <n v="1516.5"/>
    <n v="6"/>
    <n v="20"/>
    <n v="13"/>
    <n v="2.1"/>
    <n v="11.6"/>
    <n v="6.85"/>
    <n v="2"/>
    <n v="220"/>
    <n v="111"/>
    <n v="80"/>
    <n v="12000"/>
    <n v="6040"/>
    <n v="10"/>
    <n v="1.85"/>
    <n v="6.85"/>
    <n v="0"/>
    <n v="5.125"/>
    <x v="635"/>
    <x v="1"/>
  </r>
  <r>
    <n v="2342"/>
    <x v="442"/>
    <x v="0"/>
    <x v="24"/>
    <n v="26"/>
    <n v="30"/>
    <x v="4"/>
    <n v="0"/>
    <n v="0.1"/>
    <n v="0.05"/>
    <n v="7.4"/>
    <n v="8"/>
    <n v="7.7"/>
    <n v="1870"/>
    <n v="2988"/>
    <n v="2429"/>
    <n v="24"/>
    <n v="45"/>
    <n v="34.5"/>
    <n v="1.6"/>
    <n v="23.6"/>
    <n v="12.600000000000001"/>
    <n v="20"/>
    <n v="800"/>
    <n v="410"/>
    <n v="370"/>
    <n v="11000"/>
    <n v="5685"/>
    <n v="10"/>
    <n v="6.8333333333333339"/>
    <n v="10"/>
    <n v="0"/>
    <n v="9.875"/>
    <x v="636"/>
    <x v="1"/>
  </r>
  <r>
    <n v="3068"/>
    <x v="319"/>
    <x v="0"/>
    <x v="24"/>
    <n v="26"/>
    <n v="32"/>
    <x v="3"/>
    <n v="5.0999999999999996"/>
    <n v="6.8"/>
    <n v="5.9499999999999993"/>
    <n v="7.2"/>
    <n v="8.1999999999999993"/>
    <n v="7.6999999999999993"/>
    <n v="215"/>
    <n v="390"/>
    <n v="302.5"/>
    <n v="2"/>
    <n v="3"/>
    <n v="2.5"/>
    <n v="0"/>
    <n v="1.6"/>
    <n v="0.8"/>
    <n v="2"/>
    <n v="25"/>
    <n v="13.5"/>
    <n v="10"/>
    <n v="300"/>
    <n v="155"/>
    <n v="6.25"/>
    <n v="0.22499999999999998"/>
    <n v="0.8"/>
    <n v="0"/>
    <n v="0"/>
    <x v="637"/>
    <x v="1"/>
  </r>
  <r>
    <n v="3069"/>
    <x v="320"/>
    <x v="0"/>
    <x v="24"/>
    <n v="25"/>
    <n v="28"/>
    <x v="6"/>
    <n v="3.9"/>
    <n v="6"/>
    <n v="4.95"/>
    <n v="7.1"/>
    <n v="8.1"/>
    <n v="7.6"/>
    <n v="435"/>
    <n v="771"/>
    <n v="603"/>
    <n v="2"/>
    <n v="8"/>
    <n v="5"/>
    <n v="0.3"/>
    <n v="2.6"/>
    <n v="1.45"/>
    <n v="2"/>
    <n v="120"/>
    <n v="61"/>
    <n v="10"/>
    <n v="500"/>
    <n v="255"/>
    <n v="10"/>
    <n v="1.0166666666666666"/>
    <n v="1.45"/>
    <n v="0"/>
    <n v="0"/>
    <x v="638"/>
    <x v="1"/>
  </r>
  <r>
    <n v="3070"/>
    <x v="321"/>
    <x v="0"/>
    <x v="24"/>
    <n v="26"/>
    <n v="29"/>
    <x v="0"/>
    <n v="0.9"/>
    <n v="4.0999999999999996"/>
    <n v="2.5"/>
    <n v="7.1"/>
    <n v="7.9"/>
    <n v="7.5"/>
    <n v="980"/>
    <n v="1480"/>
    <n v="1230"/>
    <n v="6"/>
    <n v="16"/>
    <n v="11"/>
    <n v="0.2"/>
    <n v="13.9"/>
    <n v="7.05"/>
    <n v="2"/>
    <n v="320"/>
    <n v="161"/>
    <n v="120"/>
    <n v="8000"/>
    <n v="4060"/>
    <n v="10"/>
    <n v="2.6833333333333331"/>
    <n v="7.05"/>
    <n v="0"/>
    <n v="3.75"/>
    <x v="639"/>
    <x v="1"/>
  </r>
  <r>
    <n v="3071"/>
    <x v="322"/>
    <x v="0"/>
    <x v="24"/>
    <n v="26"/>
    <n v="29"/>
    <x v="0"/>
    <n v="0.1"/>
    <n v="1.1000000000000001"/>
    <n v="0.60000000000000009"/>
    <n v="7.1"/>
    <n v="7.6"/>
    <n v="7.35"/>
    <n v="1085"/>
    <n v="1534"/>
    <n v="1309.5"/>
    <n v="10"/>
    <n v="39"/>
    <n v="24.5"/>
    <n v="0.1"/>
    <n v="18"/>
    <n v="9.0500000000000007"/>
    <n v="2"/>
    <n v="800"/>
    <n v="401"/>
    <n v="120"/>
    <n v="16500"/>
    <n v="8310"/>
    <n v="10"/>
    <n v="6.6833333333333336"/>
    <n v="9.0500000000000007"/>
    <n v="0"/>
    <n v="8.5"/>
    <x v="640"/>
    <x v="1"/>
  </r>
  <r>
    <n v="3072"/>
    <x v="323"/>
    <x v="0"/>
    <x v="24"/>
    <n v="20"/>
    <n v="29"/>
    <x v="5"/>
    <n v="0"/>
    <n v="2.2999999999999998"/>
    <n v="1.1499999999999999"/>
    <n v="7.4"/>
    <n v="7.8"/>
    <n v="7.6"/>
    <n v="1210"/>
    <n v="1790"/>
    <n v="1500"/>
    <n v="10"/>
    <n v="20"/>
    <n v="15"/>
    <n v="0.9"/>
    <n v="22.1"/>
    <n v="11.5"/>
    <n v="2"/>
    <n v="800"/>
    <n v="401"/>
    <n v="176"/>
    <n v="14000"/>
    <n v="7088"/>
    <n v="10"/>
    <n v="6.6833333333333336"/>
    <n v="10"/>
    <n v="0"/>
    <n v="7.125"/>
    <x v="641"/>
    <x v="1"/>
  </r>
  <r>
    <n v="3073"/>
    <x v="443"/>
    <x v="0"/>
    <x v="24"/>
    <n v="24"/>
    <n v="29"/>
    <x v="6"/>
    <n v="0"/>
    <n v="1"/>
    <n v="0.5"/>
    <n v="7.4"/>
    <n v="8"/>
    <n v="7.7"/>
    <n v="1180"/>
    <n v="1617"/>
    <n v="1398.5"/>
    <n v="14"/>
    <n v="20"/>
    <n v="17"/>
    <n v="3.8"/>
    <n v="15.6"/>
    <n v="9.6999999999999993"/>
    <n v="2"/>
    <n v="800"/>
    <n v="401"/>
    <n v="110"/>
    <n v="10500"/>
    <n v="5305"/>
    <n v="10"/>
    <n v="6.6833333333333336"/>
    <n v="9.6999999999999993"/>
    <n v="0"/>
    <n v="8.75"/>
    <x v="642"/>
    <x v="1"/>
  </r>
  <r>
    <n v="3074"/>
    <x v="444"/>
    <x v="0"/>
    <x v="24"/>
    <n v="18"/>
    <n v="29"/>
    <x v="2"/>
    <n v="0"/>
    <n v="1"/>
    <n v="0.5"/>
    <n v="7"/>
    <n v="7.8"/>
    <n v="7.4"/>
    <n v="880"/>
    <n v="1296"/>
    <n v="1088"/>
    <n v="12"/>
    <n v="60"/>
    <n v="36"/>
    <n v="0.3"/>
    <n v="18"/>
    <n v="9.15"/>
    <n v="2"/>
    <n v="800"/>
    <n v="401"/>
    <n v="220"/>
    <n v="13000"/>
    <n v="6610"/>
    <n v="10"/>
    <n v="6.6833333333333336"/>
    <n v="9.15"/>
    <n v="0"/>
    <n v="8.75"/>
    <x v="643"/>
    <x v="1"/>
  </r>
  <r>
    <n v="4229"/>
    <x v="445"/>
    <x v="0"/>
    <x v="24"/>
    <n v="25"/>
    <n v="29"/>
    <x v="43"/>
    <n v="0"/>
    <n v="0.5"/>
    <n v="0.25"/>
    <n v="7.1"/>
    <n v="7.3"/>
    <n v="7.1999999999999993"/>
    <n v="1162"/>
    <n v="1816"/>
    <n v="1489"/>
    <n v="15"/>
    <n v="40"/>
    <n v="27.5"/>
    <n v="0"/>
    <n v="48.5"/>
    <n v="24.25"/>
    <n v="2"/>
    <n v="420"/>
    <n v="211"/>
    <n v="21"/>
    <n v="800"/>
    <n v="410.5"/>
    <n v="10"/>
    <n v="3.5166666666666666"/>
    <n v="10"/>
    <n v="0"/>
    <n v="9.375"/>
    <x v="644"/>
    <x v="1"/>
  </r>
  <r>
    <n v="4234"/>
    <x v="446"/>
    <x v="0"/>
    <x v="24"/>
    <n v="26"/>
    <n v="29"/>
    <x v="0"/>
    <n v="2"/>
    <n v="44.1"/>
    <n v="23.05"/>
    <n v="7.2"/>
    <n v="8.8000000000000007"/>
    <n v="8"/>
    <n v="686"/>
    <n v="1140"/>
    <n v="913"/>
    <n v="1"/>
    <n v="16"/>
    <n v="8.5"/>
    <n v="0.2"/>
    <n v="38.299999999999997"/>
    <n v="19.25"/>
    <n v="2"/>
    <n v="96"/>
    <n v="49"/>
    <n v="17"/>
    <n v="1600"/>
    <n v="808.5"/>
    <n v="10"/>
    <n v="0.81666666666666665"/>
    <n v="10"/>
    <n v="0"/>
    <n v="0"/>
    <x v="645"/>
    <x v="1"/>
  </r>
  <r>
    <n v="4235"/>
    <x v="447"/>
    <x v="0"/>
    <x v="24"/>
    <n v="27"/>
    <n v="33"/>
    <x v="22"/>
    <n v="0"/>
    <n v="5.5"/>
    <n v="2.75"/>
    <n v="7.3"/>
    <n v="8.3000000000000007"/>
    <n v="7.8000000000000007"/>
    <n v="1345"/>
    <n v="1947"/>
    <n v="1646"/>
    <n v="9"/>
    <n v="23"/>
    <n v="16"/>
    <n v="2.2000000000000002"/>
    <n v="23"/>
    <n v="12.6"/>
    <n v="2"/>
    <n v="220"/>
    <n v="111"/>
    <n v="14"/>
    <n v="580"/>
    <n v="297"/>
    <n v="10"/>
    <n v="1.85"/>
    <n v="10"/>
    <n v="0"/>
    <n v="3.125"/>
    <x v="475"/>
    <x v="1"/>
  </r>
  <r>
    <n v="2344"/>
    <x v="326"/>
    <x v="1"/>
    <x v="24"/>
    <n v="27"/>
    <n v="30"/>
    <x v="10"/>
    <n v="0.1"/>
    <n v="0.1"/>
    <n v="0.1"/>
    <n v="7.6"/>
    <n v="7.9"/>
    <n v="7.75"/>
    <n v="1480"/>
    <n v="1652"/>
    <n v="1566"/>
    <n v="20"/>
    <n v="22"/>
    <n v="21"/>
    <n v="0"/>
    <n v="28.4"/>
    <n v="14.2"/>
    <n v="30"/>
    <n v="60"/>
    <n v="45"/>
    <n v="400"/>
    <n v="10500"/>
    <n v="5450"/>
    <n v="10"/>
    <n v="0.75"/>
    <n v="10"/>
    <n v="0"/>
    <n v="9.75"/>
    <x v="646"/>
    <x v="1"/>
  </r>
  <r>
    <n v="2345"/>
    <x v="448"/>
    <x v="1"/>
    <x v="24"/>
    <n v="25"/>
    <n v="31"/>
    <x v="4"/>
    <n v="0"/>
    <n v="4.2"/>
    <n v="2.1"/>
    <n v="6.9"/>
    <n v="8.4"/>
    <n v="7.65"/>
    <n v="3460"/>
    <n v="30590"/>
    <n v="17025"/>
    <n v="28"/>
    <n v="286"/>
    <n v="157"/>
    <n v="1.2"/>
    <n v="49.6"/>
    <n v="25.400000000000002"/>
    <n v="2"/>
    <n v="480"/>
    <n v="241"/>
    <n v="480"/>
    <n v="35525"/>
    <n v="18002.5"/>
    <n v="10"/>
    <n v="4.0166666666666666"/>
    <n v="10"/>
    <n v="0"/>
    <n v="4.75"/>
    <x v="484"/>
    <x v="1"/>
  </r>
  <r>
    <n v="2346"/>
    <x v="328"/>
    <x v="1"/>
    <x v="24"/>
    <n v="24"/>
    <n v="32"/>
    <x v="4"/>
    <n v="3.8"/>
    <n v="5.8"/>
    <n v="4.8"/>
    <n v="7.1"/>
    <n v="8.4"/>
    <n v="7.75"/>
    <n v="386"/>
    <n v="798"/>
    <n v="592"/>
    <n v="2"/>
    <n v="3"/>
    <n v="2.5"/>
    <n v="0.1"/>
    <n v="3.7"/>
    <n v="1.9000000000000001"/>
    <n v="2"/>
    <n v="23"/>
    <n v="12.5"/>
    <n v="17"/>
    <n v="800"/>
    <n v="408.5"/>
    <n v="6.25"/>
    <n v="0.20833333333333331"/>
    <n v="1.9"/>
    <n v="0"/>
    <n v="0"/>
    <x v="647"/>
    <x v="1"/>
  </r>
  <r>
    <n v="2347"/>
    <x v="329"/>
    <x v="1"/>
    <x v="24"/>
    <n v="24"/>
    <n v="30"/>
    <x v="43"/>
    <n v="0"/>
    <n v="0.1"/>
    <n v="0.05"/>
    <n v="5.4"/>
    <n v="7.7"/>
    <n v="6.5500000000000007"/>
    <n v="7040"/>
    <n v="12580"/>
    <n v="9810"/>
    <n v="99"/>
    <n v="278"/>
    <n v="188.5"/>
    <n v="40.799999999999997"/>
    <n v="62.8"/>
    <n v="51.8"/>
    <n v="4"/>
    <n v="100"/>
    <n v="52"/>
    <n v="125"/>
    <n v="3225"/>
    <n v="1675"/>
    <n v="10"/>
    <n v="0.8666666666666667"/>
    <n v="10"/>
    <n v="0"/>
    <n v="9.875"/>
    <x v="648"/>
    <x v="1"/>
  </r>
  <r>
    <n v="2357"/>
    <x v="330"/>
    <x v="1"/>
    <x v="24"/>
    <n v="26"/>
    <n v="36"/>
    <x v="92"/>
    <n v="1"/>
    <n v="3.9"/>
    <n v="2.4500000000000002"/>
    <n v="7.2"/>
    <n v="8.1"/>
    <n v="7.65"/>
    <n v="1007"/>
    <n v="1380"/>
    <n v="1193.5"/>
    <n v="4"/>
    <n v="18"/>
    <n v="11"/>
    <n v="0.5"/>
    <n v="26"/>
    <n v="13.25"/>
    <n v="2"/>
    <n v="220"/>
    <n v="111"/>
    <n v="120"/>
    <n v="9750"/>
    <n v="4935"/>
    <n v="10"/>
    <n v="1.85"/>
    <n v="10"/>
    <n v="0"/>
    <n v="3.875"/>
    <x v="649"/>
    <x v="1"/>
  </r>
  <r>
    <n v="2359"/>
    <x v="331"/>
    <x v="1"/>
    <x v="24"/>
    <n v="26"/>
    <n v="34"/>
    <x v="22"/>
    <n v="0"/>
    <n v="1"/>
    <n v="0.5"/>
    <n v="7.2"/>
    <n v="7.8"/>
    <n v="7.5"/>
    <n v="1330"/>
    <n v="1968"/>
    <n v="1649"/>
    <n v="11"/>
    <n v="29"/>
    <n v="20"/>
    <n v="1.1000000000000001"/>
    <n v="50"/>
    <n v="25.55"/>
    <n v="2"/>
    <n v="520"/>
    <n v="261"/>
    <n v="236"/>
    <n v="12000"/>
    <n v="6118"/>
    <n v="10"/>
    <n v="4.3499999999999996"/>
    <n v="10"/>
    <n v="0"/>
    <n v="8.75"/>
    <x v="650"/>
    <x v="1"/>
  </r>
  <r>
    <n v="3075"/>
    <x v="332"/>
    <x v="1"/>
    <x v="24"/>
    <n v="26"/>
    <n v="32"/>
    <x v="3"/>
    <n v="0"/>
    <n v="2.6"/>
    <n v="1.3"/>
    <n v="7.2"/>
    <n v="7.9"/>
    <n v="7.5500000000000007"/>
    <n v="921"/>
    <n v="1610"/>
    <n v="1265.5"/>
    <n v="8"/>
    <n v="20"/>
    <n v="14"/>
    <n v="0.9"/>
    <n v="21.1"/>
    <n v="11"/>
    <n v="10"/>
    <n v="480"/>
    <n v="245"/>
    <n v="180"/>
    <n v="12000"/>
    <n v="6090"/>
    <n v="10"/>
    <n v="4.083333333333333"/>
    <n v="10"/>
    <n v="0"/>
    <n v="6.75"/>
    <x v="651"/>
    <x v="1"/>
  </r>
  <r>
    <n v="3076"/>
    <x v="333"/>
    <x v="1"/>
    <x v="24"/>
    <n v="26"/>
    <n v="30"/>
    <x v="4"/>
    <n v="0"/>
    <n v="2"/>
    <n v="1"/>
    <n v="7.4"/>
    <n v="7.9"/>
    <n v="7.65"/>
    <n v="1240"/>
    <n v="1708"/>
    <n v="1474"/>
    <n v="12"/>
    <n v="32"/>
    <n v="22"/>
    <n v="2"/>
    <n v="23"/>
    <n v="12.5"/>
    <n v="2"/>
    <n v="800"/>
    <n v="401"/>
    <n v="162"/>
    <n v="10500"/>
    <n v="5331"/>
    <n v="10"/>
    <n v="6.6833333333333336"/>
    <n v="10"/>
    <n v="0"/>
    <n v="7.5"/>
    <x v="652"/>
    <x v="1"/>
  </r>
  <r>
    <n v="3077"/>
    <x v="334"/>
    <x v="1"/>
    <x v="24"/>
    <n v="26"/>
    <n v="30"/>
    <x v="4"/>
    <n v="1.9"/>
    <n v="4"/>
    <n v="2.95"/>
    <n v="7.3"/>
    <n v="8.1"/>
    <n v="7.6999999999999993"/>
    <n v="1189"/>
    <n v="1614"/>
    <n v="1401.5"/>
    <n v="6"/>
    <n v="12"/>
    <n v="9"/>
    <n v="2.2999999999999998"/>
    <n v="8.6999999999999993"/>
    <n v="5.5"/>
    <n v="2"/>
    <n v="420"/>
    <n v="211"/>
    <n v="156"/>
    <n v="5500"/>
    <n v="2828"/>
    <n v="10"/>
    <n v="3.5166666666666666"/>
    <n v="5.5"/>
    <n v="0"/>
    <n v="2.625"/>
    <x v="653"/>
    <x v="1"/>
  </r>
  <r>
    <n v="3078"/>
    <x v="335"/>
    <x v="1"/>
    <x v="24"/>
    <n v="25"/>
    <n v="28"/>
    <x v="6"/>
    <n v="0"/>
    <n v="1.9"/>
    <n v="0.95"/>
    <n v="7.3"/>
    <n v="7.9"/>
    <n v="7.6"/>
    <n v="1243"/>
    <n v="1758"/>
    <n v="1500.5"/>
    <n v="14"/>
    <n v="38"/>
    <n v="26"/>
    <n v="0.6"/>
    <n v="9.8000000000000007"/>
    <n v="5.2"/>
    <n v="2"/>
    <n v="480"/>
    <n v="241"/>
    <n v="120"/>
    <n v="1600"/>
    <n v="860"/>
    <n v="10"/>
    <n v="4.0166666666666666"/>
    <n v="5.2"/>
    <n v="0"/>
    <n v="7.625"/>
    <x v="654"/>
    <x v="1"/>
  </r>
  <r>
    <n v="1447"/>
    <x v="336"/>
    <x v="2"/>
    <x v="24"/>
    <n v="24"/>
    <n v="30"/>
    <x v="43"/>
    <n v="5.2"/>
    <n v="6"/>
    <n v="5.6"/>
    <n v="7.5"/>
    <n v="8.4"/>
    <n v="7.95"/>
    <n v="257"/>
    <n v="410"/>
    <n v="333.5"/>
    <n v="2"/>
    <n v="3"/>
    <n v="2.5"/>
    <n v="0"/>
    <n v="1"/>
    <n v="0.5"/>
    <n v="2"/>
    <n v="24"/>
    <n v="13"/>
    <n v="8"/>
    <n v="200"/>
    <n v="104"/>
    <n v="6.25"/>
    <n v="0.21666666666666667"/>
    <n v="0.5"/>
    <n v="0"/>
    <n v="0"/>
    <x v="655"/>
    <x v="1"/>
  </r>
  <r>
    <n v="1464"/>
    <x v="449"/>
    <x v="2"/>
    <x v="24"/>
    <n v="18"/>
    <n v="31"/>
    <x v="5"/>
    <n v="4.9000000000000004"/>
    <n v="6.8"/>
    <n v="5.85"/>
    <n v="7.5"/>
    <n v="8.5"/>
    <n v="8"/>
    <n v="530"/>
    <n v="880"/>
    <n v="705"/>
    <n v="3"/>
    <n v="60"/>
    <n v="31.5"/>
    <n v="6.8"/>
    <n v="18.5"/>
    <n v="12.65"/>
    <n v="5"/>
    <n v="125"/>
    <n v="65"/>
    <n v="57"/>
    <n v="1450"/>
    <n v="753.5"/>
    <n v="10"/>
    <n v="1.0833333333333335"/>
    <n v="10"/>
    <n v="0"/>
    <n v="0"/>
    <x v="656"/>
    <x v="1"/>
  </r>
  <r>
    <n v="1780"/>
    <x v="338"/>
    <x v="2"/>
    <x v="24"/>
    <n v="24"/>
    <n v="34"/>
    <x v="3"/>
    <n v="4.8"/>
    <n v="7.9"/>
    <n v="6.35"/>
    <n v="7"/>
    <n v="8.1"/>
    <n v="7.55"/>
    <n v="1782"/>
    <n v="2414"/>
    <n v="2098"/>
    <n v="16"/>
    <n v="24"/>
    <n v="20"/>
    <n v="0.4"/>
    <n v="52.3"/>
    <n v="26.349999999999998"/>
    <n v="6"/>
    <n v="250"/>
    <n v="128"/>
    <n v="124"/>
    <n v="4000"/>
    <n v="2062"/>
    <n v="10"/>
    <n v="2.1333333333333333"/>
    <n v="10"/>
    <n v="0"/>
    <n v="0"/>
    <x v="657"/>
    <x v="1"/>
  </r>
  <r>
    <n v="1783"/>
    <x v="450"/>
    <x v="2"/>
    <x v="24"/>
    <n v="24"/>
    <n v="29"/>
    <x v="6"/>
    <n v="3.2"/>
    <n v="6.4"/>
    <n v="4.8000000000000007"/>
    <n v="6.3"/>
    <n v="7.7"/>
    <n v="7"/>
    <n v="2586"/>
    <n v="5760"/>
    <n v="4173"/>
    <n v="10"/>
    <n v="30"/>
    <n v="20"/>
    <n v="11"/>
    <n v="51.7"/>
    <n v="31.35"/>
    <n v="2"/>
    <n v="100"/>
    <n v="51"/>
    <n v="29"/>
    <n v="1675"/>
    <n v="852"/>
    <n v="10"/>
    <n v="0.85000000000000009"/>
    <n v="10"/>
    <n v="0"/>
    <n v="0"/>
    <x v="370"/>
    <x v="1"/>
  </r>
  <r>
    <n v="2343"/>
    <x v="340"/>
    <x v="2"/>
    <x v="24"/>
    <n v="26"/>
    <n v="34"/>
    <x v="22"/>
    <n v="0"/>
    <n v="1.7"/>
    <n v="0.85"/>
    <n v="7.2"/>
    <n v="7.6"/>
    <n v="7.4"/>
    <n v="3270"/>
    <n v="5930"/>
    <n v="4600"/>
    <n v="16"/>
    <n v="40"/>
    <n v="28"/>
    <n v="2.1"/>
    <n v="9.8000000000000007"/>
    <n v="5.95"/>
    <n v="2"/>
    <n v="540"/>
    <n v="271"/>
    <n v="120"/>
    <n v="1600"/>
    <n v="860"/>
    <n v="10"/>
    <n v="4.5166666666666666"/>
    <n v="5.9499999999999993"/>
    <n v="0"/>
    <n v="7.875"/>
    <x v="658"/>
    <x v="1"/>
  </r>
  <r>
    <n v="2348"/>
    <x v="341"/>
    <x v="2"/>
    <x v="24"/>
    <n v="27"/>
    <n v="27"/>
    <x v="43"/>
    <n v="5"/>
    <n v="5.8"/>
    <n v="5.4"/>
    <n v="7.1"/>
    <n v="7.2"/>
    <n v="7.15"/>
    <n v="4670"/>
    <n v="5450"/>
    <n v="5060"/>
    <n v="12"/>
    <n v="14"/>
    <n v="13"/>
    <n v="0"/>
    <n v="32.799999999999997"/>
    <n v="16.399999999999999"/>
    <n v="1436.77104377104"/>
    <n v="321488.727272727"/>
    <n v="161462.74915824903"/>
    <n v="12108.853896103899"/>
    <n v="1882110.4063492101"/>
    <n v="947109.63012265693"/>
    <n v="10"/>
    <n v="10"/>
    <n v="10"/>
    <n v="0"/>
    <n v="0"/>
    <x v="388"/>
    <x v="1"/>
  </r>
  <r>
    <n v="2358"/>
    <x v="342"/>
    <x v="2"/>
    <x v="24"/>
    <n v="26"/>
    <n v="30"/>
    <x v="4"/>
    <n v="0"/>
    <n v="0.1"/>
    <n v="0.05"/>
    <n v="7.2"/>
    <n v="8.1"/>
    <n v="7.65"/>
    <n v="1447"/>
    <n v="2008"/>
    <n v="1727.5"/>
    <n v="22"/>
    <n v="41"/>
    <n v="31.5"/>
    <n v="0.3"/>
    <n v="13"/>
    <n v="6.65"/>
    <n v="55"/>
    <n v="800"/>
    <n v="427.5"/>
    <n v="320"/>
    <n v="18000"/>
    <n v="9160"/>
    <n v="10"/>
    <n v="7.125"/>
    <n v="6.65"/>
    <n v="0"/>
    <n v="9.875"/>
    <x v="659"/>
    <x v="1"/>
  </r>
  <r>
    <n v="3084"/>
    <x v="343"/>
    <x v="2"/>
    <x v="24"/>
    <n v="25"/>
    <n v="29"/>
    <x v="43"/>
    <n v="4.5"/>
    <n v="6.2"/>
    <n v="5.35"/>
    <n v="7.5"/>
    <n v="8.3000000000000007"/>
    <n v="7.9"/>
    <n v="59"/>
    <n v="683"/>
    <n v="371"/>
    <n v="3"/>
    <n v="80"/>
    <n v="41.5"/>
    <n v="0.6"/>
    <n v="4.5"/>
    <n v="2.5499999999999998"/>
    <n v="2"/>
    <n v="25"/>
    <n v="13.5"/>
    <n v="4"/>
    <n v="300"/>
    <n v="152"/>
    <n v="10"/>
    <n v="0.22499999999999998"/>
    <n v="2.5499999999999998"/>
    <n v="0"/>
    <n v="0"/>
    <x v="660"/>
    <x v="1"/>
  </r>
  <r>
    <n v="3085"/>
    <x v="344"/>
    <x v="2"/>
    <x v="24"/>
    <n v="26"/>
    <n v="30"/>
    <x v="4"/>
    <n v="2"/>
    <n v="5"/>
    <n v="3.5"/>
    <n v="7.3"/>
    <n v="8.8000000000000007"/>
    <n v="8.0500000000000007"/>
    <n v="1114"/>
    <n v="1810"/>
    <n v="1462"/>
    <n v="8"/>
    <n v="22"/>
    <n v="15"/>
    <n v="0.9"/>
    <n v="12.5"/>
    <n v="6.7"/>
    <n v="2"/>
    <n v="100"/>
    <n v="51"/>
    <n v="40"/>
    <n v="16875"/>
    <n v="8457.5"/>
    <n v="10"/>
    <n v="0.85000000000000009"/>
    <n v="6.7"/>
    <n v="0"/>
    <n v="1.25"/>
    <x v="661"/>
    <x v="1"/>
  </r>
  <r>
    <n v="3086"/>
    <x v="345"/>
    <x v="2"/>
    <x v="24"/>
    <n v="23"/>
    <n v="30"/>
    <x v="6"/>
    <n v="4.0999999999999996"/>
    <n v="7.2"/>
    <n v="5.65"/>
    <n v="6.3"/>
    <n v="7.9"/>
    <n v="7.1"/>
    <n v="860"/>
    <n v="1326"/>
    <n v="1093"/>
    <n v="3"/>
    <n v="8"/>
    <n v="5.5"/>
    <n v="10.6"/>
    <n v="34.4"/>
    <n v="22.5"/>
    <n v="2"/>
    <n v="100"/>
    <n v="51"/>
    <n v="22"/>
    <n v="1350"/>
    <n v="686"/>
    <n v="10"/>
    <n v="0.85000000000000009"/>
    <n v="10"/>
    <n v="0"/>
    <n v="0"/>
    <x v="370"/>
    <x v="1"/>
  </r>
  <r>
    <n v="4222"/>
    <x v="451"/>
    <x v="2"/>
    <x v="24"/>
    <n v="26"/>
    <n v="28"/>
    <x v="43"/>
    <n v="0.1"/>
    <n v="4.5999999999999996"/>
    <n v="2.3499999999999996"/>
    <n v="7.1"/>
    <n v="7.8"/>
    <n v="7.4499999999999993"/>
    <n v="514"/>
    <n v="2700"/>
    <n v="1607"/>
    <n v="3"/>
    <n v="140"/>
    <n v="71.5"/>
    <n v="0.3"/>
    <n v="19.899999999999999"/>
    <n v="10.1"/>
    <n v="2"/>
    <n v="220"/>
    <n v="111"/>
    <n v="24"/>
    <n v="1600"/>
    <n v="812"/>
    <n v="10"/>
    <n v="1.85"/>
    <n v="10"/>
    <n v="0"/>
    <n v="4.1250000000000009"/>
    <x v="662"/>
    <x v="1"/>
  </r>
  <r>
    <n v="4223"/>
    <x v="452"/>
    <x v="2"/>
    <x v="24"/>
    <n v="26"/>
    <n v="28"/>
    <x v="43"/>
    <n v="0.1"/>
    <n v="1.8"/>
    <n v="0.95000000000000007"/>
    <n v="6.9"/>
    <n v="7.5"/>
    <n v="7.2"/>
    <n v="912"/>
    <n v="1688"/>
    <n v="1300"/>
    <n v="12"/>
    <n v="190"/>
    <n v="101"/>
    <n v="0"/>
    <n v="35.6"/>
    <n v="17.8"/>
    <n v="2"/>
    <n v="27"/>
    <n v="14.5"/>
    <n v="56"/>
    <n v="520"/>
    <n v="288"/>
    <n v="10"/>
    <n v="0.24166666666666667"/>
    <n v="10"/>
    <n v="0"/>
    <n v="7.625"/>
    <x v="663"/>
    <x v="1"/>
  </r>
  <r>
    <n v="4224"/>
    <x v="453"/>
    <x v="2"/>
    <x v="24"/>
    <n v="28"/>
    <n v="28"/>
    <x v="4"/>
    <n v="4.2"/>
    <n v="4.2"/>
    <n v="4.2"/>
    <n v="7.1"/>
    <n v="7.1"/>
    <n v="7.1"/>
    <n v="773"/>
    <n v="773"/>
    <n v="773"/>
    <n v="4"/>
    <n v="4"/>
    <n v="4"/>
    <n v="0"/>
    <n v="5.0999999999999996"/>
    <n v="2.5499999999999998"/>
    <n v="7"/>
    <n v="7"/>
    <n v="7"/>
    <n v="38"/>
    <n v="38"/>
    <n v="38"/>
    <n v="10"/>
    <n v="0.11666666666666667"/>
    <n v="2.5499999999999998"/>
    <n v="0"/>
    <n v="0"/>
    <x v="664"/>
    <x v="1"/>
  </r>
  <r>
    <n v="4225"/>
    <x v="454"/>
    <x v="2"/>
    <x v="24"/>
    <n v="27"/>
    <n v="30"/>
    <x v="10"/>
    <n v="3.2"/>
    <n v="6.2"/>
    <n v="4.7"/>
    <n v="7.5"/>
    <n v="8.3000000000000007"/>
    <n v="7.9"/>
    <n v="456"/>
    <n v="988"/>
    <n v="722"/>
    <n v="2"/>
    <n v="24"/>
    <n v="13"/>
    <n v="0"/>
    <n v="11.2"/>
    <n v="5.6"/>
    <n v="9"/>
    <n v="80"/>
    <n v="44.5"/>
    <n v="15"/>
    <n v="240"/>
    <n v="127.5"/>
    <n v="10"/>
    <n v="0.7416666666666667"/>
    <n v="5.6"/>
    <n v="0"/>
    <n v="0"/>
    <x v="665"/>
    <x v="1"/>
  </r>
  <r>
    <n v="4228"/>
    <x v="455"/>
    <x v="2"/>
    <x v="24"/>
    <n v="28"/>
    <n v="28"/>
    <x v="4"/>
    <n v="0"/>
    <n v="0.1"/>
    <n v="0.05"/>
    <n v="7.1"/>
    <n v="7.3"/>
    <n v="7.1999999999999993"/>
    <n v="1424"/>
    <n v="1769"/>
    <n v="1596.5"/>
    <n v="19"/>
    <n v="32"/>
    <n v="25.5"/>
    <n v="10.4"/>
    <n v="31"/>
    <n v="20.7"/>
    <n v="11"/>
    <n v="240"/>
    <n v="125.5"/>
    <n v="26"/>
    <n v="560"/>
    <n v="293"/>
    <n v="10"/>
    <n v="2.0916666666666668"/>
    <n v="10"/>
    <n v="0"/>
    <n v="9.875"/>
    <x v="666"/>
    <x v="1"/>
  </r>
  <r>
    <n v="4230"/>
    <x v="456"/>
    <x v="2"/>
    <x v="24"/>
    <n v="24"/>
    <n v="29"/>
    <x v="6"/>
    <n v="5.7"/>
    <n v="8.5"/>
    <n v="7.1"/>
    <n v="6.9"/>
    <n v="7.6"/>
    <n v="7.25"/>
    <n v="3640"/>
    <n v="4710"/>
    <n v="4175"/>
    <n v="7"/>
    <n v="18"/>
    <n v="12.5"/>
    <n v="10.5"/>
    <n v="24.4"/>
    <n v="17.45"/>
    <n v="2"/>
    <n v="5"/>
    <n v="3.5"/>
    <n v="9"/>
    <n v="52"/>
    <n v="30.5"/>
    <n v="10"/>
    <n v="5.8333333333333334E-2"/>
    <n v="10"/>
    <n v="0"/>
    <n v="0"/>
    <x v="667"/>
    <x v="1"/>
  </r>
  <r>
    <n v="4231"/>
    <x v="457"/>
    <x v="2"/>
    <x v="24"/>
    <n v="23"/>
    <n v="29"/>
    <x v="1"/>
    <n v="4.4000000000000004"/>
    <n v="7"/>
    <n v="5.7"/>
    <n v="0.9"/>
    <n v="7.7"/>
    <n v="4.3"/>
    <n v="667"/>
    <n v="1054"/>
    <n v="860.5"/>
    <n v="5"/>
    <n v="88"/>
    <n v="46.5"/>
    <n v="7.5"/>
    <n v="54.4"/>
    <n v="30.95"/>
    <n v="2"/>
    <n v="32"/>
    <n v="17"/>
    <n v="35"/>
    <n v="63"/>
    <n v="49"/>
    <n v="10"/>
    <n v="0.28333333333333333"/>
    <n v="10"/>
    <n v="10"/>
    <n v="0"/>
    <x v="668"/>
    <x v="1"/>
  </r>
  <r>
    <n v="4232"/>
    <x v="458"/>
    <x v="2"/>
    <x v="24"/>
    <n v="21"/>
    <n v="30"/>
    <x v="8"/>
    <n v="6.5"/>
    <n v="8.6"/>
    <n v="7.55"/>
    <n v="7.3"/>
    <n v="8"/>
    <n v="7.65"/>
    <n v="667"/>
    <n v="740"/>
    <n v="703.5"/>
    <n v="4"/>
    <n v="9"/>
    <n v="6.5"/>
    <n v="4.0999999999999996"/>
    <n v="12.8"/>
    <n v="8.4499999999999993"/>
    <n v="2"/>
    <n v="62"/>
    <n v="32"/>
    <n v="32"/>
    <n v="70"/>
    <n v="51"/>
    <n v="10"/>
    <n v="0.53333333333333333"/>
    <n v="8.4499999999999993"/>
    <n v="0"/>
    <n v="0"/>
    <x v="669"/>
    <x v="1"/>
  </r>
  <r>
    <n v="4233"/>
    <x v="459"/>
    <x v="2"/>
    <x v="24"/>
    <n v="23"/>
    <n v="28"/>
    <x v="8"/>
    <n v="2.5"/>
    <n v="8.5"/>
    <n v="5.5"/>
    <n v="6.6"/>
    <n v="7.3"/>
    <n v="6.9499999999999993"/>
    <n v="4760"/>
    <n v="5430"/>
    <n v="5095"/>
    <n v="18"/>
    <n v="30"/>
    <n v="24"/>
    <n v="20.3"/>
    <n v="32.4"/>
    <n v="26.35"/>
    <n v="4"/>
    <n v="10"/>
    <n v="7"/>
    <n v="100"/>
    <n v="154"/>
    <n v="127"/>
    <n v="10"/>
    <n v="0.11666666666666667"/>
    <n v="10"/>
    <n v="0"/>
    <n v="0"/>
    <x v="670"/>
    <x v="1"/>
  </r>
  <r>
    <n v="4236"/>
    <x v="460"/>
    <x v="2"/>
    <x v="24"/>
    <n v="26"/>
    <n v="29"/>
    <x v="0"/>
    <n v="0"/>
    <n v="1"/>
    <n v="0.5"/>
    <n v="6.9"/>
    <n v="7.6"/>
    <n v="7.25"/>
    <n v="146"/>
    <n v="1550"/>
    <n v="848"/>
    <n v="20"/>
    <n v="30"/>
    <n v="25"/>
    <n v="4"/>
    <n v="69.5"/>
    <n v="36.75"/>
    <n v="2"/>
    <n v="800"/>
    <n v="401"/>
    <n v="23"/>
    <n v="1600"/>
    <n v="811.5"/>
    <n v="10"/>
    <n v="6.6833333333333336"/>
    <n v="10"/>
    <n v="0"/>
    <n v="8.75"/>
    <x v="603"/>
    <x v="1"/>
  </r>
  <r>
    <n v="4237"/>
    <x v="461"/>
    <x v="2"/>
    <x v="24"/>
    <n v="26"/>
    <n v="29"/>
    <x v="0"/>
    <n v="0"/>
    <n v="4.3"/>
    <n v="2.15"/>
    <n v="7.2"/>
    <n v="8.6"/>
    <n v="7.9"/>
    <n v="1204"/>
    <n v="1843"/>
    <n v="1523.5"/>
    <n v="14"/>
    <n v="57"/>
    <n v="35.5"/>
    <n v="0.3"/>
    <n v="56"/>
    <n v="28.15"/>
    <n v="2"/>
    <n v="420"/>
    <n v="211"/>
    <n v="19"/>
    <n v="1600"/>
    <n v="809.5"/>
    <n v="10"/>
    <n v="3.5166666666666666"/>
    <n v="10"/>
    <n v="0"/>
    <n v="4.625"/>
    <x v="671"/>
    <x v="1"/>
  </r>
  <r>
    <n v="4238"/>
    <x v="462"/>
    <x v="2"/>
    <x v="24"/>
    <n v="25"/>
    <n v="29"/>
    <x v="43"/>
    <n v="6.2"/>
    <n v="7.4"/>
    <n v="6.8000000000000007"/>
    <n v="6.9"/>
    <n v="8"/>
    <n v="7.45"/>
    <n v="1077"/>
    <n v="1268"/>
    <n v="1172.5"/>
    <n v="6"/>
    <n v="13"/>
    <n v="9.5"/>
    <n v="20.399999999999999"/>
    <n v="28.4"/>
    <n v="24.4"/>
    <n v="6"/>
    <n v="10"/>
    <n v="8"/>
    <n v="79"/>
    <n v="180"/>
    <n v="129.5"/>
    <n v="10"/>
    <n v="0.13333333333333333"/>
    <n v="10"/>
    <n v="0"/>
    <n v="0"/>
    <x v="672"/>
    <x v="1"/>
  </r>
  <r>
    <n v="4239"/>
    <x v="463"/>
    <x v="2"/>
    <x v="24"/>
    <n v="24"/>
    <n v="28"/>
    <x v="1"/>
    <n v="6.5"/>
    <n v="6.9"/>
    <n v="6.7"/>
    <n v="7"/>
    <n v="8.5"/>
    <n v="7.75"/>
    <n v="1030"/>
    <n v="1282"/>
    <n v="1156"/>
    <n v="5"/>
    <n v="12"/>
    <n v="8.5"/>
    <n v="10.3"/>
    <n v="19.3"/>
    <n v="14.8"/>
    <n v="2"/>
    <n v="12"/>
    <n v="7"/>
    <n v="27"/>
    <n v="162"/>
    <n v="94.5"/>
    <n v="10"/>
    <n v="0.11666666666666667"/>
    <n v="10"/>
    <n v="0"/>
    <n v="0"/>
    <x v="670"/>
    <x v="1"/>
  </r>
  <r>
    <n v="4240"/>
    <x v="464"/>
    <x v="2"/>
    <x v="24"/>
    <n v="23"/>
    <n v="28"/>
    <x v="8"/>
    <n v="5.2"/>
    <n v="7.1"/>
    <n v="6.15"/>
    <n v="5.5"/>
    <n v="8.3000000000000007"/>
    <n v="6.9"/>
    <n v="1138"/>
    <n v="1280"/>
    <n v="1209"/>
    <n v="4"/>
    <n v="10"/>
    <n v="7"/>
    <n v="0"/>
    <n v="26.5"/>
    <n v="13.25"/>
    <n v="2"/>
    <n v="60"/>
    <n v="31"/>
    <n v="25"/>
    <n v="48"/>
    <n v="36.5"/>
    <n v="10"/>
    <n v="0.51666666666666661"/>
    <n v="10"/>
    <n v="0"/>
    <n v="0"/>
    <x v="673"/>
    <x v="1"/>
  </r>
  <r>
    <n v="4241"/>
    <x v="465"/>
    <x v="2"/>
    <x v="24"/>
    <n v="25"/>
    <n v="28"/>
    <x v="6"/>
    <n v="5.6"/>
    <n v="6.8"/>
    <n v="6.1999999999999993"/>
    <n v="6.5"/>
    <n v="7.9"/>
    <n v="7.2"/>
    <n v="1692"/>
    <n v="1944"/>
    <n v="1818"/>
    <n v="4"/>
    <n v="13"/>
    <n v="8.5"/>
    <n v="20.5"/>
    <n v="32.6"/>
    <n v="26.55"/>
    <n v="3"/>
    <n v="6"/>
    <n v="4.5"/>
    <n v="38"/>
    <n v="100"/>
    <n v="69"/>
    <n v="10"/>
    <n v="7.4999999999999997E-2"/>
    <n v="10"/>
    <n v="0"/>
    <n v="0"/>
    <x v="674"/>
    <x v="1"/>
  </r>
  <r>
    <n v="4242"/>
    <x v="466"/>
    <x v="2"/>
    <x v="24"/>
    <n v="25"/>
    <n v="26"/>
    <x v="8"/>
    <n v="4.2"/>
    <n v="6.2"/>
    <n v="5.2"/>
    <n v="7.2"/>
    <n v="8.1"/>
    <n v="7.65"/>
    <n v="1442"/>
    <n v="1866"/>
    <n v="1654"/>
    <n v="3.2"/>
    <n v="5"/>
    <n v="4.0999999999999996"/>
    <n v="0"/>
    <n v="50"/>
    <n v="25"/>
    <n v="2"/>
    <n v="3"/>
    <n v="2.5"/>
    <n v="26"/>
    <n v="70"/>
    <n v="48"/>
    <n v="10"/>
    <n v="4.1666666666666664E-2"/>
    <n v="10"/>
    <n v="0"/>
    <n v="0"/>
    <x v="675"/>
    <x v="1"/>
  </r>
  <r>
    <n v="4243"/>
    <x v="467"/>
    <x v="2"/>
    <x v="24"/>
    <n v="24"/>
    <n v="28"/>
    <x v="1"/>
    <n v="2.5"/>
    <n v="6.5"/>
    <n v="4.5"/>
    <n v="6.7"/>
    <n v="7.9"/>
    <n v="7.3000000000000007"/>
    <n v="5930"/>
    <n v="8793"/>
    <n v="7361.5"/>
    <n v="3"/>
    <n v="88"/>
    <n v="45.5"/>
    <n v="38.9"/>
    <n v="59.9"/>
    <n v="49.4"/>
    <n v="2"/>
    <n v="12"/>
    <n v="7"/>
    <n v="70"/>
    <n v="136"/>
    <n v="103"/>
    <n v="10"/>
    <n v="0.11666666666666667"/>
    <n v="10"/>
    <n v="0"/>
    <n v="0"/>
    <x v="670"/>
    <x v="1"/>
  </r>
  <r>
    <n v="4244"/>
    <x v="468"/>
    <x v="2"/>
    <x v="24"/>
    <n v="24"/>
    <n v="29"/>
    <x v="6"/>
    <n v="6.6"/>
    <n v="7.9"/>
    <n v="7.25"/>
    <n v="6.9"/>
    <n v="8"/>
    <n v="7.45"/>
    <n v="1065"/>
    <n v="2871"/>
    <n v="1968"/>
    <n v="4"/>
    <n v="11.8"/>
    <n v="7.9"/>
    <n v="30.3"/>
    <n v="45.3"/>
    <n v="37.799999999999997"/>
    <n v="2"/>
    <n v="4"/>
    <n v="3"/>
    <n v="29"/>
    <n v="90"/>
    <n v="59.5"/>
    <n v="10"/>
    <n v="0.05"/>
    <n v="10"/>
    <n v="0"/>
    <n v="0"/>
    <x v="676"/>
    <x v="1"/>
  </r>
  <r>
    <n v="4245"/>
    <x v="469"/>
    <x v="2"/>
    <x v="24"/>
    <n v="25"/>
    <n v="28"/>
    <x v="6"/>
    <n v="6.1"/>
    <n v="7.6"/>
    <n v="6.85"/>
    <n v="7.2"/>
    <n v="8.6999999999999993"/>
    <n v="7.9499999999999993"/>
    <n v="1640"/>
    <n v="4320"/>
    <n v="2980"/>
    <n v="4.8"/>
    <n v="14"/>
    <n v="9.4"/>
    <n v="16.600000000000001"/>
    <n v="48.3"/>
    <n v="32.450000000000003"/>
    <n v="2"/>
    <n v="6"/>
    <n v="4"/>
    <n v="36"/>
    <n v="110"/>
    <n v="73"/>
    <n v="10"/>
    <n v="6.6666666666666666E-2"/>
    <n v="10"/>
    <n v="0"/>
    <n v="0"/>
    <x v="677"/>
    <x v="1"/>
  </r>
  <r>
    <n v="4247"/>
    <x v="470"/>
    <x v="2"/>
    <x v="24"/>
    <n v="25"/>
    <n v="28"/>
    <x v="6"/>
    <n v="2.6"/>
    <n v="4.7"/>
    <n v="3.6500000000000004"/>
    <n v="6.9"/>
    <n v="9"/>
    <n v="7.95"/>
    <n v="909"/>
    <n v="1320"/>
    <n v="1114.5"/>
    <n v="10"/>
    <n v="18"/>
    <n v="14"/>
    <n v="2"/>
    <n v="15.5"/>
    <n v="8.75"/>
    <n v="2"/>
    <n v="94"/>
    <n v="48"/>
    <n v="69"/>
    <n v="480"/>
    <n v="274.5"/>
    <n v="10"/>
    <n v="0.8"/>
    <n v="8.75"/>
    <n v="0"/>
    <n v="0.875"/>
    <x v="678"/>
    <x v="1"/>
  </r>
  <r>
    <n v="4248"/>
    <x v="471"/>
    <x v="2"/>
    <x v="24"/>
    <n v="25"/>
    <n v="30"/>
    <x v="0"/>
    <n v="1.6"/>
    <n v="5.4"/>
    <n v="3.5"/>
    <n v="6.9"/>
    <n v="7.8"/>
    <n v="7.35"/>
    <n v="1012"/>
    <n v="1240"/>
    <n v="1126"/>
    <n v="6"/>
    <n v="26"/>
    <n v="16"/>
    <n v="2.1"/>
    <n v="10.8"/>
    <n v="6.45"/>
    <n v="2"/>
    <n v="43"/>
    <n v="22.5"/>
    <n v="94"/>
    <n v="468"/>
    <n v="281"/>
    <n v="10"/>
    <n v="0.375"/>
    <n v="6.45"/>
    <n v="0"/>
    <n v="1.25"/>
    <x v="679"/>
    <x v="1"/>
  </r>
  <r>
    <n v="4249"/>
    <x v="472"/>
    <x v="2"/>
    <x v="24"/>
    <n v="25"/>
    <n v="29.5"/>
    <x v="41"/>
    <n v="2.1"/>
    <n v="4.5999999999999996"/>
    <n v="3.3499999999999996"/>
    <n v="7.4"/>
    <n v="7.9"/>
    <n v="7.65"/>
    <n v="1014"/>
    <n v="1821"/>
    <n v="1417.5"/>
    <n v="8"/>
    <n v="16"/>
    <n v="12"/>
    <n v="0.6"/>
    <n v="2.4"/>
    <n v="1.5"/>
    <n v="2"/>
    <n v="52"/>
    <n v="27"/>
    <n v="32"/>
    <n v="481"/>
    <n v="256.5"/>
    <n v="10"/>
    <n v="0.44999999999999996"/>
    <n v="1.5"/>
    <n v="0"/>
    <n v="1.625"/>
    <x v="680"/>
    <x v="1"/>
  </r>
  <r>
    <n v="4302"/>
    <x v="473"/>
    <x v="2"/>
    <x v="24"/>
    <n v="21"/>
    <n v="28"/>
    <x v="5"/>
    <n v="3.2"/>
    <n v="7.4"/>
    <n v="5.3000000000000007"/>
    <n v="6.6"/>
    <n v="7.2"/>
    <n v="6.9"/>
    <n v="2071"/>
    <n v="2814"/>
    <n v="2442.5"/>
    <n v="7"/>
    <n v="14"/>
    <n v="10.5"/>
    <n v="22.5"/>
    <n v="38.6"/>
    <n v="30.55"/>
    <n v="2"/>
    <n v="65"/>
    <n v="33.5"/>
    <n v="36"/>
    <n v="96"/>
    <n v="66"/>
    <n v="10"/>
    <n v="0.55833333333333335"/>
    <n v="10"/>
    <n v="0"/>
    <n v="0"/>
    <x v="609"/>
    <x v="1"/>
  </r>
  <r>
    <n v="1727"/>
    <x v="346"/>
    <x v="0"/>
    <x v="25"/>
    <n v="20.5"/>
    <n v="30"/>
    <x v="64"/>
    <n v="6.3"/>
    <n v="8.5"/>
    <n v="7.4"/>
    <n v="6.9"/>
    <n v="9"/>
    <n v="7.95"/>
    <n v="71"/>
    <n v="159"/>
    <n v="115"/>
    <n v="0.2"/>
    <n v="1"/>
    <n v="0.6"/>
    <n v="0.2"/>
    <n v="0.7"/>
    <n v="0.44999999999999996"/>
    <n v="110"/>
    <n v="150"/>
    <n v="130"/>
    <n v="220"/>
    <n v="280"/>
    <n v="250"/>
    <n v="1.5"/>
    <n v="2.166666666666667"/>
    <n v="0.44999999999999996"/>
    <n v="0"/>
    <n v="0"/>
    <x v="681"/>
    <x v="1"/>
  </r>
  <r>
    <n v="1728"/>
    <x v="347"/>
    <x v="0"/>
    <x v="25"/>
    <n v="20.5"/>
    <n v="29.5"/>
    <x v="7"/>
    <n v="5.9"/>
    <n v="8.3000000000000007"/>
    <n v="7.1000000000000005"/>
    <n v="6.1"/>
    <n v="8.4"/>
    <n v="7.25"/>
    <n v="107"/>
    <n v="187"/>
    <n v="147"/>
    <n v="0.6"/>
    <n v="2.9"/>
    <n v="1.75"/>
    <n v="0.3"/>
    <n v="0.8"/>
    <n v="0.55000000000000004"/>
    <n v="110"/>
    <n v="170"/>
    <n v="140"/>
    <n v="210"/>
    <n v="350"/>
    <n v="280"/>
    <n v="4.375"/>
    <n v="2.3333333333333335"/>
    <n v="0.55000000000000004"/>
    <n v="0"/>
    <n v="0"/>
    <x v="682"/>
    <x v="1"/>
  </r>
  <r>
    <n v="3391"/>
    <x v="348"/>
    <x v="0"/>
    <x v="25"/>
    <n v="20.5"/>
    <n v="29"/>
    <x v="143"/>
    <n v="6.1"/>
    <n v="7.9"/>
    <n v="7"/>
    <n v="6.3"/>
    <n v="8"/>
    <n v="7.15"/>
    <n v="61"/>
    <n v="139"/>
    <n v="100"/>
    <n v="0.2"/>
    <n v="0.8"/>
    <n v="0.5"/>
    <n v="0.2"/>
    <n v="0.5"/>
    <n v="0.35"/>
    <n v="94"/>
    <n v="170"/>
    <n v="132"/>
    <n v="210"/>
    <n v="280"/>
    <n v="245"/>
    <n v="1.25"/>
    <n v="2.2000000000000002"/>
    <n v="0.35"/>
    <n v="0"/>
    <n v="0"/>
    <x v="683"/>
    <x v="1"/>
  </r>
  <r>
    <n v="4192"/>
    <x v="474"/>
    <x v="0"/>
    <x v="25"/>
    <n v="24"/>
    <n v="28.5"/>
    <x v="127"/>
    <n v="7.1"/>
    <n v="7.8"/>
    <n v="7.4499999999999993"/>
    <n v="7.2"/>
    <n v="7.9"/>
    <n v="7.5500000000000007"/>
    <n v="122"/>
    <n v="212"/>
    <n v="167"/>
    <n v="0.8"/>
    <n v="2"/>
    <n v="1.4"/>
    <n v="0.4"/>
    <n v="0.6"/>
    <n v="0.5"/>
    <n v="110"/>
    <n v="150"/>
    <n v="130"/>
    <n v="220"/>
    <n v="280"/>
    <n v="250"/>
    <n v="3.5"/>
    <n v="2.166666666666667"/>
    <n v="0.5"/>
    <n v="0"/>
    <n v="0"/>
    <x v="684"/>
    <x v="1"/>
  </r>
  <r>
    <n v="4193"/>
    <x v="475"/>
    <x v="0"/>
    <x v="25"/>
    <n v="24"/>
    <n v="28.5"/>
    <x v="127"/>
    <n v="7.3"/>
    <n v="8.4"/>
    <n v="7.85"/>
    <n v="7.1"/>
    <n v="7.9"/>
    <n v="7.5"/>
    <n v="110"/>
    <n v="187"/>
    <n v="148.5"/>
    <n v="0.7"/>
    <n v="2.4"/>
    <n v="1.5499999999999998"/>
    <n v="0.3"/>
    <n v="0.7"/>
    <n v="0.5"/>
    <n v="130"/>
    <n v="280"/>
    <n v="205"/>
    <n v="240"/>
    <n v="480"/>
    <n v="360"/>
    <n v="3.8749999999999996"/>
    <n v="3.416666666666667"/>
    <n v="0.5"/>
    <n v="0"/>
    <n v="0"/>
    <x v="685"/>
    <x v="1"/>
  </r>
  <r>
    <n v="3392"/>
    <x v="349"/>
    <x v="1"/>
    <x v="25"/>
    <n v="20"/>
    <n v="29"/>
    <x v="5"/>
    <n v="5.0999999999999996"/>
    <n v="6.9"/>
    <n v="6"/>
    <n v="6.8"/>
    <n v="8.6999999999999993"/>
    <n v="7.75"/>
    <n v="69"/>
    <n v="142"/>
    <n v="105.5"/>
    <n v="0.2"/>
    <n v="0.7"/>
    <n v="0.44999999999999996"/>
    <n v="0.1"/>
    <n v="0.6"/>
    <n v="0.35"/>
    <n v="110"/>
    <n v="170"/>
    <n v="140"/>
    <n v="210"/>
    <n v="350"/>
    <n v="280"/>
    <n v="1.125"/>
    <n v="2.3333333333333335"/>
    <n v="0.35"/>
    <n v="0"/>
    <n v="0"/>
    <x v="686"/>
    <x v="1"/>
  </r>
  <r>
    <n v="3393"/>
    <x v="350"/>
    <x v="1"/>
    <x v="25"/>
    <n v="20.5"/>
    <n v="30"/>
    <x v="64"/>
    <n v="5.2"/>
    <n v="7.4"/>
    <n v="6.3000000000000007"/>
    <n v="6.7"/>
    <n v="8.8000000000000007"/>
    <n v="7.75"/>
    <n v="72"/>
    <n v="157"/>
    <n v="114.5"/>
    <n v="0.2"/>
    <n v="0.9"/>
    <n v="0.55000000000000004"/>
    <n v="0.2"/>
    <n v="0.7"/>
    <n v="0.44999999999999996"/>
    <n v="110"/>
    <n v="170"/>
    <n v="140"/>
    <n v="220"/>
    <n v="280"/>
    <n v="250"/>
    <n v="1.375"/>
    <n v="2.3333333333333335"/>
    <n v="0.44999999999999996"/>
    <n v="0"/>
    <n v="0"/>
    <x v="687"/>
    <x v="1"/>
  </r>
  <r>
    <n v="3394"/>
    <x v="351"/>
    <x v="1"/>
    <x v="25"/>
    <n v="21"/>
    <n v="29"/>
    <x v="7"/>
    <n v="6.5"/>
    <n v="8.9"/>
    <n v="7.7"/>
    <n v="7"/>
    <n v="9"/>
    <n v="8"/>
    <n v="86"/>
    <n v="164"/>
    <n v="125"/>
    <n v="0.4"/>
    <n v="1.2"/>
    <n v="0.8"/>
    <n v="0.2"/>
    <n v="0.8"/>
    <n v="0.5"/>
    <n v="140"/>
    <n v="240"/>
    <n v="190"/>
    <n v="220"/>
    <n v="430"/>
    <n v="325"/>
    <n v="2"/>
    <n v="3.1666666666666665"/>
    <n v="0.5"/>
    <n v="0"/>
    <n v="0"/>
    <x v="688"/>
    <x v="1"/>
  </r>
  <r>
    <n v="3395"/>
    <x v="352"/>
    <x v="1"/>
    <x v="25"/>
    <n v="21"/>
    <n v="29"/>
    <x v="7"/>
    <n v="6.9"/>
    <n v="8.6"/>
    <n v="7.75"/>
    <n v="7"/>
    <n v="8.8000000000000007"/>
    <n v="7.9"/>
    <n v="73"/>
    <n v="149"/>
    <n v="111"/>
    <n v="0.2"/>
    <n v="1.1000000000000001"/>
    <n v="0.65"/>
    <n v="0.1"/>
    <n v="0.8"/>
    <n v="0.45"/>
    <n v="110"/>
    <n v="170"/>
    <n v="140"/>
    <n v="220"/>
    <n v="350"/>
    <n v="285"/>
    <n v="1.625"/>
    <n v="2.3333333333333335"/>
    <n v="0.44999999999999996"/>
    <n v="0"/>
    <n v="0"/>
    <x v="689"/>
    <x v="1"/>
  </r>
  <r>
    <n v="3396"/>
    <x v="353"/>
    <x v="1"/>
    <x v="25"/>
    <n v="21"/>
    <n v="29"/>
    <x v="7"/>
    <n v="6.7"/>
    <n v="8.9"/>
    <n v="7.8000000000000007"/>
    <n v="6.8"/>
    <n v="8.9"/>
    <n v="7.85"/>
    <n v="82"/>
    <n v="167"/>
    <n v="124.5"/>
    <n v="0.2"/>
    <n v="1.2"/>
    <n v="0.7"/>
    <n v="0.2"/>
    <n v="0.4"/>
    <n v="0.30000000000000004"/>
    <n v="110"/>
    <n v="170"/>
    <n v="140"/>
    <n v="220"/>
    <n v="350"/>
    <n v="285"/>
    <n v="1.75"/>
    <n v="2.3333333333333335"/>
    <n v="0.30000000000000004"/>
    <n v="0"/>
    <n v="0"/>
    <x v="690"/>
    <x v="1"/>
  </r>
  <r>
    <n v="4194"/>
    <x v="476"/>
    <x v="1"/>
    <x v="25"/>
    <n v="24"/>
    <n v="28.5"/>
    <x v="127"/>
    <n v="5.5"/>
    <n v="7.3"/>
    <n v="6.4"/>
    <n v="6.3"/>
    <n v="7.1"/>
    <n v="6.6999999999999993"/>
    <n v="110"/>
    <n v="216"/>
    <n v="163"/>
    <n v="0.6"/>
    <n v="2.7"/>
    <n v="1.6500000000000001"/>
    <n v="0.3"/>
    <n v="0.5"/>
    <n v="0.4"/>
    <n v="120"/>
    <n v="170"/>
    <n v="145"/>
    <n v="220"/>
    <n v="350"/>
    <n v="285"/>
    <n v="4.125"/>
    <n v="2.4166666666666665"/>
    <n v="0.4"/>
    <n v="0"/>
    <n v="0"/>
    <x v="691"/>
    <x v="1"/>
  </r>
  <r>
    <n v="4195"/>
    <x v="477"/>
    <x v="1"/>
    <x v="25"/>
    <n v="24.5"/>
    <n v="29"/>
    <x v="68"/>
    <n v="6.2"/>
    <n v="7"/>
    <n v="6.6"/>
    <n v="7.3"/>
    <n v="8.3000000000000007"/>
    <n v="7.8000000000000007"/>
    <n v="122"/>
    <n v="213"/>
    <n v="167.5"/>
    <n v="0.5"/>
    <n v="2.6"/>
    <n v="1.55"/>
    <n v="0.3"/>
    <n v="0.5"/>
    <n v="0.4"/>
    <n v="120"/>
    <n v="240"/>
    <n v="180"/>
    <n v="220"/>
    <n v="350"/>
    <n v="285"/>
    <n v="3.875"/>
    <n v="3"/>
    <n v="0.4"/>
    <n v="0"/>
    <n v="0"/>
    <x v="692"/>
    <x v="1"/>
  </r>
  <r>
    <n v="4196"/>
    <x v="478"/>
    <x v="1"/>
    <x v="25"/>
    <n v="24.5"/>
    <n v="29"/>
    <x v="68"/>
    <n v="7.6"/>
    <n v="8.8000000000000007"/>
    <n v="8.1999999999999993"/>
    <n v="6.8"/>
    <n v="7.4"/>
    <n v="7.1"/>
    <n v="132"/>
    <n v="215"/>
    <n v="173.5"/>
    <n v="0.8"/>
    <n v="3.8"/>
    <n v="2.2999999999999998"/>
    <n v="0.4"/>
    <n v="0.8"/>
    <n v="0.60000000000000009"/>
    <n v="130"/>
    <n v="280"/>
    <n v="205"/>
    <n v="240"/>
    <n v="430"/>
    <n v="335"/>
    <n v="5.75"/>
    <n v="3.416666666666667"/>
    <n v="0.60000000000000009"/>
    <n v="0"/>
    <n v="0"/>
    <x v="693"/>
    <x v="1"/>
  </r>
  <r>
    <n v="4197"/>
    <x v="479"/>
    <x v="1"/>
    <x v="25"/>
    <n v="23.5"/>
    <n v="28.5"/>
    <x v="1"/>
    <n v="7.1"/>
    <n v="7.9"/>
    <n v="7.5"/>
    <n v="7"/>
    <n v="7.9"/>
    <n v="7.45"/>
    <n v="106"/>
    <n v="178"/>
    <n v="142"/>
    <n v="0.5"/>
    <n v="2"/>
    <n v="1.25"/>
    <n v="0.3"/>
    <n v="0.5"/>
    <n v="0.4"/>
    <n v="110"/>
    <n v="170"/>
    <n v="140"/>
    <n v="220"/>
    <n v="280"/>
    <n v="250"/>
    <n v="3.125"/>
    <n v="2.3333333333333335"/>
    <n v="0.4"/>
    <n v="0"/>
    <n v="0"/>
    <x v="694"/>
    <x v="1"/>
  </r>
  <r>
    <n v="4221"/>
    <x v="480"/>
    <x v="1"/>
    <x v="25"/>
    <n v="24.5"/>
    <n v="28"/>
    <x v="127"/>
    <n v="6.6"/>
    <n v="7.3"/>
    <n v="6.9499999999999993"/>
    <n v="6.4"/>
    <n v="7.7"/>
    <n v="7.0500000000000007"/>
    <n v="109"/>
    <n v="157"/>
    <n v="133"/>
    <n v="0.4"/>
    <n v="2"/>
    <n v="1.2"/>
    <n v="0.4"/>
    <n v="0.8"/>
    <n v="0.60000000000000009"/>
    <n v="150"/>
    <n v="220"/>
    <n v="185"/>
    <n v="220"/>
    <n v="350"/>
    <n v="285"/>
    <n v="3"/>
    <n v="3.0833333333333335"/>
    <n v="0.60000000000000009"/>
    <n v="0"/>
    <n v="0"/>
    <x v="695"/>
    <x v="1"/>
  </r>
  <r>
    <n v="1364"/>
    <x v="354"/>
    <x v="0"/>
    <x v="26"/>
    <n v="16"/>
    <n v="28"/>
    <x v="72"/>
    <n v="8"/>
    <n v="9"/>
    <n v="8.5"/>
    <n v="7.5"/>
    <n v="7.9"/>
    <n v="7.7"/>
    <n v="446"/>
    <n v="690"/>
    <n v="568"/>
    <n v="3.7"/>
    <n v="5"/>
    <n v="4.3499999999999996"/>
    <n v="1.3561635220125801"/>
    <n v="8.0454179566563493"/>
    <n v="4.7007907393344643"/>
    <n v="2100"/>
    <n v="6300"/>
    <n v="4200"/>
    <n v="3300"/>
    <n v="17000"/>
    <n v="10150"/>
    <n v="10"/>
    <n v="10"/>
    <n v="4.7007907393344643"/>
    <n v="0"/>
    <n v="0"/>
    <x v="420"/>
    <x v="1"/>
  </r>
  <r>
    <n v="2499"/>
    <x v="355"/>
    <x v="0"/>
    <x v="26"/>
    <n v="20"/>
    <n v="28"/>
    <x v="21"/>
    <n v="5.8"/>
    <n v="7.2"/>
    <n v="6.5"/>
    <n v="7.8"/>
    <n v="8.1"/>
    <n v="7.9499999999999993"/>
    <n v="251"/>
    <n v="477"/>
    <n v="364"/>
    <n v="4"/>
    <n v="5"/>
    <n v="4.5"/>
    <n v="0.9"/>
    <n v="1"/>
    <n v="0.95"/>
    <n v="5100"/>
    <n v="6900"/>
    <n v="6000"/>
    <n v="7800"/>
    <n v="8600"/>
    <n v="8200"/>
    <n v="10"/>
    <n v="10"/>
    <n v="0.95"/>
    <n v="0"/>
    <n v="0"/>
    <x v="696"/>
    <x v="1"/>
  </r>
  <r>
    <n v="2500"/>
    <x v="356"/>
    <x v="1"/>
    <x v="26"/>
    <n v="14.3"/>
    <n v="31"/>
    <x v="144"/>
    <n v="4.1586894586894596"/>
    <n v="7.7840455840455904"/>
    <n v="5.971367521367525"/>
    <n v="7.2"/>
    <n v="9.4"/>
    <n v="8.3000000000000007"/>
    <n v="357"/>
    <n v="4240"/>
    <n v="2298.5"/>
    <n v="9.5"/>
    <n v="96"/>
    <n v="52.75"/>
    <n v="1.3561635220125801"/>
    <n v="8.0454179566563493"/>
    <n v="4.7007907393344643"/>
    <n v="1100"/>
    <n v="15000"/>
    <n v="8050"/>
    <n v="24000"/>
    <n v="92000"/>
    <n v="58000"/>
    <n v="10"/>
    <n v="10"/>
    <n v="4.7007907393344643"/>
    <n v="0"/>
    <n v="0"/>
    <x v="420"/>
    <x v="1"/>
  </r>
  <r>
    <n v="2501"/>
    <x v="357"/>
    <x v="1"/>
    <x v="26"/>
    <n v="17.3"/>
    <n v="39"/>
    <x v="17"/>
    <n v="0"/>
    <n v="2.5"/>
    <n v="1.25"/>
    <n v="6.9"/>
    <n v="8.6999999999999993"/>
    <n v="7.8"/>
    <n v="1136"/>
    <n v="3150"/>
    <n v="2143"/>
    <n v="45"/>
    <n v="87.5"/>
    <n v="66.25"/>
    <n v="1.3561635220125801"/>
    <n v="8.0454179566563493"/>
    <n v="4.7007907393344643"/>
    <n v="700"/>
    <n v="12000"/>
    <n v="6350"/>
    <n v="35000"/>
    <n v="160000"/>
    <n v="97500"/>
    <n v="10"/>
    <n v="10"/>
    <n v="4.7007907393344643"/>
    <n v="0"/>
    <n v="6.875"/>
    <x v="697"/>
    <x v="1"/>
  </r>
  <r>
    <n v="1362"/>
    <x v="358"/>
    <x v="0"/>
    <x v="27"/>
    <n v="7"/>
    <n v="19"/>
    <x v="145"/>
    <n v="6.6"/>
    <n v="7.8"/>
    <n v="7.1999999999999993"/>
    <n v="7.3"/>
    <n v="8.1999999999999993"/>
    <n v="7.75"/>
    <n v="440"/>
    <n v="480"/>
    <n v="460"/>
    <n v="1.2"/>
    <n v="1.8"/>
    <n v="1.5"/>
    <n v="0"/>
    <n v="0"/>
    <n v="0"/>
    <n v="1436.77104377104"/>
    <n v="321488.727272727"/>
    <n v="161462.74915824903"/>
    <n v="12108.853896103899"/>
    <n v="1882110.4063492101"/>
    <n v="947109.63012265693"/>
    <n v="3.75"/>
    <n v="10"/>
    <n v="0"/>
    <n v="0"/>
    <n v="0"/>
    <x v="234"/>
    <x v="1"/>
  </r>
  <r>
    <n v="3437"/>
    <x v="359"/>
    <x v="0"/>
    <x v="27"/>
    <n v="8"/>
    <n v="19"/>
    <x v="94"/>
    <n v="6.8"/>
    <n v="7.8"/>
    <n v="7.3"/>
    <n v="7.2"/>
    <n v="7.7"/>
    <n v="7.45"/>
    <n v="160"/>
    <n v="260"/>
    <n v="210"/>
    <n v="1.2"/>
    <n v="1.6"/>
    <n v="1.4"/>
    <n v="0"/>
    <n v="0"/>
    <n v="0"/>
    <n v="1436.77104377104"/>
    <n v="321488.727272727"/>
    <n v="161462.74915824903"/>
    <n v="12108.853896103899"/>
    <n v="1882110.4063492101"/>
    <n v="947109.63012265693"/>
    <n v="3.5"/>
    <n v="10"/>
    <n v="0"/>
    <n v="0"/>
    <n v="0"/>
    <x v="698"/>
    <x v="1"/>
  </r>
  <r>
    <n v="1765"/>
    <x v="360"/>
    <x v="0"/>
    <x v="28"/>
    <n v="20"/>
    <n v="33"/>
    <x v="6"/>
    <n v="8.1"/>
    <n v="14.2"/>
    <n v="11.149999999999999"/>
    <n v="7.6"/>
    <n v="8.6999999999999993"/>
    <n v="8.1499999999999986"/>
    <n v="40"/>
    <n v="626"/>
    <n v="333"/>
    <n v="1.7"/>
    <n v="6.1"/>
    <n v="3.9"/>
    <n v="0.3"/>
    <n v="0.6"/>
    <n v="0.44999999999999996"/>
    <n v="700"/>
    <n v="130000"/>
    <n v="65350"/>
    <n v="1300"/>
    <n v="230000"/>
    <n v="115650"/>
    <n v="9.75"/>
    <n v="10"/>
    <n v="0.44999999999999996"/>
    <n v="0"/>
    <n v="0"/>
    <x v="699"/>
    <x v="1"/>
  </r>
  <r>
    <n v="2503"/>
    <x v="361"/>
    <x v="0"/>
    <x v="28"/>
    <n v="20"/>
    <n v="36"/>
    <x v="4"/>
    <n v="4.8"/>
    <n v="18.600000000000001"/>
    <n v="11.700000000000001"/>
    <n v="7.4"/>
    <n v="8.8000000000000007"/>
    <n v="8.1000000000000014"/>
    <n v="624"/>
    <n v="724"/>
    <n v="674"/>
    <n v="3.1"/>
    <n v="21.6"/>
    <n v="12.350000000000001"/>
    <n v="0"/>
    <n v="3.5"/>
    <n v="1.75"/>
    <n v="23000"/>
    <n v="140000"/>
    <n v="81500"/>
    <n v="30000"/>
    <n v="170000"/>
    <n v="100000"/>
    <n v="10"/>
    <n v="10"/>
    <n v="1.75"/>
    <n v="0"/>
    <n v="0"/>
    <x v="134"/>
    <x v="1"/>
  </r>
  <r>
    <n v="2504"/>
    <x v="362"/>
    <x v="0"/>
    <x v="28"/>
    <n v="20"/>
    <n v="36"/>
    <x v="4"/>
    <n v="5.5"/>
    <n v="24.3"/>
    <n v="14.9"/>
    <n v="7.6"/>
    <n v="8.9"/>
    <n v="8.25"/>
    <n v="622"/>
    <n v="717"/>
    <n v="669.5"/>
    <n v="3"/>
    <n v="40.200000000000003"/>
    <n v="21.6"/>
    <n v="0"/>
    <n v="4.5999999999999996"/>
    <n v="2.2999999999999998"/>
    <n v="30000"/>
    <n v="220000"/>
    <n v="125000"/>
    <n v="50000"/>
    <n v="280000"/>
    <n v="165000"/>
    <n v="10"/>
    <n v="10"/>
    <n v="2.2999999999999998"/>
    <n v="0"/>
    <n v="0"/>
    <x v="15"/>
    <x v="1"/>
  </r>
  <r>
    <n v="2505"/>
    <x v="363"/>
    <x v="0"/>
    <x v="28"/>
    <n v="20"/>
    <n v="36"/>
    <x v="4"/>
    <n v="6.5"/>
    <n v="25"/>
    <n v="15.75"/>
    <n v="7.7"/>
    <n v="8.9"/>
    <n v="8.3000000000000007"/>
    <n v="641"/>
    <n v="718"/>
    <n v="679.5"/>
    <n v="1.5"/>
    <n v="44.2"/>
    <n v="22.85"/>
    <n v="0"/>
    <n v="2.7"/>
    <n v="1.35"/>
    <n v="13000"/>
    <n v="130000"/>
    <n v="71500"/>
    <n v="23000"/>
    <n v="170000"/>
    <n v="96500"/>
    <n v="10"/>
    <n v="10"/>
    <n v="1.35"/>
    <n v="0"/>
    <n v="0"/>
    <x v="700"/>
    <x v="1"/>
  </r>
  <r>
    <n v="2519"/>
    <x v="364"/>
    <x v="0"/>
    <x v="28"/>
    <n v="10"/>
    <n v="29"/>
    <x v="59"/>
    <n v="6.2"/>
    <n v="8.6"/>
    <n v="7.4"/>
    <n v="6.8"/>
    <n v="8.1"/>
    <n v="7.4499999999999993"/>
    <n v="5"/>
    <n v="197"/>
    <n v="101"/>
    <n v="1.4"/>
    <n v="3.6"/>
    <n v="2.5"/>
    <n v="0"/>
    <n v="0.5"/>
    <n v="0.25"/>
    <n v="2600"/>
    <n v="9000"/>
    <n v="5800"/>
    <n v="9000"/>
    <n v="28000"/>
    <n v="18500"/>
    <n v="6.25"/>
    <n v="10"/>
    <n v="0.25"/>
    <n v="0"/>
    <n v="0"/>
    <x v="701"/>
    <x v="1"/>
  </r>
  <r>
    <n v="2520"/>
    <x v="365"/>
    <x v="0"/>
    <x v="28"/>
    <n v="4"/>
    <n v="20"/>
    <x v="146"/>
    <n v="6.2"/>
    <n v="7.2"/>
    <n v="6.7"/>
    <n v="6.9"/>
    <n v="8.1"/>
    <n v="7.5"/>
    <n v="88"/>
    <n v="197"/>
    <n v="142.5"/>
    <n v="2.4"/>
    <n v="3.6"/>
    <n v="3"/>
    <n v="0.2"/>
    <n v="0.7"/>
    <n v="0.44999999999999996"/>
    <n v="2200"/>
    <n v="8000"/>
    <n v="5100"/>
    <n v="5000"/>
    <n v="26000"/>
    <n v="15500"/>
    <n v="7.5"/>
    <n v="10"/>
    <n v="0.44999999999999996"/>
    <n v="0"/>
    <n v="0"/>
    <x v="702"/>
    <x v="1"/>
  </r>
  <r>
    <n v="2521"/>
    <x v="366"/>
    <x v="0"/>
    <x v="28"/>
    <n v="9"/>
    <n v="24"/>
    <x v="140"/>
    <n v="7.1"/>
    <n v="8.6"/>
    <n v="7.85"/>
    <n v="7.1"/>
    <n v="7.9"/>
    <n v="7.5"/>
    <n v="24"/>
    <n v="52"/>
    <n v="38"/>
    <n v="0.6"/>
    <n v="2.8"/>
    <n v="1.7"/>
    <n v="0.1"/>
    <n v="0.5"/>
    <n v="0.3"/>
    <n v="110"/>
    <n v="340"/>
    <n v="225"/>
    <n v="260"/>
    <n v="1400"/>
    <n v="830"/>
    <n v="4.25"/>
    <n v="3.75"/>
    <n v="0.3"/>
    <n v="0"/>
    <n v="0"/>
    <x v="703"/>
    <x v="1"/>
  </r>
  <r>
    <n v="2522"/>
    <x v="367"/>
    <x v="0"/>
    <x v="28"/>
    <n v="2"/>
    <n v="18"/>
    <x v="147"/>
    <n v="7.2"/>
    <n v="8.8000000000000007"/>
    <n v="8"/>
    <n v="7"/>
    <n v="8.3000000000000007"/>
    <n v="7.65"/>
    <n v="11"/>
    <n v="42"/>
    <n v="26.5"/>
    <n v="0.8"/>
    <n v="1.9"/>
    <n v="1.35"/>
    <n v="0"/>
    <n v="0.5"/>
    <n v="0.25"/>
    <n v="90"/>
    <n v="340"/>
    <n v="215"/>
    <n v="140"/>
    <n v="1400"/>
    <n v="770"/>
    <n v="3.375"/>
    <n v="3.5833333333333335"/>
    <n v="0.25"/>
    <n v="0"/>
    <n v="0"/>
    <x v="704"/>
    <x v="1"/>
  </r>
  <r>
    <n v="2539"/>
    <x v="368"/>
    <x v="0"/>
    <x v="28"/>
    <n v="19"/>
    <n v="33"/>
    <x v="1"/>
    <n v="5.4"/>
    <n v="8.4"/>
    <n v="6.9"/>
    <n v="7"/>
    <n v="8"/>
    <n v="7.5"/>
    <n v="178"/>
    <n v="244"/>
    <n v="211"/>
    <n v="1.5"/>
    <n v="2.8"/>
    <n v="2.15"/>
    <n v="0"/>
    <n v="0.2"/>
    <n v="0.1"/>
    <n v="1100"/>
    <n v="9000"/>
    <n v="5050"/>
    <n v="1400"/>
    <n v="14000"/>
    <n v="7700"/>
    <n v="5.375"/>
    <n v="10"/>
    <n v="0.1"/>
    <n v="0"/>
    <n v="0"/>
    <x v="705"/>
    <x v="1"/>
  </r>
  <r>
    <n v="2544"/>
    <x v="369"/>
    <x v="0"/>
    <x v="28"/>
    <n v="17.5"/>
    <n v="32"/>
    <x v="143"/>
    <n v="4.0999999999999996"/>
    <n v="9.6999999999999993"/>
    <n v="6.8999999999999995"/>
    <n v="7"/>
    <n v="8.1"/>
    <n v="7.55"/>
    <n v="438"/>
    <n v="550"/>
    <n v="494"/>
    <n v="2.5"/>
    <n v="3.8"/>
    <n v="3.15"/>
    <n v="0"/>
    <n v="1.1000000000000001"/>
    <n v="0.55000000000000004"/>
    <n v="3000"/>
    <n v="11000"/>
    <n v="7000"/>
    <n v="5000"/>
    <n v="17000"/>
    <n v="11000"/>
    <n v="7.875"/>
    <n v="10"/>
    <n v="0.55000000000000004"/>
    <n v="0"/>
    <n v="0"/>
    <x v="706"/>
    <x v="1"/>
  </r>
  <r>
    <n v="1790"/>
    <x v="481"/>
    <x v="0"/>
    <x v="0"/>
    <n v="18"/>
    <n v="28"/>
    <x v="13"/>
    <n v="4.9000000000000004"/>
    <n v="5.5"/>
    <n v="5.2"/>
    <n v="6.7"/>
    <n v="8.1999999999999993"/>
    <n v="7.4499999999999993"/>
    <n v="21840"/>
    <n v="47890"/>
    <n v="34865"/>
    <n v="2.2000000000000002"/>
    <n v="2.8"/>
    <n v="2.5"/>
    <n v="0.46"/>
    <n v="2.8"/>
    <n v="1.63"/>
    <n v="3"/>
    <n v="4"/>
    <n v="3.5"/>
    <n v="210"/>
    <n v="1600"/>
    <n v="905"/>
    <n v="6.25"/>
    <n v="5.8333333333333334E-2"/>
    <n v="1.63"/>
    <n v="0"/>
    <n v="0"/>
    <x v="707"/>
    <x v="2"/>
  </r>
  <r>
    <n v="2353"/>
    <x v="482"/>
    <x v="0"/>
    <x v="0"/>
    <n v="24"/>
    <n v="30"/>
    <x v="43"/>
    <n v="5"/>
    <n v="6.8"/>
    <n v="5.9"/>
    <n v="7"/>
    <n v="8.5"/>
    <n v="7.75"/>
    <n v="714"/>
    <n v="1950"/>
    <n v="1332"/>
    <n v="1.6"/>
    <n v="4.2"/>
    <n v="2.9000000000000004"/>
    <n v="0"/>
    <n v="5.82"/>
    <n v="2.91"/>
    <n v="11"/>
    <n v="23"/>
    <n v="17"/>
    <n v="150"/>
    <n v="1100"/>
    <n v="625"/>
    <n v="7.2500000000000009"/>
    <n v="0.28333333333333333"/>
    <n v="2.91"/>
    <n v="0"/>
    <n v="0"/>
    <x v="708"/>
    <x v="2"/>
  </r>
  <r>
    <n v="4368"/>
    <x v="483"/>
    <x v="0"/>
    <x v="0"/>
    <n v="25"/>
    <n v="28"/>
    <x v="6"/>
    <n v="3.7"/>
    <n v="7.5"/>
    <n v="5.6"/>
    <n v="7.2"/>
    <n v="8.1"/>
    <n v="7.65"/>
    <n v="979"/>
    <n v="14730"/>
    <n v="7854.5"/>
    <n v="1.7"/>
    <n v="5.4"/>
    <n v="3.5500000000000003"/>
    <n v="0"/>
    <n v="3.47"/>
    <n v="1.7350000000000001"/>
    <n v="4"/>
    <n v="20"/>
    <n v="12"/>
    <n v="150"/>
    <n v="1300"/>
    <n v="725"/>
    <n v="8.875"/>
    <n v="0.2"/>
    <n v="1.7350000000000001"/>
    <n v="0"/>
    <n v="0"/>
    <x v="709"/>
    <x v="2"/>
  </r>
  <r>
    <n v="4391"/>
    <x v="484"/>
    <x v="2"/>
    <x v="0"/>
    <n v="25"/>
    <n v="36"/>
    <x v="9"/>
    <n v="3.2"/>
    <n v="6.1"/>
    <n v="4.6500000000000004"/>
    <n v="6.8"/>
    <n v="7.9"/>
    <n v="7.35"/>
    <n v="228"/>
    <n v="1098"/>
    <n v="663"/>
    <n v="2"/>
    <n v="22"/>
    <n v="12"/>
    <n v="0"/>
    <n v="4.4000000000000004"/>
    <n v="2.2000000000000002"/>
    <n v="100"/>
    <n v="200"/>
    <n v="150"/>
    <n v="400"/>
    <n v="1400"/>
    <n v="900"/>
    <n v="10"/>
    <n v="2.5"/>
    <n v="2.2000000000000002"/>
    <n v="0"/>
    <n v="0"/>
    <x v="710"/>
    <x v="2"/>
  </r>
  <r>
    <n v="1529"/>
    <x v="485"/>
    <x v="0"/>
    <x v="1"/>
    <n v="22"/>
    <n v="34"/>
    <x v="4"/>
    <n v="4.5999999999999996"/>
    <n v="11"/>
    <n v="7.8"/>
    <n v="7.1"/>
    <n v="8"/>
    <n v="7.55"/>
    <n v="144"/>
    <n v="273"/>
    <n v="208.5"/>
    <n v="2.7"/>
    <n v="4.8"/>
    <n v="3.75"/>
    <n v="1.1000000000000001"/>
    <n v="2"/>
    <n v="1.55"/>
    <n v="2"/>
    <n v="360"/>
    <n v="181"/>
    <n v="360"/>
    <n v="1500"/>
    <n v="930"/>
    <n v="9.375"/>
    <n v="3.0166666666666671"/>
    <n v="1.55"/>
    <n v="0"/>
    <n v="0"/>
    <x v="711"/>
    <x v="2"/>
  </r>
  <r>
    <n v="2205"/>
    <x v="2"/>
    <x v="0"/>
    <x v="1"/>
    <n v="13"/>
    <n v="32"/>
    <x v="84"/>
    <n v="0.4"/>
    <n v="8.1999999999999993"/>
    <n v="4.3"/>
    <n v="6.3"/>
    <n v="7.7"/>
    <n v="7"/>
    <n v="29"/>
    <n v="228"/>
    <n v="128.5"/>
    <n v="1.3"/>
    <n v="18"/>
    <n v="9.65"/>
    <n v="0.8"/>
    <n v="2.4"/>
    <n v="1.6"/>
    <n v="300"/>
    <n v="730"/>
    <n v="515"/>
    <n v="720"/>
    <n v="2000"/>
    <n v="1360"/>
    <n v="10"/>
    <n v="8.5833333333333321"/>
    <n v="1.6"/>
    <n v="0"/>
    <n v="0"/>
    <x v="712"/>
    <x v="2"/>
  </r>
  <r>
    <n v="2206"/>
    <x v="3"/>
    <x v="0"/>
    <x v="1"/>
    <n v="22"/>
    <n v="36"/>
    <x v="3"/>
    <n v="4.7"/>
    <n v="5.7"/>
    <n v="5.2"/>
    <n v="7.2"/>
    <n v="8.1"/>
    <n v="7.65"/>
    <n v="51"/>
    <n v="213"/>
    <n v="132"/>
    <n v="1.8"/>
    <n v="2.6"/>
    <n v="2.2000000000000002"/>
    <n v="0.8"/>
    <n v="2.1"/>
    <n v="1.4500000000000002"/>
    <n v="2"/>
    <n v="360"/>
    <n v="181"/>
    <n v="300"/>
    <n v="2300"/>
    <n v="1300"/>
    <n v="5.5"/>
    <n v="3.0166666666666671"/>
    <n v="1.4500000000000002"/>
    <n v="0"/>
    <n v="0"/>
    <x v="713"/>
    <x v="2"/>
  </r>
  <r>
    <n v="2218"/>
    <x v="16"/>
    <x v="0"/>
    <x v="1"/>
    <n v="22"/>
    <n v="34"/>
    <x v="4"/>
    <n v="3.7"/>
    <n v="10"/>
    <n v="6.85"/>
    <n v="7.1"/>
    <n v="7.9"/>
    <n v="7.5"/>
    <n v="146"/>
    <n v="275"/>
    <n v="210.5"/>
    <n v="2.6"/>
    <n v="4.5999999999999996"/>
    <n v="3.5999999999999996"/>
    <n v="1.1000000000000001"/>
    <n v="2.1"/>
    <n v="1.6"/>
    <n v="2"/>
    <n v="730"/>
    <n v="366"/>
    <n v="720"/>
    <n v="1500"/>
    <n v="1110"/>
    <n v="9"/>
    <n v="6.1"/>
    <n v="1.6"/>
    <n v="0"/>
    <n v="0"/>
    <x v="714"/>
    <x v="2"/>
  </r>
  <r>
    <n v="3804"/>
    <x v="486"/>
    <x v="0"/>
    <x v="1"/>
    <n v="20"/>
    <n v="26"/>
    <x v="13"/>
    <n v="4.0999999999999996"/>
    <n v="5.4"/>
    <n v="4.75"/>
    <n v="6.4"/>
    <n v="7.4"/>
    <n v="6.9"/>
    <n v="88"/>
    <n v="126"/>
    <n v="107"/>
    <n v="1.2"/>
    <n v="4"/>
    <n v="2.6"/>
    <n v="0.7"/>
    <n v="1.3"/>
    <n v="1"/>
    <n v="300"/>
    <n v="730"/>
    <n v="515"/>
    <n v="720"/>
    <n v="2000"/>
    <n v="1360"/>
    <n v="6.5"/>
    <n v="8.5833333333333321"/>
    <n v="1"/>
    <n v="0"/>
    <n v="0"/>
    <x v="715"/>
    <x v="2"/>
  </r>
  <r>
    <n v="4337"/>
    <x v="487"/>
    <x v="0"/>
    <x v="1"/>
    <n v="18"/>
    <n v="31"/>
    <x v="5"/>
    <n v="5.5"/>
    <n v="6.3"/>
    <n v="5.9"/>
    <n v="6.9"/>
    <n v="7.6"/>
    <n v="7.25"/>
    <n v="32"/>
    <n v="46"/>
    <n v="39"/>
    <n v="1.3"/>
    <n v="2.2999999999999998"/>
    <n v="1.7999999999999998"/>
    <n v="0.5"/>
    <n v="1.3"/>
    <n v="0.9"/>
    <n v="2"/>
    <n v="300"/>
    <n v="151"/>
    <n v="2"/>
    <n v="720"/>
    <n v="361"/>
    <n v="4.5"/>
    <n v="2.5166666666666666"/>
    <n v="0.89999999999999991"/>
    <n v="0"/>
    <n v="0"/>
    <x v="716"/>
    <x v="2"/>
  </r>
  <r>
    <n v="1263"/>
    <x v="4"/>
    <x v="1"/>
    <x v="1"/>
    <n v="22"/>
    <n v="32"/>
    <x v="43"/>
    <n v="2"/>
    <n v="5.3"/>
    <n v="3.65"/>
    <n v="7.1"/>
    <n v="8"/>
    <n v="7.55"/>
    <n v="396"/>
    <n v="953"/>
    <n v="674.5"/>
    <n v="2.7"/>
    <n v="17.5"/>
    <n v="10.1"/>
    <n v="1.3"/>
    <n v="2.8"/>
    <n v="2.0499999999999998"/>
    <n v="2"/>
    <n v="730"/>
    <n v="366"/>
    <n v="360"/>
    <n v="2800"/>
    <n v="1580"/>
    <n v="10"/>
    <n v="6.1"/>
    <n v="2.0499999999999998"/>
    <n v="0"/>
    <n v="0.875"/>
    <x v="717"/>
    <x v="2"/>
  </r>
  <r>
    <n v="2207"/>
    <x v="5"/>
    <x v="1"/>
    <x v="1"/>
    <n v="12"/>
    <n v="29"/>
    <x v="61"/>
    <n v="2"/>
    <n v="6.5"/>
    <n v="4.25"/>
    <n v="6.3"/>
    <n v="7.7"/>
    <n v="7"/>
    <n v="28"/>
    <n v="258"/>
    <n v="143"/>
    <n v="1.3"/>
    <n v="4.5"/>
    <n v="2.9"/>
    <n v="0.9"/>
    <n v="1.9"/>
    <n v="1.4"/>
    <n v="300"/>
    <n v="1100"/>
    <n v="700"/>
    <n v="300"/>
    <n v="3500"/>
    <n v="1900"/>
    <n v="7.25"/>
    <n v="10"/>
    <n v="1.4"/>
    <n v="0"/>
    <n v="0"/>
    <x v="718"/>
    <x v="2"/>
  </r>
  <r>
    <n v="2208"/>
    <x v="6"/>
    <x v="1"/>
    <x v="1"/>
    <n v="19"/>
    <n v="34"/>
    <x v="6"/>
    <n v="6"/>
    <n v="7.8"/>
    <n v="6.9"/>
    <n v="7"/>
    <n v="7.8"/>
    <n v="7.4"/>
    <n v="24"/>
    <n v="42"/>
    <n v="33"/>
    <n v="1.2"/>
    <n v="2.8"/>
    <n v="2"/>
    <n v="0.6"/>
    <n v="1.4"/>
    <n v="1"/>
    <n v="2"/>
    <n v="360"/>
    <n v="181"/>
    <n v="2"/>
    <n v="730"/>
    <n v="366"/>
    <n v="5"/>
    <n v="3.0166666666666671"/>
    <n v="1"/>
    <n v="0"/>
    <n v="0"/>
    <x v="719"/>
    <x v="2"/>
  </r>
  <r>
    <n v="2209"/>
    <x v="7"/>
    <x v="1"/>
    <x v="1"/>
    <n v="18"/>
    <n v="31"/>
    <x v="5"/>
    <n v="5"/>
    <n v="7.5"/>
    <n v="6.25"/>
    <n v="6.5"/>
    <n v="7.3"/>
    <n v="6.9"/>
    <n v="20"/>
    <n v="240"/>
    <n v="130"/>
    <n v="1.1000000000000001"/>
    <n v="3.7"/>
    <n v="2.4000000000000004"/>
    <n v="0.2"/>
    <n v="1.3"/>
    <n v="0.75"/>
    <n v="2"/>
    <n v="730"/>
    <n v="366"/>
    <n v="2"/>
    <n v="1500"/>
    <n v="751"/>
    <n v="6.0000000000000009"/>
    <n v="6.1"/>
    <n v="0.75"/>
    <n v="0"/>
    <n v="0"/>
    <x v="720"/>
    <x v="2"/>
  </r>
  <r>
    <n v="2210"/>
    <x v="8"/>
    <x v="1"/>
    <x v="1"/>
    <n v="18"/>
    <n v="32"/>
    <x v="7"/>
    <n v="5.2"/>
    <n v="7.8"/>
    <n v="6.5"/>
    <n v="6.7"/>
    <n v="7.9"/>
    <n v="7.3000000000000007"/>
    <n v="47"/>
    <n v="85"/>
    <n v="66"/>
    <n v="1.4"/>
    <n v="3.7"/>
    <n v="2.5499999999999998"/>
    <n v="0.2"/>
    <n v="2"/>
    <n v="1.1000000000000001"/>
    <n v="2"/>
    <n v="730"/>
    <n v="366"/>
    <n v="2"/>
    <n v="1500"/>
    <n v="751"/>
    <n v="6.375"/>
    <n v="6.1"/>
    <n v="1.1000000000000001"/>
    <n v="0"/>
    <n v="0"/>
    <x v="721"/>
    <x v="2"/>
  </r>
  <r>
    <n v="2211"/>
    <x v="9"/>
    <x v="1"/>
    <x v="1"/>
    <n v="20"/>
    <n v="33"/>
    <x v="6"/>
    <n v="7"/>
    <n v="7.8"/>
    <n v="7.4"/>
    <n v="7.5"/>
    <n v="8.8000000000000007"/>
    <n v="8.15"/>
    <n v="28"/>
    <n v="310"/>
    <n v="169"/>
    <n v="1.6"/>
    <n v="6.4"/>
    <n v="4"/>
    <n v="0.6"/>
    <n v="2.8"/>
    <n v="1.7"/>
    <n v="300"/>
    <n v="910"/>
    <n v="605"/>
    <n v="720"/>
    <n v="2000"/>
    <n v="1360"/>
    <n v="10"/>
    <n v="10"/>
    <n v="1.6999999999999997"/>
    <n v="0"/>
    <n v="0"/>
    <x v="429"/>
    <x v="2"/>
  </r>
  <r>
    <n v="2212"/>
    <x v="10"/>
    <x v="1"/>
    <x v="1"/>
    <n v="20"/>
    <n v="32"/>
    <x v="1"/>
    <n v="6.8"/>
    <n v="8"/>
    <n v="7.4"/>
    <n v="7.5"/>
    <n v="8.9"/>
    <n v="8.1999999999999993"/>
    <n v="69"/>
    <n v="91"/>
    <n v="80"/>
    <n v="1.7"/>
    <n v="5.6"/>
    <n v="3.65"/>
    <n v="1"/>
    <n v="2.2999999999999998"/>
    <n v="1.65"/>
    <n v="300"/>
    <n v="1500"/>
    <n v="900"/>
    <n v="720"/>
    <n v="2800"/>
    <n v="1760"/>
    <n v="9.125"/>
    <n v="10"/>
    <n v="1.65"/>
    <n v="0"/>
    <n v="0"/>
    <x v="722"/>
    <x v="2"/>
  </r>
  <r>
    <n v="2213"/>
    <x v="11"/>
    <x v="1"/>
    <x v="1"/>
    <n v="22"/>
    <n v="30"/>
    <x v="1"/>
    <n v="6.8"/>
    <n v="8"/>
    <n v="7.4"/>
    <n v="7.2"/>
    <n v="8.8000000000000007"/>
    <n v="8"/>
    <n v="26"/>
    <n v="231"/>
    <n v="128.5"/>
    <n v="2"/>
    <n v="7.8"/>
    <n v="4.9000000000000004"/>
    <n v="0.8"/>
    <n v="1.9"/>
    <n v="1.35"/>
    <n v="2"/>
    <n v="1100"/>
    <n v="551"/>
    <n v="360"/>
    <n v="2700"/>
    <n v="1530"/>
    <n v="10"/>
    <n v="9.1833333333333336"/>
    <n v="1.35"/>
    <n v="0"/>
    <n v="0"/>
    <x v="723"/>
    <x v="2"/>
  </r>
  <r>
    <n v="2214"/>
    <x v="12"/>
    <x v="1"/>
    <x v="1"/>
    <n v="21"/>
    <n v="36"/>
    <x v="10"/>
    <n v="2.5"/>
    <n v="9"/>
    <n v="5.75"/>
    <n v="6"/>
    <n v="7.8"/>
    <n v="6.9"/>
    <n v="19"/>
    <n v="123"/>
    <n v="71"/>
    <n v="1.6"/>
    <n v="8.8000000000000007"/>
    <n v="5.2"/>
    <n v="0.4"/>
    <n v="2.6"/>
    <n v="1.5"/>
    <n v="2"/>
    <n v="730"/>
    <n v="366"/>
    <n v="360"/>
    <n v="2700"/>
    <n v="1530"/>
    <n v="10"/>
    <n v="6.1"/>
    <n v="1.5"/>
    <n v="0"/>
    <n v="0"/>
    <x v="724"/>
    <x v="2"/>
  </r>
  <r>
    <n v="2215"/>
    <x v="13"/>
    <x v="1"/>
    <x v="1"/>
    <n v="22"/>
    <n v="34"/>
    <x v="4"/>
    <n v="4.2"/>
    <n v="9.8000000000000007"/>
    <n v="7"/>
    <n v="7.3"/>
    <n v="8.1"/>
    <n v="7.6999999999999993"/>
    <n v="51"/>
    <n v="83"/>
    <n v="67"/>
    <n v="1"/>
    <n v="5.4"/>
    <n v="3.2"/>
    <n v="0.6"/>
    <n v="1.5"/>
    <n v="1.05"/>
    <n v="300"/>
    <n v="730"/>
    <n v="515"/>
    <n v="360"/>
    <n v="2300"/>
    <n v="1330"/>
    <n v="8"/>
    <n v="8.5833333333333321"/>
    <n v="1.05"/>
    <n v="0"/>
    <n v="0"/>
    <x v="725"/>
    <x v="2"/>
  </r>
  <r>
    <n v="2216"/>
    <x v="14"/>
    <x v="1"/>
    <x v="1"/>
    <n v="22"/>
    <n v="33"/>
    <x v="0"/>
    <n v="6"/>
    <n v="12.2"/>
    <n v="9.1"/>
    <n v="7.1"/>
    <n v="8.6999999999999993"/>
    <n v="7.8999999999999995"/>
    <n v="154"/>
    <n v="360"/>
    <n v="257"/>
    <n v="2.2999999999999998"/>
    <n v="5.8"/>
    <n v="4.05"/>
    <n v="1"/>
    <n v="2.6"/>
    <n v="1.8"/>
    <n v="300"/>
    <n v="1100"/>
    <n v="700"/>
    <n v="730"/>
    <n v="2800"/>
    <n v="1765"/>
    <n v="10"/>
    <n v="10"/>
    <n v="1.7999999999999998"/>
    <n v="0"/>
    <n v="0"/>
    <x v="452"/>
    <x v="2"/>
  </r>
  <r>
    <n v="2217"/>
    <x v="15"/>
    <x v="1"/>
    <x v="1"/>
    <n v="19"/>
    <n v="33"/>
    <x v="1"/>
    <n v="5.4"/>
    <n v="9.6"/>
    <n v="7.5"/>
    <n v="7.3"/>
    <n v="8.1"/>
    <n v="7.6999999999999993"/>
    <n v="268"/>
    <n v="620"/>
    <n v="444"/>
    <n v="2.1"/>
    <n v="7"/>
    <n v="4.55"/>
    <n v="0.8"/>
    <n v="2.7"/>
    <n v="1.75"/>
    <n v="700"/>
    <n v="2800"/>
    <n v="1750"/>
    <n v="1400"/>
    <n v="12000"/>
    <n v="6700"/>
    <n v="10"/>
    <n v="10"/>
    <n v="1.75"/>
    <n v="0"/>
    <n v="0"/>
    <x v="134"/>
    <x v="2"/>
  </r>
  <r>
    <n v="2219"/>
    <x v="17"/>
    <x v="1"/>
    <x v="1"/>
    <n v="21"/>
    <n v="33"/>
    <x v="43"/>
    <n v="6.4"/>
    <n v="10.8"/>
    <n v="8.6000000000000014"/>
    <n v="7.5"/>
    <n v="9.1"/>
    <n v="8.3000000000000007"/>
    <n v="90"/>
    <n v="228"/>
    <n v="159"/>
    <n v="1.1000000000000001"/>
    <n v="14.5"/>
    <n v="7.8"/>
    <n v="1.5"/>
    <n v="2.5"/>
    <n v="2"/>
    <n v="300"/>
    <n v="2000"/>
    <n v="1150"/>
    <n v="910"/>
    <n v="2800"/>
    <n v="1855"/>
    <n v="10"/>
    <n v="10"/>
    <n v="2"/>
    <n v="0"/>
    <n v="0"/>
    <x v="112"/>
    <x v="2"/>
  </r>
  <r>
    <n v="2220"/>
    <x v="18"/>
    <x v="1"/>
    <x v="1"/>
    <n v="15"/>
    <n v="36"/>
    <x v="8"/>
    <n v="6"/>
    <n v="10.3"/>
    <n v="8.15"/>
    <n v="6.1"/>
    <n v="8"/>
    <n v="7.05"/>
    <n v="19"/>
    <n v="195"/>
    <n v="107"/>
    <n v="1"/>
    <n v="2.6"/>
    <n v="1.8"/>
    <n v="0.7"/>
    <n v="2.8"/>
    <n v="1.75"/>
    <n v="300"/>
    <n v="720"/>
    <n v="510"/>
    <n v="360"/>
    <n v="2300"/>
    <n v="1330"/>
    <n v="4.5"/>
    <n v="8.5"/>
    <n v="1.75"/>
    <n v="0"/>
    <n v="0"/>
    <x v="726"/>
    <x v="2"/>
  </r>
  <r>
    <n v="2221"/>
    <x v="19"/>
    <x v="1"/>
    <x v="1"/>
    <n v="21"/>
    <n v="36"/>
    <x v="10"/>
    <n v="6"/>
    <n v="10"/>
    <n v="8"/>
    <n v="7.5"/>
    <n v="8.5"/>
    <n v="8"/>
    <n v="49"/>
    <n v="58"/>
    <n v="53.5"/>
    <n v="2"/>
    <n v="4"/>
    <n v="3"/>
    <n v="0.8"/>
    <n v="1.6"/>
    <n v="1.2000000000000002"/>
    <n v="2"/>
    <n v="1500"/>
    <n v="751"/>
    <n v="720"/>
    <n v="4300"/>
    <n v="2510"/>
    <n v="7.5"/>
    <n v="10"/>
    <n v="1.2000000000000002"/>
    <n v="0"/>
    <n v="0"/>
    <x v="727"/>
    <x v="2"/>
  </r>
  <r>
    <n v="2222"/>
    <x v="20"/>
    <x v="1"/>
    <x v="1"/>
    <n v="23"/>
    <n v="38"/>
    <x v="9"/>
    <n v="4.7"/>
    <n v="5.6"/>
    <n v="5.15"/>
    <n v="7.2"/>
    <n v="8.1"/>
    <n v="7.65"/>
    <n v="16"/>
    <n v="110"/>
    <n v="63"/>
    <n v="1.2"/>
    <n v="4.2"/>
    <n v="2.7"/>
    <n v="0.9"/>
    <n v="1.9"/>
    <n v="1.4"/>
    <n v="2"/>
    <n v="700"/>
    <n v="351"/>
    <n v="360"/>
    <n v="1500"/>
    <n v="930"/>
    <n v="6.75"/>
    <n v="5.85"/>
    <n v="1.4"/>
    <n v="0"/>
    <n v="0"/>
    <x v="728"/>
    <x v="2"/>
  </r>
  <r>
    <n v="2223"/>
    <x v="21"/>
    <x v="1"/>
    <x v="1"/>
    <n v="21"/>
    <n v="38"/>
    <x v="11"/>
    <n v="3.1"/>
    <n v="5.5"/>
    <n v="4.3"/>
    <n v="7.1"/>
    <n v="8.1"/>
    <n v="7.6"/>
    <n v="44"/>
    <n v="63"/>
    <n v="53.5"/>
    <n v="1.2"/>
    <n v="2.5"/>
    <n v="1.85"/>
    <n v="0.7"/>
    <n v="2.4"/>
    <n v="1.5499999999999998"/>
    <n v="300"/>
    <n v="1500"/>
    <n v="900"/>
    <n v="730"/>
    <n v="2800"/>
    <n v="1765"/>
    <n v="4.625"/>
    <n v="10"/>
    <n v="1.5499999999999998"/>
    <n v="0"/>
    <n v="0"/>
    <x v="729"/>
    <x v="2"/>
  </r>
  <r>
    <n v="2224"/>
    <x v="22"/>
    <x v="1"/>
    <x v="1"/>
    <n v="20"/>
    <n v="38"/>
    <x v="3"/>
    <n v="3.1"/>
    <n v="5.8"/>
    <n v="4.45"/>
    <n v="7.2"/>
    <n v="8.8000000000000007"/>
    <n v="8"/>
    <n v="74"/>
    <n v="98"/>
    <n v="86"/>
    <n v="1.2"/>
    <n v="2.4"/>
    <n v="1.7999999999999998"/>
    <n v="0.7"/>
    <n v="2"/>
    <n v="1.35"/>
    <n v="2"/>
    <n v="730"/>
    <n v="366"/>
    <n v="360"/>
    <n v="2100"/>
    <n v="1230"/>
    <n v="4.5"/>
    <n v="6.1"/>
    <n v="1.35"/>
    <n v="0"/>
    <n v="0"/>
    <x v="730"/>
    <x v="2"/>
  </r>
  <r>
    <n v="2225"/>
    <x v="23"/>
    <x v="1"/>
    <x v="1"/>
    <n v="21"/>
    <n v="28"/>
    <x v="5"/>
    <n v="4.7"/>
    <n v="5.8"/>
    <n v="5.25"/>
    <n v="6.7"/>
    <n v="7.3"/>
    <n v="7"/>
    <n v="96"/>
    <n v="116"/>
    <n v="106"/>
    <n v="1.6"/>
    <n v="3.8"/>
    <n v="2.7"/>
    <n v="1.3"/>
    <n v="3.2"/>
    <n v="2.25"/>
    <n v="2"/>
    <n v="360"/>
    <n v="181"/>
    <n v="300"/>
    <n v="2800"/>
    <n v="1550"/>
    <n v="6.75"/>
    <n v="3.0166666666666671"/>
    <n v="2.25"/>
    <n v="0"/>
    <n v="0"/>
    <x v="731"/>
    <x v="2"/>
  </r>
  <r>
    <n v="2226"/>
    <x v="24"/>
    <x v="1"/>
    <x v="1"/>
    <n v="18"/>
    <n v="32"/>
    <x v="7"/>
    <n v="5.8"/>
    <n v="8.6999999999999993"/>
    <n v="7.25"/>
    <n v="6.1"/>
    <n v="7.5"/>
    <n v="6.8"/>
    <n v="22"/>
    <n v="40"/>
    <n v="31"/>
    <n v="1.2"/>
    <n v="2.8"/>
    <n v="2"/>
    <n v="0.2"/>
    <n v="1.7"/>
    <n v="0.95"/>
    <n v="2"/>
    <n v="730"/>
    <n v="366"/>
    <n v="2"/>
    <n v="910"/>
    <n v="456"/>
    <n v="5"/>
    <n v="6.1"/>
    <n v="0.95"/>
    <n v="0"/>
    <n v="0"/>
    <x v="732"/>
    <x v="2"/>
  </r>
  <r>
    <n v="2227"/>
    <x v="25"/>
    <x v="1"/>
    <x v="1"/>
    <n v="20"/>
    <n v="31"/>
    <x v="8"/>
    <n v="5.0999999999999996"/>
    <n v="7.6"/>
    <n v="6.35"/>
    <n v="6.3"/>
    <n v="7.5"/>
    <n v="6.9"/>
    <n v="22"/>
    <n v="36"/>
    <n v="29"/>
    <n v="1.3"/>
    <n v="3.6"/>
    <n v="2.4500000000000002"/>
    <n v="0.6"/>
    <n v="1.3"/>
    <n v="0.95"/>
    <n v="2"/>
    <n v="910"/>
    <n v="456"/>
    <n v="2"/>
    <n v="2800"/>
    <n v="1401"/>
    <n v="6.125"/>
    <n v="7.6"/>
    <n v="0.95"/>
    <n v="0"/>
    <n v="0"/>
    <x v="733"/>
    <x v="2"/>
  </r>
  <r>
    <n v="2228"/>
    <x v="26"/>
    <x v="1"/>
    <x v="1"/>
    <n v="20"/>
    <n v="30"/>
    <x v="7"/>
    <n v="4.4000000000000004"/>
    <n v="10"/>
    <n v="7.2"/>
    <n v="6.8"/>
    <n v="7.9"/>
    <n v="7.35"/>
    <n v="20"/>
    <n v="57"/>
    <n v="38.5"/>
    <n v="1.2"/>
    <n v="2.6"/>
    <n v="1.9"/>
    <n v="0.4"/>
    <n v="1.8"/>
    <n v="1.1000000000000001"/>
    <n v="2"/>
    <n v="1500"/>
    <n v="751"/>
    <n v="360"/>
    <n v="3900"/>
    <n v="2130"/>
    <n v="4.75"/>
    <n v="10"/>
    <n v="1.1000000000000001"/>
    <n v="0"/>
    <n v="0"/>
    <x v="734"/>
    <x v="2"/>
  </r>
  <r>
    <n v="3772"/>
    <x v="27"/>
    <x v="1"/>
    <x v="1"/>
    <n v="20"/>
    <n v="31"/>
    <x v="8"/>
    <n v="4.5"/>
    <n v="7.5"/>
    <n v="6"/>
    <n v="6.6"/>
    <n v="7.6"/>
    <n v="7.1"/>
    <n v="53"/>
    <n v="87"/>
    <n v="70"/>
    <n v="1.5"/>
    <n v="2.9"/>
    <n v="2.2000000000000002"/>
    <n v="0.8"/>
    <n v="1.8"/>
    <n v="1.3"/>
    <n v="2"/>
    <n v="700"/>
    <n v="351"/>
    <n v="2"/>
    <n v="1500"/>
    <n v="751"/>
    <n v="5.5"/>
    <n v="5.85"/>
    <n v="1.3"/>
    <n v="0"/>
    <n v="0"/>
    <x v="735"/>
    <x v="2"/>
  </r>
  <r>
    <n v="3806"/>
    <x v="29"/>
    <x v="1"/>
    <x v="1"/>
    <n v="22"/>
    <n v="25"/>
    <x v="2"/>
    <n v="4.0999999999999996"/>
    <n v="5.3"/>
    <n v="4.6999999999999993"/>
    <n v="6.4"/>
    <n v="7.5"/>
    <n v="6.95"/>
    <n v="108"/>
    <n v="163"/>
    <n v="135.5"/>
    <n v="2"/>
    <n v="3.2"/>
    <n v="2.6"/>
    <n v="0.7"/>
    <n v="1.6"/>
    <n v="1.1499999999999999"/>
    <n v="2"/>
    <n v="2"/>
    <n v="2"/>
    <n v="2"/>
    <n v="730"/>
    <n v="366"/>
    <n v="6.5"/>
    <n v="3.3333333333333333E-2"/>
    <n v="1.1499999999999999"/>
    <n v="0"/>
    <n v="0"/>
    <x v="736"/>
    <x v="2"/>
  </r>
  <r>
    <n v="3809"/>
    <x v="28"/>
    <x v="1"/>
    <x v="1"/>
    <n v="23"/>
    <n v="34"/>
    <x v="10"/>
    <n v="5.0999999999999996"/>
    <n v="10.199999999999999"/>
    <n v="7.6499999999999995"/>
    <n v="7.5"/>
    <n v="8.1"/>
    <n v="7.8"/>
    <n v="311"/>
    <n v="381"/>
    <n v="346"/>
    <n v="1.9"/>
    <n v="4.8"/>
    <n v="3.3499999999999996"/>
    <n v="1.1000000000000001"/>
    <n v="2.5"/>
    <n v="1.8"/>
    <n v="720"/>
    <n v="2700"/>
    <n v="1710"/>
    <n v="1400"/>
    <n v="12000"/>
    <n v="6700"/>
    <n v="8.375"/>
    <n v="10"/>
    <n v="1.7999999999999998"/>
    <n v="0"/>
    <n v="0"/>
    <x v="737"/>
    <x v="2"/>
  </r>
  <r>
    <n v="4006"/>
    <x v="377"/>
    <x v="1"/>
    <x v="1"/>
    <n v="20"/>
    <n v="32"/>
    <x v="1"/>
    <n v="5.2"/>
    <n v="8.5"/>
    <n v="6.85"/>
    <n v="6.8"/>
    <n v="7.8"/>
    <n v="7.3"/>
    <n v="22"/>
    <n v="52"/>
    <n v="37"/>
    <n v="1.8"/>
    <n v="3.4"/>
    <n v="2.6"/>
    <n v="0.5"/>
    <n v="1.7"/>
    <n v="1.1000000000000001"/>
    <n v="2"/>
    <n v="1500"/>
    <n v="751"/>
    <n v="2"/>
    <n v="4300"/>
    <n v="2151"/>
    <n v="6.5"/>
    <n v="10"/>
    <n v="1.1000000000000001"/>
    <n v="0"/>
    <n v="0"/>
    <x v="738"/>
    <x v="2"/>
  </r>
  <r>
    <n v="4334"/>
    <x v="488"/>
    <x v="1"/>
    <x v="1"/>
    <n v="24"/>
    <n v="34"/>
    <x v="3"/>
    <n v="5.8"/>
    <n v="8"/>
    <n v="6.9"/>
    <n v="7.1"/>
    <n v="7.9"/>
    <n v="7.5"/>
    <n v="37"/>
    <n v="65"/>
    <n v="51"/>
    <n v="1.8"/>
    <n v="2.5"/>
    <n v="2.15"/>
    <n v="0.4"/>
    <n v="1.5"/>
    <n v="0.95"/>
    <n v="2"/>
    <n v="300"/>
    <n v="151"/>
    <n v="2"/>
    <n v="700"/>
    <n v="351"/>
    <n v="5.375"/>
    <n v="2.5166666666666666"/>
    <n v="0.95"/>
    <n v="0"/>
    <n v="0"/>
    <x v="739"/>
    <x v="2"/>
  </r>
  <r>
    <n v="1532"/>
    <x v="489"/>
    <x v="2"/>
    <x v="1"/>
    <n v="18"/>
    <n v="31"/>
    <x v="5"/>
    <n v="5.3"/>
    <n v="7.7"/>
    <n v="6.5"/>
    <n v="6.8"/>
    <n v="7.7"/>
    <n v="7.25"/>
    <n v="20"/>
    <n v="28"/>
    <n v="24"/>
    <n v="1.5"/>
    <n v="2.2000000000000002"/>
    <n v="1.85"/>
    <n v="0.2"/>
    <n v="1.8"/>
    <n v="1"/>
    <n v="2"/>
    <n v="360"/>
    <n v="181"/>
    <n v="2"/>
    <n v="600"/>
    <n v="301"/>
    <n v="4.625"/>
    <n v="3.0166666666666671"/>
    <n v="1"/>
    <n v="0"/>
    <n v="0"/>
    <x v="740"/>
    <x v="2"/>
  </r>
  <r>
    <n v="2557"/>
    <x v="490"/>
    <x v="0"/>
    <x v="2"/>
    <n v="19"/>
    <n v="29"/>
    <x v="21"/>
    <n v="9.3000000000000007"/>
    <n v="9.8000000000000007"/>
    <n v="9.5500000000000007"/>
    <n v="7.7"/>
    <n v="8.1999999999999993"/>
    <n v="7.9499999999999993"/>
    <n v="239"/>
    <n v="366"/>
    <n v="302.5"/>
    <n v="2.7"/>
    <n v="2.9"/>
    <n v="2.8"/>
    <n v="0"/>
    <n v="0.18"/>
    <n v="0.09"/>
    <n v="4000"/>
    <n v="7000"/>
    <n v="5500"/>
    <n v="11000"/>
    <n v="11000"/>
    <n v="11000"/>
    <n v="7"/>
    <n v="10"/>
    <n v="0.09"/>
    <n v="0"/>
    <n v="0"/>
    <x v="741"/>
    <x v="2"/>
  </r>
  <r>
    <n v="2571"/>
    <x v="491"/>
    <x v="0"/>
    <x v="2"/>
    <n v="17"/>
    <n v="34"/>
    <x v="8"/>
    <n v="9.1999999999999993"/>
    <n v="13.6"/>
    <n v="11.399999999999999"/>
    <n v="7.6"/>
    <n v="9.9"/>
    <n v="8.75"/>
    <n v="353"/>
    <n v="905"/>
    <n v="629"/>
    <n v="1.4"/>
    <n v="10"/>
    <n v="5.7"/>
    <n v="0.12"/>
    <n v="1.57"/>
    <n v="0.84499999999999997"/>
    <n v="180"/>
    <n v="22000"/>
    <n v="11090"/>
    <n v="1200"/>
    <n v="54000"/>
    <n v="27600"/>
    <n v="10"/>
    <n v="10"/>
    <n v="0.84499999999999997"/>
    <n v="10"/>
    <n v="0"/>
    <x v="742"/>
    <x v="2"/>
  </r>
  <r>
    <n v="4296"/>
    <x v="492"/>
    <x v="0"/>
    <x v="2"/>
    <n v="15"/>
    <n v="34"/>
    <x v="5"/>
    <n v="7"/>
    <n v="10.5"/>
    <n v="8.75"/>
    <n v="8.3000000000000007"/>
    <n v="9.6"/>
    <n v="8.9499999999999993"/>
    <n v="858"/>
    <n v="1200"/>
    <n v="1029"/>
    <n v="2.8"/>
    <n v="15.6"/>
    <n v="9.1999999999999993"/>
    <n v="0.06"/>
    <n v="2.09"/>
    <n v="1.075"/>
    <n v="1400"/>
    <n v="35000"/>
    <n v="18200"/>
    <n v="3300"/>
    <n v="160000"/>
    <n v="81650"/>
    <n v="10"/>
    <n v="10"/>
    <n v="1.075"/>
    <n v="10"/>
    <n v="0"/>
    <x v="743"/>
    <x v="2"/>
  </r>
  <r>
    <n v="2573"/>
    <x v="493"/>
    <x v="1"/>
    <x v="2"/>
    <n v="17"/>
    <n v="37"/>
    <x v="43"/>
    <n v="7.8"/>
    <n v="9.5"/>
    <n v="8.65"/>
    <n v="7"/>
    <n v="7.8"/>
    <n v="7.4"/>
    <n v="658"/>
    <n v="1020"/>
    <n v="839"/>
    <n v="2.6"/>
    <n v="3.8"/>
    <n v="3.2"/>
    <n v="0"/>
    <n v="2.75"/>
    <n v="1.375"/>
    <n v="2100"/>
    <n v="22000"/>
    <n v="12050"/>
    <n v="1100"/>
    <n v="35000"/>
    <n v="18050"/>
    <n v="8"/>
    <n v="10"/>
    <n v="1.375"/>
    <n v="0"/>
    <n v="0"/>
    <x v="744"/>
    <x v="2"/>
  </r>
  <r>
    <n v="2574"/>
    <x v="494"/>
    <x v="1"/>
    <x v="2"/>
    <n v="16"/>
    <n v="37"/>
    <x v="6"/>
    <n v="7.8"/>
    <n v="9.8000000000000007"/>
    <n v="8.8000000000000007"/>
    <n v="7.3"/>
    <n v="9.1"/>
    <n v="8.1999999999999993"/>
    <n v="521"/>
    <n v="718"/>
    <n v="619.5"/>
    <n v="2.5"/>
    <n v="4.0999999999999996"/>
    <n v="3.3"/>
    <n v="0"/>
    <n v="2.0299999999999998"/>
    <n v="1.0149999999999999"/>
    <n v="930"/>
    <n v="17000"/>
    <n v="8965"/>
    <n v="3300"/>
    <n v="35000"/>
    <n v="19150"/>
    <n v="8.25"/>
    <n v="10"/>
    <n v="1.0149999999999999"/>
    <n v="0"/>
    <n v="0"/>
    <x v="745"/>
    <x v="2"/>
  </r>
  <r>
    <n v="2046"/>
    <x v="35"/>
    <x v="0"/>
    <x v="3"/>
    <n v="16"/>
    <n v="29.5"/>
    <x v="80"/>
    <n v="6.2"/>
    <n v="9.6"/>
    <n v="7.9"/>
    <n v="7.2"/>
    <n v="8.5"/>
    <n v="7.85"/>
    <n v="210"/>
    <n v="290"/>
    <n v="250"/>
    <n v="1"/>
    <n v="19"/>
    <n v="10"/>
    <n v="0"/>
    <n v="3"/>
    <n v="1.5"/>
    <n v="2"/>
    <n v="4900000"/>
    <n v="2450001"/>
    <n v="4"/>
    <n v="542000000"/>
    <n v="271000002"/>
    <n v="10"/>
    <n v="10"/>
    <n v="1.5"/>
    <n v="0"/>
    <n v="0"/>
    <x v="111"/>
    <x v="2"/>
  </r>
  <r>
    <n v="3163"/>
    <x v="495"/>
    <x v="0"/>
    <x v="4"/>
    <n v="28"/>
    <n v="34"/>
    <x v="92"/>
    <n v="5.8"/>
    <n v="6.9"/>
    <n v="6.35"/>
    <n v="7.2"/>
    <n v="7.5"/>
    <n v="7.35"/>
    <n v="714.50478011472296"/>
    <n v="2095.50095602294"/>
    <n v="1405.0028680688315"/>
    <n v="2.5"/>
    <n v="10.8"/>
    <n v="6.65"/>
    <n v="0"/>
    <n v="0"/>
    <n v="0"/>
    <n v="2"/>
    <n v="180"/>
    <n v="91"/>
    <n v="2"/>
    <n v="1600"/>
    <n v="801"/>
    <n v="10"/>
    <n v="1.5166666666666666"/>
    <n v="0"/>
    <n v="0"/>
    <n v="0"/>
    <x v="746"/>
    <x v="2"/>
  </r>
  <r>
    <n v="3164"/>
    <x v="37"/>
    <x v="1"/>
    <x v="4"/>
    <n v="21"/>
    <n v="33"/>
    <x v="43"/>
    <n v="6"/>
    <n v="7"/>
    <n v="6.5"/>
    <n v="7.2"/>
    <n v="7.6"/>
    <n v="7.4"/>
    <n v="714.50478011472296"/>
    <n v="2095.50095602294"/>
    <n v="1405.0028680688315"/>
    <n v="2.4"/>
    <n v="8.4"/>
    <n v="5.4"/>
    <n v="0"/>
    <n v="0"/>
    <n v="0"/>
    <n v="2"/>
    <n v="280"/>
    <n v="141"/>
    <n v="2"/>
    <n v="1600"/>
    <n v="801"/>
    <n v="10"/>
    <n v="2.3499999999999996"/>
    <n v="0"/>
    <n v="0"/>
    <n v="0"/>
    <x v="747"/>
    <x v="2"/>
  </r>
  <r>
    <n v="3030"/>
    <x v="380"/>
    <x v="0"/>
    <x v="29"/>
    <n v="7.4"/>
    <n v="7.4"/>
    <x v="148"/>
    <n v="6.8"/>
    <n v="6.8"/>
    <n v="6.8"/>
    <n v="7.4"/>
    <n v="7.4"/>
    <n v="7.4"/>
    <n v="999"/>
    <n v="1030"/>
    <n v="1014.5"/>
    <n v="16"/>
    <n v="16"/>
    <n v="16"/>
    <n v="0.91"/>
    <n v="4.8099999999999996"/>
    <n v="2.86"/>
    <n v="11000"/>
    <n v="11000"/>
    <n v="11000"/>
    <n v="17000"/>
    <n v="17000"/>
    <n v="17000"/>
    <n v="10"/>
    <n v="10"/>
    <n v="2.86"/>
    <n v="0"/>
    <n v="0"/>
    <x v="748"/>
    <x v="2"/>
  </r>
  <r>
    <n v="3031"/>
    <x v="381"/>
    <x v="0"/>
    <x v="29"/>
    <n v="8"/>
    <n v="8"/>
    <x v="149"/>
    <n v="2.8"/>
    <n v="2.8"/>
    <n v="2.8"/>
    <n v="8.1"/>
    <n v="8.1"/>
    <n v="8.1"/>
    <n v="6500"/>
    <n v="6510"/>
    <n v="6505"/>
    <n v="27"/>
    <n v="72"/>
    <n v="49.5"/>
    <n v="0.31"/>
    <n v="4.46"/>
    <n v="2.3849999999999998"/>
    <n v="17000"/>
    <n v="17000"/>
    <n v="17000"/>
    <n v="22000"/>
    <n v="22000"/>
    <n v="22000"/>
    <n v="10"/>
    <n v="10"/>
    <n v="2.3849999999999998"/>
    <n v="0"/>
    <n v="3"/>
    <x v="749"/>
    <x v="2"/>
  </r>
  <r>
    <n v="3032"/>
    <x v="382"/>
    <x v="0"/>
    <x v="29"/>
    <n v="20.324904942965802"/>
    <n v="29.264638783270001"/>
    <x v="150"/>
    <n v="4.00096899224806"/>
    <n v="6.8669847328244202"/>
    <n v="5.4339768625362401"/>
    <n v="6.9"/>
    <n v="7.4"/>
    <n v="7.15"/>
    <n v="235"/>
    <n v="303"/>
    <n v="269"/>
    <n v="1.7"/>
    <n v="7.1"/>
    <n v="4.3999999999999995"/>
    <n v="0"/>
    <n v="0.64"/>
    <n v="0.32"/>
    <n v="220"/>
    <n v="2200"/>
    <n v="1210"/>
    <n v="1400"/>
    <n v="16000"/>
    <n v="8700"/>
    <n v="10"/>
    <n v="10"/>
    <n v="0.32"/>
    <n v="0"/>
    <n v="0"/>
    <x v="750"/>
    <x v="2"/>
  </r>
  <r>
    <n v="3476"/>
    <x v="383"/>
    <x v="0"/>
    <x v="29"/>
    <n v="8.6999999999999993"/>
    <n v="8.6999999999999993"/>
    <x v="151"/>
    <n v="16.399999999999999"/>
    <n v="16.399999999999999"/>
    <n v="16.399999999999999"/>
    <n v="9.1999999999999993"/>
    <n v="9.1999999999999993"/>
    <n v="9.1999999999999993"/>
    <n v="760"/>
    <n v="856"/>
    <n v="808"/>
    <n v="30"/>
    <n v="30"/>
    <n v="30"/>
    <n v="0.91"/>
    <n v="1.1299999999999999"/>
    <n v="1.02"/>
    <n v="49000"/>
    <n v="49000"/>
    <n v="49000"/>
    <n v="130000"/>
    <n v="130000"/>
    <n v="130000"/>
    <n v="10"/>
    <n v="10"/>
    <n v="1.02"/>
    <n v="10"/>
    <n v="0"/>
    <x v="751"/>
    <x v="2"/>
  </r>
  <r>
    <n v="1549"/>
    <x v="38"/>
    <x v="0"/>
    <x v="5"/>
    <n v="27"/>
    <n v="35"/>
    <x v="92"/>
    <n v="5.4"/>
    <n v="8.1"/>
    <n v="6.75"/>
    <n v="6.4"/>
    <n v="8"/>
    <n v="7.2"/>
    <n v="36"/>
    <n v="37320"/>
    <n v="18678"/>
    <n v="0"/>
    <n v="0.8"/>
    <n v="0.4"/>
    <n v="0"/>
    <n v="0.53"/>
    <n v="0.26500000000000001"/>
    <n v="0"/>
    <n v="130"/>
    <n v="65"/>
    <n v="0"/>
    <n v="240"/>
    <n v="120"/>
    <n v="1"/>
    <n v="1.0833333333333335"/>
    <n v="0.26500000000000001"/>
    <n v="0"/>
    <n v="0"/>
    <x v="752"/>
    <x v="2"/>
  </r>
  <r>
    <n v="2269"/>
    <x v="39"/>
    <x v="0"/>
    <x v="5"/>
    <n v="27"/>
    <n v="31"/>
    <x v="3"/>
    <n v="6"/>
    <n v="8.1999999999999993"/>
    <n v="7.1"/>
    <n v="5.6"/>
    <n v="8"/>
    <n v="6.8"/>
    <n v="13"/>
    <n v="24578"/>
    <n v="12295.5"/>
    <n v="0"/>
    <n v="2.7"/>
    <n v="1.35"/>
    <n v="0"/>
    <n v="0.14000000000000001"/>
    <n v="7.0000000000000007E-2"/>
    <n v="780"/>
    <n v="4900"/>
    <n v="2840"/>
    <n v="1300"/>
    <n v="9400"/>
    <n v="5350"/>
    <n v="3.375"/>
    <n v="10"/>
    <n v="7.0000000000000007E-2"/>
    <n v="0"/>
    <n v="0"/>
    <x v="252"/>
    <x v="2"/>
  </r>
  <r>
    <n v="3175"/>
    <x v="40"/>
    <x v="0"/>
    <x v="5"/>
    <n v="27"/>
    <n v="31"/>
    <x v="3"/>
    <n v="6.3"/>
    <n v="9"/>
    <n v="7.65"/>
    <n v="6.4"/>
    <n v="7.8"/>
    <n v="7.1"/>
    <n v="36"/>
    <n v="177"/>
    <n v="106.5"/>
    <n v="0"/>
    <n v="2.1"/>
    <n v="1.05"/>
    <n v="0"/>
    <n v="0.49"/>
    <n v="0.245"/>
    <n v="2"/>
    <n v="110"/>
    <n v="56"/>
    <n v="0"/>
    <n v="170"/>
    <n v="85"/>
    <n v="2.625"/>
    <n v="0.93333333333333335"/>
    <n v="0.245"/>
    <n v="0"/>
    <n v="0"/>
    <x v="753"/>
    <x v="2"/>
  </r>
  <r>
    <n v="3176"/>
    <x v="41"/>
    <x v="0"/>
    <x v="5"/>
    <n v="26"/>
    <n v="30"/>
    <x v="4"/>
    <n v="2.2000000000000002"/>
    <n v="6.1"/>
    <n v="4.1500000000000004"/>
    <n v="6.4"/>
    <n v="7.7"/>
    <n v="7.0500000000000007"/>
    <n v="52"/>
    <n v="2386"/>
    <n v="1219"/>
    <n v="0"/>
    <n v="6"/>
    <n v="3"/>
    <n v="0"/>
    <n v="0.36"/>
    <n v="0.18"/>
    <n v="490"/>
    <n v="4900"/>
    <n v="2695"/>
    <n v="790"/>
    <n v="7900"/>
    <n v="4345"/>
    <n v="7.5"/>
    <n v="10"/>
    <n v="0.18"/>
    <n v="0"/>
    <n v="0"/>
    <x v="754"/>
    <x v="2"/>
  </r>
  <r>
    <n v="3177"/>
    <x v="42"/>
    <x v="0"/>
    <x v="5"/>
    <n v="26"/>
    <n v="30"/>
    <x v="4"/>
    <n v="5.7"/>
    <n v="8.1999999999999993"/>
    <n v="6.9499999999999993"/>
    <n v="6.2"/>
    <n v="8.4"/>
    <n v="7.3000000000000007"/>
    <n v="29"/>
    <n v="12045"/>
    <n v="6037"/>
    <n v="0"/>
    <n v="3"/>
    <n v="1.5"/>
    <n v="0.05"/>
    <n v="2.15"/>
    <n v="1.0999999999999999"/>
    <n v="78"/>
    <n v="1700"/>
    <n v="889"/>
    <n v="130"/>
    <n v="5400"/>
    <n v="2765"/>
    <n v="3.75"/>
    <n v="10"/>
    <n v="1.0999999999999999"/>
    <n v="0"/>
    <n v="0"/>
    <x v="755"/>
    <x v="2"/>
  </r>
  <r>
    <n v="3178"/>
    <x v="43"/>
    <x v="0"/>
    <x v="5"/>
    <n v="27"/>
    <n v="30"/>
    <x v="10"/>
    <n v="4.5999999999999996"/>
    <n v="9.5"/>
    <n v="7.05"/>
    <n v="6.3"/>
    <n v="7.8"/>
    <n v="7.05"/>
    <n v="60"/>
    <n v="329"/>
    <n v="194.5"/>
    <n v="0"/>
    <n v="12"/>
    <n v="6"/>
    <n v="0"/>
    <n v="7.8"/>
    <n v="3.9"/>
    <n v="20"/>
    <n v="4900"/>
    <n v="2460"/>
    <n v="40"/>
    <n v="7900"/>
    <n v="3970"/>
    <n v="10"/>
    <n v="10"/>
    <n v="3.9000000000000004"/>
    <n v="0"/>
    <n v="0"/>
    <x v="756"/>
    <x v="2"/>
  </r>
  <r>
    <n v="3179"/>
    <x v="44"/>
    <x v="0"/>
    <x v="5"/>
    <n v="28"/>
    <n v="30"/>
    <x v="3"/>
    <n v="1.9"/>
    <n v="5"/>
    <n v="3.45"/>
    <n v="6"/>
    <n v="8.1"/>
    <n v="7.05"/>
    <n v="213"/>
    <n v="441"/>
    <n v="327"/>
    <n v="0"/>
    <n v="4.2"/>
    <n v="2.1"/>
    <n v="0"/>
    <n v="2.54"/>
    <n v="1.27"/>
    <n v="7900"/>
    <n v="24000"/>
    <n v="15950"/>
    <n v="14000"/>
    <n v="92000"/>
    <n v="53000"/>
    <n v="5.25"/>
    <n v="10"/>
    <n v="1.27"/>
    <n v="0"/>
    <n v="1.375"/>
    <x v="757"/>
    <x v="2"/>
  </r>
  <r>
    <n v="3180"/>
    <x v="45"/>
    <x v="0"/>
    <x v="5"/>
    <n v="27"/>
    <n v="36"/>
    <x v="44"/>
    <n v="4.0999999999999996"/>
    <n v="10.6"/>
    <n v="7.35"/>
    <n v="6.1"/>
    <n v="7.5"/>
    <n v="6.8"/>
    <n v="59"/>
    <n v="448"/>
    <n v="253.5"/>
    <n v="0"/>
    <n v="4.3"/>
    <n v="2.15"/>
    <n v="0"/>
    <n v="4.8899999999999997"/>
    <n v="2.4449999999999998"/>
    <n v="200"/>
    <n v="4900"/>
    <n v="2550"/>
    <n v="450"/>
    <n v="13000"/>
    <n v="6725"/>
    <n v="5.375"/>
    <n v="10"/>
    <n v="2.4449999999999998"/>
    <n v="0"/>
    <n v="0"/>
    <x v="758"/>
    <x v="2"/>
  </r>
  <r>
    <n v="4408"/>
    <x v="496"/>
    <x v="0"/>
    <x v="5"/>
    <n v="26"/>
    <n v="30"/>
    <x v="4"/>
    <n v="7"/>
    <n v="8.8000000000000007"/>
    <n v="7.9"/>
    <n v="6.1"/>
    <n v="7.2"/>
    <n v="6.65"/>
    <n v="50"/>
    <n v="145"/>
    <n v="97.5"/>
    <n v="0"/>
    <n v="0"/>
    <n v="0"/>
    <n v="0"/>
    <n v="0.37"/>
    <n v="0.185"/>
    <n v="2300"/>
    <n v="4900"/>
    <n v="3600"/>
    <n v="3300"/>
    <n v="13000"/>
    <n v="8150"/>
    <n v="0"/>
    <n v="10"/>
    <n v="0.185"/>
    <n v="0"/>
    <n v="0"/>
    <x v="759"/>
    <x v="2"/>
  </r>
  <r>
    <n v="1343"/>
    <x v="497"/>
    <x v="0"/>
    <x v="6"/>
    <n v="25"/>
    <n v="30"/>
    <x v="0"/>
    <n v="6"/>
    <n v="8.8000000000000007"/>
    <n v="7.4"/>
    <n v="8.1"/>
    <n v="9.1"/>
    <n v="8.6"/>
    <n v="2408"/>
    <n v="3402"/>
    <n v="2905"/>
    <n v="11"/>
    <n v="24"/>
    <n v="17.5"/>
    <n v="0.06"/>
    <n v="0.28999999999999998"/>
    <n v="0.17499999999999999"/>
    <n v="12"/>
    <n v="46"/>
    <n v="29"/>
    <n v="120"/>
    <n v="540"/>
    <n v="330"/>
    <n v="10"/>
    <n v="0.48333333333333334"/>
    <n v="0.17499999999999999"/>
    <n v="10"/>
    <n v="0"/>
    <x v="760"/>
    <x v="2"/>
  </r>
  <r>
    <n v="1344"/>
    <x v="498"/>
    <x v="0"/>
    <x v="6"/>
    <n v="28"/>
    <n v="29"/>
    <x v="10"/>
    <n v="6.1"/>
    <n v="8.1999999999999993"/>
    <n v="7.1499999999999995"/>
    <n v="7.4"/>
    <n v="8.3000000000000007"/>
    <n v="7.8500000000000005"/>
    <n v="415"/>
    <n v="527"/>
    <n v="471"/>
    <n v="4"/>
    <n v="13"/>
    <n v="8.5"/>
    <n v="7.0000000000000007E-2"/>
    <n v="0.21"/>
    <n v="0.14000000000000001"/>
    <n v="2"/>
    <n v="68"/>
    <n v="35"/>
    <n v="2"/>
    <n v="490"/>
    <n v="246"/>
    <n v="10"/>
    <n v="0.58333333333333337"/>
    <n v="0.14000000000000001"/>
    <n v="0"/>
    <n v="0"/>
    <x v="761"/>
    <x v="2"/>
  </r>
  <r>
    <n v="1345"/>
    <x v="499"/>
    <x v="0"/>
    <x v="6"/>
    <n v="0"/>
    <n v="29"/>
    <x v="40"/>
    <n v="6.2"/>
    <n v="8.1"/>
    <n v="7.15"/>
    <n v="7.4"/>
    <n v="8.5"/>
    <n v="7.95"/>
    <n v="192"/>
    <n v="322"/>
    <n v="257"/>
    <n v="0.3"/>
    <n v="0.7"/>
    <n v="0.5"/>
    <n v="0.38"/>
    <n v="0.73"/>
    <n v="0.55499999999999994"/>
    <n v="2"/>
    <n v="4"/>
    <n v="3"/>
    <n v="4"/>
    <n v="47"/>
    <n v="25.5"/>
    <n v="1.25"/>
    <n v="0.05"/>
    <n v="0.55499999999999994"/>
    <n v="0"/>
    <n v="0"/>
    <x v="762"/>
    <x v="2"/>
  </r>
  <r>
    <n v="1346"/>
    <x v="500"/>
    <x v="0"/>
    <x v="6"/>
    <n v="0"/>
    <n v="30.3"/>
    <x v="152"/>
    <n v="2.7"/>
    <n v="4.8"/>
    <n v="3.75"/>
    <n v="7.2"/>
    <n v="8.5"/>
    <n v="7.85"/>
    <n v="775"/>
    <n v="3670"/>
    <n v="2222.5"/>
    <n v="0.9"/>
    <n v="11"/>
    <n v="5.95"/>
    <n v="0.38"/>
    <n v="0.78"/>
    <n v="0.58000000000000007"/>
    <n v="26"/>
    <n v="210"/>
    <n v="118"/>
    <n v="63"/>
    <n v="640"/>
    <n v="351.5"/>
    <n v="10"/>
    <n v="1.9666666666666666"/>
    <n v="0.58000000000000007"/>
    <n v="0"/>
    <n v="0.625"/>
    <x v="763"/>
    <x v="2"/>
  </r>
  <r>
    <n v="1972"/>
    <x v="50"/>
    <x v="0"/>
    <x v="6"/>
    <n v="27"/>
    <n v="27"/>
    <x v="43"/>
    <n v="7.1"/>
    <n v="7.4"/>
    <n v="7.25"/>
    <n v="7.7"/>
    <n v="9"/>
    <n v="8.35"/>
    <n v="335"/>
    <n v="2432"/>
    <n v="1383.5"/>
    <n v="1.7"/>
    <n v="4"/>
    <n v="2.85"/>
    <n v="0"/>
    <n v="0.3"/>
    <n v="0.15"/>
    <n v="17"/>
    <n v="120"/>
    <n v="68.5"/>
    <n v="70"/>
    <n v="210"/>
    <n v="140"/>
    <n v="7.125"/>
    <n v="1.1416666666666666"/>
    <n v="0.15"/>
    <n v="0"/>
    <n v="0"/>
    <x v="764"/>
    <x v="2"/>
  </r>
  <r>
    <n v="1973"/>
    <x v="51"/>
    <x v="0"/>
    <x v="6"/>
    <n v="24"/>
    <n v="29"/>
    <x v="6"/>
    <n v="3.2"/>
    <n v="7.4"/>
    <n v="5.3000000000000007"/>
    <n v="7.6"/>
    <n v="8.1999999999999993"/>
    <n v="7.8999999999999995"/>
    <n v="698"/>
    <n v="2682"/>
    <n v="1690"/>
    <n v="0.7"/>
    <n v="6"/>
    <n v="3.35"/>
    <n v="0.12"/>
    <n v="6"/>
    <n v="3.06"/>
    <n v="4"/>
    <n v="120"/>
    <n v="62"/>
    <n v="26"/>
    <n v="350"/>
    <n v="188"/>
    <n v="8.375"/>
    <n v="1.0333333333333332"/>
    <n v="3.06"/>
    <n v="0"/>
    <n v="0"/>
    <x v="765"/>
    <x v="2"/>
  </r>
  <r>
    <n v="1975"/>
    <x v="52"/>
    <x v="0"/>
    <x v="6"/>
    <n v="23"/>
    <n v="28"/>
    <x v="8"/>
    <n v="5.4"/>
    <n v="6.6"/>
    <n v="6"/>
    <n v="7.1"/>
    <n v="8.1999999999999993"/>
    <n v="7.6499999999999995"/>
    <n v="440"/>
    <n v="532"/>
    <n v="486"/>
    <n v="4.0999999999999996"/>
    <n v="6.3"/>
    <n v="5.1999999999999993"/>
    <n v="0.25"/>
    <n v="0.33"/>
    <n v="0.29000000000000004"/>
    <n v="6"/>
    <n v="8"/>
    <n v="7"/>
    <n v="21"/>
    <n v="21"/>
    <n v="21"/>
    <n v="10"/>
    <n v="0.11666666666666667"/>
    <n v="0.29000000000000004"/>
    <n v="0"/>
    <n v="0"/>
    <x v="766"/>
    <x v="2"/>
  </r>
  <r>
    <n v="1976"/>
    <x v="53"/>
    <x v="0"/>
    <x v="6"/>
    <n v="22"/>
    <n v="24"/>
    <x v="13"/>
    <n v="5.0999999999999996"/>
    <n v="13.5"/>
    <n v="9.3000000000000007"/>
    <n v="7.4"/>
    <n v="8.4"/>
    <n v="7.9"/>
    <n v="401"/>
    <n v="1736"/>
    <n v="1068.5"/>
    <n v="1.9"/>
    <n v="276.89999999999998"/>
    <n v="139.39999999999998"/>
    <n v="0.02"/>
    <n v="0.06"/>
    <n v="0.04"/>
    <n v="6"/>
    <n v="7"/>
    <n v="6.5"/>
    <n v="26"/>
    <n v="33"/>
    <n v="29.5"/>
    <n v="10"/>
    <n v="0.10833333333333334"/>
    <n v="0.04"/>
    <n v="0"/>
    <n v="0"/>
    <x v="767"/>
    <x v="2"/>
  </r>
  <r>
    <n v="1977"/>
    <x v="54"/>
    <x v="0"/>
    <x v="6"/>
    <n v="25"/>
    <n v="29"/>
    <x v="43"/>
    <n v="2.7"/>
    <n v="8"/>
    <n v="5.35"/>
    <n v="8.1999999999999993"/>
    <n v="8.4"/>
    <n v="8.3000000000000007"/>
    <n v="488"/>
    <n v="2240"/>
    <n v="1364"/>
    <n v="0.4"/>
    <n v="3.7"/>
    <n v="2.0500000000000003"/>
    <n v="0.38"/>
    <n v="0.74"/>
    <n v="0.56000000000000005"/>
    <n v="2"/>
    <n v="120"/>
    <n v="61"/>
    <n v="21"/>
    <n v="540"/>
    <n v="280.5"/>
    <n v="5.1250000000000009"/>
    <n v="1.0166666666666666"/>
    <n v="0.56000000000000005"/>
    <n v="0"/>
    <n v="0"/>
    <x v="768"/>
    <x v="2"/>
  </r>
  <r>
    <n v="2076"/>
    <x v="57"/>
    <x v="0"/>
    <x v="6"/>
    <n v="27"/>
    <n v="32"/>
    <x v="11"/>
    <n v="6.6"/>
    <n v="7.6"/>
    <n v="7.1"/>
    <n v="7.4"/>
    <n v="8.6"/>
    <n v="8"/>
    <n v="269"/>
    <n v="1630"/>
    <n v="949.5"/>
    <n v="0.4"/>
    <n v="0.9"/>
    <n v="0.65"/>
    <n v="0.11"/>
    <n v="0.48"/>
    <n v="0.29499999999999998"/>
    <n v="17"/>
    <n v="26"/>
    <n v="21.5"/>
    <n v="49"/>
    <n v="94"/>
    <n v="71.5"/>
    <n v="1.625"/>
    <n v="0.35833333333333334"/>
    <n v="0.29499999999999998"/>
    <n v="0"/>
    <n v="0"/>
    <x v="769"/>
    <x v="2"/>
  </r>
  <r>
    <n v="2077"/>
    <x v="58"/>
    <x v="0"/>
    <x v="6"/>
    <n v="26"/>
    <n v="29"/>
    <x v="0"/>
    <n v="6"/>
    <n v="7.3"/>
    <n v="6.65"/>
    <n v="7.3"/>
    <n v="8.1"/>
    <n v="7.6999999999999993"/>
    <n v="318"/>
    <n v="805"/>
    <n v="561.5"/>
    <n v="0.7"/>
    <n v="1.5"/>
    <n v="1.1000000000000001"/>
    <n v="0.01"/>
    <n v="0.17"/>
    <n v="9.0000000000000011E-2"/>
    <n v="6"/>
    <n v="11"/>
    <n v="8.5"/>
    <n v="26"/>
    <n v="93"/>
    <n v="59.5"/>
    <n v="2.75"/>
    <n v="0.14166666666666666"/>
    <n v="9.0000000000000011E-2"/>
    <n v="0"/>
    <n v="0"/>
    <x v="770"/>
    <x v="2"/>
  </r>
  <r>
    <n v="2078"/>
    <x v="59"/>
    <x v="0"/>
    <x v="6"/>
    <n v="23"/>
    <n v="27"/>
    <x v="7"/>
    <n v="5.4"/>
    <n v="6.8"/>
    <n v="6.1"/>
    <n v="7.7"/>
    <n v="8.3000000000000007"/>
    <n v="8"/>
    <n v="415"/>
    <n v="1253"/>
    <n v="834"/>
    <n v="1.3"/>
    <n v="2.2999999999999998"/>
    <n v="1.7999999999999998"/>
    <n v="0"/>
    <n v="0.05"/>
    <n v="2.5000000000000001E-2"/>
    <n v="871.18936170212805"/>
    <n v="233806.89958159"/>
    <n v="117339.04447164606"/>
    <n v="5008.63768115942"/>
    <n v="2939574.0021231398"/>
    <n v="1472291.3199021495"/>
    <n v="4.5"/>
    <n v="10"/>
    <n v="2.5000000000000001E-2"/>
    <n v="0"/>
    <n v="0"/>
    <x v="771"/>
    <x v="2"/>
  </r>
  <r>
    <n v="3197"/>
    <x v="60"/>
    <x v="0"/>
    <x v="6"/>
    <n v="24"/>
    <n v="33"/>
    <x v="10"/>
    <n v="5"/>
    <n v="7.7"/>
    <n v="6.35"/>
    <n v="7.6"/>
    <n v="8.3000000000000007"/>
    <n v="7.95"/>
    <n v="375"/>
    <n v="2761"/>
    <n v="1568"/>
    <n v="0.5"/>
    <n v="2.1"/>
    <n v="1.3"/>
    <n v="0.02"/>
    <n v="0.31"/>
    <n v="0.16500000000000001"/>
    <n v="0"/>
    <n v="5"/>
    <n v="2.5"/>
    <n v="0"/>
    <n v="5"/>
    <n v="2.5"/>
    <n v="3.25"/>
    <n v="4.1666666666666664E-2"/>
    <n v="0.16500000000000001"/>
    <n v="0"/>
    <n v="0"/>
    <x v="772"/>
    <x v="2"/>
  </r>
  <r>
    <n v="3198"/>
    <x v="61"/>
    <x v="0"/>
    <x v="6"/>
    <n v="25"/>
    <n v="29"/>
    <x v="43"/>
    <n v="3.1"/>
    <n v="6.8"/>
    <n v="4.95"/>
    <n v="7.2"/>
    <n v="8.5"/>
    <n v="7.85"/>
    <n v="328"/>
    <n v="623"/>
    <n v="475.5"/>
    <n v="0.4"/>
    <n v="0.9"/>
    <n v="0.65"/>
    <n v="0.36"/>
    <n v="0.76"/>
    <n v="0.56000000000000005"/>
    <n v="4"/>
    <n v="49"/>
    <n v="26.5"/>
    <n v="33"/>
    <n v="240"/>
    <n v="136.5"/>
    <n v="1.625"/>
    <n v="0.44166666666666665"/>
    <n v="0.56000000000000005"/>
    <n v="0"/>
    <n v="0"/>
    <x v="773"/>
    <x v="2"/>
  </r>
  <r>
    <n v="3199"/>
    <x v="62"/>
    <x v="0"/>
    <x v="6"/>
    <n v="0"/>
    <n v="29"/>
    <x v="40"/>
    <n v="0"/>
    <n v="6.9"/>
    <n v="3.45"/>
    <n v="0"/>
    <n v="7.7"/>
    <n v="3.85"/>
    <n v="0"/>
    <n v="510"/>
    <n v="255"/>
    <n v="0"/>
    <n v="1.1000000000000001"/>
    <n v="0.55000000000000004"/>
    <n v="0"/>
    <n v="0.69"/>
    <n v="0.34499999999999997"/>
    <n v="2"/>
    <n v="6"/>
    <n v="4"/>
    <n v="2"/>
    <n v="21"/>
    <n v="11.5"/>
    <n v="1.375"/>
    <n v="6.6666666666666666E-2"/>
    <n v="0.34499999999999997"/>
    <n v="10"/>
    <n v="1.375"/>
    <x v="774"/>
    <x v="2"/>
  </r>
  <r>
    <n v="3200"/>
    <x v="63"/>
    <x v="0"/>
    <x v="6"/>
    <n v="26"/>
    <n v="30"/>
    <x v="4"/>
    <n v="2.8"/>
    <n v="9.1999999999999993"/>
    <n v="6"/>
    <n v="8.4"/>
    <n v="9.4"/>
    <n v="8.9"/>
    <n v="6419"/>
    <n v="12050"/>
    <n v="9234.5"/>
    <n v="14"/>
    <n v="82"/>
    <n v="48"/>
    <n v="0"/>
    <n v="0.4"/>
    <n v="0.2"/>
    <n v="12"/>
    <n v="120"/>
    <n v="66"/>
    <n v="70"/>
    <n v="920"/>
    <n v="495"/>
    <n v="10"/>
    <n v="1.1000000000000001"/>
    <n v="0.2"/>
    <n v="10"/>
    <n v="0"/>
    <x v="775"/>
    <x v="2"/>
  </r>
  <r>
    <n v="3201"/>
    <x v="64"/>
    <x v="0"/>
    <x v="6"/>
    <n v="26"/>
    <n v="29"/>
    <x v="0"/>
    <n v="3.3"/>
    <n v="8.8000000000000007"/>
    <n v="6.0500000000000007"/>
    <n v="8.3000000000000007"/>
    <n v="9.4"/>
    <n v="8.8500000000000014"/>
    <n v="2892"/>
    <n v="4788"/>
    <n v="3840"/>
    <n v="9"/>
    <n v="30"/>
    <n v="19.5"/>
    <n v="0"/>
    <n v="0.31"/>
    <n v="0.155"/>
    <n v="2"/>
    <n v="94"/>
    <n v="48"/>
    <n v="2"/>
    <n v="540"/>
    <n v="271"/>
    <n v="10"/>
    <n v="0.8"/>
    <n v="0.155"/>
    <n v="10"/>
    <n v="0"/>
    <x v="776"/>
    <x v="2"/>
  </r>
  <r>
    <n v="3202"/>
    <x v="65"/>
    <x v="0"/>
    <x v="6"/>
    <n v="24"/>
    <n v="30"/>
    <x v="43"/>
    <n v="0"/>
    <n v="7.1"/>
    <n v="3.55"/>
    <n v="6.5"/>
    <n v="8.1999999999999993"/>
    <n v="7.35"/>
    <n v="158"/>
    <n v="627"/>
    <n v="392.5"/>
    <n v="0.4"/>
    <n v="12"/>
    <n v="6.2"/>
    <n v="0"/>
    <n v="0.57999999999999996"/>
    <n v="0.28999999999999998"/>
    <n v="4"/>
    <n v="350"/>
    <n v="177"/>
    <n v="47"/>
    <n v="920"/>
    <n v="483.5"/>
    <n v="10"/>
    <n v="2.9499999999999997"/>
    <n v="0.28999999999999998"/>
    <n v="0"/>
    <n v="1.125"/>
    <x v="777"/>
    <x v="2"/>
  </r>
  <r>
    <n v="1979"/>
    <x v="66"/>
    <x v="1"/>
    <x v="6"/>
    <n v="26"/>
    <n v="30"/>
    <x v="4"/>
    <n v="6.2"/>
    <n v="7.5"/>
    <n v="6.85"/>
    <n v="7.4"/>
    <n v="8"/>
    <n v="7.7"/>
    <n v="521"/>
    <n v="1126"/>
    <n v="823.5"/>
    <n v="0.9"/>
    <n v="1.6"/>
    <n v="1.25"/>
    <n v="0.04"/>
    <n v="0.44"/>
    <n v="0.24"/>
    <n v="6"/>
    <n v="17"/>
    <n v="11.5"/>
    <n v="38"/>
    <n v="84"/>
    <n v="61"/>
    <n v="3.125"/>
    <n v="0.19166666666666665"/>
    <n v="0.24"/>
    <n v="0"/>
    <n v="0"/>
    <x v="778"/>
    <x v="2"/>
  </r>
  <r>
    <n v="2079"/>
    <x v="67"/>
    <x v="1"/>
    <x v="6"/>
    <n v="24"/>
    <n v="35"/>
    <x v="11"/>
    <n v="6"/>
    <n v="7.5"/>
    <n v="6.75"/>
    <n v="7"/>
    <n v="8.3000000000000007"/>
    <n v="7.65"/>
    <n v="311"/>
    <n v="2171"/>
    <n v="1241"/>
    <n v="0.8"/>
    <n v="1.2"/>
    <n v="1"/>
    <n v="0.02"/>
    <n v="0.28999999999999998"/>
    <n v="0.155"/>
    <n v="6"/>
    <n v="21"/>
    <n v="13.5"/>
    <n v="33"/>
    <n v="142"/>
    <n v="87.5"/>
    <n v="2.5"/>
    <n v="0.22499999999999998"/>
    <n v="0.155"/>
    <n v="0"/>
    <n v="0"/>
    <x v="779"/>
    <x v="2"/>
  </r>
  <r>
    <n v="1971"/>
    <x v="68"/>
    <x v="2"/>
    <x v="6"/>
    <n v="25"/>
    <n v="29"/>
    <x v="43"/>
    <n v="0"/>
    <n v="8.6999999999999993"/>
    <n v="4.3499999999999996"/>
    <n v="7.3"/>
    <n v="8.6"/>
    <n v="7.9499999999999993"/>
    <n v="367"/>
    <n v="1992"/>
    <n v="1179.5"/>
    <n v="2.2000000000000002"/>
    <n v="81"/>
    <n v="41.6"/>
    <n v="0"/>
    <n v="0.13"/>
    <n v="6.5000000000000002E-2"/>
    <n v="4"/>
    <n v="84"/>
    <n v="44"/>
    <n v="6"/>
    <n v="150"/>
    <n v="78"/>
    <n v="10"/>
    <n v="0.73333333333333339"/>
    <n v="6.5000000000000002E-2"/>
    <n v="0"/>
    <n v="0"/>
    <x v="780"/>
    <x v="2"/>
  </r>
  <r>
    <n v="1349"/>
    <x v="501"/>
    <x v="0"/>
    <x v="7"/>
    <n v="19"/>
    <n v="29"/>
    <x v="21"/>
    <n v="4.4000000000000004"/>
    <n v="8.3000000000000007"/>
    <n v="6.3500000000000005"/>
    <n v="7.5"/>
    <n v="9"/>
    <n v="8.25"/>
    <n v="197"/>
    <n v="716"/>
    <n v="456.5"/>
    <n v="0.8"/>
    <n v="10"/>
    <n v="5.4"/>
    <n v="0"/>
    <n v="0.21"/>
    <n v="0.105"/>
    <n v="500"/>
    <n v="13000"/>
    <n v="6750"/>
    <n v="2100"/>
    <n v="160000"/>
    <n v="81050"/>
    <n v="10"/>
    <n v="10"/>
    <n v="0.10499999999999998"/>
    <n v="0"/>
    <n v="0"/>
    <x v="781"/>
    <x v="2"/>
  </r>
  <r>
    <n v="1392"/>
    <x v="502"/>
    <x v="0"/>
    <x v="7"/>
    <n v="18"/>
    <n v="29"/>
    <x v="2"/>
    <n v="2.1"/>
    <n v="8.1"/>
    <n v="5.0999999999999996"/>
    <n v="7"/>
    <n v="8.4"/>
    <n v="7.7"/>
    <n v="329"/>
    <n v="590"/>
    <n v="459.5"/>
    <n v="1.8"/>
    <n v="4.5"/>
    <n v="3.15"/>
    <n v="0.02"/>
    <n v="2.09"/>
    <n v="1.0549999999999999"/>
    <n v="9000"/>
    <n v="148000"/>
    <n v="78500"/>
    <n v="5420"/>
    <n v="345000"/>
    <n v="175210"/>
    <n v="7.875"/>
    <n v="10"/>
    <n v="1.0549999999999999"/>
    <n v="0"/>
    <n v="0"/>
    <x v="782"/>
    <x v="2"/>
  </r>
  <r>
    <n v="3033"/>
    <x v="389"/>
    <x v="0"/>
    <x v="7"/>
    <n v="6"/>
    <n v="9"/>
    <x v="153"/>
    <n v="6.2"/>
    <n v="6.6"/>
    <n v="6.4"/>
    <n v="6.8"/>
    <n v="8.5"/>
    <n v="7.65"/>
    <n v="190"/>
    <n v="2430"/>
    <n v="1310"/>
    <n v="3"/>
    <n v="21"/>
    <n v="12"/>
    <n v="0"/>
    <n v="0"/>
    <n v="0"/>
    <n v="871.18936170212805"/>
    <n v="233806.89958159"/>
    <n v="117339.04447164606"/>
    <n v="5008.63768115942"/>
    <n v="2939574.0021231398"/>
    <n v="1472291.3199021495"/>
    <n v="10"/>
    <n v="10"/>
    <n v="0"/>
    <n v="0"/>
    <n v="0"/>
    <x v="165"/>
    <x v="2"/>
  </r>
  <r>
    <n v="1291"/>
    <x v="503"/>
    <x v="0"/>
    <x v="8"/>
    <n v="15"/>
    <n v="24"/>
    <x v="59"/>
    <n v="8.9"/>
    <n v="10.5"/>
    <n v="9.6999999999999993"/>
    <n v="7.7"/>
    <n v="8.5"/>
    <n v="8.1"/>
    <n v="136"/>
    <n v="274"/>
    <n v="205"/>
    <n v="0.2"/>
    <n v="0.6"/>
    <n v="0.4"/>
    <n v="0.09"/>
    <n v="0.3"/>
    <n v="0.19500000000000001"/>
    <n v="43"/>
    <n v="94"/>
    <n v="68.5"/>
    <n v="350"/>
    <n v="920"/>
    <n v="635"/>
    <n v="1"/>
    <n v="1.1416666666666666"/>
    <n v="0.19500000000000001"/>
    <n v="0"/>
    <n v="0"/>
    <x v="783"/>
    <x v="2"/>
  </r>
  <r>
    <n v="1292"/>
    <x v="504"/>
    <x v="0"/>
    <x v="8"/>
    <n v="9.3000000000000007"/>
    <n v="19"/>
    <x v="154"/>
    <n v="8.1999999999999993"/>
    <n v="9.3000000000000007"/>
    <n v="8.75"/>
    <n v="7.1"/>
    <n v="7.9"/>
    <n v="7.5"/>
    <n v="104"/>
    <n v="1791"/>
    <n v="947.5"/>
    <n v="0.1"/>
    <n v="0.3"/>
    <n v="0.2"/>
    <n v="0.09"/>
    <n v="1.2"/>
    <n v="0.64500000000000002"/>
    <n v="2"/>
    <n v="4"/>
    <n v="3"/>
    <n v="33"/>
    <n v="120"/>
    <n v="76.5"/>
    <n v="0.5"/>
    <n v="0.05"/>
    <n v="0.64500000000000002"/>
    <n v="0"/>
    <n v="0"/>
    <x v="784"/>
    <x v="2"/>
  </r>
  <r>
    <n v="1429"/>
    <x v="505"/>
    <x v="0"/>
    <x v="8"/>
    <n v="13"/>
    <n v="28"/>
    <x v="61"/>
    <n v="5.7"/>
    <n v="7.1"/>
    <n v="6.4"/>
    <n v="7.4"/>
    <n v="8.1"/>
    <n v="7.75"/>
    <n v="444"/>
    <n v="6330"/>
    <n v="3387"/>
    <n v="0.5"/>
    <n v="2.8"/>
    <n v="1.65"/>
    <n v="0.01"/>
    <n v="0.67"/>
    <n v="0.34"/>
    <n v="14"/>
    <n v="31"/>
    <n v="22.5"/>
    <n v="33"/>
    <n v="84"/>
    <n v="58.5"/>
    <n v="4.125"/>
    <n v="0.375"/>
    <n v="0.34"/>
    <n v="0"/>
    <n v="0"/>
    <x v="785"/>
    <x v="2"/>
  </r>
  <r>
    <n v="2649"/>
    <x v="73"/>
    <x v="0"/>
    <x v="8"/>
    <n v="11"/>
    <n v="28"/>
    <x v="59"/>
    <n v="5.3"/>
    <n v="12.5"/>
    <n v="8.9"/>
    <n v="6.9"/>
    <n v="8.1999999999999993"/>
    <n v="7.55"/>
    <n v="181"/>
    <n v="284"/>
    <n v="232.5"/>
    <n v="3"/>
    <n v="17"/>
    <n v="10"/>
    <n v="0.14000000000000001"/>
    <n v="0.39"/>
    <n v="0.26500000000000001"/>
    <n v="84"/>
    <n v="210"/>
    <n v="147"/>
    <n v="920"/>
    <n v="1600"/>
    <n v="1260"/>
    <n v="10"/>
    <n v="2.4500000000000002"/>
    <n v="0.26500000000000001"/>
    <n v="0"/>
    <n v="0"/>
    <x v="786"/>
    <x v="2"/>
  </r>
  <r>
    <n v="2650"/>
    <x v="74"/>
    <x v="0"/>
    <x v="8"/>
    <n v="5"/>
    <n v="14"/>
    <x v="155"/>
    <n v="5.2"/>
    <n v="6.2"/>
    <n v="5.7"/>
    <n v="6.8"/>
    <n v="8"/>
    <n v="7.4"/>
    <n v="49"/>
    <n v="256"/>
    <n v="152.5"/>
    <n v="0.9"/>
    <n v="6.5"/>
    <n v="3.7"/>
    <n v="0.68"/>
    <n v="1.59"/>
    <n v="1.135"/>
    <n v="2"/>
    <n v="13"/>
    <n v="7.5"/>
    <n v="2"/>
    <n v="280"/>
    <n v="141"/>
    <n v="9.25"/>
    <n v="0.125"/>
    <n v="1.135"/>
    <n v="0"/>
    <n v="0"/>
    <x v="787"/>
    <x v="2"/>
  </r>
  <r>
    <n v="1309"/>
    <x v="506"/>
    <x v="0"/>
    <x v="9"/>
    <n v="3.5"/>
    <n v="24"/>
    <x v="156"/>
    <n v="4.5999999999999996"/>
    <n v="8.6"/>
    <n v="6.6"/>
    <n v="7.3"/>
    <n v="7.7"/>
    <n v="7.5"/>
    <n v="139"/>
    <n v="14301"/>
    <n v="7220"/>
    <n v="1.6"/>
    <n v="3.3"/>
    <n v="2.4500000000000002"/>
    <n v="1.73954451345756"/>
    <n v="8.3995131845841797"/>
    <n v="5.0695288490208696"/>
    <n v="871.18936170212805"/>
    <n v="233806.89958159"/>
    <n v="117339.04447164606"/>
    <n v="5008.63768115942"/>
    <n v="2939574.0021231398"/>
    <n v="1472291.3199021495"/>
    <n v="6.125"/>
    <n v="10"/>
    <n v="5.0695288490208696"/>
    <n v="0"/>
    <n v="0"/>
    <x v="788"/>
    <x v="2"/>
  </r>
  <r>
    <n v="2738"/>
    <x v="507"/>
    <x v="0"/>
    <x v="9"/>
    <n v="15"/>
    <n v="24"/>
    <x v="59"/>
    <n v="7.1"/>
    <n v="8.8000000000000007"/>
    <n v="7.95"/>
    <n v="7.6"/>
    <n v="8"/>
    <n v="7.8"/>
    <n v="144"/>
    <n v="262"/>
    <n v="203"/>
    <n v="0.3"/>
    <n v="2.1"/>
    <n v="1.2"/>
    <n v="0.01"/>
    <n v="0.47"/>
    <n v="0.24"/>
    <n v="871.18936170212805"/>
    <n v="233806.89958159"/>
    <n v="117339.04447164606"/>
    <n v="5008.63768115942"/>
    <n v="2939574.0021231398"/>
    <n v="1472291.3199021495"/>
    <n v="3"/>
    <n v="10"/>
    <n v="0.24"/>
    <n v="0"/>
    <n v="0"/>
    <x v="789"/>
    <x v="2"/>
  </r>
  <r>
    <n v="2739"/>
    <x v="508"/>
    <x v="0"/>
    <x v="9"/>
    <n v="8.1"/>
    <n v="27"/>
    <x v="114"/>
    <n v="4.2"/>
    <n v="7.2"/>
    <n v="5.7"/>
    <n v="7.7"/>
    <n v="8.1"/>
    <n v="7.9"/>
    <n v="144"/>
    <n v="266"/>
    <n v="205"/>
    <n v="0.4"/>
    <n v="4.2"/>
    <n v="2.3000000000000003"/>
    <n v="0.01"/>
    <n v="0.05"/>
    <n v="3.0000000000000002E-2"/>
    <n v="871.18936170212805"/>
    <n v="233806.89958159"/>
    <n v="117339.04447164606"/>
    <n v="5008.63768115942"/>
    <n v="2939574.0021231398"/>
    <n v="1472291.3199021495"/>
    <n v="5.7500000000000009"/>
    <n v="10"/>
    <n v="0.03"/>
    <n v="0"/>
    <n v="0"/>
    <x v="790"/>
    <x v="2"/>
  </r>
  <r>
    <n v="2740"/>
    <x v="509"/>
    <x v="0"/>
    <x v="9"/>
    <n v="18"/>
    <n v="27"/>
    <x v="84"/>
    <n v="5.0999999999999996"/>
    <n v="6.8"/>
    <n v="5.9499999999999993"/>
    <n v="8.1999999999999993"/>
    <n v="8.4"/>
    <n v="8.3000000000000007"/>
    <n v="140"/>
    <n v="170"/>
    <n v="155"/>
    <n v="4.5"/>
    <n v="23"/>
    <n v="13.75"/>
    <n v="0.01"/>
    <n v="0.05"/>
    <n v="3.0000000000000002E-2"/>
    <n v="871.18936170212805"/>
    <n v="233806.89958159"/>
    <n v="117339.04447164606"/>
    <n v="5008.63768115942"/>
    <n v="2939574.0021231398"/>
    <n v="1472291.3199021495"/>
    <n v="10"/>
    <n v="10"/>
    <n v="0.03"/>
    <n v="0"/>
    <n v="0"/>
    <x v="791"/>
    <x v="2"/>
  </r>
  <r>
    <n v="2741"/>
    <x v="510"/>
    <x v="0"/>
    <x v="9"/>
    <n v="16"/>
    <n v="27"/>
    <x v="62"/>
    <n v="4.8"/>
    <n v="6.6"/>
    <n v="5.6999999999999993"/>
    <n v="8.1"/>
    <n v="8.6"/>
    <n v="8.35"/>
    <n v="140"/>
    <n v="272"/>
    <n v="206"/>
    <n v="4.0999999999999996"/>
    <n v="6.3"/>
    <n v="5.1999999999999993"/>
    <n v="0.01"/>
    <n v="0.11"/>
    <n v="0.06"/>
    <n v="871.18936170212805"/>
    <n v="233806.89958159"/>
    <n v="117339.04447164606"/>
    <n v="5008.63768115942"/>
    <n v="2939574.0021231398"/>
    <n v="1472291.3199021495"/>
    <n v="10"/>
    <n v="10"/>
    <n v="0.06"/>
    <n v="0"/>
    <n v="0"/>
    <x v="792"/>
    <x v="2"/>
  </r>
  <r>
    <n v="3251"/>
    <x v="80"/>
    <x v="0"/>
    <x v="9"/>
    <n v="3.9"/>
    <n v="25"/>
    <x v="157"/>
    <n v="2.2000000000000002"/>
    <n v="7.9"/>
    <n v="5.0500000000000007"/>
    <n v="7.2"/>
    <n v="7.8"/>
    <n v="7.5"/>
    <n v="138"/>
    <n v="308"/>
    <n v="223"/>
    <n v="2"/>
    <n v="3.4"/>
    <n v="2.7"/>
    <n v="1.73954451345756"/>
    <n v="8.3995131845841797"/>
    <n v="5.0695288490208696"/>
    <n v="871.18936170212805"/>
    <n v="233806.89958159"/>
    <n v="117339.04447164606"/>
    <n v="5008.63768115942"/>
    <n v="2939574.0021231398"/>
    <n v="1472291.3199021495"/>
    <n v="6.75"/>
    <n v="10"/>
    <n v="5.0695288490208696"/>
    <n v="0"/>
    <n v="0"/>
    <x v="793"/>
    <x v="2"/>
  </r>
  <r>
    <n v="3252"/>
    <x v="81"/>
    <x v="0"/>
    <x v="9"/>
    <n v="3.3"/>
    <n v="29"/>
    <x v="106"/>
    <n v="4.4000000000000004"/>
    <n v="9.1999999999999993"/>
    <n v="6.8"/>
    <n v="7.1"/>
    <n v="8.1999999999999993"/>
    <n v="7.6499999999999995"/>
    <n v="145"/>
    <n v="305"/>
    <n v="225"/>
    <n v="1.5"/>
    <n v="2.5"/>
    <n v="2"/>
    <n v="1.73954451345756"/>
    <n v="8.3995131845841797"/>
    <n v="5.0695288490208696"/>
    <n v="871.18936170212805"/>
    <n v="233806.89958159"/>
    <n v="117339.04447164606"/>
    <n v="5008.63768115942"/>
    <n v="2939574.0021231398"/>
    <n v="1472291.3199021495"/>
    <n v="5"/>
    <n v="10"/>
    <n v="5.0695288490208696"/>
    <n v="0"/>
    <n v="0"/>
    <x v="794"/>
    <x v="2"/>
  </r>
  <r>
    <n v="3253"/>
    <x v="82"/>
    <x v="0"/>
    <x v="9"/>
    <n v="3.6"/>
    <n v="27.8"/>
    <x v="158"/>
    <n v="3"/>
    <n v="8"/>
    <n v="5.5"/>
    <n v="7.2"/>
    <n v="8.8000000000000007"/>
    <n v="8"/>
    <n v="189"/>
    <n v="328"/>
    <n v="258.5"/>
    <n v="2.9"/>
    <n v="7.5"/>
    <n v="5.2"/>
    <n v="1.73954451345756"/>
    <n v="8.3995131845841797"/>
    <n v="5.0695288490208696"/>
    <n v="871.18936170212805"/>
    <n v="233806.89958159"/>
    <n v="117339.04447164606"/>
    <n v="5008.63768115942"/>
    <n v="2939574.0021231398"/>
    <n v="1472291.3199021495"/>
    <n v="10"/>
    <n v="10"/>
    <n v="5.0695288490208696"/>
    <n v="0"/>
    <n v="0"/>
    <x v="795"/>
    <x v="2"/>
  </r>
  <r>
    <n v="3254"/>
    <x v="83"/>
    <x v="0"/>
    <x v="9"/>
    <n v="3.2"/>
    <n v="28"/>
    <x v="159"/>
    <n v="3.3"/>
    <n v="8.9"/>
    <n v="6.1"/>
    <n v="7.2"/>
    <n v="8.6999999999999993"/>
    <n v="7.9499999999999993"/>
    <n v="145"/>
    <n v="292"/>
    <n v="218.5"/>
    <n v="1.6"/>
    <n v="4"/>
    <n v="2.8"/>
    <n v="1.73954451345756"/>
    <n v="8.3995131845841797"/>
    <n v="5.0695288490208696"/>
    <n v="871.18936170212805"/>
    <n v="233806.89958159"/>
    <n v="117339.04447164606"/>
    <n v="5008.63768115942"/>
    <n v="2939574.0021231398"/>
    <n v="1472291.3199021495"/>
    <n v="7"/>
    <n v="10"/>
    <n v="5.0695288490208696"/>
    <n v="0"/>
    <n v="0"/>
    <x v="796"/>
    <x v="2"/>
  </r>
  <r>
    <n v="3256"/>
    <x v="84"/>
    <x v="0"/>
    <x v="9"/>
    <n v="2"/>
    <n v="22.2"/>
    <x v="160"/>
    <n v="5.5"/>
    <n v="8.4"/>
    <n v="6.95"/>
    <n v="7.3"/>
    <n v="8"/>
    <n v="7.65"/>
    <n v="156"/>
    <n v="386"/>
    <n v="271"/>
    <n v="1.4"/>
    <n v="4.0999999999999996"/>
    <n v="2.75"/>
    <n v="1.73954451345756"/>
    <n v="8.3995131845841797"/>
    <n v="5.0695288490208696"/>
    <n v="871.18936170212805"/>
    <n v="233806.89958159"/>
    <n v="117339.04447164606"/>
    <n v="5008.63768115942"/>
    <n v="2939574.0021231398"/>
    <n v="1472291.3199021495"/>
    <n v="6.875"/>
    <n v="10"/>
    <n v="5.0695288490208696"/>
    <n v="0"/>
    <n v="0"/>
    <x v="797"/>
    <x v="2"/>
  </r>
  <r>
    <n v="3257"/>
    <x v="85"/>
    <x v="0"/>
    <x v="9"/>
    <n v="5"/>
    <n v="27"/>
    <x v="91"/>
    <n v="3.3"/>
    <n v="10.1"/>
    <n v="6.6999999999999993"/>
    <n v="7.2"/>
    <n v="7.8"/>
    <n v="7.5"/>
    <n v="210"/>
    <n v="438"/>
    <n v="324"/>
    <n v="3.5"/>
    <n v="7.2"/>
    <n v="5.35"/>
    <n v="1.73954451345756"/>
    <n v="8.3995131845841797"/>
    <n v="5.0695288490208696"/>
    <n v="871.18936170212805"/>
    <n v="233806.89958159"/>
    <n v="117339.04447164606"/>
    <n v="5008.63768115942"/>
    <n v="2939574.0021231398"/>
    <n v="1472291.3199021495"/>
    <n v="10"/>
    <n v="10"/>
    <n v="5.0695288490208696"/>
    <n v="0"/>
    <n v="0"/>
    <x v="795"/>
    <x v="2"/>
  </r>
  <r>
    <n v="3258"/>
    <x v="86"/>
    <x v="0"/>
    <x v="9"/>
    <n v="5.4"/>
    <n v="27"/>
    <x v="37"/>
    <n v="4.7"/>
    <n v="9.5"/>
    <n v="7.1"/>
    <n v="7.4"/>
    <n v="8.8000000000000007"/>
    <n v="8.1000000000000014"/>
    <n v="220"/>
    <n v="486"/>
    <n v="353"/>
    <n v="2"/>
    <n v="6.8"/>
    <n v="4.4000000000000004"/>
    <n v="1.73954451345756"/>
    <n v="8.3995131845841797"/>
    <n v="5.0695288490208696"/>
    <n v="871.18936170212805"/>
    <n v="233806.89958159"/>
    <n v="117339.04447164606"/>
    <n v="5008.63768115942"/>
    <n v="2939574.0021231398"/>
    <n v="1472291.3199021495"/>
    <n v="10"/>
    <n v="10"/>
    <n v="5.0695288490208696"/>
    <n v="0"/>
    <n v="0"/>
    <x v="795"/>
    <x v="2"/>
  </r>
  <r>
    <n v="3259"/>
    <x v="87"/>
    <x v="0"/>
    <x v="9"/>
    <n v="4.7"/>
    <n v="26"/>
    <x v="161"/>
    <n v="6.1"/>
    <n v="8.5"/>
    <n v="7.3"/>
    <n v="7.5"/>
    <n v="8.5"/>
    <n v="8"/>
    <n v="207"/>
    <n v="455"/>
    <n v="331"/>
    <n v="2"/>
    <n v="5.6"/>
    <n v="3.8"/>
    <n v="1.73954451345756"/>
    <n v="8.3995131845841797"/>
    <n v="5.0695288490208696"/>
    <n v="871.18936170212805"/>
    <n v="233806.89958159"/>
    <n v="117339.04447164606"/>
    <n v="5008.63768115942"/>
    <n v="2939574.0021231398"/>
    <n v="1472291.3199021495"/>
    <n v="9.5"/>
    <n v="10"/>
    <n v="5.0695288490208696"/>
    <n v="0"/>
    <n v="0"/>
    <x v="798"/>
    <x v="2"/>
  </r>
  <r>
    <n v="3260"/>
    <x v="88"/>
    <x v="0"/>
    <x v="9"/>
    <n v="1"/>
    <n v="28"/>
    <x v="40"/>
    <n v="5.3"/>
    <n v="9"/>
    <n v="7.15"/>
    <n v="7.5"/>
    <n v="8.4"/>
    <n v="7.95"/>
    <n v="214"/>
    <n v="378"/>
    <n v="296"/>
    <n v="1.6"/>
    <n v="3.1"/>
    <n v="2.35"/>
    <n v="1.73954451345756"/>
    <n v="8.3995131845841797"/>
    <n v="5.0695288490208696"/>
    <n v="871.18936170212805"/>
    <n v="233806.89958159"/>
    <n v="117339.04447164606"/>
    <n v="5008.63768115942"/>
    <n v="2939574.0021231398"/>
    <n v="1472291.3199021495"/>
    <n v="5.875"/>
    <n v="10"/>
    <n v="5.0695288490208696"/>
    <n v="0"/>
    <n v="0"/>
    <x v="799"/>
    <x v="2"/>
  </r>
  <r>
    <n v="3261"/>
    <x v="89"/>
    <x v="0"/>
    <x v="9"/>
    <n v="5"/>
    <n v="24"/>
    <x v="40"/>
    <n v="4.3"/>
    <n v="8"/>
    <n v="6.15"/>
    <n v="7.4"/>
    <n v="8.1"/>
    <n v="7.75"/>
    <n v="173"/>
    <n v="360"/>
    <n v="266.5"/>
    <n v="2"/>
    <n v="3.2"/>
    <n v="2.6"/>
    <n v="1.73954451345756"/>
    <n v="8.3995131845841797"/>
    <n v="5.0695288490208696"/>
    <n v="871.18936170212805"/>
    <n v="233806.89958159"/>
    <n v="117339.04447164606"/>
    <n v="5008.63768115942"/>
    <n v="2939574.0021231398"/>
    <n v="1472291.3199021495"/>
    <n v="6.5"/>
    <n v="10"/>
    <n v="5.0695288490208696"/>
    <n v="0"/>
    <n v="0"/>
    <x v="800"/>
    <x v="2"/>
  </r>
  <r>
    <n v="3262"/>
    <x v="90"/>
    <x v="0"/>
    <x v="9"/>
    <n v="1.5"/>
    <n v="25"/>
    <x v="162"/>
    <n v="5"/>
    <n v="9"/>
    <n v="7"/>
    <n v="7.3"/>
    <n v="8.4"/>
    <n v="7.85"/>
    <n v="189"/>
    <n v="375"/>
    <n v="282"/>
    <n v="1.5"/>
    <n v="2.7"/>
    <n v="2.1"/>
    <n v="1.73954451345756"/>
    <n v="8.3995131845841797"/>
    <n v="5.0695288490208696"/>
    <n v="871.18936170212805"/>
    <n v="233806.89958159"/>
    <n v="117339.04447164606"/>
    <n v="5008.63768115942"/>
    <n v="2939574.0021231398"/>
    <n v="1472291.3199021495"/>
    <n v="5.25"/>
    <n v="10"/>
    <n v="5.0695288490208696"/>
    <n v="0"/>
    <n v="0"/>
    <x v="801"/>
    <x v="2"/>
  </r>
  <r>
    <n v="3263"/>
    <x v="91"/>
    <x v="0"/>
    <x v="9"/>
    <n v="8.6999999999999993"/>
    <n v="32.1"/>
    <x v="163"/>
    <n v="4.5"/>
    <n v="9.5"/>
    <n v="7"/>
    <n v="7.2"/>
    <n v="7.8"/>
    <n v="7.5"/>
    <n v="110"/>
    <n v="297"/>
    <n v="203.5"/>
    <n v="0.9"/>
    <n v="2.5"/>
    <n v="1.7"/>
    <n v="1.73954451345756"/>
    <n v="8.3995131845841797"/>
    <n v="5.0695288490208696"/>
    <n v="871.18936170212805"/>
    <n v="233806.89958159"/>
    <n v="117339.04447164606"/>
    <n v="5008.63768115942"/>
    <n v="2939574.0021231398"/>
    <n v="1472291.3199021495"/>
    <n v="4.25"/>
    <n v="10"/>
    <n v="5.0695288490208696"/>
    <n v="0"/>
    <n v="0"/>
    <x v="802"/>
    <x v="2"/>
  </r>
  <r>
    <n v="3264"/>
    <x v="92"/>
    <x v="0"/>
    <x v="9"/>
    <n v="9.1"/>
    <n v="24.8"/>
    <x v="164"/>
    <n v="5"/>
    <n v="8.8000000000000007"/>
    <n v="6.9"/>
    <n v="7.2"/>
    <n v="7.7"/>
    <n v="7.45"/>
    <n v="112"/>
    <n v="258"/>
    <n v="185"/>
    <n v="1.4"/>
    <n v="2.25"/>
    <n v="1.825"/>
    <n v="1.73954451345756"/>
    <n v="8.3995131845841797"/>
    <n v="5.0695288490208696"/>
    <n v="871.18936170212805"/>
    <n v="233806.89958159"/>
    <n v="117339.04447164606"/>
    <n v="5008.63768115942"/>
    <n v="2939574.0021231398"/>
    <n v="1472291.3199021495"/>
    <n v="4.5625"/>
    <n v="10"/>
    <n v="5.0695288490208696"/>
    <n v="0"/>
    <n v="0"/>
    <x v="803"/>
    <x v="2"/>
  </r>
  <r>
    <n v="3265"/>
    <x v="93"/>
    <x v="0"/>
    <x v="9"/>
    <n v="8.8000000000000007"/>
    <n v="29.5"/>
    <x v="165"/>
    <n v="4.5"/>
    <n v="9.1"/>
    <n v="6.8"/>
    <n v="7.2"/>
    <n v="8.1"/>
    <n v="7.65"/>
    <n v="172"/>
    <n v="230"/>
    <n v="201"/>
    <n v="1.8"/>
    <n v="6.3"/>
    <n v="4.05"/>
    <n v="1.73954451345756"/>
    <n v="8.3995131845841797"/>
    <n v="5.0695288490208696"/>
    <n v="871.18936170212805"/>
    <n v="233806.89958159"/>
    <n v="117339.04447164606"/>
    <n v="5008.63768115942"/>
    <n v="2939574.0021231398"/>
    <n v="1472291.3199021495"/>
    <n v="10"/>
    <n v="10"/>
    <n v="5.0695288490208696"/>
    <n v="0"/>
    <n v="0"/>
    <x v="795"/>
    <x v="2"/>
  </r>
  <r>
    <n v="3266"/>
    <x v="94"/>
    <x v="0"/>
    <x v="9"/>
    <n v="7.6"/>
    <n v="23.8"/>
    <x v="166"/>
    <n v="5.8"/>
    <n v="8.6"/>
    <n v="7.1999999999999993"/>
    <n v="7.3"/>
    <n v="7.9"/>
    <n v="7.6"/>
    <n v="115"/>
    <n v="332"/>
    <n v="223.5"/>
    <n v="1.2"/>
    <n v="2.6"/>
    <n v="1.9"/>
    <n v="1.73954451345756"/>
    <n v="8.3995131845841797"/>
    <n v="5.0695288490208696"/>
    <n v="871.18936170212805"/>
    <n v="233806.89958159"/>
    <n v="117339.04447164606"/>
    <n v="5008.63768115942"/>
    <n v="2939574.0021231398"/>
    <n v="1472291.3199021495"/>
    <n v="4.75"/>
    <n v="10"/>
    <n v="5.0695288490208696"/>
    <n v="0"/>
    <n v="0"/>
    <x v="804"/>
    <x v="2"/>
  </r>
  <r>
    <n v="4040"/>
    <x v="393"/>
    <x v="0"/>
    <x v="9"/>
    <n v="2"/>
    <n v="25"/>
    <x v="94"/>
    <n v="3"/>
    <n v="8.3000000000000007"/>
    <n v="5.65"/>
    <n v="7.3"/>
    <n v="8.4"/>
    <n v="7.85"/>
    <n v="181"/>
    <n v="331"/>
    <n v="256"/>
    <n v="1.6"/>
    <n v="3.5"/>
    <n v="2.5499999999999998"/>
    <n v="1.73954451345756"/>
    <n v="8.3995131845841797"/>
    <n v="5.0695288490208696"/>
    <n v="871.18936170212805"/>
    <n v="233806.89958159"/>
    <n v="117339.04447164606"/>
    <n v="5008.63768115942"/>
    <n v="2939574.0021231398"/>
    <n v="1472291.3199021495"/>
    <n v="6.375"/>
    <n v="10"/>
    <n v="5.0695288490208696"/>
    <n v="0"/>
    <n v="0"/>
    <x v="805"/>
    <x v="2"/>
  </r>
  <r>
    <n v="4041"/>
    <x v="394"/>
    <x v="0"/>
    <x v="9"/>
    <n v="5.6"/>
    <n v="21"/>
    <x v="115"/>
    <n v="0.6"/>
    <n v="2.2000000000000002"/>
    <n v="1.4000000000000001"/>
    <n v="7.1"/>
    <n v="7.7"/>
    <n v="7.4"/>
    <n v="235"/>
    <n v="554"/>
    <n v="394.5"/>
    <n v="4.0999999999999996"/>
    <n v="20"/>
    <n v="12.05"/>
    <n v="1.73954451345756"/>
    <n v="8.3995131845841797"/>
    <n v="5.0695288490208696"/>
    <n v="871.18936170212805"/>
    <n v="233806.89958159"/>
    <n v="117339.04447164606"/>
    <n v="5008.63768115942"/>
    <n v="2939574.0021231398"/>
    <n v="1472291.3199021495"/>
    <n v="10"/>
    <n v="10"/>
    <n v="5.0695288490208696"/>
    <n v="0"/>
    <n v="6.5"/>
    <x v="806"/>
    <x v="2"/>
  </r>
  <r>
    <n v="4042"/>
    <x v="395"/>
    <x v="0"/>
    <x v="9"/>
    <n v="6.1"/>
    <n v="22"/>
    <x v="167"/>
    <n v="0.5"/>
    <n v="2.1"/>
    <n v="1.3"/>
    <n v="7.1"/>
    <n v="7.7"/>
    <n v="7.4"/>
    <n v="238"/>
    <n v="567"/>
    <n v="402.5"/>
    <n v="4.5"/>
    <n v="21"/>
    <n v="12.75"/>
    <n v="1.73954451345756"/>
    <n v="8.3995131845841797"/>
    <n v="5.0695288490208696"/>
    <n v="871.18936170212805"/>
    <n v="233806.89958159"/>
    <n v="117339.04447164606"/>
    <n v="5008.63768115942"/>
    <n v="2939574.0021231398"/>
    <n v="1472291.3199021495"/>
    <n v="10"/>
    <n v="10"/>
    <n v="5.0695288490208696"/>
    <n v="0"/>
    <n v="6.75"/>
    <x v="807"/>
    <x v="2"/>
  </r>
  <r>
    <n v="4043"/>
    <x v="511"/>
    <x v="0"/>
    <x v="9"/>
    <n v="3.5"/>
    <n v="16.2"/>
    <x v="168"/>
    <n v="6.3"/>
    <n v="9"/>
    <n v="7.65"/>
    <n v="7.5"/>
    <n v="8.6999999999999993"/>
    <n v="8.1"/>
    <n v="137"/>
    <n v="485"/>
    <n v="311"/>
    <n v="1.5"/>
    <n v="2.7"/>
    <n v="2.1"/>
    <n v="1.73954451345756"/>
    <n v="8.3995131845841797"/>
    <n v="5.0695288490208696"/>
    <n v="871.18936170212805"/>
    <n v="233806.89958159"/>
    <n v="117339.04447164606"/>
    <n v="5008.63768115942"/>
    <n v="2939574.0021231398"/>
    <n v="1472291.3199021495"/>
    <n v="5.25"/>
    <n v="10"/>
    <n v="5.0695288490208696"/>
    <n v="0"/>
    <n v="0"/>
    <x v="801"/>
    <x v="2"/>
  </r>
  <r>
    <n v="4044"/>
    <x v="397"/>
    <x v="0"/>
    <x v="9"/>
    <n v="3.4"/>
    <n v="20"/>
    <x v="169"/>
    <n v="3"/>
    <n v="5.8"/>
    <n v="4.4000000000000004"/>
    <n v="7.2"/>
    <n v="8.5"/>
    <n v="7.85"/>
    <n v="250"/>
    <n v="425"/>
    <n v="337.5"/>
    <n v="1.4"/>
    <n v="3.9"/>
    <n v="2.65"/>
    <n v="1.73954451345756"/>
    <n v="8.3995131845841797"/>
    <n v="5.0695288490208696"/>
    <n v="871.18936170212805"/>
    <n v="233806.89958159"/>
    <n v="117339.04447164606"/>
    <n v="5008.63768115942"/>
    <n v="2939574.0021231398"/>
    <n v="1472291.3199021495"/>
    <n v="6.625"/>
    <n v="10"/>
    <n v="5.0695288490208696"/>
    <n v="0"/>
    <n v="0"/>
    <x v="808"/>
    <x v="2"/>
  </r>
  <r>
    <n v="4045"/>
    <x v="398"/>
    <x v="0"/>
    <x v="9"/>
    <n v="4.5"/>
    <n v="20.100000000000001"/>
    <x v="170"/>
    <n v="0.6"/>
    <n v="3"/>
    <n v="1.8"/>
    <n v="7.1"/>
    <n v="8.1999999999999993"/>
    <n v="7.6499999999999995"/>
    <n v="296"/>
    <n v="445"/>
    <n v="370.5"/>
    <n v="2.75"/>
    <n v="6.3"/>
    <n v="4.5250000000000004"/>
    <n v="1.73954451345756"/>
    <n v="8.3995131845841797"/>
    <n v="5.0695288490208696"/>
    <n v="871.18936170212805"/>
    <n v="233806.89958159"/>
    <n v="117339.04447164606"/>
    <n v="5008.63768115942"/>
    <n v="2939574.0021231398"/>
    <n v="1472291.3199021495"/>
    <n v="10"/>
    <n v="10"/>
    <n v="5.0695288490208696"/>
    <n v="0"/>
    <n v="5.5"/>
    <x v="809"/>
    <x v="2"/>
  </r>
  <r>
    <n v="4046"/>
    <x v="512"/>
    <x v="0"/>
    <x v="9"/>
    <n v="4.2"/>
    <n v="20.3"/>
    <x v="171"/>
    <n v="1.7"/>
    <n v="3"/>
    <n v="2.35"/>
    <n v="7.1"/>
    <n v="8.4"/>
    <n v="7.75"/>
    <n v="303"/>
    <n v="430"/>
    <n v="366.5"/>
    <n v="2.4"/>
    <n v="5.2"/>
    <n v="3.8"/>
    <n v="1.73954451345756"/>
    <n v="8.3995131845841797"/>
    <n v="5.0695288490208696"/>
    <n v="871.18936170212805"/>
    <n v="233806.89958159"/>
    <n v="117339.04447164606"/>
    <n v="5008.63768115942"/>
    <n v="2939574.0021231398"/>
    <n v="1472291.3199021495"/>
    <n v="9.5"/>
    <n v="10"/>
    <n v="5.0695288490208696"/>
    <n v="0"/>
    <n v="4.125"/>
    <x v="810"/>
    <x v="2"/>
  </r>
  <r>
    <n v="4047"/>
    <x v="400"/>
    <x v="0"/>
    <x v="9"/>
    <n v="4"/>
    <n v="22"/>
    <x v="145"/>
    <n v="1.3"/>
    <n v="3.8"/>
    <n v="2.5499999999999998"/>
    <n v="6.8"/>
    <n v="8.3000000000000007"/>
    <n v="7.5500000000000007"/>
    <n v="201"/>
    <n v="394"/>
    <n v="297.5"/>
    <n v="3"/>
    <n v="6.6"/>
    <n v="4.8"/>
    <n v="1.73954451345756"/>
    <n v="8.3995131845841797"/>
    <n v="5.0695288490208696"/>
    <n v="871.18936170212805"/>
    <n v="233806.89958159"/>
    <n v="117339.04447164606"/>
    <n v="5008.63768115942"/>
    <n v="2939574.0021231398"/>
    <n v="1472291.3199021495"/>
    <n v="10"/>
    <n v="10"/>
    <n v="5.0695288490208696"/>
    <n v="0"/>
    <n v="3.625"/>
    <x v="811"/>
    <x v="2"/>
  </r>
  <r>
    <n v="4048"/>
    <x v="513"/>
    <x v="0"/>
    <x v="9"/>
    <n v="6.1"/>
    <n v="33"/>
    <x v="172"/>
    <n v="4.4000000000000004"/>
    <n v="8.6999999999999993"/>
    <n v="6.55"/>
    <n v="7.1"/>
    <n v="7.8"/>
    <n v="7.4499999999999993"/>
    <n v="96"/>
    <n v="312"/>
    <n v="204"/>
    <n v="2.1"/>
    <n v="3.75"/>
    <n v="2.9249999999999998"/>
    <n v="1.73954451345756"/>
    <n v="8.3995131845841797"/>
    <n v="5.0695288490208696"/>
    <n v="871.18936170212805"/>
    <n v="233806.89958159"/>
    <n v="117339.04447164606"/>
    <n v="5008.63768115942"/>
    <n v="2939574.0021231398"/>
    <n v="1472291.3199021495"/>
    <n v="7.3125"/>
    <n v="10"/>
    <n v="5.0695288490208696"/>
    <n v="0"/>
    <n v="0"/>
    <x v="812"/>
    <x v="2"/>
  </r>
  <r>
    <n v="4049"/>
    <x v="514"/>
    <x v="0"/>
    <x v="9"/>
    <n v="8.5"/>
    <n v="22"/>
    <x v="31"/>
    <n v="3.8"/>
    <n v="9"/>
    <n v="6.4"/>
    <n v="7.1"/>
    <n v="7.9"/>
    <n v="7.5"/>
    <n v="163"/>
    <n v="332"/>
    <n v="247.5"/>
    <n v="1.8"/>
    <n v="3"/>
    <n v="2.4"/>
    <n v="1.73954451345756"/>
    <n v="8.3995131845841797"/>
    <n v="5.0695288490208696"/>
    <n v="871.18936170212805"/>
    <n v="233806.89958159"/>
    <n v="117339.04447164606"/>
    <n v="5008.63768115942"/>
    <n v="2939574.0021231398"/>
    <n v="1472291.3199021495"/>
    <n v="6"/>
    <n v="10"/>
    <n v="5.0695288490208696"/>
    <n v="0"/>
    <n v="0"/>
    <x v="813"/>
    <x v="2"/>
  </r>
  <r>
    <n v="4050"/>
    <x v="515"/>
    <x v="0"/>
    <x v="9"/>
    <n v="8.8000000000000007"/>
    <n v="27"/>
    <x v="173"/>
    <n v="4"/>
    <n v="8.4"/>
    <n v="6.2"/>
    <n v="7.3"/>
    <n v="7.8"/>
    <n v="7.55"/>
    <n v="127"/>
    <n v="260"/>
    <n v="193.5"/>
    <n v="1.25"/>
    <n v="3.5"/>
    <n v="2.375"/>
    <n v="1.73954451345756"/>
    <n v="8.3995131845841797"/>
    <n v="5.0695288490208696"/>
    <n v="871.18936170212805"/>
    <n v="233806.89958159"/>
    <n v="117339.04447164606"/>
    <n v="5008.63768115942"/>
    <n v="2939574.0021231398"/>
    <n v="1472291.3199021495"/>
    <n v="5.9375"/>
    <n v="10"/>
    <n v="5.0695288490208696"/>
    <n v="0"/>
    <n v="0"/>
    <x v="814"/>
    <x v="2"/>
  </r>
  <r>
    <n v="2394"/>
    <x v="516"/>
    <x v="0"/>
    <x v="10"/>
    <n v="13"/>
    <n v="37"/>
    <x v="7"/>
    <n v="7.2"/>
    <n v="7.6"/>
    <n v="7.4"/>
    <n v="7.2"/>
    <n v="7.6"/>
    <n v="7.4"/>
    <n v="714.50478011472296"/>
    <n v="2095.50095602294"/>
    <n v="1405.0028680688315"/>
    <n v="1.3"/>
    <n v="2"/>
    <n v="1.65"/>
    <n v="1.73954451345756"/>
    <n v="8.3995131845841797"/>
    <n v="5.0695288490208696"/>
    <n v="871.18936170212805"/>
    <n v="233806.89958159"/>
    <n v="117339.04447164606"/>
    <n v="5008.63768115942"/>
    <n v="2939574.0021231398"/>
    <n v="1472291.3199021495"/>
    <n v="4.125"/>
    <n v="10"/>
    <n v="5.0695288490208696"/>
    <n v="0"/>
    <n v="0"/>
    <x v="815"/>
    <x v="2"/>
  </r>
  <r>
    <n v="2398"/>
    <x v="96"/>
    <x v="0"/>
    <x v="10"/>
    <n v="15.5"/>
    <n v="29.5"/>
    <x v="84"/>
    <n v="7.2"/>
    <n v="7.9"/>
    <n v="7.5500000000000007"/>
    <n v="7.4"/>
    <n v="7.6"/>
    <n v="7.5"/>
    <n v="154"/>
    <n v="182"/>
    <n v="168"/>
    <n v="0.4"/>
    <n v="0.9"/>
    <n v="0.65"/>
    <n v="1.73954451345756"/>
    <n v="8.3995131845841797"/>
    <n v="5.0695288490208696"/>
    <n v="871.18936170212805"/>
    <n v="233806.89958159"/>
    <n v="117339.04447164606"/>
    <n v="5008.63768115942"/>
    <n v="2939574.0021231398"/>
    <n v="1472291.3199021495"/>
    <n v="1.625"/>
    <n v="10"/>
    <n v="5.0695288490208696"/>
    <n v="0"/>
    <n v="0"/>
    <x v="816"/>
    <x v="2"/>
  </r>
  <r>
    <n v="2402"/>
    <x v="401"/>
    <x v="0"/>
    <x v="10"/>
    <n v="16"/>
    <n v="38"/>
    <x v="43"/>
    <n v="6.7"/>
    <n v="8.4"/>
    <n v="7.5500000000000007"/>
    <n v="7.2"/>
    <n v="7.4"/>
    <n v="7.3000000000000007"/>
    <n v="714.50478011472296"/>
    <n v="2095.50095602294"/>
    <n v="1405.0028680688315"/>
    <n v="1.3"/>
    <n v="3.2"/>
    <n v="2.25"/>
    <n v="1.73954451345756"/>
    <n v="8.3995131845841797"/>
    <n v="5.0695288490208696"/>
    <n v="871.18936170212805"/>
    <n v="233806.89958159"/>
    <n v="117339.04447164606"/>
    <n v="5008.63768115942"/>
    <n v="2939574.0021231398"/>
    <n v="1472291.3199021495"/>
    <n v="5.625"/>
    <n v="10"/>
    <n v="5.0695288490208696"/>
    <n v="0"/>
    <n v="0"/>
    <x v="817"/>
    <x v="2"/>
  </r>
  <r>
    <n v="2393"/>
    <x v="97"/>
    <x v="1"/>
    <x v="10"/>
    <n v="17"/>
    <n v="38"/>
    <x v="0"/>
    <n v="6.8"/>
    <n v="8.1999999999999993"/>
    <n v="7.5"/>
    <n v="7.6"/>
    <n v="8.1999999999999993"/>
    <n v="7.8999999999999995"/>
    <n v="312"/>
    <n v="320"/>
    <n v="316"/>
    <n v="2.2000000000000002"/>
    <n v="2.8"/>
    <n v="2.5"/>
    <n v="1.73954451345756"/>
    <n v="8.3995131845841797"/>
    <n v="5.0695288490208696"/>
    <n v="871.18936170212805"/>
    <n v="233806.89958159"/>
    <n v="117339.04447164606"/>
    <n v="5008.63768115942"/>
    <n v="2939574.0021231398"/>
    <n v="1472291.3199021495"/>
    <n v="6.25"/>
    <n v="10"/>
    <n v="5.0695288490208696"/>
    <n v="0"/>
    <n v="0"/>
    <x v="818"/>
    <x v="2"/>
  </r>
  <r>
    <n v="4740"/>
    <x v="517"/>
    <x v="1"/>
    <x v="10"/>
    <n v="15"/>
    <n v="33"/>
    <x v="21"/>
    <n v="4.2"/>
    <n v="5.5"/>
    <n v="4.8499999999999996"/>
    <n v="7.2"/>
    <n v="7.8"/>
    <n v="7.5"/>
    <n v="714.50478011472296"/>
    <n v="2095.50095602294"/>
    <n v="1405.0028680688315"/>
    <n v="5.2"/>
    <n v="15.2"/>
    <n v="10.199999999999999"/>
    <n v="1.73954451345756"/>
    <n v="8.3995131845841797"/>
    <n v="5.0695288490208696"/>
    <n v="871.18936170212805"/>
    <n v="233806.89958159"/>
    <n v="117339.04447164606"/>
    <n v="5008.63768115942"/>
    <n v="2939574.0021231398"/>
    <n v="1472291.3199021495"/>
    <n v="10"/>
    <n v="10"/>
    <n v="5.0695288490208696"/>
    <n v="0"/>
    <n v="0"/>
    <x v="795"/>
    <x v="2"/>
  </r>
  <r>
    <n v="4741"/>
    <x v="518"/>
    <x v="1"/>
    <x v="10"/>
    <n v="16"/>
    <n v="32.5"/>
    <x v="137"/>
    <n v="3.8"/>
    <n v="5.5"/>
    <n v="4.6500000000000004"/>
    <n v="7.2"/>
    <n v="7.6"/>
    <n v="7.4"/>
    <n v="714.50478011472296"/>
    <n v="2095.50095602294"/>
    <n v="1405.0028680688315"/>
    <n v="12.8"/>
    <n v="17.2"/>
    <n v="15"/>
    <n v="1.73954451345756"/>
    <n v="8.3995131845841797"/>
    <n v="5.0695288490208696"/>
    <n v="871.18936170212805"/>
    <n v="233806.89958159"/>
    <n v="117339.04447164606"/>
    <n v="5008.63768115942"/>
    <n v="2939574.0021231398"/>
    <n v="1472291.3199021495"/>
    <n v="10"/>
    <n v="10"/>
    <n v="5.0695288490208696"/>
    <n v="0"/>
    <n v="0"/>
    <x v="795"/>
    <x v="2"/>
  </r>
  <r>
    <n v="1388"/>
    <x v="519"/>
    <x v="0"/>
    <x v="11"/>
    <n v="23"/>
    <n v="29"/>
    <x v="1"/>
    <n v="1"/>
    <n v="9.8000000000000007"/>
    <n v="5.4"/>
    <n v="6.7"/>
    <n v="8.9"/>
    <n v="7.8000000000000007"/>
    <n v="380"/>
    <n v="891"/>
    <n v="635.5"/>
    <n v="3"/>
    <n v="75"/>
    <n v="39"/>
    <n v="0.63"/>
    <n v="18"/>
    <n v="9.3149999999999995"/>
    <n v="630"/>
    <n v="79000"/>
    <n v="39815"/>
    <n v="5400"/>
    <n v="540000"/>
    <n v="272700"/>
    <n v="10"/>
    <n v="10"/>
    <n v="9.3149999999999995"/>
    <n v="0"/>
    <n v="0"/>
    <x v="819"/>
    <x v="2"/>
  </r>
  <r>
    <n v="1446"/>
    <x v="403"/>
    <x v="0"/>
    <x v="11"/>
    <n v="24"/>
    <n v="29"/>
    <x v="6"/>
    <n v="1"/>
    <n v="6.1"/>
    <n v="3.55"/>
    <n v="7.6"/>
    <n v="8.1"/>
    <n v="7.85"/>
    <n v="386"/>
    <n v="870"/>
    <n v="628"/>
    <n v="3"/>
    <n v="10"/>
    <n v="6.5"/>
    <n v="1.24"/>
    <n v="11.2"/>
    <n v="6.22"/>
    <n v="410"/>
    <n v="940"/>
    <n v="675"/>
    <n v="1700"/>
    <n v="5800"/>
    <n v="3750"/>
    <n v="10"/>
    <n v="10"/>
    <n v="6.22"/>
    <n v="0"/>
    <n v="1.125"/>
    <x v="820"/>
    <x v="2"/>
  </r>
  <r>
    <n v="3582"/>
    <x v="100"/>
    <x v="0"/>
    <x v="11"/>
    <n v="22"/>
    <n v="31"/>
    <x v="6"/>
    <n v="1.2"/>
    <n v="5.8"/>
    <n v="3.5"/>
    <n v="7.4"/>
    <n v="8.9"/>
    <n v="8.15"/>
    <n v="1250"/>
    <n v="2310"/>
    <n v="1780"/>
    <n v="4"/>
    <n v="24"/>
    <n v="14"/>
    <n v="2.8"/>
    <n v="12.2"/>
    <n v="7.5"/>
    <n v="1100"/>
    <n v="4600"/>
    <n v="2850"/>
    <n v="6300"/>
    <n v="9400"/>
    <n v="7850"/>
    <n v="10"/>
    <n v="10"/>
    <n v="7.5"/>
    <n v="0"/>
    <n v="1.25"/>
    <x v="821"/>
    <x v="2"/>
  </r>
  <r>
    <n v="3583"/>
    <x v="101"/>
    <x v="0"/>
    <x v="11"/>
    <n v="20"/>
    <n v="30"/>
    <x v="7"/>
    <n v="3.1"/>
    <n v="7"/>
    <n v="5.05"/>
    <n v="7.3"/>
    <n v="9.4"/>
    <n v="8.35"/>
    <n v="542"/>
    <n v="2680"/>
    <n v="1611"/>
    <n v="3"/>
    <n v="10.4"/>
    <n v="6.7"/>
    <n v="0.34"/>
    <n v="3.4"/>
    <n v="1.8699999999999999"/>
    <n v="840"/>
    <n v="2100"/>
    <n v="1470"/>
    <n v="4300"/>
    <n v="6300"/>
    <n v="5300"/>
    <n v="10"/>
    <n v="10"/>
    <n v="1.87"/>
    <n v="0"/>
    <n v="0"/>
    <x v="822"/>
    <x v="2"/>
  </r>
  <r>
    <n v="3584"/>
    <x v="102"/>
    <x v="0"/>
    <x v="11"/>
    <n v="20"/>
    <n v="30"/>
    <x v="7"/>
    <n v="0"/>
    <n v="3.8"/>
    <n v="1.9"/>
    <n v="7.4"/>
    <n v="9"/>
    <n v="8.1999999999999993"/>
    <n v="746"/>
    <n v="1164"/>
    <n v="955"/>
    <n v="10.4"/>
    <n v="23.8"/>
    <n v="17.100000000000001"/>
    <n v="2.8"/>
    <n v="8.3000000000000007"/>
    <n v="5.5500000000000007"/>
    <n v="1100"/>
    <n v="8200"/>
    <n v="4650"/>
    <n v="7000"/>
    <n v="21000"/>
    <n v="14000"/>
    <n v="10"/>
    <n v="10"/>
    <n v="5.5500000000000007"/>
    <n v="0"/>
    <n v="5.25"/>
    <x v="823"/>
    <x v="2"/>
  </r>
  <r>
    <n v="3585"/>
    <x v="103"/>
    <x v="0"/>
    <x v="11"/>
    <n v="20"/>
    <n v="31"/>
    <x v="8"/>
    <n v="0"/>
    <n v="3.2"/>
    <n v="1.6"/>
    <n v="7.3"/>
    <n v="8.1"/>
    <n v="7.6999999999999993"/>
    <n v="936"/>
    <n v="1213"/>
    <n v="1074.5"/>
    <n v="12"/>
    <n v="28"/>
    <n v="20"/>
    <n v="3.1"/>
    <n v="8.1"/>
    <n v="5.6"/>
    <n v="1700"/>
    <n v="6800"/>
    <n v="4250"/>
    <n v="6300"/>
    <n v="15000"/>
    <n v="10650"/>
    <n v="10"/>
    <n v="10"/>
    <n v="5.6"/>
    <n v="0"/>
    <n v="6"/>
    <x v="824"/>
    <x v="2"/>
  </r>
  <r>
    <n v="3586"/>
    <x v="104"/>
    <x v="0"/>
    <x v="11"/>
    <n v="20"/>
    <n v="31"/>
    <x v="8"/>
    <n v="0"/>
    <n v="6.2"/>
    <n v="3.1"/>
    <n v="6.7"/>
    <n v="8.6"/>
    <n v="7.65"/>
    <n v="552"/>
    <n v="1579"/>
    <n v="1065.5"/>
    <n v="3.8"/>
    <n v="52"/>
    <n v="27.9"/>
    <n v="1.5"/>
    <n v="9.6"/>
    <n v="5.55"/>
    <n v="1100"/>
    <n v="9300"/>
    <n v="5200"/>
    <n v="5800"/>
    <n v="47000"/>
    <n v="26400"/>
    <n v="10"/>
    <n v="10"/>
    <n v="5.5499999999999989"/>
    <n v="0"/>
    <n v="2.25"/>
    <x v="825"/>
    <x v="2"/>
  </r>
  <r>
    <n v="3587"/>
    <x v="105"/>
    <x v="0"/>
    <x v="11"/>
    <n v="7.2"/>
    <n v="29"/>
    <x v="174"/>
    <n v="4"/>
    <n v="6.8"/>
    <n v="5.4"/>
    <n v="7.3"/>
    <n v="9.4"/>
    <n v="8.35"/>
    <n v="585"/>
    <n v="1055"/>
    <n v="820"/>
    <n v="3"/>
    <n v="9"/>
    <n v="6"/>
    <n v="1.28"/>
    <n v="8.6999999999999993"/>
    <n v="4.9899999999999993"/>
    <n v="920"/>
    <n v="2100"/>
    <n v="1510"/>
    <n v="4100"/>
    <n v="6300"/>
    <n v="5200"/>
    <n v="10"/>
    <n v="10"/>
    <n v="4.9899999999999993"/>
    <n v="0"/>
    <n v="0"/>
    <x v="826"/>
    <x v="2"/>
  </r>
  <r>
    <n v="3591"/>
    <x v="106"/>
    <x v="0"/>
    <x v="11"/>
    <n v="26"/>
    <n v="28"/>
    <x v="43"/>
    <n v="0.6"/>
    <n v="9.1"/>
    <n v="4.8499999999999996"/>
    <n v="6.6"/>
    <n v="9.1"/>
    <n v="7.85"/>
    <n v="395"/>
    <n v="678"/>
    <n v="536.5"/>
    <n v="4"/>
    <n v="10"/>
    <n v="7"/>
    <n v="0.45"/>
    <n v="56"/>
    <n v="28.225000000000001"/>
    <n v="2100"/>
    <n v="240000"/>
    <n v="121050"/>
    <n v="16000"/>
    <n v="1600000"/>
    <n v="808000"/>
    <n v="10"/>
    <n v="10"/>
    <n v="10"/>
    <n v="0"/>
    <n v="0"/>
    <x v="388"/>
    <x v="2"/>
  </r>
  <r>
    <n v="3592"/>
    <x v="107"/>
    <x v="0"/>
    <x v="11"/>
    <n v="24"/>
    <n v="30"/>
    <x v="43"/>
    <n v="3"/>
    <n v="8.9"/>
    <n v="5.95"/>
    <n v="6.4"/>
    <n v="9.3000000000000007"/>
    <n v="7.8500000000000005"/>
    <n v="190"/>
    <n v="574"/>
    <n v="382"/>
    <n v="3"/>
    <n v="18"/>
    <n v="10.5"/>
    <n v="0.47"/>
    <n v="17"/>
    <n v="8.7349999999999994"/>
    <n v="700"/>
    <n v="220000"/>
    <n v="110350"/>
    <n v="5400"/>
    <n v="1600000"/>
    <n v="802700"/>
    <n v="10"/>
    <n v="10"/>
    <n v="8.7349999999999994"/>
    <n v="0"/>
    <n v="0"/>
    <x v="827"/>
    <x v="2"/>
  </r>
  <r>
    <n v="3593"/>
    <x v="519"/>
    <x v="0"/>
    <x v="11"/>
    <n v="24"/>
    <n v="29"/>
    <x v="6"/>
    <n v="2"/>
    <n v="9.5"/>
    <n v="5.75"/>
    <n v="6.2"/>
    <n v="8.8000000000000007"/>
    <n v="7.5"/>
    <n v="387"/>
    <n v="1110"/>
    <n v="748.5"/>
    <n v="3"/>
    <n v="32"/>
    <n v="17.5"/>
    <n v="0.6"/>
    <n v="20"/>
    <n v="10.3"/>
    <n v="480"/>
    <n v="110000"/>
    <n v="55240"/>
    <n v="1600"/>
    <n v="920000"/>
    <n v="460800"/>
    <n v="10"/>
    <n v="10"/>
    <n v="10"/>
    <n v="0"/>
    <n v="0"/>
    <x v="388"/>
    <x v="2"/>
  </r>
  <r>
    <n v="3601"/>
    <x v="108"/>
    <x v="0"/>
    <x v="11"/>
    <n v="20"/>
    <n v="32"/>
    <x v="1"/>
    <n v="0.5"/>
    <n v="4.5"/>
    <n v="2.5"/>
    <n v="6.8"/>
    <n v="7.9"/>
    <n v="7.35"/>
    <n v="2"/>
    <n v="2890"/>
    <n v="1446"/>
    <n v="7"/>
    <n v="122"/>
    <n v="64.5"/>
    <n v="1"/>
    <n v="21.3"/>
    <n v="11.15"/>
    <n v="4600"/>
    <n v="21000000"/>
    <n v="10502300"/>
    <n v="35000"/>
    <n v="160000000"/>
    <n v="80017500"/>
    <n v="10"/>
    <n v="10"/>
    <n v="10"/>
    <n v="0"/>
    <n v="3.75"/>
    <x v="828"/>
    <x v="2"/>
  </r>
  <r>
    <n v="3602"/>
    <x v="109"/>
    <x v="0"/>
    <x v="11"/>
    <n v="26"/>
    <n v="31"/>
    <x v="10"/>
    <n v="0.6"/>
    <n v="5.5"/>
    <n v="3.05"/>
    <n v="6.7"/>
    <n v="7.7"/>
    <n v="7.2"/>
    <n v="995"/>
    <n v="1306"/>
    <n v="1150.5"/>
    <n v="5"/>
    <n v="36"/>
    <n v="20.5"/>
    <n v="0.7"/>
    <n v="33"/>
    <n v="16.850000000000001"/>
    <n v="700"/>
    <n v="400000"/>
    <n v="200350"/>
    <n v="5400"/>
    <n v="16000000"/>
    <n v="8002700"/>
    <n v="10"/>
    <n v="10"/>
    <n v="10"/>
    <n v="0"/>
    <n v="2.375"/>
    <x v="829"/>
    <x v="2"/>
  </r>
  <r>
    <n v="3608"/>
    <x v="110"/>
    <x v="0"/>
    <x v="11"/>
    <n v="22"/>
    <n v="33"/>
    <x v="0"/>
    <n v="2.5"/>
    <n v="7.1"/>
    <n v="4.8"/>
    <n v="6.7"/>
    <n v="8"/>
    <n v="7.35"/>
    <n v="541"/>
    <n v="1416"/>
    <n v="978.5"/>
    <n v="4"/>
    <n v="32"/>
    <n v="18"/>
    <n v="0.7"/>
    <n v="28"/>
    <n v="14.35"/>
    <n v="460"/>
    <n v="1700000"/>
    <n v="850230"/>
    <n v="3500"/>
    <n v="16000000"/>
    <n v="8001750"/>
    <n v="10"/>
    <n v="10"/>
    <n v="10"/>
    <n v="0"/>
    <n v="0"/>
    <x v="388"/>
    <x v="2"/>
  </r>
  <r>
    <n v="3610"/>
    <x v="111"/>
    <x v="0"/>
    <x v="11"/>
    <n v="23"/>
    <n v="32"/>
    <x v="0"/>
    <n v="2.1"/>
    <n v="4.9000000000000004"/>
    <n v="3.5"/>
    <n v="6.6"/>
    <n v="7.7"/>
    <n v="7.15"/>
    <n v="704"/>
    <n v="1821"/>
    <n v="1262.5"/>
    <n v="7"/>
    <n v="34"/>
    <n v="20.5"/>
    <n v="0.9"/>
    <n v="33"/>
    <n v="16.95"/>
    <n v="470"/>
    <n v="110000"/>
    <n v="55235"/>
    <n v="3500"/>
    <n v="920000"/>
    <n v="461750"/>
    <n v="10"/>
    <n v="10"/>
    <n v="10"/>
    <n v="0"/>
    <n v="1.25"/>
    <x v="830"/>
    <x v="2"/>
  </r>
  <r>
    <n v="3611"/>
    <x v="112"/>
    <x v="0"/>
    <x v="11"/>
    <n v="26"/>
    <n v="29"/>
    <x v="0"/>
    <n v="0.6"/>
    <n v="6"/>
    <n v="3.3"/>
    <n v="6.8"/>
    <n v="9.3000000000000007"/>
    <n v="8.0500000000000007"/>
    <n v="1304"/>
    <n v="1695"/>
    <n v="1499.5"/>
    <n v="4"/>
    <n v="156"/>
    <n v="80"/>
    <n v="0.9"/>
    <n v="6.46"/>
    <n v="3.68"/>
    <n v="4800"/>
    <n v="210000"/>
    <n v="107400"/>
    <n v="35000"/>
    <n v="1600000"/>
    <n v="817500"/>
    <n v="10"/>
    <n v="10"/>
    <n v="3.6799999999999997"/>
    <n v="0"/>
    <n v="1.75"/>
    <x v="831"/>
    <x v="2"/>
  </r>
  <r>
    <n v="3612"/>
    <x v="113"/>
    <x v="0"/>
    <x v="11"/>
    <n v="26"/>
    <n v="29"/>
    <x v="0"/>
    <n v="1.5"/>
    <n v="5.8"/>
    <n v="3.65"/>
    <n v="6.9"/>
    <n v="8.1999999999999993"/>
    <n v="7.55"/>
    <n v="710"/>
    <n v="1986"/>
    <n v="1348"/>
    <n v="5"/>
    <n v="29"/>
    <n v="17"/>
    <n v="0.38"/>
    <n v="13"/>
    <n v="6.69"/>
    <n v="840"/>
    <n v="70000"/>
    <n v="35420"/>
    <n v="9200"/>
    <n v="540000"/>
    <n v="274600"/>
    <n v="10"/>
    <n v="10"/>
    <n v="6.69"/>
    <n v="0"/>
    <n v="0.875"/>
    <x v="832"/>
    <x v="2"/>
  </r>
  <r>
    <n v="3614"/>
    <x v="115"/>
    <x v="0"/>
    <x v="11"/>
    <n v="26"/>
    <n v="29"/>
    <x v="0"/>
    <n v="3.8"/>
    <n v="6.4"/>
    <n v="5.0999999999999996"/>
    <n v="6.7"/>
    <n v="7.6"/>
    <n v="7.15"/>
    <n v="677"/>
    <n v="1367"/>
    <n v="1022"/>
    <n v="4"/>
    <n v="12"/>
    <n v="8"/>
    <n v="0.52"/>
    <n v="5.6"/>
    <n v="3.0599999999999996"/>
    <n v="700"/>
    <n v="22000"/>
    <n v="11350"/>
    <n v="5400"/>
    <n v="1600000"/>
    <n v="802700"/>
    <n v="10"/>
    <n v="10"/>
    <n v="3.0599999999999996"/>
    <n v="0"/>
    <n v="0"/>
    <x v="833"/>
    <x v="2"/>
  </r>
  <r>
    <n v="3615"/>
    <x v="116"/>
    <x v="0"/>
    <x v="11"/>
    <n v="28"/>
    <n v="30"/>
    <x v="3"/>
    <n v="2.2000000000000002"/>
    <n v="6.1"/>
    <n v="4.1500000000000004"/>
    <n v="6.9"/>
    <n v="7.7"/>
    <n v="7.3000000000000007"/>
    <n v="13"/>
    <n v="2294"/>
    <n v="1153.5"/>
    <n v="5"/>
    <n v="25"/>
    <n v="15"/>
    <n v="1.23"/>
    <n v="13.21"/>
    <n v="7.2200000000000006"/>
    <n v="630"/>
    <n v="140000"/>
    <n v="70315"/>
    <n v="5400"/>
    <n v="920000"/>
    <n v="462700"/>
    <n v="10"/>
    <n v="10"/>
    <n v="7.2200000000000006"/>
    <n v="0"/>
    <n v="0"/>
    <x v="834"/>
    <x v="2"/>
  </r>
  <r>
    <n v="3616"/>
    <x v="117"/>
    <x v="0"/>
    <x v="11"/>
    <n v="28"/>
    <n v="28"/>
    <x v="4"/>
    <n v="6.2"/>
    <n v="6.2"/>
    <n v="6.2"/>
    <n v="7.7"/>
    <n v="7.7"/>
    <n v="7.7"/>
    <n v="436"/>
    <n v="436"/>
    <n v="436"/>
    <n v="3"/>
    <n v="3"/>
    <n v="3"/>
    <n v="2.74"/>
    <n v="2.74"/>
    <n v="2.74"/>
    <n v="8400"/>
    <n v="8400"/>
    <n v="8400"/>
    <n v="92000"/>
    <n v="92000"/>
    <n v="92000"/>
    <n v="7.5"/>
    <n v="10"/>
    <n v="2.74"/>
    <n v="0"/>
    <n v="0"/>
    <x v="835"/>
    <x v="2"/>
  </r>
  <r>
    <n v="3617"/>
    <x v="118"/>
    <x v="0"/>
    <x v="11"/>
    <n v="26"/>
    <n v="29"/>
    <x v="0"/>
    <n v="1.7"/>
    <n v="5.5"/>
    <n v="3.6"/>
    <n v="6.7"/>
    <n v="8"/>
    <n v="7.35"/>
    <n v="687"/>
    <n v="1609"/>
    <n v="1148"/>
    <n v="4"/>
    <n v="27"/>
    <n v="15.5"/>
    <n v="1.1200000000000001"/>
    <n v="5"/>
    <n v="3.06"/>
    <n v="460"/>
    <n v="94000"/>
    <n v="47230"/>
    <n v="3500"/>
    <n v="540000"/>
    <n v="271750"/>
    <n v="10"/>
    <n v="10"/>
    <n v="3.06"/>
    <n v="0"/>
    <n v="1"/>
    <x v="836"/>
    <x v="2"/>
  </r>
  <r>
    <n v="3618"/>
    <x v="119"/>
    <x v="0"/>
    <x v="11"/>
    <n v="26"/>
    <n v="29"/>
    <x v="0"/>
    <n v="2.8"/>
    <n v="15"/>
    <n v="8.9"/>
    <n v="6.8"/>
    <n v="7.8"/>
    <n v="7.3"/>
    <n v="800"/>
    <n v="1516"/>
    <n v="1158"/>
    <n v="6"/>
    <n v="32"/>
    <n v="19"/>
    <n v="0.6"/>
    <n v="6"/>
    <n v="3.3"/>
    <n v="480"/>
    <n v="21000"/>
    <n v="10740"/>
    <n v="5400"/>
    <n v="1600000"/>
    <n v="802700"/>
    <n v="10"/>
    <n v="10"/>
    <n v="3.3"/>
    <n v="0"/>
    <n v="0"/>
    <x v="473"/>
    <x v="2"/>
  </r>
  <r>
    <n v="3620"/>
    <x v="120"/>
    <x v="0"/>
    <x v="11"/>
    <n v="26"/>
    <n v="30"/>
    <x v="4"/>
    <n v="1"/>
    <n v="5.2"/>
    <n v="3.1"/>
    <n v="7"/>
    <n v="8.6999999999999993"/>
    <n v="7.85"/>
    <n v="900"/>
    <n v="1687"/>
    <n v="1293.5"/>
    <n v="5"/>
    <n v="31"/>
    <n v="18"/>
    <n v="1.67"/>
    <n v="10"/>
    <n v="5.835"/>
    <n v="940"/>
    <n v="110000"/>
    <n v="55470"/>
    <n v="5400"/>
    <n v="920000"/>
    <n v="462700"/>
    <n v="10"/>
    <n v="10"/>
    <n v="5.835"/>
    <n v="0"/>
    <n v="2.25"/>
    <x v="837"/>
    <x v="2"/>
  </r>
  <r>
    <n v="3621"/>
    <x v="121"/>
    <x v="0"/>
    <x v="11"/>
    <n v="27"/>
    <n v="30"/>
    <x v="10"/>
    <n v="1.3"/>
    <n v="5.0999999999999996"/>
    <n v="3.1999999999999997"/>
    <n v="6.8"/>
    <n v="7.9"/>
    <n v="7.35"/>
    <n v="839"/>
    <n v="1354"/>
    <n v="1096.5"/>
    <n v="7.8"/>
    <n v="31"/>
    <n v="19.399999999999999"/>
    <n v="1.2"/>
    <n v="13"/>
    <n v="7.1"/>
    <n v="460"/>
    <n v="22000"/>
    <n v="11230"/>
    <n v="3500"/>
    <n v="160000"/>
    <n v="81750"/>
    <n v="10"/>
    <n v="10"/>
    <n v="7.1"/>
    <n v="0"/>
    <n v="2.0000000000000009"/>
    <x v="838"/>
    <x v="2"/>
  </r>
  <r>
    <n v="3624"/>
    <x v="404"/>
    <x v="0"/>
    <x v="11"/>
    <n v="24"/>
    <n v="30"/>
    <x v="43"/>
    <n v="3.2"/>
    <n v="7"/>
    <n v="5.0999999999999996"/>
    <n v="6.5"/>
    <n v="7.3"/>
    <n v="6.9"/>
    <n v="591"/>
    <n v="1480"/>
    <n v="1035.5"/>
    <n v="3"/>
    <n v="15"/>
    <n v="9"/>
    <n v="0.18"/>
    <n v="6"/>
    <n v="3.09"/>
    <n v="3100"/>
    <n v="46000"/>
    <n v="24550"/>
    <n v="35000"/>
    <n v="350000"/>
    <n v="192500"/>
    <n v="10"/>
    <n v="10"/>
    <n v="3.09"/>
    <n v="0"/>
    <n v="0"/>
    <x v="839"/>
    <x v="2"/>
  </r>
  <r>
    <n v="3625"/>
    <x v="100"/>
    <x v="0"/>
    <x v="11"/>
    <n v="25"/>
    <n v="29"/>
    <x v="43"/>
    <n v="4"/>
    <n v="7.2"/>
    <n v="5.6"/>
    <n v="6.2"/>
    <n v="7.7"/>
    <n v="6.95"/>
    <n v="449"/>
    <n v="842"/>
    <n v="645.5"/>
    <n v="3"/>
    <n v="16"/>
    <n v="9.5"/>
    <n v="0.31"/>
    <n v="5"/>
    <n v="2.6549999999999998"/>
    <n v="630"/>
    <n v="17000"/>
    <n v="8815"/>
    <n v="9200"/>
    <n v="92000"/>
    <n v="50600"/>
    <n v="10"/>
    <n v="10"/>
    <n v="2.6549999999999994"/>
    <n v="0"/>
    <n v="0"/>
    <x v="840"/>
    <x v="2"/>
  </r>
  <r>
    <n v="3627"/>
    <x v="124"/>
    <x v="0"/>
    <x v="11"/>
    <n v="27"/>
    <n v="36"/>
    <x v="44"/>
    <n v="0.5"/>
    <n v="5.6"/>
    <n v="3.05"/>
    <n v="6.5"/>
    <n v="8.8000000000000007"/>
    <n v="7.65"/>
    <n v="782"/>
    <n v="1287"/>
    <n v="1034.5"/>
    <n v="6"/>
    <n v="33"/>
    <n v="19.5"/>
    <n v="0.51"/>
    <n v="6.5"/>
    <n v="3.5049999999999999"/>
    <n v="2800"/>
    <n v="94000"/>
    <n v="48400"/>
    <n v="16000"/>
    <n v="540000"/>
    <n v="278000"/>
    <n v="10"/>
    <n v="10"/>
    <n v="3.5049999999999999"/>
    <n v="0"/>
    <n v="2.375"/>
    <x v="841"/>
    <x v="2"/>
  </r>
  <r>
    <n v="3628"/>
    <x v="405"/>
    <x v="0"/>
    <x v="11"/>
    <n v="25"/>
    <n v="34"/>
    <x v="11"/>
    <n v="0.5"/>
    <n v="7.2"/>
    <n v="3.85"/>
    <n v="6.5"/>
    <n v="7.6"/>
    <n v="7.05"/>
    <n v="638"/>
    <n v="1384"/>
    <n v="1011"/>
    <n v="4"/>
    <n v="52"/>
    <n v="28"/>
    <n v="0.44"/>
    <n v="5"/>
    <n v="2.72"/>
    <n v="460"/>
    <n v="70000"/>
    <n v="35230"/>
    <n v="5400"/>
    <n v="350000"/>
    <n v="177700"/>
    <n v="10"/>
    <n v="10"/>
    <n v="2.72"/>
    <n v="0"/>
    <n v="0.375"/>
    <x v="842"/>
    <x v="2"/>
  </r>
  <r>
    <n v="3644"/>
    <x v="125"/>
    <x v="0"/>
    <x v="11"/>
    <n v="22"/>
    <n v="34"/>
    <x v="4"/>
    <n v="0"/>
    <n v="3.8"/>
    <n v="1.9"/>
    <n v="7.1"/>
    <n v="9.3000000000000007"/>
    <n v="8.1999999999999993"/>
    <n v="2200"/>
    <n v="4930"/>
    <n v="3565"/>
    <n v="13"/>
    <n v="54"/>
    <n v="33.5"/>
    <n v="1.1000000000000001"/>
    <n v="16"/>
    <n v="8.5500000000000007"/>
    <n v="940"/>
    <n v="35000"/>
    <n v="17970"/>
    <n v="5400"/>
    <n v="160000"/>
    <n v="82700"/>
    <n v="10"/>
    <n v="10"/>
    <n v="8.5500000000000007"/>
    <n v="0"/>
    <n v="5.25"/>
    <x v="843"/>
    <x v="2"/>
  </r>
  <r>
    <n v="3645"/>
    <x v="126"/>
    <x v="0"/>
    <x v="11"/>
    <n v="22"/>
    <n v="35"/>
    <x v="10"/>
    <n v="0"/>
    <n v="1.8"/>
    <n v="0.9"/>
    <n v="6.6"/>
    <n v="10.3"/>
    <n v="8.4499999999999993"/>
    <n v="428"/>
    <n v="1220"/>
    <n v="824"/>
    <n v="36"/>
    <n v="144"/>
    <n v="90"/>
    <n v="0"/>
    <n v="8"/>
    <n v="4"/>
    <n v="460"/>
    <n v="400000"/>
    <n v="200230"/>
    <n v="5400"/>
    <n v="3500000"/>
    <n v="1752700"/>
    <n v="10"/>
    <n v="10"/>
    <n v="4"/>
    <n v="0"/>
    <n v="7.75"/>
    <x v="844"/>
    <x v="2"/>
  </r>
  <r>
    <n v="3646"/>
    <x v="127"/>
    <x v="0"/>
    <x v="11"/>
    <n v="23"/>
    <n v="35"/>
    <x v="3"/>
    <n v="2.5"/>
    <n v="7.2"/>
    <n v="4.8499999999999996"/>
    <n v="7.8"/>
    <n v="9.6"/>
    <n v="8.6999999999999993"/>
    <n v="654"/>
    <n v="911"/>
    <n v="782.5"/>
    <n v="4"/>
    <n v="19"/>
    <n v="11.5"/>
    <n v="0"/>
    <n v="8"/>
    <n v="4"/>
    <n v="470"/>
    <n v="700000"/>
    <n v="350235"/>
    <n v="3500"/>
    <n v="5400000"/>
    <n v="2701750"/>
    <n v="10"/>
    <n v="10"/>
    <n v="4"/>
    <n v="10"/>
    <n v="0"/>
    <x v="845"/>
    <x v="2"/>
  </r>
  <r>
    <n v="3649"/>
    <x v="129"/>
    <x v="0"/>
    <x v="11"/>
    <n v="21"/>
    <n v="29"/>
    <x v="7"/>
    <n v="4.4000000000000004"/>
    <n v="8"/>
    <n v="6.2"/>
    <n v="6.5"/>
    <n v="7.5"/>
    <n v="7"/>
    <n v="120"/>
    <n v="995"/>
    <n v="557.5"/>
    <n v="2"/>
    <n v="7"/>
    <n v="4.5"/>
    <n v="0.02"/>
    <n v="5.9"/>
    <n v="2.96"/>
    <n v="940"/>
    <n v="120000"/>
    <n v="60470"/>
    <n v="9200"/>
    <n v="920000"/>
    <n v="464600"/>
    <n v="10"/>
    <n v="10"/>
    <n v="2.96"/>
    <n v="0"/>
    <n v="0"/>
    <x v="846"/>
    <x v="2"/>
  </r>
  <r>
    <n v="3654"/>
    <x v="164"/>
    <x v="0"/>
    <x v="11"/>
    <n v="22"/>
    <n v="32"/>
    <x v="43"/>
    <n v="1.4"/>
    <n v="6"/>
    <n v="3.7"/>
    <n v="6.5"/>
    <n v="8"/>
    <n v="7.25"/>
    <n v="689"/>
    <n v="1974"/>
    <n v="1331.5"/>
    <n v="6"/>
    <n v="26"/>
    <n v="16"/>
    <n v="0.27"/>
    <n v="5.9"/>
    <n v="3.085"/>
    <n v="460"/>
    <n v="15000"/>
    <n v="7730"/>
    <n v="5400"/>
    <n v="160000"/>
    <n v="82700"/>
    <n v="10"/>
    <n v="10"/>
    <n v="3.085"/>
    <n v="0"/>
    <n v="0.75"/>
    <x v="847"/>
    <x v="2"/>
  </r>
  <r>
    <n v="3679"/>
    <x v="171"/>
    <x v="0"/>
    <x v="11"/>
    <n v="24"/>
    <n v="32"/>
    <x v="4"/>
    <n v="0.3"/>
    <n v="9.4"/>
    <n v="4.8500000000000005"/>
    <n v="8"/>
    <n v="9.1"/>
    <n v="8.5500000000000007"/>
    <n v="388"/>
    <n v="1540"/>
    <n v="964"/>
    <n v="1.1000000000000001"/>
    <n v="23.1"/>
    <n v="12.100000000000001"/>
    <n v="0"/>
    <n v="42"/>
    <n v="21"/>
    <n v="220"/>
    <n v="1800"/>
    <n v="1010"/>
    <n v="900"/>
    <n v="3200"/>
    <n v="2050"/>
    <n v="10"/>
    <n v="10"/>
    <n v="10"/>
    <n v="10"/>
    <n v="0"/>
    <x v="519"/>
    <x v="2"/>
  </r>
  <r>
    <n v="3680"/>
    <x v="172"/>
    <x v="0"/>
    <x v="11"/>
    <n v="22"/>
    <n v="34"/>
    <x v="4"/>
    <n v="6.4"/>
    <n v="8.6999999999999993"/>
    <n v="7.55"/>
    <n v="7.3"/>
    <n v="8.8000000000000007"/>
    <n v="8.0500000000000007"/>
    <n v="260"/>
    <n v="648"/>
    <n v="454"/>
    <n v="1.1000000000000001"/>
    <n v="2.5"/>
    <n v="1.8"/>
    <n v="0"/>
    <n v="35.5"/>
    <n v="17.75"/>
    <n v="280"/>
    <n v="1800"/>
    <n v="1040"/>
    <n v="1600"/>
    <n v="3200"/>
    <n v="2400"/>
    <n v="4.5"/>
    <n v="10"/>
    <n v="10"/>
    <n v="0"/>
    <n v="0"/>
    <x v="848"/>
    <x v="2"/>
  </r>
  <r>
    <n v="3685"/>
    <x v="177"/>
    <x v="0"/>
    <x v="11"/>
    <n v="23"/>
    <n v="26"/>
    <x v="5"/>
    <n v="6.2"/>
    <n v="8.1999999999999993"/>
    <n v="7.1999999999999993"/>
    <n v="6.9"/>
    <n v="8.3000000000000007"/>
    <n v="7.6000000000000005"/>
    <n v="394"/>
    <n v="1575"/>
    <n v="984.5"/>
    <n v="3.6"/>
    <n v="5.3"/>
    <n v="4.45"/>
    <n v="0.49"/>
    <n v="1.43"/>
    <n v="0.96"/>
    <n v="70"/>
    <n v="900"/>
    <n v="485"/>
    <n v="550"/>
    <n v="1800"/>
    <n v="1175"/>
    <n v="10"/>
    <n v="8.0833333333333339"/>
    <n v="0.96"/>
    <n v="0"/>
    <n v="0"/>
    <x v="849"/>
    <x v="2"/>
  </r>
  <r>
    <n v="4094"/>
    <x v="406"/>
    <x v="0"/>
    <x v="11"/>
    <n v="22"/>
    <n v="33"/>
    <x v="0"/>
    <n v="0.5"/>
    <n v="6"/>
    <n v="3.25"/>
    <n v="6.4"/>
    <n v="7.7"/>
    <n v="7.0500000000000007"/>
    <n v="577"/>
    <n v="3060"/>
    <n v="1818.5"/>
    <n v="5"/>
    <n v="192"/>
    <n v="98.5"/>
    <n v="1.9"/>
    <n v="12"/>
    <n v="6.95"/>
    <n v="6300"/>
    <n v="4600000"/>
    <n v="2303150"/>
    <n v="54000"/>
    <n v="92000000"/>
    <n v="46027000"/>
    <n v="10"/>
    <n v="10"/>
    <n v="6.9500000000000011"/>
    <n v="0"/>
    <n v="1.875"/>
    <x v="850"/>
    <x v="2"/>
  </r>
  <r>
    <n v="4095"/>
    <x v="407"/>
    <x v="0"/>
    <x v="11"/>
    <n v="22"/>
    <n v="33"/>
    <x v="0"/>
    <n v="0.6"/>
    <n v="6.2"/>
    <n v="3.4"/>
    <n v="6.8"/>
    <n v="7.9"/>
    <n v="7.35"/>
    <n v="1150"/>
    <n v="2810"/>
    <n v="1980"/>
    <n v="7"/>
    <n v="64"/>
    <n v="35.5"/>
    <n v="0.36"/>
    <n v="43"/>
    <n v="21.68"/>
    <n v="4800"/>
    <n v="150000"/>
    <n v="77400"/>
    <n v="35000"/>
    <n v="920000"/>
    <n v="477500"/>
    <n v="10"/>
    <n v="10"/>
    <n v="10"/>
    <n v="0"/>
    <n v="1.5"/>
    <x v="851"/>
    <x v="2"/>
  </r>
  <r>
    <n v="4096"/>
    <x v="408"/>
    <x v="0"/>
    <x v="11"/>
    <n v="22"/>
    <n v="32"/>
    <x v="43"/>
    <n v="3"/>
    <n v="7.6"/>
    <n v="5.3"/>
    <n v="6.5"/>
    <n v="8.1"/>
    <n v="7.3"/>
    <n v="260"/>
    <n v="1786"/>
    <n v="1023"/>
    <n v="3"/>
    <n v="30"/>
    <n v="16.5"/>
    <n v="0.38"/>
    <n v="4"/>
    <n v="2.19"/>
    <n v="260"/>
    <n v="940000"/>
    <n v="470130"/>
    <n v="5400"/>
    <n v="9200000"/>
    <n v="4602700"/>
    <n v="10"/>
    <n v="10"/>
    <n v="2.19"/>
    <n v="0"/>
    <n v="0"/>
    <x v="852"/>
    <x v="2"/>
  </r>
  <r>
    <n v="4097"/>
    <x v="409"/>
    <x v="0"/>
    <x v="11"/>
    <n v="22"/>
    <n v="33"/>
    <x v="0"/>
    <n v="0.6"/>
    <n v="6.5"/>
    <n v="3.55"/>
    <n v="5.2"/>
    <n v="7.8"/>
    <n v="6.5"/>
    <n v="510"/>
    <n v="2457"/>
    <n v="1483.5"/>
    <n v="3"/>
    <n v="165"/>
    <n v="84"/>
    <n v="1.58"/>
    <n v="70"/>
    <n v="35.79"/>
    <n v="700"/>
    <n v="58000"/>
    <n v="29350"/>
    <n v="5400"/>
    <n v="920000"/>
    <n v="462700"/>
    <n v="10"/>
    <n v="10"/>
    <n v="10"/>
    <n v="0"/>
    <n v="1.125"/>
    <x v="495"/>
    <x v="2"/>
  </r>
  <r>
    <n v="4504"/>
    <x v="520"/>
    <x v="0"/>
    <x v="11"/>
    <n v="24"/>
    <n v="28"/>
    <x v="1"/>
    <n v="5.2"/>
    <n v="8.5"/>
    <n v="6.85"/>
    <n v="5.7"/>
    <n v="6.8"/>
    <n v="6.25"/>
    <n v="289"/>
    <n v="790"/>
    <n v="539.5"/>
    <n v="3"/>
    <n v="6"/>
    <n v="4.5"/>
    <n v="1"/>
    <n v="13.99"/>
    <n v="7.4950000000000001"/>
    <n v="70"/>
    <n v="28000"/>
    <n v="14035"/>
    <n v="540"/>
    <n v="5400000"/>
    <n v="2700270"/>
    <n v="10"/>
    <n v="10"/>
    <n v="7.495000000000001"/>
    <n v="10"/>
    <n v="0"/>
    <x v="853"/>
    <x v="2"/>
  </r>
  <r>
    <n v="4505"/>
    <x v="521"/>
    <x v="0"/>
    <x v="11"/>
    <n v="25"/>
    <n v="28"/>
    <x v="6"/>
    <n v="3"/>
    <n v="5.5"/>
    <n v="4.25"/>
    <n v="6.5"/>
    <n v="7.7"/>
    <n v="7.1"/>
    <n v="258"/>
    <n v="1554"/>
    <n v="906"/>
    <n v="3"/>
    <n v="41"/>
    <n v="22"/>
    <n v="1.94"/>
    <n v="5.6"/>
    <n v="3.7699999999999996"/>
    <n v="630"/>
    <n v="14000"/>
    <n v="7315"/>
    <n v="5400"/>
    <n v="160000"/>
    <n v="82700"/>
    <n v="10"/>
    <n v="10"/>
    <n v="3.7699999999999996"/>
    <n v="0"/>
    <n v="0"/>
    <x v="854"/>
    <x v="2"/>
  </r>
  <r>
    <n v="4507"/>
    <x v="522"/>
    <x v="0"/>
    <x v="11"/>
    <n v="24"/>
    <n v="36"/>
    <x v="22"/>
    <n v="4"/>
    <n v="7.1"/>
    <n v="5.55"/>
    <n v="6.8"/>
    <n v="7.2"/>
    <n v="7"/>
    <n v="389"/>
    <n v="852"/>
    <n v="620.5"/>
    <n v="4"/>
    <n v="11"/>
    <n v="7.5"/>
    <n v="1.2"/>
    <n v="10"/>
    <n v="5.6"/>
    <n v="410"/>
    <n v="21000"/>
    <n v="10705"/>
    <n v="3500"/>
    <n v="160000"/>
    <n v="81750"/>
    <n v="10"/>
    <n v="10"/>
    <n v="5.6"/>
    <n v="0"/>
    <n v="0"/>
    <x v="472"/>
    <x v="2"/>
  </r>
  <r>
    <n v="4508"/>
    <x v="523"/>
    <x v="0"/>
    <x v="11"/>
    <n v="23"/>
    <n v="33"/>
    <x v="4"/>
    <n v="0.6"/>
    <n v="6.2"/>
    <n v="3.4"/>
    <n v="6.6"/>
    <n v="7.6"/>
    <n v="7.1"/>
    <n v="786"/>
    <n v="1814"/>
    <n v="1300"/>
    <n v="6"/>
    <n v="28"/>
    <n v="17"/>
    <n v="2"/>
    <n v="14"/>
    <n v="8"/>
    <n v="700"/>
    <n v="1700000"/>
    <n v="850350"/>
    <n v="5400"/>
    <n v="16000000"/>
    <n v="8002700"/>
    <n v="10"/>
    <n v="10"/>
    <n v="8"/>
    <n v="0"/>
    <n v="1.5"/>
    <x v="457"/>
    <x v="2"/>
  </r>
  <r>
    <n v="4509"/>
    <x v="524"/>
    <x v="0"/>
    <x v="11"/>
    <n v="20"/>
    <n v="32"/>
    <x v="1"/>
    <n v="0.5"/>
    <n v="7.1"/>
    <n v="3.8"/>
    <n v="6.6"/>
    <n v="7.3"/>
    <n v="6.9499999999999993"/>
    <n v="481"/>
    <n v="845"/>
    <n v="663"/>
    <n v="3"/>
    <n v="9"/>
    <n v="6"/>
    <n v="1.22"/>
    <n v="4"/>
    <n v="2.61"/>
    <n v="940"/>
    <n v="12000000"/>
    <n v="6000470"/>
    <n v="5400"/>
    <n v="92000000"/>
    <n v="46002700"/>
    <n v="10"/>
    <n v="10"/>
    <n v="2.6100000000000003"/>
    <n v="0"/>
    <n v="0.5"/>
    <x v="748"/>
    <x v="2"/>
  </r>
  <r>
    <n v="4510"/>
    <x v="525"/>
    <x v="0"/>
    <x v="11"/>
    <n v="24"/>
    <n v="35"/>
    <x v="11"/>
    <n v="0.2"/>
    <n v="6"/>
    <n v="3.1"/>
    <n v="6.5"/>
    <n v="8.3000000000000007"/>
    <n v="7.4"/>
    <n v="820"/>
    <n v="1334"/>
    <n v="1077"/>
    <n v="5"/>
    <n v="38"/>
    <n v="21.5"/>
    <n v="1.6"/>
    <n v="8"/>
    <n v="4.8"/>
    <n v="4600"/>
    <n v="12000000"/>
    <n v="6002300"/>
    <n v="35000"/>
    <n v="92000000"/>
    <n v="46017500"/>
    <n v="10"/>
    <n v="10"/>
    <n v="4.8"/>
    <n v="0"/>
    <n v="2.25"/>
    <x v="855"/>
    <x v="2"/>
  </r>
  <r>
    <n v="4533"/>
    <x v="526"/>
    <x v="0"/>
    <x v="11"/>
    <n v="22.7"/>
    <n v="33.799999999999997"/>
    <x v="175"/>
    <n v="4.8"/>
    <n v="8"/>
    <n v="6.4"/>
    <n v="7.1"/>
    <n v="8.1999999999999993"/>
    <n v="7.6499999999999995"/>
    <n v="467"/>
    <n v="1581"/>
    <n v="1024"/>
    <n v="3"/>
    <n v="8"/>
    <n v="5.5"/>
    <n v="0.72"/>
    <n v="14"/>
    <n v="7.36"/>
    <n v="460"/>
    <n v="70000"/>
    <n v="35230"/>
    <n v="5400"/>
    <n v="920000"/>
    <n v="462700"/>
    <n v="10"/>
    <n v="10"/>
    <n v="7.3599999999999994"/>
    <n v="0"/>
    <n v="0"/>
    <x v="856"/>
    <x v="2"/>
  </r>
  <r>
    <n v="4534"/>
    <x v="527"/>
    <x v="0"/>
    <x v="11"/>
    <n v="23.4"/>
    <n v="31.6"/>
    <x v="0"/>
    <n v="4.9000000000000004"/>
    <n v="8"/>
    <n v="6.45"/>
    <n v="7.7"/>
    <n v="8.1999999999999993"/>
    <n v="7.9499999999999993"/>
    <n v="604"/>
    <n v="858"/>
    <n v="731"/>
    <n v="1"/>
    <n v="6"/>
    <n v="3.5"/>
    <n v="0.8"/>
    <n v="12"/>
    <n v="6.4"/>
    <n v="460"/>
    <n v="84000"/>
    <n v="42230"/>
    <n v="5400"/>
    <n v="920000"/>
    <n v="462700"/>
    <n v="8.75"/>
    <n v="10"/>
    <n v="6.4"/>
    <n v="0"/>
    <n v="0"/>
    <x v="857"/>
    <x v="2"/>
  </r>
  <r>
    <n v="4535"/>
    <x v="528"/>
    <x v="0"/>
    <x v="11"/>
    <n v="22.3"/>
    <n v="32.4"/>
    <x v="176"/>
    <n v="1"/>
    <n v="6.8"/>
    <n v="3.9"/>
    <n v="6.7"/>
    <n v="7.9"/>
    <n v="7.3000000000000007"/>
    <n v="834"/>
    <n v="1693"/>
    <n v="1263.5"/>
    <n v="3"/>
    <n v="27"/>
    <n v="15"/>
    <n v="1"/>
    <n v="14"/>
    <n v="7.5"/>
    <n v="630"/>
    <n v="840000"/>
    <n v="420315"/>
    <n v="5400"/>
    <n v="9200000"/>
    <n v="4602700"/>
    <n v="10"/>
    <n v="10"/>
    <n v="7.5"/>
    <n v="0"/>
    <n v="0.25"/>
    <x v="858"/>
    <x v="2"/>
  </r>
  <r>
    <n v="4536"/>
    <x v="529"/>
    <x v="0"/>
    <x v="11"/>
    <n v="24.3"/>
    <n v="33.6"/>
    <x v="177"/>
    <n v="1"/>
    <n v="6.7"/>
    <n v="3.85"/>
    <n v="6.4"/>
    <n v="7.5"/>
    <n v="6.95"/>
    <n v="453"/>
    <n v="1332"/>
    <n v="892.5"/>
    <n v="3"/>
    <n v="34"/>
    <n v="18.5"/>
    <n v="0.5"/>
    <n v="10"/>
    <n v="5.25"/>
    <n v="4600"/>
    <n v="460000"/>
    <n v="232300"/>
    <n v="54000"/>
    <n v="3500000"/>
    <n v="1777000"/>
    <n v="10"/>
    <n v="10"/>
    <n v="5.25"/>
    <n v="0"/>
    <n v="0.375"/>
    <x v="859"/>
    <x v="2"/>
  </r>
  <r>
    <n v="4537"/>
    <x v="530"/>
    <x v="0"/>
    <x v="11"/>
    <n v="23.4"/>
    <n v="33.4"/>
    <x v="55"/>
    <n v="4.4000000000000004"/>
    <n v="6.7"/>
    <n v="5.5500000000000007"/>
    <n v="6.9"/>
    <n v="7.9"/>
    <n v="7.4"/>
    <n v="300"/>
    <n v="774"/>
    <n v="537"/>
    <n v="3"/>
    <n v="41"/>
    <n v="22"/>
    <n v="0.32"/>
    <n v="5.2"/>
    <n v="2.7600000000000002"/>
    <n v="840"/>
    <n v="84000"/>
    <n v="42420"/>
    <n v="9200"/>
    <n v="920000"/>
    <n v="464600"/>
    <n v="10"/>
    <n v="10"/>
    <n v="2.7600000000000002"/>
    <n v="0"/>
    <n v="0"/>
    <x v="860"/>
    <x v="2"/>
  </r>
  <r>
    <n v="4538"/>
    <x v="531"/>
    <x v="0"/>
    <x v="11"/>
    <n v="23"/>
    <n v="31"/>
    <x v="43"/>
    <n v="0.9"/>
    <n v="3.5"/>
    <n v="2.2000000000000002"/>
    <n v="6.3"/>
    <n v="7.3"/>
    <n v="6.8"/>
    <n v="625"/>
    <n v="3400"/>
    <n v="2012.5"/>
    <n v="8"/>
    <n v="72"/>
    <n v="40"/>
    <n v="1.5"/>
    <n v="22"/>
    <n v="11.75"/>
    <n v="460"/>
    <n v="14000"/>
    <n v="7230"/>
    <n v="5400"/>
    <n v="160000"/>
    <n v="82700"/>
    <n v="10"/>
    <n v="10"/>
    <n v="10"/>
    <n v="0"/>
    <n v="4.5"/>
    <x v="490"/>
    <x v="2"/>
  </r>
  <r>
    <n v="4539"/>
    <x v="532"/>
    <x v="0"/>
    <x v="11"/>
    <n v="22"/>
    <n v="31"/>
    <x v="6"/>
    <n v="0.5"/>
    <n v="5.6"/>
    <n v="3.05"/>
    <n v="6.3"/>
    <n v="7.3"/>
    <n v="6.8"/>
    <n v="802"/>
    <n v="2182"/>
    <n v="1492"/>
    <n v="9"/>
    <n v="68"/>
    <n v="38.5"/>
    <n v="0.8"/>
    <n v="11"/>
    <n v="5.9"/>
    <n v="460"/>
    <n v="1700000"/>
    <n v="850230"/>
    <n v="3500"/>
    <n v="16000000"/>
    <n v="8001750"/>
    <n v="10"/>
    <n v="10"/>
    <n v="5.9"/>
    <n v="0"/>
    <n v="2.375"/>
    <x v="861"/>
    <x v="2"/>
  </r>
  <r>
    <n v="4540"/>
    <x v="533"/>
    <x v="0"/>
    <x v="11"/>
    <n v="22"/>
    <n v="31"/>
    <x v="6"/>
    <n v="0.5"/>
    <n v="5.5"/>
    <n v="3"/>
    <n v="6.5"/>
    <n v="8"/>
    <n v="7.25"/>
    <n v="392"/>
    <n v="1840"/>
    <n v="1116"/>
    <n v="3"/>
    <n v="75"/>
    <n v="39"/>
    <n v="2.7"/>
    <n v="20"/>
    <n v="11.35"/>
    <n v="2800"/>
    <n v="4600000"/>
    <n v="2301400"/>
    <n v="16000"/>
    <n v="35000000"/>
    <n v="17508000"/>
    <n v="10"/>
    <n v="10"/>
    <n v="10"/>
    <n v="0"/>
    <n v="2.5"/>
    <x v="862"/>
    <x v="2"/>
  </r>
  <r>
    <n v="4543"/>
    <x v="534"/>
    <x v="0"/>
    <x v="11"/>
    <n v="28"/>
    <n v="28"/>
    <x v="4"/>
    <n v="5.7"/>
    <n v="5.7"/>
    <n v="5.7"/>
    <n v="7.8"/>
    <n v="7.8"/>
    <n v="7.8"/>
    <n v="484"/>
    <n v="484"/>
    <n v="484"/>
    <n v="3"/>
    <n v="3"/>
    <n v="3"/>
    <n v="2.88"/>
    <n v="2.88"/>
    <n v="2.88"/>
    <n v="1400"/>
    <n v="1400"/>
    <n v="1400"/>
    <n v="9200"/>
    <n v="9200"/>
    <n v="9200"/>
    <n v="7.5"/>
    <n v="10"/>
    <n v="2.88"/>
    <n v="0"/>
    <n v="0"/>
    <x v="863"/>
    <x v="2"/>
  </r>
  <r>
    <n v="4545"/>
    <x v="535"/>
    <x v="0"/>
    <x v="11"/>
    <n v="28"/>
    <n v="28"/>
    <x v="4"/>
    <n v="2.8"/>
    <n v="2.8"/>
    <n v="2.8"/>
    <n v="7.8"/>
    <n v="7.8"/>
    <n v="7.8"/>
    <n v="805"/>
    <n v="805"/>
    <n v="805"/>
    <n v="8.4"/>
    <n v="8.4"/>
    <n v="8.4"/>
    <n v="1.31"/>
    <n v="1.31"/>
    <n v="1.31"/>
    <n v="8400"/>
    <n v="8400"/>
    <n v="8400"/>
    <n v="92000"/>
    <n v="92000"/>
    <n v="92000"/>
    <n v="10"/>
    <n v="10"/>
    <n v="1.31"/>
    <n v="0"/>
    <n v="3"/>
    <x v="864"/>
    <x v="2"/>
  </r>
  <r>
    <n v="4546"/>
    <x v="536"/>
    <x v="0"/>
    <x v="11"/>
    <n v="28"/>
    <n v="28"/>
    <x v="4"/>
    <n v="4.5"/>
    <n v="4.5"/>
    <n v="4.5"/>
    <n v="7.5"/>
    <n v="7.5"/>
    <n v="7.5"/>
    <n v="985"/>
    <n v="985"/>
    <n v="985"/>
    <n v="7.3"/>
    <n v="7.3"/>
    <n v="7.3"/>
    <n v="1.4"/>
    <n v="1.4"/>
    <n v="1.4"/>
    <n v="4600"/>
    <n v="4600"/>
    <n v="4600"/>
    <n v="35000"/>
    <n v="35000"/>
    <n v="35000"/>
    <n v="10"/>
    <n v="10"/>
    <n v="1.4"/>
    <n v="0"/>
    <n v="0"/>
    <x v="11"/>
    <x v="2"/>
  </r>
  <r>
    <n v="4547"/>
    <x v="537"/>
    <x v="0"/>
    <x v="11"/>
    <n v="28"/>
    <n v="28"/>
    <x v="4"/>
    <n v="4"/>
    <n v="4"/>
    <n v="4"/>
    <n v="7.7"/>
    <n v="7.7"/>
    <n v="7.7"/>
    <n v="399"/>
    <n v="399"/>
    <n v="399"/>
    <n v="18"/>
    <n v="18"/>
    <n v="18"/>
    <n v="2"/>
    <n v="2"/>
    <n v="2"/>
    <n v="7000"/>
    <n v="7000"/>
    <n v="7000"/>
    <n v="54000"/>
    <n v="54000"/>
    <n v="54000"/>
    <n v="10"/>
    <n v="10"/>
    <n v="2"/>
    <n v="0"/>
    <n v="0"/>
    <x v="112"/>
    <x v="2"/>
  </r>
  <r>
    <n v="3559"/>
    <x v="130"/>
    <x v="2"/>
    <x v="11"/>
    <n v="22"/>
    <n v="32"/>
    <x v="43"/>
    <n v="6.8"/>
    <n v="7.2"/>
    <n v="7"/>
    <n v="7.5"/>
    <n v="9"/>
    <n v="8.25"/>
    <n v="286"/>
    <n v="462"/>
    <n v="374"/>
    <n v="2.1"/>
    <n v="6"/>
    <n v="4.05"/>
    <n v="0"/>
    <n v="1.1299999999999999"/>
    <n v="0.56499999999999995"/>
    <n v="36"/>
    <n v="540"/>
    <n v="288"/>
    <n v="148"/>
    <n v="1700"/>
    <n v="924"/>
    <n v="10"/>
    <n v="4.8"/>
    <n v="0.56499999999999995"/>
    <n v="0"/>
    <n v="0"/>
    <x v="865"/>
    <x v="2"/>
  </r>
  <r>
    <n v="3560"/>
    <x v="538"/>
    <x v="2"/>
    <x v="11"/>
    <n v="26"/>
    <n v="31"/>
    <x v="10"/>
    <n v="6.8"/>
    <n v="8.8000000000000007"/>
    <n v="7.8000000000000007"/>
    <n v="8.6999999999999993"/>
    <n v="9.6"/>
    <n v="9.1499999999999986"/>
    <n v="498"/>
    <n v="5306"/>
    <n v="2902"/>
    <n v="16"/>
    <n v="90"/>
    <n v="53"/>
    <n v="0.13"/>
    <n v="0.33"/>
    <n v="0.23"/>
    <n v="13000"/>
    <n v="22000"/>
    <n v="17500"/>
    <n v="35000"/>
    <n v="54000"/>
    <n v="44500"/>
    <n v="10"/>
    <n v="10"/>
    <n v="0.22999999999999998"/>
    <n v="10"/>
    <n v="0"/>
    <x v="866"/>
    <x v="2"/>
  </r>
  <r>
    <n v="3561"/>
    <x v="539"/>
    <x v="2"/>
    <x v="11"/>
    <n v="22"/>
    <n v="32"/>
    <x v="43"/>
    <n v="5.6"/>
    <n v="7.4"/>
    <n v="6.5"/>
    <n v="6.9"/>
    <n v="8.4"/>
    <n v="7.65"/>
    <n v="290"/>
    <n v="678"/>
    <n v="484"/>
    <n v="2.2999999999999998"/>
    <n v="8"/>
    <n v="5.15"/>
    <n v="0"/>
    <n v="15"/>
    <n v="7.5"/>
    <n v="46"/>
    <n v="8400"/>
    <n v="4223"/>
    <n v="138"/>
    <n v="54000"/>
    <n v="27069"/>
    <n v="10"/>
    <n v="10"/>
    <n v="7.5"/>
    <n v="0"/>
    <n v="0"/>
    <x v="518"/>
    <x v="2"/>
  </r>
  <r>
    <n v="3565"/>
    <x v="133"/>
    <x v="2"/>
    <x v="11"/>
    <n v="28"/>
    <n v="30"/>
    <x v="3"/>
    <n v="6.2"/>
    <n v="6.7"/>
    <n v="6.45"/>
    <n v="6.8"/>
    <n v="8"/>
    <n v="7.4"/>
    <n v="140"/>
    <n v="188"/>
    <n v="164"/>
    <n v="3"/>
    <n v="3"/>
    <n v="3"/>
    <n v="0.1"/>
    <n v="1.32"/>
    <n v="0.71000000000000008"/>
    <n v="11"/>
    <n v="22"/>
    <n v="16.5"/>
    <n v="14"/>
    <n v="40"/>
    <n v="27"/>
    <n v="7.5"/>
    <n v="0.27500000000000002"/>
    <n v="0.71000000000000008"/>
    <n v="0"/>
    <n v="0"/>
    <x v="867"/>
    <x v="2"/>
  </r>
  <r>
    <n v="3588"/>
    <x v="540"/>
    <x v="2"/>
    <x v="11"/>
    <n v="19"/>
    <n v="30"/>
    <x v="5"/>
    <n v="4"/>
    <n v="7"/>
    <n v="5.5"/>
    <n v="7.4"/>
    <n v="8.8000000000000007"/>
    <n v="8.1000000000000014"/>
    <n v="445"/>
    <n v="767"/>
    <n v="606"/>
    <n v="3"/>
    <n v="8.6"/>
    <n v="5.8"/>
    <n v="0.49"/>
    <n v="2.46"/>
    <n v="1.4750000000000001"/>
    <n v="790"/>
    <n v="1400"/>
    <n v="1095"/>
    <n v="4000"/>
    <n v="7000"/>
    <n v="5500"/>
    <n v="10"/>
    <n v="10"/>
    <n v="1.4750000000000001"/>
    <n v="0"/>
    <n v="0"/>
    <x v="868"/>
    <x v="2"/>
  </r>
  <r>
    <n v="3589"/>
    <x v="410"/>
    <x v="2"/>
    <x v="11"/>
    <n v="28"/>
    <n v="30"/>
    <x v="3"/>
    <n v="1.2"/>
    <n v="5.0999999999999996"/>
    <n v="3.15"/>
    <n v="6.8"/>
    <n v="8.1999999999999993"/>
    <n v="7.5"/>
    <n v="553"/>
    <n v="1398"/>
    <n v="975.5"/>
    <n v="5"/>
    <n v="35"/>
    <n v="20"/>
    <n v="1.07"/>
    <n v="11"/>
    <n v="6.0350000000000001"/>
    <n v="460"/>
    <n v="14000000"/>
    <n v="7000230"/>
    <n v="3500"/>
    <n v="92000000"/>
    <n v="46001750"/>
    <n v="10"/>
    <n v="10"/>
    <n v="6.0350000000000001"/>
    <n v="0"/>
    <n v="2.125"/>
    <x v="869"/>
    <x v="2"/>
  </r>
  <r>
    <n v="3590"/>
    <x v="136"/>
    <x v="2"/>
    <x v="11"/>
    <n v="26"/>
    <n v="30"/>
    <x v="4"/>
    <n v="4"/>
    <n v="8"/>
    <n v="6"/>
    <n v="7"/>
    <n v="8.3000000000000007"/>
    <n v="7.65"/>
    <n v="355"/>
    <n v="691"/>
    <n v="523"/>
    <n v="3"/>
    <n v="7"/>
    <n v="5"/>
    <n v="0.72"/>
    <n v="16"/>
    <n v="8.36"/>
    <n v="630"/>
    <n v="70000"/>
    <n v="35315"/>
    <n v="5400"/>
    <n v="540000"/>
    <n v="272700"/>
    <n v="10"/>
    <n v="10"/>
    <n v="8.36"/>
    <n v="0"/>
    <n v="0"/>
    <x v="870"/>
    <x v="2"/>
  </r>
  <r>
    <n v="3594"/>
    <x v="137"/>
    <x v="2"/>
    <x v="11"/>
    <n v="26"/>
    <n v="29"/>
    <x v="0"/>
    <n v="1.5"/>
    <n v="8.1999999999999993"/>
    <n v="4.8499999999999996"/>
    <n v="7.1"/>
    <n v="8.6"/>
    <n v="7.85"/>
    <n v="411"/>
    <n v="566"/>
    <n v="488.5"/>
    <n v="3"/>
    <n v="17"/>
    <n v="10"/>
    <n v="0"/>
    <n v="44"/>
    <n v="22"/>
    <n v="630"/>
    <n v="140000"/>
    <n v="70315"/>
    <n v="5400"/>
    <n v="920000"/>
    <n v="462700"/>
    <n v="10"/>
    <n v="10"/>
    <n v="10"/>
    <n v="0"/>
    <n v="0"/>
    <x v="388"/>
    <x v="2"/>
  </r>
  <r>
    <n v="3595"/>
    <x v="138"/>
    <x v="2"/>
    <x v="11"/>
    <n v="23"/>
    <n v="29"/>
    <x v="1"/>
    <n v="1.5"/>
    <n v="5.9"/>
    <n v="3.7"/>
    <n v="6.3"/>
    <n v="8.1999999999999993"/>
    <n v="7.25"/>
    <n v="446"/>
    <n v="1422"/>
    <n v="934"/>
    <n v="4"/>
    <n v="32"/>
    <n v="18"/>
    <n v="1.3"/>
    <n v="31"/>
    <n v="16.149999999999999"/>
    <n v="9400"/>
    <n v="170000"/>
    <n v="89700"/>
    <n v="92000"/>
    <n v="1600000"/>
    <n v="846000"/>
    <n v="10"/>
    <n v="10"/>
    <n v="10"/>
    <n v="0"/>
    <n v="0.75"/>
    <x v="158"/>
    <x v="2"/>
  </r>
  <r>
    <n v="3597"/>
    <x v="139"/>
    <x v="2"/>
    <x v="11"/>
    <n v="22"/>
    <n v="32"/>
    <x v="43"/>
    <n v="4.2"/>
    <n v="8.3000000000000007"/>
    <n v="6.25"/>
    <n v="6.4"/>
    <n v="7.4"/>
    <n v="6.9"/>
    <n v="225"/>
    <n v="515"/>
    <n v="370"/>
    <n v="3"/>
    <n v="13"/>
    <n v="8"/>
    <n v="0.13"/>
    <n v="2"/>
    <n v="1.0649999999999999"/>
    <n v="3300"/>
    <n v="94000"/>
    <n v="48650"/>
    <n v="35000"/>
    <n v="920000"/>
    <n v="477500"/>
    <n v="10"/>
    <n v="10"/>
    <n v="1.0649999999999999"/>
    <n v="0"/>
    <n v="0"/>
    <x v="142"/>
    <x v="2"/>
  </r>
  <r>
    <n v="3598"/>
    <x v="140"/>
    <x v="2"/>
    <x v="11"/>
    <n v="22"/>
    <n v="32"/>
    <x v="43"/>
    <n v="0.5"/>
    <n v="7.2"/>
    <n v="3.85"/>
    <n v="6.6"/>
    <n v="8.6"/>
    <n v="7.6"/>
    <n v="351"/>
    <n v="960"/>
    <n v="655.5"/>
    <n v="0.6"/>
    <n v="60"/>
    <n v="30.3"/>
    <n v="0.5"/>
    <n v="15.8"/>
    <n v="8.15"/>
    <n v="940"/>
    <n v="94000"/>
    <n v="47470"/>
    <n v="5400"/>
    <n v="540000"/>
    <n v="272700"/>
    <n v="10"/>
    <n v="10"/>
    <n v="8.15"/>
    <n v="0"/>
    <n v="0.375"/>
    <x v="871"/>
    <x v="2"/>
  </r>
  <r>
    <n v="3599"/>
    <x v="141"/>
    <x v="2"/>
    <x v="11"/>
    <n v="22"/>
    <n v="32"/>
    <x v="43"/>
    <n v="0.5"/>
    <n v="5.8"/>
    <n v="3.15"/>
    <n v="6.5"/>
    <n v="9.3000000000000007"/>
    <n v="7.9"/>
    <n v="332"/>
    <n v="1637"/>
    <n v="984.5"/>
    <n v="3"/>
    <n v="165"/>
    <n v="84"/>
    <n v="0.8"/>
    <n v="19.440000000000001"/>
    <n v="10.120000000000001"/>
    <n v="4700"/>
    <n v="120000"/>
    <n v="62350"/>
    <n v="35000"/>
    <n v="920000"/>
    <n v="477500"/>
    <n v="10"/>
    <n v="10"/>
    <n v="10"/>
    <n v="0"/>
    <n v="2.125"/>
    <x v="872"/>
    <x v="2"/>
  </r>
  <r>
    <n v="3600"/>
    <x v="142"/>
    <x v="2"/>
    <x v="11"/>
    <n v="20"/>
    <n v="32"/>
    <x v="1"/>
    <n v="0.5"/>
    <n v="6"/>
    <n v="3.25"/>
    <n v="6.6"/>
    <n v="7.7"/>
    <n v="7.15"/>
    <n v="1086"/>
    <n v="4190"/>
    <n v="2638"/>
    <n v="7"/>
    <n v="66"/>
    <n v="36.5"/>
    <n v="2"/>
    <n v="31"/>
    <n v="16.5"/>
    <n v="630"/>
    <n v="490000"/>
    <n v="245315"/>
    <n v="9200"/>
    <n v="5400000"/>
    <n v="2704600"/>
    <n v="10"/>
    <n v="10"/>
    <n v="10"/>
    <n v="0"/>
    <n v="1.875"/>
    <x v="873"/>
    <x v="2"/>
  </r>
  <r>
    <n v="3603"/>
    <x v="143"/>
    <x v="2"/>
    <x v="11"/>
    <n v="21"/>
    <n v="29"/>
    <x v="7"/>
    <n v="2.1"/>
    <n v="6"/>
    <n v="4.05"/>
    <n v="6.6"/>
    <n v="7.6"/>
    <n v="7.1"/>
    <n v="703"/>
    <n v="1546"/>
    <n v="1124.5"/>
    <n v="4"/>
    <n v="47"/>
    <n v="25.5"/>
    <n v="1"/>
    <n v="75"/>
    <n v="38"/>
    <n v="1200"/>
    <n v="170000"/>
    <n v="85600"/>
    <n v="9200"/>
    <n v="920000"/>
    <n v="464600"/>
    <n v="10"/>
    <n v="10"/>
    <n v="10"/>
    <n v="0"/>
    <n v="0"/>
    <x v="388"/>
    <x v="2"/>
  </r>
  <r>
    <n v="3604"/>
    <x v="144"/>
    <x v="2"/>
    <x v="11"/>
    <n v="26"/>
    <n v="30"/>
    <x v="4"/>
    <n v="2.7"/>
    <n v="5.2"/>
    <n v="3.95"/>
    <n v="7.3"/>
    <n v="7.8"/>
    <n v="7.55"/>
    <n v="1014"/>
    <n v="2260"/>
    <n v="1637"/>
    <n v="4"/>
    <n v="19"/>
    <n v="11.5"/>
    <n v="2"/>
    <n v="5"/>
    <n v="3.5"/>
    <n v="480"/>
    <n v="140000"/>
    <n v="70240"/>
    <n v="3500"/>
    <n v="920000"/>
    <n v="461750"/>
    <n v="10"/>
    <n v="10"/>
    <n v="3.5"/>
    <n v="0"/>
    <n v="0.125"/>
    <x v="874"/>
    <x v="2"/>
  </r>
  <r>
    <n v="3605"/>
    <x v="145"/>
    <x v="2"/>
    <x v="11"/>
    <n v="22"/>
    <n v="32"/>
    <x v="43"/>
    <n v="4.3"/>
    <n v="6.8"/>
    <n v="5.55"/>
    <n v="6.5"/>
    <n v="7.4"/>
    <n v="6.95"/>
    <n v="631"/>
    <n v="1845"/>
    <n v="1238"/>
    <n v="5"/>
    <n v="14"/>
    <n v="9.5"/>
    <n v="1.3"/>
    <n v="55.2"/>
    <n v="28.25"/>
    <n v="460"/>
    <n v="110000"/>
    <n v="55230"/>
    <n v="5400"/>
    <n v="920000"/>
    <n v="462700"/>
    <n v="10"/>
    <n v="10"/>
    <n v="10"/>
    <n v="0"/>
    <n v="0"/>
    <x v="388"/>
    <x v="2"/>
  </r>
  <r>
    <n v="3606"/>
    <x v="146"/>
    <x v="2"/>
    <x v="11"/>
    <n v="22"/>
    <n v="32"/>
    <x v="43"/>
    <n v="0.3"/>
    <n v="6.9"/>
    <n v="3.6"/>
    <n v="6.5"/>
    <n v="8.5"/>
    <n v="7.5"/>
    <n v="285"/>
    <n v="1400"/>
    <n v="842.5"/>
    <n v="2"/>
    <n v="38"/>
    <n v="20"/>
    <n v="0.3"/>
    <n v="18"/>
    <n v="9.15"/>
    <n v="380"/>
    <n v="94000"/>
    <n v="47190"/>
    <n v="3500"/>
    <n v="540000"/>
    <n v="271750"/>
    <n v="10"/>
    <n v="10"/>
    <n v="9.15"/>
    <n v="0"/>
    <n v="1"/>
    <x v="875"/>
    <x v="2"/>
  </r>
  <r>
    <n v="3607"/>
    <x v="541"/>
    <x v="2"/>
    <x v="11"/>
    <n v="25"/>
    <n v="29"/>
    <x v="43"/>
    <n v="2.5"/>
    <n v="4.8"/>
    <n v="3.65"/>
    <n v="6.8"/>
    <n v="8.1"/>
    <n v="7.4499999999999993"/>
    <n v="728"/>
    <n v="1827"/>
    <n v="1277.5"/>
    <n v="4.8"/>
    <n v="15"/>
    <n v="9.9"/>
    <n v="1.6"/>
    <n v="9"/>
    <n v="5.3"/>
    <n v="2800"/>
    <n v="110000"/>
    <n v="56400"/>
    <n v="16000"/>
    <n v="920000"/>
    <n v="468000"/>
    <n v="10"/>
    <n v="10"/>
    <n v="5.3000000000000007"/>
    <n v="0"/>
    <n v="0.875"/>
    <x v="876"/>
    <x v="2"/>
  </r>
  <r>
    <n v="3623"/>
    <x v="542"/>
    <x v="2"/>
    <x v="11"/>
    <n v="23"/>
    <n v="26"/>
    <x v="5"/>
    <n v="5.0999999999999996"/>
    <n v="6.7"/>
    <n v="5.9"/>
    <n v="6.7"/>
    <n v="7.2"/>
    <n v="6.95"/>
    <n v="727"/>
    <n v="1736"/>
    <n v="1231.5"/>
    <n v="3"/>
    <n v="7"/>
    <n v="5"/>
    <n v="1.6"/>
    <n v="2.94"/>
    <n v="2.27"/>
    <n v="700"/>
    <n v="1400"/>
    <n v="1050"/>
    <n v="5400"/>
    <n v="9200"/>
    <n v="7300"/>
    <n v="10"/>
    <n v="10"/>
    <n v="2.27"/>
    <n v="0"/>
    <n v="0"/>
    <x v="877"/>
    <x v="2"/>
  </r>
  <r>
    <n v="3626"/>
    <x v="148"/>
    <x v="2"/>
    <x v="11"/>
    <n v="24"/>
    <n v="36"/>
    <x v="22"/>
    <n v="3"/>
    <n v="7.3"/>
    <n v="5.15"/>
    <n v="6.5"/>
    <n v="7.4"/>
    <n v="6.95"/>
    <n v="480"/>
    <n v="854"/>
    <n v="667"/>
    <n v="3"/>
    <n v="17"/>
    <n v="10"/>
    <n v="0.48"/>
    <n v="10"/>
    <n v="5.24"/>
    <n v="630"/>
    <n v="84000"/>
    <n v="42315"/>
    <n v="3500"/>
    <n v="920000"/>
    <n v="461750"/>
    <n v="10"/>
    <n v="10"/>
    <n v="5.24"/>
    <n v="0"/>
    <n v="0"/>
    <x v="878"/>
    <x v="2"/>
  </r>
  <r>
    <n v="3629"/>
    <x v="149"/>
    <x v="2"/>
    <x v="11"/>
    <n v="25"/>
    <n v="35"/>
    <x v="22"/>
    <n v="0.6"/>
    <n v="6.8"/>
    <n v="3.6999999999999997"/>
    <n v="7"/>
    <n v="8.3000000000000007"/>
    <n v="7.65"/>
    <n v="516"/>
    <n v="1432"/>
    <n v="974"/>
    <n v="3"/>
    <n v="36"/>
    <n v="19.5"/>
    <n v="0.56000000000000005"/>
    <n v="5"/>
    <n v="2.7800000000000002"/>
    <n v="580"/>
    <n v="1500000"/>
    <n v="750290"/>
    <n v="9200"/>
    <n v="1600000"/>
    <n v="804600"/>
    <n v="10"/>
    <n v="10"/>
    <n v="2.7800000000000002"/>
    <n v="0"/>
    <n v="0.75"/>
    <x v="879"/>
    <x v="2"/>
  </r>
  <r>
    <n v="3630"/>
    <x v="150"/>
    <x v="2"/>
    <x v="11"/>
    <n v="25"/>
    <n v="35"/>
    <x v="22"/>
    <n v="0.5"/>
    <n v="6"/>
    <n v="3.25"/>
    <n v="6.6"/>
    <n v="8"/>
    <n v="7.3"/>
    <n v="512"/>
    <n v="1362"/>
    <n v="937"/>
    <n v="6"/>
    <n v="35"/>
    <n v="20.5"/>
    <n v="0"/>
    <n v="4"/>
    <n v="2"/>
    <n v="940"/>
    <n v="220000"/>
    <n v="110470"/>
    <n v="5400"/>
    <n v="1600000"/>
    <n v="802700"/>
    <n v="10"/>
    <n v="10"/>
    <n v="2"/>
    <n v="0"/>
    <n v="1.875"/>
    <x v="880"/>
    <x v="2"/>
  </r>
  <r>
    <n v="3632"/>
    <x v="151"/>
    <x v="2"/>
    <x v="11"/>
    <n v="24"/>
    <n v="28"/>
    <x v="1"/>
    <n v="1.8"/>
    <n v="6.8"/>
    <n v="4.3"/>
    <n v="6.2"/>
    <n v="7.4"/>
    <n v="6.8000000000000007"/>
    <n v="315"/>
    <n v="1139"/>
    <n v="727"/>
    <n v="3"/>
    <n v="39"/>
    <n v="21"/>
    <n v="0.04"/>
    <n v="7"/>
    <n v="3.52"/>
    <n v="700"/>
    <n v="70000"/>
    <n v="35350"/>
    <n v="5400"/>
    <n v="540000"/>
    <n v="272700"/>
    <n v="10"/>
    <n v="10"/>
    <n v="3.5199999999999996"/>
    <n v="0"/>
    <n v="0"/>
    <x v="881"/>
    <x v="2"/>
  </r>
  <r>
    <n v="3634"/>
    <x v="152"/>
    <x v="2"/>
    <x v="11"/>
    <n v="23.7"/>
    <n v="34.6"/>
    <x v="178"/>
    <n v="3.2"/>
    <n v="7.2"/>
    <n v="5.2"/>
    <n v="6.5"/>
    <n v="7.2"/>
    <n v="6.85"/>
    <n v="358"/>
    <n v="694"/>
    <n v="526"/>
    <n v="3"/>
    <n v="10"/>
    <n v="6.5"/>
    <n v="0.1"/>
    <n v="4.5599999999999996"/>
    <n v="2.3299999999999996"/>
    <n v="940"/>
    <n v="220000"/>
    <n v="110470"/>
    <n v="9200"/>
    <n v="1600000"/>
    <n v="804600"/>
    <n v="10"/>
    <n v="10"/>
    <n v="2.3299999999999996"/>
    <n v="0"/>
    <n v="0"/>
    <x v="882"/>
    <x v="2"/>
  </r>
  <r>
    <n v="3635"/>
    <x v="153"/>
    <x v="2"/>
    <x v="11"/>
    <n v="21.4"/>
    <n v="30.6"/>
    <x v="1"/>
    <n v="0.3"/>
    <n v="6.2"/>
    <n v="3.25"/>
    <n v="6.8"/>
    <n v="7.7"/>
    <n v="7.25"/>
    <n v="712"/>
    <n v="1583"/>
    <n v="1147.5"/>
    <n v="4"/>
    <n v="145"/>
    <n v="74.5"/>
    <n v="0.7"/>
    <n v="20"/>
    <n v="10.35"/>
    <n v="4300"/>
    <n v="17000000"/>
    <n v="8502150"/>
    <n v="35000"/>
    <n v="92000000"/>
    <n v="46017500"/>
    <n v="10"/>
    <n v="10"/>
    <n v="10"/>
    <n v="0"/>
    <n v="1.875"/>
    <x v="873"/>
    <x v="2"/>
  </r>
  <r>
    <n v="3637"/>
    <x v="154"/>
    <x v="2"/>
    <x v="11"/>
    <n v="25"/>
    <n v="28"/>
    <x v="6"/>
    <n v="1.6"/>
    <n v="5.2"/>
    <n v="3.4000000000000004"/>
    <n v="6.9"/>
    <n v="7.5"/>
    <n v="7.2"/>
    <n v="708"/>
    <n v="1608"/>
    <n v="1158"/>
    <n v="6"/>
    <n v="18"/>
    <n v="12"/>
    <n v="0.7"/>
    <n v="6"/>
    <n v="3.35"/>
    <n v="1400"/>
    <n v="94000"/>
    <n v="47700"/>
    <n v="9200"/>
    <n v="5400000"/>
    <n v="2704600"/>
    <n v="10"/>
    <n v="10"/>
    <n v="3.35"/>
    <n v="0"/>
    <n v="1.5"/>
    <x v="883"/>
    <x v="2"/>
  </r>
  <r>
    <n v="3638"/>
    <x v="155"/>
    <x v="2"/>
    <x v="11"/>
    <n v="25"/>
    <n v="29"/>
    <x v="43"/>
    <n v="4"/>
    <n v="8"/>
    <n v="6"/>
    <n v="6.7"/>
    <n v="8.8000000000000007"/>
    <n v="7.75"/>
    <n v="175"/>
    <n v="1637"/>
    <n v="906"/>
    <n v="3"/>
    <n v="15"/>
    <n v="9"/>
    <n v="0.72"/>
    <n v="19"/>
    <n v="9.86"/>
    <n v="1100"/>
    <n v="28000"/>
    <n v="14550"/>
    <n v="9200"/>
    <n v="920000"/>
    <n v="464600"/>
    <n v="10"/>
    <n v="10"/>
    <n v="9.86"/>
    <n v="0"/>
    <n v="0"/>
    <x v="884"/>
    <x v="2"/>
  </r>
  <r>
    <n v="3640"/>
    <x v="411"/>
    <x v="2"/>
    <x v="11"/>
    <n v="22.3"/>
    <n v="33.799999999999997"/>
    <x v="179"/>
    <n v="2.6"/>
    <n v="6.7"/>
    <n v="4.6500000000000004"/>
    <n v="6.3"/>
    <n v="8.1"/>
    <n v="7.1999999999999993"/>
    <n v="460"/>
    <n v="1114"/>
    <n v="787"/>
    <n v="4"/>
    <n v="38"/>
    <n v="21"/>
    <n v="0.9"/>
    <n v="13"/>
    <n v="6.95"/>
    <n v="4700"/>
    <n v="460000"/>
    <n v="232350"/>
    <n v="35000"/>
    <n v="3500000"/>
    <n v="1767500"/>
    <n v="10"/>
    <n v="10"/>
    <n v="6.9500000000000011"/>
    <n v="0"/>
    <n v="0"/>
    <x v="885"/>
    <x v="2"/>
  </r>
  <r>
    <n v="3641"/>
    <x v="543"/>
    <x v="2"/>
    <x v="11"/>
    <n v="22.8"/>
    <n v="34"/>
    <x v="55"/>
    <n v="3.8"/>
    <n v="6.9"/>
    <n v="5.35"/>
    <n v="6.6"/>
    <n v="8.1999999999999993"/>
    <n v="7.3999999999999995"/>
    <n v="410"/>
    <n v="638"/>
    <n v="524"/>
    <n v="3"/>
    <n v="27"/>
    <n v="15"/>
    <n v="0.4"/>
    <n v="9"/>
    <n v="4.7"/>
    <n v="630"/>
    <n v="170000"/>
    <n v="85315"/>
    <n v="5400"/>
    <n v="920000"/>
    <n v="462700"/>
    <n v="10"/>
    <n v="10"/>
    <n v="4.7"/>
    <n v="0"/>
    <n v="0"/>
    <x v="886"/>
    <x v="2"/>
  </r>
  <r>
    <n v="3642"/>
    <x v="544"/>
    <x v="2"/>
    <x v="11"/>
    <n v="24"/>
    <n v="27"/>
    <x v="8"/>
    <n v="4.8"/>
    <n v="6"/>
    <n v="5.4"/>
    <n v="6.8"/>
    <n v="7.2"/>
    <n v="7"/>
    <n v="627"/>
    <n v="1090"/>
    <n v="858.5"/>
    <n v="3"/>
    <n v="7"/>
    <n v="5"/>
    <n v="1.2"/>
    <n v="3"/>
    <n v="2.1"/>
    <n v="1700"/>
    <n v="46000"/>
    <n v="23850"/>
    <n v="16000"/>
    <n v="540000"/>
    <n v="278000"/>
    <n v="10"/>
    <n v="10"/>
    <n v="2.1"/>
    <n v="0"/>
    <n v="0"/>
    <x v="471"/>
    <x v="2"/>
  </r>
  <r>
    <n v="3643"/>
    <x v="159"/>
    <x v="2"/>
    <x v="11"/>
    <n v="26"/>
    <n v="27"/>
    <x v="6"/>
    <n v="2.2999999999999998"/>
    <n v="6"/>
    <n v="4.1500000000000004"/>
    <n v="6.5"/>
    <n v="7.6"/>
    <n v="7.05"/>
    <n v="286"/>
    <n v="1827"/>
    <n v="1056.5"/>
    <n v="3"/>
    <n v="13"/>
    <n v="8"/>
    <n v="3.4"/>
    <n v="9.5"/>
    <n v="6.45"/>
    <n v="12000"/>
    <n v="94000"/>
    <n v="53000"/>
    <n v="92000"/>
    <n v="540000"/>
    <n v="316000"/>
    <n v="10"/>
    <n v="10"/>
    <n v="6.45"/>
    <n v="0"/>
    <n v="0"/>
    <x v="887"/>
    <x v="2"/>
  </r>
  <r>
    <n v="3648"/>
    <x v="545"/>
    <x v="2"/>
    <x v="11"/>
    <n v="22"/>
    <n v="29"/>
    <x v="8"/>
    <n v="5"/>
    <n v="7.8"/>
    <n v="6.4"/>
    <n v="6.5"/>
    <n v="7.6"/>
    <n v="7.05"/>
    <n v="164"/>
    <n v="550"/>
    <n v="357"/>
    <n v="3"/>
    <n v="14"/>
    <n v="8.5"/>
    <n v="0.02"/>
    <n v="4.16"/>
    <n v="2.09"/>
    <n v="630"/>
    <n v="170000"/>
    <n v="85315"/>
    <n v="5400"/>
    <n v="1600000"/>
    <n v="802700"/>
    <n v="10"/>
    <n v="10"/>
    <n v="2.09"/>
    <n v="0"/>
    <n v="0"/>
    <x v="888"/>
    <x v="2"/>
  </r>
  <r>
    <n v="3650"/>
    <x v="546"/>
    <x v="2"/>
    <x v="11"/>
    <n v="23"/>
    <n v="30"/>
    <x v="6"/>
    <n v="0.8"/>
    <n v="8"/>
    <n v="4.4000000000000004"/>
    <n v="6.6"/>
    <n v="7.3"/>
    <n v="6.9499999999999993"/>
    <n v="437"/>
    <n v="1631"/>
    <n v="1034"/>
    <n v="3"/>
    <n v="16"/>
    <n v="9.5"/>
    <n v="0.61"/>
    <n v="30"/>
    <n v="15.305"/>
    <n v="2600"/>
    <n v="170000"/>
    <n v="86300"/>
    <n v="35000"/>
    <n v="1600000"/>
    <n v="817500"/>
    <n v="10"/>
    <n v="10"/>
    <n v="10"/>
    <n v="0"/>
    <n v="0"/>
    <x v="388"/>
    <x v="2"/>
  </r>
  <r>
    <n v="3651"/>
    <x v="162"/>
    <x v="2"/>
    <x v="11"/>
    <n v="22"/>
    <n v="30"/>
    <x v="1"/>
    <n v="0.5"/>
    <n v="6.9"/>
    <n v="3.7"/>
    <n v="6.4"/>
    <n v="7.4"/>
    <n v="6.9"/>
    <n v="560"/>
    <n v="1885"/>
    <n v="1222.5"/>
    <n v="3"/>
    <n v="15.96"/>
    <n v="9.48"/>
    <n v="0.85"/>
    <n v="34"/>
    <n v="17.425000000000001"/>
    <n v="940"/>
    <n v="220000"/>
    <n v="110470"/>
    <n v="5400"/>
    <n v="1600000"/>
    <n v="802700"/>
    <n v="10"/>
    <n v="10"/>
    <n v="10"/>
    <n v="0"/>
    <n v="0.75"/>
    <x v="158"/>
    <x v="2"/>
  </r>
  <r>
    <n v="3653"/>
    <x v="163"/>
    <x v="2"/>
    <x v="11"/>
    <n v="19"/>
    <n v="35"/>
    <x v="43"/>
    <n v="4.9000000000000004"/>
    <n v="7.3"/>
    <n v="6.1"/>
    <n v="6.7"/>
    <n v="7.7"/>
    <n v="7.2"/>
    <n v="190"/>
    <n v="580"/>
    <n v="385"/>
    <n v="2"/>
    <n v="10"/>
    <n v="6"/>
    <n v="0.1"/>
    <n v="4.4800000000000004"/>
    <n v="2.29"/>
    <n v="410"/>
    <n v="63000"/>
    <n v="31705"/>
    <n v="3500"/>
    <n v="540000"/>
    <n v="271750"/>
    <n v="10"/>
    <n v="10"/>
    <n v="2.29"/>
    <n v="0"/>
    <n v="0"/>
    <x v="889"/>
    <x v="2"/>
  </r>
  <r>
    <n v="3656"/>
    <x v="547"/>
    <x v="2"/>
    <x v="11"/>
    <n v="26"/>
    <n v="28"/>
    <x v="43"/>
    <n v="5"/>
    <n v="5.6"/>
    <n v="5.3"/>
    <n v="7"/>
    <n v="7.6"/>
    <n v="7.3"/>
    <n v="340"/>
    <n v="470"/>
    <n v="405"/>
    <n v="2"/>
    <n v="3"/>
    <n v="2.5"/>
    <n v="0.1"/>
    <n v="0.2"/>
    <n v="0.15000000000000002"/>
    <n v="320"/>
    <n v="460"/>
    <n v="390"/>
    <n v="2800"/>
    <n v="4000"/>
    <n v="3400"/>
    <n v="6.25"/>
    <n v="6.5"/>
    <n v="0.15000000000000002"/>
    <n v="0"/>
    <n v="0"/>
    <x v="890"/>
    <x v="2"/>
  </r>
  <r>
    <n v="3657"/>
    <x v="548"/>
    <x v="2"/>
    <x v="11"/>
    <n v="24"/>
    <n v="28"/>
    <x v="1"/>
    <n v="1.9"/>
    <n v="4.4000000000000004"/>
    <n v="3.1500000000000004"/>
    <n v="7.9"/>
    <n v="8.8000000000000007"/>
    <n v="8.3500000000000014"/>
    <n v="980"/>
    <n v="8900"/>
    <n v="4940"/>
    <n v="4"/>
    <n v="34"/>
    <n v="19"/>
    <n v="0.3"/>
    <n v="1.2"/>
    <n v="0.75"/>
    <n v="240"/>
    <n v="700"/>
    <n v="470"/>
    <n v="3300"/>
    <n v="6300"/>
    <n v="4800"/>
    <n v="10"/>
    <n v="7.833333333333333"/>
    <n v="0.75"/>
    <n v="0"/>
    <n v="2.1249999999999991"/>
    <x v="891"/>
    <x v="2"/>
  </r>
  <r>
    <n v="3658"/>
    <x v="549"/>
    <x v="2"/>
    <x v="11"/>
    <n v="24"/>
    <n v="26"/>
    <x v="7"/>
    <n v="4.5999999999999996"/>
    <n v="5.4"/>
    <n v="5"/>
    <n v="8"/>
    <n v="8.1999999999999993"/>
    <n v="8.1"/>
    <n v="410"/>
    <n v="470"/>
    <n v="440"/>
    <n v="3"/>
    <n v="3"/>
    <n v="3"/>
    <n v="0.2"/>
    <n v="0.2"/>
    <n v="0.2"/>
    <n v="320"/>
    <n v="610"/>
    <n v="465"/>
    <n v="2800"/>
    <n v="4000"/>
    <n v="3400"/>
    <n v="7.5"/>
    <n v="7.75"/>
    <n v="0.2"/>
    <n v="0"/>
    <n v="0"/>
    <x v="892"/>
    <x v="2"/>
  </r>
  <r>
    <n v="3659"/>
    <x v="550"/>
    <x v="2"/>
    <x v="11"/>
    <n v="24"/>
    <n v="28"/>
    <x v="1"/>
    <n v="1.2"/>
    <n v="4.2"/>
    <n v="2.7"/>
    <n v="7.2"/>
    <n v="7.7"/>
    <n v="7.45"/>
    <n v="610"/>
    <n v="1310"/>
    <n v="960"/>
    <n v="4"/>
    <n v="7"/>
    <n v="5.5"/>
    <n v="0.2"/>
    <n v="0.8"/>
    <n v="0.5"/>
    <n v="920"/>
    <n v="3300"/>
    <n v="2110"/>
    <n v="9200"/>
    <n v="35000"/>
    <n v="22100"/>
    <n v="10"/>
    <n v="10"/>
    <n v="0.5"/>
    <n v="0"/>
    <n v="3.25"/>
    <x v="893"/>
    <x v="2"/>
  </r>
  <r>
    <n v="3660"/>
    <x v="551"/>
    <x v="2"/>
    <x v="11"/>
    <n v="25"/>
    <n v="28"/>
    <x v="6"/>
    <n v="5"/>
    <n v="6.2"/>
    <n v="5.6"/>
    <n v="7.1"/>
    <n v="8.1"/>
    <n v="7.6"/>
    <n v="350"/>
    <n v="890"/>
    <n v="620"/>
    <n v="2"/>
    <n v="3"/>
    <n v="2.5"/>
    <n v="0.1"/>
    <n v="0.3"/>
    <n v="0.2"/>
    <n v="390"/>
    <n v="1400"/>
    <n v="895"/>
    <n v="3500"/>
    <n v="11000"/>
    <n v="7250"/>
    <n v="6.25"/>
    <n v="10"/>
    <n v="0.2"/>
    <n v="0"/>
    <n v="0"/>
    <x v="894"/>
    <x v="2"/>
  </r>
  <r>
    <n v="3661"/>
    <x v="552"/>
    <x v="2"/>
    <x v="11"/>
    <n v="25"/>
    <n v="28"/>
    <x v="6"/>
    <n v="5"/>
    <n v="8.3000000000000007"/>
    <n v="6.65"/>
    <n v="8.3000000000000007"/>
    <n v="9.9"/>
    <n v="9.1000000000000014"/>
    <n v="460"/>
    <n v="1800"/>
    <n v="1130"/>
    <n v="4"/>
    <n v="8"/>
    <n v="6"/>
    <n v="0.2"/>
    <n v="0.5"/>
    <n v="0.35"/>
    <n v="220"/>
    <n v="630"/>
    <n v="425"/>
    <n v="2200"/>
    <n v="5400"/>
    <n v="3800"/>
    <n v="10"/>
    <n v="7.0833333333333339"/>
    <n v="0.35"/>
    <n v="10"/>
    <n v="0"/>
    <x v="895"/>
    <x v="2"/>
  </r>
  <r>
    <n v="3662"/>
    <x v="553"/>
    <x v="2"/>
    <x v="11"/>
    <n v="23"/>
    <n v="25"/>
    <x v="21"/>
    <n v="4.5999999999999996"/>
    <n v="5.6"/>
    <n v="5.0999999999999996"/>
    <n v="7.7"/>
    <n v="8.1"/>
    <n v="7.9"/>
    <n v="260"/>
    <n v="420"/>
    <n v="340"/>
    <n v="2"/>
    <n v="3"/>
    <n v="2.5"/>
    <n v="0.1"/>
    <n v="0.2"/>
    <n v="0.15000000000000002"/>
    <n v="93"/>
    <n v="340"/>
    <n v="216.5"/>
    <n v="1100"/>
    <n v="2200"/>
    <n v="1650"/>
    <n v="6.25"/>
    <n v="3.6083333333333334"/>
    <n v="0.15000000000000002"/>
    <n v="0"/>
    <n v="0"/>
    <x v="896"/>
    <x v="2"/>
  </r>
  <r>
    <n v="3663"/>
    <x v="554"/>
    <x v="2"/>
    <x v="11"/>
    <n v="24"/>
    <n v="26"/>
    <x v="7"/>
    <n v="4.8"/>
    <n v="5.6"/>
    <n v="5.1999999999999993"/>
    <n v="7.7"/>
    <n v="8.1999999999999993"/>
    <n v="7.9499999999999993"/>
    <n v="450"/>
    <n v="640"/>
    <n v="545"/>
    <n v="2"/>
    <n v="3"/>
    <n v="2.5"/>
    <n v="0.1"/>
    <n v="0.2"/>
    <n v="0.15000000000000002"/>
    <n v="110"/>
    <n v="450"/>
    <n v="280"/>
    <n v="1300"/>
    <n v="3500"/>
    <n v="2400"/>
    <n v="6.25"/>
    <n v="4.666666666666667"/>
    <n v="0.15000000000000002"/>
    <n v="0"/>
    <n v="0"/>
    <x v="897"/>
    <x v="2"/>
  </r>
  <r>
    <n v="3664"/>
    <x v="555"/>
    <x v="2"/>
    <x v="11"/>
    <n v="24"/>
    <n v="25"/>
    <x v="5"/>
    <n v="4.0999999999999996"/>
    <n v="4.5999999999999996"/>
    <n v="4.3499999999999996"/>
    <n v="7.8"/>
    <n v="8"/>
    <n v="7.9"/>
    <n v="390"/>
    <n v="530"/>
    <n v="460"/>
    <n v="2"/>
    <n v="3"/>
    <n v="2.5"/>
    <n v="0.1"/>
    <n v="0.2"/>
    <n v="0.15000000000000002"/>
    <n v="240"/>
    <n v="680"/>
    <n v="460"/>
    <n v="2200"/>
    <n v="4000"/>
    <n v="3100"/>
    <n v="6.25"/>
    <n v="7.666666666666667"/>
    <n v="0.15000000000000002"/>
    <n v="0"/>
    <n v="0"/>
    <x v="898"/>
    <x v="2"/>
  </r>
  <r>
    <n v="3665"/>
    <x v="556"/>
    <x v="2"/>
    <x v="11"/>
    <n v="24"/>
    <n v="26"/>
    <x v="7"/>
    <n v="4.4000000000000004"/>
    <n v="5.8"/>
    <n v="5.0999999999999996"/>
    <n v="7.8"/>
    <n v="8.1999999999999993"/>
    <n v="8"/>
    <n v="470"/>
    <n v="700"/>
    <n v="585"/>
    <n v="2"/>
    <n v="3"/>
    <n v="2.5"/>
    <n v="0.2"/>
    <n v="0.3"/>
    <n v="0.25"/>
    <n v="120"/>
    <n v="470"/>
    <n v="295"/>
    <n v="2100"/>
    <n v="4300"/>
    <n v="3200"/>
    <n v="6.25"/>
    <n v="4.9166666666666661"/>
    <n v="0.25"/>
    <n v="0"/>
    <n v="0"/>
    <x v="899"/>
    <x v="2"/>
  </r>
  <r>
    <n v="3666"/>
    <x v="557"/>
    <x v="2"/>
    <x v="11"/>
    <n v="24"/>
    <n v="28"/>
    <x v="1"/>
    <n v="4.5"/>
    <n v="5.2"/>
    <n v="4.8499999999999996"/>
    <n v="7.8"/>
    <n v="8.1999999999999993"/>
    <n v="8"/>
    <n v="250"/>
    <n v="470"/>
    <n v="360"/>
    <n v="2"/>
    <n v="3"/>
    <n v="2.5"/>
    <n v="0.1"/>
    <n v="0.1"/>
    <n v="0.1"/>
    <n v="170"/>
    <n v="260"/>
    <n v="215"/>
    <n v="1200"/>
    <n v="3200"/>
    <n v="2200"/>
    <n v="6.25"/>
    <n v="3.5833333333333335"/>
    <n v="0.1"/>
    <n v="0"/>
    <n v="0"/>
    <x v="900"/>
    <x v="2"/>
  </r>
  <r>
    <n v="3667"/>
    <x v="558"/>
    <x v="2"/>
    <x v="11"/>
    <n v="24"/>
    <n v="27"/>
    <x v="8"/>
    <n v="4.7"/>
    <n v="6.6"/>
    <n v="5.65"/>
    <n v="7.9"/>
    <n v="8.4"/>
    <n v="8.15"/>
    <n v="460"/>
    <n v="720"/>
    <n v="590"/>
    <n v="2"/>
    <n v="3"/>
    <n v="2.5"/>
    <n v="0.1"/>
    <n v="0.3"/>
    <n v="0.2"/>
    <n v="140"/>
    <n v="450"/>
    <n v="295"/>
    <n v="1700"/>
    <n v="3500"/>
    <n v="2600"/>
    <n v="6.25"/>
    <n v="4.9166666666666661"/>
    <n v="0.2"/>
    <n v="0"/>
    <n v="0"/>
    <x v="660"/>
    <x v="2"/>
  </r>
  <r>
    <n v="3668"/>
    <x v="559"/>
    <x v="2"/>
    <x v="11"/>
    <n v="24"/>
    <n v="28"/>
    <x v="1"/>
    <n v="5.7"/>
    <n v="6.8"/>
    <n v="6.25"/>
    <n v="7.8"/>
    <n v="8.1999999999999993"/>
    <n v="8"/>
    <n v="340"/>
    <n v="470"/>
    <n v="405"/>
    <n v="2"/>
    <n v="3"/>
    <n v="2.5"/>
    <n v="0.1"/>
    <n v="0.4"/>
    <n v="0.25"/>
    <n v="170"/>
    <n v="460"/>
    <n v="315"/>
    <n v="2100"/>
    <n v="4300"/>
    <n v="3200"/>
    <n v="6.25"/>
    <n v="5.25"/>
    <n v="0.25"/>
    <n v="0"/>
    <n v="0"/>
    <x v="901"/>
    <x v="2"/>
  </r>
  <r>
    <n v="3669"/>
    <x v="560"/>
    <x v="2"/>
    <x v="11"/>
    <n v="25"/>
    <n v="28"/>
    <x v="6"/>
    <n v="5"/>
    <n v="6.6"/>
    <n v="5.8"/>
    <n v="7.4"/>
    <n v="8.1999999999999993"/>
    <n v="7.8"/>
    <n v="350"/>
    <n v="580"/>
    <n v="465"/>
    <n v="2"/>
    <n v="3"/>
    <n v="2.5"/>
    <n v="0.1"/>
    <n v="0.3"/>
    <n v="0.2"/>
    <n v="110"/>
    <n v="330"/>
    <n v="220"/>
    <n v="1500"/>
    <n v="4300"/>
    <n v="2900"/>
    <n v="6.25"/>
    <n v="3.6666666666666665"/>
    <n v="0.2"/>
    <n v="0"/>
    <n v="0"/>
    <x v="902"/>
    <x v="2"/>
  </r>
  <r>
    <n v="3670"/>
    <x v="561"/>
    <x v="2"/>
    <x v="11"/>
    <n v="25"/>
    <n v="28"/>
    <x v="6"/>
    <n v="4.4000000000000004"/>
    <n v="4.8"/>
    <n v="4.5999999999999996"/>
    <n v="7.7"/>
    <n v="7.8"/>
    <n v="7.75"/>
    <n v="180"/>
    <n v="340"/>
    <n v="260"/>
    <n v="2"/>
    <n v="2.2000000000000002"/>
    <n v="2.1"/>
    <n v="0.1"/>
    <n v="0.1"/>
    <n v="0.1"/>
    <n v="130"/>
    <n v="320"/>
    <n v="225"/>
    <n v="920"/>
    <n v="1700"/>
    <n v="1310"/>
    <n v="5.25"/>
    <n v="3.75"/>
    <n v="0.1"/>
    <n v="0"/>
    <n v="0"/>
    <x v="903"/>
    <x v="2"/>
  </r>
  <r>
    <n v="3671"/>
    <x v="562"/>
    <x v="2"/>
    <x v="11"/>
    <n v="25"/>
    <n v="28"/>
    <x v="6"/>
    <n v="4.9000000000000004"/>
    <n v="7"/>
    <n v="5.95"/>
    <n v="7.5"/>
    <n v="8.1999999999999993"/>
    <n v="7.85"/>
    <n v="340"/>
    <n v="470"/>
    <n v="405"/>
    <n v="2"/>
    <n v="3"/>
    <n v="2.5"/>
    <n v="0.1"/>
    <n v="0.2"/>
    <n v="0.15000000000000002"/>
    <n v="120"/>
    <n v="270"/>
    <n v="195"/>
    <n v="1700"/>
    <n v="2800"/>
    <n v="2250"/>
    <n v="6.25"/>
    <n v="3.25"/>
    <n v="0.15000000000000002"/>
    <n v="0"/>
    <n v="0"/>
    <x v="904"/>
    <x v="2"/>
  </r>
  <r>
    <n v="3672"/>
    <x v="563"/>
    <x v="2"/>
    <x v="11"/>
    <n v="25"/>
    <n v="27"/>
    <x v="1"/>
    <n v="4.9000000000000004"/>
    <n v="5.6"/>
    <n v="5.25"/>
    <n v="7.6"/>
    <n v="7.8"/>
    <n v="7.6999999999999993"/>
    <n v="210"/>
    <n v="410"/>
    <n v="310"/>
    <n v="2"/>
    <n v="3"/>
    <n v="2.5"/>
    <n v="0.1"/>
    <n v="0.2"/>
    <n v="0.15000000000000002"/>
    <n v="70"/>
    <n v="220"/>
    <n v="145"/>
    <n v="920"/>
    <n v="1700"/>
    <n v="1310"/>
    <n v="6.25"/>
    <n v="2.4166666666666665"/>
    <n v="0.15000000000000002"/>
    <n v="0"/>
    <n v="0"/>
    <x v="905"/>
    <x v="2"/>
  </r>
  <r>
    <n v="3673"/>
    <x v="564"/>
    <x v="2"/>
    <x v="11"/>
    <n v="24"/>
    <n v="27"/>
    <x v="8"/>
    <n v="3.4"/>
    <n v="5.5"/>
    <n v="4.45"/>
    <n v="7.6"/>
    <n v="8.1999999999999993"/>
    <n v="7.8999999999999995"/>
    <n v="440"/>
    <n v="1310"/>
    <n v="875"/>
    <n v="2"/>
    <n v="4"/>
    <n v="3"/>
    <n v="0.1"/>
    <n v="0.8"/>
    <n v="0.45"/>
    <n v="170"/>
    <n v="780"/>
    <n v="475"/>
    <n v="2100"/>
    <n v="5400"/>
    <n v="3750"/>
    <n v="7.5"/>
    <n v="7.9166666666666661"/>
    <n v="0.44999999999999996"/>
    <n v="0"/>
    <n v="0"/>
    <x v="906"/>
    <x v="2"/>
  </r>
  <r>
    <n v="3674"/>
    <x v="565"/>
    <x v="2"/>
    <x v="11"/>
    <n v="24"/>
    <n v="27"/>
    <x v="8"/>
    <n v="5"/>
    <n v="5.3"/>
    <n v="5.15"/>
    <n v="7.4"/>
    <n v="7.9"/>
    <n v="7.65"/>
    <n v="180"/>
    <n v="320"/>
    <n v="250"/>
    <n v="2"/>
    <n v="3"/>
    <n v="2.5"/>
    <n v="0.1"/>
    <n v="0.2"/>
    <n v="0.15000000000000002"/>
    <n v="94"/>
    <n v="210"/>
    <n v="152"/>
    <n v="920"/>
    <n v="1700"/>
    <n v="1310"/>
    <n v="6.25"/>
    <n v="2.5333333333333337"/>
    <n v="0.15000000000000002"/>
    <n v="0"/>
    <n v="0"/>
    <x v="907"/>
    <x v="2"/>
  </r>
  <r>
    <n v="3675"/>
    <x v="566"/>
    <x v="2"/>
    <x v="11"/>
    <n v="25"/>
    <n v="26"/>
    <x v="8"/>
    <n v="4.5999999999999996"/>
    <n v="5"/>
    <n v="4.8"/>
    <n v="6.8"/>
    <n v="7.6"/>
    <n v="7.1999999999999993"/>
    <n v="200"/>
    <n v="260"/>
    <n v="230"/>
    <n v="2"/>
    <n v="2"/>
    <n v="2"/>
    <n v="0.1"/>
    <n v="0.2"/>
    <n v="0.15000000000000002"/>
    <n v="92"/>
    <n v="390"/>
    <n v="241"/>
    <n v="940"/>
    <n v="2200"/>
    <n v="1570"/>
    <n v="5"/>
    <n v="4.0166666666666666"/>
    <n v="0.15000000000000002"/>
    <n v="0"/>
    <n v="0"/>
    <x v="908"/>
    <x v="2"/>
  </r>
  <r>
    <n v="3676"/>
    <x v="567"/>
    <x v="2"/>
    <x v="11"/>
    <n v="24"/>
    <n v="27"/>
    <x v="8"/>
    <n v="5.2"/>
    <n v="6.1"/>
    <n v="5.65"/>
    <n v="7.4"/>
    <n v="7.6"/>
    <n v="7.5"/>
    <n v="210"/>
    <n v="260"/>
    <n v="235"/>
    <n v="2"/>
    <n v="2"/>
    <n v="2"/>
    <n v="0.1"/>
    <n v="0.2"/>
    <n v="0.15000000000000002"/>
    <n v="140"/>
    <n v="390"/>
    <n v="265"/>
    <n v="1300"/>
    <n v="2200"/>
    <n v="1750"/>
    <n v="5"/>
    <n v="4.4166666666666661"/>
    <n v="0.15000000000000002"/>
    <n v="0"/>
    <n v="0"/>
    <x v="909"/>
    <x v="2"/>
  </r>
  <r>
    <n v="3677"/>
    <x v="568"/>
    <x v="2"/>
    <x v="11"/>
    <n v="27"/>
    <n v="30"/>
    <x v="10"/>
    <n v="0"/>
    <n v="7.8"/>
    <n v="3.9"/>
    <n v="8.4"/>
    <n v="8.8000000000000007"/>
    <n v="8.6000000000000014"/>
    <n v="1202"/>
    <n v="2351"/>
    <n v="1776.5"/>
    <n v="7"/>
    <n v="16"/>
    <n v="11.5"/>
    <n v="0"/>
    <n v="0.14000000000000001"/>
    <n v="7.0000000000000007E-2"/>
    <n v="790"/>
    <n v="1700"/>
    <n v="1245"/>
    <n v="2400"/>
    <n v="5400"/>
    <n v="3900"/>
    <n v="10"/>
    <n v="10"/>
    <n v="7.0000000000000007E-2"/>
    <n v="10"/>
    <n v="0.25"/>
    <x v="910"/>
    <x v="2"/>
  </r>
  <r>
    <n v="3681"/>
    <x v="569"/>
    <x v="2"/>
    <x v="11"/>
    <n v="21"/>
    <n v="34"/>
    <x v="0"/>
    <n v="0"/>
    <n v="11.1"/>
    <n v="5.55"/>
    <n v="6.7"/>
    <n v="8.6999999999999993"/>
    <n v="7.6999999999999993"/>
    <n v="264"/>
    <n v="889"/>
    <n v="576.5"/>
    <n v="4"/>
    <n v="14.5"/>
    <n v="9.25"/>
    <n v="0"/>
    <n v="38.6"/>
    <n v="19.3"/>
    <n v="900"/>
    <n v="1800"/>
    <n v="1350"/>
    <n v="1600"/>
    <n v="3200"/>
    <n v="2400"/>
    <n v="10"/>
    <n v="10"/>
    <n v="10"/>
    <n v="0"/>
    <n v="0"/>
    <x v="388"/>
    <x v="2"/>
  </r>
  <r>
    <n v="3682"/>
    <x v="423"/>
    <x v="2"/>
    <x v="11"/>
    <n v="21"/>
    <n v="30"/>
    <x v="8"/>
    <n v="3"/>
    <n v="11"/>
    <n v="7"/>
    <n v="8"/>
    <n v="10.199999999999999"/>
    <n v="9.1"/>
    <n v="581"/>
    <n v="7540"/>
    <n v="4060.5"/>
    <n v="1.3"/>
    <n v="22"/>
    <n v="11.65"/>
    <n v="0"/>
    <n v="59.3"/>
    <n v="29.65"/>
    <n v="280"/>
    <n v="1800"/>
    <n v="1040"/>
    <n v="1600"/>
    <n v="3200"/>
    <n v="2400"/>
    <n v="10"/>
    <n v="10"/>
    <n v="10"/>
    <n v="10"/>
    <n v="0"/>
    <x v="519"/>
    <x v="2"/>
  </r>
  <r>
    <n v="3683"/>
    <x v="570"/>
    <x v="2"/>
    <x v="11"/>
    <n v="23"/>
    <n v="26"/>
    <x v="5"/>
    <n v="4.2"/>
    <n v="5.9"/>
    <n v="5.0500000000000007"/>
    <n v="7.2"/>
    <n v="8.3000000000000007"/>
    <n v="7.75"/>
    <n v="880"/>
    <n v="1720"/>
    <n v="1300"/>
    <n v="7.2"/>
    <n v="28"/>
    <n v="17.600000000000001"/>
    <n v="1.1299999999999999"/>
    <n v="2.2000000000000002"/>
    <n v="1.665"/>
    <n v="130"/>
    <n v="900"/>
    <n v="515"/>
    <n v="849"/>
    <n v="1800"/>
    <n v="1324.5"/>
    <n v="10"/>
    <n v="8.5833333333333321"/>
    <n v="1.665"/>
    <n v="0"/>
    <n v="0"/>
    <x v="911"/>
    <x v="2"/>
  </r>
  <r>
    <n v="3684"/>
    <x v="571"/>
    <x v="2"/>
    <x v="11"/>
    <n v="23"/>
    <n v="26"/>
    <x v="5"/>
    <n v="7.1"/>
    <n v="7.3"/>
    <n v="7.1999999999999993"/>
    <n v="7.3"/>
    <n v="8.4"/>
    <n v="7.85"/>
    <n v="310"/>
    <n v="1430"/>
    <n v="870"/>
    <n v="3.2"/>
    <n v="3.8"/>
    <n v="3.5"/>
    <n v="0.43"/>
    <n v="0.88"/>
    <n v="0.65500000000000003"/>
    <n v="50"/>
    <n v="900"/>
    <n v="475"/>
    <n v="275"/>
    <n v="1800"/>
    <n v="1037.5"/>
    <n v="8.75"/>
    <n v="7.9166666666666661"/>
    <n v="0.65500000000000003"/>
    <n v="0"/>
    <n v="0"/>
    <x v="912"/>
    <x v="2"/>
  </r>
  <r>
    <n v="3686"/>
    <x v="572"/>
    <x v="2"/>
    <x v="11"/>
    <n v="23"/>
    <n v="26"/>
    <x v="5"/>
    <n v="7.2"/>
    <n v="7.6"/>
    <n v="7.4"/>
    <n v="7.2"/>
    <n v="8.4"/>
    <n v="7.8000000000000007"/>
    <n v="210"/>
    <n v="624"/>
    <n v="417"/>
    <n v="2.4"/>
    <n v="2.9"/>
    <n v="2.65"/>
    <n v="0.19"/>
    <n v="0.41"/>
    <n v="0.3"/>
    <n v="13"/>
    <n v="225"/>
    <n v="119"/>
    <n v="45"/>
    <n v="1600"/>
    <n v="822.5"/>
    <n v="6.625"/>
    <n v="1.9833333333333334"/>
    <n v="0.3"/>
    <n v="0"/>
    <n v="0"/>
    <x v="913"/>
    <x v="2"/>
  </r>
  <r>
    <n v="3687"/>
    <x v="573"/>
    <x v="2"/>
    <x v="11"/>
    <n v="23"/>
    <n v="25"/>
    <x v="21"/>
    <n v="6.6"/>
    <n v="6.9"/>
    <n v="6.75"/>
    <n v="7.2"/>
    <n v="8.1999999999999993"/>
    <n v="7.6999999999999993"/>
    <n v="340"/>
    <n v="1065"/>
    <n v="702.5"/>
    <n v="3.3"/>
    <n v="3.9"/>
    <n v="3.5999999999999996"/>
    <n v="0.28999999999999998"/>
    <n v="1.1000000000000001"/>
    <n v="0.69500000000000006"/>
    <n v="35"/>
    <n v="225"/>
    <n v="130"/>
    <n v="170"/>
    <n v="550"/>
    <n v="360"/>
    <n v="9"/>
    <n v="2.166666666666667"/>
    <n v="0.69500000000000006"/>
    <n v="0"/>
    <n v="0"/>
    <x v="914"/>
    <x v="2"/>
  </r>
  <r>
    <n v="3688"/>
    <x v="574"/>
    <x v="2"/>
    <x v="11"/>
    <n v="23"/>
    <n v="25"/>
    <x v="21"/>
    <n v="6.4"/>
    <n v="7.2"/>
    <n v="6.8000000000000007"/>
    <n v="7.4"/>
    <n v="8.4"/>
    <n v="7.9"/>
    <n v="630"/>
    <n v="1160"/>
    <n v="895"/>
    <n v="0.8"/>
    <n v="3.8"/>
    <n v="2.2999999999999998"/>
    <n v="0.52"/>
    <n v="0.86"/>
    <n v="0.69"/>
    <n v="25"/>
    <n v="900"/>
    <n v="462.5"/>
    <n v="140"/>
    <n v="1800"/>
    <n v="970"/>
    <n v="5.75"/>
    <n v="7.7083333333333339"/>
    <n v="0.69"/>
    <n v="0"/>
    <n v="0"/>
    <x v="915"/>
    <x v="2"/>
  </r>
  <r>
    <n v="3689"/>
    <x v="575"/>
    <x v="2"/>
    <x v="11"/>
    <n v="23"/>
    <n v="25"/>
    <x v="21"/>
    <n v="6.1"/>
    <n v="6.8"/>
    <n v="6.4499999999999993"/>
    <n v="7.2"/>
    <n v="7.9"/>
    <n v="7.5500000000000007"/>
    <n v="670"/>
    <n v="1187"/>
    <n v="928.5"/>
    <n v="3.8"/>
    <n v="5.4"/>
    <n v="4.5999999999999996"/>
    <n v="0.72"/>
    <n v="1.4"/>
    <n v="1.06"/>
    <n v="35"/>
    <n v="900"/>
    <n v="467.5"/>
    <n v="197"/>
    <n v="1800"/>
    <n v="998.5"/>
    <n v="10"/>
    <n v="7.791666666666667"/>
    <n v="1.06"/>
    <n v="0"/>
    <n v="0"/>
    <x v="916"/>
    <x v="2"/>
  </r>
  <r>
    <n v="3690"/>
    <x v="576"/>
    <x v="2"/>
    <x v="11"/>
    <n v="23"/>
    <n v="26"/>
    <x v="5"/>
    <n v="6.6"/>
    <n v="7.2"/>
    <n v="6.9"/>
    <n v="7.1"/>
    <n v="8.3000000000000007"/>
    <n v="7.7"/>
    <n v="410"/>
    <n v="1620"/>
    <n v="1015"/>
    <n v="3.6"/>
    <n v="4.5"/>
    <n v="4.05"/>
    <n v="0.47"/>
    <n v="1.1100000000000001"/>
    <n v="0.79"/>
    <n v="35"/>
    <n v="900"/>
    <n v="467.5"/>
    <n v="1405"/>
    <n v="1800"/>
    <n v="1602.5"/>
    <n v="10"/>
    <n v="7.791666666666667"/>
    <n v="0.79"/>
    <n v="0"/>
    <n v="0"/>
    <x v="917"/>
    <x v="2"/>
  </r>
  <r>
    <n v="3691"/>
    <x v="577"/>
    <x v="2"/>
    <x v="11"/>
    <n v="26"/>
    <n v="31"/>
    <x v="10"/>
    <n v="6.5"/>
    <n v="7.3"/>
    <n v="6.9"/>
    <n v="6.9"/>
    <n v="7.8"/>
    <n v="7.35"/>
    <n v="12"/>
    <n v="226"/>
    <n v="119"/>
    <n v="2.1"/>
    <n v="3.5"/>
    <n v="2.8"/>
    <n v="0"/>
    <n v="0.36"/>
    <n v="0.18"/>
    <n v="170"/>
    <n v="500"/>
    <n v="335"/>
    <n v="500"/>
    <n v="900"/>
    <n v="700"/>
    <n v="7"/>
    <n v="5.5833333333333339"/>
    <n v="0.18"/>
    <n v="0"/>
    <n v="0"/>
    <x v="918"/>
    <x v="2"/>
  </r>
  <r>
    <n v="3692"/>
    <x v="578"/>
    <x v="2"/>
    <x v="11"/>
    <n v="26"/>
    <n v="31"/>
    <x v="10"/>
    <n v="5.3"/>
    <n v="7.4"/>
    <n v="6.35"/>
    <n v="7.4"/>
    <n v="8.1"/>
    <n v="7.75"/>
    <n v="150"/>
    <n v="370"/>
    <n v="260"/>
    <n v="2.4"/>
    <n v="3.5"/>
    <n v="2.95"/>
    <n v="0"/>
    <n v="0.3"/>
    <n v="0.15"/>
    <n v="220"/>
    <n v="900"/>
    <n v="560"/>
    <n v="500"/>
    <n v="2200"/>
    <n v="1350"/>
    <n v="7.375"/>
    <n v="9.3333333333333339"/>
    <n v="0.15"/>
    <n v="0"/>
    <n v="0"/>
    <x v="919"/>
    <x v="2"/>
  </r>
  <r>
    <n v="3693"/>
    <x v="579"/>
    <x v="2"/>
    <x v="11"/>
    <n v="26"/>
    <n v="31"/>
    <x v="10"/>
    <n v="4.8"/>
    <n v="7.2"/>
    <n v="6"/>
    <n v="6.7"/>
    <n v="8.1999999999999993"/>
    <n v="7.4499999999999993"/>
    <n v="200"/>
    <n v="917"/>
    <n v="558.5"/>
    <n v="2.4"/>
    <n v="25"/>
    <n v="13.7"/>
    <n v="0"/>
    <n v="3"/>
    <n v="1.5"/>
    <n v="5000"/>
    <n v="50000"/>
    <n v="27500"/>
    <n v="7000"/>
    <n v="70000"/>
    <n v="38500"/>
    <n v="10"/>
    <n v="10"/>
    <n v="1.5"/>
    <n v="0"/>
    <n v="0"/>
    <x v="111"/>
    <x v="2"/>
  </r>
  <r>
    <n v="3694"/>
    <x v="580"/>
    <x v="2"/>
    <x v="11"/>
    <n v="26"/>
    <n v="30"/>
    <x v="4"/>
    <n v="6.3"/>
    <n v="7.5"/>
    <n v="6.9"/>
    <n v="6.9"/>
    <n v="8.4"/>
    <n v="7.65"/>
    <n v="171"/>
    <n v="640"/>
    <n v="405.5"/>
    <n v="2.6"/>
    <n v="3"/>
    <n v="2.8"/>
    <n v="0"/>
    <n v="0.42"/>
    <n v="0.21"/>
    <n v="500"/>
    <n v="1400"/>
    <n v="950"/>
    <n v="900"/>
    <n v="2800"/>
    <n v="1850"/>
    <n v="7"/>
    <n v="10"/>
    <n v="0.20999999999999996"/>
    <n v="0"/>
    <n v="0"/>
    <x v="920"/>
    <x v="2"/>
  </r>
  <r>
    <n v="3695"/>
    <x v="581"/>
    <x v="2"/>
    <x v="11"/>
    <n v="26"/>
    <n v="28"/>
    <x v="43"/>
    <n v="5.9"/>
    <n v="6.9"/>
    <n v="6.4"/>
    <n v="6.6"/>
    <n v="8.1"/>
    <n v="7.35"/>
    <n v="200"/>
    <n v="244"/>
    <n v="222"/>
    <n v="2.4"/>
    <n v="7"/>
    <n v="4.7"/>
    <n v="0"/>
    <n v="0.72"/>
    <n v="0.36"/>
    <n v="500"/>
    <n v="1700"/>
    <n v="1100"/>
    <n v="2200"/>
    <n v="16000"/>
    <n v="9100"/>
    <n v="10"/>
    <n v="10"/>
    <n v="0.36"/>
    <n v="0"/>
    <n v="0"/>
    <x v="921"/>
    <x v="2"/>
  </r>
  <r>
    <n v="3696"/>
    <x v="582"/>
    <x v="2"/>
    <x v="11"/>
    <n v="26"/>
    <n v="31"/>
    <x v="10"/>
    <n v="4.3"/>
    <n v="6.3"/>
    <n v="5.3"/>
    <n v="6.8"/>
    <n v="8.3000000000000007"/>
    <n v="7.5500000000000007"/>
    <n v="1040"/>
    <n v="1350"/>
    <n v="1195"/>
    <n v="18"/>
    <n v="94"/>
    <n v="56"/>
    <n v="0.3"/>
    <n v="6.35"/>
    <n v="3.3249999999999997"/>
    <n v="22000"/>
    <n v="170000"/>
    <n v="96000"/>
    <n v="5000"/>
    <n v="350000"/>
    <n v="177500"/>
    <n v="10"/>
    <n v="10"/>
    <n v="3.3249999999999997"/>
    <n v="0"/>
    <n v="0"/>
    <x v="922"/>
    <x v="2"/>
  </r>
  <r>
    <n v="3697"/>
    <x v="583"/>
    <x v="2"/>
    <x v="11"/>
    <n v="28"/>
    <n v="29"/>
    <x v="10"/>
    <n v="4"/>
    <n v="5.9"/>
    <n v="4.95"/>
    <n v="7.2"/>
    <n v="8.3000000000000007"/>
    <n v="7.75"/>
    <n v="256"/>
    <n v="900"/>
    <n v="578"/>
    <n v="5"/>
    <n v="5"/>
    <n v="5"/>
    <n v="0"/>
    <n v="3"/>
    <n v="1.5"/>
    <n v="1700"/>
    <n v="4000"/>
    <n v="2850"/>
    <n v="3500"/>
    <n v="6000"/>
    <n v="4750"/>
    <n v="10"/>
    <n v="10"/>
    <n v="1.5"/>
    <n v="0"/>
    <n v="0"/>
    <x v="111"/>
    <x v="2"/>
  </r>
  <r>
    <n v="4092"/>
    <x v="584"/>
    <x v="2"/>
    <x v="11"/>
    <n v="26"/>
    <n v="30"/>
    <x v="4"/>
    <n v="5.4"/>
    <n v="5.8"/>
    <n v="5.6"/>
    <n v="9.1"/>
    <n v="9.1999999999999993"/>
    <n v="9.1499999999999986"/>
    <n v="3170"/>
    <n v="3688"/>
    <n v="3429"/>
    <n v="9"/>
    <n v="36"/>
    <n v="22.5"/>
    <n v="0.1"/>
    <n v="0.31"/>
    <n v="0.20500000000000002"/>
    <n v="871.18936170212805"/>
    <n v="233806.89958159"/>
    <n v="117339.04447164606"/>
    <n v="5008.63768115942"/>
    <n v="2939574.0021231398"/>
    <n v="1472291.3199021495"/>
    <n v="10"/>
    <n v="10"/>
    <n v="0.20500000000000002"/>
    <n v="10"/>
    <n v="0"/>
    <x v="923"/>
    <x v="2"/>
  </r>
  <r>
    <n v="4498"/>
    <x v="585"/>
    <x v="2"/>
    <x v="11"/>
    <n v="24"/>
    <n v="27"/>
    <x v="8"/>
    <n v="6.9"/>
    <n v="7.8"/>
    <n v="7.35"/>
    <n v="6.8"/>
    <n v="7.4"/>
    <n v="7.1"/>
    <n v="109"/>
    <n v="596"/>
    <n v="352.5"/>
    <n v="2.2999999999999998"/>
    <n v="2.6"/>
    <n v="2.4500000000000002"/>
    <n v="0.16"/>
    <n v="0.56000000000000005"/>
    <n v="0.36000000000000004"/>
    <n v="17"/>
    <n v="350"/>
    <n v="183.5"/>
    <n v="140"/>
    <n v="700"/>
    <n v="420"/>
    <n v="6.125"/>
    <n v="3.0583333333333336"/>
    <n v="0.36000000000000004"/>
    <n v="0"/>
    <n v="0"/>
    <x v="924"/>
    <x v="2"/>
  </r>
  <r>
    <n v="4501"/>
    <x v="586"/>
    <x v="2"/>
    <x v="11"/>
    <n v="26"/>
    <n v="26"/>
    <x v="1"/>
    <n v="2.8"/>
    <n v="8.1999999999999993"/>
    <n v="5.5"/>
    <n v="7.1"/>
    <n v="8.1"/>
    <n v="7.6"/>
    <n v="902"/>
    <n v="1355"/>
    <n v="1128.5"/>
    <n v="5"/>
    <n v="9"/>
    <n v="7"/>
    <n v="1.8"/>
    <n v="4"/>
    <n v="2.9"/>
    <n v="330"/>
    <n v="9400"/>
    <n v="4865"/>
    <n v="3500"/>
    <n v="92000"/>
    <n v="47750"/>
    <n v="10"/>
    <n v="10"/>
    <n v="2.9"/>
    <n v="0"/>
    <n v="0"/>
    <x v="925"/>
    <x v="2"/>
  </r>
  <r>
    <n v="4502"/>
    <x v="587"/>
    <x v="2"/>
    <x v="11"/>
    <n v="26"/>
    <n v="26"/>
    <x v="1"/>
    <n v="3.2"/>
    <n v="8.1"/>
    <n v="5.65"/>
    <n v="6.9"/>
    <n v="8.3000000000000007"/>
    <n v="7.6000000000000005"/>
    <n v="713"/>
    <n v="1298"/>
    <n v="1005.5"/>
    <n v="4"/>
    <n v="13"/>
    <n v="8.5"/>
    <n v="1.7"/>
    <n v="4.4000000000000004"/>
    <n v="3.0500000000000003"/>
    <n v="340"/>
    <n v="120000"/>
    <n v="60170"/>
    <n v="3500"/>
    <n v="920000"/>
    <n v="461750"/>
    <n v="10"/>
    <n v="10"/>
    <n v="3.0500000000000007"/>
    <n v="0"/>
    <n v="0"/>
    <x v="125"/>
    <x v="2"/>
  </r>
  <r>
    <n v="4503"/>
    <x v="588"/>
    <x v="2"/>
    <x v="11"/>
    <n v="25"/>
    <n v="29"/>
    <x v="43"/>
    <n v="1.8"/>
    <n v="7.4"/>
    <n v="4.6000000000000005"/>
    <n v="6"/>
    <n v="8.1999999999999993"/>
    <n v="7.1"/>
    <n v="170"/>
    <n v="432"/>
    <n v="301"/>
    <n v="0"/>
    <n v="20"/>
    <n v="10"/>
    <n v="0.74"/>
    <n v="5"/>
    <n v="2.87"/>
    <n v="84"/>
    <n v="94000"/>
    <n v="47042"/>
    <n v="920"/>
    <n v="920000"/>
    <n v="460460"/>
    <n v="10"/>
    <n v="10"/>
    <n v="2.87"/>
    <n v="0"/>
    <n v="0"/>
    <x v="926"/>
    <x v="2"/>
  </r>
  <r>
    <n v="4512"/>
    <x v="586"/>
    <x v="2"/>
    <x v="11"/>
    <n v="23"/>
    <n v="31"/>
    <x v="43"/>
    <n v="0.5"/>
    <n v="3"/>
    <n v="1.75"/>
    <n v="6.4"/>
    <n v="7.5"/>
    <n v="6.95"/>
    <n v="740"/>
    <n v="1577"/>
    <n v="1158.5"/>
    <n v="32"/>
    <n v="92"/>
    <n v="62"/>
    <n v="3.4"/>
    <n v="12"/>
    <n v="7.7"/>
    <n v="7000"/>
    <n v="1500000"/>
    <n v="753500"/>
    <n v="54000"/>
    <n v="16000000"/>
    <n v="8027000"/>
    <n v="10"/>
    <n v="10"/>
    <n v="7.7"/>
    <n v="0"/>
    <n v="5.625"/>
    <x v="927"/>
    <x v="2"/>
  </r>
  <r>
    <n v="4513"/>
    <x v="587"/>
    <x v="2"/>
    <x v="11"/>
    <n v="22"/>
    <n v="30"/>
    <x v="1"/>
    <n v="4.3"/>
    <n v="6.2"/>
    <n v="5.25"/>
    <n v="6.9"/>
    <n v="8.1999999999999993"/>
    <n v="7.55"/>
    <n v="640"/>
    <n v="2020"/>
    <n v="1330"/>
    <n v="3"/>
    <n v="38"/>
    <n v="20.5"/>
    <n v="0.77"/>
    <n v="9.6999999999999993"/>
    <n v="5.2349999999999994"/>
    <n v="1700"/>
    <n v="70000"/>
    <n v="35850"/>
    <n v="16000"/>
    <n v="540000"/>
    <n v="278000"/>
    <n v="10"/>
    <n v="10"/>
    <n v="5.2349999999999994"/>
    <n v="0"/>
    <n v="0"/>
    <x v="928"/>
    <x v="2"/>
  </r>
  <r>
    <n v="4530"/>
    <x v="589"/>
    <x v="2"/>
    <x v="11"/>
    <n v="21"/>
    <n v="25"/>
    <x v="13"/>
    <n v="0.5"/>
    <n v="4.8"/>
    <n v="2.65"/>
    <n v="6.6"/>
    <n v="7.6"/>
    <n v="7.1"/>
    <n v="1508"/>
    <n v="2374"/>
    <n v="1941"/>
    <n v="5"/>
    <n v="75"/>
    <n v="40"/>
    <n v="3.83"/>
    <n v="40"/>
    <n v="21.914999999999999"/>
    <n v="460"/>
    <n v="280000"/>
    <n v="140230"/>
    <n v="3500"/>
    <n v="1600000"/>
    <n v="801750"/>
    <n v="10"/>
    <n v="10"/>
    <n v="10"/>
    <n v="0"/>
    <n v="3.375"/>
    <x v="929"/>
    <x v="2"/>
  </r>
  <r>
    <n v="4531"/>
    <x v="590"/>
    <x v="2"/>
    <x v="11"/>
    <n v="20"/>
    <n v="25"/>
    <x v="84"/>
    <n v="0.6"/>
    <n v="6.6"/>
    <n v="3.5999999999999996"/>
    <n v="6.5"/>
    <n v="7.6"/>
    <n v="7.05"/>
    <n v="1115"/>
    <n v="1718"/>
    <n v="1416.5"/>
    <n v="5"/>
    <n v="16"/>
    <n v="10.5"/>
    <n v="7"/>
    <n v="9.9"/>
    <n v="8.4499999999999993"/>
    <n v="7000"/>
    <n v="63000"/>
    <n v="35000"/>
    <n v="54000"/>
    <n v="350000"/>
    <n v="202000"/>
    <n v="10"/>
    <n v="10"/>
    <n v="8.4499999999999993"/>
    <n v="0"/>
    <n v="1"/>
    <x v="930"/>
    <x v="2"/>
  </r>
  <r>
    <n v="4532"/>
    <x v="591"/>
    <x v="2"/>
    <x v="11"/>
    <n v="20"/>
    <n v="25"/>
    <x v="84"/>
    <n v="1.6"/>
    <n v="5.5"/>
    <n v="3.55"/>
    <n v="6.6"/>
    <n v="7.6"/>
    <n v="7.1"/>
    <n v="1500"/>
    <n v="2014"/>
    <n v="1757"/>
    <n v="4"/>
    <n v="18"/>
    <n v="11"/>
    <n v="7"/>
    <n v="16"/>
    <n v="11.5"/>
    <n v="700"/>
    <n v="79000"/>
    <n v="39850"/>
    <n v="5400"/>
    <n v="920000"/>
    <n v="462700"/>
    <n v="10"/>
    <n v="10"/>
    <n v="10"/>
    <n v="0"/>
    <n v="1.125"/>
    <x v="495"/>
    <x v="2"/>
  </r>
  <r>
    <n v="1383"/>
    <x v="190"/>
    <x v="0"/>
    <x v="12"/>
    <n v="28"/>
    <n v="37"/>
    <x v="180"/>
    <n v="0.1"/>
    <n v="7.2"/>
    <n v="3.65"/>
    <n v="6.4"/>
    <n v="7.9"/>
    <n v="7.15"/>
    <n v="255"/>
    <n v="662"/>
    <n v="458.5"/>
    <n v="1.6"/>
    <n v="7.2"/>
    <n v="4.4000000000000004"/>
    <n v="0"/>
    <n v="0.1"/>
    <n v="0.05"/>
    <n v="180"/>
    <n v="1500"/>
    <n v="840"/>
    <n v="430"/>
    <n v="2500"/>
    <n v="1465"/>
    <n v="10"/>
    <n v="10"/>
    <n v="0.05"/>
    <n v="0"/>
    <n v="0.875"/>
    <x v="931"/>
    <x v="2"/>
  </r>
  <r>
    <n v="1385"/>
    <x v="191"/>
    <x v="0"/>
    <x v="12"/>
    <n v="18"/>
    <n v="22"/>
    <x v="63"/>
    <n v="6.2"/>
    <n v="7.4"/>
    <n v="6.8000000000000007"/>
    <n v="6"/>
    <n v="7.2"/>
    <n v="6.6"/>
    <n v="114"/>
    <n v="132"/>
    <n v="123"/>
    <n v="1.2"/>
    <n v="2"/>
    <n v="1.6"/>
    <n v="0.44"/>
    <n v="0.7"/>
    <n v="0.56999999999999995"/>
    <n v="40"/>
    <n v="200"/>
    <n v="120"/>
    <n v="170"/>
    <n v="430"/>
    <n v="300"/>
    <n v="4"/>
    <n v="2"/>
    <n v="0.56999999999999995"/>
    <n v="0"/>
    <n v="0"/>
    <x v="932"/>
    <x v="2"/>
  </r>
  <r>
    <n v="1441"/>
    <x v="192"/>
    <x v="0"/>
    <x v="12"/>
    <n v="19"/>
    <n v="25"/>
    <x v="72"/>
    <n v="3.4"/>
    <n v="5.6"/>
    <n v="4.5"/>
    <n v="7.5"/>
    <n v="8.1"/>
    <n v="7.8"/>
    <n v="18120"/>
    <n v="19350"/>
    <n v="18735"/>
    <n v="1.4"/>
    <n v="4"/>
    <n v="2.7"/>
    <n v="0.98"/>
    <n v="2.9"/>
    <n v="1.94"/>
    <n v="260"/>
    <n v="680"/>
    <n v="470"/>
    <n v="480"/>
    <n v="920"/>
    <n v="700"/>
    <n v="6.75"/>
    <n v="7.833333333333333"/>
    <n v="1.94"/>
    <n v="0"/>
    <n v="0"/>
    <x v="933"/>
    <x v="2"/>
  </r>
  <r>
    <n v="1574"/>
    <x v="193"/>
    <x v="0"/>
    <x v="12"/>
    <n v="19"/>
    <n v="23"/>
    <x v="26"/>
    <n v="5.4"/>
    <n v="6.6"/>
    <n v="6"/>
    <n v="7.4"/>
    <n v="8"/>
    <n v="7.7"/>
    <n v="12260"/>
    <n v="13980"/>
    <n v="13120"/>
    <n v="1.4"/>
    <n v="2.2000000000000002"/>
    <n v="1.8"/>
    <n v="0.79"/>
    <n v="1.6"/>
    <n v="1.1950000000000001"/>
    <n v="100"/>
    <n v="200"/>
    <n v="150"/>
    <n v="220"/>
    <n v="410"/>
    <n v="315"/>
    <n v="4.5"/>
    <n v="2.5"/>
    <n v="1.1950000000000001"/>
    <n v="0"/>
    <n v="0"/>
    <x v="934"/>
    <x v="2"/>
  </r>
  <r>
    <n v="1575"/>
    <x v="592"/>
    <x v="0"/>
    <x v="12"/>
    <n v="25"/>
    <n v="32"/>
    <x v="10"/>
    <n v="2.5"/>
    <n v="8.4"/>
    <n v="5.45"/>
    <n v="6.8"/>
    <n v="8"/>
    <n v="7.4"/>
    <n v="1200"/>
    <n v="44000"/>
    <n v="22600"/>
    <n v="0.8"/>
    <n v="3.6"/>
    <n v="2.2000000000000002"/>
    <n v="0"/>
    <n v="2.31"/>
    <n v="1.155"/>
    <n v="430"/>
    <n v="140000"/>
    <n v="70215"/>
    <n v="840"/>
    <n v="310000"/>
    <n v="155420"/>
    <n v="5.5"/>
    <n v="10"/>
    <n v="1.155"/>
    <n v="0"/>
    <n v="0"/>
    <x v="935"/>
    <x v="2"/>
  </r>
  <r>
    <n v="1576"/>
    <x v="593"/>
    <x v="0"/>
    <x v="12"/>
    <n v="23"/>
    <n v="31"/>
    <x v="43"/>
    <n v="6.2"/>
    <n v="7.9"/>
    <n v="7.0500000000000007"/>
    <n v="6.8"/>
    <n v="7.9"/>
    <n v="7.35"/>
    <n v="41"/>
    <n v="60"/>
    <n v="50.5"/>
    <n v="0.1"/>
    <n v="0.9"/>
    <n v="0.5"/>
    <n v="0.02"/>
    <n v="7.0000000000000007E-2"/>
    <n v="4.5000000000000005E-2"/>
    <n v="2"/>
    <n v="790"/>
    <n v="396"/>
    <n v="2"/>
    <n v="1100"/>
    <n v="551"/>
    <n v="1.25"/>
    <n v="6.6000000000000005"/>
    <n v="4.5000000000000005E-2"/>
    <n v="0"/>
    <n v="0"/>
    <x v="936"/>
    <x v="2"/>
  </r>
  <r>
    <n v="1577"/>
    <x v="196"/>
    <x v="0"/>
    <x v="12"/>
    <n v="27"/>
    <n v="30"/>
    <x v="10"/>
    <n v="4.4000000000000004"/>
    <n v="7.2"/>
    <n v="5.8000000000000007"/>
    <n v="3.9"/>
    <n v="7.8"/>
    <n v="5.85"/>
    <n v="504"/>
    <n v="27500"/>
    <n v="14002"/>
    <n v="0.2"/>
    <n v="2"/>
    <n v="1.1000000000000001"/>
    <n v="0"/>
    <n v="1.38"/>
    <n v="0.69"/>
    <n v="220"/>
    <n v="2100"/>
    <n v="1160"/>
    <n v="480"/>
    <n v="3400"/>
    <n v="1940"/>
    <n v="2.75"/>
    <n v="10"/>
    <n v="0.69"/>
    <n v="10"/>
    <n v="0"/>
    <x v="937"/>
    <x v="2"/>
  </r>
  <r>
    <n v="1578"/>
    <x v="197"/>
    <x v="0"/>
    <x v="12"/>
    <n v="26"/>
    <n v="30"/>
    <x v="4"/>
    <n v="1.1000000000000001"/>
    <n v="6.9"/>
    <n v="4"/>
    <n v="7.5"/>
    <n v="8.1999999999999993"/>
    <n v="7.85"/>
    <n v="6458"/>
    <n v="65248"/>
    <n v="35853"/>
    <n v="0.5"/>
    <n v="5.2"/>
    <n v="2.85"/>
    <n v="0.03"/>
    <n v="0.98"/>
    <n v="0.505"/>
    <n v="2"/>
    <n v="1800"/>
    <n v="901"/>
    <n v="20"/>
    <n v="2700"/>
    <n v="1360"/>
    <n v="7.125"/>
    <n v="10"/>
    <n v="0.505"/>
    <n v="0"/>
    <n v="0"/>
    <x v="938"/>
    <x v="2"/>
  </r>
  <r>
    <n v="1579"/>
    <x v="198"/>
    <x v="0"/>
    <x v="12"/>
    <n v="26"/>
    <n v="32"/>
    <x v="3"/>
    <n v="2.9"/>
    <n v="7.7"/>
    <n v="5.3"/>
    <n v="6.8"/>
    <n v="7.6"/>
    <n v="7.1999999999999993"/>
    <n v="506"/>
    <n v="5248"/>
    <n v="2877"/>
    <n v="2.1"/>
    <n v="3.9"/>
    <n v="3"/>
    <n v="7.0000000000000007E-2"/>
    <n v="0.92"/>
    <n v="0.495"/>
    <n v="2"/>
    <n v="600"/>
    <n v="301"/>
    <n v="10"/>
    <n v="1100"/>
    <n v="555"/>
    <n v="7.5"/>
    <n v="5.0166666666666675"/>
    <n v="0.495"/>
    <n v="0"/>
    <n v="0"/>
    <x v="939"/>
    <x v="2"/>
  </r>
  <r>
    <n v="1580"/>
    <x v="199"/>
    <x v="0"/>
    <x v="12"/>
    <n v="24"/>
    <n v="34"/>
    <x v="3"/>
    <n v="5.0999999999999996"/>
    <n v="9"/>
    <n v="7.05"/>
    <n v="6.7"/>
    <n v="7.9"/>
    <n v="7.3000000000000007"/>
    <n v="19"/>
    <n v="43"/>
    <n v="31"/>
    <n v="0.3"/>
    <n v="2.6"/>
    <n v="1.45"/>
    <n v="0.1"/>
    <n v="0.13"/>
    <n v="0.115"/>
    <n v="2"/>
    <n v="40"/>
    <n v="21"/>
    <n v="18"/>
    <n v="102"/>
    <n v="60"/>
    <n v="3.625"/>
    <n v="0.35000000000000003"/>
    <n v="0.11499999999999999"/>
    <n v="0"/>
    <n v="0"/>
    <x v="940"/>
    <x v="2"/>
  </r>
  <r>
    <n v="2312"/>
    <x v="594"/>
    <x v="0"/>
    <x v="12"/>
    <n v="26"/>
    <n v="31"/>
    <x v="10"/>
    <n v="6.1"/>
    <n v="7.9"/>
    <n v="7"/>
    <n v="6.8"/>
    <n v="7.5"/>
    <n v="7.15"/>
    <n v="713"/>
    <n v="9120"/>
    <n v="4916.5"/>
    <n v="0.9"/>
    <n v="3.9"/>
    <n v="2.4"/>
    <n v="0.04"/>
    <n v="0.19"/>
    <n v="0.115"/>
    <n v="2"/>
    <n v="180"/>
    <n v="91"/>
    <n v="10"/>
    <n v="310"/>
    <n v="160"/>
    <n v="6"/>
    <n v="1.5166666666666666"/>
    <n v="0.11499999999999999"/>
    <n v="0"/>
    <n v="0"/>
    <x v="941"/>
    <x v="2"/>
  </r>
  <r>
    <n v="2318"/>
    <x v="201"/>
    <x v="0"/>
    <x v="12"/>
    <n v="23"/>
    <n v="32"/>
    <x v="0"/>
    <n v="6.3"/>
    <n v="8.1"/>
    <n v="7.1999999999999993"/>
    <n v="6.7"/>
    <n v="8"/>
    <n v="7.35"/>
    <n v="36"/>
    <n v="92"/>
    <n v="64"/>
    <n v="0.1"/>
    <n v="1.2"/>
    <n v="0.65"/>
    <n v="0"/>
    <n v="0.14000000000000001"/>
    <n v="7.0000000000000007E-2"/>
    <n v="5"/>
    <n v="160"/>
    <n v="82.5"/>
    <n v="40"/>
    <n v="500"/>
    <n v="270"/>
    <n v="1.625"/>
    <n v="1.375"/>
    <n v="7.0000000000000007E-2"/>
    <n v="0"/>
    <n v="0"/>
    <x v="942"/>
    <x v="2"/>
  </r>
  <r>
    <n v="2328"/>
    <x v="202"/>
    <x v="0"/>
    <x v="12"/>
    <n v="24"/>
    <n v="32"/>
    <x v="4"/>
    <n v="6.2"/>
    <n v="7.8"/>
    <n v="7"/>
    <n v="6.8"/>
    <n v="7.6"/>
    <n v="7.1999999999999993"/>
    <n v="82"/>
    <n v="130"/>
    <n v="106"/>
    <n v="0.6"/>
    <n v="2.8"/>
    <n v="1.7"/>
    <n v="0"/>
    <n v="2"/>
    <n v="1"/>
    <n v="2"/>
    <n v="490"/>
    <n v="246"/>
    <n v="2"/>
    <n v="700"/>
    <n v="351"/>
    <n v="4.25"/>
    <n v="4.0999999999999996"/>
    <n v="1"/>
    <n v="0"/>
    <n v="0"/>
    <x v="943"/>
    <x v="2"/>
  </r>
  <r>
    <n v="2329"/>
    <x v="203"/>
    <x v="0"/>
    <x v="12"/>
    <n v="25"/>
    <n v="29"/>
    <x v="43"/>
    <n v="6.6"/>
    <n v="9.3000000000000007"/>
    <n v="7.95"/>
    <n v="6.7"/>
    <n v="7.6"/>
    <n v="7.15"/>
    <n v="21"/>
    <n v="47"/>
    <n v="34"/>
    <n v="0.2"/>
    <n v="2.7"/>
    <n v="1.4500000000000002"/>
    <n v="0"/>
    <n v="1.32"/>
    <n v="0.66"/>
    <n v="58"/>
    <n v="2500"/>
    <n v="1279"/>
    <n v="110"/>
    <n v="4600"/>
    <n v="2355"/>
    <n v="3.6250000000000004"/>
    <n v="10"/>
    <n v="0.66"/>
    <n v="0"/>
    <n v="0"/>
    <x v="944"/>
    <x v="2"/>
  </r>
  <r>
    <n v="2330"/>
    <x v="204"/>
    <x v="0"/>
    <x v="12"/>
    <n v="25"/>
    <n v="30"/>
    <x v="0"/>
    <n v="6.4"/>
    <n v="9.1999999999999993"/>
    <n v="7.8"/>
    <n v="6.8"/>
    <n v="8"/>
    <n v="7.4"/>
    <n v="19"/>
    <n v="37"/>
    <n v="28"/>
    <n v="0.2"/>
    <n v="3"/>
    <n v="1.6"/>
    <n v="0"/>
    <n v="0.21"/>
    <n v="0.105"/>
    <n v="4"/>
    <n v="250"/>
    <n v="127"/>
    <n v="10"/>
    <n v="320"/>
    <n v="165"/>
    <n v="4"/>
    <n v="2.1166666666666667"/>
    <n v="0.10499999999999998"/>
    <n v="0"/>
    <n v="0"/>
    <x v="945"/>
    <x v="2"/>
  </r>
  <r>
    <n v="3470"/>
    <x v="205"/>
    <x v="0"/>
    <x v="12"/>
    <n v="28"/>
    <n v="35"/>
    <x v="44"/>
    <n v="0.1"/>
    <n v="6.2"/>
    <n v="3.15"/>
    <n v="5.8"/>
    <n v="7.5"/>
    <n v="6.65"/>
    <n v="120"/>
    <n v="225"/>
    <n v="172.5"/>
    <n v="0.4"/>
    <n v="6.4"/>
    <n v="3.4000000000000004"/>
    <n v="0"/>
    <n v="0.1"/>
    <n v="0.05"/>
    <n v="100"/>
    <n v="940"/>
    <n v="520"/>
    <n v="400"/>
    <n v="2000"/>
    <n v="1200"/>
    <n v="8.5"/>
    <n v="8.6666666666666679"/>
    <n v="0.05"/>
    <n v="0"/>
    <n v="2.125"/>
    <x v="946"/>
    <x v="2"/>
  </r>
  <r>
    <n v="2325"/>
    <x v="206"/>
    <x v="1"/>
    <x v="12"/>
    <n v="28"/>
    <n v="36"/>
    <x v="20"/>
    <n v="0.1"/>
    <n v="6.6"/>
    <n v="3.3499999999999996"/>
    <n v="6.1"/>
    <n v="8.1999999999999993"/>
    <n v="7.1499999999999995"/>
    <n v="180"/>
    <n v="385"/>
    <n v="282.5"/>
    <n v="1.4"/>
    <n v="75"/>
    <n v="38.200000000000003"/>
    <n v="0"/>
    <n v="0.2"/>
    <n v="0.1"/>
    <n v="100"/>
    <n v="700"/>
    <n v="400"/>
    <n v="200"/>
    <n v="2600"/>
    <n v="1400"/>
    <n v="10"/>
    <n v="6.6666666666666661"/>
    <n v="0.1"/>
    <n v="0"/>
    <n v="1.625"/>
    <x v="947"/>
    <x v="2"/>
  </r>
  <r>
    <n v="3462"/>
    <x v="207"/>
    <x v="1"/>
    <x v="12"/>
    <n v="27"/>
    <n v="33"/>
    <x v="22"/>
    <n v="6.6"/>
    <n v="9.8000000000000007"/>
    <n v="8.1999999999999993"/>
    <n v="7"/>
    <n v="8.1"/>
    <n v="7.55"/>
    <n v="50"/>
    <n v="100"/>
    <n v="75"/>
    <n v="0"/>
    <n v="1"/>
    <n v="0.5"/>
    <n v="0.01"/>
    <n v="0.5"/>
    <n v="0.255"/>
    <n v="10"/>
    <n v="600"/>
    <n v="305"/>
    <n v="49"/>
    <n v="700"/>
    <n v="374.5"/>
    <n v="1.25"/>
    <n v="5.083333333333333"/>
    <n v="0.255"/>
    <n v="0"/>
    <n v="0"/>
    <x v="948"/>
    <x v="2"/>
  </r>
  <r>
    <n v="1401"/>
    <x v="595"/>
    <x v="1"/>
    <x v="13"/>
    <n v="26.6"/>
    <n v="31"/>
    <x v="118"/>
    <n v="4.00096899224806"/>
    <n v="6.8669847328244202"/>
    <n v="5.4339768625362401"/>
    <n v="7.2"/>
    <n v="8"/>
    <n v="7.6"/>
    <n v="643"/>
    <n v="1163"/>
    <n v="903"/>
    <n v="4.8744747081712099"/>
    <n v="17.481276190476201"/>
    <n v="11.177875449323706"/>
    <n v="1.73954451345756"/>
    <n v="8.3995131845841797"/>
    <n v="5.0695288490208696"/>
    <n v="871.18936170212805"/>
    <n v="233806.89958159"/>
    <n v="117339.04447164606"/>
    <n v="5008.63768115942"/>
    <n v="2939574.0021231398"/>
    <n v="1472291.3199021495"/>
    <n v="10"/>
    <n v="10"/>
    <n v="5.0695288490208696"/>
    <n v="0"/>
    <n v="0"/>
    <x v="795"/>
    <x v="2"/>
  </r>
  <r>
    <n v="4557"/>
    <x v="596"/>
    <x v="1"/>
    <x v="13"/>
    <n v="26.6"/>
    <n v="30.3"/>
    <x v="181"/>
    <n v="4.00096899224806"/>
    <n v="6.8669847328244202"/>
    <n v="5.4339768625362401"/>
    <n v="7.0068311195445796"/>
    <n v="8.0734345351043704"/>
    <n v="7.5401328273244754"/>
    <n v="725"/>
    <n v="2360"/>
    <n v="1542.5"/>
    <n v="4.8744747081712099"/>
    <n v="17.481276190476201"/>
    <n v="11.177875449323706"/>
    <n v="1.73954451345756"/>
    <n v="8.3995131845841797"/>
    <n v="5.0695288490208696"/>
    <n v="871.18936170212805"/>
    <n v="233806.89958159"/>
    <n v="117339.04447164606"/>
    <n v="5008.63768115942"/>
    <n v="2939574.0021231398"/>
    <n v="1472291.3199021495"/>
    <n v="10"/>
    <n v="10"/>
    <n v="5.0695288490208696"/>
    <n v="0"/>
    <n v="0"/>
    <x v="795"/>
    <x v="2"/>
  </r>
  <r>
    <n v="4568"/>
    <x v="597"/>
    <x v="1"/>
    <x v="13"/>
    <n v="26.9"/>
    <n v="29.5"/>
    <x v="182"/>
    <n v="4.00096899224806"/>
    <n v="6.8669847328244202"/>
    <n v="5.4339768625362401"/>
    <n v="7.0068311195445796"/>
    <n v="8.0734345351043704"/>
    <n v="7.5401328273244754"/>
    <n v="1036"/>
    <n v="1788"/>
    <n v="1412"/>
    <n v="4.8744747081712099"/>
    <n v="17.481276190476201"/>
    <n v="11.177875449323706"/>
    <n v="1.73954451345756"/>
    <n v="8.3995131845841797"/>
    <n v="5.0695288490208696"/>
    <n v="871.18936170212805"/>
    <n v="233806.89958159"/>
    <n v="117339.04447164606"/>
    <n v="5008.63768115942"/>
    <n v="2939574.0021231398"/>
    <n v="1472291.3199021495"/>
    <n v="10"/>
    <n v="10"/>
    <n v="5.0695288490208696"/>
    <n v="0"/>
    <n v="0"/>
    <x v="795"/>
    <x v="2"/>
  </r>
  <r>
    <n v="1373"/>
    <x v="209"/>
    <x v="0"/>
    <x v="14"/>
    <n v="19"/>
    <n v="30"/>
    <x v="5"/>
    <n v="7.4"/>
    <n v="8.1999999999999993"/>
    <n v="7.8"/>
    <n v="7.6"/>
    <n v="8.3000000000000007"/>
    <n v="7.95"/>
    <n v="279"/>
    <n v="312"/>
    <n v="295.5"/>
    <n v="1.3"/>
    <n v="2.6"/>
    <n v="1.9500000000000002"/>
    <n v="3"/>
    <n v="5.59"/>
    <n v="4.2949999999999999"/>
    <n v="2"/>
    <n v="2"/>
    <n v="2"/>
    <n v="140"/>
    <n v="210"/>
    <n v="175"/>
    <n v="4.875"/>
    <n v="3.3333333333333333E-2"/>
    <n v="4.2949999999999999"/>
    <n v="0"/>
    <n v="0"/>
    <x v="949"/>
    <x v="2"/>
  </r>
  <r>
    <n v="1374"/>
    <x v="210"/>
    <x v="0"/>
    <x v="14"/>
    <n v="19"/>
    <n v="29"/>
    <x v="21"/>
    <n v="6.4"/>
    <n v="7.9"/>
    <n v="7.15"/>
    <n v="7.7"/>
    <n v="8.3000000000000007"/>
    <n v="8"/>
    <n v="340"/>
    <n v="396"/>
    <n v="368"/>
    <n v="5.2"/>
    <n v="8"/>
    <n v="6.6"/>
    <n v="5.35"/>
    <n v="16.63"/>
    <n v="10.989999999999998"/>
    <n v="70"/>
    <n v="240"/>
    <n v="155"/>
    <n v="920"/>
    <n v="1600"/>
    <n v="1260"/>
    <n v="10"/>
    <n v="2.5833333333333335"/>
    <n v="10"/>
    <n v="0"/>
    <n v="0"/>
    <x v="744"/>
    <x v="2"/>
  </r>
  <r>
    <n v="1466"/>
    <x v="598"/>
    <x v="0"/>
    <x v="14"/>
    <n v="25"/>
    <n v="29"/>
    <x v="43"/>
    <n v="8.1"/>
    <n v="8.4"/>
    <n v="8.25"/>
    <n v="7.4"/>
    <n v="8.1"/>
    <n v="7.75"/>
    <n v="248"/>
    <n v="384"/>
    <n v="316"/>
    <n v="1.3"/>
    <n v="1.4"/>
    <n v="1.35"/>
    <n v="0"/>
    <n v="2.29"/>
    <n v="1.145"/>
    <n v="2"/>
    <n v="2"/>
    <n v="2"/>
    <n v="150"/>
    <n v="1600"/>
    <n v="875"/>
    <n v="3.375"/>
    <n v="3.3333333333333333E-2"/>
    <n v="1.145"/>
    <n v="0"/>
    <n v="0"/>
    <x v="950"/>
    <x v="2"/>
  </r>
  <r>
    <n v="2128"/>
    <x v="212"/>
    <x v="0"/>
    <x v="14"/>
    <n v="16.5"/>
    <n v="30.6"/>
    <x v="183"/>
    <n v="7.4"/>
    <n v="8.3000000000000007"/>
    <n v="7.8500000000000005"/>
    <n v="7.1"/>
    <n v="8.3000000000000007"/>
    <n v="7.7"/>
    <n v="217"/>
    <n v="435"/>
    <n v="326"/>
    <n v="1.1000000000000001"/>
    <n v="1.8"/>
    <n v="1.4500000000000002"/>
    <n v="0.2"/>
    <n v="1.34"/>
    <n v="0.77"/>
    <n v="2"/>
    <n v="12"/>
    <n v="7"/>
    <n v="0"/>
    <n v="40"/>
    <n v="20"/>
    <n v="3.6250000000000004"/>
    <n v="0.11666666666666667"/>
    <n v="0.77"/>
    <n v="0"/>
    <n v="0"/>
    <x v="951"/>
    <x v="2"/>
  </r>
  <r>
    <n v="2130"/>
    <x v="214"/>
    <x v="0"/>
    <x v="14"/>
    <n v="12"/>
    <n v="36"/>
    <x v="21"/>
    <n v="5"/>
    <n v="7.8"/>
    <n v="6.4"/>
    <n v="7.1"/>
    <n v="8.6999999999999993"/>
    <n v="7.8999999999999995"/>
    <n v="320"/>
    <n v="1155"/>
    <n v="737.5"/>
    <n v="1.8"/>
    <n v="2.9"/>
    <n v="2.35"/>
    <n v="0.6"/>
    <n v="1.22"/>
    <n v="0.90999999999999992"/>
    <n v="2"/>
    <n v="6"/>
    <n v="4"/>
    <n v="48"/>
    <n v="110"/>
    <n v="79"/>
    <n v="5.875"/>
    <n v="6.6666666666666666E-2"/>
    <n v="0.90999999999999992"/>
    <n v="0"/>
    <n v="0"/>
    <x v="952"/>
    <x v="2"/>
  </r>
  <r>
    <n v="2131"/>
    <x v="215"/>
    <x v="0"/>
    <x v="14"/>
    <n v="17"/>
    <n v="28"/>
    <x v="84"/>
    <n v="5.9"/>
    <n v="8"/>
    <n v="6.95"/>
    <n v="7.4"/>
    <n v="8.6"/>
    <n v="8"/>
    <n v="291"/>
    <n v="1451"/>
    <n v="871"/>
    <n v="1"/>
    <n v="2.1"/>
    <n v="1.55"/>
    <n v="0.62"/>
    <n v="1.95"/>
    <n v="1.2849999999999999"/>
    <n v="2"/>
    <n v="2"/>
    <n v="2"/>
    <n v="43"/>
    <n v="96"/>
    <n v="69.5"/>
    <n v="3.875"/>
    <n v="3.3333333333333333E-2"/>
    <n v="1.2850000000000001"/>
    <n v="0"/>
    <n v="0"/>
    <x v="953"/>
    <x v="2"/>
  </r>
  <r>
    <n v="2132"/>
    <x v="216"/>
    <x v="0"/>
    <x v="14"/>
    <n v="17"/>
    <n v="28"/>
    <x v="84"/>
    <n v="6.3"/>
    <n v="8"/>
    <n v="7.15"/>
    <n v="7.9"/>
    <n v="8.6999999999999993"/>
    <n v="8.3000000000000007"/>
    <n v="267"/>
    <n v="551"/>
    <n v="409"/>
    <n v="1.3"/>
    <n v="2.4"/>
    <n v="1.85"/>
    <n v="0"/>
    <n v="4.3899999999999997"/>
    <n v="2.1949999999999998"/>
    <n v="2"/>
    <n v="2"/>
    <n v="2"/>
    <n v="58"/>
    <n v="170"/>
    <n v="114"/>
    <n v="4.625"/>
    <n v="3.3333333333333333E-2"/>
    <n v="2.1949999999999998"/>
    <n v="0"/>
    <n v="0"/>
    <x v="954"/>
    <x v="2"/>
  </r>
  <r>
    <n v="2133"/>
    <x v="217"/>
    <x v="0"/>
    <x v="14"/>
    <n v="17"/>
    <n v="28"/>
    <x v="84"/>
    <n v="5"/>
    <n v="8.4"/>
    <n v="6.7"/>
    <n v="7.6"/>
    <n v="8.6"/>
    <n v="8.1"/>
    <n v="341"/>
    <n v="884"/>
    <n v="612.5"/>
    <n v="1.1000000000000001"/>
    <n v="2.6"/>
    <n v="1.85"/>
    <n v="0.26"/>
    <n v="1.9"/>
    <n v="1.08"/>
    <n v="2"/>
    <n v="2"/>
    <n v="2"/>
    <n v="39"/>
    <n v="120"/>
    <n v="79.5"/>
    <n v="4.625"/>
    <n v="3.3333333333333333E-2"/>
    <n v="1.08"/>
    <n v="0"/>
    <n v="0"/>
    <x v="955"/>
    <x v="2"/>
  </r>
  <r>
    <n v="2134"/>
    <x v="218"/>
    <x v="0"/>
    <x v="14"/>
    <n v="18"/>
    <n v="28"/>
    <x v="13"/>
    <n v="6.2"/>
    <n v="7.8"/>
    <n v="7"/>
    <n v="7.1"/>
    <n v="8.8000000000000007"/>
    <n v="7.95"/>
    <n v="220"/>
    <n v="450"/>
    <n v="335"/>
    <n v="1"/>
    <n v="1.4"/>
    <n v="1.2"/>
    <n v="0.01"/>
    <n v="1.1599999999999999"/>
    <n v="0.58499999999999996"/>
    <n v="2"/>
    <n v="2"/>
    <n v="2"/>
    <n v="7"/>
    <n v="70"/>
    <n v="38.5"/>
    <n v="3"/>
    <n v="3.3333333333333333E-2"/>
    <n v="0.58499999999999996"/>
    <n v="0"/>
    <n v="0"/>
    <x v="956"/>
    <x v="2"/>
  </r>
  <r>
    <n v="2135"/>
    <x v="599"/>
    <x v="0"/>
    <x v="14"/>
    <n v="20.5"/>
    <n v="32"/>
    <x v="127"/>
    <n v="6.2"/>
    <n v="7.4"/>
    <n v="6.8000000000000007"/>
    <n v="7.1"/>
    <n v="7.8"/>
    <n v="7.4499999999999993"/>
    <n v="270"/>
    <n v="399"/>
    <n v="334.5"/>
    <n v="0.9"/>
    <n v="1.5"/>
    <n v="1.2"/>
    <n v="0.12"/>
    <n v="0.41"/>
    <n v="0.26500000000000001"/>
    <n v="2"/>
    <n v="2"/>
    <n v="2"/>
    <n v="0"/>
    <n v="47"/>
    <n v="23.5"/>
    <n v="3"/>
    <n v="3.3333333333333333E-2"/>
    <n v="0.26500000000000001"/>
    <n v="0"/>
    <n v="0"/>
    <x v="957"/>
    <x v="2"/>
  </r>
  <r>
    <n v="2136"/>
    <x v="220"/>
    <x v="0"/>
    <x v="14"/>
    <n v="18"/>
    <n v="28"/>
    <x v="13"/>
    <n v="6.3"/>
    <n v="8.1999999999999993"/>
    <n v="7.25"/>
    <n v="7.8"/>
    <n v="8.4"/>
    <n v="8.1"/>
    <n v="278"/>
    <n v="548"/>
    <n v="413"/>
    <n v="1.7"/>
    <n v="14"/>
    <n v="7.85"/>
    <n v="1.57"/>
    <n v="35.96"/>
    <n v="18.765000000000001"/>
    <n v="2"/>
    <n v="240"/>
    <n v="121"/>
    <n v="70"/>
    <n v="2600"/>
    <n v="1335"/>
    <n v="10"/>
    <n v="2.0166666666666666"/>
    <n v="10"/>
    <n v="0"/>
    <n v="0"/>
    <x v="958"/>
    <x v="2"/>
  </r>
  <r>
    <n v="2137"/>
    <x v="221"/>
    <x v="0"/>
    <x v="14"/>
    <n v="19"/>
    <n v="31"/>
    <x v="7"/>
    <n v="7.1"/>
    <n v="8.4"/>
    <n v="7.75"/>
    <n v="7.7"/>
    <n v="8.6"/>
    <n v="8.15"/>
    <n v="264"/>
    <n v="294"/>
    <n v="279"/>
    <n v="2.1"/>
    <n v="2.9"/>
    <n v="2.5"/>
    <n v="4.37"/>
    <n v="5.84"/>
    <n v="5.1050000000000004"/>
    <n v="2"/>
    <n v="2"/>
    <n v="2"/>
    <n v="70"/>
    <n v="280"/>
    <n v="175"/>
    <n v="6.25"/>
    <n v="3.3333333333333333E-2"/>
    <n v="5.1050000000000004"/>
    <n v="0"/>
    <n v="0"/>
    <x v="959"/>
    <x v="2"/>
  </r>
  <r>
    <n v="2138"/>
    <x v="222"/>
    <x v="0"/>
    <x v="14"/>
    <n v="17"/>
    <n v="33"/>
    <x v="7"/>
    <n v="7.4"/>
    <n v="8.4"/>
    <n v="7.9"/>
    <n v="7.6"/>
    <n v="8.5"/>
    <n v="8.0500000000000007"/>
    <n v="268"/>
    <n v="293"/>
    <n v="280.5"/>
    <n v="2"/>
    <n v="2.7"/>
    <n v="2.35"/>
    <n v="3.58"/>
    <n v="4.58"/>
    <n v="4.08"/>
    <n v="2"/>
    <n v="2"/>
    <n v="2"/>
    <n v="120"/>
    <n v="220"/>
    <n v="170"/>
    <n v="5.875"/>
    <n v="3.3333333333333333E-2"/>
    <n v="4.08"/>
    <n v="0"/>
    <n v="0"/>
    <x v="960"/>
    <x v="2"/>
  </r>
  <r>
    <n v="2139"/>
    <x v="223"/>
    <x v="0"/>
    <x v="14"/>
    <n v="18"/>
    <n v="33"/>
    <x v="8"/>
    <n v="7.6"/>
    <n v="8.1999999999999993"/>
    <n v="7.8999999999999995"/>
    <n v="7.8"/>
    <n v="8.3000000000000007"/>
    <n v="8.0500000000000007"/>
    <n v="244"/>
    <n v="298"/>
    <n v="271"/>
    <n v="1.3"/>
    <n v="2.9"/>
    <n v="2.1"/>
    <n v="3.65"/>
    <n v="7.7"/>
    <n v="5.6749999999999998"/>
    <n v="2"/>
    <n v="2"/>
    <n v="2"/>
    <n v="140"/>
    <n v="240"/>
    <n v="190"/>
    <n v="5.25"/>
    <n v="3.3333333333333333E-2"/>
    <n v="5.6749999999999998"/>
    <n v="0"/>
    <n v="0"/>
    <x v="903"/>
    <x v="2"/>
  </r>
  <r>
    <n v="2140"/>
    <x v="224"/>
    <x v="0"/>
    <x v="14"/>
    <n v="17"/>
    <n v="29"/>
    <x v="13"/>
    <n v="6.4"/>
    <n v="8.9"/>
    <n v="7.65"/>
    <n v="7.5"/>
    <n v="8.3000000000000007"/>
    <n v="7.9"/>
    <n v="250"/>
    <n v="283"/>
    <n v="266.5"/>
    <n v="1.6"/>
    <n v="3"/>
    <n v="2.2999999999999998"/>
    <n v="1.5"/>
    <n v="2.75"/>
    <n v="2.125"/>
    <n v="2"/>
    <n v="2"/>
    <n v="2"/>
    <n v="22"/>
    <n v="94"/>
    <n v="58"/>
    <n v="5.75"/>
    <n v="3.3333333333333333E-2"/>
    <n v="2.125"/>
    <n v="0"/>
    <n v="0"/>
    <x v="961"/>
    <x v="2"/>
  </r>
  <r>
    <n v="2141"/>
    <x v="426"/>
    <x v="0"/>
    <x v="14"/>
    <n v="18"/>
    <n v="29"/>
    <x v="2"/>
    <n v="7.8"/>
    <n v="8.6999999999999993"/>
    <n v="8.25"/>
    <n v="7.3"/>
    <n v="8.5"/>
    <n v="7.9"/>
    <n v="178"/>
    <n v="2328"/>
    <n v="1253"/>
    <n v="1.3"/>
    <n v="2.8"/>
    <n v="2.0499999999999998"/>
    <n v="0.16"/>
    <n v="3.56"/>
    <n v="1.86"/>
    <n v="2"/>
    <n v="2"/>
    <n v="2"/>
    <n v="70"/>
    <n v="210"/>
    <n v="140"/>
    <n v="5.125"/>
    <n v="3.3333333333333333E-2"/>
    <n v="1.8599999999999999"/>
    <n v="0"/>
    <n v="0"/>
    <x v="962"/>
    <x v="2"/>
  </r>
  <r>
    <n v="2142"/>
    <x v="226"/>
    <x v="0"/>
    <x v="14"/>
    <n v="13"/>
    <n v="27"/>
    <x v="63"/>
    <n v="4.5"/>
    <n v="8"/>
    <n v="6.25"/>
    <n v="7.3"/>
    <n v="9.6"/>
    <n v="8.4499999999999993"/>
    <n v="149"/>
    <n v="666"/>
    <n v="407.5"/>
    <n v="1.2"/>
    <n v="2.2999999999999998"/>
    <n v="1.75"/>
    <n v="0"/>
    <n v="0.86"/>
    <n v="0.43"/>
    <n v="2"/>
    <n v="2"/>
    <n v="2"/>
    <n v="0"/>
    <n v="48"/>
    <n v="24"/>
    <n v="4.375"/>
    <n v="3.3333333333333333E-2"/>
    <n v="0.42999999999999994"/>
    <n v="0"/>
    <n v="0"/>
    <x v="963"/>
    <x v="2"/>
  </r>
  <r>
    <n v="3296"/>
    <x v="227"/>
    <x v="0"/>
    <x v="14"/>
    <n v="17"/>
    <n v="29"/>
    <x v="13"/>
    <n v="6.4"/>
    <n v="8.6"/>
    <n v="7.5"/>
    <n v="7.4"/>
    <n v="8.6"/>
    <n v="8"/>
    <n v="271"/>
    <n v="690"/>
    <n v="480.5"/>
    <n v="0.9"/>
    <n v="1.9"/>
    <n v="1.4"/>
    <n v="0.47"/>
    <n v="3.23"/>
    <n v="1.85"/>
    <n v="2"/>
    <n v="2"/>
    <n v="2"/>
    <n v="39"/>
    <n v="63"/>
    <n v="51"/>
    <n v="3.5"/>
    <n v="3.3333333333333333E-2"/>
    <n v="1.85"/>
    <n v="0"/>
    <n v="0"/>
    <x v="964"/>
    <x v="2"/>
  </r>
  <r>
    <n v="3845"/>
    <x v="600"/>
    <x v="0"/>
    <x v="14"/>
    <n v="20.324904942965802"/>
    <n v="29.264638783270001"/>
    <x v="150"/>
    <n v="4.5"/>
    <n v="7.3"/>
    <n v="5.9"/>
    <n v="7.3"/>
    <n v="7.9"/>
    <n v="7.6"/>
    <n v="640"/>
    <n v="830"/>
    <n v="735"/>
    <n v="1.8"/>
    <n v="2.8"/>
    <n v="2.2999999999999998"/>
    <n v="2.2000000000000002"/>
    <n v="2.8"/>
    <n v="2.5"/>
    <n v="3"/>
    <n v="3"/>
    <n v="3"/>
    <n v="11"/>
    <n v="28"/>
    <n v="19.5"/>
    <n v="5.75"/>
    <n v="0.05"/>
    <n v="2.5"/>
    <n v="0"/>
    <n v="0"/>
    <x v="965"/>
    <x v="2"/>
  </r>
  <r>
    <n v="4614"/>
    <x v="601"/>
    <x v="0"/>
    <x v="14"/>
    <n v="18.100000000000001"/>
    <n v="28.9"/>
    <x v="2"/>
    <n v="6.6"/>
    <n v="7.6"/>
    <n v="7.1"/>
    <n v="7.1"/>
    <n v="8.1999999999999993"/>
    <n v="7.6499999999999995"/>
    <n v="319"/>
    <n v="596"/>
    <n v="457.5"/>
    <n v="2"/>
    <n v="4.4000000000000004"/>
    <n v="3.2"/>
    <n v="0.22"/>
    <n v="1.81"/>
    <n v="1.0150000000000001"/>
    <n v="2"/>
    <n v="39"/>
    <n v="20.5"/>
    <n v="0"/>
    <n v="540"/>
    <n v="270"/>
    <n v="8"/>
    <n v="0.34166666666666667"/>
    <n v="1.0150000000000001"/>
    <n v="0"/>
    <n v="0"/>
    <x v="966"/>
    <x v="2"/>
  </r>
  <r>
    <n v="4615"/>
    <x v="602"/>
    <x v="0"/>
    <x v="14"/>
    <n v="18"/>
    <n v="32.1"/>
    <x v="134"/>
    <n v="6.4"/>
    <n v="7.5"/>
    <n v="6.95"/>
    <n v="7.3"/>
    <n v="8.3000000000000007"/>
    <n v="7.8000000000000007"/>
    <n v="350"/>
    <n v="642"/>
    <n v="496"/>
    <n v="2"/>
    <n v="5.2"/>
    <n v="3.6"/>
    <n v="0.28999999999999998"/>
    <n v="2.61"/>
    <n v="1.45"/>
    <n v="2"/>
    <n v="48"/>
    <n v="25"/>
    <n v="0"/>
    <n v="540"/>
    <n v="270"/>
    <n v="9"/>
    <n v="0.41666666666666663"/>
    <n v="1.45"/>
    <n v="0"/>
    <n v="0"/>
    <x v="967"/>
    <x v="2"/>
  </r>
  <r>
    <n v="4622"/>
    <x v="603"/>
    <x v="0"/>
    <x v="14"/>
    <n v="18"/>
    <n v="32"/>
    <x v="7"/>
    <n v="6.8"/>
    <n v="7.2"/>
    <n v="7"/>
    <n v="7.3"/>
    <n v="8.4"/>
    <n v="7.85"/>
    <n v="224"/>
    <n v="362"/>
    <n v="293"/>
    <n v="0.9"/>
    <n v="1.2"/>
    <n v="1.05"/>
    <n v="0"/>
    <n v="0.46"/>
    <n v="0.23"/>
    <n v="2"/>
    <n v="2"/>
    <n v="2"/>
    <n v="2"/>
    <n v="24"/>
    <n v="13"/>
    <n v="2.625"/>
    <n v="3.3333333333333333E-2"/>
    <n v="0.22999999999999998"/>
    <n v="0"/>
    <n v="0"/>
    <x v="968"/>
    <x v="2"/>
  </r>
  <r>
    <n v="3297"/>
    <x v="228"/>
    <x v="1"/>
    <x v="14"/>
    <n v="22"/>
    <n v="26"/>
    <x v="21"/>
    <n v="6.8"/>
    <n v="7.1"/>
    <n v="6.9499999999999993"/>
    <n v="7.5"/>
    <n v="8.1"/>
    <n v="7.8"/>
    <n v="318"/>
    <n v="746"/>
    <n v="532"/>
    <n v="0.2"/>
    <n v="2"/>
    <n v="1.1000000000000001"/>
    <n v="0"/>
    <n v="1.1599999999999999"/>
    <n v="0.57999999999999996"/>
    <n v="2"/>
    <n v="36"/>
    <n v="19"/>
    <n v="46"/>
    <n v="70"/>
    <n v="58"/>
    <n v="2.75"/>
    <n v="0.31666666666666671"/>
    <n v="0.57999999999999996"/>
    <n v="0"/>
    <n v="0"/>
    <x v="969"/>
    <x v="2"/>
  </r>
  <r>
    <n v="3298"/>
    <x v="229"/>
    <x v="1"/>
    <x v="14"/>
    <n v="22"/>
    <n v="22"/>
    <x v="72"/>
    <n v="6.8"/>
    <n v="7.7"/>
    <n v="7.25"/>
    <n v="7.2"/>
    <n v="7.9"/>
    <n v="7.5500000000000007"/>
    <n v="210"/>
    <n v="296"/>
    <n v="253"/>
    <n v="1.8"/>
    <n v="2.2000000000000002"/>
    <n v="2"/>
    <n v="0"/>
    <n v="0.77"/>
    <n v="0.38500000000000001"/>
    <n v="2"/>
    <n v="6"/>
    <n v="4"/>
    <n v="25"/>
    <n v="63"/>
    <n v="44"/>
    <n v="5"/>
    <n v="6.6666666666666666E-2"/>
    <n v="0.38500000000000001"/>
    <n v="0"/>
    <n v="0"/>
    <x v="55"/>
    <x v="2"/>
  </r>
  <r>
    <n v="3299"/>
    <x v="230"/>
    <x v="1"/>
    <x v="14"/>
    <n v="17"/>
    <n v="30.1"/>
    <x v="183"/>
    <n v="6.4"/>
    <n v="7.1"/>
    <n v="6.75"/>
    <n v="7.1"/>
    <n v="8.4"/>
    <n v="7.75"/>
    <n v="340"/>
    <n v="853"/>
    <n v="596.5"/>
    <n v="3.2"/>
    <n v="5.4"/>
    <n v="4.3000000000000007"/>
    <n v="0.2"/>
    <n v="2"/>
    <n v="1.1000000000000001"/>
    <n v="2"/>
    <n v="240"/>
    <n v="121"/>
    <n v="0"/>
    <n v="1100"/>
    <n v="550"/>
    <n v="10"/>
    <n v="2.0166666666666666"/>
    <n v="1.1000000000000001"/>
    <n v="0"/>
    <n v="0"/>
    <x v="970"/>
    <x v="2"/>
  </r>
  <r>
    <n v="3300"/>
    <x v="231"/>
    <x v="1"/>
    <x v="14"/>
    <n v="18"/>
    <n v="32.5"/>
    <x v="64"/>
    <n v="4.8"/>
    <n v="7.9"/>
    <n v="6.35"/>
    <n v="6.8"/>
    <n v="8.6"/>
    <n v="7.6999999999999993"/>
    <n v="352"/>
    <n v="4620"/>
    <n v="2486"/>
    <n v="2.1"/>
    <n v="13"/>
    <n v="7.55"/>
    <n v="0.28000000000000003"/>
    <n v="3.64"/>
    <n v="1.96"/>
    <n v="2"/>
    <n v="350"/>
    <n v="176"/>
    <n v="0"/>
    <n v="1600"/>
    <n v="800"/>
    <n v="10"/>
    <n v="2.9333333333333336"/>
    <n v="1.96"/>
    <n v="0"/>
    <n v="0"/>
    <x v="971"/>
    <x v="2"/>
  </r>
  <r>
    <n v="3301"/>
    <x v="232"/>
    <x v="1"/>
    <x v="14"/>
    <n v="13.9"/>
    <n v="35.9"/>
    <x v="184"/>
    <n v="6.1"/>
    <n v="8"/>
    <n v="7.05"/>
    <n v="7.3"/>
    <n v="7.8"/>
    <n v="7.55"/>
    <n v="320"/>
    <n v="4870"/>
    <n v="2595"/>
    <n v="2.2000000000000002"/>
    <n v="4"/>
    <n v="3.1"/>
    <n v="0.25"/>
    <n v="2"/>
    <n v="1.125"/>
    <n v="2"/>
    <n v="120"/>
    <n v="61"/>
    <n v="0"/>
    <n v="540"/>
    <n v="270"/>
    <n v="7.75"/>
    <n v="1.0166666666666666"/>
    <n v="1.125"/>
    <n v="0"/>
    <n v="0"/>
    <x v="972"/>
    <x v="2"/>
  </r>
  <r>
    <n v="3302"/>
    <x v="233"/>
    <x v="1"/>
    <x v="14"/>
    <n v="19"/>
    <n v="26"/>
    <x v="84"/>
    <n v="6"/>
    <n v="6.9"/>
    <n v="6.45"/>
    <n v="7.1"/>
    <n v="8.4"/>
    <n v="7.75"/>
    <n v="278"/>
    <n v="974"/>
    <n v="626"/>
    <n v="1.4"/>
    <n v="3.8"/>
    <n v="2.5999999999999996"/>
    <n v="0"/>
    <n v="4.29"/>
    <n v="2.145"/>
    <n v="2"/>
    <n v="2"/>
    <n v="2"/>
    <n v="84"/>
    <n v="170"/>
    <n v="127"/>
    <n v="6.4999999999999991"/>
    <n v="3.3333333333333333E-2"/>
    <n v="2.145"/>
    <n v="0"/>
    <n v="0"/>
    <x v="973"/>
    <x v="2"/>
  </r>
  <r>
    <n v="3303"/>
    <x v="234"/>
    <x v="1"/>
    <x v="14"/>
    <n v="21"/>
    <n v="35"/>
    <x v="4"/>
    <n v="6"/>
    <n v="7.2"/>
    <n v="6.6"/>
    <n v="7.3"/>
    <n v="8.1999999999999993"/>
    <n v="7.75"/>
    <n v="249"/>
    <n v="382"/>
    <n v="315.5"/>
    <n v="1"/>
    <n v="1.5"/>
    <n v="1.25"/>
    <n v="0.21"/>
    <n v="0.49"/>
    <n v="0.35"/>
    <n v="2"/>
    <n v="4"/>
    <n v="3"/>
    <n v="20"/>
    <n v="39"/>
    <n v="29.5"/>
    <n v="3.125"/>
    <n v="0.05"/>
    <n v="0.35"/>
    <n v="0"/>
    <n v="0"/>
    <x v="974"/>
    <x v="2"/>
  </r>
  <r>
    <n v="3304"/>
    <x v="235"/>
    <x v="1"/>
    <x v="14"/>
    <n v="20"/>
    <n v="40"/>
    <x v="22"/>
    <n v="6.2"/>
    <n v="7.6"/>
    <n v="6.9"/>
    <n v="7.2"/>
    <n v="7.6"/>
    <n v="7.4"/>
    <n v="130"/>
    <n v="580"/>
    <n v="355"/>
    <n v="1.6"/>
    <n v="2"/>
    <n v="1.8"/>
    <n v="0"/>
    <n v="0.8"/>
    <n v="0.4"/>
    <n v="2"/>
    <n v="2"/>
    <n v="2"/>
    <n v="11"/>
    <n v="21"/>
    <n v="16"/>
    <n v="4.5"/>
    <n v="3.3333333333333333E-2"/>
    <n v="0.4"/>
    <n v="0"/>
    <n v="0"/>
    <x v="975"/>
    <x v="2"/>
  </r>
  <r>
    <n v="3830"/>
    <x v="236"/>
    <x v="1"/>
    <x v="14"/>
    <n v="15.8"/>
    <n v="27.9"/>
    <x v="185"/>
    <n v="6.2"/>
    <n v="8.1999999999999993"/>
    <n v="7.1999999999999993"/>
    <n v="7.3"/>
    <n v="8.3000000000000007"/>
    <n v="7.8000000000000007"/>
    <n v="239"/>
    <n v="796"/>
    <n v="517.5"/>
    <n v="2.2000000000000002"/>
    <n v="7.2"/>
    <n v="4.7"/>
    <n v="0"/>
    <n v="2"/>
    <n v="1"/>
    <n v="2"/>
    <n v="140"/>
    <n v="71"/>
    <n v="0"/>
    <n v="430"/>
    <n v="215"/>
    <n v="10"/>
    <n v="1.1833333333333333"/>
    <n v="1"/>
    <n v="0"/>
    <n v="0"/>
    <x v="976"/>
    <x v="2"/>
  </r>
  <r>
    <n v="3831"/>
    <x v="237"/>
    <x v="1"/>
    <x v="14"/>
    <n v="14"/>
    <n v="35.799999999999997"/>
    <x v="184"/>
    <n v="6.4"/>
    <n v="7.5"/>
    <n v="6.95"/>
    <n v="7.3"/>
    <n v="8.1"/>
    <n v="7.6999999999999993"/>
    <n v="290"/>
    <n v="512"/>
    <n v="401"/>
    <n v="2.2000000000000002"/>
    <n v="4.8"/>
    <n v="3.5"/>
    <n v="0.34"/>
    <n v="1.6"/>
    <n v="0.97000000000000008"/>
    <n v="2"/>
    <n v="84"/>
    <n v="43"/>
    <n v="0"/>
    <n v="430"/>
    <n v="215"/>
    <n v="8.75"/>
    <n v="0.71666666666666667"/>
    <n v="0.97"/>
    <n v="0"/>
    <n v="0"/>
    <x v="977"/>
    <x v="2"/>
  </r>
  <r>
    <n v="3849"/>
    <x v="238"/>
    <x v="1"/>
    <x v="14"/>
    <n v="18"/>
    <n v="29"/>
    <x v="2"/>
    <n v="4.5"/>
    <n v="7.6"/>
    <n v="6.05"/>
    <n v="7.1"/>
    <n v="8.6999999999999993"/>
    <n v="7.8999999999999995"/>
    <n v="301"/>
    <n v="529"/>
    <n v="415"/>
    <n v="0.8"/>
    <n v="1.8"/>
    <n v="1.3"/>
    <n v="0.03"/>
    <n v="1.1299999999999999"/>
    <n v="0.57999999999999996"/>
    <n v="2"/>
    <n v="2"/>
    <n v="2"/>
    <n v="32"/>
    <n v="60"/>
    <n v="46"/>
    <n v="3.25"/>
    <n v="3.3333333333333333E-2"/>
    <n v="0.57999999999999996"/>
    <n v="0"/>
    <n v="0"/>
    <x v="978"/>
    <x v="2"/>
  </r>
  <r>
    <n v="3850"/>
    <x v="604"/>
    <x v="1"/>
    <x v="14"/>
    <n v="18"/>
    <n v="28"/>
    <x v="13"/>
    <n v="6.6"/>
    <n v="7.9"/>
    <n v="7.25"/>
    <n v="7.5"/>
    <n v="8.9"/>
    <n v="8.1999999999999993"/>
    <n v="258"/>
    <n v="656"/>
    <n v="457"/>
    <n v="1"/>
    <n v="1.9"/>
    <n v="1.45"/>
    <n v="0.18"/>
    <n v="2.82"/>
    <n v="1.5"/>
    <n v="2"/>
    <n v="2"/>
    <n v="2"/>
    <n v="40"/>
    <n v="63"/>
    <n v="51.5"/>
    <n v="3.625"/>
    <n v="3.3333333333333333E-2"/>
    <n v="1.5"/>
    <n v="0"/>
    <n v="0"/>
    <x v="979"/>
    <x v="2"/>
  </r>
  <r>
    <n v="2129"/>
    <x v="605"/>
    <x v="2"/>
    <x v="14"/>
    <n v="16.100000000000001"/>
    <n v="29.9"/>
    <x v="13"/>
    <n v="7.2"/>
    <n v="8.1"/>
    <n v="7.65"/>
    <n v="7.2"/>
    <n v="8.3000000000000007"/>
    <n v="7.75"/>
    <n v="233"/>
    <n v="3370"/>
    <n v="1801.5"/>
    <n v="1.4"/>
    <n v="1.9"/>
    <n v="1.65"/>
    <n v="0.34"/>
    <n v="1.6"/>
    <n v="0.97000000000000008"/>
    <n v="2"/>
    <n v="10"/>
    <n v="6"/>
    <n v="0"/>
    <n v="41"/>
    <n v="20.5"/>
    <n v="4.125"/>
    <n v="0.1"/>
    <n v="0.97"/>
    <n v="0"/>
    <n v="0"/>
    <x v="980"/>
    <x v="2"/>
  </r>
  <r>
    <n v="1425"/>
    <x v="606"/>
    <x v="0"/>
    <x v="15"/>
    <n v="15"/>
    <n v="29"/>
    <x v="72"/>
    <n v="6.5"/>
    <n v="7.9"/>
    <n v="7.2"/>
    <n v="6.9"/>
    <n v="7.4"/>
    <n v="7.15"/>
    <n v="26"/>
    <n v="358"/>
    <n v="192"/>
    <n v="2.5"/>
    <n v="4.3"/>
    <n v="3.4"/>
    <n v="0.02"/>
    <n v="0.03"/>
    <n v="2.5000000000000001E-2"/>
    <n v="2"/>
    <n v="5"/>
    <n v="3.5"/>
    <n v="25"/>
    <n v="200"/>
    <n v="112.5"/>
    <n v="8.5"/>
    <n v="5.8333333333333334E-2"/>
    <n v="2.5000000000000001E-2"/>
    <n v="0"/>
    <n v="0"/>
    <x v="981"/>
    <x v="2"/>
  </r>
  <r>
    <n v="1426"/>
    <x v="607"/>
    <x v="0"/>
    <x v="15"/>
    <n v="15"/>
    <n v="29"/>
    <x v="72"/>
    <n v="7.1"/>
    <n v="8.1999999999999993"/>
    <n v="7.6499999999999995"/>
    <n v="6.9"/>
    <n v="7.8"/>
    <n v="7.35"/>
    <n v="130"/>
    <n v="2442"/>
    <n v="1286"/>
    <n v="2.2000000000000002"/>
    <n v="4.5"/>
    <n v="3.35"/>
    <n v="0.03"/>
    <n v="0.03"/>
    <n v="0.03"/>
    <n v="2"/>
    <n v="55"/>
    <n v="28.5"/>
    <n v="20"/>
    <n v="90"/>
    <n v="55"/>
    <n v="8.375"/>
    <n v="0.47499999999999998"/>
    <n v="0.03"/>
    <n v="0"/>
    <n v="0"/>
    <x v="982"/>
    <x v="2"/>
  </r>
  <r>
    <n v="1629"/>
    <x v="608"/>
    <x v="0"/>
    <x v="15"/>
    <n v="15"/>
    <n v="29"/>
    <x v="72"/>
    <n v="5.2"/>
    <n v="8.1"/>
    <n v="6.65"/>
    <n v="6.9"/>
    <n v="7.5"/>
    <n v="7.2"/>
    <n v="120"/>
    <n v="347"/>
    <n v="233.5"/>
    <n v="2.5"/>
    <n v="3.6"/>
    <n v="3.05"/>
    <n v="0.02"/>
    <n v="0.03"/>
    <n v="2.5000000000000001E-2"/>
    <n v="2"/>
    <n v="10"/>
    <n v="6"/>
    <n v="15"/>
    <n v="120"/>
    <n v="67.5"/>
    <n v="7.625"/>
    <n v="0.1"/>
    <n v="2.5000000000000001E-2"/>
    <n v="0"/>
    <n v="0"/>
    <x v="983"/>
    <x v="2"/>
  </r>
  <r>
    <n v="1630"/>
    <x v="609"/>
    <x v="0"/>
    <x v="15"/>
    <n v="16"/>
    <n v="28"/>
    <x v="72"/>
    <n v="5.8"/>
    <n v="7.7"/>
    <n v="6.75"/>
    <n v="7.2"/>
    <n v="7.5"/>
    <n v="7.35"/>
    <n v="150"/>
    <n v="411"/>
    <n v="280.5"/>
    <n v="2.2000000000000002"/>
    <n v="3.8"/>
    <n v="3"/>
    <n v="0.02"/>
    <n v="0.03"/>
    <n v="2.5000000000000001E-2"/>
    <n v="2"/>
    <n v="2"/>
    <n v="2"/>
    <n v="10"/>
    <n v="100"/>
    <n v="55"/>
    <n v="7.5"/>
    <n v="3.3333333333333333E-2"/>
    <n v="2.5000000000000001E-2"/>
    <n v="0"/>
    <n v="0"/>
    <x v="984"/>
    <x v="2"/>
  </r>
  <r>
    <n v="2837"/>
    <x v="610"/>
    <x v="0"/>
    <x v="15"/>
    <n v="16"/>
    <n v="28.2"/>
    <x v="77"/>
    <n v="4.4000000000000004"/>
    <n v="8.1999999999999993"/>
    <n v="6.3"/>
    <n v="7"/>
    <n v="7.5"/>
    <n v="7.25"/>
    <n v="105"/>
    <n v="3405"/>
    <n v="1755"/>
    <n v="2.1"/>
    <n v="4.7"/>
    <n v="3.4000000000000004"/>
    <n v="0.02"/>
    <n v="0.03"/>
    <n v="2.5000000000000001E-2"/>
    <n v="2"/>
    <n v="15"/>
    <n v="8.5"/>
    <n v="20"/>
    <n v="280"/>
    <n v="150"/>
    <n v="8.5"/>
    <n v="0.14166666666666666"/>
    <n v="2.5000000000000001E-2"/>
    <n v="0"/>
    <n v="0"/>
    <x v="985"/>
    <x v="2"/>
  </r>
  <r>
    <n v="2839"/>
    <x v="611"/>
    <x v="1"/>
    <x v="15"/>
    <n v="16"/>
    <n v="28"/>
    <x v="72"/>
    <n v="6.4"/>
    <n v="8.1"/>
    <n v="7.25"/>
    <n v="6.7"/>
    <n v="7.5"/>
    <n v="7.1"/>
    <n v="201"/>
    <n v="311"/>
    <n v="256"/>
    <n v="2.9"/>
    <n v="3.8"/>
    <n v="3.3499999999999996"/>
    <n v="0.03"/>
    <n v="0.03"/>
    <n v="0.03"/>
    <n v="2"/>
    <n v="45"/>
    <n v="23.5"/>
    <n v="20"/>
    <n v="142"/>
    <n v="81"/>
    <n v="8.375"/>
    <n v="0.39166666666666672"/>
    <n v="0.03"/>
    <n v="0"/>
    <n v="0"/>
    <x v="986"/>
    <x v="2"/>
  </r>
  <r>
    <n v="2840"/>
    <x v="612"/>
    <x v="1"/>
    <x v="15"/>
    <n v="16"/>
    <n v="29"/>
    <x v="84"/>
    <n v="6.1"/>
    <n v="7.9"/>
    <n v="7"/>
    <n v="7.1"/>
    <n v="7.6"/>
    <n v="7.35"/>
    <n v="167"/>
    <n v="297"/>
    <n v="232"/>
    <n v="2.5"/>
    <n v="26"/>
    <n v="14.25"/>
    <n v="0"/>
    <n v="0.03"/>
    <n v="1.4999999999999999E-2"/>
    <n v="2"/>
    <n v="15"/>
    <n v="8.5"/>
    <n v="40"/>
    <n v="185"/>
    <n v="112.5"/>
    <n v="10"/>
    <n v="0.14166666666666666"/>
    <n v="1.4999999999999999E-2"/>
    <n v="0"/>
    <n v="0"/>
    <x v="987"/>
    <x v="2"/>
  </r>
  <r>
    <n v="2841"/>
    <x v="613"/>
    <x v="1"/>
    <x v="15"/>
    <n v="16"/>
    <n v="29"/>
    <x v="84"/>
    <n v="5.0999999999999996"/>
    <n v="8.1"/>
    <n v="6.6"/>
    <n v="6.7"/>
    <n v="7.5"/>
    <n v="7.1"/>
    <n v="51"/>
    <n v="430"/>
    <n v="240.5"/>
    <n v="2.4"/>
    <n v="4.0999999999999996"/>
    <n v="3.25"/>
    <n v="0.02"/>
    <n v="0.03"/>
    <n v="2.5000000000000001E-2"/>
    <n v="2"/>
    <n v="25"/>
    <n v="13.5"/>
    <n v="45"/>
    <n v="130"/>
    <n v="87.5"/>
    <n v="8.125"/>
    <n v="0.22499999999999998"/>
    <n v="2.5000000000000001E-2"/>
    <n v="0"/>
    <n v="0"/>
    <x v="988"/>
    <x v="2"/>
  </r>
  <r>
    <n v="2842"/>
    <x v="614"/>
    <x v="1"/>
    <x v="15"/>
    <n v="16"/>
    <n v="28.8"/>
    <x v="73"/>
    <n v="6.8"/>
    <n v="8.1"/>
    <n v="7.4499999999999993"/>
    <n v="6.4"/>
    <n v="7.4"/>
    <n v="6.9"/>
    <n v="220"/>
    <n v="334"/>
    <n v="277"/>
    <n v="2.7"/>
    <n v="3.8"/>
    <n v="3.25"/>
    <n v="0.02"/>
    <n v="0.03"/>
    <n v="2.5000000000000001E-2"/>
    <n v="2"/>
    <n v="20"/>
    <n v="11"/>
    <n v="30"/>
    <n v="120"/>
    <n v="75"/>
    <n v="8.125"/>
    <n v="0.18333333333333335"/>
    <n v="2.5000000000000001E-2"/>
    <n v="0"/>
    <n v="0"/>
    <x v="989"/>
    <x v="2"/>
  </r>
  <r>
    <n v="2843"/>
    <x v="615"/>
    <x v="1"/>
    <x v="15"/>
    <n v="18"/>
    <n v="29"/>
    <x v="2"/>
    <n v="4.5"/>
    <n v="7.3"/>
    <n v="5.9"/>
    <n v="7.1"/>
    <n v="7.5"/>
    <n v="7.3"/>
    <n v="210"/>
    <n v="451"/>
    <n v="330.5"/>
    <n v="1.5"/>
    <n v="3.4"/>
    <n v="2.4500000000000002"/>
    <n v="0.03"/>
    <n v="0.03"/>
    <n v="0.03"/>
    <n v="2"/>
    <n v="15"/>
    <n v="8.5"/>
    <n v="30"/>
    <n v="70"/>
    <n v="50"/>
    <n v="6.125"/>
    <n v="0.14166666666666666"/>
    <n v="0.03"/>
    <n v="0"/>
    <n v="0"/>
    <x v="990"/>
    <x v="2"/>
  </r>
  <r>
    <n v="2844"/>
    <x v="616"/>
    <x v="1"/>
    <x v="15"/>
    <n v="19"/>
    <n v="29"/>
    <x v="21"/>
    <n v="6.8"/>
    <n v="7.8"/>
    <n v="7.3"/>
    <n v="7.1"/>
    <n v="7.6"/>
    <n v="7.35"/>
    <n v="142"/>
    <n v="3315"/>
    <n v="1728.5"/>
    <n v="2.7"/>
    <n v="3.8"/>
    <n v="3.25"/>
    <n v="0.02"/>
    <n v="0.03"/>
    <n v="2.5000000000000001E-2"/>
    <n v="2"/>
    <n v="10"/>
    <n v="6"/>
    <n v="20"/>
    <n v="170"/>
    <n v="95"/>
    <n v="8.125"/>
    <n v="0.1"/>
    <n v="2.5000000000000001E-2"/>
    <n v="0"/>
    <n v="0"/>
    <x v="991"/>
    <x v="2"/>
  </r>
  <r>
    <n v="2845"/>
    <x v="617"/>
    <x v="1"/>
    <x v="15"/>
    <n v="19"/>
    <n v="31"/>
    <x v="7"/>
    <n v="7.1"/>
    <n v="7.9"/>
    <n v="7.5"/>
    <n v="6.9"/>
    <n v="7.8"/>
    <n v="7.35"/>
    <n v="91"/>
    <n v="311"/>
    <n v="201"/>
    <n v="2.4"/>
    <n v="4.0999999999999996"/>
    <n v="3.25"/>
    <n v="0.02"/>
    <n v="0.03"/>
    <n v="2.5000000000000001E-2"/>
    <n v="2"/>
    <n v="20"/>
    <n v="11"/>
    <n v="45"/>
    <n v="150"/>
    <n v="97.5"/>
    <n v="8.125"/>
    <n v="0.18333333333333335"/>
    <n v="2.5000000000000001E-2"/>
    <n v="0"/>
    <n v="0"/>
    <x v="989"/>
    <x v="2"/>
  </r>
  <r>
    <n v="2846"/>
    <x v="618"/>
    <x v="1"/>
    <x v="15"/>
    <n v="19"/>
    <n v="30"/>
    <x v="5"/>
    <n v="6.9"/>
    <n v="8.1"/>
    <n v="7.5"/>
    <n v="7.1"/>
    <n v="7.6"/>
    <n v="7.35"/>
    <n v="75"/>
    <n v="2552"/>
    <n v="1313.5"/>
    <n v="2.6"/>
    <n v="3.9"/>
    <n v="3.25"/>
    <n v="0.02"/>
    <n v="0.03"/>
    <n v="2.5000000000000001E-2"/>
    <n v="2"/>
    <n v="20"/>
    <n v="11"/>
    <n v="35"/>
    <n v="55"/>
    <n v="45"/>
    <n v="8.125"/>
    <n v="0.18333333333333335"/>
    <n v="2.5000000000000001E-2"/>
    <n v="0"/>
    <n v="0"/>
    <x v="989"/>
    <x v="2"/>
  </r>
  <r>
    <n v="2847"/>
    <x v="619"/>
    <x v="1"/>
    <x v="15"/>
    <n v="18"/>
    <n v="29"/>
    <x v="2"/>
    <n v="6.4"/>
    <n v="8.1999999999999993"/>
    <n v="7.3"/>
    <n v="6.7"/>
    <n v="7.6"/>
    <n v="7.15"/>
    <n v="120"/>
    <n v="407"/>
    <n v="263.5"/>
    <n v="2.4"/>
    <n v="3.4"/>
    <n v="2.9"/>
    <n v="0.02"/>
    <n v="0.03"/>
    <n v="2.5000000000000001E-2"/>
    <n v="2"/>
    <n v="25"/>
    <n v="13.5"/>
    <n v="15"/>
    <n v="80"/>
    <n v="47.5"/>
    <n v="7.25"/>
    <n v="0.22499999999999998"/>
    <n v="2.5000000000000001E-2"/>
    <n v="0"/>
    <n v="0"/>
    <x v="992"/>
    <x v="2"/>
  </r>
  <r>
    <n v="2848"/>
    <x v="620"/>
    <x v="1"/>
    <x v="15"/>
    <n v="20"/>
    <n v="29"/>
    <x v="5"/>
    <n v="4.8"/>
    <n v="7.4"/>
    <n v="6.1"/>
    <n v="7.1"/>
    <n v="7.9"/>
    <n v="7.5"/>
    <n v="242"/>
    <n v="550"/>
    <n v="396"/>
    <n v="2.2000000000000002"/>
    <n v="3.3"/>
    <n v="2.75"/>
    <n v="0.03"/>
    <n v="0.03"/>
    <n v="0.03"/>
    <n v="2"/>
    <n v="25"/>
    <n v="13.5"/>
    <n v="60"/>
    <n v="140"/>
    <n v="100"/>
    <n v="6.875"/>
    <n v="0.22499999999999998"/>
    <n v="0.03"/>
    <n v="0"/>
    <n v="0"/>
    <x v="993"/>
    <x v="2"/>
  </r>
  <r>
    <n v="2849"/>
    <x v="621"/>
    <x v="1"/>
    <x v="15"/>
    <n v="18"/>
    <n v="29"/>
    <x v="2"/>
    <n v="5.4"/>
    <n v="7.2"/>
    <n v="6.3000000000000007"/>
    <n v="7"/>
    <n v="7.9"/>
    <n v="7.45"/>
    <n v="249"/>
    <n v="463"/>
    <n v="356"/>
    <n v="2.1"/>
    <n v="3.2"/>
    <n v="2.6500000000000004"/>
    <n v="0.02"/>
    <n v="0.03"/>
    <n v="2.5000000000000001E-2"/>
    <n v="2"/>
    <n v="5"/>
    <n v="3.5"/>
    <n v="95"/>
    <n v="200"/>
    <n v="147.5"/>
    <n v="6.6250000000000009"/>
    <n v="5.8333333333333334E-2"/>
    <n v="2.5000000000000001E-2"/>
    <n v="0"/>
    <n v="0"/>
    <x v="994"/>
    <x v="2"/>
  </r>
  <r>
    <n v="2850"/>
    <x v="622"/>
    <x v="1"/>
    <x v="15"/>
    <n v="19"/>
    <n v="31"/>
    <x v="7"/>
    <n v="5.9"/>
    <n v="7.1"/>
    <n v="6.5"/>
    <n v="6.8"/>
    <n v="7.6"/>
    <n v="7.1999999999999993"/>
    <n v="41"/>
    <n v="476"/>
    <n v="258.5"/>
    <n v="2.8"/>
    <n v="3.6"/>
    <n v="3.2"/>
    <n v="0.02"/>
    <n v="0.03"/>
    <n v="2.5000000000000001E-2"/>
    <n v="2"/>
    <n v="55"/>
    <n v="28.5"/>
    <n v="50"/>
    <n v="495"/>
    <n v="272.5"/>
    <n v="8"/>
    <n v="0.47499999999999998"/>
    <n v="2.5000000000000001E-2"/>
    <n v="0"/>
    <n v="0"/>
    <x v="981"/>
    <x v="2"/>
  </r>
  <r>
    <n v="2851"/>
    <x v="623"/>
    <x v="1"/>
    <x v="15"/>
    <n v="18"/>
    <n v="31"/>
    <x v="5"/>
    <n v="4"/>
    <n v="7.4"/>
    <n v="5.7"/>
    <n v="6.8"/>
    <n v="8.8000000000000007"/>
    <n v="7.8000000000000007"/>
    <n v="345"/>
    <n v="600"/>
    <n v="472.5"/>
    <n v="2.2000000000000002"/>
    <n v="3.6"/>
    <n v="2.9000000000000004"/>
    <n v="0.03"/>
    <n v="0.03"/>
    <n v="0.03"/>
    <n v="2"/>
    <n v="50"/>
    <n v="26"/>
    <n v="65"/>
    <n v="525"/>
    <n v="295"/>
    <n v="7.2500000000000009"/>
    <n v="0.43333333333333335"/>
    <n v="0.03"/>
    <n v="0"/>
    <n v="0"/>
    <x v="995"/>
    <x v="2"/>
  </r>
  <r>
    <n v="1347"/>
    <x v="624"/>
    <x v="0"/>
    <x v="16"/>
    <n v="15"/>
    <n v="25"/>
    <x v="63"/>
    <n v="5.4"/>
    <n v="6.8"/>
    <n v="6.1"/>
    <n v="7"/>
    <n v="7.5"/>
    <n v="7.25"/>
    <n v="81"/>
    <n v="133"/>
    <n v="107"/>
    <n v="5.2"/>
    <n v="8.4"/>
    <n v="6.8000000000000007"/>
    <n v="0.33"/>
    <n v="1.52"/>
    <n v="0.92500000000000004"/>
    <n v="540"/>
    <n v="2700"/>
    <n v="1620"/>
    <n v="1400"/>
    <n v="4900"/>
    <n v="3150"/>
    <n v="10"/>
    <n v="10"/>
    <n v="0.92500000000000004"/>
    <n v="0"/>
    <n v="0"/>
    <x v="996"/>
    <x v="2"/>
  </r>
  <r>
    <n v="1348"/>
    <x v="625"/>
    <x v="0"/>
    <x v="16"/>
    <n v="11"/>
    <n v="19"/>
    <x v="96"/>
    <n v="6.2"/>
    <n v="7.4"/>
    <n v="6.8000000000000007"/>
    <n v="6.9"/>
    <n v="7.6"/>
    <n v="7.25"/>
    <n v="137"/>
    <n v="158"/>
    <n v="147.5"/>
    <n v="3.8"/>
    <n v="4.8"/>
    <n v="4.3"/>
    <n v="0.25"/>
    <n v="0.83"/>
    <n v="0.54"/>
    <n v="240"/>
    <n v="2200"/>
    <n v="1220"/>
    <n v="630"/>
    <n v="4800"/>
    <n v="2715"/>
    <n v="10"/>
    <n v="10"/>
    <n v="0.54"/>
    <n v="0"/>
    <n v="0"/>
    <x v="997"/>
    <x v="2"/>
  </r>
  <r>
    <n v="1459"/>
    <x v="626"/>
    <x v="0"/>
    <x v="16"/>
    <n v="12"/>
    <n v="23"/>
    <x v="90"/>
    <n v="6.6"/>
    <n v="7.5"/>
    <n v="7.05"/>
    <n v="6.8"/>
    <n v="7.2"/>
    <n v="7"/>
    <n v="38"/>
    <n v="59"/>
    <n v="48.5"/>
    <n v="1.4"/>
    <n v="2"/>
    <n v="1.7"/>
    <n v="0.26"/>
    <n v="0.71"/>
    <n v="0.48499999999999999"/>
    <n v="12"/>
    <n v="33"/>
    <n v="22.5"/>
    <n v="84"/>
    <n v="240"/>
    <n v="162"/>
    <n v="4.25"/>
    <n v="0.375"/>
    <n v="0.48499999999999999"/>
    <n v="0"/>
    <n v="0"/>
    <x v="998"/>
    <x v="2"/>
  </r>
  <r>
    <n v="3346"/>
    <x v="627"/>
    <x v="0"/>
    <x v="16"/>
    <n v="15"/>
    <n v="24"/>
    <x v="59"/>
    <n v="4.2"/>
    <n v="5.9"/>
    <n v="5.0500000000000007"/>
    <n v="6.9"/>
    <n v="7.5"/>
    <n v="7.2"/>
    <n v="93"/>
    <n v="182"/>
    <n v="137.5"/>
    <n v="6"/>
    <n v="9.5"/>
    <n v="7.75"/>
    <n v="0.39"/>
    <n v="1.7"/>
    <n v="1.0449999999999999"/>
    <n v="790"/>
    <n v="2700"/>
    <n v="1745"/>
    <n v="1500"/>
    <n v="5800"/>
    <n v="3650"/>
    <n v="10"/>
    <n v="10"/>
    <n v="1.0449999999999999"/>
    <n v="0"/>
    <n v="0"/>
    <x v="999"/>
    <x v="2"/>
  </r>
  <r>
    <n v="3347"/>
    <x v="628"/>
    <x v="0"/>
    <x v="16"/>
    <n v="15"/>
    <n v="25"/>
    <x v="63"/>
    <n v="5.7"/>
    <n v="6.8"/>
    <n v="6.25"/>
    <n v="7.2"/>
    <n v="8"/>
    <n v="7.6"/>
    <n v="85"/>
    <n v="135"/>
    <n v="110"/>
    <n v="5"/>
    <n v="8.1"/>
    <n v="6.55"/>
    <n v="0.36"/>
    <n v="1.61"/>
    <n v="0.9850000000000001"/>
    <n v="410"/>
    <n v="2700"/>
    <n v="1555"/>
    <n v="1100"/>
    <n v="4700"/>
    <n v="2900"/>
    <n v="10"/>
    <n v="10"/>
    <n v="0.9850000000000001"/>
    <n v="0"/>
    <n v="0"/>
    <x v="1000"/>
    <x v="2"/>
  </r>
  <r>
    <n v="3348"/>
    <x v="629"/>
    <x v="0"/>
    <x v="16"/>
    <n v="16"/>
    <n v="24"/>
    <x v="63"/>
    <n v="5.2"/>
    <n v="7"/>
    <n v="6.1"/>
    <n v="7.1"/>
    <n v="8.1"/>
    <n v="7.6"/>
    <n v="90"/>
    <n v="140"/>
    <n v="115"/>
    <n v="5.2"/>
    <n v="8.8000000000000007"/>
    <n v="7"/>
    <n v="0.25"/>
    <n v="1.26"/>
    <n v="0.755"/>
    <n v="580"/>
    <n v="2400"/>
    <n v="1490"/>
    <n v="1200"/>
    <n v="6300"/>
    <n v="3750"/>
    <n v="10"/>
    <n v="10"/>
    <n v="0.755"/>
    <n v="0"/>
    <n v="0"/>
    <x v="1001"/>
    <x v="2"/>
  </r>
  <r>
    <n v="3349"/>
    <x v="630"/>
    <x v="0"/>
    <x v="16"/>
    <n v="16"/>
    <n v="32"/>
    <x v="21"/>
    <n v="6.5"/>
    <n v="7.7"/>
    <n v="7.1"/>
    <n v="6.8"/>
    <n v="7.6"/>
    <n v="7.1999999999999993"/>
    <n v="62"/>
    <n v="83"/>
    <n v="72.5"/>
    <n v="1.5"/>
    <n v="2.2999999999999998"/>
    <n v="1.9"/>
    <n v="0.25"/>
    <n v="0.46"/>
    <n v="0.35499999999999998"/>
    <n v="21"/>
    <n v="47"/>
    <n v="34"/>
    <n v="110"/>
    <n v="280"/>
    <n v="195"/>
    <n v="4.75"/>
    <n v="0.56666666666666665"/>
    <n v="0.35499999999999998"/>
    <n v="0"/>
    <n v="0"/>
    <x v="1002"/>
    <x v="2"/>
  </r>
  <r>
    <n v="3723"/>
    <x v="265"/>
    <x v="0"/>
    <x v="17"/>
    <n v="12"/>
    <n v="27"/>
    <x v="59"/>
    <n v="5.4"/>
    <n v="9.1"/>
    <n v="7.25"/>
    <n v="5.9"/>
    <n v="7.8"/>
    <n v="6.85"/>
    <n v="78"/>
    <n v="78"/>
    <n v="78"/>
    <n v="1.5"/>
    <n v="1.9"/>
    <n v="1.7"/>
    <n v="0"/>
    <n v="0.19"/>
    <n v="9.5000000000000001E-2"/>
    <n v="871.18936170212805"/>
    <n v="233806.89958159"/>
    <n v="117339.04447164606"/>
    <n v="5008.63768115942"/>
    <n v="2939574.0021231398"/>
    <n v="1472291.3199021495"/>
    <n v="4.25"/>
    <n v="10"/>
    <n v="9.5000000000000001E-2"/>
    <n v="0"/>
    <n v="0"/>
    <x v="1003"/>
    <x v="2"/>
  </r>
  <r>
    <n v="3722"/>
    <x v="266"/>
    <x v="1"/>
    <x v="17"/>
    <n v="15"/>
    <n v="28"/>
    <x v="62"/>
    <n v="3.1"/>
    <n v="8.9"/>
    <n v="6"/>
    <n v="6.9"/>
    <n v="7.5"/>
    <n v="7.2"/>
    <n v="241"/>
    <n v="241"/>
    <n v="241"/>
    <n v="0.9"/>
    <n v="2.2000000000000002"/>
    <n v="1.55"/>
    <n v="0.02"/>
    <n v="0.22"/>
    <n v="0.12"/>
    <n v="871.18936170212805"/>
    <n v="233806.89958159"/>
    <n v="117339.04447164606"/>
    <n v="5008.63768115942"/>
    <n v="2939574.0021231398"/>
    <n v="1472291.3199021495"/>
    <n v="3.875"/>
    <n v="10"/>
    <n v="0.12"/>
    <n v="0"/>
    <n v="0"/>
    <x v="1004"/>
    <x v="2"/>
  </r>
  <r>
    <n v="3755"/>
    <x v="267"/>
    <x v="1"/>
    <x v="17"/>
    <n v="15"/>
    <n v="25"/>
    <x v="63"/>
    <n v="3.6"/>
    <n v="7.8"/>
    <n v="5.7"/>
    <n v="6.5"/>
    <n v="8"/>
    <n v="7.25"/>
    <n v="210"/>
    <n v="210"/>
    <n v="210"/>
    <n v="1.9"/>
    <n v="1.9"/>
    <n v="1.9"/>
    <n v="0"/>
    <n v="0.16"/>
    <n v="0.08"/>
    <n v="871.18936170212805"/>
    <n v="233806.89958159"/>
    <n v="117339.04447164606"/>
    <n v="5008.63768115942"/>
    <n v="2939574.0021231398"/>
    <n v="1472291.3199021495"/>
    <n v="4.75"/>
    <n v="10"/>
    <n v="0.08"/>
    <n v="0"/>
    <n v="0"/>
    <x v="1005"/>
    <x v="2"/>
  </r>
  <r>
    <n v="3743"/>
    <x v="268"/>
    <x v="2"/>
    <x v="17"/>
    <n v="16"/>
    <n v="20"/>
    <x v="29"/>
    <n v="4.9000000000000004"/>
    <n v="9.3000000000000007"/>
    <n v="7.1000000000000005"/>
    <n v="5.2"/>
    <n v="7.5"/>
    <n v="6.35"/>
    <n v="38"/>
    <n v="38"/>
    <n v="38"/>
    <n v="1.1000000000000001"/>
    <n v="1.7"/>
    <n v="1.4"/>
    <n v="0"/>
    <n v="0.16"/>
    <n v="0.08"/>
    <n v="871.18936170212805"/>
    <n v="233806.89958159"/>
    <n v="117339.04447164606"/>
    <n v="5008.63768115942"/>
    <n v="2939574.0021231398"/>
    <n v="1472291.3199021495"/>
    <n v="3.5"/>
    <n v="10"/>
    <n v="0.08"/>
    <n v="10"/>
    <n v="0"/>
    <x v="1006"/>
    <x v="2"/>
  </r>
  <r>
    <n v="2886"/>
    <x v="631"/>
    <x v="0"/>
    <x v="18"/>
    <n v="22.1"/>
    <n v="35"/>
    <x v="186"/>
    <n v="1.1000000000000001"/>
    <n v="6.6"/>
    <n v="3.8499999999999996"/>
    <n v="7"/>
    <n v="8.5"/>
    <n v="7.75"/>
    <n v="107"/>
    <n v="149"/>
    <n v="128"/>
    <n v="1.3"/>
    <n v="2.7"/>
    <n v="2"/>
    <n v="0.08"/>
    <n v="1.2"/>
    <n v="0.64"/>
    <n v="871.18936170212805"/>
    <n v="233806.89958159"/>
    <n v="117339.04447164606"/>
    <n v="5008.63768115942"/>
    <n v="2939574.0021231398"/>
    <n v="1472291.3199021495"/>
    <n v="5"/>
    <n v="10"/>
    <n v="0.64"/>
    <n v="0"/>
    <n v="0.375"/>
    <x v="1007"/>
    <x v="2"/>
  </r>
  <r>
    <n v="2887"/>
    <x v="632"/>
    <x v="0"/>
    <x v="18"/>
    <n v="19.399999999999999"/>
    <n v="33.4"/>
    <x v="125"/>
    <n v="2.6"/>
    <n v="6.1"/>
    <n v="4.3499999999999996"/>
    <n v="6.9"/>
    <n v="7.7"/>
    <n v="7.3000000000000007"/>
    <n v="141"/>
    <n v="181"/>
    <n v="161"/>
    <n v="1.2"/>
    <n v="2.7"/>
    <n v="1.9500000000000002"/>
    <n v="0.09"/>
    <n v="2.6"/>
    <n v="1.345"/>
    <n v="871.18936170212805"/>
    <n v="233806.89958159"/>
    <n v="117339.04447164606"/>
    <n v="5008.63768115942"/>
    <n v="2939574.0021231398"/>
    <n v="1472291.3199021495"/>
    <n v="4.875"/>
    <n v="10"/>
    <n v="1.3450000000000002"/>
    <n v="0"/>
    <n v="0"/>
    <x v="1008"/>
    <x v="2"/>
  </r>
  <r>
    <n v="2437"/>
    <x v="633"/>
    <x v="0"/>
    <x v="19"/>
    <n v="20"/>
    <n v="30"/>
    <x v="7"/>
    <n v="6.4"/>
    <n v="8.4"/>
    <n v="7.4"/>
    <n v="6.6"/>
    <n v="8.1999999999999993"/>
    <n v="7.3999999999999995"/>
    <n v="1606"/>
    <n v="44390"/>
    <n v="22998"/>
    <n v="0.8"/>
    <n v="2.2000000000000002"/>
    <n v="1.5"/>
    <n v="0.2"/>
    <n v="1.24"/>
    <n v="0.72"/>
    <n v="20"/>
    <n v="1700"/>
    <n v="860"/>
    <n v="78"/>
    <n v="3500"/>
    <n v="1789"/>
    <n v="3.75"/>
    <n v="10"/>
    <n v="0.72"/>
    <n v="0"/>
    <n v="0"/>
    <x v="1003"/>
    <x v="2"/>
  </r>
  <r>
    <n v="2438"/>
    <x v="634"/>
    <x v="0"/>
    <x v="19"/>
    <n v="17"/>
    <n v="36"/>
    <x v="6"/>
    <n v="4.9000000000000004"/>
    <n v="8.1"/>
    <n v="6.5"/>
    <n v="6.6"/>
    <n v="8.4"/>
    <n v="7.5"/>
    <n v="80"/>
    <n v="234"/>
    <n v="157"/>
    <n v="0.8"/>
    <n v="2.1"/>
    <n v="1.4500000000000002"/>
    <n v="0.11"/>
    <n v="0.98"/>
    <n v="0.54500000000000004"/>
    <n v="20"/>
    <n v="3500"/>
    <n v="1760"/>
    <n v="170"/>
    <n v="5400"/>
    <n v="2785"/>
    <n v="3.6250000000000004"/>
    <n v="10"/>
    <n v="0.54500000000000004"/>
    <n v="0"/>
    <n v="0"/>
    <x v="1009"/>
    <x v="2"/>
  </r>
  <r>
    <n v="3953"/>
    <x v="273"/>
    <x v="0"/>
    <x v="19"/>
    <n v="13"/>
    <n v="28"/>
    <x v="61"/>
    <n v="6.2"/>
    <n v="8.5"/>
    <n v="7.35"/>
    <n v="7.4"/>
    <n v="8.4"/>
    <n v="7.9"/>
    <n v="9842"/>
    <n v="32150"/>
    <n v="20996"/>
    <n v="1.2"/>
    <n v="2.5"/>
    <n v="1.85"/>
    <n v="0.13"/>
    <n v="4.5"/>
    <n v="2.3149999999999999"/>
    <n v="2"/>
    <n v="1100"/>
    <n v="551"/>
    <n v="0"/>
    <n v="4900"/>
    <n v="2450"/>
    <n v="4.625"/>
    <n v="9.1833333333333336"/>
    <n v="2.3149999999999999"/>
    <n v="0"/>
    <n v="0"/>
    <x v="1010"/>
    <x v="2"/>
  </r>
  <r>
    <n v="3954"/>
    <x v="274"/>
    <x v="0"/>
    <x v="19"/>
    <n v="14"/>
    <n v="28"/>
    <x v="26"/>
    <n v="3.5"/>
    <n v="10"/>
    <n v="6.75"/>
    <n v="6.7"/>
    <n v="8.4"/>
    <n v="7.5500000000000007"/>
    <n v="364"/>
    <n v="1385"/>
    <n v="874.5"/>
    <n v="1.8"/>
    <n v="6.6"/>
    <n v="4.2"/>
    <n v="0.12"/>
    <n v="1.31"/>
    <n v="0.71500000000000008"/>
    <n v="0"/>
    <n v="3500"/>
    <n v="1750"/>
    <n v="0"/>
    <n v="5400"/>
    <n v="2700"/>
    <n v="10"/>
    <n v="10"/>
    <n v="0.71500000000000008"/>
    <n v="0"/>
    <n v="0"/>
    <x v="1011"/>
    <x v="2"/>
  </r>
  <r>
    <n v="3955"/>
    <x v="275"/>
    <x v="0"/>
    <x v="19"/>
    <n v="18"/>
    <n v="37"/>
    <x v="0"/>
    <n v="5.6"/>
    <n v="7.9"/>
    <n v="6.75"/>
    <n v="6.6"/>
    <n v="8"/>
    <n v="7.3"/>
    <n v="104"/>
    <n v="213"/>
    <n v="158.5"/>
    <n v="0.7"/>
    <n v="1.9"/>
    <n v="1.2999999999999998"/>
    <n v="0.13"/>
    <n v="1.1499999999999999"/>
    <n v="0.6399999999999999"/>
    <n v="20"/>
    <n v="1400"/>
    <n v="710"/>
    <n v="490"/>
    <n v="4300"/>
    <n v="2395"/>
    <n v="3.2499999999999996"/>
    <n v="10"/>
    <n v="0.6399999999999999"/>
    <n v="0"/>
    <n v="0"/>
    <x v="1012"/>
    <x v="2"/>
  </r>
  <r>
    <n v="3956"/>
    <x v="276"/>
    <x v="0"/>
    <x v="19"/>
    <n v="18"/>
    <n v="37"/>
    <x v="0"/>
    <n v="5.2"/>
    <n v="8.6"/>
    <n v="6.9"/>
    <n v="6.5"/>
    <n v="7.8"/>
    <n v="7.15"/>
    <n v="108"/>
    <n v="203"/>
    <n v="155.5"/>
    <n v="0.3"/>
    <n v="2.8"/>
    <n v="1.5499999999999998"/>
    <n v="0.11"/>
    <n v="1.49"/>
    <n v="0.8"/>
    <n v="40"/>
    <n v="4600"/>
    <n v="2320"/>
    <n v="210"/>
    <n v="7000"/>
    <n v="3605"/>
    <n v="3.8749999999999996"/>
    <n v="10"/>
    <n v="0.8"/>
    <n v="0"/>
    <n v="0"/>
    <x v="1013"/>
    <x v="2"/>
  </r>
  <r>
    <n v="3957"/>
    <x v="635"/>
    <x v="0"/>
    <x v="19"/>
    <n v="17"/>
    <n v="37"/>
    <x v="43"/>
    <n v="5.6"/>
    <n v="9.1999999999999993"/>
    <n v="7.3999999999999995"/>
    <n v="6.6"/>
    <n v="7.8"/>
    <n v="7.1999999999999993"/>
    <n v="102"/>
    <n v="215"/>
    <n v="158.5"/>
    <n v="0.6"/>
    <n v="1.9"/>
    <n v="1.25"/>
    <n v="0.12"/>
    <n v="3.15"/>
    <n v="1.635"/>
    <n v="20"/>
    <n v="3300"/>
    <n v="1660"/>
    <n v="130"/>
    <n v="4600"/>
    <n v="2365"/>
    <n v="3.125"/>
    <n v="10"/>
    <n v="1.635"/>
    <n v="0"/>
    <n v="0"/>
    <x v="1014"/>
    <x v="2"/>
  </r>
  <r>
    <n v="2431"/>
    <x v="636"/>
    <x v="1"/>
    <x v="19"/>
    <n v="17"/>
    <n v="31"/>
    <x v="21"/>
    <n v="5.4"/>
    <n v="10.4"/>
    <n v="7.9"/>
    <n v="6.7"/>
    <n v="8.3000000000000007"/>
    <n v="7.5"/>
    <n v="334"/>
    <n v="560"/>
    <n v="447"/>
    <n v="1"/>
    <n v="2.9"/>
    <n v="1.95"/>
    <n v="0.02"/>
    <n v="9.86"/>
    <n v="4.9399999999999995"/>
    <n v="45"/>
    <n v="54000"/>
    <n v="27022.5"/>
    <n v="170"/>
    <n v="92000"/>
    <n v="46085"/>
    <n v="4.875"/>
    <n v="10"/>
    <n v="4.9399999999999995"/>
    <n v="0"/>
    <n v="0"/>
    <x v="1015"/>
    <x v="2"/>
  </r>
  <r>
    <n v="2432"/>
    <x v="431"/>
    <x v="1"/>
    <x v="19"/>
    <n v="20"/>
    <n v="29"/>
    <x v="5"/>
    <n v="2.4"/>
    <n v="11.8"/>
    <n v="7.1000000000000005"/>
    <n v="7.2"/>
    <n v="8.8000000000000007"/>
    <n v="8"/>
    <n v="707"/>
    <n v="1317"/>
    <n v="1012"/>
    <n v="1.6"/>
    <n v="8.6999999999999993"/>
    <n v="5.1499999999999995"/>
    <n v="0.11"/>
    <n v="3.55"/>
    <n v="1.8299999999999998"/>
    <n v="2"/>
    <n v="16000"/>
    <n v="8001"/>
    <n v="0"/>
    <n v="16000"/>
    <n v="8000"/>
    <n v="10"/>
    <n v="10"/>
    <n v="1.83"/>
    <n v="0"/>
    <n v="0"/>
    <x v="1016"/>
    <x v="2"/>
  </r>
  <r>
    <n v="2433"/>
    <x v="432"/>
    <x v="1"/>
    <x v="19"/>
    <n v="20"/>
    <n v="30"/>
    <x v="7"/>
    <n v="3.9"/>
    <n v="17.5"/>
    <n v="10.7"/>
    <n v="7.2"/>
    <n v="9"/>
    <n v="8.1"/>
    <n v="604"/>
    <n v="796"/>
    <n v="700"/>
    <n v="2.1"/>
    <n v="10.1"/>
    <n v="6.1"/>
    <n v="0.2"/>
    <n v="10.82"/>
    <n v="5.51"/>
    <n v="0"/>
    <n v="17000"/>
    <n v="8500"/>
    <n v="0"/>
    <n v="54000"/>
    <n v="27000"/>
    <n v="10"/>
    <n v="10"/>
    <n v="5.51"/>
    <n v="0"/>
    <n v="0"/>
    <x v="1017"/>
    <x v="2"/>
  </r>
  <r>
    <n v="2434"/>
    <x v="279"/>
    <x v="1"/>
    <x v="19"/>
    <n v="20"/>
    <n v="30"/>
    <x v="7"/>
    <n v="2.2000000000000002"/>
    <n v="10.6"/>
    <n v="6.4"/>
    <n v="7.2"/>
    <n v="8.5"/>
    <n v="7.85"/>
    <n v="278"/>
    <n v="653"/>
    <n v="465.5"/>
    <n v="1.9"/>
    <n v="6.8"/>
    <n v="4.3499999999999996"/>
    <n v="0.15"/>
    <n v="2.4500000000000002"/>
    <n v="1.3"/>
    <n v="20"/>
    <n v="16000"/>
    <n v="8010"/>
    <n v="78"/>
    <n v="17000"/>
    <n v="8539"/>
    <n v="10"/>
    <n v="10"/>
    <n v="1.3"/>
    <n v="0"/>
    <n v="0"/>
    <x v="366"/>
    <x v="2"/>
  </r>
  <r>
    <n v="2435"/>
    <x v="280"/>
    <x v="1"/>
    <x v="19"/>
    <n v="21"/>
    <n v="29"/>
    <x v="7"/>
    <n v="2"/>
    <n v="17.100000000000001"/>
    <n v="9.5500000000000007"/>
    <n v="6.9"/>
    <n v="9.1999999999999993"/>
    <n v="8.0500000000000007"/>
    <n v="246"/>
    <n v="1368"/>
    <n v="807"/>
    <n v="2"/>
    <n v="21.6"/>
    <n v="11.8"/>
    <n v="0.19"/>
    <n v="8.9499999999999993"/>
    <n v="4.5699999999999994"/>
    <n v="20"/>
    <n v="2400"/>
    <n v="1210"/>
    <n v="45"/>
    <n v="16000"/>
    <n v="8022.5"/>
    <n v="10"/>
    <n v="10"/>
    <n v="4.5699999999999994"/>
    <n v="0"/>
    <n v="0"/>
    <x v="1018"/>
    <x v="2"/>
  </r>
  <r>
    <n v="2436"/>
    <x v="281"/>
    <x v="1"/>
    <x v="19"/>
    <n v="22"/>
    <n v="30"/>
    <x v="1"/>
    <n v="2.4"/>
    <n v="15.2"/>
    <n v="8.7999999999999989"/>
    <n v="7"/>
    <n v="8.5"/>
    <n v="7.75"/>
    <n v="260"/>
    <n v="576"/>
    <n v="418"/>
    <n v="2.7"/>
    <n v="29.9"/>
    <n v="16.3"/>
    <n v="0.13"/>
    <n v="1.9"/>
    <n v="1.0149999999999999"/>
    <n v="130"/>
    <n v="16000"/>
    <n v="8065"/>
    <n v="220"/>
    <n v="22000"/>
    <n v="11110"/>
    <n v="10"/>
    <n v="10"/>
    <n v="1.0149999999999999"/>
    <n v="0"/>
    <n v="0"/>
    <x v="1019"/>
    <x v="2"/>
  </r>
  <r>
    <n v="3962"/>
    <x v="282"/>
    <x v="1"/>
    <x v="19"/>
    <n v="20"/>
    <n v="30"/>
    <x v="7"/>
    <n v="6"/>
    <n v="7.6"/>
    <n v="6.8"/>
    <n v="7.2"/>
    <n v="8.4"/>
    <n v="7.8000000000000007"/>
    <n v="166"/>
    <n v="434"/>
    <n v="300"/>
    <n v="1.4"/>
    <n v="2.4"/>
    <n v="1.9"/>
    <n v="0.16"/>
    <n v="2.34"/>
    <n v="1.25"/>
    <n v="20"/>
    <n v="1700"/>
    <n v="860"/>
    <n v="68"/>
    <n v="4900"/>
    <n v="2484"/>
    <n v="4.75"/>
    <n v="10"/>
    <n v="1.25"/>
    <n v="0"/>
    <n v="0"/>
    <x v="1020"/>
    <x v="2"/>
  </r>
  <r>
    <n v="3963"/>
    <x v="283"/>
    <x v="1"/>
    <x v="19"/>
    <n v="21"/>
    <n v="30"/>
    <x v="8"/>
    <n v="3.2"/>
    <n v="10.8"/>
    <n v="7"/>
    <n v="7"/>
    <n v="8.6999999999999993"/>
    <n v="7.85"/>
    <n v="489"/>
    <n v="1049"/>
    <n v="769"/>
    <n v="1.3"/>
    <n v="9.8000000000000007"/>
    <n v="5.5500000000000007"/>
    <n v="0.17"/>
    <n v="4.72"/>
    <n v="2.4449999999999998"/>
    <n v="20"/>
    <n v="16000"/>
    <n v="8010"/>
    <n v="78"/>
    <n v="16000"/>
    <n v="8039"/>
    <n v="10"/>
    <n v="10"/>
    <n v="2.4449999999999998"/>
    <n v="0"/>
    <n v="0"/>
    <x v="267"/>
    <x v="2"/>
  </r>
  <r>
    <n v="1396"/>
    <x v="637"/>
    <x v="0"/>
    <x v="20"/>
    <n v="22"/>
    <n v="28"/>
    <x v="7"/>
    <n v="3.6"/>
    <n v="8.9"/>
    <n v="6.25"/>
    <n v="7.6"/>
    <n v="7.8"/>
    <n v="7.6999999999999993"/>
    <n v="320"/>
    <n v="447"/>
    <n v="383.5"/>
    <n v="1.7"/>
    <n v="4.2"/>
    <n v="2.95"/>
    <n v="0.02"/>
    <n v="0.11"/>
    <n v="6.5000000000000002E-2"/>
    <n v="220"/>
    <n v="300"/>
    <n v="260"/>
    <n v="500"/>
    <n v="500"/>
    <n v="500"/>
    <n v="7.375"/>
    <n v="4.3333333333333339"/>
    <n v="6.5000000000000002E-2"/>
    <n v="0"/>
    <n v="0"/>
    <x v="1021"/>
    <x v="2"/>
  </r>
  <r>
    <n v="1686"/>
    <x v="638"/>
    <x v="0"/>
    <x v="20"/>
    <n v="26"/>
    <n v="32"/>
    <x v="3"/>
    <n v="1.1000000000000001"/>
    <n v="7.5"/>
    <n v="4.3"/>
    <n v="7.5"/>
    <n v="7.6"/>
    <n v="7.55"/>
    <n v="331"/>
    <n v="591"/>
    <n v="461"/>
    <n v="0"/>
    <n v="4.7"/>
    <n v="2.35"/>
    <n v="0.03"/>
    <n v="0.06"/>
    <n v="4.4999999999999998E-2"/>
    <n v="220"/>
    <n v="430"/>
    <n v="325"/>
    <n v="300"/>
    <n v="540"/>
    <n v="420"/>
    <n v="5.875"/>
    <n v="5.4166666666666661"/>
    <n v="4.4999999999999998E-2"/>
    <n v="0"/>
    <n v="0"/>
    <x v="1022"/>
    <x v="2"/>
  </r>
  <r>
    <n v="4634"/>
    <x v="639"/>
    <x v="0"/>
    <x v="20"/>
    <n v="24"/>
    <n v="35"/>
    <x v="11"/>
    <n v="6.1"/>
    <n v="9"/>
    <n v="7.55"/>
    <n v="7.7"/>
    <n v="8"/>
    <n v="7.85"/>
    <n v="128"/>
    <n v="341"/>
    <n v="234.5"/>
    <n v="1.4"/>
    <n v="2.6"/>
    <n v="2"/>
    <n v="0"/>
    <n v="0.22"/>
    <n v="0.11"/>
    <n v="780"/>
    <n v="7900"/>
    <n v="4340"/>
    <n v="14000"/>
    <n v="28000"/>
    <n v="21000"/>
    <n v="5"/>
    <n v="10"/>
    <n v="0.10999999999999999"/>
    <n v="0"/>
    <n v="0"/>
    <x v="1023"/>
    <x v="2"/>
  </r>
  <r>
    <n v="1297"/>
    <x v="286"/>
    <x v="0"/>
    <x v="21"/>
    <n v="13"/>
    <n v="32"/>
    <x v="84"/>
    <n v="6.9"/>
    <n v="8.6"/>
    <n v="7.75"/>
    <n v="7.2"/>
    <n v="8"/>
    <n v="7.6"/>
    <n v="229"/>
    <n v="380"/>
    <n v="304.5"/>
    <n v="1"/>
    <n v="2.1"/>
    <n v="1.55"/>
    <n v="0.5"/>
    <n v="1"/>
    <n v="0.75"/>
    <n v="300"/>
    <n v="2700"/>
    <n v="1500"/>
    <n v="1300"/>
    <n v="6300"/>
    <n v="3800"/>
    <n v="3.875"/>
    <n v="10"/>
    <n v="0.75"/>
    <n v="0"/>
    <n v="0"/>
    <x v="1024"/>
    <x v="2"/>
  </r>
  <r>
    <n v="1382"/>
    <x v="433"/>
    <x v="0"/>
    <x v="21"/>
    <n v="13"/>
    <n v="32"/>
    <x v="84"/>
    <n v="5.8"/>
    <n v="8.8000000000000007"/>
    <n v="7.3000000000000007"/>
    <n v="7.2"/>
    <n v="8.1999999999999993"/>
    <n v="7.6999999999999993"/>
    <n v="194"/>
    <n v="410"/>
    <n v="302"/>
    <n v="1"/>
    <n v="3.9"/>
    <n v="2.4500000000000002"/>
    <n v="0.4"/>
    <n v="1.4"/>
    <n v="0.89999999999999991"/>
    <n v="360"/>
    <n v="2100"/>
    <n v="1230"/>
    <n v="1000"/>
    <n v="4600"/>
    <n v="2800"/>
    <n v="6.125"/>
    <n v="10"/>
    <n v="0.89999999999999991"/>
    <n v="0"/>
    <n v="0"/>
    <x v="1025"/>
    <x v="2"/>
  </r>
  <r>
    <n v="2912"/>
    <x v="288"/>
    <x v="0"/>
    <x v="21"/>
    <n v="10"/>
    <n v="28"/>
    <x v="83"/>
    <n v="7.2"/>
    <n v="8.9"/>
    <n v="8.0500000000000007"/>
    <n v="7.2"/>
    <n v="7.9"/>
    <n v="7.5500000000000007"/>
    <n v="152"/>
    <n v="226"/>
    <n v="189"/>
    <n v="0"/>
    <n v="1"/>
    <n v="0.5"/>
    <n v="0.1"/>
    <n v="0.1"/>
    <n v="0.1"/>
    <n v="26"/>
    <n v="43"/>
    <n v="34.5"/>
    <n v="63"/>
    <n v="84"/>
    <n v="73.5"/>
    <n v="1.25"/>
    <n v="0.57500000000000007"/>
    <n v="0.1"/>
    <n v="0"/>
    <n v="0"/>
    <x v="1026"/>
    <x v="2"/>
  </r>
  <r>
    <n v="1285"/>
    <x v="289"/>
    <x v="0"/>
    <x v="22"/>
    <n v="18"/>
    <n v="24"/>
    <x v="26"/>
    <n v="5.8"/>
    <n v="7"/>
    <n v="6.4"/>
    <n v="2"/>
    <n v="8.6999999999999993"/>
    <n v="5.35"/>
    <n v="470"/>
    <n v="780"/>
    <n v="625"/>
    <n v="0.7"/>
    <n v="3.04"/>
    <n v="1.87"/>
    <n v="2"/>
    <n v="3.11"/>
    <n v="2.5549999999999997"/>
    <n v="11"/>
    <n v="64"/>
    <n v="37.5"/>
    <n v="64"/>
    <n v="120"/>
    <n v="92"/>
    <n v="4.6750000000000007"/>
    <n v="0.625"/>
    <n v="2.5549999999999997"/>
    <n v="10"/>
    <n v="0"/>
    <x v="1027"/>
    <x v="2"/>
  </r>
  <r>
    <n v="1286"/>
    <x v="290"/>
    <x v="0"/>
    <x v="22"/>
    <n v="18"/>
    <n v="26"/>
    <x v="72"/>
    <n v="5"/>
    <n v="7.8"/>
    <n v="6.4"/>
    <n v="7.6"/>
    <n v="8.8000000000000007"/>
    <n v="8.1999999999999993"/>
    <n v="860"/>
    <n v="1860"/>
    <n v="1360"/>
    <n v="3"/>
    <n v="6.8"/>
    <n v="4.9000000000000004"/>
    <n v="2.14"/>
    <n v="2.8"/>
    <n v="2.4699999999999998"/>
    <n v="9"/>
    <n v="150"/>
    <n v="79.5"/>
    <n v="28"/>
    <n v="460"/>
    <n v="244"/>
    <n v="10"/>
    <n v="1.3250000000000002"/>
    <n v="2.4699999999999998"/>
    <n v="0"/>
    <n v="0"/>
    <x v="1028"/>
    <x v="2"/>
  </r>
  <r>
    <n v="1414"/>
    <x v="291"/>
    <x v="0"/>
    <x v="22"/>
    <n v="15"/>
    <n v="32"/>
    <x v="2"/>
    <n v="0.9"/>
    <n v="4.9000000000000004"/>
    <n v="2.9000000000000004"/>
    <n v="7.3"/>
    <n v="8.4"/>
    <n v="7.85"/>
    <n v="190"/>
    <n v="570"/>
    <n v="380"/>
    <n v="1.7"/>
    <n v="22.5"/>
    <n v="12.1"/>
    <n v="2.2000000000000002"/>
    <n v="3.5"/>
    <n v="2.85"/>
    <n v="20"/>
    <n v="75"/>
    <n v="47.5"/>
    <n v="39"/>
    <n v="210"/>
    <n v="124.5"/>
    <n v="10"/>
    <n v="0.79166666666666663"/>
    <n v="2.8500000000000005"/>
    <n v="0"/>
    <n v="2.7499999999999991"/>
    <x v="1029"/>
    <x v="2"/>
  </r>
  <r>
    <n v="1481"/>
    <x v="292"/>
    <x v="0"/>
    <x v="22"/>
    <n v="18"/>
    <n v="22"/>
    <x v="63"/>
    <n v="5.0999999999999996"/>
    <n v="8"/>
    <n v="6.55"/>
    <n v="8"/>
    <n v="8.8000000000000007"/>
    <n v="8.4"/>
    <n v="480"/>
    <n v="880"/>
    <n v="680"/>
    <n v="1.4"/>
    <n v="2.2000000000000002"/>
    <n v="1.8"/>
    <n v="1.67"/>
    <n v="2.36"/>
    <n v="2.0149999999999997"/>
    <n v="11"/>
    <n v="39"/>
    <n v="25"/>
    <n v="75"/>
    <n v="150"/>
    <n v="112.5"/>
    <n v="4.5"/>
    <n v="0.41666666666666663"/>
    <n v="2.0149999999999997"/>
    <n v="0"/>
    <n v="0"/>
    <x v="1030"/>
    <x v="2"/>
  </r>
  <r>
    <n v="1714"/>
    <x v="293"/>
    <x v="0"/>
    <x v="22"/>
    <n v="22"/>
    <n v="30"/>
    <x v="1"/>
    <n v="5.3"/>
    <n v="9.1999999999999993"/>
    <n v="7.25"/>
    <n v="7.2"/>
    <n v="8.4"/>
    <n v="7.8000000000000007"/>
    <n v="260"/>
    <n v="390"/>
    <n v="325"/>
    <n v="0.7"/>
    <n v="1.6"/>
    <n v="1.1499999999999999"/>
    <n v="1.84"/>
    <n v="2.74"/>
    <n v="2.29"/>
    <n v="7"/>
    <n v="23"/>
    <n v="15"/>
    <n v="28"/>
    <n v="39"/>
    <n v="33.5"/>
    <n v="2.875"/>
    <n v="0.25"/>
    <n v="2.29"/>
    <n v="0"/>
    <n v="0"/>
    <x v="1031"/>
    <x v="2"/>
  </r>
  <r>
    <n v="1716"/>
    <x v="294"/>
    <x v="0"/>
    <x v="22"/>
    <n v="12.5"/>
    <n v="28"/>
    <x v="187"/>
    <n v="4.3"/>
    <n v="6.6"/>
    <n v="5.4499999999999993"/>
    <n v="7.2"/>
    <n v="8.4"/>
    <n v="7.8000000000000007"/>
    <n v="230"/>
    <n v="370"/>
    <n v="300"/>
    <n v="0.8"/>
    <n v="3.6"/>
    <n v="2.2000000000000002"/>
    <n v="1.78"/>
    <n v="3.12"/>
    <n v="2.4500000000000002"/>
    <n v="9"/>
    <n v="93"/>
    <n v="51"/>
    <n v="28"/>
    <n v="150"/>
    <n v="89"/>
    <n v="5.5"/>
    <n v="0.85000000000000009"/>
    <n v="2.4500000000000002"/>
    <n v="0"/>
    <n v="0"/>
    <x v="1032"/>
    <x v="2"/>
  </r>
  <r>
    <n v="2935"/>
    <x v="640"/>
    <x v="0"/>
    <x v="22"/>
    <n v="18"/>
    <n v="32"/>
    <x v="7"/>
    <n v="3.6"/>
    <n v="6.6"/>
    <n v="5.0999999999999996"/>
    <n v="7.3"/>
    <n v="8.1999999999999993"/>
    <n v="7.75"/>
    <n v="390"/>
    <n v="480"/>
    <n v="435"/>
    <n v="1.4"/>
    <n v="3.4"/>
    <n v="2.4"/>
    <n v="1.77"/>
    <n v="2.74"/>
    <n v="2.2549999999999999"/>
    <n v="20"/>
    <n v="75"/>
    <n v="47.5"/>
    <n v="75"/>
    <n v="150"/>
    <n v="112.5"/>
    <n v="6"/>
    <n v="0.79166666666666663"/>
    <n v="2.2549999999999999"/>
    <n v="0"/>
    <n v="0"/>
    <x v="1033"/>
    <x v="2"/>
  </r>
  <r>
    <n v="2936"/>
    <x v="296"/>
    <x v="0"/>
    <x v="22"/>
    <n v="25"/>
    <n v="26"/>
    <x v="8"/>
    <n v="5.6"/>
    <n v="5.9"/>
    <n v="5.75"/>
    <n v="7"/>
    <n v="7.2"/>
    <n v="7.1"/>
    <n v="150"/>
    <n v="290"/>
    <n v="220"/>
    <n v="0.74"/>
    <n v="1.6"/>
    <n v="1.17"/>
    <n v="1.34"/>
    <n v="1.54"/>
    <n v="1.44"/>
    <n v="7"/>
    <n v="23"/>
    <n v="15"/>
    <n v="14"/>
    <n v="64"/>
    <n v="39"/>
    <n v="2.9249999999999998"/>
    <n v="0.25"/>
    <n v="1.44"/>
    <n v="0"/>
    <n v="0"/>
    <x v="1034"/>
    <x v="2"/>
  </r>
  <r>
    <n v="2937"/>
    <x v="641"/>
    <x v="0"/>
    <x v="22"/>
    <n v="18"/>
    <n v="31"/>
    <x v="5"/>
    <n v="5.8"/>
    <n v="7.9"/>
    <n v="6.85"/>
    <n v="7.1"/>
    <n v="8.4"/>
    <n v="7.75"/>
    <n v="180"/>
    <n v="280"/>
    <n v="230"/>
    <n v="0.9"/>
    <n v="3.8"/>
    <n v="2.35"/>
    <n v="1.6"/>
    <n v="2.2000000000000002"/>
    <n v="1.9000000000000001"/>
    <n v="9"/>
    <n v="39"/>
    <n v="24"/>
    <n v="20"/>
    <n v="75"/>
    <n v="47.5"/>
    <n v="5.875"/>
    <n v="0.4"/>
    <n v="1.9"/>
    <n v="0"/>
    <n v="0"/>
    <x v="704"/>
    <x v="2"/>
  </r>
  <r>
    <n v="2938"/>
    <x v="642"/>
    <x v="0"/>
    <x v="22"/>
    <n v="16"/>
    <n v="22"/>
    <x v="83"/>
    <n v="2.5"/>
    <n v="5.7"/>
    <n v="4.0999999999999996"/>
    <n v="7.7"/>
    <n v="8.5"/>
    <n v="8.1"/>
    <n v="480"/>
    <n v="650"/>
    <n v="565"/>
    <n v="1.2"/>
    <n v="2.76"/>
    <n v="1.98"/>
    <n v="1.7"/>
    <n v="2.37"/>
    <n v="2.0350000000000001"/>
    <n v="11"/>
    <n v="93"/>
    <n v="52"/>
    <n v="28"/>
    <n v="240"/>
    <n v="134"/>
    <n v="4.95"/>
    <n v="0.8666666666666667"/>
    <n v="2.0350000000000001"/>
    <n v="0"/>
    <n v="0"/>
    <x v="1035"/>
    <x v="2"/>
  </r>
  <r>
    <n v="2939"/>
    <x v="643"/>
    <x v="0"/>
    <x v="22"/>
    <n v="16"/>
    <n v="22.5"/>
    <x v="188"/>
    <n v="2.9"/>
    <n v="5.9"/>
    <n v="4.4000000000000004"/>
    <n v="7.7"/>
    <n v="8.5"/>
    <n v="8.1"/>
    <n v="480"/>
    <n v="620"/>
    <n v="550"/>
    <n v="0.2"/>
    <n v="3.04"/>
    <n v="1.62"/>
    <n v="1.82"/>
    <n v="2.37"/>
    <n v="2.0950000000000002"/>
    <n v="11"/>
    <n v="93"/>
    <n v="52"/>
    <n v="28"/>
    <n v="240"/>
    <n v="134"/>
    <n v="4.0500000000000007"/>
    <n v="0.8666666666666667"/>
    <n v="2.0950000000000002"/>
    <n v="0"/>
    <n v="0"/>
    <x v="1036"/>
    <x v="2"/>
  </r>
  <r>
    <n v="2940"/>
    <x v="300"/>
    <x v="0"/>
    <x v="22"/>
    <n v="14"/>
    <n v="22"/>
    <x v="29"/>
    <n v="4.5"/>
    <n v="7.5"/>
    <n v="6"/>
    <n v="7.6"/>
    <n v="8.4"/>
    <n v="8"/>
    <n v="580"/>
    <n v="1000"/>
    <n v="790"/>
    <n v="1.6"/>
    <n v="3.52"/>
    <n v="2.56"/>
    <n v="1.82"/>
    <n v="2.2799999999999998"/>
    <n v="2.0499999999999998"/>
    <n v="11"/>
    <n v="93"/>
    <n v="52"/>
    <n v="75"/>
    <n v="210"/>
    <n v="142.5"/>
    <n v="6.4"/>
    <n v="0.8666666666666667"/>
    <n v="2.0499999999999998"/>
    <n v="0"/>
    <n v="0"/>
    <x v="1037"/>
    <x v="2"/>
  </r>
  <r>
    <n v="2941"/>
    <x v="644"/>
    <x v="0"/>
    <x v="22"/>
    <n v="16"/>
    <n v="22"/>
    <x v="83"/>
    <n v="6.8"/>
    <n v="7.7"/>
    <n v="7.25"/>
    <n v="7.7"/>
    <n v="8.5"/>
    <n v="8.1"/>
    <n v="510"/>
    <n v="660"/>
    <n v="585"/>
    <n v="0.9"/>
    <n v="2.1"/>
    <n v="1.5"/>
    <n v="1.6"/>
    <n v="2.2000000000000002"/>
    <n v="1.9000000000000001"/>
    <n v="11"/>
    <n v="39"/>
    <n v="25"/>
    <n v="28"/>
    <n v="148"/>
    <n v="88"/>
    <n v="3.75"/>
    <n v="0.41666666666666663"/>
    <n v="1.9"/>
    <n v="0"/>
    <n v="0"/>
    <x v="1038"/>
    <x v="2"/>
  </r>
  <r>
    <n v="2942"/>
    <x v="645"/>
    <x v="0"/>
    <x v="22"/>
    <n v="16"/>
    <n v="22"/>
    <x v="83"/>
    <n v="7"/>
    <n v="7.8"/>
    <n v="7.4"/>
    <n v="7.7"/>
    <n v="8.6"/>
    <n v="8.15"/>
    <n v="510"/>
    <n v="630"/>
    <n v="570"/>
    <n v="0.6"/>
    <n v="1.9"/>
    <n v="1.25"/>
    <n v="1.68"/>
    <n v="2.1"/>
    <n v="1.8900000000000001"/>
    <n v="9"/>
    <n v="64"/>
    <n v="36.5"/>
    <n v="28"/>
    <n v="120"/>
    <n v="74"/>
    <n v="3.125"/>
    <n v="0.60833333333333339"/>
    <n v="1.8900000000000001"/>
    <n v="0"/>
    <n v="0"/>
    <x v="1039"/>
    <x v="2"/>
  </r>
  <r>
    <n v="2943"/>
    <x v="303"/>
    <x v="0"/>
    <x v="22"/>
    <n v="13"/>
    <n v="30"/>
    <x v="62"/>
    <n v="3.5"/>
    <n v="5.0999999999999996"/>
    <n v="4.3"/>
    <n v="7.5"/>
    <n v="8.3000000000000007"/>
    <n v="7.9"/>
    <n v="640"/>
    <n v="1320"/>
    <n v="980"/>
    <n v="1.3"/>
    <n v="5.7"/>
    <n v="3.5"/>
    <n v="1.46"/>
    <n v="3.15"/>
    <n v="2.3049999999999997"/>
    <n v="23"/>
    <n v="150"/>
    <n v="86.5"/>
    <n v="120"/>
    <n v="240"/>
    <n v="180"/>
    <n v="8.75"/>
    <n v="1.4416666666666667"/>
    <n v="2.3049999999999997"/>
    <n v="0"/>
    <n v="0"/>
    <x v="1040"/>
    <x v="2"/>
  </r>
  <r>
    <n v="2944"/>
    <x v="304"/>
    <x v="0"/>
    <x v="22"/>
    <n v="15"/>
    <n v="27"/>
    <x v="26"/>
    <n v="0.5"/>
    <n v="5.3"/>
    <n v="2.9"/>
    <n v="7.9"/>
    <n v="9"/>
    <n v="8.4499999999999993"/>
    <n v="2500"/>
    <n v="5000"/>
    <n v="3750"/>
    <n v="5"/>
    <n v="28.2"/>
    <n v="16.600000000000001"/>
    <n v="2.21"/>
    <n v="3.12"/>
    <n v="2.665"/>
    <n v="39"/>
    <n v="240"/>
    <n v="139.5"/>
    <n v="120"/>
    <n v="460"/>
    <n v="290"/>
    <n v="10"/>
    <n v="2.3250000000000002"/>
    <n v="2.665"/>
    <n v="0"/>
    <n v="2.75"/>
    <x v="1041"/>
    <x v="2"/>
  </r>
  <r>
    <n v="4795"/>
    <x v="646"/>
    <x v="0"/>
    <x v="22"/>
    <n v="18"/>
    <n v="26"/>
    <x v="72"/>
    <n v="3.4"/>
    <n v="5.5"/>
    <n v="4.45"/>
    <n v="8"/>
    <n v="8.9"/>
    <n v="8.4499999999999993"/>
    <n v="540"/>
    <n v="2100"/>
    <n v="1320"/>
    <n v="2.1"/>
    <n v="8.4"/>
    <n v="5.25"/>
    <n v="1.1399999999999999"/>
    <n v="2.2799999999999998"/>
    <n v="1.71"/>
    <n v="20"/>
    <n v="240"/>
    <n v="130"/>
    <n v="75"/>
    <n v="460"/>
    <n v="267.5"/>
    <n v="10"/>
    <n v="2.166666666666667"/>
    <n v="1.71"/>
    <n v="0"/>
    <n v="0"/>
    <x v="1042"/>
    <x v="2"/>
  </r>
  <r>
    <n v="4179"/>
    <x v="440"/>
    <x v="1"/>
    <x v="22"/>
    <n v="18"/>
    <n v="24"/>
    <x v="26"/>
    <n v="4"/>
    <n v="7.8"/>
    <n v="5.9"/>
    <n v="7.4"/>
    <n v="8.6999999999999993"/>
    <n v="8.0500000000000007"/>
    <n v="370"/>
    <n v="1130"/>
    <n v="750"/>
    <n v="1.2"/>
    <n v="3.4"/>
    <n v="2.2999999999999998"/>
    <n v="1.76"/>
    <n v="2.46"/>
    <n v="2.11"/>
    <n v="9"/>
    <n v="64"/>
    <n v="36.5"/>
    <n v="28"/>
    <n v="210"/>
    <n v="119"/>
    <n v="5.75"/>
    <n v="0.60833333333333339"/>
    <n v="2.11"/>
    <n v="0"/>
    <n v="0"/>
    <x v="1043"/>
    <x v="2"/>
  </r>
  <r>
    <n v="1420"/>
    <x v="305"/>
    <x v="0"/>
    <x v="23"/>
    <n v="17"/>
    <n v="25"/>
    <x v="26"/>
    <n v="6.3"/>
    <n v="7.2"/>
    <n v="6.75"/>
    <n v="6.5"/>
    <n v="7.7"/>
    <n v="7.1"/>
    <n v="107"/>
    <n v="130"/>
    <n v="118.5"/>
    <n v="2.2999999999999998"/>
    <n v="5.6"/>
    <n v="3.9499999999999997"/>
    <n v="0"/>
    <n v="3.55"/>
    <n v="1.7749999999999999"/>
    <n v="46"/>
    <n v="63"/>
    <n v="54.5"/>
    <n v="63"/>
    <n v="84"/>
    <n v="73.5"/>
    <n v="9.875"/>
    <n v="0.90833333333333333"/>
    <n v="1.7749999999999999"/>
    <n v="0"/>
    <n v="0"/>
    <x v="1044"/>
    <x v="2"/>
  </r>
  <r>
    <n v="1421"/>
    <x v="306"/>
    <x v="0"/>
    <x v="23"/>
    <n v="16"/>
    <n v="23"/>
    <x v="59"/>
    <n v="4.5999999999999996"/>
    <n v="7.2"/>
    <n v="5.9"/>
    <n v="6.6"/>
    <n v="7.8"/>
    <n v="7.1999999999999993"/>
    <n v="5"/>
    <n v="629"/>
    <n v="317"/>
    <n v="0.6"/>
    <n v="8.4"/>
    <n v="4.5"/>
    <n v="0.2"/>
    <n v="19.899999999999999"/>
    <n v="10.049999999999999"/>
    <n v="170"/>
    <n v="700"/>
    <n v="435"/>
    <n v="390"/>
    <n v="2200"/>
    <n v="1295"/>
    <n v="10"/>
    <n v="7.25"/>
    <n v="10"/>
    <n v="0"/>
    <n v="0"/>
    <x v="1045"/>
    <x v="2"/>
  </r>
  <r>
    <n v="1452"/>
    <x v="307"/>
    <x v="0"/>
    <x v="23"/>
    <n v="20"/>
    <n v="27"/>
    <x v="2"/>
    <n v="4.7"/>
    <n v="7.1"/>
    <n v="5.9"/>
    <n v="6.7"/>
    <n v="7.9"/>
    <n v="7.3000000000000007"/>
    <n v="338"/>
    <n v="561"/>
    <n v="449.5"/>
    <n v="1.3"/>
    <n v="4.8"/>
    <n v="3.05"/>
    <n v="0.03"/>
    <n v="3.87"/>
    <n v="1.95"/>
    <n v="79"/>
    <n v="680"/>
    <n v="379.5"/>
    <n v="240"/>
    <n v="1700"/>
    <n v="970"/>
    <n v="7.625"/>
    <n v="6.3249999999999993"/>
    <n v="1.9500000000000002"/>
    <n v="0"/>
    <n v="0"/>
    <x v="1046"/>
    <x v="2"/>
  </r>
  <r>
    <n v="3007"/>
    <x v="308"/>
    <x v="0"/>
    <x v="23"/>
    <n v="21"/>
    <n v="37"/>
    <x v="3"/>
    <n v="4.2"/>
    <n v="6.9"/>
    <n v="5.5500000000000007"/>
    <n v="7.4"/>
    <n v="8.6"/>
    <n v="8"/>
    <n v="288"/>
    <n v="683"/>
    <n v="485.5"/>
    <n v="0.9"/>
    <n v="12"/>
    <n v="6.45"/>
    <n v="0.08"/>
    <n v="4.38"/>
    <n v="2.23"/>
    <n v="22"/>
    <n v="220"/>
    <n v="121"/>
    <n v="70"/>
    <n v="540"/>
    <n v="305"/>
    <n v="10"/>
    <n v="2.0166666666666666"/>
    <n v="2.23"/>
    <n v="0"/>
    <n v="0"/>
    <x v="1047"/>
    <x v="2"/>
  </r>
  <r>
    <n v="3008"/>
    <x v="309"/>
    <x v="0"/>
    <x v="23"/>
    <n v="0"/>
    <n v="31"/>
    <x v="30"/>
    <n v="4"/>
    <n v="7.4"/>
    <n v="5.7"/>
    <n v="7"/>
    <n v="8.3000000000000007"/>
    <n v="7.65"/>
    <n v="531"/>
    <n v="941"/>
    <n v="736"/>
    <n v="0"/>
    <n v="14"/>
    <n v="7"/>
    <n v="0"/>
    <n v="3.05"/>
    <n v="1.5249999999999999"/>
    <n v="0"/>
    <n v="1100"/>
    <n v="550"/>
    <n v="0"/>
    <n v="9200"/>
    <n v="4600"/>
    <n v="10"/>
    <n v="9.1666666666666661"/>
    <n v="1.5249999999999999"/>
    <n v="0"/>
    <n v="0"/>
    <x v="76"/>
    <x v="2"/>
  </r>
  <r>
    <n v="3009"/>
    <x v="310"/>
    <x v="0"/>
    <x v="23"/>
    <n v="29.2"/>
    <n v="31"/>
    <x v="189"/>
    <n v="3"/>
    <n v="7.8"/>
    <n v="5.4"/>
    <n v="6.6"/>
    <n v="8.6"/>
    <n v="7.6"/>
    <n v="420"/>
    <n v="2360"/>
    <n v="1390"/>
    <n v="2"/>
    <n v="12"/>
    <n v="7"/>
    <n v="0"/>
    <n v="2.0499999999999998"/>
    <n v="1.0249999999999999"/>
    <n v="2"/>
    <n v="250"/>
    <n v="126"/>
    <n v="0"/>
    <n v="2790"/>
    <n v="1395"/>
    <n v="10"/>
    <n v="2.1"/>
    <n v="1.0249999999999999"/>
    <n v="0"/>
    <n v="0"/>
    <x v="1048"/>
    <x v="2"/>
  </r>
  <r>
    <n v="3010"/>
    <x v="311"/>
    <x v="0"/>
    <x v="23"/>
    <n v="30"/>
    <n v="31"/>
    <x v="9"/>
    <n v="3"/>
    <n v="8"/>
    <n v="5.5"/>
    <n v="6.9"/>
    <n v="9.6"/>
    <n v="8.25"/>
    <n v="751"/>
    <n v="1950"/>
    <n v="1350.5"/>
    <n v="2"/>
    <n v="16"/>
    <n v="9"/>
    <n v="0"/>
    <n v="2.8"/>
    <n v="1.4"/>
    <n v="0"/>
    <n v="390"/>
    <n v="195"/>
    <n v="0"/>
    <n v="2800"/>
    <n v="1400"/>
    <n v="10"/>
    <n v="3.25"/>
    <n v="1.4"/>
    <n v="0"/>
    <n v="0"/>
    <x v="1049"/>
    <x v="2"/>
  </r>
  <r>
    <n v="3011"/>
    <x v="312"/>
    <x v="0"/>
    <x v="23"/>
    <n v="24"/>
    <n v="31"/>
    <x v="0"/>
    <n v="3.1"/>
    <n v="6.5"/>
    <n v="4.8"/>
    <n v="6.1"/>
    <n v="8.3000000000000007"/>
    <n v="7.2"/>
    <n v="24200"/>
    <n v="59500"/>
    <n v="41850"/>
    <n v="2"/>
    <n v="9"/>
    <n v="5.5"/>
    <n v="0"/>
    <n v="3.05"/>
    <n v="1.5249999999999999"/>
    <n v="2"/>
    <n v="680"/>
    <n v="341"/>
    <n v="0"/>
    <n v="930"/>
    <n v="465"/>
    <n v="10"/>
    <n v="5.6833333333333336"/>
    <n v="1.5249999999999999"/>
    <n v="0"/>
    <n v="0"/>
    <x v="1050"/>
    <x v="2"/>
  </r>
  <r>
    <n v="4823"/>
    <x v="647"/>
    <x v="2"/>
    <x v="23"/>
    <n v="20.324904942965802"/>
    <n v="29.264638783270001"/>
    <x v="150"/>
    <n v="2.7"/>
    <n v="7"/>
    <n v="4.8499999999999996"/>
    <n v="6.9"/>
    <n v="7.6"/>
    <n v="7.25"/>
    <n v="945"/>
    <n v="1053"/>
    <n v="999"/>
    <n v="2"/>
    <n v="5"/>
    <n v="3.5"/>
    <n v="0.18"/>
    <n v="0.65"/>
    <n v="0.41500000000000004"/>
    <n v="0"/>
    <n v="78"/>
    <n v="39"/>
    <n v="0"/>
    <n v="330"/>
    <n v="165"/>
    <n v="8.75"/>
    <n v="0.65"/>
    <n v="0.41500000000000004"/>
    <n v="0"/>
    <n v="0"/>
    <x v="1051"/>
    <x v="2"/>
  </r>
  <r>
    <n v="1391"/>
    <x v="313"/>
    <x v="0"/>
    <x v="24"/>
    <n v="21"/>
    <n v="29"/>
    <x v="7"/>
    <n v="0.1"/>
    <n v="5.0999999999999996"/>
    <n v="2.5999999999999996"/>
    <n v="7"/>
    <n v="7.9"/>
    <n v="7.45"/>
    <n v="1080"/>
    <n v="1786"/>
    <n v="1433"/>
    <n v="10"/>
    <n v="32"/>
    <n v="21"/>
    <n v="0"/>
    <n v="21"/>
    <n v="10.5"/>
    <n v="20"/>
    <n v="920"/>
    <n v="470"/>
    <n v="240"/>
    <n v="1600"/>
    <n v="920"/>
    <n v="10"/>
    <n v="7.833333333333333"/>
    <n v="10"/>
    <n v="0"/>
    <n v="3.5000000000000009"/>
    <x v="1052"/>
    <x v="2"/>
  </r>
  <r>
    <n v="1788"/>
    <x v="648"/>
    <x v="0"/>
    <x v="24"/>
    <n v="24"/>
    <n v="30"/>
    <x v="43"/>
    <n v="0"/>
    <n v="0.1"/>
    <n v="0.05"/>
    <n v="7.2"/>
    <n v="7.6"/>
    <n v="7.4"/>
    <n v="1360"/>
    <n v="1610"/>
    <n v="1485"/>
    <n v="28"/>
    <n v="39"/>
    <n v="33.5"/>
    <n v="7"/>
    <n v="11.7"/>
    <n v="9.35"/>
    <n v="2"/>
    <n v="70"/>
    <n v="36"/>
    <n v="0"/>
    <n v="540"/>
    <n v="270"/>
    <n v="10"/>
    <n v="0.6"/>
    <n v="9.35"/>
    <n v="0"/>
    <n v="9.875"/>
    <x v="1053"/>
    <x v="2"/>
  </r>
  <r>
    <n v="1789"/>
    <x v="315"/>
    <x v="0"/>
    <x v="24"/>
    <n v="25"/>
    <n v="30"/>
    <x v="0"/>
    <n v="4.4000000000000004"/>
    <n v="6"/>
    <n v="5.2"/>
    <n v="7.2"/>
    <n v="8.3000000000000007"/>
    <n v="7.75"/>
    <n v="380"/>
    <n v="444"/>
    <n v="412"/>
    <n v="2"/>
    <n v="4"/>
    <n v="3"/>
    <n v="0"/>
    <n v="9"/>
    <n v="4.5"/>
    <n v="2"/>
    <n v="8"/>
    <n v="5"/>
    <n v="0"/>
    <n v="80"/>
    <n v="40"/>
    <n v="7.5"/>
    <n v="8.3333333333333329E-2"/>
    <n v="4.5"/>
    <n v="0"/>
    <n v="0"/>
    <x v="1054"/>
    <x v="2"/>
  </r>
  <r>
    <n v="2340"/>
    <x v="649"/>
    <x v="0"/>
    <x v="24"/>
    <n v="24"/>
    <n v="30"/>
    <x v="43"/>
    <n v="0"/>
    <n v="2.8"/>
    <n v="1.4"/>
    <n v="7.2"/>
    <n v="7.8"/>
    <n v="7.5"/>
    <n v="1316"/>
    <n v="1819"/>
    <n v="1567.5"/>
    <n v="10"/>
    <n v="28"/>
    <n v="19"/>
    <n v="3.2"/>
    <n v="6"/>
    <n v="4.5999999999999996"/>
    <n v="14"/>
    <n v="34"/>
    <n v="24"/>
    <n v="280"/>
    <n v="470"/>
    <n v="375"/>
    <n v="10"/>
    <n v="0.4"/>
    <n v="4.5999999999999996"/>
    <n v="0"/>
    <n v="6.5"/>
    <x v="1055"/>
    <x v="2"/>
  </r>
  <r>
    <n v="2341"/>
    <x v="317"/>
    <x v="0"/>
    <x v="24"/>
    <n v="25"/>
    <n v="30"/>
    <x v="0"/>
    <n v="0"/>
    <n v="2.4"/>
    <n v="1.2"/>
    <n v="6.9"/>
    <n v="7.6"/>
    <n v="7.25"/>
    <n v="1503"/>
    <n v="1759"/>
    <n v="1631"/>
    <n v="10"/>
    <n v="26"/>
    <n v="18"/>
    <n v="3.02"/>
    <n v="11"/>
    <n v="7.01"/>
    <n v="22"/>
    <n v="36"/>
    <n v="29"/>
    <n v="320"/>
    <n v="430"/>
    <n v="375"/>
    <n v="10"/>
    <n v="0.48333333333333334"/>
    <n v="7.01"/>
    <n v="0"/>
    <n v="7"/>
    <x v="1056"/>
    <x v="2"/>
  </r>
  <r>
    <n v="2342"/>
    <x v="442"/>
    <x v="0"/>
    <x v="24"/>
    <n v="26"/>
    <n v="30"/>
    <x v="4"/>
    <n v="0"/>
    <n v="0.1"/>
    <n v="0.05"/>
    <n v="7.2"/>
    <n v="7.7"/>
    <n v="7.45"/>
    <n v="2132"/>
    <n v="2980"/>
    <n v="2556"/>
    <n v="36"/>
    <n v="54"/>
    <n v="45"/>
    <n v="4.58"/>
    <n v="19"/>
    <n v="11.79"/>
    <n v="20"/>
    <n v="94"/>
    <n v="57"/>
    <n v="350"/>
    <n v="540"/>
    <n v="445"/>
    <n v="10"/>
    <n v="0.95"/>
    <n v="10"/>
    <n v="0"/>
    <n v="9.875"/>
    <x v="1057"/>
    <x v="2"/>
  </r>
  <r>
    <n v="3068"/>
    <x v="319"/>
    <x v="0"/>
    <x v="24"/>
    <n v="25"/>
    <n v="30"/>
    <x v="0"/>
    <n v="5"/>
    <n v="6.7"/>
    <n v="5.85"/>
    <n v="7.3"/>
    <n v="8.1"/>
    <n v="7.6999999999999993"/>
    <n v="242"/>
    <n v="340"/>
    <n v="291"/>
    <n v="2"/>
    <n v="3"/>
    <n v="2.5"/>
    <n v="0"/>
    <n v="2"/>
    <n v="1"/>
    <n v="2"/>
    <n v="2"/>
    <n v="2"/>
    <n v="0"/>
    <n v="42"/>
    <n v="21"/>
    <n v="6.25"/>
    <n v="3.3333333333333333E-2"/>
    <n v="1"/>
    <n v="0"/>
    <n v="0"/>
    <x v="1058"/>
    <x v="2"/>
  </r>
  <r>
    <n v="3069"/>
    <x v="320"/>
    <x v="0"/>
    <x v="24"/>
    <n v="23"/>
    <n v="30"/>
    <x v="6"/>
    <n v="3.8"/>
    <n v="5.2"/>
    <n v="4.5"/>
    <n v="7"/>
    <n v="7.9"/>
    <n v="7.45"/>
    <n v="578"/>
    <n v="820"/>
    <n v="699"/>
    <n v="3"/>
    <n v="4"/>
    <n v="3.5"/>
    <n v="0.26"/>
    <n v="2.2999999999999998"/>
    <n v="1.2799999999999998"/>
    <n v="2"/>
    <n v="2"/>
    <n v="2"/>
    <n v="0"/>
    <n v="38"/>
    <n v="19"/>
    <n v="8.75"/>
    <n v="3.3333333333333333E-2"/>
    <n v="1.2799999999999998"/>
    <n v="0"/>
    <n v="0"/>
    <x v="1059"/>
    <x v="2"/>
  </r>
  <r>
    <n v="3070"/>
    <x v="321"/>
    <x v="0"/>
    <x v="24"/>
    <n v="26"/>
    <n v="30"/>
    <x v="4"/>
    <n v="0.1"/>
    <n v="1.5"/>
    <n v="0.8"/>
    <n v="7.1"/>
    <n v="7.9"/>
    <n v="7.5"/>
    <n v="1420"/>
    <n v="1883"/>
    <n v="1651.5"/>
    <n v="12"/>
    <n v="22"/>
    <n v="17"/>
    <n v="2.2000000000000002"/>
    <n v="5.2"/>
    <n v="3.7"/>
    <n v="11"/>
    <n v="40"/>
    <n v="25.5"/>
    <n v="330"/>
    <n v="540"/>
    <n v="435"/>
    <n v="10"/>
    <n v="0.42500000000000004"/>
    <n v="3.7"/>
    <n v="0"/>
    <n v="8"/>
    <x v="1060"/>
    <x v="2"/>
  </r>
  <r>
    <n v="3071"/>
    <x v="322"/>
    <x v="0"/>
    <x v="24"/>
    <n v="27"/>
    <n v="30"/>
    <x v="10"/>
    <n v="0"/>
    <n v="0.1"/>
    <n v="0.05"/>
    <n v="7.1"/>
    <n v="7.8"/>
    <n v="7.4499999999999993"/>
    <n v="1032"/>
    <n v="1511"/>
    <n v="1271.5"/>
    <n v="14"/>
    <n v="26"/>
    <n v="20"/>
    <n v="3.28"/>
    <n v="8"/>
    <n v="5.64"/>
    <n v="8"/>
    <n v="62"/>
    <n v="35"/>
    <n v="350"/>
    <n v="590"/>
    <n v="470"/>
    <n v="10"/>
    <n v="0.58333333333333337"/>
    <n v="5.64"/>
    <n v="0"/>
    <n v="9.875"/>
    <x v="1061"/>
    <x v="2"/>
  </r>
  <r>
    <n v="3072"/>
    <x v="323"/>
    <x v="0"/>
    <x v="24"/>
    <n v="23"/>
    <n v="30"/>
    <x v="6"/>
    <n v="0"/>
    <n v="0.1"/>
    <n v="0.05"/>
    <n v="7"/>
    <n v="7.7"/>
    <n v="7.35"/>
    <n v="1269"/>
    <n v="1762"/>
    <n v="1515.5"/>
    <n v="16"/>
    <n v="28"/>
    <n v="22"/>
    <n v="3.2"/>
    <n v="18"/>
    <n v="10.6"/>
    <n v="20"/>
    <n v="26"/>
    <n v="23"/>
    <n v="320"/>
    <n v="580"/>
    <n v="450"/>
    <n v="10"/>
    <n v="0.3833333333333333"/>
    <n v="10"/>
    <n v="0"/>
    <n v="9.875"/>
    <x v="1062"/>
    <x v="2"/>
  </r>
  <r>
    <n v="3073"/>
    <x v="443"/>
    <x v="0"/>
    <x v="24"/>
    <n v="22"/>
    <n v="30"/>
    <x v="1"/>
    <n v="0"/>
    <n v="1"/>
    <n v="0.5"/>
    <n v="6.9"/>
    <n v="7.8"/>
    <n v="7.35"/>
    <n v="1167"/>
    <n v="1666"/>
    <n v="1416.5"/>
    <n v="12"/>
    <n v="42"/>
    <n v="27"/>
    <n v="8"/>
    <n v="26"/>
    <n v="17"/>
    <n v="20"/>
    <n v="28"/>
    <n v="24"/>
    <n v="350"/>
    <n v="560"/>
    <n v="455"/>
    <n v="10"/>
    <n v="0.4"/>
    <n v="10"/>
    <n v="0"/>
    <n v="8.75"/>
    <x v="1063"/>
    <x v="2"/>
  </r>
  <r>
    <n v="3074"/>
    <x v="444"/>
    <x v="0"/>
    <x v="24"/>
    <n v="25"/>
    <n v="32"/>
    <x v="10"/>
    <n v="0"/>
    <n v="1.8"/>
    <n v="0.9"/>
    <n v="7.2"/>
    <n v="7.8"/>
    <n v="7.5"/>
    <n v="916"/>
    <n v="1360"/>
    <n v="1138"/>
    <n v="6"/>
    <n v="30"/>
    <n v="18"/>
    <n v="1.6"/>
    <n v="4"/>
    <n v="2.8"/>
    <n v="4"/>
    <n v="40"/>
    <n v="22"/>
    <n v="280"/>
    <n v="540"/>
    <n v="410"/>
    <n v="10"/>
    <n v="0.3666666666666667"/>
    <n v="2.8"/>
    <n v="0"/>
    <n v="7.75"/>
    <x v="1064"/>
    <x v="2"/>
  </r>
  <r>
    <n v="4229"/>
    <x v="445"/>
    <x v="0"/>
    <x v="24"/>
    <n v="25"/>
    <n v="30"/>
    <x v="0"/>
    <n v="0"/>
    <n v="1"/>
    <n v="0.5"/>
    <n v="7.1"/>
    <n v="7.8"/>
    <n v="7.4499999999999993"/>
    <n v="1234"/>
    <n v="2295"/>
    <n v="1764.5"/>
    <n v="18"/>
    <n v="36"/>
    <n v="27"/>
    <n v="2"/>
    <n v="18.2"/>
    <n v="10.1"/>
    <n v="17"/>
    <n v="90"/>
    <n v="53.5"/>
    <n v="220"/>
    <n v="540"/>
    <n v="380"/>
    <n v="10"/>
    <n v="0.89166666666666672"/>
    <n v="10"/>
    <n v="0"/>
    <n v="8.75"/>
    <x v="1065"/>
    <x v="2"/>
  </r>
  <r>
    <n v="4234"/>
    <x v="446"/>
    <x v="0"/>
    <x v="24"/>
    <n v="27"/>
    <n v="30"/>
    <x v="10"/>
    <n v="0"/>
    <n v="5.7"/>
    <n v="2.85"/>
    <n v="7.3"/>
    <n v="8.6"/>
    <n v="7.9499999999999993"/>
    <n v="1113"/>
    <n v="1610"/>
    <n v="1361.5"/>
    <n v="8"/>
    <n v="28"/>
    <n v="18"/>
    <n v="2"/>
    <n v="12"/>
    <n v="7"/>
    <n v="20"/>
    <n v="120"/>
    <n v="70"/>
    <n v="320"/>
    <n v="540"/>
    <n v="430"/>
    <n v="10"/>
    <n v="1.1666666666666667"/>
    <n v="7"/>
    <n v="0"/>
    <n v="2.875"/>
    <x v="380"/>
    <x v="2"/>
  </r>
  <r>
    <n v="4235"/>
    <x v="447"/>
    <x v="0"/>
    <x v="24"/>
    <n v="23"/>
    <n v="35"/>
    <x v="3"/>
    <n v="0"/>
    <n v="6.8"/>
    <n v="3.4"/>
    <n v="7.1"/>
    <n v="8.1999999999999993"/>
    <n v="7.6499999999999995"/>
    <n v="1037"/>
    <n v="2332"/>
    <n v="1684.5"/>
    <n v="5.2"/>
    <n v="36"/>
    <n v="20.6"/>
    <n v="3.61"/>
    <n v="14.5"/>
    <n v="9.0549999999999997"/>
    <n v="2"/>
    <n v="180"/>
    <n v="91"/>
    <n v="0"/>
    <n v="490"/>
    <n v="245"/>
    <n v="10"/>
    <n v="1.5166666666666666"/>
    <n v="9.0549999999999997"/>
    <n v="0"/>
    <n v="1.5"/>
    <x v="1066"/>
    <x v="2"/>
  </r>
  <r>
    <n v="4667"/>
    <x v="650"/>
    <x v="0"/>
    <x v="24"/>
    <n v="23"/>
    <n v="30"/>
    <x v="6"/>
    <n v="0"/>
    <n v="0.1"/>
    <n v="0.05"/>
    <n v="6.9"/>
    <n v="7.6"/>
    <n v="7.25"/>
    <n v="1720"/>
    <n v="2967"/>
    <n v="2343.5"/>
    <n v="32"/>
    <n v="62"/>
    <n v="47"/>
    <n v="1"/>
    <n v="33.24"/>
    <n v="17.12"/>
    <n v="20"/>
    <n v="49"/>
    <n v="34.5"/>
    <n v="330"/>
    <n v="920"/>
    <n v="625"/>
    <n v="10"/>
    <n v="0.57500000000000007"/>
    <n v="10"/>
    <n v="0"/>
    <n v="9.875"/>
    <x v="1067"/>
    <x v="2"/>
  </r>
  <r>
    <n v="4668"/>
    <x v="651"/>
    <x v="0"/>
    <x v="24"/>
    <n v="25"/>
    <n v="30"/>
    <x v="0"/>
    <n v="0"/>
    <n v="2.8"/>
    <n v="1.4"/>
    <n v="7.1"/>
    <n v="8.4"/>
    <n v="7.75"/>
    <n v="1206"/>
    <n v="1790"/>
    <n v="1498"/>
    <n v="30"/>
    <n v="60"/>
    <n v="45"/>
    <n v="19"/>
    <n v="73.62"/>
    <n v="46.31"/>
    <n v="14"/>
    <n v="49"/>
    <n v="31.5"/>
    <n v="220"/>
    <n v="430"/>
    <n v="325"/>
    <n v="10"/>
    <n v="0.52500000000000002"/>
    <n v="10"/>
    <n v="0"/>
    <n v="6.5"/>
    <x v="1068"/>
    <x v="2"/>
  </r>
  <r>
    <n v="4669"/>
    <x v="652"/>
    <x v="0"/>
    <x v="24"/>
    <n v="28"/>
    <n v="28"/>
    <x v="4"/>
    <n v="0.1"/>
    <n v="2"/>
    <n v="1.05"/>
    <n v="7"/>
    <n v="8"/>
    <n v="7.5"/>
    <n v="1783"/>
    <n v="1916"/>
    <n v="1849.5"/>
    <n v="24"/>
    <n v="28"/>
    <n v="26"/>
    <n v="12"/>
    <n v="18"/>
    <n v="15"/>
    <n v="2"/>
    <n v="26"/>
    <n v="14"/>
    <n v="0"/>
    <n v="430"/>
    <n v="215"/>
    <n v="10"/>
    <n v="0.23333333333333334"/>
    <n v="10"/>
    <n v="0"/>
    <n v="7.375"/>
    <x v="1069"/>
    <x v="2"/>
  </r>
  <r>
    <n v="4672"/>
    <x v="653"/>
    <x v="0"/>
    <x v="24"/>
    <n v="22"/>
    <n v="31"/>
    <x v="6"/>
    <n v="0.1"/>
    <n v="3.6"/>
    <n v="1.85"/>
    <n v="6.7"/>
    <n v="7.9"/>
    <n v="7.3000000000000007"/>
    <n v="1122"/>
    <n v="1756"/>
    <n v="1439"/>
    <n v="14"/>
    <n v="30"/>
    <n v="22"/>
    <n v="8"/>
    <n v="24.46"/>
    <n v="16.23"/>
    <n v="2"/>
    <n v="22"/>
    <n v="12"/>
    <n v="0"/>
    <n v="500"/>
    <n v="250"/>
    <n v="10"/>
    <n v="0.2"/>
    <n v="10"/>
    <n v="0"/>
    <n v="5.375"/>
    <x v="1070"/>
    <x v="2"/>
  </r>
  <r>
    <n v="4673"/>
    <x v="654"/>
    <x v="0"/>
    <x v="24"/>
    <n v="25"/>
    <n v="30"/>
    <x v="0"/>
    <n v="0"/>
    <n v="2.8"/>
    <n v="1.4"/>
    <n v="6.8"/>
    <n v="7.8"/>
    <n v="7.3"/>
    <n v="896"/>
    <n v="1280"/>
    <n v="1088"/>
    <n v="8"/>
    <n v="16"/>
    <n v="12"/>
    <n v="2.4"/>
    <n v="13"/>
    <n v="7.7"/>
    <n v="16"/>
    <n v="32"/>
    <n v="24"/>
    <n v="220"/>
    <n v="430"/>
    <n v="325"/>
    <n v="10"/>
    <n v="0.4"/>
    <n v="7.7"/>
    <n v="0"/>
    <n v="6.5"/>
    <x v="1071"/>
    <x v="2"/>
  </r>
  <r>
    <n v="4674"/>
    <x v="655"/>
    <x v="0"/>
    <x v="24"/>
    <n v="28"/>
    <n v="29"/>
    <x v="10"/>
    <n v="0.1"/>
    <n v="0.1"/>
    <n v="0.1"/>
    <n v="7.1"/>
    <n v="7.9"/>
    <n v="7.5"/>
    <n v="1020"/>
    <n v="1440"/>
    <n v="1230"/>
    <n v="14"/>
    <n v="22"/>
    <n v="18"/>
    <n v="0.7"/>
    <n v="9"/>
    <n v="4.8499999999999996"/>
    <n v="20"/>
    <n v="22"/>
    <n v="21"/>
    <n v="220"/>
    <n v="350"/>
    <n v="285"/>
    <n v="10"/>
    <n v="0.35000000000000003"/>
    <n v="4.8499999999999996"/>
    <n v="0"/>
    <n v="9.75"/>
    <x v="1072"/>
    <x v="2"/>
  </r>
  <r>
    <n v="4676"/>
    <x v="656"/>
    <x v="0"/>
    <x v="24"/>
    <n v="26"/>
    <n v="30"/>
    <x v="4"/>
    <n v="0.1"/>
    <n v="5.4"/>
    <n v="2.75"/>
    <n v="6.9"/>
    <n v="7.9"/>
    <n v="7.4"/>
    <n v="1271"/>
    <n v="1739"/>
    <n v="1505"/>
    <n v="28"/>
    <n v="44"/>
    <n v="36"/>
    <n v="16"/>
    <n v="56.46"/>
    <n v="36.230000000000004"/>
    <n v="0"/>
    <n v="32"/>
    <n v="16"/>
    <n v="0"/>
    <n v="430"/>
    <n v="215"/>
    <n v="10"/>
    <n v="0.26666666666666666"/>
    <n v="10"/>
    <n v="0"/>
    <n v="3.125"/>
    <x v="1073"/>
    <x v="2"/>
  </r>
  <r>
    <n v="4681"/>
    <x v="657"/>
    <x v="0"/>
    <x v="24"/>
    <n v="26"/>
    <n v="29"/>
    <x v="0"/>
    <n v="5.8"/>
    <n v="6.8"/>
    <n v="6.3"/>
    <n v="7.1"/>
    <n v="8"/>
    <n v="7.55"/>
    <n v="218"/>
    <n v="273"/>
    <n v="245.5"/>
    <n v="2"/>
    <n v="3"/>
    <n v="2.5"/>
    <n v="0.1"/>
    <n v="2"/>
    <n v="1.05"/>
    <n v="2"/>
    <n v="2"/>
    <n v="2"/>
    <n v="0"/>
    <n v="18"/>
    <n v="9"/>
    <n v="6.25"/>
    <n v="3.3333333333333333E-2"/>
    <n v="1.05"/>
    <n v="0"/>
    <n v="0"/>
    <x v="1074"/>
    <x v="2"/>
  </r>
  <r>
    <n v="4682"/>
    <x v="658"/>
    <x v="0"/>
    <x v="24"/>
    <n v="26"/>
    <n v="30"/>
    <x v="4"/>
    <n v="0"/>
    <n v="2.2000000000000002"/>
    <n v="1.1000000000000001"/>
    <n v="7.2"/>
    <n v="8.1"/>
    <n v="7.65"/>
    <n v="1323"/>
    <n v="1694"/>
    <n v="1508.5"/>
    <n v="6"/>
    <n v="30"/>
    <n v="18"/>
    <n v="10"/>
    <n v="21"/>
    <n v="15.5"/>
    <n v="20"/>
    <n v="212"/>
    <n v="116"/>
    <n v="220"/>
    <n v="540"/>
    <n v="380"/>
    <n v="10"/>
    <n v="1.9333333333333333"/>
    <n v="10"/>
    <n v="0"/>
    <n v="7.25"/>
    <x v="1075"/>
    <x v="2"/>
  </r>
  <r>
    <n v="4683"/>
    <x v="659"/>
    <x v="0"/>
    <x v="24"/>
    <n v="3.6"/>
    <n v="29"/>
    <x v="190"/>
    <n v="1.2"/>
    <n v="7.6"/>
    <n v="4.3999999999999995"/>
    <n v="7"/>
    <n v="7.6"/>
    <n v="7.3"/>
    <n v="470"/>
    <n v="734"/>
    <n v="602"/>
    <n v="3"/>
    <n v="4"/>
    <n v="3.5"/>
    <n v="0.3"/>
    <n v="2.6"/>
    <n v="1.45"/>
    <n v="2"/>
    <n v="35"/>
    <n v="18.5"/>
    <n v="0"/>
    <n v="340"/>
    <n v="170"/>
    <n v="8.75"/>
    <n v="0.30833333333333335"/>
    <n v="1.45"/>
    <n v="0"/>
    <n v="0"/>
    <x v="408"/>
    <x v="2"/>
  </r>
  <r>
    <n v="4684"/>
    <x v="660"/>
    <x v="0"/>
    <x v="24"/>
    <n v="23"/>
    <n v="28"/>
    <x v="8"/>
    <n v="2"/>
    <n v="7"/>
    <n v="4.5"/>
    <n v="6.6"/>
    <n v="7.5"/>
    <n v="7.05"/>
    <n v="169"/>
    <n v="799"/>
    <n v="484"/>
    <n v="1.6"/>
    <n v="4.8"/>
    <n v="3.2"/>
    <n v="2.23"/>
    <n v="9.4"/>
    <n v="5.8150000000000004"/>
    <n v="2"/>
    <n v="40"/>
    <n v="21"/>
    <n v="220"/>
    <n v="720"/>
    <n v="470"/>
    <n v="8"/>
    <n v="0.35000000000000003"/>
    <n v="5.8150000000000004"/>
    <n v="0"/>
    <n v="0"/>
    <x v="1076"/>
    <x v="2"/>
  </r>
  <r>
    <n v="4685"/>
    <x v="661"/>
    <x v="0"/>
    <x v="24"/>
    <n v="23"/>
    <n v="25"/>
    <x v="21"/>
    <n v="5.4"/>
    <n v="7.3"/>
    <n v="6.35"/>
    <n v="6.7"/>
    <n v="7.4"/>
    <n v="7.0500000000000007"/>
    <n v="456"/>
    <n v="2586"/>
    <n v="1521"/>
    <n v="3"/>
    <n v="12"/>
    <n v="7.5"/>
    <n v="3.29"/>
    <n v="22.47"/>
    <n v="12.879999999999999"/>
    <n v="2"/>
    <n v="6"/>
    <n v="4"/>
    <n v="140"/>
    <n v="540"/>
    <n v="340"/>
    <n v="10"/>
    <n v="6.6666666666666666E-2"/>
    <n v="10"/>
    <n v="0"/>
    <n v="0"/>
    <x v="677"/>
    <x v="2"/>
  </r>
  <r>
    <n v="4686"/>
    <x v="662"/>
    <x v="0"/>
    <x v="24"/>
    <n v="23"/>
    <n v="25"/>
    <x v="21"/>
    <n v="4.0999999999999996"/>
    <n v="7.1"/>
    <n v="5.6"/>
    <n v="6.8"/>
    <n v="7.4"/>
    <n v="7.1"/>
    <n v="517"/>
    <n v="1447"/>
    <n v="982"/>
    <n v="2.6"/>
    <n v="13"/>
    <n v="7.8"/>
    <n v="6.35"/>
    <n v="14.48"/>
    <n v="10.414999999999999"/>
    <n v="2"/>
    <n v="7"/>
    <n v="4.5"/>
    <n v="0"/>
    <n v="1400"/>
    <n v="700"/>
    <n v="10"/>
    <n v="7.4999999999999997E-2"/>
    <n v="10"/>
    <n v="0"/>
    <n v="0"/>
    <x v="674"/>
    <x v="2"/>
  </r>
  <r>
    <n v="4687"/>
    <x v="663"/>
    <x v="0"/>
    <x v="24"/>
    <n v="24"/>
    <n v="25"/>
    <x v="5"/>
    <n v="4.7"/>
    <n v="7.4"/>
    <n v="6.0500000000000007"/>
    <n v="6.7"/>
    <n v="7.4"/>
    <n v="7.0500000000000007"/>
    <n v="637"/>
    <n v="1184"/>
    <n v="910.5"/>
    <n v="2"/>
    <n v="22"/>
    <n v="12"/>
    <n v="5.42"/>
    <n v="19.57"/>
    <n v="12.495000000000001"/>
    <n v="2"/>
    <n v="60"/>
    <n v="31"/>
    <n v="280"/>
    <n v="12000"/>
    <n v="6140"/>
    <n v="10"/>
    <n v="0.51666666666666661"/>
    <n v="10"/>
    <n v="0"/>
    <n v="0"/>
    <x v="673"/>
    <x v="2"/>
  </r>
  <r>
    <n v="4688"/>
    <x v="664"/>
    <x v="0"/>
    <x v="24"/>
    <n v="24"/>
    <n v="24"/>
    <x v="21"/>
    <n v="6.2"/>
    <n v="6.5"/>
    <n v="6.35"/>
    <n v="7.1"/>
    <n v="7.4"/>
    <n v="7.25"/>
    <n v="443"/>
    <n v="641"/>
    <n v="542"/>
    <n v="2"/>
    <n v="2.7"/>
    <n v="2.35"/>
    <n v="8.3800000000000008"/>
    <n v="10.3"/>
    <n v="9.34"/>
    <n v="2"/>
    <n v="2"/>
    <n v="2"/>
    <n v="0"/>
    <n v="0"/>
    <n v="0"/>
    <n v="5.875"/>
    <n v="3.3333333333333333E-2"/>
    <n v="9.34"/>
    <n v="0"/>
    <n v="0"/>
    <x v="1077"/>
    <x v="2"/>
  </r>
  <r>
    <n v="4690"/>
    <x v="665"/>
    <x v="0"/>
    <x v="24"/>
    <n v="25"/>
    <n v="29"/>
    <x v="43"/>
    <n v="1.2"/>
    <n v="4.5"/>
    <n v="2.85"/>
    <n v="7"/>
    <n v="7.5"/>
    <n v="7.25"/>
    <n v="520"/>
    <n v="980"/>
    <n v="750"/>
    <n v="6"/>
    <n v="14"/>
    <n v="10"/>
    <n v="5"/>
    <n v="26.47"/>
    <n v="15.734999999999999"/>
    <n v="3"/>
    <n v="17"/>
    <n v="10"/>
    <n v="154"/>
    <n v="330"/>
    <n v="242"/>
    <n v="10"/>
    <n v="0.16666666666666666"/>
    <n v="10"/>
    <n v="0"/>
    <n v="2.875"/>
    <x v="1078"/>
    <x v="2"/>
  </r>
  <r>
    <n v="4691"/>
    <x v="666"/>
    <x v="0"/>
    <x v="24"/>
    <n v="27"/>
    <n v="28"/>
    <x v="0"/>
    <n v="0.1"/>
    <n v="2"/>
    <n v="1.05"/>
    <n v="7.3"/>
    <n v="7.4"/>
    <n v="7.35"/>
    <n v="1172"/>
    <n v="1252"/>
    <n v="1212"/>
    <n v="8"/>
    <n v="14"/>
    <n v="11"/>
    <n v="8"/>
    <n v="18"/>
    <n v="13"/>
    <n v="28"/>
    <n v="32"/>
    <n v="30"/>
    <n v="350"/>
    <n v="430"/>
    <n v="390"/>
    <n v="10"/>
    <n v="0.5"/>
    <n v="10"/>
    <n v="0"/>
    <n v="7.375"/>
    <x v="1079"/>
    <x v="2"/>
  </r>
  <r>
    <n v="4692"/>
    <x v="667"/>
    <x v="0"/>
    <x v="24"/>
    <n v="27"/>
    <n v="28"/>
    <x v="0"/>
    <n v="1.2"/>
    <n v="2"/>
    <n v="1.6"/>
    <n v="7.1"/>
    <n v="7.5"/>
    <n v="7.3"/>
    <n v="910"/>
    <n v="1027"/>
    <n v="968.5"/>
    <n v="10"/>
    <n v="12"/>
    <n v="11"/>
    <n v="9"/>
    <n v="18"/>
    <n v="13.5"/>
    <n v="18"/>
    <n v="20"/>
    <n v="19"/>
    <n v="330"/>
    <n v="350"/>
    <n v="340"/>
    <n v="10"/>
    <n v="0.31666666666666671"/>
    <n v="10"/>
    <n v="0"/>
    <n v="6"/>
    <x v="1080"/>
    <x v="2"/>
  </r>
  <r>
    <n v="4693"/>
    <x v="668"/>
    <x v="0"/>
    <x v="24"/>
    <n v="26"/>
    <n v="28"/>
    <x v="43"/>
    <n v="0.1"/>
    <n v="1.8"/>
    <n v="0.95000000000000007"/>
    <n v="7.1"/>
    <n v="7.6"/>
    <n v="7.35"/>
    <n v="820"/>
    <n v="1152"/>
    <n v="986"/>
    <n v="12"/>
    <n v="18"/>
    <n v="15"/>
    <n v="2.6"/>
    <n v="3.8"/>
    <n v="3.2"/>
    <n v="11"/>
    <n v="28"/>
    <n v="19.5"/>
    <n v="318"/>
    <n v="350"/>
    <n v="334"/>
    <n v="10"/>
    <n v="0.32500000000000001"/>
    <n v="3.2"/>
    <n v="0"/>
    <n v="7.625"/>
    <x v="1081"/>
    <x v="2"/>
  </r>
  <r>
    <n v="4694"/>
    <x v="669"/>
    <x v="0"/>
    <x v="24"/>
    <n v="26"/>
    <n v="29"/>
    <x v="0"/>
    <n v="0.1"/>
    <n v="3.2"/>
    <n v="1.6500000000000001"/>
    <n v="6.9"/>
    <n v="7.9"/>
    <n v="7.4"/>
    <n v="1286"/>
    <n v="1709"/>
    <n v="1497.5"/>
    <n v="16"/>
    <n v="44"/>
    <n v="30"/>
    <n v="8"/>
    <n v="22.45"/>
    <n v="15.225"/>
    <n v="8"/>
    <n v="26"/>
    <n v="17"/>
    <n v="326"/>
    <n v="1200"/>
    <n v="763"/>
    <n v="10"/>
    <n v="0.28333333333333333"/>
    <n v="10"/>
    <n v="0"/>
    <n v="5.875"/>
    <x v="1082"/>
    <x v="2"/>
  </r>
  <r>
    <n v="4695"/>
    <x v="670"/>
    <x v="0"/>
    <x v="24"/>
    <n v="27"/>
    <n v="29"/>
    <x v="4"/>
    <n v="0"/>
    <n v="2.1"/>
    <n v="1.05"/>
    <n v="7.1"/>
    <n v="7.7"/>
    <n v="7.4"/>
    <n v="1308"/>
    <n v="1633"/>
    <n v="1470.5"/>
    <n v="60"/>
    <n v="63"/>
    <n v="61.5"/>
    <n v="12"/>
    <n v="72.3"/>
    <n v="42.15"/>
    <n v="17"/>
    <n v="39"/>
    <n v="28"/>
    <n v="350"/>
    <n v="1600"/>
    <n v="975"/>
    <n v="10"/>
    <n v="0.46666666666666667"/>
    <n v="10"/>
    <n v="0"/>
    <n v="7.375"/>
    <x v="1083"/>
    <x v="2"/>
  </r>
  <r>
    <n v="4696"/>
    <x v="671"/>
    <x v="0"/>
    <x v="24"/>
    <n v="26"/>
    <n v="29"/>
    <x v="0"/>
    <n v="0"/>
    <n v="2.7"/>
    <n v="1.35"/>
    <n v="7.1"/>
    <n v="7.9"/>
    <n v="7.5"/>
    <n v="1213"/>
    <n v="2053"/>
    <n v="1633"/>
    <n v="20"/>
    <n v="38"/>
    <n v="29"/>
    <n v="3.2"/>
    <n v="88.54"/>
    <n v="45.870000000000005"/>
    <n v="2"/>
    <n v="70"/>
    <n v="36"/>
    <n v="0"/>
    <n v="540"/>
    <n v="270"/>
    <n v="10"/>
    <n v="0.6"/>
    <n v="10"/>
    <n v="0"/>
    <n v="6.625"/>
    <x v="1084"/>
    <x v="2"/>
  </r>
  <r>
    <n v="4697"/>
    <x v="672"/>
    <x v="0"/>
    <x v="24"/>
    <n v="26"/>
    <n v="29"/>
    <x v="0"/>
    <n v="0"/>
    <n v="0.1"/>
    <n v="0.05"/>
    <n v="8"/>
    <n v="8.3000000000000007"/>
    <n v="8.15"/>
    <n v="1180"/>
    <n v="1300"/>
    <n v="1240"/>
    <n v="25"/>
    <n v="28"/>
    <n v="26.5"/>
    <n v="47"/>
    <n v="48.8"/>
    <n v="47.9"/>
    <n v="2"/>
    <n v="2"/>
    <n v="2"/>
    <n v="20"/>
    <n v="21"/>
    <n v="20.5"/>
    <n v="10"/>
    <n v="3.3333333333333333E-2"/>
    <n v="10"/>
    <n v="0"/>
    <n v="9.875"/>
    <x v="1085"/>
    <x v="2"/>
  </r>
  <r>
    <n v="4698"/>
    <x v="673"/>
    <x v="0"/>
    <x v="24"/>
    <n v="27"/>
    <n v="30"/>
    <x v="10"/>
    <n v="1.2"/>
    <n v="1.5"/>
    <n v="1.35"/>
    <n v="7"/>
    <n v="7.1"/>
    <n v="7.05"/>
    <n v="2200"/>
    <n v="2216"/>
    <n v="2208"/>
    <n v="50"/>
    <n v="53"/>
    <n v="51.5"/>
    <n v="51.87"/>
    <n v="52"/>
    <n v="51.935000000000002"/>
    <n v="2"/>
    <n v="32"/>
    <n v="17"/>
    <n v="300"/>
    <n v="350"/>
    <n v="325"/>
    <n v="10"/>
    <n v="0.28333333333333333"/>
    <n v="10"/>
    <n v="0"/>
    <n v="6.625"/>
    <x v="1086"/>
    <x v="2"/>
  </r>
  <r>
    <n v="4699"/>
    <x v="674"/>
    <x v="0"/>
    <x v="24"/>
    <n v="27"/>
    <n v="27"/>
    <x v="43"/>
    <n v="2.8"/>
    <n v="3"/>
    <n v="2.9"/>
    <n v="6.7"/>
    <n v="7.8"/>
    <n v="7.25"/>
    <n v="320"/>
    <n v="380"/>
    <n v="350"/>
    <n v="3"/>
    <n v="3"/>
    <n v="3"/>
    <n v="2.2000000000000002"/>
    <n v="2.8"/>
    <n v="2.5"/>
    <n v="2"/>
    <n v="2"/>
    <n v="2"/>
    <n v="0"/>
    <n v="0"/>
    <n v="0"/>
    <n v="7.5"/>
    <n v="3.3333333333333333E-2"/>
    <n v="2.5"/>
    <n v="0"/>
    <n v="2.75"/>
    <x v="1087"/>
    <x v="2"/>
  </r>
  <r>
    <n v="4701"/>
    <x v="675"/>
    <x v="0"/>
    <x v="24"/>
    <n v="27"/>
    <n v="30"/>
    <x v="10"/>
    <n v="0"/>
    <n v="1"/>
    <n v="0.5"/>
    <n v="6.8"/>
    <n v="7.7"/>
    <n v="7.25"/>
    <n v="1420"/>
    <n v="1570"/>
    <n v="1495"/>
    <n v="18"/>
    <n v="28"/>
    <n v="23"/>
    <n v="11"/>
    <n v="18"/>
    <n v="14.5"/>
    <n v="17"/>
    <n v="34"/>
    <n v="25.5"/>
    <n v="260"/>
    <n v="430"/>
    <n v="345"/>
    <n v="10"/>
    <n v="0.42500000000000004"/>
    <n v="10"/>
    <n v="0"/>
    <n v="8.75"/>
    <x v="1088"/>
    <x v="2"/>
  </r>
  <r>
    <n v="4702"/>
    <x v="676"/>
    <x v="0"/>
    <x v="24"/>
    <n v="27"/>
    <n v="34"/>
    <x v="9"/>
    <n v="0.1"/>
    <n v="3.6"/>
    <n v="1.85"/>
    <n v="6.8"/>
    <n v="8.1999999999999993"/>
    <n v="7.5"/>
    <n v="1052"/>
    <n v="1989"/>
    <n v="1520.5"/>
    <n v="10"/>
    <n v="38"/>
    <n v="24"/>
    <n v="2.78"/>
    <n v="29.5"/>
    <n v="16.14"/>
    <n v="26"/>
    <n v="240"/>
    <n v="133"/>
    <n v="430"/>
    <n v="1140"/>
    <n v="785"/>
    <n v="10"/>
    <n v="2.2166666666666668"/>
    <n v="10"/>
    <n v="0"/>
    <n v="5.375"/>
    <x v="1089"/>
    <x v="2"/>
  </r>
  <r>
    <n v="4705"/>
    <x v="677"/>
    <x v="0"/>
    <x v="24"/>
    <n v="26"/>
    <n v="30"/>
    <x v="4"/>
    <n v="0.1"/>
    <n v="3.8"/>
    <n v="1.95"/>
    <n v="7.1"/>
    <n v="8.1999999999999993"/>
    <n v="7.6499999999999995"/>
    <n v="1382"/>
    <n v="2113"/>
    <n v="1747.5"/>
    <n v="10"/>
    <n v="78"/>
    <n v="44"/>
    <n v="24"/>
    <n v="89.11"/>
    <n v="56.555"/>
    <n v="18"/>
    <n v="33"/>
    <n v="25.5"/>
    <n v="280"/>
    <n v="430"/>
    <n v="355"/>
    <n v="10"/>
    <n v="0.42500000000000004"/>
    <n v="10"/>
    <n v="0"/>
    <n v="5.125"/>
    <x v="1090"/>
    <x v="2"/>
  </r>
  <r>
    <n v="4677"/>
    <x v="678"/>
    <x v="0"/>
    <x v="24"/>
    <n v="27"/>
    <n v="29"/>
    <x v="4"/>
    <n v="0.1"/>
    <n v="3.2"/>
    <n v="1.6500000000000001"/>
    <n v="7.1"/>
    <n v="7.6"/>
    <n v="7.35"/>
    <n v="1660"/>
    <n v="2047"/>
    <n v="1853.5"/>
    <n v="24"/>
    <n v="50"/>
    <n v="37"/>
    <n v="16"/>
    <n v="48.2"/>
    <n v="32.1"/>
    <n v="2"/>
    <n v="28"/>
    <n v="15"/>
    <n v="0"/>
    <n v="350"/>
    <n v="175"/>
    <n v="10"/>
    <n v="0.25"/>
    <n v="10"/>
    <n v="0"/>
    <n v="5.875"/>
    <x v="1091"/>
    <x v="2"/>
  </r>
  <r>
    <n v="4678"/>
    <x v="679"/>
    <x v="0"/>
    <x v="24"/>
    <n v="27"/>
    <n v="29"/>
    <x v="4"/>
    <n v="0.1"/>
    <n v="1"/>
    <n v="0.55000000000000004"/>
    <n v="7.2"/>
    <n v="7.5"/>
    <n v="7.35"/>
    <n v="1409"/>
    <n v="1604"/>
    <n v="1506.5"/>
    <n v="32"/>
    <n v="52"/>
    <n v="42"/>
    <n v="8"/>
    <n v="30"/>
    <n v="19"/>
    <n v="22"/>
    <n v="28"/>
    <n v="25"/>
    <n v="350"/>
    <n v="540"/>
    <n v="445"/>
    <n v="10"/>
    <n v="0.41666666666666663"/>
    <n v="10"/>
    <n v="0"/>
    <n v="8.625"/>
    <x v="1092"/>
    <x v="2"/>
  </r>
  <r>
    <n v="4679"/>
    <x v="680"/>
    <x v="0"/>
    <x v="24"/>
    <n v="22"/>
    <n v="40"/>
    <x v="92"/>
    <n v="0"/>
    <n v="1"/>
    <n v="0.5"/>
    <n v="7.2"/>
    <n v="7.6"/>
    <n v="7.4"/>
    <n v="1510"/>
    <n v="2152"/>
    <n v="1831"/>
    <n v="22"/>
    <n v="42"/>
    <n v="32"/>
    <n v="0.98"/>
    <n v="4.5999999999999996"/>
    <n v="2.79"/>
    <n v="22"/>
    <n v="58"/>
    <n v="40"/>
    <n v="350"/>
    <n v="430"/>
    <n v="390"/>
    <n v="10"/>
    <n v="0.66666666666666663"/>
    <n v="2.79"/>
    <n v="0"/>
    <n v="8.75"/>
    <x v="63"/>
    <x v="2"/>
  </r>
  <r>
    <n v="4680"/>
    <x v="681"/>
    <x v="0"/>
    <x v="24"/>
    <n v="26"/>
    <n v="30"/>
    <x v="4"/>
    <n v="5.6"/>
    <n v="6.8"/>
    <n v="6.1999999999999993"/>
    <n v="7.4"/>
    <n v="8.9"/>
    <n v="8.15"/>
    <n v="140"/>
    <n v="318"/>
    <n v="229"/>
    <n v="2"/>
    <n v="3"/>
    <n v="2.5"/>
    <n v="0.1"/>
    <n v="2.5"/>
    <n v="1.3"/>
    <n v="2"/>
    <n v="2"/>
    <n v="2"/>
    <n v="0"/>
    <n v="0"/>
    <n v="0"/>
    <n v="6.25"/>
    <n v="3.3333333333333333E-2"/>
    <n v="1.3"/>
    <n v="0"/>
    <n v="0"/>
    <x v="1093"/>
    <x v="2"/>
  </r>
  <r>
    <n v="2344"/>
    <x v="682"/>
    <x v="1"/>
    <x v="24"/>
    <n v="26"/>
    <n v="26"/>
    <x v="1"/>
    <n v="0.1"/>
    <n v="0.1"/>
    <n v="0.1"/>
    <n v="7.2"/>
    <n v="7.2"/>
    <n v="7.2"/>
    <n v="1507"/>
    <n v="1507"/>
    <n v="1507"/>
    <n v="38"/>
    <n v="38"/>
    <n v="38"/>
    <n v="6"/>
    <n v="6"/>
    <n v="6"/>
    <n v="14"/>
    <n v="14"/>
    <n v="14"/>
    <n v="350"/>
    <n v="350"/>
    <n v="350"/>
    <n v="10"/>
    <n v="0.23333333333333334"/>
    <n v="6"/>
    <n v="0"/>
    <n v="9.75"/>
    <x v="645"/>
    <x v="2"/>
  </r>
  <r>
    <n v="2345"/>
    <x v="683"/>
    <x v="1"/>
    <x v="24"/>
    <n v="26"/>
    <n v="29"/>
    <x v="0"/>
    <n v="0"/>
    <n v="0.1"/>
    <n v="0.05"/>
    <n v="7"/>
    <n v="7.9"/>
    <n v="7.45"/>
    <n v="6570"/>
    <n v="12256"/>
    <n v="9413"/>
    <n v="122"/>
    <n v="202"/>
    <n v="162"/>
    <n v="8"/>
    <n v="13"/>
    <n v="10.5"/>
    <n v="22"/>
    <n v="160"/>
    <n v="91"/>
    <n v="350"/>
    <n v="540"/>
    <n v="445"/>
    <n v="10"/>
    <n v="1.5166666666666666"/>
    <n v="10"/>
    <n v="0"/>
    <n v="9.875"/>
    <x v="1094"/>
    <x v="2"/>
  </r>
  <r>
    <n v="2346"/>
    <x v="684"/>
    <x v="1"/>
    <x v="24"/>
    <n v="26"/>
    <n v="30"/>
    <x v="4"/>
    <n v="5.4"/>
    <n v="6.1"/>
    <n v="5.75"/>
    <n v="7.4"/>
    <n v="8.1999999999999993"/>
    <n v="7.8"/>
    <n v="390"/>
    <n v="548"/>
    <n v="469"/>
    <n v="2"/>
    <n v="3"/>
    <n v="2.5"/>
    <n v="0"/>
    <n v="2.8"/>
    <n v="1.4"/>
    <n v="2"/>
    <n v="2"/>
    <n v="2"/>
    <n v="0"/>
    <n v="50"/>
    <n v="25"/>
    <n v="6.25"/>
    <n v="3.3333333333333333E-2"/>
    <n v="1.4"/>
    <n v="0"/>
    <n v="0"/>
    <x v="1095"/>
    <x v="2"/>
  </r>
  <r>
    <n v="2347"/>
    <x v="329"/>
    <x v="1"/>
    <x v="24"/>
    <n v="21"/>
    <n v="26"/>
    <x v="2"/>
    <n v="0"/>
    <n v="0.1"/>
    <n v="0.05"/>
    <n v="6.5"/>
    <n v="7.4"/>
    <n v="6.95"/>
    <n v="3064"/>
    <n v="15750"/>
    <n v="9407"/>
    <n v="77"/>
    <n v="286"/>
    <n v="181.5"/>
    <n v="7.75"/>
    <n v="94.81"/>
    <n v="51.28"/>
    <n v="2"/>
    <n v="10"/>
    <n v="6"/>
    <n v="0"/>
    <n v="350"/>
    <n v="175"/>
    <n v="10"/>
    <n v="0.1"/>
    <n v="10"/>
    <n v="0"/>
    <n v="9.875"/>
    <x v="1096"/>
    <x v="2"/>
  </r>
  <r>
    <n v="2357"/>
    <x v="685"/>
    <x v="1"/>
    <x v="24"/>
    <n v="25"/>
    <n v="30"/>
    <x v="0"/>
    <n v="0.1"/>
    <n v="3"/>
    <n v="1.55"/>
    <n v="1.4"/>
    <n v="7.8"/>
    <n v="4.5999999999999996"/>
    <n v="1060"/>
    <n v="1260"/>
    <n v="1160"/>
    <n v="10"/>
    <n v="18"/>
    <n v="14"/>
    <n v="3.03"/>
    <n v="5.6"/>
    <n v="4.3149999999999995"/>
    <n v="14"/>
    <n v="32"/>
    <n v="23"/>
    <n v="320"/>
    <n v="440"/>
    <n v="380"/>
    <n v="10"/>
    <n v="0.3833333333333333"/>
    <n v="4.3149999999999995"/>
    <n v="10"/>
    <n v="6.125"/>
    <x v="1097"/>
    <x v="2"/>
  </r>
  <r>
    <n v="2359"/>
    <x v="686"/>
    <x v="1"/>
    <x v="24"/>
    <n v="25"/>
    <n v="30"/>
    <x v="0"/>
    <n v="0"/>
    <n v="3.2"/>
    <n v="1.6"/>
    <n v="7.2"/>
    <n v="8.3000000000000007"/>
    <n v="7.75"/>
    <n v="376"/>
    <n v="1672"/>
    <n v="1024"/>
    <n v="18"/>
    <n v="40"/>
    <n v="29"/>
    <n v="0.4"/>
    <n v="21.5"/>
    <n v="10.95"/>
    <n v="14"/>
    <n v="86"/>
    <n v="50"/>
    <n v="320"/>
    <n v="540"/>
    <n v="430"/>
    <n v="10"/>
    <n v="0.83333333333333326"/>
    <n v="10"/>
    <n v="0"/>
    <n v="6"/>
    <x v="1098"/>
    <x v="2"/>
  </r>
  <r>
    <n v="3075"/>
    <x v="332"/>
    <x v="1"/>
    <x v="24"/>
    <n v="25"/>
    <n v="30"/>
    <x v="0"/>
    <n v="0"/>
    <n v="1"/>
    <n v="0.5"/>
    <n v="7.2"/>
    <n v="7.8"/>
    <n v="7.5"/>
    <n v="1080"/>
    <n v="1690"/>
    <n v="1385"/>
    <n v="10"/>
    <n v="24"/>
    <n v="17"/>
    <n v="1.4"/>
    <n v="4"/>
    <n v="2.7"/>
    <n v="20"/>
    <n v="58"/>
    <n v="39"/>
    <n v="22"/>
    <n v="560"/>
    <n v="291"/>
    <n v="10"/>
    <n v="0.65"/>
    <n v="2.7"/>
    <n v="0"/>
    <n v="8.75"/>
    <x v="1099"/>
    <x v="2"/>
  </r>
  <r>
    <n v="3076"/>
    <x v="333"/>
    <x v="1"/>
    <x v="24"/>
    <n v="26"/>
    <n v="30"/>
    <x v="4"/>
    <n v="0"/>
    <n v="0.1"/>
    <n v="0.05"/>
    <n v="7"/>
    <n v="7.8"/>
    <n v="7.4"/>
    <n v="1520"/>
    <n v="1763"/>
    <n v="1641.5"/>
    <n v="24"/>
    <n v="68"/>
    <n v="46"/>
    <n v="3.72"/>
    <n v="29"/>
    <n v="16.36"/>
    <n v="19"/>
    <n v="32"/>
    <n v="25.5"/>
    <n v="290"/>
    <n v="450"/>
    <n v="370"/>
    <n v="10"/>
    <n v="0.42500000000000004"/>
    <n v="10"/>
    <n v="0"/>
    <n v="9.875"/>
    <x v="1100"/>
    <x v="2"/>
  </r>
  <r>
    <n v="3077"/>
    <x v="334"/>
    <x v="1"/>
    <x v="24"/>
    <n v="22"/>
    <n v="30"/>
    <x v="1"/>
    <n v="0"/>
    <n v="2.2000000000000002"/>
    <n v="1.1000000000000001"/>
    <n v="7"/>
    <n v="7.8"/>
    <n v="7.4"/>
    <n v="1401"/>
    <n v="1812"/>
    <n v="1606.5"/>
    <n v="12"/>
    <n v="26"/>
    <n v="19"/>
    <n v="5.6"/>
    <n v="10"/>
    <n v="7.8"/>
    <n v="16"/>
    <n v="217"/>
    <n v="116.5"/>
    <n v="280"/>
    <n v="540"/>
    <n v="410"/>
    <n v="10"/>
    <n v="1.9416666666666664"/>
    <n v="7.8000000000000007"/>
    <n v="0"/>
    <n v="7.25"/>
    <x v="475"/>
    <x v="2"/>
  </r>
  <r>
    <n v="3078"/>
    <x v="335"/>
    <x v="1"/>
    <x v="24"/>
    <n v="26"/>
    <n v="30"/>
    <x v="4"/>
    <n v="0"/>
    <n v="4.0999999999999996"/>
    <n v="2.0499999999999998"/>
    <n v="7"/>
    <n v="7.5"/>
    <n v="7.25"/>
    <n v="594"/>
    <n v="1682"/>
    <n v="1138"/>
    <n v="3"/>
    <n v="40"/>
    <n v="21.5"/>
    <n v="0.4"/>
    <n v="20"/>
    <n v="10.199999999999999"/>
    <n v="2"/>
    <n v="40"/>
    <n v="21"/>
    <n v="0"/>
    <n v="430"/>
    <n v="215"/>
    <n v="10"/>
    <n v="0.35000000000000003"/>
    <n v="10"/>
    <n v="0"/>
    <n v="4.875"/>
    <x v="718"/>
    <x v="2"/>
  </r>
  <r>
    <n v="4665"/>
    <x v="687"/>
    <x v="1"/>
    <x v="24"/>
    <n v="27"/>
    <n v="30"/>
    <x v="10"/>
    <n v="4.5"/>
    <n v="5.2"/>
    <n v="4.8499999999999996"/>
    <n v="7.4"/>
    <n v="8.3000000000000007"/>
    <n v="7.8500000000000005"/>
    <n v="673"/>
    <n v="944"/>
    <n v="808.5"/>
    <n v="3"/>
    <n v="4"/>
    <n v="3.5"/>
    <n v="0.42"/>
    <n v="1"/>
    <n v="0.71"/>
    <n v="2"/>
    <n v="2"/>
    <n v="2"/>
    <n v="0"/>
    <n v="0"/>
    <n v="0"/>
    <n v="8.75"/>
    <n v="3.3333333333333333E-2"/>
    <n v="0.71"/>
    <n v="0"/>
    <n v="0"/>
    <x v="1101"/>
    <x v="2"/>
  </r>
  <r>
    <n v="4675"/>
    <x v="688"/>
    <x v="1"/>
    <x v="24"/>
    <n v="23"/>
    <n v="29"/>
    <x v="1"/>
    <n v="0.1"/>
    <n v="6.2"/>
    <n v="3.15"/>
    <n v="7.1"/>
    <n v="8"/>
    <n v="7.55"/>
    <n v="720"/>
    <n v="986"/>
    <n v="853"/>
    <n v="8"/>
    <n v="18"/>
    <n v="13"/>
    <n v="2.6"/>
    <n v="33.08"/>
    <n v="17.84"/>
    <n v="20"/>
    <n v="33"/>
    <n v="26.5"/>
    <n v="153"/>
    <n v="350"/>
    <n v="251.5"/>
    <n v="10"/>
    <n v="0.44166666666666665"/>
    <n v="10"/>
    <n v="0"/>
    <n v="2.125"/>
    <x v="1102"/>
    <x v="2"/>
  </r>
  <r>
    <n v="1447"/>
    <x v="336"/>
    <x v="2"/>
    <x v="24"/>
    <n v="26"/>
    <n v="39"/>
    <x v="180"/>
    <n v="5.2"/>
    <n v="5.9"/>
    <n v="5.5500000000000007"/>
    <n v="7.2"/>
    <n v="8.4"/>
    <n v="7.8000000000000007"/>
    <n v="294"/>
    <n v="393"/>
    <n v="343.5"/>
    <n v="3"/>
    <n v="3"/>
    <n v="3"/>
    <n v="0.1"/>
    <n v="0.8"/>
    <n v="0.45"/>
    <n v="2"/>
    <n v="2"/>
    <n v="2"/>
    <n v="0"/>
    <n v="26"/>
    <n v="13"/>
    <n v="7.5"/>
    <n v="3.3333333333333333E-2"/>
    <n v="0.44999999999999996"/>
    <n v="0"/>
    <n v="0"/>
    <x v="1103"/>
    <x v="2"/>
  </r>
  <r>
    <n v="1464"/>
    <x v="449"/>
    <x v="2"/>
    <x v="24"/>
    <n v="17"/>
    <n v="24"/>
    <x v="61"/>
    <n v="5.4"/>
    <n v="7.3"/>
    <n v="6.35"/>
    <n v="6.2"/>
    <n v="7.8"/>
    <n v="7"/>
    <n v="443"/>
    <n v="2129"/>
    <n v="1286"/>
    <n v="2.8"/>
    <n v="5"/>
    <n v="3.9"/>
    <n v="6.3"/>
    <n v="16.39"/>
    <n v="11.345000000000001"/>
    <n v="2"/>
    <n v="8"/>
    <n v="5"/>
    <n v="0"/>
    <n v="140"/>
    <n v="70"/>
    <n v="9.75"/>
    <n v="8.3333333333333329E-2"/>
    <n v="10"/>
    <n v="0"/>
    <n v="0"/>
    <x v="1104"/>
    <x v="2"/>
  </r>
  <r>
    <n v="1780"/>
    <x v="689"/>
    <x v="2"/>
    <x v="24"/>
    <n v="18"/>
    <n v="30"/>
    <x v="21"/>
    <n v="1.3"/>
    <n v="7.2"/>
    <n v="4.25"/>
    <n v="6.8"/>
    <n v="7.7"/>
    <n v="7.25"/>
    <n v="1840"/>
    <n v="4100"/>
    <n v="2970"/>
    <n v="2"/>
    <n v="16"/>
    <n v="9"/>
    <n v="12.37"/>
    <n v="28.3"/>
    <n v="20.335000000000001"/>
    <n v="2"/>
    <n v="2"/>
    <n v="2"/>
    <n v="0"/>
    <n v="50"/>
    <n v="25"/>
    <n v="10"/>
    <n v="3.3333333333333333E-2"/>
    <n v="10"/>
    <n v="0"/>
    <n v="0"/>
    <x v="1050"/>
    <x v="2"/>
  </r>
  <r>
    <n v="1783"/>
    <x v="450"/>
    <x v="2"/>
    <x v="24"/>
    <n v="21"/>
    <n v="26"/>
    <x v="2"/>
    <n v="5.5"/>
    <n v="6.9"/>
    <n v="6.2"/>
    <n v="6.4"/>
    <n v="7.6"/>
    <n v="7"/>
    <n v="2441"/>
    <n v="6350"/>
    <n v="4395.5"/>
    <n v="3.4"/>
    <n v="14"/>
    <n v="8.6999999999999993"/>
    <n v="9.2799999999999994"/>
    <n v="38.549999999999997"/>
    <n v="23.914999999999999"/>
    <n v="2"/>
    <n v="6"/>
    <n v="4"/>
    <n v="0"/>
    <n v="210"/>
    <n v="105"/>
    <n v="10"/>
    <n v="6.6666666666666666E-2"/>
    <n v="10"/>
    <n v="0"/>
    <n v="0"/>
    <x v="677"/>
    <x v="2"/>
  </r>
  <r>
    <n v="2343"/>
    <x v="340"/>
    <x v="2"/>
    <x v="24"/>
    <n v="23"/>
    <n v="30"/>
    <x v="6"/>
    <n v="0"/>
    <n v="0.1"/>
    <n v="0.05"/>
    <n v="6.9"/>
    <n v="8"/>
    <n v="7.45"/>
    <n v="3072"/>
    <n v="5490"/>
    <n v="4281"/>
    <n v="26"/>
    <n v="52"/>
    <n v="39"/>
    <n v="10"/>
    <n v="18"/>
    <n v="14"/>
    <n v="14"/>
    <n v="130"/>
    <n v="72"/>
    <n v="350"/>
    <n v="560"/>
    <n v="455"/>
    <n v="10"/>
    <n v="1.2"/>
    <n v="10"/>
    <n v="0"/>
    <n v="9.875"/>
    <x v="1105"/>
    <x v="2"/>
  </r>
  <r>
    <n v="2348"/>
    <x v="341"/>
    <x v="2"/>
    <x v="24"/>
    <n v="21"/>
    <n v="23"/>
    <x v="72"/>
    <n v="5.0999999999999996"/>
    <n v="6.8"/>
    <n v="5.9499999999999993"/>
    <n v="6.7"/>
    <n v="7.4"/>
    <n v="7.0500000000000007"/>
    <n v="2021"/>
    <n v="3170"/>
    <n v="2595.5"/>
    <n v="2.4"/>
    <n v="3"/>
    <n v="2.7"/>
    <n v="15.3"/>
    <n v="23.29"/>
    <n v="19.295000000000002"/>
    <n v="2"/>
    <n v="2"/>
    <n v="2"/>
    <n v="0"/>
    <n v="0"/>
    <n v="0"/>
    <n v="6.75"/>
    <n v="3.3333333333333333E-2"/>
    <n v="10"/>
    <n v="0"/>
    <n v="0"/>
    <x v="1106"/>
    <x v="2"/>
  </r>
  <r>
    <n v="2358"/>
    <x v="342"/>
    <x v="2"/>
    <x v="24"/>
    <n v="26"/>
    <n v="31"/>
    <x v="10"/>
    <n v="0"/>
    <n v="0.9"/>
    <n v="0.45"/>
    <n v="7.1"/>
    <n v="8"/>
    <n v="7.55"/>
    <n v="1524"/>
    <n v="2097"/>
    <n v="1810.5"/>
    <n v="24"/>
    <n v="48"/>
    <n v="36"/>
    <n v="2.6"/>
    <n v="14"/>
    <n v="8.3000000000000007"/>
    <n v="20"/>
    <n v="94"/>
    <n v="57"/>
    <n v="350"/>
    <n v="860"/>
    <n v="605"/>
    <n v="10"/>
    <n v="0.95"/>
    <n v="8.3000000000000007"/>
    <n v="0"/>
    <n v="8.875"/>
    <x v="1107"/>
    <x v="2"/>
  </r>
  <r>
    <n v="3084"/>
    <x v="343"/>
    <x v="2"/>
    <x v="24"/>
    <n v="27"/>
    <n v="39"/>
    <x v="191"/>
    <n v="4.5999999999999996"/>
    <n v="5.9"/>
    <n v="5.25"/>
    <n v="7"/>
    <n v="8.1"/>
    <n v="7.55"/>
    <n v="588"/>
    <n v="741"/>
    <n v="664.5"/>
    <n v="3"/>
    <n v="6"/>
    <n v="4.5"/>
    <n v="0.4"/>
    <n v="0.83"/>
    <n v="0.61499999999999999"/>
    <n v="2"/>
    <n v="2"/>
    <n v="2"/>
    <n v="0"/>
    <n v="43"/>
    <n v="21.5"/>
    <n v="10"/>
    <n v="3.3333333333333333E-2"/>
    <n v="0.61499999999999999"/>
    <n v="0"/>
    <n v="0"/>
    <x v="1108"/>
    <x v="2"/>
  </r>
  <r>
    <n v="3085"/>
    <x v="344"/>
    <x v="2"/>
    <x v="24"/>
    <n v="26"/>
    <n v="29"/>
    <x v="0"/>
    <n v="0"/>
    <n v="3.8"/>
    <n v="1.9"/>
    <n v="7.1"/>
    <n v="8"/>
    <n v="7.55"/>
    <n v="1380"/>
    <n v="1890"/>
    <n v="1635"/>
    <n v="14"/>
    <n v="30"/>
    <n v="22"/>
    <n v="0.57999999999999996"/>
    <n v="4.7"/>
    <n v="2.64"/>
    <n v="22"/>
    <n v="70"/>
    <n v="46"/>
    <n v="350"/>
    <n v="432"/>
    <n v="391"/>
    <n v="10"/>
    <n v="0.76666666666666661"/>
    <n v="2.64"/>
    <n v="0"/>
    <n v="5.25"/>
    <x v="1109"/>
    <x v="2"/>
  </r>
  <r>
    <n v="3086"/>
    <x v="345"/>
    <x v="2"/>
    <x v="24"/>
    <n v="18"/>
    <n v="29"/>
    <x v="2"/>
    <n v="6"/>
    <n v="7.5"/>
    <n v="6.75"/>
    <n v="6.4"/>
    <n v="7.9"/>
    <n v="7.15"/>
    <n v="282"/>
    <n v="2129"/>
    <n v="1205.5"/>
    <n v="2"/>
    <n v="3"/>
    <n v="2.5"/>
    <n v="0.26"/>
    <n v="28.48"/>
    <n v="14.370000000000001"/>
    <n v="2"/>
    <n v="2"/>
    <n v="2"/>
    <n v="0"/>
    <n v="50"/>
    <n v="25"/>
    <n v="6.25"/>
    <n v="3.3333333333333333E-2"/>
    <n v="10"/>
    <n v="0"/>
    <n v="0"/>
    <x v="1110"/>
    <x v="2"/>
  </r>
  <r>
    <n v="4222"/>
    <x v="451"/>
    <x v="2"/>
    <x v="24"/>
    <n v="23"/>
    <n v="30"/>
    <x v="6"/>
    <n v="2"/>
    <n v="2.8"/>
    <n v="2.4"/>
    <n v="7.2"/>
    <n v="8"/>
    <n v="7.6"/>
    <n v="810"/>
    <n v="1122"/>
    <n v="966"/>
    <n v="6"/>
    <n v="12"/>
    <n v="9"/>
    <n v="2"/>
    <n v="3.9"/>
    <n v="2.95"/>
    <n v="11"/>
    <n v="23"/>
    <n v="17"/>
    <n v="220"/>
    <n v="350"/>
    <n v="285"/>
    <n v="10"/>
    <n v="0.28333333333333333"/>
    <n v="2.95"/>
    <n v="0"/>
    <n v="4"/>
    <x v="1111"/>
    <x v="2"/>
  </r>
  <r>
    <n v="4223"/>
    <x v="452"/>
    <x v="2"/>
    <x v="24"/>
    <n v="24"/>
    <n v="30"/>
    <x v="43"/>
    <n v="1.4"/>
    <n v="2.6"/>
    <n v="2"/>
    <n v="7"/>
    <n v="7.8"/>
    <n v="7.4"/>
    <n v="923"/>
    <n v="1348"/>
    <n v="1135.5"/>
    <n v="6"/>
    <n v="18"/>
    <n v="12"/>
    <n v="1.2"/>
    <n v="4.2"/>
    <n v="2.7"/>
    <n v="11"/>
    <n v="33"/>
    <n v="22"/>
    <n v="220"/>
    <n v="430"/>
    <n v="325"/>
    <n v="10"/>
    <n v="0.3666666666666667"/>
    <n v="2.7"/>
    <n v="0"/>
    <n v="5"/>
    <x v="1112"/>
    <x v="2"/>
  </r>
  <r>
    <n v="4225"/>
    <x v="454"/>
    <x v="2"/>
    <x v="24"/>
    <n v="22"/>
    <n v="30"/>
    <x v="1"/>
    <n v="4"/>
    <n v="6.5"/>
    <n v="5.25"/>
    <n v="7.3"/>
    <n v="8.6"/>
    <n v="7.9499999999999993"/>
    <n v="383"/>
    <n v="950"/>
    <n v="666.5"/>
    <n v="2.1"/>
    <n v="3"/>
    <n v="2.5499999999999998"/>
    <n v="0.11"/>
    <n v="9.2100000000000009"/>
    <n v="4.66"/>
    <n v="2"/>
    <n v="2"/>
    <n v="2"/>
    <n v="0"/>
    <n v="18"/>
    <n v="9"/>
    <n v="6.375"/>
    <n v="3.3333333333333333E-2"/>
    <n v="4.66"/>
    <n v="0"/>
    <n v="0"/>
    <x v="1113"/>
    <x v="2"/>
  </r>
  <r>
    <n v="4228"/>
    <x v="455"/>
    <x v="2"/>
    <x v="24"/>
    <n v="28"/>
    <n v="28"/>
    <x v="4"/>
    <n v="0"/>
    <n v="0"/>
    <n v="0"/>
    <n v="7.2"/>
    <n v="7.6"/>
    <n v="7.4"/>
    <n v="1669"/>
    <n v="1858"/>
    <n v="1763.5"/>
    <n v="28"/>
    <n v="34"/>
    <n v="31"/>
    <n v="15.1"/>
    <n v="17.2"/>
    <n v="16.149999999999999"/>
    <n v="46"/>
    <n v="80"/>
    <n v="63"/>
    <n v="350"/>
    <n v="390"/>
    <n v="370"/>
    <n v="10"/>
    <n v="1.05"/>
    <n v="10"/>
    <n v="0"/>
    <n v="10"/>
    <x v="1114"/>
    <x v="2"/>
  </r>
  <r>
    <n v="4230"/>
    <x v="690"/>
    <x v="2"/>
    <x v="24"/>
    <n v="21"/>
    <n v="26"/>
    <x v="2"/>
    <n v="6"/>
    <n v="6.9"/>
    <n v="6.45"/>
    <n v="6.7"/>
    <n v="7.4"/>
    <n v="7.0500000000000007"/>
    <n v="1160"/>
    <n v="1498"/>
    <n v="1329"/>
    <n v="2"/>
    <n v="3"/>
    <n v="2.5"/>
    <n v="5.41"/>
    <n v="12"/>
    <n v="8.7050000000000001"/>
    <n v="2"/>
    <n v="2"/>
    <n v="2"/>
    <n v="0"/>
    <n v="0"/>
    <n v="0"/>
    <n v="6.25"/>
    <n v="3.3333333333333333E-2"/>
    <n v="8.7050000000000001"/>
    <n v="0"/>
    <n v="0"/>
    <x v="1115"/>
    <x v="2"/>
  </r>
  <r>
    <n v="4231"/>
    <x v="691"/>
    <x v="2"/>
    <x v="24"/>
    <n v="21"/>
    <n v="27"/>
    <x v="21"/>
    <n v="5.0999999999999996"/>
    <n v="7.2"/>
    <n v="6.15"/>
    <n v="6.7"/>
    <n v="7.4"/>
    <n v="7.0500000000000007"/>
    <n v="336"/>
    <n v="4750"/>
    <n v="2543"/>
    <n v="2"/>
    <n v="4.2"/>
    <n v="3.1"/>
    <n v="2.36"/>
    <n v="23.22"/>
    <n v="12.79"/>
    <n v="2"/>
    <n v="2"/>
    <n v="2"/>
    <n v="0"/>
    <n v="32"/>
    <n v="16"/>
    <n v="7.75"/>
    <n v="3.3333333333333333E-2"/>
    <n v="10"/>
    <n v="0"/>
    <n v="0"/>
    <x v="1116"/>
    <x v="2"/>
  </r>
  <r>
    <n v="4232"/>
    <x v="458"/>
    <x v="2"/>
    <x v="24"/>
    <n v="19"/>
    <n v="30"/>
    <x v="5"/>
    <n v="6.1"/>
    <n v="7.2"/>
    <n v="6.65"/>
    <n v="6.6"/>
    <n v="7.9"/>
    <n v="7.25"/>
    <n v="678"/>
    <n v="1037"/>
    <n v="857.5"/>
    <n v="2"/>
    <n v="5.2"/>
    <n v="3.6"/>
    <n v="7.32"/>
    <n v="19.47"/>
    <n v="13.395"/>
    <n v="2"/>
    <n v="8"/>
    <n v="5"/>
    <n v="0"/>
    <n v="40"/>
    <n v="20"/>
    <n v="9"/>
    <n v="8.3333333333333329E-2"/>
    <n v="10"/>
    <n v="0"/>
    <n v="0"/>
    <x v="373"/>
    <x v="2"/>
  </r>
  <r>
    <n v="4233"/>
    <x v="692"/>
    <x v="2"/>
    <x v="24"/>
    <n v="21"/>
    <n v="27"/>
    <x v="21"/>
    <n v="4.5"/>
    <n v="5.5"/>
    <n v="5"/>
    <n v="6.5"/>
    <n v="7.5"/>
    <n v="7"/>
    <n v="4860"/>
    <n v="8960"/>
    <n v="6910"/>
    <n v="6.3"/>
    <n v="26"/>
    <n v="16.149999999999999"/>
    <n v="20.62"/>
    <n v="45.43"/>
    <n v="33.024999999999999"/>
    <n v="2"/>
    <n v="4"/>
    <n v="3"/>
    <n v="0"/>
    <n v="70"/>
    <n v="35"/>
    <n v="10"/>
    <n v="0.05"/>
    <n v="10"/>
    <n v="0"/>
    <n v="0"/>
    <x v="676"/>
    <x v="2"/>
  </r>
  <r>
    <n v="4237"/>
    <x v="461"/>
    <x v="2"/>
    <x v="24"/>
    <n v="22"/>
    <n v="30"/>
    <x v="1"/>
    <n v="0"/>
    <n v="1"/>
    <n v="0.5"/>
    <n v="7.1"/>
    <n v="8.1999999999999993"/>
    <n v="7.6499999999999995"/>
    <n v="1371"/>
    <n v="1940"/>
    <n v="1655.5"/>
    <n v="18"/>
    <n v="38"/>
    <n v="28"/>
    <n v="13"/>
    <n v="22"/>
    <n v="17.5"/>
    <n v="34"/>
    <n v="72"/>
    <n v="53"/>
    <n v="350"/>
    <n v="540"/>
    <n v="445"/>
    <n v="10"/>
    <n v="0.8833333333333333"/>
    <n v="10"/>
    <n v="0"/>
    <n v="8.75"/>
    <x v="1117"/>
    <x v="2"/>
  </r>
  <r>
    <n v="4238"/>
    <x v="693"/>
    <x v="2"/>
    <x v="24"/>
    <n v="23"/>
    <n v="28"/>
    <x v="8"/>
    <n v="5.0999999999999996"/>
    <n v="6.5"/>
    <n v="5.8"/>
    <n v="7"/>
    <n v="7.4"/>
    <n v="7.2"/>
    <n v="1114"/>
    <n v="1992"/>
    <n v="1553"/>
    <n v="3.2"/>
    <n v="12"/>
    <n v="7.6"/>
    <n v="5.24"/>
    <n v="23.62"/>
    <n v="14.43"/>
    <n v="2"/>
    <n v="18"/>
    <n v="10"/>
    <n v="0"/>
    <n v="230"/>
    <n v="115"/>
    <n v="10"/>
    <n v="0.16666666666666666"/>
    <n v="10"/>
    <n v="0"/>
    <n v="0"/>
    <x v="1118"/>
    <x v="2"/>
  </r>
  <r>
    <n v="4239"/>
    <x v="694"/>
    <x v="2"/>
    <x v="24"/>
    <n v="22"/>
    <n v="24"/>
    <x v="13"/>
    <n v="5.5"/>
    <n v="6.7"/>
    <n v="6.1"/>
    <n v="7.2"/>
    <n v="7.5"/>
    <n v="7.35"/>
    <n v="1060"/>
    <n v="1804"/>
    <n v="1432"/>
    <n v="2.2000000000000002"/>
    <n v="8"/>
    <n v="5.0999999999999996"/>
    <n v="9.2899999999999991"/>
    <n v="18.399999999999999"/>
    <n v="13.844999999999999"/>
    <n v="2"/>
    <n v="4"/>
    <n v="3"/>
    <n v="0"/>
    <n v="70"/>
    <n v="35"/>
    <n v="10"/>
    <n v="0.05"/>
    <n v="10"/>
    <n v="0"/>
    <n v="0"/>
    <x v="676"/>
    <x v="2"/>
  </r>
  <r>
    <n v="4241"/>
    <x v="695"/>
    <x v="2"/>
    <x v="24"/>
    <n v="23"/>
    <n v="26"/>
    <x v="5"/>
    <n v="4.9000000000000004"/>
    <n v="6.2"/>
    <n v="5.5500000000000007"/>
    <n v="6.6"/>
    <n v="7.6"/>
    <n v="7.1"/>
    <n v="1110"/>
    <n v="4550"/>
    <n v="2830"/>
    <n v="2.8"/>
    <n v="10"/>
    <n v="6.4"/>
    <n v="7.32"/>
    <n v="28.37"/>
    <n v="17.844999999999999"/>
    <n v="2"/>
    <n v="2"/>
    <n v="2"/>
    <n v="0"/>
    <n v="40"/>
    <n v="20"/>
    <n v="10"/>
    <n v="3.3333333333333333E-2"/>
    <n v="10"/>
    <n v="0"/>
    <n v="0"/>
    <x v="1050"/>
    <x v="2"/>
  </r>
  <r>
    <n v="4242"/>
    <x v="696"/>
    <x v="2"/>
    <x v="24"/>
    <n v="22"/>
    <n v="26"/>
    <x v="21"/>
    <n v="4.9000000000000004"/>
    <n v="5.3"/>
    <n v="5.0999999999999996"/>
    <n v="6.9"/>
    <n v="7.3"/>
    <n v="7.1"/>
    <n v="1190"/>
    <n v="1233"/>
    <n v="1211.5"/>
    <n v="3.4"/>
    <n v="4"/>
    <n v="3.7"/>
    <n v="8.3699999999999992"/>
    <n v="9.43"/>
    <n v="8.8999999999999986"/>
    <n v="2"/>
    <n v="2"/>
    <n v="2"/>
    <n v="0"/>
    <n v="0"/>
    <n v="0"/>
    <n v="9.25"/>
    <n v="3.3333333333333333E-2"/>
    <n v="8.8999999999999986"/>
    <n v="0"/>
    <n v="0"/>
    <x v="1119"/>
    <x v="2"/>
  </r>
  <r>
    <n v="4243"/>
    <x v="697"/>
    <x v="2"/>
    <x v="24"/>
    <n v="23"/>
    <n v="25"/>
    <x v="21"/>
    <n v="4.5999999999999996"/>
    <n v="6.7"/>
    <n v="5.65"/>
    <n v="6.5"/>
    <n v="7.6"/>
    <n v="7.05"/>
    <n v="3370"/>
    <n v="15300"/>
    <n v="9335"/>
    <n v="5.6"/>
    <n v="54"/>
    <n v="29.8"/>
    <n v="21.4"/>
    <n v="61.93"/>
    <n v="41.664999999999999"/>
    <n v="2"/>
    <n v="6"/>
    <n v="4"/>
    <n v="0"/>
    <n v="210"/>
    <n v="105"/>
    <n v="10"/>
    <n v="6.6666666666666666E-2"/>
    <n v="10"/>
    <n v="0"/>
    <n v="0"/>
    <x v="677"/>
    <x v="2"/>
  </r>
  <r>
    <n v="4244"/>
    <x v="468"/>
    <x v="2"/>
    <x v="24"/>
    <n v="22"/>
    <n v="24"/>
    <x v="13"/>
    <n v="5.8"/>
    <n v="7.2"/>
    <n v="6.5"/>
    <n v="6.6"/>
    <n v="7.8"/>
    <n v="7.1999999999999993"/>
    <n v="590"/>
    <n v="3200"/>
    <n v="1895"/>
    <n v="2"/>
    <n v="36"/>
    <n v="19"/>
    <n v="7.59"/>
    <n v="40.200000000000003"/>
    <n v="23.895000000000003"/>
    <n v="2"/>
    <n v="2"/>
    <n v="2"/>
    <n v="0"/>
    <n v="26"/>
    <n v="13"/>
    <n v="10"/>
    <n v="3.3333333333333333E-2"/>
    <n v="10"/>
    <n v="0"/>
    <n v="0"/>
    <x v="1050"/>
    <x v="2"/>
  </r>
  <r>
    <n v="4245"/>
    <x v="698"/>
    <x v="2"/>
    <x v="24"/>
    <n v="23"/>
    <n v="25"/>
    <x v="21"/>
    <n v="4.9000000000000004"/>
    <n v="6.5"/>
    <n v="5.7"/>
    <n v="7.3"/>
    <n v="7.9"/>
    <n v="7.6"/>
    <n v="1598"/>
    <n v="3150"/>
    <n v="2374"/>
    <n v="3.4"/>
    <n v="8"/>
    <n v="5.7"/>
    <n v="10.37"/>
    <n v="38.299999999999997"/>
    <n v="24.334999999999997"/>
    <n v="2"/>
    <n v="2"/>
    <n v="2"/>
    <n v="0"/>
    <n v="40"/>
    <n v="20"/>
    <n v="10"/>
    <n v="3.3333333333333333E-2"/>
    <n v="10"/>
    <n v="0"/>
    <n v="0"/>
    <x v="1050"/>
    <x v="2"/>
  </r>
  <r>
    <n v="4247"/>
    <x v="470"/>
    <x v="2"/>
    <x v="24"/>
    <n v="25"/>
    <n v="31"/>
    <x v="4"/>
    <n v="0.1"/>
    <n v="3.2"/>
    <n v="1.6500000000000001"/>
    <n v="6.7"/>
    <n v="8.1999999999999993"/>
    <n v="7.4499999999999993"/>
    <n v="698"/>
    <n v="1739"/>
    <n v="1218.5"/>
    <n v="6"/>
    <n v="26"/>
    <n v="16"/>
    <n v="0.37"/>
    <n v="14"/>
    <n v="7.1849999999999996"/>
    <n v="11"/>
    <n v="60"/>
    <n v="35.5"/>
    <n v="110"/>
    <n v="540"/>
    <n v="325"/>
    <n v="10"/>
    <n v="0.59166666666666667"/>
    <n v="7.1849999999999987"/>
    <n v="0"/>
    <n v="5.875"/>
    <x v="1120"/>
    <x v="2"/>
  </r>
  <r>
    <n v="4248"/>
    <x v="471"/>
    <x v="2"/>
    <x v="24"/>
    <n v="26"/>
    <n v="30"/>
    <x v="4"/>
    <n v="0.1"/>
    <n v="5.6"/>
    <n v="2.8499999999999996"/>
    <n v="6.8"/>
    <n v="7.9"/>
    <n v="7.35"/>
    <n v="996"/>
    <n v="1406"/>
    <n v="1201"/>
    <n v="4"/>
    <n v="18"/>
    <n v="11"/>
    <n v="0.5"/>
    <n v="22"/>
    <n v="11.25"/>
    <n v="10"/>
    <n v="32"/>
    <n v="21"/>
    <n v="280"/>
    <n v="350"/>
    <n v="315"/>
    <n v="10"/>
    <n v="0.35000000000000003"/>
    <n v="10"/>
    <n v="0"/>
    <n v="2.8750000000000009"/>
    <x v="1073"/>
    <x v="2"/>
  </r>
  <r>
    <n v="4249"/>
    <x v="472"/>
    <x v="2"/>
    <x v="24"/>
    <n v="26"/>
    <n v="30"/>
    <x v="4"/>
    <n v="0"/>
    <n v="1.6"/>
    <n v="0.8"/>
    <n v="7.2"/>
    <n v="7.8"/>
    <n v="7.5"/>
    <n v="1015"/>
    <n v="1893"/>
    <n v="1454"/>
    <n v="12"/>
    <n v="28"/>
    <n v="20"/>
    <n v="2"/>
    <n v="6"/>
    <n v="4"/>
    <n v="20"/>
    <n v="350"/>
    <n v="185"/>
    <n v="230"/>
    <n v="540"/>
    <n v="385"/>
    <n v="10"/>
    <n v="3.0833333333333335"/>
    <n v="4"/>
    <n v="0"/>
    <n v="8"/>
    <x v="1121"/>
    <x v="2"/>
  </r>
  <r>
    <n v="4302"/>
    <x v="699"/>
    <x v="2"/>
    <x v="24"/>
    <n v="22"/>
    <n v="25"/>
    <x v="2"/>
    <n v="5.6"/>
    <n v="6.9"/>
    <n v="6.25"/>
    <n v="6.1"/>
    <n v="7.4"/>
    <n v="6.75"/>
    <n v="1085"/>
    <n v="3560"/>
    <n v="2322.5"/>
    <n v="2.2000000000000002"/>
    <n v="12"/>
    <n v="7.1"/>
    <n v="6.17"/>
    <n v="42.43"/>
    <n v="24.3"/>
    <n v="2"/>
    <n v="2"/>
    <n v="2"/>
    <n v="0"/>
    <n v="40"/>
    <n v="20"/>
    <n v="10"/>
    <n v="3.3333333333333333E-2"/>
    <n v="10"/>
    <n v="0"/>
    <n v="0"/>
    <x v="1050"/>
    <x v="2"/>
  </r>
  <r>
    <n v="4689"/>
    <x v="700"/>
    <x v="2"/>
    <x v="24"/>
    <n v="26"/>
    <n v="29"/>
    <x v="0"/>
    <n v="1.2"/>
    <n v="2.1"/>
    <n v="1.65"/>
    <n v="6.9"/>
    <n v="7.6"/>
    <n v="7.25"/>
    <n v="940"/>
    <n v="1114"/>
    <n v="1027"/>
    <n v="6"/>
    <n v="63"/>
    <n v="34.5"/>
    <n v="5.2"/>
    <n v="35.36"/>
    <n v="20.28"/>
    <n v="3"/>
    <n v="49"/>
    <n v="26"/>
    <n v="164"/>
    <n v="540"/>
    <n v="352"/>
    <n v="10"/>
    <n v="0.43333333333333335"/>
    <n v="10"/>
    <n v="0"/>
    <n v="5.875"/>
    <x v="1122"/>
    <x v="2"/>
  </r>
  <r>
    <n v="4700"/>
    <x v="701"/>
    <x v="2"/>
    <x v="24"/>
    <n v="27"/>
    <n v="30"/>
    <x v="10"/>
    <n v="0"/>
    <n v="1"/>
    <n v="0.5"/>
    <n v="7.1"/>
    <n v="7.6"/>
    <n v="7.35"/>
    <n v="1468"/>
    <n v="1603"/>
    <n v="1535.5"/>
    <n v="24"/>
    <n v="28"/>
    <n v="26"/>
    <n v="7"/>
    <n v="12"/>
    <n v="9.5"/>
    <n v="2"/>
    <n v="26"/>
    <n v="14"/>
    <n v="0"/>
    <n v="350"/>
    <n v="175"/>
    <n v="10"/>
    <n v="0.23333333333333334"/>
    <n v="9.5"/>
    <n v="0"/>
    <n v="8.75"/>
    <x v="1123"/>
    <x v="2"/>
  </r>
  <r>
    <n v="4703"/>
    <x v="702"/>
    <x v="2"/>
    <x v="24"/>
    <n v="22"/>
    <n v="35"/>
    <x v="10"/>
    <n v="0"/>
    <n v="1.2"/>
    <n v="0.6"/>
    <n v="7.2"/>
    <n v="7.8"/>
    <n v="7.5"/>
    <n v="1220"/>
    <n v="2206"/>
    <n v="1713"/>
    <n v="8"/>
    <n v="28"/>
    <n v="18"/>
    <n v="5.8"/>
    <n v="18"/>
    <n v="11.9"/>
    <n v="17"/>
    <n v="63"/>
    <n v="40"/>
    <n v="350"/>
    <n v="430"/>
    <n v="390"/>
    <n v="10"/>
    <n v="0.66666666666666663"/>
    <n v="10"/>
    <n v="0"/>
    <n v="8.5"/>
    <x v="1124"/>
    <x v="2"/>
  </r>
  <r>
    <n v="4704"/>
    <x v="703"/>
    <x v="2"/>
    <x v="24"/>
    <n v="27"/>
    <n v="30"/>
    <x v="10"/>
    <n v="0"/>
    <n v="1"/>
    <n v="0.5"/>
    <n v="7.1"/>
    <n v="7.9"/>
    <n v="7.5"/>
    <n v="1380"/>
    <n v="1782"/>
    <n v="1581"/>
    <n v="20"/>
    <n v="34"/>
    <n v="27"/>
    <n v="2.6"/>
    <n v="24"/>
    <n v="13.3"/>
    <n v="20"/>
    <n v="58"/>
    <n v="39"/>
    <n v="25"/>
    <n v="430"/>
    <n v="227.5"/>
    <n v="10"/>
    <n v="0.65"/>
    <n v="10"/>
    <n v="0"/>
    <n v="8.75"/>
    <x v="591"/>
    <x v="2"/>
  </r>
  <r>
    <n v="1727"/>
    <x v="346"/>
    <x v="0"/>
    <x v="25"/>
    <n v="21"/>
    <n v="28"/>
    <x v="5"/>
    <n v="6.2"/>
    <n v="6.9"/>
    <n v="6.5500000000000007"/>
    <n v="6.7"/>
    <n v="8"/>
    <n v="7.35"/>
    <n v="108"/>
    <n v="194"/>
    <n v="151"/>
    <n v="0.4"/>
    <n v="2.7"/>
    <n v="1.55"/>
    <n v="0.19"/>
    <n v="0.32"/>
    <n v="0.255"/>
    <n v="94"/>
    <n v="150"/>
    <n v="122"/>
    <n v="150"/>
    <n v="220"/>
    <n v="185"/>
    <n v="3.875"/>
    <n v="2.0333333333333332"/>
    <n v="0.255"/>
    <n v="0"/>
    <n v="0"/>
    <x v="1125"/>
    <x v="2"/>
  </r>
  <r>
    <n v="1728"/>
    <x v="347"/>
    <x v="0"/>
    <x v="25"/>
    <n v="20.5"/>
    <n v="27"/>
    <x v="192"/>
    <n v="6.7"/>
    <n v="7.2"/>
    <n v="6.95"/>
    <n v="6.5"/>
    <n v="7.5"/>
    <n v="7"/>
    <n v="106"/>
    <n v="194"/>
    <n v="150"/>
    <n v="1.2"/>
    <n v="2.9"/>
    <n v="2.0499999999999998"/>
    <n v="0.22"/>
    <n v="0.39"/>
    <n v="0.30499999999999999"/>
    <n v="70"/>
    <n v="130"/>
    <n v="100"/>
    <n v="170"/>
    <n v="240"/>
    <n v="205"/>
    <n v="5.125"/>
    <n v="1.6666666666666665"/>
    <n v="0.30499999999999999"/>
    <n v="0"/>
    <n v="0"/>
    <x v="1126"/>
    <x v="2"/>
  </r>
  <r>
    <n v="3391"/>
    <x v="348"/>
    <x v="0"/>
    <x v="25"/>
    <n v="20.5"/>
    <n v="28"/>
    <x v="137"/>
    <n v="6.3"/>
    <n v="7.6"/>
    <n v="6.9499999999999993"/>
    <n v="6.7"/>
    <n v="7.9"/>
    <n v="7.3000000000000007"/>
    <n v="105"/>
    <n v="248"/>
    <n v="176.5"/>
    <n v="0.8"/>
    <n v="2.66"/>
    <n v="1.73"/>
    <n v="0.2"/>
    <n v="3.03"/>
    <n v="1.615"/>
    <n v="84"/>
    <n v="120"/>
    <n v="102"/>
    <n v="150"/>
    <n v="220"/>
    <n v="185"/>
    <n v="4.3250000000000002"/>
    <n v="1.7000000000000002"/>
    <n v="1.615"/>
    <n v="0"/>
    <n v="0"/>
    <x v="1127"/>
    <x v="2"/>
  </r>
  <r>
    <n v="4192"/>
    <x v="704"/>
    <x v="0"/>
    <x v="25"/>
    <n v="21.5"/>
    <n v="28"/>
    <x v="143"/>
    <n v="6.6"/>
    <n v="7.9"/>
    <n v="7.25"/>
    <n v="6.8"/>
    <n v="7.6"/>
    <n v="7.1999999999999993"/>
    <n v="112"/>
    <n v="165"/>
    <n v="138.5"/>
    <n v="0.6"/>
    <n v="2.68"/>
    <n v="1.6400000000000001"/>
    <n v="0.28999999999999998"/>
    <n v="1.81"/>
    <n v="1.05"/>
    <n v="63"/>
    <n v="130"/>
    <n v="96.5"/>
    <n v="120"/>
    <n v="240"/>
    <n v="180"/>
    <n v="4.1000000000000005"/>
    <n v="1.6083333333333334"/>
    <n v="1.05"/>
    <n v="0"/>
    <n v="0"/>
    <x v="1128"/>
    <x v="2"/>
  </r>
  <r>
    <n v="4193"/>
    <x v="705"/>
    <x v="0"/>
    <x v="25"/>
    <n v="22"/>
    <n v="28"/>
    <x v="7"/>
    <n v="6.7"/>
    <n v="7.7"/>
    <n v="7.2"/>
    <n v="7"/>
    <n v="7.7"/>
    <n v="7.35"/>
    <n v="106"/>
    <n v="177"/>
    <n v="141.5"/>
    <n v="0.6"/>
    <n v="2.8"/>
    <n v="1.7"/>
    <n v="0.31"/>
    <n v="2.37"/>
    <n v="1.34"/>
    <n v="58"/>
    <n v="130"/>
    <n v="94"/>
    <n v="130"/>
    <n v="220"/>
    <n v="175"/>
    <n v="4.25"/>
    <n v="1.5666666666666669"/>
    <n v="1.34"/>
    <n v="0"/>
    <n v="0"/>
    <x v="1129"/>
    <x v="2"/>
  </r>
  <r>
    <n v="3392"/>
    <x v="349"/>
    <x v="1"/>
    <x v="25"/>
    <n v="21"/>
    <n v="27.5"/>
    <x v="137"/>
    <n v="6.1"/>
    <n v="7.5"/>
    <n v="6.8"/>
    <n v="6.7"/>
    <n v="7.5"/>
    <n v="7.1"/>
    <n v="106"/>
    <n v="167"/>
    <n v="136.5"/>
    <n v="1.1000000000000001"/>
    <n v="2.94"/>
    <n v="2.02"/>
    <n v="0.32"/>
    <n v="2.72"/>
    <n v="1.52"/>
    <n v="58"/>
    <n v="130"/>
    <n v="94"/>
    <n v="140"/>
    <n v="220"/>
    <n v="180"/>
    <n v="5.05"/>
    <n v="1.5666666666666669"/>
    <n v="1.52"/>
    <n v="0"/>
    <n v="0"/>
    <x v="1130"/>
    <x v="2"/>
  </r>
  <r>
    <n v="3393"/>
    <x v="350"/>
    <x v="1"/>
    <x v="25"/>
    <n v="21.5"/>
    <n v="28"/>
    <x v="143"/>
    <n v="6.5"/>
    <n v="7.6"/>
    <n v="7.05"/>
    <n v="6.9"/>
    <n v="7.5"/>
    <n v="7.2"/>
    <n v="109"/>
    <n v="179"/>
    <n v="144"/>
    <n v="0.8"/>
    <n v="2.9"/>
    <n v="1.85"/>
    <n v="0.25"/>
    <n v="2.4"/>
    <n v="1.325"/>
    <n v="43"/>
    <n v="120"/>
    <n v="81.5"/>
    <n v="120"/>
    <n v="220"/>
    <n v="170"/>
    <n v="4.625"/>
    <n v="1.3583333333333334"/>
    <n v="1.3250000000000002"/>
    <n v="0"/>
    <n v="0"/>
    <x v="1131"/>
    <x v="2"/>
  </r>
  <r>
    <n v="3394"/>
    <x v="351"/>
    <x v="1"/>
    <x v="25"/>
    <n v="21.5"/>
    <n v="27.5"/>
    <x v="5"/>
    <n v="6.3"/>
    <n v="7.7"/>
    <n v="7"/>
    <n v="6.6"/>
    <n v="7.3"/>
    <n v="6.9499999999999993"/>
    <n v="111"/>
    <n v="182"/>
    <n v="146.5"/>
    <n v="1.8"/>
    <n v="2.86"/>
    <n v="2.33"/>
    <n v="0.24"/>
    <n v="2.46"/>
    <n v="1.35"/>
    <n v="49"/>
    <n v="150"/>
    <n v="99.5"/>
    <n v="130"/>
    <n v="240"/>
    <n v="185"/>
    <n v="5.8250000000000002"/>
    <n v="1.6583333333333332"/>
    <n v="1.35"/>
    <n v="0"/>
    <n v="0"/>
    <x v="1132"/>
    <x v="2"/>
  </r>
  <r>
    <n v="3395"/>
    <x v="352"/>
    <x v="1"/>
    <x v="25"/>
    <n v="21"/>
    <n v="28"/>
    <x v="5"/>
    <n v="6.4"/>
    <n v="8"/>
    <n v="7.2"/>
    <n v="6.7"/>
    <n v="7.5"/>
    <n v="7.1"/>
    <n v="112"/>
    <n v="183"/>
    <n v="147.5"/>
    <n v="0.7"/>
    <n v="2.54"/>
    <n v="1.62"/>
    <n v="0.3"/>
    <n v="2.2000000000000002"/>
    <n v="1.25"/>
    <n v="70"/>
    <n v="120"/>
    <n v="95"/>
    <n v="120"/>
    <n v="220"/>
    <n v="170"/>
    <n v="4.0500000000000007"/>
    <n v="1.5833333333333333"/>
    <n v="1.25"/>
    <n v="0"/>
    <n v="0"/>
    <x v="1133"/>
    <x v="2"/>
  </r>
  <r>
    <n v="3396"/>
    <x v="353"/>
    <x v="1"/>
    <x v="25"/>
    <n v="21.5"/>
    <n v="27.5"/>
    <x v="5"/>
    <n v="6.6"/>
    <n v="7.9"/>
    <n v="7.25"/>
    <n v="6.6"/>
    <n v="7.9"/>
    <n v="7.25"/>
    <n v="114"/>
    <n v="157"/>
    <n v="135.5"/>
    <n v="0.9"/>
    <n v="2.94"/>
    <n v="1.92"/>
    <n v="0.22"/>
    <n v="2.5"/>
    <n v="1.36"/>
    <n v="46"/>
    <n v="120"/>
    <n v="83"/>
    <n v="120"/>
    <n v="220"/>
    <n v="170"/>
    <n v="4.8"/>
    <n v="1.3833333333333333"/>
    <n v="1.36"/>
    <n v="0"/>
    <n v="0"/>
    <x v="1134"/>
    <x v="2"/>
  </r>
  <r>
    <n v="4194"/>
    <x v="476"/>
    <x v="1"/>
    <x v="25"/>
    <n v="22"/>
    <n v="28"/>
    <x v="7"/>
    <n v="6"/>
    <n v="7.8"/>
    <n v="6.9"/>
    <n v="6.9"/>
    <n v="7.5"/>
    <n v="7.2"/>
    <n v="101"/>
    <n v="177"/>
    <n v="139"/>
    <n v="0.6"/>
    <n v="2.5"/>
    <n v="1.55"/>
    <n v="0.27"/>
    <n v="1.3"/>
    <n v="0.78500000000000003"/>
    <n v="47"/>
    <n v="150"/>
    <n v="98.5"/>
    <n v="110"/>
    <n v="240"/>
    <n v="175"/>
    <n v="3.875"/>
    <n v="1.6416666666666666"/>
    <n v="0.78500000000000003"/>
    <n v="0"/>
    <n v="0"/>
    <x v="1135"/>
    <x v="2"/>
  </r>
  <r>
    <n v="4195"/>
    <x v="477"/>
    <x v="1"/>
    <x v="25"/>
    <n v="21"/>
    <n v="27.5"/>
    <x v="137"/>
    <n v="6.5"/>
    <n v="7.5"/>
    <n v="7"/>
    <n v="6.9"/>
    <n v="7.7"/>
    <n v="7.3000000000000007"/>
    <n v="108"/>
    <n v="166"/>
    <n v="137"/>
    <n v="0.57999999999999996"/>
    <n v="2.6"/>
    <n v="1.59"/>
    <n v="0.2"/>
    <n v="1.1299999999999999"/>
    <n v="0.66499999999999992"/>
    <n v="33"/>
    <n v="130"/>
    <n v="81.5"/>
    <n v="130"/>
    <n v="220"/>
    <n v="175"/>
    <n v="3.9750000000000001"/>
    <n v="1.3583333333333334"/>
    <n v="0.66499999999999992"/>
    <n v="0"/>
    <n v="0"/>
    <x v="1136"/>
    <x v="2"/>
  </r>
  <r>
    <n v="4196"/>
    <x v="478"/>
    <x v="1"/>
    <x v="25"/>
    <n v="22"/>
    <n v="28"/>
    <x v="7"/>
    <n v="6.7"/>
    <n v="8"/>
    <n v="7.35"/>
    <n v="7"/>
    <n v="7.6"/>
    <n v="7.3"/>
    <n v="113"/>
    <n v="169"/>
    <n v="141"/>
    <n v="0.6"/>
    <n v="3.2"/>
    <n v="1.9000000000000001"/>
    <n v="0.28999999999999998"/>
    <n v="1.51"/>
    <n v="0.9"/>
    <n v="84"/>
    <n v="150"/>
    <n v="117"/>
    <n v="170"/>
    <n v="240"/>
    <n v="205"/>
    <n v="4.75"/>
    <n v="1.9500000000000002"/>
    <n v="0.89999999999999991"/>
    <n v="0"/>
    <n v="0"/>
    <x v="965"/>
    <x v="2"/>
  </r>
  <r>
    <n v="4197"/>
    <x v="479"/>
    <x v="1"/>
    <x v="25"/>
    <n v="21"/>
    <n v="27"/>
    <x v="21"/>
    <n v="6.8"/>
    <n v="8.1999999999999993"/>
    <n v="7.5"/>
    <n v="7"/>
    <n v="7.7"/>
    <n v="7.35"/>
    <n v="105"/>
    <n v="178"/>
    <n v="141.5"/>
    <n v="0.7"/>
    <n v="2.5"/>
    <n v="1.6"/>
    <n v="0.21"/>
    <n v="2.0299999999999998"/>
    <n v="1.1199999999999999"/>
    <n v="34"/>
    <n v="130"/>
    <n v="82"/>
    <n v="130"/>
    <n v="220"/>
    <n v="175"/>
    <n v="4"/>
    <n v="1.3666666666666667"/>
    <n v="1.1199999999999999"/>
    <n v="0"/>
    <n v="0"/>
    <x v="1137"/>
    <x v="2"/>
  </r>
  <r>
    <n v="4221"/>
    <x v="480"/>
    <x v="1"/>
    <x v="25"/>
    <n v="21"/>
    <n v="27"/>
    <x v="21"/>
    <n v="6.3"/>
    <n v="7.8"/>
    <n v="7.05"/>
    <n v="7"/>
    <n v="7.9"/>
    <n v="7.45"/>
    <n v="110"/>
    <n v="168"/>
    <n v="139"/>
    <n v="0.6"/>
    <n v="2.08"/>
    <n v="1.34"/>
    <n v="0.28000000000000003"/>
    <n v="1.1499999999999999"/>
    <n v="0.71499999999999997"/>
    <n v="43"/>
    <n v="130"/>
    <n v="86.5"/>
    <n v="110"/>
    <n v="220"/>
    <n v="165"/>
    <n v="3.35"/>
    <n v="1.4416666666666667"/>
    <n v="0.71499999999999997"/>
    <n v="0"/>
    <n v="0"/>
    <x v="1138"/>
    <x v="2"/>
  </r>
  <r>
    <n v="1364"/>
    <x v="354"/>
    <x v="0"/>
    <x v="26"/>
    <n v="12"/>
    <n v="33"/>
    <x v="84"/>
    <n v="8.8000000000000007"/>
    <n v="9.6"/>
    <n v="9.1999999999999993"/>
    <n v="7.5"/>
    <n v="8.1999999999999993"/>
    <n v="7.85"/>
    <n v="438"/>
    <n v="478"/>
    <n v="458"/>
    <n v="4.2"/>
    <n v="5.2"/>
    <n v="4.7"/>
    <n v="0"/>
    <n v="0"/>
    <n v="0"/>
    <n v="2200"/>
    <n v="17000"/>
    <n v="9600"/>
    <n v="8400"/>
    <n v="29000"/>
    <n v="18700"/>
    <n v="10"/>
    <n v="10"/>
    <n v="0"/>
    <n v="0"/>
    <n v="0"/>
    <x v="165"/>
    <x v="2"/>
  </r>
  <r>
    <n v="2499"/>
    <x v="355"/>
    <x v="0"/>
    <x v="26"/>
    <n v="20"/>
    <n v="30"/>
    <x v="7"/>
    <n v="5.8"/>
    <n v="8.5"/>
    <n v="7.15"/>
    <n v="8"/>
    <n v="8.6"/>
    <n v="8.3000000000000007"/>
    <n v="289"/>
    <n v="521"/>
    <n v="405"/>
    <n v="4"/>
    <n v="5"/>
    <n v="4.5"/>
    <n v="0"/>
    <n v="0.96"/>
    <n v="0.48"/>
    <n v="3600"/>
    <n v="5600"/>
    <n v="4600"/>
    <n v="4600"/>
    <n v="8100"/>
    <n v="6350"/>
    <n v="10"/>
    <n v="10"/>
    <n v="0.48"/>
    <n v="0"/>
    <n v="0"/>
    <x v="1139"/>
    <x v="2"/>
  </r>
  <r>
    <n v="2500"/>
    <x v="356"/>
    <x v="1"/>
    <x v="26"/>
    <n v="12.6"/>
    <n v="36"/>
    <x v="133"/>
    <n v="0"/>
    <n v="2.6"/>
    <n v="1.3"/>
    <n v="7.3"/>
    <n v="8.9"/>
    <n v="8.1"/>
    <n v="232"/>
    <n v="2320"/>
    <n v="1276"/>
    <n v="22"/>
    <n v="58"/>
    <n v="40"/>
    <n v="0"/>
    <n v="0"/>
    <n v="0"/>
    <n v="1100"/>
    <n v="2400"/>
    <n v="1750"/>
    <n v="17000"/>
    <n v="43000"/>
    <n v="30000"/>
    <n v="10"/>
    <n v="10"/>
    <n v="0"/>
    <n v="0"/>
    <n v="6.75"/>
    <x v="1140"/>
    <x v="2"/>
  </r>
  <r>
    <n v="2501"/>
    <x v="357"/>
    <x v="1"/>
    <x v="26"/>
    <n v="17"/>
    <n v="38.299999999999997"/>
    <x v="122"/>
    <n v="0"/>
    <n v="8"/>
    <n v="4"/>
    <n v="7.1"/>
    <n v="8.6999999999999993"/>
    <n v="7.8999999999999995"/>
    <n v="180"/>
    <n v="2460"/>
    <n v="1320"/>
    <n v="2"/>
    <n v="92"/>
    <n v="47"/>
    <n v="0"/>
    <n v="0"/>
    <n v="0"/>
    <n v="2100"/>
    <n v="3200"/>
    <n v="2650"/>
    <n v="35000"/>
    <n v="92000"/>
    <n v="63500"/>
    <n v="10"/>
    <n v="10"/>
    <n v="0"/>
    <n v="0"/>
    <n v="0"/>
    <x v="165"/>
    <x v="2"/>
  </r>
  <r>
    <n v="1362"/>
    <x v="358"/>
    <x v="0"/>
    <x v="27"/>
    <n v="6"/>
    <n v="19"/>
    <x v="193"/>
    <n v="6"/>
    <n v="7.6"/>
    <n v="6.8"/>
    <n v="7.4"/>
    <n v="7.9"/>
    <n v="7.65"/>
    <n v="360"/>
    <n v="460"/>
    <n v="410"/>
    <n v="1.2"/>
    <n v="2"/>
    <n v="1.6"/>
    <n v="0"/>
    <n v="0"/>
    <n v="0"/>
    <n v="871.18936170212805"/>
    <n v="233806.89958159"/>
    <n v="117339.04447164606"/>
    <n v="5008.63768115942"/>
    <n v="2939574.0021231398"/>
    <n v="1472291.3199021495"/>
    <n v="4"/>
    <n v="10"/>
    <n v="0"/>
    <n v="0"/>
    <n v="0"/>
    <x v="1081"/>
    <x v="2"/>
  </r>
  <r>
    <n v="3437"/>
    <x v="359"/>
    <x v="0"/>
    <x v="27"/>
    <n v="8"/>
    <n v="20"/>
    <x v="95"/>
    <n v="6"/>
    <n v="7.4"/>
    <n v="6.7"/>
    <n v="7.3"/>
    <n v="7.7"/>
    <n v="7.5"/>
    <n v="160"/>
    <n v="240"/>
    <n v="200"/>
    <n v="1.2"/>
    <n v="1.8"/>
    <n v="1.5"/>
    <n v="0"/>
    <n v="0"/>
    <n v="0"/>
    <n v="871.18936170212805"/>
    <n v="233806.89958159"/>
    <n v="117339.04447164606"/>
    <n v="5008.63768115942"/>
    <n v="2939574.0021231398"/>
    <n v="1472291.3199021495"/>
    <n v="3.75"/>
    <n v="10"/>
    <n v="0"/>
    <n v="0"/>
    <n v="0"/>
    <x v="234"/>
    <x v="2"/>
  </r>
  <r>
    <n v="1765"/>
    <x v="360"/>
    <x v="0"/>
    <x v="28"/>
    <n v="18"/>
    <n v="33"/>
    <x v="8"/>
    <n v="7"/>
    <n v="9.4"/>
    <n v="8.1999999999999993"/>
    <n v="7.1"/>
    <n v="9"/>
    <n v="8.0500000000000007"/>
    <n v="354"/>
    <n v="455"/>
    <n v="404.5"/>
    <n v="1"/>
    <n v="5"/>
    <n v="3"/>
    <n v="0.02"/>
    <n v="1.85"/>
    <n v="0.93500000000000005"/>
    <n v="200"/>
    <n v="7000"/>
    <n v="3600"/>
    <n v="700"/>
    <n v="17000"/>
    <n v="8850"/>
    <n v="7.5"/>
    <n v="10"/>
    <n v="0.93500000000000005"/>
    <n v="0"/>
    <n v="0"/>
    <x v="1141"/>
    <x v="2"/>
  </r>
  <r>
    <n v="2503"/>
    <x v="706"/>
    <x v="0"/>
    <x v="28"/>
    <n v="20"/>
    <n v="35"/>
    <x v="0"/>
    <n v="3.6"/>
    <n v="15.3"/>
    <n v="9.4500000000000011"/>
    <n v="7.8"/>
    <n v="8.9"/>
    <n v="8.35"/>
    <n v="653"/>
    <n v="812"/>
    <n v="732.5"/>
    <n v="4.01"/>
    <n v="14.45"/>
    <n v="9.23"/>
    <n v="0.16"/>
    <n v="1.33"/>
    <n v="0.745"/>
    <n v="8000"/>
    <n v="220000"/>
    <n v="114000"/>
    <n v="17000"/>
    <n v="500000"/>
    <n v="258500"/>
    <n v="10"/>
    <n v="10"/>
    <n v="0.745"/>
    <n v="0"/>
    <n v="0"/>
    <x v="1142"/>
    <x v="2"/>
  </r>
  <r>
    <n v="2504"/>
    <x v="707"/>
    <x v="0"/>
    <x v="28"/>
    <n v="20"/>
    <n v="35"/>
    <x v="0"/>
    <n v="1.6"/>
    <n v="11.6"/>
    <n v="6.6"/>
    <n v="7.2"/>
    <n v="9"/>
    <n v="8.1"/>
    <n v="686"/>
    <n v="860"/>
    <n v="773"/>
    <n v="4.2"/>
    <n v="46.45"/>
    <n v="25.325000000000003"/>
    <n v="0.19"/>
    <n v="1.08"/>
    <n v="0.63500000000000001"/>
    <n v="8000"/>
    <n v="500000"/>
    <n v="254000"/>
    <n v="17000"/>
    <n v="900000"/>
    <n v="458500"/>
    <n v="10"/>
    <n v="10"/>
    <n v="0.63500000000000001"/>
    <n v="0"/>
    <n v="0"/>
    <x v="1143"/>
    <x v="2"/>
  </r>
  <r>
    <n v="2505"/>
    <x v="708"/>
    <x v="0"/>
    <x v="28"/>
    <n v="20"/>
    <n v="35"/>
    <x v="0"/>
    <n v="1.5"/>
    <n v="18"/>
    <n v="9.75"/>
    <n v="7.8"/>
    <n v="8.8000000000000007"/>
    <n v="8.3000000000000007"/>
    <n v="674"/>
    <n v="830"/>
    <n v="752"/>
    <n v="2.2000000000000002"/>
    <n v="18.600000000000001"/>
    <n v="10.4"/>
    <n v="0.21"/>
    <n v="1.31"/>
    <n v="0.76"/>
    <n v="30000"/>
    <n v="900000"/>
    <n v="465000"/>
    <n v="80000"/>
    <n v="1600000"/>
    <n v="840000"/>
    <n v="10"/>
    <n v="10"/>
    <n v="0.76"/>
    <n v="0"/>
    <n v="0"/>
    <x v="1144"/>
    <x v="2"/>
  </r>
  <r>
    <n v="2519"/>
    <x v="709"/>
    <x v="0"/>
    <x v="28"/>
    <n v="18"/>
    <n v="30"/>
    <x v="21"/>
    <n v="6.8"/>
    <n v="8.6999999999999993"/>
    <n v="7.75"/>
    <n v="6.8"/>
    <n v="8.5"/>
    <n v="7.65"/>
    <n v="41"/>
    <n v="78"/>
    <n v="59.5"/>
    <n v="1.2"/>
    <n v="2.8"/>
    <n v="2"/>
    <n v="0.06"/>
    <n v="1.2"/>
    <n v="0.63"/>
    <n v="1700"/>
    <n v="5000"/>
    <n v="3350"/>
    <n v="5000"/>
    <n v="28000"/>
    <n v="16500"/>
    <n v="5"/>
    <n v="10"/>
    <n v="0.63"/>
    <n v="0"/>
    <n v="0"/>
    <x v="1145"/>
    <x v="2"/>
  </r>
  <r>
    <n v="2520"/>
    <x v="710"/>
    <x v="0"/>
    <x v="28"/>
    <n v="5"/>
    <n v="24"/>
    <x v="40"/>
    <n v="1.3"/>
    <n v="7.7"/>
    <n v="4.5"/>
    <n v="6.4"/>
    <n v="7.9"/>
    <n v="7.15"/>
    <n v="78"/>
    <n v="168"/>
    <n v="123"/>
    <n v="1.8"/>
    <n v="31"/>
    <n v="16.399999999999999"/>
    <n v="0.13"/>
    <n v="2.71"/>
    <n v="1.42"/>
    <n v="2200"/>
    <n v="9400"/>
    <n v="5800"/>
    <n v="5000"/>
    <n v="28000"/>
    <n v="16500"/>
    <n v="10"/>
    <n v="10"/>
    <n v="1.42"/>
    <n v="0"/>
    <n v="0"/>
    <x v="1146"/>
    <x v="2"/>
  </r>
  <r>
    <n v="2521"/>
    <x v="711"/>
    <x v="0"/>
    <x v="28"/>
    <n v="7"/>
    <n v="22"/>
    <x v="40"/>
    <n v="6.5"/>
    <n v="8.6"/>
    <n v="7.55"/>
    <n v="6.1"/>
    <n v="7.8"/>
    <n v="6.9499999999999993"/>
    <n v="15"/>
    <n v="97"/>
    <n v="56"/>
    <n v="0.8"/>
    <n v="1.8"/>
    <n v="1.3"/>
    <n v="0.11"/>
    <n v="0.83"/>
    <n v="0.47"/>
    <n v="70"/>
    <n v="230"/>
    <n v="150"/>
    <n v="120"/>
    <n v="500"/>
    <n v="310"/>
    <n v="3.25"/>
    <n v="2.5"/>
    <n v="0.47"/>
    <n v="0"/>
    <n v="0"/>
    <x v="1147"/>
    <x v="2"/>
  </r>
  <r>
    <n v="2522"/>
    <x v="367"/>
    <x v="0"/>
    <x v="28"/>
    <n v="2"/>
    <n v="15"/>
    <x v="97"/>
    <n v="6.8"/>
    <n v="8.6"/>
    <n v="7.6999999999999993"/>
    <n v="7"/>
    <n v="7.9"/>
    <n v="7.45"/>
    <n v="13"/>
    <n v="44"/>
    <n v="28.5"/>
    <n v="0.8"/>
    <n v="2"/>
    <n v="1.4"/>
    <n v="0"/>
    <n v="2.25"/>
    <n v="1.125"/>
    <n v="70"/>
    <n v="170"/>
    <n v="120"/>
    <n v="110"/>
    <n v="500"/>
    <n v="305"/>
    <n v="3.5"/>
    <n v="2"/>
    <n v="1.125"/>
    <n v="0"/>
    <n v="0"/>
    <x v="1148"/>
    <x v="2"/>
  </r>
  <r>
    <n v="2539"/>
    <x v="712"/>
    <x v="0"/>
    <x v="28"/>
    <n v="19"/>
    <n v="33"/>
    <x v="1"/>
    <n v="7.1"/>
    <n v="8.9"/>
    <n v="8"/>
    <n v="7.4"/>
    <n v="8.1999999999999993"/>
    <n v="7.8"/>
    <n v="152"/>
    <n v="277"/>
    <n v="214.5"/>
    <n v="1.4"/>
    <n v="3.85"/>
    <n v="2.625"/>
    <n v="7.0000000000000007E-2"/>
    <n v="0.79"/>
    <n v="0.43000000000000005"/>
    <n v="400"/>
    <n v="2100"/>
    <n v="1250"/>
    <n v="810"/>
    <n v="3900"/>
    <n v="2355"/>
    <n v="6.5625"/>
    <n v="10"/>
    <n v="0.43000000000000005"/>
    <n v="0"/>
    <n v="0"/>
    <x v="1149"/>
    <x v="2"/>
  </r>
  <r>
    <n v="2544"/>
    <x v="369"/>
    <x v="0"/>
    <x v="28"/>
    <n v="20"/>
    <n v="35"/>
    <x v="0"/>
    <n v="8"/>
    <n v="9.6"/>
    <n v="8.8000000000000007"/>
    <n v="7.6"/>
    <n v="8.5"/>
    <n v="8.0500000000000007"/>
    <n v="338"/>
    <n v="617"/>
    <n v="477.5"/>
    <n v="2.65"/>
    <n v="5.5"/>
    <n v="4.0750000000000002"/>
    <n v="0.09"/>
    <n v="0.83"/>
    <n v="0.45999999999999996"/>
    <n v="2000"/>
    <n v="17000"/>
    <n v="9500"/>
    <n v="2500"/>
    <n v="28000"/>
    <n v="15250"/>
    <n v="10"/>
    <n v="10"/>
    <n v="0.45999999999999996"/>
    <n v="0"/>
    <n v="0"/>
    <x v="1150"/>
    <x v="2"/>
  </r>
  <r>
    <n v="4720"/>
    <x v="713"/>
    <x v="0"/>
    <x v="28"/>
    <n v="20"/>
    <n v="30"/>
    <x v="7"/>
    <n v="6.8"/>
    <n v="7.6"/>
    <n v="7.1999999999999993"/>
    <n v="7.1"/>
    <n v="8.1"/>
    <n v="7.6"/>
    <n v="65"/>
    <n v="118"/>
    <n v="91.5"/>
    <n v="1.5"/>
    <n v="2.6"/>
    <n v="2.0499999999999998"/>
    <n v="0.01"/>
    <n v="1.43"/>
    <n v="0.72"/>
    <n v="210"/>
    <n v="500"/>
    <n v="355"/>
    <n v="1100"/>
    <n v="2800"/>
    <n v="1950"/>
    <n v="5.125"/>
    <n v="5.916666666666667"/>
    <n v="0.72"/>
    <n v="0"/>
    <n v="0"/>
    <x v="1151"/>
    <x v="2"/>
  </r>
  <r>
    <n v="4725"/>
    <x v="714"/>
    <x v="0"/>
    <x v="28"/>
    <n v="9"/>
    <n v="18"/>
    <x v="94"/>
    <n v="7.1"/>
    <n v="7.9"/>
    <n v="7.5"/>
    <n v="6.6"/>
    <n v="7.8"/>
    <n v="7.1999999999999993"/>
    <n v="13"/>
    <n v="38"/>
    <n v="25.5"/>
    <n v="0.6"/>
    <n v="2.1"/>
    <n v="1.35"/>
    <n v="0"/>
    <n v="1.01"/>
    <n v="0.505"/>
    <n v="70"/>
    <n v="170"/>
    <n v="120"/>
    <n v="110"/>
    <n v="500"/>
    <n v="305"/>
    <n v="3.375"/>
    <n v="2"/>
    <n v="0.505"/>
    <n v="0"/>
    <n v="0"/>
    <x v="214"/>
    <x v="2"/>
  </r>
  <r>
    <n v="4729"/>
    <x v="715"/>
    <x v="0"/>
    <x v="28"/>
    <n v="9"/>
    <n v="18"/>
    <x v="94"/>
    <n v="6.2"/>
    <n v="7.2"/>
    <n v="6.7"/>
    <n v="6.8"/>
    <n v="7.4"/>
    <n v="7.1"/>
    <n v="16"/>
    <n v="55"/>
    <n v="35.5"/>
    <n v="1.2"/>
    <n v="2.2000000000000002"/>
    <n v="1.7000000000000002"/>
    <n v="0.01"/>
    <n v="0.84"/>
    <n v="0.42499999999999999"/>
    <n v="70"/>
    <n v="110"/>
    <n v="90"/>
    <n v="110"/>
    <n v="260"/>
    <n v="185"/>
    <n v="4.25"/>
    <n v="1.5"/>
    <n v="0.42499999999999993"/>
    <n v="0"/>
    <n v="0"/>
    <x v="1152"/>
    <x v="2"/>
  </r>
  <r>
    <n v="1790"/>
    <x v="481"/>
    <x v="0"/>
    <x v="0"/>
    <n v="21"/>
    <n v="26"/>
    <x v="2"/>
    <n v="3.8"/>
    <n v="4.8"/>
    <n v="4.3"/>
    <n v="7"/>
    <n v="8.4"/>
    <n v="7.7"/>
    <n v="18830"/>
    <n v="57090"/>
    <n v="37960"/>
    <n v="2.2000000000000002"/>
    <n v="2.8"/>
    <n v="2.5"/>
    <n v="0.74"/>
    <n v="1.45"/>
    <n v="1.095"/>
    <n v="3"/>
    <n v="3"/>
    <n v="3"/>
    <n v="75"/>
    <n v="210"/>
    <n v="142.5"/>
    <n v="6.25"/>
    <n v="0.05"/>
    <n v="1.095"/>
    <n v="0"/>
    <n v="0"/>
    <x v="1153"/>
    <x v="3"/>
  </r>
  <r>
    <n v="2353"/>
    <x v="716"/>
    <x v="0"/>
    <x v="0"/>
    <n v="25"/>
    <n v="28"/>
    <x v="6"/>
    <n v="3.6"/>
    <n v="6.8"/>
    <n v="5.2"/>
    <n v="7.1"/>
    <n v="8.3000000000000007"/>
    <n v="7.7"/>
    <n v="580"/>
    <n v="890"/>
    <n v="735"/>
    <n v="2.4"/>
    <n v="4.8"/>
    <n v="3.5999999999999996"/>
    <n v="1.03"/>
    <n v="4.5199999999999996"/>
    <n v="2.7749999999999999"/>
    <n v="15"/>
    <n v="23"/>
    <n v="19"/>
    <n v="150"/>
    <n v="460"/>
    <n v="305"/>
    <n v="9"/>
    <n v="0.31666666666666671"/>
    <n v="2.7749999999999995"/>
    <n v="0"/>
    <n v="0"/>
    <x v="1154"/>
    <x v="3"/>
  </r>
  <r>
    <n v="4368"/>
    <x v="483"/>
    <x v="0"/>
    <x v="0"/>
    <n v="23"/>
    <n v="29"/>
    <x v="1"/>
    <n v="0.5"/>
    <n v="5.4"/>
    <n v="2.95"/>
    <n v="6.8"/>
    <n v="8.4"/>
    <n v="7.6"/>
    <n v="675"/>
    <n v="13800"/>
    <n v="7237.5"/>
    <n v="1.7"/>
    <n v="6.2"/>
    <n v="3.95"/>
    <n v="1.3"/>
    <n v="8.6199999999999992"/>
    <n v="4.96"/>
    <n v="11"/>
    <n v="23"/>
    <n v="17"/>
    <n v="150"/>
    <n v="1100"/>
    <n v="625"/>
    <n v="9.875"/>
    <n v="0.28333333333333333"/>
    <n v="4.96"/>
    <n v="0"/>
    <n v="2.625"/>
    <x v="1155"/>
    <x v="3"/>
  </r>
  <r>
    <n v="4391"/>
    <x v="484"/>
    <x v="2"/>
    <x v="0"/>
    <n v="26"/>
    <n v="30"/>
    <x v="4"/>
    <n v="5.3"/>
    <n v="6.7"/>
    <n v="6"/>
    <n v="6.4"/>
    <n v="7.6"/>
    <n v="7"/>
    <n v="206"/>
    <n v="670"/>
    <n v="438"/>
    <n v="0.8"/>
    <n v="2.5"/>
    <n v="1.65"/>
    <n v="0.11"/>
    <n v="3.3"/>
    <n v="1.7049999999999998"/>
    <n v="47"/>
    <n v="200"/>
    <n v="123.5"/>
    <n v="210"/>
    <n v="600"/>
    <n v="405"/>
    <n v="4.125"/>
    <n v="2.0583333333333336"/>
    <n v="1.7049999999999998"/>
    <n v="0"/>
    <n v="0"/>
    <x v="1156"/>
    <x v="3"/>
  </r>
  <r>
    <n v="1529"/>
    <x v="485"/>
    <x v="0"/>
    <x v="1"/>
    <n v="18"/>
    <n v="35"/>
    <x v="6"/>
    <n v="7.2"/>
    <n v="10.199999999999999"/>
    <n v="8.6999999999999993"/>
    <n v="7.3"/>
    <n v="8"/>
    <n v="7.65"/>
    <n v="188"/>
    <n v="240"/>
    <n v="214"/>
    <n v="2.1"/>
    <n v="3.8"/>
    <n v="2.95"/>
    <n v="1"/>
    <n v="1.8"/>
    <n v="1.4"/>
    <n v="300"/>
    <n v="910"/>
    <n v="605"/>
    <n v="720"/>
    <n v="1500"/>
    <n v="1110"/>
    <n v="7.375"/>
    <n v="10"/>
    <n v="1.4"/>
    <n v="0"/>
    <n v="0"/>
    <x v="1157"/>
    <x v="3"/>
  </r>
  <r>
    <n v="2205"/>
    <x v="2"/>
    <x v="0"/>
    <x v="1"/>
    <n v="20"/>
    <n v="28"/>
    <x v="21"/>
    <n v="4.2"/>
    <n v="6.8"/>
    <n v="5.5"/>
    <n v="6.8"/>
    <n v="7.6"/>
    <n v="7.1999999999999993"/>
    <n v="25"/>
    <n v="140"/>
    <n v="82.5"/>
    <n v="1.1000000000000001"/>
    <n v="2.4"/>
    <n v="1.75"/>
    <n v="0.6"/>
    <n v="1"/>
    <n v="0.8"/>
    <n v="300"/>
    <n v="360"/>
    <n v="330"/>
    <n v="720"/>
    <n v="1400"/>
    <n v="1060"/>
    <n v="4.375"/>
    <n v="5.5"/>
    <n v="0.8"/>
    <n v="0"/>
    <n v="0"/>
    <x v="1158"/>
    <x v="3"/>
  </r>
  <r>
    <n v="2206"/>
    <x v="3"/>
    <x v="0"/>
    <x v="1"/>
    <n v="22"/>
    <n v="34"/>
    <x v="4"/>
    <n v="4.0999999999999996"/>
    <n v="5.4"/>
    <n v="4.75"/>
    <n v="7"/>
    <n v="8.1"/>
    <n v="7.55"/>
    <n v="43"/>
    <n v="67"/>
    <n v="55"/>
    <n v="1.1000000000000001"/>
    <n v="2.4"/>
    <n v="1.75"/>
    <n v="0.4"/>
    <n v="1.1000000000000001"/>
    <n v="0.75"/>
    <n v="2"/>
    <n v="360"/>
    <n v="181"/>
    <n v="300"/>
    <n v="910"/>
    <n v="605"/>
    <n v="4.375"/>
    <n v="3.0166666666666671"/>
    <n v="0.75"/>
    <n v="0"/>
    <n v="0"/>
    <x v="1159"/>
    <x v="3"/>
  </r>
  <r>
    <n v="2218"/>
    <x v="16"/>
    <x v="0"/>
    <x v="1"/>
    <n v="18"/>
    <n v="32"/>
    <x v="7"/>
    <n v="4.5"/>
    <n v="11.2"/>
    <n v="7.85"/>
    <n v="7.1"/>
    <n v="8"/>
    <n v="7.55"/>
    <n v="189"/>
    <n v="244"/>
    <n v="216.5"/>
    <n v="2.8"/>
    <n v="3.9"/>
    <n v="3.3499999999999996"/>
    <n v="1.2"/>
    <n v="2"/>
    <n v="1.6"/>
    <n v="300"/>
    <n v="730"/>
    <n v="515"/>
    <n v="360"/>
    <n v="1500"/>
    <n v="930"/>
    <n v="8.375"/>
    <n v="8.5833333333333321"/>
    <n v="1.6"/>
    <n v="0"/>
    <n v="0"/>
    <x v="1160"/>
    <x v="3"/>
  </r>
  <r>
    <n v="3785"/>
    <x v="717"/>
    <x v="0"/>
    <x v="1"/>
    <n v="24"/>
    <n v="25"/>
    <x v="5"/>
    <n v="0.3"/>
    <n v="0.3"/>
    <n v="0.3"/>
    <n v="7.3"/>
    <n v="7.4"/>
    <n v="7.35"/>
    <n v="177"/>
    <n v="273"/>
    <n v="225"/>
    <n v="1.1000000000000001"/>
    <n v="2.2999999999999998"/>
    <n v="1.7"/>
    <n v="0.7"/>
    <n v="0.7"/>
    <n v="0.7"/>
    <n v="2"/>
    <n v="2"/>
    <n v="2"/>
    <n v="2"/>
    <n v="2"/>
    <n v="2"/>
    <n v="4.25"/>
    <n v="3.3333333333333333E-2"/>
    <n v="0.7"/>
    <n v="0"/>
    <n v="9.25"/>
    <x v="1161"/>
    <x v="3"/>
  </r>
  <r>
    <n v="3787"/>
    <x v="718"/>
    <x v="0"/>
    <x v="1"/>
    <n v="20"/>
    <n v="27"/>
    <x v="2"/>
    <n v="5"/>
    <n v="9"/>
    <n v="7"/>
    <n v="7.1"/>
    <n v="7.8"/>
    <n v="7.4499999999999993"/>
    <n v="68"/>
    <n v="94"/>
    <n v="81"/>
    <n v="1.8"/>
    <n v="2.4"/>
    <n v="2.1"/>
    <n v="0.5"/>
    <n v="0.9"/>
    <n v="0.7"/>
    <n v="300"/>
    <n v="730"/>
    <n v="515"/>
    <n v="700"/>
    <n v="2000"/>
    <n v="1350"/>
    <n v="5.25"/>
    <n v="8.5833333333333321"/>
    <n v="0.7"/>
    <n v="0"/>
    <n v="0"/>
    <x v="679"/>
    <x v="3"/>
  </r>
  <r>
    <n v="3789"/>
    <x v="719"/>
    <x v="0"/>
    <x v="1"/>
    <n v="20"/>
    <n v="25"/>
    <x v="84"/>
    <n v="5"/>
    <n v="7.6"/>
    <n v="6.3"/>
    <n v="7"/>
    <n v="8"/>
    <n v="7.5"/>
    <n v="189"/>
    <n v="218"/>
    <n v="203.5"/>
    <n v="1.3"/>
    <n v="2.6"/>
    <n v="1.9500000000000002"/>
    <n v="0.7"/>
    <n v="1.4"/>
    <n v="1.0499999999999998"/>
    <n v="300"/>
    <n v="730"/>
    <n v="515"/>
    <n v="700"/>
    <n v="2000"/>
    <n v="1350"/>
    <n v="4.875"/>
    <n v="8.5833333333333321"/>
    <n v="1.0499999999999998"/>
    <n v="0"/>
    <n v="0"/>
    <x v="1162"/>
    <x v="3"/>
  </r>
  <r>
    <n v="3798"/>
    <x v="720"/>
    <x v="0"/>
    <x v="1"/>
    <n v="17"/>
    <n v="35"/>
    <x v="1"/>
    <n v="4.0999999999999996"/>
    <n v="5.8"/>
    <n v="4.9499999999999993"/>
    <n v="7"/>
    <n v="7.6"/>
    <n v="7.3"/>
    <n v="89"/>
    <n v="116"/>
    <n v="102.5"/>
    <n v="1.3"/>
    <n v="2.8"/>
    <n v="2.0499999999999998"/>
    <n v="0.7"/>
    <n v="1.2"/>
    <n v="0.95"/>
    <n v="300"/>
    <n v="730"/>
    <n v="515"/>
    <n v="360"/>
    <n v="1500"/>
    <n v="930"/>
    <n v="5.125"/>
    <n v="8.5833333333333321"/>
    <n v="0.95"/>
    <n v="0"/>
    <n v="0"/>
    <x v="1163"/>
    <x v="3"/>
  </r>
  <r>
    <n v="3800"/>
    <x v="721"/>
    <x v="0"/>
    <x v="1"/>
    <n v="20"/>
    <n v="25"/>
    <x v="84"/>
    <n v="4"/>
    <n v="4.5"/>
    <n v="4.25"/>
    <n v="6.2"/>
    <n v="7.4"/>
    <n v="6.8000000000000007"/>
    <n v="126"/>
    <n v="152"/>
    <n v="139"/>
    <n v="2.1"/>
    <n v="2.6"/>
    <n v="2.35"/>
    <n v="0.7"/>
    <n v="1.1000000000000001"/>
    <n v="0.9"/>
    <n v="300"/>
    <n v="360"/>
    <n v="330"/>
    <n v="360"/>
    <n v="1500"/>
    <n v="930"/>
    <n v="5.875"/>
    <n v="5.5"/>
    <n v="0.89999999999999991"/>
    <n v="0"/>
    <n v="0"/>
    <x v="1164"/>
    <x v="3"/>
  </r>
  <r>
    <n v="3804"/>
    <x v="486"/>
    <x v="0"/>
    <x v="1"/>
    <n v="21"/>
    <n v="25"/>
    <x v="13"/>
    <n v="4.0999999999999996"/>
    <n v="5.8"/>
    <n v="4.9499999999999993"/>
    <n v="6.8"/>
    <n v="7.3"/>
    <n v="7.05"/>
    <n v="106"/>
    <n v="150"/>
    <n v="128"/>
    <n v="1.3"/>
    <n v="2.2999999999999998"/>
    <n v="1.7999999999999998"/>
    <n v="0.6"/>
    <n v="1.3"/>
    <n v="0.95"/>
    <n v="300"/>
    <n v="720"/>
    <n v="510"/>
    <n v="720"/>
    <n v="2000"/>
    <n v="1360"/>
    <n v="4.5"/>
    <n v="8.5"/>
    <n v="0.95"/>
    <n v="0"/>
    <n v="0"/>
    <x v="30"/>
    <x v="3"/>
  </r>
  <r>
    <n v="3808"/>
    <x v="722"/>
    <x v="0"/>
    <x v="1"/>
    <n v="21"/>
    <n v="36"/>
    <x v="10"/>
    <n v="4"/>
    <n v="8.5"/>
    <n v="6.25"/>
    <n v="6.4"/>
    <n v="7.7"/>
    <n v="7.0500000000000007"/>
    <n v="96"/>
    <n v="148"/>
    <n v="122"/>
    <n v="1.6"/>
    <n v="2.7"/>
    <n v="2.1500000000000004"/>
    <n v="0.7"/>
    <n v="2"/>
    <n v="1.35"/>
    <n v="300"/>
    <n v="910"/>
    <n v="605"/>
    <n v="720"/>
    <n v="2100"/>
    <n v="1410"/>
    <n v="5.3750000000000009"/>
    <n v="10"/>
    <n v="1.35"/>
    <n v="0"/>
    <n v="0"/>
    <x v="1165"/>
    <x v="3"/>
  </r>
  <r>
    <n v="3812"/>
    <x v="723"/>
    <x v="0"/>
    <x v="1"/>
    <n v="18"/>
    <n v="35"/>
    <x v="6"/>
    <n v="1.4"/>
    <n v="5.6"/>
    <n v="3.5"/>
    <n v="7"/>
    <n v="7.7"/>
    <n v="7.35"/>
    <n v="1139"/>
    <n v="1168"/>
    <n v="1153.5"/>
    <n v="22.5"/>
    <n v="29.2"/>
    <n v="25.85"/>
    <n v="1.6"/>
    <n v="4.5999999999999996"/>
    <n v="3.0999999999999996"/>
    <n v="360"/>
    <n v="1100"/>
    <n v="730"/>
    <n v="1400"/>
    <n v="3500"/>
    <n v="2450"/>
    <n v="10"/>
    <n v="10"/>
    <n v="3.0999999999999996"/>
    <n v="0"/>
    <n v="1.25"/>
    <x v="1166"/>
    <x v="3"/>
  </r>
  <r>
    <n v="3814"/>
    <x v="724"/>
    <x v="0"/>
    <x v="1"/>
    <n v="20"/>
    <n v="34"/>
    <x v="43"/>
    <n v="0.3"/>
    <n v="2.4"/>
    <n v="1.3499999999999999"/>
    <n v="6.9"/>
    <n v="7.8"/>
    <n v="7.35"/>
    <n v="480"/>
    <n v="530"/>
    <n v="505"/>
    <n v="13"/>
    <n v="16.3"/>
    <n v="14.65"/>
    <n v="1.1000000000000001"/>
    <n v="2.2000000000000002"/>
    <n v="1.6500000000000001"/>
    <n v="1100"/>
    <n v="2900"/>
    <n v="2000"/>
    <n v="2700"/>
    <n v="4400"/>
    <n v="3550"/>
    <n v="10"/>
    <n v="10"/>
    <n v="1.6500000000000001"/>
    <n v="0"/>
    <n v="6.625"/>
    <x v="644"/>
    <x v="3"/>
  </r>
  <r>
    <n v="3819"/>
    <x v="725"/>
    <x v="0"/>
    <x v="1"/>
    <n v="20"/>
    <n v="33"/>
    <x v="6"/>
    <n v="0.3"/>
    <n v="2.2999999999999998"/>
    <n v="1.2999999999999998"/>
    <n v="6.8"/>
    <n v="7.5"/>
    <n v="7.15"/>
    <n v="471"/>
    <n v="526"/>
    <n v="498.5"/>
    <n v="25"/>
    <n v="28.5"/>
    <n v="26.75"/>
    <n v="1"/>
    <n v="7"/>
    <n v="4"/>
    <n v="1400"/>
    <n v="3900"/>
    <n v="2650"/>
    <n v="3900"/>
    <n v="12000"/>
    <n v="7950"/>
    <n v="10"/>
    <n v="10"/>
    <n v="4"/>
    <n v="0"/>
    <n v="6.75"/>
    <x v="1167"/>
    <x v="3"/>
  </r>
  <r>
    <n v="3820"/>
    <x v="726"/>
    <x v="0"/>
    <x v="1"/>
    <n v="20"/>
    <n v="34"/>
    <x v="43"/>
    <n v="0.3"/>
    <n v="2.2000000000000002"/>
    <n v="1.25"/>
    <n v="6.8"/>
    <n v="7.5"/>
    <n v="7.15"/>
    <n v="436"/>
    <n v="529"/>
    <n v="482.5"/>
    <n v="25.5"/>
    <n v="34.799999999999997"/>
    <n v="30.15"/>
    <n v="1.2"/>
    <n v="4.0999999999999996"/>
    <n v="2.65"/>
    <n v="2000"/>
    <n v="4300"/>
    <n v="3150"/>
    <n v="2800"/>
    <n v="15000"/>
    <n v="8900"/>
    <n v="10"/>
    <n v="10"/>
    <n v="2.6500000000000004"/>
    <n v="0"/>
    <n v="6.875"/>
    <x v="1168"/>
    <x v="3"/>
  </r>
  <r>
    <n v="3821"/>
    <x v="727"/>
    <x v="0"/>
    <x v="1"/>
    <n v="21"/>
    <n v="34"/>
    <x v="0"/>
    <n v="4.0999999999999996"/>
    <n v="5.0999999999999996"/>
    <n v="4.5999999999999996"/>
    <n v="7.1"/>
    <n v="7.5"/>
    <n v="7.3"/>
    <n v="43"/>
    <n v="65"/>
    <n v="54"/>
    <n v="1.2"/>
    <n v="2.4"/>
    <n v="1.7999999999999998"/>
    <n v="0.6"/>
    <n v="1"/>
    <n v="0.8"/>
    <n v="300"/>
    <n v="730"/>
    <n v="515"/>
    <n v="360"/>
    <n v="1400"/>
    <n v="880"/>
    <n v="4.5"/>
    <n v="8.5833333333333321"/>
    <n v="0.8"/>
    <n v="0"/>
    <n v="0"/>
    <x v="1169"/>
    <x v="3"/>
  </r>
  <r>
    <n v="4337"/>
    <x v="487"/>
    <x v="0"/>
    <x v="1"/>
    <n v="17"/>
    <n v="32"/>
    <x v="5"/>
    <n v="4.5"/>
    <n v="7.6"/>
    <n v="6.05"/>
    <n v="6.7"/>
    <n v="7.6"/>
    <n v="7.15"/>
    <n v="31"/>
    <n v="59"/>
    <n v="45"/>
    <n v="1.3"/>
    <n v="2.6"/>
    <n v="1.9500000000000002"/>
    <n v="0.2"/>
    <n v="1.1000000000000001"/>
    <n v="0.65"/>
    <n v="2"/>
    <n v="2"/>
    <n v="2"/>
    <n v="2"/>
    <n v="930"/>
    <n v="466"/>
    <n v="4.875"/>
    <n v="3.3333333333333333E-2"/>
    <n v="0.65"/>
    <n v="0"/>
    <n v="0"/>
    <x v="1170"/>
    <x v="3"/>
  </r>
  <r>
    <n v="1263"/>
    <x v="4"/>
    <x v="1"/>
    <x v="1"/>
    <n v="18"/>
    <n v="34"/>
    <x v="1"/>
    <n v="1"/>
    <n v="6.6"/>
    <n v="3.8"/>
    <n v="7"/>
    <n v="7.8"/>
    <n v="7.4"/>
    <n v="847"/>
    <n v="1004"/>
    <n v="925.5"/>
    <n v="2.2999999999999998"/>
    <n v="2.9"/>
    <n v="2.5999999999999996"/>
    <n v="1.2"/>
    <n v="1.8"/>
    <n v="1.5"/>
    <n v="300"/>
    <n v="1100"/>
    <n v="700"/>
    <n v="720"/>
    <n v="2800"/>
    <n v="1760"/>
    <n v="6.4999999999999991"/>
    <n v="10"/>
    <n v="1.5"/>
    <n v="0"/>
    <n v="0.5"/>
    <x v="1171"/>
    <x v="3"/>
  </r>
  <r>
    <n v="2207"/>
    <x v="5"/>
    <x v="1"/>
    <x v="1"/>
    <n v="20"/>
    <n v="26"/>
    <x v="13"/>
    <n v="4.2"/>
    <n v="7.7"/>
    <n v="5.95"/>
    <n v="6.9"/>
    <n v="7.4"/>
    <n v="7.15"/>
    <n v="153"/>
    <n v="203"/>
    <n v="178"/>
    <n v="1"/>
    <n v="2.8"/>
    <n v="1.9"/>
    <n v="0.6"/>
    <n v="1.1000000000000001"/>
    <n v="0.85000000000000009"/>
    <n v="300"/>
    <n v="910"/>
    <n v="605"/>
    <n v="720"/>
    <n v="2100"/>
    <n v="1410"/>
    <n v="4.75"/>
    <n v="10"/>
    <n v="0.85000000000000009"/>
    <n v="0"/>
    <n v="0"/>
    <x v="1172"/>
    <x v="3"/>
  </r>
  <r>
    <n v="2208"/>
    <x v="6"/>
    <x v="1"/>
    <x v="1"/>
    <n v="19"/>
    <n v="31"/>
    <x v="7"/>
    <n v="5.2"/>
    <n v="7.4"/>
    <n v="6.3000000000000007"/>
    <n v="7.1"/>
    <n v="7.8"/>
    <n v="7.4499999999999993"/>
    <n v="28"/>
    <n v="62"/>
    <n v="45"/>
    <n v="1.4"/>
    <n v="2.4"/>
    <n v="1.9"/>
    <n v="0.6"/>
    <n v="1.1000000000000001"/>
    <n v="0.85000000000000009"/>
    <n v="2"/>
    <n v="360"/>
    <n v="181"/>
    <n v="2"/>
    <n v="910"/>
    <n v="456"/>
    <n v="4.75"/>
    <n v="3.0166666666666671"/>
    <n v="0.85000000000000009"/>
    <n v="0"/>
    <n v="0"/>
    <x v="1173"/>
    <x v="3"/>
  </r>
  <r>
    <n v="2209"/>
    <x v="7"/>
    <x v="1"/>
    <x v="1"/>
    <n v="20"/>
    <n v="31"/>
    <x v="8"/>
    <n v="6"/>
    <n v="7.5"/>
    <n v="6.75"/>
    <n v="7"/>
    <n v="7.8"/>
    <n v="7.4"/>
    <n v="22"/>
    <n v="33"/>
    <n v="27.5"/>
    <n v="1"/>
    <n v="2.4"/>
    <n v="1.7"/>
    <n v="0.1"/>
    <n v="0.9"/>
    <n v="0.5"/>
    <n v="2"/>
    <n v="360"/>
    <n v="181"/>
    <n v="300"/>
    <n v="730"/>
    <n v="515"/>
    <n v="4.25"/>
    <n v="3.0166666666666671"/>
    <n v="0.5"/>
    <n v="0"/>
    <n v="0"/>
    <x v="1174"/>
    <x v="3"/>
  </r>
  <r>
    <n v="2210"/>
    <x v="8"/>
    <x v="1"/>
    <x v="1"/>
    <n v="19"/>
    <n v="33"/>
    <x v="1"/>
    <n v="6.3"/>
    <n v="7.9"/>
    <n v="7.1"/>
    <n v="6.8"/>
    <n v="8.1"/>
    <n v="7.4499999999999993"/>
    <n v="80"/>
    <n v="93"/>
    <n v="86.5"/>
    <n v="1.9"/>
    <n v="2.2999999999999998"/>
    <n v="2.0999999999999996"/>
    <n v="0.4"/>
    <n v="1.6"/>
    <n v="1"/>
    <n v="2"/>
    <n v="910"/>
    <n v="456"/>
    <n v="300"/>
    <n v="1500"/>
    <n v="900"/>
    <n v="5.2499999999999991"/>
    <n v="7.6"/>
    <n v="1"/>
    <n v="0"/>
    <n v="0"/>
    <x v="1175"/>
    <x v="3"/>
  </r>
  <r>
    <n v="2211"/>
    <x v="9"/>
    <x v="1"/>
    <x v="1"/>
    <n v="21"/>
    <n v="32"/>
    <x v="6"/>
    <n v="6.8"/>
    <n v="8"/>
    <n v="7.4"/>
    <n v="7"/>
    <n v="8.1999999999999993"/>
    <n v="7.6"/>
    <n v="273"/>
    <n v="313"/>
    <n v="293"/>
    <n v="1.2"/>
    <n v="2.6"/>
    <n v="1.9"/>
    <n v="0.7"/>
    <n v="1.2"/>
    <n v="0.95"/>
    <n v="300"/>
    <n v="910"/>
    <n v="605"/>
    <n v="720"/>
    <n v="2000"/>
    <n v="1360"/>
    <n v="4.75"/>
    <n v="10"/>
    <n v="0.95"/>
    <n v="0"/>
    <n v="0"/>
    <x v="1176"/>
    <x v="3"/>
  </r>
  <r>
    <n v="2212"/>
    <x v="10"/>
    <x v="1"/>
    <x v="1"/>
    <n v="19"/>
    <n v="34"/>
    <x v="6"/>
    <n v="6.6"/>
    <n v="8"/>
    <n v="7.3"/>
    <n v="7"/>
    <n v="7.8"/>
    <n v="7.4"/>
    <n v="83"/>
    <n v="101"/>
    <n v="92"/>
    <n v="1.9"/>
    <n v="2.5"/>
    <n v="2.2000000000000002"/>
    <n v="0.8"/>
    <n v="1.1000000000000001"/>
    <n v="0.95000000000000007"/>
    <n v="2"/>
    <n v="730"/>
    <n v="366"/>
    <n v="730"/>
    <n v="1500"/>
    <n v="1115"/>
    <n v="5.5"/>
    <n v="6.1"/>
    <n v="0.95"/>
    <n v="0"/>
    <n v="0"/>
    <x v="1177"/>
    <x v="3"/>
  </r>
  <r>
    <n v="2213"/>
    <x v="11"/>
    <x v="1"/>
    <x v="1"/>
    <n v="21"/>
    <n v="32"/>
    <x v="6"/>
    <n v="7"/>
    <n v="8.3000000000000007"/>
    <n v="7.65"/>
    <n v="7.2"/>
    <n v="8.1999999999999993"/>
    <n v="7.6999999999999993"/>
    <n v="168"/>
    <n v="190"/>
    <n v="179"/>
    <n v="1.3"/>
    <n v="2.4"/>
    <n v="1.85"/>
    <n v="0.4"/>
    <n v="1.1000000000000001"/>
    <n v="0.75"/>
    <n v="300"/>
    <n v="1100"/>
    <n v="700"/>
    <n v="720"/>
    <n v="2700"/>
    <n v="1710"/>
    <n v="4.625"/>
    <n v="10"/>
    <n v="0.75"/>
    <n v="0"/>
    <n v="0"/>
    <x v="3"/>
    <x v="3"/>
  </r>
  <r>
    <n v="2214"/>
    <x v="12"/>
    <x v="1"/>
    <x v="1"/>
    <n v="20"/>
    <n v="34"/>
    <x v="43"/>
    <n v="4.2"/>
    <n v="7.6"/>
    <n v="5.9"/>
    <n v="7"/>
    <n v="7.7"/>
    <n v="7.35"/>
    <n v="41"/>
    <n v="60"/>
    <n v="50.5"/>
    <n v="1.6"/>
    <n v="2.6"/>
    <n v="2.1"/>
    <n v="0.7"/>
    <n v="1.6"/>
    <n v="1.1499999999999999"/>
    <n v="300"/>
    <n v="730"/>
    <n v="515"/>
    <n v="720"/>
    <n v="2000"/>
    <n v="1360"/>
    <n v="5.25"/>
    <n v="8.5833333333333321"/>
    <n v="1.1499999999999999"/>
    <n v="0"/>
    <n v="0"/>
    <x v="310"/>
    <x v="3"/>
  </r>
  <r>
    <n v="2215"/>
    <x v="13"/>
    <x v="1"/>
    <x v="1"/>
    <n v="20"/>
    <n v="34"/>
    <x v="43"/>
    <n v="4.3"/>
    <n v="10"/>
    <n v="7.15"/>
    <n v="7"/>
    <n v="7.7"/>
    <n v="7.35"/>
    <n v="57"/>
    <n v="84"/>
    <n v="70.5"/>
    <n v="1.6"/>
    <n v="2.4"/>
    <n v="2"/>
    <n v="0.7"/>
    <n v="2"/>
    <n v="1.35"/>
    <n v="2"/>
    <n v="730"/>
    <n v="366"/>
    <n v="300"/>
    <n v="2000"/>
    <n v="1150"/>
    <n v="5"/>
    <n v="6.1"/>
    <n v="1.35"/>
    <n v="0"/>
    <n v="0"/>
    <x v="1178"/>
    <x v="3"/>
  </r>
  <r>
    <n v="2216"/>
    <x v="14"/>
    <x v="1"/>
    <x v="1"/>
    <n v="20"/>
    <n v="34"/>
    <x v="43"/>
    <n v="5.0999999999999996"/>
    <n v="10.5"/>
    <n v="7.8"/>
    <n v="7.2"/>
    <n v="8"/>
    <n v="7.6"/>
    <n v="176"/>
    <n v="227"/>
    <n v="201.5"/>
    <n v="2.2000000000000002"/>
    <n v="2.8"/>
    <n v="2.5"/>
    <n v="0.8"/>
    <n v="1.5"/>
    <n v="1.1499999999999999"/>
    <n v="300"/>
    <n v="910"/>
    <n v="605"/>
    <n v="730"/>
    <n v="2000"/>
    <n v="1365"/>
    <n v="6.25"/>
    <n v="10"/>
    <n v="1.1499999999999999"/>
    <n v="0"/>
    <n v="0"/>
    <x v="1179"/>
    <x v="3"/>
  </r>
  <r>
    <n v="2217"/>
    <x v="15"/>
    <x v="1"/>
    <x v="1"/>
    <n v="18"/>
    <n v="32"/>
    <x v="7"/>
    <n v="5.2"/>
    <n v="10.6"/>
    <n v="7.9"/>
    <n v="7"/>
    <n v="7.6"/>
    <n v="7.3"/>
    <n v="229"/>
    <n v="395"/>
    <n v="312"/>
    <n v="2.2000000000000002"/>
    <n v="2.6"/>
    <n v="2.4000000000000004"/>
    <n v="1"/>
    <n v="2.1"/>
    <n v="1.55"/>
    <n v="730"/>
    <n v="1500"/>
    <n v="1115"/>
    <n v="1400"/>
    <n v="3500"/>
    <n v="2450"/>
    <n v="6.0000000000000009"/>
    <n v="10"/>
    <n v="1.55"/>
    <n v="0"/>
    <n v="0"/>
    <x v="1071"/>
    <x v="3"/>
  </r>
  <r>
    <n v="2219"/>
    <x v="17"/>
    <x v="1"/>
    <x v="1"/>
    <n v="20"/>
    <n v="35"/>
    <x v="0"/>
    <n v="4.8"/>
    <n v="10.5"/>
    <n v="7.65"/>
    <n v="6.8"/>
    <n v="8"/>
    <n v="7.4"/>
    <n v="216"/>
    <n v="250"/>
    <n v="233"/>
    <n v="2"/>
    <n v="4.2"/>
    <n v="3.1"/>
    <n v="1"/>
    <n v="1.8"/>
    <n v="1.4"/>
    <n v="300"/>
    <n v="730"/>
    <n v="515"/>
    <n v="720"/>
    <n v="2100"/>
    <n v="1410"/>
    <n v="7.75"/>
    <n v="8.5833333333333321"/>
    <n v="1.4"/>
    <n v="0"/>
    <n v="0"/>
    <x v="1180"/>
    <x v="3"/>
  </r>
  <r>
    <n v="2220"/>
    <x v="18"/>
    <x v="1"/>
    <x v="1"/>
    <n v="20"/>
    <n v="34"/>
    <x v="43"/>
    <n v="5.5"/>
    <n v="11.4"/>
    <n v="8.4499999999999993"/>
    <n v="6.8"/>
    <n v="7.7"/>
    <n v="7.25"/>
    <n v="30"/>
    <n v="92"/>
    <n v="61"/>
    <n v="1.4"/>
    <n v="2.4"/>
    <n v="1.9"/>
    <n v="0.6"/>
    <n v="1"/>
    <n v="0.8"/>
    <n v="2"/>
    <n v="910"/>
    <n v="456"/>
    <n v="360"/>
    <n v="2800"/>
    <n v="1580"/>
    <n v="4.75"/>
    <n v="7.6"/>
    <n v="0.8"/>
    <n v="0"/>
    <n v="0"/>
    <x v="1181"/>
    <x v="3"/>
  </r>
  <r>
    <n v="2221"/>
    <x v="19"/>
    <x v="1"/>
    <x v="1"/>
    <n v="19"/>
    <n v="36"/>
    <x v="0"/>
    <n v="6.4"/>
    <n v="11.1"/>
    <n v="8.75"/>
    <n v="7.2"/>
    <n v="8.1999999999999993"/>
    <n v="7.6999999999999993"/>
    <n v="47"/>
    <n v="64"/>
    <n v="55.5"/>
    <n v="1.7"/>
    <n v="2.2999999999999998"/>
    <n v="2"/>
    <n v="0.6"/>
    <n v="1.6"/>
    <n v="1.1000000000000001"/>
    <n v="300"/>
    <n v="910"/>
    <n v="605"/>
    <n v="1100"/>
    <n v="2100"/>
    <n v="1600"/>
    <n v="5"/>
    <n v="10"/>
    <n v="1.1000000000000001"/>
    <n v="0"/>
    <n v="0"/>
    <x v="627"/>
    <x v="3"/>
  </r>
  <r>
    <n v="2222"/>
    <x v="20"/>
    <x v="1"/>
    <x v="1"/>
    <n v="22"/>
    <n v="36"/>
    <x v="3"/>
    <n v="4"/>
    <n v="4.9000000000000004"/>
    <n v="4.45"/>
    <n v="7.3"/>
    <n v="8.1999999999999993"/>
    <n v="7.75"/>
    <n v="27"/>
    <n v="65"/>
    <n v="46"/>
    <n v="1.3"/>
    <n v="2.4"/>
    <n v="1.85"/>
    <n v="0.6"/>
    <n v="1.1000000000000001"/>
    <n v="0.85000000000000009"/>
    <n v="300"/>
    <n v="720"/>
    <n v="510"/>
    <n v="720"/>
    <n v="1500"/>
    <n v="1110"/>
    <n v="4.625"/>
    <n v="8.5"/>
    <n v="0.85000000000000009"/>
    <n v="0"/>
    <n v="0"/>
    <x v="1182"/>
    <x v="3"/>
  </r>
  <r>
    <n v="2223"/>
    <x v="21"/>
    <x v="1"/>
    <x v="1"/>
    <n v="22"/>
    <n v="35"/>
    <x v="10"/>
    <n v="4.0999999999999996"/>
    <n v="4.8"/>
    <n v="4.4499999999999993"/>
    <n v="7.2"/>
    <n v="7.7"/>
    <n v="7.45"/>
    <n v="49"/>
    <n v="70"/>
    <n v="59.5"/>
    <n v="1.3"/>
    <n v="2.7"/>
    <n v="2"/>
    <n v="0.4"/>
    <n v="1.1000000000000001"/>
    <n v="0.75"/>
    <n v="2"/>
    <n v="910"/>
    <n v="456"/>
    <n v="360"/>
    <n v="2700"/>
    <n v="1530"/>
    <n v="5"/>
    <n v="7.6"/>
    <n v="0.75"/>
    <n v="0"/>
    <n v="0"/>
    <x v="1183"/>
    <x v="3"/>
  </r>
  <r>
    <n v="2224"/>
    <x v="22"/>
    <x v="1"/>
    <x v="1"/>
    <n v="22"/>
    <n v="35"/>
    <x v="10"/>
    <n v="4.3"/>
    <n v="5.5"/>
    <n v="4.9000000000000004"/>
    <n v="7"/>
    <n v="7.9"/>
    <n v="7.45"/>
    <n v="73"/>
    <n v="96"/>
    <n v="84.5"/>
    <n v="1.4"/>
    <n v="2.6"/>
    <n v="2"/>
    <n v="0.6"/>
    <n v="1.1000000000000001"/>
    <n v="0.85000000000000009"/>
    <n v="2"/>
    <n v="910"/>
    <n v="456"/>
    <n v="730"/>
    <n v="2100"/>
    <n v="1415"/>
    <n v="5"/>
    <n v="7.6"/>
    <n v="0.85000000000000009"/>
    <n v="0"/>
    <n v="0"/>
    <x v="1184"/>
    <x v="3"/>
  </r>
  <r>
    <n v="2225"/>
    <x v="23"/>
    <x v="1"/>
    <x v="1"/>
    <n v="20"/>
    <n v="24"/>
    <x v="72"/>
    <n v="4.0999999999999996"/>
    <n v="5.2"/>
    <n v="4.6500000000000004"/>
    <n v="7.2"/>
    <n v="7.6"/>
    <n v="7.4"/>
    <n v="96"/>
    <n v="131"/>
    <n v="113.5"/>
    <n v="2"/>
    <n v="2.7"/>
    <n v="2.35"/>
    <n v="0.7"/>
    <n v="1.3"/>
    <n v="1"/>
    <n v="300"/>
    <n v="730"/>
    <n v="515"/>
    <n v="300"/>
    <n v="2000"/>
    <n v="1150"/>
    <n v="5.875"/>
    <n v="8.5833333333333321"/>
    <n v="1"/>
    <n v="0"/>
    <n v="0"/>
    <x v="1185"/>
    <x v="3"/>
  </r>
  <r>
    <n v="2226"/>
    <x v="24"/>
    <x v="1"/>
    <x v="1"/>
    <n v="19"/>
    <n v="33"/>
    <x v="1"/>
    <n v="5.5"/>
    <n v="7.7"/>
    <n v="6.6"/>
    <n v="6.8"/>
    <n v="7.7"/>
    <n v="7.25"/>
    <n v="21"/>
    <n v="35"/>
    <n v="28"/>
    <n v="1.5"/>
    <n v="2.4"/>
    <n v="1.95"/>
    <n v="0.2"/>
    <n v="0.8"/>
    <n v="0.5"/>
    <n v="2"/>
    <n v="300"/>
    <n v="151"/>
    <n v="300"/>
    <n v="730"/>
    <n v="515"/>
    <n v="4.875"/>
    <n v="2.5166666666666666"/>
    <n v="0.5"/>
    <n v="0"/>
    <n v="0"/>
    <x v="1186"/>
    <x v="3"/>
  </r>
  <r>
    <n v="2227"/>
    <x v="25"/>
    <x v="1"/>
    <x v="1"/>
    <n v="19"/>
    <n v="32"/>
    <x v="8"/>
    <n v="4.8"/>
    <n v="7.2"/>
    <n v="6"/>
    <n v="6.7"/>
    <n v="7.8"/>
    <n v="7.25"/>
    <n v="22"/>
    <n v="57"/>
    <n v="39.5"/>
    <n v="1.8"/>
    <n v="2.5"/>
    <n v="2.15"/>
    <n v="0.4"/>
    <n v="1.1000000000000001"/>
    <n v="0.75"/>
    <n v="2"/>
    <n v="2"/>
    <n v="2"/>
    <n v="2"/>
    <n v="730"/>
    <n v="366"/>
    <n v="5.375"/>
    <n v="3.3333333333333333E-2"/>
    <n v="0.75"/>
    <n v="0"/>
    <n v="0"/>
    <x v="1187"/>
    <x v="3"/>
  </r>
  <r>
    <n v="2228"/>
    <x v="26"/>
    <x v="1"/>
    <x v="1"/>
    <n v="20"/>
    <n v="30"/>
    <x v="7"/>
    <n v="6.7"/>
    <n v="9.5"/>
    <n v="8.1"/>
    <n v="7"/>
    <n v="7.7"/>
    <n v="7.35"/>
    <n v="36"/>
    <n v="65"/>
    <n v="50.5"/>
    <n v="1.3"/>
    <n v="2.2999999999999998"/>
    <n v="1.7999999999999998"/>
    <n v="0.5"/>
    <n v="1"/>
    <n v="0.75"/>
    <n v="300"/>
    <n v="910"/>
    <n v="605"/>
    <n v="360"/>
    <n v="2000"/>
    <n v="1180"/>
    <n v="4.5"/>
    <n v="10"/>
    <n v="0.75"/>
    <n v="0"/>
    <n v="0"/>
    <x v="373"/>
    <x v="3"/>
  </r>
  <r>
    <n v="3772"/>
    <x v="27"/>
    <x v="1"/>
    <x v="1"/>
    <n v="18"/>
    <n v="32"/>
    <x v="7"/>
    <n v="5.3"/>
    <n v="7.9"/>
    <n v="6.6"/>
    <n v="6.9"/>
    <n v="7.7"/>
    <n v="7.3000000000000007"/>
    <n v="69"/>
    <n v="89"/>
    <n v="79"/>
    <n v="1.6"/>
    <n v="2.4"/>
    <n v="2"/>
    <n v="0.6"/>
    <n v="1.7"/>
    <n v="1.1499999999999999"/>
    <n v="2"/>
    <n v="360"/>
    <n v="181"/>
    <n v="2"/>
    <n v="1400"/>
    <n v="701"/>
    <n v="5"/>
    <n v="3.0166666666666671"/>
    <n v="1.1499999999999999"/>
    <n v="0"/>
    <n v="0"/>
    <x v="1188"/>
    <x v="3"/>
  </r>
  <r>
    <n v="3806"/>
    <x v="29"/>
    <x v="1"/>
    <x v="1"/>
    <n v="22"/>
    <n v="26"/>
    <x v="21"/>
    <n v="4.0999999999999996"/>
    <n v="5.0999999999999996"/>
    <n v="4.5999999999999996"/>
    <n v="6.3"/>
    <n v="7.4"/>
    <n v="6.85"/>
    <n v="158"/>
    <n v="170"/>
    <n v="164"/>
    <n v="2"/>
    <n v="2.2999999999999998"/>
    <n v="2.15"/>
    <n v="0.6"/>
    <n v="1.3"/>
    <n v="0.95"/>
    <n v="300"/>
    <n v="910"/>
    <n v="605"/>
    <n v="300"/>
    <n v="2100"/>
    <n v="1200"/>
    <n v="5.375"/>
    <n v="10"/>
    <n v="0.95"/>
    <n v="0"/>
    <n v="0"/>
    <x v="1189"/>
    <x v="3"/>
  </r>
  <r>
    <n v="3809"/>
    <x v="28"/>
    <x v="1"/>
    <x v="1"/>
    <n v="20"/>
    <n v="35"/>
    <x v="0"/>
    <n v="4.2"/>
    <n v="10.3"/>
    <n v="7.25"/>
    <n v="7"/>
    <n v="7.7"/>
    <n v="7.35"/>
    <n v="387"/>
    <n v="421"/>
    <n v="404"/>
    <n v="2.2000000000000002"/>
    <n v="2.7"/>
    <n v="2.4500000000000002"/>
    <n v="0.8"/>
    <n v="1.8"/>
    <n v="1.3"/>
    <n v="360"/>
    <n v="1100"/>
    <n v="730"/>
    <n v="910"/>
    <n v="3500"/>
    <n v="2205"/>
    <n v="6.125"/>
    <n v="10"/>
    <n v="1.3"/>
    <n v="0"/>
    <n v="0"/>
    <x v="1190"/>
    <x v="3"/>
  </r>
  <r>
    <n v="4006"/>
    <x v="377"/>
    <x v="1"/>
    <x v="1"/>
    <n v="20"/>
    <n v="31"/>
    <x v="8"/>
    <n v="5.6"/>
    <n v="8"/>
    <n v="6.8"/>
    <n v="6.8"/>
    <n v="7.9"/>
    <n v="7.35"/>
    <n v="21"/>
    <n v="34"/>
    <n v="27.5"/>
    <n v="1.9"/>
    <n v="2.5"/>
    <n v="2.2000000000000002"/>
    <n v="0.3"/>
    <n v="1.4"/>
    <n v="0.85"/>
    <n v="2"/>
    <n v="300"/>
    <n v="151"/>
    <n v="300"/>
    <n v="730"/>
    <n v="515"/>
    <n v="5.5"/>
    <n v="2.5166666666666666"/>
    <n v="0.84999999999999987"/>
    <n v="0"/>
    <n v="0"/>
    <x v="1191"/>
    <x v="3"/>
  </r>
  <r>
    <n v="4334"/>
    <x v="488"/>
    <x v="1"/>
    <x v="1"/>
    <n v="19"/>
    <n v="33"/>
    <x v="1"/>
    <n v="4.2"/>
    <n v="7.8"/>
    <n v="6"/>
    <n v="7.2"/>
    <n v="7.8"/>
    <n v="7.5"/>
    <n v="49"/>
    <n v="71"/>
    <n v="60"/>
    <n v="1.4"/>
    <n v="2.4"/>
    <n v="1.9"/>
    <n v="0.4"/>
    <n v="1.6"/>
    <n v="1"/>
    <n v="2"/>
    <n v="360"/>
    <n v="181"/>
    <n v="300"/>
    <n v="910"/>
    <n v="605"/>
    <n v="4.75"/>
    <n v="3.0166666666666671"/>
    <n v="1"/>
    <n v="0"/>
    <n v="0"/>
    <x v="1192"/>
    <x v="3"/>
  </r>
  <r>
    <n v="1532"/>
    <x v="489"/>
    <x v="2"/>
    <x v="1"/>
    <n v="20"/>
    <n v="30"/>
    <x v="7"/>
    <n v="6.6"/>
    <n v="7.3"/>
    <n v="6.9499999999999993"/>
    <n v="6.7"/>
    <n v="7.6"/>
    <n v="7.15"/>
    <n v="21"/>
    <n v="31"/>
    <n v="26"/>
    <n v="1.3"/>
    <n v="2.2999999999999998"/>
    <n v="1.7999999999999998"/>
    <n v="0.7"/>
    <n v="1.1000000000000001"/>
    <n v="0.9"/>
    <n v="2"/>
    <n v="2"/>
    <n v="2"/>
    <n v="300"/>
    <n v="600"/>
    <n v="450"/>
    <n v="4.5"/>
    <n v="3.3333333333333333E-2"/>
    <n v="0.89999999999999991"/>
    <n v="0"/>
    <n v="0"/>
    <x v="1193"/>
    <x v="3"/>
  </r>
  <r>
    <n v="2557"/>
    <x v="490"/>
    <x v="0"/>
    <x v="2"/>
    <n v="16"/>
    <n v="36"/>
    <x v="1"/>
    <n v="3.5"/>
    <n v="16"/>
    <n v="9.75"/>
    <n v="7.3"/>
    <n v="9"/>
    <n v="8.15"/>
    <n v="205"/>
    <n v="263"/>
    <n v="234"/>
    <n v="1.4"/>
    <n v="6.1"/>
    <n v="3.75"/>
    <n v="0.11"/>
    <n v="0.2"/>
    <n v="0.155"/>
    <n v="780"/>
    <n v="160000"/>
    <n v="80390"/>
    <n v="2700"/>
    <n v="160000"/>
    <n v="81350"/>
    <n v="9.375"/>
    <n v="10"/>
    <n v="0.155"/>
    <n v="0"/>
    <n v="0"/>
    <x v="1194"/>
    <x v="3"/>
  </r>
  <r>
    <n v="2571"/>
    <x v="491"/>
    <x v="0"/>
    <x v="2"/>
    <n v="17"/>
    <n v="30"/>
    <x v="2"/>
    <n v="4.5"/>
    <n v="16.600000000000001"/>
    <n v="10.55"/>
    <n v="7.3"/>
    <n v="9.6999999999999993"/>
    <n v="8.5"/>
    <n v="627"/>
    <n v="1050"/>
    <n v="838.5"/>
    <n v="1.8"/>
    <n v="26"/>
    <n v="13.9"/>
    <n v="0.09"/>
    <n v="0.95"/>
    <n v="0.52"/>
    <n v="1100"/>
    <n v="28000"/>
    <n v="14550"/>
    <n v="3300"/>
    <n v="160000"/>
    <n v="81650"/>
    <n v="10"/>
    <n v="10"/>
    <n v="0.52"/>
    <n v="0"/>
    <n v="0"/>
    <x v="1195"/>
    <x v="3"/>
  </r>
  <r>
    <n v="4296"/>
    <x v="492"/>
    <x v="0"/>
    <x v="2"/>
    <n v="19"/>
    <n v="32"/>
    <x v="8"/>
    <n v="1"/>
    <n v="22"/>
    <n v="11.5"/>
    <n v="7.2"/>
    <n v="9.5"/>
    <n v="8.35"/>
    <n v="397"/>
    <n v="991"/>
    <n v="694"/>
    <n v="1.9"/>
    <n v="18.399999999999999"/>
    <n v="10.149999999999999"/>
    <n v="0.11"/>
    <n v="0.68"/>
    <n v="0.39500000000000002"/>
    <n v="2100"/>
    <n v="54000"/>
    <n v="28050"/>
    <n v="4600"/>
    <n v="92000"/>
    <n v="48300"/>
    <n v="10"/>
    <n v="10"/>
    <n v="0.39500000000000002"/>
    <n v="0"/>
    <n v="0"/>
    <x v="1196"/>
    <x v="3"/>
  </r>
  <r>
    <n v="2573"/>
    <x v="493"/>
    <x v="1"/>
    <x v="2"/>
    <n v="14"/>
    <n v="30"/>
    <x v="72"/>
    <n v="2.9"/>
    <n v="13"/>
    <n v="7.95"/>
    <n v="7.1"/>
    <n v="9"/>
    <n v="8.0500000000000007"/>
    <n v="470"/>
    <n v="968"/>
    <n v="719"/>
    <n v="1.2"/>
    <n v="5"/>
    <n v="3.1"/>
    <n v="0.18"/>
    <n v="5.99"/>
    <n v="3.085"/>
    <n v="17000"/>
    <n v="160000"/>
    <n v="88500"/>
    <n v="22000"/>
    <n v="160000"/>
    <n v="91000"/>
    <n v="7.75"/>
    <n v="10"/>
    <n v="3.085"/>
    <n v="0"/>
    <n v="0"/>
    <x v="1197"/>
    <x v="3"/>
  </r>
  <r>
    <n v="2574"/>
    <x v="494"/>
    <x v="1"/>
    <x v="2"/>
    <n v="14"/>
    <n v="31"/>
    <x v="84"/>
    <n v="6"/>
    <n v="14"/>
    <n v="10"/>
    <n v="7.5"/>
    <n v="8.6"/>
    <n v="8.0500000000000007"/>
    <n v="237"/>
    <n v="688"/>
    <n v="462.5"/>
    <n v="3"/>
    <n v="8"/>
    <n v="5.5"/>
    <n v="0.05"/>
    <n v="1.01"/>
    <n v="0.53"/>
    <n v="360"/>
    <n v="160000"/>
    <n v="80180"/>
    <n v="3300"/>
    <n v="160000"/>
    <n v="81650"/>
    <n v="10"/>
    <n v="10"/>
    <n v="0.53"/>
    <n v="0"/>
    <n v="0"/>
    <x v="1198"/>
    <x v="3"/>
  </r>
  <r>
    <n v="2046"/>
    <x v="35"/>
    <x v="0"/>
    <x v="3"/>
    <n v="16"/>
    <n v="30"/>
    <x v="13"/>
    <n v="7.1"/>
    <n v="9.8000000000000007"/>
    <n v="8.4499999999999993"/>
    <n v="7.4"/>
    <n v="8.5"/>
    <n v="7.95"/>
    <n v="215"/>
    <n v="288"/>
    <n v="251.5"/>
    <n v="0.7"/>
    <n v="3.6"/>
    <n v="2.15"/>
    <n v="0.52"/>
    <n v="4"/>
    <n v="2.2599999999999998"/>
    <n v="8"/>
    <n v="5449"/>
    <n v="2728.5"/>
    <n v="9"/>
    <n v="80000"/>
    <n v="40004.5"/>
    <n v="5.375"/>
    <n v="10"/>
    <n v="2.2599999999999998"/>
    <n v="0"/>
    <n v="0"/>
    <x v="1199"/>
    <x v="3"/>
  </r>
  <r>
    <n v="3163"/>
    <x v="495"/>
    <x v="0"/>
    <x v="4"/>
    <n v="23"/>
    <n v="36"/>
    <x v="11"/>
    <n v="6.3"/>
    <n v="6.9"/>
    <n v="6.6"/>
    <n v="7.1"/>
    <n v="7.7"/>
    <n v="7.4"/>
    <n v="308"/>
    <n v="308"/>
    <n v="308"/>
    <n v="7"/>
    <n v="16"/>
    <n v="11.5"/>
    <n v="0.44"/>
    <n v="0.44"/>
    <n v="0.44"/>
    <n v="1"/>
    <n v="360"/>
    <n v="180.5"/>
    <n v="6"/>
    <n v="1600"/>
    <n v="803"/>
    <n v="10"/>
    <n v="3.0083333333333333"/>
    <n v="0.43999999999999995"/>
    <n v="0"/>
    <n v="0"/>
    <x v="1200"/>
    <x v="3"/>
  </r>
  <r>
    <n v="3164"/>
    <x v="37"/>
    <x v="1"/>
    <x v="4"/>
    <n v="24"/>
    <n v="33"/>
    <x v="10"/>
    <n v="6.5"/>
    <n v="7.4"/>
    <n v="6.95"/>
    <n v="7.1"/>
    <n v="7.6"/>
    <n v="7.35"/>
    <n v="322"/>
    <n v="322"/>
    <n v="322"/>
    <n v="1.6"/>
    <n v="86.4"/>
    <n v="44"/>
    <n v="0.36"/>
    <n v="0.36"/>
    <n v="0.36"/>
    <n v="5"/>
    <n v="300"/>
    <n v="152.5"/>
    <n v="1"/>
    <n v="1600"/>
    <n v="800.5"/>
    <n v="10"/>
    <n v="2.5416666666666665"/>
    <n v="0.36"/>
    <n v="0"/>
    <n v="0"/>
    <x v="1201"/>
    <x v="3"/>
  </r>
  <r>
    <n v="3030"/>
    <x v="380"/>
    <x v="0"/>
    <x v="29"/>
    <n v="21.389679715302499"/>
    <n v="29.2402135231317"/>
    <x v="194"/>
    <n v="14.2"/>
    <n v="14.2"/>
    <n v="14.2"/>
    <n v="8.1"/>
    <n v="8.1"/>
    <n v="8.1"/>
    <n v="840"/>
    <n v="840"/>
    <n v="840"/>
    <n v="13"/>
    <n v="13"/>
    <n v="13"/>
    <n v="5.9"/>
    <n v="5.9"/>
    <n v="5.9"/>
    <n v="1700"/>
    <n v="1700"/>
    <n v="1700"/>
    <n v="16000"/>
    <n v="16000"/>
    <n v="16000"/>
    <n v="10"/>
    <n v="10"/>
    <n v="5.9"/>
    <n v="0"/>
    <n v="0"/>
    <x v="650"/>
    <x v="3"/>
  </r>
  <r>
    <n v="3031"/>
    <x v="381"/>
    <x v="0"/>
    <x v="29"/>
    <n v="21.389679715302499"/>
    <n v="29.2402135231317"/>
    <x v="194"/>
    <n v="3.9770053475935701"/>
    <n v="7.0112299465240699"/>
    <n v="5.49411764705882"/>
    <n v="8.1"/>
    <n v="8.1"/>
    <n v="8.1"/>
    <n v="5250"/>
    <n v="5250"/>
    <n v="5250"/>
    <n v="82"/>
    <n v="82"/>
    <n v="82"/>
    <n v="1.74"/>
    <n v="1.74"/>
    <n v="1.74"/>
    <n v="8200"/>
    <n v="8200"/>
    <n v="8200"/>
    <n v="920000"/>
    <n v="920000"/>
    <n v="920000"/>
    <n v="10"/>
    <n v="10"/>
    <n v="1.7399999999999998"/>
    <n v="0"/>
    <n v="0"/>
    <x v="1202"/>
    <x v="3"/>
  </r>
  <r>
    <n v="3476"/>
    <x v="383"/>
    <x v="0"/>
    <x v="29"/>
    <n v="21.389679715302499"/>
    <n v="29.2402135231317"/>
    <x v="194"/>
    <n v="14.2"/>
    <n v="14.2"/>
    <n v="14.2"/>
    <n v="8.1999999999999993"/>
    <n v="8.1999999999999993"/>
    <n v="8.1999999999999993"/>
    <n v="670"/>
    <n v="670"/>
    <n v="670"/>
    <n v="38"/>
    <n v="38"/>
    <n v="38"/>
    <n v="24.92"/>
    <n v="24.92"/>
    <n v="24.92"/>
    <n v="220"/>
    <n v="220"/>
    <n v="220"/>
    <n v="3500"/>
    <n v="3500"/>
    <n v="3500"/>
    <n v="10"/>
    <n v="3.6666666666666665"/>
    <n v="10"/>
    <n v="0"/>
    <n v="0"/>
    <x v="297"/>
    <x v="3"/>
  </r>
  <r>
    <n v="1549"/>
    <x v="384"/>
    <x v="0"/>
    <x v="5"/>
    <n v="27"/>
    <n v="31"/>
    <x v="3"/>
    <n v="5.9"/>
    <n v="8.8000000000000007"/>
    <n v="7.3500000000000005"/>
    <n v="6.5"/>
    <n v="7.6"/>
    <n v="7.05"/>
    <n v="21"/>
    <n v="83"/>
    <n v="52"/>
    <n v="0.1"/>
    <n v="2.1"/>
    <n v="1.1000000000000001"/>
    <n v="0.11"/>
    <n v="0.32"/>
    <n v="0.215"/>
    <n v="5"/>
    <n v="170"/>
    <n v="87.5"/>
    <n v="13"/>
    <n v="350"/>
    <n v="181.5"/>
    <n v="2.75"/>
    <n v="1.4583333333333335"/>
    <n v="0.21499999999999997"/>
    <n v="0"/>
    <n v="0"/>
    <x v="1203"/>
    <x v="3"/>
  </r>
  <r>
    <n v="2269"/>
    <x v="39"/>
    <x v="0"/>
    <x v="5"/>
    <n v="27"/>
    <n v="32"/>
    <x v="11"/>
    <n v="5.6"/>
    <n v="7.9"/>
    <n v="6.75"/>
    <n v="5.6"/>
    <n v="6.9"/>
    <n v="6.25"/>
    <n v="42"/>
    <n v="72"/>
    <n v="57"/>
    <n v="0.1"/>
    <n v="0.1"/>
    <n v="0.1"/>
    <n v="0.11"/>
    <n v="0.32"/>
    <n v="0.215"/>
    <n v="1100"/>
    <n v="2300"/>
    <n v="1700"/>
    <n v="2200"/>
    <n v="4900"/>
    <n v="3550"/>
    <n v="0.25"/>
    <n v="10"/>
    <n v="0.21499999999999997"/>
    <n v="10"/>
    <n v="0"/>
    <x v="1204"/>
    <x v="3"/>
  </r>
  <r>
    <n v="3175"/>
    <x v="40"/>
    <x v="0"/>
    <x v="5"/>
    <n v="27"/>
    <n v="30"/>
    <x v="10"/>
    <n v="3.9"/>
    <n v="7.7"/>
    <n v="5.8"/>
    <n v="5.8"/>
    <n v="7.4"/>
    <n v="6.6"/>
    <n v="41"/>
    <n v="78"/>
    <n v="59.5"/>
    <n v="0.1"/>
    <n v="2"/>
    <n v="1.05"/>
    <n v="0.11"/>
    <n v="0.32"/>
    <n v="0.215"/>
    <n v="8"/>
    <n v="540"/>
    <n v="274"/>
    <n v="13"/>
    <n v="920"/>
    <n v="466.5"/>
    <n v="2.625"/>
    <n v="4.5666666666666664"/>
    <n v="0.21499999999999997"/>
    <n v="0"/>
    <n v="0"/>
    <x v="1205"/>
    <x v="3"/>
  </r>
  <r>
    <n v="3176"/>
    <x v="41"/>
    <x v="0"/>
    <x v="5"/>
    <n v="27"/>
    <n v="31"/>
    <x v="3"/>
    <n v="1.3"/>
    <n v="6.2"/>
    <n v="3.75"/>
    <n v="6.1"/>
    <n v="7.4"/>
    <n v="6.75"/>
    <n v="81"/>
    <n v="15330"/>
    <n v="7705.5"/>
    <n v="0.1"/>
    <n v="6.2"/>
    <n v="3.15"/>
    <n v="0.11"/>
    <n v="3.61"/>
    <n v="1.8599999999999999"/>
    <n v="1300"/>
    <n v="7900"/>
    <n v="4600"/>
    <n v="1700"/>
    <n v="14000"/>
    <n v="7850"/>
    <n v="7.875"/>
    <n v="10"/>
    <n v="1.8599999999999999"/>
    <n v="0"/>
    <n v="0.625"/>
    <x v="1206"/>
    <x v="3"/>
  </r>
  <r>
    <n v="3177"/>
    <x v="42"/>
    <x v="0"/>
    <x v="5"/>
    <n v="26"/>
    <n v="31"/>
    <x v="10"/>
    <n v="4.8"/>
    <n v="8"/>
    <n v="6.4"/>
    <n v="6.3"/>
    <n v="8.1"/>
    <n v="7.1999999999999993"/>
    <n v="34"/>
    <n v="395"/>
    <n v="214.5"/>
    <n v="0.1"/>
    <n v="3.6"/>
    <n v="1.85"/>
    <n v="0.11"/>
    <n v="0.51"/>
    <n v="0.31"/>
    <n v="490"/>
    <n v="2300"/>
    <n v="1395"/>
    <n v="790"/>
    <n v="4900"/>
    <n v="2845"/>
    <n v="4.625"/>
    <n v="10"/>
    <n v="0.31"/>
    <n v="0"/>
    <n v="0"/>
    <x v="1207"/>
    <x v="3"/>
  </r>
  <r>
    <n v="3178"/>
    <x v="43"/>
    <x v="0"/>
    <x v="5"/>
    <n v="26"/>
    <n v="30"/>
    <x v="4"/>
    <n v="4.4000000000000004"/>
    <n v="8"/>
    <n v="6.2"/>
    <n v="6.1"/>
    <n v="8.6999999999999993"/>
    <n v="7.3999999999999995"/>
    <n v="28"/>
    <n v="267"/>
    <n v="147.5"/>
    <n v="0.1"/>
    <n v="3.7"/>
    <n v="1.9000000000000001"/>
    <n v="0.11"/>
    <n v="4.78"/>
    <n v="2.4450000000000003"/>
    <n v="1300"/>
    <n v="4900"/>
    <n v="3100"/>
    <n v="2300"/>
    <n v="7900"/>
    <n v="5100"/>
    <n v="4.75"/>
    <n v="10"/>
    <n v="2.4450000000000003"/>
    <n v="0"/>
    <n v="0"/>
    <x v="1208"/>
    <x v="3"/>
  </r>
  <r>
    <n v="3179"/>
    <x v="44"/>
    <x v="0"/>
    <x v="5"/>
    <n v="28"/>
    <n v="30"/>
    <x v="3"/>
    <n v="4.0999999999999996"/>
    <n v="5.8"/>
    <n v="4.9499999999999993"/>
    <n v="7"/>
    <n v="7.3"/>
    <n v="7.15"/>
    <n v="176"/>
    <n v="358"/>
    <n v="267"/>
    <n v="0.1"/>
    <n v="5"/>
    <n v="2.5499999999999998"/>
    <n v="0.63"/>
    <n v="2.59"/>
    <n v="1.6099999999999999"/>
    <n v="3300"/>
    <n v="7000"/>
    <n v="5150"/>
    <n v="4900"/>
    <n v="11000"/>
    <n v="7950"/>
    <n v="6.375"/>
    <n v="10"/>
    <n v="1.6099999999999999"/>
    <n v="0"/>
    <n v="0"/>
    <x v="1209"/>
    <x v="3"/>
  </r>
  <r>
    <n v="3180"/>
    <x v="45"/>
    <x v="0"/>
    <x v="5"/>
    <n v="26"/>
    <n v="30"/>
    <x v="4"/>
    <n v="1.6"/>
    <n v="8.6999999999999993"/>
    <n v="5.1499999999999995"/>
    <n v="6"/>
    <n v="7.5"/>
    <n v="6.75"/>
    <n v="62"/>
    <n v="1671"/>
    <n v="866.5"/>
    <n v="0.1"/>
    <n v="6.2"/>
    <n v="3.15"/>
    <n v="0.11"/>
    <n v="1.96"/>
    <n v="1.0349999999999999"/>
    <n v="1100"/>
    <n v="7000"/>
    <n v="4050"/>
    <n v="2300"/>
    <n v="9400"/>
    <n v="5850"/>
    <n v="7.875"/>
    <n v="10"/>
    <n v="1.0349999999999999"/>
    <n v="0"/>
    <n v="0"/>
    <x v="1210"/>
    <x v="3"/>
  </r>
  <r>
    <n v="4408"/>
    <x v="496"/>
    <x v="0"/>
    <x v="5"/>
    <n v="27"/>
    <n v="31"/>
    <x v="3"/>
    <n v="7.3"/>
    <n v="8"/>
    <n v="7.65"/>
    <n v="6.2"/>
    <n v="7.3"/>
    <n v="6.75"/>
    <n v="55"/>
    <n v="153"/>
    <n v="104"/>
    <n v="0.1"/>
    <n v="2.2999999999999998"/>
    <n v="1.2"/>
    <n v="0.11"/>
    <n v="0.45"/>
    <n v="0.28000000000000003"/>
    <n v="1700"/>
    <n v="4900"/>
    <n v="3300"/>
    <n v="3500"/>
    <n v="7000"/>
    <n v="5250"/>
    <n v="3"/>
    <n v="10"/>
    <n v="0.28000000000000003"/>
    <n v="0"/>
    <n v="0"/>
    <x v="1211"/>
    <x v="3"/>
  </r>
  <r>
    <n v="1343"/>
    <x v="497"/>
    <x v="0"/>
    <x v="6"/>
    <n v="25"/>
    <n v="30"/>
    <x v="0"/>
    <n v="5.2"/>
    <n v="8.6999999999999993"/>
    <n v="6.9499999999999993"/>
    <n v="7.9"/>
    <n v="8.9"/>
    <n v="8.4"/>
    <n v="2303"/>
    <n v="3840"/>
    <n v="3071.5"/>
    <n v="1.8"/>
    <n v="21"/>
    <n v="11.4"/>
    <n v="7.0000000000000007E-2"/>
    <n v="0.41"/>
    <n v="0.24"/>
    <n v="6"/>
    <n v="82"/>
    <n v="44"/>
    <n v="94"/>
    <n v="430"/>
    <n v="262"/>
    <n v="10"/>
    <n v="0.73333333333333339"/>
    <n v="0.24"/>
    <n v="0"/>
    <n v="0"/>
    <x v="1212"/>
    <x v="3"/>
  </r>
  <r>
    <n v="1344"/>
    <x v="498"/>
    <x v="0"/>
    <x v="6"/>
    <n v="25"/>
    <n v="30"/>
    <x v="0"/>
    <n v="5.7"/>
    <n v="8.1999999999999993"/>
    <n v="6.9499999999999993"/>
    <n v="7.3"/>
    <n v="8.3000000000000007"/>
    <n v="7.8000000000000007"/>
    <n v="36"/>
    <n v="601"/>
    <n v="318.5"/>
    <n v="2.7"/>
    <n v="6"/>
    <n v="4.3499999999999996"/>
    <n v="0.03"/>
    <n v="0.33"/>
    <n v="0.18"/>
    <n v="15"/>
    <n v="92"/>
    <n v="53.5"/>
    <n v="120"/>
    <n v="460"/>
    <n v="290"/>
    <n v="10"/>
    <n v="0.89166666666666672"/>
    <n v="0.18"/>
    <n v="0"/>
    <n v="0"/>
    <x v="1213"/>
    <x v="3"/>
  </r>
  <r>
    <n v="1345"/>
    <x v="499"/>
    <x v="0"/>
    <x v="6"/>
    <n v="22"/>
    <n v="32"/>
    <x v="43"/>
    <n v="3.5"/>
    <n v="8.8000000000000007"/>
    <n v="6.15"/>
    <n v="7.9"/>
    <n v="8.4"/>
    <n v="8.15"/>
    <n v="9"/>
    <n v="419"/>
    <n v="214"/>
    <n v="0.1"/>
    <n v="0.9"/>
    <n v="0.5"/>
    <n v="0.12"/>
    <n v="0.62"/>
    <n v="0.37"/>
    <n v="2"/>
    <n v="20"/>
    <n v="11"/>
    <n v="17"/>
    <n v="120"/>
    <n v="68.5"/>
    <n v="1.25"/>
    <n v="0.18333333333333335"/>
    <n v="0.37"/>
    <n v="0"/>
    <n v="0"/>
    <x v="1214"/>
    <x v="3"/>
  </r>
  <r>
    <n v="1346"/>
    <x v="500"/>
    <x v="0"/>
    <x v="6"/>
    <n v="22"/>
    <n v="32"/>
    <x v="43"/>
    <n v="2.8"/>
    <n v="6.1"/>
    <n v="4.4499999999999993"/>
    <n v="7.3"/>
    <n v="8.4"/>
    <n v="7.85"/>
    <n v="770"/>
    <n v="1299"/>
    <n v="1034.5"/>
    <n v="0.1"/>
    <n v="5.0999999999999996"/>
    <n v="2.5999999999999996"/>
    <n v="0.18"/>
    <n v="0.74"/>
    <n v="0.45999999999999996"/>
    <n v="21"/>
    <n v="540"/>
    <n v="280.5"/>
    <n v="120"/>
    <n v="920"/>
    <n v="520"/>
    <n v="6.4999999999999991"/>
    <n v="4.6750000000000007"/>
    <n v="0.45999999999999996"/>
    <n v="0"/>
    <n v="0"/>
    <x v="1215"/>
    <x v="3"/>
  </r>
  <r>
    <n v="1972"/>
    <x v="50"/>
    <x v="0"/>
    <x v="6"/>
    <n v="26"/>
    <n v="30"/>
    <x v="4"/>
    <n v="5.7"/>
    <n v="8.1999999999999993"/>
    <n v="6.9499999999999993"/>
    <n v="7.5"/>
    <n v="9"/>
    <n v="8.25"/>
    <n v="281"/>
    <n v="13220"/>
    <n v="6750.5"/>
    <n v="1.8"/>
    <n v="17"/>
    <n v="9.4"/>
    <n v="0.09"/>
    <n v="0.35"/>
    <n v="0.21999999999999997"/>
    <n v="8"/>
    <n v="170"/>
    <n v="89"/>
    <n v="110"/>
    <n v="350"/>
    <n v="230"/>
    <n v="10"/>
    <n v="1.4833333333333334"/>
    <n v="0.21999999999999997"/>
    <n v="0"/>
    <n v="0"/>
    <x v="1216"/>
    <x v="3"/>
  </r>
  <r>
    <n v="1973"/>
    <x v="51"/>
    <x v="0"/>
    <x v="6"/>
    <n v="21"/>
    <n v="33"/>
    <x v="43"/>
    <n v="5.5"/>
    <n v="8.1999999999999993"/>
    <n v="6.85"/>
    <n v="7.2"/>
    <n v="8.1999999999999993"/>
    <n v="7.6999999999999993"/>
    <n v="1082"/>
    <n v="3113"/>
    <n v="2097.5"/>
    <n v="0.9"/>
    <n v="6"/>
    <n v="3.45"/>
    <n v="0.05"/>
    <n v="6.9"/>
    <n v="3.4750000000000001"/>
    <n v="5"/>
    <n v="33"/>
    <n v="19"/>
    <n v="40"/>
    <n v="170"/>
    <n v="105"/>
    <n v="8.625"/>
    <n v="0.31666666666666671"/>
    <n v="3.4750000000000005"/>
    <n v="0"/>
    <n v="0"/>
    <x v="1217"/>
    <x v="3"/>
  </r>
  <r>
    <n v="1975"/>
    <x v="52"/>
    <x v="0"/>
    <x v="6"/>
    <n v="24"/>
    <n v="26"/>
    <x v="7"/>
    <n v="2.6"/>
    <n v="6.3"/>
    <n v="4.45"/>
    <n v="7.1"/>
    <n v="8.4"/>
    <n v="7.75"/>
    <n v="450"/>
    <n v="1360"/>
    <n v="905"/>
    <n v="0.4"/>
    <n v="3"/>
    <n v="1.7"/>
    <n v="0.28000000000000003"/>
    <n v="0.32"/>
    <n v="0.30000000000000004"/>
    <n v="6"/>
    <n v="7"/>
    <n v="6.5"/>
    <n v="17"/>
    <n v="27"/>
    <n v="22"/>
    <n v="4.25"/>
    <n v="0.10833333333333334"/>
    <n v="0.30000000000000004"/>
    <n v="0"/>
    <n v="0"/>
    <x v="1218"/>
    <x v="3"/>
  </r>
  <r>
    <n v="1976"/>
    <x v="385"/>
    <x v="0"/>
    <x v="6"/>
    <n v="22"/>
    <n v="28"/>
    <x v="7"/>
    <n v="2.6"/>
    <n v="8.9"/>
    <n v="5.75"/>
    <n v="7.3"/>
    <n v="8.4"/>
    <n v="7.85"/>
    <n v="355"/>
    <n v="1241"/>
    <n v="798"/>
    <n v="2.1"/>
    <n v="26.4"/>
    <n v="14.25"/>
    <n v="0.04"/>
    <n v="2.25"/>
    <n v="1.145"/>
    <n v="2"/>
    <n v="17"/>
    <n v="9.5"/>
    <n v="2"/>
    <n v="110"/>
    <n v="56"/>
    <n v="10"/>
    <n v="0.15833333333333335"/>
    <n v="1.145"/>
    <n v="0"/>
    <n v="0"/>
    <x v="1219"/>
    <x v="3"/>
  </r>
  <r>
    <n v="1977"/>
    <x v="54"/>
    <x v="0"/>
    <x v="6"/>
    <n v="20"/>
    <n v="34"/>
    <x v="43"/>
    <n v="3.1"/>
    <n v="7"/>
    <n v="5.05"/>
    <n v="7.4"/>
    <n v="8.6999999999999993"/>
    <n v="8.0500000000000007"/>
    <n v="651"/>
    <n v="1777"/>
    <n v="1214"/>
    <n v="0.1"/>
    <n v="6.3"/>
    <n v="3.1999999999999997"/>
    <n v="0.18"/>
    <n v="0.88"/>
    <n v="0.53"/>
    <n v="12"/>
    <n v="120"/>
    <n v="66"/>
    <n v="110"/>
    <n v="540"/>
    <n v="325"/>
    <n v="7.9999999999999991"/>
    <n v="1.1000000000000001"/>
    <n v="0.53"/>
    <n v="0"/>
    <n v="0"/>
    <x v="1220"/>
    <x v="3"/>
  </r>
  <r>
    <n v="2076"/>
    <x v="57"/>
    <x v="0"/>
    <x v="6"/>
    <n v="28"/>
    <n v="32"/>
    <x v="22"/>
    <n v="6.1"/>
    <n v="7.8"/>
    <n v="6.9499999999999993"/>
    <n v="7.3"/>
    <n v="8.4"/>
    <n v="7.85"/>
    <n v="354"/>
    <n v="565"/>
    <n v="459.5"/>
    <n v="0.1"/>
    <n v="0.9"/>
    <n v="0.5"/>
    <n v="7.0000000000000007E-2"/>
    <n v="0.32"/>
    <n v="0.19500000000000001"/>
    <n v="17"/>
    <n v="26"/>
    <n v="21.5"/>
    <n v="33"/>
    <n v="70"/>
    <n v="51.5"/>
    <n v="1.25"/>
    <n v="0.35833333333333334"/>
    <n v="0.19500000000000001"/>
    <n v="0"/>
    <n v="0"/>
    <x v="1221"/>
    <x v="3"/>
  </r>
  <r>
    <n v="2077"/>
    <x v="58"/>
    <x v="0"/>
    <x v="6"/>
    <n v="26"/>
    <n v="30"/>
    <x v="4"/>
    <n v="6.7"/>
    <n v="7.4"/>
    <n v="7.0500000000000007"/>
    <n v="7"/>
    <n v="8.4"/>
    <n v="7.7"/>
    <n v="304"/>
    <n v="4533"/>
    <n v="2418.5"/>
    <n v="0.2"/>
    <n v="1.5"/>
    <n v="0.85"/>
    <n v="0.05"/>
    <n v="0.15"/>
    <n v="0.1"/>
    <n v="2"/>
    <n v="12"/>
    <n v="7"/>
    <n v="12"/>
    <n v="63"/>
    <n v="37.5"/>
    <n v="2.125"/>
    <n v="0.11666666666666667"/>
    <n v="0.1"/>
    <n v="0"/>
    <n v="0"/>
    <x v="1222"/>
    <x v="3"/>
  </r>
  <r>
    <n v="2078"/>
    <x v="59"/>
    <x v="0"/>
    <x v="6"/>
    <n v="25"/>
    <n v="30"/>
    <x v="0"/>
    <n v="4.2"/>
    <n v="7.3"/>
    <n v="5.75"/>
    <n v="7.3"/>
    <n v="8.3000000000000007"/>
    <n v="7.8000000000000007"/>
    <n v="922"/>
    <n v="2350"/>
    <n v="1636"/>
    <n v="2"/>
    <n v="2.7"/>
    <n v="2.35"/>
    <n v="0.03"/>
    <n v="0.75"/>
    <n v="0.39"/>
    <n v="2"/>
    <n v="2"/>
    <n v="2"/>
    <n v="2"/>
    <n v="8"/>
    <n v="5"/>
    <n v="5.875"/>
    <n v="3.3333333333333333E-2"/>
    <n v="0.39"/>
    <n v="0"/>
    <n v="0"/>
    <x v="1223"/>
    <x v="3"/>
  </r>
  <r>
    <n v="3197"/>
    <x v="388"/>
    <x v="0"/>
    <x v="6"/>
    <n v="24"/>
    <n v="30"/>
    <x v="43"/>
    <n v="5.4"/>
    <n v="7.2"/>
    <n v="6.3000000000000007"/>
    <n v="6.4"/>
    <n v="8.5"/>
    <n v="7.45"/>
    <n v="502"/>
    <n v="1832"/>
    <n v="1167"/>
    <n v="0.1"/>
    <n v="2.2999999999999998"/>
    <n v="1.2"/>
    <n v="0.03"/>
    <n v="0.28000000000000003"/>
    <n v="0.15500000000000003"/>
    <n v="2"/>
    <n v="2"/>
    <n v="2"/>
    <n v="2"/>
    <n v="2"/>
    <n v="2"/>
    <n v="3"/>
    <n v="3.3333333333333333E-2"/>
    <n v="0.15500000000000003"/>
    <n v="0"/>
    <n v="0"/>
    <x v="1224"/>
    <x v="3"/>
  </r>
  <r>
    <n v="3198"/>
    <x v="61"/>
    <x v="0"/>
    <x v="6"/>
    <n v="21"/>
    <n v="31"/>
    <x v="1"/>
    <n v="4.0999999999999996"/>
    <n v="6.3"/>
    <n v="5.1999999999999993"/>
    <n v="7.2"/>
    <n v="8.1999999999999993"/>
    <n v="7.6999999999999993"/>
    <n v="383"/>
    <n v="562"/>
    <n v="472.5"/>
    <n v="0.6"/>
    <n v="2.6"/>
    <n v="1.6"/>
    <n v="0.12"/>
    <n v="0.68"/>
    <n v="0.4"/>
    <n v="12"/>
    <n v="94"/>
    <n v="53"/>
    <n v="84"/>
    <n v="350"/>
    <n v="217"/>
    <n v="4"/>
    <n v="0.8833333333333333"/>
    <n v="0.4"/>
    <n v="0"/>
    <n v="0"/>
    <x v="1225"/>
    <x v="3"/>
  </r>
  <r>
    <n v="3199"/>
    <x v="62"/>
    <x v="0"/>
    <x v="6"/>
    <n v="26"/>
    <n v="32"/>
    <x v="3"/>
    <n v="6.1"/>
    <n v="6.9"/>
    <n v="6.5"/>
    <n v="7"/>
    <n v="7.7"/>
    <n v="7.35"/>
    <n v="371"/>
    <n v="695"/>
    <n v="533"/>
    <n v="1.1000000000000001"/>
    <n v="2.6"/>
    <n v="1.85"/>
    <n v="0.03"/>
    <n v="0.23"/>
    <n v="0.13"/>
    <n v="2"/>
    <n v="7"/>
    <n v="4.5"/>
    <n v="2"/>
    <n v="26"/>
    <n v="14"/>
    <n v="4.625"/>
    <n v="7.4999999999999997E-2"/>
    <n v="0.13"/>
    <n v="0"/>
    <n v="0"/>
    <x v="1226"/>
    <x v="3"/>
  </r>
  <r>
    <n v="3200"/>
    <x v="63"/>
    <x v="0"/>
    <x v="6"/>
    <n v="27"/>
    <n v="30"/>
    <x v="10"/>
    <n v="0.6"/>
    <n v="8.3000000000000007"/>
    <n v="4.45"/>
    <n v="8.4"/>
    <n v="9.1999999999999993"/>
    <n v="8.8000000000000007"/>
    <n v="704"/>
    <n v="18330"/>
    <n v="9517"/>
    <n v="6"/>
    <n v="170"/>
    <n v="88"/>
    <n v="0.15"/>
    <n v="0.5"/>
    <n v="0.32500000000000001"/>
    <n v="21"/>
    <n v="540"/>
    <n v="280.5"/>
    <n v="220"/>
    <n v="920"/>
    <n v="570"/>
    <n v="10"/>
    <n v="4.6750000000000007"/>
    <n v="0.32500000000000001"/>
    <n v="10"/>
    <n v="0"/>
    <x v="662"/>
    <x v="3"/>
  </r>
  <r>
    <n v="3201"/>
    <x v="64"/>
    <x v="0"/>
    <x v="6"/>
    <n v="27"/>
    <n v="30"/>
    <x v="10"/>
    <n v="4.5999999999999996"/>
    <n v="8.6"/>
    <n v="6.6"/>
    <n v="9"/>
    <n v="9.3000000000000007"/>
    <n v="9.15"/>
    <n v="2451"/>
    <n v="4408"/>
    <n v="3429.5"/>
    <n v="6"/>
    <n v="24"/>
    <n v="15"/>
    <n v="0.04"/>
    <n v="0.32"/>
    <n v="0.18"/>
    <n v="26"/>
    <n v="540"/>
    <n v="283"/>
    <n v="120"/>
    <n v="920"/>
    <n v="520"/>
    <n v="10"/>
    <n v="4.7166666666666668"/>
    <n v="0.18"/>
    <n v="10"/>
    <n v="0"/>
    <x v="1227"/>
    <x v="3"/>
  </r>
  <r>
    <n v="3202"/>
    <x v="65"/>
    <x v="0"/>
    <x v="6"/>
    <n v="25"/>
    <n v="29"/>
    <x v="43"/>
    <n v="4.7"/>
    <n v="7.5"/>
    <n v="6.1"/>
    <n v="7.6"/>
    <n v="8.4"/>
    <n v="8"/>
    <n v="250"/>
    <n v="802"/>
    <n v="526"/>
    <n v="3.7"/>
    <n v="6.4"/>
    <n v="5.0500000000000007"/>
    <n v="0.16"/>
    <n v="0.18"/>
    <n v="0.16999999999999998"/>
    <n v="210"/>
    <n v="1600"/>
    <n v="905"/>
    <n v="920"/>
    <n v="1600"/>
    <n v="1260"/>
    <n v="10"/>
    <n v="10"/>
    <n v="0.16999999999999998"/>
    <n v="0"/>
    <n v="0"/>
    <x v="1228"/>
    <x v="3"/>
  </r>
  <r>
    <n v="1979"/>
    <x v="66"/>
    <x v="1"/>
    <x v="6"/>
    <n v="26"/>
    <n v="30"/>
    <x v="4"/>
    <n v="6.5"/>
    <n v="7.8"/>
    <n v="7.15"/>
    <n v="7"/>
    <n v="8.4"/>
    <n v="7.7"/>
    <n v="532"/>
    <n v="7359"/>
    <n v="3945.5"/>
    <n v="0.3"/>
    <n v="2.6"/>
    <n v="1.45"/>
    <n v="0.06"/>
    <n v="0.25"/>
    <n v="0.155"/>
    <n v="9"/>
    <n v="47"/>
    <n v="28"/>
    <n v="41"/>
    <n v="430"/>
    <n v="235.5"/>
    <n v="3.625"/>
    <n v="0.46666666666666667"/>
    <n v="0.155"/>
    <n v="0"/>
    <n v="0"/>
    <x v="1229"/>
    <x v="3"/>
  </r>
  <r>
    <n v="2079"/>
    <x v="67"/>
    <x v="1"/>
    <x v="6"/>
    <n v="24"/>
    <n v="34"/>
    <x v="3"/>
    <n v="5.2"/>
    <n v="7.4"/>
    <n v="6.3000000000000007"/>
    <n v="7.1"/>
    <n v="8.5"/>
    <n v="7.8"/>
    <n v="324"/>
    <n v="4317"/>
    <n v="2320.5"/>
    <n v="0.2"/>
    <n v="1.8"/>
    <n v="1"/>
    <n v="0.03"/>
    <n v="0.28000000000000003"/>
    <n v="0.15500000000000003"/>
    <n v="2"/>
    <n v="36"/>
    <n v="19"/>
    <n v="2"/>
    <n v="84"/>
    <n v="43"/>
    <n v="2.5"/>
    <n v="0.31666666666666671"/>
    <n v="0.15500000000000003"/>
    <n v="0"/>
    <n v="0"/>
    <x v="1230"/>
    <x v="3"/>
  </r>
  <r>
    <n v="1971"/>
    <x v="68"/>
    <x v="2"/>
    <x v="6"/>
    <n v="24"/>
    <n v="30"/>
    <x v="43"/>
    <n v="4.3"/>
    <n v="8.1999999999999993"/>
    <n v="6.25"/>
    <n v="7.2"/>
    <n v="8.4"/>
    <n v="7.8000000000000007"/>
    <n v="420"/>
    <n v="843"/>
    <n v="631.5"/>
    <n v="4"/>
    <n v="20"/>
    <n v="12"/>
    <n v="0.04"/>
    <n v="0.66"/>
    <n v="0.35000000000000003"/>
    <n v="4"/>
    <n v="170"/>
    <n v="87"/>
    <n v="8"/>
    <n v="470"/>
    <n v="239"/>
    <n v="10"/>
    <n v="1.45"/>
    <n v="0.35000000000000003"/>
    <n v="0"/>
    <n v="0"/>
    <x v="1231"/>
    <x v="3"/>
  </r>
  <r>
    <n v="1349"/>
    <x v="501"/>
    <x v="0"/>
    <x v="7"/>
    <n v="14"/>
    <n v="28"/>
    <x v="26"/>
    <n v="7"/>
    <n v="10.5"/>
    <n v="8.75"/>
    <n v="7.2"/>
    <n v="8.1"/>
    <n v="7.65"/>
    <n v="216"/>
    <n v="1850"/>
    <n v="1033"/>
    <n v="1.6"/>
    <n v="5.2"/>
    <n v="3.4000000000000004"/>
    <n v="0.09"/>
    <n v="2.2999999999999998"/>
    <n v="1.1949999999999998"/>
    <n v="200"/>
    <n v="2000"/>
    <n v="1100"/>
    <n v="140"/>
    <n v="11000"/>
    <n v="5570"/>
    <n v="8.5"/>
    <n v="10"/>
    <n v="1.1949999999999998"/>
    <n v="0"/>
    <n v="0"/>
    <x v="1232"/>
    <x v="3"/>
  </r>
  <r>
    <n v="1392"/>
    <x v="502"/>
    <x v="0"/>
    <x v="7"/>
    <n v="14"/>
    <n v="29"/>
    <x v="62"/>
    <n v="6.7"/>
    <n v="9.6"/>
    <n v="8.15"/>
    <n v="7"/>
    <n v="8.4"/>
    <n v="7.7"/>
    <n v="329"/>
    <n v="905"/>
    <n v="617"/>
    <n v="1.2"/>
    <n v="7.6"/>
    <n v="4.3999999999999995"/>
    <n v="0.06"/>
    <n v="3.14"/>
    <n v="1.6"/>
    <n v="130"/>
    <n v="26000"/>
    <n v="13065"/>
    <n v="260"/>
    <n v="233000"/>
    <n v="116630"/>
    <n v="10"/>
    <n v="10"/>
    <n v="1.6"/>
    <n v="0"/>
    <n v="0"/>
    <x v="361"/>
    <x v="3"/>
  </r>
  <r>
    <n v="3032"/>
    <x v="382"/>
    <x v="0"/>
    <x v="7"/>
    <n v="21.389679715302499"/>
    <n v="29.2402135231317"/>
    <x v="194"/>
    <n v="3.9770053475935701"/>
    <n v="7.0112299465240699"/>
    <n v="5.49411764705882"/>
    <n v="7.7"/>
    <n v="7.7"/>
    <n v="7.7"/>
    <n v="300"/>
    <n v="300"/>
    <n v="300"/>
    <n v="2.1"/>
    <n v="2.1"/>
    <n v="2.1"/>
    <n v="7.41"/>
    <n v="7.41"/>
    <n v="7.41"/>
    <n v="2"/>
    <n v="2"/>
    <n v="2"/>
    <n v="2"/>
    <n v="2"/>
    <n v="2"/>
    <n v="5.25"/>
    <n v="3.3333333333333333E-2"/>
    <n v="7.41"/>
    <n v="0"/>
    <n v="0"/>
    <x v="1233"/>
    <x v="3"/>
  </r>
  <r>
    <n v="3033"/>
    <x v="389"/>
    <x v="0"/>
    <x v="7"/>
    <n v="5"/>
    <n v="13"/>
    <x v="195"/>
    <n v="6"/>
    <n v="6.8"/>
    <n v="6.4"/>
    <n v="7"/>
    <n v="7.9"/>
    <n v="7.45"/>
    <n v="340"/>
    <n v="920"/>
    <n v="630"/>
    <n v="4"/>
    <n v="19"/>
    <n v="11.5"/>
    <n v="2.1"/>
    <n v="9.3000000000000007"/>
    <n v="5.7"/>
    <n v="881.63300970873797"/>
    <n v="297613.623300971"/>
    <n v="149247.62815533986"/>
    <n v="7234.2093023255802"/>
    <n v="2663074.23643411"/>
    <n v="1335154.2228682179"/>
    <n v="10"/>
    <n v="10"/>
    <n v="5.7000000000000011"/>
    <n v="0"/>
    <n v="0"/>
    <x v="1234"/>
    <x v="3"/>
  </r>
  <r>
    <n v="4857"/>
    <x v="728"/>
    <x v="1"/>
    <x v="7"/>
    <n v="24"/>
    <n v="29"/>
    <x v="6"/>
    <n v="6.8"/>
    <n v="9.9"/>
    <n v="8.35"/>
    <n v="7.1"/>
    <n v="8.3000000000000007"/>
    <n v="7.7"/>
    <n v="240"/>
    <n v="1720"/>
    <n v="980"/>
    <n v="2.2000000000000002"/>
    <n v="7.5"/>
    <n v="4.8499999999999996"/>
    <n v="0.05"/>
    <n v="2.38"/>
    <n v="1.2149999999999999"/>
    <n v="100"/>
    <n v="100"/>
    <n v="100"/>
    <n v="110"/>
    <n v="1400"/>
    <n v="755"/>
    <n v="10"/>
    <n v="1.6666666666666665"/>
    <n v="1.2149999999999999"/>
    <n v="0"/>
    <n v="0"/>
    <x v="1235"/>
    <x v="3"/>
  </r>
  <r>
    <n v="1291"/>
    <x v="503"/>
    <x v="0"/>
    <x v="8"/>
    <n v="16"/>
    <n v="22"/>
    <x v="83"/>
    <n v="8.3000000000000007"/>
    <n v="10.1"/>
    <n v="9.1999999999999993"/>
    <n v="7.3"/>
    <n v="8.5"/>
    <n v="7.9"/>
    <n v="169"/>
    <n v="397"/>
    <n v="283"/>
    <n v="0.1"/>
    <n v="0.4"/>
    <n v="0.25"/>
    <n v="0.1"/>
    <n v="3.39"/>
    <n v="1.7450000000000001"/>
    <n v="63"/>
    <n v="140"/>
    <n v="101.5"/>
    <n v="280"/>
    <n v="920"/>
    <n v="600"/>
    <n v="0.625"/>
    <n v="1.6916666666666667"/>
    <n v="1.7450000000000001"/>
    <n v="0"/>
    <n v="0"/>
    <x v="1236"/>
    <x v="3"/>
  </r>
  <r>
    <n v="1292"/>
    <x v="504"/>
    <x v="0"/>
    <x v="8"/>
    <n v="13"/>
    <n v="28"/>
    <x v="61"/>
    <n v="8.1"/>
    <n v="9.6"/>
    <n v="8.85"/>
    <n v="6.7"/>
    <n v="8"/>
    <n v="7.35"/>
    <n v="178"/>
    <n v="306"/>
    <n v="242"/>
    <n v="0.1"/>
    <n v="0.3"/>
    <n v="0.2"/>
    <n v="7.0000000000000007E-2"/>
    <n v="1.3"/>
    <n v="0.68500000000000005"/>
    <n v="2"/>
    <n v="2"/>
    <n v="2"/>
    <n v="25"/>
    <n v="70"/>
    <n v="47.5"/>
    <n v="0.5"/>
    <n v="3.3333333333333333E-2"/>
    <n v="0.68500000000000005"/>
    <n v="0"/>
    <n v="0"/>
    <x v="1237"/>
    <x v="3"/>
  </r>
  <r>
    <n v="1429"/>
    <x v="505"/>
    <x v="0"/>
    <x v="8"/>
    <n v="15"/>
    <n v="27"/>
    <x v="26"/>
    <n v="6.1"/>
    <n v="7.6"/>
    <n v="6.85"/>
    <n v="6.7"/>
    <n v="7.6"/>
    <n v="7.15"/>
    <n v="483"/>
    <n v="6124"/>
    <n v="3303.5"/>
    <n v="0.8"/>
    <n v="2"/>
    <n v="1.4"/>
    <n v="0.01"/>
    <n v="1.23"/>
    <n v="0.62"/>
    <n v="12"/>
    <n v="33"/>
    <n v="22.5"/>
    <n v="38"/>
    <n v="170"/>
    <n v="104"/>
    <n v="3.5"/>
    <n v="0.375"/>
    <n v="0.62"/>
    <n v="0"/>
    <n v="0"/>
    <x v="1238"/>
    <x v="3"/>
  </r>
  <r>
    <n v="2649"/>
    <x v="73"/>
    <x v="0"/>
    <x v="8"/>
    <n v="16"/>
    <n v="24"/>
    <x v="63"/>
    <n v="5.6"/>
    <n v="9.6"/>
    <n v="7.6"/>
    <n v="7.1"/>
    <n v="8.1"/>
    <n v="7.6"/>
    <n v="144"/>
    <n v="204"/>
    <n v="174"/>
    <n v="1.6"/>
    <n v="9"/>
    <n v="5.3"/>
    <n v="0.06"/>
    <n v="1.68"/>
    <n v="0.87"/>
    <n v="49"/>
    <n v="350"/>
    <n v="199.5"/>
    <n v="350"/>
    <n v="1600"/>
    <n v="975"/>
    <n v="10"/>
    <n v="3.3250000000000002"/>
    <n v="0.86999999999999988"/>
    <n v="0"/>
    <n v="0"/>
    <x v="1239"/>
    <x v="3"/>
  </r>
  <r>
    <n v="2650"/>
    <x v="74"/>
    <x v="0"/>
    <x v="8"/>
    <n v="3"/>
    <n v="22"/>
    <x v="193"/>
    <n v="5.9"/>
    <n v="6.7"/>
    <n v="6.3000000000000007"/>
    <n v="6.6"/>
    <n v="7.9"/>
    <n v="7.25"/>
    <n v="60"/>
    <n v="139"/>
    <n v="99.5"/>
    <n v="0.4"/>
    <n v="6.5"/>
    <n v="3.45"/>
    <n v="0.22"/>
    <n v="1.63"/>
    <n v="0.92499999999999993"/>
    <n v="2"/>
    <n v="20"/>
    <n v="11"/>
    <n v="32"/>
    <n v="240"/>
    <n v="136"/>
    <n v="8.625"/>
    <n v="0.18333333333333335"/>
    <n v="0.92500000000000004"/>
    <n v="0"/>
    <n v="0"/>
    <x v="1240"/>
    <x v="3"/>
  </r>
  <r>
    <n v="1309"/>
    <x v="506"/>
    <x v="0"/>
    <x v="9"/>
    <n v="12"/>
    <n v="27"/>
    <x v="59"/>
    <n v="4.9000000000000004"/>
    <n v="9.1"/>
    <n v="7"/>
    <n v="7.2"/>
    <n v="8.3000000000000007"/>
    <n v="7.75"/>
    <n v="130"/>
    <n v="226"/>
    <n v="178"/>
    <n v="1.3"/>
    <n v="2.7"/>
    <n v="2"/>
    <n v="1.02966469428008"/>
    <n v="6.1141617357001996"/>
    <n v="3.5719132149901398"/>
    <n v="881.63300970873797"/>
    <n v="297613.623300971"/>
    <n v="149247.62815533986"/>
    <n v="7234.2093023255802"/>
    <n v="2663074.23643411"/>
    <n v="1335154.2228682179"/>
    <n v="5"/>
    <n v="10"/>
    <n v="3.5719132149901398"/>
    <n v="0"/>
    <n v="0"/>
    <x v="1241"/>
    <x v="3"/>
  </r>
  <r>
    <n v="2738"/>
    <x v="507"/>
    <x v="0"/>
    <x v="9"/>
    <n v="15"/>
    <n v="24"/>
    <x v="59"/>
    <n v="7.6"/>
    <n v="7.8"/>
    <n v="7.6999999999999993"/>
    <n v="7.2"/>
    <n v="7.7"/>
    <n v="7.45"/>
    <n v="105"/>
    <n v="220"/>
    <n v="162.5"/>
    <n v="0.3"/>
    <n v="0.4"/>
    <n v="0.35"/>
    <n v="0.01"/>
    <n v="0.02"/>
    <n v="1.4999999999999999E-2"/>
    <n v="881.63300970873797"/>
    <n v="297613.623300971"/>
    <n v="149247.62815533986"/>
    <n v="7234.2093023255802"/>
    <n v="2663074.23643411"/>
    <n v="1335154.2228682179"/>
    <n v="0.875"/>
    <n v="10"/>
    <n v="1.4999999999999999E-2"/>
    <n v="0"/>
    <n v="0"/>
    <x v="1242"/>
    <x v="3"/>
  </r>
  <r>
    <n v="2739"/>
    <x v="508"/>
    <x v="0"/>
    <x v="9"/>
    <n v="15"/>
    <n v="24"/>
    <x v="59"/>
    <n v="6.2"/>
    <n v="7.6"/>
    <n v="6.9"/>
    <n v="7.3"/>
    <n v="7.9"/>
    <n v="7.6"/>
    <n v="110"/>
    <n v="234"/>
    <n v="172"/>
    <n v="0.4"/>
    <n v="0.6"/>
    <n v="0.5"/>
    <n v="0.02"/>
    <n v="0.03"/>
    <n v="2.5000000000000001E-2"/>
    <n v="881.63300970873797"/>
    <n v="297613.623300971"/>
    <n v="149247.62815533986"/>
    <n v="7234.2093023255802"/>
    <n v="2663074.23643411"/>
    <n v="1335154.2228682179"/>
    <n v="1.25"/>
    <n v="10"/>
    <n v="2.5000000000000001E-2"/>
    <n v="0"/>
    <n v="0"/>
    <x v="1243"/>
    <x v="3"/>
  </r>
  <r>
    <n v="2740"/>
    <x v="509"/>
    <x v="0"/>
    <x v="9"/>
    <n v="8"/>
    <n v="24"/>
    <x v="91"/>
    <n v="5.4"/>
    <n v="6.8"/>
    <n v="6.1"/>
    <n v="8.1"/>
    <n v="8.1999999999999993"/>
    <n v="8.1499999999999986"/>
    <n v="120"/>
    <n v="212"/>
    <n v="166"/>
    <n v="3.2"/>
    <n v="4.8"/>
    <n v="4"/>
    <n v="0.03"/>
    <n v="0.04"/>
    <n v="3.5000000000000003E-2"/>
    <n v="881.63300970873797"/>
    <n v="297613.623300971"/>
    <n v="149247.62815533986"/>
    <n v="7234.2093023255802"/>
    <n v="2663074.23643411"/>
    <n v="1335154.2228682179"/>
    <n v="10"/>
    <n v="10"/>
    <n v="3.5000000000000003E-2"/>
    <n v="0"/>
    <n v="0"/>
    <x v="581"/>
    <x v="3"/>
  </r>
  <r>
    <n v="2741"/>
    <x v="510"/>
    <x v="0"/>
    <x v="9"/>
    <n v="15"/>
    <n v="23"/>
    <x v="83"/>
    <n v="5.2"/>
    <n v="6.6"/>
    <n v="5.9"/>
    <n v="8.1999999999999993"/>
    <n v="8.1999999999999993"/>
    <n v="8.1999999999999993"/>
    <n v="180"/>
    <n v="224"/>
    <n v="202"/>
    <n v="4"/>
    <n v="5.6"/>
    <n v="4.8"/>
    <n v="0.04"/>
    <n v="0.05"/>
    <n v="4.4999999999999998E-2"/>
    <n v="881.63300970873797"/>
    <n v="297613.623300971"/>
    <n v="149247.62815533986"/>
    <n v="7234.2093023255802"/>
    <n v="2663074.23643411"/>
    <n v="1335154.2228682179"/>
    <n v="10"/>
    <n v="10"/>
    <n v="4.4999999999999998E-2"/>
    <n v="0"/>
    <n v="0"/>
    <x v="590"/>
    <x v="3"/>
  </r>
  <r>
    <n v="3251"/>
    <x v="80"/>
    <x v="0"/>
    <x v="9"/>
    <n v="11"/>
    <n v="26"/>
    <x v="25"/>
    <n v="6.2"/>
    <n v="8.8000000000000007"/>
    <n v="7.5"/>
    <n v="7.3"/>
    <n v="7.7"/>
    <n v="7.5"/>
    <n v="135"/>
    <n v="250"/>
    <n v="192.5"/>
    <n v="2.4"/>
    <n v="3.1"/>
    <n v="2.75"/>
    <n v="1.02966469428008"/>
    <n v="6.1141617357001996"/>
    <n v="3.5719132149901398"/>
    <n v="881.63300970873797"/>
    <n v="297613.623300971"/>
    <n v="149247.62815533986"/>
    <n v="7234.2093023255802"/>
    <n v="2663074.23643411"/>
    <n v="1335154.2228682179"/>
    <n v="6.875"/>
    <n v="10"/>
    <n v="3.5719132149901398"/>
    <n v="0"/>
    <n v="0"/>
    <x v="1244"/>
    <x v="3"/>
  </r>
  <r>
    <n v="3252"/>
    <x v="81"/>
    <x v="0"/>
    <x v="9"/>
    <n v="18"/>
    <n v="29"/>
    <x v="2"/>
    <n v="5.5"/>
    <n v="8.6999999999999993"/>
    <n v="7.1"/>
    <n v="7.4"/>
    <n v="8.1999999999999993"/>
    <n v="7.8"/>
    <n v="128"/>
    <n v="234"/>
    <n v="181"/>
    <n v="2"/>
    <n v="3.3"/>
    <n v="2.65"/>
    <n v="1.02966469428008"/>
    <n v="6.1141617357001996"/>
    <n v="3.5719132149901398"/>
    <n v="881.63300970873797"/>
    <n v="297613.623300971"/>
    <n v="149247.62815533986"/>
    <n v="7234.2093023255802"/>
    <n v="2663074.23643411"/>
    <n v="1335154.2228682179"/>
    <n v="6.625"/>
    <n v="10"/>
    <n v="3.5719132149901398"/>
    <n v="0"/>
    <n v="0"/>
    <x v="1245"/>
    <x v="3"/>
  </r>
  <r>
    <n v="3253"/>
    <x v="82"/>
    <x v="0"/>
    <x v="9"/>
    <n v="18"/>
    <n v="27"/>
    <x v="84"/>
    <n v="4.5"/>
    <n v="9.6"/>
    <n v="7.05"/>
    <n v="7.3"/>
    <n v="8.6"/>
    <n v="7.9499999999999993"/>
    <n v="154"/>
    <n v="284"/>
    <n v="219"/>
    <n v="3"/>
    <n v="5.6"/>
    <n v="4.3"/>
    <n v="1.02966469428008"/>
    <n v="6.1141617357001996"/>
    <n v="3.5719132149901398"/>
    <n v="881.63300970873797"/>
    <n v="297613.623300971"/>
    <n v="149247.62815533986"/>
    <n v="7234.2093023255802"/>
    <n v="2663074.23643411"/>
    <n v="1335154.2228682179"/>
    <n v="10"/>
    <n v="10"/>
    <n v="3.5719132149901398"/>
    <n v="0"/>
    <n v="0"/>
    <x v="1246"/>
    <x v="3"/>
  </r>
  <r>
    <n v="3254"/>
    <x v="83"/>
    <x v="0"/>
    <x v="9"/>
    <n v="19"/>
    <n v="29"/>
    <x v="21"/>
    <n v="3.7"/>
    <n v="8.5"/>
    <n v="6.1"/>
    <n v="7.1"/>
    <n v="8.4"/>
    <n v="7.75"/>
    <n v="126"/>
    <n v="239"/>
    <n v="182.5"/>
    <n v="2.2000000000000002"/>
    <n v="3.2"/>
    <n v="2.7"/>
    <n v="1.02966469428008"/>
    <n v="6.1141617357001996"/>
    <n v="3.5719132149901398"/>
    <n v="881.63300970873797"/>
    <n v="297613.623300971"/>
    <n v="149247.62815533986"/>
    <n v="7234.2093023255802"/>
    <n v="2663074.23643411"/>
    <n v="1335154.2228682179"/>
    <n v="6.75"/>
    <n v="10"/>
    <n v="3.5719132149901398"/>
    <n v="0"/>
    <n v="0"/>
    <x v="1247"/>
    <x v="3"/>
  </r>
  <r>
    <n v="3256"/>
    <x v="84"/>
    <x v="0"/>
    <x v="9"/>
    <n v="14"/>
    <n v="29"/>
    <x v="62"/>
    <n v="3.7"/>
    <n v="9.9"/>
    <n v="6.8000000000000007"/>
    <n v="7.1"/>
    <n v="8.4"/>
    <n v="7.75"/>
    <n v="106"/>
    <n v="377"/>
    <n v="241.5"/>
    <n v="1"/>
    <n v="3.3"/>
    <n v="2.15"/>
    <n v="1.02966469428008"/>
    <n v="6.1141617357001996"/>
    <n v="3.5719132149901398"/>
    <n v="881.63300970873797"/>
    <n v="297613.623300971"/>
    <n v="149247.62815533986"/>
    <n v="7234.2093023255802"/>
    <n v="2663074.23643411"/>
    <n v="1335154.2228682179"/>
    <n v="5.375"/>
    <n v="10"/>
    <n v="3.5719132149901398"/>
    <n v="0"/>
    <n v="0"/>
    <x v="1248"/>
    <x v="3"/>
  </r>
  <r>
    <n v="3257"/>
    <x v="85"/>
    <x v="0"/>
    <x v="9"/>
    <n v="19"/>
    <n v="28"/>
    <x v="2"/>
    <n v="4.5999999999999996"/>
    <n v="8.9"/>
    <n v="6.75"/>
    <n v="7.3"/>
    <n v="8"/>
    <n v="7.65"/>
    <n v="214"/>
    <n v="359"/>
    <n v="286.5"/>
    <n v="3.2"/>
    <n v="5.3"/>
    <n v="4.25"/>
    <n v="1.02966469428008"/>
    <n v="6.1141617357001996"/>
    <n v="3.5719132149901398"/>
    <n v="881.63300970873797"/>
    <n v="297613.623300971"/>
    <n v="149247.62815533986"/>
    <n v="7234.2093023255802"/>
    <n v="2663074.23643411"/>
    <n v="1335154.2228682179"/>
    <n v="10"/>
    <n v="10"/>
    <n v="3.5719132149901398"/>
    <n v="0"/>
    <n v="0"/>
    <x v="1246"/>
    <x v="3"/>
  </r>
  <r>
    <n v="3258"/>
    <x v="86"/>
    <x v="0"/>
    <x v="9"/>
    <n v="21"/>
    <n v="28"/>
    <x v="5"/>
    <n v="4.8"/>
    <n v="8.6"/>
    <n v="6.6999999999999993"/>
    <n v="7.4"/>
    <n v="8.1"/>
    <n v="7.75"/>
    <n v="146"/>
    <n v="305"/>
    <n v="225.5"/>
    <n v="1.6"/>
    <n v="4.8"/>
    <n v="3.2"/>
    <n v="1.02966469428008"/>
    <n v="6.1141617357001996"/>
    <n v="3.5719132149901398"/>
    <n v="881.63300970873797"/>
    <n v="297613.623300971"/>
    <n v="149247.62815533986"/>
    <n v="7234.2093023255802"/>
    <n v="2663074.23643411"/>
    <n v="1335154.2228682179"/>
    <n v="8"/>
    <n v="10"/>
    <n v="3.5719132149901398"/>
    <n v="0"/>
    <n v="0"/>
    <x v="1249"/>
    <x v="3"/>
  </r>
  <r>
    <n v="3259"/>
    <x v="87"/>
    <x v="0"/>
    <x v="9"/>
    <n v="19"/>
    <n v="29"/>
    <x v="21"/>
    <n v="5"/>
    <n v="8.4"/>
    <n v="6.7"/>
    <n v="7.2"/>
    <n v="8.5"/>
    <n v="7.85"/>
    <n v="133"/>
    <n v="281"/>
    <n v="207"/>
    <n v="2"/>
    <n v="4.5999999999999996"/>
    <n v="3.3"/>
    <n v="1.02966469428008"/>
    <n v="6.1141617357001996"/>
    <n v="3.5719132149901398"/>
    <n v="881.63300970873797"/>
    <n v="297613.623300971"/>
    <n v="149247.62815533986"/>
    <n v="7234.2093023255802"/>
    <n v="2663074.23643411"/>
    <n v="1335154.2228682179"/>
    <n v="8.25"/>
    <n v="10"/>
    <n v="3.5719132149901398"/>
    <n v="0"/>
    <n v="0"/>
    <x v="1250"/>
    <x v="3"/>
  </r>
  <r>
    <n v="3260"/>
    <x v="88"/>
    <x v="0"/>
    <x v="9"/>
    <n v="18"/>
    <n v="28"/>
    <x v="13"/>
    <n v="6.5"/>
    <n v="7.4"/>
    <n v="6.95"/>
    <n v="7.6"/>
    <n v="8.8000000000000007"/>
    <n v="8.1999999999999993"/>
    <n v="130"/>
    <n v="210"/>
    <n v="170"/>
    <n v="2"/>
    <n v="2.5"/>
    <n v="2.25"/>
    <n v="1.02966469428008"/>
    <n v="6.1141617357001996"/>
    <n v="3.5719132149901398"/>
    <n v="881.63300970873797"/>
    <n v="297613.623300971"/>
    <n v="149247.62815533986"/>
    <n v="7234.2093023255802"/>
    <n v="2663074.23643411"/>
    <n v="1335154.2228682179"/>
    <n v="5.625"/>
    <n v="10"/>
    <n v="3.5719132149901398"/>
    <n v="0"/>
    <n v="0"/>
    <x v="1251"/>
    <x v="3"/>
  </r>
  <r>
    <n v="3261"/>
    <x v="89"/>
    <x v="0"/>
    <x v="9"/>
    <n v="20"/>
    <n v="28"/>
    <x v="21"/>
    <n v="3.9"/>
    <n v="7.8"/>
    <n v="5.85"/>
    <n v="7.9"/>
    <n v="8.6"/>
    <n v="8.25"/>
    <n v="148"/>
    <n v="258"/>
    <n v="203"/>
    <n v="2.6"/>
    <n v="4.2"/>
    <n v="3.4000000000000004"/>
    <n v="1.02966469428008"/>
    <n v="6.1141617357001996"/>
    <n v="3.5719132149901398"/>
    <n v="881.63300970873797"/>
    <n v="297613.623300971"/>
    <n v="149247.62815533986"/>
    <n v="7234.2093023255802"/>
    <n v="2663074.23643411"/>
    <n v="1335154.2228682179"/>
    <n v="8.5"/>
    <n v="10"/>
    <n v="3.5719132149901398"/>
    <n v="0"/>
    <n v="0"/>
    <x v="1252"/>
    <x v="3"/>
  </r>
  <r>
    <n v="3262"/>
    <x v="90"/>
    <x v="0"/>
    <x v="9"/>
    <n v="20"/>
    <n v="28"/>
    <x v="21"/>
    <n v="5.2"/>
    <n v="8.6999999999999993"/>
    <n v="6.9499999999999993"/>
    <n v="7.5"/>
    <n v="8.5"/>
    <n v="8"/>
    <n v="132"/>
    <n v="241"/>
    <n v="186.5"/>
    <n v="1"/>
    <n v="2.8"/>
    <n v="1.9"/>
    <n v="1.02966469428008"/>
    <n v="6.1141617357001996"/>
    <n v="3.5719132149901398"/>
    <n v="881.63300970873797"/>
    <n v="297613.623300971"/>
    <n v="149247.62815533986"/>
    <n v="7234.2093023255802"/>
    <n v="2663074.23643411"/>
    <n v="1335154.2228682179"/>
    <n v="4.75"/>
    <n v="10"/>
    <n v="3.5719132149901398"/>
    <n v="0"/>
    <n v="0"/>
    <x v="1253"/>
    <x v="3"/>
  </r>
  <r>
    <n v="3263"/>
    <x v="91"/>
    <x v="0"/>
    <x v="9"/>
    <n v="12"/>
    <n v="25"/>
    <x v="25"/>
    <n v="3.9"/>
    <n v="6.3"/>
    <n v="5.0999999999999996"/>
    <n v="7.3"/>
    <n v="7.4"/>
    <n v="7.35"/>
    <n v="106"/>
    <n v="281"/>
    <n v="193.5"/>
    <n v="0.1"/>
    <n v="1.5"/>
    <n v="0.8"/>
    <n v="1.02966469428008"/>
    <n v="6.1141617357001996"/>
    <n v="3.5719132149901398"/>
    <n v="881.63300970873797"/>
    <n v="297613.623300971"/>
    <n v="149247.62815533986"/>
    <n v="7234.2093023255802"/>
    <n v="2663074.23643411"/>
    <n v="1335154.2228682179"/>
    <n v="2"/>
    <n v="10"/>
    <n v="3.5719132149901398"/>
    <n v="0"/>
    <n v="0"/>
    <x v="1254"/>
    <x v="3"/>
  </r>
  <r>
    <n v="3264"/>
    <x v="92"/>
    <x v="0"/>
    <x v="9"/>
    <n v="17"/>
    <n v="25"/>
    <x v="26"/>
    <n v="3.6"/>
    <n v="8.6999999999999993"/>
    <n v="6.1499999999999995"/>
    <n v="7.1"/>
    <n v="7.4"/>
    <n v="7.25"/>
    <n v="108"/>
    <n v="269"/>
    <n v="188.5"/>
    <n v="0.1"/>
    <n v="3.1"/>
    <n v="1.6"/>
    <n v="1.02966469428008"/>
    <n v="6.1141617357001996"/>
    <n v="3.5719132149901398"/>
    <n v="881.63300970873797"/>
    <n v="297613.623300971"/>
    <n v="149247.62815533986"/>
    <n v="7234.2093023255802"/>
    <n v="2663074.23643411"/>
    <n v="1335154.2228682179"/>
    <n v="4"/>
    <n v="10"/>
    <n v="3.5719132149901398"/>
    <n v="0"/>
    <n v="0"/>
    <x v="1255"/>
    <x v="3"/>
  </r>
  <r>
    <n v="3265"/>
    <x v="93"/>
    <x v="0"/>
    <x v="9"/>
    <n v="20"/>
    <n v="24"/>
    <x v="72"/>
    <n v="4.0999999999999996"/>
    <n v="8.4"/>
    <n v="6.25"/>
    <n v="7.2"/>
    <n v="7.3"/>
    <n v="7.25"/>
    <n v="250"/>
    <n v="278"/>
    <n v="264"/>
    <n v="2"/>
    <n v="4.0999999999999996"/>
    <n v="3.05"/>
    <n v="1.02966469428008"/>
    <n v="6.1141617357001996"/>
    <n v="3.5719132149901398"/>
    <n v="881.63300970873797"/>
    <n v="297613.623300971"/>
    <n v="149247.62815533986"/>
    <n v="7234.2093023255802"/>
    <n v="2663074.23643411"/>
    <n v="1335154.2228682179"/>
    <n v="7.625"/>
    <n v="10"/>
    <n v="3.5719132149901398"/>
    <n v="0"/>
    <n v="0"/>
    <x v="1256"/>
    <x v="3"/>
  </r>
  <r>
    <n v="3266"/>
    <x v="94"/>
    <x v="0"/>
    <x v="9"/>
    <n v="15"/>
    <n v="21"/>
    <x v="29"/>
    <n v="3.3"/>
    <n v="5.4"/>
    <n v="4.3499999999999996"/>
    <n v="7.2"/>
    <n v="7.3"/>
    <n v="7.25"/>
    <n v="108"/>
    <n v="180"/>
    <n v="144"/>
    <n v="0.1"/>
    <n v="2.2000000000000002"/>
    <n v="1.1500000000000001"/>
    <n v="1.02966469428008"/>
    <n v="6.1141617357001996"/>
    <n v="3.5719132149901398"/>
    <n v="881.63300970873797"/>
    <n v="297613.623300971"/>
    <n v="149247.62815533986"/>
    <n v="7234.2093023255802"/>
    <n v="2663074.23643411"/>
    <n v="1335154.2228682179"/>
    <n v="2.8750000000000004"/>
    <n v="10"/>
    <n v="3.5719132149901398"/>
    <n v="0"/>
    <n v="0"/>
    <x v="1257"/>
    <x v="3"/>
  </r>
  <r>
    <n v="4040"/>
    <x v="729"/>
    <x v="0"/>
    <x v="9"/>
    <n v="19"/>
    <n v="30"/>
    <x v="5"/>
    <n v="5.6"/>
    <n v="8.6999999999999993"/>
    <n v="7.1499999999999995"/>
    <n v="7.6"/>
    <n v="8.1999999999999993"/>
    <n v="7.8999999999999995"/>
    <n v="143"/>
    <n v="227"/>
    <n v="185"/>
    <n v="1"/>
    <n v="2.6"/>
    <n v="1.8"/>
    <n v="1.02966469428008"/>
    <n v="6.1141617357001996"/>
    <n v="3.5719132149901398"/>
    <n v="881.63300970873797"/>
    <n v="297613.623300971"/>
    <n v="149247.62815533986"/>
    <n v="7234.2093023255802"/>
    <n v="2663074.23643411"/>
    <n v="1335154.2228682179"/>
    <n v="4.5"/>
    <n v="10"/>
    <n v="3.5719132149901398"/>
    <n v="0"/>
    <n v="0"/>
    <x v="1258"/>
    <x v="3"/>
  </r>
  <r>
    <n v="4041"/>
    <x v="730"/>
    <x v="0"/>
    <x v="9"/>
    <n v="14"/>
    <n v="29"/>
    <x v="62"/>
    <n v="0.9"/>
    <n v="3.4"/>
    <n v="2.15"/>
    <n v="7"/>
    <n v="7.7"/>
    <n v="7.35"/>
    <n v="316"/>
    <n v="686"/>
    <n v="501"/>
    <n v="3.2"/>
    <n v="16.899999999999999"/>
    <n v="10.049999999999999"/>
    <n v="1.02966469428008"/>
    <n v="6.1141617357001996"/>
    <n v="3.5719132149901398"/>
    <n v="881.63300970873797"/>
    <n v="297613.623300971"/>
    <n v="149247.62815533986"/>
    <n v="7234.2093023255802"/>
    <n v="2663074.23643411"/>
    <n v="1335154.2228682179"/>
    <n v="10"/>
    <n v="10"/>
    <n v="3.5719132149901398"/>
    <n v="0"/>
    <n v="4.625"/>
    <x v="1259"/>
    <x v="3"/>
  </r>
  <r>
    <n v="4042"/>
    <x v="731"/>
    <x v="0"/>
    <x v="9"/>
    <n v="14"/>
    <n v="29"/>
    <x v="62"/>
    <n v="0.5"/>
    <n v="3.2"/>
    <n v="1.85"/>
    <n v="7.1"/>
    <n v="7.5"/>
    <n v="7.3"/>
    <n v="350"/>
    <n v="708"/>
    <n v="529"/>
    <n v="3.6"/>
    <n v="17.399999999999999"/>
    <n v="10.5"/>
    <n v="1.02966469428008"/>
    <n v="6.1141617357001996"/>
    <n v="3.5719132149901398"/>
    <n v="881.63300970873797"/>
    <n v="297613.623300971"/>
    <n v="149247.62815533986"/>
    <n v="7234.2093023255802"/>
    <n v="2663074.23643411"/>
    <n v="1335154.2228682179"/>
    <n v="10"/>
    <n v="10"/>
    <n v="3.5719132149901398"/>
    <n v="0"/>
    <n v="5.375"/>
    <x v="1260"/>
    <x v="3"/>
  </r>
  <r>
    <n v="4043"/>
    <x v="511"/>
    <x v="0"/>
    <x v="9"/>
    <n v="13"/>
    <n v="27"/>
    <x v="63"/>
    <n v="2.7"/>
    <n v="8"/>
    <n v="5.35"/>
    <n v="7.3"/>
    <n v="7.8"/>
    <n v="7.55"/>
    <n v="125"/>
    <n v="528"/>
    <n v="326.5"/>
    <n v="1.4"/>
    <n v="3.6"/>
    <n v="2.5"/>
    <n v="1.02966469428008"/>
    <n v="6.1141617357001996"/>
    <n v="3.5719132149901398"/>
    <n v="881.63300970873797"/>
    <n v="297613.623300971"/>
    <n v="149247.62815533986"/>
    <n v="7234.2093023255802"/>
    <n v="2663074.23643411"/>
    <n v="1335154.2228682179"/>
    <n v="6.25"/>
    <n v="10"/>
    <n v="3.5719132149901398"/>
    <n v="0"/>
    <n v="0"/>
    <x v="1261"/>
    <x v="3"/>
  </r>
  <r>
    <n v="4044"/>
    <x v="732"/>
    <x v="0"/>
    <x v="9"/>
    <n v="16"/>
    <n v="30"/>
    <x v="13"/>
    <n v="2.7"/>
    <n v="7.2"/>
    <n v="4.95"/>
    <n v="7.1"/>
    <n v="7.6"/>
    <n v="7.35"/>
    <n v="228"/>
    <n v="417"/>
    <n v="322.5"/>
    <n v="1.6"/>
    <n v="4.5"/>
    <n v="3.05"/>
    <n v="1.02966469428008"/>
    <n v="6.1141617357001996"/>
    <n v="3.5719132149901398"/>
    <n v="881.63300970873797"/>
    <n v="297613.623300971"/>
    <n v="149247.62815533986"/>
    <n v="7234.2093023255802"/>
    <n v="2663074.23643411"/>
    <n v="1335154.2228682179"/>
    <n v="7.625"/>
    <n v="10"/>
    <n v="3.5719132149901398"/>
    <n v="0"/>
    <n v="0"/>
    <x v="1256"/>
    <x v="3"/>
  </r>
  <r>
    <n v="4045"/>
    <x v="733"/>
    <x v="0"/>
    <x v="9"/>
    <n v="17"/>
    <n v="29"/>
    <x v="13"/>
    <n v="0.7"/>
    <n v="4.5"/>
    <n v="2.6"/>
    <n v="7.1"/>
    <n v="7.3"/>
    <n v="7.1999999999999993"/>
    <n v="185"/>
    <n v="520"/>
    <n v="352.5"/>
    <n v="2.4"/>
    <n v="4.9000000000000004"/>
    <n v="3.6500000000000004"/>
    <n v="1.02966469428008"/>
    <n v="6.1141617357001996"/>
    <n v="3.5719132149901398"/>
    <n v="881.63300970873797"/>
    <n v="297613.623300971"/>
    <n v="149247.62815533986"/>
    <n v="7234.2093023255802"/>
    <n v="2663074.23643411"/>
    <n v="1335154.2228682179"/>
    <n v="9.125"/>
    <n v="10"/>
    <n v="3.5719132149901398"/>
    <n v="0"/>
    <n v="3.5"/>
    <x v="1262"/>
    <x v="3"/>
  </r>
  <r>
    <n v="4046"/>
    <x v="734"/>
    <x v="0"/>
    <x v="9"/>
    <n v="19"/>
    <n v="29"/>
    <x v="21"/>
    <n v="0.7"/>
    <n v="2.6"/>
    <n v="1.65"/>
    <n v="7.1"/>
    <n v="8.3000000000000007"/>
    <n v="7.7"/>
    <n v="205"/>
    <n v="505"/>
    <n v="355"/>
    <n v="3.4"/>
    <n v="6.4"/>
    <n v="4.9000000000000004"/>
    <n v="1.02966469428008"/>
    <n v="6.1141617357001996"/>
    <n v="3.5719132149901398"/>
    <n v="881.63300970873797"/>
    <n v="297613.623300971"/>
    <n v="149247.62815533986"/>
    <n v="7234.2093023255802"/>
    <n v="2663074.23643411"/>
    <n v="1335154.2228682179"/>
    <n v="10"/>
    <n v="10"/>
    <n v="3.5719132149901398"/>
    <n v="0"/>
    <n v="5.875"/>
    <x v="1263"/>
    <x v="3"/>
  </r>
  <r>
    <n v="4047"/>
    <x v="735"/>
    <x v="0"/>
    <x v="9"/>
    <n v="17"/>
    <n v="27"/>
    <x v="72"/>
    <n v="1"/>
    <n v="2.2000000000000002"/>
    <n v="1.6"/>
    <n v="7"/>
    <n v="7.2"/>
    <n v="7.1"/>
    <n v="194"/>
    <n v="493"/>
    <n v="343.5"/>
    <n v="4"/>
    <n v="6.2"/>
    <n v="5.0999999999999996"/>
    <n v="1.02966469428008"/>
    <n v="6.1141617357001996"/>
    <n v="3.5719132149901398"/>
    <n v="881.63300970873797"/>
    <n v="297613.623300971"/>
    <n v="149247.62815533986"/>
    <n v="7234.2093023255802"/>
    <n v="2663074.23643411"/>
    <n v="1335154.2228682179"/>
    <n v="10"/>
    <n v="10"/>
    <n v="3.5719132149901398"/>
    <n v="0"/>
    <n v="6"/>
    <x v="1264"/>
    <x v="3"/>
  </r>
  <r>
    <n v="4048"/>
    <x v="736"/>
    <x v="0"/>
    <x v="9"/>
    <n v="19"/>
    <n v="24"/>
    <x v="62"/>
    <n v="1.8"/>
    <n v="7.3"/>
    <n v="4.55"/>
    <n v="7"/>
    <n v="7.2"/>
    <n v="7.1"/>
    <n v="103"/>
    <n v="499"/>
    <n v="301"/>
    <n v="2.4"/>
    <n v="10.4"/>
    <n v="6.4"/>
    <n v="1.02966469428008"/>
    <n v="6.1141617357001996"/>
    <n v="3.5719132149901398"/>
    <n v="881.63300970873797"/>
    <n v="297613.623300971"/>
    <n v="149247.62815533986"/>
    <n v="7234.2093023255802"/>
    <n v="2663074.23643411"/>
    <n v="1335154.2228682179"/>
    <n v="10"/>
    <n v="10"/>
    <n v="3.5719132149901398"/>
    <n v="0"/>
    <n v="0"/>
    <x v="1246"/>
    <x v="3"/>
  </r>
  <r>
    <n v="4049"/>
    <x v="737"/>
    <x v="0"/>
    <x v="9"/>
    <n v="18"/>
    <n v="19"/>
    <x v="25"/>
    <n v="2.8"/>
    <n v="7.2"/>
    <n v="5"/>
    <n v="7"/>
    <n v="7.6"/>
    <n v="7.3"/>
    <n v="90"/>
    <n v="241"/>
    <n v="165.5"/>
    <n v="1.6"/>
    <n v="5.8"/>
    <n v="3.7"/>
    <n v="1.02966469428008"/>
    <n v="6.1141617357001996"/>
    <n v="3.5719132149901398"/>
    <n v="881.63300970873797"/>
    <n v="297613.623300971"/>
    <n v="149247.62815533986"/>
    <n v="7234.2093023255802"/>
    <n v="2663074.23643411"/>
    <n v="1335154.2228682179"/>
    <n v="9.25"/>
    <n v="10"/>
    <n v="3.5719132149901398"/>
    <n v="0"/>
    <n v="0"/>
    <x v="1265"/>
    <x v="3"/>
  </r>
  <r>
    <n v="4050"/>
    <x v="738"/>
    <x v="0"/>
    <x v="9"/>
    <n v="16"/>
    <n v="16"/>
    <x v="91"/>
    <n v="3.5"/>
    <n v="3.5"/>
    <n v="3.5"/>
    <n v="7.1"/>
    <n v="7.1"/>
    <n v="7.1"/>
    <n v="260"/>
    <n v="260"/>
    <n v="260"/>
    <n v="5.8"/>
    <n v="5.8"/>
    <n v="5.8"/>
    <n v="1.02966469428008"/>
    <n v="6.1141617357001996"/>
    <n v="3.5719132149901398"/>
    <n v="881.63300970873797"/>
    <n v="297613.623300971"/>
    <n v="149247.62815533986"/>
    <n v="7234.2093023255802"/>
    <n v="2663074.23643411"/>
    <n v="1335154.2228682179"/>
    <n v="10"/>
    <n v="10"/>
    <n v="3.5719132149901398"/>
    <n v="0"/>
    <n v="1.25"/>
    <x v="1266"/>
    <x v="3"/>
  </r>
  <r>
    <n v="2394"/>
    <x v="516"/>
    <x v="0"/>
    <x v="10"/>
    <n v="15"/>
    <n v="33"/>
    <x v="21"/>
    <n v="7.4"/>
    <n v="7.9"/>
    <n v="7.65"/>
    <n v="7.4"/>
    <n v="7.6"/>
    <n v="7.5"/>
    <n v="580.25088967971499"/>
    <n v="1731.04804270463"/>
    <n v="1155.6494661921724"/>
    <n v="0.9"/>
    <n v="1.5"/>
    <n v="1.2"/>
    <n v="1.02966469428008"/>
    <n v="6.1141617357001996"/>
    <n v="3.5719132149901398"/>
    <n v="881.63300970873797"/>
    <n v="297613.623300971"/>
    <n v="149247.62815533986"/>
    <n v="7234.2093023255802"/>
    <n v="2663074.23643411"/>
    <n v="1335154.2228682179"/>
    <n v="3"/>
    <n v="10"/>
    <n v="3.5719132149901398"/>
    <n v="0"/>
    <n v="0"/>
    <x v="1267"/>
    <x v="3"/>
  </r>
  <r>
    <n v="2398"/>
    <x v="96"/>
    <x v="0"/>
    <x v="10"/>
    <n v="15"/>
    <n v="33"/>
    <x v="21"/>
    <n v="7.2"/>
    <n v="7.8"/>
    <n v="7.5"/>
    <n v="7.4"/>
    <n v="7.5"/>
    <n v="7.45"/>
    <n v="152"/>
    <n v="162"/>
    <n v="157"/>
    <n v="0.7"/>
    <n v="1.1000000000000001"/>
    <n v="0.9"/>
    <n v="1.28"/>
    <n v="1.76"/>
    <n v="1.52"/>
    <n v="881.63300970873797"/>
    <n v="297613.623300971"/>
    <n v="149247.62815533986"/>
    <n v="7234.2093023255802"/>
    <n v="2663074.23643411"/>
    <n v="1335154.2228682179"/>
    <n v="2.25"/>
    <n v="10"/>
    <n v="1.52"/>
    <n v="0"/>
    <n v="0"/>
    <x v="1268"/>
    <x v="3"/>
  </r>
  <r>
    <n v="2402"/>
    <x v="401"/>
    <x v="0"/>
    <x v="10"/>
    <n v="16"/>
    <n v="29"/>
    <x v="84"/>
    <n v="6.4"/>
    <n v="8.3000000000000007"/>
    <n v="7.3500000000000005"/>
    <n v="6.7"/>
    <n v="7.6"/>
    <n v="7.15"/>
    <n v="580.25088967971499"/>
    <n v="1731.04804270463"/>
    <n v="1155.6494661921724"/>
    <n v="1.1000000000000001"/>
    <n v="2.8"/>
    <n v="1.95"/>
    <n v="1.02966469428008"/>
    <n v="6.1141617357001996"/>
    <n v="3.5719132149901398"/>
    <n v="881.63300970873797"/>
    <n v="297613.623300971"/>
    <n v="149247.62815533986"/>
    <n v="7234.2093023255802"/>
    <n v="2663074.23643411"/>
    <n v="1335154.2228682179"/>
    <n v="4.875"/>
    <n v="10"/>
    <n v="3.5719132149901398"/>
    <n v="0"/>
    <n v="0"/>
    <x v="1269"/>
    <x v="3"/>
  </r>
  <r>
    <n v="2393"/>
    <x v="97"/>
    <x v="1"/>
    <x v="10"/>
    <n v="16"/>
    <n v="35"/>
    <x v="8"/>
    <n v="8"/>
    <n v="8.8000000000000007"/>
    <n v="8.4"/>
    <n v="7.2"/>
    <n v="8.6"/>
    <n v="7.9"/>
    <n v="308"/>
    <n v="318"/>
    <n v="313"/>
    <n v="2.1"/>
    <n v="18.8"/>
    <n v="10.450000000000001"/>
    <n v="1.02966469428008"/>
    <n v="6.1141617357001996"/>
    <n v="3.5719132149901398"/>
    <n v="881.63300970873797"/>
    <n v="297613.623300971"/>
    <n v="149247.62815533986"/>
    <n v="7234.2093023255802"/>
    <n v="2663074.23643411"/>
    <n v="1335154.2228682179"/>
    <n v="10"/>
    <n v="10"/>
    <n v="3.5719132149901398"/>
    <n v="0"/>
    <n v="0"/>
    <x v="1246"/>
    <x v="3"/>
  </r>
  <r>
    <n v="4491"/>
    <x v="739"/>
    <x v="1"/>
    <x v="10"/>
    <n v="15"/>
    <n v="37"/>
    <x v="1"/>
    <n v="4.5"/>
    <n v="4.8"/>
    <n v="4.6500000000000004"/>
    <n v="8.1999999999999993"/>
    <n v="8.6"/>
    <n v="8.3999999999999986"/>
    <n v="300"/>
    <n v="312"/>
    <n v="306"/>
    <n v="2.2000000000000002"/>
    <n v="2.6"/>
    <n v="2.4000000000000004"/>
    <n v="1.02966469428008"/>
    <n v="6.1141617357001996"/>
    <n v="3.5719132149901398"/>
    <n v="881.63300970873797"/>
    <n v="297613.623300971"/>
    <n v="149247.62815533986"/>
    <n v="7234.2093023255802"/>
    <n v="2663074.23643411"/>
    <n v="1335154.2228682179"/>
    <n v="6.0000000000000009"/>
    <n v="10"/>
    <n v="3.5719132149901398"/>
    <n v="0"/>
    <n v="0"/>
    <x v="1270"/>
    <x v="3"/>
  </r>
  <r>
    <n v="4740"/>
    <x v="740"/>
    <x v="1"/>
    <x v="10"/>
    <n v="15"/>
    <n v="32"/>
    <x v="2"/>
    <n v="1.8"/>
    <n v="5.6"/>
    <n v="3.6999999999999997"/>
    <n v="7.2"/>
    <n v="7.7"/>
    <n v="7.45"/>
    <n v="580.25088967971499"/>
    <n v="1731.04804270463"/>
    <n v="1155.6494661921724"/>
    <n v="4.8"/>
    <n v="15.1"/>
    <n v="9.9499999999999993"/>
    <n v="1.02966469428008"/>
    <n v="6.1141617357001996"/>
    <n v="3.5719132149901398"/>
    <n v="881.63300970873797"/>
    <n v="297613.623300971"/>
    <n v="149247.62815533986"/>
    <n v="7234.2093023255802"/>
    <n v="2663074.23643411"/>
    <n v="1335154.2228682179"/>
    <n v="10"/>
    <n v="10"/>
    <n v="3.5719132149901398"/>
    <n v="0"/>
    <n v="0.75"/>
    <x v="1271"/>
    <x v="3"/>
  </r>
  <r>
    <n v="4741"/>
    <x v="518"/>
    <x v="1"/>
    <x v="10"/>
    <n v="14"/>
    <n v="30"/>
    <x v="72"/>
    <n v="1.8"/>
    <n v="6"/>
    <n v="3.9"/>
    <n v="7.1"/>
    <n v="7.6"/>
    <n v="7.35"/>
    <n v="580.25088967971499"/>
    <n v="1731.04804270463"/>
    <n v="1155.6494661921724"/>
    <n v="10.5"/>
    <n v="14"/>
    <n v="12.25"/>
    <n v="1.02966469428008"/>
    <n v="6.1141617357001996"/>
    <n v="3.5719132149901398"/>
    <n v="881.63300970873797"/>
    <n v="297613.623300971"/>
    <n v="149247.62815533986"/>
    <n v="7234.2093023255802"/>
    <n v="2663074.23643411"/>
    <n v="1335154.2228682179"/>
    <n v="10"/>
    <n v="10"/>
    <n v="3.5719132149901398"/>
    <n v="0"/>
    <n v="0.25"/>
    <x v="1272"/>
    <x v="3"/>
  </r>
  <r>
    <n v="1388"/>
    <x v="519"/>
    <x v="0"/>
    <x v="11"/>
    <n v="25"/>
    <n v="27"/>
    <x v="1"/>
    <n v="3.4"/>
    <n v="8.5"/>
    <n v="5.95"/>
    <n v="7"/>
    <n v="9.3000000000000007"/>
    <n v="8.15"/>
    <n v="317"/>
    <n v="479"/>
    <n v="398"/>
    <n v="3"/>
    <n v="60"/>
    <n v="31.5"/>
    <n v="0.5"/>
    <n v="4.3099999999999996"/>
    <n v="2.4049999999999998"/>
    <n v="940"/>
    <n v="34000"/>
    <n v="17470"/>
    <n v="5400"/>
    <n v="240000"/>
    <n v="122700"/>
    <n v="10"/>
    <n v="10"/>
    <n v="2.4049999999999998"/>
    <n v="0"/>
    <n v="0"/>
    <x v="1273"/>
    <x v="3"/>
  </r>
  <r>
    <n v="1446"/>
    <x v="403"/>
    <x v="0"/>
    <x v="11"/>
    <n v="23"/>
    <n v="28"/>
    <x v="8"/>
    <n v="2"/>
    <n v="6.1"/>
    <n v="4.05"/>
    <n v="7.5"/>
    <n v="8.1999999999999993"/>
    <n v="7.85"/>
    <n v="387"/>
    <n v="891"/>
    <n v="639"/>
    <n v="3"/>
    <n v="5.8"/>
    <n v="4.4000000000000004"/>
    <n v="2.4"/>
    <n v="7.5"/>
    <n v="4.95"/>
    <n v="330"/>
    <n v="1200"/>
    <n v="765"/>
    <n v="2200"/>
    <n v="4300"/>
    <n v="3250"/>
    <n v="10"/>
    <n v="10"/>
    <n v="4.95"/>
    <n v="0"/>
    <n v="0"/>
    <x v="1274"/>
    <x v="3"/>
  </r>
  <r>
    <n v="3582"/>
    <x v="100"/>
    <x v="0"/>
    <x v="11"/>
    <n v="20"/>
    <n v="34"/>
    <x v="43"/>
    <n v="0.3"/>
    <n v="3.6"/>
    <n v="1.95"/>
    <n v="7.4"/>
    <n v="8.5"/>
    <n v="7.95"/>
    <n v="1076"/>
    <n v="2490"/>
    <n v="1783"/>
    <n v="9"/>
    <n v="17.2"/>
    <n v="13.1"/>
    <n v="0.83"/>
    <n v="11.3"/>
    <n v="6.0650000000000004"/>
    <n v="2100"/>
    <n v="4300"/>
    <n v="3200"/>
    <n v="8400"/>
    <n v="13000"/>
    <n v="10700"/>
    <n v="10"/>
    <n v="10"/>
    <n v="6.0650000000000004"/>
    <n v="0"/>
    <n v="5.125"/>
    <x v="1275"/>
    <x v="3"/>
  </r>
  <r>
    <n v="3583"/>
    <x v="101"/>
    <x v="0"/>
    <x v="11"/>
    <n v="21"/>
    <n v="29"/>
    <x v="7"/>
    <n v="6"/>
    <n v="6.9"/>
    <n v="6.45"/>
    <n v="7.9"/>
    <n v="9.1999999999999993"/>
    <n v="8.5500000000000007"/>
    <n v="512"/>
    <n v="633"/>
    <n v="572.5"/>
    <n v="2.8"/>
    <n v="5.2"/>
    <n v="4"/>
    <n v="1"/>
    <n v="2.8"/>
    <n v="1.9"/>
    <n v="580"/>
    <n v="1700"/>
    <n v="1140"/>
    <n v="4300"/>
    <n v="6300"/>
    <n v="5300"/>
    <n v="10"/>
    <n v="10"/>
    <n v="1.9"/>
    <n v="10"/>
    <n v="0"/>
    <x v="603"/>
    <x v="3"/>
  </r>
  <r>
    <n v="3584"/>
    <x v="102"/>
    <x v="0"/>
    <x v="11"/>
    <n v="21"/>
    <n v="32"/>
    <x v="6"/>
    <n v="0.5"/>
    <n v="3.2"/>
    <n v="1.85"/>
    <n v="7.3"/>
    <n v="8.3000000000000007"/>
    <n v="7.8000000000000007"/>
    <n v="722"/>
    <n v="1176"/>
    <n v="949"/>
    <n v="7.4"/>
    <n v="15.2"/>
    <n v="11.3"/>
    <n v="1.9"/>
    <n v="5.3"/>
    <n v="3.5999999999999996"/>
    <n v="2100"/>
    <n v="6300"/>
    <n v="4200"/>
    <n v="8400"/>
    <n v="14000"/>
    <n v="11200"/>
    <n v="10"/>
    <n v="10"/>
    <n v="3.5999999999999996"/>
    <n v="0"/>
    <n v="5.375"/>
    <x v="1276"/>
    <x v="3"/>
  </r>
  <r>
    <n v="3585"/>
    <x v="103"/>
    <x v="0"/>
    <x v="11"/>
    <n v="19"/>
    <n v="33"/>
    <x v="1"/>
    <n v="0.3"/>
    <n v="2.8"/>
    <n v="1.5499999999999998"/>
    <n v="7.4"/>
    <n v="8.4"/>
    <n v="7.9"/>
    <n v="919"/>
    <n v="1168"/>
    <n v="1043.5"/>
    <n v="9.6"/>
    <n v="16"/>
    <n v="12.8"/>
    <n v="2.1"/>
    <n v="8.4"/>
    <n v="5.25"/>
    <n v="2100"/>
    <n v="7000"/>
    <n v="4550"/>
    <n v="8400"/>
    <n v="15000"/>
    <n v="11700"/>
    <n v="10"/>
    <n v="10"/>
    <n v="5.25"/>
    <n v="0"/>
    <n v="6.125"/>
    <x v="1277"/>
    <x v="3"/>
  </r>
  <r>
    <n v="3586"/>
    <x v="104"/>
    <x v="0"/>
    <x v="11"/>
    <n v="20"/>
    <n v="32"/>
    <x v="1"/>
    <n v="4.5"/>
    <n v="6"/>
    <n v="5.25"/>
    <n v="7.5"/>
    <n v="8.8000000000000007"/>
    <n v="8.15"/>
    <n v="612"/>
    <n v="1270"/>
    <n v="941"/>
    <n v="3.5"/>
    <n v="7.5"/>
    <n v="5.5"/>
    <n v="3.4"/>
    <n v="7.6"/>
    <n v="5.5"/>
    <n v="1100"/>
    <n v="2200"/>
    <n v="1650"/>
    <n v="4800"/>
    <n v="7000"/>
    <n v="5900"/>
    <n v="10"/>
    <n v="10"/>
    <n v="5.5"/>
    <n v="0"/>
    <n v="0"/>
    <x v="132"/>
    <x v="3"/>
  </r>
  <r>
    <n v="3587"/>
    <x v="105"/>
    <x v="0"/>
    <x v="11"/>
    <n v="20"/>
    <n v="32"/>
    <x v="1"/>
    <n v="5.2"/>
    <n v="6.5"/>
    <n v="5.85"/>
    <n v="7.5"/>
    <n v="8.8000000000000007"/>
    <n v="8.15"/>
    <n v="494"/>
    <n v="978"/>
    <n v="736"/>
    <n v="3"/>
    <n v="6"/>
    <n v="4.5"/>
    <n v="1.2"/>
    <n v="6.5"/>
    <n v="3.85"/>
    <n v="910"/>
    <n v="2100"/>
    <n v="1505"/>
    <n v="4800"/>
    <n v="6300"/>
    <n v="5550"/>
    <n v="10"/>
    <n v="10"/>
    <n v="3.85"/>
    <n v="0"/>
    <n v="0"/>
    <x v="1278"/>
    <x v="3"/>
  </r>
  <r>
    <n v="3591"/>
    <x v="106"/>
    <x v="0"/>
    <x v="11"/>
    <n v="24"/>
    <n v="31"/>
    <x v="0"/>
    <n v="4.0999999999999996"/>
    <n v="11.5"/>
    <n v="7.8"/>
    <n v="6.6"/>
    <n v="8.3000000000000007"/>
    <n v="7.45"/>
    <n v="397"/>
    <n v="723"/>
    <n v="560"/>
    <n v="3.4"/>
    <n v="17"/>
    <n v="10.199999999999999"/>
    <n v="0.01"/>
    <n v="4"/>
    <n v="2.0049999999999999"/>
    <n v="1700"/>
    <n v="330000"/>
    <n v="165850"/>
    <n v="9200"/>
    <n v="3500000"/>
    <n v="1754600"/>
    <n v="10"/>
    <n v="10"/>
    <n v="2.0049999999999999"/>
    <n v="0"/>
    <n v="0"/>
    <x v="1279"/>
    <x v="3"/>
  </r>
  <r>
    <n v="3592"/>
    <x v="107"/>
    <x v="0"/>
    <x v="11"/>
    <n v="24"/>
    <n v="30"/>
    <x v="43"/>
    <n v="4"/>
    <n v="8.4"/>
    <n v="6.2"/>
    <n v="7.3"/>
    <n v="9.1999999999999993"/>
    <n v="8.25"/>
    <n v="250"/>
    <n v="725"/>
    <n v="487.5"/>
    <n v="3"/>
    <n v="16"/>
    <n v="9.5"/>
    <n v="0.31"/>
    <n v="3.2"/>
    <n v="1.7550000000000001"/>
    <n v="940"/>
    <n v="15000"/>
    <n v="7970"/>
    <n v="5400"/>
    <n v="160000"/>
    <n v="82700"/>
    <n v="10"/>
    <n v="10"/>
    <n v="1.7550000000000001"/>
    <n v="0"/>
    <n v="0"/>
    <x v="1280"/>
    <x v="3"/>
  </r>
  <r>
    <n v="3593"/>
    <x v="741"/>
    <x v="0"/>
    <x v="11"/>
    <n v="25"/>
    <n v="27"/>
    <x v="1"/>
    <n v="3.5"/>
    <n v="11.3"/>
    <n v="7.4"/>
    <n v="7"/>
    <n v="9"/>
    <n v="8"/>
    <n v="320"/>
    <n v="500"/>
    <n v="410"/>
    <n v="3"/>
    <n v="25"/>
    <n v="14"/>
    <n v="0.9"/>
    <n v="2.35"/>
    <n v="1.625"/>
    <n v="4100"/>
    <n v="210000"/>
    <n v="107050"/>
    <n v="24000"/>
    <n v="1600000"/>
    <n v="812000"/>
    <n v="10"/>
    <n v="10"/>
    <n v="1.625"/>
    <n v="0"/>
    <n v="0"/>
    <x v="1281"/>
    <x v="3"/>
  </r>
  <r>
    <n v="3601"/>
    <x v="108"/>
    <x v="0"/>
    <x v="11"/>
    <n v="23"/>
    <n v="30"/>
    <x v="6"/>
    <n v="0.9"/>
    <n v="5.3"/>
    <n v="3.1"/>
    <n v="6.5"/>
    <n v="7.9"/>
    <n v="7.2"/>
    <n v="992"/>
    <n v="2644"/>
    <n v="1818"/>
    <n v="6"/>
    <n v="32"/>
    <n v="19"/>
    <n v="1"/>
    <n v="57"/>
    <n v="29"/>
    <n v="630"/>
    <n v="94000"/>
    <n v="47315"/>
    <n v="5400"/>
    <n v="540000"/>
    <n v="272700"/>
    <n v="10"/>
    <n v="10"/>
    <n v="10"/>
    <n v="0"/>
    <n v="2.25"/>
    <x v="1282"/>
    <x v="3"/>
  </r>
  <r>
    <n v="3602"/>
    <x v="109"/>
    <x v="0"/>
    <x v="11"/>
    <n v="25"/>
    <n v="29"/>
    <x v="43"/>
    <n v="0.3"/>
    <n v="6.5"/>
    <n v="3.4"/>
    <n v="6.5"/>
    <n v="7.5"/>
    <n v="7"/>
    <n v="554"/>
    <n v="2107"/>
    <n v="1330.5"/>
    <n v="0.5"/>
    <n v="32"/>
    <n v="16.25"/>
    <n v="1.61"/>
    <n v="16"/>
    <n v="8.8049999999999997"/>
    <n v="12000"/>
    <n v="7000000"/>
    <n v="3506000"/>
    <n v="92000"/>
    <n v="54000000"/>
    <n v="27046000"/>
    <n v="10"/>
    <n v="10"/>
    <n v="8.8049999999999997"/>
    <n v="0"/>
    <n v="1.5"/>
    <x v="1283"/>
    <x v="3"/>
  </r>
  <r>
    <n v="3608"/>
    <x v="110"/>
    <x v="0"/>
    <x v="11"/>
    <n v="25"/>
    <n v="29"/>
    <x v="43"/>
    <n v="0.3"/>
    <n v="6.8"/>
    <n v="3.55"/>
    <n v="6.5"/>
    <n v="8.1"/>
    <n v="7.3"/>
    <n v="880"/>
    <n v="1520"/>
    <n v="1200"/>
    <n v="3"/>
    <n v="174"/>
    <n v="88.5"/>
    <n v="1.85"/>
    <n v="7.6"/>
    <n v="4.7249999999999996"/>
    <n v="7000"/>
    <n v="23000000"/>
    <n v="11503500"/>
    <n v="54000"/>
    <n v="240000000"/>
    <n v="120027000"/>
    <n v="10"/>
    <n v="10"/>
    <n v="4.7249999999999996"/>
    <n v="0"/>
    <n v="1.125"/>
    <x v="1284"/>
    <x v="3"/>
  </r>
  <r>
    <n v="3609"/>
    <x v="742"/>
    <x v="0"/>
    <x v="11"/>
    <n v="25"/>
    <n v="28"/>
    <x v="6"/>
    <n v="0.5"/>
    <n v="6.2"/>
    <n v="3.35"/>
    <n v="6.6"/>
    <n v="8"/>
    <n v="7.3"/>
    <n v="328"/>
    <n v="1386"/>
    <n v="857"/>
    <n v="3.5"/>
    <n v="31"/>
    <n v="17.25"/>
    <n v="0.51"/>
    <n v="10"/>
    <n v="5.2549999999999999"/>
    <n v="330"/>
    <n v="3300000"/>
    <n v="1650165"/>
    <n v="3500"/>
    <n v="24000000"/>
    <n v="12001750"/>
    <n v="10"/>
    <n v="10"/>
    <n v="5.2549999999999999"/>
    <n v="0"/>
    <n v="1.625"/>
    <x v="1285"/>
    <x v="3"/>
  </r>
  <r>
    <n v="3610"/>
    <x v="111"/>
    <x v="0"/>
    <x v="11"/>
    <n v="24"/>
    <n v="30"/>
    <x v="43"/>
    <n v="0.5"/>
    <n v="10.5"/>
    <n v="5.5"/>
    <n v="6.8"/>
    <n v="8.4"/>
    <n v="7.6"/>
    <n v="1250"/>
    <n v="2050"/>
    <n v="1650"/>
    <n v="6"/>
    <n v="70"/>
    <n v="38"/>
    <n v="1.2"/>
    <n v="4.5599999999999996"/>
    <n v="2.88"/>
    <n v="4800"/>
    <n v="2100000"/>
    <n v="1052400"/>
    <n v="7000"/>
    <n v="16000000"/>
    <n v="8003500"/>
    <n v="10"/>
    <n v="10"/>
    <n v="2.88"/>
    <n v="0"/>
    <n v="0"/>
    <x v="1286"/>
    <x v="3"/>
  </r>
  <r>
    <n v="3611"/>
    <x v="112"/>
    <x v="0"/>
    <x v="11"/>
    <n v="25"/>
    <n v="29"/>
    <x v="43"/>
    <n v="3.4"/>
    <n v="6.5"/>
    <n v="4.95"/>
    <n v="6.9"/>
    <n v="8"/>
    <n v="7.45"/>
    <n v="702"/>
    <n v="1961"/>
    <n v="1331.5"/>
    <n v="3"/>
    <n v="20"/>
    <n v="11.5"/>
    <n v="0.6"/>
    <n v="9"/>
    <n v="4.8"/>
    <n v="3300"/>
    <n v="94000"/>
    <n v="48650"/>
    <n v="24000"/>
    <n v="540000"/>
    <n v="282000"/>
    <n v="10"/>
    <n v="10"/>
    <n v="4.8"/>
    <n v="0"/>
    <n v="0"/>
    <x v="1287"/>
    <x v="3"/>
  </r>
  <r>
    <n v="3612"/>
    <x v="113"/>
    <x v="0"/>
    <x v="11"/>
    <n v="25"/>
    <n v="28"/>
    <x v="6"/>
    <n v="3.7"/>
    <n v="6.8"/>
    <n v="5.25"/>
    <n v="6.8"/>
    <n v="7.5"/>
    <n v="7.15"/>
    <n v="814"/>
    <n v="1103"/>
    <n v="958.5"/>
    <n v="3.4"/>
    <n v="15"/>
    <n v="9.1999999999999993"/>
    <n v="0.72"/>
    <n v="8"/>
    <n v="4.3600000000000003"/>
    <n v="4800"/>
    <n v="70000"/>
    <n v="37400"/>
    <n v="35000"/>
    <n v="920000"/>
    <n v="477500"/>
    <n v="10"/>
    <n v="10"/>
    <n v="4.3600000000000003"/>
    <n v="0"/>
    <n v="0"/>
    <x v="1288"/>
    <x v="3"/>
  </r>
  <r>
    <n v="3613"/>
    <x v="164"/>
    <x v="0"/>
    <x v="11"/>
    <n v="25"/>
    <n v="25"/>
    <x v="7"/>
    <n v="6.1"/>
    <n v="6.1"/>
    <n v="6.1"/>
    <n v="6.5"/>
    <n v="6.5"/>
    <n v="6.5"/>
    <n v="1101"/>
    <n v="1101"/>
    <n v="1101"/>
    <n v="4"/>
    <n v="4"/>
    <n v="4"/>
    <n v="1.9"/>
    <n v="1.9"/>
    <n v="1.9"/>
    <n v="17000"/>
    <n v="17000"/>
    <n v="17000"/>
    <n v="92000"/>
    <n v="92000"/>
    <n v="92000"/>
    <n v="10"/>
    <n v="10"/>
    <n v="1.9"/>
    <n v="0"/>
    <n v="0"/>
    <x v="492"/>
    <x v="3"/>
  </r>
  <r>
    <n v="3614"/>
    <x v="115"/>
    <x v="0"/>
    <x v="11"/>
    <n v="25"/>
    <n v="28"/>
    <x v="6"/>
    <n v="3.8"/>
    <n v="7.1"/>
    <n v="5.4499999999999993"/>
    <n v="6.7"/>
    <n v="7.9"/>
    <n v="7.3000000000000007"/>
    <n v="688"/>
    <n v="1410"/>
    <n v="1049"/>
    <n v="2.7"/>
    <n v="9"/>
    <n v="5.85"/>
    <n v="0.65"/>
    <n v="4.5"/>
    <n v="2.5750000000000002"/>
    <n v="330"/>
    <n v="110000"/>
    <n v="55165"/>
    <n v="3500"/>
    <n v="920000"/>
    <n v="461750"/>
    <n v="10"/>
    <n v="10"/>
    <n v="2.5750000000000002"/>
    <n v="0"/>
    <n v="0"/>
    <x v="1289"/>
    <x v="3"/>
  </r>
  <r>
    <n v="3615"/>
    <x v="116"/>
    <x v="0"/>
    <x v="11"/>
    <n v="25"/>
    <n v="28"/>
    <x v="6"/>
    <n v="2.6"/>
    <n v="7.2"/>
    <n v="4.9000000000000004"/>
    <n v="6.5"/>
    <n v="7.9"/>
    <n v="7.2"/>
    <n v="720"/>
    <n v="1961"/>
    <n v="1340.5"/>
    <n v="3"/>
    <n v="45"/>
    <n v="24"/>
    <n v="1.2"/>
    <n v="6.5"/>
    <n v="3.85"/>
    <n v="790"/>
    <n v="46000"/>
    <n v="23395"/>
    <n v="9200"/>
    <n v="350000"/>
    <n v="179600"/>
    <n v="10"/>
    <n v="10"/>
    <n v="3.85"/>
    <n v="0"/>
    <n v="0"/>
    <x v="1278"/>
    <x v="3"/>
  </r>
  <r>
    <n v="3616"/>
    <x v="117"/>
    <x v="0"/>
    <x v="11"/>
    <n v="25"/>
    <n v="29"/>
    <x v="43"/>
    <n v="3.4"/>
    <n v="7"/>
    <n v="5.2"/>
    <n v="6.6"/>
    <n v="7.9"/>
    <n v="7.25"/>
    <n v="682"/>
    <n v="1338"/>
    <n v="1010"/>
    <n v="3.1"/>
    <n v="13"/>
    <n v="8.0500000000000007"/>
    <n v="0.64"/>
    <n v="12"/>
    <n v="6.32"/>
    <n v="340"/>
    <n v="70000"/>
    <n v="35170"/>
    <n v="3500"/>
    <n v="920000"/>
    <n v="461750"/>
    <n v="10"/>
    <n v="10"/>
    <n v="6.32"/>
    <n v="0"/>
    <n v="0"/>
    <x v="1290"/>
    <x v="3"/>
  </r>
  <r>
    <n v="3617"/>
    <x v="118"/>
    <x v="0"/>
    <x v="11"/>
    <n v="25"/>
    <n v="28"/>
    <x v="6"/>
    <n v="4"/>
    <n v="7.1"/>
    <n v="5.55"/>
    <n v="6.5"/>
    <n v="7.7"/>
    <n v="7.1"/>
    <n v="370"/>
    <n v="1343"/>
    <n v="856.5"/>
    <n v="2.6"/>
    <n v="11"/>
    <n v="6.8"/>
    <n v="1"/>
    <n v="2.4"/>
    <n v="1.7"/>
    <n v="840"/>
    <n v="79000"/>
    <n v="39920"/>
    <n v="9200"/>
    <n v="540000"/>
    <n v="274600"/>
    <n v="10"/>
    <n v="10"/>
    <n v="1.6999999999999997"/>
    <n v="0"/>
    <n v="0"/>
    <x v="429"/>
    <x v="3"/>
  </r>
  <r>
    <n v="3618"/>
    <x v="119"/>
    <x v="0"/>
    <x v="11"/>
    <n v="25"/>
    <n v="29"/>
    <x v="43"/>
    <n v="4.0999999999999996"/>
    <n v="11.5"/>
    <n v="7.8"/>
    <n v="6.4"/>
    <n v="8"/>
    <n v="7.2"/>
    <n v="378"/>
    <n v="1472"/>
    <n v="925"/>
    <n v="2.6"/>
    <n v="20"/>
    <n v="11.3"/>
    <n v="0.7"/>
    <n v="3.21"/>
    <n v="1.9550000000000001"/>
    <n v="630"/>
    <n v="120000"/>
    <n v="60315"/>
    <n v="5400"/>
    <n v="920000"/>
    <n v="462700"/>
    <n v="10"/>
    <n v="10"/>
    <n v="1.9550000000000001"/>
    <n v="0"/>
    <n v="0"/>
    <x v="1291"/>
    <x v="3"/>
  </r>
  <r>
    <n v="3620"/>
    <x v="120"/>
    <x v="0"/>
    <x v="11"/>
    <n v="25"/>
    <n v="28"/>
    <x v="6"/>
    <n v="1"/>
    <n v="6.2"/>
    <n v="3.6"/>
    <n v="6.4"/>
    <n v="8.1"/>
    <n v="7.25"/>
    <n v="641"/>
    <n v="1482"/>
    <n v="1061.5"/>
    <n v="3"/>
    <n v="24"/>
    <n v="13.5"/>
    <n v="1.06"/>
    <n v="3.3"/>
    <n v="2.1799999999999997"/>
    <n v="630"/>
    <n v="130000"/>
    <n v="65315"/>
    <n v="5400"/>
    <n v="920000"/>
    <n v="462700"/>
    <n v="10"/>
    <n v="10"/>
    <n v="2.1799999999999997"/>
    <n v="0"/>
    <n v="1"/>
    <x v="1292"/>
    <x v="3"/>
  </r>
  <r>
    <n v="3621"/>
    <x v="121"/>
    <x v="0"/>
    <x v="11"/>
    <n v="25"/>
    <n v="29"/>
    <x v="43"/>
    <n v="0.3"/>
    <n v="8.4"/>
    <n v="4.3500000000000005"/>
    <n v="6.7"/>
    <n v="7.9"/>
    <n v="7.3000000000000007"/>
    <n v="510"/>
    <n v="1069"/>
    <n v="789.5"/>
    <n v="3.4"/>
    <n v="39"/>
    <n v="21.2"/>
    <n v="0.71"/>
    <n v="11"/>
    <n v="5.8550000000000004"/>
    <n v="410"/>
    <n v="3400000"/>
    <n v="1700205"/>
    <n v="3500"/>
    <n v="24000000"/>
    <n v="12001750"/>
    <n v="10"/>
    <n v="10"/>
    <n v="5.8550000000000004"/>
    <n v="0"/>
    <n v="0"/>
    <x v="1293"/>
    <x v="3"/>
  </r>
  <r>
    <n v="3624"/>
    <x v="404"/>
    <x v="0"/>
    <x v="11"/>
    <n v="25"/>
    <n v="30"/>
    <x v="0"/>
    <n v="3.8"/>
    <n v="6.7"/>
    <n v="5.25"/>
    <n v="5.3"/>
    <n v="8"/>
    <n v="6.65"/>
    <n v="575"/>
    <n v="1100"/>
    <n v="837.5"/>
    <n v="3"/>
    <n v="13"/>
    <n v="8"/>
    <n v="0.84"/>
    <n v="12"/>
    <n v="6.42"/>
    <n v="460"/>
    <n v="140000"/>
    <n v="70230"/>
    <n v="5400"/>
    <n v="920000"/>
    <n v="462700"/>
    <n v="10"/>
    <n v="10"/>
    <n v="6.42"/>
    <n v="0"/>
    <n v="0"/>
    <x v="1294"/>
    <x v="3"/>
  </r>
  <r>
    <n v="3625"/>
    <x v="100"/>
    <x v="0"/>
    <x v="11"/>
    <n v="25"/>
    <n v="28"/>
    <x v="6"/>
    <n v="2.4"/>
    <n v="6.5"/>
    <n v="4.45"/>
    <n v="6"/>
    <n v="7.7"/>
    <n v="6.85"/>
    <n v="178"/>
    <n v="702"/>
    <n v="440"/>
    <n v="2"/>
    <n v="15"/>
    <n v="8.5"/>
    <n v="0.4"/>
    <n v="5.89"/>
    <n v="3.145"/>
    <n v="1500"/>
    <n v="1400000"/>
    <n v="700750"/>
    <n v="16000"/>
    <n v="9200000"/>
    <n v="4608000"/>
    <n v="10"/>
    <n v="10"/>
    <n v="3.145"/>
    <n v="0"/>
    <n v="0"/>
    <x v="1295"/>
    <x v="3"/>
  </r>
  <r>
    <n v="3627"/>
    <x v="124"/>
    <x v="0"/>
    <x v="11"/>
    <n v="25"/>
    <n v="31"/>
    <x v="4"/>
    <n v="2.2999999999999998"/>
    <n v="5.8"/>
    <n v="4.05"/>
    <n v="6.4"/>
    <n v="9.8000000000000007"/>
    <n v="8.1000000000000014"/>
    <n v="702"/>
    <n v="1160"/>
    <n v="931"/>
    <n v="7"/>
    <n v="39"/>
    <n v="23"/>
    <n v="0.9"/>
    <n v="7.32"/>
    <n v="4.1100000000000003"/>
    <n v="630"/>
    <n v="1200000"/>
    <n v="600315"/>
    <n v="5400"/>
    <n v="9200000"/>
    <n v="4602700"/>
    <n v="10"/>
    <n v="10"/>
    <n v="4.1100000000000003"/>
    <n v="0"/>
    <n v="0"/>
    <x v="1296"/>
    <x v="3"/>
  </r>
  <r>
    <n v="3628"/>
    <x v="405"/>
    <x v="0"/>
    <x v="11"/>
    <n v="25"/>
    <n v="30"/>
    <x v="0"/>
    <n v="3"/>
    <n v="6.1"/>
    <n v="4.55"/>
    <n v="6.4"/>
    <n v="8.1999999999999993"/>
    <n v="7.3"/>
    <n v="266"/>
    <n v="1184"/>
    <n v="725"/>
    <n v="3"/>
    <n v="17"/>
    <n v="10"/>
    <n v="0.46"/>
    <n v="3.77"/>
    <n v="2.1150000000000002"/>
    <n v="1700"/>
    <n v="940000"/>
    <n v="470850"/>
    <n v="16000"/>
    <n v="5400000"/>
    <n v="2708000"/>
    <n v="10"/>
    <n v="10"/>
    <n v="2.1150000000000002"/>
    <n v="0"/>
    <n v="0"/>
    <x v="1297"/>
    <x v="3"/>
  </r>
  <r>
    <n v="3644"/>
    <x v="125"/>
    <x v="0"/>
    <x v="11"/>
    <n v="25"/>
    <n v="25"/>
    <x v="7"/>
    <n v="5.3"/>
    <n v="5.3"/>
    <n v="5.3"/>
    <n v="6.9"/>
    <n v="6.9"/>
    <n v="6.9"/>
    <n v="1264"/>
    <n v="1264"/>
    <n v="1264"/>
    <n v="7"/>
    <n v="7"/>
    <n v="7"/>
    <n v="2.4"/>
    <n v="2.4"/>
    <n v="2.4"/>
    <n v="4600"/>
    <n v="4600"/>
    <n v="4600"/>
    <n v="35000"/>
    <n v="35000"/>
    <n v="35000"/>
    <n v="10"/>
    <n v="10"/>
    <n v="2.4"/>
    <n v="0"/>
    <n v="0"/>
    <x v="181"/>
    <x v="3"/>
  </r>
  <r>
    <n v="3645"/>
    <x v="126"/>
    <x v="0"/>
    <x v="11"/>
    <n v="25"/>
    <n v="25"/>
    <x v="7"/>
    <n v="6.3"/>
    <n v="6.3"/>
    <n v="6.3"/>
    <n v="6.6"/>
    <n v="6.6"/>
    <n v="6.6"/>
    <n v="182"/>
    <n v="182"/>
    <n v="182"/>
    <n v="4"/>
    <n v="4"/>
    <n v="4"/>
    <n v="0.46"/>
    <n v="0.46"/>
    <n v="0.46"/>
    <n v="4100"/>
    <n v="4100"/>
    <n v="4100"/>
    <n v="24000"/>
    <n v="24000"/>
    <n v="24000"/>
    <n v="10"/>
    <n v="10"/>
    <n v="0.45999999999999996"/>
    <n v="0"/>
    <n v="0"/>
    <x v="1150"/>
    <x v="3"/>
  </r>
  <r>
    <n v="3646"/>
    <x v="127"/>
    <x v="0"/>
    <x v="11"/>
    <n v="23"/>
    <n v="28"/>
    <x v="8"/>
    <n v="3.4"/>
    <n v="9"/>
    <n v="6.2"/>
    <n v="7.4"/>
    <n v="8.1999999999999993"/>
    <n v="7.8"/>
    <n v="685"/>
    <n v="924"/>
    <n v="804.5"/>
    <n v="3"/>
    <n v="8"/>
    <n v="5.5"/>
    <n v="1.4"/>
    <n v="5.2"/>
    <n v="3.3"/>
    <n v="940"/>
    <n v="12000"/>
    <n v="6470"/>
    <n v="5400"/>
    <n v="92000"/>
    <n v="48700"/>
    <n v="10"/>
    <n v="10"/>
    <n v="3.3"/>
    <n v="0"/>
    <n v="0"/>
    <x v="473"/>
    <x v="3"/>
  </r>
  <r>
    <n v="3649"/>
    <x v="129"/>
    <x v="0"/>
    <x v="11"/>
    <n v="18"/>
    <n v="32"/>
    <x v="7"/>
    <n v="4.5"/>
    <n v="7"/>
    <n v="5.75"/>
    <n v="6.1"/>
    <n v="8.3000000000000007"/>
    <n v="7.2"/>
    <n v="135"/>
    <n v="1612"/>
    <n v="873.5"/>
    <n v="2"/>
    <n v="8"/>
    <n v="5"/>
    <n v="0.12"/>
    <n v="3.83"/>
    <n v="1.9750000000000001"/>
    <n v="390"/>
    <n v="1200000"/>
    <n v="600195"/>
    <n v="5400"/>
    <n v="9200000"/>
    <n v="4602700"/>
    <n v="10"/>
    <n v="10"/>
    <n v="1.9750000000000001"/>
    <n v="0"/>
    <n v="0"/>
    <x v="1298"/>
    <x v="3"/>
  </r>
  <r>
    <n v="3654"/>
    <x v="164"/>
    <x v="0"/>
    <x v="11"/>
    <n v="25"/>
    <n v="33"/>
    <x v="3"/>
    <n v="0.5"/>
    <n v="6"/>
    <n v="3.25"/>
    <n v="5.5"/>
    <n v="7.8"/>
    <n v="6.65"/>
    <n v="340"/>
    <n v="2014"/>
    <n v="1177"/>
    <n v="6"/>
    <n v="36"/>
    <n v="21"/>
    <n v="0.86"/>
    <n v="10"/>
    <n v="5.43"/>
    <n v="84"/>
    <n v="40000"/>
    <n v="20042"/>
    <n v="920"/>
    <n v="350000"/>
    <n v="175460"/>
    <n v="10"/>
    <n v="10"/>
    <n v="5.43"/>
    <n v="0"/>
    <n v="1.875"/>
    <x v="1299"/>
    <x v="3"/>
  </r>
  <r>
    <n v="3679"/>
    <x v="171"/>
    <x v="0"/>
    <x v="11"/>
    <n v="24"/>
    <n v="30"/>
    <x v="43"/>
    <n v="6.1"/>
    <n v="8.9"/>
    <n v="7.5"/>
    <n v="8.1"/>
    <n v="8.8000000000000007"/>
    <n v="8.4499999999999993"/>
    <n v="386"/>
    <n v="1200"/>
    <n v="793"/>
    <n v="1.1000000000000001"/>
    <n v="9.9"/>
    <n v="5.5"/>
    <n v="0.61"/>
    <n v="3.96"/>
    <n v="2.2850000000000001"/>
    <n v="500"/>
    <n v="920"/>
    <n v="710"/>
    <n v="900"/>
    <n v="1600"/>
    <n v="1250"/>
    <n v="10"/>
    <n v="10"/>
    <n v="2.2850000000000001"/>
    <n v="0"/>
    <n v="0"/>
    <x v="1300"/>
    <x v="3"/>
  </r>
  <r>
    <n v="3680"/>
    <x v="172"/>
    <x v="0"/>
    <x v="11"/>
    <n v="22"/>
    <n v="26"/>
    <x v="21"/>
    <n v="6.3"/>
    <n v="8.9"/>
    <n v="7.6"/>
    <n v="7.7"/>
    <n v="8.8000000000000007"/>
    <n v="8.25"/>
    <n v="316"/>
    <n v="456"/>
    <n v="386"/>
    <n v="1"/>
    <n v="4.7"/>
    <n v="2.85"/>
    <n v="0.52"/>
    <n v="3.76"/>
    <n v="2.1399999999999997"/>
    <n v="350"/>
    <n v="920"/>
    <n v="635"/>
    <n v="900"/>
    <n v="1600"/>
    <n v="1250"/>
    <n v="7.125"/>
    <n v="10"/>
    <n v="2.1399999999999997"/>
    <n v="0"/>
    <n v="0"/>
    <x v="1301"/>
    <x v="3"/>
  </r>
  <r>
    <n v="3685"/>
    <x v="177"/>
    <x v="0"/>
    <x v="11"/>
    <n v="24"/>
    <n v="26"/>
    <x v="7"/>
    <n v="6.5"/>
    <n v="7.1"/>
    <n v="6.8"/>
    <n v="7.4"/>
    <n v="8.3000000000000007"/>
    <n v="7.8500000000000005"/>
    <n v="525"/>
    <n v="790"/>
    <n v="657.5"/>
    <n v="3.3"/>
    <n v="4.3"/>
    <n v="3.8"/>
    <n v="0.69"/>
    <n v="0.99"/>
    <n v="0.84"/>
    <n v="9"/>
    <n v="120"/>
    <n v="64.5"/>
    <n v="120"/>
    <n v="788"/>
    <n v="454"/>
    <n v="9.5"/>
    <n v="1.075"/>
    <n v="0.83999999999999986"/>
    <n v="0"/>
    <n v="0"/>
    <x v="1302"/>
    <x v="3"/>
  </r>
  <r>
    <n v="4094"/>
    <x v="406"/>
    <x v="0"/>
    <x v="11"/>
    <n v="24"/>
    <n v="36"/>
    <x v="22"/>
    <n v="0.2"/>
    <n v="6.9"/>
    <n v="3.5500000000000003"/>
    <n v="5.7"/>
    <n v="7.2"/>
    <n v="6.45"/>
    <n v="243"/>
    <n v="2887"/>
    <n v="1565"/>
    <n v="4"/>
    <n v="258"/>
    <n v="131"/>
    <n v="0.87"/>
    <n v="16"/>
    <n v="8.4350000000000005"/>
    <n v="3300"/>
    <n v="1200000"/>
    <n v="601650"/>
    <n v="24000"/>
    <n v="9200000"/>
    <n v="4612000"/>
    <n v="10"/>
    <n v="10"/>
    <n v="8.4350000000000005"/>
    <n v="10"/>
    <n v="1.125"/>
    <x v="1303"/>
    <x v="3"/>
  </r>
  <r>
    <n v="4095"/>
    <x v="407"/>
    <x v="0"/>
    <x v="11"/>
    <n v="25"/>
    <n v="32"/>
    <x v="10"/>
    <n v="0.6"/>
    <n v="6"/>
    <n v="3.3"/>
    <n v="6"/>
    <n v="7.9"/>
    <n v="6.95"/>
    <n v="419"/>
    <n v="1954"/>
    <n v="1186.5"/>
    <n v="3.3"/>
    <n v="36"/>
    <n v="19.649999999999999"/>
    <n v="1.4"/>
    <n v="11"/>
    <n v="6.2"/>
    <n v="1700"/>
    <n v="84000"/>
    <n v="42850"/>
    <n v="9200"/>
    <n v="1600000"/>
    <n v="804600"/>
    <n v="10"/>
    <n v="10"/>
    <n v="6.2"/>
    <n v="0"/>
    <n v="1.75"/>
    <x v="1304"/>
    <x v="3"/>
  </r>
  <r>
    <n v="4096"/>
    <x v="408"/>
    <x v="0"/>
    <x v="11"/>
    <n v="24"/>
    <n v="36"/>
    <x v="22"/>
    <n v="0.1"/>
    <n v="6.4"/>
    <n v="3.25"/>
    <n v="6.5"/>
    <n v="8.1999999999999993"/>
    <n v="7.35"/>
    <n v="306"/>
    <n v="1572"/>
    <n v="939"/>
    <n v="4"/>
    <n v="30"/>
    <n v="17"/>
    <n v="0.72"/>
    <n v="15"/>
    <n v="7.86"/>
    <n v="940"/>
    <n v="460000"/>
    <n v="230470"/>
    <n v="5400"/>
    <n v="5400000"/>
    <n v="2702700"/>
    <n v="10"/>
    <n v="10"/>
    <n v="7.86"/>
    <n v="0"/>
    <n v="1.875"/>
    <x v="1305"/>
    <x v="3"/>
  </r>
  <r>
    <n v="4097"/>
    <x v="409"/>
    <x v="0"/>
    <x v="11"/>
    <n v="24"/>
    <n v="37"/>
    <x v="9"/>
    <n v="0.5"/>
    <n v="6.7"/>
    <n v="3.6"/>
    <n v="6.7"/>
    <n v="7.5"/>
    <n v="7.1"/>
    <n v="1204"/>
    <n v="2278"/>
    <n v="1741"/>
    <n v="2"/>
    <n v="39"/>
    <n v="20.5"/>
    <n v="1.3"/>
    <n v="13"/>
    <n v="7.15"/>
    <n v="490"/>
    <n v="150000"/>
    <n v="75245"/>
    <n v="5400"/>
    <n v="1600000"/>
    <n v="802700"/>
    <n v="10"/>
    <n v="10"/>
    <n v="7.15"/>
    <n v="0"/>
    <n v="1"/>
    <x v="1306"/>
    <x v="3"/>
  </r>
  <r>
    <n v="4504"/>
    <x v="520"/>
    <x v="0"/>
    <x v="11"/>
    <n v="24"/>
    <n v="30"/>
    <x v="43"/>
    <n v="3.5"/>
    <n v="7"/>
    <n v="5.25"/>
    <n v="6.6"/>
    <n v="8.1999999999999993"/>
    <n v="7.3999999999999995"/>
    <n v="329"/>
    <n v="920"/>
    <n v="624.5"/>
    <n v="3"/>
    <n v="9"/>
    <n v="6"/>
    <n v="0.34"/>
    <n v="14"/>
    <n v="7.17"/>
    <n v="1100"/>
    <n v="34000"/>
    <n v="17550"/>
    <n v="9200"/>
    <n v="240000"/>
    <n v="124600"/>
    <n v="10"/>
    <n v="10"/>
    <n v="7.17"/>
    <n v="0"/>
    <n v="0"/>
    <x v="1307"/>
    <x v="3"/>
  </r>
  <r>
    <n v="4505"/>
    <x v="521"/>
    <x v="0"/>
    <x v="11"/>
    <n v="25"/>
    <n v="30"/>
    <x v="0"/>
    <n v="4"/>
    <n v="6.5"/>
    <n v="5.25"/>
    <n v="6.2"/>
    <n v="9.1999999999999993"/>
    <n v="7.6999999999999993"/>
    <n v="121"/>
    <n v="2047"/>
    <n v="1084"/>
    <n v="3"/>
    <n v="35"/>
    <n v="19"/>
    <n v="0.33"/>
    <n v="20.100000000000001"/>
    <n v="10.215"/>
    <n v="700"/>
    <n v="1700000"/>
    <n v="850350"/>
    <n v="5400"/>
    <n v="9200000"/>
    <n v="4602700"/>
    <n v="10"/>
    <n v="10"/>
    <n v="10"/>
    <n v="0"/>
    <n v="0"/>
    <x v="388"/>
    <x v="3"/>
  </r>
  <r>
    <n v="4506"/>
    <x v="743"/>
    <x v="0"/>
    <x v="11"/>
    <n v="24"/>
    <n v="33"/>
    <x v="10"/>
    <n v="0.4"/>
    <n v="5.9"/>
    <n v="3.1500000000000004"/>
    <n v="6.5"/>
    <n v="7"/>
    <n v="6.75"/>
    <n v="425"/>
    <n v="1553"/>
    <n v="989"/>
    <n v="5"/>
    <n v="11"/>
    <n v="8"/>
    <n v="0.8"/>
    <n v="14"/>
    <n v="7.4"/>
    <n v="700"/>
    <n v="63000"/>
    <n v="31850"/>
    <n v="5400"/>
    <n v="540000"/>
    <n v="272700"/>
    <n v="10"/>
    <n v="10"/>
    <n v="7.4"/>
    <n v="0"/>
    <n v="2.1249999999999991"/>
    <x v="1308"/>
    <x v="3"/>
  </r>
  <r>
    <n v="4507"/>
    <x v="522"/>
    <x v="0"/>
    <x v="11"/>
    <n v="25"/>
    <n v="31"/>
    <x v="4"/>
    <n v="3.2"/>
    <n v="7.4"/>
    <n v="5.3000000000000007"/>
    <n v="6.1"/>
    <n v="8"/>
    <n v="7.05"/>
    <n v="267"/>
    <n v="945"/>
    <n v="606"/>
    <n v="2"/>
    <n v="16"/>
    <n v="9"/>
    <n v="0.48"/>
    <n v="5.6"/>
    <n v="3.04"/>
    <n v="480"/>
    <n v="170000"/>
    <n v="85240"/>
    <n v="3500"/>
    <n v="1600000"/>
    <n v="801750"/>
    <n v="10"/>
    <n v="10"/>
    <n v="3.04"/>
    <n v="0"/>
    <n v="0"/>
    <x v="1309"/>
    <x v="3"/>
  </r>
  <r>
    <n v="4508"/>
    <x v="523"/>
    <x v="0"/>
    <x v="11"/>
    <n v="25"/>
    <n v="31"/>
    <x v="4"/>
    <n v="0.5"/>
    <n v="6"/>
    <n v="3.25"/>
    <n v="6.4"/>
    <n v="8"/>
    <n v="7.2"/>
    <n v="594"/>
    <n v="1954"/>
    <n v="1274"/>
    <n v="3"/>
    <n v="30"/>
    <n v="16.5"/>
    <n v="1.2"/>
    <n v="13.9"/>
    <n v="7.55"/>
    <n v="4000"/>
    <n v="1200000"/>
    <n v="602000"/>
    <n v="35000"/>
    <n v="92000000"/>
    <n v="46017500"/>
    <n v="10"/>
    <n v="10"/>
    <n v="7.55"/>
    <n v="0"/>
    <n v="1.875"/>
    <x v="1310"/>
    <x v="3"/>
  </r>
  <r>
    <n v="4509"/>
    <x v="524"/>
    <x v="0"/>
    <x v="11"/>
    <n v="24"/>
    <n v="31"/>
    <x v="0"/>
    <n v="4"/>
    <n v="7.2"/>
    <n v="5.6"/>
    <n v="6"/>
    <n v="7.9"/>
    <n v="6.95"/>
    <n v="267"/>
    <n v="741"/>
    <n v="504"/>
    <n v="2"/>
    <n v="8"/>
    <n v="5"/>
    <n v="0.68"/>
    <n v="4"/>
    <n v="2.34"/>
    <n v="790"/>
    <n v="2300000"/>
    <n v="1150395"/>
    <n v="9200"/>
    <n v="35000000"/>
    <n v="17504600"/>
    <n v="10"/>
    <n v="10"/>
    <n v="2.34"/>
    <n v="0"/>
    <n v="0"/>
    <x v="1311"/>
    <x v="3"/>
  </r>
  <r>
    <n v="4510"/>
    <x v="525"/>
    <x v="0"/>
    <x v="11"/>
    <n v="25"/>
    <n v="31"/>
    <x v="4"/>
    <n v="2.1"/>
    <n v="5.7"/>
    <n v="3.9000000000000004"/>
    <n v="6.6"/>
    <n v="9.6999999999999993"/>
    <n v="8.1499999999999986"/>
    <n v="729"/>
    <n v="1368"/>
    <n v="1048.5"/>
    <n v="4"/>
    <n v="30"/>
    <n v="17"/>
    <n v="0.77"/>
    <n v="6"/>
    <n v="3.3849999999999998"/>
    <n v="6300"/>
    <n v="46000"/>
    <n v="26150"/>
    <n v="54000"/>
    <n v="540000"/>
    <n v="297000"/>
    <n v="10"/>
    <n v="10"/>
    <n v="3.3849999999999998"/>
    <n v="0"/>
    <n v="0.25"/>
    <x v="1312"/>
    <x v="3"/>
  </r>
  <r>
    <n v="4514"/>
    <x v="744"/>
    <x v="0"/>
    <x v="11"/>
    <n v="25"/>
    <n v="28"/>
    <x v="6"/>
    <n v="3.4"/>
    <n v="6.2"/>
    <n v="4.8"/>
    <n v="6.1"/>
    <n v="7.8"/>
    <n v="6.9499999999999993"/>
    <n v="577"/>
    <n v="1405"/>
    <n v="991"/>
    <n v="4"/>
    <n v="10"/>
    <n v="7"/>
    <n v="0.03"/>
    <n v="3.4"/>
    <n v="1.7149999999999999"/>
    <n v="480"/>
    <n v="63000"/>
    <n v="31740"/>
    <n v="2400"/>
    <n v="540000"/>
    <n v="271200"/>
    <n v="10"/>
    <n v="10"/>
    <n v="1.7149999999999999"/>
    <n v="0"/>
    <n v="0"/>
    <x v="1313"/>
    <x v="3"/>
  </r>
  <r>
    <n v="4515"/>
    <x v="745"/>
    <x v="0"/>
    <x v="11"/>
    <n v="25"/>
    <n v="28"/>
    <x v="6"/>
    <n v="2.4"/>
    <n v="6.8"/>
    <n v="4.5999999999999996"/>
    <n v="6.6"/>
    <n v="8.1999999999999993"/>
    <n v="7.3999999999999995"/>
    <n v="757"/>
    <n v="1164"/>
    <n v="960.5"/>
    <n v="5"/>
    <n v="15"/>
    <n v="10"/>
    <n v="0.9"/>
    <n v="3.08"/>
    <n v="1.99"/>
    <n v="4600"/>
    <n v="490000"/>
    <n v="247300"/>
    <n v="34000"/>
    <n v="2400000"/>
    <n v="1217000"/>
    <n v="10"/>
    <n v="10"/>
    <n v="1.9900000000000002"/>
    <n v="0"/>
    <n v="0"/>
    <x v="1314"/>
    <x v="3"/>
  </r>
  <r>
    <n v="4516"/>
    <x v="746"/>
    <x v="0"/>
    <x v="11"/>
    <n v="24"/>
    <n v="26"/>
    <x v="7"/>
    <n v="4.2"/>
    <n v="6.9"/>
    <n v="5.5500000000000007"/>
    <n v="7.1"/>
    <n v="7.8"/>
    <n v="7.4499999999999993"/>
    <n v="882"/>
    <n v="1405"/>
    <n v="1143.5"/>
    <n v="3"/>
    <n v="10"/>
    <n v="6.5"/>
    <n v="0.03"/>
    <n v="3.3"/>
    <n v="1.6649999999999998"/>
    <n v="480"/>
    <n v="17000"/>
    <n v="8740"/>
    <n v="3500"/>
    <n v="160000"/>
    <n v="81750"/>
    <n v="10"/>
    <n v="10"/>
    <n v="1.6649999999999998"/>
    <n v="0"/>
    <n v="0"/>
    <x v="1315"/>
    <x v="3"/>
  </r>
  <r>
    <n v="4517"/>
    <x v="747"/>
    <x v="0"/>
    <x v="11"/>
    <n v="25"/>
    <n v="27"/>
    <x v="1"/>
    <n v="3.2"/>
    <n v="8.1999999999999993"/>
    <n v="5.6999999999999993"/>
    <n v="6.1"/>
    <n v="7.1"/>
    <n v="6.6"/>
    <n v="287"/>
    <n v="928"/>
    <n v="607.5"/>
    <n v="3"/>
    <n v="15"/>
    <n v="9"/>
    <n v="1.2"/>
    <n v="6.71"/>
    <n v="3.9550000000000001"/>
    <n v="4100"/>
    <n v="150000"/>
    <n v="77050"/>
    <n v="54000"/>
    <n v="1600000"/>
    <n v="827000"/>
    <n v="10"/>
    <n v="10"/>
    <n v="3.9550000000000001"/>
    <n v="0"/>
    <n v="0"/>
    <x v="1316"/>
    <x v="3"/>
  </r>
  <r>
    <n v="4518"/>
    <x v="748"/>
    <x v="0"/>
    <x v="11"/>
    <n v="25"/>
    <n v="26"/>
    <x v="8"/>
    <n v="2"/>
    <n v="6.1"/>
    <n v="4.05"/>
    <n v="6.4"/>
    <n v="8.6999999999999993"/>
    <n v="7.55"/>
    <n v="470"/>
    <n v="885"/>
    <n v="677.5"/>
    <n v="4"/>
    <n v="15"/>
    <n v="9.5"/>
    <n v="0.48"/>
    <n v="10"/>
    <n v="5.24"/>
    <n v="700"/>
    <n v="21000"/>
    <n v="10850"/>
    <n v="5400"/>
    <n v="160000"/>
    <n v="82700"/>
    <n v="10"/>
    <n v="10"/>
    <n v="5.24"/>
    <n v="0"/>
    <n v="0"/>
    <x v="878"/>
    <x v="3"/>
  </r>
  <r>
    <n v="4519"/>
    <x v="749"/>
    <x v="0"/>
    <x v="11"/>
    <n v="25"/>
    <n v="26"/>
    <x v="8"/>
    <n v="0.3"/>
    <n v="3"/>
    <n v="1.65"/>
    <n v="6.1"/>
    <n v="7.2"/>
    <n v="6.65"/>
    <n v="528"/>
    <n v="1413"/>
    <n v="970.5"/>
    <n v="6.6"/>
    <n v="128"/>
    <n v="67.3"/>
    <n v="0.91"/>
    <n v="13.3"/>
    <n v="7.1050000000000004"/>
    <n v="11000"/>
    <n v="940000"/>
    <n v="475500"/>
    <n v="92000"/>
    <n v="5400000"/>
    <n v="2746000"/>
    <n v="10"/>
    <n v="10"/>
    <n v="7.1050000000000004"/>
    <n v="0"/>
    <n v="5.875"/>
    <x v="1317"/>
    <x v="3"/>
  </r>
  <r>
    <n v="4520"/>
    <x v="750"/>
    <x v="0"/>
    <x v="11"/>
    <n v="24"/>
    <n v="27"/>
    <x v="8"/>
    <n v="0.5"/>
    <n v="5.2"/>
    <n v="2.85"/>
    <n v="7"/>
    <n v="9.1999999999999993"/>
    <n v="8.1"/>
    <n v="729"/>
    <n v="1309"/>
    <n v="1019"/>
    <n v="6"/>
    <n v="37.5"/>
    <n v="21.75"/>
    <n v="1.5"/>
    <n v="11"/>
    <n v="6.25"/>
    <n v="4100"/>
    <n v="94000"/>
    <n v="49050"/>
    <n v="35000"/>
    <n v="920000"/>
    <n v="477500"/>
    <n v="10"/>
    <n v="10"/>
    <n v="6.25"/>
    <n v="0"/>
    <n v="2.875"/>
    <x v="1318"/>
    <x v="3"/>
  </r>
  <r>
    <n v="4521"/>
    <x v="751"/>
    <x v="0"/>
    <x v="11"/>
    <n v="25"/>
    <n v="29"/>
    <x v="43"/>
    <n v="2.8"/>
    <n v="11"/>
    <n v="6.9"/>
    <n v="6.6"/>
    <n v="8"/>
    <n v="7.3"/>
    <n v="680"/>
    <n v="1228"/>
    <n v="954"/>
    <n v="3.2"/>
    <n v="14"/>
    <n v="8.6"/>
    <n v="0.13"/>
    <n v="3.3"/>
    <n v="1.7149999999999999"/>
    <n v="460"/>
    <n v="63000"/>
    <n v="31730"/>
    <n v="3500"/>
    <n v="540000"/>
    <n v="271750"/>
    <n v="10"/>
    <n v="10"/>
    <n v="1.7149999999999999"/>
    <n v="0"/>
    <n v="0"/>
    <x v="1313"/>
    <x v="3"/>
  </r>
  <r>
    <n v="4523"/>
    <x v="752"/>
    <x v="0"/>
    <x v="11"/>
    <n v="29"/>
    <n v="29"/>
    <x v="3"/>
    <n v="1.4"/>
    <n v="3"/>
    <n v="2.2000000000000002"/>
    <n v="7.2"/>
    <n v="7.3"/>
    <n v="7.25"/>
    <n v="1176"/>
    <n v="1314"/>
    <n v="1245"/>
    <n v="10"/>
    <n v="17"/>
    <n v="13.5"/>
    <n v="4"/>
    <n v="14"/>
    <n v="9"/>
    <n v="46000"/>
    <n v="70000"/>
    <n v="58000"/>
    <n v="540000"/>
    <n v="540000"/>
    <n v="540000"/>
    <n v="10"/>
    <n v="10"/>
    <n v="9"/>
    <n v="0"/>
    <n v="4.5"/>
    <x v="862"/>
    <x v="3"/>
  </r>
  <r>
    <n v="4524"/>
    <x v="753"/>
    <x v="0"/>
    <x v="11"/>
    <n v="24"/>
    <n v="29"/>
    <x v="6"/>
    <n v="1"/>
    <n v="5.8"/>
    <n v="3.4"/>
    <n v="6.7"/>
    <n v="7.6"/>
    <n v="7.15"/>
    <n v="445"/>
    <n v="1415"/>
    <n v="930"/>
    <n v="4"/>
    <n v="12"/>
    <n v="8"/>
    <n v="0.7"/>
    <n v="10"/>
    <n v="5.35"/>
    <n v="4100"/>
    <n v="330000"/>
    <n v="167050"/>
    <n v="24000"/>
    <n v="3500000"/>
    <n v="1762000"/>
    <n v="10"/>
    <n v="10"/>
    <n v="5.35"/>
    <n v="0"/>
    <n v="1.5"/>
    <x v="1319"/>
    <x v="3"/>
  </r>
  <r>
    <n v="4525"/>
    <x v="754"/>
    <x v="0"/>
    <x v="11"/>
    <n v="24"/>
    <n v="29"/>
    <x v="6"/>
    <n v="1"/>
    <n v="4.0999999999999996"/>
    <n v="2.5499999999999998"/>
    <n v="6.7"/>
    <n v="7.5"/>
    <n v="7.1"/>
    <n v="1082"/>
    <n v="2293"/>
    <n v="1687.5"/>
    <n v="9"/>
    <n v="37"/>
    <n v="23"/>
    <n v="0.19"/>
    <n v="16"/>
    <n v="8.0950000000000006"/>
    <n v="3300"/>
    <n v="150000"/>
    <n v="76650"/>
    <n v="35000"/>
    <n v="1600000"/>
    <n v="817500"/>
    <n v="10"/>
    <n v="10"/>
    <n v="8.0950000000000006"/>
    <n v="0"/>
    <n v="3.625"/>
    <x v="1320"/>
    <x v="3"/>
  </r>
  <r>
    <n v="4529"/>
    <x v="755"/>
    <x v="0"/>
    <x v="11"/>
    <n v="25"/>
    <n v="28"/>
    <x v="6"/>
    <n v="3.6"/>
    <n v="5.6"/>
    <n v="4.5999999999999996"/>
    <n v="6.8"/>
    <n v="8"/>
    <n v="7.4"/>
    <n v="738"/>
    <n v="1330"/>
    <n v="1034"/>
    <n v="3"/>
    <n v="10"/>
    <n v="6.5"/>
    <n v="1.1499999999999999"/>
    <n v="1.9"/>
    <n v="1.5249999999999999"/>
    <n v="7900"/>
    <n v="4800000"/>
    <n v="2403950"/>
    <n v="54000"/>
    <n v="35000000"/>
    <n v="17527000"/>
    <n v="10"/>
    <n v="10"/>
    <n v="1.5249999999999999"/>
    <n v="0"/>
    <n v="0"/>
    <x v="1075"/>
    <x v="3"/>
  </r>
  <r>
    <n v="4533"/>
    <x v="526"/>
    <x v="0"/>
    <x v="11"/>
    <n v="23"/>
    <n v="29"/>
    <x v="1"/>
    <n v="2.4"/>
    <n v="7.2"/>
    <n v="4.8"/>
    <n v="6.9"/>
    <n v="8.1999999999999993"/>
    <n v="7.55"/>
    <n v="917"/>
    <n v="1883"/>
    <n v="1400"/>
    <n v="4"/>
    <n v="9"/>
    <n v="6.5"/>
    <n v="2.61"/>
    <n v="47"/>
    <n v="24.805"/>
    <n v="460"/>
    <n v="11000"/>
    <n v="5730"/>
    <n v="3500"/>
    <n v="92000"/>
    <n v="47750"/>
    <n v="10"/>
    <n v="10"/>
    <n v="10"/>
    <n v="0"/>
    <n v="0"/>
    <x v="388"/>
    <x v="3"/>
  </r>
  <r>
    <n v="4534"/>
    <x v="527"/>
    <x v="0"/>
    <x v="11"/>
    <n v="25"/>
    <n v="32"/>
    <x v="10"/>
    <n v="4.7"/>
    <n v="7"/>
    <n v="5.85"/>
    <n v="6.3"/>
    <n v="7.6"/>
    <n v="6.9499999999999993"/>
    <n v="268"/>
    <n v="871"/>
    <n v="569.5"/>
    <n v="2"/>
    <n v="5"/>
    <n v="3.5"/>
    <n v="0.3"/>
    <n v="4.47"/>
    <n v="2.3849999999999998"/>
    <n v="1200"/>
    <n v="43000"/>
    <n v="22100"/>
    <n v="9200"/>
    <n v="540000"/>
    <n v="274600"/>
    <n v="8.75"/>
    <n v="10"/>
    <n v="2.3849999999999998"/>
    <n v="0"/>
    <n v="0"/>
    <x v="1321"/>
    <x v="3"/>
  </r>
  <r>
    <n v="4535"/>
    <x v="528"/>
    <x v="0"/>
    <x v="11"/>
    <n v="25"/>
    <n v="31"/>
    <x v="4"/>
    <n v="0.6"/>
    <n v="6.5"/>
    <n v="3.55"/>
    <n v="6.7"/>
    <n v="7.8"/>
    <n v="7.25"/>
    <n v="1073"/>
    <n v="2298"/>
    <n v="1685.5"/>
    <n v="4"/>
    <n v="32"/>
    <n v="18"/>
    <n v="3"/>
    <n v="7"/>
    <n v="5"/>
    <n v="460"/>
    <n v="4800000"/>
    <n v="2400230"/>
    <n v="3500"/>
    <n v="35000000"/>
    <n v="17501750"/>
    <n v="10"/>
    <n v="10"/>
    <n v="5"/>
    <n v="0"/>
    <n v="1.125"/>
    <x v="1322"/>
    <x v="3"/>
  </r>
  <r>
    <n v="4536"/>
    <x v="529"/>
    <x v="0"/>
    <x v="11"/>
    <n v="20"/>
    <n v="32"/>
    <x v="1"/>
    <n v="2.4"/>
    <n v="6.7"/>
    <n v="4.55"/>
    <n v="6.3"/>
    <n v="7.9"/>
    <n v="7.1"/>
    <n v="380"/>
    <n v="1648"/>
    <n v="1014"/>
    <n v="3"/>
    <n v="16"/>
    <n v="9.5"/>
    <n v="1.0900000000000001"/>
    <n v="4.0999999999999996"/>
    <n v="2.5949999999999998"/>
    <n v="540"/>
    <n v="700000"/>
    <n v="350270"/>
    <n v="9200"/>
    <n v="5400000"/>
    <n v="2704600"/>
    <n v="10"/>
    <n v="10"/>
    <n v="2.5949999999999998"/>
    <n v="0"/>
    <n v="0"/>
    <x v="1323"/>
    <x v="3"/>
  </r>
  <r>
    <n v="4537"/>
    <x v="530"/>
    <x v="0"/>
    <x v="11"/>
    <n v="24"/>
    <n v="32"/>
    <x v="4"/>
    <n v="5"/>
    <n v="6.9"/>
    <n v="5.95"/>
    <n v="6.5"/>
    <n v="8.1999999999999993"/>
    <n v="7.35"/>
    <n v="248"/>
    <n v="593"/>
    <n v="420.5"/>
    <n v="3"/>
    <n v="5"/>
    <n v="4"/>
    <n v="0.61"/>
    <n v="5"/>
    <n v="2.8050000000000002"/>
    <n v="1200"/>
    <n v="70000"/>
    <n v="35600"/>
    <n v="9200"/>
    <n v="350000"/>
    <n v="179600"/>
    <n v="10"/>
    <n v="10"/>
    <n v="2.8050000000000002"/>
    <n v="0"/>
    <n v="0"/>
    <x v="1324"/>
    <x v="3"/>
  </r>
  <r>
    <n v="4538"/>
    <x v="531"/>
    <x v="0"/>
    <x v="11"/>
    <n v="23"/>
    <n v="37"/>
    <x v="22"/>
    <n v="1"/>
    <n v="6.6"/>
    <n v="3.8"/>
    <n v="6"/>
    <n v="7.4"/>
    <n v="6.7"/>
    <n v="607"/>
    <n v="3008"/>
    <n v="1807.5"/>
    <n v="2"/>
    <n v="57"/>
    <n v="29.5"/>
    <n v="1.1100000000000001"/>
    <n v="8.11"/>
    <n v="4.6099999999999994"/>
    <n v="630"/>
    <n v="94000"/>
    <n v="47315"/>
    <n v="5400"/>
    <n v="540000"/>
    <n v="272700"/>
    <n v="10"/>
    <n v="10"/>
    <n v="4.6099999999999994"/>
    <n v="0"/>
    <n v="0.5"/>
    <x v="1325"/>
    <x v="3"/>
  </r>
  <r>
    <n v="4539"/>
    <x v="532"/>
    <x v="0"/>
    <x v="11"/>
    <n v="24"/>
    <n v="35"/>
    <x v="11"/>
    <n v="0.1"/>
    <n v="7"/>
    <n v="3.55"/>
    <n v="6.5"/>
    <n v="7.9"/>
    <n v="7.2"/>
    <n v="294"/>
    <n v="2086"/>
    <n v="1190"/>
    <n v="3"/>
    <n v="38"/>
    <n v="20.5"/>
    <n v="1.39"/>
    <n v="20"/>
    <n v="10.695"/>
    <n v="1100"/>
    <n v="1200000"/>
    <n v="600550"/>
    <n v="16000"/>
    <n v="9200000"/>
    <n v="4608000"/>
    <n v="10"/>
    <n v="10"/>
    <n v="10"/>
    <n v="0"/>
    <n v="1.125"/>
    <x v="495"/>
    <x v="3"/>
  </r>
  <r>
    <n v="4540"/>
    <x v="533"/>
    <x v="0"/>
    <x v="11"/>
    <n v="24"/>
    <n v="32"/>
    <x v="4"/>
    <n v="1"/>
    <n v="6.1"/>
    <n v="3.55"/>
    <n v="6.1"/>
    <n v="8.5"/>
    <n v="7.3"/>
    <n v="313"/>
    <n v="1553"/>
    <n v="933"/>
    <n v="3.6"/>
    <n v="120"/>
    <n v="61.8"/>
    <n v="2"/>
    <n v="6.32"/>
    <n v="4.16"/>
    <n v="790"/>
    <n v="1100000"/>
    <n v="550395"/>
    <n v="5400"/>
    <n v="9200000"/>
    <n v="4602700"/>
    <n v="10"/>
    <n v="10"/>
    <n v="4.16"/>
    <n v="0"/>
    <n v="1.125"/>
    <x v="1326"/>
    <x v="3"/>
  </r>
  <r>
    <n v="4542"/>
    <x v="756"/>
    <x v="0"/>
    <x v="11"/>
    <n v="25"/>
    <n v="28"/>
    <x v="6"/>
    <n v="1.9"/>
    <n v="9.4"/>
    <n v="5.65"/>
    <n v="6.8"/>
    <n v="7.9"/>
    <n v="7.35"/>
    <n v="600"/>
    <n v="1254"/>
    <n v="927"/>
    <n v="4"/>
    <n v="13"/>
    <n v="8.5"/>
    <n v="0.97"/>
    <n v="3.4"/>
    <n v="2.1850000000000001"/>
    <n v="460"/>
    <n v="48000"/>
    <n v="24230"/>
    <n v="3500"/>
    <n v="350000"/>
    <n v="176750"/>
    <n v="10"/>
    <n v="10"/>
    <n v="2.1850000000000001"/>
    <n v="0"/>
    <n v="0"/>
    <x v="1327"/>
    <x v="3"/>
  </r>
  <r>
    <n v="4543"/>
    <x v="534"/>
    <x v="0"/>
    <x v="11"/>
    <n v="25"/>
    <n v="29"/>
    <x v="43"/>
    <n v="3.8"/>
    <n v="6.5"/>
    <n v="5.15"/>
    <n v="6.7"/>
    <n v="8"/>
    <n v="7.35"/>
    <n v="337"/>
    <n v="1104"/>
    <n v="720.5"/>
    <n v="3.4"/>
    <n v="18"/>
    <n v="10.7"/>
    <n v="0.68"/>
    <n v="13.2"/>
    <n v="6.9399999999999995"/>
    <n v="1700"/>
    <n v="110000"/>
    <n v="55850"/>
    <n v="9200"/>
    <n v="1600000"/>
    <n v="804600"/>
    <n v="10"/>
    <n v="10"/>
    <n v="6.9399999999999995"/>
    <n v="0"/>
    <n v="0"/>
    <x v="1328"/>
    <x v="3"/>
  </r>
  <r>
    <n v="4544"/>
    <x v="757"/>
    <x v="0"/>
    <x v="11"/>
    <n v="25"/>
    <n v="28"/>
    <x v="6"/>
    <n v="2.6"/>
    <n v="12"/>
    <n v="7.3"/>
    <n v="6.7"/>
    <n v="7.6"/>
    <n v="7.15"/>
    <n v="332"/>
    <n v="1000"/>
    <n v="666"/>
    <n v="4.2"/>
    <n v="30"/>
    <n v="17.100000000000001"/>
    <n v="0.47"/>
    <n v="3.3"/>
    <n v="1.8849999999999998"/>
    <n v="790"/>
    <n v="23000"/>
    <n v="11895"/>
    <n v="9200"/>
    <n v="350000"/>
    <n v="179600"/>
    <n v="10"/>
    <n v="10"/>
    <n v="1.8849999999999998"/>
    <n v="0"/>
    <n v="0"/>
    <x v="1329"/>
    <x v="3"/>
  </r>
  <r>
    <n v="4545"/>
    <x v="535"/>
    <x v="0"/>
    <x v="11"/>
    <n v="28"/>
    <n v="28"/>
    <x v="4"/>
    <n v="3.5"/>
    <n v="6.2"/>
    <n v="4.8499999999999996"/>
    <n v="7.3"/>
    <n v="7.6"/>
    <n v="7.4499999999999993"/>
    <n v="868"/>
    <n v="1197"/>
    <n v="1032.5"/>
    <n v="4"/>
    <n v="16"/>
    <n v="10"/>
    <n v="3"/>
    <n v="9"/>
    <n v="6"/>
    <n v="700"/>
    <n v="7900"/>
    <n v="4300"/>
    <n v="5400"/>
    <n v="92000"/>
    <n v="48700"/>
    <n v="10"/>
    <n v="10"/>
    <n v="6"/>
    <n v="0"/>
    <n v="0"/>
    <x v="1330"/>
    <x v="3"/>
  </r>
  <r>
    <n v="4546"/>
    <x v="536"/>
    <x v="0"/>
    <x v="11"/>
    <n v="25"/>
    <n v="28"/>
    <x v="6"/>
    <n v="1"/>
    <n v="6.3"/>
    <n v="3.65"/>
    <n v="6.8"/>
    <n v="7.5"/>
    <n v="7.15"/>
    <n v="625"/>
    <n v="1236"/>
    <n v="930.5"/>
    <n v="4"/>
    <n v="10"/>
    <n v="7"/>
    <n v="0.67"/>
    <n v="13"/>
    <n v="6.835"/>
    <n v="1200"/>
    <n v="14000"/>
    <n v="7600"/>
    <n v="9200"/>
    <n v="92000"/>
    <n v="50600"/>
    <n v="10"/>
    <n v="10"/>
    <n v="6.835"/>
    <n v="0"/>
    <n v="0.875"/>
    <x v="1331"/>
    <x v="3"/>
  </r>
  <r>
    <n v="4547"/>
    <x v="537"/>
    <x v="0"/>
    <x v="11"/>
    <n v="25"/>
    <n v="28"/>
    <x v="6"/>
    <n v="4.0999999999999996"/>
    <n v="6"/>
    <n v="5.05"/>
    <n v="7"/>
    <n v="7.8"/>
    <n v="7.4"/>
    <n v="660"/>
    <n v="1066"/>
    <n v="863"/>
    <n v="4"/>
    <n v="8"/>
    <n v="6"/>
    <n v="0.78"/>
    <n v="3"/>
    <n v="1.8900000000000001"/>
    <n v="940"/>
    <n v="140000"/>
    <n v="70470"/>
    <n v="5400"/>
    <n v="1600000"/>
    <n v="802700"/>
    <n v="10"/>
    <n v="10"/>
    <n v="1.8900000000000001"/>
    <n v="0"/>
    <n v="0"/>
    <x v="1332"/>
    <x v="3"/>
  </r>
  <r>
    <n v="3559"/>
    <x v="130"/>
    <x v="2"/>
    <x v="11"/>
    <n v="20"/>
    <n v="28"/>
    <x v="21"/>
    <n v="6.8"/>
    <n v="7.2"/>
    <n v="7"/>
    <n v="7.1"/>
    <n v="8.6999999999999993"/>
    <n v="7.8999999999999995"/>
    <n v="260"/>
    <n v="418"/>
    <n v="339"/>
    <n v="3"/>
    <n v="6"/>
    <n v="4.5"/>
    <n v="0.1"/>
    <n v="0.3"/>
    <n v="0.2"/>
    <n v="350"/>
    <n v="1100"/>
    <n v="725"/>
    <n v="1600"/>
    <n v="3500"/>
    <n v="2550"/>
    <n v="10"/>
    <n v="10"/>
    <n v="0.2"/>
    <n v="0"/>
    <n v="0"/>
    <x v="1333"/>
    <x v="3"/>
  </r>
  <r>
    <n v="3560"/>
    <x v="538"/>
    <x v="2"/>
    <x v="11"/>
    <n v="24"/>
    <n v="30"/>
    <x v="43"/>
    <n v="3.8"/>
    <n v="8.6"/>
    <n v="6.1999999999999993"/>
    <n v="8.6"/>
    <n v="9.4"/>
    <n v="9"/>
    <n v="810"/>
    <n v="3142"/>
    <n v="1976"/>
    <n v="16"/>
    <n v="39"/>
    <n v="27.5"/>
    <n v="0.1"/>
    <n v="1.25"/>
    <n v="0.67500000000000004"/>
    <n v="6300"/>
    <n v="28000"/>
    <n v="17150"/>
    <n v="22000"/>
    <n v="92000"/>
    <n v="57000"/>
    <n v="10"/>
    <n v="10"/>
    <n v="0.67500000000000004"/>
    <n v="10"/>
    <n v="0"/>
    <x v="1334"/>
    <x v="3"/>
  </r>
  <r>
    <n v="3561"/>
    <x v="539"/>
    <x v="2"/>
    <x v="11"/>
    <n v="20"/>
    <n v="28"/>
    <x v="21"/>
    <n v="6.8"/>
    <n v="7.2"/>
    <n v="7"/>
    <n v="7.5"/>
    <n v="9.1"/>
    <n v="8.3000000000000007"/>
    <n v="278"/>
    <n v="521"/>
    <n v="399.5"/>
    <n v="4"/>
    <n v="6"/>
    <n v="5"/>
    <n v="0.1"/>
    <n v="0.3"/>
    <n v="0.2"/>
    <n v="580"/>
    <n v="1100"/>
    <n v="840"/>
    <n v="2100"/>
    <n v="3500"/>
    <n v="2800"/>
    <n v="10"/>
    <n v="10"/>
    <n v="0.2"/>
    <n v="0"/>
    <n v="0"/>
    <x v="1333"/>
    <x v="3"/>
  </r>
  <r>
    <n v="3565"/>
    <x v="133"/>
    <x v="2"/>
    <x v="11"/>
    <n v="27"/>
    <n v="32"/>
    <x v="11"/>
    <n v="5.3"/>
    <n v="7.6"/>
    <n v="6.4499999999999993"/>
    <n v="6.6"/>
    <n v="7.4"/>
    <n v="7"/>
    <n v="128"/>
    <n v="166"/>
    <n v="147"/>
    <n v="2"/>
    <n v="3"/>
    <n v="2.5"/>
    <n v="0.08"/>
    <n v="2.4900000000000002"/>
    <n v="1.2850000000000001"/>
    <n v="2"/>
    <n v="1600"/>
    <n v="801"/>
    <n v="7"/>
    <n v="1600"/>
    <n v="803.5"/>
    <n v="6.25"/>
    <n v="10"/>
    <n v="1.2850000000000001"/>
    <n v="0"/>
    <n v="0"/>
    <x v="1335"/>
    <x v="3"/>
  </r>
  <r>
    <n v="3588"/>
    <x v="540"/>
    <x v="2"/>
    <x v="11"/>
    <n v="21"/>
    <n v="26"/>
    <x v="2"/>
    <n v="4.5"/>
    <n v="6.7"/>
    <n v="5.6"/>
    <n v="7.2"/>
    <n v="8.4"/>
    <n v="7.8000000000000007"/>
    <n v="552"/>
    <n v="868"/>
    <n v="710"/>
    <n v="3"/>
    <n v="7.2"/>
    <n v="5.0999999999999996"/>
    <n v="1.5"/>
    <n v="5"/>
    <n v="3.25"/>
    <n v="780"/>
    <n v="1300"/>
    <n v="1040"/>
    <n v="4300"/>
    <n v="6300"/>
    <n v="5300"/>
    <n v="10"/>
    <n v="10"/>
    <n v="3.25"/>
    <n v="0"/>
    <n v="0"/>
    <x v="479"/>
    <x v="3"/>
  </r>
  <r>
    <n v="3589"/>
    <x v="410"/>
    <x v="2"/>
    <x v="11"/>
    <n v="25"/>
    <n v="28"/>
    <x v="6"/>
    <n v="4.5"/>
    <n v="6.9"/>
    <n v="5.7"/>
    <n v="6.5"/>
    <n v="7.6"/>
    <n v="7.05"/>
    <n v="487"/>
    <n v="1661"/>
    <n v="1074"/>
    <n v="3"/>
    <n v="9"/>
    <n v="6"/>
    <n v="0.83"/>
    <n v="3.8"/>
    <n v="2.3149999999999999"/>
    <n v="940"/>
    <n v="940000"/>
    <n v="470470"/>
    <n v="5400"/>
    <n v="9200000"/>
    <n v="4602700"/>
    <n v="10"/>
    <n v="10"/>
    <n v="2.3149999999999999"/>
    <n v="0"/>
    <n v="0"/>
    <x v="1336"/>
    <x v="3"/>
  </r>
  <r>
    <n v="3590"/>
    <x v="136"/>
    <x v="2"/>
    <x v="11"/>
    <n v="24"/>
    <n v="30"/>
    <x v="43"/>
    <n v="4"/>
    <n v="8.1999999999999993"/>
    <n v="6.1"/>
    <n v="6.9"/>
    <n v="8.1999999999999993"/>
    <n v="7.55"/>
    <n v="399"/>
    <n v="592"/>
    <n v="495.5"/>
    <n v="4"/>
    <n v="9"/>
    <n v="6.5"/>
    <n v="0.12"/>
    <n v="3.31"/>
    <n v="1.7150000000000001"/>
    <n v="230"/>
    <n v="14000"/>
    <n v="7115"/>
    <n v="3500"/>
    <n v="160000"/>
    <n v="81750"/>
    <n v="10"/>
    <n v="10"/>
    <n v="1.7150000000000001"/>
    <n v="0"/>
    <n v="0"/>
    <x v="1313"/>
    <x v="3"/>
  </r>
  <r>
    <n v="3594"/>
    <x v="137"/>
    <x v="2"/>
    <x v="11"/>
    <n v="25"/>
    <n v="27"/>
    <x v="1"/>
    <n v="3.6"/>
    <n v="7.6"/>
    <n v="5.6"/>
    <n v="6.5"/>
    <n v="8.6"/>
    <n v="7.55"/>
    <n v="357"/>
    <n v="570"/>
    <n v="463.5"/>
    <n v="3"/>
    <n v="8"/>
    <n v="5.5"/>
    <n v="0.18"/>
    <n v="4.59"/>
    <n v="2.3849999999999998"/>
    <n v="230"/>
    <n v="70000"/>
    <n v="35115"/>
    <n v="3500"/>
    <n v="540000"/>
    <n v="271750"/>
    <n v="10"/>
    <n v="10"/>
    <n v="2.3849999999999998"/>
    <n v="0"/>
    <n v="0"/>
    <x v="1337"/>
    <x v="3"/>
  </r>
  <r>
    <n v="3595"/>
    <x v="138"/>
    <x v="2"/>
    <x v="11"/>
    <n v="25"/>
    <n v="28"/>
    <x v="6"/>
    <n v="0.5"/>
    <n v="6.3"/>
    <n v="3.4"/>
    <n v="6"/>
    <n v="8.3000000000000007"/>
    <n v="7.15"/>
    <n v="426"/>
    <n v="1469"/>
    <n v="947.5"/>
    <n v="4"/>
    <n v="41"/>
    <n v="22.5"/>
    <n v="0.57999999999999996"/>
    <n v="4"/>
    <n v="2.29"/>
    <n v="4600"/>
    <n v="210000"/>
    <n v="107300"/>
    <n v="54000"/>
    <n v="1600000"/>
    <n v="827000"/>
    <n v="10"/>
    <n v="10"/>
    <n v="2.29"/>
    <n v="0"/>
    <n v="1.5"/>
    <x v="1309"/>
    <x v="3"/>
  </r>
  <r>
    <n v="3596"/>
    <x v="758"/>
    <x v="2"/>
    <x v="11"/>
    <n v="22"/>
    <n v="28"/>
    <x v="7"/>
    <n v="4"/>
    <n v="6.8"/>
    <n v="5.4"/>
    <n v="5.6"/>
    <n v="6.6"/>
    <n v="6.1"/>
    <n v="187"/>
    <n v="415"/>
    <n v="301"/>
    <n v="3"/>
    <n v="6"/>
    <n v="4.5"/>
    <n v="0.41"/>
    <n v="2.89"/>
    <n v="1.6500000000000001"/>
    <n v="700"/>
    <n v="150000"/>
    <n v="75350"/>
    <n v="5400"/>
    <n v="1600000"/>
    <n v="802700"/>
    <n v="10"/>
    <n v="10"/>
    <n v="1.6500000000000001"/>
    <n v="10"/>
    <n v="0"/>
    <x v="1338"/>
    <x v="3"/>
  </r>
  <r>
    <n v="3597"/>
    <x v="139"/>
    <x v="2"/>
    <x v="11"/>
    <n v="24"/>
    <n v="34"/>
    <x v="3"/>
    <n v="0.9"/>
    <n v="6.7"/>
    <n v="3.8000000000000003"/>
    <n v="6.3"/>
    <n v="7.7"/>
    <n v="7"/>
    <n v="76"/>
    <n v="1852"/>
    <n v="964"/>
    <n v="2"/>
    <n v="31"/>
    <n v="16.5"/>
    <n v="0.82"/>
    <n v="4.5"/>
    <n v="2.66"/>
    <n v="790"/>
    <n v="170000"/>
    <n v="85395"/>
    <n v="9200"/>
    <n v="1600000"/>
    <n v="804600"/>
    <n v="10"/>
    <n v="10"/>
    <n v="2.66"/>
    <n v="0"/>
    <n v="0.5"/>
    <x v="1339"/>
    <x v="3"/>
  </r>
  <r>
    <n v="3598"/>
    <x v="140"/>
    <x v="2"/>
    <x v="11"/>
    <n v="23"/>
    <n v="36"/>
    <x v="11"/>
    <n v="2.5"/>
    <n v="12"/>
    <n v="7.25"/>
    <n v="6.7"/>
    <n v="8.6999999999999993"/>
    <n v="7.6999999999999993"/>
    <n v="124"/>
    <n v="1228"/>
    <n v="676"/>
    <n v="4"/>
    <n v="29"/>
    <n v="16.5"/>
    <n v="1.1499999999999999"/>
    <n v="4.7"/>
    <n v="2.9249999999999998"/>
    <n v="700"/>
    <n v="1200000"/>
    <n v="600350"/>
    <n v="5400"/>
    <n v="9200000"/>
    <n v="4602700"/>
    <n v="10"/>
    <n v="10"/>
    <n v="2.9249999999999998"/>
    <n v="0"/>
    <n v="0"/>
    <x v="668"/>
    <x v="3"/>
  </r>
  <r>
    <n v="3599"/>
    <x v="141"/>
    <x v="2"/>
    <x v="11"/>
    <n v="23"/>
    <n v="35"/>
    <x v="3"/>
    <n v="3"/>
    <n v="6.2"/>
    <n v="4.5999999999999996"/>
    <n v="6.2"/>
    <n v="8.5"/>
    <n v="7.35"/>
    <n v="525"/>
    <n v="1594"/>
    <n v="1059.5"/>
    <n v="4"/>
    <n v="20"/>
    <n v="12"/>
    <n v="1"/>
    <n v="5.9"/>
    <n v="3.45"/>
    <n v="79"/>
    <n v="48000"/>
    <n v="24039.5"/>
    <n v="9200"/>
    <n v="350000"/>
    <n v="179600"/>
    <n v="10"/>
    <n v="10"/>
    <n v="3.45"/>
    <n v="0"/>
    <n v="0"/>
    <x v="1340"/>
    <x v="3"/>
  </r>
  <r>
    <n v="3600"/>
    <x v="142"/>
    <x v="2"/>
    <x v="11"/>
    <n v="22"/>
    <n v="30"/>
    <x v="1"/>
    <n v="0.5"/>
    <n v="8.4"/>
    <n v="4.45"/>
    <n v="6.5"/>
    <n v="8.1999999999999993"/>
    <n v="7.35"/>
    <n v="1114"/>
    <n v="3780"/>
    <n v="2447"/>
    <n v="6"/>
    <n v="46"/>
    <n v="26"/>
    <n v="2.42"/>
    <n v="16"/>
    <n v="9.2100000000000009"/>
    <n v="1100"/>
    <n v="1500000"/>
    <n v="750550"/>
    <n v="9200"/>
    <n v="16000000"/>
    <n v="8004600"/>
    <n v="10"/>
    <n v="10"/>
    <n v="9.2100000000000009"/>
    <n v="0"/>
    <n v="0"/>
    <x v="1341"/>
    <x v="3"/>
  </r>
  <r>
    <n v="3603"/>
    <x v="143"/>
    <x v="2"/>
    <x v="11"/>
    <n v="25"/>
    <n v="33"/>
    <x v="3"/>
    <n v="0.5"/>
    <n v="6.5"/>
    <n v="3.5"/>
    <n v="6.6"/>
    <n v="7.5"/>
    <n v="7.05"/>
    <n v="277"/>
    <n v="1791"/>
    <n v="1034"/>
    <n v="4"/>
    <n v="50"/>
    <n v="27"/>
    <n v="1.66"/>
    <n v="12.2"/>
    <n v="6.93"/>
    <n v="840"/>
    <n v="480000"/>
    <n v="240420"/>
    <n v="9200"/>
    <n v="5400000"/>
    <n v="2704600"/>
    <n v="10"/>
    <n v="10"/>
    <n v="6.93"/>
    <n v="0"/>
    <n v="1.25"/>
    <x v="1342"/>
    <x v="3"/>
  </r>
  <r>
    <n v="3604"/>
    <x v="144"/>
    <x v="2"/>
    <x v="11"/>
    <n v="25"/>
    <n v="25"/>
    <x v="7"/>
    <n v="4.5999999999999996"/>
    <n v="5.3"/>
    <n v="4.9499999999999993"/>
    <n v="6.2"/>
    <n v="6.9"/>
    <n v="6.5500000000000007"/>
    <n v="714"/>
    <n v="791"/>
    <n v="752.5"/>
    <n v="5"/>
    <n v="8"/>
    <n v="6.5"/>
    <n v="1.1000000000000001"/>
    <n v="3.61"/>
    <n v="2.355"/>
    <n v="6300"/>
    <n v="17000"/>
    <n v="11650"/>
    <n v="54000"/>
    <n v="92000"/>
    <n v="73000"/>
    <n v="10"/>
    <n v="10"/>
    <n v="2.355"/>
    <n v="0"/>
    <n v="0"/>
    <x v="1343"/>
    <x v="3"/>
  </r>
  <r>
    <n v="3605"/>
    <x v="145"/>
    <x v="2"/>
    <x v="11"/>
    <n v="25"/>
    <n v="28"/>
    <x v="6"/>
    <n v="0.5"/>
    <n v="5.8"/>
    <n v="3.15"/>
    <n v="6.3"/>
    <n v="7.7"/>
    <n v="7"/>
    <n v="637"/>
    <n v="1988"/>
    <n v="1312.5"/>
    <n v="4"/>
    <n v="51"/>
    <n v="27.5"/>
    <n v="1.4"/>
    <n v="29"/>
    <n v="15.2"/>
    <n v="790"/>
    <n v="94000"/>
    <n v="47395"/>
    <n v="16000"/>
    <n v="920000"/>
    <n v="468000"/>
    <n v="10"/>
    <n v="10"/>
    <n v="10"/>
    <n v="0"/>
    <n v="2.125"/>
    <x v="872"/>
    <x v="3"/>
  </r>
  <r>
    <n v="3606"/>
    <x v="146"/>
    <x v="2"/>
    <x v="11"/>
    <n v="24"/>
    <n v="33"/>
    <x v="10"/>
    <n v="0.6"/>
    <n v="13.5"/>
    <n v="7.05"/>
    <n v="6.4"/>
    <n v="7.6"/>
    <n v="7"/>
    <n v="243"/>
    <n v="1354"/>
    <n v="798.5"/>
    <n v="3"/>
    <n v="13"/>
    <n v="8"/>
    <n v="0.73"/>
    <n v="13"/>
    <n v="6.8650000000000002"/>
    <n v="700"/>
    <n v="48000"/>
    <n v="24350"/>
    <n v="5400"/>
    <n v="350000"/>
    <n v="177700"/>
    <n v="10"/>
    <n v="10"/>
    <n v="6.8650000000000002"/>
    <n v="0"/>
    <n v="0"/>
    <x v="149"/>
    <x v="3"/>
  </r>
  <r>
    <n v="3607"/>
    <x v="541"/>
    <x v="2"/>
    <x v="11"/>
    <n v="25"/>
    <n v="28"/>
    <x v="6"/>
    <n v="0.5"/>
    <n v="8.6"/>
    <n v="4.55"/>
    <n v="6"/>
    <n v="8.1999999999999993"/>
    <n v="7.1"/>
    <n v="525"/>
    <n v="1973"/>
    <n v="1249"/>
    <n v="4"/>
    <n v="40"/>
    <n v="22"/>
    <n v="0.83"/>
    <n v="7.4"/>
    <n v="4.1150000000000002"/>
    <n v="4600"/>
    <n v="1400000"/>
    <n v="702300"/>
    <n v="35000"/>
    <n v="9200000"/>
    <n v="4617500"/>
    <n v="10"/>
    <n v="10"/>
    <n v="4.1150000000000002"/>
    <n v="0"/>
    <n v="0"/>
    <x v="1344"/>
    <x v="3"/>
  </r>
  <r>
    <n v="3619"/>
    <x v="147"/>
    <x v="2"/>
    <x v="11"/>
    <n v="25"/>
    <n v="28"/>
    <x v="6"/>
    <n v="2"/>
    <n v="6.2"/>
    <n v="4.0999999999999996"/>
    <n v="6.5"/>
    <n v="7.9"/>
    <n v="7.2"/>
    <n v="726"/>
    <n v="1478"/>
    <n v="1102"/>
    <n v="3"/>
    <n v="29"/>
    <n v="16"/>
    <n v="0.6"/>
    <n v="8.73"/>
    <n v="4.665"/>
    <n v="400"/>
    <n v="120000"/>
    <n v="60200"/>
    <n v="3500"/>
    <n v="920000"/>
    <n v="461750"/>
    <n v="10"/>
    <n v="10"/>
    <n v="4.665"/>
    <n v="0"/>
    <n v="0"/>
    <x v="1345"/>
    <x v="3"/>
  </r>
  <r>
    <n v="3623"/>
    <x v="542"/>
    <x v="2"/>
    <x v="11"/>
    <n v="25"/>
    <n v="30"/>
    <x v="0"/>
    <n v="3.3"/>
    <n v="8.1999999999999993"/>
    <n v="5.75"/>
    <n v="6.5"/>
    <n v="8.3000000000000007"/>
    <n v="7.4"/>
    <n v="351"/>
    <n v="2770"/>
    <n v="1560.5"/>
    <n v="2"/>
    <n v="22"/>
    <n v="12"/>
    <n v="1.1000000000000001"/>
    <n v="7.46"/>
    <n v="4.28"/>
    <n v="460"/>
    <n v="140000"/>
    <n v="70230"/>
    <n v="3500"/>
    <n v="920000"/>
    <n v="461750"/>
    <n v="10"/>
    <n v="10"/>
    <n v="4.28"/>
    <n v="0"/>
    <n v="0"/>
    <x v="1346"/>
    <x v="3"/>
  </r>
  <r>
    <n v="3626"/>
    <x v="148"/>
    <x v="2"/>
    <x v="11"/>
    <n v="25"/>
    <n v="32"/>
    <x v="10"/>
    <n v="2.1"/>
    <n v="8.5"/>
    <n v="5.3"/>
    <n v="6.4"/>
    <n v="7.9"/>
    <n v="7.15"/>
    <n v="267"/>
    <n v="1185"/>
    <n v="726"/>
    <n v="3"/>
    <n v="21"/>
    <n v="12"/>
    <n v="0.8"/>
    <n v="5.8"/>
    <n v="3.3"/>
    <n v="120"/>
    <n v="46000000"/>
    <n v="23000060"/>
    <n v="920"/>
    <n v="350000000"/>
    <n v="175000460"/>
    <n v="10"/>
    <n v="10"/>
    <n v="3.3"/>
    <n v="0"/>
    <n v="0"/>
    <x v="473"/>
    <x v="3"/>
  </r>
  <r>
    <n v="3629"/>
    <x v="149"/>
    <x v="2"/>
    <x v="11"/>
    <n v="25"/>
    <n v="30"/>
    <x v="0"/>
    <n v="3"/>
    <n v="7.5"/>
    <n v="5.25"/>
    <n v="7"/>
    <n v="9"/>
    <n v="8"/>
    <n v="474"/>
    <n v="1445"/>
    <n v="959.5"/>
    <n v="4"/>
    <n v="13"/>
    <n v="8.5"/>
    <n v="1"/>
    <n v="3.3"/>
    <n v="2.15"/>
    <n v="4600"/>
    <n v="3300000"/>
    <n v="1652300"/>
    <n v="35000"/>
    <n v="24000000"/>
    <n v="12017500"/>
    <n v="10"/>
    <n v="10"/>
    <n v="2.15"/>
    <n v="0"/>
    <n v="0"/>
    <x v="118"/>
    <x v="3"/>
  </r>
  <r>
    <n v="3630"/>
    <x v="150"/>
    <x v="2"/>
    <x v="11"/>
    <n v="25"/>
    <n v="31"/>
    <x v="4"/>
    <n v="0.5"/>
    <n v="7.8"/>
    <n v="4.1500000000000004"/>
    <n v="5.9"/>
    <n v="9.6999999999999993"/>
    <n v="7.8"/>
    <n v="428"/>
    <n v="1443"/>
    <n v="935.5"/>
    <n v="2"/>
    <n v="35"/>
    <n v="18.5"/>
    <n v="1.22"/>
    <n v="6.9"/>
    <n v="4.0600000000000005"/>
    <n v="3300"/>
    <n v="110000"/>
    <n v="56650"/>
    <n v="35000"/>
    <n v="1600000"/>
    <n v="817500"/>
    <n v="10"/>
    <n v="10"/>
    <n v="4.0600000000000005"/>
    <n v="0"/>
    <n v="0"/>
    <x v="1347"/>
    <x v="3"/>
  </r>
  <r>
    <n v="3632"/>
    <x v="151"/>
    <x v="2"/>
    <x v="11"/>
    <n v="24"/>
    <n v="26"/>
    <x v="7"/>
    <n v="0.5"/>
    <n v="6.1"/>
    <n v="3.3"/>
    <n v="6.3"/>
    <n v="7.8"/>
    <n v="7.05"/>
    <n v="262"/>
    <n v="2880"/>
    <n v="1571"/>
    <n v="4"/>
    <n v="77"/>
    <n v="40.5"/>
    <n v="0.9"/>
    <n v="5.74"/>
    <n v="3.3200000000000003"/>
    <n v="630"/>
    <n v="940000"/>
    <n v="470315"/>
    <n v="5400"/>
    <n v="5400000"/>
    <n v="2702700"/>
    <n v="10"/>
    <n v="10"/>
    <n v="3.3200000000000003"/>
    <n v="0"/>
    <n v="1.75"/>
    <x v="1348"/>
    <x v="3"/>
  </r>
  <r>
    <n v="3633"/>
    <x v="759"/>
    <x v="2"/>
    <x v="11"/>
    <n v="25"/>
    <n v="34"/>
    <x v="11"/>
    <n v="3.8"/>
    <n v="7"/>
    <n v="5.4"/>
    <n v="6.4"/>
    <n v="7.9"/>
    <n v="7.15"/>
    <n v="920"/>
    <n v="1853"/>
    <n v="1386.5"/>
    <n v="4"/>
    <n v="28"/>
    <n v="16"/>
    <n v="1.4"/>
    <n v="7.72"/>
    <n v="4.5599999999999996"/>
    <n v="580"/>
    <n v="58000"/>
    <n v="29290"/>
    <n v="9200"/>
    <n v="920000"/>
    <n v="464600"/>
    <n v="10"/>
    <n v="10"/>
    <n v="4.5599999999999996"/>
    <n v="0"/>
    <n v="0"/>
    <x v="1349"/>
    <x v="3"/>
  </r>
  <r>
    <n v="3634"/>
    <x v="152"/>
    <x v="2"/>
    <x v="11"/>
    <n v="24"/>
    <n v="35"/>
    <x v="11"/>
    <n v="3.5"/>
    <n v="6.8"/>
    <n v="5.15"/>
    <n v="6.5"/>
    <n v="7.7"/>
    <n v="7.1"/>
    <n v="261"/>
    <n v="1936"/>
    <n v="1098.5"/>
    <n v="2.6"/>
    <n v="9"/>
    <n v="5.8"/>
    <n v="0.61"/>
    <n v="2.1800000000000002"/>
    <n v="1.395"/>
    <n v="460"/>
    <n v="130000"/>
    <n v="65230"/>
    <n v="5400"/>
    <n v="920000"/>
    <n v="462700"/>
    <n v="10"/>
    <n v="10"/>
    <n v="1.395"/>
    <n v="0"/>
    <n v="0"/>
    <x v="1350"/>
    <x v="3"/>
  </r>
  <r>
    <n v="3635"/>
    <x v="153"/>
    <x v="2"/>
    <x v="11"/>
    <n v="20"/>
    <n v="29"/>
    <x v="5"/>
    <n v="0.3"/>
    <n v="5.2"/>
    <n v="2.75"/>
    <n v="6.6"/>
    <n v="7.9"/>
    <n v="7.25"/>
    <n v="912"/>
    <n v="1570"/>
    <n v="1241"/>
    <n v="5"/>
    <n v="95"/>
    <n v="50"/>
    <n v="2.1"/>
    <n v="11"/>
    <n v="6.55"/>
    <n v="6300"/>
    <n v="15000000"/>
    <n v="7503150"/>
    <n v="54000"/>
    <n v="160000000"/>
    <n v="80027000"/>
    <n v="10"/>
    <n v="10"/>
    <n v="6.5500000000000007"/>
    <n v="0"/>
    <n v="3.125"/>
    <x v="1351"/>
    <x v="3"/>
  </r>
  <r>
    <n v="3636"/>
    <x v="760"/>
    <x v="2"/>
    <x v="11"/>
    <n v="24"/>
    <n v="29"/>
    <x v="6"/>
    <n v="0.5"/>
    <n v="6.1"/>
    <n v="3.3"/>
    <n v="6.5"/>
    <n v="8"/>
    <n v="7.25"/>
    <n v="670"/>
    <n v="1276"/>
    <n v="973"/>
    <n v="4"/>
    <n v="15"/>
    <n v="9.5"/>
    <n v="2"/>
    <n v="11.7"/>
    <n v="6.85"/>
    <n v="4300"/>
    <n v="15000"/>
    <n v="9650"/>
    <n v="35000"/>
    <n v="160000"/>
    <n v="97500"/>
    <n v="10"/>
    <n v="10"/>
    <n v="6.85"/>
    <n v="0"/>
    <n v="1.75"/>
    <x v="1352"/>
    <x v="3"/>
  </r>
  <r>
    <n v="3637"/>
    <x v="154"/>
    <x v="2"/>
    <x v="11"/>
    <n v="25"/>
    <n v="26"/>
    <x v="8"/>
    <n v="0.9"/>
    <n v="6.5"/>
    <n v="3.7"/>
    <n v="6.5"/>
    <n v="7.6"/>
    <n v="7.05"/>
    <n v="850"/>
    <n v="1330"/>
    <n v="1090"/>
    <n v="4"/>
    <n v="28"/>
    <n v="16"/>
    <n v="0.32"/>
    <n v="5.4"/>
    <n v="2.8600000000000003"/>
    <n v="1400"/>
    <n v="140000"/>
    <n v="70700"/>
    <n v="9200"/>
    <n v="1600000"/>
    <n v="804600"/>
    <n v="10"/>
    <n v="10"/>
    <n v="2.8600000000000003"/>
    <n v="0"/>
    <n v="0.75"/>
    <x v="1353"/>
    <x v="3"/>
  </r>
  <r>
    <n v="3638"/>
    <x v="155"/>
    <x v="2"/>
    <x v="11"/>
    <n v="24"/>
    <n v="31"/>
    <x v="0"/>
    <n v="4.3"/>
    <n v="6.7"/>
    <n v="5.5"/>
    <n v="6.5"/>
    <n v="8"/>
    <n v="7.25"/>
    <n v="225"/>
    <n v="400"/>
    <n v="312.5"/>
    <n v="3"/>
    <n v="8"/>
    <n v="5.5"/>
    <n v="0.02"/>
    <n v="3.1"/>
    <n v="1.56"/>
    <n v="480"/>
    <n v="11000"/>
    <n v="5740"/>
    <n v="3500"/>
    <n v="92000"/>
    <n v="47750"/>
    <n v="10"/>
    <n v="10"/>
    <n v="1.56"/>
    <n v="0"/>
    <n v="0"/>
    <x v="1354"/>
    <x v="3"/>
  </r>
  <r>
    <n v="3639"/>
    <x v="156"/>
    <x v="2"/>
    <x v="11"/>
    <n v="24"/>
    <n v="30"/>
    <x v="43"/>
    <n v="2.8"/>
    <n v="6.8"/>
    <n v="4.8"/>
    <n v="6.5"/>
    <n v="7.6"/>
    <n v="7.05"/>
    <n v="314"/>
    <n v="1822"/>
    <n v="1068"/>
    <n v="3.2"/>
    <n v="13"/>
    <n v="8.1"/>
    <n v="0.65"/>
    <n v="6.81"/>
    <n v="3.73"/>
    <n v="4600"/>
    <n v="94000"/>
    <n v="49300"/>
    <n v="35000"/>
    <n v="920000"/>
    <n v="477500"/>
    <n v="10"/>
    <n v="10"/>
    <n v="3.73"/>
    <n v="0"/>
    <n v="0"/>
    <x v="1355"/>
    <x v="3"/>
  </r>
  <r>
    <n v="3640"/>
    <x v="411"/>
    <x v="2"/>
    <x v="11"/>
    <n v="25"/>
    <n v="35"/>
    <x v="22"/>
    <n v="2.5"/>
    <n v="5.8"/>
    <n v="4.1500000000000004"/>
    <n v="6.7"/>
    <n v="9"/>
    <n v="7.85"/>
    <n v="165"/>
    <n v="681"/>
    <n v="423"/>
    <n v="5"/>
    <n v="59"/>
    <n v="32"/>
    <n v="0.5"/>
    <n v="5.78"/>
    <n v="3.14"/>
    <n v="2300"/>
    <n v="940000"/>
    <n v="471150"/>
    <n v="35000"/>
    <n v="5400000"/>
    <n v="2717500"/>
    <n v="10"/>
    <n v="10"/>
    <n v="3.14"/>
    <n v="0"/>
    <n v="0"/>
    <x v="1356"/>
    <x v="3"/>
  </r>
  <r>
    <n v="3641"/>
    <x v="543"/>
    <x v="2"/>
    <x v="11"/>
    <n v="24"/>
    <n v="35"/>
    <x v="11"/>
    <n v="0.5"/>
    <n v="7.5"/>
    <n v="4"/>
    <n v="6.5"/>
    <n v="8.1"/>
    <n v="7.3"/>
    <n v="402"/>
    <n v="990"/>
    <n v="696"/>
    <n v="4"/>
    <n v="83"/>
    <n v="43.5"/>
    <n v="0.19"/>
    <n v="6"/>
    <n v="3.0950000000000002"/>
    <n v="940"/>
    <n v="460000"/>
    <n v="230470"/>
    <n v="9200"/>
    <n v="3500000"/>
    <n v="1754600"/>
    <n v="10"/>
    <n v="10"/>
    <n v="3.0949999999999998"/>
    <n v="0"/>
    <n v="0"/>
    <x v="1357"/>
    <x v="3"/>
  </r>
  <r>
    <n v="3642"/>
    <x v="544"/>
    <x v="2"/>
    <x v="11"/>
    <n v="25"/>
    <n v="27"/>
    <x v="1"/>
    <n v="3.6"/>
    <n v="8.5"/>
    <n v="6.05"/>
    <n v="6.3"/>
    <n v="8.1999999999999993"/>
    <n v="7.25"/>
    <n v="393"/>
    <n v="1378"/>
    <n v="885.5"/>
    <n v="3"/>
    <n v="18"/>
    <n v="10.5"/>
    <n v="1"/>
    <n v="5.9"/>
    <n v="3.45"/>
    <n v="460"/>
    <n v="170000"/>
    <n v="85230"/>
    <n v="5400"/>
    <n v="1600000"/>
    <n v="802700"/>
    <n v="10"/>
    <n v="10"/>
    <n v="3.45"/>
    <n v="0"/>
    <n v="0"/>
    <x v="1340"/>
    <x v="3"/>
  </r>
  <r>
    <n v="3643"/>
    <x v="159"/>
    <x v="2"/>
    <x v="11"/>
    <n v="24"/>
    <n v="27"/>
    <x v="8"/>
    <n v="0.8"/>
    <n v="8.3000000000000007"/>
    <n v="4.5500000000000007"/>
    <n v="6.6"/>
    <n v="8.1999999999999993"/>
    <n v="7.3999999999999995"/>
    <n v="302"/>
    <n v="865"/>
    <n v="583.5"/>
    <n v="3"/>
    <n v="16"/>
    <n v="9.5"/>
    <n v="1"/>
    <n v="2.5"/>
    <n v="1.75"/>
    <n v="1200"/>
    <n v="46000"/>
    <n v="23600"/>
    <n v="9200"/>
    <n v="540000"/>
    <n v="274600"/>
    <n v="10"/>
    <n v="10"/>
    <n v="1.75"/>
    <n v="0"/>
    <n v="0"/>
    <x v="134"/>
    <x v="3"/>
  </r>
  <r>
    <n v="3648"/>
    <x v="545"/>
    <x v="2"/>
    <x v="11"/>
    <n v="25"/>
    <n v="32"/>
    <x v="10"/>
    <n v="3.2"/>
    <n v="7.6"/>
    <n v="5.4"/>
    <n v="6.6"/>
    <n v="8"/>
    <n v="7.3"/>
    <n v="133"/>
    <n v="415"/>
    <n v="274"/>
    <n v="2"/>
    <n v="12"/>
    <n v="7"/>
    <n v="0.28999999999999998"/>
    <n v="4"/>
    <n v="2.145"/>
    <n v="460"/>
    <n v="11000"/>
    <n v="5730"/>
    <n v="5400"/>
    <n v="92000"/>
    <n v="48700"/>
    <n v="10"/>
    <n v="10"/>
    <n v="2.145"/>
    <n v="0"/>
    <n v="0"/>
    <x v="1358"/>
    <x v="3"/>
  </r>
  <r>
    <n v="3650"/>
    <x v="546"/>
    <x v="2"/>
    <x v="11"/>
    <n v="20"/>
    <n v="32"/>
    <x v="1"/>
    <n v="1"/>
    <n v="6"/>
    <n v="3.5"/>
    <n v="6.5"/>
    <n v="7.9"/>
    <n v="7.2"/>
    <n v="519"/>
    <n v="1443"/>
    <n v="981"/>
    <n v="4"/>
    <n v="12"/>
    <n v="8"/>
    <n v="0.49"/>
    <n v="9"/>
    <n v="4.7450000000000001"/>
    <n v="460"/>
    <n v="940000"/>
    <n v="470230"/>
    <n v="5400"/>
    <n v="5400000"/>
    <n v="2702700"/>
    <n v="10"/>
    <n v="10"/>
    <n v="4.7450000000000001"/>
    <n v="0"/>
    <n v="1.25"/>
    <x v="115"/>
    <x v="3"/>
  </r>
  <r>
    <n v="3651"/>
    <x v="162"/>
    <x v="2"/>
    <x v="11"/>
    <n v="19"/>
    <n v="32"/>
    <x v="8"/>
    <n v="1"/>
    <n v="6.4"/>
    <n v="3.7"/>
    <n v="6.8"/>
    <n v="7.9"/>
    <n v="7.35"/>
    <n v="926"/>
    <n v="1719"/>
    <n v="1322.5"/>
    <n v="6.1"/>
    <n v="19"/>
    <n v="12.55"/>
    <n v="1"/>
    <n v="20.5"/>
    <n v="10.75"/>
    <n v="460"/>
    <n v="70000"/>
    <n v="35230"/>
    <n v="3500"/>
    <n v="350000"/>
    <n v="176750"/>
    <n v="10"/>
    <n v="10"/>
    <n v="10"/>
    <n v="0"/>
    <n v="0.75"/>
    <x v="158"/>
    <x v="3"/>
  </r>
  <r>
    <n v="3653"/>
    <x v="163"/>
    <x v="2"/>
    <x v="11"/>
    <n v="24"/>
    <n v="31"/>
    <x v="0"/>
    <n v="4.5"/>
    <n v="7.6"/>
    <n v="6.05"/>
    <n v="6.2"/>
    <n v="8.1999999999999993"/>
    <n v="7.1999999999999993"/>
    <n v="136"/>
    <n v="556"/>
    <n v="346"/>
    <n v="2"/>
    <n v="8"/>
    <n v="5"/>
    <n v="0.32"/>
    <n v="4.4000000000000004"/>
    <n v="2.3600000000000003"/>
    <n v="63"/>
    <n v="15000"/>
    <n v="7531.5"/>
    <n v="540"/>
    <n v="160000"/>
    <n v="80270"/>
    <n v="10"/>
    <n v="10"/>
    <n v="2.3600000000000003"/>
    <n v="0"/>
    <n v="0"/>
    <x v="1359"/>
    <x v="3"/>
  </r>
  <r>
    <n v="3656"/>
    <x v="547"/>
    <x v="2"/>
    <x v="11"/>
    <n v="27"/>
    <n v="27"/>
    <x v="43"/>
    <n v="4.5999999999999996"/>
    <n v="4.5999999999999996"/>
    <n v="4.5999999999999996"/>
    <n v="7.7"/>
    <n v="7.7"/>
    <n v="7.7"/>
    <n v="510"/>
    <n v="510"/>
    <n v="510"/>
    <n v="3"/>
    <n v="3"/>
    <n v="3"/>
    <n v="0.2"/>
    <n v="0.2"/>
    <n v="0.2"/>
    <n v="680"/>
    <n v="680"/>
    <n v="680"/>
    <n v="3900"/>
    <n v="3900"/>
    <n v="3900"/>
    <n v="7.5"/>
    <n v="10"/>
    <n v="0.2"/>
    <n v="0"/>
    <n v="0"/>
    <x v="1360"/>
    <x v="3"/>
  </r>
  <r>
    <n v="3657"/>
    <x v="761"/>
    <x v="2"/>
    <x v="11"/>
    <n v="24"/>
    <n v="28"/>
    <x v="1"/>
    <n v="3.6"/>
    <n v="5.2"/>
    <n v="4.4000000000000004"/>
    <n v="8"/>
    <n v="8.1999999999999993"/>
    <n v="8.1"/>
    <n v="1410"/>
    <n v="3260"/>
    <n v="2335"/>
    <n v="4"/>
    <n v="8"/>
    <n v="6"/>
    <n v="0.7"/>
    <n v="1.3"/>
    <n v="1"/>
    <n v="680"/>
    <n v="930"/>
    <n v="805"/>
    <n v="4300"/>
    <n v="7900"/>
    <n v="6100"/>
    <n v="10"/>
    <n v="10"/>
    <n v="1"/>
    <n v="0"/>
    <n v="0"/>
    <x v="292"/>
    <x v="3"/>
  </r>
  <r>
    <n v="3659"/>
    <x v="762"/>
    <x v="2"/>
    <x v="11"/>
    <n v="24"/>
    <n v="28"/>
    <x v="1"/>
    <n v="2.8"/>
    <n v="5.0999999999999996"/>
    <n v="3.9499999999999997"/>
    <n v="7.3"/>
    <n v="7.8"/>
    <n v="7.55"/>
    <n v="580"/>
    <n v="1190"/>
    <n v="885"/>
    <n v="3.6"/>
    <n v="6"/>
    <n v="4.8"/>
    <n v="0.13"/>
    <n v="0.68"/>
    <n v="0.40500000000000003"/>
    <n v="920"/>
    <n v="3400"/>
    <n v="2160"/>
    <n v="7000"/>
    <n v="17000"/>
    <n v="12000"/>
    <n v="10"/>
    <n v="10"/>
    <n v="0.40500000000000003"/>
    <n v="0"/>
    <n v="0.125"/>
    <x v="1361"/>
    <x v="3"/>
  </r>
  <r>
    <n v="3660"/>
    <x v="551"/>
    <x v="2"/>
    <x v="11"/>
    <n v="24"/>
    <n v="28"/>
    <x v="1"/>
    <n v="4.9000000000000004"/>
    <n v="6.5"/>
    <n v="5.7"/>
    <n v="7.5"/>
    <n v="7.9"/>
    <n v="7.7"/>
    <n v="430"/>
    <n v="530"/>
    <n v="480"/>
    <n v="1.8"/>
    <n v="3"/>
    <n v="2.4"/>
    <n v="0.14000000000000001"/>
    <n v="0.2"/>
    <n v="0.17"/>
    <n v="340"/>
    <n v="780"/>
    <n v="560"/>
    <n v="2400"/>
    <n v="4900"/>
    <n v="3650"/>
    <n v="6"/>
    <n v="9.3333333333333339"/>
    <n v="0.17"/>
    <n v="0"/>
    <n v="0"/>
    <x v="1362"/>
    <x v="3"/>
  </r>
  <r>
    <n v="3661"/>
    <x v="552"/>
    <x v="2"/>
    <x v="11"/>
    <n v="24"/>
    <n v="28"/>
    <x v="1"/>
    <n v="4.7"/>
    <n v="6.8"/>
    <n v="5.75"/>
    <n v="7.7"/>
    <n v="8.5"/>
    <n v="8.1"/>
    <n v="470"/>
    <n v="1470"/>
    <n v="970"/>
    <n v="3"/>
    <n v="5"/>
    <n v="4"/>
    <n v="0.32"/>
    <n v="1.4"/>
    <n v="0.86"/>
    <n v="320"/>
    <n v="780"/>
    <n v="550"/>
    <n v="2400"/>
    <n v="4000"/>
    <n v="3200"/>
    <n v="10"/>
    <n v="9.1666666666666661"/>
    <n v="0.85999999999999988"/>
    <n v="0"/>
    <n v="0"/>
    <x v="1363"/>
    <x v="3"/>
  </r>
  <r>
    <n v="3662"/>
    <x v="763"/>
    <x v="2"/>
    <x v="11"/>
    <n v="23"/>
    <n v="28"/>
    <x v="8"/>
    <n v="5.3"/>
    <n v="6.9"/>
    <n v="6.1"/>
    <n v="7.7"/>
    <n v="8"/>
    <n v="7.85"/>
    <n v="390"/>
    <n v="450"/>
    <n v="420"/>
    <n v="2"/>
    <n v="2.4"/>
    <n v="2.2000000000000002"/>
    <n v="0.13"/>
    <n v="0.26"/>
    <n v="0.19500000000000001"/>
    <n v="170"/>
    <n v="260"/>
    <n v="215"/>
    <n v="1100"/>
    <n v="2200"/>
    <n v="1650"/>
    <n v="5.5"/>
    <n v="3.5833333333333335"/>
    <n v="0.19500000000000001"/>
    <n v="0"/>
    <n v="0"/>
    <x v="1364"/>
    <x v="3"/>
  </r>
  <r>
    <n v="3663"/>
    <x v="554"/>
    <x v="2"/>
    <x v="11"/>
    <n v="23"/>
    <n v="27"/>
    <x v="7"/>
    <n v="4.8"/>
    <n v="6.8"/>
    <n v="5.8"/>
    <n v="7.7"/>
    <n v="8.1"/>
    <n v="7.9"/>
    <n v="450"/>
    <n v="620"/>
    <n v="535"/>
    <n v="2"/>
    <n v="3"/>
    <n v="2.5"/>
    <n v="0.14000000000000001"/>
    <n v="0.3"/>
    <n v="0.22"/>
    <n v="270"/>
    <n v="470"/>
    <n v="370"/>
    <n v="2200"/>
    <n v="3500"/>
    <n v="2850"/>
    <n v="6.25"/>
    <n v="6.166666666666667"/>
    <n v="0.21999999999999997"/>
    <n v="0"/>
    <n v="0"/>
    <x v="1365"/>
    <x v="3"/>
  </r>
  <r>
    <n v="3664"/>
    <x v="555"/>
    <x v="2"/>
    <x v="11"/>
    <n v="24"/>
    <n v="28"/>
    <x v="1"/>
    <n v="4.5"/>
    <n v="6.9"/>
    <n v="5.7"/>
    <n v="7.7"/>
    <n v="8"/>
    <n v="7.85"/>
    <n v="390"/>
    <n v="480"/>
    <n v="435"/>
    <n v="2.2000000000000002"/>
    <n v="3"/>
    <n v="2.6"/>
    <n v="0.2"/>
    <n v="0.25"/>
    <n v="0.22500000000000001"/>
    <n v="320"/>
    <n v="680"/>
    <n v="500"/>
    <n v="2200"/>
    <n v="4000"/>
    <n v="3100"/>
    <n v="6.5"/>
    <n v="8.3333333333333339"/>
    <n v="0.22499999999999998"/>
    <n v="0"/>
    <n v="0"/>
    <x v="1366"/>
    <x v="3"/>
  </r>
  <r>
    <n v="3665"/>
    <x v="556"/>
    <x v="2"/>
    <x v="11"/>
    <n v="23"/>
    <n v="28"/>
    <x v="8"/>
    <n v="5.0999999999999996"/>
    <n v="6.3"/>
    <n v="5.6999999999999993"/>
    <n v="7.8"/>
    <n v="8.1"/>
    <n v="7.9499999999999993"/>
    <n v="450"/>
    <n v="640"/>
    <n v="545"/>
    <n v="2.2000000000000002"/>
    <n v="3"/>
    <n v="2.6"/>
    <n v="0.17"/>
    <n v="0.3"/>
    <n v="0.23499999999999999"/>
    <n v="320"/>
    <n v="780"/>
    <n v="550"/>
    <n v="1600"/>
    <n v="4000"/>
    <n v="2800"/>
    <n v="6.5"/>
    <n v="9.1666666666666661"/>
    <n v="0.23499999999999999"/>
    <n v="0"/>
    <n v="0"/>
    <x v="1367"/>
    <x v="3"/>
  </r>
  <r>
    <n v="3666"/>
    <x v="557"/>
    <x v="2"/>
    <x v="11"/>
    <n v="24"/>
    <n v="28"/>
    <x v="1"/>
    <n v="4.9000000000000004"/>
    <n v="7.4"/>
    <n v="6.15"/>
    <n v="7.8"/>
    <n v="8.1"/>
    <n v="7.9499999999999993"/>
    <n v="410"/>
    <n v="480"/>
    <n v="445"/>
    <n v="2"/>
    <n v="3"/>
    <n v="2.5"/>
    <n v="0.1"/>
    <n v="0.2"/>
    <n v="0.15000000000000002"/>
    <n v="140"/>
    <n v="390"/>
    <n v="265"/>
    <n v="920"/>
    <n v="2800"/>
    <n v="1860"/>
    <n v="6.25"/>
    <n v="4.4166666666666661"/>
    <n v="0.15000000000000002"/>
    <n v="0"/>
    <n v="0"/>
    <x v="1368"/>
    <x v="3"/>
  </r>
  <r>
    <n v="3667"/>
    <x v="558"/>
    <x v="2"/>
    <x v="11"/>
    <n v="24"/>
    <n v="28"/>
    <x v="1"/>
    <n v="4.8"/>
    <n v="6.2"/>
    <n v="5.5"/>
    <n v="7.8"/>
    <n v="8.1"/>
    <n v="7.9499999999999993"/>
    <n v="500"/>
    <n v="1100"/>
    <n v="800"/>
    <n v="2"/>
    <n v="3.8"/>
    <n v="2.9"/>
    <n v="0.2"/>
    <n v="1.1000000000000001"/>
    <n v="0.65"/>
    <n v="260"/>
    <n v="700"/>
    <n v="480"/>
    <n v="1700"/>
    <n v="5400"/>
    <n v="3550"/>
    <n v="7.25"/>
    <n v="8"/>
    <n v="0.65"/>
    <n v="0"/>
    <n v="0"/>
    <x v="1369"/>
    <x v="3"/>
  </r>
  <r>
    <n v="3668"/>
    <x v="764"/>
    <x v="2"/>
    <x v="11"/>
    <n v="23"/>
    <n v="28"/>
    <x v="8"/>
    <n v="5"/>
    <n v="6.4"/>
    <n v="5.7"/>
    <n v="7.5"/>
    <n v="8"/>
    <n v="7.75"/>
    <n v="440"/>
    <n v="760"/>
    <n v="600"/>
    <n v="2"/>
    <n v="3"/>
    <n v="2.5"/>
    <n v="0.1"/>
    <n v="0.28999999999999998"/>
    <n v="0.19500000000000001"/>
    <n v="210"/>
    <n v="490"/>
    <n v="350"/>
    <n v="1700"/>
    <n v="3500"/>
    <n v="2600"/>
    <n v="6.25"/>
    <n v="5.8333333333333339"/>
    <n v="0.19500000000000001"/>
    <n v="0"/>
    <n v="0"/>
    <x v="1370"/>
    <x v="3"/>
  </r>
  <r>
    <n v="3669"/>
    <x v="765"/>
    <x v="2"/>
    <x v="11"/>
    <n v="24"/>
    <n v="27"/>
    <x v="8"/>
    <n v="4.9000000000000004"/>
    <n v="6.2"/>
    <n v="5.5500000000000007"/>
    <n v="7.6"/>
    <n v="7.9"/>
    <n v="7.75"/>
    <n v="400"/>
    <n v="560"/>
    <n v="480"/>
    <n v="2"/>
    <n v="3"/>
    <n v="2.5"/>
    <n v="0.1"/>
    <n v="0.2"/>
    <n v="0.15000000000000002"/>
    <n v="170"/>
    <n v="490"/>
    <n v="330"/>
    <n v="2100"/>
    <n v="3500"/>
    <n v="2800"/>
    <n v="6.25"/>
    <n v="5.5"/>
    <n v="0.15000000000000002"/>
    <n v="0"/>
    <n v="0"/>
    <x v="1371"/>
    <x v="3"/>
  </r>
  <r>
    <n v="3670"/>
    <x v="766"/>
    <x v="2"/>
    <x v="11"/>
    <n v="24"/>
    <n v="27"/>
    <x v="8"/>
    <n v="4.2"/>
    <n v="7"/>
    <n v="5.6"/>
    <n v="7.5"/>
    <n v="7.8"/>
    <n v="7.65"/>
    <n v="340"/>
    <n v="460"/>
    <n v="400"/>
    <n v="1.8"/>
    <n v="3"/>
    <n v="2.4"/>
    <n v="0.13"/>
    <n v="0.25"/>
    <n v="0.19"/>
    <n v="320"/>
    <n v="490"/>
    <n v="405"/>
    <n v="1700"/>
    <n v="2800"/>
    <n v="2250"/>
    <n v="6"/>
    <n v="6.75"/>
    <n v="0.19"/>
    <n v="0"/>
    <n v="0"/>
    <x v="1372"/>
    <x v="3"/>
  </r>
  <r>
    <n v="3671"/>
    <x v="562"/>
    <x v="2"/>
    <x v="11"/>
    <n v="24"/>
    <n v="28"/>
    <x v="1"/>
    <n v="5.2"/>
    <n v="7.1"/>
    <n v="6.15"/>
    <n v="7.5"/>
    <n v="7.7"/>
    <n v="7.6"/>
    <n v="380"/>
    <n v="460"/>
    <n v="420"/>
    <n v="2"/>
    <n v="3"/>
    <n v="2.5"/>
    <n v="0.17"/>
    <n v="0.24"/>
    <n v="0.20500000000000002"/>
    <n v="210"/>
    <n v="400"/>
    <n v="305"/>
    <n v="1300"/>
    <n v="2800"/>
    <n v="2050"/>
    <n v="6.25"/>
    <n v="5.083333333333333"/>
    <n v="0.20500000000000002"/>
    <n v="0"/>
    <n v="0"/>
    <x v="1373"/>
    <x v="3"/>
  </r>
  <r>
    <n v="3672"/>
    <x v="563"/>
    <x v="2"/>
    <x v="11"/>
    <n v="25"/>
    <n v="28"/>
    <x v="6"/>
    <n v="4.8"/>
    <n v="5.8"/>
    <n v="5.3"/>
    <n v="7.5"/>
    <n v="7.9"/>
    <n v="7.7"/>
    <n v="410"/>
    <n v="470"/>
    <n v="440"/>
    <n v="2"/>
    <n v="3"/>
    <n v="2.5"/>
    <n v="0.18"/>
    <n v="0.23"/>
    <n v="0.20500000000000002"/>
    <n v="170"/>
    <n v="260"/>
    <n v="215"/>
    <n v="1100"/>
    <n v="1400"/>
    <n v="1250"/>
    <n v="6.25"/>
    <n v="3.5833333333333335"/>
    <n v="0.20500000000000002"/>
    <n v="0"/>
    <n v="0"/>
    <x v="1374"/>
    <x v="3"/>
  </r>
  <r>
    <n v="3673"/>
    <x v="767"/>
    <x v="2"/>
    <x v="11"/>
    <n v="24"/>
    <n v="28"/>
    <x v="1"/>
    <n v="3"/>
    <n v="4.5999999999999996"/>
    <n v="3.8"/>
    <n v="7.6"/>
    <n v="8.1"/>
    <n v="7.85"/>
    <n v="1280"/>
    <n v="1820"/>
    <n v="1550"/>
    <n v="4"/>
    <n v="6"/>
    <n v="5"/>
    <n v="0.8"/>
    <n v="1.6"/>
    <n v="1.2000000000000002"/>
    <n v="610"/>
    <n v="940"/>
    <n v="775"/>
    <n v="4600"/>
    <n v="5400"/>
    <n v="5000"/>
    <n v="10"/>
    <n v="10"/>
    <n v="1.2000000000000002"/>
    <n v="0"/>
    <n v="0.5"/>
    <x v="460"/>
    <x v="3"/>
  </r>
  <r>
    <n v="3674"/>
    <x v="768"/>
    <x v="2"/>
    <x v="11"/>
    <n v="24"/>
    <n v="28"/>
    <x v="1"/>
    <n v="5.2"/>
    <n v="6.6"/>
    <n v="5.9"/>
    <n v="7.6"/>
    <n v="8"/>
    <n v="7.8"/>
    <n v="340"/>
    <n v="400"/>
    <n v="370"/>
    <n v="2"/>
    <n v="2.6"/>
    <n v="2.2999999999999998"/>
    <n v="0.1"/>
    <n v="0.2"/>
    <n v="0.15000000000000002"/>
    <n v="120"/>
    <n v="400"/>
    <n v="260"/>
    <n v="1100"/>
    <n v="2200"/>
    <n v="1650"/>
    <n v="5.75"/>
    <n v="4.3333333333333339"/>
    <n v="0.15000000000000002"/>
    <n v="0"/>
    <n v="0"/>
    <x v="1375"/>
    <x v="3"/>
  </r>
  <r>
    <n v="3675"/>
    <x v="769"/>
    <x v="2"/>
    <x v="11"/>
    <n v="24"/>
    <n v="28"/>
    <x v="1"/>
    <n v="5.0999999999999996"/>
    <n v="7.2"/>
    <n v="6.15"/>
    <n v="7.5"/>
    <n v="8"/>
    <n v="7.75"/>
    <n v="280"/>
    <n v="420"/>
    <n v="350"/>
    <n v="2"/>
    <n v="2.8"/>
    <n v="2.4"/>
    <n v="0.16"/>
    <n v="0.26"/>
    <n v="0.21000000000000002"/>
    <n v="140"/>
    <n v="220"/>
    <n v="180"/>
    <n v="920"/>
    <n v="1700"/>
    <n v="1310"/>
    <n v="6"/>
    <n v="3"/>
    <n v="0.21000000000000002"/>
    <n v="0"/>
    <n v="0"/>
    <x v="1376"/>
    <x v="3"/>
  </r>
  <r>
    <n v="3676"/>
    <x v="770"/>
    <x v="2"/>
    <x v="11"/>
    <n v="23"/>
    <n v="27"/>
    <x v="7"/>
    <n v="4.9000000000000004"/>
    <n v="6.6"/>
    <n v="5.75"/>
    <n v="7.6"/>
    <n v="8.1999999999999993"/>
    <n v="7.8999999999999995"/>
    <n v="280"/>
    <n v="360"/>
    <n v="320"/>
    <n v="2"/>
    <n v="2.6"/>
    <n v="2.2999999999999998"/>
    <n v="0.1"/>
    <n v="0.18"/>
    <n v="0.14000000000000001"/>
    <n v="110"/>
    <n v="270"/>
    <n v="190"/>
    <n v="940"/>
    <n v="1700"/>
    <n v="1320"/>
    <n v="5.75"/>
    <n v="3.1666666666666665"/>
    <n v="0.14000000000000001"/>
    <n v="0"/>
    <n v="0"/>
    <x v="1377"/>
    <x v="3"/>
  </r>
  <r>
    <n v="3677"/>
    <x v="568"/>
    <x v="2"/>
    <x v="11"/>
    <n v="26"/>
    <n v="31"/>
    <x v="10"/>
    <n v="6.8"/>
    <n v="7.4"/>
    <n v="7.1"/>
    <n v="7.5"/>
    <n v="8.9"/>
    <n v="8.1999999999999993"/>
    <n v="938"/>
    <n v="2296"/>
    <n v="1617"/>
    <n v="4.5"/>
    <n v="16"/>
    <n v="10.25"/>
    <n v="0.1"/>
    <n v="0.86"/>
    <n v="0.48"/>
    <n v="700"/>
    <n v="2200"/>
    <n v="1450"/>
    <n v="2800"/>
    <n v="9200"/>
    <n v="6000"/>
    <n v="10"/>
    <n v="10"/>
    <n v="0.48"/>
    <n v="0"/>
    <n v="0"/>
    <x v="1139"/>
    <x v="3"/>
  </r>
  <r>
    <n v="3681"/>
    <x v="569"/>
    <x v="2"/>
    <x v="11"/>
    <n v="21"/>
    <n v="30"/>
    <x v="8"/>
    <n v="0.3"/>
    <n v="6.7"/>
    <n v="3.5"/>
    <n v="6.8"/>
    <n v="8"/>
    <n v="7.4"/>
    <n v="394"/>
    <n v="658"/>
    <n v="526"/>
    <n v="3.4"/>
    <n v="17.100000000000001"/>
    <n v="10.25"/>
    <n v="0.72"/>
    <n v="4.1500000000000004"/>
    <n v="2.4350000000000001"/>
    <n v="900"/>
    <n v="1800"/>
    <n v="1350"/>
    <n v="1600"/>
    <n v="3200"/>
    <n v="2400"/>
    <n v="10"/>
    <n v="10"/>
    <n v="2.4350000000000001"/>
    <n v="0"/>
    <n v="1.25"/>
    <x v="833"/>
    <x v="3"/>
  </r>
  <r>
    <n v="3682"/>
    <x v="423"/>
    <x v="2"/>
    <x v="11"/>
    <n v="21"/>
    <n v="28"/>
    <x v="5"/>
    <n v="4.9000000000000004"/>
    <n v="8.6999999999999993"/>
    <n v="6.8"/>
    <n v="8.4"/>
    <n v="9.4"/>
    <n v="8.9"/>
    <n v="760"/>
    <n v="4300"/>
    <n v="2530"/>
    <n v="1.5"/>
    <n v="5.2"/>
    <n v="3.35"/>
    <n v="0.81"/>
    <n v="4.96"/>
    <n v="2.8849999999999998"/>
    <n v="900"/>
    <n v="920"/>
    <n v="910"/>
    <n v="1600"/>
    <n v="1600"/>
    <n v="1600"/>
    <n v="8.375"/>
    <n v="10"/>
    <n v="2.8849999999999998"/>
    <n v="10"/>
    <n v="0"/>
    <x v="1378"/>
    <x v="3"/>
  </r>
  <r>
    <n v="3683"/>
    <x v="570"/>
    <x v="2"/>
    <x v="11"/>
    <n v="23"/>
    <n v="26"/>
    <x v="5"/>
    <n v="5.2"/>
    <n v="5.7"/>
    <n v="5.45"/>
    <n v="6.9"/>
    <n v="7.5"/>
    <n v="7.2"/>
    <n v="806"/>
    <n v="1597"/>
    <n v="1201.5"/>
    <n v="4.5"/>
    <n v="8.4"/>
    <n v="6.45"/>
    <n v="1.17"/>
    <n v="1.7"/>
    <n v="1.4350000000000001"/>
    <n v="70"/>
    <n v="187"/>
    <n v="128.5"/>
    <n v="278"/>
    <n v="698"/>
    <n v="488"/>
    <n v="10"/>
    <n v="2.1416666666666666"/>
    <n v="1.4350000000000001"/>
    <n v="0"/>
    <n v="0"/>
    <x v="1379"/>
    <x v="3"/>
  </r>
  <r>
    <n v="3684"/>
    <x v="571"/>
    <x v="2"/>
    <x v="11"/>
    <n v="23"/>
    <n v="25"/>
    <x v="21"/>
    <n v="7.1"/>
    <n v="7.9"/>
    <n v="7.5"/>
    <n v="7.4"/>
    <n v="8.3000000000000007"/>
    <n v="7.8500000000000005"/>
    <n v="358"/>
    <n v="452"/>
    <n v="405"/>
    <n v="3.1"/>
    <n v="3.9"/>
    <n v="3.5"/>
    <n v="0.44"/>
    <n v="0.63"/>
    <n v="0.53500000000000003"/>
    <n v="8"/>
    <n v="177"/>
    <n v="92.5"/>
    <n v="94"/>
    <n v="849"/>
    <n v="471.5"/>
    <n v="8.75"/>
    <n v="1.5416666666666667"/>
    <n v="0.53500000000000003"/>
    <n v="0"/>
    <n v="0"/>
    <x v="1380"/>
    <x v="3"/>
  </r>
  <r>
    <n v="3686"/>
    <x v="572"/>
    <x v="2"/>
    <x v="11"/>
    <n v="24"/>
    <n v="26"/>
    <x v="7"/>
    <n v="7.2"/>
    <n v="7.8"/>
    <n v="7.5"/>
    <n v="7.6"/>
    <n v="8.3000000000000007"/>
    <n v="7.95"/>
    <n v="301"/>
    <n v="903"/>
    <n v="602"/>
    <n v="2.1"/>
    <n v="3.7"/>
    <n v="2.9000000000000004"/>
    <n v="0.27"/>
    <n v="0.82"/>
    <n v="0.54499999999999993"/>
    <n v="2"/>
    <n v="39"/>
    <n v="20.5"/>
    <n v="11"/>
    <n v="175"/>
    <n v="93"/>
    <n v="7.2500000000000009"/>
    <n v="0.34166666666666667"/>
    <n v="0.54499999999999993"/>
    <n v="0"/>
    <n v="0"/>
    <x v="1381"/>
    <x v="3"/>
  </r>
  <r>
    <n v="3687"/>
    <x v="573"/>
    <x v="2"/>
    <x v="11"/>
    <n v="24"/>
    <n v="26"/>
    <x v="7"/>
    <n v="6.8"/>
    <n v="7.2"/>
    <n v="7"/>
    <n v="7.3"/>
    <n v="8.1999999999999993"/>
    <n v="7.75"/>
    <n v="554"/>
    <n v="869"/>
    <n v="711.5"/>
    <n v="3.2"/>
    <n v="4.2"/>
    <n v="3.7"/>
    <n v="0.42"/>
    <n v="0.72"/>
    <n v="0.56999999999999995"/>
    <n v="5"/>
    <n v="96"/>
    <n v="50.5"/>
    <n v="39"/>
    <n v="302"/>
    <n v="170.5"/>
    <n v="9.25"/>
    <n v="0.84166666666666667"/>
    <n v="0.56999999999999995"/>
    <n v="0"/>
    <n v="0"/>
    <x v="1382"/>
    <x v="3"/>
  </r>
  <r>
    <n v="3688"/>
    <x v="574"/>
    <x v="2"/>
    <x v="11"/>
    <n v="23"/>
    <n v="25"/>
    <x v="21"/>
    <n v="6.8"/>
    <n v="7.4"/>
    <n v="7.1"/>
    <n v="7.2"/>
    <n v="8.3000000000000007"/>
    <n v="7.75"/>
    <n v="650"/>
    <n v="1070"/>
    <n v="860"/>
    <n v="3.2"/>
    <n v="3.7"/>
    <n v="3.45"/>
    <n v="0.47"/>
    <n v="0.75"/>
    <n v="0.61"/>
    <n v="5"/>
    <n v="48"/>
    <n v="26.5"/>
    <n v="109"/>
    <n v="1161"/>
    <n v="635"/>
    <n v="8.625"/>
    <n v="0.44166666666666665"/>
    <n v="0.61"/>
    <n v="0"/>
    <n v="0"/>
    <x v="1383"/>
    <x v="3"/>
  </r>
  <r>
    <n v="3689"/>
    <x v="575"/>
    <x v="2"/>
    <x v="11"/>
    <n v="23"/>
    <n v="25"/>
    <x v="21"/>
    <n v="6.6"/>
    <n v="6.9"/>
    <n v="6.75"/>
    <n v="7.2"/>
    <n v="8.1999999999999993"/>
    <n v="7.6999999999999993"/>
    <n v="693"/>
    <n v="1169"/>
    <n v="931"/>
    <n v="3.4"/>
    <n v="4.2"/>
    <n v="3.8"/>
    <n v="0.13"/>
    <n v="1.29"/>
    <n v="0.71"/>
    <n v="2"/>
    <n v="58"/>
    <n v="30"/>
    <n v="27"/>
    <n v="154"/>
    <n v="90.5"/>
    <n v="9.5"/>
    <n v="0.5"/>
    <n v="0.71"/>
    <n v="0"/>
    <n v="0"/>
    <x v="1384"/>
    <x v="3"/>
  </r>
  <r>
    <n v="3690"/>
    <x v="576"/>
    <x v="2"/>
    <x v="11"/>
    <n v="24"/>
    <n v="26"/>
    <x v="7"/>
    <n v="7.1"/>
    <n v="7.3"/>
    <n v="7.1999999999999993"/>
    <n v="7.4"/>
    <n v="8.3000000000000007"/>
    <n v="7.8500000000000005"/>
    <n v="809"/>
    <n v="975"/>
    <n v="892"/>
    <n v="3.5"/>
    <n v="4.3"/>
    <n v="3.9"/>
    <n v="0.75"/>
    <n v="1.08"/>
    <n v="0.91500000000000004"/>
    <n v="13"/>
    <n v="253"/>
    <n v="133"/>
    <n v="130"/>
    <n v="1005"/>
    <n v="567.5"/>
    <n v="9.75"/>
    <n v="2.2166666666666668"/>
    <n v="0.91500000000000004"/>
    <n v="0"/>
    <n v="0"/>
    <x v="1385"/>
    <x v="3"/>
  </r>
  <r>
    <n v="3691"/>
    <x v="577"/>
    <x v="2"/>
    <x v="11"/>
    <n v="26"/>
    <n v="29"/>
    <x v="0"/>
    <n v="6.7"/>
    <n v="7.6"/>
    <n v="7.15"/>
    <n v="7"/>
    <n v="8.1999999999999993"/>
    <n v="7.6"/>
    <n v="110"/>
    <n v="270"/>
    <n v="190"/>
    <n v="1.8"/>
    <n v="2.5"/>
    <n v="2.15"/>
    <n v="0.3"/>
    <n v="1"/>
    <n v="0.65"/>
    <n v="240"/>
    <n v="500"/>
    <n v="370"/>
    <n v="800"/>
    <n v="900"/>
    <n v="850"/>
    <n v="5.375"/>
    <n v="6.166666666666667"/>
    <n v="0.65"/>
    <n v="0"/>
    <n v="0"/>
    <x v="1386"/>
    <x v="3"/>
  </r>
  <r>
    <n v="3692"/>
    <x v="578"/>
    <x v="2"/>
    <x v="11"/>
    <n v="25"/>
    <n v="29"/>
    <x v="43"/>
    <n v="4"/>
    <n v="7.3"/>
    <n v="5.65"/>
    <n v="7.2"/>
    <n v="8.1999999999999993"/>
    <n v="7.6999999999999993"/>
    <n v="120"/>
    <n v="298"/>
    <n v="209"/>
    <n v="2"/>
    <n v="5"/>
    <n v="3.5"/>
    <n v="0.3"/>
    <n v="5.9"/>
    <n v="3.1"/>
    <n v="600"/>
    <n v="15000"/>
    <n v="7800"/>
    <n v="900"/>
    <n v="160000"/>
    <n v="80450"/>
    <n v="8.75"/>
    <n v="10"/>
    <n v="3.1"/>
    <n v="0"/>
    <n v="0"/>
    <x v="1387"/>
    <x v="3"/>
  </r>
  <r>
    <n v="3693"/>
    <x v="579"/>
    <x v="2"/>
    <x v="11"/>
    <n v="27"/>
    <n v="29"/>
    <x v="4"/>
    <n v="5.2"/>
    <n v="7"/>
    <n v="6.1"/>
    <n v="6.9"/>
    <n v="8.3000000000000007"/>
    <n v="7.6000000000000005"/>
    <n v="320"/>
    <n v="1070"/>
    <n v="695"/>
    <n v="3.4"/>
    <n v="16"/>
    <n v="9.6999999999999993"/>
    <n v="0.3"/>
    <n v="23.2"/>
    <n v="11.75"/>
    <n v="5000"/>
    <n v="11000"/>
    <n v="8000"/>
    <n v="7000"/>
    <n v="22000"/>
    <n v="14500"/>
    <n v="10"/>
    <n v="10"/>
    <n v="10"/>
    <n v="0"/>
    <n v="0"/>
    <x v="388"/>
    <x v="3"/>
  </r>
  <r>
    <n v="3694"/>
    <x v="580"/>
    <x v="2"/>
    <x v="11"/>
    <n v="26"/>
    <n v="33"/>
    <x v="11"/>
    <n v="6.8"/>
    <n v="7.8"/>
    <n v="7.3"/>
    <n v="7.1"/>
    <n v="8.1999999999999993"/>
    <n v="7.6499999999999995"/>
    <n v="152"/>
    <n v="290"/>
    <n v="221"/>
    <n v="2.4"/>
    <n v="3"/>
    <n v="2.7"/>
    <n v="0.3"/>
    <n v="0.9"/>
    <n v="0.6"/>
    <n v="500"/>
    <n v="900"/>
    <n v="700"/>
    <n v="1400"/>
    <n v="2200"/>
    <n v="1800"/>
    <n v="6.75"/>
    <n v="10"/>
    <n v="0.6"/>
    <n v="0"/>
    <n v="0"/>
    <x v="1388"/>
    <x v="3"/>
  </r>
  <r>
    <n v="3695"/>
    <x v="581"/>
    <x v="2"/>
    <x v="11"/>
    <n v="27"/>
    <n v="30"/>
    <x v="10"/>
    <n v="4.0999999999999996"/>
    <n v="7.9"/>
    <n v="6"/>
    <n v="7"/>
    <n v="8.3000000000000007"/>
    <n v="7.65"/>
    <n v="182"/>
    <n v="676"/>
    <n v="429"/>
    <n v="2.8"/>
    <n v="4"/>
    <n v="3.4"/>
    <n v="0.3"/>
    <n v="0.7"/>
    <n v="0.5"/>
    <n v="900"/>
    <n v="1400"/>
    <n v="1150"/>
    <n v="2200"/>
    <n v="2800"/>
    <n v="2500"/>
    <n v="8.5"/>
    <n v="10"/>
    <n v="0.5"/>
    <n v="0"/>
    <n v="0"/>
    <x v="20"/>
    <x v="3"/>
  </r>
  <r>
    <n v="3696"/>
    <x v="582"/>
    <x v="2"/>
    <x v="11"/>
    <n v="25"/>
    <n v="29"/>
    <x v="43"/>
    <n v="2.2000000000000002"/>
    <n v="6.9"/>
    <n v="4.5500000000000007"/>
    <n v="8.1999999999999993"/>
    <n v="8.5"/>
    <n v="8.35"/>
    <n v="1020"/>
    <n v="1390"/>
    <n v="1205"/>
    <n v="4.5999999999999996"/>
    <n v="102"/>
    <n v="53.3"/>
    <n v="0.3"/>
    <n v="4.3"/>
    <n v="2.2999999999999998"/>
    <n v="50000"/>
    <n v="140000"/>
    <n v="95000"/>
    <n v="110000"/>
    <n v="220000"/>
    <n v="165000"/>
    <n v="10"/>
    <n v="10"/>
    <n v="2.2999999999999998"/>
    <n v="0"/>
    <n v="0"/>
    <x v="15"/>
    <x v="3"/>
  </r>
  <r>
    <n v="3697"/>
    <x v="583"/>
    <x v="2"/>
    <x v="11"/>
    <n v="25"/>
    <n v="31"/>
    <x v="4"/>
    <n v="3.9"/>
    <n v="7.1"/>
    <n v="5.5"/>
    <n v="7.1"/>
    <n v="8.3000000000000007"/>
    <n v="7.7"/>
    <n v="530"/>
    <n v="1080"/>
    <n v="805"/>
    <n v="4.8"/>
    <n v="32"/>
    <n v="18.399999999999999"/>
    <n v="0.3"/>
    <n v="35"/>
    <n v="17.649999999999999"/>
    <n v="5000"/>
    <n v="40000"/>
    <n v="22500"/>
    <n v="8000"/>
    <n v="60000"/>
    <n v="34000"/>
    <n v="10"/>
    <n v="10"/>
    <n v="10"/>
    <n v="0"/>
    <n v="0"/>
    <x v="388"/>
    <x v="3"/>
  </r>
  <r>
    <n v="4092"/>
    <x v="584"/>
    <x v="2"/>
    <x v="11"/>
    <n v="25"/>
    <n v="31"/>
    <x v="4"/>
    <n v="6.5"/>
    <n v="7.4"/>
    <n v="6.95"/>
    <n v="7.5"/>
    <n v="9.1999999999999993"/>
    <n v="8.35"/>
    <n v="978"/>
    <n v="2553"/>
    <n v="1765.5"/>
    <n v="9"/>
    <n v="16"/>
    <n v="12.5"/>
    <n v="0.1"/>
    <n v="0.32"/>
    <n v="0.21000000000000002"/>
    <n v="2400"/>
    <n v="11000"/>
    <n v="6700"/>
    <n v="9200"/>
    <n v="43000"/>
    <n v="26100"/>
    <n v="10"/>
    <n v="10"/>
    <n v="0.21000000000000002"/>
    <n v="0"/>
    <n v="0"/>
    <x v="1389"/>
    <x v="3"/>
  </r>
  <r>
    <n v="4498"/>
    <x v="585"/>
    <x v="2"/>
    <x v="11"/>
    <n v="24"/>
    <n v="26"/>
    <x v="7"/>
    <n v="7.1"/>
    <n v="7.7"/>
    <n v="7.4"/>
    <n v="6.7"/>
    <n v="7.6"/>
    <n v="7.15"/>
    <n v="128"/>
    <n v="217"/>
    <n v="172.5"/>
    <n v="2.2999999999999998"/>
    <n v="2.6"/>
    <n v="2.4500000000000002"/>
    <n v="0.21"/>
    <n v="0.72"/>
    <n v="0.46499999999999997"/>
    <n v="4"/>
    <n v="26"/>
    <n v="15"/>
    <n v="14"/>
    <n v="94"/>
    <n v="54"/>
    <n v="6.125"/>
    <n v="0.25"/>
    <n v="0.46499999999999997"/>
    <n v="0"/>
    <n v="0"/>
    <x v="1390"/>
    <x v="3"/>
  </r>
  <r>
    <n v="4501"/>
    <x v="586"/>
    <x v="2"/>
    <x v="11"/>
    <n v="25"/>
    <n v="26"/>
    <x v="8"/>
    <n v="3.2"/>
    <n v="7.2"/>
    <n v="5.2"/>
    <n v="7"/>
    <n v="8.5"/>
    <n v="7.75"/>
    <n v="842"/>
    <n v="1306"/>
    <n v="1074"/>
    <n v="4"/>
    <n v="9"/>
    <n v="6.5"/>
    <n v="0.28999999999999998"/>
    <n v="18.399999999999999"/>
    <n v="9.3449999999999989"/>
    <n v="400"/>
    <n v="17000"/>
    <n v="8700"/>
    <n v="2400"/>
    <n v="92000"/>
    <n v="47200"/>
    <n v="10"/>
    <n v="10"/>
    <n v="9.3449999999999989"/>
    <n v="0"/>
    <n v="0"/>
    <x v="1391"/>
    <x v="3"/>
  </r>
  <r>
    <n v="4502"/>
    <x v="587"/>
    <x v="2"/>
    <x v="11"/>
    <n v="25"/>
    <n v="26"/>
    <x v="8"/>
    <n v="0.9"/>
    <n v="6"/>
    <n v="3.45"/>
    <n v="7.1"/>
    <n v="8.6"/>
    <n v="7.85"/>
    <n v="898"/>
    <n v="1325"/>
    <n v="1111.5"/>
    <n v="6"/>
    <n v="16"/>
    <n v="11"/>
    <n v="0.62"/>
    <n v="18.600000000000001"/>
    <n v="9.6100000000000012"/>
    <n v="630"/>
    <n v="15000"/>
    <n v="7815"/>
    <n v="5400"/>
    <n v="160000"/>
    <n v="82700"/>
    <n v="10"/>
    <n v="10"/>
    <n v="9.6100000000000012"/>
    <n v="0"/>
    <n v="1.375"/>
    <x v="1392"/>
    <x v="3"/>
  </r>
  <r>
    <n v="4503"/>
    <x v="588"/>
    <x v="2"/>
    <x v="11"/>
    <n v="24"/>
    <n v="26"/>
    <x v="7"/>
    <n v="0.1"/>
    <n v="7.2"/>
    <n v="3.65"/>
    <n v="6.4"/>
    <n v="8.5"/>
    <n v="7.45"/>
    <n v="187"/>
    <n v="1178"/>
    <n v="682.5"/>
    <n v="2.2999999999999998"/>
    <n v="78"/>
    <n v="40.15"/>
    <n v="0.5"/>
    <n v="6.62"/>
    <n v="3.56"/>
    <n v="4300"/>
    <n v="7000000"/>
    <n v="3502150"/>
    <n v="35000"/>
    <n v="54000000"/>
    <n v="27017500"/>
    <n v="10"/>
    <n v="10"/>
    <n v="3.5599999999999996"/>
    <n v="0"/>
    <n v="0.875"/>
    <x v="1393"/>
    <x v="3"/>
  </r>
  <r>
    <n v="4512"/>
    <x v="586"/>
    <x v="2"/>
    <x v="11"/>
    <n v="25"/>
    <n v="37"/>
    <x v="92"/>
    <n v="0.3"/>
    <n v="6.1"/>
    <n v="3.1999999999999997"/>
    <n v="6.5"/>
    <n v="7.4"/>
    <n v="6.95"/>
    <n v="161"/>
    <n v="1648"/>
    <n v="904.5"/>
    <n v="4"/>
    <n v="114"/>
    <n v="59"/>
    <n v="0.76"/>
    <n v="12"/>
    <n v="6.38"/>
    <n v="790"/>
    <n v="1200000"/>
    <n v="600395"/>
    <n v="9200"/>
    <n v="9200000"/>
    <n v="4604600"/>
    <n v="10"/>
    <n v="10"/>
    <n v="6.38"/>
    <n v="0"/>
    <n v="2.0000000000000009"/>
    <x v="1394"/>
    <x v="3"/>
  </r>
  <r>
    <n v="4513"/>
    <x v="587"/>
    <x v="2"/>
    <x v="11"/>
    <n v="24"/>
    <n v="34"/>
    <x v="3"/>
    <n v="0.6"/>
    <n v="7"/>
    <n v="3.8"/>
    <n v="6.3"/>
    <n v="7.6"/>
    <n v="6.9499999999999993"/>
    <n v="301"/>
    <n v="2297"/>
    <n v="1299"/>
    <n v="3"/>
    <n v="13"/>
    <n v="8"/>
    <n v="0.66"/>
    <n v="11"/>
    <n v="5.83"/>
    <n v="460"/>
    <n v="13000"/>
    <n v="6730"/>
    <n v="5400"/>
    <n v="160000"/>
    <n v="82700"/>
    <n v="10"/>
    <n v="10"/>
    <n v="5.83"/>
    <n v="0"/>
    <n v="0.5"/>
    <x v="1395"/>
    <x v="3"/>
  </r>
  <r>
    <n v="4526"/>
    <x v="771"/>
    <x v="2"/>
    <x v="11"/>
    <n v="25"/>
    <n v="29"/>
    <x v="43"/>
    <n v="2.9"/>
    <n v="6.1"/>
    <n v="4.5"/>
    <n v="6.5"/>
    <n v="7.1"/>
    <n v="6.8"/>
    <n v="414"/>
    <n v="685"/>
    <n v="549.5"/>
    <n v="3.5"/>
    <n v="11"/>
    <n v="7.25"/>
    <n v="0.9"/>
    <n v="3.6"/>
    <n v="2.25"/>
    <n v="630"/>
    <n v="17000"/>
    <n v="8815"/>
    <n v="5400"/>
    <n v="92000"/>
    <n v="48700"/>
    <n v="10"/>
    <n v="10"/>
    <n v="2.25"/>
    <n v="0"/>
    <n v="0"/>
    <x v="430"/>
    <x v="3"/>
  </r>
  <r>
    <n v="4530"/>
    <x v="589"/>
    <x v="2"/>
    <x v="11"/>
    <n v="20"/>
    <n v="25"/>
    <x v="84"/>
    <n v="0.3"/>
    <n v="5.5"/>
    <n v="2.9"/>
    <n v="6.8"/>
    <n v="7.8"/>
    <n v="7.3"/>
    <n v="637"/>
    <n v="2414"/>
    <n v="1525.5"/>
    <n v="8"/>
    <n v="45"/>
    <n v="26.5"/>
    <n v="2.72"/>
    <n v="4.74"/>
    <n v="3.7300000000000004"/>
    <n v="840"/>
    <n v="170000"/>
    <n v="85420"/>
    <n v="5400"/>
    <n v="1600000"/>
    <n v="802700"/>
    <n v="10"/>
    <n v="10"/>
    <n v="3.7300000000000004"/>
    <n v="0"/>
    <n v="2.75"/>
    <x v="1396"/>
    <x v="3"/>
  </r>
  <r>
    <n v="4531"/>
    <x v="590"/>
    <x v="2"/>
    <x v="11"/>
    <n v="20"/>
    <n v="25"/>
    <x v="84"/>
    <n v="4.0999999999999996"/>
    <n v="7"/>
    <n v="5.55"/>
    <n v="6.7"/>
    <n v="8.6"/>
    <n v="7.65"/>
    <n v="757"/>
    <n v="1775"/>
    <n v="1266"/>
    <n v="4"/>
    <n v="19"/>
    <n v="11.5"/>
    <n v="0.34"/>
    <n v="10.47"/>
    <n v="5.4050000000000002"/>
    <n v="1500"/>
    <n v="110000"/>
    <n v="55750"/>
    <n v="16000"/>
    <n v="920000"/>
    <n v="468000"/>
    <n v="10"/>
    <n v="10"/>
    <n v="5.4049999999999994"/>
    <n v="0"/>
    <n v="0"/>
    <x v="1397"/>
    <x v="3"/>
  </r>
  <r>
    <n v="4532"/>
    <x v="591"/>
    <x v="2"/>
    <x v="11"/>
    <n v="21"/>
    <n v="25"/>
    <x v="13"/>
    <n v="0.5"/>
    <n v="6.5"/>
    <n v="3.5"/>
    <n v="6.8"/>
    <n v="7.9"/>
    <n v="7.35"/>
    <n v="749"/>
    <n v="2775"/>
    <n v="1762"/>
    <n v="7"/>
    <n v="39"/>
    <n v="23"/>
    <n v="2.16"/>
    <n v="13.1"/>
    <n v="7.63"/>
    <n v="940"/>
    <n v="110000"/>
    <n v="55470"/>
    <n v="5400"/>
    <n v="1600000"/>
    <n v="802700"/>
    <n v="10"/>
    <n v="10"/>
    <n v="7.63"/>
    <n v="0"/>
    <n v="1.25"/>
    <x v="1398"/>
    <x v="3"/>
  </r>
  <r>
    <n v="4541"/>
    <x v="772"/>
    <x v="2"/>
    <x v="11"/>
    <n v="25"/>
    <n v="25"/>
    <x v="7"/>
    <n v="0.5"/>
    <n v="6.3"/>
    <n v="3.4"/>
    <n v="6.1"/>
    <n v="7.6"/>
    <n v="6.85"/>
    <n v="76"/>
    <n v="2307"/>
    <n v="1191.5"/>
    <n v="4"/>
    <n v="12"/>
    <n v="8"/>
    <n v="1"/>
    <n v="4"/>
    <n v="2.5"/>
    <n v="1200"/>
    <n v="6300"/>
    <n v="3750"/>
    <n v="9200"/>
    <n v="54000"/>
    <n v="31600"/>
    <n v="10"/>
    <n v="10"/>
    <n v="2.5"/>
    <n v="0"/>
    <n v="1.5"/>
    <x v="479"/>
    <x v="3"/>
  </r>
  <r>
    <n v="1383"/>
    <x v="190"/>
    <x v="0"/>
    <x v="12"/>
    <n v="26"/>
    <n v="29"/>
    <x v="0"/>
    <n v="0.9"/>
    <n v="2.6"/>
    <n v="1.75"/>
    <n v="6.2"/>
    <n v="7.8"/>
    <n v="7"/>
    <n v="241"/>
    <n v="475"/>
    <n v="358"/>
    <n v="2.2999999999999998"/>
    <n v="10.199999999999999"/>
    <n v="6.25"/>
    <n v="0.01"/>
    <n v="0.11"/>
    <n v="0.06"/>
    <n v="200"/>
    <n v="1000"/>
    <n v="600"/>
    <n v="1300"/>
    <n v="2400"/>
    <n v="1850"/>
    <n v="10"/>
    <n v="10"/>
    <n v="0.06"/>
    <n v="0"/>
    <n v="5.625"/>
    <x v="1399"/>
    <x v="3"/>
  </r>
  <r>
    <n v="1385"/>
    <x v="191"/>
    <x v="0"/>
    <x v="12"/>
    <n v="20"/>
    <n v="25"/>
    <x v="84"/>
    <n v="6.8"/>
    <n v="7.5"/>
    <n v="7.15"/>
    <n v="6.8"/>
    <n v="7.9"/>
    <n v="7.35"/>
    <n v="140"/>
    <n v="174"/>
    <n v="157"/>
    <n v="1.2"/>
    <n v="2.7"/>
    <n v="1.9500000000000002"/>
    <n v="0.67"/>
    <n v="0.73"/>
    <n v="0.7"/>
    <n v="40"/>
    <n v="100"/>
    <n v="70"/>
    <n v="180"/>
    <n v="380"/>
    <n v="280"/>
    <n v="4.875"/>
    <n v="1.1666666666666667"/>
    <n v="0.7"/>
    <n v="0"/>
    <n v="0"/>
    <x v="1400"/>
    <x v="3"/>
  </r>
  <r>
    <n v="1441"/>
    <x v="192"/>
    <x v="0"/>
    <x v="12"/>
    <n v="20"/>
    <n v="23"/>
    <x v="62"/>
    <n v="3.6"/>
    <n v="5.6"/>
    <n v="4.5999999999999996"/>
    <n v="6.6"/>
    <n v="8.1"/>
    <n v="7.35"/>
    <n v="18200"/>
    <n v="19220"/>
    <n v="18710"/>
    <n v="2.9"/>
    <n v="4.5"/>
    <n v="3.7"/>
    <n v="2.2000000000000002"/>
    <n v="2.6"/>
    <n v="2.4000000000000004"/>
    <n v="100"/>
    <n v="220"/>
    <n v="160"/>
    <n v="310"/>
    <n v="540"/>
    <n v="425"/>
    <n v="9.25"/>
    <n v="2.6666666666666665"/>
    <n v="2.4000000000000004"/>
    <n v="0"/>
    <n v="0"/>
    <x v="1401"/>
    <x v="3"/>
  </r>
  <r>
    <n v="1574"/>
    <x v="193"/>
    <x v="0"/>
    <x v="12"/>
    <n v="19"/>
    <n v="24"/>
    <x v="62"/>
    <n v="6.1"/>
    <n v="6.8"/>
    <n v="6.4499999999999993"/>
    <n v="6.9"/>
    <n v="7.9"/>
    <n v="7.4"/>
    <n v="13120"/>
    <n v="14910"/>
    <n v="14015"/>
    <n v="1.7"/>
    <n v="2"/>
    <n v="1.85"/>
    <n v="1.1000000000000001"/>
    <n v="1.7"/>
    <n v="1.4"/>
    <n v="80"/>
    <n v="200"/>
    <n v="140"/>
    <n v="310"/>
    <n v="540"/>
    <n v="425"/>
    <n v="4.625"/>
    <n v="2.3333333333333335"/>
    <n v="1.4"/>
    <n v="0"/>
    <n v="0"/>
    <x v="1402"/>
    <x v="3"/>
  </r>
  <r>
    <n v="1575"/>
    <x v="592"/>
    <x v="0"/>
    <x v="12"/>
    <n v="27"/>
    <n v="30"/>
    <x v="10"/>
    <n v="2.2999999999999998"/>
    <n v="6.7"/>
    <n v="4.5"/>
    <n v="6.6"/>
    <n v="7.7"/>
    <n v="7.15"/>
    <n v="320"/>
    <n v="46270"/>
    <n v="23295"/>
    <n v="0.1"/>
    <n v="3.4"/>
    <n v="1.75"/>
    <n v="7.0000000000000007E-2"/>
    <n v="1.39"/>
    <n v="0.73"/>
    <n v="480"/>
    <n v="24000"/>
    <n v="12240"/>
    <n v="1100"/>
    <n v="46000"/>
    <n v="23550"/>
    <n v="4.375"/>
    <n v="10"/>
    <n v="0.73"/>
    <n v="0"/>
    <n v="0"/>
    <x v="1403"/>
    <x v="3"/>
  </r>
  <r>
    <n v="1576"/>
    <x v="593"/>
    <x v="0"/>
    <x v="12"/>
    <n v="21"/>
    <n v="30"/>
    <x v="8"/>
    <n v="6.7"/>
    <n v="8.4"/>
    <n v="7.5500000000000007"/>
    <n v="6.5"/>
    <n v="8"/>
    <n v="7.25"/>
    <n v="33"/>
    <n v="52"/>
    <n v="42.5"/>
    <n v="0.1"/>
    <n v="0.9"/>
    <n v="0.5"/>
    <n v="0.01"/>
    <n v="0.05"/>
    <n v="3.0000000000000002E-2"/>
    <n v="2"/>
    <n v="400"/>
    <n v="201"/>
    <n v="2"/>
    <n v="600"/>
    <n v="301"/>
    <n v="1.25"/>
    <n v="3.35"/>
    <n v="0.03"/>
    <n v="0"/>
    <n v="0"/>
    <x v="1404"/>
    <x v="3"/>
  </r>
  <r>
    <n v="1577"/>
    <x v="196"/>
    <x v="0"/>
    <x v="12"/>
    <n v="26"/>
    <n v="31"/>
    <x v="10"/>
    <n v="6"/>
    <n v="8.1999999999999993"/>
    <n v="7.1"/>
    <n v="6.7"/>
    <n v="7.9"/>
    <n v="7.3000000000000007"/>
    <n v="300"/>
    <n v="36100"/>
    <n v="18200"/>
    <n v="0.9"/>
    <n v="2.7"/>
    <n v="1.8"/>
    <n v="0.04"/>
    <n v="0.5"/>
    <n v="0.27"/>
    <n v="17"/>
    <n v="1700"/>
    <n v="858.5"/>
    <n v="49"/>
    <n v="4300"/>
    <n v="2174.5"/>
    <n v="4.5"/>
    <n v="10"/>
    <n v="0.27"/>
    <n v="0"/>
    <n v="0"/>
    <x v="1405"/>
    <x v="3"/>
  </r>
  <r>
    <n v="1578"/>
    <x v="197"/>
    <x v="0"/>
    <x v="12"/>
    <n v="25"/>
    <n v="31"/>
    <x v="4"/>
    <n v="2.6"/>
    <n v="5.7"/>
    <n v="4.1500000000000004"/>
    <n v="6.8"/>
    <n v="8"/>
    <n v="7.4"/>
    <n v="2348"/>
    <n v="7690"/>
    <n v="5019"/>
    <n v="2.7"/>
    <n v="5.4"/>
    <n v="4.0500000000000007"/>
    <n v="0.01"/>
    <n v="0.32"/>
    <n v="0.16500000000000001"/>
    <n v="2"/>
    <n v="1200"/>
    <n v="601"/>
    <n v="2"/>
    <n v="2500"/>
    <n v="1251"/>
    <n v="10"/>
    <n v="10"/>
    <n v="0.16500000000000001"/>
    <n v="0"/>
    <n v="0"/>
    <x v="1406"/>
    <x v="3"/>
  </r>
  <r>
    <n v="1579"/>
    <x v="198"/>
    <x v="0"/>
    <x v="12"/>
    <n v="25"/>
    <n v="31"/>
    <x v="4"/>
    <n v="3.9"/>
    <n v="7.9"/>
    <n v="5.9"/>
    <n v="6.9"/>
    <n v="7.9"/>
    <n v="7.4"/>
    <n v="171"/>
    <n v="1172"/>
    <n v="671.5"/>
    <n v="1.1000000000000001"/>
    <n v="4.8"/>
    <n v="2.95"/>
    <n v="0.01"/>
    <n v="0.77"/>
    <n v="0.39"/>
    <n v="100"/>
    <n v="1400"/>
    <n v="750"/>
    <n v="400"/>
    <n v="2400"/>
    <n v="1400"/>
    <n v="7.375"/>
    <n v="10"/>
    <n v="0.39"/>
    <n v="0"/>
    <n v="0"/>
    <x v="1407"/>
    <x v="3"/>
  </r>
  <r>
    <n v="1580"/>
    <x v="199"/>
    <x v="0"/>
    <x v="12"/>
    <n v="24"/>
    <n v="30"/>
    <x v="43"/>
    <n v="6.8"/>
    <n v="8.5"/>
    <n v="7.65"/>
    <n v="6.9"/>
    <n v="7.5"/>
    <n v="7.2"/>
    <n v="24"/>
    <n v="32"/>
    <n v="28"/>
    <n v="0.1"/>
    <n v="1.6"/>
    <n v="0.85000000000000009"/>
    <n v="0.01"/>
    <n v="0.1"/>
    <n v="5.5E-2"/>
    <n v="4"/>
    <n v="120"/>
    <n v="62"/>
    <n v="14"/>
    <n v="150"/>
    <n v="82"/>
    <n v="2.125"/>
    <n v="1.0333333333333332"/>
    <n v="5.4999999999999993E-2"/>
    <n v="0"/>
    <n v="0"/>
    <x v="1408"/>
    <x v="3"/>
  </r>
  <r>
    <n v="2312"/>
    <x v="594"/>
    <x v="0"/>
    <x v="12"/>
    <n v="25"/>
    <n v="31"/>
    <x v="4"/>
    <n v="4.9000000000000004"/>
    <n v="7.8"/>
    <n v="6.35"/>
    <n v="6.8"/>
    <n v="7.4"/>
    <n v="7.1"/>
    <n v="180"/>
    <n v="1351"/>
    <n v="765.5"/>
    <n v="1.8"/>
    <n v="3.1"/>
    <n v="2.4500000000000002"/>
    <n v="0.01"/>
    <n v="0.24"/>
    <n v="0.125"/>
    <n v="2"/>
    <n v="400"/>
    <n v="201"/>
    <n v="2"/>
    <n v="700"/>
    <n v="351"/>
    <n v="6.125"/>
    <n v="3.35"/>
    <n v="0.125"/>
    <n v="0"/>
    <n v="0"/>
    <x v="1409"/>
    <x v="3"/>
  </r>
  <r>
    <n v="2318"/>
    <x v="201"/>
    <x v="0"/>
    <x v="12"/>
    <n v="24"/>
    <n v="30"/>
    <x v="43"/>
    <n v="6.6"/>
    <n v="8"/>
    <n v="7.3"/>
    <n v="6.7"/>
    <n v="7.5"/>
    <n v="7.1"/>
    <n v="38"/>
    <n v="74"/>
    <n v="56"/>
    <n v="0.1"/>
    <n v="1.4"/>
    <n v="0.75"/>
    <n v="0.01"/>
    <n v="0.06"/>
    <n v="3.4999999999999996E-2"/>
    <n v="40"/>
    <n v="140"/>
    <n v="90"/>
    <n v="120"/>
    <n v="540"/>
    <n v="330"/>
    <n v="1.875"/>
    <n v="1.5"/>
    <n v="3.4999999999999996E-2"/>
    <n v="0"/>
    <n v="0"/>
    <x v="1410"/>
    <x v="3"/>
  </r>
  <r>
    <n v="2328"/>
    <x v="202"/>
    <x v="0"/>
    <x v="12"/>
    <n v="23"/>
    <n v="28"/>
    <x v="8"/>
    <n v="6.8"/>
    <n v="7.9"/>
    <n v="7.35"/>
    <n v="6.7"/>
    <n v="7.8"/>
    <n v="7.25"/>
    <n v="91"/>
    <n v="128"/>
    <n v="109.5"/>
    <n v="0.1"/>
    <n v="1.2"/>
    <n v="0.65"/>
    <n v="0.01"/>
    <n v="1.47"/>
    <n v="0.74"/>
    <n v="2"/>
    <n v="600"/>
    <n v="301"/>
    <n v="2"/>
    <n v="920"/>
    <n v="461"/>
    <n v="1.625"/>
    <n v="5.0166666666666675"/>
    <n v="0.74"/>
    <n v="0"/>
    <n v="0"/>
    <x v="1411"/>
    <x v="3"/>
  </r>
  <r>
    <n v="2329"/>
    <x v="203"/>
    <x v="0"/>
    <x v="12"/>
    <n v="24"/>
    <n v="29"/>
    <x v="6"/>
    <n v="7.6"/>
    <n v="8.3000000000000007"/>
    <n v="7.95"/>
    <n v="6.3"/>
    <n v="7.4"/>
    <n v="6.85"/>
    <n v="20"/>
    <n v="51"/>
    <n v="35.5"/>
    <n v="0.1"/>
    <n v="2.1"/>
    <n v="1.1000000000000001"/>
    <n v="0.05"/>
    <n v="0.95"/>
    <n v="0.5"/>
    <n v="40"/>
    <n v="2200"/>
    <n v="1120"/>
    <n v="58"/>
    <n v="7000"/>
    <n v="3529"/>
    <n v="2.75"/>
    <n v="10"/>
    <n v="0.5"/>
    <n v="0"/>
    <n v="0"/>
    <x v="1412"/>
    <x v="3"/>
  </r>
  <r>
    <n v="2330"/>
    <x v="204"/>
    <x v="0"/>
    <x v="12"/>
    <n v="25"/>
    <n v="29"/>
    <x v="43"/>
    <n v="7.4"/>
    <n v="8.1999999999999993"/>
    <n v="7.8"/>
    <n v="6.7"/>
    <n v="7.4"/>
    <n v="7.0500000000000007"/>
    <n v="16"/>
    <n v="30"/>
    <n v="23"/>
    <n v="0.1"/>
    <n v="1.8"/>
    <n v="0.95000000000000007"/>
    <n v="0.01"/>
    <n v="0.12"/>
    <n v="6.5000000000000002E-2"/>
    <n v="10"/>
    <n v="140"/>
    <n v="75"/>
    <n v="17"/>
    <n v="330"/>
    <n v="173.5"/>
    <n v="2.375"/>
    <n v="1.25"/>
    <n v="6.5000000000000002E-2"/>
    <n v="0"/>
    <n v="0"/>
    <x v="1413"/>
    <x v="3"/>
  </r>
  <r>
    <n v="3470"/>
    <x v="205"/>
    <x v="0"/>
    <x v="12"/>
    <n v="26"/>
    <n v="29"/>
    <x v="0"/>
    <n v="1.8"/>
    <n v="6.9"/>
    <n v="4.3500000000000005"/>
    <n v="6"/>
    <n v="7.2"/>
    <n v="6.6"/>
    <n v="102"/>
    <n v="212"/>
    <n v="157"/>
    <n v="1.4"/>
    <n v="13.2"/>
    <n v="7.3"/>
    <n v="0.01"/>
    <n v="0.01"/>
    <n v="0.01"/>
    <n v="100"/>
    <n v="400"/>
    <n v="250"/>
    <n v="400"/>
    <n v="1400"/>
    <n v="900"/>
    <n v="10"/>
    <n v="4.166666666666667"/>
    <n v="0.01"/>
    <n v="0"/>
    <n v="0"/>
    <x v="1414"/>
    <x v="3"/>
  </r>
  <r>
    <n v="2325"/>
    <x v="206"/>
    <x v="1"/>
    <x v="12"/>
    <n v="26"/>
    <n v="29"/>
    <x v="0"/>
    <n v="0.9"/>
    <n v="4.7"/>
    <n v="2.8000000000000003"/>
    <n v="6.8"/>
    <n v="8.1999999999999993"/>
    <n v="7.5"/>
    <n v="265"/>
    <n v="362"/>
    <n v="313.5"/>
    <n v="6.6"/>
    <n v="23.4"/>
    <n v="15"/>
    <n v="0.01"/>
    <n v="0.01"/>
    <n v="0.01"/>
    <n v="400"/>
    <n v="1000"/>
    <n v="700"/>
    <n v="1700"/>
    <n v="2800"/>
    <n v="2250"/>
    <n v="10"/>
    <n v="10"/>
    <n v="0.01"/>
    <n v="0"/>
    <n v="2.9999999999999991"/>
    <x v="1415"/>
    <x v="3"/>
  </r>
  <r>
    <n v="3462"/>
    <x v="207"/>
    <x v="1"/>
    <x v="12"/>
    <n v="23"/>
    <n v="29"/>
    <x v="1"/>
    <n v="5.7"/>
    <n v="8"/>
    <n v="6.85"/>
    <n v="6.5"/>
    <n v="8.1"/>
    <n v="7.3"/>
    <n v="51"/>
    <n v="73"/>
    <n v="62"/>
    <n v="0.1"/>
    <n v="1"/>
    <n v="0.55000000000000004"/>
    <n v="0.01"/>
    <n v="0.38"/>
    <n v="0.19500000000000001"/>
    <n v="31"/>
    <n v="920"/>
    <n v="475.5"/>
    <n v="54"/>
    <n v="1200"/>
    <n v="627"/>
    <n v="1.375"/>
    <n v="7.9249999999999998"/>
    <n v="0.19500000000000001"/>
    <n v="0"/>
    <n v="0"/>
    <x v="1416"/>
    <x v="3"/>
  </r>
  <r>
    <n v="1401"/>
    <x v="595"/>
    <x v="1"/>
    <x v="13"/>
    <n v="31"/>
    <n v="32"/>
    <x v="44"/>
    <n v="3.9770053475935701"/>
    <n v="7.0112299465240699"/>
    <n v="5.49411764705882"/>
    <n v="8.6999999999999993"/>
    <n v="8.6999999999999993"/>
    <n v="8.6999999999999993"/>
    <n v="471"/>
    <n v="586"/>
    <n v="528.5"/>
    <n v="3.4344582593250399"/>
    <n v="14.729307282415601"/>
    <n v="9.0818827708703207"/>
    <n v="1.02966469428008"/>
    <n v="6.1141617357001996"/>
    <n v="3.5719132149901398"/>
    <n v="881.63300970873797"/>
    <n v="297613.623300971"/>
    <n v="149247.62815533986"/>
    <n v="7234.2093023255802"/>
    <n v="2663074.23643411"/>
    <n v="1335154.2228682179"/>
    <n v="10"/>
    <n v="10"/>
    <n v="3.5719132149901398"/>
    <n v="10"/>
    <n v="0"/>
    <x v="1417"/>
    <x v="3"/>
  </r>
  <r>
    <n v="4557"/>
    <x v="596"/>
    <x v="1"/>
    <x v="13"/>
    <n v="27"/>
    <n v="29"/>
    <x v="4"/>
    <n v="3.9770053475935701"/>
    <n v="7.0112299465240699"/>
    <n v="5.49411764705882"/>
    <n v="7.2"/>
    <n v="9.5"/>
    <n v="8.35"/>
    <n v="490"/>
    <n v="1648"/>
    <n v="1069"/>
    <n v="3.4344582593250399"/>
    <n v="14.729307282415601"/>
    <n v="9.0818827708703207"/>
    <n v="1.02966469428008"/>
    <n v="6.1141617357001996"/>
    <n v="3.5719132149901398"/>
    <n v="881.63300970873797"/>
    <n v="297613.623300971"/>
    <n v="149247.62815533986"/>
    <n v="7234.2093023255802"/>
    <n v="2663074.23643411"/>
    <n v="1335154.2228682179"/>
    <n v="10"/>
    <n v="10"/>
    <n v="3.5719132149901398"/>
    <n v="0"/>
    <n v="0"/>
    <x v="1246"/>
    <x v="3"/>
  </r>
  <r>
    <n v="4568"/>
    <x v="597"/>
    <x v="1"/>
    <x v="13"/>
    <n v="27"/>
    <n v="29"/>
    <x v="4"/>
    <n v="3.9770053475935701"/>
    <n v="7.0112299465240699"/>
    <n v="5.49411764705882"/>
    <n v="6.8"/>
    <n v="7.7"/>
    <n v="7.25"/>
    <n v="646"/>
    <n v="1663"/>
    <n v="1154.5"/>
    <n v="3.4344582593250399"/>
    <n v="14.729307282415601"/>
    <n v="9.0818827708703207"/>
    <n v="1.02966469428008"/>
    <n v="6.1141617357001996"/>
    <n v="3.5719132149901398"/>
    <n v="881.63300970873797"/>
    <n v="297613.623300971"/>
    <n v="149247.62815533986"/>
    <n v="7234.2093023255802"/>
    <n v="2663074.23643411"/>
    <n v="1335154.2228682179"/>
    <n v="10"/>
    <n v="10"/>
    <n v="3.5719132149901398"/>
    <n v="0"/>
    <n v="0"/>
    <x v="1246"/>
    <x v="3"/>
  </r>
  <r>
    <n v="1373"/>
    <x v="209"/>
    <x v="0"/>
    <x v="14"/>
    <n v="19"/>
    <n v="31"/>
    <x v="7"/>
    <n v="6"/>
    <n v="10.7"/>
    <n v="8.35"/>
    <n v="7.2"/>
    <n v="8.9"/>
    <n v="8.0500000000000007"/>
    <n v="162"/>
    <n v="914"/>
    <n v="538"/>
    <n v="0.9"/>
    <n v="2.5"/>
    <n v="1.7"/>
    <n v="1.02"/>
    <n v="3.71"/>
    <n v="2.3650000000000002"/>
    <n v="2"/>
    <n v="360"/>
    <n v="181"/>
    <n v="40"/>
    <n v="22000"/>
    <n v="11020"/>
    <n v="4.25"/>
    <n v="3.0166666666666671"/>
    <n v="2.3650000000000002"/>
    <n v="0"/>
    <n v="0"/>
    <x v="1418"/>
    <x v="3"/>
  </r>
  <r>
    <n v="1374"/>
    <x v="210"/>
    <x v="0"/>
    <x v="14"/>
    <n v="19"/>
    <n v="31"/>
    <x v="7"/>
    <n v="4.9000000000000004"/>
    <n v="8.6999999999999993"/>
    <n v="6.8"/>
    <n v="6.9"/>
    <n v="8.6"/>
    <n v="7.75"/>
    <n v="347"/>
    <n v="901"/>
    <n v="624"/>
    <n v="2.9"/>
    <n v="19"/>
    <n v="10.95"/>
    <n v="0.32"/>
    <n v="7.44"/>
    <n v="3.8800000000000003"/>
    <n v="39"/>
    <n v="22000"/>
    <n v="11019.5"/>
    <n v="920"/>
    <n v="1600000"/>
    <n v="800460"/>
    <n v="10"/>
    <n v="10"/>
    <n v="3.88"/>
    <n v="0"/>
    <n v="0"/>
    <x v="146"/>
    <x v="3"/>
  </r>
  <r>
    <n v="1466"/>
    <x v="773"/>
    <x v="0"/>
    <x v="14"/>
    <n v="21"/>
    <n v="38"/>
    <x v="11"/>
    <n v="7.1"/>
    <n v="7.2"/>
    <n v="7.15"/>
    <n v="7.4"/>
    <n v="8.1999999999999993"/>
    <n v="7.8"/>
    <n v="618"/>
    <n v="813"/>
    <n v="715.5"/>
    <n v="1.2"/>
    <n v="11.8"/>
    <n v="6.5"/>
    <n v="2.2000000000000002"/>
    <n v="2.6"/>
    <n v="2.4000000000000004"/>
    <n v="3"/>
    <n v="7"/>
    <n v="5"/>
    <n v="14"/>
    <n v="75"/>
    <n v="44.5"/>
    <n v="10"/>
    <n v="8.3333333333333329E-2"/>
    <n v="2.4000000000000004"/>
    <n v="0"/>
    <n v="0"/>
    <x v="1231"/>
    <x v="3"/>
  </r>
  <r>
    <n v="2128"/>
    <x v="212"/>
    <x v="0"/>
    <x v="14"/>
    <n v="16"/>
    <n v="25"/>
    <x v="61"/>
    <n v="7"/>
    <n v="8.4"/>
    <n v="7.7"/>
    <n v="7.1"/>
    <n v="8.3000000000000007"/>
    <n v="7.7"/>
    <n v="160"/>
    <n v="482"/>
    <n v="321"/>
    <n v="0.8"/>
    <n v="1.8"/>
    <n v="1.3"/>
    <n v="0.21"/>
    <n v="1.34"/>
    <n v="0.77500000000000002"/>
    <n v="2"/>
    <n v="2"/>
    <n v="2"/>
    <n v="10"/>
    <n v="47"/>
    <n v="28.5"/>
    <n v="3.25"/>
    <n v="3.3333333333333333E-2"/>
    <n v="0.77500000000000002"/>
    <n v="0"/>
    <n v="0"/>
    <x v="1419"/>
    <x v="3"/>
  </r>
  <r>
    <n v="2130"/>
    <x v="214"/>
    <x v="0"/>
    <x v="14"/>
    <n v="20"/>
    <n v="26"/>
    <x v="13"/>
    <n v="5.9"/>
    <n v="7.6"/>
    <n v="6.75"/>
    <n v="7.5"/>
    <n v="8.3000000000000007"/>
    <n v="7.9"/>
    <n v="318"/>
    <n v="730"/>
    <n v="524"/>
    <n v="1.8"/>
    <n v="2.9"/>
    <n v="2.35"/>
    <n v="0.32"/>
    <n v="1.2"/>
    <n v="0.76"/>
    <n v="1"/>
    <n v="8"/>
    <n v="4.5"/>
    <n v="32"/>
    <n v="110"/>
    <n v="71"/>
    <n v="5.875"/>
    <n v="7.4999999999999997E-2"/>
    <n v="0.76"/>
    <n v="0"/>
    <n v="0"/>
    <x v="1420"/>
    <x v="3"/>
  </r>
  <r>
    <n v="2131"/>
    <x v="215"/>
    <x v="0"/>
    <x v="14"/>
    <n v="20"/>
    <n v="25"/>
    <x v="84"/>
    <n v="6.6"/>
    <n v="8.1999999999999993"/>
    <n v="7.3999999999999995"/>
    <n v="7.3"/>
    <n v="8.1999999999999993"/>
    <n v="7.75"/>
    <n v="314"/>
    <n v="795"/>
    <n v="554.5"/>
    <n v="0.8"/>
    <n v="1.7"/>
    <n v="1.25"/>
    <n v="0.82"/>
    <n v="1.39"/>
    <n v="1.105"/>
    <n v="1"/>
    <n v="1"/>
    <n v="1"/>
    <n v="41"/>
    <n v="110"/>
    <n v="75.5"/>
    <n v="3.125"/>
    <n v="1.6666666666666666E-2"/>
    <n v="1.105"/>
    <n v="0"/>
    <n v="0"/>
    <x v="1421"/>
    <x v="3"/>
  </r>
  <r>
    <n v="2132"/>
    <x v="216"/>
    <x v="0"/>
    <x v="14"/>
    <n v="16"/>
    <n v="28"/>
    <x v="72"/>
    <n v="6.1"/>
    <n v="8"/>
    <n v="7.05"/>
    <n v="7.7"/>
    <n v="8.5"/>
    <n v="8.1"/>
    <n v="373"/>
    <n v="1080"/>
    <n v="726.5"/>
    <n v="0.9"/>
    <n v="1.6"/>
    <n v="1.25"/>
    <n v="0.64"/>
    <n v="1.74"/>
    <n v="1.19"/>
    <n v="1"/>
    <n v="1"/>
    <n v="1"/>
    <n v="41"/>
    <n v="158"/>
    <n v="99.5"/>
    <n v="3.125"/>
    <n v="1.6666666666666666E-2"/>
    <n v="1.19"/>
    <n v="0"/>
    <n v="0"/>
    <x v="1422"/>
    <x v="3"/>
  </r>
  <r>
    <n v="2133"/>
    <x v="217"/>
    <x v="0"/>
    <x v="14"/>
    <n v="16"/>
    <n v="25"/>
    <x v="61"/>
    <n v="6.6"/>
    <n v="8.6"/>
    <n v="7.6"/>
    <n v="7.6"/>
    <n v="8.1"/>
    <n v="7.85"/>
    <n v="280"/>
    <n v="642"/>
    <n v="461"/>
    <n v="1"/>
    <n v="1.4"/>
    <n v="1.2"/>
    <n v="0.01"/>
    <n v="1.68"/>
    <n v="0.84499999999999997"/>
    <n v="1"/>
    <n v="1"/>
    <n v="1"/>
    <n v="43"/>
    <n v="110"/>
    <n v="76.5"/>
    <n v="3"/>
    <n v="1.6666666666666666E-2"/>
    <n v="0.84499999999999997"/>
    <n v="0"/>
    <n v="0"/>
    <x v="1423"/>
    <x v="3"/>
  </r>
  <r>
    <n v="2134"/>
    <x v="218"/>
    <x v="0"/>
    <x v="14"/>
    <n v="19"/>
    <n v="24"/>
    <x v="62"/>
    <n v="6"/>
    <n v="7.8"/>
    <n v="6.9"/>
    <n v="7.2"/>
    <n v="8.3000000000000007"/>
    <n v="7.75"/>
    <n v="265"/>
    <n v="492"/>
    <n v="378.5"/>
    <n v="0.9"/>
    <n v="1.3"/>
    <n v="1.1000000000000001"/>
    <n v="0.62"/>
    <n v="1.37"/>
    <n v="0.99500000000000011"/>
    <n v="1"/>
    <n v="2"/>
    <n v="1.5"/>
    <n v="39"/>
    <n v="63"/>
    <n v="51"/>
    <n v="2.75"/>
    <n v="2.5000000000000001E-2"/>
    <n v="0.99500000000000011"/>
    <n v="0"/>
    <n v="0"/>
    <x v="1424"/>
    <x v="3"/>
  </r>
  <r>
    <n v="2135"/>
    <x v="599"/>
    <x v="0"/>
    <x v="14"/>
    <n v="19"/>
    <n v="31"/>
    <x v="7"/>
    <n v="6.6"/>
    <n v="8.3000000000000007"/>
    <n v="7.45"/>
    <n v="7.1"/>
    <n v="8.1"/>
    <n v="7.6"/>
    <n v="209"/>
    <n v="382"/>
    <n v="295.5"/>
    <n v="0.7"/>
    <n v="2"/>
    <n v="1.35"/>
    <n v="0.18"/>
    <n v="0.67"/>
    <n v="0.42500000000000004"/>
    <n v="2"/>
    <n v="18"/>
    <n v="10"/>
    <n v="32"/>
    <n v="49"/>
    <n v="40.5"/>
    <n v="3.375"/>
    <n v="0.16666666666666666"/>
    <n v="0.42500000000000004"/>
    <n v="0"/>
    <n v="0"/>
    <x v="1425"/>
    <x v="3"/>
  </r>
  <r>
    <n v="2136"/>
    <x v="220"/>
    <x v="0"/>
    <x v="14"/>
    <n v="19"/>
    <n v="31"/>
    <x v="7"/>
    <n v="5.9"/>
    <n v="10.3"/>
    <n v="8.1000000000000014"/>
    <n v="7.2"/>
    <n v="8.4"/>
    <n v="7.8000000000000007"/>
    <n v="512"/>
    <n v="667"/>
    <n v="589.5"/>
    <n v="1.2"/>
    <n v="20"/>
    <n v="10.6"/>
    <n v="1.02"/>
    <n v="15.94"/>
    <n v="8.48"/>
    <n v="10"/>
    <n v="35000"/>
    <n v="17505"/>
    <n v="540"/>
    <n v="1600000"/>
    <n v="800270"/>
    <n v="10"/>
    <n v="10"/>
    <n v="8.48"/>
    <n v="0"/>
    <n v="0"/>
    <x v="1426"/>
    <x v="3"/>
  </r>
  <r>
    <n v="2137"/>
    <x v="221"/>
    <x v="0"/>
    <x v="14"/>
    <n v="20"/>
    <n v="31"/>
    <x v="8"/>
    <n v="8"/>
    <n v="10.3"/>
    <n v="9.15"/>
    <n v="7.5"/>
    <n v="8.8000000000000007"/>
    <n v="8.15"/>
    <n v="93"/>
    <n v="902"/>
    <n v="497.5"/>
    <n v="0.1"/>
    <n v="2"/>
    <n v="1.05"/>
    <n v="1.02"/>
    <n v="3.95"/>
    <n v="2.4850000000000003"/>
    <n v="2"/>
    <n v="1600"/>
    <n v="801"/>
    <n v="34"/>
    <n v="28000"/>
    <n v="14017"/>
    <n v="2.625"/>
    <n v="10"/>
    <n v="2.4850000000000003"/>
    <n v="0"/>
    <n v="0"/>
    <x v="1427"/>
    <x v="3"/>
  </r>
  <r>
    <n v="2138"/>
    <x v="222"/>
    <x v="0"/>
    <x v="14"/>
    <n v="20"/>
    <n v="31"/>
    <x v="8"/>
    <n v="8.3000000000000007"/>
    <n v="10.9"/>
    <n v="9.6000000000000014"/>
    <n v="7.7"/>
    <n v="8.1999999999999993"/>
    <n v="7.9499999999999993"/>
    <n v="160"/>
    <n v="905"/>
    <n v="532.5"/>
    <n v="1.2"/>
    <n v="3.9"/>
    <n v="2.5499999999999998"/>
    <n v="1.29"/>
    <n v="3.48"/>
    <n v="2.3849999999999998"/>
    <n v="2"/>
    <n v="2400"/>
    <n v="1201"/>
    <n v="47"/>
    <n v="43000"/>
    <n v="21523.5"/>
    <n v="6.375"/>
    <n v="10"/>
    <n v="2.3849999999999998"/>
    <n v="0"/>
    <n v="0"/>
    <x v="1428"/>
    <x v="3"/>
  </r>
  <r>
    <n v="2139"/>
    <x v="223"/>
    <x v="0"/>
    <x v="14"/>
    <n v="19"/>
    <n v="31"/>
    <x v="7"/>
    <n v="7.9"/>
    <n v="10.199999999999999"/>
    <n v="9.0500000000000007"/>
    <n v="7.7"/>
    <n v="8.4"/>
    <n v="8.0500000000000007"/>
    <n v="180"/>
    <n v="922"/>
    <n v="551"/>
    <n v="1.4"/>
    <n v="3.4"/>
    <n v="2.4"/>
    <n v="1.32"/>
    <n v="7.44"/>
    <n v="4.38"/>
    <n v="2"/>
    <n v="17000"/>
    <n v="8501"/>
    <n v="46"/>
    <n v="92000"/>
    <n v="46023"/>
    <n v="6"/>
    <n v="10"/>
    <n v="4.38"/>
    <n v="0"/>
    <n v="0"/>
    <x v="1429"/>
    <x v="3"/>
  </r>
  <r>
    <n v="2140"/>
    <x v="224"/>
    <x v="0"/>
    <x v="14"/>
    <n v="20"/>
    <n v="32"/>
    <x v="1"/>
    <n v="3.4"/>
    <n v="9.6999999999999993"/>
    <n v="6.55"/>
    <n v="7.4"/>
    <n v="8"/>
    <n v="7.7"/>
    <n v="212"/>
    <n v="857"/>
    <n v="534.5"/>
    <n v="0.1"/>
    <n v="2.7"/>
    <n v="1.4000000000000001"/>
    <n v="1.02"/>
    <n v="3.5"/>
    <n v="2.2599999999999998"/>
    <n v="2"/>
    <n v="84"/>
    <n v="43"/>
    <n v="21"/>
    <n v="17000"/>
    <n v="8510.5"/>
    <n v="3.5000000000000004"/>
    <n v="0.71666666666666667"/>
    <n v="2.2599999999999998"/>
    <n v="0"/>
    <n v="0"/>
    <x v="1430"/>
    <x v="3"/>
  </r>
  <r>
    <n v="2141"/>
    <x v="426"/>
    <x v="0"/>
    <x v="14"/>
    <n v="28"/>
    <n v="30"/>
    <x v="3"/>
    <n v="8.6"/>
    <n v="9"/>
    <n v="8.8000000000000007"/>
    <n v="7.8"/>
    <n v="8.1999999999999993"/>
    <n v="8"/>
    <n v="273"/>
    <n v="476"/>
    <n v="374.5"/>
    <n v="1.6"/>
    <n v="2.2999999999999998"/>
    <n v="1.95"/>
    <n v="0.65"/>
    <n v="0.82"/>
    <n v="0.73499999999999999"/>
    <n v="2"/>
    <n v="2"/>
    <n v="2"/>
    <n v="21"/>
    <n v="70"/>
    <n v="45.5"/>
    <n v="4.875"/>
    <n v="3.3333333333333333E-2"/>
    <n v="0.73499999999999999"/>
    <n v="0"/>
    <n v="0"/>
    <x v="1431"/>
    <x v="3"/>
  </r>
  <r>
    <n v="2142"/>
    <x v="226"/>
    <x v="0"/>
    <x v="14"/>
    <n v="12"/>
    <n v="26"/>
    <x v="83"/>
    <n v="6.8"/>
    <n v="8"/>
    <n v="7.4"/>
    <n v="7.2"/>
    <n v="7.9"/>
    <n v="7.5500000000000007"/>
    <n v="210"/>
    <n v="666"/>
    <n v="438"/>
    <n v="1.2"/>
    <n v="1.8"/>
    <n v="1.5"/>
    <n v="0.1"/>
    <n v="2"/>
    <n v="1.05"/>
    <n v="2"/>
    <n v="3"/>
    <n v="2.5"/>
    <n v="24"/>
    <n v="52"/>
    <n v="38"/>
    <n v="3.75"/>
    <n v="4.1666666666666664E-2"/>
    <n v="1.05"/>
    <n v="0"/>
    <n v="0"/>
    <x v="1432"/>
    <x v="3"/>
  </r>
  <r>
    <n v="3296"/>
    <x v="227"/>
    <x v="0"/>
    <x v="14"/>
    <n v="20"/>
    <n v="25"/>
    <x v="84"/>
    <n v="6.8"/>
    <n v="7.8"/>
    <n v="7.3"/>
    <n v="7.3"/>
    <n v="8.1999999999999993"/>
    <n v="7.75"/>
    <n v="264"/>
    <n v="665"/>
    <n v="464.5"/>
    <n v="0.6"/>
    <n v="2.1"/>
    <n v="1.35"/>
    <n v="0.71"/>
    <n v="1.84"/>
    <n v="1.2749999999999999"/>
    <n v="1"/>
    <n v="1"/>
    <n v="1"/>
    <n v="32"/>
    <n v="63"/>
    <n v="47.5"/>
    <n v="3.375"/>
    <n v="1.6666666666666666E-2"/>
    <n v="1.2749999999999999"/>
    <n v="0"/>
    <n v="0"/>
    <x v="1433"/>
    <x v="3"/>
  </r>
  <r>
    <n v="4614"/>
    <x v="601"/>
    <x v="0"/>
    <x v="14"/>
    <n v="16"/>
    <n v="24"/>
    <x v="63"/>
    <n v="6.4"/>
    <n v="7.6"/>
    <n v="7"/>
    <n v="7.3"/>
    <n v="8.1"/>
    <n v="7.6999999999999993"/>
    <n v="220"/>
    <n v="802"/>
    <n v="511"/>
    <n v="1.8"/>
    <n v="4.8"/>
    <n v="3.3"/>
    <n v="0.25"/>
    <n v="2.1"/>
    <n v="1.175"/>
    <n v="2"/>
    <n v="70"/>
    <n v="36"/>
    <n v="17"/>
    <n v="1600"/>
    <n v="808.5"/>
    <n v="8.25"/>
    <n v="0.6"/>
    <n v="1.175"/>
    <n v="0"/>
    <n v="0"/>
    <x v="1434"/>
    <x v="3"/>
  </r>
  <r>
    <n v="4615"/>
    <x v="602"/>
    <x v="0"/>
    <x v="14"/>
    <n v="16"/>
    <n v="24"/>
    <x v="63"/>
    <n v="5.5"/>
    <n v="7.8"/>
    <n v="6.65"/>
    <n v="6.3"/>
    <n v="8.4"/>
    <n v="7.35"/>
    <n v="180"/>
    <n v="911"/>
    <n v="545.5"/>
    <n v="2.5"/>
    <n v="7.8"/>
    <n v="5.15"/>
    <n v="0.12"/>
    <n v="1.6"/>
    <n v="0.8600000000000001"/>
    <n v="2"/>
    <n v="170"/>
    <n v="86"/>
    <n v="11"/>
    <n v="1600"/>
    <n v="805.5"/>
    <n v="10"/>
    <n v="1.4333333333333333"/>
    <n v="0.8600000000000001"/>
    <n v="0"/>
    <n v="0"/>
    <x v="1435"/>
    <x v="3"/>
  </r>
  <r>
    <n v="4622"/>
    <x v="603"/>
    <x v="0"/>
    <x v="14"/>
    <n v="19"/>
    <n v="31"/>
    <x v="7"/>
    <n v="6.8"/>
    <n v="7.5"/>
    <n v="7.15"/>
    <n v="7.1"/>
    <n v="7.8"/>
    <n v="7.4499999999999993"/>
    <n v="168"/>
    <n v="294"/>
    <n v="231"/>
    <n v="0.8"/>
    <n v="1.8"/>
    <n v="1.3"/>
    <n v="0.01"/>
    <n v="0.17"/>
    <n v="9.0000000000000011E-2"/>
    <n v="2"/>
    <n v="2"/>
    <n v="2"/>
    <n v="2"/>
    <n v="27"/>
    <n v="14.5"/>
    <n v="3.25"/>
    <n v="3.3333333333333333E-2"/>
    <n v="9.0000000000000011E-2"/>
    <n v="0"/>
    <n v="0"/>
    <x v="1436"/>
    <x v="3"/>
  </r>
  <r>
    <n v="3297"/>
    <x v="228"/>
    <x v="1"/>
    <x v="14"/>
    <n v="22"/>
    <n v="24"/>
    <x v="13"/>
    <n v="6.6"/>
    <n v="7.6"/>
    <n v="7.1"/>
    <n v="7.3"/>
    <n v="7.9"/>
    <n v="7.6"/>
    <n v="350"/>
    <n v="493"/>
    <n v="421.5"/>
    <n v="1.8"/>
    <n v="3.4"/>
    <n v="2.6"/>
    <n v="0.75"/>
    <n v="1.25"/>
    <n v="1"/>
    <n v="2"/>
    <n v="36"/>
    <n v="19"/>
    <n v="29"/>
    <n v="150"/>
    <n v="89.5"/>
    <n v="6.5"/>
    <n v="0.31666666666666671"/>
    <n v="1"/>
    <n v="0"/>
    <n v="0"/>
    <x v="1437"/>
    <x v="3"/>
  </r>
  <r>
    <n v="3298"/>
    <x v="229"/>
    <x v="1"/>
    <x v="14"/>
    <n v="24"/>
    <n v="26"/>
    <x v="7"/>
    <n v="7.2"/>
    <n v="7.6"/>
    <n v="7.4"/>
    <n v="7.6"/>
    <n v="7.8"/>
    <n v="7.6999999999999993"/>
    <n v="264"/>
    <n v="768"/>
    <n v="516"/>
    <n v="1.6"/>
    <n v="2"/>
    <n v="1.8"/>
    <n v="0.48"/>
    <n v="0.82"/>
    <n v="0.64999999999999991"/>
    <n v="2"/>
    <n v="2"/>
    <n v="2"/>
    <n v="40"/>
    <n v="49"/>
    <n v="44.5"/>
    <n v="4.5"/>
    <n v="3.3333333333333333E-2"/>
    <n v="0.64999999999999991"/>
    <n v="0"/>
    <n v="0"/>
    <x v="1438"/>
    <x v="3"/>
  </r>
  <r>
    <n v="3299"/>
    <x v="230"/>
    <x v="1"/>
    <x v="14"/>
    <n v="16"/>
    <n v="24"/>
    <x v="63"/>
    <n v="6"/>
    <n v="7.8"/>
    <n v="6.9"/>
    <n v="7.4"/>
    <n v="7.8"/>
    <n v="7.6"/>
    <n v="226"/>
    <n v="641"/>
    <n v="433.5"/>
    <n v="0.8"/>
    <n v="4.8"/>
    <n v="2.8"/>
    <n v="0.12"/>
    <n v="2"/>
    <n v="1.06"/>
    <n v="1"/>
    <n v="120"/>
    <n v="60.5"/>
    <n v="17"/>
    <n v="540"/>
    <n v="278.5"/>
    <n v="7"/>
    <n v="1.0083333333333333"/>
    <n v="1.06"/>
    <n v="0"/>
    <n v="0"/>
    <x v="1439"/>
    <x v="3"/>
  </r>
  <r>
    <n v="3300"/>
    <x v="231"/>
    <x v="1"/>
    <x v="14"/>
    <n v="16"/>
    <n v="26"/>
    <x v="26"/>
    <n v="5"/>
    <n v="7.6"/>
    <n v="6.3"/>
    <n v="7.1"/>
    <n v="7.9"/>
    <n v="7.5"/>
    <n v="310"/>
    <n v="857"/>
    <n v="583.5"/>
    <n v="1.9"/>
    <n v="4.2"/>
    <n v="3.05"/>
    <n v="0.12"/>
    <n v="3.2"/>
    <n v="1.6600000000000001"/>
    <n v="2"/>
    <n v="220"/>
    <n v="111"/>
    <n v="20"/>
    <n v="1600"/>
    <n v="810"/>
    <n v="7.625"/>
    <n v="1.85"/>
    <n v="1.6600000000000001"/>
    <n v="0"/>
    <n v="0"/>
    <x v="1440"/>
    <x v="3"/>
  </r>
  <r>
    <n v="3301"/>
    <x v="232"/>
    <x v="1"/>
    <x v="14"/>
    <n v="16"/>
    <n v="29"/>
    <x v="84"/>
    <n v="6.1"/>
    <n v="7.6"/>
    <n v="6.85"/>
    <n v="7.1"/>
    <n v="8.1999999999999993"/>
    <n v="7.6499999999999995"/>
    <n v="234"/>
    <n v="513"/>
    <n v="373.5"/>
    <n v="0.9"/>
    <n v="4.2"/>
    <n v="2.5500000000000003"/>
    <n v="0.01"/>
    <n v="1.6"/>
    <n v="0.80500000000000005"/>
    <n v="2"/>
    <n v="27"/>
    <n v="14.5"/>
    <n v="7"/>
    <n v="540"/>
    <n v="273.5"/>
    <n v="6.3750000000000009"/>
    <n v="0.24166666666666667"/>
    <n v="0.80500000000000005"/>
    <n v="0"/>
    <n v="0"/>
    <x v="1441"/>
    <x v="3"/>
  </r>
  <r>
    <n v="3302"/>
    <x v="233"/>
    <x v="1"/>
    <x v="14"/>
    <n v="16"/>
    <n v="25"/>
    <x v="61"/>
    <n v="6.8"/>
    <n v="8.5"/>
    <n v="7.65"/>
    <n v="7.6"/>
    <n v="8.4"/>
    <n v="8"/>
    <n v="382"/>
    <n v="618"/>
    <n v="500"/>
    <n v="1.1000000000000001"/>
    <n v="1.6"/>
    <n v="1.35"/>
    <n v="0.83"/>
    <n v="2.02"/>
    <n v="1.425"/>
    <n v="1"/>
    <n v="1"/>
    <n v="1"/>
    <n v="48"/>
    <n v="140"/>
    <n v="94"/>
    <n v="3.375"/>
    <n v="1.6666666666666666E-2"/>
    <n v="1.4250000000000003"/>
    <n v="0"/>
    <n v="0"/>
    <x v="1442"/>
    <x v="3"/>
  </r>
  <r>
    <n v="3303"/>
    <x v="234"/>
    <x v="1"/>
    <x v="14"/>
    <n v="19"/>
    <n v="32"/>
    <x v="8"/>
    <n v="6.3"/>
    <n v="7.8"/>
    <n v="7.05"/>
    <n v="7.2"/>
    <n v="8.1"/>
    <n v="7.65"/>
    <n v="270"/>
    <n v="544"/>
    <n v="407"/>
    <n v="0.7"/>
    <n v="1.9"/>
    <n v="1.2999999999999998"/>
    <n v="0.19"/>
    <n v="0.8"/>
    <n v="0.495"/>
    <n v="2"/>
    <n v="18"/>
    <n v="10"/>
    <n v="27"/>
    <n v="48"/>
    <n v="37.5"/>
    <n v="3.2499999999999996"/>
    <n v="0.16666666666666666"/>
    <n v="0.495"/>
    <n v="0"/>
    <n v="0"/>
    <x v="1443"/>
    <x v="3"/>
  </r>
  <r>
    <n v="3304"/>
    <x v="235"/>
    <x v="1"/>
    <x v="14"/>
    <n v="18"/>
    <n v="38"/>
    <x v="4"/>
    <n v="6.7"/>
    <n v="7.1"/>
    <n v="6.9"/>
    <n v="7.5"/>
    <n v="7.5"/>
    <n v="7.5"/>
    <n v="150"/>
    <n v="520"/>
    <n v="335"/>
    <n v="0.1"/>
    <n v="1.8"/>
    <n v="0.95000000000000007"/>
    <n v="0.4"/>
    <n v="2.2999999999999998"/>
    <n v="1.3499999999999999"/>
    <n v="881.63300970873797"/>
    <n v="297613.623300971"/>
    <n v="149247.62815533986"/>
    <n v="7234.2093023255802"/>
    <n v="2663074.23643411"/>
    <n v="1335154.2228682179"/>
    <n v="2.375"/>
    <n v="10"/>
    <n v="1.3499999999999999"/>
    <n v="0"/>
    <n v="0"/>
    <x v="1444"/>
    <x v="3"/>
  </r>
  <r>
    <n v="3830"/>
    <x v="236"/>
    <x v="1"/>
    <x v="14"/>
    <n v="17"/>
    <n v="24"/>
    <x v="61"/>
    <n v="5.4"/>
    <n v="7.8"/>
    <n v="6.6"/>
    <n v="7.3"/>
    <n v="8.6"/>
    <n v="7.9499999999999993"/>
    <n v="45"/>
    <n v="964"/>
    <n v="504.5"/>
    <n v="0.9"/>
    <n v="4.2"/>
    <n v="2.5500000000000003"/>
    <n v="0.12"/>
    <n v="1.1000000000000001"/>
    <n v="0.6100000000000001"/>
    <n v="2"/>
    <n v="280"/>
    <n v="141"/>
    <n v="25"/>
    <n v="1600"/>
    <n v="812.5"/>
    <n v="6.3750000000000009"/>
    <n v="2.3499999999999996"/>
    <n v="0.6100000000000001"/>
    <n v="0"/>
    <n v="0"/>
    <x v="1445"/>
    <x v="3"/>
  </r>
  <r>
    <n v="3831"/>
    <x v="237"/>
    <x v="1"/>
    <x v="14"/>
    <n v="17"/>
    <n v="26"/>
    <x v="62"/>
    <n v="6"/>
    <n v="8.1999999999999993"/>
    <n v="7.1"/>
    <n v="6.7"/>
    <n v="8.6"/>
    <n v="7.65"/>
    <n v="290"/>
    <n v="5640"/>
    <n v="2965"/>
    <n v="0.9"/>
    <n v="4"/>
    <n v="2.4500000000000002"/>
    <n v="0.18"/>
    <n v="1.6"/>
    <n v="0.89"/>
    <n v="2"/>
    <n v="11"/>
    <n v="6.5"/>
    <n v="7"/>
    <n v="920"/>
    <n v="463.5"/>
    <n v="6.125"/>
    <n v="0.10833333333333334"/>
    <n v="0.8899999999999999"/>
    <n v="0"/>
    <n v="0"/>
    <x v="1446"/>
    <x v="3"/>
  </r>
  <r>
    <n v="3849"/>
    <x v="238"/>
    <x v="1"/>
    <x v="14"/>
    <n v="19"/>
    <n v="26"/>
    <x v="84"/>
    <n v="6.2"/>
    <n v="7.6"/>
    <n v="6.9"/>
    <n v="7.6"/>
    <n v="8.8000000000000007"/>
    <n v="8.1999999999999993"/>
    <n v="302"/>
    <n v="525"/>
    <n v="413.5"/>
    <n v="0.8"/>
    <n v="1.4"/>
    <n v="1.1000000000000001"/>
    <n v="0.09"/>
    <n v="2.68"/>
    <n v="1.385"/>
    <n v="1"/>
    <n v="1"/>
    <n v="1"/>
    <n v="31"/>
    <n v="63"/>
    <n v="47"/>
    <n v="2.75"/>
    <n v="1.6666666666666666E-2"/>
    <n v="1.3850000000000002"/>
    <n v="0"/>
    <n v="0"/>
    <x v="1447"/>
    <x v="3"/>
  </r>
  <r>
    <n v="3850"/>
    <x v="604"/>
    <x v="1"/>
    <x v="14"/>
    <n v="19"/>
    <n v="24"/>
    <x v="62"/>
    <n v="6.9"/>
    <n v="7.9"/>
    <n v="7.4"/>
    <n v="7.1"/>
    <n v="8.1"/>
    <n v="7.6"/>
    <n v="220"/>
    <n v="496"/>
    <n v="358"/>
    <n v="0.8"/>
    <n v="1.3"/>
    <n v="1.05"/>
    <n v="0.62"/>
    <n v="1.37"/>
    <n v="0.99500000000000011"/>
    <n v="1"/>
    <n v="1"/>
    <n v="1"/>
    <n v="16"/>
    <n v="63"/>
    <n v="39.5"/>
    <n v="2.625"/>
    <n v="1.6666666666666666E-2"/>
    <n v="0.99500000000000011"/>
    <n v="0"/>
    <n v="0"/>
    <x v="1448"/>
    <x v="3"/>
  </r>
  <r>
    <n v="2129"/>
    <x v="605"/>
    <x v="2"/>
    <x v="14"/>
    <n v="17"/>
    <n v="25"/>
    <x v="26"/>
    <n v="7"/>
    <n v="8.1999999999999993"/>
    <n v="7.6"/>
    <n v="7"/>
    <n v="8.1999999999999993"/>
    <n v="7.6"/>
    <n v="162"/>
    <n v="391"/>
    <n v="276.5"/>
    <n v="0.8"/>
    <n v="1.9"/>
    <n v="1.35"/>
    <n v="0.21"/>
    <n v="1.1000000000000001"/>
    <n v="0.65500000000000003"/>
    <n v="2"/>
    <n v="2"/>
    <n v="2"/>
    <n v="11"/>
    <n v="48"/>
    <n v="29.5"/>
    <n v="3.375"/>
    <n v="3.3333333333333333E-2"/>
    <n v="0.65500000000000003"/>
    <n v="0"/>
    <n v="0"/>
    <x v="1449"/>
    <x v="3"/>
  </r>
  <r>
    <n v="1425"/>
    <x v="606"/>
    <x v="0"/>
    <x v="15"/>
    <n v="20"/>
    <n v="28"/>
    <x v="21"/>
    <n v="6.9"/>
    <n v="7.3"/>
    <n v="7.1"/>
    <n v="6.9"/>
    <n v="7.6"/>
    <n v="7.25"/>
    <n v="130"/>
    <n v="224"/>
    <n v="177"/>
    <n v="3"/>
    <n v="3.5"/>
    <n v="3.25"/>
    <n v="1.02966469428008"/>
    <n v="6.1141617357001996"/>
    <n v="3.5719132149901398"/>
    <n v="5"/>
    <n v="30"/>
    <n v="17.5"/>
    <n v="35"/>
    <n v="110"/>
    <n v="72.5"/>
    <n v="8.125"/>
    <n v="0.29166666666666669"/>
    <n v="3.5719132149901398"/>
    <n v="0"/>
    <n v="0"/>
    <x v="1450"/>
    <x v="3"/>
  </r>
  <r>
    <n v="1426"/>
    <x v="607"/>
    <x v="0"/>
    <x v="15"/>
    <n v="20"/>
    <n v="29"/>
    <x v="5"/>
    <n v="6.6"/>
    <n v="7.8"/>
    <n v="7.1999999999999993"/>
    <n v="6.7"/>
    <n v="7.5"/>
    <n v="7.1"/>
    <n v="150"/>
    <n v="220"/>
    <n v="185"/>
    <n v="2.9"/>
    <n v="3.4"/>
    <n v="3.15"/>
    <n v="1.02966469428008"/>
    <n v="6.1141617357001996"/>
    <n v="3.5719132149901398"/>
    <n v="5"/>
    <n v="35"/>
    <n v="20"/>
    <n v="35"/>
    <n v="90"/>
    <n v="62.5"/>
    <n v="7.875"/>
    <n v="0.33333333333333331"/>
    <n v="3.5719132149901398"/>
    <n v="0"/>
    <n v="0"/>
    <x v="1451"/>
    <x v="3"/>
  </r>
  <r>
    <n v="1629"/>
    <x v="608"/>
    <x v="0"/>
    <x v="15"/>
    <n v="20"/>
    <n v="28"/>
    <x v="21"/>
    <n v="6.3"/>
    <n v="7.5"/>
    <n v="6.9"/>
    <n v="7.1"/>
    <n v="7.5"/>
    <n v="7.3"/>
    <n v="120"/>
    <n v="240"/>
    <n v="180"/>
    <n v="2.8"/>
    <n v="3.7"/>
    <n v="3.25"/>
    <n v="1.02966469428008"/>
    <n v="6.1141617357001996"/>
    <n v="3.5719132149901398"/>
    <n v="10"/>
    <n v="25"/>
    <n v="17.5"/>
    <n v="45"/>
    <n v="80"/>
    <n v="62.5"/>
    <n v="8.125"/>
    <n v="0.29166666666666669"/>
    <n v="3.5719132149901398"/>
    <n v="0"/>
    <n v="0"/>
    <x v="1450"/>
    <x v="3"/>
  </r>
  <r>
    <n v="1630"/>
    <x v="609"/>
    <x v="0"/>
    <x v="15"/>
    <n v="20"/>
    <n v="28"/>
    <x v="21"/>
    <n v="6.7"/>
    <n v="7.5"/>
    <n v="7.1"/>
    <n v="7.1"/>
    <n v="7.6"/>
    <n v="7.35"/>
    <n v="125"/>
    <n v="380"/>
    <n v="252.5"/>
    <n v="3"/>
    <n v="3.8"/>
    <n v="3.4"/>
    <n v="1.02966469428008"/>
    <n v="6.1141617357001996"/>
    <n v="3.5719132149901398"/>
    <n v="2"/>
    <n v="10"/>
    <n v="6"/>
    <n v="15"/>
    <n v="55"/>
    <n v="35"/>
    <n v="8.5"/>
    <n v="0.1"/>
    <n v="3.5719132149901398"/>
    <n v="0"/>
    <n v="0"/>
    <x v="1452"/>
    <x v="3"/>
  </r>
  <r>
    <n v="2837"/>
    <x v="610"/>
    <x v="0"/>
    <x v="15"/>
    <n v="18"/>
    <n v="28"/>
    <x v="13"/>
    <n v="6.7"/>
    <n v="7.7"/>
    <n v="7.2"/>
    <n v="7.2"/>
    <n v="7.6"/>
    <n v="7.4"/>
    <n v="140"/>
    <n v="380"/>
    <n v="260"/>
    <n v="3.2"/>
    <n v="3.8"/>
    <n v="3.5"/>
    <n v="1.02966469428008"/>
    <n v="6.1141617357001996"/>
    <n v="3.5719132149901398"/>
    <n v="10"/>
    <n v="35"/>
    <n v="22.5"/>
    <n v="15"/>
    <n v="60"/>
    <n v="37.5"/>
    <n v="8.75"/>
    <n v="0.375"/>
    <n v="3.5719132149901398"/>
    <n v="0"/>
    <n v="0"/>
    <x v="1453"/>
    <x v="3"/>
  </r>
  <r>
    <n v="2839"/>
    <x v="611"/>
    <x v="1"/>
    <x v="15"/>
    <n v="18"/>
    <n v="28"/>
    <x v="13"/>
    <n v="6.7"/>
    <n v="7.8"/>
    <n v="7.25"/>
    <n v="7.3"/>
    <n v="7.6"/>
    <n v="7.4499999999999993"/>
    <n v="210"/>
    <n v="370"/>
    <n v="290"/>
    <n v="3.3"/>
    <n v="3.8"/>
    <n v="3.55"/>
    <n v="1.02966469428008"/>
    <n v="6.1141617357001996"/>
    <n v="3.5719132149901398"/>
    <n v="10"/>
    <n v="10"/>
    <n v="10"/>
    <n v="30"/>
    <n v="90"/>
    <n v="60"/>
    <n v="8.875"/>
    <n v="0.16666666666666666"/>
    <n v="3.5719132149901398"/>
    <n v="0"/>
    <n v="0"/>
    <x v="1454"/>
    <x v="3"/>
  </r>
  <r>
    <n v="2840"/>
    <x v="612"/>
    <x v="1"/>
    <x v="15"/>
    <n v="18"/>
    <n v="29"/>
    <x v="2"/>
    <n v="6.6"/>
    <n v="7.4"/>
    <n v="7"/>
    <n v="7.4"/>
    <n v="7.6"/>
    <n v="7.5"/>
    <n v="180"/>
    <n v="360"/>
    <n v="270"/>
    <n v="3.1"/>
    <n v="3.4"/>
    <n v="3.25"/>
    <n v="1.02966469428008"/>
    <n v="6.1141617357001996"/>
    <n v="3.5719132149901398"/>
    <n v="2"/>
    <n v="2"/>
    <n v="2"/>
    <n v="10"/>
    <n v="95"/>
    <n v="52.5"/>
    <n v="8.125"/>
    <n v="3.3333333333333333E-2"/>
    <n v="3.5719132149901398"/>
    <n v="0"/>
    <n v="0"/>
    <x v="1455"/>
    <x v="3"/>
  </r>
  <r>
    <n v="2841"/>
    <x v="613"/>
    <x v="1"/>
    <x v="15"/>
    <n v="17"/>
    <n v="28"/>
    <x v="84"/>
    <n v="5.6"/>
    <n v="7.3"/>
    <n v="6.4499999999999993"/>
    <n v="6.7"/>
    <n v="7.6"/>
    <n v="7.15"/>
    <n v="70"/>
    <n v="510"/>
    <n v="290"/>
    <n v="3"/>
    <n v="4.2"/>
    <n v="3.6"/>
    <n v="1.02966469428008"/>
    <n v="6.1141617357001996"/>
    <n v="3.5719132149901398"/>
    <n v="20"/>
    <n v="60"/>
    <n v="40"/>
    <n v="75"/>
    <n v="195"/>
    <n v="135"/>
    <n v="9"/>
    <n v="0.66666666666666663"/>
    <n v="3.5719132149901398"/>
    <n v="0"/>
    <n v="0"/>
    <x v="1456"/>
    <x v="3"/>
  </r>
  <r>
    <n v="2842"/>
    <x v="614"/>
    <x v="1"/>
    <x v="15"/>
    <n v="18"/>
    <n v="29"/>
    <x v="2"/>
    <n v="6.4"/>
    <n v="7.6"/>
    <n v="7"/>
    <n v="7.2"/>
    <n v="7.5"/>
    <n v="7.35"/>
    <n v="205"/>
    <n v="330"/>
    <n v="267.5"/>
    <n v="3"/>
    <n v="3.8"/>
    <n v="3.4"/>
    <n v="1.02966469428008"/>
    <n v="6.1141617357001996"/>
    <n v="3.5719132149901398"/>
    <n v="5"/>
    <n v="25"/>
    <n v="15"/>
    <n v="35"/>
    <n v="105"/>
    <n v="70"/>
    <n v="8.5"/>
    <n v="0.25"/>
    <n v="3.5719132149901398"/>
    <n v="0"/>
    <n v="0"/>
    <x v="1457"/>
    <x v="3"/>
  </r>
  <r>
    <n v="2843"/>
    <x v="615"/>
    <x v="1"/>
    <x v="15"/>
    <n v="18"/>
    <n v="28"/>
    <x v="13"/>
    <n v="5.9"/>
    <n v="7.1"/>
    <n v="6.5"/>
    <n v="7"/>
    <n v="7.5"/>
    <n v="7.25"/>
    <n v="80"/>
    <n v="380"/>
    <n v="230"/>
    <n v="3"/>
    <n v="3.9"/>
    <n v="3.45"/>
    <n v="1.02966469428008"/>
    <n v="6.1141617357001996"/>
    <n v="3.5719132149901398"/>
    <n v="5"/>
    <n v="20"/>
    <n v="12.5"/>
    <n v="40"/>
    <n v="70"/>
    <n v="55"/>
    <n v="8.625"/>
    <n v="0.20833333333333331"/>
    <n v="3.5719132149901398"/>
    <n v="0"/>
    <n v="0"/>
    <x v="1458"/>
    <x v="3"/>
  </r>
  <r>
    <n v="2844"/>
    <x v="616"/>
    <x v="1"/>
    <x v="15"/>
    <n v="16"/>
    <n v="28"/>
    <x v="72"/>
    <n v="6.3"/>
    <n v="7.5"/>
    <n v="6.9"/>
    <n v="7.2"/>
    <n v="8.1"/>
    <n v="7.65"/>
    <n v="70"/>
    <n v="310"/>
    <n v="190"/>
    <n v="3"/>
    <n v="4.2"/>
    <n v="3.6"/>
    <n v="1.02966469428008"/>
    <n v="6.1141617357001996"/>
    <n v="3.5719132149901398"/>
    <n v="5"/>
    <n v="10"/>
    <n v="7.5"/>
    <n v="25"/>
    <n v="65"/>
    <n v="45"/>
    <n v="9"/>
    <n v="0.125"/>
    <n v="3.5719132149901398"/>
    <n v="0"/>
    <n v="0"/>
    <x v="1459"/>
    <x v="3"/>
  </r>
  <r>
    <n v="2845"/>
    <x v="617"/>
    <x v="1"/>
    <x v="15"/>
    <n v="3"/>
    <n v="28"/>
    <x v="30"/>
    <n v="6.1"/>
    <n v="7.2"/>
    <n v="6.65"/>
    <n v="6.4"/>
    <n v="8.1"/>
    <n v="7.25"/>
    <n v="125"/>
    <n v="240"/>
    <n v="182.5"/>
    <n v="3.2"/>
    <n v="3.8"/>
    <n v="3.5"/>
    <n v="1.02966469428008"/>
    <n v="6.1141617357001996"/>
    <n v="3.5719132149901398"/>
    <n v="881.63300970873797"/>
    <n v="297613.623300971"/>
    <n v="149247.62815533986"/>
    <n v="5"/>
    <n v="75"/>
    <n v="40"/>
    <n v="8.75"/>
    <n v="10"/>
    <n v="3.5719132149901398"/>
    <n v="0"/>
    <n v="0"/>
    <x v="1460"/>
    <x v="3"/>
  </r>
  <r>
    <n v="2846"/>
    <x v="618"/>
    <x v="1"/>
    <x v="15"/>
    <n v="19"/>
    <n v="28"/>
    <x v="2"/>
    <n v="6.3"/>
    <n v="7.3"/>
    <n v="6.8"/>
    <n v="6.3"/>
    <n v="7.7"/>
    <n v="7"/>
    <n v="50"/>
    <n v="215"/>
    <n v="132.5"/>
    <n v="3"/>
    <n v="3.6"/>
    <n v="3.3"/>
    <n v="1.02966469428008"/>
    <n v="6.1141617357001996"/>
    <n v="3.5719132149901398"/>
    <n v="9"/>
    <n v="9"/>
    <n v="9"/>
    <n v="15"/>
    <n v="45"/>
    <n v="30"/>
    <n v="8.25"/>
    <n v="0.15"/>
    <n v="3.5719132149901398"/>
    <n v="0"/>
    <n v="0"/>
    <x v="1461"/>
    <x v="3"/>
  </r>
  <r>
    <n v="2847"/>
    <x v="619"/>
    <x v="1"/>
    <x v="15"/>
    <n v="20"/>
    <n v="29"/>
    <x v="5"/>
    <n v="5.7"/>
    <n v="7.9"/>
    <n v="6.8000000000000007"/>
    <n v="6.8"/>
    <n v="7.5"/>
    <n v="7.15"/>
    <n v="140"/>
    <n v="264"/>
    <n v="202"/>
    <n v="2.8"/>
    <n v="4.0999999999999996"/>
    <n v="3.4499999999999997"/>
    <n v="1.02966469428008"/>
    <n v="6.1141617357001996"/>
    <n v="3.5719132149901398"/>
    <n v="10"/>
    <n v="35"/>
    <n v="22.5"/>
    <n v="35"/>
    <n v="93"/>
    <n v="64"/>
    <n v="8.625"/>
    <n v="0.375"/>
    <n v="3.5719132149901398"/>
    <n v="0"/>
    <n v="0"/>
    <x v="1454"/>
    <x v="3"/>
  </r>
  <r>
    <n v="2848"/>
    <x v="620"/>
    <x v="1"/>
    <x v="15"/>
    <n v="18"/>
    <n v="28"/>
    <x v="13"/>
    <n v="5.3"/>
    <n v="6.7"/>
    <n v="6"/>
    <n v="7.2"/>
    <n v="8.1"/>
    <n v="7.65"/>
    <n v="150"/>
    <n v="670"/>
    <n v="410"/>
    <n v="3.3"/>
    <n v="4.3"/>
    <n v="3.8"/>
    <n v="1.02966469428008"/>
    <n v="6.1141617357001996"/>
    <n v="3.5719132149901398"/>
    <n v="25"/>
    <n v="45"/>
    <n v="35"/>
    <n v="85"/>
    <n v="165"/>
    <n v="125"/>
    <n v="9.5"/>
    <n v="0.58333333333333337"/>
    <n v="3.5719132149901398"/>
    <n v="0"/>
    <n v="0"/>
    <x v="1462"/>
    <x v="3"/>
  </r>
  <r>
    <n v="2849"/>
    <x v="621"/>
    <x v="1"/>
    <x v="15"/>
    <n v="18"/>
    <n v="29"/>
    <x v="2"/>
    <n v="5.6"/>
    <n v="6.7"/>
    <n v="6.15"/>
    <n v="7.1"/>
    <n v="8.6999999999999993"/>
    <n v="7.8999999999999995"/>
    <n v="150"/>
    <n v="600"/>
    <n v="375"/>
    <n v="3.3"/>
    <n v="4.2"/>
    <n v="3.75"/>
    <n v="1.02966469428008"/>
    <n v="6.1141617357001996"/>
    <n v="3.5719132149901398"/>
    <n v="20"/>
    <n v="40"/>
    <n v="30"/>
    <n v="65"/>
    <n v="155"/>
    <n v="110"/>
    <n v="9.375"/>
    <n v="0.5"/>
    <n v="3.5719132149901398"/>
    <n v="0"/>
    <n v="0"/>
    <x v="1463"/>
    <x v="3"/>
  </r>
  <r>
    <n v="2850"/>
    <x v="622"/>
    <x v="1"/>
    <x v="15"/>
    <n v="17"/>
    <n v="28"/>
    <x v="84"/>
    <n v="5.0999999999999996"/>
    <n v="8.1"/>
    <n v="6.6"/>
    <n v="7.1"/>
    <n v="7.8"/>
    <n v="7.4499999999999993"/>
    <n v="90"/>
    <n v="370"/>
    <n v="230"/>
    <n v="3"/>
    <n v="4.5"/>
    <n v="3.75"/>
    <n v="1.02966469428008"/>
    <n v="6.1141617357001996"/>
    <n v="3.5719132149901398"/>
    <n v="15"/>
    <n v="45"/>
    <n v="30"/>
    <n v="15"/>
    <n v="145"/>
    <n v="80"/>
    <n v="9.375"/>
    <n v="0.5"/>
    <n v="3.5719132149901398"/>
    <n v="0"/>
    <n v="0"/>
    <x v="1463"/>
    <x v="3"/>
  </r>
  <r>
    <n v="2851"/>
    <x v="623"/>
    <x v="1"/>
    <x v="15"/>
    <n v="17"/>
    <n v="29"/>
    <x v="13"/>
    <n v="5.0999999999999996"/>
    <n v="6.5"/>
    <n v="5.8"/>
    <n v="7.1"/>
    <n v="8.4"/>
    <n v="7.75"/>
    <n v="530"/>
    <n v="680"/>
    <n v="605"/>
    <n v="3.5"/>
    <n v="4.8"/>
    <n v="4.1500000000000004"/>
    <n v="1.02966469428008"/>
    <n v="6.1141617357001996"/>
    <n v="3.5719132149901398"/>
    <n v="35"/>
    <n v="80"/>
    <n v="57.5"/>
    <n v="170"/>
    <n v="440"/>
    <n v="305"/>
    <n v="10"/>
    <n v="0.95833333333333337"/>
    <n v="3.5719132149901398"/>
    <n v="0"/>
    <n v="0"/>
    <x v="1464"/>
    <x v="3"/>
  </r>
  <r>
    <n v="1347"/>
    <x v="624"/>
    <x v="0"/>
    <x v="16"/>
    <n v="15"/>
    <n v="25"/>
    <x v="63"/>
    <n v="5.6"/>
    <n v="6.9"/>
    <n v="6.25"/>
    <n v="7.1"/>
    <n v="8"/>
    <n v="7.55"/>
    <n v="67"/>
    <n v="110"/>
    <n v="88.5"/>
    <n v="4.8"/>
    <n v="6"/>
    <n v="5.4"/>
    <n v="0.5"/>
    <n v="2.73"/>
    <n v="1.615"/>
    <n v="340"/>
    <n v="790"/>
    <n v="565"/>
    <n v="420"/>
    <n v="2100"/>
    <n v="1260"/>
    <n v="10"/>
    <n v="9.4166666666666661"/>
    <n v="1.615"/>
    <n v="0"/>
    <n v="0"/>
    <x v="1465"/>
    <x v="3"/>
  </r>
  <r>
    <n v="1348"/>
    <x v="625"/>
    <x v="0"/>
    <x v="16"/>
    <n v="15"/>
    <n v="26"/>
    <x v="61"/>
    <n v="7"/>
    <n v="8"/>
    <n v="7.5"/>
    <n v="7.1"/>
    <n v="7.9"/>
    <n v="7.5"/>
    <n v="120"/>
    <n v="155"/>
    <n v="137.5"/>
    <n v="3.1"/>
    <n v="4.2"/>
    <n v="3.6500000000000004"/>
    <n v="0.3"/>
    <n v="0.98"/>
    <n v="0.64"/>
    <n v="84"/>
    <n v="170"/>
    <n v="127"/>
    <n v="390"/>
    <n v="790"/>
    <n v="590"/>
    <n v="9.125"/>
    <n v="2.1166666666666667"/>
    <n v="0.64"/>
    <n v="0"/>
    <n v="0"/>
    <x v="1466"/>
    <x v="3"/>
  </r>
  <r>
    <n v="1459"/>
    <x v="626"/>
    <x v="0"/>
    <x v="16"/>
    <n v="6"/>
    <n v="21"/>
    <x v="94"/>
    <n v="6"/>
    <n v="7.8"/>
    <n v="6.9"/>
    <n v="6.7"/>
    <n v="7.3"/>
    <n v="7"/>
    <n v="35"/>
    <n v="390"/>
    <n v="212.5"/>
    <n v="1.4"/>
    <n v="5.8"/>
    <n v="3.5999999999999996"/>
    <n v="0.39"/>
    <n v="0.78"/>
    <n v="0.58499999999999996"/>
    <n v="9"/>
    <n v="420"/>
    <n v="214.5"/>
    <n v="94"/>
    <n v="1200"/>
    <n v="647"/>
    <n v="9"/>
    <n v="3.5749999999999997"/>
    <n v="0.58499999999999996"/>
    <n v="0"/>
    <n v="0"/>
    <x v="1467"/>
    <x v="3"/>
  </r>
  <r>
    <n v="3346"/>
    <x v="774"/>
    <x v="0"/>
    <x v="16"/>
    <n v="14"/>
    <n v="29"/>
    <x v="62"/>
    <n v="4.8"/>
    <n v="6"/>
    <n v="5.4"/>
    <n v="6.9"/>
    <n v="8.3000000000000007"/>
    <n v="7.6000000000000005"/>
    <n v="70"/>
    <n v="118"/>
    <n v="94"/>
    <n v="5.5"/>
    <n v="7.3"/>
    <n v="6.4"/>
    <n v="0.52"/>
    <n v="2.72"/>
    <n v="1.62"/>
    <n v="330"/>
    <n v="790"/>
    <n v="560"/>
    <n v="790"/>
    <n v="1700"/>
    <n v="1245"/>
    <n v="10"/>
    <n v="9.3333333333333339"/>
    <n v="1.62"/>
    <n v="0"/>
    <n v="0"/>
    <x v="1468"/>
    <x v="3"/>
  </r>
  <r>
    <n v="3347"/>
    <x v="628"/>
    <x v="0"/>
    <x v="16"/>
    <n v="16"/>
    <n v="28"/>
    <x v="72"/>
    <n v="5.9"/>
    <n v="6.8"/>
    <n v="6.35"/>
    <n v="7.2"/>
    <n v="8.1"/>
    <n v="7.65"/>
    <n v="65"/>
    <n v="112"/>
    <n v="88.5"/>
    <n v="4.8"/>
    <n v="6.7"/>
    <n v="5.75"/>
    <n v="0.02"/>
    <n v="2.91"/>
    <n v="1.4650000000000001"/>
    <n v="310"/>
    <n v="430"/>
    <n v="370"/>
    <n v="580"/>
    <n v="1300"/>
    <n v="940"/>
    <n v="10"/>
    <n v="6.166666666666667"/>
    <n v="1.4650000000000003"/>
    <n v="0"/>
    <n v="0"/>
    <x v="1469"/>
    <x v="3"/>
  </r>
  <r>
    <n v="3348"/>
    <x v="629"/>
    <x v="0"/>
    <x v="16"/>
    <n v="12"/>
    <n v="28"/>
    <x v="63"/>
    <n v="5.6"/>
    <n v="6.8"/>
    <n v="6.1999999999999993"/>
    <n v="6.9"/>
    <n v="7.7"/>
    <n v="7.3000000000000007"/>
    <n v="65"/>
    <n v="109"/>
    <n v="87"/>
    <n v="4.9000000000000004"/>
    <n v="6.2"/>
    <n v="5.5500000000000007"/>
    <n v="0.3"/>
    <n v="3.21"/>
    <n v="1.7549999999999999"/>
    <n v="310"/>
    <n v="630"/>
    <n v="470"/>
    <n v="630"/>
    <n v="1200"/>
    <n v="915"/>
    <n v="10"/>
    <n v="7.833333333333333"/>
    <n v="1.7549999999999999"/>
    <n v="0"/>
    <n v="0"/>
    <x v="1470"/>
    <x v="3"/>
  </r>
  <r>
    <n v="3349"/>
    <x v="630"/>
    <x v="0"/>
    <x v="16"/>
    <n v="19"/>
    <n v="30"/>
    <x v="5"/>
    <n v="6.8"/>
    <n v="7.5"/>
    <n v="7.15"/>
    <n v="7"/>
    <n v="7.2"/>
    <n v="7.1"/>
    <n v="55"/>
    <n v="79"/>
    <n v="67"/>
    <n v="1.6"/>
    <n v="2.2000000000000002"/>
    <n v="1.9000000000000001"/>
    <n v="0.32"/>
    <n v="0.47"/>
    <n v="0.39500000000000002"/>
    <n v="21"/>
    <n v="120"/>
    <n v="70.5"/>
    <n v="130"/>
    <n v="520"/>
    <n v="325"/>
    <n v="4.75"/>
    <n v="1.1749999999999998"/>
    <n v="0.39500000000000002"/>
    <n v="0"/>
    <n v="0"/>
    <x v="1471"/>
    <x v="3"/>
  </r>
  <r>
    <n v="3723"/>
    <x v="265"/>
    <x v="0"/>
    <x v="17"/>
    <n v="13"/>
    <n v="25"/>
    <x v="83"/>
    <n v="7.3"/>
    <n v="10.199999999999999"/>
    <n v="8.75"/>
    <n v="6.3"/>
    <n v="10"/>
    <n v="8.15"/>
    <n v="38"/>
    <n v="130"/>
    <n v="84"/>
    <n v="0.9"/>
    <n v="1.6"/>
    <n v="1.25"/>
    <n v="0.01"/>
    <n v="7.0000000000000007E-2"/>
    <n v="0.04"/>
    <n v="881.63300970873797"/>
    <n v="297613.623300971"/>
    <n v="149247.62815533986"/>
    <n v="7234.2093023255802"/>
    <n v="2663074.23643411"/>
    <n v="1335154.2228682179"/>
    <n v="3.125"/>
    <n v="10"/>
    <n v="0.04"/>
    <n v="0"/>
    <n v="0"/>
    <x v="251"/>
    <x v="3"/>
  </r>
  <r>
    <n v="3722"/>
    <x v="266"/>
    <x v="1"/>
    <x v="17"/>
    <n v="17"/>
    <n v="27"/>
    <x v="72"/>
    <n v="3.6"/>
    <n v="8.6999999999999993"/>
    <n v="6.1499999999999995"/>
    <n v="6.3"/>
    <n v="7.8"/>
    <n v="7.05"/>
    <n v="198"/>
    <n v="356"/>
    <n v="277"/>
    <n v="0.9"/>
    <n v="2"/>
    <n v="1.45"/>
    <n v="0.02"/>
    <n v="0.09"/>
    <n v="5.5E-2"/>
    <n v="881.63300970873797"/>
    <n v="297613.623300971"/>
    <n v="149247.62815533986"/>
    <n v="7234.2093023255802"/>
    <n v="2663074.23643411"/>
    <n v="1335154.2228682179"/>
    <n v="3.625"/>
    <n v="10"/>
    <n v="5.4999999999999993E-2"/>
    <n v="0"/>
    <n v="0"/>
    <x v="1472"/>
    <x v="3"/>
  </r>
  <r>
    <n v="3755"/>
    <x v="267"/>
    <x v="1"/>
    <x v="17"/>
    <n v="18"/>
    <n v="33"/>
    <x v="8"/>
    <n v="3.1"/>
    <n v="11"/>
    <n v="7.05"/>
    <n v="7.1"/>
    <n v="8.6"/>
    <n v="7.85"/>
    <n v="185"/>
    <n v="265"/>
    <n v="225"/>
    <n v="0.3"/>
    <n v="2.8"/>
    <n v="1.5499999999999998"/>
    <n v="0.02"/>
    <n v="0.2"/>
    <n v="0.11"/>
    <n v="881.63300970873797"/>
    <n v="297613.623300971"/>
    <n v="149247.62815533986"/>
    <n v="7234.2093023255802"/>
    <n v="2663074.23643411"/>
    <n v="1335154.2228682179"/>
    <n v="3.8749999999999996"/>
    <n v="10"/>
    <n v="0.10999999999999999"/>
    <n v="0"/>
    <n v="0"/>
    <x v="1473"/>
    <x v="3"/>
  </r>
  <r>
    <n v="3743"/>
    <x v="268"/>
    <x v="2"/>
    <x v="17"/>
    <n v="13"/>
    <n v="30"/>
    <x v="62"/>
    <n v="4.5"/>
    <n v="8.1"/>
    <n v="6.3"/>
    <n v="4.9000000000000004"/>
    <n v="8"/>
    <n v="6.45"/>
    <n v="33"/>
    <n v="329"/>
    <n v="181"/>
    <n v="1.3"/>
    <n v="2.1"/>
    <n v="1.7000000000000002"/>
    <n v="0.01"/>
    <n v="0.2"/>
    <n v="0.10500000000000001"/>
    <n v="881.63300970873797"/>
    <n v="297613.623300971"/>
    <n v="149247.62815533986"/>
    <n v="7234.2093023255802"/>
    <n v="2663074.23643411"/>
    <n v="1335154.2228682179"/>
    <n v="4.25"/>
    <n v="10"/>
    <n v="0.10500000000000001"/>
    <n v="10"/>
    <n v="0"/>
    <x v="1474"/>
    <x v="3"/>
  </r>
  <r>
    <n v="2886"/>
    <x v="631"/>
    <x v="0"/>
    <x v="18"/>
    <n v="19"/>
    <n v="32"/>
    <x v="8"/>
    <n v="3.9"/>
    <n v="6.4"/>
    <n v="5.15"/>
    <n v="6.7"/>
    <n v="7.5"/>
    <n v="7.1"/>
    <n v="72"/>
    <n v="132"/>
    <n v="102"/>
    <n v="1.8"/>
    <n v="2.4"/>
    <n v="2.1"/>
    <n v="0.09"/>
    <n v="3.5"/>
    <n v="1.7949999999999999"/>
    <n v="881.63300970873797"/>
    <n v="297613.623300971"/>
    <n v="149247.62815533986"/>
    <n v="7234.2093023255802"/>
    <n v="2663074.23643411"/>
    <n v="1335154.2228682179"/>
    <n v="5.25"/>
    <n v="10"/>
    <n v="1.7949999999999999"/>
    <n v="0"/>
    <n v="0"/>
    <x v="1475"/>
    <x v="3"/>
  </r>
  <r>
    <n v="2887"/>
    <x v="632"/>
    <x v="0"/>
    <x v="18"/>
    <n v="20"/>
    <n v="31"/>
    <x v="8"/>
    <n v="4.8"/>
    <n v="7.1"/>
    <n v="5.9499999999999993"/>
    <n v="6.7"/>
    <n v="8.6"/>
    <n v="7.65"/>
    <n v="120"/>
    <n v="170"/>
    <n v="145"/>
    <n v="1.7"/>
    <n v="2.4"/>
    <n v="2.0499999999999998"/>
    <n v="0.08"/>
    <n v="1.5"/>
    <n v="0.79"/>
    <n v="881.63300970873797"/>
    <n v="297613.623300971"/>
    <n v="149247.62815533986"/>
    <n v="7234.2093023255802"/>
    <n v="2663074.23643411"/>
    <n v="1335154.2228682179"/>
    <n v="5.125"/>
    <n v="10"/>
    <n v="0.79"/>
    <n v="0"/>
    <n v="0"/>
    <x v="1476"/>
    <x v="3"/>
  </r>
  <r>
    <n v="2437"/>
    <x v="633"/>
    <x v="0"/>
    <x v="19"/>
    <n v="22"/>
    <n v="32"/>
    <x v="43"/>
    <n v="6.1"/>
    <n v="8.1999999999999993"/>
    <n v="7.1499999999999995"/>
    <n v="7"/>
    <n v="8.4"/>
    <n v="7.7"/>
    <n v="1830"/>
    <n v="47720"/>
    <n v="24775"/>
    <n v="0.5"/>
    <n v="1.8"/>
    <n v="1.1499999999999999"/>
    <n v="0.02"/>
    <n v="3.22"/>
    <n v="1.62"/>
    <n v="2"/>
    <n v="1300"/>
    <n v="651"/>
    <n v="45"/>
    <n v="2400"/>
    <n v="1222.5"/>
    <n v="2.875"/>
    <n v="10"/>
    <n v="1.62"/>
    <n v="0"/>
    <n v="0"/>
    <x v="1477"/>
    <x v="3"/>
  </r>
  <r>
    <n v="2438"/>
    <x v="634"/>
    <x v="0"/>
    <x v="19"/>
    <n v="20"/>
    <n v="37"/>
    <x v="10"/>
    <n v="5.0999999999999996"/>
    <n v="7.8"/>
    <n v="6.4499999999999993"/>
    <n v="6.9"/>
    <n v="8.4"/>
    <n v="7.65"/>
    <n v="92"/>
    <n v="1888"/>
    <n v="990"/>
    <n v="0.6"/>
    <n v="2.5"/>
    <n v="1.55"/>
    <n v="0.02"/>
    <n v="1.86"/>
    <n v="0.94000000000000006"/>
    <n v="170"/>
    <n v="2200"/>
    <n v="1185"/>
    <n v="490"/>
    <n v="5400"/>
    <n v="2945"/>
    <n v="3.875"/>
    <n v="10"/>
    <n v="0.94"/>
    <n v="0"/>
    <n v="0"/>
    <x v="1478"/>
    <x v="3"/>
  </r>
  <r>
    <n v="3953"/>
    <x v="273"/>
    <x v="0"/>
    <x v="19"/>
    <n v="13"/>
    <n v="31"/>
    <x v="72"/>
    <n v="5.8"/>
    <n v="8.5"/>
    <n v="7.15"/>
    <n v="7.4"/>
    <n v="8.6"/>
    <n v="8"/>
    <n v="6898"/>
    <n v="21180"/>
    <n v="14039"/>
    <n v="0.9"/>
    <n v="2.6"/>
    <n v="1.75"/>
    <n v="0.04"/>
    <n v="1.02"/>
    <n v="0.53"/>
    <n v="2"/>
    <n v="220"/>
    <n v="111"/>
    <n v="20"/>
    <n v="1100"/>
    <n v="560"/>
    <n v="4.375"/>
    <n v="1.85"/>
    <n v="0.53"/>
    <n v="0"/>
    <n v="0"/>
    <x v="1479"/>
    <x v="3"/>
  </r>
  <r>
    <n v="3954"/>
    <x v="274"/>
    <x v="0"/>
    <x v="19"/>
    <n v="12"/>
    <n v="30"/>
    <x v="26"/>
    <n v="3"/>
    <n v="9.6999999999999993"/>
    <n v="6.35"/>
    <n v="7.8"/>
    <n v="8.6999999999999993"/>
    <n v="8.25"/>
    <n v="305"/>
    <n v="1614"/>
    <n v="959.5"/>
    <n v="2.1"/>
    <n v="8.3000000000000007"/>
    <n v="5.2"/>
    <n v="0.02"/>
    <n v="1.88"/>
    <n v="0.95"/>
    <n v="130"/>
    <n v="3300"/>
    <n v="1715"/>
    <n v="230"/>
    <n v="17000"/>
    <n v="8615"/>
    <n v="10"/>
    <n v="10"/>
    <n v="0.95"/>
    <n v="0"/>
    <n v="0"/>
    <x v="696"/>
    <x v="3"/>
  </r>
  <r>
    <n v="3955"/>
    <x v="275"/>
    <x v="0"/>
    <x v="19"/>
    <n v="18"/>
    <n v="38"/>
    <x v="4"/>
    <n v="4"/>
    <n v="8.4"/>
    <n v="6.2"/>
    <n v="6.6"/>
    <n v="8.4"/>
    <n v="7.5"/>
    <n v="108"/>
    <n v="239"/>
    <n v="173.5"/>
    <n v="0.6"/>
    <n v="2.1"/>
    <n v="1.35"/>
    <n v="0.02"/>
    <n v="4.66"/>
    <n v="2.34"/>
    <n v="110"/>
    <n v="1100"/>
    <n v="605"/>
    <n v="220"/>
    <n v="3500"/>
    <n v="1860"/>
    <n v="3.375"/>
    <n v="10"/>
    <n v="2.34"/>
    <n v="0"/>
    <n v="0"/>
    <x v="1480"/>
    <x v="3"/>
  </r>
  <r>
    <n v="3956"/>
    <x v="276"/>
    <x v="0"/>
    <x v="19"/>
    <n v="19"/>
    <n v="34"/>
    <x v="6"/>
    <n v="4.5999999999999996"/>
    <n v="7.8"/>
    <n v="6.1999999999999993"/>
    <n v="6.9"/>
    <n v="7.9"/>
    <n v="7.4"/>
    <n v="112"/>
    <n v="209"/>
    <n v="160.5"/>
    <n v="0.5"/>
    <n v="2.4"/>
    <n v="1.45"/>
    <n v="0.02"/>
    <n v="1.62"/>
    <n v="0.82000000000000006"/>
    <n v="20"/>
    <n v="2200"/>
    <n v="1110"/>
    <n v="110"/>
    <n v="3500"/>
    <n v="1805"/>
    <n v="3.625"/>
    <n v="10"/>
    <n v="0.82000000000000006"/>
    <n v="0"/>
    <n v="0"/>
    <x v="1481"/>
    <x v="3"/>
  </r>
  <r>
    <n v="3957"/>
    <x v="635"/>
    <x v="0"/>
    <x v="19"/>
    <n v="18"/>
    <n v="37"/>
    <x v="0"/>
    <n v="4.8"/>
    <n v="9.1999999999999993"/>
    <n v="7"/>
    <n v="6.6"/>
    <n v="8.3000000000000007"/>
    <n v="7.45"/>
    <n v="90"/>
    <n v="219"/>
    <n v="154.5"/>
    <n v="0.6"/>
    <n v="2.4"/>
    <n v="1.5"/>
    <n v="0.02"/>
    <n v="1.07"/>
    <n v="0.54500000000000004"/>
    <n v="45"/>
    <n v="1300"/>
    <n v="672.5"/>
    <n v="170"/>
    <n v="3500"/>
    <n v="1835"/>
    <n v="3.75"/>
    <n v="10"/>
    <n v="0.54500000000000004"/>
    <n v="0"/>
    <n v="0"/>
    <x v="1482"/>
    <x v="3"/>
  </r>
  <r>
    <n v="2431"/>
    <x v="775"/>
    <x v="1"/>
    <x v="19"/>
    <n v="20"/>
    <n v="29"/>
    <x v="5"/>
    <n v="6.4"/>
    <n v="9.6"/>
    <n v="8"/>
    <n v="6.8"/>
    <n v="8.4"/>
    <n v="7.6"/>
    <n v="208"/>
    <n v="498"/>
    <n v="353"/>
    <n v="1.3"/>
    <n v="2.9"/>
    <n v="2.1"/>
    <n v="0.02"/>
    <n v="1.67"/>
    <n v="0.84499999999999997"/>
    <n v="20"/>
    <n v="22000"/>
    <n v="11010"/>
    <n v="490"/>
    <n v="160000"/>
    <n v="80245"/>
    <n v="5.25"/>
    <n v="10"/>
    <n v="0.84499999999999997"/>
    <n v="0"/>
    <n v="0"/>
    <x v="1483"/>
    <x v="3"/>
  </r>
  <r>
    <n v="2432"/>
    <x v="431"/>
    <x v="1"/>
    <x v="19"/>
    <n v="22"/>
    <n v="33"/>
    <x v="0"/>
    <n v="4.5"/>
    <n v="12.4"/>
    <n v="8.4499999999999993"/>
    <n v="7.9"/>
    <n v="8.6999999999999993"/>
    <n v="8.3000000000000007"/>
    <n v="461"/>
    <n v="1381"/>
    <n v="921"/>
    <n v="2.2999999999999998"/>
    <n v="6.3"/>
    <n v="4.3"/>
    <n v="0.02"/>
    <n v="2.02"/>
    <n v="1.02"/>
    <n v="2"/>
    <n v="14000"/>
    <n v="7001"/>
    <n v="20"/>
    <n v="22000"/>
    <n v="11010"/>
    <n v="10"/>
    <n v="10"/>
    <n v="1.02"/>
    <n v="0"/>
    <n v="0"/>
    <x v="1484"/>
    <x v="3"/>
  </r>
  <r>
    <n v="2433"/>
    <x v="432"/>
    <x v="1"/>
    <x v="19"/>
    <n v="23"/>
    <n v="32"/>
    <x v="0"/>
    <n v="2.8"/>
    <n v="17"/>
    <n v="9.9"/>
    <n v="7.7"/>
    <n v="8.8000000000000007"/>
    <n v="8.25"/>
    <n v="513"/>
    <n v="735"/>
    <n v="624"/>
    <n v="3.7"/>
    <n v="8.8000000000000007"/>
    <n v="6.25"/>
    <n v="0.23"/>
    <n v="8.91"/>
    <n v="4.57"/>
    <n v="2"/>
    <n v="1700"/>
    <n v="851"/>
    <n v="36"/>
    <n v="4900"/>
    <n v="2468"/>
    <n v="10"/>
    <n v="10"/>
    <n v="4.57"/>
    <n v="0"/>
    <n v="0"/>
    <x v="1018"/>
    <x v="3"/>
  </r>
  <r>
    <n v="2434"/>
    <x v="279"/>
    <x v="1"/>
    <x v="19"/>
    <n v="20"/>
    <n v="32"/>
    <x v="1"/>
    <n v="3.1"/>
    <n v="10.9"/>
    <n v="7"/>
    <n v="7.4"/>
    <n v="8.5"/>
    <n v="7.95"/>
    <n v="267"/>
    <n v="1279"/>
    <n v="773"/>
    <n v="3.5"/>
    <n v="6.7"/>
    <n v="5.0999999999999996"/>
    <n v="0.02"/>
    <n v="14.57"/>
    <n v="7.2949999999999999"/>
    <n v="2"/>
    <n v="7900"/>
    <n v="3951"/>
    <n v="78"/>
    <n v="24000"/>
    <n v="12039"/>
    <n v="10"/>
    <n v="10"/>
    <n v="7.2949999999999999"/>
    <n v="0"/>
    <n v="0"/>
    <x v="1485"/>
    <x v="3"/>
  </r>
  <r>
    <n v="2435"/>
    <x v="280"/>
    <x v="1"/>
    <x v="19"/>
    <n v="22"/>
    <n v="32"/>
    <x v="43"/>
    <n v="2.9"/>
    <n v="18.100000000000001"/>
    <n v="10.5"/>
    <n v="7.9"/>
    <n v="8.9"/>
    <n v="8.4"/>
    <n v="424"/>
    <n v="1155"/>
    <n v="789.5"/>
    <n v="3.6"/>
    <n v="8.6999999999999993"/>
    <n v="6.1499999999999995"/>
    <n v="0.02"/>
    <n v="6.88"/>
    <n v="3.4499999999999997"/>
    <n v="2"/>
    <n v="11000"/>
    <n v="5501"/>
    <n v="2"/>
    <n v="22000"/>
    <n v="11001"/>
    <n v="10"/>
    <n v="10"/>
    <n v="3.4499999999999997"/>
    <n v="0"/>
    <n v="0"/>
    <x v="1486"/>
    <x v="3"/>
  </r>
  <r>
    <n v="2436"/>
    <x v="281"/>
    <x v="1"/>
    <x v="19"/>
    <n v="15"/>
    <n v="33"/>
    <x v="21"/>
    <n v="3.5"/>
    <n v="12.3"/>
    <n v="7.9"/>
    <n v="7.2"/>
    <n v="8.5"/>
    <n v="7.85"/>
    <n v="288"/>
    <n v="519"/>
    <n v="403.5"/>
    <n v="3.3"/>
    <n v="8.4"/>
    <n v="5.85"/>
    <n v="0.19"/>
    <n v="4.29"/>
    <n v="2.2400000000000002"/>
    <n v="2"/>
    <n v="7900"/>
    <n v="3951"/>
    <n v="45"/>
    <n v="24000"/>
    <n v="12022.5"/>
    <n v="10"/>
    <n v="10"/>
    <n v="2.2400000000000002"/>
    <n v="0"/>
    <n v="0"/>
    <x v="1487"/>
    <x v="3"/>
  </r>
  <r>
    <n v="3962"/>
    <x v="282"/>
    <x v="1"/>
    <x v="19"/>
    <n v="16"/>
    <n v="32"/>
    <x v="21"/>
    <n v="5.4"/>
    <n v="8.4"/>
    <n v="6.9"/>
    <n v="7.1"/>
    <n v="8.1999999999999993"/>
    <n v="7.6499999999999995"/>
    <n v="176"/>
    <n v="369"/>
    <n v="272.5"/>
    <n v="0.9"/>
    <n v="2.7"/>
    <n v="1.8"/>
    <n v="0.02"/>
    <n v="2.2999999999999998"/>
    <n v="1.1599999999999999"/>
    <n v="220"/>
    <n v="3300"/>
    <n v="1760"/>
    <n v="790"/>
    <n v="7900"/>
    <n v="4345"/>
    <n v="4.5"/>
    <n v="10"/>
    <n v="1.1599999999999999"/>
    <n v="0"/>
    <n v="0"/>
    <x v="1488"/>
    <x v="3"/>
  </r>
  <r>
    <n v="3963"/>
    <x v="283"/>
    <x v="1"/>
    <x v="19"/>
    <n v="19"/>
    <n v="29"/>
    <x v="21"/>
    <n v="2.8"/>
    <n v="10.1"/>
    <n v="6.4499999999999993"/>
    <n v="7.3"/>
    <n v="8"/>
    <n v="7.65"/>
    <n v="246"/>
    <n v="1080"/>
    <n v="663"/>
    <n v="2"/>
    <n v="8.4"/>
    <n v="5.2"/>
    <n v="0.02"/>
    <n v="2.8"/>
    <n v="1.41"/>
    <n v="220"/>
    <n v="7900"/>
    <n v="4060"/>
    <n v="790"/>
    <n v="13000"/>
    <n v="6895"/>
    <n v="10"/>
    <n v="10"/>
    <n v="1.41"/>
    <n v="0"/>
    <n v="0"/>
    <x v="1489"/>
    <x v="3"/>
  </r>
  <r>
    <n v="1396"/>
    <x v="637"/>
    <x v="0"/>
    <x v="20"/>
    <n v="27"/>
    <n v="32"/>
    <x v="11"/>
    <n v="5.2"/>
    <n v="6.6"/>
    <n v="5.9"/>
    <n v="7.2"/>
    <n v="7.5"/>
    <n v="7.35"/>
    <n v="182"/>
    <n v="905"/>
    <n v="543.5"/>
    <n v="0.8"/>
    <n v="2"/>
    <n v="1.4"/>
    <n v="0.05"/>
    <n v="0.92"/>
    <n v="0.48500000000000004"/>
    <n v="13"/>
    <n v="1600"/>
    <n v="806.5"/>
    <n v="23"/>
    <n v="1600"/>
    <n v="811.5"/>
    <n v="3.5"/>
    <n v="10"/>
    <n v="0.48499999999999999"/>
    <n v="0"/>
    <n v="0"/>
    <x v="1490"/>
    <x v="3"/>
  </r>
  <r>
    <n v="1686"/>
    <x v="638"/>
    <x v="0"/>
    <x v="20"/>
    <n v="28"/>
    <n v="28"/>
    <x v="4"/>
    <n v="4"/>
    <n v="7"/>
    <n v="5.5"/>
    <n v="6.9"/>
    <n v="7.2"/>
    <n v="7.0500000000000007"/>
    <n v="287"/>
    <n v="332"/>
    <n v="309.5"/>
    <n v="1"/>
    <n v="1.5"/>
    <n v="1.25"/>
    <n v="0.02"/>
    <n v="1.42"/>
    <n v="0.72"/>
    <n v="240"/>
    <n v="1600"/>
    <n v="920"/>
    <n v="1600"/>
    <n v="1600"/>
    <n v="1600"/>
    <n v="3.125"/>
    <n v="10"/>
    <n v="0.72"/>
    <n v="0"/>
    <n v="0"/>
    <x v="1491"/>
    <x v="3"/>
  </r>
  <r>
    <n v="4634"/>
    <x v="639"/>
    <x v="0"/>
    <x v="20"/>
    <n v="13"/>
    <n v="32"/>
    <x v="84"/>
    <n v="5.0999999999999996"/>
    <n v="8.5"/>
    <n v="6.8"/>
    <n v="7.2"/>
    <n v="8.8000000000000007"/>
    <n v="8"/>
    <n v="218"/>
    <n v="1542"/>
    <n v="880"/>
    <n v="1.5"/>
    <n v="11"/>
    <n v="6.25"/>
    <n v="0.03"/>
    <n v="0.82"/>
    <n v="0.42499999999999999"/>
    <n v="2"/>
    <n v="3900"/>
    <n v="1951"/>
    <n v="1600"/>
    <n v="11000"/>
    <n v="6300"/>
    <n v="10"/>
    <n v="10"/>
    <n v="0.42499999999999993"/>
    <n v="0"/>
    <n v="0"/>
    <x v="1492"/>
    <x v="3"/>
  </r>
  <r>
    <n v="1297"/>
    <x v="286"/>
    <x v="0"/>
    <x v="21"/>
    <n v="11"/>
    <n v="32"/>
    <x v="62"/>
    <n v="6.5"/>
    <n v="8.8000000000000007"/>
    <n v="7.65"/>
    <n v="7.4"/>
    <n v="8.1"/>
    <n v="7.75"/>
    <n v="207"/>
    <n v="280"/>
    <n v="243.5"/>
    <n v="1.1000000000000001"/>
    <n v="1.8"/>
    <n v="1.4500000000000002"/>
    <n v="0.5"/>
    <n v="1.2"/>
    <n v="0.85"/>
    <n v="110"/>
    <n v="610"/>
    <n v="360"/>
    <n v="700"/>
    <n v="1700"/>
    <n v="1200"/>
    <n v="3.6250000000000004"/>
    <n v="6"/>
    <n v="0.84999999999999987"/>
    <n v="0"/>
    <n v="0"/>
    <x v="1493"/>
    <x v="3"/>
  </r>
  <r>
    <n v="1382"/>
    <x v="433"/>
    <x v="0"/>
    <x v="21"/>
    <n v="12"/>
    <n v="33"/>
    <x v="84"/>
    <n v="7"/>
    <n v="8.9"/>
    <n v="7.95"/>
    <n v="7.5"/>
    <n v="8.1999999999999993"/>
    <n v="7.85"/>
    <n v="204"/>
    <n v="310"/>
    <n v="257"/>
    <n v="1.1000000000000001"/>
    <n v="1.9"/>
    <n v="1.5"/>
    <n v="0.6"/>
    <n v="0.9"/>
    <n v="0.75"/>
    <n v="140"/>
    <n v="920"/>
    <n v="530"/>
    <n v="1000"/>
    <n v="2700"/>
    <n v="1850"/>
    <n v="3.75"/>
    <n v="8.8333333333333321"/>
    <n v="0.75"/>
    <n v="0"/>
    <n v="0"/>
    <x v="1494"/>
    <x v="3"/>
  </r>
  <r>
    <n v="2912"/>
    <x v="288"/>
    <x v="0"/>
    <x v="21"/>
    <n v="6"/>
    <n v="34"/>
    <x v="63"/>
    <n v="0.3"/>
    <n v="8.6"/>
    <n v="4.45"/>
    <n v="7.5"/>
    <n v="8.4"/>
    <n v="7.95"/>
    <n v="138"/>
    <n v="246"/>
    <n v="192"/>
    <n v="0.1"/>
    <n v="1.1000000000000001"/>
    <n v="0.60000000000000009"/>
    <n v="0.1"/>
    <n v="0.6"/>
    <n v="0.35"/>
    <n v="11"/>
    <n v="46"/>
    <n v="28.5"/>
    <n v="61"/>
    <n v="94"/>
    <n v="77.5"/>
    <n v="1.5000000000000002"/>
    <n v="0.47499999999999998"/>
    <n v="0.35"/>
    <n v="0"/>
    <n v="0"/>
    <x v="1495"/>
    <x v="3"/>
  </r>
  <r>
    <n v="1285"/>
    <x v="289"/>
    <x v="0"/>
    <x v="22"/>
    <n v="23"/>
    <n v="26"/>
    <x v="5"/>
    <n v="6.9"/>
    <n v="8.6"/>
    <n v="7.75"/>
    <n v="8"/>
    <n v="8.8000000000000007"/>
    <n v="8.4"/>
    <n v="420"/>
    <n v="660"/>
    <n v="540"/>
    <n v="1.2"/>
    <n v="2.7"/>
    <n v="1.9500000000000002"/>
    <n v="1.68"/>
    <n v="2.16"/>
    <n v="1.92"/>
    <n v="21"/>
    <n v="75"/>
    <n v="48"/>
    <n v="28"/>
    <n v="150"/>
    <n v="89"/>
    <n v="4.875"/>
    <n v="0.8"/>
    <n v="1.92"/>
    <n v="0"/>
    <n v="0"/>
    <x v="1496"/>
    <x v="3"/>
  </r>
  <r>
    <n v="1286"/>
    <x v="290"/>
    <x v="0"/>
    <x v="22"/>
    <n v="20"/>
    <n v="26"/>
    <x v="13"/>
    <n v="5.0999999999999996"/>
    <n v="6.8"/>
    <n v="5.9499999999999993"/>
    <n v="7.6"/>
    <n v="8.8000000000000007"/>
    <n v="8.1999999999999993"/>
    <n v="1060"/>
    <n v="1250"/>
    <n v="1155"/>
    <n v="1.2"/>
    <n v="3.8"/>
    <n v="2.5"/>
    <n v="1.66"/>
    <n v="3.09"/>
    <n v="2.375"/>
    <n v="64"/>
    <n v="150"/>
    <n v="107"/>
    <n v="120"/>
    <n v="240"/>
    <n v="180"/>
    <n v="6.25"/>
    <n v="1.7833333333333334"/>
    <n v="2.375"/>
    <n v="0"/>
    <n v="0"/>
    <x v="1497"/>
    <x v="3"/>
  </r>
  <r>
    <n v="1414"/>
    <x v="291"/>
    <x v="0"/>
    <x v="22"/>
    <n v="21"/>
    <n v="31"/>
    <x v="1"/>
    <n v="1.2"/>
    <n v="5.8"/>
    <n v="3.5"/>
    <n v="7.7"/>
    <n v="8.9"/>
    <n v="8.3000000000000007"/>
    <n v="190"/>
    <n v="560"/>
    <n v="375"/>
    <n v="1.5"/>
    <n v="5.3"/>
    <n v="3.4"/>
    <n v="1.55"/>
    <n v="4.72"/>
    <n v="3.1349999999999998"/>
    <n v="14"/>
    <n v="75"/>
    <n v="44.5"/>
    <n v="28"/>
    <n v="210"/>
    <n v="119"/>
    <n v="8.5"/>
    <n v="0.7416666666666667"/>
    <n v="3.1349999999999998"/>
    <n v="0"/>
    <n v="1.25"/>
    <x v="1498"/>
    <x v="3"/>
  </r>
  <r>
    <n v="1481"/>
    <x v="292"/>
    <x v="0"/>
    <x v="22"/>
    <n v="24"/>
    <n v="26"/>
    <x v="7"/>
    <n v="7"/>
    <n v="8.8000000000000007"/>
    <n v="7.9"/>
    <n v="8.3000000000000007"/>
    <n v="8.8000000000000007"/>
    <n v="8.5500000000000007"/>
    <n v="540"/>
    <n v="1590"/>
    <n v="1065"/>
    <n v="0.7"/>
    <n v="3.2"/>
    <n v="1.9500000000000002"/>
    <n v="1.1499999999999999"/>
    <n v="1.75"/>
    <n v="1.45"/>
    <n v="64"/>
    <n v="93"/>
    <n v="78.5"/>
    <n v="120"/>
    <n v="150"/>
    <n v="135"/>
    <n v="4.875"/>
    <n v="1.3083333333333333"/>
    <n v="1.45"/>
    <n v="10"/>
    <n v="0"/>
    <x v="1499"/>
    <x v="3"/>
  </r>
  <r>
    <n v="1716"/>
    <x v="294"/>
    <x v="0"/>
    <x v="22"/>
    <n v="14"/>
    <n v="28"/>
    <x v="26"/>
    <n v="3.4"/>
    <n v="7.3"/>
    <n v="5.35"/>
    <n v="7.8"/>
    <n v="8.1999999999999993"/>
    <n v="8"/>
    <n v="230"/>
    <n v="330"/>
    <n v="280"/>
    <n v="0.7"/>
    <n v="2.7"/>
    <n v="1.7000000000000002"/>
    <n v="1.1399999999999999"/>
    <n v="2.63"/>
    <n v="1.8849999999999998"/>
    <n v="39"/>
    <n v="93"/>
    <n v="66"/>
    <n v="75"/>
    <n v="210"/>
    <n v="142.5"/>
    <n v="4.25"/>
    <n v="1.1000000000000001"/>
    <n v="1.8849999999999998"/>
    <n v="0"/>
    <n v="0"/>
    <x v="1500"/>
    <x v="3"/>
  </r>
  <r>
    <n v="2935"/>
    <x v="640"/>
    <x v="0"/>
    <x v="22"/>
    <n v="20"/>
    <n v="30"/>
    <x v="7"/>
    <n v="1.6"/>
    <n v="6.9"/>
    <n v="4.25"/>
    <n v="7.9"/>
    <n v="8.6"/>
    <n v="8.25"/>
    <n v="310"/>
    <n v="510"/>
    <n v="410"/>
    <n v="1.1000000000000001"/>
    <n v="3.3"/>
    <n v="2.2000000000000002"/>
    <n v="0.92"/>
    <n v="2.29"/>
    <n v="1.605"/>
    <n v="39"/>
    <n v="240"/>
    <n v="139.5"/>
    <n v="75"/>
    <n v="460"/>
    <n v="267.5"/>
    <n v="5.5"/>
    <n v="2.3250000000000002"/>
    <n v="1.605"/>
    <n v="0"/>
    <n v="0"/>
    <x v="1501"/>
    <x v="3"/>
  </r>
  <r>
    <n v="2937"/>
    <x v="641"/>
    <x v="0"/>
    <x v="22"/>
    <n v="20"/>
    <n v="32"/>
    <x v="1"/>
    <n v="5.2"/>
    <n v="6.8"/>
    <n v="6"/>
    <n v="7"/>
    <n v="8.3000000000000007"/>
    <n v="7.65"/>
    <n v="210"/>
    <n v="280"/>
    <n v="245"/>
    <n v="0.6"/>
    <n v="3.1"/>
    <n v="1.85"/>
    <n v="0.08"/>
    <n v="1.76"/>
    <n v="0.92"/>
    <n v="14"/>
    <n v="23"/>
    <n v="18.5"/>
    <n v="21"/>
    <n v="64"/>
    <n v="42.5"/>
    <n v="4.625"/>
    <n v="0.30833333333333335"/>
    <n v="0.91999999999999993"/>
    <n v="0"/>
    <n v="0"/>
    <x v="1502"/>
    <x v="3"/>
  </r>
  <r>
    <n v="2938"/>
    <x v="776"/>
    <x v="0"/>
    <x v="22"/>
    <n v="17"/>
    <n v="22"/>
    <x v="59"/>
    <n v="4.0999999999999996"/>
    <n v="6.6"/>
    <n v="5.35"/>
    <n v="8.3000000000000007"/>
    <n v="8.6999999999999993"/>
    <n v="8.5"/>
    <n v="310"/>
    <n v="630"/>
    <n v="470"/>
    <n v="1"/>
    <n v="3.4"/>
    <n v="2.2000000000000002"/>
    <n v="0.92"/>
    <n v="2.1"/>
    <n v="1.51"/>
    <n v="39"/>
    <n v="150"/>
    <n v="94.5"/>
    <n v="75"/>
    <n v="240"/>
    <n v="157.5"/>
    <n v="5.5"/>
    <n v="1.575"/>
    <n v="1.51"/>
    <n v="0"/>
    <n v="0"/>
    <x v="1503"/>
    <x v="3"/>
  </r>
  <r>
    <n v="2939"/>
    <x v="777"/>
    <x v="0"/>
    <x v="22"/>
    <n v="17"/>
    <n v="22"/>
    <x v="59"/>
    <n v="4"/>
    <n v="6.9"/>
    <n v="5.45"/>
    <n v="8.4"/>
    <n v="8.8000000000000007"/>
    <n v="8.6000000000000014"/>
    <n v="420"/>
    <n v="640"/>
    <n v="530"/>
    <n v="0.8"/>
    <n v="2.8"/>
    <n v="1.7999999999999998"/>
    <n v="1.1000000000000001"/>
    <n v="2.06"/>
    <n v="1.58"/>
    <n v="39"/>
    <n v="240"/>
    <n v="139.5"/>
    <n v="64"/>
    <n v="460"/>
    <n v="262"/>
    <n v="4.5"/>
    <n v="2.3250000000000002"/>
    <n v="1.58"/>
    <n v="10"/>
    <n v="0"/>
    <x v="1504"/>
    <x v="3"/>
  </r>
  <r>
    <n v="2940"/>
    <x v="438"/>
    <x v="0"/>
    <x v="22"/>
    <n v="22"/>
    <n v="25"/>
    <x v="2"/>
    <n v="5.0999999999999996"/>
    <n v="7.6"/>
    <n v="6.35"/>
    <n v="8.1"/>
    <n v="8.8000000000000007"/>
    <n v="8.4499999999999993"/>
    <n v="560"/>
    <n v="750"/>
    <n v="655"/>
    <n v="0.8"/>
    <n v="4.3"/>
    <n v="2.5499999999999998"/>
    <n v="1.54"/>
    <n v="2.29"/>
    <n v="1.915"/>
    <n v="64"/>
    <n v="240"/>
    <n v="152"/>
    <n v="120"/>
    <n v="1100"/>
    <n v="610"/>
    <n v="6.375"/>
    <n v="2.5333333333333337"/>
    <n v="1.915"/>
    <n v="0"/>
    <n v="0"/>
    <x v="1505"/>
    <x v="3"/>
  </r>
  <r>
    <n v="2941"/>
    <x v="644"/>
    <x v="0"/>
    <x v="22"/>
    <n v="22"/>
    <n v="26"/>
    <x v="21"/>
    <n v="7.2"/>
    <n v="9"/>
    <n v="8.1"/>
    <n v="8.4"/>
    <n v="8.8000000000000007"/>
    <n v="8.6000000000000014"/>
    <n v="470"/>
    <n v="520"/>
    <n v="495"/>
    <n v="1"/>
    <n v="2.2999999999999998"/>
    <n v="1.65"/>
    <n v="1.24"/>
    <n v="1.66"/>
    <n v="1.45"/>
    <n v="23"/>
    <n v="75"/>
    <n v="49"/>
    <n v="39"/>
    <n v="150"/>
    <n v="94.5"/>
    <n v="4.125"/>
    <n v="0.81666666666666665"/>
    <n v="1.45"/>
    <n v="10"/>
    <n v="0"/>
    <x v="1506"/>
    <x v="3"/>
  </r>
  <r>
    <n v="2942"/>
    <x v="645"/>
    <x v="0"/>
    <x v="22"/>
    <n v="22"/>
    <n v="26"/>
    <x v="21"/>
    <n v="7"/>
    <n v="8.8000000000000007"/>
    <n v="7.9"/>
    <n v="8.3000000000000007"/>
    <n v="8.6"/>
    <n v="8.4499999999999993"/>
    <n v="480"/>
    <n v="720"/>
    <n v="600"/>
    <n v="1.5"/>
    <n v="2.2000000000000002"/>
    <n v="1.85"/>
    <n v="1.24"/>
    <n v="2.62"/>
    <n v="1.9300000000000002"/>
    <n v="23"/>
    <n v="64"/>
    <n v="43.5"/>
    <n v="64"/>
    <n v="120"/>
    <n v="92"/>
    <n v="4.625"/>
    <n v="0.72499999999999998"/>
    <n v="1.9300000000000002"/>
    <n v="0"/>
    <n v="0"/>
    <x v="1507"/>
    <x v="3"/>
  </r>
  <r>
    <n v="2943"/>
    <x v="778"/>
    <x v="0"/>
    <x v="22"/>
    <n v="19"/>
    <n v="34"/>
    <x v="6"/>
    <n v="1"/>
    <n v="5.8"/>
    <n v="3.4"/>
    <n v="7.6"/>
    <n v="8.1"/>
    <n v="7.85"/>
    <n v="430"/>
    <n v="1010"/>
    <n v="720"/>
    <n v="1.6"/>
    <n v="4.4000000000000004"/>
    <n v="3"/>
    <n v="2.0699999999999998"/>
    <n v="3.05"/>
    <n v="2.5599999999999996"/>
    <n v="75"/>
    <n v="460"/>
    <n v="267.5"/>
    <n v="150"/>
    <n v="2400"/>
    <n v="1275"/>
    <n v="7.5"/>
    <n v="4.4583333333333339"/>
    <n v="2.5599999999999996"/>
    <n v="0"/>
    <n v="1.5"/>
    <x v="1508"/>
    <x v="3"/>
  </r>
  <r>
    <n v="4177"/>
    <x v="779"/>
    <x v="0"/>
    <x v="22"/>
    <n v="20"/>
    <n v="26"/>
    <x v="13"/>
    <n v="4.8"/>
    <n v="7.6"/>
    <n v="6.1999999999999993"/>
    <n v="7.9"/>
    <n v="9.4"/>
    <n v="8.65"/>
    <n v="390"/>
    <n v="650"/>
    <n v="520"/>
    <n v="1"/>
    <n v="2.4"/>
    <n v="1.7"/>
    <n v="1.25"/>
    <n v="2.5"/>
    <n v="1.875"/>
    <n v="14"/>
    <n v="150"/>
    <n v="82"/>
    <n v="21"/>
    <n v="460"/>
    <n v="240.5"/>
    <n v="4.25"/>
    <n v="1.3666666666666667"/>
    <n v="1.875"/>
    <n v="10"/>
    <n v="0"/>
    <x v="1509"/>
    <x v="3"/>
  </r>
  <r>
    <n v="4178"/>
    <x v="780"/>
    <x v="0"/>
    <x v="22"/>
    <n v="20"/>
    <n v="26"/>
    <x v="13"/>
    <n v="3"/>
    <n v="6.4"/>
    <n v="4.7"/>
    <n v="8"/>
    <n v="9"/>
    <n v="8.5"/>
    <n v="690"/>
    <n v="920"/>
    <n v="805"/>
    <n v="1.4"/>
    <n v="4.0999999999999996"/>
    <n v="2.75"/>
    <n v="1.35"/>
    <n v="2.29"/>
    <n v="1.82"/>
    <n v="64"/>
    <n v="460"/>
    <n v="262"/>
    <n v="120"/>
    <n v="1100"/>
    <n v="610"/>
    <n v="6.875"/>
    <n v="4.3666666666666663"/>
    <n v="1.8199999999999998"/>
    <n v="0"/>
    <n v="0"/>
    <x v="1510"/>
    <x v="3"/>
  </r>
  <r>
    <n v="4795"/>
    <x v="781"/>
    <x v="0"/>
    <x v="22"/>
    <n v="20"/>
    <n v="26"/>
    <x v="13"/>
    <n v="3.2"/>
    <n v="5.0999999999999996"/>
    <n v="4.1500000000000004"/>
    <n v="7.9"/>
    <n v="8.6999999999999993"/>
    <n v="8.3000000000000007"/>
    <n v="540"/>
    <n v="880"/>
    <n v="710"/>
    <n v="1.1000000000000001"/>
    <n v="4.4000000000000004"/>
    <n v="2.75"/>
    <n v="1.56"/>
    <n v="2.33"/>
    <n v="1.9450000000000001"/>
    <n v="93"/>
    <n v="150"/>
    <n v="121.5"/>
    <n v="150"/>
    <n v="240"/>
    <n v="195"/>
    <n v="6.875"/>
    <n v="2.0250000000000004"/>
    <n v="1.9450000000000001"/>
    <n v="0"/>
    <n v="0"/>
    <x v="1511"/>
    <x v="3"/>
  </r>
  <r>
    <n v="4179"/>
    <x v="440"/>
    <x v="1"/>
    <x v="22"/>
    <n v="24"/>
    <n v="26"/>
    <x v="7"/>
    <n v="7.2"/>
    <n v="8.8000000000000007"/>
    <n v="8"/>
    <n v="7.9"/>
    <n v="8.6"/>
    <n v="8.25"/>
    <n v="360"/>
    <n v="430"/>
    <n v="395"/>
    <n v="1"/>
    <n v="2.2999999999999998"/>
    <n v="1.65"/>
    <n v="1.02"/>
    <n v="1.82"/>
    <n v="1.42"/>
    <n v="20"/>
    <n v="64"/>
    <n v="42"/>
    <n v="39"/>
    <n v="120"/>
    <n v="79.5"/>
    <n v="4.125"/>
    <n v="0.70000000000000007"/>
    <n v="1.42"/>
    <n v="0"/>
    <n v="0"/>
    <x v="1512"/>
    <x v="3"/>
  </r>
  <r>
    <n v="1420"/>
    <x v="305"/>
    <x v="0"/>
    <x v="23"/>
    <n v="18"/>
    <n v="30"/>
    <x v="21"/>
    <n v="6"/>
    <n v="6.5"/>
    <n v="6.25"/>
    <n v="6"/>
    <n v="7.8"/>
    <n v="6.9"/>
    <n v="68"/>
    <n v="182"/>
    <n v="125"/>
    <n v="2"/>
    <n v="4"/>
    <n v="3"/>
    <n v="0.32"/>
    <n v="2.36"/>
    <n v="1.3399999999999999"/>
    <n v="36"/>
    <n v="49"/>
    <n v="42.5"/>
    <n v="60"/>
    <n v="96"/>
    <n v="78"/>
    <n v="7.5"/>
    <n v="0.70833333333333326"/>
    <n v="1.3399999999999999"/>
    <n v="0"/>
    <n v="0"/>
    <x v="1513"/>
    <x v="3"/>
  </r>
  <r>
    <n v="1421"/>
    <x v="306"/>
    <x v="0"/>
    <x v="23"/>
    <n v="17"/>
    <n v="23"/>
    <x v="63"/>
    <n v="4.5999999999999996"/>
    <n v="6.6"/>
    <n v="5.6"/>
    <n v="6.7"/>
    <n v="7.9"/>
    <n v="7.3000000000000007"/>
    <n v="345"/>
    <n v="517"/>
    <n v="431"/>
    <n v="2"/>
    <n v="11.1"/>
    <n v="6.55"/>
    <n v="0.04"/>
    <n v="0.96"/>
    <n v="0.5"/>
    <n v="12"/>
    <n v="220"/>
    <n v="116"/>
    <n v="34"/>
    <n v="540"/>
    <n v="287"/>
    <n v="10"/>
    <n v="1.9333333333333333"/>
    <n v="0.5"/>
    <n v="0"/>
    <n v="0"/>
    <x v="1514"/>
    <x v="3"/>
  </r>
  <r>
    <n v="1452"/>
    <x v="307"/>
    <x v="0"/>
    <x v="23"/>
    <n v="20"/>
    <n v="24"/>
    <x v="72"/>
    <n v="5.9"/>
    <n v="7.1"/>
    <n v="6.5"/>
    <n v="6.5"/>
    <n v="8"/>
    <n v="7.25"/>
    <n v="286"/>
    <n v="378"/>
    <n v="332"/>
    <n v="0.1"/>
    <n v="2"/>
    <n v="1.05"/>
    <n v="0.22"/>
    <n v="0.77"/>
    <n v="0.495"/>
    <n v="25"/>
    <n v="260"/>
    <n v="142.5"/>
    <n v="120"/>
    <n v="630"/>
    <n v="375"/>
    <n v="2.625"/>
    <n v="2.375"/>
    <n v="0.495"/>
    <n v="0"/>
    <n v="0"/>
    <x v="1515"/>
    <x v="3"/>
  </r>
  <r>
    <n v="3007"/>
    <x v="308"/>
    <x v="0"/>
    <x v="23"/>
    <n v="23"/>
    <n v="27"/>
    <x v="7"/>
    <n v="5.7"/>
    <n v="7"/>
    <n v="6.35"/>
    <n v="7.9"/>
    <n v="8.4"/>
    <n v="8.15"/>
    <n v="454"/>
    <n v="725"/>
    <n v="589.5"/>
    <n v="0.1"/>
    <n v="2.4"/>
    <n v="1.25"/>
    <n v="0.15"/>
    <n v="0.84"/>
    <n v="0.495"/>
    <n v="31"/>
    <n v="94"/>
    <n v="62.5"/>
    <n v="70"/>
    <n v="280"/>
    <n v="175"/>
    <n v="3.125"/>
    <n v="1.0416666666666667"/>
    <n v="0.495"/>
    <n v="0"/>
    <n v="0"/>
    <x v="1516"/>
    <x v="3"/>
  </r>
  <r>
    <n v="3008"/>
    <x v="309"/>
    <x v="0"/>
    <x v="23"/>
    <n v="26"/>
    <n v="32"/>
    <x v="3"/>
    <n v="5"/>
    <n v="7"/>
    <n v="6"/>
    <n v="7.2"/>
    <n v="8.3000000000000007"/>
    <n v="7.75"/>
    <n v="358"/>
    <n v="615"/>
    <n v="486.5"/>
    <n v="2"/>
    <n v="3"/>
    <n v="2.5"/>
    <n v="0.32"/>
    <n v="1.05"/>
    <n v="0.68500000000000005"/>
    <n v="2"/>
    <n v="2"/>
    <n v="2"/>
    <n v="2"/>
    <n v="170"/>
    <n v="86"/>
    <n v="6.25"/>
    <n v="3.3333333333333333E-2"/>
    <n v="0.68500000000000005"/>
    <n v="0"/>
    <n v="0"/>
    <x v="1517"/>
    <x v="3"/>
  </r>
  <r>
    <n v="3009"/>
    <x v="310"/>
    <x v="0"/>
    <x v="23"/>
    <n v="26"/>
    <n v="31"/>
    <x v="10"/>
    <n v="4.9000000000000004"/>
    <n v="6.4"/>
    <n v="5.65"/>
    <n v="7"/>
    <n v="8.3000000000000007"/>
    <n v="7.65"/>
    <n v="340"/>
    <n v="531"/>
    <n v="435.5"/>
    <n v="1"/>
    <n v="3"/>
    <n v="2"/>
    <n v="0.14000000000000001"/>
    <n v="2.0499999999999998"/>
    <n v="1.095"/>
    <n v="2"/>
    <n v="93"/>
    <n v="47.5"/>
    <n v="2"/>
    <n v="490"/>
    <n v="246"/>
    <n v="5"/>
    <n v="0.79166666666666663"/>
    <n v="1.095"/>
    <n v="0"/>
    <n v="0"/>
    <x v="1518"/>
    <x v="3"/>
  </r>
  <r>
    <n v="3010"/>
    <x v="311"/>
    <x v="0"/>
    <x v="23"/>
    <n v="26"/>
    <n v="30"/>
    <x v="4"/>
    <n v="5"/>
    <n v="7"/>
    <n v="6"/>
    <n v="7.2"/>
    <n v="8.6999999999999993"/>
    <n v="7.9499999999999993"/>
    <n v="836"/>
    <n v="1657"/>
    <n v="1246.5"/>
    <n v="1"/>
    <n v="3"/>
    <n v="2"/>
    <n v="0.32"/>
    <n v="1.85"/>
    <n v="1.085"/>
    <n v="2"/>
    <n v="120"/>
    <n v="61"/>
    <n v="40"/>
    <n v="1300"/>
    <n v="670"/>
    <n v="5"/>
    <n v="1.0166666666666666"/>
    <n v="1.085"/>
    <n v="0"/>
    <n v="0"/>
    <x v="1519"/>
    <x v="3"/>
  </r>
  <r>
    <n v="3011"/>
    <x v="312"/>
    <x v="0"/>
    <x v="23"/>
    <n v="26"/>
    <n v="32"/>
    <x v="3"/>
    <n v="4.8"/>
    <n v="5.7"/>
    <n v="5.25"/>
    <n v="7.3"/>
    <n v="8.6"/>
    <n v="7.9499999999999993"/>
    <n v="13010"/>
    <n v="65200"/>
    <n v="39105"/>
    <n v="2"/>
    <n v="4"/>
    <n v="3"/>
    <n v="0.32"/>
    <n v="2.21"/>
    <n v="1.2649999999999999"/>
    <n v="2"/>
    <n v="45"/>
    <n v="23.5"/>
    <n v="2"/>
    <n v="330"/>
    <n v="166"/>
    <n v="7.5"/>
    <n v="0.39166666666666672"/>
    <n v="1.2650000000000001"/>
    <n v="0"/>
    <n v="0"/>
    <x v="1520"/>
    <x v="3"/>
  </r>
  <r>
    <n v="1391"/>
    <x v="313"/>
    <x v="0"/>
    <x v="24"/>
    <n v="25"/>
    <n v="31"/>
    <x v="4"/>
    <n v="0.4"/>
    <n v="6"/>
    <n v="3.2"/>
    <n v="6.9"/>
    <n v="8.1"/>
    <n v="7.5"/>
    <n v="1066"/>
    <n v="1566"/>
    <n v="1316"/>
    <n v="8"/>
    <n v="28"/>
    <n v="18"/>
    <n v="2.59"/>
    <n v="51"/>
    <n v="26.795000000000002"/>
    <n v="14"/>
    <n v="540"/>
    <n v="277"/>
    <n v="350"/>
    <n v="1600"/>
    <n v="975"/>
    <n v="10"/>
    <n v="4.6166666666666671"/>
    <n v="10"/>
    <n v="0"/>
    <n v="2"/>
    <x v="668"/>
    <x v="3"/>
  </r>
  <r>
    <n v="1788"/>
    <x v="648"/>
    <x v="0"/>
    <x v="24"/>
    <n v="26"/>
    <n v="33"/>
    <x v="11"/>
    <n v="0.1"/>
    <n v="3.9"/>
    <n v="2"/>
    <n v="6.8"/>
    <n v="7.9"/>
    <n v="7.35"/>
    <n v="1070"/>
    <n v="1498"/>
    <n v="1284"/>
    <n v="8"/>
    <n v="46"/>
    <n v="27"/>
    <n v="0.1"/>
    <n v="9"/>
    <n v="4.55"/>
    <n v="8"/>
    <n v="70"/>
    <n v="39"/>
    <n v="31"/>
    <n v="1600"/>
    <n v="815.5"/>
    <n v="10"/>
    <n v="0.65"/>
    <n v="4.55"/>
    <n v="0"/>
    <n v="5"/>
    <x v="1521"/>
    <x v="3"/>
  </r>
  <r>
    <n v="1789"/>
    <x v="315"/>
    <x v="0"/>
    <x v="24"/>
    <n v="27"/>
    <n v="30"/>
    <x v="10"/>
    <n v="4"/>
    <n v="7.5"/>
    <n v="5.75"/>
    <n v="7.2"/>
    <n v="8.1999999999999993"/>
    <n v="7.6999999999999993"/>
    <n v="272"/>
    <n v="602"/>
    <n v="437"/>
    <n v="2.1"/>
    <n v="3"/>
    <n v="2.5499999999999998"/>
    <n v="0.28999999999999998"/>
    <n v="2.1"/>
    <n v="1.1950000000000001"/>
    <n v="2"/>
    <n v="8"/>
    <n v="5"/>
    <n v="5"/>
    <n v="154"/>
    <n v="79.5"/>
    <n v="6.375"/>
    <n v="8.3333333333333329E-2"/>
    <n v="1.1950000000000001"/>
    <n v="0"/>
    <n v="0"/>
    <x v="1522"/>
    <x v="3"/>
  </r>
  <r>
    <n v="2340"/>
    <x v="649"/>
    <x v="0"/>
    <x v="24"/>
    <n v="22"/>
    <n v="29"/>
    <x v="8"/>
    <n v="0.1"/>
    <n v="5.8"/>
    <n v="2.9499999999999997"/>
    <n v="7.1"/>
    <n v="8.6"/>
    <n v="7.85"/>
    <n v="1084"/>
    <n v="1630"/>
    <n v="1357"/>
    <n v="2.7"/>
    <n v="20"/>
    <n v="11.35"/>
    <n v="0.7"/>
    <n v="8"/>
    <n v="4.3499999999999996"/>
    <n v="2"/>
    <n v="24"/>
    <n v="13"/>
    <n v="2"/>
    <n v="430"/>
    <n v="216"/>
    <n v="10"/>
    <n v="0.21666666666666667"/>
    <n v="4.3499999999999996"/>
    <n v="0"/>
    <n v="2.6250000000000009"/>
    <x v="1523"/>
    <x v="3"/>
  </r>
  <r>
    <n v="2341"/>
    <x v="317"/>
    <x v="0"/>
    <x v="24"/>
    <n v="26"/>
    <n v="32"/>
    <x v="3"/>
    <n v="0.1"/>
    <n v="5.4"/>
    <n v="2.75"/>
    <n v="6.9"/>
    <n v="8.1999999999999993"/>
    <n v="7.55"/>
    <n v="1048"/>
    <n v="1547"/>
    <n v="1297.5"/>
    <n v="6"/>
    <n v="20"/>
    <n v="13"/>
    <n v="1.1000000000000001"/>
    <n v="107"/>
    <n v="54.05"/>
    <n v="2"/>
    <n v="36"/>
    <n v="19"/>
    <n v="220"/>
    <n v="1600"/>
    <n v="910"/>
    <n v="10"/>
    <n v="0.31666666666666671"/>
    <n v="10"/>
    <n v="0"/>
    <n v="3.125"/>
    <x v="1524"/>
    <x v="3"/>
  </r>
  <r>
    <n v="2342"/>
    <x v="442"/>
    <x v="0"/>
    <x v="24"/>
    <n v="26"/>
    <n v="29"/>
    <x v="0"/>
    <n v="0.1"/>
    <n v="0.3"/>
    <n v="0.2"/>
    <n v="7"/>
    <n v="7.7"/>
    <n v="7.35"/>
    <n v="1072"/>
    <n v="2710"/>
    <n v="1891"/>
    <n v="12"/>
    <n v="98"/>
    <n v="55"/>
    <n v="3.9"/>
    <n v="19"/>
    <n v="11.45"/>
    <n v="2"/>
    <n v="70"/>
    <n v="36"/>
    <n v="110"/>
    <n v="1600"/>
    <n v="855"/>
    <n v="10"/>
    <n v="0.6"/>
    <n v="10"/>
    <n v="0"/>
    <n v="9.5"/>
    <x v="246"/>
    <x v="3"/>
  </r>
  <r>
    <n v="3068"/>
    <x v="319"/>
    <x v="0"/>
    <x v="24"/>
    <n v="27"/>
    <n v="27"/>
    <x v="43"/>
    <n v="5.8"/>
    <n v="6.8"/>
    <n v="6.3"/>
    <n v="7.4"/>
    <n v="8.6"/>
    <n v="8"/>
    <n v="155"/>
    <n v="274"/>
    <n v="214.5"/>
    <n v="2.1"/>
    <n v="4"/>
    <n v="3.05"/>
    <n v="0.01"/>
    <n v="7"/>
    <n v="3.5049999999999999"/>
    <n v="2"/>
    <n v="2"/>
    <n v="2"/>
    <n v="2"/>
    <n v="70"/>
    <n v="36"/>
    <n v="7.625"/>
    <n v="3.3333333333333333E-2"/>
    <n v="3.5049999999999999"/>
    <n v="0"/>
    <n v="0"/>
    <x v="1525"/>
    <x v="3"/>
  </r>
  <r>
    <n v="3069"/>
    <x v="320"/>
    <x v="0"/>
    <x v="24"/>
    <n v="26"/>
    <n v="30"/>
    <x v="4"/>
    <n v="4.2"/>
    <n v="6"/>
    <n v="5.0999999999999996"/>
    <n v="6.9"/>
    <n v="8.3000000000000007"/>
    <n v="7.6000000000000005"/>
    <n v="408"/>
    <n v="699"/>
    <n v="553.5"/>
    <n v="2"/>
    <n v="4"/>
    <n v="3"/>
    <n v="0.4"/>
    <n v="3.5"/>
    <n v="1.95"/>
    <n v="2"/>
    <n v="10"/>
    <n v="6"/>
    <n v="18"/>
    <n v="280"/>
    <n v="149"/>
    <n v="7.5"/>
    <n v="0.1"/>
    <n v="1.9500000000000002"/>
    <n v="0"/>
    <n v="0"/>
    <x v="1526"/>
    <x v="3"/>
  </r>
  <r>
    <n v="3070"/>
    <x v="321"/>
    <x v="0"/>
    <x v="24"/>
    <n v="26"/>
    <n v="31"/>
    <x v="10"/>
    <n v="0.1"/>
    <n v="4.8"/>
    <n v="2.4499999999999997"/>
    <n v="7.1"/>
    <n v="7.8"/>
    <n v="7.4499999999999993"/>
    <n v="1066"/>
    <n v="2496"/>
    <n v="1781"/>
    <n v="6"/>
    <n v="48"/>
    <n v="27"/>
    <n v="1.64"/>
    <n v="12"/>
    <n v="6.82"/>
    <n v="2"/>
    <n v="49"/>
    <n v="25.5"/>
    <n v="79"/>
    <n v="1600"/>
    <n v="839.5"/>
    <n v="10"/>
    <n v="0.42500000000000004"/>
    <n v="6.82"/>
    <n v="0"/>
    <n v="3.8750000000000009"/>
    <x v="1527"/>
    <x v="3"/>
  </r>
  <r>
    <n v="3071"/>
    <x v="322"/>
    <x v="0"/>
    <x v="24"/>
    <n v="26"/>
    <n v="32"/>
    <x v="3"/>
    <n v="0.1"/>
    <n v="3.4"/>
    <n v="1.75"/>
    <n v="6.9"/>
    <n v="7.7"/>
    <n v="7.3000000000000007"/>
    <n v="840"/>
    <n v="1414"/>
    <n v="1127"/>
    <n v="4"/>
    <n v="28"/>
    <n v="16"/>
    <n v="0.4"/>
    <n v="19"/>
    <n v="9.6999999999999993"/>
    <n v="2"/>
    <n v="36"/>
    <n v="19"/>
    <n v="20"/>
    <n v="540"/>
    <n v="280"/>
    <n v="10"/>
    <n v="0.31666666666666671"/>
    <n v="9.6999999999999993"/>
    <n v="0"/>
    <n v="5.625"/>
    <x v="1070"/>
    <x v="3"/>
  </r>
  <r>
    <n v="3072"/>
    <x v="323"/>
    <x v="0"/>
    <x v="24"/>
    <n v="25"/>
    <n v="30"/>
    <x v="0"/>
    <n v="0.1"/>
    <n v="2"/>
    <n v="1.05"/>
    <n v="6.9"/>
    <n v="7.6"/>
    <n v="7.25"/>
    <n v="816"/>
    <n v="1776"/>
    <n v="1296"/>
    <n v="6"/>
    <n v="28"/>
    <n v="17"/>
    <n v="2.04"/>
    <n v="22"/>
    <n v="12.02"/>
    <n v="8"/>
    <n v="26"/>
    <n v="17"/>
    <n v="26"/>
    <n v="430"/>
    <n v="228"/>
    <n v="10"/>
    <n v="0.28333333333333333"/>
    <n v="10"/>
    <n v="0"/>
    <n v="7.375"/>
    <x v="1528"/>
    <x v="3"/>
  </r>
  <r>
    <n v="3073"/>
    <x v="443"/>
    <x v="0"/>
    <x v="24"/>
    <n v="24"/>
    <n v="30"/>
    <x v="43"/>
    <n v="0.1"/>
    <n v="1.2"/>
    <n v="0.65"/>
    <n v="6.9"/>
    <n v="7.5"/>
    <n v="7.2"/>
    <n v="928"/>
    <n v="1728"/>
    <n v="1328"/>
    <n v="10"/>
    <n v="32"/>
    <n v="21"/>
    <n v="0.7"/>
    <n v="25"/>
    <n v="12.85"/>
    <n v="17"/>
    <n v="150"/>
    <n v="83.5"/>
    <n v="230"/>
    <n v="1600"/>
    <n v="915"/>
    <n v="10"/>
    <n v="1.3916666666666666"/>
    <n v="10"/>
    <n v="0"/>
    <n v="8.375"/>
    <x v="1529"/>
    <x v="3"/>
  </r>
  <r>
    <n v="3074"/>
    <x v="444"/>
    <x v="0"/>
    <x v="24"/>
    <n v="26"/>
    <n v="30"/>
    <x v="4"/>
    <n v="0.3"/>
    <n v="0.9"/>
    <n v="0.6"/>
    <n v="7"/>
    <n v="7.8"/>
    <n v="7.4"/>
    <n v="1080"/>
    <n v="1144"/>
    <n v="1112"/>
    <n v="8"/>
    <n v="12"/>
    <n v="10"/>
    <n v="1.18"/>
    <n v="1.51"/>
    <n v="1.345"/>
    <n v="14"/>
    <n v="130"/>
    <n v="72"/>
    <n v="280"/>
    <n v="920"/>
    <n v="600"/>
    <n v="10"/>
    <n v="1.2"/>
    <n v="1.3450000000000002"/>
    <n v="0"/>
    <n v="8.5"/>
    <x v="1530"/>
    <x v="3"/>
  </r>
  <r>
    <n v="4229"/>
    <x v="445"/>
    <x v="0"/>
    <x v="24"/>
    <n v="25"/>
    <n v="35"/>
    <x v="22"/>
    <n v="0.1"/>
    <n v="5.2"/>
    <n v="2.65"/>
    <n v="7"/>
    <n v="7.7"/>
    <n v="7.35"/>
    <n v="1160"/>
    <n v="2021"/>
    <n v="1590.5"/>
    <n v="2.9"/>
    <n v="34"/>
    <n v="18.45"/>
    <n v="1.4"/>
    <n v="7.87"/>
    <n v="4.6349999999999998"/>
    <n v="2"/>
    <n v="32"/>
    <n v="17"/>
    <n v="74"/>
    <n v="430"/>
    <n v="252"/>
    <n v="10"/>
    <n v="0.28333333333333333"/>
    <n v="4.6349999999999998"/>
    <n v="0"/>
    <n v="3.375"/>
    <x v="1531"/>
    <x v="3"/>
  </r>
  <r>
    <n v="4234"/>
    <x v="446"/>
    <x v="0"/>
    <x v="24"/>
    <n v="27"/>
    <n v="28"/>
    <x v="0"/>
    <n v="0.1"/>
    <n v="4.7"/>
    <n v="2.4"/>
    <n v="6.7"/>
    <n v="8.9"/>
    <n v="7.8000000000000007"/>
    <n v="712"/>
    <n v="1480"/>
    <n v="1096"/>
    <n v="4"/>
    <n v="30"/>
    <n v="17"/>
    <n v="0.3"/>
    <n v="13"/>
    <n v="6.65"/>
    <n v="4"/>
    <n v="130"/>
    <n v="67"/>
    <n v="180"/>
    <n v="540"/>
    <n v="360"/>
    <n v="10"/>
    <n v="1.1166666666666667"/>
    <n v="6.65"/>
    <n v="0"/>
    <n v="4"/>
    <x v="1532"/>
    <x v="3"/>
  </r>
  <r>
    <n v="4235"/>
    <x v="447"/>
    <x v="0"/>
    <x v="24"/>
    <n v="23"/>
    <n v="32"/>
    <x v="0"/>
    <n v="0.1"/>
    <n v="5.0999999999999996"/>
    <n v="2.5999999999999996"/>
    <n v="7.1"/>
    <n v="8.5"/>
    <n v="7.8"/>
    <n v="645"/>
    <n v="1894"/>
    <n v="1269.5"/>
    <n v="2.6"/>
    <n v="28"/>
    <n v="15.3"/>
    <n v="1"/>
    <n v="20"/>
    <n v="10.5"/>
    <n v="2"/>
    <n v="36"/>
    <n v="19"/>
    <n v="74"/>
    <n v="430"/>
    <n v="252"/>
    <n v="10"/>
    <n v="0.31666666666666671"/>
    <n v="10"/>
    <n v="0"/>
    <n v="3.5000000000000009"/>
    <x v="351"/>
    <x v="3"/>
  </r>
  <r>
    <n v="4667"/>
    <x v="782"/>
    <x v="0"/>
    <x v="24"/>
    <n v="26"/>
    <n v="30"/>
    <x v="4"/>
    <n v="0.1"/>
    <n v="3"/>
    <n v="1.55"/>
    <n v="6.8"/>
    <n v="8.3000000000000007"/>
    <n v="7.5500000000000007"/>
    <n v="1081"/>
    <n v="2518"/>
    <n v="1799.5"/>
    <n v="8"/>
    <n v="42"/>
    <n v="25"/>
    <n v="3.4"/>
    <n v="18"/>
    <n v="10.7"/>
    <n v="2"/>
    <n v="46"/>
    <n v="24"/>
    <n v="63"/>
    <n v="540"/>
    <n v="301.5"/>
    <n v="10"/>
    <n v="0.4"/>
    <n v="10"/>
    <n v="0"/>
    <n v="6.125"/>
    <x v="1533"/>
    <x v="3"/>
  </r>
  <r>
    <n v="4668"/>
    <x v="651"/>
    <x v="0"/>
    <x v="24"/>
    <n v="26"/>
    <n v="30"/>
    <x v="4"/>
    <n v="0.1"/>
    <n v="4.5"/>
    <n v="2.2999999999999998"/>
    <n v="6.9"/>
    <n v="7.9"/>
    <n v="7.4"/>
    <n v="1105"/>
    <n v="1992"/>
    <n v="1548.5"/>
    <n v="8"/>
    <n v="32"/>
    <n v="20"/>
    <n v="1"/>
    <n v="16"/>
    <n v="8.5"/>
    <n v="2"/>
    <n v="20"/>
    <n v="11"/>
    <n v="49"/>
    <n v="430"/>
    <n v="239.5"/>
    <n v="10"/>
    <n v="0.18333333333333335"/>
    <n v="8.5"/>
    <n v="0"/>
    <n v="4.25"/>
    <x v="1534"/>
    <x v="3"/>
  </r>
  <r>
    <n v="4669"/>
    <x v="652"/>
    <x v="0"/>
    <x v="24"/>
    <n v="20"/>
    <n v="28"/>
    <x v="21"/>
    <n v="0.1"/>
    <n v="3.9"/>
    <n v="2"/>
    <n v="6.7"/>
    <n v="8.4"/>
    <n v="7.5500000000000007"/>
    <n v="1122"/>
    <n v="2485"/>
    <n v="1803.5"/>
    <n v="6"/>
    <n v="32"/>
    <n v="19"/>
    <n v="3.1"/>
    <n v="16"/>
    <n v="9.5500000000000007"/>
    <n v="12"/>
    <n v="36"/>
    <n v="24"/>
    <n v="120"/>
    <n v="540"/>
    <n v="330"/>
    <n v="10"/>
    <n v="0.4"/>
    <n v="9.5500000000000007"/>
    <n v="0"/>
    <n v="5"/>
    <x v="1535"/>
    <x v="3"/>
  </r>
  <r>
    <n v="4670"/>
    <x v="783"/>
    <x v="0"/>
    <x v="24"/>
    <n v="27"/>
    <n v="29"/>
    <x v="4"/>
    <n v="0.1"/>
    <n v="4.3"/>
    <n v="2.1999999999999997"/>
    <n v="6.9"/>
    <n v="8.1999999999999993"/>
    <n v="7.55"/>
    <n v="474"/>
    <n v="1360"/>
    <n v="917"/>
    <n v="2.2000000000000002"/>
    <n v="18"/>
    <n v="10.1"/>
    <n v="0.3"/>
    <n v="4.0999999999999996"/>
    <n v="2.1999999999999997"/>
    <n v="2"/>
    <n v="17"/>
    <n v="9.5"/>
    <n v="70"/>
    <n v="220"/>
    <n v="145"/>
    <n v="10"/>
    <n v="0.15833333333333335"/>
    <n v="2.1999999999999997"/>
    <n v="0"/>
    <n v="4.5000000000000009"/>
    <x v="1536"/>
    <x v="3"/>
  </r>
  <r>
    <n v="4672"/>
    <x v="653"/>
    <x v="0"/>
    <x v="24"/>
    <n v="22"/>
    <n v="35"/>
    <x v="10"/>
    <n v="0.1"/>
    <n v="5"/>
    <n v="2.5499999999999998"/>
    <n v="7.2"/>
    <n v="8.4"/>
    <n v="7.8000000000000007"/>
    <n v="887"/>
    <n v="1480"/>
    <n v="1183.5"/>
    <n v="4"/>
    <n v="22"/>
    <n v="13"/>
    <n v="1"/>
    <n v="8.5"/>
    <n v="4.75"/>
    <n v="4"/>
    <n v="36"/>
    <n v="20"/>
    <n v="84"/>
    <n v="430"/>
    <n v="257"/>
    <n v="10"/>
    <n v="0.33333333333333331"/>
    <n v="4.75"/>
    <n v="0"/>
    <n v="3.625"/>
    <x v="1537"/>
    <x v="3"/>
  </r>
  <r>
    <n v="4673"/>
    <x v="654"/>
    <x v="0"/>
    <x v="24"/>
    <n v="18"/>
    <n v="29"/>
    <x v="2"/>
    <n v="0.1"/>
    <n v="3.2"/>
    <n v="1.6500000000000001"/>
    <n v="6.9"/>
    <n v="7.4"/>
    <n v="7.15"/>
    <n v="685"/>
    <n v="1553"/>
    <n v="1119"/>
    <n v="6"/>
    <n v="34"/>
    <n v="20"/>
    <n v="0.8"/>
    <n v="5"/>
    <n v="2.9"/>
    <n v="4"/>
    <n v="26"/>
    <n v="15"/>
    <n v="110"/>
    <n v="920"/>
    <n v="515"/>
    <n v="10"/>
    <n v="0.25"/>
    <n v="2.9"/>
    <n v="0"/>
    <n v="5.875"/>
    <x v="1538"/>
    <x v="3"/>
  </r>
  <r>
    <n v="4674"/>
    <x v="655"/>
    <x v="0"/>
    <x v="24"/>
    <n v="19"/>
    <n v="28"/>
    <x v="2"/>
    <n v="0.3"/>
    <n v="3"/>
    <n v="1.65"/>
    <n v="7.3"/>
    <n v="7.8"/>
    <n v="7.55"/>
    <n v="729"/>
    <n v="1216"/>
    <n v="972.5"/>
    <n v="4"/>
    <n v="12"/>
    <n v="8"/>
    <n v="1.2"/>
    <n v="11.4"/>
    <n v="6.3"/>
    <n v="2"/>
    <n v="15"/>
    <n v="8.5"/>
    <n v="84"/>
    <n v="430"/>
    <n v="257"/>
    <n v="10"/>
    <n v="0.14166666666666666"/>
    <n v="6.3"/>
    <n v="0"/>
    <n v="5.875"/>
    <x v="1539"/>
    <x v="3"/>
  </r>
  <r>
    <n v="4676"/>
    <x v="656"/>
    <x v="0"/>
    <x v="24"/>
    <n v="26"/>
    <n v="30"/>
    <x v="4"/>
    <n v="0.1"/>
    <n v="2.8"/>
    <n v="1.45"/>
    <n v="6.9"/>
    <n v="7.8"/>
    <n v="7.35"/>
    <n v="1216"/>
    <n v="1642"/>
    <n v="1429"/>
    <n v="7"/>
    <n v="32"/>
    <n v="19.5"/>
    <n v="1.8"/>
    <n v="22"/>
    <n v="11.9"/>
    <n v="2"/>
    <n v="70"/>
    <n v="36"/>
    <n v="63"/>
    <n v="430"/>
    <n v="246.5"/>
    <n v="10"/>
    <n v="0.6"/>
    <n v="10"/>
    <n v="0"/>
    <n v="6.375"/>
    <x v="1540"/>
    <x v="3"/>
  </r>
  <r>
    <n v="4677"/>
    <x v="678"/>
    <x v="0"/>
    <x v="24"/>
    <n v="26"/>
    <n v="30"/>
    <x v="4"/>
    <n v="0.1"/>
    <n v="5"/>
    <n v="2.5499999999999998"/>
    <n v="6.9"/>
    <n v="7.9"/>
    <n v="7.4"/>
    <n v="1267"/>
    <n v="1800"/>
    <n v="1533.5"/>
    <n v="7"/>
    <n v="25"/>
    <n v="16"/>
    <n v="2.1"/>
    <n v="28"/>
    <n v="15.05"/>
    <n v="2"/>
    <n v="49"/>
    <n v="25.5"/>
    <n v="110"/>
    <n v="480"/>
    <n v="295"/>
    <n v="10"/>
    <n v="0.42500000000000004"/>
    <n v="10"/>
    <n v="0"/>
    <n v="3.625"/>
    <x v="1541"/>
    <x v="3"/>
  </r>
  <r>
    <n v="4678"/>
    <x v="679"/>
    <x v="0"/>
    <x v="24"/>
    <n v="19"/>
    <n v="29"/>
    <x v="21"/>
    <n v="0.1"/>
    <n v="1"/>
    <n v="0.55000000000000004"/>
    <n v="7"/>
    <n v="7.9"/>
    <n v="7.45"/>
    <n v="1220"/>
    <n v="1820"/>
    <n v="1520"/>
    <n v="8"/>
    <n v="32"/>
    <n v="20"/>
    <n v="0.8"/>
    <n v="12"/>
    <n v="6.4"/>
    <n v="5"/>
    <n v="70"/>
    <n v="37.5"/>
    <n v="33"/>
    <n v="540"/>
    <n v="286.5"/>
    <n v="10"/>
    <n v="0.625"/>
    <n v="6.4"/>
    <n v="0"/>
    <n v="8.625"/>
    <x v="1542"/>
    <x v="3"/>
  </r>
  <r>
    <n v="4679"/>
    <x v="680"/>
    <x v="0"/>
    <x v="24"/>
    <n v="22"/>
    <n v="35"/>
    <x v="10"/>
    <n v="0.1"/>
    <n v="2.6"/>
    <n v="1.35"/>
    <n v="6.8"/>
    <n v="7.9"/>
    <n v="7.35"/>
    <n v="1546"/>
    <n v="2299"/>
    <n v="1922.5"/>
    <n v="10"/>
    <n v="36"/>
    <n v="23"/>
    <n v="2.4"/>
    <n v="5.7"/>
    <n v="4.05"/>
    <n v="8"/>
    <n v="79"/>
    <n v="43.5"/>
    <n v="110"/>
    <n v="540"/>
    <n v="325"/>
    <n v="10"/>
    <n v="0.72499999999999998"/>
    <n v="4.05"/>
    <n v="0"/>
    <n v="6.625"/>
    <x v="1543"/>
    <x v="3"/>
  </r>
  <r>
    <n v="4680"/>
    <x v="681"/>
    <x v="0"/>
    <x v="24"/>
    <n v="28"/>
    <n v="29"/>
    <x v="10"/>
    <n v="5.5"/>
    <n v="6.8"/>
    <n v="6.15"/>
    <n v="6.5"/>
    <n v="8"/>
    <n v="7.25"/>
    <n v="98"/>
    <n v="640"/>
    <n v="369"/>
    <n v="2"/>
    <n v="12"/>
    <n v="7"/>
    <n v="0.36"/>
    <n v="4.2"/>
    <n v="2.2800000000000002"/>
    <n v="2"/>
    <n v="17"/>
    <n v="9.5"/>
    <n v="20"/>
    <n v="170"/>
    <n v="95"/>
    <n v="10"/>
    <n v="0.15833333333333335"/>
    <n v="2.2800000000000002"/>
    <n v="0"/>
    <n v="0"/>
    <x v="1544"/>
    <x v="3"/>
  </r>
  <r>
    <n v="4681"/>
    <x v="657"/>
    <x v="0"/>
    <x v="24"/>
    <n v="27"/>
    <n v="30"/>
    <x v="10"/>
    <n v="4.4000000000000004"/>
    <n v="6.4"/>
    <n v="5.4"/>
    <n v="7.6"/>
    <n v="8.1999999999999993"/>
    <n v="7.8999999999999995"/>
    <n v="175"/>
    <n v="376"/>
    <n v="275.5"/>
    <n v="2"/>
    <n v="2.8"/>
    <n v="2.4"/>
    <n v="0.1"/>
    <n v="2"/>
    <n v="1.05"/>
    <n v="2"/>
    <n v="26"/>
    <n v="14"/>
    <n v="14"/>
    <n v="240"/>
    <n v="127"/>
    <n v="6"/>
    <n v="0.23333333333333334"/>
    <n v="1.05"/>
    <n v="0"/>
    <n v="0"/>
    <x v="1545"/>
    <x v="3"/>
  </r>
  <r>
    <n v="4682"/>
    <x v="658"/>
    <x v="0"/>
    <x v="24"/>
    <n v="27"/>
    <n v="28"/>
    <x v="0"/>
    <n v="0.1"/>
    <n v="5.6"/>
    <n v="2.8499999999999996"/>
    <n v="7.2"/>
    <n v="8.1999999999999993"/>
    <n v="7.6999999999999993"/>
    <n v="808"/>
    <n v="1480"/>
    <n v="1144"/>
    <n v="3"/>
    <n v="18"/>
    <n v="10.5"/>
    <n v="0.3"/>
    <n v="4"/>
    <n v="2.15"/>
    <n v="18"/>
    <n v="74"/>
    <n v="46"/>
    <n v="140"/>
    <n v="430"/>
    <n v="285"/>
    <n v="10"/>
    <n v="0.76666666666666661"/>
    <n v="2.15"/>
    <n v="0"/>
    <n v="2.8750000000000009"/>
    <x v="1546"/>
    <x v="3"/>
  </r>
  <r>
    <n v="4683"/>
    <x v="659"/>
    <x v="0"/>
    <x v="24"/>
    <n v="27"/>
    <n v="28"/>
    <x v="0"/>
    <n v="2.2000000000000002"/>
    <n v="5.8"/>
    <n v="4"/>
    <n v="7.3"/>
    <n v="8.3000000000000007"/>
    <n v="7.8000000000000007"/>
    <n v="420"/>
    <n v="715"/>
    <n v="567.5"/>
    <n v="2.2000000000000002"/>
    <n v="12"/>
    <n v="7.1"/>
    <n v="0.2"/>
    <n v="1.74"/>
    <n v="0.97"/>
    <n v="2"/>
    <n v="22"/>
    <n v="12"/>
    <n v="27"/>
    <n v="120"/>
    <n v="73.5"/>
    <n v="10"/>
    <n v="0.2"/>
    <n v="0.97"/>
    <n v="0"/>
    <n v="0"/>
    <x v="1547"/>
    <x v="3"/>
  </r>
  <r>
    <n v="4684"/>
    <x v="660"/>
    <x v="0"/>
    <x v="24"/>
    <n v="17"/>
    <n v="28"/>
    <x v="84"/>
    <n v="5.2"/>
    <n v="7.1"/>
    <n v="6.15"/>
    <n v="6.8"/>
    <n v="7.4"/>
    <n v="7.1"/>
    <n v="158"/>
    <n v="950"/>
    <n v="554"/>
    <n v="2.2000000000000002"/>
    <n v="4"/>
    <n v="3.1"/>
    <n v="2.1"/>
    <n v="7.29"/>
    <n v="4.6950000000000003"/>
    <n v="3"/>
    <n v="84"/>
    <n v="43.5"/>
    <n v="170"/>
    <n v="350"/>
    <n v="260"/>
    <n v="7.75"/>
    <n v="0.72499999999999998"/>
    <n v="4.6950000000000003"/>
    <n v="0"/>
    <n v="0"/>
    <x v="1548"/>
    <x v="3"/>
  </r>
  <r>
    <n v="4685"/>
    <x v="661"/>
    <x v="0"/>
    <x v="24"/>
    <n v="17"/>
    <n v="26"/>
    <x v="62"/>
    <n v="5.2"/>
    <n v="7.2"/>
    <n v="6.2"/>
    <n v="6.8"/>
    <n v="7.4"/>
    <n v="7.1"/>
    <n v="242"/>
    <n v="762"/>
    <n v="502"/>
    <n v="2.4"/>
    <n v="5"/>
    <n v="3.7"/>
    <n v="2.16"/>
    <n v="8.33"/>
    <n v="5.2450000000000001"/>
    <n v="3"/>
    <n v="240"/>
    <n v="121.5"/>
    <n v="170"/>
    <n v="1600"/>
    <n v="885"/>
    <n v="9.25"/>
    <n v="2.0250000000000004"/>
    <n v="5.2449999999999992"/>
    <n v="0"/>
    <n v="0"/>
    <x v="1549"/>
    <x v="3"/>
  </r>
  <r>
    <n v="4686"/>
    <x v="662"/>
    <x v="0"/>
    <x v="24"/>
    <n v="18"/>
    <n v="26"/>
    <x v="72"/>
    <n v="5.7"/>
    <n v="6.8"/>
    <n v="6.25"/>
    <n v="6.6"/>
    <n v="7.3"/>
    <n v="6.9499999999999993"/>
    <n v="238"/>
    <n v="903"/>
    <n v="570.5"/>
    <n v="2.8"/>
    <n v="5"/>
    <n v="3.9"/>
    <n v="1.49"/>
    <n v="15.28"/>
    <n v="8.3849999999999998"/>
    <n v="3"/>
    <n v="36"/>
    <n v="19.5"/>
    <n v="33"/>
    <n v="540"/>
    <n v="286.5"/>
    <n v="9.75"/>
    <n v="0.32500000000000001"/>
    <n v="8.3849999999999998"/>
    <n v="0"/>
    <n v="0"/>
    <x v="1550"/>
    <x v="3"/>
  </r>
  <r>
    <n v="4687"/>
    <x v="663"/>
    <x v="0"/>
    <x v="24"/>
    <n v="18"/>
    <n v="25"/>
    <x v="62"/>
    <n v="5.8"/>
    <n v="6.9"/>
    <n v="6.35"/>
    <n v="6.6"/>
    <n v="7.5"/>
    <n v="7.05"/>
    <n v="345"/>
    <n v="1220"/>
    <n v="782.5"/>
    <n v="2.2000000000000002"/>
    <n v="5.6"/>
    <n v="3.9"/>
    <n v="4.2"/>
    <n v="18.36"/>
    <n v="11.28"/>
    <n v="4"/>
    <n v="13"/>
    <n v="8.5"/>
    <n v="110"/>
    <n v="430"/>
    <n v="270"/>
    <n v="9.75"/>
    <n v="0.14166666666666666"/>
    <n v="10"/>
    <n v="0"/>
    <n v="0"/>
    <x v="1551"/>
    <x v="3"/>
  </r>
  <r>
    <n v="4688"/>
    <x v="664"/>
    <x v="0"/>
    <x v="24"/>
    <n v="24"/>
    <n v="24"/>
    <x v="21"/>
    <n v="6.5"/>
    <n v="7.4"/>
    <n v="6.95"/>
    <n v="6.9"/>
    <n v="7.4"/>
    <n v="7.15"/>
    <n v="154"/>
    <n v="283"/>
    <n v="218.5"/>
    <n v="2.1"/>
    <n v="3"/>
    <n v="2.5499999999999998"/>
    <n v="1.24"/>
    <n v="3.25"/>
    <n v="2.2450000000000001"/>
    <n v="2"/>
    <n v="33"/>
    <n v="17.5"/>
    <n v="6"/>
    <n v="110"/>
    <n v="58"/>
    <n v="6.375"/>
    <n v="0.29166666666666669"/>
    <n v="2.2450000000000001"/>
    <n v="0"/>
    <n v="0"/>
    <x v="1552"/>
    <x v="3"/>
  </r>
  <r>
    <n v="4690"/>
    <x v="665"/>
    <x v="0"/>
    <x v="24"/>
    <n v="26"/>
    <n v="29"/>
    <x v="0"/>
    <n v="0.1"/>
    <n v="3.8"/>
    <n v="1.95"/>
    <n v="6.8"/>
    <n v="8.1"/>
    <n v="7.4499999999999993"/>
    <n v="942"/>
    <n v="1346"/>
    <n v="1144"/>
    <n v="8"/>
    <n v="34"/>
    <n v="21"/>
    <n v="2.0099999999999998"/>
    <n v="12"/>
    <n v="7.0049999999999999"/>
    <n v="2"/>
    <n v="79"/>
    <n v="40.5"/>
    <n v="110"/>
    <n v="430"/>
    <n v="270"/>
    <n v="10"/>
    <n v="0.67500000000000004"/>
    <n v="7.0049999999999999"/>
    <n v="0"/>
    <n v="5.125"/>
    <x v="1553"/>
    <x v="3"/>
  </r>
  <r>
    <n v="4691"/>
    <x v="666"/>
    <x v="0"/>
    <x v="24"/>
    <n v="22"/>
    <n v="31"/>
    <x v="6"/>
    <n v="0.1"/>
    <n v="2.8"/>
    <n v="1.45"/>
    <n v="6.8"/>
    <n v="7.8"/>
    <n v="7.3"/>
    <n v="1034"/>
    <n v="1883"/>
    <n v="1458.5"/>
    <n v="6"/>
    <n v="44"/>
    <n v="25"/>
    <n v="0.8"/>
    <n v="14"/>
    <n v="7.4"/>
    <n v="2"/>
    <n v="84"/>
    <n v="43"/>
    <n v="220"/>
    <n v="920"/>
    <n v="570"/>
    <n v="10"/>
    <n v="0.71666666666666667"/>
    <n v="7.4"/>
    <n v="0"/>
    <n v="6.375"/>
    <x v="1554"/>
    <x v="3"/>
  </r>
  <r>
    <n v="4693"/>
    <x v="668"/>
    <x v="0"/>
    <x v="24"/>
    <n v="19"/>
    <n v="26"/>
    <x v="84"/>
    <n v="0.1"/>
    <n v="2.2000000000000002"/>
    <n v="1.1500000000000001"/>
    <n v="6.8"/>
    <n v="7.4"/>
    <n v="7.1"/>
    <n v="966"/>
    <n v="1503"/>
    <n v="1234.5"/>
    <n v="5"/>
    <n v="20"/>
    <n v="12.5"/>
    <n v="1.2"/>
    <n v="12"/>
    <n v="6.6"/>
    <n v="8"/>
    <n v="79"/>
    <n v="43.5"/>
    <n v="150"/>
    <n v="540"/>
    <n v="345"/>
    <n v="10"/>
    <n v="0.72499999999999998"/>
    <n v="6.6"/>
    <n v="0"/>
    <n v="7.125"/>
    <x v="1555"/>
    <x v="3"/>
  </r>
  <r>
    <n v="4696"/>
    <x v="671"/>
    <x v="0"/>
    <x v="24"/>
    <n v="25"/>
    <n v="29"/>
    <x v="43"/>
    <n v="0.1"/>
    <n v="3.8"/>
    <n v="1.95"/>
    <n v="6.8"/>
    <n v="8.4"/>
    <n v="7.6"/>
    <n v="1043"/>
    <n v="1818"/>
    <n v="1430.5"/>
    <n v="10"/>
    <n v="36"/>
    <n v="23"/>
    <n v="2.9"/>
    <n v="29"/>
    <n v="15.95"/>
    <n v="2"/>
    <n v="79"/>
    <n v="40.5"/>
    <n v="13"/>
    <n v="920"/>
    <n v="466.5"/>
    <n v="10"/>
    <n v="0.67500000000000004"/>
    <n v="10"/>
    <n v="0"/>
    <n v="5.125"/>
    <x v="1556"/>
    <x v="3"/>
  </r>
  <r>
    <n v="4697"/>
    <x v="672"/>
    <x v="0"/>
    <x v="24"/>
    <n v="27"/>
    <n v="27"/>
    <x v="43"/>
    <n v="5.2"/>
    <n v="5.2"/>
    <n v="5.2"/>
    <n v="8.5"/>
    <n v="8.5"/>
    <n v="8.5"/>
    <n v="561"/>
    <n v="561"/>
    <n v="561"/>
    <n v="6"/>
    <n v="6"/>
    <n v="6"/>
    <n v="16"/>
    <n v="16"/>
    <n v="16"/>
    <n v="5"/>
    <n v="5"/>
    <n v="5"/>
    <n v="33"/>
    <n v="33"/>
    <n v="33"/>
    <n v="10"/>
    <n v="8.3333333333333329E-2"/>
    <n v="10"/>
    <n v="0"/>
    <n v="0"/>
    <x v="325"/>
    <x v="3"/>
  </r>
  <r>
    <n v="4698"/>
    <x v="673"/>
    <x v="0"/>
    <x v="24"/>
    <n v="26"/>
    <n v="31"/>
    <x v="10"/>
    <n v="0.1"/>
    <n v="4"/>
    <n v="2.0499999999999998"/>
    <n v="7"/>
    <n v="7.8"/>
    <n v="7.4"/>
    <n v="1146"/>
    <n v="2014"/>
    <n v="1580"/>
    <n v="9"/>
    <n v="52"/>
    <n v="30.5"/>
    <n v="1.9"/>
    <n v="13"/>
    <n v="7.45"/>
    <n v="2"/>
    <n v="34"/>
    <n v="18"/>
    <n v="63"/>
    <n v="430"/>
    <n v="246.5"/>
    <n v="10"/>
    <n v="0.3"/>
    <n v="7.45"/>
    <n v="0"/>
    <n v="4.875"/>
    <x v="1557"/>
    <x v="3"/>
  </r>
  <r>
    <n v="4699"/>
    <x v="674"/>
    <x v="0"/>
    <x v="24"/>
    <n v="25"/>
    <n v="28"/>
    <x v="6"/>
    <n v="1.2"/>
    <n v="4.8"/>
    <n v="3"/>
    <n v="6.6"/>
    <n v="7.8"/>
    <n v="7.1999999999999993"/>
    <n v="388"/>
    <n v="959"/>
    <n v="673.5"/>
    <n v="2.1"/>
    <n v="8"/>
    <n v="5.05"/>
    <n v="0.3"/>
    <n v="3"/>
    <n v="1.65"/>
    <n v="2"/>
    <n v="115"/>
    <n v="58.5"/>
    <n v="28"/>
    <n v="540"/>
    <n v="284"/>
    <n v="10"/>
    <n v="0.97500000000000009"/>
    <n v="1.65"/>
    <n v="0"/>
    <n v="2.5"/>
    <x v="1558"/>
    <x v="3"/>
  </r>
  <r>
    <n v="4701"/>
    <x v="675"/>
    <x v="0"/>
    <x v="24"/>
    <n v="20"/>
    <n v="29"/>
    <x v="5"/>
    <n v="0.1"/>
    <n v="3.2"/>
    <n v="1.6500000000000001"/>
    <n v="6.8"/>
    <n v="7.8"/>
    <n v="7.3"/>
    <n v="1172"/>
    <n v="1737"/>
    <n v="1454.5"/>
    <n v="5"/>
    <n v="28"/>
    <n v="16.5"/>
    <n v="1.62"/>
    <n v="12"/>
    <n v="6.8100000000000005"/>
    <n v="2"/>
    <n v="94"/>
    <n v="48"/>
    <n v="94"/>
    <n v="540"/>
    <n v="317"/>
    <n v="10"/>
    <n v="0.8"/>
    <n v="6.8100000000000005"/>
    <n v="0"/>
    <n v="5.875"/>
    <x v="1559"/>
    <x v="3"/>
  </r>
  <r>
    <n v="4702"/>
    <x v="784"/>
    <x v="0"/>
    <x v="24"/>
    <n v="22"/>
    <n v="30"/>
    <x v="1"/>
    <n v="2.1"/>
    <n v="5.9"/>
    <n v="4"/>
    <n v="7.2"/>
    <n v="8.1"/>
    <n v="7.65"/>
    <n v="1132"/>
    <n v="1793"/>
    <n v="1462.5"/>
    <n v="8"/>
    <n v="34"/>
    <n v="21"/>
    <n v="13"/>
    <n v="41"/>
    <n v="27"/>
    <n v="13"/>
    <n v="280"/>
    <n v="146.5"/>
    <n v="49"/>
    <n v="1600"/>
    <n v="824.5"/>
    <n v="10"/>
    <n v="2.4416666666666669"/>
    <n v="10"/>
    <n v="0"/>
    <n v="0"/>
    <x v="1533"/>
    <x v="3"/>
  </r>
  <r>
    <n v="4705"/>
    <x v="677"/>
    <x v="0"/>
    <x v="24"/>
    <n v="26"/>
    <n v="30"/>
    <x v="4"/>
    <n v="0.1"/>
    <n v="2.8"/>
    <n v="1.45"/>
    <n v="7"/>
    <n v="7.6"/>
    <n v="7.3"/>
    <n v="1700"/>
    <n v="1916"/>
    <n v="1808"/>
    <n v="10"/>
    <n v="38"/>
    <n v="24"/>
    <n v="5"/>
    <n v="22.3"/>
    <n v="13.65"/>
    <n v="11"/>
    <n v="49"/>
    <n v="30"/>
    <n v="130"/>
    <n v="430"/>
    <n v="280"/>
    <n v="10"/>
    <n v="0.5"/>
    <n v="10"/>
    <n v="0"/>
    <n v="6.375"/>
    <x v="1560"/>
    <x v="3"/>
  </r>
  <r>
    <n v="2344"/>
    <x v="682"/>
    <x v="1"/>
    <x v="24"/>
    <n v="26"/>
    <n v="30"/>
    <x v="4"/>
    <n v="0.3"/>
    <n v="2.4"/>
    <n v="1.3499999999999999"/>
    <n v="7.6"/>
    <n v="7.7"/>
    <n v="7.65"/>
    <n v="1499"/>
    <n v="1669"/>
    <n v="1584"/>
    <n v="10"/>
    <n v="14"/>
    <n v="12"/>
    <n v="1.9"/>
    <n v="3.41"/>
    <n v="2.6550000000000002"/>
    <n v="2"/>
    <n v="20"/>
    <n v="11"/>
    <n v="8"/>
    <n v="350"/>
    <n v="179"/>
    <n v="10"/>
    <n v="0.18333333333333335"/>
    <n v="2.6550000000000002"/>
    <n v="0"/>
    <n v="6.625"/>
    <x v="1561"/>
    <x v="3"/>
  </r>
  <r>
    <n v="2345"/>
    <x v="683"/>
    <x v="1"/>
    <x v="24"/>
    <n v="28"/>
    <n v="29"/>
    <x v="10"/>
    <n v="0.1"/>
    <n v="4.7"/>
    <n v="2.4"/>
    <n v="6.8"/>
    <n v="8.4"/>
    <n v="7.6"/>
    <n v="2491"/>
    <n v="14650"/>
    <n v="8570.5"/>
    <n v="21"/>
    <n v="82"/>
    <n v="51.5"/>
    <n v="1.9"/>
    <n v="11"/>
    <n v="6.45"/>
    <n v="2"/>
    <n v="58"/>
    <n v="30"/>
    <n v="18"/>
    <n v="430"/>
    <n v="224"/>
    <n v="10"/>
    <n v="0.5"/>
    <n v="6.45"/>
    <n v="0"/>
    <n v="4"/>
    <x v="906"/>
    <x v="3"/>
  </r>
  <r>
    <n v="2346"/>
    <x v="684"/>
    <x v="1"/>
    <x v="24"/>
    <n v="27"/>
    <n v="29"/>
    <x v="4"/>
    <n v="4.2"/>
    <n v="6.7"/>
    <n v="5.45"/>
    <n v="7.5"/>
    <n v="8.5"/>
    <n v="8"/>
    <n v="350"/>
    <n v="590"/>
    <n v="470"/>
    <n v="2.1"/>
    <n v="3.2"/>
    <n v="2.6500000000000004"/>
    <n v="0.6"/>
    <n v="2"/>
    <n v="1.3"/>
    <n v="2"/>
    <n v="2"/>
    <n v="2"/>
    <n v="6"/>
    <n v="58"/>
    <n v="32"/>
    <n v="6.6250000000000009"/>
    <n v="3.3333333333333333E-2"/>
    <n v="1.3"/>
    <n v="0"/>
    <n v="0"/>
    <x v="1562"/>
    <x v="3"/>
  </r>
  <r>
    <n v="2347"/>
    <x v="329"/>
    <x v="1"/>
    <x v="24"/>
    <n v="18"/>
    <n v="32"/>
    <x v="7"/>
    <n v="0.1"/>
    <n v="0.3"/>
    <n v="0.2"/>
    <n v="6.3"/>
    <n v="7.6"/>
    <n v="6.9499999999999993"/>
    <n v="1409"/>
    <n v="12540"/>
    <n v="6974.5"/>
    <n v="51"/>
    <n v="486"/>
    <n v="268.5"/>
    <n v="0.64"/>
    <n v="61.63"/>
    <n v="31.135000000000002"/>
    <n v="2"/>
    <n v="350"/>
    <n v="176"/>
    <n v="28"/>
    <n v="1600"/>
    <n v="814"/>
    <n v="10"/>
    <n v="2.9333333333333336"/>
    <n v="10"/>
    <n v="0"/>
    <n v="9.5"/>
    <x v="1563"/>
    <x v="3"/>
  </r>
  <r>
    <n v="2357"/>
    <x v="685"/>
    <x v="1"/>
    <x v="24"/>
    <n v="27"/>
    <n v="30"/>
    <x v="10"/>
    <n v="0.1"/>
    <n v="4.8"/>
    <n v="2.4499999999999997"/>
    <n v="7.1"/>
    <n v="8.6999999999999993"/>
    <n v="7.8999999999999995"/>
    <n v="814"/>
    <n v="1256"/>
    <n v="1035"/>
    <n v="6"/>
    <n v="18"/>
    <n v="12"/>
    <n v="0.2"/>
    <n v="8"/>
    <n v="4.0999999999999996"/>
    <n v="2"/>
    <n v="36"/>
    <n v="19"/>
    <n v="140"/>
    <n v="1600"/>
    <n v="870"/>
    <n v="10"/>
    <n v="0.31666666666666671"/>
    <n v="4.0999999999999996"/>
    <n v="0"/>
    <n v="3.8750000000000009"/>
    <x v="1564"/>
    <x v="3"/>
  </r>
  <r>
    <n v="2359"/>
    <x v="686"/>
    <x v="1"/>
    <x v="24"/>
    <n v="26"/>
    <n v="32"/>
    <x v="3"/>
    <n v="0.1"/>
    <n v="1.1000000000000001"/>
    <n v="0.60000000000000009"/>
    <n v="7.1"/>
    <n v="7.8"/>
    <n v="7.4499999999999993"/>
    <n v="914"/>
    <n v="1615"/>
    <n v="1264.5"/>
    <n v="12"/>
    <n v="60"/>
    <n v="36"/>
    <n v="0.2"/>
    <n v="20"/>
    <n v="10.1"/>
    <n v="12"/>
    <n v="49"/>
    <n v="30.5"/>
    <n v="210"/>
    <n v="1600"/>
    <n v="905"/>
    <n v="10"/>
    <n v="0.5083333333333333"/>
    <n v="10"/>
    <n v="0"/>
    <n v="8.5"/>
    <x v="1088"/>
    <x v="3"/>
  </r>
  <r>
    <n v="3075"/>
    <x v="332"/>
    <x v="1"/>
    <x v="24"/>
    <n v="26"/>
    <n v="30"/>
    <x v="4"/>
    <n v="0.1"/>
    <n v="4"/>
    <n v="2.0499999999999998"/>
    <n v="6.8"/>
    <n v="8.1999999999999993"/>
    <n v="7.5"/>
    <n v="762"/>
    <n v="1549"/>
    <n v="1155.5"/>
    <n v="5"/>
    <n v="32"/>
    <n v="18.5"/>
    <n v="0.8"/>
    <n v="18"/>
    <n v="9.4"/>
    <n v="2"/>
    <n v="70"/>
    <n v="36"/>
    <n v="140"/>
    <n v="540"/>
    <n v="340"/>
    <n v="10"/>
    <n v="0.6"/>
    <n v="9.4"/>
    <n v="0"/>
    <n v="4.875"/>
    <x v="1565"/>
    <x v="3"/>
  </r>
  <r>
    <n v="3076"/>
    <x v="333"/>
    <x v="1"/>
    <x v="24"/>
    <n v="26"/>
    <n v="32"/>
    <x v="3"/>
    <n v="0.1"/>
    <n v="2.9"/>
    <n v="1.5"/>
    <n v="7"/>
    <n v="7.8"/>
    <n v="7.4"/>
    <n v="994"/>
    <n v="1864"/>
    <n v="1429"/>
    <n v="8"/>
    <n v="34"/>
    <n v="21"/>
    <n v="1.57"/>
    <n v="18"/>
    <n v="9.7850000000000001"/>
    <n v="2"/>
    <n v="84"/>
    <n v="43"/>
    <n v="230"/>
    <n v="540"/>
    <n v="385"/>
    <n v="10"/>
    <n v="0.71666666666666667"/>
    <n v="9.7850000000000001"/>
    <n v="0"/>
    <n v="6.25"/>
    <x v="1566"/>
    <x v="3"/>
  </r>
  <r>
    <n v="3077"/>
    <x v="334"/>
    <x v="1"/>
    <x v="24"/>
    <n v="27"/>
    <n v="29"/>
    <x v="4"/>
    <n v="0.1"/>
    <n v="4.5999999999999996"/>
    <n v="2.3499999999999996"/>
    <n v="7"/>
    <n v="7.9"/>
    <n v="7.45"/>
    <n v="1139"/>
    <n v="1667"/>
    <n v="1403"/>
    <n v="8"/>
    <n v="12"/>
    <n v="10"/>
    <n v="1.2"/>
    <n v="4.0999999999999996"/>
    <n v="2.65"/>
    <n v="15"/>
    <n v="49"/>
    <n v="32"/>
    <n v="210"/>
    <n v="920"/>
    <n v="565"/>
    <n v="10"/>
    <n v="0.53333333333333333"/>
    <n v="2.6500000000000004"/>
    <n v="0"/>
    <n v="4.1250000000000009"/>
    <x v="1567"/>
    <x v="3"/>
  </r>
  <r>
    <n v="3078"/>
    <x v="335"/>
    <x v="1"/>
    <x v="24"/>
    <n v="26"/>
    <n v="32"/>
    <x v="3"/>
    <n v="0.1"/>
    <n v="2.8"/>
    <n v="1.45"/>
    <n v="7"/>
    <n v="7.7"/>
    <n v="7.35"/>
    <n v="998"/>
    <n v="1716"/>
    <n v="1357"/>
    <n v="8"/>
    <n v="38"/>
    <n v="23"/>
    <n v="1.5"/>
    <n v="14"/>
    <n v="7.75"/>
    <n v="22"/>
    <n v="130"/>
    <n v="76"/>
    <n v="350"/>
    <n v="920"/>
    <n v="635"/>
    <n v="10"/>
    <n v="1.2666666666666668"/>
    <n v="7.75"/>
    <n v="0"/>
    <n v="6.375"/>
    <x v="1568"/>
    <x v="3"/>
  </r>
  <r>
    <n v="4236"/>
    <x v="460"/>
    <x v="1"/>
    <x v="24"/>
    <n v="28"/>
    <n v="28"/>
    <x v="4"/>
    <n v="0.3"/>
    <n v="0.3"/>
    <n v="0.3"/>
    <n v="7.5"/>
    <n v="7.5"/>
    <n v="7.5"/>
    <n v="1498"/>
    <n v="1498"/>
    <n v="1498"/>
    <n v="15"/>
    <n v="15"/>
    <n v="15"/>
    <n v="2.83"/>
    <n v="2.83"/>
    <n v="2.83"/>
    <n v="881.63300970873797"/>
    <n v="297613.623300971"/>
    <n v="149247.62815533986"/>
    <n v="7234.2093023255802"/>
    <n v="2663074.23643411"/>
    <n v="1335154.2228682179"/>
    <n v="10"/>
    <n v="10"/>
    <n v="2.83"/>
    <n v="0"/>
    <n v="9.25"/>
    <x v="1569"/>
    <x v="3"/>
  </r>
  <r>
    <n v="4665"/>
    <x v="687"/>
    <x v="1"/>
    <x v="24"/>
    <n v="27"/>
    <n v="29"/>
    <x v="4"/>
    <n v="3.4"/>
    <n v="5.7"/>
    <n v="4.55"/>
    <n v="7.4"/>
    <n v="8.4"/>
    <n v="7.9"/>
    <n v="480"/>
    <n v="990"/>
    <n v="735"/>
    <n v="2.2999999999999998"/>
    <n v="5"/>
    <n v="3.65"/>
    <n v="0.5"/>
    <n v="2.2000000000000002"/>
    <n v="1.35"/>
    <n v="2"/>
    <n v="23"/>
    <n v="12.5"/>
    <n v="18"/>
    <n v="130"/>
    <n v="74"/>
    <n v="9.125"/>
    <n v="0.20833333333333331"/>
    <n v="1.35"/>
    <n v="0"/>
    <n v="0"/>
    <x v="1570"/>
    <x v="3"/>
  </r>
  <r>
    <n v="4675"/>
    <x v="688"/>
    <x v="1"/>
    <x v="24"/>
    <n v="25"/>
    <n v="29"/>
    <x v="43"/>
    <n v="0.8"/>
    <n v="5"/>
    <n v="2.9"/>
    <n v="6.9"/>
    <n v="8.3000000000000007"/>
    <n v="7.6000000000000005"/>
    <n v="600"/>
    <n v="880"/>
    <n v="740"/>
    <n v="3"/>
    <n v="16"/>
    <n v="9.5"/>
    <n v="1.2"/>
    <n v="32"/>
    <n v="16.600000000000001"/>
    <n v="2"/>
    <n v="32"/>
    <n v="17"/>
    <n v="21"/>
    <n v="350"/>
    <n v="185.5"/>
    <n v="10"/>
    <n v="0.28333333333333333"/>
    <n v="10"/>
    <n v="0"/>
    <n v="2.75"/>
    <x v="1571"/>
    <x v="3"/>
  </r>
  <r>
    <n v="1447"/>
    <x v="336"/>
    <x v="2"/>
    <x v="24"/>
    <n v="27"/>
    <n v="28"/>
    <x v="0"/>
    <n v="5.6"/>
    <n v="6.5"/>
    <n v="6.05"/>
    <n v="7.5"/>
    <n v="8.8000000000000007"/>
    <n v="8.15"/>
    <n v="187"/>
    <n v="380"/>
    <n v="283.5"/>
    <n v="2"/>
    <n v="3"/>
    <n v="2.5"/>
    <n v="0.3"/>
    <n v="2"/>
    <n v="1.1499999999999999"/>
    <n v="2"/>
    <n v="2"/>
    <n v="2"/>
    <n v="4"/>
    <n v="39"/>
    <n v="21.5"/>
    <n v="6.25"/>
    <n v="3.3333333333333333E-2"/>
    <n v="1.1499999999999999"/>
    <n v="0"/>
    <n v="0"/>
    <x v="1572"/>
    <x v="3"/>
  </r>
  <r>
    <n v="1464"/>
    <x v="449"/>
    <x v="2"/>
    <x v="24"/>
    <n v="16"/>
    <n v="28"/>
    <x v="72"/>
    <n v="5.6"/>
    <n v="6.9"/>
    <n v="6.25"/>
    <n v="7"/>
    <n v="7.5"/>
    <n v="7.25"/>
    <n v="408"/>
    <n v="582"/>
    <n v="495"/>
    <n v="3"/>
    <n v="4"/>
    <n v="3.5"/>
    <n v="2.14"/>
    <n v="7.32"/>
    <n v="4.7300000000000004"/>
    <n v="2"/>
    <n v="13"/>
    <n v="7.5"/>
    <n v="27"/>
    <n v="110"/>
    <n v="68.5"/>
    <n v="8.75"/>
    <n v="0.125"/>
    <n v="4.7300000000000004"/>
    <n v="0"/>
    <n v="0"/>
    <x v="1573"/>
    <x v="3"/>
  </r>
  <r>
    <n v="1780"/>
    <x v="689"/>
    <x v="2"/>
    <x v="24"/>
    <n v="17"/>
    <n v="34"/>
    <x v="8"/>
    <n v="5.6"/>
    <n v="6.6"/>
    <n v="6.1"/>
    <n v="6.9"/>
    <n v="7.4"/>
    <n v="7.15"/>
    <n v="773"/>
    <n v="2938"/>
    <n v="1855.5"/>
    <n v="3.8"/>
    <n v="7"/>
    <n v="5.4"/>
    <n v="6.19"/>
    <n v="20.350000000000001"/>
    <n v="13.270000000000001"/>
    <n v="2"/>
    <n v="13"/>
    <n v="7.5"/>
    <n v="13"/>
    <n v="120"/>
    <n v="66.5"/>
    <n v="10"/>
    <n v="0.125"/>
    <n v="10"/>
    <n v="0"/>
    <n v="0"/>
    <x v="380"/>
    <x v="3"/>
  </r>
  <r>
    <n v="1783"/>
    <x v="450"/>
    <x v="2"/>
    <x v="24"/>
    <n v="18"/>
    <n v="30"/>
    <x v="21"/>
    <n v="4.9000000000000004"/>
    <n v="7.2"/>
    <n v="6.0500000000000007"/>
    <n v="6.7"/>
    <n v="7.4"/>
    <n v="7.0500000000000007"/>
    <n v="1120"/>
    <n v="6250"/>
    <n v="3685"/>
    <n v="4"/>
    <n v="9"/>
    <n v="6.5"/>
    <n v="8.11"/>
    <n v="31.24"/>
    <n v="19.674999999999997"/>
    <n v="2"/>
    <n v="26"/>
    <n v="14"/>
    <n v="16"/>
    <n v="110"/>
    <n v="63"/>
    <n v="10"/>
    <n v="0.23333333333333334"/>
    <n v="10"/>
    <n v="0"/>
    <n v="0"/>
    <x v="390"/>
    <x v="3"/>
  </r>
  <r>
    <n v="2343"/>
    <x v="340"/>
    <x v="2"/>
    <x v="24"/>
    <n v="27"/>
    <n v="33"/>
    <x v="22"/>
    <n v="0.1"/>
    <n v="3.8"/>
    <n v="1.95"/>
    <n v="6.8"/>
    <n v="8.5"/>
    <n v="7.65"/>
    <n v="1670"/>
    <n v="6110"/>
    <n v="3890"/>
    <n v="16"/>
    <n v="68"/>
    <n v="42"/>
    <n v="0.5"/>
    <n v="18"/>
    <n v="9.25"/>
    <n v="2"/>
    <n v="36"/>
    <n v="19"/>
    <n v="14"/>
    <n v="540"/>
    <n v="277"/>
    <n v="10"/>
    <n v="0.31666666666666671"/>
    <n v="9.25"/>
    <n v="0"/>
    <n v="5.125"/>
    <x v="1574"/>
    <x v="3"/>
  </r>
  <r>
    <n v="2348"/>
    <x v="341"/>
    <x v="2"/>
    <x v="24"/>
    <n v="21"/>
    <n v="25"/>
    <x v="13"/>
    <n v="4.0999999999999996"/>
    <n v="6.3"/>
    <n v="5.1999999999999993"/>
    <n v="6.9"/>
    <n v="7.4"/>
    <n v="7.15"/>
    <n v="2080"/>
    <n v="3510"/>
    <n v="2795"/>
    <n v="3"/>
    <n v="5.4"/>
    <n v="4.2"/>
    <n v="12.18"/>
    <n v="57.32"/>
    <n v="34.75"/>
    <n v="2"/>
    <n v="4"/>
    <n v="3"/>
    <n v="8"/>
    <n v="79"/>
    <n v="43.5"/>
    <n v="10"/>
    <n v="0.05"/>
    <n v="10"/>
    <n v="0"/>
    <n v="0"/>
    <x v="676"/>
    <x v="3"/>
  </r>
  <r>
    <n v="2358"/>
    <x v="342"/>
    <x v="2"/>
    <x v="24"/>
    <n v="25"/>
    <n v="30"/>
    <x v="0"/>
    <n v="0.1"/>
    <n v="0.3"/>
    <n v="0.2"/>
    <n v="7"/>
    <n v="7.8"/>
    <n v="7.4"/>
    <n v="1270"/>
    <n v="2343"/>
    <n v="1806.5"/>
    <n v="16"/>
    <n v="52"/>
    <n v="34"/>
    <n v="1.6"/>
    <n v="17"/>
    <n v="9.3000000000000007"/>
    <n v="14"/>
    <n v="430"/>
    <n v="222"/>
    <n v="350"/>
    <n v="1600"/>
    <n v="975"/>
    <n v="10"/>
    <n v="3.7"/>
    <n v="9.3000000000000007"/>
    <n v="0"/>
    <n v="9.5"/>
    <x v="1575"/>
    <x v="3"/>
  </r>
  <r>
    <n v="3084"/>
    <x v="343"/>
    <x v="2"/>
    <x v="24"/>
    <n v="18"/>
    <n v="29"/>
    <x v="2"/>
    <n v="4.2"/>
    <n v="6.5"/>
    <n v="5.35"/>
    <n v="6.9"/>
    <n v="8.4"/>
    <n v="7.65"/>
    <n v="319"/>
    <n v="1321"/>
    <n v="820"/>
    <n v="2"/>
    <n v="6"/>
    <n v="4"/>
    <n v="0.3"/>
    <n v="8.2100000000000009"/>
    <n v="4.2550000000000008"/>
    <n v="2"/>
    <n v="8"/>
    <n v="5"/>
    <n v="24"/>
    <n v="84"/>
    <n v="54"/>
    <n v="10"/>
    <n v="8.3333333333333329E-2"/>
    <n v="4.2550000000000008"/>
    <n v="0"/>
    <n v="0"/>
    <x v="1576"/>
    <x v="3"/>
  </r>
  <r>
    <n v="3085"/>
    <x v="344"/>
    <x v="2"/>
    <x v="24"/>
    <n v="27"/>
    <n v="29"/>
    <x v="4"/>
    <n v="0.1"/>
    <n v="5.8"/>
    <n v="2.9499999999999997"/>
    <n v="6.9"/>
    <n v="9.5"/>
    <n v="8.1999999999999993"/>
    <n v="481"/>
    <n v="1296"/>
    <n v="888.5"/>
    <n v="2.1"/>
    <n v="40"/>
    <n v="21.05"/>
    <n v="0.8"/>
    <n v="17"/>
    <n v="8.9"/>
    <n v="2"/>
    <n v="39"/>
    <n v="20.5"/>
    <n v="63"/>
    <n v="540"/>
    <n v="301.5"/>
    <n v="10"/>
    <n v="0.34166666666666667"/>
    <n v="8.9"/>
    <n v="0"/>
    <n v="2.6250000000000009"/>
    <x v="1577"/>
    <x v="3"/>
  </r>
  <r>
    <n v="3086"/>
    <x v="345"/>
    <x v="2"/>
    <x v="24"/>
    <n v="18"/>
    <n v="26"/>
    <x v="72"/>
    <n v="5"/>
    <n v="7.1"/>
    <n v="6.05"/>
    <n v="7.1"/>
    <n v="7.4"/>
    <n v="7.25"/>
    <n v="495"/>
    <n v="2083"/>
    <n v="1289"/>
    <n v="3"/>
    <n v="6.4"/>
    <n v="4.7"/>
    <n v="0.32"/>
    <n v="9.18"/>
    <n v="4.75"/>
    <n v="2"/>
    <n v="9"/>
    <n v="5.5"/>
    <n v="25"/>
    <n v="84"/>
    <n v="54.5"/>
    <n v="10"/>
    <n v="9.1666666666666674E-2"/>
    <n v="4.75"/>
    <n v="0"/>
    <n v="0"/>
    <x v="1578"/>
    <x v="3"/>
  </r>
  <r>
    <n v="4222"/>
    <x v="451"/>
    <x v="2"/>
    <x v="24"/>
    <n v="27"/>
    <n v="27"/>
    <x v="43"/>
    <n v="2"/>
    <n v="4.8"/>
    <n v="3.4"/>
    <n v="7.1"/>
    <n v="7.6"/>
    <n v="7.35"/>
    <n v="951"/>
    <n v="1332"/>
    <n v="1141.5"/>
    <n v="4"/>
    <n v="10"/>
    <n v="7"/>
    <n v="4"/>
    <n v="4.5999999999999996"/>
    <n v="4.3"/>
    <n v="14"/>
    <n v="70"/>
    <n v="42"/>
    <n v="320"/>
    <n v="350"/>
    <n v="335"/>
    <n v="10"/>
    <n v="0.70000000000000007"/>
    <n v="4.3"/>
    <n v="0"/>
    <n v="1.5"/>
    <x v="1579"/>
    <x v="3"/>
  </r>
  <r>
    <n v="4223"/>
    <x v="452"/>
    <x v="2"/>
    <x v="24"/>
    <n v="26"/>
    <n v="28"/>
    <x v="43"/>
    <n v="2.1"/>
    <n v="3.4"/>
    <n v="2.75"/>
    <n v="7.1"/>
    <n v="7.3"/>
    <n v="7.1999999999999993"/>
    <n v="1079"/>
    <n v="1290"/>
    <n v="1184.5"/>
    <n v="12"/>
    <n v="18"/>
    <n v="15"/>
    <n v="4"/>
    <n v="5"/>
    <n v="4.5"/>
    <n v="20"/>
    <n v="26"/>
    <n v="23"/>
    <n v="280"/>
    <n v="430"/>
    <n v="355"/>
    <n v="10"/>
    <n v="0.3833333333333333"/>
    <n v="4.5"/>
    <n v="0"/>
    <n v="3.125"/>
    <x v="1580"/>
    <x v="3"/>
  </r>
  <r>
    <n v="4225"/>
    <x v="454"/>
    <x v="2"/>
    <x v="24"/>
    <n v="26"/>
    <n v="31"/>
    <x v="10"/>
    <n v="4.8"/>
    <n v="6.2"/>
    <n v="5.5"/>
    <n v="6.9"/>
    <n v="8.4"/>
    <n v="7.65"/>
    <n v="660"/>
    <n v="1808"/>
    <n v="1234"/>
    <n v="2"/>
    <n v="4"/>
    <n v="3"/>
    <n v="0.2"/>
    <n v="4"/>
    <n v="2.1"/>
    <n v="2"/>
    <n v="13"/>
    <n v="7.5"/>
    <n v="6"/>
    <n v="70"/>
    <n v="38"/>
    <n v="7.5"/>
    <n v="0.125"/>
    <n v="2.1"/>
    <n v="0"/>
    <n v="0"/>
    <x v="1581"/>
    <x v="3"/>
  </r>
  <r>
    <n v="4228"/>
    <x v="455"/>
    <x v="2"/>
    <x v="24"/>
    <n v="30"/>
    <n v="32"/>
    <x v="92"/>
    <n v="0.3"/>
    <n v="1.7"/>
    <n v="1"/>
    <n v="6.9"/>
    <n v="7.3"/>
    <n v="7.1"/>
    <n v="1246"/>
    <n v="1686"/>
    <n v="1466"/>
    <n v="8"/>
    <n v="12"/>
    <n v="10"/>
    <n v="1.2"/>
    <n v="6.9"/>
    <n v="4.05"/>
    <n v="2"/>
    <n v="27"/>
    <n v="14.5"/>
    <n v="33"/>
    <n v="920"/>
    <n v="476.5"/>
    <n v="10"/>
    <n v="0.24166666666666667"/>
    <n v="4.05"/>
    <n v="0"/>
    <n v="7.5"/>
    <x v="1582"/>
    <x v="3"/>
  </r>
  <r>
    <n v="4230"/>
    <x v="690"/>
    <x v="2"/>
    <x v="24"/>
    <n v="21"/>
    <n v="37"/>
    <x v="3"/>
    <n v="0.9"/>
    <n v="6.2"/>
    <n v="3.5500000000000003"/>
    <n v="7.1"/>
    <n v="7.4"/>
    <n v="7.25"/>
    <n v="1391"/>
    <n v="3075"/>
    <n v="2233"/>
    <n v="2.1"/>
    <n v="12"/>
    <n v="7.05"/>
    <n v="6.9"/>
    <n v="24.38"/>
    <n v="15.64"/>
    <n v="2"/>
    <n v="27"/>
    <n v="14.5"/>
    <n v="2"/>
    <n v="920"/>
    <n v="461"/>
    <n v="10"/>
    <n v="0.24166666666666667"/>
    <n v="10"/>
    <n v="0"/>
    <n v="1.125"/>
    <x v="298"/>
    <x v="3"/>
  </r>
  <r>
    <n v="4231"/>
    <x v="691"/>
    <x v="2"/>
    <x v="24"/>
    <n v="21"/>
    <n v="37"/>
    <x v="3"/>
    <n v="5"/>
    <n v="6.4"/>
    <n v="5.7"/>
    <n v="7"/>
    <n v="7.4"/>
    <n v="7.2"/>
    <n v="234"/>
    <n v="625"/>
    <n v="429.5"/>
    <n v="2.1"/>
    <n v="3.4"/>
    <n v="2.75"/>
    <n v="2.16"/>
    <n v="9"/>
    <n v="5.58"/>
    <n v="2"/>
    <n v="5"/>
    <n v="3.5"/>
    <n v="2"/>
    <n v="110"/>
    <n v="56"/>
    <n v="6.875"/>
    <n v="5.8333333333333334E-2"/>
    <n v="5.58"/>
    <n v="0"/>
    <n v="0"/>
    <x v="1583"/>
    <x v="3"/>
  </r>
  <r>
    <n v="4232"/>
    <x v="458"/>
    <x v="2"/>
    <x v="24"/>
    <n v="24"/>
    <n v="37"/>
    <x v="9"/>
    <n v="5.8"/>
    <n v="6.8"/>
    <n v="6.3"/>
    <n v="7"/>
    <n v="7.4"/>
    <n v="7.2"/>
    <n v="323"/>
    <n v="943"/>
    <n v="633"/>
    <n v="2.1"/>
    <n v="4.2"/>
    <n v="3.1500000000000004"/>
    <n v="2.08"/>
    <n v="10.37"/>
    <n v="6.2249999999999996"/>
    <n v="2"/>
    <n v="68"/>
    <n v="35"/>
    <n v="2"/>
    <n v="70"/>
    <n v="36"/>
    <n v="7.8750000000000009"/>
    <n v="0.58333333333333337"/>
    <n v="6.2249999999999996"/>
    <n v="0"/>
    <n v="0"/>
    <x v="1584"/>
    <x v="3"/>
  </r>
  <r>
    <n v="4233"/>
    <x v="692"/>
    <x v="2"/>
    <x v="24"/>
    <n v="21"/>
    <n v="37"/>
    <x v="3"/>
    <n v="4"/>
    <n v="5.0999999999999996"/>
    <n v="4.55"/>
    <n v="6.3"/>
    <n v="7.4"/>
    <n v="6.85"/>
    <n v="2600"/>
    <n v="6600"/>
    <n v="4600"/>
    <n v="6"/>
    <n v="10"/>
    <n v="8"/>
    <n v="13.31"/>
    <n v="37.42"/>
    <n v="25.365000000000002"/>
    <n v="2"/>
    <n v="17"/>
    <n v="9.5"/>
    <n v="2"/>
    <n v="220"/>
    <n v="111"/>
    <n v="10"/>
    <n v="0.15833333333333335"/>
    <n v="10"/>
    <n v="0"/>
    <n v="0"/>
    <x v="1585"/>
    <x v="3"/>
  </r>
  <r>
    <n v="4237"/>
    <x v="461"/>
    <x v="2"/>
    <x v="24"/>
    <n v="25"/>
    <n v="32"/>
    <x v="10"/>
    <n v="0.1"/>
    <n v="0.3"/>
    <n v="0.2"/>
    <n v="6.9"/>
    <n v="7.8"/>
    <n v="7.35"/>
    <n v="1158"/>
    <n v="1558"/>
    <n v="1358"/>
    <n v="6"/>
    <n v="22"/>
    <n v="14"/>
    <n v="0.5"/>
    <n v="6"/>
    <n v="3.25"/>
    <n v="5"/>
    <n v="33"/>
    <n v="19"/>
    <n v="170"/>
    <n v="920"/>
    <n v="545"/>
    <n v="10"/>
    <n v="0.31666666666666671"/>
    <n v="3.25"/>
    <n v="0"/>
    <n v="9.5"/>
    <x v="1586"/>
    <x v="3"/>
  </r>
  <r>
    <n v="4238"/>
    <x v="693"/>
    <x v="2"/>
    <x v="24"/>
    <n v="21"/>
    <n v="26"/>
    <x v="2"/>
    <n v="5"/>
    <n v="6.1"/>
    <n v="5.55"/>
    <n v="6.9"/>
    <n v="7.4"/>
    <n v="7.15"/>
    <n v="685"/>
    <n v="1680"/>
    <n v="1182.5"/>
    <n v="3.4"/>
    <n v="5"/>
    <n v="4.2"/>
    <n v="1.28"/>
    <n v="19.309999999999999"/>
    <n v="10.295"/>
    <n v="2"/>
    <n v="24"/>
    <n v="13"/>
    <n v="92"/>
    <n v="280"/>
    <n v="186"/>
    <n v="10"/>
    <n v="0.21666666666666667"/>
    <n v="10"/>
    <n v="0"/>
    <n v="0"/>
    <x v="1587"/>
    <x v="3"/>
  </r>
  <r>
    <n v="4239"/>
    <x v="694"/>
    <x v="2"/>
    <x v="24"/>
    <n v="17"/>
    <n v="26"/>
    <x v="62"/>
    <n v="5"/>
    <n v="6"/>
    <n v="5.5"/>
    <n v="6.7"/>
    <n v="7.5"/>
    <n v="7.1"/>
    <n v="448"/>
    <n v="1861"/>
    <n v="1154.5"/>
    <n v="2.8"/>
    <n v="5.2"/>
    <n v="4"/>
    <n v="3.13"/>
    <n v="16.28"/>
    <n v="9.7050000000000001"/>
    <n v="3"/>
    <n v="92"/>
    <n v="47.5"/>
    <n v="33"/>
    <n v="240"/>
    <n v="136.5"/>
    <n v="10"/>
    <n v="0.79166666666666663"/>
    <n v="9.7050000000000001"/>
    <n v="0"/>
    <n v="0"/>
    <x v="1588"/>
    <x v="3"/>
  </r>
  <r>
    <n v="4240"/>
    <x v="785"/>
    <x v="2"/>
    <x v="24"/>
    <n v="23"/>
    <n v="24"/>
    <x v="2"/>
    <n v="4.9000000000000004"/>
    <n v="5.4"/>
    <n v="5.15"/>
    <n v="7.2"/>
    <n v="7.3"/>
    <n v="7.25"/>
    <n v="249"/>
    <n v="325"/>
    <n v="287"/>
    <n v="2.8"/>
    <n v="3.2"/>
    <n v="3"/>
    <n v="3.1"/>
    <n v="4.1399999999999997"/>
    <n v="3.62"/>
    <n v="2"/>
    <n v="4"/>
    <n v="3"/>
    <n v="17"/>
    <n v="22"/>
    <n v="19.5"/>
    <n v="7.5"/>
    <n v="0.05"/>
    <n v="3.62"/>
    <n v="0"/>
    <n v="0"/>
    <x v="1589"/>
    <x v="3"/>
  </r>
  <r>
    <n v="4241"/>
    <x v="695"/>
    <x v="2"/>
    <x v="24"/>
    <n v="19"/>
    <n v="26"/>
    <x v="84"/>
    <n v="4.5"/>
    <n v="5.4"/>
    <n v="4.95"/>
    <n v="6.9"/>
    <n v="7.3"/>
    <n v="7.1"/>
    <n v="725"/>
    <n v="2680"/>
    <n v="1702.5"/>
    <n v="2.8"/>
    <n v="5.8"/>
    <n v="4.3"/>
    <n v="7.17"/>
    <n v="26.28"/>
    <n v="16.725000000000001"/>
    <n v="2"/>
    <n v="68"/>
    <n v="35"/>
    <n v="20"/>
    <n v="130"/>
    <n v="75"/>
    <n v="10"/>
    <n v="0.58333333333333337"/>
    <n v="10"/>
    <n v="0"/>
    <n v="0"/>
    <x v="1590"/>
    <x v="3"/>
  </r>
  <r>
    <n v="4242"/>
    <x v="696"/>
    <x v="2"/>
    <x v="24"/>
    <n v="16"/>
    <n v="26"/>
    <x v="26"/>
    <n v="4.5999999999999996"/>
    <n v="5.7"/>
    <n v="5.15"/>
    <n v="6.6"/>
    <n v="7.4"/>
    <n v="7"/>
    <n v="610"/>
    <n v="1962"/>
    <n v="1286"/>
    <n v="3"/>
    <n v="6"/>
    <n v="4.5"/>
    <n v="4.12"/>
    <n v="17.37"/>
    <n v="10.745000000000001"/>
    <n v="2"/>
    <n v="12"/>
    <n v="7"/>
    <n v="20"/>
    <n v="94"/>
    <n v="57"/>
    <n v="10"/>
    <n v="0.11666666666666667"/>
    <n v="10"/>
    <n v="0"/>
    <n v="0"/>
    <x v="670"/>
    <x v="3"/>
  </r>
  <r>
    <n v="4243"/>
    <x v="697"/>
    <x v="2"/>
    <x v="24"/>
    <n v="18"/>
    <n v="26"/>
    <x v="72"/>
    <n v="3.5"/>
    <n v="5"/>
    <n v="4.25"/>
    <n v="6.7"/>
    <n v="7.4"/>
    <n v="7.0500000000000007"/>
    <n v="1328"/>
    <n v="11200"/>
    <n v="6264"/>
    <n v="4.2"/>
    <n v="86"/>
    <n v="45.1"/>
    <n v="8.39"/>
    <n v="45.31"/>
    <n v="26.85"/>
    <n v="2"/>
    <n v="33"/>
    <n v="17.5"/>
    <n v="24"/>
    <n v="210"/>
    <n v="117"/>
    <n v="10"/>
    <n v="0.29166666666666669"/>
    <n v="10"/>
    <n v="0"/>
    <n v="0"/>
    <x v="1591"/>
    <x v="3"/>
  </r>
  <r>
    <n v="4244"/>
    <x v="468"/>
    <x v="2"/>
    <x v="24"/>
    <n v="18"/>
    <n v="24"/>
    <x v="26"/>
    <n v="6"/>
    <n v="6.4"/>
    <n v="6.2"/>
    <n v="6.8"/>
    <n v="7.4"/>
    <n v="7.1"/>
    <n v="420"/>
    <n v="1843"/>
    <n v="1131.5"/>
    <n v="2.4"/>
    <n v="3.6"/>
    <n v="3"/>
    <n v="4.1100000000000003"/>
    <n v="16.53"/>
    <n v="10.32"/>
    <n v="2"/>
    <n v="6"/>
    <n v="4"/>
    <n v="47"/>
    <n v="63"/>
    <n v="55"/>
    <n v="7.5"/>
    <n v="6.6666666666666666E-2"/>
    <n v="10"/>
    <n v="0"/>
    <n v="0"/>
    <x v="1592"/>
    <x v="3"/>
  </r>
  <r>
    <n v="4245"/>
    <x v="698"/>
    <x v="2"/>
    <x v="24"/>
    <n v="20"/>
    <n v="24"/>
    <x v="72"/>
    <n v="5.4"/>
    <n v="6.2"/>
    <n v="5.8000000000000007"/>
    <n v="6.8"/>
    <n v="7.4"/>
    <n v="7.1"/>
    <n v="405"/>
    <n v="3013"/>
    <n v="1709"/>
    <n v="3"/>
    <n v="5"/>
    <n v="4"/>
    <n v="2.1"/>
    <n v="22.58"/>
    <n v="12.34"/>
    <n v="2"/>
    <n v="15"/>
    <n v="8.5"/>
    <n v="31"/>
    <n v="70"/>
    <n v="50.5"/>
    <n v="10"/>
    <n v="0.14166666666666666"/>
    <n v="10"/>
    <n v="0"/>
    <n v="0"/>
    <x v="1593"/>
    <x v="3"/>
  </r>
  <r>
    <n v="4246"/>
    <x v="786"/>
    <x v="2"/>
    <x v="24"/>
    <n v="19"/>
    <n v="19"/>
    <x v="83"/>
    <n v="4.7"/>
    <n v="4.7"/>
    <n v="4.7"/>
    <n v="7.2"/>
    <n v="7.2"/>
    <n v="7.2"/>
    <n v="5500"/>
    <n v="5500"/>
    <n v="5500"/>
    <n v="7"/>
    <n v="7"/>
    <n v="7"/>
    <n v="23.3"/>
    <n v="23.3"/>
    <n v="23.3"/>
    <n v="2"/>
    <n v="2"/>
    <n v="2"/>
    <n v="70"/>
    <n v="70"/>
    <n v="70"/>
    <n v="10"/>
    <n v="3.3333333333333333E-2"/>
    <n v="10"/>
    <n v="0"/>
    <n v="0"/>
    <x v="1050"/>
    <x v="3"/>
  </r>
  <r>
    <n v="4247"/>
    <x v="470"/>
    <x v="2"/>
    <x v="24"/>
    <n v="25"/>
    <n v="29"/>
    <x v="43"/>
    <n v="1"/>
    <n v="5.5"/>
    <n v="3.25"/>
    <n v="7.4"/>
    <n v="8.5"/>
    <n v="7.95"/>
    <n v="527"/>
    <n v="1010"/>
    <n v="768.5"/>
    <n v="2.2000000000000002"/>
    <n v="16"/>
    <n v="9.1"/>
    <n v="0.3"/>
    <n v="3"/>
    <n v="1.65"/>
    <n v="2"/>
    <n v="26"/>
    <n v="14"/>
    <n v="28"/>
    <n v="430"/>
    <n v="229"/>
    <n v="10"/>
    <n v="0.23333333333333334"/>
    <n v="1.65"/>
    <n v="0"/>
    <n v="1.875"/>
    <x v="1594"/>
    <x v="3"/>
  </r>
  <r>
    <n v="4248"/>
    <x v="471"/>
    <x v="2"/>
    <x v="24"/>
    <n v="27"/>
    <n v="29"/>
    <x v="4"/>
    <n v="0.1"/>
    <n v="4.3"/>
    <n v="2.1999999999999997"/>
    <n v="6.8"/>
    <n v="8.4"/>
    <n v="7.6"/>
    <n v="698"/>
    <n v="1124"/>
    <n v="911"/>
    <n v="4"/>
    <n v="18"/>
    <n v="11"/>
    <n v="0.6"/>
    <n v="8"/>
    <n v="4.3"/>
    <n v="2"/>
    <n v="22"/>
    <n v="12"/>
    <n v="14"/>
    <n v="540"/>
    <n v="277"/>
    <n v="10"/>
    <n v="0.2"/>
    <n v="4.3"/>
    <n v="0"/>
    <n v="4.5000000000000009"/>
    <x v="1595"/>
    <x v="3"/>
  </r>
  <r>
    <n v="4249"/>
    <x v="472"/>
    <x v="2"/>
    <x v="24"/>
    <n v="27"/>
    <n v="29"/>
    <x v="4"/>
    <n v="0.1"/>
    <n v="4.8"/>
    <n v="2.4499999999999997"/>
    <n v="7.2"/>
    <n v="8.4"/>
    <n v="7.8000000000000007"/>
    <n v="644"/>
    <n v="1585"/>
    <n v="1114.5"/>
    <n v="3.8"/>
    <n v="18"/>
    <n v="10.9"/>
    <n v="0.3"/>
    <n v="4"/>
    <n v="2.15"/>
    <n v="8"/>
    <n v="38"/>
    <n v="23"/>
    <n v="73"/>
    <n v="430"/>
    <n v="251.5"/>
    <n v="10"/>
    <n v="0.3833333333333333"/>
    <n v="2.15"/>
    <n v="0"/>
    <n v="3.8750000000000009"/>
    <x v="1596"/>
    <x v="3"/>
  </r>
  <r>
    <n v="4302"/>
    <x v="699"/>
    <x v="2"/>
    <x v="24"/>
    <n v="18"/>
    <n v="28"/>
    <x v="13"/>
    <n v="5"/>
    <n v="6.6"/>
    <n v="5.8"/>
    <n v="6.7"/>
    <n v="7.5"/>
    <n v="7.1"/>
    <n v="715"/>
    <n v="2979"/>
    <n v="1847"/>
    <n v="2.6"/>
    <n v="5"/>
    <n v="3.8"/>
    <n v="6.1"/>
    <n v="24.21"/>
    <n v="15.155000000000001"/>
    <n v="2"/>
    <n v="9"/>
    <n v="5.5"/>
    <n v="20"/>
    <n v="84"/>
    <n v="52"/>
    <n v="9.5"/>
    <n v="9.1666666666666674E-2"/>
    <n v="10"/>
    <n v="0"/>
    <n v="0"/>
    <x v="1597"/>
    <x v="3"/>
  </r>
  <r>
    <n v="4689"/>
    <x v="700"/>
    <x v="2"/>
    <x v="24"/>
    <n v="26"/>
    <n v="29"/>
    <x v="0"/>
    <n v="0.1"/>
    <n v="4.5"/>
    <n v="2.2999999999999998"/>
    <n v="7.1"/>
    <n v="8"/>
    <n v="7.55"/>
    <n v="434"/>
    <n v="1030"/>
    <n v="732"/>
    <n v="4"/>
    <n v="26"/>
    <n v="15"/>
    <n v="0.88"/>
    <n v="18"/>
    <n v="9.44"/>
    <n v="2"/>
    <n v="26"/>
    <n v="14"/>
    <n v="58"/>
    <n v="350"/>
    <n v="204"/>
    <n v="10"/>
    <n v="0.23333333333333334"/>
    <n v="9.44"/>
    <n v="0"/>
    <n v="4.25"/>
    <x v="1598"/>
    <x v="3"/>
  </r>
  <r>
    <n v="4700"/>
    <x v="701"/>
    <x v="2"/>
    <x v="24"/>
    <n v="25"/>
    <n v="29"/>
    <x v="43"/>
    <n v="0.1"/>
    <n v="2.5"/>
    <n v="1.3"/>
    <n v="6.7"/>
    <n v="7.6"/>
    <n v="7.15"/>
    <n v="1296"/>
    <n v="1620"/>
    <n v="1458"/>
    <n v="6"/>
    <n v="30"/>
    <n v="18"/>
    <n v="0.62"/>
    <n v="8"/>
    <n v="4.3099999999999996"/>
    <n v="2"/>
    <n v="94"/>
    <n v="48"/>
    <n v="130"/>
    <n v="540"/>
    <n v="335"/>
    <n v="10"/>
    <n v="0.8"/>
    <n v="4.3099999999999996"/>
    <n v="0"/>
    <n v="6.75"/>
    <x v="1599"/>
    <x v="3"/>
  </r>
  <r>
    <n v="4703"/>
    <x v="702"/>
    <x v="2"/>
    <x v="24"/>
    <n v="22"/>
    <n v="30"/>
    <x v="1"/>
    <n v="0.1"/>
    <n v="3.2"/>
    <n v="1.6500000000000001"/>
    <n v="7.1"/>
    <n v="7.8"/>
    <n v="7.4499999999999993"/>
    <n v="1326"/>
    <n v="2158"/>
    <n v="1742"/>
    <n v="14"/>
    <n v="34"/>
    <n v="24"/>
    <n v="1.4"/>
    <n v="8"/>
    <n v="4.7"/>
    <n v="17"/>
    <n v="110"/>
    <n v="63.5"/>
    <n v="320"/>
    <n v="920"/>
    <n v="620"/>
    <n v="10"/>
    <n v="1.0583333333333333"/>
    <n v="4.7"/>
    <n v="0"/>
    <n v="5.875"/>
    <x v="1600"/>
    <x v="3"/>
  </r>
  <r>
    <n v="4704"/>
    <x v="703"/>
    <x v="2"/>
    <x v="24"/>
    <n v="27"/>
    <n v="30"/>
    <x v="10"/>
    <n v="0.1"/>
    <n v="3.3"/>
    <n v="1.7"/>
    <n v="6.9"/>
    <n v="11.1"/>
    <n v="9"/>
    <n v="573"/>
    <n v="1720"/>
    <n v="1146.5"/>
    <n v="6"/>
    <n v="30"/>
    <n v="18"/>
    <n v="0.3"/>
    <n v="20"/>
    <n v="10.15"/>
    <n v="2"/>
    <n v="41"/>
    <n v="21.5"/>
    <n v="130"/>
    <n v="430"/>
    <n v="280"/>
    <n v="10"/>
    <n v="0.35833333333333334"/>
    <n v="10"/>
    <n v="10"/>
    <n v="5.75"/>
    <x v="1601"/>
    <x v="3"/>
  </r>
  <r>
    <n v="1727"/>
    <x v="346"/>
    <x v="0"/>
    <x v="25"/>
    <n v="23"/>
    <n v="30"/>
    <x v="6"/>
    <n v="5.7"/>
    <n v="6.7"/>
    <n v="6.2"/>
    <n v="7"/>
    <n v="8.3000000000000007"/>
    <n v="7.65"/>
    <n v="126"/>
    <n v="179"/>
    <n v="152.5"/>
    <n v="0.9"/>
    <n v="1.4"/>
    <n v="1.1499999999999999"/>
    <n v="0.3"/>
    <n v="1.28"/>
    <n v="0.79"/>
    <n v="15"/>
    <n v="38"/>
    <n v="26.5"/>
    <n v="47"/>
    <n v="150"/>
    <n v="98.5"/>
    <n v="2.875"/>
    <n v="0.44166666666666665"/>
    <n v="0.79"/>
    <n v="0"/>
    <n v="0"/>
    <x v="1602"/>
    <x v="3"/>
  </r>
  <r>
    <n v="1728"/>
    <x v="347"/>
    <x v="0"/>
    <x v="25"/>
    <n v="22"/>
    <n v="29"/>
    <x v="8"/>
    <n v="5.0999999999999996"/>
    <n v="6.3"/>
    <n v="5.6999999999999993"/>
    <n v="6.7"/>
    <n v="7.3"/>
    <n v="7"/>
    <n v="118"/>
    <n v="1229"/>
    <n v="673.5"/>
    <n v="1"/>
    <n v="2.7"/>
    <n v="1.85"/>
    <n v="0.78"/>
    <n v="1.92"/>
    <n v="1.35"/>
    <n v="25"/>
    <n v="58"/>
    <n v="41.5"/>
    <n v="94"/>
    <n v="280"/>
    <n v="187"/>
    <n v="4.625"/>
    <n v="0.69166666666666665"/>
    <n v="1.35"/>
    <n v="0"/>
    <n v="0"/>
    <x v="1603"/>
    <x v="3"/>
  </r>
  <r>
    <n v="3391"/>
    <x v="348"/>
    <x v="0"/>
    <x v="25"/>
    <n v="22"/>
    <n v="29"/>
    <x v="8"/>
    <n v="5.4"/>
    <n v="6.9"/>
    <n v="6.15"/>
    <n v="6.8"/>
    <n v="7.7"/>
    <n v="7.25"/>
    <n v="124"/>
    <n v="191"/>
    <n v="157.5"/>
    <n v="0.1"/>
    <n v="1.4"/>
    <n v="0.75"/>
    <n v="0.69"/>
    <n v="1.18"/>
    <n v="0.93499999999999994"/>
    <n v="17"/>
    <n v="47"/>
    <n v="32"/>
    <n v="63"/>
    <n v="170"/>
    <n v="116.5"/>
    <n v="1.875"/>
    <n v="0.53333333333333333"/>
    <n v="0.93500000000000005"/>
    <n v="0"/>
    <n v="0"/>
    <x v="1604"/>
    <x v="3"/>
  </r>
  <r>
    <n v="4192"/>
    <x v="704"/>
    <x v="0"/>
    <x v="25"/>
    <n v="22"/>
    <n v="30"/>
    <x v="1"/>
    <n v="5"/>
    <n v="6.5"/>
    <n v="5.75"/>
    <n v="6.9"/>
    <n v="7.5"/>
    <n v="7.2"/>
    <n v="116"/>
    <n v="166"/>
    <n v="141"/>
    <n v="0.1"/>
    <n v="1.3"/>
    <n v="0.70000000000000007"/>
    <n v="0.31"/>
    <n v="0.89"/>
    <n v="0.6"/>
    <n v="15"/>
    <n v="48"/>
    <n v="31.5"/>
    <n v="84"/>
    <n v="240"/>
    <n v="162"/>
    <n v="1.7500000000000002"/>
    <n v="0.52500000000000002"/>
    <n v="0.6"/>
    <n v="0"/>
    <n v="0"/>
    <x v="1605"/>
    <x v="3"/>
  </r>
  <r>
    <n v="4193"/>
    <x v="705"/>
    <x v="0"/>
    <x v="25"/>
    <n v="23"/>
    <n v="29"/>
    <x v="1"/>
    <n v="5.2"/>
    <n v="6.8"/>
    <n v="6"/>
    <n v="6.3"/>
    <n v="6.9"/>
    <n v="6.6"/>
    <n v="106"/>
    <n v="161"/>
    <n v="133.5"/>
    <n v="0.7"/>
    <n v="1.6"/>
    <n v="1.1499999999999999"/>
    <n v="0.3"/>
    <n v="1.17"/>
    <n v="0.73499999999999999"/>
    <n v="15"/>
    <n v="58"/>
    <n v="36.5"/>
    <n v="58"/>
    <n v="220"/>
    <n v="139"/>
    <n v="2.875"/>
    <n v="0.60833333333333339"/>
    <n v="0.73499999999999999"/>
    <n v="0"/>
    <n v="0"/>
    <x v="1606"/>
    <x v="3"/>
  </r>
  <r>
    <n v="4642"/>
    <x v="787"/>
    <x v="0"/>
    <x v="25"/>
    <n v="22"/>
    <n v="29"/>
    <x v="8"/>
    <n v="5.8"/>
    <n v="6.8"/>
    <n v="6.3"/>
    <n v="6.7"/>
    <n v="7.2"/>
    <n v="6.95"/>
    <n v="109"/>
    <n v="181"/>
    <n v="145"/>
    <n v="0.5"/>
    <n v="2.2999999999999998"/>
    <n v="1.4"/>
    <n v="0.27"/>
    <n v="1.17"/>
    <n v="0.72"/>
    <n v="17"/>
    <n v="58"/>
    <n v="37.5"/>
    <n v="58"/>
    <n v="210"/>
    <n v="134"/>
    <n v="3.5"/>
    <n v="0.625"/>
    <n v="0.72"/>
    <n v="0"/>
    <n v="0"/>
    <x v="1607"/>
    <x v="3"/>
  </r>
  <r>
    <n v="4643"/>
    <x v="788"/>
    <x v="0"/>
    <x v="25"/>
    <n v="22"/>
    <n v="29"/>
    <x v="8"/>
    <n v="5.3"/>
    <n v="6.4"/>
    <n v="5.85"/>
    <n v="6.8"/>
    <n v="7.5"/>
    <n v="7.15"/>
    <n v="121"/>
    <n v="184"/>
    <n v="152.5"/>
    <n v="0.1"/>
    <n v="1.8"/>
    <n v="0.95000000000000007"/>
    <n v="0.27"/>
    <n v="1.28"/>
    <n v="0.77500000000000002"/>
    <n v="17"/>
    <n v="63"/>
    <n v="40"/>
    <n v="84"/>
    <n v="150"/>
    <n v="117"/>
    <n v="2.375"/>
    <n v="0.66666666666666663"/>
    <n v="0.77500000000000002"/>
    <n v="0"/>
    <n v="0"/>
    <x v="1608"/>
    <x v="3"/>
  </r>
  <r>
    <n v="4644"/>
    <x v="789"/>
    <x v="0"/>
    <x v="25"/>
    <n v="22"/>
    <n v="29"/>
    <x v="8"/>
    <n v="5.6"/>
    <n v="6.5"/>
    <n v="6.05"/>
    <n v="6.7"/>
    <n v="7.2"/>
    <n v="6.95"/>
    <n v="117"/>
    <n v="169"/>
    <n v="143"/>
    <n v="0.3"/>
    <n v="1.6"/>
    <n v="0.95000000000000007"/>
    <n v="0.32"/>
    <n v="1.19"/>
    <n v="0.755"/>
    <n v="17"/>
    <n v="58"/>
    <n v="37.5"/>
    <n v="58"/>
    <n v="210"/>
    <n v="134"/>
    <n v="2.375"/>
    <n v="0.625"/>
    <n v="0.755"/>
    <n v="0"/>
    <n v="0"/>
    <x v="1609"/>
    <x v="3"/>
  </r>
  <r>
    <n v="3392"/>
    <x v="349"/>
    <x v="1"/>
    <x v="25"/>
    <n v="13"/>
    <n v="27"/>
    <x v="63"/>
    <n v="5"/>
    <n v="6.1"/>
    <n v="5.55"/>
    <n v="6.4"/>
    <n v="7.1"/>
    <n v="6.75"/>
    <n v="119"/>
    <n v="169"/>
    <n v="144"/>
    <n v="0.6"/>
    <n v="1.6"/>
    <n v="1.1000000000000001"/>
    <n v="0.7"/>
    <n v="1.72"/>
    <n v="1.21"/>
    <n v="17"/>
    <n v="38"/>
    <n v="27.5"/>
    <n v="47"/>
    <n v="130"/>
    <n v="88.5"/>
    <n v="2.75"/>
    <n v="0.45833333333333331"/>
    <n v="1.21"/>
    <n v="0"/>
    <n v="0"/>
    <x v="1610"/>
    <x v="3"/>
  </r>
  <r>
    <n v="3393"/>
    <x v="350"/>
    <x v="1"/>
    <x v="25"/>
    <n v="22"/>
    <n v="29"/>
    <x v="8"/>
    <n v="6"/>
    <n v="6.8"/>
    <n v="6.4"/>
    <n v="6.9"/>
    <n v="7.3"/>
    <n v="7.1"/>
    <n v="122"/>
    <n v="193"/>
    <n v="157.5"/>
    <n v="0.6"/>
    <n v="1.6"/>
    <n v="1.1000000000000001"/>
    <n v="0.68"/>
    <n v="1.65"/>
    <n v="1.165"/>
    <n v="17"/>
    <n v="40"/>
    <n v="28.5"/>
    <n v="58"/>
    <n v="130"/>
    <n v="94"/>
    <n v="2.75"/>
    <n v="0.47499999999999998"/>
    <n v="1.165"/>
    <n v="0"/>
    <n v="0"/>
    <x v="1611"/>
    <x v="3"/>
  </r>
  <r>
    <n v="3394"/>
    <x v="351"/>
    <x v="1"/>
    <x v="25"/>
    <n v="22"/>
    <n v="30"/>
    <x v="1"/>
    <n v="6"/>
    <n v="6.9"/>
    <n v="6.45"/>
    <n v="6.5"/>
    <n v="7.4"/>
    <n v="6.95"/>
    <n v="123"/>
    <n v="192"/>
    <n v="157.5"/>
    <n v="0.7"/>
    <n v="2.1"/>
    <n v="1.4"/>
    <n v="0.68"/>
    <n v="2.27"/>
    <n v="1.4750000000000001"/>
    <n v="25"/>
    <n v="63"/>
    <n v="44"/>
    <n v="94"/>
    <n v="220"/>
    <n v="157"/>
    <n v="3.5"/>
    <n v="0.73333333333333339"/>
    <n v="1.4750000000000001"/>
    <n v="0"/>
    <n v="0"/>
    <x v="1612"/>
    <x v="3"/>
  </r>
  <r>
    <n v="3395"/>
    <x v="352"/>
    <x v="1"/>
    <x v="25"/>
    <n v="22"/>
    <n v="29"/>
    <x v="8"/>
    <n v="6.1"/>
    <n v="6.9"/>
    <n v="6.5"/>
    <n v="7"/>
    <n v="7.4"/>
    <n v="7.2"/>
    <n v="127"/>
    <n v="173"/>
    <n v="150"/>
    <n v="0.1"/>
    <n v="1.5"/>
    <n v="0.8"/>
    <n v="0.46"/>
    <n v="1.29"/>
    <n v="0.875"/>
    <n v="15"/>
    <n v="58"/>
    <n v="36.5"/>
    <n v="48"/>
    <n v="150"/>
    <n v="99"/>
    <n v="2"/>
    <n v="0.60833333333333339"/>
    <n v="0.875"/>
    <n v="0"/>
    <n v="0"/>
    <x v="1613"/>
    <x v="3"/>
  </r>
  <r>
    <n v="3396"/>
    <x v="353"/>
    <x v="1"/>
    <x v="25"/>
    <n v="22"/>
    <n v="29"/>
    <x v="8"/>
    <n v="5.9"/>
    <n v="7"/>
    <n v="6.45"/>
    <n v="6.7"/>
    <n v="7.1"/>
    <n v="6.9"/>
    <n v="106"/>
    <n v="174"/>
    <n v="140"/>
    <n v="0.6"/>
    <n v="1.4"/>
    <n v="1"/>
    <n v="0.55000000000000004"/>
    <n v="1.0900000000000001"/>
    <n v="0.82000000000000006"/>
    <n v="17"/>
    <n v="31"/>
    <n v="24"/>
    <n v="41"/>
    <n v="120"/>
    <n v="80.5"/>
    <n v="2.5"/>
    <n v="0.4"/>
    <n v="0.82000000000000006"/>
    <n v="0"/>
    <n v="0"/>
    <x v="1614"/>
    <x v="3"/>
  </r>
  <r>
    <n v="4194"/>
    <x v="476"/>
    <x v="1"/>
    <x v="25"/>
    <n v="22"/>
    <n v="29"/>
    <x v="8"/>
    <n v="5.3"/>
    <n v="6.5"/>
    <n v="5.9"/>
    <n v="6.5"/>
    <n v="7.1"/>
    <n v="6.8"/>
    <n v="127"/>
    <n v="172"/>
    <n v="149.5"/>
    <n v="1.1000000000000001"/>
    <n v="2"/>
    <n v="1.55"/>
    <n v="0.48"/>
    <n v="1.25"/>
    <n v="0.86499999999999999"/>
    <n v="15"/>
    <n v="48"/>
    <n v="31.5"/>
    <n v="41"/>
    <n v="140"/>
    <n v="90.5"/>
    <n v="3.875"/>
    <n v="0.52500000000000002"/>
    <n v="0.86499999999999999"/>
    <n v="0"/>
    <n v="0"/>
    <x v="1615"/>
    <x v="3"/>
  </r>
  <r>
    <n v="4195"/>
    <x v="477"/>
    <x v="1"/>
    <x v="25"/>
    <n v="22"/>
    <n v="29"/>
    <x v="8"/>
    <n v="5"/>
    <n v="6.6"/>
    <n v="5.8"/>
    <n v="6.4"/>
    <n v="6.9"/>
    <n v="6.65"/>
    <n v="128"/>
    <n v="179"/>
    <n v="153.5"/>
    <n v="0.1"/>
    <n v="1.3"/>
    <n v="0.70000000000000007"/>
    <n v="0.43"/>
    <n v="1.0900000000000001"/>
    <n v="0.76"/>
    <n v="12"/>
    <n v="25"/>
    <n v="18.5"/>
    <n v="40"/>
    <n v="120"/>
    <n v="80"/>
    <n v="1.7500000000000002"/>
    <n v="0.30833333333333335"/>
    <n v="0.76"/>
    <n v="0"/>
    <n v="0"/>
    <x v="1616"/>
    <x v="3"/>
  </r>
  <r>
    <n v="4196"/>
    <x v="478"/>
    <x v="1"/>
    <x v="25"/>
    <n v="22"/>
    <n v="30"/>
    <x v="1"/>
    <n v="5.0999999999999996"/>
    <n v="6.8"/>
    <n v="5.9499999999999993"/>
    <n v="6.6"/>
    <n v="7.1"/>
    <n v="6.85"/>
    <n v="114"/>
    <n v="191"/>
    <n v="152.5"/>
    <n v="2.1"/>
    <n v="4"/>
    <n v="3.05"/>
    <n v="0.68"/>
    <n v="1.51"/>
    <n v="1.095"/>
    <n v="32"/>
    <n v="63"/>
    <n v="47.5"/>
    <n v="110"/>
    <n v="280"/>
    <n v="195"/>
    <n v="7.625"/>
    <n v="0.79166666666666663"/>
    <n v="1.095"/>
    <n v="0"/>
    <n v="0"/>
    <x v="1617"/>
    <x v="3"/>
  </r>
  <r>
    <n v="4197"/>
    <x v="479"/>
    <x v="1"/>
    <x v="25"/>
    <n v="22"/>
    <n v="29"/>
    <x v="8"/>
    <n v="6"/>
    <n v="7.1"/>
    <n v="6.55"/>
    <n v="6.1"/>
    <n v="7.1"/>
    <n v="6.6"/>
    <n v="119"/>
    <n v="184"/>
    <n v="151.5"/>
    <n v="0.1"/>
    <n v="1.3"/>
    <n v="0.70000000000000007"/>
    <n v="0.75"/>
    <n v="1.08"/>
    <n v="0.91500000000000004"/>
    <n v="15"/>
    <n v="39"/>
    <n v="27"/>
    <n v="46"/>
    <n v="120"/>
    <n v="83"/>
    <n v="1.7500000000000002"/>
    <n v="0.44999999999999996"/>
    <n v="0.91500000000000004"/>
    <n v="0"/>
    <n v="0"/>
    <x v="1618"/>
    <x v="3"/>
  </r>
  <r>
    <n v="4221"/>
    <x v="480"/>
    <x v="1"/>
    <x v="25"/>
    <n v="23"/>
    <n v="29"/>
    <x v="1"/>
    <n v="5.5"/>
    <n v="6.9"/>
    <n v="6.2"/>
    <n v="6.5"/>
    <n v="7.4"/>
    <n v="6.95"/>
    <n v="127"/>
    <n v="184"/>
    <n v="155.5"/>
    <n v="0.5"/>
    <n v="1.6"/>
    <n v="1.05"/>
    <n v="0.31"/>
    <n v="1.1200000000000001"/>
    <n v="0.71500000000000008"/>
    <n v="15"/>
    <n v="49"/>
    <n v="32"/>
    <n v="40"/>
    <n v="150"/>
    <n v="95"/>
    <n v="2.625"/>
    <n v="0.53333333333333333"/>
    <n v="0.71500000000000008"/>
    <n v="0"/>
    <n v="0"/>
    <x v="1619"/>
    <x v="3"/>
  </r>
  <r>
    <n v="1364"/>
    <x v="354"/>
    <x v="0"/>
    <x v="26"/>
    <n v="14"/>
    <n v="26"/>
    <x v="63"/>
    <n v="6.2"/>
    <n v="9.4"/>
    <n v="7.8000000000000007"/>
    <n v="8"/>
    <n v="8.3000000000000007"/>
    <n v="8.15"/>
    <n v="426"/>
    <n v="498"/>
    <n v="462"/>
    <n v="4.8"/>
    <n v="6.2"/>
    <n v="5.5"/>
    <n v="1.02966469428008"/>
    <n v="6.1141617357001996"/>
    <n v="3.5719132149901398"/>
    <n v="18000"/>
    <n v="28000"/>
    <n v="23000"/>
    <n v="30000"/>
    <n v="50000"/>
    <n v="40000"/>
    <n v="10"/>
    <n v="10"/>
    <n v="3.5719132149901398"/>
    <n v="0"/>
    <n v="0"/>
    <x v="1246"/>
    <x v="3"/>
  </r>
  <r>
    <n v="2499"/>
    <x v="355"/>
    <x v="0"/>
    <x v="26"/>
    <n v="21"/>
    <n v="28"/>
    <x v="5"/>
    <n v="0.3"/>
    <n v="8"/>
    <n v="4.1500000000000004"/>
    <n v="7.8"/>
    <n v="8.1999999999999993"/>
    <n v="8"/>
    <n v="259"/>
    <n v="411"/>
    <n v="335"/>
    <n v="4"/>
    <n v="4.5999999999999996"/>
    <n v="4.3"/>
    <n v="0.78"/>
    <n v="0.9"/>
    <n v="0.84000000000000008"/>
    <n v="3900"/>
    <n v="4900"/>
    <n v="4400"/>
    <n v="5100"/>
    <n v="7000"/>
    <n v="6050"/>
    <n v="10"/>
    <n v="10"/>
    <n v="0.84000000000000008"/>
    <n v="0"/>
    <n v="0"/>
    <x v="1620"/>
    <x v="3"/>
  </r>
  <r>
    <n v="2500"/>
    <x v="356"/>
    <x v="1"/>
    <x v="26"/>
    <n v="18"/>
    <n v="36"/>
    <x v="43"/>
    <n v="1.3"/>
    <n v="3.1"/>
    <n v="2.2000000000000002"/>
    <n v="7.7"/>
    <n v="8.6"/>
    <n v="8.15"/>
    <n v="1170"/>
    <n v="2460"/>
    <n v="1815"/>
    <n v="26"/>
    <n v="48"/>
    <n v="37"/>
    <n v="1.02966469428008"/>
    <n v="6.1141617357001996"/>
    <n v="3.5719132149901398"/>
    <n v="1400"/>
    <n v="26000"/>
    <n v="13700"/>
    <n v="21000"/>
    <n v="43000"/>
    <n v="32000"/>
    <n v="10"/>
    <n v="10"/>
    <n v="3.5719132149901398"/>
    <n v="0"/>
    <n v="4.5"/>
    <x v="1621"/>
    <x v="3"/>
  </r>
  <r>
    <n v="2501"/>
    <x v="357"/>
    <x v="1"/>
    <x v="26"/>
    <n v="17"/>
    <n v="33"/>
    <x v="7"/>
    <n v="1.3"/>
    <n v="2.2999999999999998"/>
    <n v="1.7999999999999998"/>
    <n v="7.3"/>
    <n v="8.6999999999999993"/>
    <n v="8"/>
    <n v="1012"/>
    <n v="1664"/>
    <n v="1338"/>
    <n v="36"/>
    <n v="80"/>
    <n v="58"/>
    <n v="1.02966469428008"/>
    <n v="6.1141617357001996"/>
    <n v="3.5719132149901398"/>
    <n v="2100"/>
    <n v="35000"/>
    <n v="18550"/>
    <n v="35000"/>
    <n v="92000"/>
    <n v="63500"/>
    <n v="10"/>
    <n v="10"/>
    <n v="3.5719132149901398"/>
    <n v="0"/>
    <n v="5.5"/>
    <x v="1622"/>
    <x v="3"/>
  </r>
  <r>
    <n v="1362"/>
    <x v="358"/>
    <x v="0"/>
    <x v="27"/>
    <n v="10"/>
    <n v="24"/>
    <x v="23"/>
    <n v="6.8"/>
    <n v="8.6"/>
    <n v="7.6999999999999993"/>
    <n v="7.2"/>
    <n v="8.1"/>
    <n v="7.65"/>
    <n v="330"/>
    <n v="470"/>
    <n v="400"/>
    <n v="1"/>
    <n v="2.6"/>
    <n v="1.8"/>
    <n v="1.02966469428008"/>
    <n v="6.1141617357001996"/>
    <n v="3.5719132149901398"/>
    <n v="415"/>
    <n v="415"/>
    <n v="415"/>
    <n v="620"/>
    <n v="620"/>
    <n v="620"/>
    <n v="4.5"/>
    <n v="6.9166666666666661"/>
    <n v="3.5719132149901398"/>
    <n v="0"/>
    <n v="0"/>
    <x v="1623"/>
    <x v="3"/>
  </r>
  <r>
    <n v="3437"/>
    <x v="359"/>
    <x v="0"/>
    <x v="27"/>
    <n v="12"/>
    <n v="25"/>
    <x v="25"/>
    <n v="6.6"/>
    <n v="9"/>
    <n v="7.8"/>
    <n v="7.3"/>
    <n v="8.1999999999999993"/>
    <n v="7.75"/>
    <n v="160"/>
    <n v="230"/>
    <n v="195"/>
    <n v="1"/>
    <n v="1.8"/>
    <n v="1.4"/>
    <n v="1.02966469428008"/>
    <n v="6.1141617357001996"/>
    <n v="3.5719132149901398"/>
    <n v="220"/>
    <n v="220"/>
    <n v="220"/>
    <n v="350"/>
    <n v="350"/>
    <n v="350"/>
    <n v="3.5"/>
    <n v="3.6666666666666665"/>
    <n v="3.5719132149901398"/>
    <n v="0"/>
    <n v="0"/>
    <x v="1624"/>
    <x v="3"/>
  </r>
  <r>
    <n v="1765"/>
    <x v="360"/>
    <x v="0"/>
    <x v="28"/>
    <n v="19"/>
    <n v="36"/>
    <x v="0"/>
    <n v="4.8"/>
    <n v="10.4"/>
    <n v="7.6"/>
    <n v="6.9"/>
    <n v="8.5"/>
    <n v="7.7"/>
    <n v="299"/>
    <n v="987"/>
    <n v="643"/>
    <n v="1.1000000000000001"/>
    <n v="5.5"/>
    <n v="3.3"/>
    <n v="0.99"/>
    <n v="3.54"/>
    <n v="2.2650000000000001"/>
    <n v="450"/>
    <n v="1100"/>
    <n v="775"/>
    <n v="1300"/>
    <n v="2800"/>
    <n v="2050"/>
    <n v="8.25"/>
    <n v="10"/>
    <n v="2.2650000000000001"/>
    <n v="0"/>
    <n v="0"/>
    <x v="1625"/>
    <x v="3"/>
  </r>
  <r>
    <n v="2503"/>
    <x v="706"/>
    <x v="0"/>
    <x v="28"/>
    <n v="24"/>
    <n v="34"/>
    <x v="3"/>
    <n v="4.8"/>
    <n v="9"/>
    <n v="6.9"/>
    <n v="7.9"/>
    <n v="8.6"/>
    <n v="8.25"/>
    <n v="607"/>
    <n v="786"/>
    <n v="696.5"/>
    <n v="4"/>
    <n v="7.2"/>
    <n v="5.6"/>
    <n v="0.33"/>
    <n v="0.61"/>
    <n v="0.47"/>
    <n v="200"/>
    <n v="35000"/>
    <n v="17600"/>
    <n v="400"/>
    <n v="54000"/>
    <n v="27200"/>
    <n v="10"/>
    <n v="10"/>
    <n v="0.47"/>
    <n v="0"/>
    <n v="0"/>
    <x v="1626"/>
    <x v="3"/>
  </r>
  <r>
    <n v="2504"/>
    <x v="707"/>
    <x v="0"/>
    <x v="28"/>
    <n v="24"/>
    <n v="34"/>
    <x v="3"/>
    <n v="4.5"/>
    <n v="8.8000000000000007"/>
    <n v="6.65"/>
    <n v="7.9"/>
    <n v="8.6999999999999993"/>
    <n v="8.3000000000000007"/>
    <n v="604"/>
    <n v="777"/>
    <n v="690.5"/>
    <n v="3.5"/>
    <n v="6.5"/>
    <n v="5"/>
    <n v="0.36"/>
    <n v="0.77"/>
    <n v="0.56499999999999995"/>
    <n v="4000"/>
    <n v="54000"/>
    <n v="29000"/>
    <n v="8000"/>
    <n v="92000"/>
    <n v="50000"/>
    <n v="10"/>
    <n v="10"/>
    <n v="0.56499999999999995"/>
    <n v="0"/>
    <n v="0"/>
    <x v="1627"/>
    <x v="3"/>
  </r>
  <r>
    <n v="2505"/>
    <x v="708"/>
    <x v="0"/>
    <x v="28"/>
    <n v="24"/>
    <n v="33"/>
    <x v="10"/>
    <n v="5.5"/>
    <n v="9.1999999999999993"/>
    <n v="7.35"/>
    <n v="8.1"/>
    <n v="8.6"/>
    <n v="8.35"/>
    <n v="615"/>
    <n v="800"/>
    <n v="707.5"/>
    <n v="2.2000000000000002"/>
    <n v="6.6"/>
    <n v="4.4000000000000004"/>
    <n v="0.37"/>
    <n v="0.63"/>
    <n v="0.5"/>
    <n v="200"/>
    <n v="22000"/>
    <n v="11100"/>
    <n v="400"/>
    <n v="35000"/>
    <n v="17700"/>
    <n v="10"/>
    <n v="10"/>
    <n v="0.5"/>
    <n v="0"/>
    <n v="0"/>
    <x v="297"/>
    <x v="3"/>
  </r>
  <r>
    <n v="2519"/>
    <x v="709"/>
    <x v="0"/>
    <x v="28"/>
    <n v="16"/>
    <n v="29"/>
    <x v="84"/>
    <n v="6.4"/>
    <n v="7.4"/>
    <n v="6.9"/>
    <n v="6.7"/>
    <n v="7.8"/>
    <n v="7.25"/>
    <n v="39"/>
    <n v="107"/>
    <n v="73"/>
    <n v="1.2"/>
    <n v="2.6"/>
    <n v="1.9"/>
    <n v="0.3"/>
    <n v="1.75"/>
    <n v="1.0249999999999999"/>
    <n v="2100"/>
    <n v="14000"/>
    <n v="8050"/>
    <n v="7000"/>
    <n v="14000"/>
    <n v="10500"/>
    <n v="4.75"/>
    <n v="10"/>
    <n v="1.0249999999999999"/>
    <n v="0"/>
    <n v="0"/>
    <x v="1628"/>
    <x v="3"/>
  </r>
  <r>
    <n v="2520"/>
    <x v="710"/>
    <x v="0"/>
    <x v="28"/>
    <n v="8"/>
    <n v="17"/>
    <x v="193"/>
    <n v="5.4"/>
    <n v="7.4"/>
    <n v="6.4"/>
    <n v="6.5"/>
    <n v="7.6"/>
    <n v="7.05"/>
    <n v="18"/>
    <n v="128"/>
    <n v="73"/>
    <n v="1"/>
    <n v="2.8"/>
    <n v="1.9"/>
    <n v="0.3"/>
    <n v="2.39"/>
    <n v="1.345"/>
    <n v="90"/>
    <n v="3400"/>
    <n v="1745"/>
    <n v="170"/>
    <n v="17000"/>
    <n v="8585"/>
    <n v="4.75"/>
    <n v="10"/>
    <n v="1.3450000000000002"/>
    <n v="0"/>
    <n v="0"/>
    <x v="1629"/>
    <x v="3"/>
  </r>
  <r>
    <n v="2521"/>
    <x v="711"/>
    <x v="0"/>
    <x v="28"/>
    <n v="7"/>
    <n v="21"/>
    <x v="95"/>
    <n v="7"/>
    <n v="7.6"/>
    <n v="7.3"/>
    <n v="6.9"/>
    <n v="7.8"/>
    <n v="7.35"/>
    <n v="13"/>
    <n v="33"/>
    <n v="23"/>
    <n v="1"/>
    <n v="1.2"/>
    <n v="1.1000000000000001"/>
    <n v="0.3"/>
    <n v="1.1599999999999999"/>
    <n v="0.73"/>
    <n v="80"/>
    <n v="230"/>
    <n v="155"/>
    <n v="110"/>
    <n v="1100"/>
    <n v="605"/>
    <n v="2.75"/>
    <n v="2.5833333333333335"/>
    <n v="0.73"/>
    <n v="0"/>
    <n v="0"/>
    <x v="1630"/>
    <x v="3"/>
  </r>
  <r>
    <n v="2522"/>
    <x v="367"/>
    <x v="0"/>
    <x v="28"/>
    <n v="3"/>
    <n v="12"/>
    <x v="153"/>
    <n v="7.1"/>
    <n v="8.6"/>
    <n v="7.85"/>
    <n v="6.9"/>
    <n v="7.8"/>
    <n v="7.35"/>
    <n v="12"/>
    <n v="28"/>
    <n v="20"/>
    <n v="1"/>
    <n v="1.2"/>
    <n v="1.1000000000000001"/>
    <n v="0.3"/>
    <n v="0.82"/>
    <n v="0.55999999999999994"/>
    <n v="70"/>
    <n v="170"/>
    <n v="120"/>
    <n v="120"/>
    <n v="300"/>
    <n v="210"/>
    <n v="2.75"/>
    <n v="2"/>
    <n v="0.55999999999999994"/>
    <n v="0"/>
    <n v="0"/>
    <x v="1631"/>
    <x v="3"/>
  </r>
  <r>
    <n v="2539"/>
    <x v="712"/>
    <x v="0"/>
    <x v="28"/>
    <n v="19"/>
    <n v="34"/>
    <x v="6"/>
    <n v="7.9"/>
    <n v="8.6999999999999993"/>
    <n v="8.3000000000000007"/>
    <n v="6.9"/>
    <n v="7.8"/>
    <n v="7.35"/>
    <n v="122"/>
    <n v="222"/>
    <n v="172"/>
    <n v="1.4"/>
    <n v="2.1"/>
    <n v="1.75"/>
    <n v="0.3"/>
    <n v="0.3"/>
    <n v="0.3"/>
    <n v="450"/>
    <n v="1700"/>
    <n v="1075"/>
    <n v="830"/>
    <n v="2200"/>
    <n v="1515"/>
    <n v="4.375"/>
    <n v="10"/>
    <n v="0.3"/>
    <n v="0"/>
    <n v="0"/>
    <x v="427"/>
    <x v="3"/>
  </r>
  <r>
    <n v="2544"/>
    <x v="369"/>
    <x v="0"/>
    <x v="28"/>
    <n v="18"/>
    <n v="35"/>
    <x v="6"/>
    <n v="8.5"/>
    <n v="9.5"/>
    <n v="9"/>
    <n v="7.3"/>
    <n v="8.3000000000000007"/>
    <n v="7.8000000000000007"/>
    <n v="314"/>
    <n v="467"/>
    <n v="390.5"/>
    <n v="2.9"/>
    <n v="4"/>
    <n v="3.45"/>
    <n v="0.3"/>
    <n v="0.3"/>
    <n v="0.3"/>
    <n v="2500"/>
    <n v="4100"/>
    <n v="3300"/>
    <n v="3800"/>
    <n v="8400"/>
    <n v="6100"/>
    <n v="8.625"/>
    <n v="10"/>
    <n v="0.3"/>
    <n v="0"/>
    <n v="0"/>
    <x v="1632"/>
    <x v="3"/>
  </r>
  <r>
    <n v="4720"/>
    <x v="713"/>
    <x v="0"/>
    <x v="28"/>
    <n v="19"/>
    <n v="28"/>
    <x v="2"/>
    <n v="6.7"/>
    <n v="8.1"/>
    <n v="7.4"/>
    <n v="7.1"/>
    <n v="8.4"/>
    <n v="7.75"/>
    <n v="32"/>
    <n v="109"/>
    <n v="70.5"/>
    <n v="1.4"/>
    <n v="2.1"/>
    <n v="1.75"/>
    <n v="0.3"/>
    <n v="2.76"/>
    <n v="1.5299999999999998"/>
    <n v="90"/>
    <n v="1300"/>
    <n v="695"/>
    <n v="700"/>
    <n v="3500"/>
    <n v="2100"/>
    <n v="4.375"/>
    <n v="10"/>
    <n v="1.5299999999999998"/>
    <n v="0"/>
    <n v="0"/>
    <x v="1633"/>
    <x v="3"/>
  </r>
  <r>
    <n v="4725"/>
    <x v="714"/>
    <x v="0"/>
    <x v="28"/>
    <n v="4"/>
    <n v="27"/>
    <x v="30"/>
    <n v="7.1"/>
    <n v="8.1999999999999993"/>
    <n v="7.6499999999999995"/>
    <n v="7.1"/>
    <n v="7.7"/>
    <n v="7.4"/>
    <n v="14"/>
    <n v="32"/>
    <n v="23"/>
    <n v="1"/>
    <n v="2.1"/>
    <n v="1.55"/>
    <n v="0.3"/>
    <n v="2.76"/>
    <n v="1.5299999999999998"/>
    <n v="70"/>
    <n v="1300"/>
    <n v="685"/>
    <n v="170"/>
    <n v="3400"/>
    <n v="1785"/>
    <n v="3.875"/>
    <n v="10"/>
    <n v="1.5299999999999998"/>
    <n v="0"/>
    <n v="0"/>
    <x v="1634"/>
    <x v="3"/>
  </r>
  <r>
    <n v="4729"/>
    <x v="715"/>
    <x v="0"/>
    <x v="28"/>
    <n v="4"/>
    <n v="14"/>
    <x v="195"/>
    <n v="6.9"/>
    <n v="7.8"/>
    <n v="7.35"/>
    <n v="6.8"/>
    <n v="8"/>
    <n v="7.4"/>
    <n v="10"/>
    <n v="135"/>
    <n v="72.5"/>
    <n v="1"/>
    <n v="1.4"/>
    <n v="1.2"/>
    <n v="0.3"/>
    <n v="2.2799999999999998"/>
    <n v="1.2899999999999998"/>
    <n v="60"/>
    <n v="260"/>
    <n v="160"/>
    <n v="110"/>
    <n v="330"/>
    <n v="220"/>
    <n v="3"/>
    <n v="2.6666666666666665"/>
    <n v="1.2899999999999998"/>
    <n v="0"/>
    <n v="0"/>
    <x v="1635"/>
    <x v="3"/>
  </r>
  <r>
    <n v="4368"/>
    <x v="790"/>
    <x v="0"/>
    <x v="0"/>
    <n v="24"/>
    <n v="27"/>
    <x v="8"/>
    <n v="3.2"/>
    <n v="6.5"/>
    <n v="4.8499999999999996"/>
    <n v="7"/>
    <n v="8"/>
    <n v="7.5"/>
    <n v="245"/>
    <n v="5160"/>
    <n v="2702.5"/>
    <n v="1.6"/>
    <n v="3.2"/>
    <n v="2.4000000000000004"/>
    <n v="1.02"/>
    <n v="3.6"/>
    <n v="2.31"/>
    <n v="9"/>
    <n v="21"/>
    <n v="15"/>
    <n v="120"/>
    <n v="210"/>
    <n v="165"/>
    <n v="6.0000000000000009"/>
    <n v="0.25"/>
    <n v="2.31"/>
    <n v="0"/>
    <n v="0"/>
    <x v="1636"/>
    <x v="4"/>
  </r>
  <r>
    <n v="2353"/>
    <x v="716"/>
    <x v="0"/>
    <x v="0"/>
    <n v="26"/>
    <n v="29"/>
    <x v="0"/>
    <n v="3"/>
    <n v="6.8"/>
    <n v="4.9000000000000004"/>
    <n v="6.9"/>
    <n v="7.8"/>
    <n v="7.35"/>
    <n v="599"/>
    <n v="1179"/>
    <n v="889"/>
    <n v="1.9"/>
    <n v="4.5999999999999996"/>
    <n v="3.25"/>
    <n v="0.77"/>
    <n v="3.56"/>
    <n v="2.165"/>
    <n v="15"/>
    <n v="23"/>
    <n v="19"/>
    <n v="150"/>
    <n v="240"/>
    <n v="195"/>
    <n v="8.125"/>
    <n v="0.31666666666666671"/>
    <n v="2.165"/>
    <n v="0"/>
    <n v="0"/>
    <x v="1637"/>
    <x v="4"/>
  </r>
  <r>
    <n v="1790"/>
    <x v="481"/>
    <x v="0"/>
    <x v="0"/>
    <n v="18"/>
    <n v="24"/>
    <x v="26"/>
    <n v="4.2"/>
    <n v="6"/>
    <n v="5.0999999999999996"/>
    <n v="7.2"/>
    <n v="8.1999999999999993"/>
    <n v="7.6999999999999993"/>
    <n v="28000"/>
    <n v="56900"/>
    <n v="42450"/>
    <n v="2.4"/>
    <n v="2.8"/>
    <n v="2.5999999999999996"/>
    <n v="1.2"/>
    <n v="1.64"/>
    <n v="1.42"/>
    <n v="3"/>
    <n v="3"/>
    <n v="3"/>
    <n v="47"/>
    <n v="150"/>
    <n v="98.5"/>
    <n v="6.4999999999999991"/>
    <n v="0.05"/>
    <n v="1.42"/>
    <n v="0"/>
    <n v="0"/>
    <x v="1638"/>
    <x v="4"/>
  </r>
  <r>
    <n v="4391"/>
    <x v="484"/>
    <x v="2"/>
    <x v="0"/>
    <n v="22"/>
    <n v="29"/>
    <x v="8"/>
    <n v="5.4"/>
    <n v="6.2"/>
    <n v="5.8000000000000007"/>
    <n v="6.3"/>
    <n v="7.9"/>
    <n v="7.1"/>
    <n v="180"/>
    <n v="476"/>
    <n v="328"/>
    <n v="1"/>
    <n v="2.5"/>
    <n v="1.75"/>
    <n v="0.34"/>
    <n v="2.2999999999999998"/>
    <n v="1.3199999999999998"/>
    <n v="24"/>
    <n v="365"/>
    <n v="194.5"/>
    <n v="170"/>
    <n v="549"/>
    <n v="359.5"/>
    <n v="4.375"/>
    <n v="3.2416666666666667"/>
    <n v="1.3199999999999998"/>
    <n v="0"/>
    <n v="0"/>
    <x v="1639"/>
    <x v="4"/>
  </r>
  <r>
    <n v="4921"/>
    <x v="791"/>
    <x v="3"/>
    <x v="0"/>
    <n v="21"/>
    <n v="30"/>
    <x v="8"/>
    <n v="5.4"/>
    <n v="6.5"/>
    <n v="5.95"/>
    <n v="7.3"/>
    <n v="8"/>
    <n v="7.65"/>
    <n v="496"/>
    <n v="734"/>
    <n v="615"/>
    <n v="1"/>
    <n v="2.2999999999999998"/>
    <n v="1.65"/>
    <n v="0.35"/>
    <n v="1"/>
    <n v="0.67500000000000004"/>
    <n v="43"/>
    <n v="289"/>
    <n v="166"/>
    <n v="240"/>
    <n v="727"/>
    <n v="483.5"/>
    <n v="4.125"/>
    <n v="2.7666666666666666"/>
    <n v="0.67500000000000004"/>
    <n v="0"/>
    <n v="0"/>
    <x v="1640"/>
    <x v="4"/>
  </r>
  <r>
    <n v="4936"/>
    <x v="792"/>
    <x v="3"/>
    <x v="0"/>
    <n v="22"/>
    <n v="23"/>
    <x v="84"/>
    <n v="6.8"/>
    <n v="7.5"/>
    <n v="7.15"/>
    <n v="7.1"/>
    <n v="9"/>
    <n v="8.0500000000000007"/>
    <n v="158"/>
    <n v="320"/>
    <n v="239"/>
    <n v="1.2"/>
    <n v="2.2000000000000002"/>
    <n v="1.7000000000000002"/>
    <n v="0.42"/>
    <n v="1.79"/>
    <n v="1.105"/>
    <n v="3"/>
    <n v="4"/>
    <n v="3.5"/>
    <n v="63"/>
    <n v="150"/>
    <n v="106.5"/>
    <n v="4.25"/>
    <n v="5.8333333333333334E-2"/>
    <n v="1.105"/>
    <n v="0"/>
    <n v="0"/>
    <x v="1641"/>
    <x v="4"/>
  </r>
  <r>
    <n v="4919"/>
    <x v="793"/>
    <x v="3"/>
    <x v="0"/>
    <n v="20"/>
    <n v="29"/>
    <x v="5"/>
    <n v="5.0999999999999996"/>
    <n v="6.4"/>
    <n v="5.75"/>
    <n v="7.1"/>
    <n v="7.9"/>
    <n v="7.5"/>
    <n v="381"/>
    <n v="608"/>
    <n v="494.5"/>
    <n v="1"/>
    <n v="2.2000000000000002"/>
    <n v="1.6"/>
    <n v="0.32"/>
    <n v="0.67"/>
    <n v="0.495"/>
    <n v="45"/>
    <n v="322"/>
    <n v="183.5"/>
    <n v="210"/>
    <n v="602"/>
    <n v="406"/>
    <n v="4"/>
    <n v="3.0583333333333336"/>
    <n v="0.495"/>
    <n v="0"/>
    <n v="0"/>
    <x v="1642"/>
    <x v="4"/>
  </r>
  <r>
    <n v="4926"/>
    <x v="794"/>
    <x v="3"/>
    <x v="0"/>
    <n v="22"/>
    <n v="31"/>
    <x v="6"/>
    <n v="4.2"/>
    <n v="7.3"/>
    <n v="5.75"/>
    <n v="7.1"/>
    <n v="8.5"/>
    <n v="7.8"/>
    <n v="274"/>
    <n v="18950"/>
    <n v="9612"/>
    <n v="1.5"/>
    <n v="2.5"/>
    <n v="2"/>
    <n v="0.38"/>
    <n v="2.82"/>
    <n v="1.5999999999999999"/>
    <n v="4"/>
    <n v="15"/>
    <n v="9.5"/>
    <n v="2"/>
    <n v="150"/>
    <n v="76"/>
    <n v="5"/>
    <n v="0.15833333333333335"/>
    <n v="1.5999999999999996"/>
    <n v="0"/>
    <n v="0"/>
    <x v="1643"/>
    <x v="4"/>
  </r>
  <r>
    <n v="4931"/>
    <x v="795"/>
    <x v="3"/>
    <x v="0"/>
    <n v="27"/>
    <n v="31"/>
    <x v="3"/>
    <n v="4.5"/>
    <n v="7.2"/>
    <n v="5.85"/>
    <n v="7.1"/>
    <n v="8.6"/>
    <n v="7.85"/>
    <n v="12230"/>
    <n v="56900"/>
    <n v="34565"/>
    <n v="1.4"/>
    <n v="3.6"/>
    <n v="2.5"/>
    <n v="0.63"/>
    <n v="2.86"/>
    <n v="1.7449999999999999"/>
    <n v="4"/>
    <n v="15"/>
    <n v="9.5"/>
    <n v="64"/>
    <n v="120"/>
    <n v="92"/>
    <n v="6.25"/>
    <n v="0.15833333333333335"/>
    <n v="1.7449999999999999"/>
    <n v="0"/>
    <n v="0"/>
    <x v="1644"/>
    <x v="4"/>
  </r>
  <r>
    <n v="4917"/>
    <x v="796"/>
    <x v="3"/>
    <x v="0"/>
    <n v="21"/>
    <n v="30"/>
    <x v="8"/>
    <n v="3.8"/>
    <n v="5.8"/>
    <n v="4.8"/>
    <n v="6.6"/>
    <n v="8.1"/>
    <n v="7.35"/>
    <n v="802"/>
    <n v="1326"/>
    <n v="1064"/>
    <n v="2.2000000000000002"/>
    <n v="3.5"/>
    <n v="2.85"/>
    <n v="1.08"/>
    <n v="4.51"/>
    <n v="2.7949999999999999"/>
    <n v="191"/>
    <n v="659"/>
    <n v="425"/>
    <n v="540"/>
    <n v="1120"/>
    <n v="830"/>
    <n v="7.125"/>
    <n v="7.0833333333333339"/>
    <n v="2.7949999999999999"/>
    <n v="0"/>
    <n v="0"/>
    <x v="1645"/>
    <x v="4"/>
  </r>
  <r>
    <n v="4934"/>
    <x v="797"/>
    <x v="3"/>
    <x v="0"/>
    <n v="25"/>
    <n v="26"/>
    <x v="8"/>
    <n v="6.1"/>
    <n v="7.5"/>
    <n v="6.8"/>
    <n v="7.3"/>
    <n v="7.9"/>
    <n v="7.6"/>
    <n v="16170"/>
    <n v="26800"/>
    <n v="21485"/>
    <n v="2.4"/>
    <n v="2.8"/>
    <n v="2.5999999999999996"/>
    <n v="1.1200000000000001"/>
    <n v="1.8"/>
    <n v="1.46"/>
    <n v="3"/>
    <n v="3"/>
    <n v="3"/>
    <n v="63"/>
    <n v="150"/>
    <n v="106.5"/>
    <n v="6.4999999999999991"/>
    <n v="0.05"/>
    <n v="1.46"/>
    <n v="0"/>
    <n v="0"/>
    <x v="1646"/>
    <x v="4"/>
  </r>
  <r>
    <n v="4918"/>
    <x v="798"/>
    <x v="3"/>
    <x v="0"/>
    <n v="23"/>
    <n v="30"/>
    <x v="6"/>
    <n v="4.3"/>
    <n v="5.6"/>
    <n v="4.9499999999999993"/>
    <n v="6.8"/>
    <n v="8.1"/>
    <n v="7.4499999999999993"/>
    <n v="733"/>
    <n v="1303"/>
    <n v="1018"/>
    <n v="1.8"/>
    <n v="3.2"/>
    <n v="2.5"/>
    <n v="0.65"/>
    <n v="2.91"/>
    <n v="1.78"/>
    <n v="170"/>
    <n v="525"/>
    <n v="347.5"/>
    <n v="430"/>
    <n v="1120"/>
    <n v="775"/>
    <n v="6.25"/>
    <n v="5.791666666666667"/>
    <n v="1.7799999999999998"/>
    <n v="0"/>
    <n v="0"/>
    <x v="1647"/>
    <x v="4"/>
  </r>
  <r>
    <n v="4933"/>
    <x v="799"/>
    <x v="3"/>
    <x v="0"/>
    <n v="24"/>
    <n v="28"/>
    <x v="1"/>
    <n v="5.0999999999999996"/>
    <n v="6.2"/>
    <n v="5.65"/>
    <n v="7.1"/>
    <n v="8"/>
    <n v="7.55"/>
    <n v="24000"/>
    <n v="34500"/>
    <n v="29250"/>
    <n v="2.4"/>
    <n v="2.8"/>
    <n v="2.5999999999999996"/>
    <n v="1.03"/>
    <n v="1.81"/>
    <n v="1.42"/>
    <n v="3"/>
    <n v="3"/>
    <n v="3"/>
    <n v="71"/>
    <n v="150"/>
    <n v="110.5"/>
    <n v="6.4999999999999991"/>
    <n v="0.05"/>
    <n v="1.42"/>
    <n v="0"/>
    <n v="0"/>
    <x v="1638"/>
    <x v="4"/>
  </r>
  <r>
    <n v="4916"/>
    <x v="800"/>
    <x v="3"/>
    <x v="0"/>
    <n v="21"/>
    <n v="27"/>
    <x v="21"/>
    <n v="5.3"/>
    <n v="6.3"/>
    <n v="5.8"/>
    <n v="7"/>
    <n v="7.9"/>
    <n v="7.45"/>
    <n v="346"/>
    <n v="560"/>
    <n v="453"/>
    <n v="1"/>
    <n v="1.7"/>
    <n v="1.35"/>
    <n v="0.33"/>
    <n v="2.57"/>
    <n v="1.45"/>
    <n v="84"/>
    <n v="376"/>
    <n v="230"/>
    <n v="220"/>
    <n v="659"/>
    <n v="439.5"/>
    <n v="3.375"/>
    <n v="3.8333333333333335"/>
    <n v="1.45"/>
    <n v="0"/>
    <n v="0"/>
    <x v="1648"/>
    <x v="4"/>
  </r>
  <r>
    <n v="4925"/>
    <x v="801"/>
    <x v="3"/>
    <x v="0"/>
    <n v="22"/>
    <n v="32"/>
    <x v="43"/>
    <n v="2"/>
    <n v="8"/>
    <n v="5"/>
    <n v="7.2"/>
    <n v="8.3000000000000007"/>
    <n v="7.75"/>
    <n v="330"/>
    <n v="58500"/>
    <n v="29415"/>
    <n v="1.8"/>
    <n v="4.0999999999999996"/>
    <n v="2.9499999999999997"/>
    <n v="1"/>
    <n v="6.16"/>
    <n v="3.58"/>
    <n v="7"/>
    <n v="28"/>
    <n v="17.5"/>
    <n v="2"/>
    <n v="1100"/>
    <n v="551"/>
    <n v="7.3749999999999991"/>
    <n v="0.29166666666666669"/>
    <n v="3.58"/>
    <n v="0"/>
    <n v="0"/>
    <x v="1649"/>
    <x v="4"/>
  </r>
  <r>
    <n v="4930"/>
    <x v="802"/>
    <x v="3"/>
    <x v="0"/>
    <n v="24"/>
    <n v="30"/>
    <x v="43"/>
    <n v="5.8"/>
    <n v="8"/>
    <n v="6.9"/>
    <n v="6.8"/>
    <n v="8.1999999999999993"/>
    <n v="7.5"/>
    <n v="460"/>
    <n v="1340"/>
    <n v="900"/>
    <n v="1.5"/>
    <n v="4.0999999999999996"/>
    <n v="2.8"/>
    <n v="0.32"/>
    <n v="1.92"/>
    <n v="1.1199999999999999"/>
    <n v="4"/>
    <n v="21"/>
    <n v="12.5"/>
    <n v="64"/>
    <n v="210"/>
    <n v="137"/>
    <n v="7"/>
    <n v="0.20833333333333331"/>
    <n v="1.1199999999999999"/>
    <n v="0"/>
    <n v="0"/>
    <x v="1130"/>
    <x v="4"/>
  </r>
  <r>
    <n v="4924"/>
    <x v="803"/>
    <x v="3"/>
    <x v="0"/>
    <n v="22"/>
    <n v="32"/>
    <x v="43"/>
    <n v="3.5"/>
    <n v="8.5"/>
    <n v="6"/>
    <n v="6.9"/>
    <n v="8.6"/>
    <n v="7.75"/>
    <n v="271"/>
    <n v="53100"/>
    <n v="26685.5"/>
    <n v="1.5"/>
    <n v="22"/>
    <n v="11.75"/>
    <n v="1.02"/>
    <n v="3.87"/>
    <n v="2.4450000000000003"/>
    <n v="9"/>
    <n v="23"/>
    <n v="16"/>
    <n v="120"/>
    <n v="460"/>
    <n v="290"/>
    <n v="10"/>
    <n v="0.26666666666666666"/>
    <n v="2.4450000000000003"/>
    <n v="0"/>
    <n v="0"/>
    <x v="1650"/>
    <x v="4"/>
  </r>
  <r>
    <n v="4915"/>
    <x v="804"/>
    <x v="3"/>
    <x v="0"/>
    <n v="23"/>
    <n v="28"/>
    <x v="8"/>
    <n v="4.5999999999999996"/>
    <n v="6.1"/>
    <n v="5.35"/>
    <n v="7.1"/>
    <n v="8.1"/>
    <n v="7.6"/>
    <n v="931"/>
    <n v="1702"/>
    <n v="1316.5"/>
    <n v="1.8"/>
    <n v="3"/>
    <n v="2.4"/>
    <n v="0.42"/>
    <n v="2.94"/>
    <n v="1.68"/>
    <n v="180"/>
    <n v="629"/>
    <n v="404.5"/>
    <n v="430"/>
    <n v="1046"/>
    <n v="738"/>
    <n v="6"/>
    <n v="6.7416666666666671"/>
    <n v="1.6799999999999997"/>
    <n v="0"/>
    <n v="0"/>
    <x v="1651"/>
    <x v="4"/>
  </r>
  <r>
    <n v="4928"/>
    <x v="686"/>
    <x v="3"/>
    <x v="0"/>
    <n v="26"/>
    <n v="32"/>
    <x v="3"/>
    <n v="0.3"/>
    <n v="7.5"/>
    <n v="3.9"/>
    <n v="6.6"/>
    <n v="7.7"/>
    <n v="7.15"/>
    <n v="620"/>
    <n v="1450"/>
    <n v="1035"/>
    <n v="1.9"/>
    <n v="54"/>
    <n v="27.95"/>
    <n v="1.96"/>
    <n v="6.09"/>
    <n v="4.0250000000000004"/>
    <n v="21"/>
    <n v="39"/>
    <n v="30"/>
    <n v="240"/>
    <n v="2400"/>
    <n v="1320"/>
    <n v="10"/>
    <n v="0.5"/>
    <n v="4.0250000000000004"/>
    <n v="0"/>
    <n v="0.25"/>
    <x v="720"/>
    <x v="4"/>
  </r>
  <r>
    <n v="4923"/>
    <x v="805"/>
    <x v="3"/>
    <x v="0"/>
    <n v="22"/>
    <n v="27"/>
    <x v="5"/>
    <n v="5.0999999999999996"/>
    <n v="6.4"/>
    <n v="5.75"/>
    <n v="6.8"/>
    <n v="7.9"/>
    <n v="7.35"/>
    <n v="357"/>
    <n v="1210"/>
    <n v="783.5"/>
    <n v="1.2"/>
    <n v="2.7"/>
    <n v="1.9500000000000002"/>
    <n v="0.38"/>
    <n v="2.34"/>
    <n v="1.3599999999999999"/>
    <n v="41"/>
    <n v="356"/>
    <n v="198.5"/>
    <n v="220"/>
    <n v="840"/>
    <n v="530"/>
    <n v="4.875"/>
    <n v="3.3083333333333331"/>
    <n v="1.3599999999999999"/>
    <n v="0"/>
    <n v="0"/>
    <x v="1652"/>
    <x v="4"/>
  </r>
  <r>
    <n v="4920"/>
    <x v="806"/>
    <x v="3"/>
    <x v="0"/>
    <n v="21"/>
    <n v="29"/>
    <x v="7"/>
    <n v="5.2"/>
    <n v="6.5"/>
    <n v="5.85"/>
    <n v="7.2"/>
    <n v="7.9"/>
    <n v="7.5500000000000007"/>
    <n v="480"/>
    <n v="795"/>
    <n v="637.5"/>
    <n v="1"/>
    <n v="1.8"/>
    <n v="1.4"/>
    <n v="0.34"/>
    <n v="0.94"/>
    <n v="0.64"/>
    <n v="25"/>
    <n v="373"/>
    <n v="199"/>
    <n v="240"/>
    <n v="594"/>
    <n v="417"/>
    <n v="3.5"/>
    <n v="3.3166666666666664"/>
    <n v="0.64"/>
    <n v="0"/>
    <n v="0"/>
    <x v="1653"/>
    <x v="4"/>
  </r>
  <r>
    <n v="4927"/>
    <x v="807"/>
    <x v="3"/>
    <x v="0"/>
    <n v="25"/>
    <n v="32"/>
    <x v="10"/>
    <n v="4.0999999999999996"/>
    <n v="8"/>
    <n v="6.05"/>
    <n v="7"/>
    <n v="8.1999999999999993"/>
    <n v="7.6"/>
    <n v="216"/>
    <n v="392"/>
    <n v="304"/>
    <n v="1.2"/>
    <n v="2.4"/>
    <n v="1.7999999999999998"/>
    <n v="0.34"/>
    <n v="2.29"/>
    <n v="1.3149999999999999"/>
    <n v="3"/>
    <n v="4"/>
    <n v="3.5"/>
    <n v="39"/>
    <n v="75"/>
    <n v="57"/>
    <n v="4.5"/>
    <n v="5.8333333333333334E-2"/>
    <n v="1.3149999999999999"/>
    <n v="0"/>
    <n v="0"/>
    <x v="1654"/>
    <x v="4"/>
  </r>
  <r>
    <n v="4929"/>
    <x v="808"/>
    <x v="3"/>
    <x v="0"/>
    <n v="25"/>
    <n v="29"/>
    <x v="43"/>
    <n v="2.2999999999999998"/>
    <n v="8"/>
    <n v="5.15"/>
    <n v="7"/>
    <n v="8"/>
    <n v="7.5"/>
    <n v="730"/>
    <n v="39600"/>
    <n v="20165"/>
    <n v="1.8"/>
    <n v="5.8"/>
    <n v="3.8"/>
    <n v="0.46"/>
    <n v="3.02"/>
    <n v="1.74"/>
    <n v="4"/>
    <n v="15"/>
    <n v="9.5"/>
    <n v="49"/>
    <n v="150"/>
    <n v="99.5"/>
    <n v="9.5"/>
    <n v="0.15833333333333335"/>
    <n v="1.7399999999999998"/>
    <n v="0"/>
    <n v="0"/>
    <x v="1655"/>
    <x v="4"/>
  </r>
  <r>
    <n v="4935"/>
    <x v="809"/>
    <x v="3"/>
    <x v="0"/>
    <n v="21"/>
    <n v="24"/>
    <x v="84"/>
    <n v="6.4"/>
    <n v="7.6"/>
    <n v="7"/>
    <n v="7"/>
    <n v="8.4"/>
    <n v="7.7"/>
    <n v="641"/>
    <n v="937"/>
    <n v="789"/>
    <n v="2.6"/>
    <n v="4.4000000000000004"/>
    <n v="3.5"/>
    <n v="1.27"/>
    <n v="4.5199999999999996"/>
    <n v="2.8949999999999996"/>
    <n v="3"/>
    <n v="4"/>
    <n v="3.5"/>
    <n v="150"/>
    <n v="2400"/>
    <n v="1275"/>
    <n v="8.75"/>
    <n v="5.8333333333333334E-2"/>
    <n v="2.8949999999999996"/>
    <n v="0"/>
    <n v="0"/>
    <x v="1656"/>
    <x v="4"/>
  </r>
  <r>
    <n v="4932"/>
    <x v="810"/>
    <x v="3"/>
    <x v="0"/>
    <n v="23"/>
    <n v="28"/>
    <x v="8"/>
    <n v="2.2000000000000002"/>
    <n v="8.1999999999999993"/>
    <n v="5.1999999999999993"/>
    <n v="7.1"/>
    <n v="8"/>
    <n v="7.55"/>
    <n v="185"/>
    <n v="1175"/>
    <n v="680"/>
    <n v="1.4"/>
    <n v="2.8"/>
    <n v="2.0999999999999996"/>
    <n v="0.42"/>
    <n v="2.29"/>
    <n v="1.355"/>
    <n v="4"/>
    <n v="7"/>
    <n v="5.5"/>
    <n v="43"/>
    <n v="93"/>
    <n v="68"/>
    <n v="5.2499999999999991"/>
    <n v="9.1666666666666674E-2"/>
    <n v="1.355"/>
    <n v="0"/>
    <n v="0"/>
    <x v="1657"/>
    <x v="4"/>
  </r>
  <r>
    <n v="3785"/>
    <x v="717"/>
    <x v="0"/>
    <x v="1"/>
    <n v="24"/>
    <n v="24"/>
    <x v="21"/>
    <n v="1"/>
    <n v="1"/>
    <n v="1"/>
    <n v="7.7"/>
    <n v="7.8"/>
    <n v="7.75"/>
    <n v="278"/>
    <n v="282"/>
    <n v="280"/>
    <n v="2.2999999999999998"/>
    <n v="2.4"/>
    <n v="2.3499999999999996"/>
    <n v="1"/>
    <n v="1"/>
    <n v="1"/>
    <n v="2"/>
    <n v="2"/>
    <n v="2"/>
    <n v="2"/>
    <n v="2"/>
    <n v="2"/>
    <n v="5.8749999999999991"/>
    <n v="3.3333333333333333E-2"/>
    <n v="1"/>
    <n v="0"/>
    <n v="7.5"/>
    <x v="1658"/>
    <x v="4"/>
  </r>
  <r>
    <n v="3789"/>
    <x v="719"/>
    <x v="0"/>
    <x v="1"/>
    <n v="22"/>
    <n v="26"/>
    <x v="21"/>
    <n v="3.8"/>
    <n v="8.5"/>
    <n v="6.15"/>
    <n v="7"/>
    <n v="7.7"/>
    <n v="7.35"/>
    <n v="179"/>
    <n v="208"/>
    <n v="193.5"/>
    <n v="2"/>
    <n v="2.7"/>
    <n v="2.35"/>
    <n v="0.6"/>
    <n v="1.2"/>
    <n v="0.89999999999999991"/>
    <n v="300"/>
    <n v="910"/>
    <n v="605"/>
    <n v="1400"/>
    <n v="2000"/>
    <n v="1700"/>
    <n v="5.875"/>
    <n v="10"/>
    <n v="0.89999999999999991"/>
    <n v="0"/>
    <n v="0"/>
    <x v="1659"/>
    <x v="4"/>
  </r>
  <r>
    <n v="3820"/>
    <x v="726"/>
    <x v="0"/>
    <x v="1"/>
    <n v="21"/>
    <n v="32"/>
    <x v="6"/>
    <n v="0.3"/>
    <n v="6.3"/>
    <n v="3.3"/>
    <n v="7.3"/>
    <n v="7.8"/>
    <n v="7.55"/>
    <n v="452"/>
    <n v="470"/>
    <n v="461"/>
    <n v="23.6"/>
    <n v="29.2"/>
    <n v="26.4"/>
    <n v="2"/>
    <n v="2.8"/>
    <n v="2.4"/>
    <n v="2300"/>
    <n v="3900"/>
    <n v="3100"/>
    <n v="4400"/>
    <n v="6400"/>
    <n v="5400"/>
    <n v="10"/>
    <n v="10"/>
    <n v="2.4"/>
    <n v="0"/>
    <n v="1.75"/>
    <x v="1660"/>
    <x v="4"/>
  </r>
  <r>
    <n v="2206"/>
    <x v="3"/>
    <x v="0"/>
    <x v="1"/>
    <n v="24"/>
    <n v="36"/>
    <x v="22"/>
    <n v="4.5"/>
    <n v="5.5"/>
    <n v="5"/>
    <n v="7"/>
    <n v="7.8"/>
    <n v="7.4"/>
    <n v="66"/>
    <n v="81"/>
    <n v="73.5"/>
    <n v="1.6"/>
    <n v="2.6"/>
    <n v="2.1"/>
    <n v="0.7"/>
    <n v="1.1000000000000001"/>
    <n v="0.9"/>
    <n v="300"/>
    <n v="730"/>
    <n v="515"/>
    <n v="610"/>
    <n v="1500"/>
    <n v="1055"/>
    <n v="5.25"/>
    <n v="8.5833333333333321"/>
    <n v="0.89999999999999991"/>
    <n v="0"/>
    <n v="0"/>
    <x v="1661"/>
    <x v="4"/>
  </r>
  <r>
    <n v="2218"/>
    <x v="16"/>
    <x v="0"/>
    <x v="1"/>
    <n v="21"/>
    <n v="31"/>
    <x v="1"/>
    <n v="4.5999999999999996"/>
    <n v="10.8"/>
    <n v="7.7"/>
    <n v="7.2"/>
    <n v="7.8"/>
    <n v="7.5"/>
    <n v="156"/>
    <n v="288"/>
    <n v="222"/>
    <n v="2"/>
    <n v="5"/>
    <n v="3.5"/>
    <n v="0.6"/>
    <n v="2"/>
    <n v="1.3"/>
    <n v="300"/>
    <n v="730"/>
    <n v="515"/>
    <n v="1100"/>
    <n v="1600"/>
    <n v="1350"/>
    <n v="8.75"/>
    <n v="8.5833333333333321"/>
    <n v="1.3"/>
    <n v="0"/>
    <n v="0"/>
    <x v="1662"/>
    <x v="4"/>
  </r>
  <r>
    <n v="1529"/>
    <x v="485"/>
    <x v="0"/>
    <x v="1"/>
    <n v="20"/>
    <n v="31"/>
    <x v="8"/>
    <n v="4.2"/>
    <n v="10.8"/>
    <n v="7.5"/>
    <n v="7.2"/>
    <n v="7.8"/>
    <n v="7.5"/>
    <n v="150"/>
    <n v="291"/>
    <n v="220.5"/>
    <n v="2.2000000000000002"/>
    <n v="5.2"/>
    <n v="3.7"/>
    <n v="0.8"/>
    <n v="1.8"/>
    <n v="1.3"/>
    <n v="300"/>
    <n v="730"/>
    <n v="515"/>
    <n v="910"/>
    <n v="1600"/>
    <n v="1255"/>
    <n v="9.25"/>
    <n v="8.5833333333333321"/>
    <n v="1.3"/>
    <n v="0"/>
    <n v="0"/>
    <x v="1663"/>
    <x v="4"/>
  </r>
  <r>
    <n v="3821"/>
    <x v="727"/>
    <x v="0"/>
    <x v="1"/>
    <n v="22"/>
    <n v="34"/>
    <x v="4"/>
    <n v="4.2"/>
    <n v="5.5"/>
    <n v="4.8499999999999996"/>
    <n v="7"/>
    <n v="7.6"/>
    <n v="7.3"/>
    <n v="64"/>
    <n v="98"/>
    <n v="81"/>
    <n v="2"/>
    <n v="2.9"/>
    <n v="2.4500000000000002"/>
    <n v="0.7"/>
    <n v="1.4"/>
    <n v="1.0499999999999998"/>
    <n v="300"/>
    <n v="730"/>
    <n v="515"/>
    <n v="910"/>
    <n v="1600"/>
    <n v="1255"/>
    <n v="6.125"/>
    <n v="8.5833333333333321"/>
    <n v="1.0499999999999998"/>
    <n v="0"/>
    <n v="0"/>
    <x v="1664"/>
    <x v="4"/>
  </r>
  <r>
    <n v="3787"/>
    <x v="718"/>
    <x v="0"/>
    <x v="1"/>
    <n v="22"/>
    <n v="25"/>
    <x v="2"/>
    <n v="4.2"/>
    <n v="8.4"/>
    <n v="6.3000000000000007"/>
    <n v="7"/>
    <n v="7.6"/>
    <n v="7.3"/>
    <n v="84"/>
    <n v="130"/>
    <n v="107"/>
    <n v="2"/>
    <n v="2.8"/>
    <n v="2.4"/>
    <n v="0.6"/>
    <n v="0.9"/>
    <n v="0.75"/>
    <n v="300"/>
    <n v="730"/>
    <n v="515"/>
    <n v="910"/>
    <n v="1500"/>
    <n v="1205"/>
    <n v="6"/>
    <n v="8.5833333333333321"/>
    <n v="0.75"/>
    <n v="0"/>
    <n v="0"/>
    <x v="397"/>
    <x v="4"/>
  </r>
  <r>
    <n v="4337"/>
    <x v="487"/>
    <x v="0"/>
    <x v="1"/>
    <n v="20"/>
    <n v="35"/>
    <x v="0"/>
    <n v="5.4"/>
    <n v="7.6"/>
    <n v="6.5"/>
    <n v="6.8"/>
    <n v="7.6"/>
    <n v="7.1999999999999993"/>
    <n v="53"/>
    <n v="85"/>
    <n v="69"/>
    <n v="1.9"/>
    <n v="2.5"/>
    <n v="2.2000000000000002"/>
    <n v="0.7"/>
    <n v="1.2"/>
    <n v="0.95"/>
    <n v="300"/>
    <n v="360"/>
    <n v="330"/>
    <n v="360"/>
    <n v="910"/>
    <n v="635"/>
    <n v="5.5"/>
    <n v="5.5"/>
    <n v="0.95"/>
    <n v="0"/>
    <n v="0"/>
    <x v="1665"/>
    <x v="4"/>
  </r>
  <r>
    <n v="3812"/>
    <x v="723"/>
    <x v="0"/>
    <x v="1"/>
    <n v="21"/>
    <n v="27"/>
    <x v="21"/>
    <n v="0.3"/>
    <n v="3.8"/>
    <n v="2.0499999999999998"/>
    <n v="7.2"/>
    <n v="7.8"/>
    <n v="7.5"/>
    <n v="1046"/>
    <n v="1150"/>
    <n v="1098"/>
    <n v="25.2"/>
    <n v="30.4"/>
    <n v="27.799999999999997"/>
    <n v="2.2000000000000002"/>
    <n v="3.4"/>
    <n v="2.8"/>
    <n v="360"/>
    <n v="1400"/>
    <n v="880"/>
    <n v="910"/>
    <n v="2700"/>
    <n v="1805"/>
    <n v="10"/>
    <n v="10"/>
    <n v="2.8"/>
    <n v="0"/>
    <n v="4.875"/>
    <x v="1666"/>
    <x v="4"/>
  </r>
  <r>
    <n v="3800"/>
    <x v="721"/>
    <x v="0"/>
    <x v="1"/>
    <n v="20"/>
    <n v="25"/>
    <x v="84"/>
    <n v="4"/>
    <n v="6.2"/>
    <n v="5.0999999999999996"/>
    <n v="7"/>
    <n v="7.7"/>
    <n v="7.35"/>
    <n v="126"/>
    <n v="164"/>
    <n v="145"/>
    <n v="2.1"/>
    <n v="2.8"/>
    <n v="2.4500000000000002"/>
    <n v="0.6"/>
    <n v="1"/>
    <n v="0.8"/>
    <n v="300"/>
    <n v="610"/>
    <n v="455"/>
    <n v="610"/>
    <n v="1600"/>
    <n v="1105"/>
    <n v="6.125"/>
    <n v="7.583333333333333"/>
    <n v="0.8"/>
    <n v="0"/>
    <n v="0"/>
    <x v="1667"/>
    <x v="4"/>
  </r>
  <r>
    <n v="2205"/>
    <x v="2"/>
    <x v="0"/>
    <x v="1"/>
    <n v="22"/>
    <n v="25"/>
    <x v="2"/>
    <n v="4"/>
    <n v="7.8"/>
    <n v="5.9"/>
    <n v="7.2"/>
    <n v="8"/>
    <n v="7.6"/>
    <n v="136"/>
    <n v="161"/>
    <n v="148.5"/>
    <n v="2.2999999999999998"/>
    <n v="2.8"/>
    <n v="2.5499999999999998"/>
    <n v="0.8"/>
    <n v="1.1000000000000001"/>
    <n v="0.95000000000000007"/>
    <n v="300"/>
    <n v="720"/>
    <n v="510"/>
    <n v="910"/>
    <n v="2000"/>
    <n v="1455"/>
    <n v="6.375"/>
    <n v="8.5"/>
    <n v="0.95"/>
    <n v="0"/>
    <n v="0"/>
    <x v="1668"/>
    <x v="4"/>
  </r>
  <r>
    <n v="3808"/>
    <x v="722"/>
    <x v="0"/>
    <x v="1"/>
    <n v="20"/>
    <n v="30"/>
    <x v="7"/>
    <n v="5.8"/>
    <n v="10.199999999999999"/>
    <n v="8"/>
    <n v="7"/>
    <n v="7.6"/>
    <n v="7.3"/>
    <n v="120"/>
    <n v="152"/>
    <n v="136"/>
    <n v="2.2000000000000002"/>
    <n v="2.8"/>
    <n v="2.5"/>
    <n v="0.6"/>
    <n v="1.2"/>
    <n v="0.89999999999999991"/>
    <n v="300"/>
    <n v="930"/>
    <n v="615"/>
    <n v="910"/>
    <n v="2000"/>
    <n v="1455"/>
    <n v="6.25"/>
    <n v="10"/>
    <n v="0.89999999999999991"/>
    <n v="0"/>
    <n v="0"/>
    <x v="1669"/>
    <x v="4"/>
  </r>
  <r>
    <n v="3798"/>
    <x v="720"/>
    <x v="0"/>
    <x v="1"/>
    <n v="19"/>
    <n v="34"/>
    <x v="6"/>
    <n v="4"/>
    <n v="7.1"/>
    <n v="5.55"/>
    <n v="7"/>
    <n v="7.5"/>
    <n v="7.25"/>
    <n v="118"/>
    <n v="143"/>
    <n v="130.5"/>
    <n v="2"/>
    <n v="2.9"/>
    <n v="2.4500000000000002"/>
    <n v="0.6"/>
    <n v="1.1000000000000001"/>
    <n v="0.85000000000000009"/>
    <n v="300"/>
    <n v="730"/>
    <n v="515"/>
    <n v="720"/>
    <n v="2000"/>
    <n v="1360"/>
    <n v="6.125"/>
    <n v="8.5833333333333321"/>
    <n v="0.85000000000000009"/>
    <n v="0"/>
    <n v="0"/>
    <x v="1670"/>
    <x v="4"/>
  </r>
  <r>
    <n v="3814"/>
    <x v="724"/>
    <x v="0"/>
    <x v="1"/>
    <n v="20"/>
    <n v="33"/>
    <x v="6"/>
    <n v="0.3"/>
    <n v="1.4"/>
    <n v="0.85"/>
    <n v="7.1"/>
    <n v="7.6"/>
    <n v="7.35"/>
    <n v="511"/>
    <n v="532"/>
    <n v="521.5"/>
    <n v="14"/>
    <n v="19"/>
    <n v="16.5"/>
    <n v="1.2"/>
    <n v="2.6"/>
    <n v="1.9"/>
    <n v="1400"/>
    <n v="2300"/>
    <n v="1850"/>
    <n v="2700"/>
    <n v="4300"/>
    <n v="3500"/>
    <n v="10"/>
    <n v="10"/>
    <n v="1.9"/>
    <n v="0"/>
    <n v="7.875"/>
    <x v="1671"/>
    <x v="4"/>
  </r>
  <r>
    <n v="3804"/>
    <x v="486"/>
    <x v="0"/>
    <x v="1"/>
    <n v="21"/>
    <n v="25"/>
    <x v="13"/>
    <n v="4"/>
    <n v="4.3"/>
    <n v="4.1500000000000004"/>
    <n v="6.8"/>
    <n v="7.5"/>
    <n v="7.15"/>
    <n v="123"/>
    <n v="158"/>
    <n v="140.5"/>
    <n v="2.2000000000000002"/>
    <n v="2.8"/>
    <n v="2.5"/>
    <n v="0.6"/>
    <n v="1.2"/>
    <n v="0.89999999999999991"/>
    <n v="300"/>
    <n v="910"/>
    <n v="605"/>
    <n v="730"/>
    <n v="2100"/>
    <n v="1415"/>
    <n v="6.25"/>
    <n v="10"/>
    <n v="0.89999999999999991"/>
    <n v="0"/>
    <n v="0"/>
    <x v="1669"/>
    <x v="4"/>
  </r>
  <r>
    <n v="3819"/>
    <x v="725"/>
    <x v="0"/>
    <x v="1"/>
    <n v="21"/>
    <n v="32"/>
    <x v="6"/>
    <n v="0.3"/>
    <n v="6.7"/>
    <n v="3.5"/>
    <n v="7"/>
    <n v="8"/>
    <n v="7.5"/>
    <n v="462"/>
    <n v="486"/>
    <n v="474"/>
    <n v="24.6"/>
    <n v="29.4"/>
    <n v="27"/>
    <n v="2"/>
    <n v="2.8"/>
    <n v="2.4"/>
    <n v="2600"/>
    <n v="3600"/>
    <n v="3100"/>
    <n v="4200"/>
    <n v="5300"/>
    <n v="4750"/>
    <n v="10"/>
    <n v="10"/>
    <n v="2.4"/>
    <n v="0"/>
    <n v="1.25"/>
    <x v="1672"/>
    <x v="4"/>
  </r>
  <r>
    <n v="2225"/>
    <x v="23"/>
    <x v="1"/>
    <x v="1"/>
    <n v="18"/>
    <n v="24"/>
    <x v="26"/>
    <n v="4.2"/>
    <n v="4.8"/>
    <n v="4.5"/>
    <n v="7.2"/>
    <n v="7.5"/>
    <n v="7.35"/>
    <n v="101"/>
    <n v="130"/>
    <n v="115.5"/>
    <n v="2.1"/>
    <n v="2.6"/>
    <n v="2.35"/>
    <n v="0.6"/>
    <n v="1.2"/>
    <n v="0.89999999999999991"/>
    <n v="300"/>
    <n v="910"/>
    <n v="605"/>
    <n v="1100"/>
    <n v="2000"/>
    <n v="1550"/>
    <n v="5.875"/>
    <n v="10"/>
    <n v="0.89999999999999991"/>
    <n v="0"/>
    <n v="0"/>
    <x v="1659"/>
    <x v="4"/>
  </r>
  <r>
    <n v="2219"/>
    <x v="17"/>
    <x v="1"/>
    <x v="1"/>
    <n v="20"/>
    <n v="27"/>
    <x v="2"/>
    <n v="4.5"/>
    <n v="10"/>
    <n v="7.25"/>
    <n v="7"/>
    <n v="7.6"/>
    <n v="7.3"/>
    <n v="210"/>
    <n v="242"/>
    <n v="226"/>
    <n v="2"/>
    <n v="2.6"/>
    <n v="2.2999999999999998"/>
    <n v="1"/>
    <n v="1.3"/>
    <n v="1.1499999999999999"/>
    <n v="300"/>
    <n v="2300"/>
    <n v="1300"/>
    <n v="730"/>
    <n v="4300"/>
    <n v="2515"/>
    <n v="5.75"/>
    <n v="10"/>
    <n v="1.1499999999999999"/>
    <n v="0"/>
    <n v="0"/>
    <x v="609"/>
    <x v="4"/>
  </r>
  <r>
    <n v="2207"/>
    <x v="5"/>
    <x v="1"/>
    <x v="1"/>
    <n v="21"/>
    <n v="25"/>
    <x v="13"/>
    <n v="4"/>
    <n v="7"/>
    <n v="5.5"/>
    <n v="7.2"/>
    <n v="7.8"/>
    <n v="7.5"/>
    <n v="200"/>
    <n v="297"/>
    <n v="248.5"/>
    <n v="2"/>
    <n v="2.8"/>
    <n v="2.4"/>
    <n v="0.6"/>
    <n v="1.1000000000000001"/>
    <n v="0.85000000000000009"/>
    <n v="300"/>
    <n v="730"/>
    <n v="515"/>
    <n v="610"/>
    <n v="1500"/>
    <n v="1055"/>
    <n v="6"/>
    <n v="8.5833333333333321"/>
    <n v="0.85000000000000009"/>
    <n v="0"/>
    <n v="0"/>
    <x v="1673"/>
    <x v="4"/>
  </r>
  <r>
    <n v="3772"/>
    <x v="27"/>
    <x v="1"/>
    <x v="1"/>
    <n v="18"/>
    <n v="33"/>
    <x v="8"/>
    <n v="5.8"/>
    <n v="7.4"/>
    <n v="6.6"/>
    <n v="6.8"/>
    <n v="8"/>
    <n v="7.4"/>
    <n v="68"/>
    <n v="111"/>
    <n v="89.5"/>
    <n v="2"/>
    <n v="2.6"/>
    <n v="2.2999999999999998"/>
    <n v="0.6"/>
    <n v="1.1000000000000001"/>
    <n v="0.85000000000000009"/>
    <n v="300"/>
    <n v="360"/>
    <n v="330"/>
    <n v="360"/>
    <n v="1100"/>
    <n v="730"/>
    <n v="5.75"/>
    <n v="5.5"/>
    <n v="0.85000000000000009"/>
    <n v="0"/>
    <n v="0"/>
    <x v="1674"/>
    <x v="4"/>
  </r>
  <r>
    <n v="2208"/>
    <x v="6"/>
    <x v="1"/>
    <x v="1"/>
    <n v="19"/>
    <n v="34"/>
    <x v="6"/>
    <n v="5.6"/>
    <n v="7.6"/>
    <n v="6.6"/>
    <n v="6.9"/>
    <n v="7.7"/>
    <n v="7.3000000000000007"/>
    <n v="56"/>
    <n v="96"/>
    <n v="76"/>
    <n v="2"/>
    <n v="2.5"/>
    <n v="2.25"/>
    <n v="0.7"/>
    <n v="1.1000000000000001"/>
    <n v="0.9"/>
    <n v="300"/>
    <n v="360"/>
    <n v="330"/>
    <n v="300"/>
    <n v="910"/>
    <n v="605"/>
    <n v="5.625"/>
    <n v="5.5"/>
    <n v="0.89999999999999991"/>
    <n v="0"/>
    <n v="0"/>
    <x v="1675"/>
    <x v="4"/>
  </r>
  <r>
    <n v="2214"/>
    <x v="12"/>
    <x v="1"/>
    <x v="1"/>
    <n v="20"/>
    <n v="30"/>
    <x v="7"/>
    <n v="4"/>
    <n v="6.2"/>
    <n v="5.0999999999999996"/>
    <n v="7.2"/>
    <n v="7.6"/>
    <n v="7.4"/>
    <n v="63"/>
    <n v="88"/>
    <n v="75.5"/>
    <n v="2"/>
    <n v="2.8"/>
    <n v="2.4"/>
    <n v="0.8"/>
    <n v="1.1000000000000001"/>
    <n v="0.95000000000000007"/>
    <n v="300"/>
    <n v="730"/>
    <n v="515"/>
    <n v="730"/>
    <n v="1500"/>
    <n v="1115"/>
    <n v="6"/>
    <n v="8.5833333333333321"/>
    <n v="0.95"/>
    <n v="0"/>
    <n v="0"/>
    <x v="1676"/>
    <x v="4"/>
  </r>
  <r>
    <n v="2220"/>
    <x v="18"/>
    <x v="1"/>
    <x v="1"/>
    <n v="22"/>
    <n v="32"/>
    <x v="43"/>
    <n v="4.5999999999999996"/>
    <n v="10.3"/>
    <n v="7.45"/>
    <n v="7.2"/>
    <n v="7.7"/>
    <n v="7.45"/>
    <n v="83"/>
    <n v="108"/>
    <n v="95.5"/>
    <n v="2.1"/>
    <n v="2.6"/>
    <n v="2.35"/>
    <n v="0.7"/>
    <n v="1.1000000000000001"/>
    <n v="0.9"/>
    <n v="300"/>
    <n v="730"/>
    <n v="515"/>
    <n v="720"/>
    <n v="1500"/>
    <n v="1110"/>
    <n v="5.875"/>
    <n v="8.5833333333333321"/>
    <n v="0.89999999999999991"/>
    <n v="0"/>
    <n v="0"/>
    <x v="1677"/>
    <x v="4"/>
  </r>
  <r>
    <n v="2216"/>
    <x v="14"/>
    <x v="1"/>
    <x v="1"/>
    <n v="20"/>
    <n v="35"/>
    <x v="0"/>
    <n v="4.2"/>
    <n v="11.2"/>
    <n v="7.6999999999999993"/>
    <n v="7.1"/>
    <n v="7.7"/>
    <n v="7.4"/>
    <n v="218"/>
    <n v="321"/>
    <n v="269.5"/>
    <n v="2.2999999999999998"/>
    <n v="3"/>
    <n v="2.65"/>
    <n v="1"/>
    <n v="1.8"/>
    <n v="1.4"/>
    <n v="360"/>
    <n v="730"/>
    <n v="545"/>
    <n v="910"/>
    <n v="2000"/>
    <n v="1455"/>
    <n v="6.625"/>
    <n v="9.0833333333333339"/>
    <n v="1.4"/>
    <n v="0"/>
    <n v="0"/>
    <x v="1678"/>
    <x v="4"/>
  </r>
  <r>
    <n v="1263"/>
    <x v="4"/>
    <x v="1"/>
    <x v="1"/>
    <n v="19"/>
    <n v="29"/>
    <x v="21"/>
    <n v="4"/>
    <n v="6.8"/>
    <n v="5.4"/>
    <n v="7"/>
    <n v="7.6"/>
    <n v="7.3"/>
    <n v="206"/>
    <n v="882"/>
    <n v="544"/>
    <n v="2.2000000000000002"/>
    <n v="2.8"/>
    <n v="2.5"/>
    <n v="0.8"/>
    <n v="1.3"/>
    <n v="1.05"/>
    <n v="300"/>
    <n v="910"/>
    <n v="605"/>
    <n v="730"/>
    <n v="2100"/>
    <n v="1415"/>
    <n v="6.25"/>
    <n v="10"/>
    <n v="1.05"/>
    <n v="0"/>
    <n v="0"/>
    <x v="1679"/>
    <x v="4"/>
  </r>
  <r>
    <n v="2228"/>
    <x v="26"/>
    <x v="1"/>
    <x v="1"/>
    <n v="20"/>
    <n v="30"/>
    <x v="7"/>
    <n v="6.8"/>
    <n v="9.1999999999999993"/>
    <n v="8"/>
    <n v="7.3"/>
    <n v="7.8"/>
    <n v="7.55"/>
    <n v="63"/>
    <n v="103"/>
    <n v="83"/>
    <n v="2.1"/>
    <n v="2.5"/>
    <n v="2.2999999999999998"/>
    <n v="0.7"/>
    <n v="1.1000000000000001"/>
    <n v="0.9"/>
    <n v="300"/>
    <n v="720"/>
    <n v="510"/>
    <n v="720"/>
    <n v="1500"/>
    <n v="1110"/>
    <n v="5.75"/>
    <n v="8.5"/>
    <n v="0.89999999999999991"/>
    <n v="0"/>
    <n v="0"/>
    <x v="1680"/>
    <x v="4"/>
  </r>
  <r>
    <n v="2221"/>
    <x v="19"/>
    <x v="1"/>
    <x v="1"/>
    <n v="21"/>
    <n v="27"/>
    <x v="21"/>
    <n v="4.5"/>
    <n v="10.199999999999999"/>
    <n v="7.35"/>
    <n v="7"/>
    <n v="7.8"/>
    <n v="7.4"/>
    <n v="70"/>
    <n v="89"/>
    <n v="79.5"/>
    <n v="1.8"/>
    <n v="2.8"/>
    <n v="2.2999999999999998"/>
    <n v="0.6"/>
    <n v="1.1000000000000001"/>
    <n v="0.85000000000000009"/>
    <n v="300"/>
    <n v="730"/>
    <n v="515"/>
    <n v="610"/>
    <n v="1500"/>
    <n v="1055"/>
    <n v="5.75"/>
    <n v="8.5833333333333321"/>
    <n v="0.85000000000000009"/>
    <n v="0"/>
    <n v="0"/>
    <x v="1681"/>
    <x v="4"/>
  </r>
  <r>
    <n v="2209"/>
    <x v="7"/>
    <x v="1"/>
    <x v="1"/>
    <n v="20"/>
    <n v="36"/>
    <x v="4"/>
    <n v="4.8"/>
    <n v="7"/>
    <n v="5.9"/>
    <n v="6.4"/>
    <n v="7.6"/>
    <n v="7"/>
    <n v="65"/>
    <n v="83"/>
    <n v="74"/>
    <n v="1.3"/>
    <n v="2.7"/>
    <n v="2"/>
    <n v="0.7"/>
    <n v="1.4"/>
    <n v="1.0499999999999998"/>
    <n v="2"/>
    <n v="730"/>
    <n v="366"/>
    <n v="360"/>
    <n v="1500"/>
    <n v="930"/>
    <n v="5"/>
    <n v="6.1"/>
    <n v="1.0499999999999998"/>
    <n v="0"/>
    <n v="0"/>
    <x v="1682"/>
    <x v="4"/>
  </r>
  <r>
    <n v="2212"/>
    <x v="10"/>
    <x v="1"/>
    <x v="1"/>
    <n v="20"/>
    <n v="32"/>
    <x v="1"/>
    <n v="6.8"/>
    <n v="7.6"/>
    <n v="7.1999999999999993"/>
    <n v="7.4"/>
    <n v="7.8"/>
    <n v="7.6"/>
    <n v="101"/>
    <n v="119"/>
    <n v="110"/>
    <n v="2.2999999999999998"/>
    <n v="2.6"/>
    <n v="2.4500000000000002"/>
    <n v="0.6"/>
    <n v="1.2"/>
    <n v="0.89999999999999991"/>
    <n v="300"/>
    <n v="360"/>
    <n v="330"/>
    <n v="620"/>
    <n v="1500"/>
    <n v="1060"/>
    <n v="6.125"/>
    <n v="5.5"/>
    <n v="0.89999999999999991"/>
    <n v="0"/>
    <n v="0"/>
    <x v="1683"/>
    <x v="4"/>
  </r>
  <r>
    <n v="2227"/>
    <x v="25"/>
    <x v="1"/>
    <x v="1"/>
    <n v="18"/>
    <n v="32"/>
    <x v="7"/>
    <n v="5.6"/>
    <n v="7.2"/>
    <n v="6.4"/>
    <n v="6.7"/>
    <n v="7.4"/>
    <n v="7.0500000000000007"/>
    <n v="64"/>
    <n v="77"/>
    <n v="70.5"/>
    <n v="1.8"/>
    <n v="2.7"/>
    <n v="2.25"/>
    <n v="0.8"/>
    <n v="1.1000000000000001"/>
    <n v="0.95000000000000007"/>
    <n v="300"/>
    <n v="360"/>
    <n v="330"/>
    <n v="360"/>
    <n v="910"/>
    <n v="635"/>
    <n v="5.625"/>
    <n v="5.5"/>
    <n v="0.95"/>
    <n v="0"/>
    <n v="0"/>
    <x v="1684"/>
    <x v="4"/>
  </r>
  <r>
    <n v="2213"/>
    <x v="11"/>
    <x v="1"/>
    <x v="1"/>
    <n v="22"/>
    <n v="31"/>
    <x v="6"/>
    <n v="7"/>
    <n v="8"/>
    <n v="7.5"/>
    <n v="7.2"/>
    <n v="8"/>
    <n v="7.6"/>
    <n v="89"/>
    <n v="210"/>
    <n v="149.5"/>
    <n v="2.2000000000000002"/>
    <n v="2.8"/>
    <n v="2.5"/>
    <n v="0.8"/>
    <n v="1.1000000000000001"/>
    <n v="0.95000000000000007"/>
    <n v="300"/>
    <n v="720"/>
    <n v="510"/>
    <n v="730"/>
    <n v="1400"/>
    <n v="1065"/>
    <n v="6.25"/>
    <n v="8.5"/>
    <n v="0.95"/>
    <n v="0"/>
    <n v="0"/>
    <x v="1685"/>
    <x v="4"/>
  </r>
  <r>
    <n v="3809"/>
    <x v="28"/>
    <x v="1"/>
    <x v="1"/>
    <n v="20"/>
    <n v="35"/>
    <x v="0"/>
    <n v="4.5"/>
    <n v="11"/>
    <n v="7.75"/>
    <n v="7"/>
    <n v="8"/>
    <n v="7.5"/>
    <n v="382"/>
    <n v="404"/>
    <n v="393"/>
    <n v="2.1"/>
    <n v="2.9"/>
    <n v="2.5"/>
    <n v="0.8"/>
    <n v="1.2"/>
    <n v="1"/>
    <n v="360"/>
    <n v="910"/>
    <n v="635"/>
    <n v="910"/>
    <n v="2000"/>
    <n v="1455"/>
    <n v="6.25"/>
    <n v="10"/>
    <n v="1"/>
    <n v="0"/>
    <n v="0"/>
    <x v="1686"/>
    <x v="4"/>
  </r>
  <r>
    <n v="2223"/>
    <x v="21"/>
    <x v="1"/>
    <x v="1"/>
    <n v="22"/>
    <n v="36"/>
    <x v="3"/>
    <n v="4"/>
    <n v="5.0999999999999996"/>
    <n v="4.55"/>
    <n v="7.2"/>
    <n v="8"/>
    <n v="7.6"/>
    <n v="68"/>
    <n v="95"/>
    <n v="81.5"/>
    <n v="1.9"/>
    <n v="2.6"/>
    <n v="2.25"/>
    <n v="0.7"/>
    <n v="1.1000000000000001"/>
    <n v="0.9"/>
    <n v="300"/>
    <n v="910"/>
    <n v="605"/>
    <n v="910"/>
    <n v="2100"/>
    <n v="1505"/>
    <n v="5.625"/>
    <n v="10"/>
    <n v="0.89999999999999991"/>
    <n v="0"/>
    <n v="0"/>
    <x v="1687"/>
    <x v="4"/>
  </r>
  <r>
    <n v="4006"/>
    <x v="377"/>
    <x v="1"/>
    <x v="1"/>
    <n v="18"/>
    <n v="35"/>
    <x v="6"/>
    <n v="5"/>
    <n v="7.6"/>
    <n v="6.3"/>
    <n v="6"/>
    <n v="7.9"/>
    <n v="6.95"/>
    <n v="64"/>
    <n v="88"/>
    <n v="76"/>
    <n v="1.8"/>
    <n v="2.6"/>
    <n v="2.2000000000000002"/>
    <n v="0.7"/>
    <n v="1.1000000000000001"/>
    <n v="0.9"/>
    <n v="300"/>
    <n v="360"/>
    <n v="330"/>
    <n v="360"/>
    <n v="910"/>
    <n v="635"/>
    <n v="5.5"/>
    <n v="5.5"/>
    <n v="0.89999999999999991"/>
    <n v="0"/>
    <n v="0"/>
    <x v="747"/>
    <x v="4"/>
  </r>
  <r>
    <n v="2211"/>
    <x v="9"/>
    <x v="1"/>
    <x v="1"/>
    <n v="23"/>
    <n v="33"/>
    <x v="4"/>
    <n v="7"/>
    <n v="7.8"/>
    <n v="7.4"/>
    <n v="7.2"/>
    <n v="7.8"/>
    <n v="7.5"/>
    <n v="264"/>
    <n v="304"/>
    <n v="284"/>
    <n v="2.2000000000000002"/>
    <n v="2.7"/>
    <n v="2.4500000000000002"/>
    <n v="0.8"/>
    <n v="1.3"/>
    <n v="1.05"/>
    <n v="300"/>
    <n v="730"/>
    <n v="515"/>
    <n v="720"/>
    <n v="1500"/>
    <n v="1110"/>
    <n v="6.125"/>
    <n v="8.5833333333333321"/>
    <n v="1.05"/>
    <n v="0"/>
    <n v="0"/>
    <x v="1664"/>
    <x v="4"/>
  </r>
  <r>
    <n v="3806"/>
    <x v="29"/>
    <x v="1"/>
    <x v="1"/>
    <n v="22"/>
    <n v="25"/>
    <x v="2"/>
    <n v="4"/>
    <n v="5.4"/>
    <n v="4.7"/>
    <n v="6.8"/>
    <n v="7.7"/>
    <n v="7.25"/>
    <n v="122"/>
    <n v="179"/>
    <n v="150.5"/>
    <n v="2.2000000000000002"/>
    <n v="2.6"/>
    <n v="2.4000000000000004"/>
    <n v="0.7"/>
    <n v="1"/>
    <n v="0.85"/>
    <n v="300"/>
    <n v="940"/>
    <n v="620"/>
    <n v="910"/>
    <n v="1600"/>
    <n v="1255"/>
    <n v="6.0000000000000009"/>
    <n v="10"/>
    <n v="0.84999999999999987"/>
    <n v="0"/>
    <n v="0"/>
    <x v="1688"/>
    <x v="4"/>
  </r>
  <r>
    <n v="2222"/>
    <x v="20"/>
    <x v="1"/>
    <x v="1"/>
    <n v="24"/>
    <n v="38"/>
    <x v="92"/>
    <n v="4.0999999999999996"/>
    <n v="5.7"/>
    <n v="4.9000000000000004"/>
    <n v="7"/>
    <n v="7.7"/>
    <n v="7.35"/>
    <n v="60"/>
    <n v="80"/>
    <n v="70"/>
    <n v="1.9"/>
    <n v="2.6"/>
    <n v="2.25"/>
    <n v="0.7"/>
    <n v="1.2"/>
    <n v="0.95"/>
    <n v="300"/>
    <n v="910"/>
    <n v="605"/>
    <n v="730"/>
    <n v="2000"/>
    <n v="1365"/>
    <n v="5.625"/>
    <n v="10"/>
    <n v="0.95"/>
    <n v="0"/>
    <n v="0"/>
    <x v="1689"/>
    <x v="4"/>
  </r>
  <r>
    <n v="2224"/>
    <x v="22"/>
    <x v="1"/>
    <x v="1"/>
    <n v="24"/>
    <n v="36"/>
    <x v="22"/>
    <n v="4.3"/>
    <n v="5.6"/>
    <n v="4.9499999999999993"/>
    <n v="7.3"/>
    <n v="7.9"/>
    <n v="7.6"/>
    <n v="96"/>
    <n v="126"/>
    <n v="111"/>
    <n v="2.1"/>
    <n v="2.6"/>
    <n v="2.35"/>
    <n v="0.7"/>
    <n v="1.2"/>
    <n v="0.95"/>
    <n v="300"/>
    <n v="910"/>
    <n v="605"/>
    <n v="910"/>
    <n v="2000"/>
    <n v="1455"/>
    <n v="5.875"/>
    <n v="10"/>
    <n v="0.95"/>
    <n v="0"/>
    <n v="0"/>
    <x v="1690"/>
    <x v="4"/>
  </r>
  <r>
    <n v="2210"/>
    <x v="8"/>
    <x v="1"/>
    <x v="1"/>
    <n v="21"/>
    <n v="33"/>
    <x v="43"/>
    <n v="5.6"/>
    <n v="7.8"/>
    <n v="6.6999999999999993"/>
    <n v="6.8"/>
    <n v="7.8"/>
    <n v="7.3"/>
    <n v="73"/>
    <n v="109"/>
    <n v="91"/>
    <n v="2.1"/>
    <n v="2.6"/>
    <n v="2.35"/>
    <n v="0.6"/>
    <n v="1.2"/>
    <n v="0.89999999999999991"/>
    <n v="300"/>
    <n v="360"/>
    <n v="330"/>
    <n v="360"/>
    <n v="910"/>
    <n v="635"/>
    <n v="5.875"/>
    <n v="5.5"/>
    <n v="0.89999999999999991"/>
    <n v="0"/>
    <n v="0"/>
    <x v="1164"/>
    <x v="4"/>
  </r>
  <r>
    <n v="2215"/>
    <x v="13"/>
    <x v="1"/>
    <x v="1"/>
    <n v="21"/>
    <n v="32"/>
    <x v="6"/>
    <n v="4"/>
    <n v="7"/>
    <n v="5.5"/>
    <n v="7"/>
    <n v="7.6"/>
    <n v="7.3"/>
    <n v="75"/>
    <n v="105"/>
    <n v="90"/>
    <n v="2"/>
    <n v="2.7"/>
    <n v="2.35"/>
    <n v="0.7"/>
    <n v="1.1000000000000001"/>
    <n v="0.9"/>
    <n v="300"/>
    <n v="730"/>
    <n v="515"/>
    <n v="720"/>
    <n v="1500"/>
    <n v="1110"/>
    <n v="5.875"/>
    <n v="8.5833333333333321"/>
    <n v="0.89999999999999991"/>
    <n v="0"/>
    <n v="0"/>
    <x v="1677"/>
    <x v="4"/>
  </r>
  <r>
    <n v="2226"/>
    <x v="24"/>
    <x v="1"/>
    <x v="1"/>
    <n v="20"/>
    <n v="36"/>
    <x v="4"/>
    <n v="4"/>
    <n v="7.5"/>
    <n v="5.75"/>
    <n v="6.6"/>
    <n v="7.6"/>
    <n v="7.1"/>
    <n v="66"/>
    <n v="90"/>
    <n v="78"/>
    <n v="1.8"/>
    <n v="2.8"/>
    <n v="2.2999999999999998"/>
    <n v="0.7"/>
    <n v="1.1000000000000001"/>
    <n v="0.9"/>
    <n v="300"/>
    <n v="730"/>
    <n v="515"/>
    <n v="360"/>
    <n v="1500"/>
    <n v="930"/>
    <n v="5.75"/>
    <n v="8.5833333333333321"/>
    <n v="0.89999999999999991"/>
    <n v="0"/>
    <n v="0"/>
    <x v="1691"/>
    <x v="4"/>
  </r>
  <r>
    <n v="2217"/>
    <x v="15"/>
    <x v="1"/>
    <x v="1"/>
    <n v="19"/>
    <n v="30"/>
    <x v="5"/>
    <n v="4"/>
    <n v="8.5"/>
    <n v="6.25"/>
    <n v="7.3"/>
    <n v="7.8"/>
    <n v="7.55"/>
    <n v="218"/>
    <n v="247"/>
    <n v="232.5"/>
    <n v="2"/>
    <n v="2.7"/>
    <n v="2.35"/>
    <n v="0.6"/>
    <n v="1.1000000000000001"/>
    <n v="0.85000000000000009"/>
    <n v="300"/>
    <n v="730"/>
    <n v="515"/>
    <n v="720"/>
    <n v="2100"/>
    <n v="1410"/>
    <n v="5.875"/>
    <n v="8.5833333333333321"/>
    <n v="0.85000000000000009"/>
    <n v="0"/>
    <n v="0"/>
    <x v="1692"/>
    <x v="4"/>
  </r>
  <r>
    <n v="4334"/>
    <x v="488"/>
    <x v="1"/>
    <x v="1"/>
    <n v="19"/>
    <n v="36"/>
    <x v="0"/>
    <n v="5.5"/>
    <n v="7.8"/>
    <n v="6.65"/>
    <n v="6.8"/>
    <n v="7.7"/>
    <n v="7.25"/>
    <n v="71"/>
    <n v="89"/>
    <n v="80"/>
    <n v="2"/>
    <n v="2.8"/>
    <n v="2.4"/>
    <n v="0.7"/>
    <n v="1.1000000000000001"/>
    <n v="0.9"/>
    <n v="300"/>
    <n v="360"/>
    <n v="330"/>
    <n v="360"/>
    <n v="910"/>
    <n v="635"/>
    <n v="6"/>
    <n v="5.5"/>
    <n v="0.89999999999999991"/>
    <n v="0"/>
    <n v="0"/>
    <x v="1693"/>
    <x v="4"/>
  </r>
  <r>
    <n v="1532"/>
    <x v="489"/>
    <x v="2"/>
    <x v="1"/>
    <n v="20"/>
    <n v="36"/>
    <x v="4"/>
    <n v="5.5"/>
    <n v="6.5"/>
    <n v="6"/>
    <n v="6.3"/>
    <n v="7.6"/>
    <n v="6.9499999999999993"/>
    <n v="62"/>
    <n v="88"/>
    <n v="75"/>
    <n v="1.4"/>
    <n v="2.6"/>
    <n v="2"/>
    <n v="0.7"/>
    <n v="1.1000000000000001"/>
    <n v="0.9"/>
    <n v="2"/>
    <n v="300"/>
    <n v="151"/>
    <n v="360"/>
    <n v="730"/>
    <n v="545"/>
    <n v="5"/>
    <n v="2.5166666666666666"/>
    <n v="0.89999999999999991"/>
    <n v="0"/>
    <n v="0"/>
    <x v="1694"/>
    <x v="4"/>
  </r>
  <r>
    <n v="2557"/>
    <x v="490"/>
    <x v="0"/>
    <x v="2"/>
    <n v="12"/>
    <n v="31"/>
    <x v="62"/>
    <n v="1.7"/>
    <n v="9.1999999999999993"/>
    <n v="5.4499999999999993"/>
    <n v="6.8"/>
    <n v="7.5"/>
    <n v="7.15"/>
    <n v="136"/>
    <n v="360"/>
    <n v="248"/>
    <n v="2.4"/>
    <n v="4.2"/>
    <n v="3.3"/>
    <n v="0.15"/>
    <n v="6.2"/>
    <n v="3.1750000000000003"/>
    <n v="780"/>
    <n v="92000"/>
    <n v="46390"/>
    <n v="2300"/>
    <n v="160000"/>
    <n v="81150"/>
    <n v="8.25"/>
    <n v="10"/>
    <n v="3.1749999999999998"/>
    <n v="0"/>
    <n v="0"/>
    <x v="1695"/>
    <x v="4"/>
  </r>
  <r>
    <n v="2571"/>
    <x v="491"/>
    <x v="0"/>
    <x v="2"/>
    <n v="20"/>
    <n v="29"/>
    <x v="5"/>
    <n v="2.6"/>
    <n v="22"/>
    <n v="12.3"/>
    <n v="7.2"/>
    <n v="8.3000000000000007"/>
    <n v="7.75"/>
    <n v="390"/>
    <n v="1080"/>
    <n v="735"/>
    <n v="1"/>
    <n v="16"/>
    <n v="8.5"/>
    <n v="0.06"/>
    <n v="2.57"/>
    <n v="1.3149999999999999"/>
    <n v="680"/>
    <n v="160000"/>
    <n v="80340"/>
    <n v="1100"/>
    <n v="160000"/>
    <n v="80550"/>
    <n v="10"/>
    <n v="10"/>
    <n v="1.3149999999999999"/>
    <n v="0"/>
    <n v="0"/>
    <x v="1696"/>
    <x v="4"/>
  </r>
  <r>
    <n v="4296"/>
    <x v="492"/>
    <x v="0"/>
    <x v="2"/>
    <n v="12"/>
    <n v="32"/>
    <x v="72"/>
    <n v="2.2000000000000002"/>
    <n v="18.5"/>
    <n v="10.35"/>
    <n v="7.6"/>
    <n v="9"/>
    <n v="8.3000000000000007"/>
    <n v="444"/>
    <n v="948"/>
    <n v="696"/>
    <n v="3.7"/>
    <n v="10"/>
    <n v="6.85"/>
    <n v="0.3"/>
    <n v="0.5"/>
    <n v="0.4"/>
    <n v="1700"/>
    <n v="160000"/>
    <n v="80850"/>
    <n v="3300"/>
    <n v="160000"/>
    <n v="81650"/>
    <n v="10"/>
    <n v="10"/>
    <n v="0.4"/>
    <n v="0"/>
    <n v="0"/>
    <x v="502"/>
    <x v="4"/>
  </r>
  <r>
    <n v="2574"/>
    <x v="494"/>
    <x v="1"/>
    <x v="2"/>
    <n v="18"/>
    <n v="31"/>
    <x v="5"/>
    <n v="3.3"/>
    <n v="16"/>
    <n v="9.65"/>
    <n v="7.1"/>
    <n v="8.1999999999999993"/>
    <n v="7.6499999999999995"/>
    <n v="427"/>
    <n v="817"/>
    <n v="622"/>
    <n v="2.2999999999999998"/>
    <n v="6.9"/>
    <n v="4.5999999999999996"/>
    <n v="0.13"/>
    <n v="1.65"/>
    <n v="0.8899999999999999"/>
    <n v="2200"/>
    <n v="160000"/>
    <n v="81100"/>
    <n v="2600"/>
    <n v="160000"/>
    <n v="81300"/>
    <n v="10"/>
    <n v="10"/>
    <n v="0.8899999999999999"/>
    <n v="0"/>
    <n v="0"/>
    <x v="1697"/>
    <x v="4"/>
  </r>
  <r>
    <n v="2573"/>
    <x v="493"/>
    <x v="1"/>
    <x v="2"/>
    <n v="18"/>
    <n v="31"/>
    <x v="5"/>
    <n v="5.4"/>
    <n v="19.600000000000001"/>
    <n v="12.5"/>
    <n v="7.4"/>
    <n v="8.8000000000000007"/>
    <n v="8.1000000000000014"/>
    <n v="557"/>
    <n v="1140"/>
    <n v="848.5"/>
    <n v="2.1"/>
    <n v="8"/>
    <n v="5.05"/>
    <n v="0.3"/>
    <n v="1.17"/>
    <n v="0.73499999999999999"/>
    <n v="920"/>
    <n v="160000"/>
    <n v="80460"/>
    <n v="1700"/>
    <n v="160000"/>
    <n v="80850"/>
    <n v="10"/>
    <n v="10"/>
    <n v="0.73499999999999999"/>
    <n v="0"/>
    <n v="0"/>
    <x v="1698"/>
    <x v="4"/>
  </r>
  <r>
    <n v="2046"/>
    <x v="35"/>
    <x v="0"/>
    <x v="3"/>
    <n v="17"/>
    <n v="33"/>
    <x v="7"/>
    <n v="7.5"/>
    <n v="10.3"/>
    <n v="8.9"/>
    <n v="6.9"/>
    <n v="8.6999999999999993"/>
    <n v="7.8"/>
    <n v="208"/>
    <n v="295"/>
    <n v="251.5"/>
    <n v="2.4"/>
    <n v="3.6"/>
    <n v="3"/>
    <n v="0.5"/>
    <n v="15"/>
    <n v="7.75"/>
    <n v="5"/>
    <n v="27000"/>
    <n v="13502.5"/>
    <n v="33"/>
    <n v="10900000"/>
    <n v="5450016.5"/>
    <n v="7.5"/>
    <n v="10"/>
    <n v="7.75"/>
    <n v="0"/>
    <n v="0"/>
    <x v="1699"/>
    <x v="4"/>
  </r>
  <r>
    <n v="3163"/>
    <x v="495"/>
    <x v="0"/>
    <x v="4"/>
    <n v="24"/>
    <n v="32"/>
    <x v="4"/>
    <n v="6"/>
    <n v="6.8"/>
    <n v="6.4"/>
    <n v="7.1"/>
    <n v="7.8"/>
    <n v="7.4499999999999993"/>
    <n v="662.31544715447205"/>
    <n v="2015.7398373983699"/>
    <n v="1339.0276422764209"/>
    <n v="8"/>
    <n v="16"/>
    <n v="12"/>
    <n v="0.64"/>
    <n v="0.64"/>
    <n v="0.64"/>
    <n v="2"/>
    <n v="170"/>
    <n v="86"/>
    <n v="70"/>
    <n v="170"/>
    <n v="120"/>
    <n v="10"/>
    <n v="1.4333333333333333"/>
    <n v="0.64"/>
    <n v="0"/>
    <n v="0"/>
    <x v="1700"/>
    <x v="4"/>
  </r>
  <r>
    <n v="3164"/>
    <x v="37"/>
    <x v="1"/>
    <x v="4"/>
    <n v="21"/>
    <n v="31"/>
    <x v="1"/>
    <n v="7"/>
    <n v="7.2"/>
    <n v="7.1"/>
    <n v="7.1"/>
    <n v="7.8"/>
    <n v="7.4499999999999993"/>
    <n v="662.31544715447205"/>
    <n v="2015.7398373983699"/>
    <n v="1339.0276422764209"/>
    <n v="2"/>
    <n v="2.8"/>
    <n v="2.4"/>
    <n v="0.59"/>
    <n v="0.59"/>
    <n v="0.59"/>
    <n v="10"/>
    <n v="110"/>
    <n v="60"/>
    <n v="110"/>
    <n v="170"/>
    <n v="140"/>
    <n v="6"/>
    <n v="1"/>
    <n v="0.59"/>
    <n v="0"/>
    <n v="0"/>
    <x v="1701"/>
    <x v="4"/>
  </r>
  <r>
    <n v="3031"/>
    <x v="381"/>
    <x v="0"/>
    <x v="29"/>
    <n v="32"/>
    <n v="32"/>
    <x v="20"/>
    <n v="0.3"/>
    <n v="1.7"/>
    <n v="1"/>
    <n v="7.6"/>
    <n v="8.1"/>
    <n v="7.85"/>
    <n v="6560"/>
    <n v="6560"/>
    <n v="6560"/>
    <n v="40"/>
    <n v="55"/>
    <n v="47.5"/>
    <n v="1.1399999999999999"/>
    <n v="2.1"/>
    <n v="1.62"/>
    <n v="49000"/>
    <n v="3300000"/>
    <n v="1674500"/>
    <n v="14000000"/>
    <n v="14000000"/>
    <n v="14000000"/>
    <n v="10"/>
    <n v="10"/>
    <n v="1.62"/>
    <n v="0"/>
    <n v="7.5"/>
    <x v="115"/>
    <x v="4"/>
  </r>
  <r>
    <n v="3476"/>
    <x v="383"/>
    <x v="0"/>
    <x v="29"/>
    <n v="34"/>
    <n v="34"/>
    <x v="196"/>
    <n v="0.3"/>
    <n v="11"/>
    <n v="5.65"/>
    <n v="8.6999999999999993"/>
    <n v="9.1"/>
    <n v="8.8999999999999986"/>
    <n v="940"/>
    <n v="940"/>
    <n v="940"/>
    <n v="64"/>
    <n v="163"/>
    <n v="113.5"/>
    <n v="2.38"/>
    <n v="2.6"/>
    <n v="2.4900000000000002"/>
    <n v="49"/>
    <n v="980000"/>
    <n v="490024.5"/>
    <n v="79"/>
    <n v="79"/>
    <n v="79"/>
    <n v="10"/>
    <n v="10"/>
    <n v="2.4900000000000002"/>
    <n v="10"/>
    <n v="0"/>
    <x v="1702"/>
    <x v="4"/>
  </r>
  <r>
    <n v="3030"/>
    <x v="380"/>
    <x v="0"/>
    <x v="29"/>
    <n v="33"/>
    <n v="33"/>
    <x v="191"/>
    <n v="0.3"/>
    <n v="9"/>
    <n v="4.6500000000000004"/>
    <n v="8.1"/>
    <n v="8.3000000000000007"/>
    <n v="8.1999999999999993"/>
    <n v="1194"/>
    <n v="1194"/>
    <n v="1194"/>
    <n v="26"/>
    <n v="57"/>
    <n v="41.5"/>
    <n v="1.01"/>
    <n v="2.04"/>
    <n v="1.5249999999999999"/>
    <n v="49"/>
    <n v="40000"/>
    <n v="20024.5"/>
    <n v="130"/>
    <n v="130"/>
    <n v="130"/>
    <n v="10"/>
    <n v="10"/>
    <n v="1.5249999999999999"/>
    <n v="0"/>
    <n v="0"/>
    <x v="1075"/>
    <x v="4"/>
  </r>
  <r>
    <n v="3175"/>
    <x v="40"/>
    <x v="0"/>
    <x v="5"/>
    <n v="27"/>
    <n v="32"/>
    <x v="11"/>
    <n v="4.8"/>
    <n v="7.9"/>
    <n v="6.35"/>
    <n v="5.7"/>
    <n v="7.4"/>
    <n v="6.5500000000000007"/>
    <n v="40"/>
    <n v="140"/>
    <n v="90"/>
    <n v="1"/>
    <n v="1.6"/>
    <n v="1.3"/>
    <n v="0.32"/>
    <n v="0.54"/>
    <n v="0.43000000000000005"/>
    <n v="2"/>
    <n v="240"/>
    <n v="121"/>
    <n v="2"/>
    <n v="540"/>
    <n v="271"/>
    <n v="3.25"/>
    <n v="2.0166666666666666"/>
    <n v="0.43000000000000005"/>
    <n v="0"/>
    <n v="0"/>
    <x v="1703"/>
    <x v="4"/>
  </r>
  <r>
    <n v="3177"/>
    <x v="42"/>
    <x v="0"/>
    <x v="5"/>
    <n v="27"/>
    <n v="30"/>
    <x v="10"/>
    <n v="4.3"/>
    <n v="8.8000000000000007"/>
    <n v="6.5500000000000007"/>
    <n v="6.3"/>
    <n v="8.3000000000000007"/>
    <n v="7.3000000000000007"/>
    <n v="99"/>
    <n v="603"/>
    <n v="351"/>
    <n v="1"/>
    <n v="2.8"/>
    <n v="1.9"/>
    <n v="0.32"/>
    <n v="0.39"/>
    <n v="0.35499999999999998"/>
    <n v="78"/>
    <n v="1300"/>
    <n v="689"/>
    <n v="110"/>
    <n v="3300"/>
    <n v="1705"/>
    <n v="4.75"/>
    <n v="10"/>
    <n v="0.35499999999999998"/>
    <n v="0"/>
    <n v="0"/>
    <x v="1704"/>
    <x v="4"/>
  </r>
  <r>
    <n v="3180"/>
    <x v="45"/>
    <x v="0"/>
    <x v="5"/>
    <n v="27"/>
    <n v="31"/>
    <x v="3"/>
    <n v="1.6"/>
    <n v="6.7"/>
    <n v="4.1500000000000004"/>
    <n v="6"/>
    <n v="7.7"/>
    <n v="6.85"/>
    <n v="78"/>
    <n v="195"/>
    <n v="136.5"/>
    <n v="1"/>
    <n v="2.9"/>
    <n v="1.95"/>
    <n v="0.32"/>
    <n v="1.22"/>
    <n v="0.77"/>
    <n v="130"/>
    <n v="2300"/>
    <n v="1215"/>
    <n v="170"/>
    <n v="4900"/>
    <n v="2535"/>
    <n v="4.875"/>
    <n v="10"/>
    <n v="0.77"/>
    <n v="0"/>
    <n v="0"/>
    <x v="1705"/>
    <x v="4"/>
  </r>
  <r>
    <n v="4408"/>
    <x v="496"/>
    <x v="0"/>
    <x v="5"/>
    <n v="27"/>
    <n v="33"/>
    <x v="22"/>
    <n v="5.9"/>
    <n v="8.4"/>
    <n v="7.15"/>
    <n v="6.2"/>
    <n v="7.4"/>
    <n v="6.8000000000000007"/>
    <n v="55"/>
    <n v="167"/>
    <n v="111"/>
    <n v="1"/>
    <n v="1.9"/>
    <n v="1.45"/>
    <n v="0.32"/>
    <n v="0.44"/>
    <n v="0.38"/>
    <n v="49"/>
    <n v="3300"/>
    <n v="1674.5"/>
    <n v="140"/>
    <n v="5400"/>
    <n v="2770"/>
    <n v="3.625"/>
    <n v="10"/>
    <n v="0.38"/>
    <n v="0"/>
    <n v="0"/>
    <x v="1706"/>
    <x v="4"/>
  </r>
  <r>
    <n v="2269"/>
    <x v="39"/>
    <x v="0"/>
    <x v="5"/>
    <n v="28"/>
    <n v="32"/>
    <x v="22"/>
    <n v="5.9"/>
    <n v="8.1999999999999993"/>
    <n v="7.05"/>
    <n v="6.2"/>
    <n v="7.3"/>
    <n v="6.75"/>
    <n v="39"/>
    <n v="96"/>
    <n v="67.5"/>
    <n v="1"/>
    <n v="1.8"/>
    <n v="1.4"/>
    <n v="0.32"/>
    <n v="0.32"/>
    <n v="0.32"/>
    <n v="170"/>
    <n v="2200"/>
    <n v="1185"/>
    <n v="330"/>
    <n v="2700"/>
    <n v="1515"/>
    <n v="3.5"/>
    <n v="10"/>
    <n v="0.32"/>
    <n v="0"/>
    <n v="0"/>
    <x v="1707"/>
    <x v="4"/>
  </r>
  <r>
    <n v="3178"/>
    <x v="43"/>
    <x v="0"/>
    <x v="5"/>
    <n v="27"/>
    <n v="31"/>
    <x v="3"/>
    <n v="2.8"/>
    <n v="7.7"/>
    <n v="5.25"/>
    <n v="6.4"/>
    <n v="7.7"/>
    <n v="7.0500000000000007"/>
    <n v="90"/>
    <n v="177"/>
    <n v="133.5"/>
    <n v="1.2"/>
    <n v="3.4"/>
    <n v="2.2999999999999998"/>
    <n v="0.32"/>
    <n v="1.1200000000000001"/>
    <n v="0.72000000000000008"/>
    <n v="45"/>
    <n v="2700"/>
    <n v="1372.5"/>
    <n v="68"/>
    <n v="3900"/>
    <n v="1984"/>
    <n v="5.75"/>
    <n v="10"/>
    <n v="0.72000000000000008"/>
    <n v="0"/>
    <n v="0"/>
    <x v="1708"/>
    <x v="4"/>
  </r>
  <r>
    <n v="3176"/>
    <x v="41"/>
    <x v="0"/>
    <x v="5"/>
    <n v="27"/>
    <n v="32"/>
    <x v="11"/>
    <n v="1.2"/>
    <n v="6"/>
    <n v="3.6"/>
    <n v="6.1"/>
    <n v="7.8"/>
    <n v="6.9499999999999993"/>
    <n v="95"/>
    <n v="141"/>
    <n v="118"/>
    <n v="1"/>
    <n v="3.8"/>
    <n v="2.4"/>
    <n v="0.32"/>
    <n v="0.52"/>
    <n v="0.42000000000000004"/>
    <n v="130"/>
    <n v="2300"/>
    <n v="1215"/>
    <n v="230"/>
    <n v="4900"/>
    <n v="2565"/>
    <n v="6"/>
    <n v="10"/>
    <n v="0.42000000000000004"/>
    <n v="0"/>
    <n v="1"/>
    <x v="1709"/>
    <x v="4"/>
  </r>
  <r>
    <n v="3179"/>
    <x v="44"/>
    <x v="0"/>
    <x v="5"/>
    <n v="28"/>
    <n v="30"/>
    <x v="3"/>
    <n v="1.2"/>
    <n v="4.9000000000000004"/>
    <n v="3.0500000000000003"/>
    <n v="6.5"/>
    <n v="7.8"/>
    <n v="7.15"/>
    <n v="196"/>
    <n v="463"/>
    <n v="329.5"/>
    <n v="2.5"/>
    <n v="8"/>
    <n v="5.25"/>
    <n v="0.32"/>
    <n v="1.18"/>
    <n v="0.75"/>
    <n v="230"/>
    <n v="4900"/>
    <n v="2565"/>
    <n v="940"/>
    <n v="7900"/>
    <n v="4420"/>
    <n v="10"/>
    <n v="10"/>
    <n v="0.75"/>
    <n v="0"/>
    <n v="2.3749999999999991"/>
    <x v="1710"/>
    <x v="4"/>
  </r>
  <r>
    <n v="1549"/>
    <x v="384"/>
    <x v="0"/>
    <x v="5"/>
    <n v="27.5"/>
    <n v="33"/>
    <x v="197"/>
    <n v="6.1"/>
    <n v="8.1"/>
    <n v="7.1"/>
    <n v="6.7"/>
    <n v="8.5"/>
    <n v="7.6"/>
    <n v="38"/>
    <n v="139"/>
    <n v="88.5"/>
    <n v="1"/>
    <n v="1.8"/>
    <n v="1.4"/>
    <n v="0.32"/>
    <n v="0.9"/>
    <n v="0.61"/>
    <n v="2"/>
    <n v="49"/>
    <n v="25.5"/>
    <n v="4"/>
    <n v="79"/>
    <n v="41.5"/>
    <n v="3.5"/>
    <n v="0.42500000000000004"/>
    <n v="0.61"/>
    <n v="0"/>
    <n v="0"/>
    <x v="1711"/>
    <x v="4"/>
  </r>
  <r>
    <n v="1345"/>
    <x v="499"/>
    <x v="0"/>
    <x v="6"/>
    <n v="27"/>
    <n v="30"/>
    <x v="10"/>
    <n v="5.0999999999999996"/>
    <n v="8.5"/>
    <n v="6.8"/>
    <n v="7.6"/>
    <n v="8.5"/>
    <n v="8.0500000000000007"/>
    <n v="365"/>
    <n v="502"/>
    <n v="433.5"/>
    <n v="1"/>
    <n v="1"/>
    <n v="1"/>
    <n v="0.32"/>
    <n v="0.39"/>
    <n v="0.35499999999999998"/>
    <n v="2"/>
    <n v="11"/>
    <n v="6.5"/>
    <n v="17"/>
    <n v="70"/>
    <n v="43.5"/>
    <n v="2.5"/>
    <n v="0.10833333333333334"/>
    <n v="0.35499999999999998"/>
    <n v="0"/>
    <n v="0"/>
    <x v="1712"/>
    <x v="4"/>
  </r>
  <r>
    <n v="2076"/>
    <x v="57"/>
    <x v="0"/>
    <x v="6"/>
    <n v="26"/>
    <n v="31"/>
    <x v="10"/>
    <n v="6.5"/>
    <n v="8.5"/>
    <n v="7.5"/>
    <n v="7.6"/>
    <n v="8.3000000000000007"/>
    <n v="7.95"/>
    <n v="306"/>
    <n v="508"/>
    <n v="407"/>
    <n v="1"/>
    <n v="1"/>
    <n v="1"/>
    <n v="0.3"/>
    <n v="0.5"/>
    <n v="0.4"/>
    <n v="2"/>
    <n v="27"/>
    <n v="14.5"/>
    <n v="20"/>
    <n v="70"/>
    <n v="45"/>
    <n v="2.5"/>
    <n v="0.24166666666666667"/>
    <n v="0.4"/>
    <n v="0"/>
    <n v="0"/>
    <x v="1713"/>
    <x v="4"/>
  </r>
  <r>
    <n v="1973"/>
    <x v="51"/>
    <x v="0"/>
    <x v="6"/>
    <n v="27"/>
    <n v="29"/>
    <x v="4"/>
    <n v="3.5"/>
    <n v="7.2"/>
    <n v="5.35"/>
    <n v="7.3"/>
    <n v="8"/>
    <n v="7.65"/>
    <n v="205"/>
    <n v="2415"/>
    <n v="1310"/>
    <n v="1"/>
    <n v="10.5"/>
    <n v="5.75"/>
    <n v="0.3"/>
    <n v="1.3"/>
    <n v="0.8"/>
    <n v="12"/>
    <n v="120"/>
    <n v="66"/>
    <n v="46"/>
    <n v="350"/>
    <n v="198"/>
    <n v="10"/>
    <n v="1.1000000000000001"/>
    <n v="0.8"/>
    <n v="0"/>
    <n v="0"/>
    <x v="1714"/>
    <x v="4"/>
  </r>
  <r>
    <n v="1344"/>
    <x v="498"/>
    <x v="0"/>
    <x v="6"/>
    <n v="25"/>
    <n v="30"/>
    <x v="0"/>
    <n v="4.0999999999999996"/>
    <n v="6.9"/>
    <n v="5.5"/>
    <n v="7.3"/>
    <n v="8.4"/>
    <n v="7.85"/>
    <n v="449"/>
    <n v="669"/>
    <n v="559"/>
    <n v="2.4"/>
    <n v="19"/>
    <n v="10.7"/>
    <n v="0.3"/>
    <n v="1.68"/>
    <n v="0.99"/>
    <n v="26"/>
    <n v="920"/>
    <n v="473"/>
    <n v="130"/>
    <n v="1600"/>
    <n v="865"/>
    <n v="10"/>
    <n v="7.8833333333333329"/>
    <n v="0.99"/>
    <n v="0"/>
    <n v="0"/>
    <x v="1715"/>
    <x v="4"/>
  </r>
  <r>
    <n v="1977"/>
    <x v="54"/>
    <x v="0"/>
    <x v="6"/>
    <n v="27"/>
    <n v="35"/>
    <x v="92"/>
    <n v="4.7"/>
    <n v="6.7"/>
    <n v="5.7"/>
    <n v="7.7"/>
    <n v="8.5"/>
    <n v="8.1"/>
    <n v="892"/>
    <n v="1621"/>
    <n v="1256.5"/>
    <n v="1.5"/>
    <n v="3.2"/>
    <n v="2.35"/>
    <n v="0.24"/>
    <n v="0.72"/>
    <n v="0.48"/>
    <n v="70"/>
    <n v="350"/>
    <n v="210"/>
    <n v="280"/>
    <n v="540"/>
    <n v="410"/>
    <n v="5.875"/>
    <n v="3.5"/>
    <n v="0.48"/>
    <n v="0"/>
    <n v="0"/>
    <x v="1716"/>
    <x v="4"/>
  </r>
  <r>
    <n v="3198"/>
    <x v="61"/>
    <x v="0"/>
    <x v="6"/>
    <n v="26"/>
    <n v="33"/>
    <x v="11"/>
    <n v="3.4"/>
    <n v="6.8"/>
    <n v="5.0999999999999996"/>
    <n v="7.4"/>
    <n v="8.5"/>
    <n v="7.95"/>
    <n v="335"/>
    <n v="646"/>
    <n v="490.5"/>
    <n v="1.3"/>
    <n v="3.2"/>
    <n v="2.25"/>
    <n v="0.32"/>
    <n v="1.6"/>
    <n v="0.96000000000000008"/>
    <n v="23"/>
    <n v="140"/>
    <n v="81.5"/>
    <n v="130"/>
    <n v="350"/>
    <n v="240"/>
    <n v="5.625"/>
    <n v="1.3583333333333334"/>
    <n v="0.96"/>
    <n v="0"/>
    <n v="0"/>
    <x v="1717"/>
    <x v="4"/>
  </r>
  <r>
    <n v="3199"/>
    <x v="62"/>
    <x v="0"/>
    <x v="6"/>
    <n v="23"/>
    <n v="30"/>
    <x v="6"/>
    <n v="5.2"/>
    <n v="6.4"/>
    <n v="5.8000000000000007"/>
    <n v="7.2"/>
    <n v="8.4"/>
    <n v="7.8000000000000007"/>
    <n v="363"/>
    <n v="690"/>
    <n v="526.5"/>
    <n v="2.2000000000000002"/>
    <n v="2.8"/>
    <n v="2.5"/>
    <n v="0.33"/>
    <n v="0.46"/>
    <n v="0.39500000000000002"/>
    <n v="5"/>
    <n v="7"/>
    <n v="6"/>
    <n v="22"/>
    <n v="28"/>
    <n v="25"/>
    <n v="6.25"/>
    <n v="0.1"/>
    <n v="0.39500000000000002"/>
    <n v="0"/>
    <n v="0"/>
    <x v="1718"/>
    <x v="4"/>
  </r>
  <r>
    <n v="1343"/>
    <x v="497"/>
    <x v="0"/>
    <x v="6"/>
    <n v="25"/>
    <n v="30"/>
    <x v="0"/>
    <n v="4.8"/>
    <n v="8.4"/>
    <n v="6.6"/>
    <n v="8.5"/>
    <n v="9.1"/>
    <n v="8.8000000000000007"/>
    <n v="2571"/>
    <n v="3999"/>
    <n v="3285"/>
    <n v="7"/>
    <n v="22"/>
    <n v="14.5"/>
    <n v="0.32"/>
    <n v="1.63"/>
    <n v="0.97499999999999998"/>
    <n v="33"/>
    <n v="920"/>
    <n v="476.5"/>
    <n v="280"/>
    <n v="1600"/>
    <n v="940"/>
    <n v="10"/>
    <n v="7.9416666666666664"/>
    <n v="0.97500000000000009"/>
    <n v="10"/>
    <n v="0"/>
    <x v="1719"/>
    <x v="4"/>
  </r>
  <r>
    <n v="2078"/>
    <x v="59"/>
    <x v="0"/>
    <x v="6"/>
    <n v="26"/>
    <n v="30"/>
    <x v="4"/>
    <n v="5.9"/>
    <n v="6.9"/>
    <n v="6.4"/>
    <n v="7.3"/>
    <n v="8.4"/>
    <n v="7.85"/>
    <n v="452"/>
    <n v="3120"/>
    <n v="1786"/>
    <n v="1.6"/>
    <n v="2.5"/>
    <n v="2.0499999999999998"/>
    <n v="0.32"/>
    <n v="0.75"/>
    <n v="0.53500000000000003"/>
    <n v="2"/>
    <n v="170"/>
    <n v="86"/>
    <n v="10"/>
    <n v="540"/>
    <n v="275"/>
    <n v="5.125"/>
    <n v="1.4333333333333333"/>
    <n v="0.53500000000000003"/>
    <n v="0"/>
    <n v="0"/>
    <x v="1720"/>
    <x v="4"/>
  </r>
  <r>
    <n v="1975"/>
    <x v="52"/>
    <x v="0"/>
    <x v="6"/>
    <n v="18"/>
    <n v="29"/>
    <x v="2"/>
    <n v="3"/>
    <n v="4.4000000000000004"/>
    <n v="3.7"/>
    <n v="6.8"/>
    <n v="8.4"/>
    <n v="7.6"/>
    <n v="358"/>
    <n v="835"/>
    <n v="596.5"/>
    <n v="1"/>
    <n v="2.1"/>
    <n v="1.55"/>
    <n v="0.32"/>
    <n v="0.6"/>
    <n v="0.45999999999999996"/>
    <n v="3"/>
    <n v="6"/>
    <n v="4.5"/>
    <n v="6"/>
    <n v="27"/>
    <n v="16.5"/>
    <n v="3.875"/>
    <n v="7.4999999999999997E-2"/>
    <n v="0.45999999999999996"/>
    <n v="0"/>
    <n v="0.75"/>
    <x v="1721"/>
    <x v="4"/>
  </r>
  <r>
    <n v="3197"/>
    <x v="388"/>
    <x v="0"/>
    <x v="6"/>
    <n v="24"/>
    <n v="29"/>
    <x v="6"/>
    <n v="6.4"/>
    <n v="6.8"/>
    <n v="6.6"/>
    <n v="7.3"/>
    <n v="8.6"/>
    <n v="7.9499999999999993"/>
    <n v="299"/>
    <n v="1012"/>
    <n v="655.5"/>
    <n v="2"/>
    <n v="2.4"/>
    <n v="2.2000000000000002"/>
    <n v="0.16"/>
    <n v="0.43"/>
    <n v="0.29499999999999998"/>
    <n v="2"/>
    <n v="21"/>
    <n v="11.5"/>
    <n v="2"/>
    <n v="49"/>
    <n v="25.5"/>
    <n v="5.5"/>
    <n v="0.19166666666666665"/>
    <n v="0.29499999999999998"/>
    <n v="0"/>
    <n v="0"/>
    <x v="1722"/>
    <x v="4"/>
  </r>
  <r>
    <n v="3201"/>
    <x v="64"/>
    <x v="0"/>
    <x v="6"/>
    <n v="24"/>
    <n v="32"/>
    <x v="4"/>
    <n v="4.2"/>
    <n v="9.1999999999999993"/>
    <n v="6.6999999999999993"/>
    <n v="8.3000000000000007"/>
    <n v="9.1"/>
    <n v="8.6999999999999993"/>
    <n v="2669"/>
    <n v="3850"/>
    <n v="3259.5"/>
    <n v="3"/>
    <n v="27"/>
    <n v="15"/>
    <n v="0.3"/>
    <n v="0.72"/>
    <n v="0.51"/>
    <n v="12"/>
    <n v="540"/>
    <n v="276"/>
    <n v="63"/>
    <n v="920"/>
    <n v="491.5"/>
    <n v="10"/>
    <n v="4.6000000000000005"/>
    <n v="0.51"/>
    <n v="10"/>
    <n v="0"/>
    <x v="1723"/>
    <x v="4"/>
  </r>
  <r>
    <n v="3200"/>
    <x v="63"/>
    <x v="0"/>
    <x v="6"/>
    <n v="26"/>
    <n v="30"/>
    <x v="4"/>
    <n v="0.3"/>
    <n v="7.5"/>
    <n v="3.9"/>
    <n v="8.3000000000000007"/>
    <n v="9"/>
    <n v="8.65"/>
    <n v="1838"/>
    <n v="6138"/>
    <n v="3988"/>
    <n v="10"/>
    <n v="59"/>
    <n v="34.5"/>
    <n v="0.16"/>
    <n v="1.1000000000000001"/>
    <n v="0.63"/>
    <n v="94"/>
    <n v="920"/>
    <n v="507"/>
    <n v="280"/>
    <n v="1600"/>
    <n v="940"/>
    <n v="10"/>
    <n v="8.4499999999999993"/>
    <n v="0.63"/>
    <n v="10"/>
    <n v="0.25"/>
    <x v="1724"/>
    <x v="4"/>
  </r>
  <r>
    <n v="2077"/>
    <x v="58"/>
    <x v="0"/>
    <x v="6"/>
    <n v="20"/>
    <n v="30"/>
    <x v="7"/>
    <n v="6.2"/>
    <n v="7.6"/>
    <n v="6.9"/>
    <n v="7.5"/>
    <n v="8.3000000000000007"/>
    <n v="7.9"/>
    <n v="383"/>
    <n v="773"/>
    <n v="578"/>
    <n v="1"/>
    <n v="1.1000000000000001"/>
    <n v="1.05"/>
    <n v="0.01"/>
    <n v="0.42"/>
    <n v="0.215"/>
    <n v="2"/>
    <n v="6"/>
    <n v="4"/>
    <n v="2"/>
    <n v="33"/>
    <n v="17.5"/>
    <n v="2.625"/>
    <n v="6.6666666666666666E-2"/>
    <n v="0.21499999999999997"/>
    <n v="0"/>
    <n v="0"/>
    <x v="1725"/>
    <x v="4"/>
  </r>
  <r>
    <n v="1972"/>
    <x v="50"/>
    <x v="0"/>
    <x v="6"/>
    <n v="26"/>
    <n v="30"/>
    <x v="4"/>
    <n v="5"/>
    <n v="8.4"/>
    <n v="6.7"/>
    <n v="7.8"/>
    <n v="8.8000000000000007"/>
    <n v="8.3000000000000007"/>
    <n v="1290"/>
    <n v="11480"/>
    <n v="6385"/>
    <n v="1.8"/>
    <n v="24"/>
    <n v="12.9"/>
    <n v="0.32"/>
    <n v="0.76"/>
    <n v="0.54"/>
    <n v="33"/>
    <n v="540"/>
    <n v="286.5"/>
    <n v="120"/>
    <n v="920"/>
    <n v="520"/>
    <n v="10"/>
    <n v="4.7749999999999995"/>
    <n v="0.54"/>
    <n v="0"/>
    <n v="0"/>
    <x v="1726"/>
    <x v="4"/>
  </r>
  <r>
    <n v="1976"/>
    <x v="385"/>
    <x v="0"/>
    <x v="6"/>
    <n v="23"/>
    <n v="29"/>
    <x v="1"/>
    <n v="3.5"/>
    <n v="6.5"/>
    <n v="5"/>
    <n v="7.2"/>
    <n v="8.3000000000000007"/>
    <n v="7.75"/>
    <n v="314"/>
    <n v="1020"/>
    <n v="667"/>
    <n v="2.2000000000000002"/>
    <n v="2.9"/>
    <n v="2.5499999999999998"/>
    <n v="0.33"/>
    <n v="0.35"/>
    <n v="0.33999999999999997"/>
    <n v="2"/>
    <n v="49"/>
    <n v="25.5"/>
    <n v="17"/>
    <n v="130"/>
    <n v="73.5"/>
    <n v="6.375"/>
    <n v="0.42500000000000004"/>
    <n v="0.33999999999999997"/>
    <n v="0"/>
    <n v="0"/>
    <x v="1727"/>
    <x v="4"/>
  </r>
  <r>
    <n v="1346"/>
    <x v="500"/>
    <x v="0"/>
    <x v="6"/>
    <n v="26"/>
    <n v="32"/>
    <x v="3"/>
    <n v="4.9000000000000004"/>
    <n v="7.3"/>
    <n v="6.1"/>
    <n v="7.6"/>
    <n v="8.5"/>
    <n v="8.0500000000000007"/>
    <n v="800"/>
    <n v="1136"/>
    <n v="968"/>
    <n v="1.6"/>
    <n v="4.0999999999999996"/>
    <n v="2.8499999999999996"/>
    <n v="0.32"/>
    <n v="0.45"/>
    <n v="0.38500000000000001"/>
    <n v="46"/>
    <n v="350"/>
    <n v="198"/>
    <n v="170"/>
    <n v="540"/>
    <n v="355"/>
    <n v="7.1249999999999991"/>
    <n v="3.3000000000000003"/>
    <n v="0.38500000000000001"/>
    <n v="0"/>
    <n v="0"/>
    <x v="1728"/>
    <x v="4"/>
  </r>
  <r>
    <n v="3202"/>
    <x v="65"/>
    <x v="0"/>
    <x v="6"/>
    <n v="26"/>
    <n v="28"/>
    <x v="43"/>
    <n v="3.5"/>
    <n v="5.5"/>
    <n v="4.5"/>
    <n v="7.3"/>
    <n v="8.5"/>
    <n v="7.9"/>
    <n v="430"/>
    <n v="779"/>
    <n v="604.5"/>
    <n v="1.8"/>
    <n v="4.0999999999999996"/>
    <n v="2.9499999999999997"/>
    <n v="0.3"/>
    <n v="0.91"/>
    <n v="0.60499999999999998"/>
    <n v="130"/>
    <n v="350"/>
    <n v="240"/>
    <n v="240"/>
    <n v="540"/>
    <n v="390"/>
    <n v="7.3749999999999991"/>
    <n v="4"/>
    <n v="0.60499999999999998"/>
    <n v="0"/>
    <n v="0"/>
    <x v="1729"/>
    <x v="4"/>
  </r>
  <r>
    <n v="2079"/>
    <x v="67"/>
    <x v="1"/>
    <x v="6"/>
    <n v="28"/>
    <n v="31"/>
    <x v="11"/>
    <n v="7"/>
    <n v="7.8"/>
    <n v="7.4"/>
    <n v="7.5"/>
    <n v="8.4"/>
    <n v="7.95"/>
    <n v="369"/>
    <n v="564"/>
    <n v="466.5"/>
    <n v="1"/>
    <n v="1.9"/>
    <n v="1.45"/>
    <n v="0.3"/>
    <n v="0.56999999999999995"/>
    <n v="0.43499999999999994"/>
    <n v="2"/>
    <n v="17"/>
    <n v="9.5"/>
    <n v="10"/>
    <n v="120"/>
    <n v="65"/>
    <n v="3.625"/>
    <n v="0.15833333333333335"/>
    <n v="0.43499999999999994"/>
    <n v="0"/>
    <n v="0"/>
    <x v="1730"/>
    <x v="4"/>
  </r>
  <r>
    <n v="1979"/>
    <x v="66"/>
    <x v="1"/>
    <x v="6"/>
    <n v="20"/>
    <n v="30"/>
    <x v="7"/>
    <n v="5.4"/>
    <n v="8.1999999999999993"/>
    <n v="6.8"/>
    <n v="7.3"/>
    <n v="8.4"/>
    <n v="7.85"/>
    <n v="413"/>
    <n v="1038"/>
    <n v="725.5"/>
    <n v="1"/>
    <n v="2.5"/>
    <n v="1.75"/>
    <n v="0.04"/>
    <n v="0.32"/>
    <n v="0.18"/>
    <n v="2"/>
    <n v="110"/>
    <n v="56"/>
    <n v="27"/>
    <n v="280"/>
    <n v="153.5"/>
    <n v="4.375"/>
    <n v="0.93333333333333335"/>
    <n v="0.18"/>
    <n v="0"/>
    <n v="0"/>
    <x v="1731"/>
    <x v="4"/>
  </r>
  <r>
    <n v="1971"/>
    <x v="68"/>
    <x v="2"/>
    <x v="6"/>
    <n v="22"/>
    <n v="35"/>
    <x v="10"/>
    <n v="2.6"/>
    <n v="7.7"/>
    <n v="5.15"/>
    <n v="7.1"/>
    <n v="8.5"/>
    <n v="7.8"/>
    <n v="440"/>
    <n v="1360"/>
    <n v="900"/>
    <n v="8"/>
    <n v="29"/>
    <n v="18.5"/>
    <n v="0.32"/>
    <n v="1.04"/>
    <n v="0.68"/>
    <n v="6"/>
    <n v="540"/>
    <n v="273"/>
    <n v="50"/>
    <n v="920"/>
    <n v="485"/>
    <n v="10"/>
    <n v="4.55"/>
    <n v="0.68"/>
    <n v="0"/>
    <n v="0"/>
    <x v="1732"/>
    <x v="4"/>
  </r>
  <r>
    <n v="1349"/>
    <x v="501"/>
    <x v="0"/>
    <x v="7"/>
    <n v="21.8051863857374"/>
    <n v="28.374716369529999"/>
    <x v="198"/>
    <n v="6.2"/>
    <n v="7.8"/>
    <n v="7"/>
    <n v="7.2"/>
    <n v="8"/>
    <n v="7.6"/>
    <n v="289"/>
    <n v="812"/>
    <n v="550.5"/>
    <n v="3.5"/>
    <n v="4.5"/>
    <n v="4"/>
    <n v="0.14000000000000001"/>
    <n v="2.84"/>
    <n v="1.49"/>
    <n v="100"/>
    <n v="14100"/>
    <n v="7100"/>
    <n v="100"/>
    <n v="34800"/>
    <n v="17450"/>
    <n v="10"/>
    <n v="10"/>
    <n v="1.49"/>
    <n v="0"/>
    <n v="0"/>
    <x v="1733"/>
    <x v="4"/>
  </r>
  <r>
    <n v="1392"/>
    <x v="502"/>
    <x v="0"/>
    <x v="7"/>
    <n v="21.8051863857374"/>
    <n v="28.374716369529999"/>
    <x v="198"/>
    <n v="3.9"/>
    <n v="7.2"/>
    <n v="5.55"/>
    <n v="7.6"/>
    <n v="8.1999999999999993"/>
    <n v="7.8999999999999995"/>
    <n v="329"/>
    <n v="488"/>
    <n v="408.5"/>
    <n v="3.2"/>
    <n v="4.8"/>
    <n v="4"/>
    <n v="0.3"/>
    <n v="0.88"/>
    <n v="0.59"/>
    <n v="400"/>
    <n v="4800"/>
    <n v="2600"/>
    <n v="100"/>
    <n v="12000"/>
    <n v="6050"/>
    <n v="10"/>
    <n v="10"/>
    <n v="0.59"/>
    <n v="0"/>
    <n v="0"/>
    <x v="1734"/>
    <x v="4"/>
  </r>
  <r>
    <n v="3033"/>
    <x v="389"/>
    <x v="0"/>
    <x v="7"/>
    <n v="20.399999999999999"/>
    <n v="32"/>
    <x v="199"/>
    <n v="6.5"/>
    <n v="7.2"/>
    <n v="6.85"/>
    <n v="7"/>
    <n v="7.9"/>
    <n v="7.45"/>
    <n v="860"/>
    <n v="1360"/>
    <n v="1110"/>
    <n v="4"/>
    <n v="9"/>
    <n v="6.5"/>
    <n v="0.8"/>
    <n v="3.2"/>
    <n v="2"/>
    <n v="6600"/>
    <n v="39000"/>
    <n v="22800"/>
    <n v="32000"/>
    <n v="110000"/>
    <n v="71000"/>
    <n v="10"/>
    <n v="10"/>
    <n v="2"/>
    <n v="0"/>
    <n v="0"/>
    <x v="112"/>
    <x v="4"/>
  </r>
  <r>
    <n v="4857"/>
    <x v="728"/>
    <x v="1"/>
    <x v="7"/>
    <n v="21.8051863857374"/>
    <n v="28.374716369529999"/>
    <x v="198"/>
    <n v="6.3"/>
    <n v="8"/>
    <n v="7.15"/>
    <n v="7"/>
    <n v="7.8"/>
    <n v="7.4"/>
    <n v="280"/>
    <n v="785"/>
    <n v="532.5"/>
    <n v="3.4"/>
    <n v="4.5999999999999996"/>
    <n v="4"/>
    <n v="0.18"/>
    <n v="0.3"/>
    <n v="0.24"/>
    <n v="100"/>
    <n v="11800"/>
    <n v="5950"/>
    <n v="100"/>
    <n v="24000"/>
    <n v="12050"/>
    <n v="10"/>
    <n v="10"/>
    <n v="0.24"/>
    <n v="0"/>
    <n v="0"/>
    <x v="1735"/>
    <x v="4"/>
  </r>
  <r>
    <n v="1291"/>
    <x v="503"/>
    <x v="0"/>
    <x v="8"/>
    <n v="14"/>
    <n v="23"/>
    <x v="25"/>
    <n v="8.4"/>
    <n v="9.6999999999999993"/>
    <n v="9.0500000000000007"/>
    <n v="7.2"/>
    <n v="8"/>
    <n v="7.6"/>
    <n v="187"/>
    <n v="380"/>
    <n v="283.5"/>
    <n v="1"/>
    <n v="1"/>
    <n v="1"/>
    <n v="0.32"/>
    <n v="2.14"/>
    <n v="1.23"/>
    <n v="94"/>
    <n v="540"/>
    <n v="317"/>
    <n v="280"/>
    <n v="1600"/>
    <n v="940"/>
    <n v="2.5"/>
    <n v="5.2833333333333332"/>
    <n v="1.23"/>
    <n v="0"/>
    <n v="0"/>
    <x v="1736"/>
    <x v="4"/>
  </r>
  <r>
    <n v="2650"/>
    <x v="74"/>
    <x v="0"/>
    <x v="8"/>
    <n v="4"/>
    <n v="17"/>
    <x v="200"/>
    <n v="5.7"/>
    <n v="7.1"/>
    <n v="6.4"/>
    <n v="6.1"/>
    <n v="7.7"/>
    <n v="6.9"/>
    <n v="62"/>
    <n v="113"/>
    <n v="87.5"/>
    <n v="1"/>
    <n v="2"/>
    <n v="1.5"/>
    <n v="0.3"/>
    <n v="1.9"/>
    <n v="1.0999999999999999"/>
    <n v="2"/>
    <n v="2"/>
    <n v="2"/>
    <n v="31"/>
    <n v="84"/>
    <n v="57.5"/>
    <n v="3.75"/>
    <n v="3.3333333333333333E-2"/>
    <n v="1.0999999999999999"/>
    <n v="0"/>
    <n v="0"/>
    <x v="1737"/>
    <x v="4"/>
  </r>
  <r>
    <n v="1292"/>
    <x v="504"/>
    <x v="0"/>
    <x v="8"/>
    <n v="13"/>
    <n v="26"/>
    <x v="59"/>
    <n v="6"/>
    <n v="9.1999999999999993"/>
    <n v="7.6"/>
    <n v="7.1"/>
    <n v="8.1999999999999993"/>
    <n v="7.6499999999999995"/>
    <n v="109"/>
    <n v="225"/>
    <n v="167"/>
    <n v="1"/>
    <n v="1"/>
    <n v="1"/>
    <n v="0.3"/>
    <n v="1.2"/>
    <n v="0.75"/>
    <n v="2"/>
    <n v="2"/>
    <n v="2"/>
    <n v="25"/>
    <n v="63"/>
    <n v="44"/>
    <n v="2.5"/>
    <n v="3.3333333333333333E-2"/>
    <n v="0.75"/>
    <n v="0"/>
    <n v="0"/>
    <x v="1738"/>
    <x v="4"/>
  </r>
  <r>
    <n v="1429"/>
    <x v="505"/>
    <x v="0"/>
    <x v="8"/>
    <n v="10"/>
    <n v="22"/>
    <x v="91"/>
    <n v="6.5"/>
    <n v="8.9"/>
    <n v="7.7"/>
    <n v="7.3"/>
    <n v="8.5"/>
    <n v="7.9"/>
    <n v="372"/>
    <n v="625"/>
    <n v="498.5"/>
    <n v="1"/>
    <n v="2"/>
    <n v="1.5"/>
    <n v="0.32"/>
    <n v="0.82"/>
    <n v="0.56999999999999995"/>
    <n v="26"/>
    <n v="46"/>
    <n v="36"/>
    <n v="130"/>
    <n v="350"/>
    <n v="240"/>
    <n v="3.75"/>
    <n v="0.6"/>
    <n v="0.56999999999999995"/>
    <n v="0"/>
    <n v="0"/>
    <x v="1739"/>
    <x v="4"/>
  </r>
  <r>
    <n v="2649"/>
    <x v="73"/>
    <x v="0"/>
    <x v="8"/>
    <n v="11"/>
    <n v="27"/>
    <x v="83"/>
    <n v="5.3"/>
    <n v="9.8000000000000007"/>
    <n v="7.5500000000000007"/>
    <n v="6.9"/>
    <n v="8.3000000000000007"/>
    <n v="7.6000000000000005"/>
    <n v="58"/>
    <n v="746"/>
    <n v="402"/>
    <n v="1"/>
    <n v="5"/>
    <n v="3"/>
    <n v="0.41"/>
    <n v="1.74"/>
    <n v="1.075"/>
    <n v="110"/>
    <n v="920"/>
    <n v="515"/>
    <n v="920"/>
    <n v="1600"/>
    <n v="1260"/>
    <n v="7.5"/>
    <n v="8.5833333333333321"/>
    <n v="1.075"/>
    <n v="0"/>
    <n v="0"/>
    <x v="1740"/>
    <x v="4"/>
  </r>
  <r>
    <n v="2738"/>
    <x v="507"/>
    <x v="0"/>
    <x v="9"/>
    <n v="14"/>
    <n v="24"/>
    <x v="83"/>
    <n v="7.5"/>
    <n v="7.9"/>
    <n v="7.7"/>
    <n v="7.4"/>
    <n v="7.9"/>
    <n v="7.65"/>
    <n v="190"/>
    <n v="225"/>
    <n v="207.5"/>
    <n v="1"/>
    <n v="1"/>
    <n v="1"/>
    <n v="0.02"/>
    <n v="0.26"/>
    <n v="0.14000000000000001"/>
    <n v="1010.2165492957701"/>
    <n v="9370632.2394366208"/>
    <n v="4685821.2279929584"/>
    <n v="30837.3908450704"/>
    <n v="27354974.920774601"/>
    <n v="13692906.155809836"/>
    <n v="2.5"/>
    <n v="10"/>
    <n v="0.14000000000000001"/>
    <n v="0"/>
    <n v="0"/>
    <x v="1741"/>
    <x v="4"/>
  </r>
  <r>
    <n v="2740"/>
    <x v="509"/>
    <x v="0"/>
    <x v="9"/>
    <n v="15"/>
    <n v="26"/>
    <x v="61"/>
    <n v="6.2"/>
    <n v="6.6"/>
    <n v="6.4"/>
    <n v="7.9"/>
    <n v="8.6"/>
    <n v="8.25"/>
    <n v="168"/>
    <n v="236"/>
    <n v="202"/>
    <n v="3.1"/>
    <n v="4.0999999999999996"/>
    <n v="3.5999999999999996"/>
    <n v="0.03"/>
    <n v="0.04"/>
    <n v="3.5000000000000003E-2"/>
    <n v="1010.2165492957701"/>
    <n v="9370632.2394366208"/>
    <n v="4685821.2279929584"/>
    <n v="30837.3908450704"/>
    <n v="27354974.920774601"/>
    <n v="13692906.155809836"/>
    <n v="9"/>
    <n v="10"/>
    <n v="3.5000000000000003E-2"/>
    <n v="0"/>
    <n v="0"/>
    <x v="1742"/>
    <x v="4"/>
  </r>
  <r>
    <n v="4044"/>
    <x v="811"/>
    <x v="0"/>
    <x v="9"/>
    <n v="9.1999999999999993"/>
    <n v="26.1"/>
    <x v="201"/>
    <n v="3.6"/>
    <n v="7.1"/>
    <n v="5.35"/>
    <n v="7.3"/>
    <n v="7.7"/>
    <n v="7.5"/>
    <n v="225"/>
    <n v="479"/>
    <n v="352"/>
    <n v="1.5"/>
    <n v="2.8"/>
    <n v="2.15"/>
    <n v="1.2430281690140901"/>
    <n v="6.2730105633802804"/>
    <n v="3.7580193661971855"/>
    <n v="1010.2165492957701"/>
    <n v="9370632.2394366208"/>
    <n v="4685821.2279929584"/>
    <n v="30837.3908450704"/>
    <n v="27354974.920774601"/>
    <n v="13692906.155809836"/>
    <n v="5.375"/>
    <n v="10"/>
    <n v="3.7580193661971855"/>
    <n v="0"/>
    <n v="0"/>
    <x v="1743"/>
    <x v="4"/>
  </r>
  <r>
    <n v="4047"/>
    <x v="812"/>
    <x v="0"/>
    <x v="9"/>
    <n v="8.3000000000000007"/>
    <n v="26.3"/>
    <x v="117"/>
    <n v="0.5"/>
    <n v="3.6"/>
    <n v="2.0499999999999998"/>
    <n v="7.2"/>
    <n v="7.4"/>
    <n v="7.3000000000000007"/>
    <n v="300"/>
    <n v="725"/>
    <n v="512.5"/>
    <n v="3.3"/>
    <n v="8.6999999999999993"/>
    <n v="6"/>
    <n v="1.2430281690140901"/>
    <n v="6.2730105633802804"/>
    <n v="3.7580193661971855"/>
    <n v="1010.2165492957701"/>
    <n v="9370632.2394366208"/>
    <n v="4685821.2279929584"/>
    <n v="30837.3908450704"/>
    <n v="27354974.920774601"/>
    <n v="13692906.155809836"/>
    <n v="10"/>
    <n v="10"/>
    <n v="3.7580193661971855"/>
    <n v="0"/>
    <n v="4.875"/>
    <x v="1744"/>
    <x v="4"/>
  </r>
  <r>
    <n v="4045"/>
    <x v="813"/>
    <x v="0"/>
    <x v="9"/>
    <n v="7.1"/>
    <n v="26.4"/>
    <x v="24"/>
    <n v="1.4"/>
    <n v="5.6"/>
    <n v="3.5"/>
    <n v="7.2"/>
    <n v="7.4"/>
    <n v="7.3000000000000007"/>
    <n v="274"/>
    <n v="552"/>
    <n v="413"/>
    <n v="2.4"/>
    <n v="5.3"/>
    <n v="3.8499999999999996"/>
    <n v="1.2430281690140901"/>
    <n v="6.2730105633802804"/>
    <n v="3.7580193661971855"/>
    <n v="1010.2165492957701"/>
    <n v="9370632.2394366208"/>
    <n v="4685821.2279929584"/>
    <n v="30837.3908450704"/>
    <n v="27354974.920774601"/>
    <n v="13692906.155809836"/>
    <n v="9.625"/>
    <n v="10"/>
    <n v="3.7580193661971855"/>
    <n v="0"/>
    <n v="1.25"/>
    <x v="1745"/>
    <x v="4"/>
  </r>
  <r>
    <n v="4043"/>
    <x v="814"/>
    <x v="0"/>
    <x v="9"/>
    <n v="7.3"/>
    <n v="24"/>
    <x v="36"/>
    <n v="3.5"/>
    <n v="7.2"/>
    <n v="5.35"/>
    <n v="7.3"/>
    <n v="7.8"/>
    <n v="7.55"/>
    <n v="217"/>
    <n v="2889"/>
    <n v="1553"/>
    <n v="1.2"/>
    <n v="2.8"/>
    <n v="2"/>
    <n v="1.2430281690140901"/>
    <n v="6.2730105633802804"/>
    <n v="3.7580193661971855"/>
    <n v="1010.2165492957701"/>
    <n v="9370632.2394366208"/>
    <n v="4685821.2279929584"/>
    <n v="30837.3908450704"/>
    <n v="27354974.920774601"/>
    <n v="13692906.155809836"/>
    <n v="5"/>
    <n v="10"/>
    <n v="3.7580193661971855"/>
    <n v="0"/>
    <n v="0"/>
    <x v="1746"/>
    <x v="4"/>
  </r>
  <r>
    <n v="4046"/>
    <x v="815"/>
    <x v="0"/>
    <x v="9"/>
    <n v="8.9"/>
    <n v="25.8"/>
    <x v="202"/>
    <n v="0.7"/>
    <n v="2.6"/>
    <n v="1.65"/>
    <n v="7.1"/>
    <n v="7.4"/>
    <n v="7.25"/>
    <n v="274"/>
    <n v="676"/>
    <n v="475"/>
    <n v="3.5"/>
    <n v="7.6"/>
    <n v="5.55"/>
    <n v="1.2430281690140901"/>
    <n v="6.2730105633802804"/>
    <n v="3.7580193661971855"/>
    <n v="1010.2165492957701"/>
    <n v="9370632.2394366208"/>
    <n v="4685821.2279929584"/>
    <n v="30837.3908450704"/>
    <n v="27354974.920774601"/>
    <n v="13692906.155809836"/>
    <n v="10"/>
    <n v="10"/>
    <n v="3.7580193661971855"/>
    <n v="0"/>
    <n v="5.875"/>
    <x v="1747"/>
    <x v="4"/>
  </r>
  <r>
    <n v="4040"/>
    <x v="816"/>
    <x v="0"/>
    <x v="9"/>
    <n v="13"/>
    <n v="25.8"/>
    <x v="203"/>
    <n v="4.3"/>
    <n v="9"/>
    <n v="6.65"/>
    <n v="7.3"/>
    <n v="8.1"/>
    <n v="7.6999999999999993"/>
    <n v="179"/>
    <n v="217"/>
    <n v="198"/>
    <n v="2"/>
    <n v="4.4000000000000004"/>
    <n v="3.2"/>
    <n v="1.2430281690140901"/>
    <n v="6.2730105633802804"/>
    <n v="3.7580193661971855"/>
    <n v="1010.2165492957701"/>
    <n v="9370632.2394366208"/>
    <n v="4685821.2279929584"/>
    <n v="30837.3908450704"/>
    <n v="27354974.920774601"/>
    <n v="13692906.155809836"/>
    <n v="8"/>
    <n v="10"/>
    <n v="3.7580193661971855"/>
    <n v="0"/>
    <n v="0"/>
    <x v="1748"/>
    <x v="4"/>
  </r>
  <r>
    <n v="4042"/>
    <x v="817"/>
    <x v="0"/>
    <x v="9"/>
    <n v="14"/>
    <n v="28.2"/>
    <x v="204"/>
    <n v="0.5"/>
    <n v="4.5"/>
    <n v="2.5"/>
    <n v="7.1"/>
    <n v="7.7"/>
    <n v="7.4"/>
    <n v="264"/>
    <n v="350"/>
    <n v="307"/>
    <n v="5.4"/>
    <n v="13.6"/>
    <n v="9.5"/>
    <n v="1.2430281690140901"/>
    <n v="6.2730105633802804"/>
    <n v="3.7580193661971855"/>
    <n v="1010.2165492957701"/>
    <n v="9370632.2394366208"/>
    <n v="4685821.2279929584"/>
    <n v="30837.3908450704"/>
    <n v="27354974.920774601"/>
    <n v="13692906.155809836"/>
    <n v="10"/>
    <n v="10"/>
    <n v="3.7580193661971855"/>
    <n v="0"/>
    <n v="3.75"/>
    <x v="1749"/>
    <x v="4"/>
  </r>
  <r>
    <n v="4041"/>
    <x v="818"/>
    <x v="0"/>
    <x v="9"/>
    <n v="13.5"/>
    <n v="28"/>
    <x v="205"/>
    <n v="0.7"/>
    <n v="5"/>
    <n v="2.85"/>
    <n v="7.1"/>
    <n v="7.7"/>
    <n v="7.4"/>
    <n v="273"/>
    <n v="310"/>
    <n v="291.5"/>
    <n v="4.4000000000000004"/>
    <n v="10.5"/>
    <n v="7.45"/>
    <n v="1.2430281690140901"/>
    <n v="6.2730105633802804"/>
    <n v="3.7580193661971855"/>
    <n v="1010.2165492957701"/>
    <n v="9370632.2394366208"/>
    <n v="4685821.2279929584"/>
    <n v="30837.3908450704"/>
    <n v="27354974.920774601"/>
    <n v="13692906.155809836"/>
    <n v="10"/>
    <n v="10"/>
    <n v="3.7580193661971855"/>
    <n v="0"/>
    <n v="2.875"/>
    <x v="1750"/>
    <x v="4"/>
  </r>
  <r>
    <n v="3254"/>
    <x v="83"/>
    <x v="0"/>
    <x v="9"/>
    <n v="11.2"/>
    <n v="25.5"/>
    <x v="206"/>
    <n v="3.4"/>
    <n v="7.5"/>
    <n v="5.45"/>
    <n v="7.2"/>
    <n v="7.9"/>
    <n v="7.5500000000000007"/>
    <n v="166"/>
    <n v="2110"/>
    <n v="1138"/>
    <n v="2.1"/>
    <n v="2.9"/>
    <n v="2.5"/>
    <n v="1.2430281690140901"/>
    <n v="6.2730105633802804"/>
    <n v="3.7580193661971855"/>
    <n v="1010.2165492957701"/>
    <n v="9370632.2394366208"/>
    <n v="4685821.2279929584"/>
    <n v="30837.3908450704"/>
    <n v="27354974.920774601"/>
    <n v="13692906.155809836"/>
    <n v="6.25"/>
    <n v="10"/>
    <n v="3.7580193661971855"/>
    <n v="0"/>
    <n v="0"/>
    <x v="1751"/>
    <x v="4"/>
  </r>
  <r>
    <n v="3252"/>
    <x v="81"/>
    <x v="0"/>
    <x v="9"/>
    <n v="11.3"/>
    <n v="28"/>
    <x v="207"/>
    <n v="3.3"/>
    <n v="7.5"/>
    <n v="5.4"/>
    <n v="7"/>
    <n v="8.3000000000000007"/>
    <n v="7.65"/>
    <n v="161"/>
    <n v="206"/>
    <n v="183.5"/>
    <n v="2"/>
    <n v="3.7"/>
    <n v="2.85"/>
    <n v="1.2430281690140901"/>
    <n v="6.2730105633802804"/>
    <n v="3.7580193661971855"/>
    <n v="1010.2165492957701"/>
    <n v="9370632.2394366208"/>
    <n v="4685821.2279929584"/>
    <n v="30837.3908450704"/>
    <n v="27354974.920774601"/>
    <n v="13692906.155809836"/>
    <n v="7.125"/>
    <n v="10"/>
    <n v="3.7580193661971855"/>
    <n v="0"/>
    <n v="0"/>
    <x v="1752"/>
    <x v="4"/>
  </r>
  <r>
    <n v="3251"/>
    <x v="80"/>
    <x v="0"/>
    <x v="9"/>
    <n v="11.7"/>
    <n v="27.3"/>
    <x v="59"/>
    <n v="4.7"/>
    <n v="7.6"/>
    <n v="6.15"/>
    <n v="7.1"/>
    <n v="7.9"/>
    <n v="7.5"/>
    <n v="170"/>
    <n v="200"/>
    <n v="185"/>
    <n v="2.7"/>
    <n v="3.3"/>
    <n v="3"/>
    <n v="1.2430281690140901"/>
    <n v="6.2730105633802804"/>
    <n v="3.7580193661971855"/>
    <n v="1010.2165492957701"/>
    <n v="9370632.2394366208"/>
    <n v="4685821.2279929584"/>
    <n v="30837.3908450704"/>
    <n v="27354974.920774601"/>
    <n v="13692906.155809836"/>
    <n v="7.5"/>
    <n v="10"/>
    <n v="3.7580193661971855"/>
    <n v="0"/>
    <n v="0"/>
    <x v="1753"/>
    <x v="4"/>
  </r>
  <r>
    <n v="3259"/>
    <x v="87"/>
    <x v="0"/>
    <x v="9"/>
    <n v="14"/>
    <n v="27.8"/>
    <x v="208"/>
    <n v="4"/>
    <n v="9"/>
    <n v="6.5"/>
    <n v="7.5"/>
    <n v="8.1999999999999993"/>
    <n v="7.85"/>
    <n v="161"/>
    <n v="430"/>
    <n v="295.5"/>
    <n v="2.2999999999999998"/>
    <n v="6.4"/>
    <n v="4.3499999999999996"/>
    <n v="1.2430281690140901"/>
    <n v="6.2730105633802804"/>
    <n v="3.7580193661971855"/>
    <n v="1010.2165492957701"/>
    <n v="9370632.2394366208"/>
    <n v="4685821.2279929584"/>
    <n v="30837.3908450704"/>
    <n v="27354974.920774601"/>
    <n v="13692906.155809836"/>
    <n v="10"/>
    <n v="10"/>
    <n v="3.7580193661971855"/>
    <n v="0"/>
    <n v="0"/>
    <x v="1754"/>
    <x v="4"/>
  </r>
  <r>
    <n v="3256"/>
    <x v="84"/>
    <x v="0"/>
    <x v="9"/>
    <n v="13"/>
    <n v="26.4"/>
    <x v="209"/>
    <n v="6"/>
    <n v="9.5"/>
    <n v="7.75"/>
    <n v="7.5"/>
    <n v="8.1"/>
    <n v="7.8"/>
    <n v="101"/>
    <n v="237"/>
    <n v="169"/>
    <n v="1.3"/>
    <n v="3.4"/>
    <n v="2.35"/>
    <n v="1.2430281690140901"/>
    <n v="6.2730105633802804"/>
    <n v="3.7580193661971855"/>
    <n v="1010.2165492957701"/>
    <n v="9370632.2394366208"/>
    <n v="4685821.2279929584"/>
    <n v="30837.3908450704"/>
    <n v="27354974.920774601"/>
    <n v="13692906.155809836"/>
    <n v="5.875"/>
    <n v="10"/>
    <n v="3.7580193661971855"/>
    <n v="0"/>
    <n v="0"/>
    <x v="1755"/>
    <x v="4"/>
  </r>
  <r>
    <n v="3257"/>
    <x v="85"/>
    <x v="0"/>
    <x v="9"/>
    <n v="13.5"/>
    <n v="27.4"/>
    <x v="210"/>
    <n v="2.8"/>
    <n v="8.3000000000000007"/>
    <n v="5.5500000000000007"/>
    <n v="7.4"/>
    <n v="8.5"/>
    <n v="7.95"/>
    <n v="183"/>
    <n v="420"/>
    <n v="301.5"/>
    <n v="1"/>
    <n v="8.5"/>
    <n v="4.75"/>
    <n v="0.02"/>
    <n v="0.02"/>
    <n v="0.02"/>
    <n v="1010.2165492957701"/>
    <n v="9370632.2394366208"/>
    <n v="4685821.2279929584"/>
    <n v="30837.3908450704"/>
    <n v="27354974.920774601"/>
    <n v="13692906.155809836"/>
    <n v="10"/>
    <n v="10"/>
    <n v="0.02"/>
    <n v="0"/>
    <n v="0"/>
    <x v="1756"/>
    <x v="4"/>
  </r>
  <r>
    <n v="3258"/>
    <x v="86"/>
    <x v="0"/>
    <x v="9"/>
    <n v="13.8"/>
    <n v="28"/>
    <x v="208"/>
    <n v="4.5"/>
    <n v="9.8000000000000007"/>
    <n v="7.15"/>
    <n v="7.5"/>
    <n v="8.3000000000000007"/>
    <n v="7.9"/>
    <n v="206"/>
    <n v="311"/>
    <n v="258.5"/>
    <n v="2.2000000000000002"/>
    <n v="5.6"/>
    <n v="3.9"/>
    <n v="1.2430281690140901"/>
    <n v="6.2730105633802804"/>
    <n v="3.7580193661971855"/>
    <n v="1010.2165492957701"/>
    <n v="9370632.2394366208"/>
    <n v="4685821.2279929584"/>
    <n v="30837.3908450704"/>
    <n v="27354974.920774601"/>
    <n v="13692906.155809836"/>
    <n v="9.75"/>
    <n v="10"/>
    <n v="3.7580193661971855"/>
    <n v="0"/>
    <n v="0"/>
    <x v="1757"/>
    <x v="4"/>
  </r>
  <r>
    <n v="3262"/>
    <x v="90"/>
    <x v="0"/>
    <x v="9"/>
    <n v="13.5"/>
    <n v="27"/>
    <x v="187"/>
    <n v="5.8"/>
    <n v="9.1999999999999993"/>
    <n v="7.5"/>
    <n v="7.7"/>
    <n v="8.5"/>
    <n v="8.1"/>
    <n v="202"/>
    <n v="227"/>
    <n v="214.5"/>
    <n v="2"/>
    <n v="4"/>
    <n v="3"/>
    <n v="1.2430281690140901"/>
    <n v="6.2730105633802804"/>
    <n v="3.7580193661971855"/>
    <n v="1010.2165492957701"/>
    <n v="9370632.2394366208"/>
    <n v="4685821.2279929584"/>
    <n v="30837.3908450704"/>
    <n v="27354974.920774601"/>
    <n v="13692906.155809836"/>
    <n v="7.5"/>
    <n v="10"/>
    <n v="3.7580193661971855"/>
    <n v="0"/>
    <n v="0"/>
    <x v="1753"/>
    <x v="4"/>
  </r>
  <r>
    <n v="3261"/>
    <x v="89"/>
    <x v="0"/>
    <x v="9"/>
    <n v="13"/>
    <n v="27.6"/>
    <x v="211"/>
    <n v="6.4"/>
    <n v="9.8000000000000007"/>
    <n v="8.1000000000000014"/>
    <n v="7.9"/>
    <n v="8.1999999999999993"/>
    <n v="8.0500000000000007"/>
    <n v="160"/>
    <n v="195"/>
    <n v="177.5"/>
    <n v="2"/>
    <n v="3.8"/>
    <n v="2.9"/>
    <n v="1.2430281690140901"/>
    <n v="6.2730105633802804"/>
    <n v="3.7580193661971855"/>
    <n v="1010.2165492957701"/>
    <n v="9370632.2394366208"/>
    <n v="4685821.2279929584"/>
    <n v="30837.3908450704"/>
    <n v="27354974.920774601"/>
    <n v="13692906.155809836"/>
    <n v="7.25"/>
    <n v="10"/>
    <n v="3.7580193661971855"/>
    <n v="0"/>
    <n v="0"/>
    <x v="1758"/>
    <x v="4"/>
  </r>
  <r>
    <n v="3260"/>
    <x v="88"/>
    <x v="0"/>
    <x v="9"/>
    <n v="13.8"/>
    <n v="26.1"/>
    <x v="212"/>
    <n v="6.4"/>
    <n v="9.8000000000000007"/>
    <n v="8.1000000000000014"/>
    <n v="7.4"/>
    <n v="8.5"/>
    <n v="7.95"/>
    <n v="142"/>
    <n v="268"/>
    <n v="205"/>
    <n v="1.5"/>
    <n v="2.9"/>
    <n v="2.2000000000000002"/>
    <n v="1.2430281690140901"/>
    <n v="6.2730105633802804"/>
    <n v="3.7580193661971855"/>
    <n v="1010.2165492957701"/>
    <n v="9370632.2394366208"/>
    <n v="4685821.2279929584"/>
    <n v="30837.3908450704"/>
    <n v="27354974.920774601"/>
    <n v="13692906.155809836"/>
    <n v="5.5"/>
    <n v="10"/>
    <n v="3.7580193661971855"/>
    <n v="0"/>
    <n v="0"/>
    <x v="1759"/>
    <x v="4"/>
  </r>
  <r>
    <n v="1309"/>
    <x v="506"/>
    <x v="0"/>
    <x v="9"/>
    <n v="11.7"/>
    <n v="28"/>
    <x v="213"/>
    <n v="5.7"/>
    <n v="9.3000000000000007"/>
    <n v="7.5"/>
    <n v="7.4"/>
    <n v="7.8"/>
    <n v="7.6"/>
    <n v="165"/>
    <n v="202"/>
    <n v="183.5"/>
    <n v="2.2999999999999998"/>
    <n v="4.5999999999999996"/>
    <n v="3.4499999999999997"/>
    <n v="1.2430281690140901"/>
    <n v="6.2730105633802804"/>
    <n v="3.7580193661971855"/>
    <n v="1010.2165492957701"/>
    <n v="9370632.2394366208"/>
    <n v="4685821.2279929584"/>
    <n v="30837.3908450704"/>
    <n v="27354974.920774601"/>
    <n v="13692906.155809836"/>
    <n v="8.625"/>
    <n v="10"/>
    <n v="3.7580193661971855"/>
    <n v="0"/>
    <n v="0"/>
    <x v="1760"/>
    <x v="4"/>
  </r>
  <r>
    <n v="3253"/>
    <x v="82"/>
    <x v="0"/>
    <x v="9"/>
    <n v="12.2"/>
    <n v="27.5"/>
    <x v="213"/>
    <n v="4.8"/>
    <n v="8.9"/>
    <n v="6.85"/>
    <n v="7.6"/>
    <n v="8.3000000000000007"/>
    <n v="7.95"/>
    <n v="188"/>
    <n v="267"/>
    <n v="227.5"/>
    <n v="2"/>
    <n v="6.3"/>
    <n v="4.1500000000000004"/>
    <n v="1.2430281690140901"/>
    <n v="6.2730105633802804"/>
    <n v="3.7580193661971855"/>
    <n v="1010.2165492957701"/>
    <n v="9370632.2394366208"/>
    <n v="4685821.2279929584"/>
    <n v="30837.3908450704"/>
    <n v="27354974.920774601"/>
    <n v="13692906.155809836"/>
    <n v="10"/>
    <n v="10"/>
    <n v="3.7580193661971855"/>
    <n v="0"/>
    <n v="0"/>
    <x v="1754"/>
    <x v="4"/>
  </r>
  <r>
    <n v="2739"/>
    <x v="508"/>
    <x v="0"/>
    <x v="9"/>
    <n v="14"/>
    <n v="24"/>
    <x v="83"/>
    <n v="5.9"/>
    <n v="7.9"/>
    <n v="6.9"/>
    <n v="7.5"/>
    <n v="8.1"/>
    <n v="7.8"/>
    <n v="192"/>
    <n v="239"/>
    <n v="215.5"/>
    <n v="1"/>
    <n v="1"/>
    <n v="1"/>
    <n v="0.02"/>
    <n v="0.02"/>
    <n v="0.02"/>
    <n v="1010.2165492957701"/>
    <n v="9370632.2394366208"/>
    <n v="4685821.2279929584"/>
    <n v="30837.3908450704"/>
    <n v="27354974.920774601"/>
    <n v="13692906.155809836"/>
    <n v="2.5"/>
    <n v="10"/>
    <n v="0.02"/>
    <n v="0"/>
    <n v="0"/>
    <x v="1761"/>
    <x v="4"/>
  </r>
  <r>
    <n v="2741"/>
    <x v="510"/>
    <x v="0"/>
    <x v="9"/>
    <n v="15"/>
    <n v="26"/>
    <x v="61"/>
    <n v="6.1"/>
    <n v="6.5"/>
    <n v="6.3"/>
    <n v="8.1"/>
    <n v="8.6"/>
    <n v="8.35"/>
    <n v="170"/>
    <n v="240"/>
    <n v="205"/>
    <n v="3.4"/>
    <n v="16.399999999999999"/>
    <n v="9.8999999999999986"/>
    <n v="0.04"/>
    <n v="0.04"/>
    <n v="0.04"/>
    <n v="1010.2165492957701"/>
    <n v="9370632.2394366208"/>
    <n v="4685821.2279929584"/>
    <n v="30837.3908450704"/>
    <n v="27354974.920774601"/>
    <n v="13692906.155809836"/>
    <n v="10"/>
    <n v="10"/>
    <n v="0.04"/>
    <n v="0"/>
    <n v="0"/>
    <x v="579"/>
    <x v="4"/>
  </r>
  <r>
    <n v="4048"/>
    <x v="819"/>
    <x v="0"/>
    <x v="9"/>
    <n v="9.4"/>
    <n v="27"/>
    <x v="108"/>
    <n v="2.5"/>
    <n v="7.5"/>
    <n v="5"/>
    <n v="7.3"/>
    <n v="7.6"/>
    <n v="7.4499999999999993"/>
    <n v="197"/>
    <n v="291"/>
    <n v="244"/>
    <n v="2"/>
    <n v="5.0999999999999996"/>
    <n v="3.55"/>
    <n v="1.2430281690140901"/>
    <n v="6.2730105633802804"/>
    <n v="3.7580193661971855"/>
    <n v="1010.2165492957701"/>
    <n v="9370632.2394366208"/>
    <n v="4685821.2279929584"/>
    <n v="30837.3908450704"/>
    <n v="27354974.920774601"/>
    <n v="13692906.155809836"/>
    <n v="8.875"/>
    <n v="10"/>
    <n v="3.7580193661971855"/>
    <n v="0"/>
    <n v="0"/>
    <x v="1762"/>
    <x v="4"/>
  </r>
  <r>
    <n v="4049"/>
    <x v="820"/>
    <x v="0"/>
    <x v="9"/>
    <n v="10"/>
    <n v="21"/>
    <x v="30"/>
    <n v="1.6"/>
    <n v="8.1"/>
    <n v="4.8499999999999996"/>
    <n v="7.1"/>
    <n v="7.5"/>
    <n v="7.3"/>
    <n v="90"/>
    <n v="487"/>
    <n v="288.5"/>
    <n v="1.3"/>
    <n v="5.6"/>
    <n v="3.4499999999999997"/>
    <n v="1.2430281690140901"/>
    <n v="6.2730105633802804"/>
    <n v="3.7580193661971855"/>
    <n v="1010.2165492957701"/>
    <n v="9370632.2394366208"/>
    <n v="4685821.2279929584"/>
    <n v="30837.3908450704"/>
    <n v="27354974.920774601"/>
    <n v="13692906.155809836"/>
    <n v="8.625"/>
    <n v="10"/>
    <n v="3.7580193661971855"/>
    <n v="0"/>
    <n v="0"/>
    <x v="1760"/>
    <x v="4"/>
  </r>
  <r>
    <n v="3266"/>
    <x v="94"/>
    <x v="0"/>
    <x v="9"/>
    <n v="6.1"/>
    <n v="24"/>
    <x v="214"/>
    <n v="3"/>
    <n v="7.9"/>
    <n v="5.45"/>
    <n v="7.2"/>
    <n v="7.9"/>
    <n v="7.5500000000000007"/>
    <n v="70"/>
    <n v="165"/>
    <n v="117.5"/>
    <n v="1"/>
    <n v="4.5999999999999996"/>
    <n v="2.8"/>
    <n v="1.2430281690140901"/>
    <n v="6.2730105633802804"/>
    <n v="3.7580193661971855"/>
    <n v="1010.2165492957701"/>
    <n v="9370632.2394366208"/>
    <n v="4685821.2279929584"/>
    <n v="30837.3908450704"/>
    <n v="27354974.920774601"/>
    <n v="13692906.155809836"/>
    <n v="7"/>
    <n v="10"/>
    <n v="3.7580193661971855"/>
    <n v="0"/>
    <n v="0"/>
    <x v="1763"/>
    <x v="4"/>
  </r>
  <r>
    <n v="3263"/>
    <x v="91"/>
    <x v="0"/>
    <x v="9"/>
    <n v="6"/>
    <n v="24.1"/>
    <x v="214"/>
    <n v="4.2"/>
    <n v="6.8"/>
    <n v="5.5"/>
    <n v="7.1"/>
    <n v="7.6"/>
    <n v="7.35"/>
    <n v="194"/>
    <n v="260"/>
    <n v="227"/>
    <n v="1.3"/>
    <n v="2.7"/>
    <n v="2"/>
    <n v="1.2430281690140901"/>
    <n v="6.2730105633802804"/>
    <n v="3.7580193661971855"/>
    <n v="1010.2165492957701"/>
    <n v="9370632.2394366208"/>
    <n v="4685821.2279929584"/>
    <n v="30837.3908450704"/>
    <n v="27354974.920774601"/>
    <n v="13692906.155809836"/>
    <n v="5"/>
    <n v="10"/>
    <n v="3.7580193661971855"/>
    <n v="0"/>
    <n v="0"/>
    <x v="1746"/>
    <x v="4"/>
  </r>
  <r>
    <n v="3264"/>
    <x v="92"/>
    <x v="0"/>
    <x v="9"/>
    <n v="8.6"/>
    <n v="26"/>
    <x v="117"/>
    <n v="4.4000000000000004"/>
    <n v="8.5"/>
    <n v="6.45"/>
    <n v="7.1"/>
    <n v="8"/>
    <n v="7.55"/>
    <n v="161"/>
    <n v="249"/>
    <n v="205"/>
    <n v="1.5"/>
    <n v="2.7"/>
    <n v="2.1"/>
    <n v="1.2430281690140901"/>
    <n v="6.2730105633802804"/>
    <n v="3.7580193661971855"/>
    <n v="1010.2165492957701"/>
    <n v="9370632.2394366208"/>
    <n v="4685821.2279929584"/>
    <n v="30837.3908450704"/>
    <n v="27354974.920774601"/>
    <n v="13692906.155809836"/>
    <n v="5.25"/>
    <n v="10"/>
    <n v="3.7580193661971855"/>
    <n v="0"/>
    <n v="0"/>
    <x v="1764"/>
    <x v="4"/>
  </r>
  <r>
    <n v="3265"/>
    <x v="93"/>
    <x v="0"/>
    <x v="9"/>
    <n v="8.5"/>
    <n v="28.4"/>
    <x v="215"/>
    <n v="2.4"/>
    <n v="8.6999999999999993"/>
    <n v="5.55"/>
    <n v="7.1"/>
    <n v="7.7"/>
    <n v="7.4"/>
    <n v="188"/>
    <n v="268"/>
    <n v="228"/>
    <n v="1.8"/>
    <n v="5.7"/>
    <n v="3.75"/>
    <n v="1.2430281690140901"/>
    <n v="6.2730105633802804"/>
    <n v="3.7580193661971855"/>
    <n v="1010.2165492957701"/>
    <n v="9370632.2394366208"/>
    <n v="4685821.2279929584"/>
    <n v="30837.3908450704"/>
    <n v="27354974.920774601"/>
    <n v="13692906.155809836"/>
    <n v="9.375"/>
    <n v="10"/>
    <n v="3.7580193661971855"/>
    <n v="0"/>
    <n v="0"/>
    <x v="1765"/>
    <x v="4"/>
  </r>
  <r>
    <n v="2398"/>
    <x v="96"/>
    <x v="0"/>
    <x v="10"/>
    <n v="20"/>
    <n v="32"/>
    <x v="1"/>
    <n v="7"/>
    <n v="8"/>
    <n v="7.5"/>
    <n v="7.2"/>
    <n v="7.7"/>
    <n v="7.45"/>
    <n v="168"/>
    <n v="243"/>
    <n v="205.5"/>
    <n v="1"/>
    <n v="1.6"/>
    <n v="1.3"/>
    <n v="1.2430281690140901"/>
    <n v="6.2730105633802804"/>
    <n v="3.7580193661971855"/>
    <n v="1010.2165492957701"/>
    <n v="9370632.2394366208"/>
    <n v="4685821.2279929584"/>
    <n v="30837.3908450704"/>
    <n v="27354974.920774601"/>
    <n v="13692906.155809836"/>
    <n v="3.25"/>
    <n v="10"/>
    <n v="3.7580193661971855"/>
    <n v="0"/>
    <n v="0"/>
    <x v="1766"/>
    <x v="4"/>
  </r>
  <r>
    <n v="2394"/>
    <x v="516"/>
    <x v="0"/>
    <x v="10"/>
    <n v="19.5"/>
    <n v="20"/>
    <x v="216"/>
    <n v="7.4"/>
    <n v="7.6"/>
    <n v="7.5"/>
    <n v="7.5"/>
    <n v="7.5"/>
    <n v="7.5"/>
    <n v="662.31544715447205"/>
    <n v="2015.7398373983699"/>
    <n v="1339.0276422764209"/>
    <n v="2.4"/>
    <n v="2.5"/>
    <n v="2.4500000000000002"/>
    <n v="1.2430281690140901"/>
    <n v="6.2730105633802804"/>
    <n v="3.7580193661971855"/>
    <n v="1010.2165492957701"/>
    <n v="9370632.2394366208"/>
    <n v="4685821.2279929584"/>
    <n v="30837.3908450704"/>
    <n v="27354974.920774601"/>
    <n v="13692906.155809836"/>
    <n v="6.125"/>
    <n v="10"/>
    <n v="3.7580193661971855"/>
    <n v="0"/>
    <n v="0"/>
    <x v="1767"/>
    <x v="4"/>
  </r>
  <r>
    <n v="4491"/>
    <x v="739"/>
    <x v="1"/>
    <x v="10"/>
    <n v="17"/>
    <n v="31"/>
    <x v="21"/>
    <n v="3.6"/>
    <n v="8"/>
    <n v="5.8"/>
    <n v="7.6"/>
    <n v="8.1999999999999993"/>
    <n v="7.8999999999999995"/>
    <n v="296"/>
    <n v="350"/>
    <n v="323"/>
    <n v="2.1"/>
    <n v="2.6"/>
    <n v="2.35"/>
    <n v="1.2430281690140901"/>
    <n v="6.2730105633802804"/>
    <n v="3.7580193661971855"/>
    <n v="1010.2165492957701"/>
    <n v="9370632.2394366208"/>
    <n v="4685821.2279929584"/>
    <n v="30837.3908450704"/>
    <n v="27354974.920774601"/>
    <n v="13692906.155809836"/>
    <n v="5.875"/>
    <n v="10"/>
    <n v="3.7580193661971855"/>
    <n v="0"/>
    <n v="0"/>
    <x v="1755"/>
    <x v="4"/>
  </r>
  <r>
    <n v="4740"/>
    <x v="740"/>
    <x v="1"/>
    <x v="10"/>
    <n v="20"/>
    <n v="23"/>
    <x v="62"/>
    <n v="2"/>
    <n v="4.9000000000000004"/>
    <n v="3.45"/>
    <n v="7.3"/>
    <n v="7.4"/>
    <n v="7.35"/>
    <n v="662.31544715447205"/>
    <n v="2015.7398373983699"/>
    <n v="1339.0276422764209"/>
    <n v="3.9"/>
    <n v="12.8"/>
    <n v="8.35"/>
    <n v="1.2430281690140901"/>
    <n v="6.2730105633802804"/>
    <n v="3.7580193661971855"/>
    <n v="1010.2165492957701"/>
    <n v="9370632.2394366208"/>
    <n v="4685821.2279929584"/>
    <n v="30837.3908450704"/>
    <n v="27354974.920774601"/>
    <n v="13692906.155809836"/>
    <n v="10"/>
    <n v="10"/>
    <n v="3.7580193661971855"/>
    <n v="0"/>
    <n v="1.375"/>
    <x v="1768"/>
    <x v="4"/>
  </r>
  <r>
    <n v="4741"/>
    <x v="518"/>
    <x v="1"/>
    <x v="10"/>
    <n v="19"/>
    <n v="23"/>
    <x v="26"/>
    <n v="4"/>
    <n v="4.2"/>
    <n v="4.0999999999999996"/>
    <n v="7.3"/>
    <n v="7.4"/>
    <n v="7.35"/>
    <n v="662.31544715447205"/>
    <n v="2015.7398373983699"/>
    <n v="1339.0276422764209"/>
    <n v="4.5999999999999996"/>
    <n v="4.8"/>
    <n v="4.6999999999999993"/>
    <n v="1.2430281690140901"/>
    <n v="6.2730105633802804"/>
    <n v="3.7580193661971855"/>
    <n v="1010.2165492957701"/>
    <n v="9370632.2394366208"/>
    <n v="4685821.2279929584"/>
    <n v="30837.3908450704"/>
    <n v="27354974.920774601"/>
    <n v="13692906.155809836"/>
    <n v="10"/>
    <n v="10"/>
    <n v="3.7580193661971855"/>
    <n v="0"/>
    <n v="0"/>
    <x v="1754"/>
    <x v="4"/>
  </r>
  <r>
    <n v="2393"/>
    <x v="97"/>
    <x v="1"/>
    <x v="10"/>
    <n v="17"/>
    <n v="32"/>
    <x v="5"/>
    <n v="6.2"/>
    <n v="7.6"/>
    <n v="6.9"/>
    <n v="7.6"/>
    <n v="8.1999999999999993"/>
    <n v="7.8999999999999995"/>
    <n v="310"/>
    <n v="332"/>
    <n v="321"/>
    <n v="1.5"/>
    <n v="2.6"/>
    <n v="2.0499999999999998"/>
    <n v="1.2430281690140901"/>
    <n v="6.2730105633802804"/>
    <n v="3.7580193661971855"/>
    <n v="1010.2165492957701"/>
    <n v="9370632.2394366208"/>
    <n v="4685821.2279929584"/>
    <n v="30837.3908450704"/>
    <n v="27354974.920774601"/>
    <n v="13692906.155809836"/>
    <n v="5.125"/>
    <n v="10"/>
    <n v="3.7580193661971855"/>
    <n v="0"/>
    <n v="0"/>
    <x v="1769"/>
    <x v="4"/>
  </r>
  <r>
    <n v="4506"/>
    <x v="743"/>
    <x v="0"/>
    <x v="11"/>
    <n v="25"/>
    <n v="25"/>
    <x v="7"/>
    <n v="0.3"/>
    <n v="7.2"/>
    <n v="3.75"/>
    <n v="6.5"/>
    <n v="8.1"/>
    <n v="7.3"/>
    <n v="226"/>
    <n v="1399"/>
    <n v="812.5"/>
    <n v="3"/>
    <n v="42"/>
    <n v="22.5"/>
    <n v="0.7"/>
    <n v="3"/>
    <n v="1.85"/>
    <n v="4600"/>
    <n v="940000"/>
    <n v="472300"/>
    <n v="35000"/>
    <n v="5400000"/>
    <n v="2717500"/>
    <n v="10"/>
    <n v="10"/>
    <n v="1.85"/>
    <n v="0"/>
    <n v="0.625"/>
    <x v="1770"/>
    <x v="4"/>
  </r>
  <r>
    <n v="3612"/>
    <x v="113"/>
    <x v="0"/>
    <x v="11"/>
    <n v="25"/>
    <n v="25"/>
    <x v="7"/>
    <n v="1.9"/>
    <n v="7"/>
    <n v="4.45"/>
    <n v="6.5"/>
    <n v="7.7"/>
    <n v="7.1"/>
    <n v="324"/>
    <n v="1268"/>
    <n v="796"/>
    <n v="4"/>
    <n v="22"/>
    <n v="13"/>
    <n v="1.5"/>
    <n v="5.7"/>
    <n v="3.6"/>
    <n v="3300"/>
    <n v="150000"/>
    <n v="76650"/>
    <n v="24000"/>
    <n v="1600000"/>
    <n v="812000"/>
    <n v="10"/>
    <n v="10"/>
    <n v="3.5999999999999996"/>
    <n v="0"/>
    <n v="0"/>
    <x v="1771"/>
    <x v="4"/>
  </r>
  <r>
    <n v="3628"/>
    <x v="405"/>
    <x v="0"/>
    <x v="11"/>
    <n v="25"/>
    <n v="25"/>
    <x v="7"/>
    <n v="4.2"/>
    <n v="6.6"/>
    <n v="5.4"/>
    <n v="6.6"/>
    <n v="7.6"/>
    <n v="7.1"/>
    <n v="449"/>
    <n v="963"/>
    <n v="706"/>
    <n v="3"/>
    <n v="8"/>
    <n v="5.5"/>
    <n v="0.3"/>
    <n v="2.6"/>
    <n v="1.45"/>
    <n v="2300"/>
    <n v="1100000"/>
    <n v="551150"/>
    <n v="24000"/>
    <n v="3500000"/>
    <n v="1762000"/>
    <n v="10"/>
    <n v="10"/>
    <n v="1.45"/>
    <n v="0"/>
    <n v="0"/>
    <x v="460"/>
    <x v="4"/>
  </r>
  <r>
    <n v="4096"/>
    <x v="408"/>
    <x v="0"/>
    <x v="11"/>
    <n v="25"/>
    <n v="25"/>
    <x v="7"/>
    <n v="0.3"/>
    <n v="6.2"/>
    <n v="3.25"/>
    <n v="6.3"/>
    <n v="7.2"/>
    <n v="6.75"/>
    <n v="358"/>
    <n v="1637"/>
    <n v="997.5"/>
    <n v="4"/>
    <n v="29"/>
    <n v="16.5"/>
    <n v="0.3"/>
    <n v="2.2000000000000002"/>
    <n v="1.25"/>
    <n v="3400"/>
    <n v="700000"/>
    <n v="351700"/>
    <n v="24000"/>
    <n v="5400000"/>
    <n v="2712000"/>
    <n v="10"/>
    <n v="10"/>
    <n v="1.25"/>
    <n v="0"/>
    <n v="1.875"/>
    <x v="497"/>
    <x v="4"/>
  </r>
  <r>
    <n v="3615"/>
    <x v="116"/>
    <x v="0"/>
    <x v="11"/>
    <n v="25"/>
    <n v="25"/>
    <x v="7"/>
    <n v="4.5999999999999996"/>
    <n v="6.8"/>
    <n v="5.6999999999999993"/>
    <n v="6.8"/>
    <n v="7.9"/>
    <n v="7.35"/>
    <n v="706"/>
    <n v="985"/>
    <n v="845.5"/>
    <n v="3.7"/>
    <n v="7"/>
    <n v="5.35"/>
    <n v="1.4"/>
    <n v="3.29"/>
    <n v="2.3449999999999998"/>
    <n v="490"/>
    <n v="15000"/>
    <n v="7745"/>
    <n v="5400"/>
    <n v="160000"/>
    <n v="82700"/>
    <n v="10"/>
    <n v="10"/>
    <n v="2.3449999999999998"/>
    <n v="0"/>
    <n v="0"/>
    <x v="1772"/>
    <x v="4"/>
  </r>
  <r>
    <n v="4542"/>
    <x v="756"/>
    <x v="0"/>
    <x v="11"/>
    <n v="25"/>
    <n v="25"/>
    <x v="7"/>
    <n v="4.4000000000000004"/>
    <n v="6.5"/>
    <n v="5.45"/>
    <n v="6.5"/>
    <n v="8.1"/>
    <n v="7.3"/>
    <n v="209"/>
    <n v="1194"/>
    <n v="701.5"/>
    <n v="4"/>
    <n v="9"/>
    <n v="6.5"/>
    <n v="0.7"/>
    <n v="3.2"/>
    <n v="1.9500000000000002"/>
    <n v="3300"/>
    <n v="140000"/>
    <n v="71650"/>
    <n v="24000"/>
    <n v="540000"/>
    <n v="282000"/>
    <n v="10"/>
    <n v="10"/>
    <n v="1.9500000000000002"/>
    <n v="0"/>
    <n v="0"/>
    <x v="28"/>
    <x v="4"/>
  </r>
  <r>
    <n v="4515"/>
    <x v="745"/>
    <x v="0"/>
    <x v="11"/>
    <n v="25"/>
    <n v="25"/>
    <x v="7"/>
    <n v="3.2"/>
    <n v="6.8"/>
    <n v="5"/>
    <n v="7.1"/>
    <n v="8.5"/>
    <n v="7.8"/>
    <n v="706"/>
    <n v="949"/>
    <n v="827.5"/>
    <n v="4"/>
    <n v="17"/>
    <n v="10.5"/>
    <n v="0.4"/>
    <n v="6.49"/>
    <n v="3.4450000000000003"/>
    <n v="3300"/>
    <n v="150000"/>
    <n v="76650"/>
    <n v="24000"/>
    <n v="1600000"/>
    <n v="812000"/>
    <n v="10"/>
    <n v="10"/>
    <n v="3.4450000000000003"/>
    <n v="0"/>
    <n v="0"/>
    <x v="1773"/>
    <x v="4"/>
  </r>
  <r>
    <n v="3602"/>
    <x v="109"/>
    <x v="0"/>
    <x v="11"/>
    <n v="25"/>
    <n v="25"/>
    <x v="7"/>
    <n v="0.3"/>
    <n v="2.8"/>
    <n v="1.5499999999999998"/>
    <n v="6.5"/>
    <n v="6.9"/>
    <n v="6.7"/>
    <n v="1035"/>
    <n v="1187"/>
    <n v="1111"/>
    <n v="18"/>
    <n v="87"/>
    <n v="52.5"/>
    <n v="1.1000000000000001"/>
    <n v="5"/>
    <n v="3.05"/>
    <n v="2300"/>
    <n v="1200000000"/>
    <n v="600001150"/>
    <n v="24000"/>
    <n v="9200000000"/>
    <n v="4600012000"/>
    <n v="10"/>
    <n v="10"/>
    <n v="3.05"/>
    <n v="0"/>
    <n v="6.125"/>
    <x v="1774"/>
    <x v="4"/>
  </r>
  <r>
    <n v="3679"/>
    <x v="171"/>
    <x v="0"/>
    <x v="11"/>
    <n v="24"/>
    <n v="29"/>
    <x v="6"/>
    <n v="0.3"/>
    <n v="10.9"/>
    <n v="5.6000000000000005"/>
    <n v="7.6"/>
    <n v="9"/>
    <n v="8.3000000000000007"/>
    <n v="708"/>
    <n v="1528"/>
    <n v="1118"/>
    <n v="1"/>
    <n v="38"/>
    <n v="19.5"/>
    <n v="0.32"/>
    <n v="6"/>
    <n v="3.16"/>
    <n v="920"/>
    <n v="1840"/>
    <n v="1380"/>
    <n v="1600"/>
    <n v="3200"/>
    <n v="2400"/>
    <n v="10"/>
    <n v="10"/>
    <n v="3.16"/>
    <n v="0"/>
    <n v="0"/>
    <x v="1775"/>
    <x v="4"/>
  </r>
  <r>
    <n v="3649"/>
    <x v="129"/>
    <x v="0"/>
    <x v="11"/>
    <n v="25"/>
    <n v="25"/>
    <x v="7"/>
    <n v="5.7"/>
    <n v="6.9"/>
    <n v="6.3000000000000007"/>
    <n v="6.5"/>
    <n v="7.2"/>
    <n v="6.85"/>
    <n v="141"/>
    <n v="312"/>
    <n v="226.5"/>
    <n v="3"/>
    <n v="5"/>
    <n v="4"/>
    <n v="0.4"/>
    <n v="11.5"/>
    <n v="5.95"/>
    <n v="1200"/>
    <n v="15000"/>
    <n v="8100"/>
    <n v="16000"/>
    <n v="160000"/>
    <n v="88000"/>
    <n v="10"/>
    <n v="10"/>
    <n v="5.9499999999999993"/>
    <n v="0"/>
    <n v="0"/>
    <x v="1776"/>
    <x v="4"/>
  </r>
  <r>
    <n v="4507"/>
    <x v="522"/>
    <x v="0"/>
    <x v="11"/>
    <n v="25"/>
    <n v="25"/>
    <x v="7"/>
    <n v="4"/>
    <n v="7"/>
    <n v="5.5"/>
    <n v="6.5"/>
    <n v="7.4"/>
    <n v="6.95"/>
    <n v="297"/>
    <n v="1326"/>
    <n v="811.5"/>
    <n v="3"/>
    <n v="11"/>
    <n v="7"/>
    <n v="0.6"/>
    <n v="2.2999999999999998"/>
    <n v="1.45"/>
    <n v="3300"/>
    <n v="940000"/>
    <n v="471650"/>
    <n v="24000"/>
    <n v="5400000"/>
    <n v="2712000"/>
    <n v="10"/>
    <n v="10"/>
    <n v="1.45"/>
    <n v="0"/>
    <n v="0"/>
    <x v="460"/>
    <x v="4"/>
  </r>
  <r>
    <n v="4095"/>
    <x v="407"/>
    <x v="0"/>
    <x v="11"/>
    <n v="25"/>
    <n v="25"/>
    <x v="7"/>
    <n v="1"/>
    <n v="7"/>
    <n v="4"/>
    <n v="6.5"/>
    <n v="7.7"/>
    <n v="7.1"/>
    <n v="225"/>
    <n v="1871"/>
    <n v="1048"/>
    <n v="4"/>
    <n v="22"/>
    <n v="13"/>
    <n v="0.36"/>
    <n v="3"/>
    <n v="1.68"/>
    <n v="3300"/>
    <n v="1100000"/>
    <n v="551650"/>
    <n v="24000"/>
    <n v="9200000"/>
    <n v="4612000"/>
    <n v="10"/>
    <n v="10"/>
    <n v="1.6799999999999997"/>
    <n v="0"/>
    <n v="0"/>
    <x v="1777"/>
    <x v="4"/>
  </r>
  <r>
    <n v="4537"/>
    <x v="530"/>
    <x v="0"/>
    <x v="11"/>
    <n v="25"/>
    <n v="25.1"/>
    <x v="134"/>
    <n v="4.8"/>
    <n v="7.4"/>
    <n v="6.1"/>
    <n v="6.5"/>
    <n v="7.8"/>
    <n v="7.15"/>
    <n v="208"/>
    <n v="521"/>
    <n v="364.5"/>
    <n v="2"/>
    <n v="10"/>
    <n v="6"/>
    <n v="0.3"/>
    <n v="2.2000000000000002"/>
    <n v="1.25"/>
    <n v="23"/>
    <n v="46000"/>
    <n v="23011.5"/>
    <n v="24000"/>
    <n v="350000"/>
    <n v="187000"/>
    <n v="10"/>
    <n v="10"/>
    <n v="1.25"/>
    <n v="0"/>
    <n v="0"/>
    <x v="17"/>
    <x v="4"/>
  </r>
  <r>
    <n v="4520"/>
    <x v="750"/>
    <x v="0"/>
    <x v="11"/>
    <n v="25"/>
    <n v="25"/>
    <x v="7"/>
    <n v="2.1"/>
    <n v="4.8"/>
    <n v="3.45"/>
    <n v="6.5"/>
    <n v="8.5"/>
    <n v="7.5"/>
    <n v="671"/>
    <n v="1238"/>
    <n v="954.5"/>
    <n v="6"/>
    <n v="36"/>
    <n v="21"/>
    <n v="1.5"/>
    <n v="3.6"/>
    <n v="2.5499999999999998"/>
    <n v="4000"/>
    <n v="79000"/>
    <n v="41500"/>
    <n v="24000"/>
    <n v="540000"/>
    <n v="282000"/>
    <n v="10"/>
    <n v="10"/>
    <n v="2.5499999999999998"/>
    <n v="0"/>
    <n v="1.375"/>
    <x v="1778"/>
    <x v="4"/>
  </r>
  <r>
    <n v="3584"/>
    <x v="102"/>
    <x v="0"/>
    <x v="11"/>
    <n v="21"/>
    <n v="26"/>
    <x v="2"/>
    <n v="0.3"/>
    <n v="3.6"/>
    <n v="1.95"/>
    <n v="7.1"/>
    <n v="8.5"/>
    <n v="7.8"/>
    <n v="725"/>
    <n v="1168"/>
    <n v="946.5"/>
    <n v="8"/>
    <n v="14"/>
    <n v="11"/>
    <n v="2.1"/>
    <n v="4.9000000000000004"/>
    <n v="3.5"/>
    <n v="2100"/>
    <n v="3300"/>
    <n v="2700"/>
    <n v="7000"/>
    <n v="12000"/>
    <n v="9500"/>
    <n v="10"/>
    <n v="10"/>
    <n v="3.5"/>
    <n v="0"/>
    <n v="5.125"/>
    <x v="1779"/>
    <x v="4"/>
  </r>
  <r>
    <n v="4521"/>
    <x v="751"/>
    <x v="0"/>
    <x v="11"/>
    <n v="21"/>
    <n v="25"/>
    <x v="13"/>
    <n v="2.1"/>
    <n v="6.6"/>
    <n v="4.3499999999999996"/>
    <n v="6.5"/>
    <n v="7.6"/>
    <n v="7.05"/>
    <n v="425"/>
    <n v="1336"/>
    <n v="880.5"/>
    <n v="3"/>
    <n v="30"/>
    <n v="16.5"/>
    <n v="1.1000000000000001"/>
    <n v="9.4"/>
    <n v="5.25"/>
    <n v="4000"/>
    <n v="14000"/>
    <n v="9000"/>
    <n v="24000"/>
    <n v="160000"/>
    <n v="92000"/>
    <n v="10"/>
    <n v="10"/>
    <n v="5.25"/>
    <n v="0"/>
    <n v="0"/>
    <x v="1780"/>
    <x v="4"/>
  </r>
  <r>
    <n v="3645"/>
    <x v="126"/>
    <x v="0"/>
    <x v="11"/>
    <n v="25"/>
    <n v="25"/>
    <x v="7"/>
    <n v="3.4"/>
    <n v="6.6"/>
    <n v="5"/>
    <n v="6.1"/>
    <n v="8"/>
    <n v="7.05"/>
    <n v="185"/>
    <n v="1114"/>
    <n v="649.5"/>
    <n v="3"/>
    <n v="8"/>
    <n v="5.5"/>
    <n v="0.3"/>
    <n v="9.7899999999999991"/>
    <n v="5.0449999999999999"/>
    <n v="4000"/>
    <n v="120000"/>
    <n v="62000"/>
    <n v="24000"/>
    <n v="1600000"/>
    <n v="812000"/>
    <n v="10"/>
    <n v="10"/>
    <n v="5.0449999999999999"/>
    <n v="0"/>
    <n v="0"/>
    <x v="1781"/>
    <x v="4"/>
  </r>
  <r>
    <n v="4539"/>
    <x v="532"/>
    <x v="0"/>
    <x v="11"/>
    <n v="25"/>
    <n v="25"/>
    <x v="7"/>
    <n v="0.3"/>
    <n v="5.0999999999999996"/>
    <n v="2.6999999999999997"/>
    <n v="6.3"/>
    <n v="7.4"/>
    <n v="6.85"/>
    <n v="974"/>
    <n v="1737"/>
    <n v="1355.5"/>
    <n v="9"/>
    <n v="375"/>
    <n v="192"/>
    <n v="1.2"/>
    <n v="8"/>
    <n v="4.5999999999999996"/>
    <n v="3300"/>
    <n v="2300000000"/>
    <n v="1150001650"/>
    <n v="24000"/>
    <n v="2400000000"/>
    <n v="1200012000"/>
    <n v="10"/>
    <n v="10"/>
    <n v="4.5999999999999996"/>
    <n v="0"/>
    <n v="3.2500000000000009"/>
    <x v="1782"/>
    <x v="4"/>
  </r>
  <r>
    <n v="4094"/>
    <x v="406"/>
    <x v="0"/>
    <x v="11"/>
    <n v="25"/>
    <n v="25"/>
    <x v="7"/>
    <n v="0.3"/>
    <n v="6"/>
    <n v="3.15"/>
    <n v="6"/>
    <n v="7.5"/>
    <n v="6.75"/>
    <n v="359"/>
    <n v="3010"/>
    <n v="1684.5"/>
    <n v="5"/>
    <n v="203"/>
    <n v="104"/>
    <n v="0.7"/>
    <n v="13"/>
    <n v="6.85"/>
    <n v="4600"/>
    <n v="94000000"/>
    <n v="47002300"/>
    <n v="35000"/>
    <n v="540000000"/>
    <n v="270017500"/>
    <n v="10"/>
    <n v="10"/>
    <n v="6.85"/>
    <n v="0"/>
    <n v="2.125"/>
    <x v="1783"/>
    <x v="4"/>
  </r>
  <r>
    <n v="4518"/>
    <x v="748"/>
    <x v="0"/>
    <x v="11"/>
    <n v="25"/>
    <n v="25"/>
    <x v="7"/>
    <n v="4"/>
    <n v="6.2"/>
    <n v="5.0999999999999996"/>
    <n v="6.5"/>
    <n v="7.6"/>
    <n v="7.05"/>
    <n v="325"/>
    <n v="1769"/>
    <n v="1047"/>
    <n v="4"/>
    <n v="15"/>
    <n v="9.5"/>
    <n v="0.5"/>
    <n v="4.5"/>
    <n v="2.5"/>
    <n v="2300"/>
    <n v="94000"/>
    <n v="48150"/>
    <n v="24000"/>
    <n v="540000"/>
    <n v="282000"/>
    <n v="10"/>
    <n v="10"/>
    <n v="2.5"/>
    <n v="0"/>
    <n v="0"/>
    <x v="466"/>
    <x v="4"/>
  </r>
  <r>
    <n v="3613"/>
    <x v="164"/>
    <x v="0"/>
    <x v="11"/>
    <n v="25"/>
    <n v="25"/>
    <x v="7"/>
    <n v="2"/>
    <n v="7.1"/>
    <n v="4.55"/>
    <n v="6.4"/>
    <n v="8.4"/>
    <n v="7.4"/>
    <n v="221"/>
    <n v="1453"/>
    <n v="837"/>
    <n v="4"/>
    <n v="42"/>
    <n v="23"/>
    <n v="0.6"/>
    <n v="3.6"/>
    <n v="2.1"/>
    <n v="2300"/>
    <n v="46000"/>
    <n v="24150"/>
    <n v="24000"/>
    <n v="350000"/>
    <n v="187000"/>
    <n v="10"/>
    <n v="10"/>
    <n v="2.1"/>
    <n v="0"/>
    <n v="0"/>
    <x v="471"/>
    <x v="4"/>
  </r>
  <r>
    <n v="3654"/>
    <x v="164"/>
    <x v="0"/>
    <x v="11"/>
    <n v="25"/>
    <n v="26"/>
    <x v="8"/>
    <n v="2.1"/>
    <n v="6.8"/>
    <n v="4.45"/>
    <n v="6.1"/>
    <n v="7.1"/>
    <n v="6.6"/>
    <n v="240"/>
    <n v="2720"/>
    <n v="1480"/>
    <n v="3"/>
    <n v="34"/>
    <n v="18.5"/>
    <n v="0.3"/>
    <n v="8.8000000000000007"/>
    <n v="4.5500000000000007"/>
    <n v="4000"/>
    <n v="120000"/>
    <n v="62000"/>
    <n v="24000"/>
    <n v="920000"/>
    <n v="472000"/>
    <n v="10"/>
    <n v="10"/>
    <n v="4.5500000000000007"/>
    <n v="0"/>
    <n v="0"/>
    <x v="1784"/>
    <x v="4"/>
  </r>
  <r>
    <n v="4535"/>
    <x v="528"/>
    <x v="0"/>
    <x v="11"/>
    <n v="25"/>
    <n v="25"/>
    <x v="7"/>
    <n v="4.8"/>
    <n v="6.4"/>
    <n v="5.6"/>
    <n v="6.5"/>
    <n v="7.7"/>
    <n v="7.1"/>
    <n v="247"/>
    <n v="371"/>
    <n v="309"/>
    <n v="3"/>
    <n v="11"/>
    <n v="7"/>
    <n v="0.4"/>
    <n v="0.8"/>
    <n v="0.60000000000000009"/>
    <n v="1500"/>
    <n v="15000"/>
    <n v="8250"/>
    <n v="16000"/>
    <n v="160000"/>
    <n v="88000"/>
    <n v="10"/>
    <n v="10"/>
    <n v="0.60000000000000009"/>
    <n v="0"/>
    <n v="0"/>
    <x v="183"/>
    <x v="4"/>
  </r>
  <r>
    <n v="3621"/>
    <x v="121"/>
    <x v="0"/>
    <x v="11"/>
    <n v="25"/>
    <n v="25"/>
    <x v="7"/>
    <n v="1.2"/>
    <n v="5.9"/>
    <n v="3.5500000000000003"/>
    <n v="6.5"/>
    <n v="8.4"/>
    <n v="7.45"/>
    <n v="812"/>
    <n v="1282"/>
    <n v="1047"/>
    <n v="4"/>
    <n v="30"/>
    <n v="17"/>
    <n v="0.8"/>
    <n v="5.3"/>
    <n v="3.05"/>
    <n v="3300"/>
    <n v="23000"/>
    <n v="13150"/>
    <n v="24000"/>
    <n v="240000"/>
    <n v="132000"/>
    <n v="10"/>
    <n v="10"/>
    <n v="3.05"/>
    <n v="0"/>
    <n v="1.125"/>
    <x v="1785"/>
    <x v="4"/>
  </r>
  <r>
    <n v="1446"/>
    <x v="403"/>
    <x v="0"/>
    <x v="11"/>
    <n v="22"/>
    <n v="29"/>
    <x v="8"/>
    <n v="5.2"/>
    <n v="5.8"/>
    <n v="5.5"/>
    <n v="7.5"/>
    <n v="8.5"/>
    <n v="8"/>
    <n v="386"/>
    <n v="655"/>
    <n v="520.5"/>
    <n v="3.5"/>
    <n v="4.8"/>
    <n v="4.1500000000000004"/>
    <n v="1.8"/>
    <n v="6"/>
    <n v="3.9"/>
    <n v="240"/>
    <n v="790"/>
    <n v="515"/>
    <n v="2200"/>
    <n v="3800"/>
    <n v="3000"/>
    <n v="10"/>
    <n v="8.5833333333333321"/>
    <n v="3.9000000000000004"/>
    <n v="0"/>
    <n v="0"/>
    <x v="1786"/>
    <x v="4"/>
  </r>
  <r>
    <n v="3582"/>
    <x v="100"/>
    <x v="0"/>
    <x v="11"/>
    <n v="19"/>
    <n v="25"/>
    <x v="72"/>
    <n v="4.4000000000000004"/>
    <n v="6.3"/>
    <n v="5.35"/>
    <n v="7.5"/>
    <n v="9"/>
    <n v="8.25"/>
    <n v="986"/>
    <n v="1549"/>
    <n v="1267.5"/>
    <n v="3.5"/>
    <n v="7.4"/>
    <n v="5.45"/>
    <n v="2.2999999999999998"/>
    <n v="8.1"/>
    <n v="5.1999999999999993"/>
    <n v="910"/>
    <n v="2600"/>
    <n v="1755"/>
    <n v="5800"/>
    <n v="7000"/>
    <n v="6400"/>
    <n v="10"/>
    <n v="10"/>
    <n v="5.1999999999999993"/>
    <n v="0"/>
    <n v="0"/>
    <x v="1787"/>
    <x v="4"/>
  </r>
  <r>
    <n v="3625"/>
    <x v="100"/>
    <x v="0"/>
    <x v="11"/>
    <n v="25"/>
    <n v="25"/>
    <x v="7"/>
    <n v="3.2"/>
    <n v="6.9"/>
    <n v="5.0500000000000007"/>
    <n v="6.4"/>
    <n v="7.4"/>
    <n v="6.9"/>
    <n v="303"/>
    <n v="974"/>
    <n v="638.5"/>
    <n v="3"/>
    <n v="16"/>
    <n v="9.5"/>
    <n v="0.9"/>
    <n v="4"/>
    <n v="2.4500000000000002"/>
    <n v="4000"/>
    <n v="480000"/>
    <n v="242000"/>
    <n v="35000"/>
    <n v="3500000"/>
    <n v="1767500"/>
    <n v="10"/>
    <n v="10"/>
    <n v="2.4500000000000002"/>
    <n v="0"/>
    <n v="0"/>
    <x v="459"/>
    <x v="4"/>
  </r>
  <r>
    <n v="4536"/>
    <x v="529"/>
    <x v="0"/>
    <x v="11"/>
    <n v="25"/>
    <n v="25.1"/>
    <x v="134"/>
    <n v="0.3"/>
    <n v="6"/>
    <n v="3.15"/>
    <n v="6.5"/>
    <n v="7"/>
    <n v="6.75"/>
    <n v="550"/>
    <n v="1576"/>
    <n v="1063"/>
    <n v="5"/>
    <n v="78"/>
    <n v="41.5"/>
    <n v="0.7"/>
    <n v="4.5"/>
    <n v="2.6"/>
    <n v="3300"/>
    <n v="700000"/>
    <n v="351650"/>
    <n v="24000"/>
    <n v="3500000"/>
    <n v="1762000"/>
    <n v="10"/>
    <n v="10"/>
    <n v="2.6"/>
    <n v="0"/>
    <n v="2.125"/>
    <x v="1788"/>
    <x v="4"/>
  </r>
  <r>
    <n v="3617"/>
    <x v="118"/>
    <x v="0"/>
    <x v="11"/>
    <n v="25"/>
    <n v="25"/>
    <x v="7"/>
    <n v="3.1"/>
    <n v="7.2"/>
    <n v="5.15"/>
    <n v="6.9"/>
    <n v="7.9"/>
    <n v="7.4"/>
    <n v="217"/>
    <n v="1466"/>
    <n v="841.5"/>
    <n v="3"/>
    <n v="10"/>
    <n v="6.5"/>
    <n v="1"/>
    <n v="5.2"/>
    <n v="3.1"/>
    <n v="3300"/>
    <n v="17000"/>
    <n v="10150"/>
    <n v="24000"/>
    <n v="160000"/>
    <n v="92000"/>
    <n v="10"/>
    <n v="10"/>
    <n v="3.1"/>
    <n v="0"/>
    <n v="0"/>
    <x v="1789"/>
    <x v="4"/>
  </r>
  <r>
    <n v="3609"/>
    <x v="742"/>
    <x v="0"/>
    <x v="11"/>
    <n v="25"/>
    <n v="25"/>
    <x v="7"/>
    <n v="2"/>
    <n v="6.4"/>
    <n v="4.2"/>
    <n v="6.5"/>
    <n v="7.4"/>
    <n v="6.95"/>
    <n v="206"/>
    <n v="738"/>
    <n v="472"/>
    <n v="4"/>
    <n v="16"/>
    <n v="10"/>
    <n v="0.5"/>
    <n v="3.4"/>
    <n v="1.95"/>
    <n v="4600"/>
    <n v="330000"/>
    <n v="167300"/>
    <n v="35000"/>
    <n v="2400000"/>
    <n v="1217500"/>
    <n v="10"/>
    <n v="10"/>
    <n v="1.9500000000000002"/>
    <n v="0"/>
    <n v="0"/>
    <x v="28"/>
    <x v="4"/>
  </r>
  <r>
    <n v="4546"/>
    <x v="536"/>
    <x v="0"/>
    <x v="11"/>
    <n v="25"/>
    <n v="25"/>
    <x v="7"/>
    <n v="1"/>
    <n v="6.3"/>
    <n v="3.65"/>
    <n v="6.5"/>
    <n v="7.4"/>
    <n v="6.95"/>
    <n v="521"/>
    <n v="1017"/>
    <n v="769"/>
    <n v="3"/>
    <n v="35"/>
    <n v="19"/>
    <n v="1"/>
    <n v="4.2"/>
    <n v="2.6"/>
    <n v="2300"/>
    <n v="63000"/>
    <n v="32650"/>
    <n v="24000"/>
    <n v="540000"/>
    <n v="282000"/>
    <n v="10"/>
    <n v="10"/>
    <n v="2.6"/>
    <n v="0"/>
    <n v="0.875"/>
    <x v="1790"/>
    <x v="4"/>
  </r>
  <r>
    <n v="3627"/>
    <x v="124"/>
    <x v="0"/>
    <x v="11"/>
    <n v="25"/>
    <n v="25"/>
    <x v="7"/>
    <n v="2.8"/>
    <n v="6.1"/>
    <n v="4.4499999999999993"/>
    <n v="6.5"/>
    <n v="8.1999999999999993"/>
    <n v="7.35"/>
    <n v="447"/>
    <n v="1323"/>
    <n v="885"/>
    <n v="3"/>
    <n v="13"/>
    <n v="8"/>
    <n v="1.27"/>
    <n v="4.7"/>
    <n v="2.9850000000000003"/>
    <n v="2300"/>
    <n v="700000"/>
    <n v="351150"/>
    <n v="24000"/>
    <n v="16000000"/>
    <n v="8012000"/>
    <n v="10"/>
    <n v="10"/>
    <n v="2.9850000000000003"/>
    <n v="0"/>
    <n v="0"/>
    <x v="1791"/>
    <x v="4"/>
  </r>
  <r>
    <n v="4097"/>
    <x v="409"/>
    <x v="0"/>
    <x v="11"/>
    <n v="25"/>
    <n v="25"/>
    <x v="7"/>
    <n v="0.3"/>
    <n v="5.5"/>
    <n v="2.9"/>
    <n v="6.3"/>
    <n v="7.6"/>
    <n v="6.9499999999999993"/>
    <n v="286"/>
    <n v="2280"/>
    <n v="1283"/>
    <n v="6"/>
    <n v="124"/>
    <n v="65"/>
    <n v="0.6"/>
    <n v="19"/>
    <n v="9.8000000000000007"/>
    <n v="3300"/>
    <n v="480000"/>
    <n v="241650"/>
    <n v="24000"/>
    <n v="3500000"/>
    <n v="1762000"/>
    <n v="10"/>
    <n v="10"/>
    <n v="9.8000000000000007"/>
    <n v="0"/>
    <n v="2.75"/>
    <x v="843"/>
    <x v="4"/>
  </r>
  <r>
    <n v="3611"/>
    <x v="112"/>
    <x v="0"/>
    <x v="11"/>
    <n v="25"/>
    <n v="25"/>
    <x v="7"/>
    <n v="0.3"/>
    <n v="7.2"/>
    <n v="3.75"/>
    <n v="6.6"/>
    <n v="7.7"/>
    <n v="7.15"/>
    <n v="629"/>
    <n v="1449"/>
    <n v="1039"/>
    <n v="3"/>
    <n v="27"/>
    <n v="15"/>
    <n v="0.93"/>
    <n v="6"/>
    <n v="3.4649999999999999"/>
    <n v="2200"/>
    <n v="1700000"/>
    <n v="851100"/>
    <n v="24000"/>
    <n v="16000000"/>
    <n v="8012000"/>
    <n v="10"/>
    <n v="10"/>
    <n v="3.4649999999999999"/>
    <n v="0"/>
    <n v="0.625"/>
    <x v="1792"/>
    <x v="4"/>
  </r>
  <r>
    <n v="3616"/>
    <x v="117"/>
    <x v="0"/>
    <x v="11"/>
    <n v="25"/>
    <n v="25"/>
    <x v="7"/>
    <n v="4.0999999999999996"/>
    <n v="7.2"/>
    <n v="5.65"/>
    <n v="6.5"/>
    <n v="8.4"/>
    <n v="7.45"/>
    <n v="424"/>
    <n v="1304"/>
    <n v="864"/>
    <n v="3"/>
    <n v="12"/>
    <n v="7.5"/>
    <n v="1"/>
    <n v="5.3"/>
    <n v="3.15"/>
    <n v="3300"/>
    <n v="23000"/>
    <n v="13150"/>
    <n v="24000"/>
    <n v="240000"/>
    <n v="132000"/>
    <n v="10"/>
    <n v="10"/>
    <n v="3.15"/>
    <n v="0"/>
    <n v="0"/>
    <x v="153"/>
    <x v="4"/>
  </r>
  <r>
    <n v="4540"/>
    <x v="533"/>
    <x v="0"/>
    <x v="11"/>
    <n v="25"/>
    <n v="25"/>
    <x v="7"/>
    <n v="2.2999999999999998"/>
    <n v="6.8"/>
    <n v="4.55"/>
    <n v="6.5"/>
    <n v="7.5"/>
    <n v="7"/>
    <n v="180"/>
    <n v="2116"/>
    <n v="1148"/>
    <n v="3"/>
    <n v="12"/>
    <n v="7.5"/>
    <n v="0.3"/>
    <n v="4"/>
    <n v="2.15"/>
    <n v="4900"/>
    <n v="130000"/>
    <n v="67450"/>
    <n v="24000"/>
    <n v="1600000"/>
    <n v="812000"/>
    <n v="10"/>
    <n v="10"/>
    <n v="2.15"/>
    <n v="0"/>
    <n v="0"/>
    <x v="118"/>
    <x v="4"/>
  </r>
  <r>
    <n v="3601"/>
    <x v="108"/>
    <x v="0"/>
    <x v="11"/>
    <n v="25"/>
    <n v="25"/>
    <x v="7"/>
    <n v="0.3"/>
    <n v="6.1"/>
    <n v="3.1999999999999997"/>
    <n v="6.5"/>
    <n v="7.4"/>
    <n v="6.95"/>
    <n v="827"/>
    <n v="2860"/>
    <n v="1843.5"/>
    <n v="3"/>
    <n v="80"/>
    <n v="41.5"/>
    <n v="1.7"/>
    <n v="7.03"/>
    <n v="4.3650000000000002"/>
    <n v="4800"/>
    <n v="48000000"/>
    <n v="24002400"/>
    <n v="35000"/>
    <n v="350000000"/>
    <n v="175017500"/>
    <n v="10"/>
    <n v="10"/>
    <n v="4.3650000000000002"/>
    <n v="0"/>
    <n v="2.0000000000000009"/>
    <x v="1793"/>
    <x v="4"/>
  </r>
  <r>
    <n v="4529"/>
    <x v="755"/>
    <x v="0"/>
    <x v="11"/>
    <n v="25"/>
    <n v="25"/>
    <x v="7"/>
    <n v="4.5999999999999996"/>
    <n v="7.1"/>
    <n v="5.85"/>
    <n v="6.7"/>
    <n v="7"/>
    <n v="6.85"/>
    <n v="210"/>
    <n v="853"/>
    <n v="531.5"/>
    <n v="4"/>
    <n v="6"/>
    <n v="5"/>
    <n v="1"/>
    <n v="5"/>
    <n v="3"/>
    <n v="4600"/>
    <n v="46000"/>
    <n v="25300"/>
    <n v="35000"/>
    <n v="350000"/>
    <n v="192500"/>
    <n v="10"/>
    <n v="10"/>
    <n v="3"/>
    <n v="0"/>
    <n v="0"/>
    <x v="1794"/>
    <x v="4"/>
  </r>
  <r>
    <n v="3591"/>
    <x v="106"/>
    <x v="0"/>
    <x v="11"/>
    <n v="25"/>
    <n v="25"/>
    <x v="7"/>
    <n v="4.3"/>
    <n v="6.8"/>
    <n v="5.55"/>
    <n v="6.5"/>
    <n v="8.5"/>
    <n v="7.5"/>
    <n v="299"/>
    <n v="787"/>
    <n v="543"/>
    <n v="3"/>
    <n v="14"/>
    <n v="8.5"/>
    <n v="0.88"/>
    <n v="2.2999999999999998"/>
    <n v="1.5899999999999999"/>
    <n v="2300"/>
    <n v="140000"/>
    <n v="71150"/>
    <n v="24000"/>
    <n v="1600000"/>
    <n v="812000"/>
    <n v="10"/>
    <n v="10"/>
    <n v="1.5899999999999999"/>
    <n v="0"/>
    <n v="0"/>
    <x v="143"/>
    <x v="4"/>
  </r>
  <r>
    <n v="3680"/>
    <x v="172"/>
    <x v="0"/>
    <x v="11"/>
    <n v="21"/>
    <n v="33"/>
    <x v="43"/>
    <n v="4.5999999999999996"/>
    <n v="10"/>
    <n v="7.3"/>
    <n v="7"/>
    <n v="8.8000000000000007"/>
    <n v="7.9"/>
    <n v="332"/>
    <n v="692"/>
    <n v="512"/>
    <n v="1.3"/>
    <n v="6.4"/>
    <n v="3.85"/>
    <n v="0.3"/>
    <n v="4.7"/>
    <n v="2.5"/>
    <n v="920"/>
    <n v="920"/>
    <n v="920"/>
    <n v="1600"/>
    <n v="1600"/>
    <n v="1600"/>
    <n v="9.625"/>
    <n v="10"/>
    <n v="2.5"/>
    <n v="0"/>
    <n v="0"/>
    <x v="1795"/>
    <x v="4"/>
  </r>
  <r>
    <n v="4543"/>
    <x v="534"/>
    <x v="0"/>
    <x v="11"/>
    <n v="25"/>
    <n v="25"/>
    <x v="7"/>
    <n v="2.7"/>
    <n v="6.9"/>
    <n v="4.8000000000000007"/>
    <n v="6.5"/>
    <n v="8"/>
    <n v="7.25"/>
    <n v="488"/>
    <n v="1253"/>
    <n v="870.5"/>
    <n v="3"/>
    <n v="20"/>
    <n v="11.5"/>
    <n v="0.3"/>
    <n v="6.8"/>
    <n v="3.55"/>
    <n v="2300"/>
    <n v="46000"/>
    <n v="24150"/>
    <n v="24000"/>
    <n v="350000"/>
    <n v="187000"/>
    <n v="10"/>
    <n v="10"/>
    <n v="3.55"/>
    <n v="0"/>
    <n v="0"/>
    <x v="453"/>
    <x v="4"/>
  </r>
  <r>
    <n v="4544"/>
    <x v="757"/>
    <x v="0"/>
    <x v="11"/>
    <n v="25"/>
    <n v="25"/>
    <x v="7"/>
    <n v="3"/>
    <n v="6.2"/>
    <n v="4.5999999999999996"/>
    <n v="6.6"/>
    <n v="7.6"/>
    <n v="7.1"/>
    <n v="369"/>
    <n v="1345"/>
    <n v="857"/>
    <n v="4"/>
    <n v="34"/>
    <n v="19"/>
    <n v="0.5"/>
    <n v="4"/>
    <n v="2.25"/>
    <n v="2700"/>
    <n v="14000"/>
    <n v="8350"/>
    <n v="24000"/>
    <n v="160000"/>
    <n v="92000"/>
    <n v="10"/>
    <n v="10"/>
    <n v="2.25"/>
    <n v="0"/>
    <n v="0"/>
    <x v="430"/>
    <x v="4"/>
  </r>
  <r>
    <n v="4517"/>
    <x v="747"/>
    <x v="0"/>
    <x v="11"/>
    <n v="25"/>
    <n v="25.1"/>
    <x v="134"/>
    <n v="0.3"/>
    <n v="6.5"/>
    <n v="3.4"/>
    <n v="6.5"/>
    <n v="8.3000000000000007"/>
    <n v="7.4"/>
    <n v="313"/>
    <n v="3370"/>
    <n v="1841.5"/>
    <n v="5"/>
    <n v="54"/>
    <n v="29.5"/>
    <n v="0.3"/>
    <n v="8.09"/>
    <n v="4.1950000000000003"/>
    <n v="2600"/>
    <n v="330000"/>
    <n v="166300"/>
    <n v="24000"/>
    <n v="2400000"/>
    <n v="1212000"/>
    <n v="10"/>
    <n v="10"/>
    <n v="4.1950000000000003"/>
    <n v="0"/>
    <n v="1.5"/>
    <x v="1796"/>
    <x v="4"/>
  </r>
  <r>
    <n v="3583"/>
    <x v="101"/>
    <x v="0"/>
    <x v="11"/>
    <n v="21"/>
    <n v="25"/>
    <x v="13"/>
    <n v="5"/>
    <n v="6.8"/>
    <n v="5.9"/>
    <n v="7.1"/>
    <n v="9"/>
    <n v="8.0500000000000007"/>
    <n v="495"/>
    <n v="770"/>
    <n v="632.5"/>
    <n v="2.7"/>
    <n v="4.4000000000000004"/>
    <n v="3.5500000000000003"/>
    <n v="1"/>
    <n v="3.1"/>
    <n v="2.0499999999999998"/>
    <n v="830"/>
    <n v="1400"/>
    <n v="1115"/>
    <n v="4600"/>
    <n v="6300"/>
    <n v="5450"/>
    <n v="8.875"/>
    <n v="10"/>
    <n v="2.0499999999999998"/>
    <n v="0"/>
    <n v="0"/>
    <x v="1797"/>
    <x v="4"/>
  </r>
  <r>
    <n v="4516"/>
    <x v="746"/>
    <x v="0"/>
    <x v="11"/>
    <n v="25"/>
    <n v="25"/>
    <x v="7"/>
    <n v="3"/>
    <n v="6.1"/>
    <n v="4.55"/>
    <n v="6.8"/>
    <n v="7.8"/>
    <n v="7.3"/>
    <n v="725"/>
    <n v="1299"/>
    <n v="1012"/>
    <n v="4"/>
    <n v="17"/>
    <n v="10.5"/>
    <n v="0.81"/>
    <n v="15"/>
    <n v="7.9050000000000002"/>
    <n v="460"/>
    <n v="94000"/>
    <n v="47230"/>
    <n v="3500"/>
    <n v="540000"/>
    <n v="271750"/>
    <n v="10"/>
    <n v="10"/>
    <n v="7.9049999999999994"/>
    <n v="0"/>
    <n v="0"/>
    <x v="1798"/>
    <x v="4"/>
  </r>
  <r>
    <n v="3586"/>
    <x v="104"/>
    <x v="0"/>
    <x v="11"/>
    <n v="20"/>
    <n v="26"/>
    <x v="13"/>
    <n v="4.5999999999999996"/>
    <n v="6"/>
    <n v="5.3"/>
    <n v="7.3"/>
    <n v="8.8000000000000007"/>
    <n v="8.0500000000000007"/>
    <n v="564"/>
    <n v="850"/>
    <n v="707"/>
    <n v="3.5"/>
    <n v="5.2"/>
    <n v="4.3499999999999996"/>
    <n v="1.5"/>
    <n v="3.1"/>
    <n v="2.2999999999999998"/>
    <n v="780"/>
    <n v="1700"/>
    <n v="1240"/>
    <n v="5800"/>
    <n v="8400"/>
    <n v="7100"/>
    <n v="10"/>
    <n v="10"/>
    <n v="2.2999999999999998"/>
    <n v="0"/>
    <n v="0"/>
    <x v="15"/>
    <x v="4"/>
  </r>
  <r>
    <n v="4538"/>
    <x v="531"/>
    <x v="0"/>
    <x v="11"/>
    <n v="25"/>
    <n v="25"/>
    <x v="7"/>
    <n v="0.3"/>
    <n v="6.4"/>
    <n v="3.35"/>
    <n v="6.3"/>
    <n v="7.6"/>
    <n v="6.9499999999999993"/>
    <n v="385"/>
    <n v="4200"/>
    <n v="2292.5"/>
    <n v="3"/>
    <n v="145"/>
    <n v="74"/>
    <n v="0.6"/>
    <n v="11"/>
    <n v="5.8"/>
    <n v="3300"/>
    <n v="1200000"/>
    <n v="601650"/>
    <n v="24000"/>
    <n v="9200000"/>
    <n v="4612000"/>
    <n v="10"/>
    <n v="10"/>
    <n v="5.8"/>
    <n v="0"/>
    <n v="1.625"/>
    <x v="1799"/>
    <x v="4"/>
  </r>
  <r>
    <n v="3644"/>
    <x v="125"/>
    <x v="0"/>
    <x v="11"/>
    <n v="25"/>
    <n v="25"/>
    <x v="7"/>
    <n v="1.2"/>
    <n v="5.4"/>
    <n v="3.3000000000000003"/>
    <n v="6.8"/>
    <n v="8.1999999999999993"/>
    <n v="7.5"/>
    <n v="647"/>
    <n v="2009"/>
    <n v="1328"/>
    <n v="4"/>
    <n v="78"/>
    <n v="41"/>
    <n v="1.1000000000000001"/>
    <n v="6"/>
    <n v="3.55"/>
    <n v="3300"/>
    <n v="63000"/>
    <n v="33150"/>
    <n v="24000"/>
    <n v="540000"/>
    <n v="282000"/>
    <n v="10"/>
    <n v="10"/>
    <n v="3.55"/>
    <n v="0"/>
    <n v="1.75"/>
    <x v="1800"/>
    <x v="4"/>
  </r>
  <r>
    <n v="4523"/>
    <x v="752"/>
    <x v="0"/>
    <x v="11"/>
    <n v="24"/>
    <n v="25"/>
    <x v="5"/>
    <n v="3.6"/>
    <n v="6.5"/>
    <n v="5.05"/>
    <n v="6.5"/>
    <n v="6.7"/>
    <n v="6.6"/>
    <n v="374"/>
    <n v="820"/>
    <n v="597"/>
    <n v="3"/>
    <n v="10"/>
    <n v="6.5"/>
    <n v="1.2"/>
    <n v="3"/>
    <n v="2.1"/>
    <n v="3900"/>
    <n v="7000"/>
    <n v="5450"/>
    <n v="24000"/>
    <n v="54000"/>
    <n v="39000"/>
    <n v="10"/>
    <n v="10"/>
    <n v="2.1"/>
    <n v="0"/>
    <n v="0"/>
    <x v="471"/>
    <x v="4"/>
  </r>
  <r>
    <n v="3646"/>
    <x v="127"/>
    <x v="0"/>
    <x v="11"/>
    <n v="25"/>
    <n v="25"/>
    <x v="7"/>
    <n v="4.0999999999999996"/>
    <n v="6.2"/>
    <n v="5.15"/>
    <n v="6.9"/>
    <n v="8"/>
    <n v="7.45"/>
    <n v="543"/>
    <n v="1021"/>
    <n v="782"/>
    <n v="3"/>
    <n v="10"/>
    <n v="6.5"/>
    <n v="0.3"/>
    <n v="7.75"/>
    <n v="4.0250000000000004"/>
    <n v="3300"/>
    <n v="130000"/>
    <n v="66650"/>
    <n v="24000"/>
    <n v="920000"/>
    <n v="472000"/>
    <n v="10"/>
    <n v="10"/>
    <n v="4.0250000000000004"/>
    <n v="0"/>
    <n v="0"/>
    <x v="1801"/>
    <x v="4"/>
  </r>
  <r>
    <n v="4509"/>
    <x v="524"/>
    <x v="0"/>
    <x v="11"/>
    <n v="25"/>
    <n v="25"/>
    <x v="7"/>
    <n v="1.1000000000000001"/>
    <n v="7.1"/>
    <n v="4.0999999999999996"/>
    <n v="6.5"/>
    <n v="7.8"/>
    <n v="7.15"/>
    <n v="304"/>
    <n v="821"/>
    <n v="562.5"/>
    <n v="3"/>
    <n v="34"/>
    <n v="18.5"/>
    <n v="0.44"/>
    <n v="3.2"/>
    <n v="1.82"/>
    <n v="3400"/>
    <n v="7000000"/>
    <n v="3501700"/>
    <n v="24000"/>
    <n v="92000000"/>
    <n v="46012000"/>
    <n v="10"/>
    <n v="10"/>
    <n v="1.8199999999999998"/>
    <n v="0"/>
    <n v="0"/>
    <x v="1802"/>
    <x v="4"/>
  </r>
  <r>
    <n v="3685"/>
    <x v="177"/>
    <x v="0"/>
    <x v="11"/>
    <n v="24"/>
    <n v="26"/>
    <x v="7"/>
    <n v="6.5"/>
    <n v="6.8"/>
    <n v="6.65"/>
    <n v="7.4"/>
    <n v="8"/>
    <n v="7.7"/>
    <n v="810"/>
    <n v="1070"/>
    <n v="940"/>
    <n v="3.4"/>
    <n v="3.9"/>
    <n v="3.65"/>
    <n v="0.92"/>
    <n v="1.22"/>
    <n v="1.07"/>
    <n v="26"/>
    <n v="52"/>
    <n v="39"/>
    <n v="109"/>
    <n v="165"/>
    <n v="137"/>
    <n v="9.125"/>
    <n v="0.65"/>
    <n v="1.07"/>
    <n v="0"/>
    <n v="0"/>
    <x v="1803"/>
    <x v="4"/>
  </r>
  <r>
    <n v="4505"/>
    <x v="521"/>
    <x v="0"/>
    <x v="11"/>
    <n v="25"/>
    <n v="25"/>
    <x v="7"/>
    <n v="0.8"/>
    <n v="6.3"/>
    <n v="3.55"/>
    <n v="6.5"/>
    <n v="7.6"/>
    <n v="7.05"/>
    <n v="422"/>
    <n v="2120"/>
    <n v="1271"/>
    <n v="4"/>
    <n v="46"/>
    <n v="25"/>
    <n v="1.22"/>
    <n v="7.6"/>
    <n v="4.41"/>
    <n v="4600"/>
    <n v="34000"/>
    <n v="19300"/>
    <n v="35000"/>
    <n v="240000"/>
    <n v="137500"/>
    <n v="10"/>
    <n v="10"/>
    <n v="4.41"/>
    <n v="0"/>
    <n v="1.125"/>
    <x v="1804"/>
    <x v="4"/>
  </r>
  <r>
    <n v="3620"/>
    <x v="120"/>
    <x v="0"/>
    <x v="11"/>
    <n v="25"/>
    <n v="25"/>
    <x v="7"/>
    <n v="1.8"/>
    <n v="6.5"/>
    <n v="4.1500000000000004"/>
    <n v="6.5"/>
    <n v="8"/>
    <n v="7.25"/>
    <n v="207"/>
    <n v="1297"/>
    <n v="752"/>
    <n v="5"/>
    <n v="38"/>
    <n v="21.5"/>
    <n v="0.3"/>
    <n v="7.9"/>
    <n v="4.1000000000000005"/>
    <n v="2300"/>
    <n v="1100000"/>
    <n v="551150"/>
    <n v="24000"/>
    <n v="9200000"/>
    <n v="4612000"/>
    <n v="10"/>
    <n v="10"/>
    <n v="4.1000000000000005"/>
    <n v="0"/>
    <n v="0"/>
    <x v="883"/>
    <x v="4"/>
  </r>
  <r>
    <n v="4524"/>
    <x v="753"/>
    <x v="0"/>
    <x v="11"/>
    <n v="25"/>
    <n v="25"/>
    <x v="7"/>
    <n v="0.3"/>
    <n v="6.8"/>
    <n v="3.55"/>
    <n v="6.5"/>
    <n v="8.1999999999999993"/>
    <n v="7.35"/>
    <n v="346"/>
    <n v="741"/>
    <n v="543.5"/>
    <n v="4"/>
    <n v="32"/>
    <n v="18"/>
    <n v="0.5"/>
    <n v="2.8"/>
    <n v="1.65"/>
    <n v="330"/>
    <n v="63000"/>
    <n v="31665"/>
    <n v="9200"/>
    <n v="540000"/>
    <n v="274600"/>
    <n v="10"/>
    <n v="10"/>
    <n v="1.65"/>
    <n v="0"/>
    <n v="1.125"/>
    <x v="1094"/>
    <x v="4"/>
  </r>
  <r>
    <n v="3624"/>
    <x v="404"/>
    <x v="0"/>
    <x v="11"/>
    <n v="25"/>
    <n v="25"/>
    <x v="7"/>
    <n v="3"/>
    <n v="6.3"/>
    <n v="4.6500000000000004"/>
    <n v="6.6"/>
    <n v="7.7"/>
    <n v="7.15"/>
    <n v="459"/>
    <n v="1173"/>
    <n v="816"/>
    <n v="3"/>
    <n v="22"/>
    <n v="12.5"/>
    <n v="1.1000000000000001"/>
    <n v="2.57"/>
    <n v="1.835"/>
    <n v="3300"/>
    <n v="94000"/>
    <n v="48650"/>
    <n v="24000"/>
    <n v="540000"/>
    <n v="282000"/>
    <n v="10"/>
    <n v="10"/>
    <n v="1.835"/>
    <n v="0"/>
    <n v="0"/>
    <x v="1805"/>
    <x v="4"/>
  </r>
  <r>
    <n v="3614"/>
    <x v="115"/>
    <x v="0"/>
    <x v="11"/>
    <n v="25"/>
    <n v="25"/>
    <x v="7"/>
    <n v="4.7"/>
    <n v="6"/>
    <n v="5.35"/>
    <n v="6.9"/>
    <n v="7.8"/>
    <n v="7.35"/>
    <n v="290"/>
    <n v="1233"/>
    <n v="761.5"/>
    <n v="3"/>
    <n v="11"/>
    <n v="7"/>
    <n v="1.1000000000000001"/>
    <n v="3"/>
    <n v="2.0499999999999998"/>
    <n v="4000"/>
    <n v="9400"/>
    <n v="6700"/>
    <n v="35000"/>
    <n v="54000"/>
    <n v="44500"/>
    <n v="10"/>
    <n v="10"/>
    <n v="2.0499999999999998"/>
    <n v="0"/>
    <n v="0"/>
    <x v="485"/>
    <x v="4"/>
  </r>
  <r>
    <n v="4510"/>
    <x v="525"/>
    <x v="0"/>
    <x v="11"/>
    <n v="25"/>
    <n v="25"/>
    <x v="7"/>
    <n v="3.1"/>
    <n v="6.7"/>
    <n v="4.9000000000000004"/>
    <n v="6.6"/>
    <n v="8.5"/>
    <n v="7.55"/>
    <n v="413"/>
    <n v="1236"/>
    <n v="824.5"/>
    <n v="4"/>
    <n v="23"/>
    <n v="13.5"/>
    <n v="0.47"/>
    <n v="4.5999999999999996"/>
    <n v="2.5349999999999997"/>
    <n v="3300"/>
    <n v="150000"/>
    <n v="76650"/>
    <n v="24000"/>
    <n v="1600000"/>
    <n v="812000"/>
    <n v="10"/>
    <n v="10"/>
    <n v="2.5349999999999993"/>
    <n v="0"/>
    <n v="0"/>
    <x v="1806"/>
    <x v="4"/>
  </r>
  <r>
    <n v="4519"/>
    <x v="749"/>
    <x v="0"/>
    <x v="11"/>
    <n v="25"/>
    <n v="25"/>
    <x v="7"/>
    <n v="0.3"/>
    <n v="4.2"/>
    <n v="2.25"/>
    <n v="6.6"/>
    <n v="7.4"/>
    <n v="7"/>
    <n v="1023"/>
    <n v="1480"/>
    <n v="1251.5"/>
    <n v="9"/>
    <n v="93"/>
    <n v="51"/>
    <n v="0.9"/>
    <n v="6"/>
    <n v="3.45"/>
    <n v="3300"/>
    <n v="1700000"/>
    <n v="851650"/>
    <n v="35000"/>
    <n v="9200000"/>
    <n v="4617500"/>
    <n v="10"/>
    <n v="10"/>
    <n v="3.45"/>
    <n v="0"/>
    <n v="4.375"/>
    <x v="1807"/>
    <x v="4"/>
  </r>
  <r>
    <n v="4514"/>
    <x v="744"/>
    <x v="0"/>
    <x v="11"/>
    <n v="24"/>
    <n v="25"/>
    <x v="5"/>
    <n v="1.5"/>
    <n v="7"/>
    <n v="4.25"/>
    <n v="6.5"/>
    <n v="8.3000000000000007"/>
    <n v="7.4"/>
    <n v="552"/>
    <n v="1027"/>
    <n v="789.5"/>
    <n v="4"/>
    <n v="35"/>
    <n v="19.5"/>
    <n v="1.4"/>
    <n v="10"/>
    <n v="5.7"/>
    <n v="3300"/>
    <n v="15000"/>
    <n v="9150"/>
    <n v="24000"/>
    <n v="160000"/>
    <n v="92000"/>
    <n v="10"/>
    <n v="10"/>
    <n v="5.7000000000000011"/>
    <n v="0"/>
    <n v="0"/>
    <x v="1234"/>
    <x v="4"/>
  </r>
  <r>
    <n v="4504"/>
    <x v="520"/>
    <x v="0"/>
    <x v="11"/>
    <n v="25"/>
    <n v="25"/>
    <x v="7"/>
    <n v="4.9000000000000004"/>
    <n v="7.1"/>
    <n v="6"/>
    <n v="6.9"/>
    <n v="8.1999999999999993"/>
    <n v="7.55"/>
    <n v="415"/>
    <n v="783"/>
    <n v="599"/>
    <n v="3"/>
    <n v="9"/>
    <n v="6"/>
    <n v="0.3"/>
    <n v="5"/>
    <n v="2.65"/>
    <n v="3300"/>
    <n v="120000"/>
    <n v="61650"/>
    <n v="24000"/>
    <n v="920000"/>
    <n v="472000"/>
    <n v="10"/>
    <n v="10"/>
    <n v="2.6500000000000004"/>
    <n v="0"/>
    <n v="0"/>
    <x v="1808"/>
    <x v="4"/>
  </r>
  <r>
    <n v="4525"/>
    <x v="754"/>
    <x v="0"/>
    <x v="11"/>
    <n v="25"/>
    <n v="25"/>
    <x v="7"/>
    <n v="0.3"/>
    <n v="5.9"/>
    <n v="3.1"/>
    <n v="7.1"/>
    <n v="8.6999999999999993"/>
    <n v="7.8999999999999995"/>
    <n v="512"/>
    <n v="3860"/>
    <n v="2186"/>
    <n v="4"/>
    <n v="50"/>
    <n v="27"/>
    <n v="2.09"/>
    <n v="11"/>
    <n v="6.5449999999999999"/>
    <n v="3300"/>
    <n v="63000"/>
    <n v="33150"/>
    <n v="24000"/>
    <n v="540000"/>
    <n v="282000"/>
    <n v="10"/>
    <n v="10"/>
    <n v="6.5449999999999999"/>
    <n v="0"/>
    <n v="2.25"/>
    <x v="1809"/>
    <x v="4"/>
  </r>
  <r>
    <n v="3587"/>
    <x v="105"/>
    <x v="0"/>
    <x v="11"/>
    <n v="20"/>
    <n v="34"/>
    <x v="43"/>
    <n v="4.3"/>
    <n v="6.6"/>
    <n v="5.4499999999999993"/>
    <n v="6.9"/>
    <n v="8.9"/>
    <n v="7.9"/>
    <n v="583"/>
    <n v="1028"/>
    <n v="805.5"/>
    <n v="3"/>
    <n v="6"/>
    <n v="4.5"/>
    <n v="1.8"/>
    <n v="3.6"/>
    <n v="2.7"/>
    <n v="700"/>
    <n v="2200"/>
    <n v="1450"/>
    <n v="4700"/>
    <n v="7000"/>
    <n v="5850"/>
    <n v="10"/>
    <n v="10"/>
    <n v="2.7"/>
    <n v="0"/>
    <n v="0"/>
    <x v="530"/>
    <x v="4"/>
  </r>
  <r>
    <n v="4508"/>
    <x v="523"/>
    <x v="0"/>
    <x v="11"/>
    <n v="25"/>
    <n v="25"/>
    <x v="7"/>
    <n v="0.3"/>
    <n v="5.2"/>
    <n v="2.75"/>
    <n v="6.5"/>
    <n v="7.2"/>
    <n v="6.85"/>
    <n v="886"/>
    <n v="1374"/>
    <n v="1130"/>
    <n v="5"/>
    <n v="47"/>
    <n v="26"/>
    <n v="0.3"/>
    <n v="5.9"/>
    <n v="3.1"/>
    <n v="4800"/>
    <n v="790000"/>
    <n v="397400"/>
    <n v="35000"/>
    <n v="5400000"/>
    <n v="2717500"/>
    <n v="10"/>
    <n v="10"/>
    <n v="3.1"/>
    <n v="0"/>
    <n v="3.125"/>
    <x v="1810"/>
    <x v="4"/>
  </r>
  <r>
    <n v="3618"/>
    <x v="119"/>
    <x v="0"/>
    <x v="11"/>
    <n v="25"/>
    <n v="25"/>
    <x v="7"/>
    <n v="1.1000000000000001"/>
    <n v="7"/>
    <n v="4.05"/>
    <n v="6.5"/>
    <n v="7.6"/>
    <n v="7.05"/>
    <n v="562"/>
    <n v="1367"/>
    <n v="964.5"/>
    <n v="4"/>
    <n v="36"/>
    <n v="20"/>
    <n v="0.5"/>
    <n v="6"/>
    <n v="3.25"/>
    <n v="4300"/>
    <n v="130000"/>
    <n v="67150"/>
    <n v="35000"/>
    <n v="1600000"/>
    <n v="817500"/>
    <n v="10"/>
    <n v="10"/>
    <n v="3.25"/>
    <n v="0"/>
    <n v="0"/>
    <x v="479"/>
    <x v="4"/>
  </r>
  <r>
    <n v="3622"/>
    <x v="122"/>
    <x v="0"/>
    <x v="11"/>
    <n v="25"/>
    <n v="25"/>
    <x v="7"/>
    <n v="2.8"/>
    <n v="6.9"/>
    <n v="4.8499999999999996"/>
    <n v="6.6"/>
    <n v="7.6"/>
    <n v="7.1"/>
    <n v="216"/>
    <n v="1323"/>
    <n v="769.5"/>
    <n v="3.4"/>
    <n v="21"/>
    <n v="12.2"/>
    <n v="0.5"/>
    <n v="3.4"/>
    <n v="1.95"/>
    <n v="2300"/>
    <n v="140000"/>
    <n v="71150"/>
    <n v="24000"/>
    <n v="920000"/>
    <n v="472000"/>
    <n v="10"/>
    <n v="10"/>
    <n v="1.9500000000000002"/>
    <n v="0"/>
    <n v="0"/>
    <x v="28"/>
    <x v="4"/>
  </r>
  <r>
    <n v="4534"/>
    <x v="527"/>
    <x v="0"/>
    <x v="11"/>
    <n v="25"/>
    <n v="25.1"/>
    <x v="134"/>
    <n v="4.2"/>
    <n v="7.2"/>
    <n v="5.7"/>
    <n v="7"/>
    <n v="7.7"/>
    <n v="7.35"/>
    <n v="239"/>
    <n v="532"/>
    <n v="385.5"/>
    <n v="2"/>
    <n v="6"/>
    <n v="4"/>
    <n v="0.6"/>
    <n v="2.1"/>
    <n v="1.35"/>
    <n v="2300"/>
    <n v="110000"/>
    <n v="56150"/>
    <n v="24000"/>
    <n v="920000"/>
    <n v="472000"/>
    <n v="10"/>
    <n v="10"/>
    <n v="1.35"/>
    <n v="0"/>
    <n v="0"/>
    <x v="700"/>
    <x v="4"/>
  </r>
  <r>
    <n v="4547"/>
    <x v="537"/>
    <x v="0"/>
    <x v="11"/>
    <n v="25"/>
    <n v="25"/>
    <x v="7"/>
    <n v="4.2"/>
    <n v="6.8"/>
    <n v="5.5"/>
    <n v="6.5"/>
    <n v="8.5"/>
    <n v="7.5"/>
    <n v="444"/>
    <n v="1320"/>
    <n v="882"/>
    <n v="3"/>
    <n v="9"/>
    <n v="6"/>
    <n v="0.5"/>
    <n v="3"/>
    <n v="1.75"/>
    <n v="2300"/>
    <n v="120000"/>
    <n v="61150"/>
    <n v="24000"/>
    <n v="1600000"/>
    <n v="812000"/>
    <n v="10"/>
    <n v="10"/>
    <n v="1.75"/>
    <n v="0"/>
    <n v="0"/>
    <x v="134"/>
    <x v="4"/>
  </r>
  <r>
    <n v="3610"/>
    <x v="111"/>
    <x v="0"/>
    <x v="11"/>
    <n v="25"/>
    <n v="25"/>
    <x v="7"/>
    <n v="0.3"/>
    <n v="4.8"/>
    <n v="2.5499999999999998"/>
    <n v="6.7"/>
    <n v="8.1"/>
    <n v="7.4"/>
    <n v="1109"/>
    <n v="1593"/>
    <n v="1351"/>
    <n v="7"/>
    <n v="81"/>
    <n v="44"/>
    <n v="0.4"/>
    <n v="3"/>
    <n v="1.7"/>
    <n v="9400"/>
    <n v="13000"/>
    <n v="11200"/>
    <n v="54000"/>
    <n v="160000"/>
    <n v="107000"/>
    <n v="10"/>
    <n v="10"/>
    <n v="1.6999999999999997"/>
    <n v="0"/>
    <n v="3.625"/>
    <x v="1811"/>
    <x v="4"/>
  </r>
  <r>
    <n v="4533"/>
    <x v="526"/>
    <x v="0"/>
    <x v="11"/>
    <n v="25"/>
    <n v="25"/>
    <x v="7"/>
    <n v="2"/>
    <n v="6.3"/>
    <n v="4.1500000000000004"/>
    <n v="6.5"/>
    <n v="7.7"/>
    <n v="7.1"/>
    <n v="369"/>
    <n v="1561"/>
    <n v="965"/>
    <n v="3"/>
    <n v="15"/>
    <n v="9"/>
    <n v="0.57999999999999996"/>
    <n v="25"/>
    <n v="12.79"/>
    <n v="3400"/>
    <n v="630000"/>
    <n v="316700"/>
    <n v="24000"/>
    <n v="5400000"/>
    <n v="2712000"/>
    <n v="10"/>
    <n v="10"/>
    <n v="10"/>
    <n v="0"/>
    <n v="0"/>
    <x v="388"/>
    <x v="4"/>
  </r>
  <r>
    <n v="3593"/>
    <x v="741"/>
    <x v="0"/>
    <x v="11"/>
    <n v="25"/>
    <n v="25"/>
    <x v="7"/>
    <n v="1.8"/>
    <n v="7"/>
    <n v="4.4000000000000004"/>
    <n v="6.6"/>
    <n v="8.8000000000000007"/>
    <n v="7.7"/>
    <n v="254"/>
    <n v="551"/>
    <n v="402.5"/>
    <n v="3"/>
    <n v="42"/>
    <n v="22.5"/>
    <n v="0.3"/>
    <n v="2.0099999999999998"/>
    <n v="1.1549999999999998"/>
    <n v="4000"/>
    <n v="700000"/>
    <n v="352000"/>
    <n v="24000"/>
    <n v="3500000"/>
    <n v="1762000"/>
    <n v="10"/>
    <n v="10"/>
    <n v="1.1549999999999998"/>
    <n v="0"/>
    <n v="0"/>
    <x v="343"/>
    <x v="4"/>
  </r>
  <r>
    <n v="1388"/>
    <x v="519"/>
    <x v="0"/>
    <x v="11"/>
    <n v="25"/>
    <n v="25"/>
    <x v="7"/>
    <n v="2"/>
    <n v="6.8"/>
    <n v="4.4000000000000004"/>
    <n v="6.8"/>
    <n v="8.5"/>
    <n v="7.65"/>
    <n v="253"/>
    <n v="570"/>
    <n v="411.5"/>
    <n v="3"/>
    <n v="38"/>
    <n v="20.5"/>
    <n v="0.67"/>
    <n v="2"/>
    <n v="1.335"/>
    <n v="2300"/>
    <n v="490000"/>
    <n v="246150"/>
    <n v="24000"/>
    <n v="2400000"/>
    <n v="1212000"/>
    <n v="10"/>
    <n v="10"/>
    <n v="1.335"/>
    <n v="0"/>
    <n v="0"/>
    <x v="1812"/>
    <x v="4"/>
  </r>
  <r>
    <n v="3608"/>
    <x v="110"/>
    <x v="0"/>
    <x v="11"/>
    <n v="25"/>
    <n v="26"/>
    <x v="8"/>
    <n v="0.3"/>
    <n v="4.8"/>
    <n v="2.5499999999999998"/>
    <n v="6.5"/>
    <n v="7.7"/>
    <n v="7.1"/>
    <n v="798"/>
    <n v="1347"/>
    <n v="1072.5"/>
    <n v="6"/>
    <n v="60"/>
    <n v="33"/>
    <n v="1"/>
    <n v="19"/>
    <n v="10"/>
    <n v="11000"/>
    <n v="1500000000"/>
    <n v="750005500"/>
    <n v="160000"/>
    <n v="1600000000"/>
    <n v="800080000"/>
    <n v="10"/>
    <n v="10"/>
    <n v="10"/>
    <n v="0"/>
    <n v="3.625"/>
    <x v="1813"/>
    <x v="4"/>
  </r>
  <r>
    <n v="4527"/>
    <x v="821"/>
    <x v="0"/>
    <x v="11"/>
    <n v="24"/>
    <n v="25"/>
    <x v="5"/>
    <n v="0.3"/>
    <n v="6.9"/>
    <n v="3.6"/>
    <n v="6.6"/>
    <n v="8.4"/>
    <n v="7.5"/>
    <n v="496"/>
    <n v="889"/>
    <n v="692.5"/>
    <n v="4"/>
    <n v="62"/>
    <n v="33"/>
    <n v="0.3"/>
    <n v="13.4"/>
    <n v="6.8500000000000005"/>
    <n v="3300"/>
    <n v="150000"/>
    <n v="76650"/>
    <n v="24000"/>
    <n v="1600000"/>
    <n v="812000"/>
    <n v="10"/>
    <n v="10"/>
    <n v="6.8500000000000005"/>
    <n v="0"/>
    <n v="1"/>
    <x v="1814"/>
    <x v="4"/>
  </r>
  <r>
    <n v="3592"/>
    <x v="107"/>
    <x v="0"/>
    <x v="11"/>
    <n v="25"/>
    <n v="25"/>
    <x v="7"/>
    <n v="4.0999999999999996"/>
    <n v="7.1"/>
    <n v="5.6"/>
    <n v="6.5"/>
    <n v="8.1999999999999993"/>
    <n v="7.35"/>
    <n v="201"/>
    <n v="334"/>
    <n v="267.5"/>
    <n v="3"/>
    <n v="18"/>
    <n v="10.5"/>
    <n v="0.6"/>
    <n v="2.4"/>
    <n v="1.5"/>
    <n v="4600"/>
    <n v="46000"/>
    <n v="25300"/>
    <n v="24000"/>
    <n v="920000"/>
    <n v="472000"/>
    <n v="10"/>
    <n v="10"/>
    <n v="1.5"/>
    <n v="0"/>
    <n v="0"/>
    <x v="111"/>
    <x v="4"/>
  </r>
  <r>
    <n v="3585"/>
    <x v="103"/>
    <x v="0"/>
    <x v="11"/>
    <n v="21"/>
    <n v="33"/>
    <x v="43"/>
    <n v="1"/>
    <n v="3.9"/>
    <n v="2.4500000000000002"/>
    <n v="7"/>
    <n v="8.5"/>
    <n v="7.75"/>
    <n v="742"/>
    <n v="1252"/>
    <n v="997"/>
    <n v="1.4"/>
    <n v="14"/>
    <n v="7.7"/>
    <n v="2.5"/>
    <n v="7.5"/>
    <n v="5"/>
    <n v="1300"/>
    <n v="4900"/>
    <n v="3100"/>
    <n v="7900"/>
    <n v="14000"/>
    <n v="10950"/>
    <n v="10"/>
    <n v="10"/>
    <n v="5"/>
    <n v="0"/>
    <n v="3.875"/>
    <x v="1815"/>
    <x v="4"/>
  </r>
  <r>
    <n v="3696"/>
    <x v="582"/>
    <x v="2"/>
    <x v="11"/>
    <n v="23"/>
    <n v="32"/>
    <x v="0"/>
    <n v="3.1"/>
    <n v="7.2"/>
    <n v="5.15"/>
    <n v="8"/>
    <n v="8.3000000000000007"/>
    <n v="8.15"/>
    <n v="654"/>
    <n v="1980"/>
    <n v="1317"/>
    <n v="4"/>
    <n v="132"/>
    <n v="68"/>
    <n v="0.3"/>
    <n v="1.4"/>
    <n v="0.85"/>
    <n v="1010.2165492957701"/>
    <n v="9370632.2394366208"/>
    <n v="4685821.2279929584"/>
    <n v="30837.3908450704"/>
    <n v="27354974.920774601"/>
    <n v="13692906.155809836"/>
    <n v="10"/>
    <n v="10"/>
    <n v="0.84999999999999987"/>
    <n v="0"/>
    <n v="0"/>
    <x v="1816"/>
    <x v="4"/>
  </r>
  <r>
    <n v="3629"/>
    <x v="149"/>
    <x v="2"/>
    <x v="11"/>
    <n v="25"/>
    <n v="25"/>
    <x v="7"/>
    <n v="4"/>
    <n v="6.4"/>
    <n v="5.2"/>
    <n v="6.5"/>
    <n v="8.4"/>
    <n v="7.45"/>
    <n v="421"/>
    <n v="1223"/>
    <n v="822"/>
    <n v="4"/>
    <n v="8.5"/>
    <n v="6.25"/>
    <n v="0.9"/>
    <n v="5"/>
    <n v="2.95"/>
    <n v="6300"/>
    <n v="11000000"/>
    <n v="5503150"/>
    <n v="54000"/>
    <n v="92000000"/>
    <n v="46027000"/>
    <n v="10"/>
    <n v="10"/>
    <n v="2.95"/>
    <n v="0"/>
    <n v="0"/>
    <x v="22"/>
    <x v="4"/>
  </r>
  <r>
    <n v="4541"/>
    <x v="772"/>
    <x v="2"/>
    <x v="11"/>
    <n v="25"/>
    <n v="25"/>
    <x v="7"/>
    <n v="4.2"/>
    <n v="6.9"/>
    <n v="5.5500000000000007"/>
    <n v="6.5"/>
    <n v="7.3"/>
    <n v="6.9"/>
    <n v="89"/>
    <n v="678"/>
    <n v="383.5"/>
    <n v="3"/>
    <n v="16"/>
    <n v="9.5"/>
    <n v="0.3"/>
    <n v="2"/>
    <n v="1.1499999999999999"/>
    <n v="3300"/>
    <n v="49000"/>
    <n v="26150"/>
    <n v="35000"/>
    <n v="240000"/>
    <n v="137500"/>
    <n v="10"/>
    <n v="10"/>
    <n v="1.1499999999999999"/>
    <n v="0"/>
    <n v="0"/>
    <x v="526"/>
    <x v="4"/>
  </r>
  <r>
    <n v="3623"/>
    <x v="542"/>
    <x v="2"/>
    <x v="11"/>
    <n v="25"/>
    <n v="25"/>
    <x v="7"/>
    <n v="0.3"/>
    <n v="7.3"/>
    <n v="3.8"/>
    <n v="6.6"/>
    <n v="8"/>
    <n v="7.3"/>
    <n v="414"/>
    <n v="3020"/>
    <n v="1717"/>
    <n v="2"/>
    <n v="69"/>
    <n v="35.5"/>
    <n v="0.72"/>
    <n v="11.1"/>
    <n v="5.91"/>
    <n v="3300"/>
    <n v="15000"/>
    <n v="9150"/>
    <n v="24000"/>
    <n v="160000"/>
    <n v="92000"/>
    <n v="10"/>
    <n v="10"/>
    <n v="5.91"/>
    <n v="0"/>
    <n v="0.5"/>
    <x v="1817"/>
    <x v="4"/>
  </r>
  <r>
    <n v="3681"/>
    <x v="569"/>
    <x v="2"/>
    <x v="11"/>
    <n v="21"/>
    <n v="33"/>
    <x v="43"/>
    <n v="0.3"/>
    <n v="8"/>
    <n v="4.1500000000000004"/>
    <n v="6.6"/>
    <n v="9.5"/>
    <n v="8.0500000000000007"/>
    <n v="293"/>
    <n v="584"/>
    <n v="438.5"/>
    <n v="3.7"/>
    <n v="57"/>
    <n v="30.35"/>
    <n v="0.32"/>
    <n v="5.46"/>
    <n v="2.89"/>
    <n v="1480"/>
    <n v="1840"/>
    <n v="1660"/>
    <n v="3200"/>
    <n v="3200"/>
    <n v="3200"/>
    <n v="10"/>
    <n v="10"/>
    <n v="2.8900000000000006"/>
    <n v="0"/>
    <n v="0"/>
    <x v="1818"/>
    <x v="4"/>
  </r>
  <r>
    <n v="3638"/>
    <x v="155"/>
    <x v="2"/>
    <x v="11"/>
    <n v="25"/>
    <n v="25"/>
    <x v="7"/>
    <n v="4"/>
    <n v="7"/>
    <n v="5.5"/>
    <n v="6.5"/>
    <n v="8.1"/>
    <n v="7.3"/>
    <n v="173"/>
    <n v="493"/>
    <n v="333"/>
    <n v="3"/>
    <n v="8"/>
    <n v="5.5"/>
    <n v="0.3"/>
    <n v="1.53"/>
    <n v="0.91500000000000004"/>
    <n v="4100"/>
    <n v="46000"/>
    <n v="25050"/>
    <n v="24000"/>
    <n v="540000"/>
    <n v="282000"/>
    <n v="10"/>
    <n v="10"/>
    <n v="0.91500000000000004"/>
    <n v="0"/>
    <n v="0"/>
    <x v="1819"/>
    <x v="4"/>
  </r>
  <r>
    <n v="3673"/>
    <x v="767"/>
    <x v="2"/>
    <x v="11"/>
    <n v="21"/>
    <n v="27"/>
    <x v="21"/>
    <n v="3"/>
    <n v="4.3"/>
    <n v="3.65"/>
    <n v="7.3"/>
    <n v="7.9"/>
    <n v="7.6"/>
    <n v="980"/>
    <n v="1930"/>
    <n v="1455"/>
    <n v="3.8"/>
    <n v="6.4"/>
    <n v="5.0999999999999996"/>
    <n v="0.7"/>
    <n v="1.3"/>
    <n v="1"/>
    <n v="130"/>
    <n v="930"/>
    <n v="530"/>
    <n v="1100"/>
    <n v="4900"/>
    <n v="3000"/>
    <n v="10"/>
    <n v="8.8333333333333321"/>
    <n v="1"/>
    <n v="0"/>
    <n v="0.875"/>
    <x v="1820"/>
    <x v="4"/>
  </r>
  <r>
    <n v="3675"/>
    <x v="769"/>
    <x v="2"/>
    <x v="11"/>
    <n v="21"/>
    <n v="27"/>
    <x v="21"/>
    <n v="5.4"/>
    <n v="6.7"/>
    <n v="6.0500000000000007"/>
    <n v="7.4"/>
    <n v="7.9"/>
    <n v="7.65"/>
    <n v="290"/>
    <n v="450"/>
    <n v="370"/>
    <n v="2"/>
    <n v="2.4"/>
    <n v="2.2000000000000002"/>
    <n v="0.3"/>
    <n v="0.3"/>
    <n v="0.3"/>
    <n v="110"/>
    <n v="140"/>
    <n v="125"/>
    <n v="920"/>
    <n v="1200"/>
    <n v="1060"/>
    <n v="5.5"/>
    <n v="2.0833333333333335"/>
    <n v="0.3"/>
    <n v="0"/>
    <n v="0"/>
    <x v="716"/>
    <x v="4"/>
  </r>
  <r>
    <n v="3636"/>
    <x v="760"/>
    <x v="2"/>
    <x v="11"/>
    <n v="25"/>
    <n v="25"/>
    <x v="7"/>
    <n v="3"/>
    <n v="6.9"/>
    <n v="4.95"/>
    <n v="6.5"/>
    <n v="7.6"/>
    <n v="7.05"/>
    <n v="196"/>
    <n v="1268"/>
    <n v="732"/>
    <n v="5"/>
    <n v="18"/>
    <n v="11.5"/>
    <n v="0.4"/>
    <n v="3.23"/>
    <n v="1.8149999999999999"/>
    <n v="6300"/>
    <n v="33000"/>
    <n v="19650"/>
    <n v="54000"/>
    <n v="240000"/>
    <n v="147000"/>
    <n v="10"/>
    <n v="10"/>
    <n v="1.8149999999999999"/>
    <n v="0"/>
    <n v="0"/>
    <x v="1821"/>
    <x v="4"/>
  </r>
  <r>
    <n v="3664"/>
    <x v="555"/>
    <x v="2"/>
    <x v="11"/>
    <n v="25"/>
    <n v="25"/>
    <x v="7"/>
    <n v="5.9"/>
    <n v="5.9"/>
    <n v="5.9"/>
    <n v="7.7"/>
    <n v="7.7"/>
    <n v="7.7"/>
    <n v="500"/>
    <n v="500"/>
    <n v="500"/>
    <n v="2"/>
    <n v="2"/>
    <n v="2"/>
    <n v="0.3"/>
    <n v="0.3"/>
    <n v="0.3"/>
    <n v="330"/>
    <n v="330"/>
    <n v="330"/>
    <n v="2200"/>
    <n v="2200"/>
    <n v="2200"/>
    <n v="5"/>
    <n v="5.5"/>
    <n v="0.3"/>
    <n v="0"/>
    <n v="0"/>
    <x v="1822"/>
    <x v="4"/>
  </r>
  <r>
    <n v="3643"/>
    <x v="159"/>
    <x v="2"/>
    <x v="11"/>
    <n v="25"/>
    <n v="25"/>
    <x v="7"/>
    <n v="0.5"/>
    <n v="7"/>
    <n v="3.75"/>
    <n v="6.6"/>
    <n v="7.9"/>
    <n v="7.25"/>
    <n v="304"/>
    <n v="1079"/>
    <n v="691.5"/>
    <n v="3"/>
    <n v="24"/>
    <n v="13.5"/>
    <n v="0.73"/>
    <n v="2.7"/>
    <n v="1.7150000000000001"/>
    <n v="3300"/>
    <n v="70000"/>
    <n v="36650"/>
    <n v="24000"/>
    <n v="1600000"/>
    <n v="812000"/>
    <n v="10"/>
    <n v="10"/>
    <n v="1.7150000000000001"/>
    <n v="0"/>
    <n v="0.625"/>
    <x v="1823"/>
    <x v="4"/>
  </r>
  <r>
    <n v="3619"/>
    <x v="147"/>
    <x v="2"/>
    <x v="11"/>
    <n v="25"/>
    <n v="25"/>
    <x v="7"/>
    <n v="4.0999999999999996"/>
    <n v="6.5"/>
    <n v="5.3"/>
    <n v="6.4"/>
    <n v="7.5"/>
    <n v="6.95"/>
    <n v="426"/>
    <n v="1444"/>
    <n v="935"/>
    <n v="3"/>
    <n v="10"/>
    <n v="6.5"/>
    <n v="0.7"/>
    <n v="8"/>
    <n v="4.3499999999999996"/>
    <n v="2700"/>
    <n v="110000"/>
    <n v="56350"/>
    <n v="24000"/>
    <n v="920000"/>
    <n v="472000"/>
    <n v="10"/>
    <n v="10"/>
    <n v="4.3499999999999996"/>
    <n v="0"/>
    <n v="0"/>
    <x v="1824"/>
    <x v="4"/>
  </r>
  <r>
    <n v="3693"/>
    <x v="579"/>
    <x v="2"/>
    <x v="11"/>
    <n v="26"/>
    <n v="32"/>
    <x v="3"/>
    <n v="0.5"/>
    <n v="7.3"/>
    <n v="3.9"/>
    <n v="7.1"/>
    <n v="7.8"/>
    <n v="7.4499999999999993"/>
    <n v="260"/>
    <n v="890"/>
    <n v="575"/>
    <n v="3"/>
    <n v="12"/>
    <n v="7.5"/>
    <n v="0.3"/>
    <n v="6.87"/>
    <n v="3.585"/>
    <n v="1010.2165492957701"/>
    <n v="9370632.2394366208"/>
    <n v="4685821.2279929584"/>
    <n v="30837.3908450704"/>
    <n v="27354974.920774601"/>
    <n v="13692906.155809836"/>
    <n v="10"/>
    <n v="10"/>
    <n v="3.585"/>
    <n v="0"/>
    <n v="0.25"/>
    <x v="1825"/>
    <x v="4"/>
  </r>
  <r>
    <n v="3651"/>
    <x v="162"/>
    <x v="2"/>
    <x v="11"/>
    <n v="25"/>
    <n v="25"/>
    <x v="7"/>
    <n v="1"/>
    <n v="6.2"/>
    <n v="3.6"/>
    <n v="6.7"/>
    <n v="7.4"/>
    <n v="7.0500000000000007"/>
    <n v="740"/>
    <n v="1870"/>
    <n v="1305"/>
    <n v="4"/>
    <n v="46"/>
    <n v="25"/>
    <n v="2"/>
    <n v="78"/>
    <n v="40"/>
    <n v="3300"/>
    <n v="110000"/>
    <n v="56650"/>
    <n v="35000"/>
    <n v="920000"/>
    <n v="477500"/>
    <n v="10"/>
    <n v="10"/>
    <n v="10"/>
    <n v="0"/>
    <n v="1"/>
    <x v="1826"/>
    <x v="4"/>
  </r>
  <r>
    <n v="3637"/>
    <x v="154"/>
    <x v="2"/>
    <x v="11"/>
    <n v="25"/>
    <n v="25"/>
    <x v="7"/>
    <n v="2.2000000000000002"/>
    <n v="6.1"/>
    <n v="4.1500000000000004"/>
    <n v="6.8"/>
    <n v="7.7"/>
    <n v="7.25"/>
    <n v="821"/>
    <n v="1413"/>
    <n v="1117"/>
    <n v="4"/>
    <n v="27"/>
    <n v="15.5"/>
    <n v="0.81"/>
    <n v="6.1"/>
    <n v="3.4550000000000001"/>
    <n v="3300"/>
    <n v="120000"/>
    <n v="61650"/>
    <n v="24000"/>
    <n v="920000"/>
    <n v="472000"/>
    <n v="10"/>
    <n v="10"/>
    <n v="3.4550000000000001"/>
    <n v="0"/>
    <n v="0"/>
    <x v="1827"/>
    <x v="4"/>
  </r>
  <r>
    <n v="3595"/>
    <x v="138"/>
    <x v="2"/>
    <x v="11"/>
    <n v="25"/>
    <n v="25.1"/>
    <x v="134"/>
    <n v="3.2"/>
    <n v="6.2"/>
    <n v="4.7"/>
    <n v="6.5"/>
    <n v="7.7"/>
    <n v="7.1"/>
    <n v="274"/>
    <n v="1223"/>
    <n v="748.5"/>
    <n v="3"/>
    <n v="14"/>
    <n v="8.5"/>
    <n v="0.94"/>
    <n v="4.3"/>
    <n v="2.62"/>
    <n v="4800"/>
    <n v="150000"/>
    <n v="77400"/>
    <n v="35000"/>
    <n v="1600000"/>
    <n v="817500"/>
    <n v="10"/>
    <n v="10"/>
    <n v="2.62"/>
    <n v="0"/>
    <n v="0"/>
    <x v="133"/>
    <x v="4"/>
  </r>
  <r>
    <n v="4532"/>
    <x v="591"/>
    <x v="2"/>
    <x v="11"/>
    <n v="25"/>
    <n v="25"/>
    <x v="7"/>
    <n v="0.3"/>
    <n v="5"/>
    <n v="2.65"/>
    <n v="6.7"/>
    <n v="7.4"/>
    <n v="7.0500000000000007"/>
    <n v="1099"/>
    <n v="2309"/>
    <n v="1704"/>
    <n v="6"/>
    <n v="42"/>
    <n v="24"/>
    <n v="1"/>
    <n v="27"/>
    <n v="14"/>
    <n v="2300"/>
    <n v="460000"/>
    <n v="231150"/>
    <n v="24000"/>
    <n v="3500000"/>
    <n v="1762000"/>
    <n v="10"/>
    <n v="10"/>
    <n v="10"/>
    <n v="0"/>
    <n v="3.375"/>
    <x v="929"/>
    <x v="4"/>
  </r>
  <r>
    <n v="3606"/>
    <x v="146"/>
    <x v="2"/>
    <x v="11"/>
    <n v="25"/>
    <n v="26"/>
    <x v="8"/>
    <n v="2.9"/>
    <n v="6.8"/>
    <n v="4.8499999999999996"/>
    <n v="6.1"/>
    <n v="7.4"/>
    <n v="6.75"/>
    <n v="194"/>
    <n v="1120"/>
    <n v="657"/>
    <n v="2"/>
    <n v="14"/>
    <n v="8"/>
    <n v="0.51"/>
    <n v="2.5"/>
    <n v="1.5049999999999999"/>
    <n v="3300"/>
    <n v="40000"/>
    <n v="21650"/>
    <n v="13000"/>
    <n v="350000"/>
    <n v="181500"/>
    <n v="10"/>
    <n v="10"/>
    <n v="1.5049999999999999"/>
    <n v="0"/>
    <n v="0"/>
    <x v="1828"/>
    <x v="4"/>
  </r>
  <r>
    <n v="3634"/>
    <x v="152"/>
    <x v="2"/>
    <x v="11"/>
    <n v="25"/>
    <n v="25"/>
    <x v="7"/>
    <n v="3"/>
    <n v="7.3"/>
    <n v="5.15"/>
    <n v="6.5"/>
    <n v="7.6"/>
    <n v="7.05"/>
    <n v="271"/>
    <n v="2540"/>
    <n v="1405.5"/>
    <n v="3"/>
    <n v="17"/>
    <n v="10"/>
    <n v="0.3"/>
    <n v="6.6"/>
    <n v="3.4499999999999997"/>
    <n v="4700"/>
    <n v="94000"/>
    <n v="49350"/>
    <n v="35000"/>
    <n v="920000"/>
    <n v="477500"/>
    <n v="10"/>
    <n v="10"/>
    <n v="3.4499999999999997"/>
    <n v="0"/>
    <n v="0"/>
    <x v="1486"/>
    <x v="4"/>
  </r>
  <r>
    <n v="3641"/>
    <x v="543"/>
    <x v="2"/>
    <x v="11"/>
    <n v="25"/>
    <n v="25"/>
    <x v="7"/>
    <n v="0.3"/>
    <n v="6.3"/>
    <n v="3.3"/>
    <n v="6.5"/>
    <n v="7.4"/>
    <n v="6.95"/>
    <n v="237"/>
    <n v="1145"/>
    <n v="691"/>
    <n v="3.8"/>
    <n v="39"/>
    <n v="21.4"/>
    <n v="0.7"/>
    <n v="5.2"/>
    <n v="2.95"/>
    <n v="2300"/>
    <n v="120000"/>
    <n v="61150"/>
    <n v="24000"/>
    <n v="920000"/>
    <n v="472000"/>
    <n v="10"/>
    <n v="10"/>
    <n v="2.95"/>
    <n v="0"/>
    <n v="1.75"/>
    <x v="1829"/>
    <x v="4"/>
  </r>
  <r>
    <n v="3653"/>
    <x v="163"/>
    <x v="2"/>
    <x v="11"/>
    <n v="25"/>
    <n v="26"/>
    <x v="8"/>
    <n v="4.8"/>
    <n v="7.2"/>
    <n v="6"/>
    <n v="6.5"/>
    <n v="7.3"/>
    <n v="6.9"/>
    <n v="155"/>
    <n v="406"/>
    <n v="280.5"/>
    <n v="3"/>
    <n v="6"/>
    <n v="4.5"/>
    <n v="0.3"/>
    <n v="1"/>
    <n v="0.65"/>
    <n v="2300"/>
    <n v="15000"/>
    <n v="8650"/>
    <n v="24000"/>
    <n v="160000"/>
    <n v="92000"/>
    <n v="10"/>
    <n v="10"/>
    <n v="0.65"/>
    <n v="0"/>
    <n v="0"/>
    <x v="246"/>
    <x v="4"/>
  </r>
  <r>
    <n v="3604"/>
    <x v="144"/>
    <x v="2"/>
    <x v="11"/>
    <n v="25"/>
    <n v="25"/>
    <x v="7"/>
    <n v="3.3"/>
    <n v="6.1"/>
    <n v="4.6999999999999993"/>
    <n v="6.5"/>
    <n v="7.8"/>
    <n v="7.15"/>
    <n v="574"/>
    <n v="2730"/>
    <n v="1652"/>
    <n v="4"/>
    <n v="10"/>
    <n v="7"/>
    <n v="1.1000000000000001"/>
    <n v="4.5"/>
    <n v="2.8"/>
    <n v="3300"/>
    <n v="49000"/>
    <n v="26150"/>
    <n v="35000"/>
    <n v="240000"/>
    <n v="137500"/>
    <n v="10"/>
    <n v="10"/>
    <n v="2.8"/>
    <n v="0"/>
    <n v="0"/>
    <x v="500"/>
    <x v="4"/>
  </r>
  <r>
    <n v="4526"/>
    <x v="771"/>
    <x v="2"/>
    <x v="11"/>
    <n v="25"/>
    <n v="25"/>
    <x v="7"/>
    <n v="4"/>
    <n v="6.8"/>
    <n v="5.4"/>
    <n v="6.3"/>
    <n v="7.9"/>
    <n v="7.1"/>
    <n v="236"/>
    <n v="775"/>
    <n v="505.5"/>
    <n v="2"/>
    <n v="9"/>
    <n v="5.5"/>
    <n v="0.6"/>
    <n v="3"/>
    <n v="1.8"/>
    <n v="3300"/>
    <n v="14000"/>
    <n v="8650"/>
    <n v="24000"/>
    <n v="160000"/>
    <n v="92000"/>
    <n v="10"/>
    <n v="10"/>
    <n v="1.7999999999999998"/>
    <n v="0"/>
    <n v="0"/>
    <x v="452"/>
    <x v="4"/>
  </r>
  <r>
    <n v="3666"/>
    <x v="557"/>
    <x v="2"/>
    <x v="11"/>
    <n v="21"/>
    <n v="25"/>
    <x v="13"/>
    <n v="4.5999999999999996"/>
    <n v="6"/>
    <n v="5.3"/>
    <n v="7.6"/>
    <n v="8.3000000000000007"/>
    <n v="7.95"/>
    <n v="460"/>
    <n v="1180"/>
    <n v="820"/>
    <n v="2"/>
    <n v="3.2"/>
    <n v="2.6"/>
    <n v="0.3"/>
    <n v="0.4"/>
    <n v="0.35"/>
    <n v="140"/>
    <n v="320"/>
    <n v="230"/>
    <n v="1100"/>
    <n v="2100"/>
    <n v="1600"/>
    <n v="6.5"/>
    <n v="3.8333333333333335"/>
    <n v="0.35"/>
    <n v="0"/>
    <n v="0"/>
    <x v="1830"/>
    <x v="4"/>
  </r>
  <r>
    <n v="3676"/>
    <x v="770"/>
    <x v="2"/>
    <x v="11"/>
    <n v="20"/>
    <n v="28"/>
    <x v="21"/>
    <n v="5.6"/>
    <n v="7.3"/>
    <n v="6.4499999999999993"/>
    <n v="7.4"/>
    <n v="7.9"/>
    <n v="7.65"/>
    <n v="330"/>
    <n v="470"/>
    <n v="400"/>
    <n v="2"/>
    <n v="2.2000000000000002"/>
    <n v="2.1"/>
    <n v="0.3"/>
    <n v="0.3"/>
    <n v="0.3"/>
    <n v="92"/>
    <n v="220"/>
    <n v="156"/>
    <n v="920"/>
    <n v="1400"/>
    <n v="1160"/>
    <n v="5.25"/>
    <n v="2.6"/>
    <n v="0.3"/>
    <n v="0"/>
    <n v="0"/>
    <x v="1831"/>
    <x v="4"/>
  </r>
  <r>
    <n v="3671"/>
    <x v="562"/>
    <x v="2"/>
    <x v="11"/>
    <n v="22"/>
    <n v="27"/>
    <x v="5"/>
    <n v="4.2"/>
    <n v="5.7"/>
    <n v="4.95"/>
    <n v="7.5"/>
    <n v="7.8"/>
    <n v="7.65"/>
    <n v="390"/>
    <n v="500"/>
    <n v="445"/>
    <n v="2.2000000000000002"/>
    <n v="2.6"/>
    <n v="2.4000000000000004"/>
    <n v="0.3"/>
    <n v="0.3"/>
    <n v="0.3"/>
    <n v="210"/>
    <n v="340"/>
    <n v="275"/>
    <n v="1700"/>
    <n v="2200"/>
    <n v="1950"/>
    <n v="6.0000000000000009"/>
    <n v="4.583333333333333"/>
    <n v="0.3"/>
    <n v="0"/>
    <n v="0"/>
    <x v="352"/>
    <x v="4"/>
  </r>
  <r>
    <n v="3683"/>
    <x v="570"/>
    <x v="2"/>
    <x v="11"/>
    <n v="24"/>
    <n v="26"/>
    <x v="7"/>
    <n v="4.5"/>
    <n v="5.5"/>
    <n v="5"/>
    <n v="7.4"/>
    <n v="7.9"/>
    <n v="7.65"/>
    <n v="739"/>
    <n v="889"/>
    <n v="814"/>
    <n v="9"/>
    <n v="24"/>
    <n v="16.5"/>
    <n v="1.22"/>
    <n v="1.67"/>
    <n v="1.4449999999999998"/>
    <n v="63"/>
    <n v="175"/>
    <n v="119"/>
    <n v="279"/>
    <n v="561"/>
    <n v="420"/>
    <n v="10"/>
    <n v="1.9833333333333334"/>
    <n v="1.4449999999999998"/>
    <n v="0"/>
    <n v="0"/>
    <x v="1832"/>
    <x v="4"/>
  </r>
  <r>
    <n v="3598"/>
    <x v="140"/>
    <x v="2"/>
    <x v="11"/>
    <n v="25"/>
    <n v="25"/>
    <x v="7"/>
    <n v="0.3"/>
    <n v="6.3"/>
    <n v="3.3"/>
    <n v="6.2"/>
    <n v="7.4"/>
    <n v="6.8000000000000007"/>
    <n v="321"/>
    <n v="1566"/>
    <n v="943.5"/>
    <n v="4"/>
    <n v="30"/>
    <n v="17"/>
    <n v="0.3"/>
    <n v="6.3"/>
    <n v="3.3"/>
    <n v="3400"/>
    <n v="46000"/>
    <n v="24700"/>
    <n v="24000"/>
    <n v="350000"/>
    <n v="187000"/>
    <n v="10"/>
    <n v="10"/>
    <n v="3.3"/>
    <n v="0"/>
    <n v="1.75"/>
    <x v="1833"/>
    <x v="4"/>
  </r>
  <r>
    <n v="3597"/>
    <x v="139"/>
    <x v="2"/>
    <x v="11"/>
    <n v="25"/>
    <n v="25"/>
    <x v="7"/>
    <n v="4.8"/>
    <n v="6.6"/>
    <n v="5.6999999999999993"/>
    <n v="5.4"/>
    <n v="8.1"/>
    <n v="6.75"/>
    <n v="123"/>
    <n v="702"/>
    <n v="412.5"/>
    <n v="2"/>
    <n v="7"/>
    <n v="4.5"/>
    <n v="0.3"/>
    <n v="2.4"/>
    <n v="1.3499999999999999"/>
    <n v="4600"/>
    <n v="6300000"/>
    <n v="3152300"/>
    <n v="35000"/>
    <n v="54000000"/>
    <n v="27017500"/>
    <n v="10"/>
    <n v="10"/>
    <n v="1.3499999999999999"/>
    <n v="0"/>
    <n v="0"/>
    <x v="700"/>
    <x v="4"/>
  </r>
  <r>
    <n v="3559"/>
    <x v="130"/>
    <x v="2"/>
    <x v="11"/>
    <n v="24"/>
    <n v="29"/>
    <x v="6"/>
    <n v="6.9"/>
    <n v="7.5"/>
    <n v="7.2"/>
    <n v="7.4"/>
    <n v="8.4"/>
    <n v="7.9"/>
    <n v="312"/>
    <n v="1485"/>
    <n v="898.5"/>
    <n v="2.5"/>
    <n v="6"/>
    <n v="4.25"/>
    <n v="0.3"/>
    <n v="1.3"/>
    <n v="0.8"/>
    <n v="350"/>
    <n v="1400"/>
    <n v="875"/>
    <n v="1600"/>
    <n v="5400"/>
    <n v="3500"/>
    <n v="10"/>
    <n v="10"/>
    <n v="0.8"/>
    <n v="0"/>
    <n v="0"/>
    <x v="23"/>
    <x v="4"/>
  </r>
  <r>
    <n v="3660"/>
    <x v="551"/>
    <x v="2"/>
    <x v="11"/>
    <n v="21"/>
    <n v="27"/>
    <x v="21"/>
    <n v="5.3"/>
    <n v="7.1"/>
    <n v="6.1999999999999993"/>
    <n v="7.3"/>
    <n v="7.8"/>
    <n v="7.55"/>
    <n v="440"/>
    <n v="530"/>
    <n v="485"/>
    <n v="2"/>
    <n v="2.6"/>
    <n v="2.2999999999999998"/>
    <n v="0.3"/>
    <n v="0.3"/>
    <n v="0.3"/>
    <n v="170"/>
    <n v="700"/>
    <n v="435"/>
    <n v="1200"/>
    <n v="3500"/>
    <n v="2350"/>
    <n v="5.75"/>
    <n v="7.25"/>
    <n v="0.3"/>
    <n v="0"/>
    <n v="0"/>
    <x v="1834"/>
    <x v="4"/>
  </r>
  <r>
    <n v="3561"/>
    <x v="539"/>
    <x v="2"/>
    <x v="11"/>
    <n v="24"/>
    <n v="29"/>
    <x v="6"/>
    <n v="7"/>
    <n v="7.6"/>
    <n v="7.3"/>
    <n v="7.5"/>
    <n v="8.4"/>
    <n v="7.95"/>
    <n v="326"/>
    <n v="1458"/>
    <n v="892"/>
    <n v="3"/>
    <n v="6"/>
    <n v="4.5"/>
    <n v="0.3"/>
    <n v="0.3"/>
    <n v="0.3"/>
    <n v="350"/>
    <n v="1300"/>
    <n v="825"/>
    <n v="1600"/>
    <n v="5400"/>
    <n v="3500"/>
    <n v="10"/>
    <n v="10"/>
    <n v="0.3"/>
    <n v="0"/>
    <n v="0"/>
    <x v="529"/>
    <x v="4"/>
  </r>
  <r>
    <n v="3670"/>
    <x v="766"/>
    <x v="2"/>
    <x v="11"/>
    <n v="23"/>
    <n v="24"/>
    <x v="2"/>
    <n v="4.5999999999999996"/>
    <n v="6"/>
    <n v="5.3"/>
    <n v="7.3"/>
    <n v="7.8"/>
    <n v="7.55"/>
    <n v="320"/>
    <n v="440"/>
    <n v="380"/>
    <n v="2"/>
    <n v="2.2000000000000002"/>
    <n v="2.1"/>
    <n v="0.3"/>
    <n v="0.32"/>
    <n v="0.31"/>
    <n v="200"/>
    <n v="330"/>
    <n v="265"/>
    <n v="1700"/>
    <n v="2200"/>
    <n v="1950"/>
    <n v="5.25"/>
    <n v="4.4166666666666661"/>
    <n v="0.31"/>
    <n v="0"/>
    <n v="0"/>
    <x v="1835"/>
    <x v="4"/>
  </r>
  <r>
    <n v="3642"/>
    <x v="544"/>
    <x v="2"/>
    <x v="11"/>
    <n v="23"/>
    <n v="25"/>
    <x v="21"/>
    <n v="4.8"/>
    <n v="6.9"/>
    <n v="5.85"/>
    <n v="6.5"/>
    <n v="7.3"/>
    <n v="6.9"/>
    <n v="394"/>
    <n v="1543"/>
    <n v="968.5"/>
    <n v="2"/>
    <n v="20"/>
    <n v="11"/>
    <n v="1"/>
    <n v="4"/>
    <n v="2.5"/>
    <n v="2700"/>
    <n v="70000"/>
    <n v="36350"/>
    <n v="24000"/>
    <n v="920000"/>
    <n v="472000"/>
    <n v="10"/>
    <n v="10"/>
    <n v="2.5"/>
    <n v="0"/>
    <n v="0"/>
    <x v="466"/>
    <x v="4"/>
  </r>
  <r>
    <n v="3663"/>
    <x v="554"/>
    <x v="2"/>
    <x v="11"/>
    <n v="21"/>
    <n v="27"/>
    <x v="21"/>
    <n v="4.2"/>
    <n v="5.8"/>
    <n v="5"/>
    <n v="7.7"/>
    <n v="8.1"/>
    <n v="7.9"/>
    <n v="390"/>
    <n v="650"/>
    <n v="520"/>
    <n v="2.1"/>
    <n v="3"/>
    <n v="2.5499999999999998"/>
    <n v="0.3"/>
    <n v="0.3"/>
    <n v="0.3"/>
    <n v="210"/>
    <n v="470"/>
    <n v="340"/>
    <n v="1400"/>
    <n v="3500"/>
    <n v="2450"/>
    <n v="6.375"/>
    <n v="5.6666666666666661"/>
    <n v="0.3"/>
    <n v="0"/>
    <n v="0"/>
    <x v="570"/>
    <x v="4"/>
  </r>
  <r>
    <n v="3682"/>
    <x v="423"/>
    <x v="2"/>
    <x v="11"/>
    <n v="21"/>
    <n v="32"/>
    <x v="6"/>
    <n v="4"/>
    <n v="9"/>
    <n v="6.5"/>
    <n v="8.4"/>
    <n v="10.3"/>
    <n v="9.3500000000000014"/>
    <n v="1180"/>
    <n v="3819"/>
    <n v="2499.5"/>
    <n v="1.1000000000000001"/>
    <n v="16.2"/>
    <n v="8.65"/>
    <n v="0.4"/>
    <n v="6.53"/>
    <n v="3.4650000000000003"/>
    <n v="920"/>
    <n v="1840"/>
    <n v="1380"/>
    <n v="1600"/>
    <n v="3200"/>
    <n v="2400"/>
    <n v="10"/>
    <n v="10"/>
    <n v="3.4650000000000003"/>
    <n v="10"/>
    <n v="0"/>
    <x v="1836"/>
    <x v="4"/>
  </r>
  <r>
    <n v="3607"/>
    <x v="541"/>
    <x v="2"/>
    <x v="11"/>
    <n v="25"/>
    <n v="25"/>
    <x v="7"/>
    <n v="1.8"/>
    <n v="6.3"/>
    <n v="4.05"/>
    <n v="6.5"/>
    <n v="8.4"/>
    <n v="7.45"/>
    <n v="393"/>
    <n v="1201"/>
    <n v="797"/>
    <n v="4"/>
    <n v="25"/>
    <n v="14.5"/>
    <n v="0.4"/>
    <n v="5.3"/>
    <n v="2.85"/>
    <n v="3300"/>
    <n v="2800000"/>
    <n v="1401650"/>
    <n v="24000"/>
    <n v="16000000"/>
    <n v="8012000"/>
    <n v="10"/>
    <n v="10"/>
    <n v="2.8500000000000005"/>
    <n v="0"/>
    <n v="0"/>
    <x v="148"/>
    <x v="4"/>
  </r>
  <r>
    <n v="4530"/>
    <x v="589"/>
    <x v="2"/>
    <x v="11"/>
    <n v="25"/>
    <n v="25"/>
    <x v="7"/>
    <n v="0.3"/>
    <n v="4.0999999999999996"/>
    <n v="2.1999999999999997"/>
    <n v="6.7"/>
    <n v="7.3"/>
    <n v="7"/>
    <n v="1237"/>
    <n v="2135"/>
    <n v="1686"/>
    <n v="9"/>
    <n v="101"/>
    <n v="55"/>
    <n v="1.8"/>
    <n v="16"/>
    <n v="8.9"/>
    <n v="2100"/>
    <n v="12000000"/>
    <n v="6001050"/>
    <n v="24000"/>
    <n v="92000000"/>
    <n v="46012000"/>
    <n v="10"/>
    <n v="10"/>
    <n v="8.9"/>
    <n v="0"/>
    <n v="4.5000000000000009"/>
    <x v="1837"/>
    <x v="4"/>
  </r>
  <r>
    <n v="3657"/>
    <x v="761"/>
    <x v="2"/>
    <x v="11"/>
    <n v="21"/>
    <n v="27"/>
    <x v="21"/>
    <n v="2.4"/>
    <n v="5"/>
    <n v="3.7"/>
    <n v="7.3"/>
    <n v="8.1"/>
    <n v="7.6999999999999993"/>
    <n v="990"/>
    <n v="4300"/>
    <n v="2645"/>
    <n v="3.4"/>
    <n v="6.8"/>
    <n v="5.0999999999999996"/>
    <n v="0.5"/>
    <n v="1.9"/>
    <n v="1.2"/>
    <n v="110"/>
    <n v="700"/>
    <n v="405"/>
    <n v="920"/>
    <n v="4700"/>
    <n v="2810"/>
    <n v="10"/>
    <n v="6.75"/>
    <n v="1.2"/>
    <n v="0"/>
    <n v="0.75"/>
    <x v="1838"/>
    <x v="4"/>
  </r>
  <r>
    <n v="3588"/>
    <x v="540"/>
    <x v="2"/>
    <x v="11"/>
    <n v="19"/>
    <n v="26"/>
    <x v="84"/>
    <n v="6"/>
    <n v="7.4"/>
    <n v="6.7"/>
    <n v="7.4"/>
    <n v="8.6"/>
    <n v="8"/>
    <n v="496"/>
    <n v="764"/>
    <n v="630"/>
    <n v="2.5"/>
    <n v="6"/>
    <n v="4.25"/>
    <n v="1.5"/>
    <n v="3.2"/>
    <n v="2.35"/>
    <n v="700"/>
    <n v="1100"/>
    <n v="900"/>
    <n v="4300"/>
    <n v="5800"/>
    <n v="5050"/>
    <n v="10"/>
    <n v="10"/>
    <n v="2.35"/>
    <n v="0"/>
    <n v="0"/>
    <x v="1839"/>
    <x v="4"/>
  </r>
  <r>
    <n v="3684"/>
    <x v="571"/>
    <x v="2"/>
    <x v="11"/>
    <n v="23"/>
    <n v="26"/>
    <x v="5"/>
    <n v="6.7"/>
    <n v="7.4"/>
    <n v="7.0500000000000007"/>
    <n v="7.5"/>
    <n v="8.1999999999999993"/>
    <n v="7.85"/>
    <n v="447"/>
    <n v="592"/>
    <n v="519.5"/>
    <n v="3.2"/>
    <n v="4.0999999999999996"/>
    <n v="3.65"/>
    <n v="0.62"/>
    <n v="0.88"/>
    <n v="0.75"/>
    <n v="32"/>
    <n v="79"/>
    <n v="55.5"/>
    <n v="212"/>
    <n v="290"/>
    <n v="251"/>
    <n v="9.125"/>
    <n v="0.92500000000000004"/>
    <n v="0.75"/>
    <n v="0"/>
    <n v="0"/>
    <x v="1840"/>
    <x v="4"/>
  </r>
  <r>
    <n v="3639"/>
    <x v="156"/>
    <x v="2"/>
    <x v="11"/>
    <n v="25"/>
    <n v="25"/>
    <x v="7"/>
    <n v="1.3"/>
    <n v="7.6"/>
    <n v="4.45"/>
    <n v="6.5"/>
    <n v="7.7"/>
    <n v="7.1"/>
    <n v="289"/>
    <n v="1389"/>
    <n v="839"/>
    <n v="3"/>
    <n v="40"/>
    <n v="21.5"/>
    <n v="0.59"/>
    <n v="6.3"/>
    <n v="3.4449999999999998"/>
    <n v="3300"/>
    <n v="940000"/>
    <n v="471650"/>
    <n v="24000"/>
    <n v="5400000"/>
    <n v="2712000"/>
    <n v="10"/>
    <n v="10"/>
    <n v="3.4449999999999998"/>
    <n v="0"/>
    <n v="0"/>
    <x v="1773"/>
    <x v="4"/>
  </r>
  <r>
    <n v="4511"/>
    <x v="822"/>
    <x v="2"/>
    <x v="11"/>
    <n v="25"/>
    <n v="25"/>
    <x v="7"/>
    <n v="3.1"/>
    <n v="7.2"/>
    <n v="5.15"/>
    <n v="6.5"/>
    <n v="8.3000000000000007"/>
    <n v="7.4"/>
    <n v="407"/>
    <n v="1332"/>
    <n v="869.5"/>
    <n v="3"/>
    <n v="13"/>
    <n v="8"/>
    <n v="0.4"/>
    <n v="4.4000000000000004"/>
    <n v="2.4000000000000004"/>
    <n v="3300"/>
    <n v="6300000"/>
    <n v="3151650"/>
    <n v="35000"/>
    <n v="160000000"/>
    <n v="80017500"/>
    <n v="10"/>
    <n v="10"/>
    <n v="2.4000000000000004"/>
    <n v="0"/>
    <n v="0"/>
    <x v="181"/>
    <x v="4"/>
  </r>
  <r>
    <n v="3661"/>
    <x v="552"/>
    <x v="2"/>
    <x v="11"/>
    <n v="22"/>
    <n v="27"/>
    <x v="5"/>
    <n v="3.6"/>
    <n v="6.9"/>
    <n v="5.25"/>
    <n v="7.7"/>
    <n v="8.8000000000000007"/>
    <n v="8.25"/>
    <n v="500"/>
    <n v="2900"/>
    <n v="1700"/>
    <n v="2.6"/>
    <n v="7.2"/>
    <n v="4.9000000000000004"/>
    <n v="0.3"/>
    <n v="1.3"/>
    <n v="0.8"/>
    <n v="140"/>
    <n v="400"/>
    <n v="270"/>
    <n v="1100"/>
    <n v="2800"/>
    <n v="1950"/>
    <n v="10"/>
    <n v="4.5"/>
    <n v="0.8"/>
    <n v="0"/>
    <n v="0"/>
    <x v="1841"/>
    <x v="4"/>
  </r>
  <r>
    <n v="3695"/>
    <x v="581"/>
    <x v="2"/>
    <x v="11"/>
    <n v="26"/>
    <n v="28"/>
    <x v="43"/>
    <n v="5.8"/>
    <n v="7.4"/>
    <n v="6.6"/>
    <n v="7.6"/>
    <n v="8.1999999999999993"/>
    <n v="7.8999999999999995"/>
    <n v="220"/>
    <n v="370"/>
    <n v="295"/>
    <n v="2.2000000000000002"/>
    <n v="6.5"/>
    <n v="4.3499999999999996"/>
    <n v="0.3"/>
    <n v="0.3"/>
    <n v="0.3"/>
    <n v="1010.2165492957701"/>
    <n v="9370632.2394366208"/>
    <n v="4685821.2279929584"/>
    <n v="30837.3908450704"/>
    <n v="27354974.920774601"/>
    <n v="13692906.155809836"/>
    <n v="10"/>
    <n v="10"/>
    <n v="0.3"/>
    <n v="0"/>
    <n v="0"/>
    <x v="529"/>
    <x v="4"/>
  </r>
  <r>
    <n v="3662"/>
    <x v="763"/>
    <x v="2"/>
    <x v="11"/>
    <n v="21"/>
    <n v="27"/>
    <x v="21"/>
    <n v="5.7"/>
    <n v="7.3"/>
    <n v="6.5"/>
    <n v="7.3"/>
    <n v="7.8"/>
    <n v="7.55"/>
    <n v="450"/>
    <n v="540"/>
    <n v="495"/>
    <n v="1.8"/>
    <n v="2.2999999999999998"/>
    <n v="2.0499999999999998"/>
    <n v="0.3"/>
    <n v="0.3"/>
    <n v="0.3"/>
    <n v="93"/>
    <n v="220"/>
    <n v="156.5"/>
    <n v="920"/>
    <n v="1400"/>
    <n v="1160"/>
    <n v="5.125"/>
    <n v="2.6083333333333329"/>
    <n v="0.3"/>
    <n v="0"/>
    <n v="0"/>
    <x v="1842"/>
    <x v="4"/>
  </r>
  <r>
    <n v="3692"/>
    <x v="578"/>
    <x v="2"/>
    <x v="11"/>
    <n v="27"/>
    <n v="27"/>
    <x v="43"/>
    <n v="6.9"/>
    <n v="6.9"/>
    <n v="6.9"/>
    <n v="8"/>
    <n v="8"/>
    <n v="8"/>
    <n v="330"/>
    <n v="330"/>
    <n v="330"/>
    <n v="2.2999999999999998"/>
    <n v="2.2999999999999998"/>
    <n v="2.2999999999999998"/>
    <n v="1.1000000000000001"/>
    <n v="1.1000000000000001"/>
    <n v="1.1000000000000001"/>
    <n v="1010.2165492957701"/>
    <n v="9370632.2394366208"/>
    <n v="4685821.2279929584"/>
    <n v="30837.3908450704"/>
    <n v="27354974.920774601"/>
    <n v="13692906.155809836"/>
    <n v="5.75"/>
    <n v="10"/>
    <n v="1.1000000000000001"/>
    <n v="0"/>
    <n v="0"/>
    <x v="1843"/>
    <x v="4"/>
  </r>
  <r>
    <n v="3590"/>
    <x v="136"/>
    <x v="2"/>
    <x v="11"/>
    <n v="25"/>
    <n v="25"/>
    <x v="7"/>
    <n v="2.6"/>
    <n v="6.9"/>
    <n v="4.75"/>
    <n v="6.6"/>
    <n v="8.1"/>
    <n v="7.35"/>
    <n v="397"/>
    <n v="509"/>
    <n v="453"/>
    <n v="3"/>
    <n v="28"/>
    <n v="15.5"/>
    <n v="0.61"/>
    <n v="3"/>
    <n v="1.8049999999999999"/>
    <n v="3100"/>
    <n v="49000"/>
    <n v="26050"/>
    <n v="24000"/>
    <n v="540000"/>
    <n v="282000"/>
    <n v="10"/>
    <n v="10"/>
    <n v="1.8049999999999999"/>
    <n v="0"/>
    <n v="0"/>
    <x v="1844"/>
    <x v="4"/>
  </r>
  <r>
    <n v="3665"/>
    <x v="556"/>
    <x v="2"/>
    <x v="11"/>
    <n v="21"/>
    <n v="27"/>
    <x v="21"/>
    <n v="5"/>
    <n v="7"/>
    <n v="6"/>
    <n v="7.5"/>
    <n v="7.9"/>
    <n v="7.7"/>
    <n v="370"/>
    <n v="620"/>
    <n v="495"/>
    <n v="2"/>
    <n v="3"/>
    <n v="2.5"/>
    <n v="0.3"/>
    <n v="0.3"/>
    <n v="0.3"/>
    <n v="94"/>
    <n v="270"/>
    <n v="182"/>
    <n v="920"/>
    <n v="1700"/>
    <n v="1310"/>
    <n v="6.25"/>
    <n v="3.0333333333333332"/>
    <n v="0.3"/>
    <n v="0"/>
    <n v="0"/>
    <x v="1845"/>
    <x v="4"/>
  </r>
  <r>
    <n v="3599"/>
    <x v="141"/>
    <x v="2"/>
    <x v="11"/>
    <n v="25"/>
    <n v="25"/>
    <x v="7"/>
    <n v="3.4"/>
    <n v="6.6"/>
    <n v="5"/>
    <n v="6.2"/>
    <n v="7.6"/>
    <n v="6.9"/>
    <n v="213"/>
    <n v="1240"/>
    <n v="726.5"/>
    <n v="2"/>
    <n v="13"/>
    <n v="7.5"/>
    <n v="0.56000000000000005"/>
    <n v="3.8"/>
    <n v="2.1799999999999997"/>
    <n v="2300"/>
    <n v="460000"/>
    <n v="231150"/>
    <n v="24000"/>
    <n v="3500000"/>
    <n v="1762000"/>
    <n v="10"/>
    <n v="10"/>
    <n v="2.1799999999999997"/>
    <n v="0"/>
    <n v="0"/>
    <x v="1846"/>
    <x v="4"/>
  </r>
  <r>
    <n v="4503"/>
    <x v="588"/>
    <x v="2"/>
    <x v="11"/>
    <n v="25"/>
    <n v="25"/>
    <x v="7"/>
    <n v="3.4"/>
    <n v="6.3"/>
    <n v="4.8499999999999996"/>
    <n v="6.5"/>
    <n v="6.8"/>
    <n v="6.65"/>
    <n v="64"/>
    <n v="398"/>
    <n v="231"/>
    <n v="3"/>
    <n v="18"/>
    <n v="10.5"/>
    <n v="0.3"/>
    <n v="2.1"/>
    <n v="1.2"/>
    <n v="4900"/>
    <n v="11000000"/>
    <n v="5502450"/>
    <n v="24000"/>
    <n v="92000000"/>
    <n v="46012000"/>
    <n v="10"/>
    <n v="10"/>
    <n v="1.2"/>
    <n v="0"/>
    <n v="0"/>
    <x v="5"/>
    <x v="4"/>
  </r>
  <r>
    <n v="3589"/>
    <x v="410"/>
    <x v="2"/>
    <x v="11"/>
    <n v="25"/>
    <n v="25"/>
    <x v="7"/>
    <n v="4.2"/>
    <n v="7.1"/>
    <n v="5.65"/>
    <n v="6.7"/>
    <n v="8.4"/>
    <n v="7.5500000000000007"/>
    <n v="286"/>
    <n v="1402"/>
    <n v="844"/>
    <n v="3"/>
    <n v="10"/>
    <n v="6.5"/>
    <n v="1.03"/>
    <n v="4.3"/>
    <n v="2.665"/>
    <n v="2300"/>
    <n v="170000"/>
    <n v="86150"/>
    <n v="24000"/>
    <n v="1600000"/>
    <n v="812000"/>
    <n v="10"/>
    <n v="10"/>
    <n v="2.665"/>
    <n v="0"/>
    <n v="0"/>
    <x v="1847"/>
    <x v="4"/>
  </r>
  <r>
    <n v="3659"/>
    <x v="762"/>
    <x v="2"/>
    <x v="11"/>
    <n v="21"/>
    <n v="27"/>
    <x v="21"/>
    <n v="1.9"/>
    <n v="3"/>
    <n v="2.4500000000000002"/>
    <n v="7.3"/>
    <n v="8"/>
    <n v="7.65"/>
    <n v="740"/>
    <n v="1400"/>
    <n v="1070"/>
    <n v="3.8"/>
    <n v="5.8"/>
    <n v="4.8"/>
    <n v="0.7"/>
    <n v="1.2"/>
    <n v="0.95"/>
    <n v="930"/>
    <n v="2600"/>
    <n v="1765"/>
    <n v="7000"/>
    <n v="13000"/>
    <n v="10000"/>
    <n v="10"/>
    <n v="10"/>
    <n v="0.95"/>
    <n v="0"/>
    <n v="3.875"/>
    <x v="1848"/>
    <x v="4"/>
  </r>
  <r>
    <n v="3635"/>
    <x v="153"/>
    <x v="2"/>
    <x v="11"/>
    <n v="25"/>
    <n v="25"/>
    <x v="7"/>
    <n v="0.3"/>
    <n v="5.8"/>
    <n v="3.05"/>
    <n v="6.3"/>
    <n v="7.6"/>
    <n v="6.9499999999999993"/>
    <n v="375"/>
    <n v="1898"/>
    <n v="1136.5"/>
    <n v="4"/>
    <n v="38"/>
    <n v="21"/>
    <n v="1.6"/>
    <n v="7.8"/>
    <n v="4.7"/>
    <n v="4900"/>
    <n v="1100000"/>
    <n v="552450"/>
    <n v="24000"/>
    <n v="9200000"/>
    <n v="4612000"/>
    <n v="10"/>
    <n v="10"/>
    <n v="4.7"/>
    <n v="0"/>
    <n v="2.375"/>
    <x v="1849"/>
    <x v="4"/>
  </r>
  <r>
    <n v="4092"/>
    <x v="584"/>
    <x v="2"/>
    <x v="11"/>
    <n v="26"/>
    <n v="29"/>
    <x v="0"/>
    <n v="6.5"/>
    <n v="7.2"/>
    <n v="6.85"/>
    <n v="7.8"/>
    <n v="8.8000000000000007"/>
    <n v="8.3000000000000007"/>
    <n v="922"/>
    <n v="2385"/>
    <n v="1653.5"/>
    <n v="6"/>
    <n v="18"/>
    <n v="12"/>
    <n v="0.3"/>
    <n v="2.27"/>
    <n v="1.2849999999999999"/>
    <n v="7900"/>
    <n v="54000"/>
    <n v="30950"/>
    <n v="35000"/>
    <n v="160000"/>
    <n v="97500"/>
    <n v="10"/>
    <n v="10"/>
    <n v="1.2850000000000001"/>
    <n v="0"/>
    <n v="0"/>
    <x v="1850"/>
    <x v="4"/>
  </r>
  <r>
    <n v="4501"/>
    <x v="586"/>
    <x v="2"/>
    <x v="11"/>
    <n v="25"/>
    <n v="25"/>
    <x v="7"/>
    <n v="3.3"/>
    <n v="7"/>
    <n v="5.15"/>
    <n v="6.6"/>
    <n v="8.3000000000000007"/>
    <n v="7.45"/>
    <n v="643"/>
    <n v="1100"/>
    <n v="871.5"/>
    <n v="4"/>
    <n v="10"/>
    <n v="7"/>
    <n v="0.3"/>
    <n v="14.04"/>
    <n v="7.17"/>
    <n v="3300"/>
    <n v="33000"/>
    <n v="18150"/>
    <n v="24000"/>
    <n v="350000"/>
    <n v="187000"/>
    <n v="10"/>
    <n v="10"/>
    <n v="7.17"/>
    <n v="0"/>
    <n v="0"/>
    <x v="1307"/>
    <x v="4"/>
  </r>
  <r>
    <n v="4512"/>
    <x v="586"/>
    <x v="2"/>
    <x v="11"/>
    <n v="25"/>
    <n v="25"/>
    <x v="7"/>
    <n v="0.3"/>
    <n v="6.5"/>
    <n v="3.4"/>
    <n v="6.5"/>
    <n v="7.4"/>
    <n v="6.95"/>
    <n v="183"/>
    <n v="1733"/>
    <n v="958"/>
    <n v="8"/>
    <n v="174"/>
    <n v="91"/>
    <n v="0.8"/>
    <n v="45"/>
    <n v="22.9"/>
    <n v="4600"/>
    <n v="63000"/>
    <n v="33800"/>
    <n v="35000"/>
    <n v="540000"/>
    <n v="287500"/>
    <n v="10"/>
    <n v="10"/>
    <n v="10"/>
    <n v="0"/>
    <n v="1.5"/>
    <x v="851"/>
    <x v="4"/>
  </r>
  <r>
    <n v="3697"/>
    <x v="583"/>
    <x v="2"/>
    <x v="11"/>
    <n v="24"/>
    <n v="29.5"/>
    <x v="68"/>
    <n v="4.2"/>
    <n v="8.4"/>
    <n v="6.3000000000000007"/>
    <n v="7.2"/>
    <n v="8.4"/>
    <n v="7.8000000000000007"/>
    <n v="770"/>
    <n v="920"/>
    <n v="845"/>
    <n v="5"/>
    <n v="34"/>
    <n v="19.5"/>
    <n v="0.3"/>
    <n v="3"/>
    <n v="1.65"/>
    <n v="1010.2165492957701"/>
    <n v="9370632.2394366208"/>
    <n v="4685821.2279929584"/>
    <n v="30837.3908450704"/>
    <n v="27354974.920774601"/>
    <n v="13692906.155809836"/>
    <n v="10"/>
    <n v="10"/>
    <n v="1.65"/>
    <n v="0"/>
    <n v="0"/>
    <x v="114"/>
    <x v="4"/>
  </r>
  <r>
    <n v="3560"/>
    <x v="538"/>
    <x v="2"/>
    <x v="11"/>
    <n v="26"/>
    <n v="29"/>
    <x v="0"/>
    <n v="6.5"/>
    <n v="7.2"/>
    <n v="6.85"/>
    <n v="7.5"/>
    <n v="9.3000000000000007"/>
    <n v="8.4"/>
    <n v="962"/>
    <n v="2156"/>
    <n v="1559"/>
    <n v="7"/>
    <n v="30"/>
    <n v="18.5"/>
    <n v="0.3"/>
    <n v="0.36"/>
    <n v="0.32999999999999996"/>
    <n v="14000"/>
    <n v="54000"/>
    <n v="34000"/>
    <n v="54000"/>
    <n v="160000"/>
    <n v="107000"/>
    <n v="10"/>
    <n v="10"/>
    <n v="0.32999999999999996"/>
    <n v="0"/>
    <n v="0"/>
    <x v="1851"/>
    <x v="4"/>
  </r>
  <r>
    <n v="3650"/>
    <x v="546"/>
    <x v="2"/>
    <x v="11"/>
    <n v="25"/>
    <n v="25"/>
    <x v="7"/>
    <n v="1.1000000000000001"/>
    <n v="6.4"/>
    <n v="3.75"/>
    <n v="6.6"/>
    <n v="8"/>
    <n v="7.3"/>
    <n v="704"/>
    <n v="1397"/>
    <n v="1050.5"/>
    <n v="3"/>
    <n v="53"/>
    <n v="28"/>
    <n v="1"/>
    <n v="6.3"/>
    <n v="3.65"/>
    <n v="4600"/>
    <n v="110000"/>
    <n v="57300"/>
    <n v="35000"/>
    <n v="920000"/>
    <n v="477500"/>
    <n v="10"/>
    <n v="10"/>
    <n v="3.65"/>
    <n v="0"/>
    <n v="0.625"/>
    <x v="1852"/>
    <x v="4"/>
  </r>
  <r>
    <n v="3648"/>
    <x v="545"/>
    <x v="2"/>
    <x v="11"/>
    <n v="25"/>
    <n v="25"/>
    <x v="7"/>
    <n v="4.8"/>
    <n v="7.3"/>
    <n v="6.05"/>
    <n v="6.5"/>
    <n v="7.2"/>
    <n v="6.85"/>
    <n v="151"/>
    <n v="599"/>
    <n v="375"/>
    <n v="3"/>
    <n v="4"/>
    <n v="3.5"/>
    <n v="0.52"/>
    <n v="2"/>
    <n v="1.26"/>
    <n v="630"/>
    <n v="17000"/>
    <n v="8815"/>
    <n v="5400"/>
    <n v="160000"/>
    <n v="82700"/>
    <n v="8.75"/>
    <n v="10"/>
    <n v="1.26"/>
    <n v="0"/>
    <n v="0"/>
    <x v="1853"/>
    <x v="4"/>
  </r>
  <r>
    <n v="3626"/>
    <x v="148"/>
    <x v="2"/>
    <x v="11"/>
    <n v="25"/>
    <n v="25"/>
    <x v="7"/>
    <n v="1"/>
    <n v="7.1"/>
    <n v="4.05"/>
    <n v="6.5"/>
    <n v="8"/>
    <n v="7.25"/>
    <n v="308"/>
    <n v="773"/>
    <n v="540.5"/>
    <n v="3"/>
    <n v="35"/>
    <n v="19"/>
    <n v="0.5"/>
    <n v="3"/>
    <n v="1.75"/>
    <n v="4000"/>
    <n v="79000000"/>
    <n v="39502000"/>
    <n v="24000"/>
    <n v="540000000"/>
    <n v="270012000"/>
    <n v="10"/>
    <n v="10"/>
    <n v="1.75"/>
    <n v="0"/>
    <n v="0"/>
    <x v="134"/>
    <x v="4"/>
  </r>
  <r>
    <n v="3596"/>
    <x v="758"/>
    <x v="2"/>
    <x v="11"/>
    <n v="25"/>
    <n v="25.1"/>
    <x v="134"/>
    <n v="0.3"/>
    <n v="6"/>
    <n v="3.15"/>
    <n v="6.1"/>
    <n v="8"/>
    <n v="7.05"/>
    <n v="211"/>
    <n v="1231"/>
    <n v="721"/>
    <n v="3.6"/>
    <n v="195"/>
    <n v="99.3"/>
    <n v="0.5"/>
    <n v="2.99"/>
    <n v="1.7450000000000001"/>
    <n v="3300"/>
    <n v="700000"/>
    <n v="351650"/>
    <n v="24000"/>
    <n v="3500000"/>
    <n v="1762000"/>
    <n v="10"/>
    <n v="10"/>
    <n v="1.7450000000000001"/>
    <n v="0"/>
    <n v="2.125"/>
    <x v="1854"/>
    <x v="4"/>
  </r>
  <r>
    <n v="3686"/>
    <x v="572"/>
    <x v="2"/>
    <x v="11"/>
    <n v="24"/>
    <n v="25"/>
    <x v="5"/>
    <n v="7.3"/>
    <n v="7.6"/>
    <n v="7.4499999999999993"/>
    <n v="7.5"/>
    <n v="8.1999999999999993"/>
    <n v="7.85"/>
    <n v="326"/>
    <n v="438"/>
    <n v="382"/>
    <n v="1"/>
    <n v="2.5"/>
    <n v="1.75"/>
    <n v="0.32"/>
    <n v="0.92"/>
    <n v="0.62"/>
    <n v="2"/>
    <n v="14"/>
    <n v="8"/>
    <n v="10"/>
    <n v="32"/>
    <n v="21"/>
    <n v="4.375"/>
    <n v="0.13333333333333333"/>
    <n v="0.62"/>
    <n v="0"/>
    <n v="0"/>
    <x v="1855"/>
    <x v="4"/>
  </r>
  <r>
    <n v="3687"/>
    <x v="573"/>
    <x v="2"/>
    <x v="11"/>
    <n v="23"/>
    <n v="25"/>
    <x v="21"/>
    <n v="6.5"/>
    <n v="6.9"/>
    <n v="6.7"/>
    <n v="7.3"/>
    <n v="8.1"/>
    <n v="7.6999999999999993"/>
    <n v="620"/>
    <n v="850"/>
    <n v="735"/>
    <n v="3.2"/>
    <n v="3.8"/>
    <n v="3.5"/>
    <n v="0.72"/>
    <n v="1.92"/>
    <n v="1.3199999999999998"/>
    <n v="19"/>
    <n v="52"/>
    <n v="35.5"/>
    <n v="76"/>
    <n v="148"/>
    <n v="112"/>
    <n v="8.75"/>
    <n v="0.59166666666666667"/>
    <n v="1.3199999999999998"/>
    <n v="0"/>
    <n v="0"/>
    <x v="1856"/>
    <x v="4"/>
  </r>
  <r>
    <n v="3669"/>
    <x v="765"/>
    <x v="2"/>
    <x v="11"/>
    <n v="22"/>
    <n v="27"/>
    <x v="5"/>
    <n v="5.2"/>
    <n v="6.4"/>
    <n v="5.8000000000000007"/>
    <n v="7.4"/>
    <n v="7.8"/>
    <n v="7.6"/>
    <n v="380"/>
    <n v="520"/>
    <n v="450"/>
    <n v="1.8"/>
    <n v="2.5"/>
    <n v="2.15"/>
    <n v="0.3"/>
    <n v="0.3"/>
    <n v="0.3"/>
    <n v="94"/>
    <n v="400"/>
    <n v="247"/>
    <n v="920"/>
    <n v="3300"/>
    <n v="2110"/>
    <n v="5.375"/>
    <n v="4.1166666666666671"/>
    <n v="0.3"/>
    <n v="0"/>
    <n v="0"/>
    <x v="1857"/>
    <x v="4"/>
  </r>
  <r>
    <n v="3565"/>
    <x v="133"/>
    <x v="2"/>
    <x v="11"/>
    <n v="28"/>
    <n v="30"/>
    <x v="3"/>
    <n v="4.9000000000000004"/>
    <n v="7.9"/>
    <n v="6.4"/>
    <n v="6.5"/>
    <n v="7.2"/>
    <n v="6.85"/>
    <n v="128"/>
    <n v="224"/>
    <n v="176"/>
    <n v="2"/>
    <n v="3"/>
    <n v="2.5"/>
    <n v="2.1"/>
    <n v="7"/>
    <n v="4.55"/>
    <n v="23"/>
    <n v="1600"/>
    <n v="811.5"/>
    <n v="23"/>
    <n v="1600"/>
    <n v="811.5"/>
    <n v="6.25"/>
    <n v="10"/>
    <n v="4.55"/>
    <n v="0"/>
    <n v="0"/>
    <x v="1858"/>
    <x v="4"/>
  </r>
  <r>
    <n v="4502"/>
    <x v="587"/>
    <x v="2"/>
    <x v="11"/>
    <n v="25"/>
    <n v="25"/>
    <x v="7"/>
    <n v="2.8"/>
    <n v="6.9"/>
    <n v="4.8499999999999996"/>
    <n v="7.2"/>
    <n v="8.4"/>
    <n v="7.8000000000000007"/>
    <n v="896"/>
    <n v="1365"/>
    <n v="1130.5"/>
    <n v="5"/>
    <n v="20"/>
    <n v="12.5"/>
    <n v="2"/>
    <n v="4"/>
    <n v="3"/>
    <n v="1200"/>
    <n v="94000"/>
    <n v="47600"/>
    <n v="35000"/>
    <n v="1600000"/>
    <n v="817500"/>
    <n v="10"/>
    <n v="10"/>
    <n v="3"/>
    <n v="0"/>
    <n v="0"/>
    <x v="1794"/>
    <x v="4"/>
  </r>
  <r>
    <n v="4513"/>
    <x v="587"/>
    <x v="2"/>
    <x v="11"/>
    <n v="25"/>
    <n v="25"/>
    <x v="7"/>
    <n v="1.6"/>
    <n v="6.5"/>
    <n v="4.05"/>
    <n v="6.2"/>
    <n v="7.2"/>
    <n v="6.7"/>
    <n v="230"/>
    <n v="1366"/>
    <n v="798"/>
    <n v="2"/>
    <n v="47"/>
    <n v="24.5"/>
    <n v="0.56000000000000005"/>
    <n v="3.51"/>
    <n v="2.0350000000000001"/>
    <n v="3300"/>
    <n v="150000"/>
    <n v="76650"/>
    <n v="24000"/>
    <n v="1600000"/>
    <n v="812000"/>
    <n v="10"/>
    <n v="10"/>
    <n v="2.0350000000000001"/>
    <n v="0"/>
    <n v="0"/>
    <x v="1859"/>
    <x v="4"/>
  </r>
  <r>
    <n v="4531"/>
    <x v="590"/>
    <x v="2"/>
    <x v="11"/>
    <n v="25"/>
    <n v="25"/>
    <x v="7"/>
    <n v="0.3"/>
    <n v="5.8"/>
    <n v="3.05"/>
    <n v="6.7"/>
    <n v="7.9"/>
    <n v="7.3000000000000007"/>
    <n v="1035"/>
    <n v="1563"/>
    <n v="1299"/>
    <n v="5"/>
    <n v="20"/>
    <n v="12.5"/>
    <n v="1.1499999999999999"/>
    <n v="24"/>
    <n v="12.574999999999999"/>
    <n v="7900"/>
    <n v="94000"/>
    <n v="50950"/>
    <n v="54000"/>
    <n v="540000"/>
    <n v="297000"/>
    <n v="10"/>
    <n v="10"/>
    <n v="10"/>
    <n v="0"/>
    <n v="2.375"/>
    <x v="829"/>
    <x v="4"/>
  </r>
  <r>
    <n v="4498"/>
    <x v="585"/>
    <x v="2"/>
    <x v="11"/>
    <n v="23"/>
    <n v="28"/>
    <x v="8"/>
    <n v="7.1"/>
    <n v="7.4"/>
    <n v="7.25"/>
    <n v="6.8"/>
    <n v="7.3"/>
    <n v="7.05"/>
    <n v="163"/>
    <n v="251"/>
    <n v="207"/>
    <n v="2.2000000000000002"/>
    <n v="2.7"/>
    <n v="2.4500000000000002"/>
    <n v="0.3"/>
    <n v="0.79"/>
    <n v="0.54500000000000004"/>
    <n v="2"/>
    <n v="8"/>
    <n v="5"/>
    <n v="19"/>
    <n v="31"/>
    <n v="25"/>
    <n v="6.125"/>
    <n v="8.3333333333333329E-2"/>
    <n v="0.54500000000000004"/>
    <n v="0"/>
    <n v="0"/>
    <x v="1860"/>
    <x v="4"/>
  </r>
  <r>
    <n v="3672"/>
    <x v="563"/>
    <x v="2"/>
    <x v="11"/>
    <n v="22"/>
    <n v="27"/>
    <x v="5"/>
    <n v="4.0999999999999996"/>
    <n v="6.4"/>
    <n v="5.25"/>
    <n v="7.4"/>
    <n v="7.9"/>
    <n v="7.65"/>
    <n v="450"/>
    <n v="700"/>
    <n v="575"/>
    <n v="2"/>
    <n v="2.6"/>
    <n v="2.2999999999999998"/>
    <n v="0.3"/>
    <n v="0.3"/>
    <n v="0.3"/>
    <n v="170"/>
    <n v="460"/>
    <n v="315"/>
    <n v="1100"/>
    <n v="3500"/>
    <n v="2300"/>
    <n v="5.75"/>
    <n v="5.25"/>
    <n v="0.3"/>
    <n v="0"/>
    <n v="0"/>
    <x v="1861"/>
    <x v="4"/>
  </r>
  <r>
    <n v="3594"/>
    <x v="137"/>
    <x v="2"/>
    <x v="11"/>
    <n v="25"/>
    <n v="25"/>
    <x v="7"/>
    <n v="4.9000000000000004"/>
    <n v="6.8"/>
    <n v="5.85"/>
    <n v="6.5"/>
    <n v="7.6"/>
    <n v="7.05"/>
    <n v="267"/>
    <n v="815"/>
    <n v="541"/>
    <n v="3"/>
    <n v="8"/>
    <n v="5.5"/>
    <n v="0.56000000000000005"/>
    <n v="3"/>
    <n v="1.78"/>
    <n v="490"/>
    <n v="3300000"/>
    <n v="1650245"/>
    <n v="2400"/>
    <n v="24000000"/>
    <n v="12001200"/>
    <n v="10"/>
    <n v="10"/>
    <n v="1.7799999999999998"/>
    <n v="0"/>
    <n v="0"/>
    <x v="1862"/>
    <x v="4"/>
  </r>
  <r>
    <n v="3667"/>
    <x v="558"/>
    <x v="2"/>
    <x v="11"/>
    <n v="22"/>
    <n v="28"/>
    <x v="7"/>
    <n v="4.5"/>
    <n v="6.2"/>
    <n v="5.35"/>
    <n v="7.6"/>
    <n v="8.1"/>
    <n v="7.85"/>
    <n v="780"/>
    <n v="1280"/>
    <n v="1030"/>
    <n v="3"/>
    <n v="4"/>
    <n v="3.5"/>
    <n v="0.5"/>
    <n v="1.5"/>
    <n v="1"/>
    <n v="220"/>
    <n v="610"/>
    <n v="415"/>
    <n v="1600"/>
    <n v="4000"/>
    <n v="2800"/>
    <n v="8.75"/>
    <n v="6.9166666666666661"/>
    <n v="1"/>
    <n v="0"/>
    <n v="0"/>
    <x v="1863"/>
    <x v="4"/>
  </r>
  <r>
    <n v="3674"/>
    <x v="768"/>
    <x v="2"/>
    <x v="11"/>
    <n v="22"/>
    <n v="28"/>
    <x v="7"/>
    <n v="5.4"/>
    <n v="6.5"/>
    <n v="5.95"/>
    <n v="7.5"/>
    <n v="7.9"/>
    <n v="7.7"/>
    <n v="370"/>
    <n v="470"/>
    <n v="420"/>
    <n v="1.8"/>
    <n v="2.4"/>
    <n v="2.1"/>
    <n v="0.3"/>
    <n v="0.3"/>
    <n v="0.3"/>
    <n v="140"/>
    <n v="340"/>
    <n v="240"/>
    <n v="1100"/>
    <n v="2400"/>
    <n v="1750"/>
    <n v="5.25"/>
    <n v="4"/>
    <n v="0.3"/>
    <n v="0"/>
    <n v="0"/>
    <x v="1497"/>
    <x v="4"/>
  </r>
  <r>
    <n v="3694"/>
    <x v="580"/>
    <x v="2"/>
    <x v="11"/>
    <n v="25"/>
    <n v="28"/>
    <x v="6"/>
    <n v="6"/>
    <n v="7.3"/>
    <n v="6.65"/>
    <n v="7.7"/>
    <n v="8.3000000000000007"/>
    <n v="8"/>
    <n v="104"/>
    <n v="330"/>
    <n v="217"/>
    <n v="2"/>
    <n v="3"/>
    <n v="2.5"/>
    <n v="0.3"/>
    <n v="0.47"/>
    <n v="0.38500000000000001"/>
    <n v="1010.2165492957701"/>
    <n v="9370632.2394366208"/>
    <n v="4685821.2279929584"/>
    <n v="30837.3908450704"/>
    <n v="27354974.920774601"/>
    <n v="13692906.155809836"/>
    <n v="6.25"/>
    <n v="10"/>
    <n v="0.38500000000000001"/>
    <n v="0"/>
    <n v="0"/>
    <x v="1864"/>
    <x v="4"/>
  </r>
  <r>
    <n v="3677"/>
    <x v="823"/>
    <x v="2"/>
    <x v="11"/>
    <n v="26"/>
    <n v="30"/>
    <x v="4"/>
    <n v="6"/>
    <n v="8.1999999999999993"/>
    <n v="7.1"/>
    <n v="7.5"/>
    <n v="8.4"/>
    <n v="7.95"/>
    <n v="1035"/>
    <n v="1670"/>
    <n v="1352.5"/>
    <n v="3"/>
    <n v="6"/>
    <n v="4.5"/>
    <n v="0.3"/>
    <n v="1.8"/>
    <n v="1.05"/>
    <n v="630"/>
    <n v="1400"/>
    <n v="1015"/>
    <n v="2200"/>
    <n v="5400"/>
    <n v="3800"/>
    <n v="10"/>
    <n v="10"/>
    <n v="1.05"/>
    <n v="0"/>
    <n v="0"/>
    <x v="1865"/>
    <x v="4"/>
  </r>
  <r>
    <n v="3600"/>
    <x v="142"/>
    <x v="2"/>
    <x v="11"/>
    <n v="25"/>
    <n v="25"/>
    <x v="7"/>
    <n v="0.3"/>
    <n v="5.8"/>
    <n v="3.05"/>
    <n v="6.5"/>
    <n v="7.6"/>
    <n v="7.05"/>
    <n v="762"/>
    <n v="4110"/>
    <n v="2436"/>
    <n v="5"/>
    <n v="83"/>
    <n v="44"/>
    <n v="2"/>
    <n v="9.19"/>
    <n v="5.5949999999999998"/>
    <n v="4000"/>
    <n v="9400000"/>
    <n v="4702000"/>
    <n v="35000"/>
    <n v="54000000"/>
    <n v="27017500"/>
    <n v="10"/>
    <n v="10"/>
    <n v="5.5949999999999998"/>
    <n v="0"/>
    <n v="2.375"/>
    <x v="820"/>
    <x v="4"/>
  </r>
  <r>
    <n v="3689"/>
    <x v="575"/>
    <x v="2"/>
    <x v="11"/>
    <n v="23"/>
    <n v="25"/>
    <x v="21"/>
    <n v="5.8"/>
    <n v="6.8"/>
    <n v="6.3"/>
    <n v="7.1"/>
    <n v="7.9"/>
    <n v="7.5"/>
    <n v="732"/>
    <n v="1340"/>
    <n v="1036"/>
    <n v="3.3"/>
    <n v="4.5"/>
    <n v="3.9"/>
    <n v="1.02"/>
    <n v="1.32"/>
    <n v="1.17"/>
    <n v="13"/>
    <n v="58"/>
    <n v="35.5"/>
    <n v="70"/>
    <n v="196"/>
    <n v="133"/>
    <n v="9.75"/>
    <n v="0.59166666666666667"/>
    <n v="1.17"/>
    <n v="0"/>
    <n v="0"/>
    <x v="1866"/>
    <x v="4"/>
  </r>
  <r>
    <n v="3668"/>
    <x v="764"/>
    <x v="2"/>
    <x v="11"/>
    <n v="21"/>
    <n v="27"/>
    <x v="21"/>
    <n v="4.3"/>
    <n v="5.9"/>
    <n v="5.0999999999999996"/>
    <n v="7.3"/>
    <n v="7.8"/>
    <n v="7.55"/>
    <n v="690"/>
    <n v="1150"/>
    <n v="920"/>
    <n v="2.9"/>
    <n v="3.8"/>
    <n v="3.3499999999999996"/>
    <n v="0.3"/>
    <n v="0.9"/>
    <n v="0.6"/>
    <n v="340"/>
    <n v="490"/>
    <n v="415"/>
    <n v="2200"/>
    <n v="3500"/>
    <n v="2850"/>
    <n v="8.375"/>
    <n v="6.9166666666666661"/>
    <n v="0.6"/>
    <n v="0"/>
    <n v="0"/>
    <x v="1867"/>
    <x v="4"/>
  </r>
  <r>
    <n v="3633"/>
    <x v="759"/>
    <x v="2"/>
    <x v="11"/>
    <n v="25"/>
    <n v="25"/>
    <x v="7"/>
    <n v="0.3"/>
    <n v="4.8"/>
    <n v="2.5499999999999998"/>
    <n v="6.5"/>
    <n v="7.6"/>
    <n v="7.05"/>
    <n v="969"/>
    <n v="2005"/>
    <n v="1487"/>
    <n v="5"/>
    <n v="50"/>
    <n v="27.5"/>
    <n v="0.8"/>
    <n v="11.5"/>
    <n v="6.15"/>
    <n v="4600"/>
    <n v="940000"/>
    <n v="472300"/>
    <n v="35000"/>
    <n v="5400000"/>
    <n v="2717500"/>
    <n v="10"/>
    <n v="10"/>
    <n v="6.15"/>
    <n v="0"/>
    <n v="3.625"/>
    <x v="1868"/>
    <x v="4"/>
  </r>
  <r>
    <n v="3688"/>
    <x v="574"/>
    <x v="2"/>
    <x v="11"/>
    <n v="23"/>
    <n v="26"/>
    <x v="5"/>
    <n v="6.9"/>
    <n v="7.3"/>
    <n v="7.1"/>
    <n v="7.7"/>
    <n v="8.1999999999999993"/>
    <n v="7.9499999999999993"/>
    <n v="581"/>
    <n v="790"/>
    <n v="685.5"/>
    <n v="3.4"/>
    <n v="3.9"/>
    <n v="3.65"/>
    <n v="0.52"/>
    <n v="0.79"/>
    <n v="0.65500000000000003"/>
    <n v="41"/>
    <n v="136"/>
    <n v="88.5"/>
    <n v="221"/>
    <n v="394"/>
    <n v="307.5"/>
    <n v="9.125"/>
    <n v="1.4749999999999999"/>
    <n v="0.65500000000000003"/>
    <n v="0"/>
    <n v="0"/>
    <x v="1869"/>
    <x v="4"/>
  </r>
  <r>
    <n v="3690"/>
    <x v="576"/>
    <x v="2"/>
    <x v="11"/>
    <n v="25"/>
    <n v="26"/>
    <x v="8"/>
    <n v="6.9"/>
    <n v="7.3"/>
    <n v="7.1"/>
    <n v="7.7"/>
    <n v="8.3000000000000007"/>
    <n v="8"/>
    <n v="876"/>
    <n v="1008"/>
    <n v="942"/>
    <n v="3.3"/>
    <n v="3.9"/>
    <n v="3.5999999999999996"/>
    <n v="1.02"/>
    <n v="1.1200000000000001"/>
    <n v="1.07"/>
    <n v="21"/>
    <n v="63"/>
    <n v="42"/>
    <n v="120"/>
    <n v="185"/>
    <n v="152.5"/>
    <n v="9"/>
    <n v="0.70000000000000007"/>
    <n v="1.07"/>
    <n v="0"/>
    <n v="0"/>
    <x v="1870"/>
    <x v="4"/>
  </r>
  <r>
    <n v="3640"/>
    <x v="411"/>
    <x v="2"/>
    <x v="11"/>
    <n v="25"/>
    <n v="25"/>
    <x v="7"/>
    <n v="0.3"/>
    <n v="7.1"/>
    <n v="3.6999999999999997"/>
    <n v="6.7"/>
    <n v="9.3000000000000007"/>
    <n v="8"/>
    <n v="192"/>
    <n v="450"/>
    <n v="321"/>
    <n v="4"/>
    <n v="48"/>
    <n v="26"/>
    <n v="0.52"/>
    <n v="2.08"/>
    <n v="1.3"/>
    <n v="2700"/>
    <n v="94000"/>
    <n v="48350"/>
    <n v="24000"/>
    <n v="540000"/>
    <n v="282000"/>
    <n v="10"/>
    <n v="10"/>
    <n v="1.3"/>
    <n v="0"/>
    <n v="0.75"/>
    <x v="1871"/>
    <x v="4"/>
  </r>
  <r>
    <n v="3632"/>
    <x v="151"/>
    <x v="2"/>
    <x v="11"/>
    <n v="25"/>
    <n v="25"/>
    <x v="7"/>
    <n v="0.3"/>
    <n v="6.5"/>
    <n v="3.4"/>
    <n v="6.5"/>
    <n v="8.1"/>
    <n v="7.3"/>
    <n v="309"/>
    <n v="5860"/>
    <n v="3084.5"/>
    <n v="3"/>
    <n v="124"/>
    <n v="63.5"/>
    <n v="0.8"/>
    <n v="9"/>
    <n v="4.9000000000000004"/>
    <n v="4600"/>
    <n v="94000"/>
    <n v="49300"/>
    <n v="24000"/>
    <n v="540000"/>
    <n v="282000"/>
    <n v="10"/>
    <n v="10"/>
    <n v="4.9000000000000004"/>
    <n v="0"/>
    <n v="1.5"/>
    <x v="1872"/>
    <x v="4"/>
  </r>
  <r>
    <n v="3603"/>
    <x v="143"/>
    <x v="2"/>
    <x v="11"/>
    <n v="24"/>
    <n v="25"/>
    <x v="5"/>
    <n v="1.9"/>
    <n v="6.2"/>
    <n v="4.05"/>
    <n v="6.5"/>
    <n v="7.2"/>
    <n v="6.85"/>
    <n v="667"/>
    <n v="1330"/>
    <n v="998.5"/>
    <n v="2"/>
    <n v="81"/>
    <n v="41.5"/>
    <n v="0.8"/>
    <n v="12"/>
    <n v="6.4"/>
    <n v="2300"/>
    <n v="110000"/>
    <n v="56150"/>
    <n v="24000"/>
    <n v="920000"/>
    <n v="472000"/>
    <n v="10"/>
    <n v="10"/>
    <n v="6.4"/>
    <n v="0"/>
    <n v="0"/>
    <x v="1873"/>
    <x v="4"/>
  </r>
  <r>
    <n v="3691"/>
    <x v="577"/>
    <x v="2"/>
    <x v="11"/>
    <n v="25"/>
    <n v="32"/>
    <x v="10"/>
    <n v="6.2"/>
    <n v="7.7"/>
    <n v="6.95"/>
    <n v="7.2"/>
    <n v="8.3000000000000007"/>
    <n v="7.75"/>
    <n v="92"/>
    <n v="290"/>
    <n v="191"/>
    <n v="2"/>
    <n v="2.2000000000000002"/>
    <n v="2.1"/>
    <n v="0.3"/>
    <n v="0.5"/>
    <n v="0.4"/>
    <n v="1010.2165492957701"/>
    <n v="9370632.2394366208"/>
    <n v="4685821.2279929584"/>
    <n v="30837.3908450704"/>
    <n v="27354974.920774601"/>
    <n v="13692906.155809836"/>
    <n v="5.25"/>
    <n v="10"/>
    <n v="0.4"/>
    <n v="0"/>
    <n v="0"/>
    <x v="1628"/>
    <x v="4"/>
  </r>
  <r>
    <n v="3630"/>
    <x v="150"/>
    <x v="2"/>
    <x v="11"/>
    <n v="25"/>
    <n v="25"/>
    <x v="7"/>
    <n v="4"/>
    <n v="6.9"/>
    <n v="5.45"/>
    <n v="6.5"/>
    <n v="8.5"/>
    <n v="7.5"/>
    <n v="512"/>
    <n v="1120"/>
    <n v="816"/>
    <n v="4"/>
    <n v="14"/>
    <n v="9"/>
    <n v="1.2"/>
    <n v="3.7"/>
    <n v="2.4500000000000002"/>
    <n v="140"/>
    <n v="94000"/>
    <n v="47070"/>
    <n v="24000"/>
    <n v="1600000"/>
    <n v="812000"/>
    <n v="10"/>
    <n v="10"/>
    <n v="2.4500000000000002"/>
    <n v="0"/>
    <n v="0"/>
    <x v="459"/>
    <x v="4"/>
  </r>
  <r>
    <n v="3605"/>
    <x v="145"/>
    <x v="2"/>
    <x v="11"/>
    <n v="25"/>
    <n v="25"/>
    <x v="7"/>
    <n v="3.1"/>
    <n v="5.6"/>
    <n v="4.3499999999999996"/>
    <n v="6.6"/>
    <n v="7.6"/>
    <n v="7.1"/>
    <n v="887"/>
    <n v="1791"/>
    <n v="1339"/>
    <n v="5"/>
    <n v="14"/>
    <n v="9.5"/>
    <n v="0.7"/>
    <n v="8.1199999999999992"/>
    <n v="4.4099999999999993"/>
    <n v="3300"/>
    <n v="170000"/>
    <n v="86650"/>
    <n v="24000"/>
    <n v="920000"/>
    <n v="472000"/>
    <n v="10"/>
    <n v="10"/>
    <n v="4.4099999999999993"/>
    <n v="0"/>
    <n v="0"/>
    <x v="1874"/>
    <x v="4"/>
  </r>
  <r>
    <n v="1579"/>
    <x v="198"/>
    <x v="0"/>
    <x v="12"/>
    <n v="29"/>
    <n v="30"/>
    <x v="11"/>
    <n v="5.4"/>
    <n v="7.8"/>
    <n v="6.6"/>
    <n v="6.9"/>
    <n v="7.5"/>
    <n v="7.2"/>
    <n v="148"/>
    <n v="1168"/>
    <n v="658"/>
    <n v="1"/>
    <n v="4"/>
    <n v="2.5"/>
    <n v="0.3"/>
    <n v="0.8"/>
    <n v="0.55000000000000004"/>
    <n v="2"/>
    <n v="1400"/>
    <n v="701"/>
    <n v="2"/>
    <n v="2200"/>
    <n v="1101"/>
    <n v="6.25"/>
    <n v="10"/>
    <n v="0.55000000000000004"/>
    <n v="0"/>
    <n v="0"/>
    <x v="1875"/>
    <x v="4"/>
  </r>
  <r>
    <n v="1441"/>
    <x v="192"/>
    <x v="0"/>
    <x v="12"/>
    <n v="22"/>
    <n v="24"/>
    <x v="13"/>
    <n v="5.0999999999999996"/>
    <n v="6.1"/>
    <n v="5.6"/>
    <n v="6.3"/>
    <n v="7.4"/>
    <n v="6.85"/>
    <n v="15000"/>
    <n v="18410"/>
    <n v="16705"/>
    <n v="1"/>
    <n v="3.5"/>
    <n v="2.25"/>
    <n v="0.3"/>
    <n v="2.7"/>
    <n v="1.5"/>
    <n v="100"/>
    <n v="150"/>
    <n v="125"/>
    <n v="350"/>
    <n v="610"/>
    <n v="480"/>
    <n v="5.625"/>
    <n v="2.0833333333333335"/>
    <n v="1.5"/>
    <n v="0"/>
    <n v="0"/>
    <x v="1876"/>
    <x v="4"/>
  </r>
  <r>
    <n v="1578"/>
    <x v="197"/>
    <x v="0"/>
    <x v="12"/>
    <n v="29"/>
    <n v="30"/>
    <x v="11"/>
    <n v="3.1"/>
    <n v="5.6"/>
    <n v="4.3499999999999996"/>
    <n v="6.9"/>
    <n v="8"/>
    <n v="7.45"/>
    <n v="1285"/>
    <n v="7651"/>
    <n v="4468"/>
    <n v="1.4"/>
    <n v="5.9"/>
    <n v="3.6500000000000004"/>
    <n v="0.3"/>
    <n v="0.3"/>
    <n v="0.3"/>
    <n v="200"/>
    <n v="1700"/>
    <n v="950"/>
    <n v="400"/>
    <n v="3500"/>
    <n v="1950"/>
    <n v="9.125"/>
    <n v="10"/>
    <n v="0.3"/>
    <n v="0"/>
    <n v="0"/>
    <x v="1877"/>
    <x v="4"/>
  </r>
  <r>
    <n v="1577"/>
    <x v="196"/>
    <x v="0"/>
    <x v="12"/>
    <n v="26"/>
    <n v="31"/>
    <x v="10"/>
    <n v="5.7"/>
    <n v="8"/>
    <n v="6.85"/>
    <n v="6.5"/>
    <n v="8.6999999999999993"/>
    <n v="7.6"/>
    <n v="100"/>
    <n v="33520"/>
    <n v="16810"/>
    <n v="1"/>
    <n v="2.4"/>
    <n v="1.7"/>
    <n v="0.3"/>
    <n v="2.4"/>
    <n v="1.3499999999999999"/>
    <n v="100"/>
    <n v="2000"/>
    <n v="1050"/>
    <n v="630"/>
    <n v="6300"/>
    <n v="3465"/>
    <n v="4.25"/>
    <n v="10"/>
    <n v="1.3499999999999999"/>
    <n v="0"/>
    <n v="0"/>
    <x v="1878"/>
    <x v="4"/>
  </r>
  <r>
    <n v="2312"/>
    <x v="594"/>
    <x v="0"/>
    <x v="12"/>
    <n v="28"/>
    <n v="29"/>
    <x v="10"/>
    <n v="6.1"/>
    <n v="7.9"/>
    <n v="7"/>
    <n v="6.6"/>
    <n v="7.4"/>
    <n v="7"/>
    <n v="131"/>
    <n v="1314"/>
    <n v="722.5"/>
    <n v="1"/>
    <n v="3.8"/>
    <n v="2.4"/>
    <n v="0.3"/>
    <n v="0.3"/>
    <n v="0.3"/>
    <n v="2"/>
    <n v="1400"/>
    <n v="701"/>
    <n v="2"/>
    <n v="4100"/>
    <n v="2051"/>
    <n v="6"/>
    <n v="10"/>
    <n v="0.3"/>
    <n v="0"/>
    <n v="0"/>
    <x v="1879"/>
    <x v="4"/>
  </r>
  <r>
    <n v="1383"/>
    <x v="190"/>
    <x v="0"/>
    <x v="12"/>
    <n v="26"/>
    <n v="27"/>
    <x v="6"/>
    <n v="1.6"/>
    <n v="3.2"/>
    <n v="2.4000000000000004"/>
    <n v="6.4"/>
    <n v="7.8"/>
    <n v="7.1"/>
    <n v="173"/>
    <n v="240"/>
    <n v="206.5"/>
    <n v="1"/>
    <n v="7.2"/>
    <n v="4.0999999999999996"/>
    <n v="0.3"/>
    <n v="0.3"/>
    <n v="0.3"/>
    <n v="920"/>
    <n v="1700"/>
    <n v="1310"/>
    <n v="2100"/>
    <n v="3100"/>
    <n v="2600"/>
    <n v="10"/>
    <n v="10"/>
    <n v="0.3"/>
    <n v="0"/>
    <n v="3.9999999999999991"/>
    <x v="1880"/>
    <x v="4"/>
  </r>
  <r>
    <n v="1574"/>
    <x v="193"/>
    <x v="0"/>
    <x v="12"/>
    <n v="20"/>
    <n v="23"/>
    <x v="62"/>
    <n v="5.0999999999999996"/>
    <n v="6.9"/>
    <n v="6"/>
    <n v="6.2"/>
    <n v="7.6"/>
    <n v="6.9"/>
    <n v="12140"/>
    <n v="16130"/>
    <n v="14135"/>
    <n v="1"/>
    <n v="2.2999999999999998"/>
    <n v="1.65"/>
    <n v="0.3"/>
    <n v="1.8"/>
    <n v="1.05"/>
    <n v="94"/>
    <n v="140"/>
    <n v="117"/>
    <n v="380"/>
    <n v="490"/>
    <n v="435"/>
    <n v="4.125"/>
    <n v="1.9500000000000002"/>
    <n v="1.05"/>
    <n v="0"/>
    <n v="0"/>
    <x v="1881"/>
    <x v="4"/>
  </r>
  <r>
    <n v="2318"/>
    <x v="201"/>
    <x v="0"/>
    <x v="12"/>
    <n v="24"/>
    <n v="30"/>
    <x v="43"/>
    <n v="6.7"/>
    <n v="8"/>
    <n v="7.35"/>
    <n v="6.6"/>
    <n v="7.8"/>
    <n v="7.1999999999999993"/>
    <n v="47"/>
    <n v="73"/>
    <n v="60"/>
    <n v="1"/>
    <n v="1.2"/>
    <n v="1.1000000000000001"/>
    <n v="0.3"/>
    <n v="0.3"/>
    <n v="0.3"/>
    <n v="20"/>
    <n v="80"/>
    <n v="50"/>
    <n v="100"/>
    <n v="620"/>
    <n v="360"/>
    <n v="2.75"/>
    <n v="0.83333333333333326"/>
    <n v="0.3"/>
    <n v="0"/>
    <n v="0"/>
    <x v="1882"/>
    <x v="4"/>
  </r>
  <r>
    <n v="1576"/>
    <x v="593"/>
    <x v="0"/>
    <x v="12"/>
    <n v="24"/>
    <n v="26"/>
    <x v="7"/>
    <n v="6.5"/>
    <n v="7.8"/>
    <n v="7.15"/>
    <n v="6.7"/>
    <n v="7.6"/>
    <n v="7.15"/>
    <n v="36"/>
    <n v="44"/>
    <n v="40"/>
    <n v="1"/>
    <n v="1"/>
    <n v="1"/>
    <n v="0.3"/>
    <n v="0.3"/>
    <n v="0.3"/>
    <n v="2"/>
    <n v="2"/>
    <n v="2"/>
    <n v="2"/>
    <n v="100"/>
    <n v="51"/>
    <n v="2.5"/>
    <n v="3.3333333333333333E-2"/>
    <n v="0.3"/>
    <n v="0"/>
    <n v="0"/>
    <x v="1883"/>
    <x v="4"/>
  </r>
  <r>
    <n v="1580"/>
    <x v="199"/>
    <x v="0"/>
    <x v="12"/>
    <n v="25"/>
    <n v="29"/>
    <x v="43"/>
    <n v="6.9"/>
    <n v="8.1999999999999993"/>
    <n v="7.55"/>
    <n v="6.5"/>
    <n v="7"/>
    <n v="6.75"/>
    <n v="24"/>
    <n v="29"/>
    <n v="26.5"/>
    <n v="1"/>
    <n v="1.5"/>
    <n v="1.25"/>
    <n v="0.3"/>
    <n v="0.3"/>
    <n v="0.3"/>
    <n v="2"/>
    <n v="27"/>
    <n v="14.5"/>
    <n v="14"/>
    <n v="79"/>
    <n v="46.5"/>
    <n v="3.125"/>
    <n v="0.24166666666666667"/>
    <n v="0.3"/>
    <n v="0"/>
    <n v="0"/>
    <x v="1884"/>
    <x v="4"/>
  </r>
  <r>
    <n v="2329"/>
    <x v="203"/>
    <x v="0"/>
    <x v="12"/>
    <n v="24"/>
    <n v="29"/>
    <x v="6"/>
    <n v="6.9"/>
    <n v="8.1999999999999993"/>
    <n v="7.55"/>
    <n v="6.2"/>
    <n v="8.1"/>
    <n v="7.15"/>
    <n v="23"/>
    <n v="56"/>
    <n v="39.5"/>
    <n v="1"/>
    <n v="1.3"/>
    <n v="1.1499999999999999"/>
    <n v="0.3"/>
    <n v="0.7"/>
    <n v="0.5"/>
    <n v="47"/>
    <n v="3500"/>
    <n v="1773.5"/>
    <n v="84"/>
    <n v="5400"/>
    <n v="2742"/>
    <n v="2.875"/>
    <n v="10"/>
    <n v="0.5"/>
    <n v="0"/>
    <n v="0"/>
    <x v="1885"/>
    <x v="4"/>
  </r>
  <r>
    <n v="2330"/>
    <x v="204"/>
    <x v="0"/>
    <x v="12"/>
    <n v="25"/>
    <n v="29"/>
    <x v="43"/>
    <n v="6.9"/>
    <n v="8.1999999999999993"/>
    <n v="7.55"/>
    <n v="6.4"/>
    <n v="7.7"/>
    <n v="7.0500000000000007"/>
    <n v="21"/>
    <n v="48"/>
    <n v="34.5"/>
    <n v="1"/>
    <n v="1"/>
    <n v="1"/>
    <n v="0.3"/>
    <n v="0.3"/>
    <n v="0.3"/>
    <n v="2"/>
    <n v="120"/>
    <n v="61"/>
    <n v="12"/>
    <n v="400"/>
    <n v="206"/>
    <n v="2.5"/>
    <n v="1.0166666666666666"/>
    <n v="0.3"/>
    <n v="0"/>
    <n v="0"/>
    <x v="1886"/>
    <x v="4"/>
  </r>
  <r>
    <n v="2328"/>
    <x v="202"/>
    <x v="0"/>
    <x v="12"/>
    <n v="22"/>
    <n v="31"/>
    <x v="6"/>
    <n v="6.1"/>
    <n v="7.8"/>
    <n v="6.9499999999999993"/>
    <n v="6.8"/>
    <n v="7.8"/>
    <n v="7.3"/>
    <n v="77"/>
    <n v="138"/>
    <n v="107.5"/>
    <n v="1"/>
    <n v="3.4"/>
    <n v="2.2000000000000002"/>
    <n v="0.3"/>
    <n v="3.6"/>
    <n v="1.95"/>
    <n v="2"/>
    <n v="700"/>
    <n v="351"/>
    <n v="100"/>
    <n v="1200"/>
    <n v="650"/>
    <n v="5.5"/>
    <n v="5.85"/>
    <n v="1.9500000000000002"/>
    <n v="0"/>
    <n v="0"/>
    <x v="1887"/>
    <x v="4"/>
  </r>
  <r>
    <n v="1385"/>
    <x v="191"/>
    <x v="0"/>
    <x v="12"/>
    <n v="21"/>
    <n v="25"/>
    <x v="13"/>
    <n v="6.5"/>
    <n v="7.5"/>
    <n v="7"/>
    <n v="6.4"/>
    <n v="7.8"/>
    <n v="7.1"/>
    <n v="162"/>
    <n v="185"/>
    <n v="173.5"/>
    <n v="1"/>
    <n v="2"/>
    <n v="1.5"/>
    <n v="0.3"/>
    <n v="0.7"/>
    <n v="0.5"/>
    <n v="70"/>
    <n v="110"/>
    <n v="90"/>
    <n v="240"/>
    <n v="410"/>
    <n v="325"/>
    <n v="3.75"/>
    <n v="1.5"/>
    <n v="0.5"/>
    <n v="0"/>
    <n v="0"/>
    <x v="1888"/>
    <x v="4"/>
  </r>
  <r>
    <n v="3470"/>
    <x v="205"/>
    <x v="0"/>
    <x v="12"/>
    <n v="26"/>
    <n v="27"/>
    <x v="6"/>
    <n v="5.2"/>
    <n v="7.1"/>
    <n v="6.15"/>
    <n v="5.7"/>
    <n v="6.9"/>
    <n v="6.3000000000000007"/>
    <n v="105"/>
    <n v="165"/>
    <n v="135"/>
    <n v="1.7"/>
    <n v="3.8"/>
    <n v="2.75"/>
    <n v="0.3"/>
    <n v="0.3"/>
    <n v="0.3"/>
    <n v="200"/>
    <n v="700"/>
    <n v="450"/>
    <n v="700"/>
    <n v="1700"/>
    <n v="1200"/>
    <n v="6.875"/>
    <n v="7.5"/>
    <n v="0.3"/>
    <n v="10"/>
    <n v="0"/>
    <x v="1889"/>
    <x v="4"/>
  </r>
  <r>
    <n v="1575"/>
    <x v="592"/>
    <x v="0"/>
    <x v="12"/>
    <n v="27"/>
    <n v="31"/>
    <x v="3"/>
    <n v="3.4"/>
    <n v="7.8"/>
    <n v="5.6"/>
    <n v="6.3"/>
    <n v="7.9"/>
    <n v="7.1"/>
    <n v="200"/>
    <n v="42380"/>
    <n v="21290"/>
    <n v="1"/>
    <n v="3.6"/>
    <n v="2.2999999999999998"/>
    <n v="0.3"/>
    <n v="2.7"/>
    <n v="1.5"/>
    <n v="630"/>
    <n v="32000"/>
    <n v="16315"/>
    <n v="1500"/>
    <n v="200000"/>
    <n v="100750"/>
    <n v="5.75"/>
    <n v="10"/>
    <n v="1.5"/>
    <n v="0"/>
    <n v="0"/>
    <x v="1890"/>
    <x v="4"/>
  </r>
  <r>
    <n v="3462"/>
    <x v="207"/>
    <x v="1"/>
    <x v="12"/>
    <n v="23"/>
    <n v="32"/>
    <x v="0"/>
    <n v="6.5"/>
    <n v="8.1999999999999993"/>
    <n v="7.35"/>
    <n v="6.7"/>
    <n v="8"/>
    <n v="7.35"/>
    <n v="43"/>
    <n v="190"/>
    <n v="116.5"/>
    <n v="1"/>
    <n v="2.1"/>
    <n v="1.55"/>
    <n v="0.3"/>
    <n v="0.72"/>
    <n v="0.51"/>
    <n v="20"/>
    <n v="810"/>
    <n v="415"/>
    <n v="40"/>
    <n v="1300"/>
    <n v="670"/>
    <n v="3.875"/>
    <n v="6.9166666666666661"/>
    <n v="0.51"/>
    <n v="0"/>
    <n v="0"/>
    <x v="1891"/>
    <x v="4"/>
  </r>
  <r>
    <n v="2325"/>
    <x v="206"/>
    <x v="1"/>
    <x v="12"/>
    <n v="26"/>
    <n v="27"/>
    <x v="6"/>
    <n v="2.5"/>
    <n v="6.7"/>
    <n v="4.5999999999999996"/>
    <n v="7"/>
    <n v="7.9"/>
    <n v="7.45"/>
    <n v="248"/>
    <n v="282"/>
    <n v="265"/>
    <n v="3.7"/>
    <n v="7.8"/>
    <n v="5.75"/>
    <n v="0.3"/>
    <n v="0.3"/>
    <n v="0.3"/>
    <n v="1000"/>
    <n v="2200"/>
    <n v="1600"/>
    <n v="3100"/>
    <n v="7000"/>
    <n v="5050"/>
    <n v="10"/>
    <n v="10"/>
    <n v="0.3"/>
    <n v="0"/>
    <n v="0"/>
    <x v="529"/>
    <x v="4"/>
  </r>
  <r>
    <n v="4557"/>
    <x v="596"/>
    <x v="1"/>
    <x v="13"/>
    <n v="27.9"/>
    <n v="31.3"/>
    <x v="126"/>
    <n v="3.78139158576051"/>
    <n v="6.6045307443365697"/>
    <n v="5.1929611650485397"/>
    <n v="7.1"/>
    <n v="9.1999999999999993"/>
    <n v="8.1499999999999986"/>
    <n v="229"/>
    <n v="515"/>
    <n v="372"/>
    <n v="3.1844660194174699"/>
    <n v="13.853074433657"/>
    <n v="8.5187702265372351"/>
    <n v="0.32"/>
    <n v="0.32"/>
    <n v="0.32"/>
    <n v="2"/>
    <n v="2"/>
    <n v="2"/>
    <n v="2"/>
    <n v="2"/>
    <n v="2"/>
    <n v="10"/>
    <n v="3.3333333333333333E-2"/>
    <n v="0.32"/>
    <n v="0"/>
    <n v="0"/>
    <x v="1892"/>
    <x v="4"/>
  </r>
  <r>
    <n v="1401"/>
    <x v="595"/>
    <x v="1"/>
    <x v="13"/>
    <n v="28"/>
    <n v="30"/>
    <x v="3"/>
    <n v="9"/>
    <n v="9"/>
    <n v="9"/>
    <n v="7.1"/>
    <n v="9.5"/>
    <n v="8.3000000000000007"/>
    <n v="300"/>
    <n v="900"/>
    <n v="600"/>
    <n v="1"/>
    <n v="1"/>
    <n v="1"/>
    <n v="0.32"/>
    <n v="0.32"/>
    <n v="0.32"/>
    <n v="5"/>
    <n v="5"/>
    <n v="5"/>
    <n v="1600"/>
    <n v="1600"/>
    <n v="1600"/>
    <n v="2.5"/>
    <n v="8.3333333333333329E-2"/>
    <n v="0.32"/>
    <n v="0"/>
    <n v="0"/>
    <x v="1893"/>
    <x v="4"/>
  </r>
  <r>
    <n v="4568"/>
    <x v="597"/>
    <x v="1"/>
    <x v="13"/>
    <n v="28.1"/>
    <n v="31.1"/>
    <x v="126"/>
    <n v="3.78139158576051"/>
    <n v="6.6045307443365697"/>
    <n v="5.1929611650485397"/>
    <n v="6.4"/>
    <n v="7.6"/>
    <n v="7"/>
    <n v="658"/>
    <n v="824"/>
    <n v="741"/>
    <n v="3.1844660194174699"/>
    <n v="13.853074433657"/>
    <n v="8.5187702265372351"/>
    <n v="1.2430281690140901"/>
    <n v="6.2730105633802804"/>
    <n v="3.7580193661971855"/>
    <n v="1010.2165492957701"/>
    <n v="9370632.2394366208"/>
    <n v="4685821.2279929584"/>
    <n v="30837.3908450704"/>
    <n v="27354974.920774601"/>
    <n v="13692906.155809836"/>
    <n v="10"/>
    <n v="10"/>
    <n v="3.7580193661971855"/>
    <n v="0"/>
    <n v="0"/>
    <x v="1754"/>
    <x v="4"/>
  </r>
  <r>
    <n v="2132"/>
    <x v="216"/>
    <x v="0"/>
    <x v="14"/>
    <n v="19"/>
    <n v="24.3"/>
    <x v="82"/>
    <n v="6.8"/>
    <n v="7.9"/>
    <n v="7.35"/>
    <n v="7.4"/>
    <n v="8.8000000000000007"/>
    <n v="8.1000000000000014"/>
    <n v="326"/>
    <n v="512"/>
    <n v="419"/>
    <n v="1"/>
    <n v="2"/>
    <n v="1.5"/>
    <n v="0.54"/>
    <n v="4.42"/>
    <n v="2.48"/>
    <n v="2"/>
    <n v="2"/>
    <n v="2"/>
    <n v="43"/>
    <n v="63"/>
    <n v="53"/>
    <n v="3.75"/>
    <n v="3.3333333333333333E-2"/>
    <n v="2.48"/>
    <n v="0"/>
    <n v="0"/>
    <x v="1894"/>
    <x v="4"/>
  </r>
  <r>
    <n v="3296"/>
    <x v="227"/>
    <x v="0"/>
    <x v="14"/>
    <n v="20"/>
    <n v="24"/>
    <x v="72"/>
    <n v="7"/>
    <n v="7.8"/>
    <n v="7.4"/>
    <n v="7.1"/>
    <n v="8.4"/>
    <n v="7.75"/>
    <n v="325"/>
    <n v="573"/>
    <n v="449"/>
    <n v="1"/>
    <n v="1.3"/>
    <n v="1.1499999999999999"/>
    <n v="0.02"/>
    <n v="1.01"/>
    <n v="0.51500000000000001"/>
    <n v="2"/>
    <n v="2"/>
    <n v="2"/>
    <n v="40"/>
    <n v="58"/>
    <n v="49"/>
    <n v="2.875"/>
    <n v="3.3333333333333333E-2"/>
    <n v="0.51500000000000001"/>
    <n v="0"/>
    <n v="0"/>
    <x v="1895"/>
    <x v="4"/>
  </r>
  <r>
    <n v="4615"/>
    <x v="602"/>
    <x v="0"/>
    <x v="14"/>
    <n v="17"/>
    <n v="28.2"/>
    <x v="217"/>
    <n v="5.8"/>
    <n v="7.3"/>
    <n v="6.55"/>
    <n v="7.1"/>
    <n v="8.1999999999999993"/>
    <n v="7.6499999999999995"/>
    <n v="280"/>
    <n v="764"/>
    <n v="522"/>
    <n v="2.7"/>
    <n v="6"/>
    <n v="4.3499999999999996"/>
    <n v="0.3"/>
    <n v="0.77"/>
    <n v="0.53500000000000003"/>
    <n v="2"/>
    <n v="110"/>
    <n v="56"/>
    <n v="43"/>
    <n v="920"/>
    <n v="481.5"/>
    <n v="10"/>
    <n v="0.93333333333333335"/>
    <n v="0.53500000000000003"/>
    <n v="0"/>
    <n v="0"/>
    <x v="1896"/>
    <x v="4"/>
  </r>
  <r>
    <n v="2135"/>
    <x v="599"/>
    <x v="0"/>
    <x v="14"/>
    <n v="19.2"/>
    <n v="32.9"/>
    <x v="218"/>
    <n v="6.7"/>
    <n v="7.9"/>
    <n v="7.3000000000000007"/>
    <n v="7"/>
    <n v="8.1"/>
    <n v="7.55"/>
    <n v="204"/>
    <n v="288"/>
    <n v="246"/>
    <n v="1"/>
    <n v="1.6"/>
    <n v="1.3"/>
    <n v="0.35"/>
    <n v="1.18"/>
    <n v="0.7649999999999999"/>
    <n v="2"/>
    <n v="2"/>
    <n v="2"/>
    <n v="33"/>
    <n v="47"/>
    <n v="40"/>
    <n v="3.25"/>
    <n v="3.3333333333333333E-2"/>
    <n v="0.7649999999999999"/>
    <n v="0"/>
    <n v="0"/>
    <x v="1897"/>
    <x v="4"/>
  </r>
  <r>
    <n v="2141"/>
    <x v="426"/>
    <x v="0"/>
    <x v="14"/>
    <n v="20"/>
    <n v="32"/>
    <x v="1"/>
    <n v="6"/>
    <n v="8.6"/>
    <n v="7.3"/>
    <n v="6.8"/>
    <n v="8.1"/>
    <n v="7.4499999999999993"/>
    <n v="215"/>
    <n v="524"/>
    <n v="369.5"/>
    <n v="1.4"/>
    <n v="8.4"/>
    <n v="4.9000000000000004"/>
    <n v="0.33"/>
    <n v="9.17"/>
    <n v="4.75"/>
    <n v="2"/>
    <n v="180"/>
    <n v="91"/>
    <n v="49"/>
    <n v="24000"/>
    <n v="12024.5"/>
    <n v="10"/>
    <n v="1.5166666666666666"/>
    <n v="4.75"/>
    <n v="0"/>
    <n v="0"/>
    <x v="1898"/>
    <x v="4"/>
  </r>
  <r>
    <n v="2142"/>
    <x v="226"/>
    <x v="0"/>
    <x v="14"/>
    <n v="20"/>
    <n v="24"/>
    <x v="72"/>
    <n v="7"/>
    <n v="7.9"/>
    <n v="7.45"/>
    <n v="7.2"/>
    <n v="7.9"/>
    <n v="7.5500000000000007"/>
    <n v="250"/>
    <n v="490"/>
    <n v="370"/>
    <n v="1.4"/>
    <n v="2.4"/>
    <n v="1.9"/>
    <n v="0.3"/>
    <n v="0.5"/>
    <n v="0.4"/>
    <n v="2"/>
    <n v="2"/>
    <n v="2"/>
    <n v="24"/>
    <n v="34"/>
    <n v="29"/>
    <n v="4.75"/>
    <n v="3.3333333333333333E-2"/>
    <n v="0.4"/>
    <n v="0"/>
    <n v="0"/>
    <x v="1899"/>
    <x v="4"/>
  </r>
  <r>
    <n v="3845"/>
    <x v="600"/>
    <x v="0"/>
    <x v="14"/>
    <n v="17"/>
    <n v="30"/>
    <x v="2"/>
    <n v="7.1"/>
    <n v="7.9"/>
    <n v="7.5"/>
    <n v="7.1"/>
    <n v="8.9"/>
    <n v="8"/>
    <n v="511"/>
    <n v="713"/>
    <n v="612"/>
    <n v="1"/>
    <n v="1.8"/>
    <n v="1.4"/>
    <n v="2.2000000000000002"/>
    <n v="3"/>
    <n v="2.6"/>
    <n v="3"/>
    <n v="4"/>
    <n v="3.5"/>
    <n v="14"/>
    <n v="43"/>
    <n v="28.5"/>
    <n v="3.5"/>
    <n v="5.8333333333333334E-2"/>
    <n v="2.6"/>
    <n v="0"/>
    <n v="0"/>
    <x v="1900"/>
    <x v="4"/>
  </r>
  <r>
    <n v="2140"/>
    <x v="224"/>
    <x v="0"/>
    <x v="14"/>
    <n v="19"/>
    <n v="30"/>
    <x v="5"/>
    <n v="5.2"/>
    <n v="10.4"/>
    <n v="7.8000000000000007"/>
    <n v="7.1"/>
    <n v="8.3000000000000007"/>
    <n v="7.7"/>
    <n v="183"/>
    <n v="422"/>
    <n v="302.5"/>
    <n v="1"/>
    <n v="1.4"/>
    <n v="1.2"/>
    <n v="1.88"/>
    <n v="6.66"/>
    <n v="4.2699999999999996"/>
    <n v="2"/>
    <n v="180"/>
    <n v="91"/>
    <n v="110"/>
    <n v="35000"/>
    <n v="17555"/>
    <n v="3"/>
    <n v="1.5166666666666666"/>
    <n v="4.2699999999999996"/>
    <n v="0"/>
    <n v="0"/>
    <x v="1901"/>
    <x v="4"/>
  </r>
  <r>
    <n v="2128"/>
    <x v="212"/>
    <x v="0"/>
    <x v="14"/>
    <n v="16.600000000000001"/>
    <n v="27"/>
    <x v="219"/>
    <n v="7.1"/>
    <n v="8.3000000000000007"/>
    <n v="7.7"/>
    <n v="7.2"/>
    <n v="8.1"/>
    <n v="7.65"/>
    <n v="238"/>
    <n v="411"/>
    <n v="324.5"/>
    <n v="1"/>
    <n v="1.9"/>
    <n v="1.45"/>
    <n v="0.13"/>
    <n v="0.4"/>
    <n v="0.26500000000000001"/>
    <n v="2"/>
    <n v="4"/>
    <n v="3"/>
    <n v="8"/>
    <n v="48"/>
    <n v="28"/>
    <n v="3.625"/>
    <n v="0.05"/>
    <n v="0.26500000000000001"/>
    <n v="0"/>
    <n v="0"/>
    <x v="1902"/>
    <x v="4"/>
  </r>
  <r>
    <n v="4622"/>
    <x v="603"/>
    <x v="0"/>
    <x v="14"/>
    <n v="22"/>
    <n v="30"/>
    <x v="1"/>
    <n v="4.3"/>
    <n v="7.1"/>
    <n v="5.6999999999999993"/>
    <n v="7.2"/>
    <n v="8.5"/>
    <n v="7.85"/>
    <n v="243"/>
    <n v="702"/>
    <n v="472.5"/>
    <n v="1"/>
    <n v="2.9"/>
    <n v="1.95"/>
    <n v="0.05"/>
    <n v="0.47"/>
    <n v="0.26"/>
    <n v="2"/>
    <n v="2"/>
    <n v="2"/>
    <n v="4"/>
    <n v="38"/>
    <n v="21"/>
    <n v="4.875"/>
    <n v="3.3333333333333333E-2"/>
    <n v="0.26"/>
    <n v="0"/>
    <n v="0"/>
    <x v="1903"/>
    <x v="4"/>
  </r>
  <r>
    <n v="1374"/>
    <x v="210"/>
    <x v="0"/>
    <x v="14"/>
    <n v="19"/>
    <n v="33"/>
    <x v="1"/>
    <n v="4.7"/>
    <n v="8.3000000000000007"/>
    <n v="6.5"/>
    <n v="7.2"/>
    <n v="8"/>
    <n v="7.6"/>
    <n v="226"/>
    <n v="509"/>
    <n v="367.5"/>
    <n v="1.2"/>
    <n v="8"/>
    <n v="4.5999999999999996"/>
    <n v="3.8"/>
    <n v="15.23"/>
    <n v="9.5150000000000006"/>
    <n v="2"/>
    <n v="920"/>
    <n v="461"/>
    <n v="150"/>
    <n v="120000"/>
    <n v="60075"/>
    <n v="10"/>
    <n v="7.6833333333333336"/>
    <n v="9.5150000000000006"/>
    <n v="0"/>
    <n v="0"/>
    <x v="1904"/>
    <x v="4"/>
  </r>
  <r>
    <n v="2130"/>
    <x v="214"/>
    <x v="0"/>
    <x v="14"/>
    <n v="20"/>
    <n v="27"/>
    <x v="2"/>
    <n v="5.2"/>
    <n v="7.8"/>
    <n v="6.5"/>
    <n v="7.6"/>
    <n v="8.1"/>
    <n v="7.85"/>
    <n v="278"/>
    <n v="800"/>
    <n v="539"/>
    <n v="1.7"/>
    <n v="3.2"/>
    <n v="2.4500000000000002"/>
    <n v="0.6"/>
    <n v="0.98"/>
    <n v="0.79"/>
    <n v="2"/>
    <n v="8"/>
    <n v="5"/>
    <n v="32"/>
    <n v="110"/>
    <n v="71"/>
    <n v="6.125"/>
    <n v="8.3333333333333329E-2"/>
    <n v="0.79"/>
    <n v="0"/>
    <n v="0"/>
    <x v="1905"/>
    <x v="4"/>
  </r>
  <r>
    <n v="1466"/>
    <x v="773"/>
    <x v="0"/>
    <x v="14"/>
    <n v="17"/>
    <n v="32"/>
    <x v="5"/>
    <n v="7"/>
    <n v="8"/>
    <n v="7.5"/>
    <n v="7.3"/>
    <n v="8.1999999999999993"/>
    <n v="7.75"/>
    <n v="611"/>
    <n v="813"/>
    <n v="712"/>
    <n v="1.2"/>
    <n v="1.8"/>
    <n v="1.5"/>
    <n v="2.2000000000000002"/>
    <n v="2.9"/>
    <n v="2.5499999999999998"/>
    <n v="3"/>
    <n v="7"/>
    <n v="5"/>
    <n v="15"/>
    <n v="75"/>
    <n v="45"/>
    <n v="3.75"/>
    <n v="8.3333333333333329E-2"/>
    <n v="2.5499999999999998"/>
    <n v="0"/>
    <n v="0"/>
    <x v="617"/>
    <x v="4"/>
  </r>
  <r>
    <n v="2134"/>
    <x v="218"/>
    <x v="0"/>
    <x v="14"/>
    <n v="19"/>
    <n v="23.8"/>
    <x v="76"/>
    <n v="6.2"/>
    <n v="7.7"/>
    <n v="6.95"/>
    <n v="6.1"/>
    <n v="8.5"/>
    <n v="7.3"/>
    <n v="260"/>
    <n v="371"/>
    <n v="315.5"/>
    <n v="1"/>
    <n v="1.8"/>
    <n v="1.4"/>
    <n v="0.62"/>
    <n v="4.08"/>
    <n v="2.35"/>
    <n v="2"/>
    <n v="2"/>
    <n v="2"/>
    <n v="36"/>
    <n v="63"/>
    <n v="49.5"/>
    <n v="3.5"/>
    <n v="3.3333333333333333E-2"/>
    <n v="2.35"/>
    <n v="0"/>
    <n v="0"/>
    <x v="1906"/>
    <x v="4"/>
  </r>
  <r>
    <n v="2136"/>
    <x v="220"/>
    <x v="0"/>
    <x v="14"/>
    <n v="20"/>
    <n v="33"/>
    <x v="6"/>
    <n v="2"/>
    <n v="10.199999999999999"/>
    <n v="6.1"/>
    <n v="6.8"/>
    <n v="8.6"/>
    <n v="7.6999999999999993"/>
    <n v="445"/>
    <n v="738"/>
    <n v="591.5"/>
    <n v="4.8"/>
    <n v="12"/>
    <n v="8.4"/>
    <n v="3.35"/>
    <n v="21.39"/>
    <n v="12.370000000000001"/>
    <n v="14"/>
    <n v="2100"/>
    <n v="1057"/>
    <n v="280"/>
    <n v="220000"/>
    <n v="110140"/>
    <n v="10"/>
    <n v="10"/>
    <n v="10"/>
    <n v="0"/>
    <n v="0"/>
    <x v="388"/>
    <x v="4"/>
  </r>
  <r>
    <n v="2133"/>
    <x v="217"/>
    <x v="0"/>
    <x v="14"/>
    <n v="20"/>
    <n v="23"/>
    <x v="62"/>
    <n v="6.7"/>
    <n v="7.8"/>
    <n v="7.25"/>
    <n v="7.4"/>
    <n v="8.1999999999999993"/>
    <n v="7.8"/>
    <n v="344"/>
    <n v="796"/>
    <n v="570"/>
    <n v="1"/>
    <n v="1.4"/>
    <n v="1.2"/>
    <n v="0.68"/>
    <n v="1.22"/>
    <n v="0.95"/>
    <n v="2"/>
    <n v="2"/>
    <n v="2"/>
    <n v="34"/>
    <n v="63"/>
    <n v="48.5"/>
    <n v="3"/>
    <n v="3.3333333333333333E-2"/>
    <n v="0.95"/>
    <n v="0"/>
    <n v="0"/>
    <x v="1907"/>
    <x v="4"/>
  </r>
  <r>
    <n v="4614"/>
    <x v="601"/>
    <x v="0"/>
    <x v="14"/>
    <n v="17"/>
    <n v="27.7"/>
    <x v="220"/>
    <n v="6"/>
    <n v="7.7"/>
    <n v="6.85"/>
    <n v="7.1"/>
    <n v="7.8"/>
    <n v="7.4499999999999993"/>
    <n v="368"/>
    <n v="690"/>
    <n v="529"/>
    <n v="2.6"/>
    <n v="5"/>
    <n v="3.8"/>
    <n v="0.3"/>
    <n v="0.6"/>
    <n v="0.44999999999999996"/>
    <n v="2"/>
    <n v="350"/>
    <n v="176"/>
    <n v="46"/>
    <n v="1600"/>
    <n v="823"/>
    <n v="9.5"/>
    <n v="2.9333333333333336"/>
    <n v="0.44999999999999996"/>
    <n v="0"/>
    <n v="0"/>
    <x v="1908"/>
    <x v="4"/>
  </r>
  <r>
    <n v="2139"/>
    <x v="223"/>
    <x v="0"/>
    <x v="14"/>
    <n v="19"/>
    <n v="32"/>
    <x v="8"/>
    <n v="4.0999999999999996"/>
    <n v="8"/>
    <n v="6.05"/>
    <n v="7.4"/>
    <n v="8.1"/>
    <n v="7.75"/>
    <n v="211"/>
    <n v="285"/>
    <n v="248"/>
    <n v="1"/>
    <n v="1.7"/>
    <n v="1.35"/>
    <n v="2.2200000000000002"/>
    <n v="5.03"/>
    <n v="3.625"/>
    <n v="2"/>
    <n v="3500"/>
    <n v="1751"/>
    <n v="240"/>
    <n v="92000"/>
    <n v="46120"/>
    <n v="3.375"/>
    <n v="10"/>
    <n v="3.625"/>
    <n v="0"/>
    <n v="0"/>
    <x v="1909"/>
    <x v="4"/>
  </r>
  <r>
    <n v="1373"/>
    <x v="209"/>
    <x v="0"/>
    <x v="14"/>
    <n v="19"/>
    <n v="32"/>
    <x v="8"/>
    <n v="5"/>
    <n v="8.1"/>
    <n v="6.55"/>
    <n v="7.2"/>
    <n v="7.7"/>
    <n v="7.45"/>
    <n v="208"/>
    <n v="305"/>
    <n v="256.5"/>
    <n v="1.1000000000000001"/>
    <n v="4.2"/>
    <n v="2.6500000000000004"/>
    <n v="2.4300000000000002"/>
    <n v="3.9"/>
    <n v="3.165"/>
    <n v="2"/>
    <n v="4700"/>
    <n v="2351"/>
    <n v="150"/>
    <n v="43000"/>
    <n v="21575"/>
    <n v="6.6250000000000009"/>
    <n v="10"/>
    <n v="3.165"/>
    <n v="0"/>
    <n v="0"/>
    <x v="1910"/>
    <x v="4"/>
  </r>
  <r>
    <n v="2138"/>
    <x v="222"/>
    <x v="0"/>
    <x v="14"/>
    <n v="20"/>
    <n v="32"/>
    <x v="1"/>
    <n v="5"/>
    <n v="8.6"/>
    <n v="6.8"/>
    <n v="7.3"/>
    <n v="8.1"/>
    <n v="7.6999999999999993"/>
    <n v="205"/>
    <n v="256"/>
    <n v="230.5"/>
    <n v="1.2"/>
    <n v="4"/>
    <n v="2.6"/>
    <n v="2.25"/>
    <n v="5.01"/>
    <n v="3.63"/>
    <n v="2"/>
    <n v="2600"/>
    <n v="1301"/>
    <n v="110"/>
    <n v="92000"/>
    <n v="46055"/>
    <n v="6.5"/>
    <n v="10"/>
    <n v="3.63"/>
    <n v="0"/>
    <n v="0"/>
    <x v="1911"/>
    <x v="4"/>
  </r>
  <r>
    <n v="2137"/>
    <x v="221"/>
    <x v="0"/>
    <x v="14"/>
    <n v="20"/>
    <n v="31"/>
    <x v="8"/>
    <n v="4.7"/>
    <n v="8.6"/>
    <n v="6.65"/>
    <n v="7.3"/>
    <n v="8.1999999999999993"/>
    <n v="7.75"/>
    <n v="210"/>
    <n v="288"/>
    <n v="249"/>
    <n v="1.1000000000000001"/>
    <n v="3.6"/>
    <n v="2.35"/>
    <n v="2.0299999999999998"/>
    <n v="4.75"/>
    <n v="3.3899999999999997"/>
    <n v="2"/>
    <n v="3500"/>
    <n v="1751"/>
    <n v="140"/>
    <n v="54000"/>
    <n v="27070"/>
    <n v="5.875"/>
    <n v="10"/>
    <n v="3.3899999999999997"/>
    <n v="0"/>
    <n v="0"/>
    <x v="1912"/>
    <x v="4"/>
  </r>
  <r>
    <n v="2131"/>
    <x v="215"/>
    <x v="0"/>
    <x v="14"/>
    <n v="20"/>
    <n v="24"/>
    <x v="72"/>
    <n v="6.6"/>
    <n v="7.9"/>
    <n v="7.25"/>
    <n v="7.6"/>
    <n v="8.5"/>
    <n v="8.0500000000000007"/>
    <n v="493"/>
    <n v="743"/>
    <n v="618"/>
    <n v="1"/>
    <n v="2.2000000000000002"/>
    <n v="1.6"/>
    <n v="0.65"/>
    <n v="1.1200000000000001"/>
    <n v="0.88500000000000001"/>
    <n v="2"/>
    <n v="2"/>
    <n v="2"/>
    <n v="40"/>
    <n v="70"/>
    <n v="55"/>
    <n v="4"/>
    <n v="3.3333333333333333E-2"/>
    <n v="0.88500000000000001"/>
    <n v="0"/>
    <n v="0"/>
    <x v="1913"/>
    <x v="4"/>
  </r>
  <r>
    <n v="3850"/>
    <x v="604"/>
    <x v="1"/>
    <x v="14"/>
    <n v="20"/>
    <n v="24"/>
    <x v="72"/>
    <n v="6.9"/>
    <n v="7.8"/>
    <n v="7.35"/>
    <n v="7.4"/>
    <n v="8.4"/>
    <n v="7.9"/>
    <n v="327"/>
    <n v="424"/>
    <n v="375.5"/>
    <n v="1"/>
    <n v="1.3"/>
    <n v="1.1499999999999999"/>
    <n v="0.54"/>
    <n v="1.92"/>
    <n v="1.23"/>
    <n v="2"/>
    <n v="2"/>
    <n v="2"/>
    <n v="33"/>
    <n v="403"/>
    <n v="218"/>
    <n v="2.875"/>
    <n v="3.3333333333333333E-2"/>
    <n v="1.23"/>
    <n v="0"/>
    <n v="0"/>
    <x v="1914"/>
    <x v="4"/>
  </r>
  <r>
    <n v="3831"/>
    <x v="237"/>
    <x v="1"/>
    <x v="14"/>
    <n v="16"/>
    <n v="30.3"/>
    <x v="221"/>
    <n v="6"/>
    <n v="7.6"/>
    <n v="6.8"/>
    <n v="7.3"/>
    <n v="7.9"/>
    <n v="7.6"/>
    <n v="220"/>
    <n v="612"/>
    <n v="416"/>
    <n v="1.8"/>
    <n v="4.4000000000000004"/>
    <n v="3.1"/>
    <n v="0.3"/>
    <n v="2.2999999999999998"/>
    <n v="1.2999999999999998"/>
    <n v="2"/>
    <n v="120"/>
    <n v="61"/>
    <n v="17"/>
    <n v="1600"/>
    <n v="808.5"/>
    <n v="7.75"/>
    <n v="1.0166666666666666"/>
    <n v="1.2999999999999998"/>
    <n v="0"/>
    <n v="0"/>
    <x v="1915"/>
    <x v="4"/>
  </r>
  <r>
    <n v="3830"/>
    <x v="236"/>
    <x v="1"/>
    <x v="14"/>
    <n v="17.3"/>
    <n v="27.6"/>
    <x v="222"/>
    <n v="5.7"/>
    <n v="7.6"/>
    <n v="6.65"/>
    <n v="7.3"/>
    <n v="8.6999999999999993"/>
    <n v="8"/>
    <n v="180"/>
    <n v="671"/>
    <n v="425.5"/>
    <n v="2.4"/>
    <n v="8"/>
    <n v="5.2"/>
    <n v="0.3"/>
    <n v="0.73"/>
    <n v="0.51500000000000001"/>
    <n v="2"/>
    <n v="150"/>
    <n v="76"/>
    <n v="14"/>
    <n v="1600"/>
    <n v="807"/>
    <n v="10"/>
    <n v="1.2666666666666668"/>
    <n v="0.51500000000000001"/>
    <n v="0"/>
    <n v="0"/>
    <x v="1916"/>
    <x v="4"/>
  </r>
  <r>
    <n v="3299"/>
    <x v="230"/>
    <x v="1"/>
    <x v="14"/>
    <n v="17"/>
    <n v="27.9"/>
    <x v="223"/>
    <n v="5.3"/>
    <n v="7.6"/>
    <n v="6.4499999999999993"/>
    <n v="7.2"/>
    <n v="7.9"/>
    <n v="7.5500000000000007"/>
    <n v="260"/>
    <n v="636"/>
    <n v="448"/>
    <n v="2.2999999999999998"/>
    <n v="4"/>
    <n v="3.15"/>
    <n v="0.3"/>
    <n v="0.73"/>
    <n v="0.51500000000000001"/>
    <n v="2"/>
    <n v="70"/>
    <n v="36"/>
    <n v="41"/>
    <n v="1600"/>
    <n v="820.5"/>
    <n v="7.875"/>
    <n v="0.6"/>
    <n v="0.51500000000000001"/>
    <n v="0"/>
    <n v="0"/>
    <x v="1917"/>
    <x v="4"/>
  </r>
  <r>
    <n v="3297"/>
    <x v="228"/>
    <x v="1"/>
    <x v="14"/>
    <n v="22"/>
    <n v="29"/>
    <x v="8"/>
    <n v="6.8"/>
    <n v="7.9"/>
    <n v="7.35"/>
    <n v="7.2"/>
    <n v="8.5"/>
    <n v="7.85"/>
    <n v="339"/>
    <n v="440"/>
    <n v="389.5"/>
    <n v="1.6"/>
    <n v="2.9"/>
    <n v="2.25"/>
    <n v="0.32"/>
    <n v="1"/>
    <n v="0.66"/>
    <n v="2"/>
    <n v="6"/>
    <n v="4"/>
    <n v="47"/>
    <n v="110"/>
    <n v="78.5"/>
    <n v="5.625"/>
    <n v="6.6666666666666666E-2"/>
    <n v="0.66"/>
    <n v="0"/>
    <n v="0"/>
    <x v="1918"/>
    <x v="4"/>
  </r>
  <r>
    <n v="3301"/>
    <x v="232"/>
    <x v="1"/>
    <x v="14"/>
    <n v="16.2"/>
    <n v="31"/>
    <x v="224"/>
    <n v="6.2"/>
    <n v="7.8"/>
    <n v="7"/>
    <n v="7.2"/>
    <n v="7.9"/>
    <n v="7.5500000000000007"/>
    <n v="262"/>
    <n v="687"/>
    <n v="474.5"/>
    <n v="1.1000000000000001"/>
    <n v="5.2"/>
    <n v="3.1500000000000004"/>
    <n v="0.21"/>
    <n v="0.3"/>
    <n v="0.255"/>
    <n v="2"/>
    <n v="110"/>
    <n v="56"/>
    <n v="17"/>
    <n v="920"/>
    <n v="468.5"/>
    <n v="7.8750000000000009"/>
    <n v="0.93333333333333335"/>
    <n v="0.255"/>
    <n v="0"/>
    <n v="0"/>
    <x v="1919"/>
    <x v="4"/>
  </r>
  <r>
    <n v="3302"/>
    <x v="233"/>
    <x v="1"/>
    <x v="14"/>
    <n v="19"/>
    <n v="24"/>
    <x v="62"/>
    <n v="6.5"/>
    <n v="7.6"/>
    <n v="7.05"/>
    <n v="7.4"/>
    <n v="8.6999999999999993"/>
    <n v="8.0500000000000007"/>
    <n v="440"/>
    <n v="621"/>
    <n v="530.5"/>
    <n v="1.2"/>
    <n v="2.2000000000000002"/>
    <n v="1.7000000000000002"/>
    <n v="0.81"/>
    <n v="3.09"/>
    <n v="1.95"/>
    <n v="2"/>
    <n v="2"/>
    <n v="2"/>
    <n v="63"/>
    <n v="140"/>
    <n v="101.5"/>
    <n v="4.25"/>
    <n v="3.3333333333333333E-2"/>
    <n v="1.9500000000000002"/>
    <n v="0"/>
    <n v="0"/>
    <x v="1920"/>
    <x v="4"/>
  </r>
  <r>
    <n v="3298"/>
    <x v="229"/>
    <x v="1"/>
    <x v="14"/>
    <n v="11.4"/>
    <n v="25"/>
    <x v="108"/>
    <n v="6.8"/>
    <n v="7.5"/>
    <n v="7.15"/>
    <n v="7.2"/>
    <n v="7.9"/>
    <n v="7.5500000000000007"/>
    <n v="210"/>
    <n v="592"/>
    <n v="401"/>
    <n v="1.7"/>
    <n v="2.1"/>
    <n v="1.9"/>
    <n v="0.61"/>
    <n v="1.02"/>
    <n v="0.81499999999999995"/>
    <n v="2"/>
    <n v="4"/>
    <n v="3"/>
    <n v="48"/>
    <n v="49"/>
    <n v="48.5"/>
    <n v="4.75"/>
    <n v="0.05"/>
    <n v="0.81499999999999995"/>
    <n v="0"/>
    <n v="0"/>
    <x v="1921"/>
    <x v="4"/>
  </r>
  <r>
    <n v="3303"/>
    <x v="234"/>
    <x v="1"/>
    <x v="14"/>
    <n v="19"/>
    <n v="30"/>
    <x v="5"/>
    <n v="5.8"/>
    <n v="7.5"/>
    <n v="6.65"/>
    <n v="7.5"/>
    <n v="8.5"/>
    <n v="8"/>
    <n v="288"/>
    <n v="415"/>
    <n v="351.5"/>
    <n v="1"/>
    <n v="1.9"/>
    <n v="1.45"/>
    <n v="0.48"/>
    <n v="0.9"/>
    <n v="0.69"/>
    <n v="2"/>
    <n v="2"/>
    <n v="2"/>
    <n v="33"/>
    <n v="48"/>
    <n v="40.5"/>
    <n v="3.625"/>
    <n v="3.3333333333333333E-2"/>
    <n v="0.69"/>
    <n v="0"/>
    <n v="0"/>
    <x v="1922"/>
    <x v="4"/>
  </r>
  <r>
    <n v="3300"/>
    <x v="231"/>
    <x v="1"/>
    <x v="14"/>
    <n v="17"/>
    <n v="26"/>
    <x v="62"/>
    <n v="5.2"/>
    <n v="8.3000000000000007"/>
    <n v="6.75"/>
    <n v="7.2"/>
    <n v="8.1999999999999993"/>
    <n v="7.6999999999999993"/>
    <n v="265"/>
    <n v="780"/>
    <n v="522.5"/>
    <n v="2.8"/>
    <n v="8"/>
    <n v="5.4"/>
    <n v="0.12"/>
    <n v="4.5999999999999996"/>
    <n v="2.36"/>
    <n v="2"/>
    <n v="280"/>
    <n v="141"/>
    <n v="63"/>
    <n v="1600"/>
    <n v="831.5"/>
    <n v="10"/>
    <n v="2.3499999999999996"/>
    <n v="2.36"/>
    <n v="0"/>
    <n v="0"/>
    <x v="1923"/>
    <x v="4"/>
  </r>
  <r>
    <n v="3304"/>
    <x v="235"/>
    <x v="1"/>
    <x v="14"/>
    <n v="15"/>
    <n v="36"/>
    <x v="8"/>
    <n v="6.5"/>
    <n v="7.6"/>
    <n v="7.05"/>
    <n v="7.1"/>
    <n v="7.5"/>
    <n v="7.3"/>
    <n v="203"/>
    <n v="530"/>
    <n v="366.5"/>
    <n v="1.4"/>
    <n v="1.8"/>
    <n v="1.6"/>
    <n v="0.32"/>
    <n v="3.17"/>
    <n v="1.7449999999999999"/>
    <n v="1010.2165492957701"/>
    <n v="9370632.2394366208"/>
    <n v="4685821.2279929584"/>
    <n v="30837.3908450704"/>
    <n v="27354974.920774601"/>
    <n v="13692906.155809836"/>
    <n v="4"/>
    <n v="10"/>
    <n v="1.7449999999999999"/>
    <n v="0"/>
    <n v="0"/>
    <x v="1924"/>
    <x v="4"/>
  </r>
  <r>
    <n v="3849"/>
    <x v="238"/>
    <x v="1"/>
    <x v="14"/>
    <n v="20"/>
    <n v="23"/>
    <x v="62"/>
    <n v="0.3"/>
    <n v="7.8"/>
    <n v="4.05"/>
    <n v="7.5439999999999996"/>
    <n v="8.1999999999999993"/>
    <n v="7.8719999999999999"/>
    <n v="5"/>
    <n v="529"/>
    <n v="267"/>
    <n v="1"/>
    <n v="1.2"/>
    <n v="1.1000000000000001"/>
    <n v="0.61"/>
    <n v="1"/>
    <n v="0.80499999999999994"/>
    <n v="2"/>
    <n v="2"/>
    <n v="2"/>
    <n v="33"/>
    <n v="49"/>
    <n v="41"/>
    <n v="2.75"/>
    <n v="3.3333333333333333E-2"/>
    <n v="0.80499999999999994"/>
    <n v="0"/>
    <n v="0"/>
    <x v="1925"/>
    <x v="4"/>
  </r>
  <r>
    <n v="2129"/>
    <x v="605"/>
    <x v="2"/>
    <x v="14"/>
    <n v="16.600000000000001"/>
    <n v="27.4"/>
    <x v="72"/>
    <n v="7"/>
    <n v="7.9"/>
    <n v="7.45"/>
    <n v="7.2"/>
    <n v="7.9"/>
    <n v="7.5500000000000007"/>
    <n v="210"/>
    <n v="358"/>
    <n v="284"/>
    <n v="1"/>
    <n v="1.8"/>
    <n v="1.4"/>
    <n v="0.21"/>
    <n v="0.4"/>
    <n v="0.30499999999999999"/>
    <n v="2"/>
    <n v="4"/>
    <n v="3"/>
    <n v="7"/>
    <n v="46"/>
    <n v="26.5"/>
    <n v="3.5"/>
    <n v="0.05"/>
    <n v="0.30499999999999999"/>
    <n v="0"/>
    <n v="0"/>
    <x v="1926"/>
    <x v="4"/>
  </r>
  <r>
    <n v="1426"/>
    <x v="607"/>
    <x v="0"/>
    <x v="15"/>
    <n v="18"/>
    <n v="28"/>
    <x v="13"/>
    <n v="6.6"/>
    <n v="7.6"/>
    <n v="7.1"/>
    <n v="6.4"/>
    <n v="7.5"/>
    <n v="6.95"/>
    <n v="180"/>
    <n v="205"/>
    <n v="192.5"/>
    <n v="2.7"/>
    <n v="3.5"/>
    <n v="3.1"/>
    <n v="1.2430281690140901"/>
    <n v="6.2730105633802804"/>
    <n v="3.7580193661971855"/>
    <n v="25"/>
    <n v="65"/>
    <n v="45"/>
    <n v="70"/>
    <n v="120"/>
    <n v="95"/>
    <n v="7.75"/>
    <n v="0.75"/>
    <n v="3.7580193661971855"/>
    <n v="0"/>
    <n v="0"/>
    <x v="1927"/>
    <x v="4"/>
  </r>
  <r>
    <n v="1630"/>
    <x v="609"/>
    <x v="0"/>
    <x v="15"/>
    <n v="19"/>
    <n v="28"/>
    <x v="2"/>
    <n v="6.8"/>
    <n v="7.3"/>
    <n v="7.05"/>
    <n v="6.9"/>
    <n v="7.5"/>
    <n v="7.2"/>
    <n v="150"/>
    <n v="240"/>
    <n v="195"/>
    <n v="3"/>
    <n v="3.7"/>
    <n v="3.35"/>
    <n v="1.2430281690140901"/>
    <n v="6.2730105633802804"/>
    <n v="3.7580193661971855"/>
    <n v="10"/>
    <n v="20"/>
    <n v="15"/>
    <n v="15"/>
    <n v="60"/>
    <n v="37.5"/>
    <n v="8.375"/>
    <n v="0.25"/>
    <n v="3.7580193661971855"/>
    <n v="0"/>
    <n v="0"/>
    <x v="1928"/>
    <x v="4"/>
  </r>
  <r>
    <n v="1629"/>
    <x v="608"/>
    <x v="0"/>
    <x v="15"/>
    <n v="19"/>
    <n v="28"/>
    <x v="2"/>
    <n v="6.5"/>
    <n v="7.6"/>
    <n v="7.05"/>
    <n v="6.8"/>
    <n v="7.5"/>
    <n v="7.15"/>
    <n v="130"/>
    <n v="210"/>
    <n v="170"/>
    <n v="2.9"/>
    <n v="3.6"/>
    <n v="3.25"/>
    <n v="1.2430281690140901"/>
    <n v="6.2730105633802804"/>
    <n v="3.7580193661971855"/>
    <n v="10"/>
    <n v="75"/>
    <n v="42.5"/>
    <n v="60"/>
    <n v="105"/>
    <n v="82.5"/>
    <n v="8.125"/>
    <n v="0.70833333333333326"/>
    <n v="3.7580193661971855"/>
    <n v="0"/>
    <n v="0"/>
    <x v="1929"/>
    <x v="4"/>
  </r>
  <r>
    <n v="1425"/>
    <x v="606"/>
    <x v="0"/>
    <x v="15"/>
    <n v="18.7"/>
    <n v="28"/>
    <x v="225"/>
    <n v="6.8"/>
    <n v="7.4"/>
    <n v="7.1"/>
    <n v="6.9"/>
    <n v="7.7"/>
    <n v="7.3000000000000007"/>
    <n v="150"/>
    <n v="215"/>
    <n v="182.5"/>
    <n v="3.1"/>
    <n v="3.6"/>
    <n v="3.35"/>
    <n v="1.2430281690140901"/>
    <n v="6.2730105633802804"/>
    <n v="3.7580193661971855"/>
    <n v="10"/>
    <n v="45"/>
    <n v="27.5"/>
    <n v="50"/>
    <n v="95"/>
    <n v="72.5"/>
    <n v="8.375"/>
    <n v="0.45833333333333331"/>
    <n v="3.7580193661971855"/>
    <n v="0"/>
    <n v="0"/>
    <x v="1930"/>
    <x v="4"/>
  </r>
  <r>
    <n v="2837"/>
    <x v="610"/>
    <x v="0"/>
    <x v="15"/>
    <n v="20"/>
    <n v="28"/>
    <x v="21"/>
    <n v="6.9"/>
    <n v="7.6"/>
    <n v="7.25"/>
    <n v="7"/>
    <n v="7.4"/>
    <n v="7.2"/>
    <n v="130"/>
    <n v="286"/>
    <n v="208"/>
    <n v="3.2"/>
    <n v="3.6"/>
    <n v="3.4000000000000004"/>
    <n v="1.2430281690140901"/>
    <n v="6.2730105633802804"/>
    <n v="3.7580193661971855"/>
    <n v="5"/>
    <n v="25"/>
    <n v="15"/>
    <n v="30"/>
    <n v="60"/>
    <n v="45"/>
    <n v="8.5"/>
    <n v="0.25"/>
    <n v="3.7580193661971855"/>
    <n v="0"/>
    <n v="0"/>
    <x v="1931"/>
    <x v="4"/>
  </r>
  <r>
    <n v="2849"/>
    <x v="621"/>
    <x v="1"/>
    <x v="15"/>
    <n v="19"/>
    <n v="28"/>
    <x v="2"/>
    <n v="5.8"/>
    <n v="6.9"/>
    <n v="6.35"/>
    <n v="7"/>
    <n v="7.6"/>
    <n v="7.3"/>
    <n v="110"/>
    <n v="430"/>
    <n v="270"/>
    <n v="3.3"/>
    <n v="3.9"/>
    <n v="3.5999999999999996"/>
    <n v="0.3"/>
    <n v="0.3"/>
    <n v="0.3"/>
    <n v="30"/>
    <n v="60"/>
    <n v="45"/>
    <n v="75"/>
    <n v="175"/>
    <n v="125"/>
    <n v="9"/>
    <n v="0.75"/>
    <n v="0.3"/>
    <n v="0"/>
    <n v="0"/>
    <x v="1932"/>
    <x v="4"/>
  </r>
  <r>
    <n v="2841"/>
    <x v="613"/>
    <x v="1"/>
    <x v="15"/>
    <n v="20"/>
    <n v="28"/>
    <x v="21"/>
    <n v="6.2"/>
    <n v="7.5"/>
    <n v="6.85"/>
    <n v="7"/>
    <n v="7.5"/>
    <n v="7.25"/>
    <n v="80"/>
    <n v="450"/>
    <n v="265"/>
    <n v="3.2"/>
    <n v="3.9"/>
    <n v="3.55"/>
    <n v="1.2430281690140901"/>
    <n v="6.2730105633802804"/>
    <n v="3.7580193661971855"/>
    <n v="35"/>
    <n v="70"/>
    <n v="52.5"/>
    <n v="70"/>
    <n v="120"/>
    <n v="95"/>
    <n v="8.875"/>
    <n v="0.875"/>
    <n v="3.7580193661971855"/>
    <n v="0"/>
    <n v="0"/>
    <x v="1933"/>
    <x v="4"/>
  </r>
  <r>
    <n v="2840"/>
    <x v="612"/>
    <x v="1"/>
    <x v="15"/>
    <n v="21"/>
    <n v="28"/>
    <x v="5"/>
    <n v="6.7"/>
    <n v="7.4"/>
    <n v="7.0500000000000007"/>
    <n v="7.2"/>
    <n v="7.5"/>
    <n v="7.35"/>
    <n v="80"/>
    <n v="350"/>
    <n v="215"/>
    <n v="3.1"/>
    <n v="3.6"/>
    <n v="3.35"/>
    <n v="1.2430281690140901"/>
    <n v="6.2730105633802804"/>
    <n v="3.7580193661971855"/>
    <n v="2"/>
    <n v="20"/>
    <n v="11"/>
    <n v="25"/>
    <n v="50"/>
    <n v="37.5"/>
    <n v="8.375"/>
    <n v="0.18333333333333335"/>
    <n v="3.7580193661971855"/>
    <n v="0"/>
    <n v="0"/>
    <x v="1934"/>
    <x v="4"/>
  </r>
  <r>
    <n v="2842"/>
    <x v="614"/>
    <x v="1"/>
    <x v="15"/>
    <n v="21"/>
    <n v="28"/>
    <x v="5"/>
    <n v="6.5"/>
    <n v="7.5"/>
    <n v="7"/>
    <n v="7.1"/>
    <n v="7.5"/>
    <n v="7.3"/>
    <n v="90"/>
    <n v="300"/>
    <n v="195"/>
    <n v="3.2"/>
    <n v="3.7"/>
    <n v="3.45"/>
    <n v="1.2430281690140901"/>
    <n v="6.2730105633802804"/>
    <n v="3.7580193661971855"/>
    <n v="2"/>
    <n v="40"/>
    <n v="21"/>
    <n v="35"/>
    <n v="70"/>
    <n v="52.5"/>
    <n v="8.625"/>
    <n v="0.35000000000000003"/>
    <n v="3.7580193661971855"/>
    <n v="0"/>
    <n v="0"/>
    <x v="1935"/>
    <x v="4"/>
  </r>
  <r>
    <n v="2844"/>
    <x v="616"/>
    <x v="1"/>
    <x v="15"/>
    <n v="18"/>
    <n v="27"/>
    <x v="84"/>
    <n v="6.5"/>
    <n v="7.4"/>
    <n v="6.95"/>
    <n v="7.2"/>
    <n v="7.6"/>
    <n v="7.4"/>
    <n v="90"/>
    <n v="340"/>
    <n v="215"/>
    <n v="3"/>
    <n v="3.7"/>
    <n v="3.35"/>
    <n v="1.2430281690140901"/>
    <n v="6.2730105633802804"/>
    <n v="3.7580193661971855"/>
    <n v="5"/>
    <n v="15"/>
    <n v="10"/>
    <n v="20"/>
    <n v="65"/>
    <n v="42.5"/>
    <n v="8.375"/>
    <n v="0.16666666666666666"/>
    <n v="3.7580193661971855"/>
    <n v="0"/>
    <n v="0"/>
    <x v="1936"/>
    <x v="4"/>
  </r>
  <r>
    <n v="2850"/>
    <x v="622"/>
    <x v="1"/>
    <x v="15"/>
    <n v="21"/>
    <n v="28"/>
    <x v="5"/>
    <n v="5.4"/>
    <n v="6.8"/>
    <n v="6.1"/>
    <n v="6.9"/>
    <n v="7.7"/>
    <n v="7.3000000000000007"/>
    <n v="150"/>
    <n v="350"/>
    <n v="250"/>
    <n v="3.3"/>
    <n v="4.4000000000000004"/>
    <n v="3.85"/>
    <n v="1.2430281690140901"/>
    <n v="6.2730105633802804"/>
    <n v="3.7580193661971855"/>
    <n v="40"/>
    <n v="70"/>
    <n v="55"/>
    <n v="105"/>
    <n v="185"/>
    <n v="145"/>
    <n v="9.625"/>
    <n v="0.91666666666666663"/>
    <n v="3.7580193661971855"/>
    <n v="0"/>
    <n v="0"/>
    <x v="1937"/>
    <x v="4"/>
  </r>
  <r>
    <n v="2848"/>
    <x v="620"/>
    <x v="1"/>
    <x v="15"/>
    <n v="21"/>
    <n v="28"/>
    <x v="5"/>
    <n v="5.5"/>
    <n v="7.1"/>
    <n v="6.3"/>
    <n v="7"/>
    <n v="7.7"/>
    <n v="7.35"/>
    <n v="150"/>
    <n v="660"/>
    <n v="405"/>
    <n v="3.4"/>
    <n v="4.0999999999999996"/>
    <n v="3.75"/>
    <n v="1.2430281690140901"/>
    <n v="6.2730105633802804"/>
    <n v="3.7580193661971855"/>
    <n v="35"/>
    <n v="65"/>
    <n v="50"/>
    <n v="85"/>
    <n v="170"/>
    <n v="127.5"/>
    <n v="9.375"/>
    <n v="0.83333333333333326"/>
    <n v="3.7580193661971855"/>
    <n v="0"/>
    <n v="0"/>
    <x v="1938"/>
    <x v="4"/>
  </r>
  <r>
    <n v="2851"/>
    <x v="623"/>
    <x v="1"/>
    <x v="15"/>
    <n v="21"/>
    <n v="28"/>
    <x v="5"/>
    <n v="5.3"/>
    <n v="7"/>
    <n v="6.15"/>
    <n v="6.9"/>
    <n v="7.6"/>
    <n v="7.25"/>
    <n v="280"/>
    <n v="610"/>
    <n v="445"/>
    <n v="3.4"/>
    <n v="4.5999999999999996"/>
    <n v="4"/>
    <n v="1.2430281690140901"/>
    <n v="6.2730105633802804"/>
    <n v="3.7580193661971855"/>
    <n v="60"/>
    <n v="95"/>
    <n v="77.5"/>
    <n v="215"/>
    <n v="310"/>
    <n v="262.5"/>
    <n v="10"/>
    <n v="1.2916666666666667"/>
    <n v="3.7580193661971855"/>
    <n v="0"/>
    <n v="0"/>
    <x v="1939"/>
    <x v="4"/>
  </r>
  <r>
    <n v="2843"/>
    <x v="615"/>
    <x v="1"/>
    <x v="15"/>
    <n v="20"/>
    <n v="27"/>
    <x v="2"/>
    <n v="6.4"/>
    <n v="7.1"/>
    <n v="6.75"/>
    <n v="6.8"/>
    <n v="7.4"/>
    <n v="7.1"/>
    <n v="90"/>
    <n v="320"/>
    <n v="205"/>
    <n v="3.2"/>
    <n v="3.7"/>
    <n v="3.45"/>
    <n v="1.2430281690140901"/>
    <n v="6.2730105633802804"/>
    <n v="3.7580193661971855"/>
    <n v="20"/>
    <n v="40"/>
    <n v="30"/>
    <n v="50"/>
    <n v="110"/>
    <n v="80"/>
    <n v="8.625"/>
    <n v="0.5"/>
    <n v="3.7580193661971855"/>
    <n v="0"/>
    <n v="0"/>
    <x v="1940"/>
    <x v="4"/>
  </r>
  <r>
    <n v="2847"/>
    <x v="619"/>
    <x v="1"/>
    <x v="15"/>
    <n v="20"/>
    <n v="28"/>
    <x v="21"/>
    <n v="6"/>
    <n v="7.8"/>
    <n v="6.9"/>
    <n v="6.9"/>
    <n v="7.5"/>
    <n v="7.2"/>
    <n v="120"/>
    <n v="230"/>
    <n v="175"/>
    <n v="3"/>
    <n v="3.9"/>
    <n v="3.45"/>
    <n v="1.2430281690140901"/>
    <n v="6.2730105633802804"/>
    <n v="3.7580193661971855"/>
    <n v="10"/>
    <n v="50"/>
    <n v="30"/>
    <n v="35"/>
    <n v="160"/>
    <n v="97.5"/>
    <n v="8.625"/>
    <n v="0.5"/>
    <n v="3.7580193661971855"/>
    <n v="0"/>
    <n v="0"/>
    <x v="1940"/>
    <x v="4"/>
  </r>
  <r>
    <n v="2846"/>
    <x v="618"/>
    <x v="1"/>
    <x v="15"/>
    <n v="20"/>
    <n v="28"/>
    <x v="21"/>
    <n v="6.2"/>
    <n v="7.8"/>
    <n v="7"/>
    <n v="7"/>
    <n v="7.6"/>
    <n v="7.3"/>
    <n v="80"/>
    <n v="175"/>
    <n v="127.5"/>
    <n v="2.9"/>
    <n v="3.6"/>
    <n v="3.25"/>
    <n v="1.2430281690140901"/>
    <n v="6.2730105633802804"/>
    <n v="3.7580193661971855"/>
    <n v="2"/>
    <n v="15"/>
    <n v="8.5"/>
    <n v="15"/>
    <n v="50"/>
    <n v="32.5"/>
    <n v="8.125"/>
    <n v="0.14166666666666666"/>
    <n v="3.7580193661971855"/>
    <n v="0"/>
    <n v="0"/>
    <x v="1941"/>
    <x v="4"/>
  </r>
  <r>
    <n v="2845"/>
    <x v="617"/>
    <x v="1"/>
    <x v="15"/>
    <n v="21"/>
    <n v="27"/>
    <x v="21"/>
    <n v="6.6"/>
    <n v="7.8"/>
    <n v="7.1999999999999993"/>
    <n v="7.3"/>
    <n v="7.6"/>
    <n v="7.4499999999999993"/>
    <n v="80"/>
    <n v="190"/>
    <n v="135"/>
    <n v="2.8"/>
    <n v="3.7"/>
    <n v="3.25"/>
    <n v="1.2430281690140901"/>
    <n v="6.2730105633802804"/>
    <n v="3.7580193661971855"/>
    <n v="10"/>
    <n v="62"/>
    <n v="36"/>
    <n v="20"/>
    <n v="75"/>
    <n v="47.5"/>
    <n v="8.125"/>
    <n v="0.6"/>
    <n v="3.7580193661971855"/>
    <n v="0"/>
    <n v="0"/>
    <x v="1942"/>
    <x v="4"/>
  </r>
  <r>
    <n v="2839"/>
    <x v="611"/>
    <x v="1"/>
    <x v="15"/>
    <n v="21"/>
    <n v="28"/>
    <x v="5"/>
    <n v="6.7"/>
    <n v="7.7"/>
    <n v="7.2"/>
    <n v="7.1"/>
    <n v="7.6"/>
    <n v="7.35"/>
    <n v="80"/>
    <n v="350"/>
    <n v="215"/>
    <n v="3.2"/>
    <n v="3.6"/>
    <n v="3.4000000000000004"/>
    <n v="1.2430281690140901"/>
    <n v="6.2730105633802804"/>
    <n v="3.7580193661971855"/>
    <n v="10"/>
    <n v="30"/>
    <n v="20"/>
    <n v="30"/>
    <n v="95"/>
    <n v="62.5"/>
    <n v="8.5"/>
    <n v="0.33333333333333331"/>
    <n v="3.7580193661971855"/>
    <n v="0"/>
    <n v="0"/>
    <x v="1943"/>
    <x v="4"/>
  </r>
  <r>
    <n v="3349"/>
    <x v="630"/>
    <x v="0"/>
    <x v="16"/>
    <n v="17.100000000000001"/>
    <n v="29"/>
    <x v="226"/>
    <n v="6.5"/>
    <n v="7"/>
    <n v="6.75"/>
    <n v="6.9"/>
    <n v="7.3"/>
    <n v="7.1"/>
    <n v="61"/>
    <n v="78"/>
    <n v="69.5"/>
    <n v="1.5"/>
    <n v="2.2000000000000002"/>
    <n v="1.85"/>
    <n v="0.42"/>
    <n v="0.56000000000000005"/>
    <n v="0.49"/>
    <n v="110"/>
    <n v="170"/>
    <n v="140"/>
    <n v="450"/>
    <n v="540"/>
    <n v="495"/>
    <n v="4.625"/>
    <n v="2.3333333333333335"/>
    <n v="0.49"/>
    <n v="0"/>
    <n v="0"/>
    <x v="1944"/>
    <x v="4"/>
  </r>
  <r>
    <n v="1459"/>
    <x v="626"/>
    <x v="0"/>
    <x v="16"/>
    <n v="12"/>
    <n v="21"/>
    <x v="140"/>
    <n v="6.8"/>
    <n v="7.6"/>
    <n v="7.1999999999999993"/>
    <n v="6.9"/>
    <n v="7.3"/>
    <n v="7.1"/>
    <n v="37"/>
    <n v="70"/>
    <n v="53.5"/>
    <n v="1.4"/>
    <n v="1.9"/>
    <n v="1.65"/>
    <n v="0.32"/>
    <n v="0.52"/>
    <n v="0.42000000000000004"/>
    <n v="10"/>
    <n v="17"/>
    <n v="13.5"/>
    <n v="130"/>
    <n v="170"/>
    <n v="150"/>
    <n v="4.125"/>
    <n v="0.22499999999999998"/>
    <n v="0.42000000000000004"/>
    <n v="0"/>
    <n v="0"/>
    <x v="1945"/>
    <x v="4"/>
  </r>
  <r>
    <n v="1347"/>
    <x v="624"/>
    <x v="0"/>
    <x v="16"/>
    <n v="15"/>
    <n v="23.1"/>
    <x v="116"/>
    <n v="5.7"/>
    <n v="6.8"/>
    <n v="6.25"/>
    <n v="7"/>
    <n v="7.8"/>
    <n v="7.4"/>
    <n v="74"/>
    <n v="117"/>
    <n v="95.5"/>
    <n v="5.2"/>
    <n v="7.8"/>
    <n v="6.5"/>
    <n v="0.32"/>
    <n v="1.1200000000000001"/>
    <n v="0.72000000000000008"/>
    <n v="380"/>
    <n v="420"/>
    <n v="400"/>
    <n v="1100"/>
    <n v="1700"/>
    <n v="1400"/>
    <n v="10"/>
    <n v="6.6666666666666661"/>
    <n v="0.72000000000000008"/>
    <n v="0"/>
    <n v="0"/>
    <x v="1946"/>
    <x v="4"/>
  </r>
  <r>
    <n v="3347"/>
    <x v="628"/>
    <x v="0"/>
    <x v="16"/>
    <n v="15"/>
    <n v="23"/>
    <x v="83"/>
    <n v="5.5"/>
    <n v="6.8"/>
    <n v="6.15"/>
    <n v="7.1"/>
    <n v="7.8"/>
    <n v="7.4499999999999993"/>
    <n v="73"/>
    <n v="105"/>
    <n v="89"/>
    <n v="4.8"/>
    <n v="7.5"/>
    <n v="6.15"/>
    <n v="0.35"/>
    <n v="1.02"/>
    <n v="0.68500000000000005"/>
    <n v="310"/>
    <n v="410"/>
    <n v="360"/>
    <n v="830"/>
    <n v="1300"/>
    <n v="1065"/>
    <n v="10"/>
    <n v="6"/>
    <n v="0.68500000000000005"/>
    <n v="0"/>
    <n v="0"/>
    <x v="1947"/>
    <x v="4"/>
  </r>
  <r>
    <n v="3346"/>
    <x v="774"/>
    <x v="0"/>
    <x v="16"/>
    <n v="14"/>
    <n v="23.1"/>
    <x v="227"/>
    <n v="4.5"/>
    <n v="5.9"/>
    <n v="5.2"/>
    <n v="7.2"/>
    <n v="7.9"/>
    <n v="7.5500000000000007"/>
    <n v="77"/>
    <n v="250"/>
    <n v="163.5"/>
    <n v="6"/>
    <n v="9"/>
    <n v="7.5"/>
    <n v="0.32"/>
    <n v="1.22"/>
    <n v="0.77"/>
    <n v="350"/>
    <n v="520"/>
    <n v="435"/>
    <n v="920"/>
    <n v="2100"/>
    <n v="1510"/>
    <n v="10"/>
    <n v="7.25"/>
    <n v="0.77"/>
    <n v="0"/>
    <n v="0"/>
    <x v="1948"/>
    <x v="4"/>
  </r>
  <r>
    <n v="3348"/>
    <x v="629"/>
    <x v="0"/>
    <x v="16"/>
    <n v="15"/>
    <n v="23.2"/>
    <x v="228"/>
    <n v="5.6"/>
    <n v="6.6"/>
    <n v="6.1"/>
    <n v="6.8"/>
    <n v="7.8"/>
    <n v="7.3"/>
    <n v="69"/>
    <n v="130"/>
    <n v="99.5"/>
    <n v="5.3"/>
    <n v="7"/>
    <n v="6.15"/>
    <n v="0.32"/>
    <n v="0.66"/>
    <n v="0.49"/>
    <n v="340"/>
    <n v="460"/>
    <n v="400"/>
    <n v="940"/>
    <n v="1700"/>
    <n v="1320"/>
    <n v="10"/>
    <n v="6.6666666666666661"/>
    <n v="0.49"/>
    <n v="0"/>
    <n v="0"/>
    <x v="1949"/>
    <x v="4"/>
  </r>
  <r>
    <n v="1348"/>
    <x v="625"/>
    <x v="0"/>
    <x v="16"/>
    <n v="14"/>
    <n v="26"/>
    <x v="63"/>
    <n v="6"/>
    <n v="7.8"/>
    <n v="6.9"/>
    <n v="7"/>
    <n v="7.8"/>
    <n v="7.4"/>
    <n v="110"/>
    <n v="145"/>
    <n v="127.5"/>
    <n v="2.1"/>
    <n v="3.6"/>
    <n v="2.85"/>
    <n v="0.32"/>
    <n v="0.79"/>
    <n v="0.55500000000000005"/>
    <n v="70"/>
    <n v="120"/>
    <n v="95"/>
    <n v="350"/>
    <n v="490"/>
    <n v="420"/>
    <n v="7.125"/>
    <n v="1.5833333333333333"/>
    <n v="0.55500000000000005"/>
    <n v="0"/>
    <n v="0"/>
    <x v="1950"/>
    <x v="4"/>
  </r>
  <r>
    <n v="3723"/>
    <x v="265"/>
    <x v="0"/>
    <x v="17"/>
    <n v="13"/>
    <n v="22"/>
    <x v="90"/>
    <n v="6.7"/>
    <n v="12.7"/>
    <n v="9.6999999999999993"/>
    <n v="6.4"/>
    <n v="7.6"/>
    <n v="7"/>
    <n v="58"/>
    <n v="283"/>
    <n v="170.5"/>
    <n v="1"/>
    <n v="2.2000000000000002"/>
    <n v="1.6"/>
    <n v="0.02"/>
    <n v="0.03"/>
    <n v="2.5000000000000001E-2"/>
    <n v="1010.2165492957701"/>
    <n v="9370632.2394366208"/>
    <n v="4685821.2279929584"/>
    <n v="30837.3908450704"/>
    <n v="27354974.920774601"/>
    <n v="13692906.155809836"/>
    <n v="4"/>
    <n v="10"/>
    <n v="2.5000000000000001E-2"/>
    <n v="0"/>
    <n v="0"/>
    <x v="1951"/>
    <x v="4"/>
  </r>
  <r>
    <n v="3722"/>
    <x v="266"/>
    <x v="1"/>
    <x v="17"/>
    <n v="16"/>
    <n v="29"/>
    <x v="84"/>
    <n v="4.0999999999999996"/>
    <n v="9.5"/>
    <n v="6.8"/>
    <n v="6.6"/>
    <n v="7.8"/>
    <n v="7.1999999999999993"/>
    <n v="234"/>
    <n v="422"/>
    <n v="328"/>
    <n v="1.2"/>
    <n v="3.2"/>
    <n v="2.2000000000000002"/>
    <n v="0.03"/>
    <n v="0.12"/>
    <n v="7.4999999999999997E-2"/>
    <n v="1010.2165492957701"/>
    <n v="9370632.2394366208"/>
    <n v="4685821.2279929584"/>
    <n v="30837.3908450704"/>
    <n v="27354974.920774601"/>
    <n v="13692906.155809836"/>
    <n v="5.5"/>
    <n v="10"/>
    <n v="7.4999999999999997E-2"/>
    <n v="0"/>
    <n v="0"/>
    <x v="1952"/>
    <x v="4"/>
  </r>
  <r>
    <n v="3755"/>
    <x v="267"/>
    <x v="1"/>
    <x v="17"/>
    <n v="20"/>
    <n v="30"/>
    <x v="7"/>
    <n v="5"/>
    <n v="8.9"/>
    <n v="6.95"/>
    <n v="7.1"/>
    <n v="7.7"/>
    <n v="7.4"/>
    <n v="195"/>
    <n v="347"/>
    <n v="271"/>
    <n v="1.2"/>
    <n v="2.9"/>
    <n v="2.0499999999999998"/>
    <n v="0.02"/>
    <n v="0.06"/>
    <n v="0.04"/>
    <n v="1010.2165492957701"/>
    <n v="9370632.2394366208"/>
    <n v="4685821.2279929584"/>
    <n v="30837.3908450704"/>
    <n v="27354974.920774601"/>
    <n v="13692906.155809836"/>
    <n v="5.125"/>
    <n v="10"/>
    <n v="0.04"/>
    <n v="0"/>
    <n v="0"/>
    <x v="1953"/>
    <x v="4"/>
  </r>
  <r>
    <n v="3743"/>
    <x v="268"/>
    <x v="2"/>
    <x v="17"/>
    <n v="17"/>
    <n v="22"/>
    <x v="59"/>
    <n v="6.8"/>
    <n v="9.1999999999999993"/>
    <n v="8"/>
    <n v="6.7"/>
    <n v="7.8"/>
    <n v="7.25"/>
    <n v="34"/>
    <n v="379"/>
    <n v="206.5"/>
    <n v="1"/>
    <n v="2.6"/>
    <n v="1.8"/>
    <n v="0.02"/>
    <n v="0.03"/>
    <n v="2.5000000000000001E-2"/>
    <n v="1010.2165492957701"/>
    <n v="9370632.2394366208"/>
    <n v="4685821.2279929584"/>
    <n v="30837.3908450704"/>
    <n v="27354974.920774601"/>
    <n v="13692906.155809836"/>
    <n v="4.5"/>
    <n v="10"/>
    <n v="2.5000000000000001E-2"/>
    <n v="0"/>
    <n v="0"/>
    <x v="771"/>
    <x v="4"/>
  </r>
  <r>
    <n v="2887"/>
    <x v="632"/>
    <x v="0"/>
    <x v="18"/>
    <n v="19"/>
    <n v="34.299999999999997"/>
    <x v="229"/>
    <n v="3.2"/>
    <n v="6.2"/>
    <n v="4.7"/>
    <n v="6.5"/>
    <n v="8"/>
    <n v="7.25"/>
    <n v="88"/>
    <n v="550"/>
    <n v="319"/>
    <n v="1.5"/>
    <n v="2.6"/>
    <n v="2.0499999999999998"/>
    <n v="0.3"/>
    <n v="1.7"/>
    <n v="1"/>
    <n v="1010.2165492957701"/>
    <n v="9370632.2394366208"/>
    <n v="4685821.2279929584"/>
    <n v="30837.3908450704"/>
    <n v="27354974.920774601"/>
    <n v="13692906.155809836"/>
    <n v="5.125"/>
    <n v="10"/>
    <n v="1"/>
    <n v="0"/>
    <n v="0"/>
    <x v="1954"/>
    <x v="4"/>
  </r>
  <r>
    <n v="2886"/>
    <x v="631"/>
    <x v="0"/>
    <x v="18"/>
    <n v="19"/>
    <n v="41"/>
    <x v="22"/>
    <n v="1.4"/>
    <n v="6.8"/>
    <n v="4.0999999999999996"/>
    <n v="2"/>
    <n v="7.8"/>
    <n v="4.9000000000000004"/>
    <n v="72"/>
    <n v="250"/>
    <n v="161"/>
    <n v="1.3"/>
    <n v="2.8"/>
    <n v="2.0499999999999998"/>
    <n v="0.6"/>
    <n v="1.6"/>
    <n v="1.1000000000000001"/>
    <n v="1010.2165492957701"/>
    <n v="9370632.2394366208"/>
    <n v="4685821.2279929584"/>
    <n v="30837.3908450704"/>
    <n v="27354974.920774601"/>
    <n v="13692906.155809836"/>
    <n v="5.125"/>
    <n v="10"/>
    <n v="1.1000000000000001"/>
    <n v="10"/>
    <n v="0"/>
    <x v="18"/>
    <x v="4"/>
  </r>
  <r>
    <n v="3956"/>
    <x v="276"/>
    <x v="0"/>
    <x v="19"/>
    <n v="19"/>
    <n v="35"/>
    <x v="43"/>
    <n v="5.2"/>
    <n v="7.5"/>
    <n v="6.35"/>
    <n v="6.6"/>
    <n v="8"/>
    <n v="7.3"/>
    <n v="111"/>
    <n v="184"/>
    <n v="147.5"/>
    <n v="1.2"/>
    <n v="2.6"/>
    <n v="1.9"/>
    <n v="0.32"/>
    <n v="0.62"/>
    <n v="0.47"/>
    <n v="700"/>
    <n v="4900"/>
    <n v="2800"/>
    <n v="2400"/>
    <n v="17000"/>
    <n v="9700"/>
    <n v="4.75"/>
    <n v="10"/>
    <n v="0.47"/>
    <n v="0"/>
    <n v="0"/>
    <x v="1955"/>
    <x v="4"/>
  </r>
  <r>
    <n v="3957"/>
    <x v="635"/>
    <x v="0"/>
    <x v="19"/>
    <n v="20"/>
    <n v="33"/>
    <x v="6"/>
    <n v="4"/>
    <n v="7.7"/>
    <n v="5.85"/>
    <n v="6.5"/>
    <n v="8.1999999999999993"/>
    <n v="7.35"/>
    <n v="96"/>
    <n v="223"/>
    <n v="159.5"/>
    <n v="1.1000000000000001"/>
    <n v="2.2000000000000002"/>
    <n v="1.6500000000000001"/>
    <n v="0.32"/>
    <n v="1.1499999999999999"/>
    <n v="0.73499999999999999"/>
    <n v="130"/>
    <n v="2300"/>
    <n v="1215"/>
    <n v="790"/>
    <n v="9200"/>
    <n v="4995"/>
    <n v="4.125"/>
    <n v="10"/>
    <n v="0.73499999999999999"/>
    <n v="0"/>
    <n v="0"/>
    <x v="1956"/>
    <x v="4"/>
  </r>
  <r>
    <n v="3955"/>
    <x v="275"/>
    <x v="0"/>
    <x v="19"/>
    <n v="20"/>
    <n v="34"/>
    <x v="43"/>
    <n v="6.2"/>
    <n v="7.8"/>
    <n v="7"/>
    <n v="6.5"/>
    <n v="8.5"/>
    <n v="7.5"/>
    <n v="102"/>
    <n v="181"/>
    <n v="141.5"/>
    <n v="1.1000000000000001"/>
    <n v="1.9"/>
    <n v="1.5"/>
    <n v="0.32"/>
    <n v="1.02"/>
    <n v="0.67"/>
    <n v="130"/>
    <n v="3500"/>
    <n v="1815"/>
    <n v="490"/>
    <n v="16000"/>
    <n v="8245"/>
    <n v="3.75"/>
    <n v="10"/>
    <n v="0.67"/>
    <n v="0"/>
    <n v="0"/>
    <x v="1957"/>
    <x v="4"/>
  </r>
  <r>
    <n v="2438"/>
    <x v="634"/>
    <x v="0"/>
    <x v="19"/>
    <n v="20"/>
    <n v="32"/>
    <x v="1"/>
    <n v="5.8"/>
    <n v="7.8"/>
    <n v="6.8"/>
    <n v="6.9"/>
    <n v="8.4"/>
    <n v="7.65"/>
    <n v="117"/>
    <n v="259"/>
    <n v="188"/>
    <n v="1.1000000000000001"/>
    <n v="2.2999999999999998"/>
    <n v="1.7"/>
    <n v="0.32"/>
    <n v="1.22"/>
    <n v="0.77"/>
    <n v="220"/>
    <n v="1700"/>
    <n v="960"/>
    <n v="1300"/>
    <n v="4700"/>
    <n v="3000"/>
    <n v="4.25"/>
    <n v="10"/>
    <n v="0.77"/>
    <n v="0"/>
    <n v="0"/>
    <x v="1958"/>
    <x v="4"/>
  </r>
  <r>
    <n v="3953"/>
    <x v="273"/>
    <x v="0"/>
    <x v="19"/>
    <n v="14"/>
    <n v="32"/>
    <x v="13"/>
    <n v="5.6"/>
    <n v="11"/>
    <n v="8.3000000000000007"/>
    <n v="6.9"/>
    <n v="8.5"/>
    <n v="7.7"/>
    <n v="106"/>
    <n v="40520"/>
    <n v="20313"/>
    <n v="1.3"/>
    <n v="2.7"/>
    <n v="2"/>
    <n v="0.32"/>
    <n v="1.66"/>
    <n v="0.99"/>
    <n v="2"/>
    <n v="2300"/>
    <n v="1151"/>
    <n v="2"/>
    <n v="4900"/>
    <n v="2451"/>
    <n v="5"/>
    <n v="10"/>
    <n v="0.99"/>
    <n v="0"/>
    <n v="0"/>
    <x v="1959"/>
    <x v="4"/>
  </r>
  <r>
    <n v="2437"/>
    <x v="633"/>
    <x v="0"/>
    <x v="19"/>
    <n v="20"/>
    <n v="32"/>
    <x v="1"/>
    <n v="5.8"/>
    <n v="9.6"/>
    <n v="7.6999999999999993"/>
    <n v="6.9"/>
    <n v="8.4"/>
    <n v="7.65"/>
    <n v="2930"/>
    <n v="42780"/>
    <n v="22855"/>
    <n v="1.2"/>
    <n v="1.9"/>
    <n v="1.5499999999999998"/>
    <n v="0.35"/>
    <n v="1.59"/>
    <n v="0.97"/>
    <n v="2"/>
    <n v="1700"/>
    <n v="851"/>
    <n v="20"/>
    <n v="3500"/>
    <n v="1760"/>
    <n v="3.8749999999999996"/>
    <n v="10"/>
    <n v="0.97"/>
    <n v="0"/>
    <n v="0"/>
    <x v="1960"/>
    <x v="4"/>
  </r>
  <r>
    <n v="3954"/>
    <x v="274"/>
    <x v="0"/>
    <x v="19"/>
    <n v="13"/>
    <n v="30"/>
    <x v="62"/>
    <n v="3"/>
    <n v="11.5"/>
    <n v="7.25"/>
    <n v="7.9"/>
    <n v="8.5"/>
    <n v="8.1999999999999993"/>
    <n v="147"/>
    <n v="945"/>
    <n v="546"/>
    <n v="1.9"/>
    <n v="6"/>
    <n v="3.95"/>
    <n v="0.32"/>
    <n v="2.12"/>
    <n v="1.22"/>
    <n v="110"/>
    <n v="1700"/>
    <n v="905"/>
    <n v="460"/>
    <n v="3500"/>
    <n v="1980"/>
    <n v="9.875"/>
    <n v="10"/>
    <n v="1.22"/>
    <n v="0"/>
    <n v="0"/>
    <x v="1961"/>
    <x v="4"/>
  </r>
  <r>
    <n v="2431"/>
    <x v="636"/>
    <x v="1"/>
    <x v="19"/>
    <n v="22"/>
    <n v="33"/>
    <x v="0"/>
    <n v="4.0999999999999996"/>
    <n v="9.1"/>
    <n v="6.6"/>
    <n v="6.5"/>
    <n v="8"/>
    <n v="7.25"/>
    <n v="236"/>
    <n v="420"/>
    <n v="328"/>
    <n v="1.1000000000000001"/>
    <n v="2.8"/>
    <n v="1.95"/>
    <n v="0.32"/>
    <n v="1.52"/>
    <n v="0.92"/>
    <n v="2"/>
    <n v="24000"/>
    <n v="12001"/>
    <n v="170"/>
    <n v="54000"/>
    <n v="27085"/>
    <n v="4.875"/>
    <n v="10"/>
    <n v="0.91999999999999993"/>
    <n v="0"/>
    <n v="0"/>
    <x v="1962"/>
    <x v="4"/>
  </r>
  <r>
    <n v="2434"/>
    <x v="279"/>
    <x v="1"/>
    <x v="19"/>
    <n v="25"/>
    <n v="34"/>
    <x v="11"/>
    <n v="2"/>
    <n v="11.9"/>
    <n v="6.95"/>
    <n v="7.6"/>
    <n v="9.4"/>
    <n v="8.5"/>
    <n v="283"/>
    <n v="561"/>
    <n v="422"/>
    <n v="3.8"/>
    <n v="5.7"/>
    <n v="4.75"/>
    <n v="0.32"/>
    <n v="1.72"/>
    <n v="1.02"/>
    <n v="20"/>
    <n v="35000"/>
    <n v="17510"/>
    <n v="45"/>
    <n v="54000"/>
    <n v="27022.5"/>
    <n v="10"/>
    <n v="10"/>
    <n v="1.02"/>
    <n v="0"/>
    <n v="0"/>
    <x v="1484"/>
    <x v="4"/>
  </r>
  <r>
    <n v="3962"/>
    <x v="282"/>
    <x v="1"/>
    <x v="19"/>
    <n v="12"/>
    <n v="29"/>
    <x v="61"/>
    <n v="5.7"/>
    <n v="6.4"/>
    <n v="6.0500000000000007"/>
    <n v="7.1"/>
    <n v="7.6"/>
    <n v="7.35"/>
    <n v="216"/>
    <n v="402"/>
    <n v="309"/>
    <n v="1.4"/>
    <n v="2.7"/>
    <n v="2.0499999999999998"/>
    <n v="0.32"/>
    <n v="1.84"/>
    <n v="1.08"/>
    <n v="140"/>
    <n v="160000"/>
    <n v="80070"/>
    <n v="490"/>
    <n v="160000"/>
    <n v="80245"/>
    <n v="5.125"/>
    <n v="10"/>
    <n v="1.08"/>
    <n v="0"/>
    <n v="0"/>
    <x v="1963"/>
    <x v="4"/>
  </r>
  <r>
    <n v="2433"/>
    <x v="432"/>
    <x v="1"/>
    <x v="19"/>
    <n v="25"/>
    <n v="34"/>
    <x v="11"/>
    <n v="3.2"/>
    <n v="12.5"/>
    <n v="7.85"/>
    <n v="7.4"/>
    <n v="9.4"/>
    <n v="8.4"/>
    <n v="380"/>
    <n v="688"/>
    <n v="534"/>
    <n v="3.4"/>
    <n v="8.3000000000000007"/>
    <n v="5.8500000000000005"/>
    <n v="0.35"/>
    <n v="8.6199999999999992"/>
    <n v="4.4849999999999994"/>
    <n v="45"/>
    <n v="13000"/>
    <n v="6522.5"/>
    <n v="45"/>
    <n v="24000"/>
    <n v="12022.5"/>
    <n v="10"/>
    <n v="10"/>
    <n v="4.4849999999999994"/>
    <n v="0"/>
    <n v="0"/>
    <x v="1964"/>
    <x v="4"/>
  </r>
  <r>
    <n v="2432"/>
    <x v="431"/>
    <x v="1"/>
    <x v="19"/>
    <n v="25"/>
    <n v="34"/>
    <x v="11"/>
    <n v="4.2"/>
    <n v="15.7"/>
    <n v="9.9499999999999993"/>
    <n v="7.7"/>
    <n v="9.5"/>
    <n v="8.6"/>
    <n v="356"/>
    <n v="961"/>
    <n v="658.5"/>
    <n v="3.6"/>
    <n v="8.1999999999999993"/>
    <n v="5.8999999999999995"/>
    <n v="0.32"/>
    <n v="2.92"/>
    <n v="1.6199999999999999"/>
    <n v="130"/>
    <n v="1300"/>
    <n v="715"/>
    <n v="490"/>
    <n v="9200"/>
    <n v="4845"/>
    <n v="10"/>
    <n v="10"/>
    <n v="1.6199999999999997"/>
    <n v="10"/>
    <n v="0"/>
    <x v="1965"/>
    <x v="4"/>
  </r>
  <r>
    <n v="2436"/>
    <x v="281"/>
    <x v="1"/>
    <x v="19"/>
    <n v="25"/>
    <n v="35"/>
    <x v="22"/>
    <n v="2.1"/>
    <n v="11.1"/>
    <n v="6.6"/>
    <n v="6.9"/>
    <n v="9.3000000000000007"/>
    <n v="8.1000000000000014"/>
    <n v="332"/>
    <n v="599"/>
    <n v="465.5"/>
    <n v="3.3"/>
    <n v="12"/>
    <n v="7.65"/>
    <n v="0.32"/>
    <n v="3.46"/>
    <n v="1.89"/>
    <n v="45"/>
    <n v="2400"/>
    <n v="1222.5"/>
    <n v="130"/>
    <n v="5400"/>
    <n v="2765"/>
    <n v="10"/>
    <n v="10"/>
    <n v="1.8900000000000001"/>
    <n v="0"/>
    <n v="0"/>
    <x v="1332"/>
    <x v="4"/>
  </r>
  <r>
    <n v="3963"/>
    <x v="283"/>
    <x v="1"/>
    <x v="19"/>
    <n v="22"/>
    <n v="26"/>
    <x v="21"/>
    <n v="2.8"/>
    <n v="12.6"/>
    <n v="7.6999999999999993"/>
    <n v="7.3"/>
    <n v="8.4"/>
    <n v="7.85"/>
    <n v="392"/>
    <n v="1334"/>
    <n v="863"/>
    <n v="3.4"/>
    <n v="9.5"/>
    <n v="6.45"/>
    <n v="0.32"/>
    <n v="11.52"/>
    <n v="5.92"/>
    <n v="130"/>
    <n v="1300"/>
    <n v="715"/>
    <n v="490"/>
    <n v="2800"/>
    <n v="1645"/>
    <n v="10"/>
    <n v="10"/>
    <n v="5.92"/>
    <n v="0"/>
    <n v="0"/>
    <x v="1966"/>
    <x v="4"/>
  </r>
  <r>
    <n v="2435"/>
    <x v="280"/>
    <x v="1"/>
    <x v="19"/>
    <n v="23"/>
    <n v="35"/>
    <x v="3"/>
    <n v="3.3"/>
    <n v="15.6"/>
    <n v="9.4499999999999993"/>
    <n v="7.5"/>
    <n v="9.3000000000000007"/>
    <n v="8.4"/>
    <n v="298"/>
    <n v="745"/>
    <n v="521.5"/>
    <n v="3.6"/>
    <n v="8"/>
    <n v="5.8"/>
    <n v="0.32"/>
    <n v="13.34"/>
    <n v="6.83"/>
    <n v="45"/>
    <n v="2400"/>
    <n v="1222.5"/>
    <n v="170"/>
    <n v="4300"/>
    <n v="2235"/>
    <n v="10"/>
    <n v="10"/>
    <n v="6.83"/>
    <n v="0"/>
    <n v="0"/>
    <x v="1967"/>
    <x v="4"/>
  </r>
  <r>
    <n v="1686"/>
    <x v="638"/>
    <x v="0"/>
    <x v="20"/>
    <n v="28"/>
    <n v="33"/>
    <x v="9"/>
    <n v="5.2"/>
    <n v="5.6"/>
    <n v="5.4"/>
    <n v="7.1"/>
    <n v="7.5"/>
    <n v="7.3"/>
    <n v="198"/>
    <n v="375"/>
    <n v="286.5"/>
    <n v="1"/>
    <n v="2.5"/>
    <n v="1.75"/>
    <n v="0.32"/>
    <n v="1.22"/>
    <n v="0.77"/>
    <n v="2"/>
    <n v="23"/>
    <n v="12.5"/>
    <n v="350"/>
    <n v="1600"/>
    <n v="975"/>
    <n v="4.375"/>
    <n v="0.20833333333333331"/>
    <n v="0.77"/>
    <n v="0"/>
    <n v="0"/>
    <x v="1968"/>
    <x v="4"/>
  </r>
  <r>
    <n v="4634"/>
    <x v="639"/>
    <x v="0"/>
    <x v="20"/>
    <n v="29"/>
    <n v="33"/>
    <x v="92"/>
    <n v="6.7"/>
    <n v="14.1"/>
    <n v="10.4"/>
    <n v="7.6"/>
    <n v="9.1"/>
    <n v="8.35"/>
    <n v="570"/>
    <n v="1682"/>
    <n v="1126"/>
    <n v="2.8"/>
    <n v="30"/>
    <n v="16.399999999999999"/>
    <n v="0.32"/>
    <n v="4.3"/>
    <n v="2.31"/>
    <n v="110"/>
    <n v="500"/>
    <n v="305"/>
    <n v="900"/>
    <n v="1600"/>
    <n v="1250"/>
    <n v="10"/>
    <n v="5.083333333333333"/>
    <n v="2.31"/>
    <n v="0"/>
    <n v="0"/>
    <x v="1969"/>
    <x v="4"/>
  </r>
  <r>
    <n v="1396"/>
    <x v="637"/>
    <x v="0"/>
    <x v="20"/>
    <n v="28"/>
    <n v="32"/>
    <x v="22"/>
    <n v="5.0999999999999996"/>
    <n v="9.3000000000000007"/>
    <n v="7.2"/>
    <n v="6.3"/>
    <n v="8"/>
    <n v="7.15"/>
    <n v="197"/>
    <n v="283"/>
    <n v="240"/>
    <n v="1"/>
    <n v="2.2999999999999998"/>
    <n v="1.65"/>
    <n v="0.32"/>
    <n v="0.82"/>
    <n v="0.56999999999999995"/>
    <n v="2"/>
    <n v="110"/>
    <n v="56"/>
    <n v="2"/>
    <n v="1600"/>
    <n v="801"/>
    <n v="4.125"/>
    <n v="0.93333333333333335"/>
    <n v="0.56999999999999995"/>
    <n v="0"/>
    <n v="0"/>
    <x v="1970"/>
    <x v="4"/>
  </r>
  <r>
    <n v="1297"/>
    <x v="286"/>
    <x v="0"/>
    <x v="21"/>
    <n v="15"/>
    <n v="29"/>
    <x v="72"/>
    <n v="6.7"/>
    <n v="9"/>
    <n v="7.85"/>
    <n v="7.6"/>
    <n v="8.1"/>
    <n v="7.85"/>
    <n v="207"/>
    <n v="295"/>
    <n v="251"/>
    <n v="1"/>
    <n v="2.7"/>
    <n v="1.85"/>
    <n v="0.6"/>
    <n v="2.9"/>
    <n v="1.75"/>
    <n v="320"/>
    <n v="1300"/>
    <n v="810"/>
    <n v="910"/>
    <n v="3300"/>
    <n v="2105"/>
    <n v="4.625"/>
    <n v="10"/>
    <n v="1.75"/>
    <n v="0"/>
    <n v="0"/>
    <x v="1971"/>
    <x v="4"/>
  </r>
  <r>
    <n v="1382"/>
    <x v="433"/>
    <x v="0"/>
    <x v="21"/>
    <n v="15"/>
    <n v="29"/>
    <x v="72"/>
    <n v="5.9"/>
    <n v="9.4"/>
    <n v="7.65"/>
    <n v="7.5"/>
    <n v="8.1"/>
    <n v="7.8"/>
    <n v="188"/>
    <n v="340"/>
    <n v="264"/>
    <n v="1"/>
    <n v="3.8"/>
    <n v="2.4"/>
    <n v="0.6"/>
    <n v="5.6"/>
    <n v="3.0999999999999996"/>
    <n v="110"/>
    <n v="1700"/>
    <n v="905"/>
    <n v="490"/>
    <n v="4100"/>
    <n v="2295"/>
    <n v="6"/>
    <n v="10"/>
    <n v="3.0999999999999996"/>
    <n v="0"/>
    <n v="0"/>
    <x v="1972"/>
    <x v="4"/>
  </r>
  <r>
    <n v="2912"/>
    <x v="288"/>
    <x v="0"/>
    <x v="21"/>
    <n v="7"/>
    <n v="37"/>
    <x v="72"/>
    <n v="7"/>
    <n v="8.1999999999999993"/>
    <n v="7.6"/>
    <n v="7.5"/>
    <n v="8.3000000000000007"/>
    <n v="7.9"/>
    <n v="135"/>
    <n v="234"/>
    <n v="184.5"/>
    <n v="1"/>
    <n v="1"/>
    <n v="1"/>
    <n v="0.3"/>
    <n v="0.7"/>
    <n v="0.5"/>
    <n v="20"/>
    <n v="40"/>
    <n v="30"/>
    <n v="79"/>
    <n v="140"/>
    <n v="109.5"/>
    <n v="2.5"/>
    <n v="0.5"/>
    <n v="0.5"/>
    <n v="0"/>
    <n v="0"/>
    <x v="1973"/>
    <x v="4"/>
  </r>
  <r>
    <n v="1481"/>
    <x v="292"/>
    <x v="0"/>
    <x v="22"/>
    <n v="23"/>
    <n v="28"/>
    <x v="8"/>
    <n v="5.9"/>
    <n v="7.3"/>
    <n v="6.6"/>
    <n v="7.8"/>
    <n v="8.6999999999999993"/>
    <n v="8.25"/>
    <n v="590"/>
    <n v="867"/>
    <n v="728.5"/>
    <n v="1.9"/>
    <n v="2.8"/>
    <n v="2.3499999999999996"/>
    <n v="1.84"/>
    <n v="6.42"/>
    <n v="4.13"/>
    <n v="39"/>
    <n v="93"/>
    <n v="66"/>
    <n v="75"/>
    <n v="210"/>
    <n v="142.5"/>
    <n v="5.8749999999999991"/>
    <n v="1.1000000000000001"/>
    <n v="4.13"/>
    <n v="0"/>
    <n v="0"/>
    <x v="1974"/>
    <x v="4"/>
  </r>
  <r>
    <n v="2940"/>
    <x v="438"/>
    <x v="0"/>
    <x v="22"/>
    <n v="24"/>
    <n v="29"/>
    <x v="6"/>
    <n v="4.4000000000000004"/>
    <n v="5.2"/>
    <n v="4.8000000000000007"/>
    <n v="7.9"/>
    <n v="8.9"/>
    <n v="8.4"/>
    <n v="730"/>
    <n v="11113"/>
    <n v="5921.5"/>
    <n v="1.8"/>
    <n v="4.0999999999999996"/>
    <n v="2.9499999999999997"/>
    <n v="3.09"/>
    <n v="8.2200000000000006"/>
    <n v="5.6550000000000002"/>
    <n v="150"/>
    <n v="460"/>
    <n v="305"/>
    <n v="460"/>
    <n v="1100"/>
    <n v="780"/>
    <n v="7.3749999999999991"/>
    <n v="5.083333333333333"/>
    <n v="5.6550000000000002"/>
    <n v="0"/>
    <n v="0"/>
    <x v="1975"/>
    <x v="4"/>
  </r>
  <r>
    <n v="4178"/>
    <x v="780"/>
    <x v="0"/>
    <x v="22"/>
    <n v="20"/>
    <n v="28"/>
    <x v="21"/>
    <n v="4.9000000000000004"/>
    <n v="5.8"/>
    <n v="5.35"/>
    <n v="7.6"/>
    <n v="8.5"/>
    <n v="8.0500000000000007"/>
    <n v="480"/>
    <n v="1283"/>
    <n v="881.5"/>
    <n v="1.1000000000000001"/>
    <n v="3.3"/>
    <n v="2.2000000000000002"/>
    <n v="1.84"/>
    <n v="6.22"/>
    <n v="4.03"/>
    <n v="240"/>
    <n v="460"/>
    <n v="350"/>
    <n v="460"/>
    <n v="1100"/>
    <n v="780"/>
    <n v="5.5"/>
    <n v="5.8333333333333339"/>
    <n v="4.03"/>
    <n v="0"/>
    <n v="0"/>
    <x v="1976"/>
    <x v="4"/>
  </r>
  <r>
    <n v="2936"/>
    <x v="296"/>
    <x v="0"/>
    <x v="22"/>
    <n v="29"/>
    <n v="29"/>
    <x v="3"/>
    <n v="4"/>
    <n v="4.4000000000000004"/>
    <n v="4.2"/>
    <n v="7.2"/>
    <n v="7.2"/>
    <n v="7.2"/>
    <n v="110"/>
    <n v="279"/>
    <n v="194.5"/>
    <n v="1"/>
    <n v="1.4"/>
    <n v="1.2"/>
    <n v="0.74"/>
    <n v="1.26"/>
    <n v="1"/>
    <n v="23"/>
    <n v="93"/>
    <n v="58"/>
    <n v="64"/>
    <n v="150"/>
    <n v="107"/>
    <n v="3"/>
    <n v="0.96666666666666667"/>
    <n v="1"/>
    <n v="0"/>
    <n v="0"/>
    <x v="1977"/>
    <x v="4"/>
  </r>
  <r>
    <n v="2941"/>
    <x v="644"/>
    <x v="0"/>
    <x v="22"/>
    <n v="23"/>
    <n v="28"/>
    <x v="8"/>
    <n v="7.1"/>
    <n v="7.8"/>
    <n v="7.4499999999999993"/>
    <n v="8.3000000000000007"/>
    <n v="9"/>
    <n v="8.65"/>
    <n v="530"/>
    <n v="777"/>
    <n v="653.5"/>
    <n v="1.2"/>
    <n v="2.1"/>
    <n v="1.65"/>
    <n v="1.66"/>
    <n v="3.54"/>
    <n v="2.6"/>
    <n v="23"/>
    <n v="75"/>
    <n v="49"/>
    <n v="75"/>
    <n v="150"/>
    <n v="112.5"/>
    <n v="4.125"/>
    <n v="0.81666666666666665"/>
    <n v="2.6"/>
    <n v="10"/>
    <n v="0"/>
    <x v="1978"/>
    <x v="4"/>
  </r>
  <r>
    <n v="2942"/>
    <x v="645"/>
    <x v="0"/>
    <x v="22"/>
    <n v="24"/>
    <n v="28"/>
    <x v="1"/>
    <n v="7.2"/>
    <n v="7.8"/>
    <n v="7.5"/>
    <n v="8.4"/>
    <n v="8.9"/>
    <n v="8.65"/>
    <n v="520"/>
    <n v="665"/>
    <n v="592.5"/>
    <n v="1.3"/>
    <n v="2.4"/>
    <n v="1.85"/>
    <n v="1.42"/>
    <n v="3.37"/>
    <n v="2.395"/>
    <n v="39"/>
    <n v="75"/>
    <n v="57"/>
    <n v="64"/>
    <n v="150"/>
    <n v="107"/>
    <n v="4.625"/>
    <n v="0.95"/>
    <n v="2.395"/>
    <n v="10"/>
    <n v="0"/>
    <x v="1979"/>
    <x v="4"/>
  </r>
  <r>
    <n v="2944"/>
    <x v="304"/>
    <x v="0"/>
    <x v="22"/>
    <n v="18"/>
    <n v="30"/>
    <x v="21"/>
    <n v="0.5"/>
    <n v="4.4000000000000004"/>
    <n v="2.4500000000000002"/>
    <n v="8.5"/>
    <n v="9.1999999999999993"/>
    <n v="8.85"/>
    <n v="1210"/>
    <n v="2670"/>
    <n v="1940"/>
    <n v="3.2"/>
    <n v="5.9"/>
    <n v="4.5500000000000007"/>
    <n v="2.5"/>
    <n v="10.32"/>
    <n v="6.41"/>
    <n v="93"/>
    <n v="460"/>
    <n v="276.5"/>
    <n v="210"/>
    <n v="1100"/>
    <n v="655"/>
    <n v="10"/>
    <n v="4.6083333333333334"/>
    <n v="6.41"/>
    <n v="10"/>
    <n v="3.875"/>
    <x v="1980"/>
    <x v="4"/>
  </r>
  <r>
    <n v="2935"/>
    <x v="640"/>
    <x v="0"/>
    <x v="22"/>
    <n v="19"/>
    <n v="33"/>
    <x v="1"/>
    <n v="3.7"/>
    <n v="4.4000000000000004"/>
    <n v="4.0500000000000007"/>
    <n v="7.4"/>
    <n v="8.6"/>
    <n v="8"/>
    <n v="270"/>
    <n v="435"/>
    <n v="352.5"/>
    <n v="2.2999999999999998"/>
    <n v="3.2"/>
    <n v="2.75"/>
    <n v="1.56"/>
    <n v="4.08"/>
    <n v="2.8200000000000003"/>
    <n v="150"/>
    <n v="240"/>
    <n v="195"/>
    <n v="460"/>
    <n v="460"/>
    <n v="460"/>
    <n v="6.875"/>
    <n v="3.25"/>
    <n v="2.8200000000000003"/>
    <n v="0"/>
    <n v="0"/>
    <x v="1981"/>
    <x v="4"/>
  </r>
  <r>
    <n v="1714"/>
    <x v="293"/>
    <x v="0"/>
    <x v="22"/>
    <n v="21"/>
    <n v="26"/>
    <x v="2"/>
    <n v="6.9"/>
    <n v="9"/>
    <n v="7.95"/>
    <n v="7.3"/>
    <n v="8.5"/>
    <n v="7.9"/>
    <n v="270"/>
    <n v="408"/>
    <n v="339"/>
    <n v="1"/>
    <n v="2.1"/>
    <n v="1.55"/>
    <n v="0.64"/>
    <n v="2.61"/>
    <n v="1.625"/>
    <n v="23"/>
    <n v="93"/>
    <n v="58"/>
    <n v="64"/>
    <n v="150"/>
    <n v="107"/>
    <n v="3.875"/>
    <n v="0.96666666666666667"/>
    <n v="1.625"/>
    <n v="0"/>
    <n v="0"/>
    <x v="1982"/>
    <x v="4"/>
  </r>
  <r>
    <n v="2943"/>
    <x v="778"/>
    <x v="0"/>
    <x v="22"/>
    <n v="18"/>
    <n v="32"/>
    <x v="7"/>
    <n v="2.1"/>
    <n v="6.6"/>
    <n v="4.3499999999999996"/>
    <n v="7.7"/>
    <n v="8.6"/>
    <n v="8.15"/>
    <n v="460"/>
    <n v="1177"/>
    <n v="818.5"/>
    <n v="2.1"/>
    <n v="4.0999999999999996"/>
    <n v="3.0999999999999996"/>
    <n v="1.82"/>
    <n v="7.84"/>
    <n v="4.83"/>
    <n v="150"/>
    <n v="460"/>
    <n v="305"/>
    <n v="240"/>
    <n v="1100"/>
    <n v="670"/>
    <n v="7.7499999999999991"/>
    <n v="5.083333333333333"/>
    <n v="4.83"/>
    <n v="0"/>
    <n v="0"/>
    <x v="1983"/>
    <x v="4"/>
  </r>
  <r>
    <n v="1716"/>
    <x v="294"/>
    <x v="0"/>
    <x v="22"/>
    <n v="14"/>
    <n v="25.5"/>
    <x v="216"/>
    <n v="4.4000000000000004"/>
    <n v="6.7"/>
    <n v="5.5500000000000007"/>
    <n v="7.6"/>
    <n v="8.3000000000000007"/>
    <n v="7.95"/>
    <n v="230"/>
    <n v="420"/>
    <n v="325"/>
    <n v="1.3"/>
    <n v="3.4"/>
    <n v="2.35"/>
    <n v="1.37"/>
    <n v="3.84"/>
    <n v="2.605"/>
    <n v="64"/>
    <n v="150"/>
    <n v="107"/>
    <n v="120"/>
    <n v="210"/>
    <n v="165"/>
    <n v="5.875"/>
    <n v="1.7833333333333334"/>
    <n v="2.605"/>
    <n v="0"/>
    <n v="0"/>
    <x v="1984"/>
    <x v="4"/>
  </r>
  <r>
    <n v="4795"/>
    <x v="781"/>
    <x v="0"/>
    <x v="22"/>
    <n v="20"/>
    <n v="28"/>
    <x v="21"/>
    <n v="3.3"/>
    <n v="7.2"/>
    <n v="5.25"/>
    <n v="7.6"/>
    <n v="8.9"/>
    <n v="8.25"/>
    <n v="460"/>
    <n v="1154"/>
    <n v="807"/>
    <n v="2"/>
    <n v="3.9"/>
    <n v="2.95"/>
    <n v="1.78"/>
    <n v="3.53"/>
    <n v="2.6549999999999998"/>
    <n v="75"/>
    <n v="240"/>
    <n v="157.5"/>
    <n v="150"/>
    <n v="460"/>
    <n v="305"/>
    <n v="7.375"/>
    <n v="2.625"/>
    <n v="2.6549999999999994"/>
    <n v="0"/>
    <n v="0"/>
    <x v="1985"/>
    <x v="4"/>
  </r>
  <r>
    <n v="1285"/>
    <x v="289"/>
    <x v="0"/>
    <x v="22"/>
    <n v="22"/>
    <n v="29"/>
    <x v="8"/>
    <n v="5.8"/>
    <n v="6.2"/>
    <n v="6"/>
    <n v="7.5"/>
    <n v="8.5"/>
    <n v="8"/>
    <n v="440"/>
    <n v="607"/>
    <n v="523.5"/>
    <n v="1.5"/>
    <n v="2.2999999999999998"/>
    <n v="1.9"/>
    <n v="1.72"/>
    <n v="5.42"/>
    <n v="3.57"/>
    <n v="23"/>
    <n v="39"/>
    <n v="31"/>
    <n v="39"/>
    <n v="75"/>
    <n v="57"/>
    <n v="4.75"/>
    <n v="0.51666666666666661"/>
    <n v="3.57"/>
    <n v="0"/>
    <n v="0"/>
    <x v="1986"/>
    <x v="4"/>
  </r>
  <r>
    <n v="1414"/>
    <x v="291"/>
    <x v="0"/>
    <x v="22"/>
    <n v="19"/>
    <n v="29"/>
    <x v="21"/>
    <n v="3.6"/>
    <n v="8.5"/>
    <n v="6.05"/>
    <n v="7.3"/>
    <n v="8"/>
    <n v="7.65"/>
    <n v="220"/>
    <n v="390"/>
    <n v="305"/>
    <n v="2.2000000000000002"/>
    <n v="4.5"/>
    <n v="3.35"/>
    <n v="1.26"/>
    <n v="5.36"/>
    <n v="3.31"/>
    <n v="23"/>
    <n v="93"/>
    <n v="58"/>
    <n v="93"/>
    <n v="150"/>
    <n v="121.5"/>
    <n v="8.375"/>
    <n v="0.96666666666666667"/>
    <n v="3.31"/>
    <n v="0"/>
    <n v="0"/>
    <x v="1987"/>
    <x v="4"/>
  </r>
  <r>
    <n v="2938"/>
    <x v="776"/>
    <x v="0"/>
    <x v="22"/>
    <n v="17"/>
    <n v="26"/>
    <x v="62"/>
    <n v="5.2"/>
    <n v="7.7"/>
    <n v="6.45"/>
    <n v="8.1999999999999993"/>
    <n v="8.9"/>
    <n v="8.5500000000000007"/>
    <n v="460"/>
    <n v="790"/>
    <n v="625"/>
    <n v="1.5"/>
    <n v="2.6"/>
    <n v="2.0499999999999998"/>
    <n v="1.1200000000000001"/>
    <n v="3.53"/>
    <n v="2.3250000000000002"/>
    <n v="23"/>
    <n v="150"/>
    <n v="86.5"/>
    <n v="93"/>
    <n v="240"/>
    <n v="166.5"/>
    <n v="5.125"/>
    <n v="1.4416666666666667"/>
    <n v="2.3250000000000002"/>
    <n v="10"/>
    <n v="0"/>
    <x v="1988"/>
    <x v="4"/>
  </r>
  <r>
    <n v="2939"/>
    <x v="777"/>
    <x v="0"/>
    <x v="22"/>
    <n v="17"/>
    <n v="27"/>
    <x v="72"/>
    <n v="4.5999999999999996"/>
    <n v="7.2"/>
    <n v="5.9"/>
    <n v="8.3000000000000007"/>
    <n v="9.3000000000000007"/>
    <n v="8.8000000000000007"/>
    <n v="450"/>
    <n v="771"/>
    <n v="610.5"/>
    <n v="1.2"/>
    <n v="2.6"/>
    <n v="1.9"/>
    <n v="1.43"/>
    <n v="4.68"/>
    <n v="3.0549999999999997"/>
    <n v="75"/>
    <n v="240"/>
    <n v="157.5"/>
    <n v="120"/>
    <n v="460"/>
    <n v="290"/>
    <n v="4.75"/>
    <n v="2.625"/>
    <n v="3.0549999999999997"/>
    <n v="10"/>
    <n v="0"/>
    <x v="1989"/>
    <x v="4"/>
  </r>
  <r>
    <n v="2937"/>
    <x v="641"/>
    <x v="0"/>
    <x v="22"/>
    <n v="20"/>
    <n v="30"/>
    <x v="7"/>
    <n v="5.2"/>
    <n v="6.6"/>
    <n v="5.9"/>
    <n v="7.1"/>
    <n v="8.9"/>
    <n v="8"/>
    <n v="160"/>
    <n v="292"/>
    <n v="226"/>
    <n v="1"/>
    <n v="1.7"/>
    <n v="1.35"/>
    <n v="1.04"/>
    <n v="2.67"/>
    <n v="1.855"/>
    <n v="14"/>
    <n v="75"/>
    <n v="44.5"/>
    <n v="20"/>
    <n v="150"/>
    <n v="85"/>
    <n v="3.375"/>
    <n v="0.7416666666666667"/>
    <n v="1.855"/>
    <n v="0"/>
    <n v="0"/>
    <x v="1990"/>
    <x v="4"/>
  </r>
  <r>
    <n v="4177"/>
    <x v="779"/>
    <x v="0"/>
    <x v="22"/>
    <n v="20"/>
    <n v="27"/>
    <x v="2"/>
    <n v="4.0999999999999996"/>
    <n v="5.7"/>
    <n v="4.9000000000000004"/>
    <n v="8"/>
    <n v="8.9"/>
    <n v="8.4499999999999993"/>
    <n v="460"/>
    <n v="790"/>
    <n v="625"/>
    <n v="1"/>
    <n v="2.4"/>
    <n v="1.7"/>
    <n v="2.0499999999999998"/>
    <n v="3.52"/>
    <n v="2.7850000000000001"/>
    <n v="4"/>
    <n v="93"/>
    <n v="48.5"/>
    <n v="120"/>
    <n v="210"/>
    <n v="165"/>
    <n v="4.25"/>
    <n v="0.80833333333333324"/>
    <n v="2.7850000000000001"/>
    <n v="0"/>
    <n v="0"/>
    <x v="1991"/>
    <x v="4"/>
  </r>
  <r>
    <n v="1286"/>
    <x v="290"/>
    <x v="0"/>
    <x v="22"/>
    <n v="20"/>
    <n v="28"/>
    <x v="21"/>
    <n v="4.5999999999999996"/>
    <n v="6"/>
    <n v="5.3"/>
    <n v="7.3"/>
    <n v="8.5"/>
    <n v="7.9"/>
    <n v="1170"/>
    <n v="1963"/>
    <n v="1566.5"/>
    <n v="1.4"/>
    <n v="3.1"/>
    <n v="2.25"/>
    <n v="2.7"/>
    <n v="7.92"/>
    <n v="5.3100000000000005"/>
    <n v="93"/>
    <n v="150"/>
    <n v="121.5"/>
    <n v="150"/>
    <n v="240"/>
    <n v="195"/>
    <n v="5.625"/>
    <n v="2.0250000000000004"/>
    <n v="5.3100000000000005"/>
    <n v="0"/>
    <n v="0"/>
    <x v="1992"/>
    <x v="4"/>
  </r>
  <r>
    <n v="4179"/>
    <x v="440"/>
    <x v="1"/>
    <x v="22"/>
    <n v="23"/>
    <n v="27"/>
    <x v="7"/>
    <n v="7.1"/>
    <n v="7.9"/>
    <n v="7.5"/>
    <n v="7.2"/>
    <n v="8.4"/>
    <n v="7.8000000000000007"/>
    <n v="380"/>
    <n v="532"/>
    <n v="456"/>
    <n v="1.4"/>
    <n v="2.4"/>
    <n v="1.9"/>
    <n v="1.56"/>
    <n v="3.69"/>
    <n v="2.625"/>
    <n v="23"/>
    <n v="64"/>
    <n v="43.5"/>
    <n v="64"/>
    <n v="120"/>
    <n v="92"/>
    <n v="4.75"/>
    <n v="0.72499999999999998"/>
    <n v="2.625"/>
    <n v="0"/>
    <n v="0"/>
    <x v="1993"/>
    <x v="4"/>
  </r>
  <r>
    <n v="1420"/>
    <x v="305"/>
    <x v="0"/>
    <x v="23"/>
    <n v="17"/>
    <n v="28"/>
    <x v="84"/>
    <n v="6"/>
    <n v="7"/>
    <n v="6.5"/>
    <n v="6.7"/>
    <n v="7.5"/>
    <n v="7.1"/>
    <n v="96"/>
    <n v="147"/>
    <n v="121.5"/>
    <n v="2"/>
    <n v="3"/>
    <n v="2.5"/>
    <n v="0.32"/>
    <n v="0.95"/>
    <n v="0.63500000000000001"/>
    <n v="14"/>
    <n v="36"/>
    <n v="25"/>
    <n v="25"/>
    <n v="96"/>
    <n v="60.5"/>
    <n v="6.25"/>
    <n v="0.41666666666666663"/>
    <n v="0.63500000000000001"/>
    <n v="0"/>
    <n v="0"/>
    <x v="1994"/>
    <x v="4"/>
  </r>
  <r>
    <n v="3008"/>
    <x v="309"/>
    <x v="0"/>
    <x v="23"/>
    <n v="26"/>
    <n v="40"/>
    <x v="191"/>
    <n v="6"/>
    <n v="8.9"/>
    <n v="7.45"/>
    <n v="7"/>
    <n v="8.1"/>
    <n v="7.55"/>
    <n v="475"/>
    <n v="745"/>
    <n v="610"/>
    <n v="2"/>
    <n v="3"/>
    <n v="2.5"/>
    <n v="0.32"/>
    <n v="0.52"/>
    <n v="0.42000000000000004"/>
    <n v="2"/>
    <n v="2"/>
    <n v="2"/>
    <n v="2"/>
    <n v="68"/>
    <n v="35"/>
    <n v="6.25"/>
    <n v="3.3333333333333333E-2"/>
    <n v="0.42000000000000004"/>
    <n v="0"/>
    <n v="0"/>
    <x v="1147"/>
    <x v="4"/>
  </r>
  <r>
    <n v="3010"/>
    <x v="311"/>
    <x v="0"/>
    <x v="23"/>
    <n v="27"/>
    <n v="37"/>
    <x v="20"/>
    <n v="6"/>
    <n v="7"/>
    <n v="6.5"/>
    <n v="7.3"/>
    <n v="8"/>
    <n v="7.65"/>
    <n v="929"/>
    <n v="1410"/>
    <n v="1169.5"/>
    <n v="2"/>
    <n v="4"/>
    <n v="3"/>
    <n v="0.32"/>
    <n v="0.62"/>
    <n v="0.47"/>
    <n v="2"/>
    <n v="78"/>
    <n v="40"/>
    <n v="4"/>
    <n v="230"/>
    <n v="117"/>
    <n v="7.5"/>
    <n v="0.66666666666666663"/>
    <n v="0.47"/>
    <n v="0"/>
    <n v="0"/>
    <x v="1995"/>
    <x v="4"/>
  </r>
  <r>
    <n v="3011"/>
    <x v="312"/>
    <x v="0"/>
    <x v="23"/>
    <n v="25"/>
    <n v="36"/>
    <x v="9"/>
    <n v="5"/>
    <n v="6.9"/>
    <n v="5.95"/>
    <n v="6.9"/>
    <n v="8.1999999999999993"/>
    <n v="7.55"/>
    <n v="8330"/>
    <n v="59400"/>
    <n v="33865"/>
    <n v="2"/>
    <n v="4"/>
    <n v="3"/>
    <n v="0.32"/>
    <n v="1.5"/>
    <n v="0.91"/>
    <n v="2"/>
    <n v="45"/>
    <n v="23.5"/>
    <n v="4"/>
    <n v="230"/>
    <n v="117"/>
    <n v="7.5"/>
    <n v="0.39166666666666672"/>
    <n v="0.90999999999999992"/>
    <n v="0"/>
    <n v="0"/>
    <x v="1996"/>
    <x v="4"/>
  </r>
  <r>
    <n v="3009"/>
    <x v="310"/>
    <x v="0"/>
    <x v="23"/>
    <n v="25"/>
    <n v="33"/>
    <x v="3"/>
    <n v="5.0999999999999996"/>
    <n v="7.1"/>
    <n v="6.1"/>
    <n v="6.6"/>
    <n v="8"/>
    <n v="7.3"/>
    <n v="432"/>
    <n v="660"/>
    <n v="546"/>
    <n v="2"/>
    <n v="4"/>
    <n v="3"/>
    <n v="0.32"/>
    <n v="0.62"/>
    <n v="0.47"/>
    <n v="2"/>
    <n v="20"/>
    <n v="11"/>
    <n v="2"/>
    <n v="200"/>
    <n v="101"/>
    <n v="7.5"/>
    <n v="0.18333333333333335"/>
    <n v="0.47"/>
    <n v="0"/>
    <n v="0"/>
    <x v="1381"/>
    <x v="4"/>
  </r>
  <r>
    <n v="1421"/>
    <x v="306"/>
    <x v="0"/>
    <x v="23"/>
    <n v="17"/>
    <n v="31"/>
    <x v="21"/>
    <n v="5.7"/>
    <n v="7.2"/>
    <n v="6.45"/>
    <n v="6.1"/>
    <n v="7.1"/>
    <n v="6.6"/>
    <n v="339"/>
    <n v="492"/>
    <n v="415.5"/>
    <n v="1"/>
    <n v="4.5"/>
    <n v="2.75"/>
    <n v="0.32"/>
    <n v="0.33"/>
    <n v="0.32500000000000001"/>
    <n v="38"/>
    <n v="120"/>
    <n v="79"/>
    <n v="120"/>
    <n v="330"/>
    <n v="225"/>
    <n v="6.875"/>
    <n v="1.3166666666666664"/>
    <n v="0.32500000000000001"/>
    <n v="0"/>
    <n v="0"/>
    <x v="1997"/>
    <x v="4"/>
  </r>
  <r>
    <n v="3007"/>
    <x v="308"/>
    <x v="0"/>
    <x v="23"/>
    <n v="23"/>
    <n v="30"/>
    <x v="6"/>
    <n v="6"/>
    <n v="6.4"/>
    <n v="6.2"/>
    <n v="6.8"/>
    <n v="7.9"/>
    <n v="7.35"/>
    <n v="349"/>
    <n v="684"/>
    <n v="516.5"/>
    <n v="1"/>
    <n v="3"/>
    <n v="2"/>
    <n v="0.32"/>
    <n v="0.82"/>
    <n v="0.56999999999999995"/>
    <n v="23"/>
    <n v="46"/>
    <n v="34.5"/>
    <n v="58"/>
    <n v="120"/>
    <n v="89"/>
    <n v="5"/>
    <n v="0.57500000000000007"/>
    <n v="0.56999999999999995"/>
    <n v="0"/>
    <n v="0"/>
    <x v="1998"/>
    <x v="4"/>
  </r>
  <r>
    <n v="1452"/>
    <x v="307"/>
    <x v="0"/>
    <x v="23"/>
    <n v="20"/>
    <n v="30"/>
    <x v="7"/>
    <n v="5.3"/>
    <n v="7"/>
    <n v="6.15"/>
    <n v="6"/>
    <n v="7.8"/>
    <n v="6.9"/>
    <n v="242"/>
    <n v="371"/>
    <n v="306.5"/>
    <n v="1"/>
    <n v="2.2000000000000002"/>
    <n v="1.6"/>
    <n v="0.32"/>
    <n v="0.33"/>
    <n v="0.32500000000000001"/>
    <n v="31"/>
    <n v="120"/>
    <n v="75.5"/>
    <n v="110"/>
    <n v="260"/>
    <n v="185"/>
    <n v="4"/>
    <n v="1.2583333333333333"/>
    <n v="0.32500000000000001"/>
    <n v="0"/>
    <n v="0"/>
    <x v="1038"/>
    <x v="4"/>
  </r>
  <r>
    <n v="4823"/>
    <x v="647"/>
    <x v="2"/>
    <x v="23"/>
    <n v="25"/>
    <n v="39"/>
    <x v="20"/>
    <n v="5"/>
    <n v="6.7"/>
    <n v="5.85"/>
    <n v="6.8"/>
    <n v="7.4"/>
    <n v="7.1"/>
    <n v="946"/>
    <n v="2032"/>
    <n v="1489"/>
    <n v="2"/>
    <n v="4"/>
    <n v="3"/>
    <n v="0.32"/>
    <n v="1.18"/>
    <n v="0.75"/>
    <n v="2"/>
    <n v="20"/>
    <n v="11"/>
    <n v="2"/>
    <n v="110"/>
    <n v="56"/>
    <n v="7.5"/>
    <n v="0.18333333333333335"/>
    <n v="0.75"/>
    <n v="0"/>
    <n v="0"/>
    <x v="1999"/>
    <x v="4"/>
  </r>
  <r>
    <n v="5052"/>
    <x v="824"/>
    <x v="0"/>
    <x v="24"/>
    <n v="20"/>
    <n v="24"/>
    <x v="72"/>
    <n v="0.3"/>
    <n v="4.4000000000000004"/>
    <n v="2.35"/>
    <n v="6.6"/>
    <n v="8.4"/>
    <n v="7.5"/>
    <n v="659"/>
    <n v="1451"/>
    <n v="1055"/>
    <n v="3"/>
    <n v="16"/>
    <n v="9.5"/>
    <n v="3.2"/>
    <n v="7.6"/>
    <n v="5.4"/>
    <n v="2"/>
    <n v="23"/>
    <n v="12.5"/>
    <n v="80"/>
    <n v="540"/>
    <n v="310"/>
    <n v="10"/>
    <n v="0.20833333333333331"/>
    <n v="5.4"/>
    <n v="0"/>
    <n v="4.125"/>
    <x v="2000"/>
    <x v="4"/>
  </r>
  <r>
    <n v="4676"/>
    <x v="656"/>
    <x v="0"/>
    <x v="24"/>
    <n v="28"/>
    <n v="29"/>
    <x v="10"/>
    <n v="0.3"/>
    <n v="1.3"/>
    <n v="0.8"/>
    <n v="7.1"/>
    <n v="8.1"/>
    <n v="7.6"/>
    <n v="1145"/>
    <n v="1680"/>
    <n v="1412.5"/>
    <n v="5.8"/>
    <n v="16"/>
    <n v="10.9"/>
    <n v="2.7"/>
    <n v="24.7"/>
    <n v="13.7"/>
    <n v="14"/>
    <n v="58"/>
    <n v="36"/>
    <n v="240"/>
    <n v="430"/>
    <n v="335"/>
    <n v="10"/>
    <n v="0.6"/>
    <n v="10"/>
    <n v="0"/>
    <n v="8"/>
    <x v="9"/>
    <x v="4"/>
  </r>
  <r>
    <n v="5048"/>
    <x v="825"/>
    <x v="0"/>
    <x v="24"/>
    <n v="27"/>
    <n v="27"/>
    <x v="43"/>
    <n v="2"/>
    <n v="3.8"/>
    <n v="2.9"/>
    <n v="7.1"/>
    <n v="8.1999999999999993"/>
    <n v="7.6499999999999995"/>
    <n v="732"/>
    <n v="877"/>
    <n v="804.5"/>
    <n v="3"/>
    <n v="9"/>
    <n v="6"/>
    <n v="3.2"/>
    <n v="6.2"/>
    <n v="4.7"/>
    <n v="14"/>
    <n v="63"/>
    <n v="38.5"/>
    <n v="140"/>
    <n v="540"/>
    <n v="340"/>
    <n v="10"/>
    <n v="0.64166666666666661"/>
    <n v="4.7"/>
    <n v="0"/>
    <n v="2.75"/>
    <x v="2001"/>
    <x v="4"/>
  </r>
  <r>
    <n v="4682"/>
    <x v="658"/>
    <x v="0"/>
    <x v="24"/>
    <n v="27"/>
    <n v="29"/>
    <x v="4"/>
    <n v="0.7"/>
    <n v="4.0999999999999996"/>
    <n v="2.4"/>
    <n v="7.1"/>
    <n v="8.5"/>
    <n v="7.8"/>
    <n v="655"/>
    <n v="1457"/>
    <n v="1056"/>
    <n v="3.4"/>
    <n v="12"/>
    <n v="7.7"/>
    <n v="0.7"/>
    <n v="38"/>
    <n v="19.350000000000001"/>
    <n v="9"/>
    <n v="36"/>
    <n v="22.5"/>
    <n v="140"/>
    <n v="430"/>
    <n v="285"/>
    <n v="10"/>
    <n v="0.375"/>
    <n v="10"/>
    <n v="0"/>
    <n v="4"/>
    <x v="2002"/>
    <x v="4"/>
  </r>
  <r>
    <n v="5040"/>
    <x v="826"/>
    <x v="0"/>
    <x v="24"/>
    <n v="28"/>
    <n v="32"/>
    <x v="22"/>
    <n v="0.3"/>
    <n v="0.3"/>
    <n v="0.3"/>
    <n v="7"/>
    <n v="7.9"/>
    <n v="7.45"/>
    <n v="995"/>
    <n v="1519"/>
    <n v="1257"/>
    <n v="6.4"/>
    <n v="16"/>
    <n v="11.2"/>
    <n v="3.5"/>
    <n v="14.8"/>
    <n v="9.15"/>
    <n v="13"/>
    <n v="94"/>
    <n v="53.5"/>
    <n v="280"/>
    <n v="540"/>
    <n v="410"/>
    <n v="10"/>
    <n v="0.89166666666666672"/>
    <n v="9.15"/>
    <n v="0"/>
    <n v="9.25"/>
    <x v="2003"/>
    <x v="4"/>
  </r>
  <r>
    <n v="4690"/>
    <x v="665"/>
    <x v="0"/>
    <x v="24"/>
    <n v="23"/>
    <n v="30"/>
    <x v="6"/>
    <n v="0.3"/>
    <n v="4.0999999999999996"/>
    <n v="2.1999999999999997"/>
    <n v="7.3"/>
    <n v="8.4"/>
    <n v="7.85"/>
    <n v="688"/>
    <n v="1191"/>
    <n v="939.5"/>
    <n v="2.6"/>
    <n v="6.8"/>
    <n v="4.7"/>
    <n v="3.6"/>
    <n v="14.2"/>
    <n v="8.9"/>
    <n v="7"/>
    <n v="39"/>
    <n v="23"/>
    <n v="170"/>
    <n v="540"/>
    <n v="355"/>
    <n v="10"/>
    <n v="0.3833333333333333"/>
    <n v="8.9"/>
    <n v="0"/>
    <n v="4.5000000000000009"/>
    <x v="1102"/>
    <x v="4"/>
  </r>
  <r>
    <n v="3074"/>
    <x v="444"/>
    <x v="0"/>
    <x v="24"/>
    <n v="20"/>
    <n v="28"/>
    <x v="21"/>
    <n v="0.3"/>
    <n v="0.3"/>
    <n v="0.3"/>
    <n v="6.7"/>
    <n v="7.9"/>
    <n v="7.3000000000000007"/>
    <n v="783"/>
    <n v="1246"/>
    <n v="1014.5"/>
    <n v="6"/>
    <n v="18"/>
    <n v="12"/>
    <n v="1.2"/>
    <n v="10.8"/>
    <n v="6"/>
    <n v="11"/>
    <n v="70"/>
    <n v="40.5"/>
    <n v="210"/>
    <n v="540"/>
    <n v="375"/>
    <n v="10"/>
    <n v="0.67500000000000004"/>
    <n v="6"/>
    <n v="0"/>
    <n v="9.25"/>
    <x v="717"/>
    <x v="4"/>
  </r>
  <r>
    <n v="5035"/>
    <x v="827"/>
    <x v="0"/>
    <x v="24"/>
    <n v="23"/>
    <n v="30"/>
    <x v="6"/>
    <n v="0.3"/>
    <n v="2"/>
    <n v="1.1499999999999999"/>
    <n v="7.1"/>
    <n v="8.5"/>
    <n v="7.8"/>
    <n v="1042"/>
    <n v="1318"/>
    <n v="1180"/>
    <n v="4"/>
    <n v="12"/>
    <n v="8"/>
    <n v="4.5999999999999996"/>
    <n v="12.4"/>
    <n v="8.5"/>
    <n v="21"/>
    <n v="63"/>
    <n v="42"/>
    <n v="280"/>
    <n v="920"/>
    <n v="600"/>
    <n v="10"/>
    <n v="0.70000000000000007"/>
    <n v="8.5"/>
    <n v="0"/>
    <n v="7.125"/>
    <x v="2004"/>
    <x v="4"/>
  </r>
  <r>
    <n v="4684"/>
    <x v="660"/>
    <x v="0"/>
    <x v="24"/>
    <n v="24"/>
    <n v="25"/>
    <x v="5"/>
    <n v="5.7"/>
    <n v="6.9"/>
    <n v="6.3000000000000007"/>
    <n v="6.4"/>
    <n v="7.5"/>
    <n v="6.95"/>
    <n v="385"/>
    <n v="750"/>
    <n v="567.5"/>
    <n v="2.1"/>
    <n v="3"/>
    <n v="2.5499999999999998"/>
    <n v="4.09"/>
    <n v="7.1"/>
    <n v="5.5949999999999998"/>
    <n v="10"/>
    <n v="17"/>
    <n v="13.5"/>
    <n v="110"/>
    <n v="240"/>
    <n v="175"/>
    <n v="6.375"/>
    <n v="0.22499999999999998"/>
    <n v="5.5949999999999998"/>
    <n v="0"/>
    <n v="0"/>
    <x v="2005"/>
    <x v="4"/>
  </r>
  <r>
    <n v="5060"/>
    <x v="828"/>
    <x v="0"/>
    <x v="24"/>
    <n v="20"/>
    <n v="30"/>
    <x v="7"/>
    <n v="0.3"/>
    <n v="2.9"/>
    <n v="1.5999999999999999"/>
    <n v="7"/>
    <n v="8.3000000000000007"/>
    <n v="7.65"/>
    <n v="1024"/>
    <n v="1528"/>
    <n v="1276"/>
    <n v="4"/>
    <n v="20"/>
    <n v="12"/>
    <n v="5.2"/>
    <n v="17.7"/>
    <n v="11.45"/>
    <n v="17"/>
    <n v="36"/>
    <n v="26.5"/>
    <n v="240"/>
    <n v="540"/>
    <n v="390"/>
    <n v="10"/>
    <n v="0.44166666666666665"/>
    <n v="10"/>
    <n v="0"/>
    <n v="6"/>
    <x v="1533"/>
    <x v="4"/>
  </r>
  <r>
    <n v="5051"/>
    <x v="829"/>
    <x v="0"/>
    <x v="24"/>
    <n v="27"/>
    <n v="29"/>
    <x v="4"/>
    <n v="0.3"/>
    <n v="3.9"/>
    <n v="2.1"/>
    <n v="7"/>
    <n v="8.3000000000000007"/>
    <n v="7.65"/>
    <n v="1146"/>
    <n v="1888"/>
    <n v="1517"/>
    <n v="2.1"/>
    <n v="14"/>
    <n v="8.0500000000000007"/>
    <n v="2.1"/>
    <n v="12.8"/>
    <n v="7.45"/>
    <n v="11"/>
    <n v="63"/>
    <n v="37"/>
    <n v="170"/>
    <n v="540"/>
    <n v="355"/>
    <n v="10"/>
    <n v="0.6166666666666667"/>
    <n v="7.45"/>
    <n v="0"/>
    <n v="4.75"/>
    <x v="2006"/>
    <x v="4"/>
  </r>
  <r>
    <m/>
    <x v="830"/>
    <x v="0"/>
    <x v="24"/>
    <n v="20"/>
    <n v="29"/>
    <x v="5"/>
    <n v="1"/>
    <n v="5.0999999999999996"/>
    <n v="3.05"/>
    <n v="7"/>
    <n v="8.6"/>
    <n v="7.8"/>
    <n v="846"/>
    <n v="987"/>
    <n v="916.5"/>
    <n v="3"/>
    <n v="6"/>
    <n v="4.5"/>
    <n v="3.8"/>
    <n v="356"/>
    <n v="179.9"/>
    <n v="6"/>
    <n v="33"/>
    <n v="19.5"/>
    <n v="21"/>
    <n v="540"/>
    <n v="280.5"/>
    <n v="10"/>
    <n v="0.32500000000000001"/>
    <n v="10"/>
    <n v="0"/>
    <n v="2.375"/>
    <x v="2007"/>
    <x v="4"/>
  </r>
  <r>
    <n v="4668"/>
    <x v="651"/>
    <x v="0"/>
    <x v="24"/>
    <n v="28"/>
    <n v="30"/>
    <x v="3"/>
    <n v="0.3"/>
    <n v="2.2000000000000002"/>
    <n v="1.25"/>
    <n v="7.2"/>
    <n v="8.1999999999999993"/>
    <n v="7.6999999999999993"/>
    <n v="1080"/>
    <n v="1732"/>
    <n v="1406"/>
    <n v="6"/>
    <n v="12"/>
    <n v="9"/>
    <n v="2.2000000000000002"/>
    <n v="18"/>
    <n v="10.1"/>
    <n v="21"/>
    <n v="63"/>
    <n v="42"/>
    <n v="280"/>
    <n v="540"/>
    <n v="410"/>
    <n v="10"/>
    <n v="0.70000000000000007"/>
    <n v="10"/>
    <n v="0"/>
    <n v="6.875"/>
    <x v="499"/>
    <x v="4"/>
  </r>
  <r>
    <n v="5046"/>
    <x v="831"/>
    <x v="0"/>
    <x v="24"/>
    <n v="27"/>
    <n v="30"/>
    <x v="10"/>
    <n v="2.2000000000000002"/>
    <n v="5"/>
    <n v="3.6"/>
    <n v="7.3"/>
    <n v="8.5"/>
    <n v="7.9"/>
    <n v="377"/>
    <n v="572"/>
    <n v="474.5"/>
    <n v="2.1"/>
    <n v="6"/>
    <n v="4.05"/>
    <n v="0.3"/>
    <n v="4"/>
    <n v="2.15"/>
    <n v="2"/>
    <n v="33"/>
    <n v="17.5"/>
    <n v="28"/>
    <n v="540"/>
    <n v="284"/>
    <n v="10"/>
    <n v="0.29166666666666669"/>
    <n v="2.15"/>
    <n v="0"/>
    <n v="1"/>
    <x v="2008"/>
    <x v="4"/>
  </r>
  <r>
    <n v="5039"/>
    <x v="832"/>
    <x v="0"/>
    <x v="24"/>
    <n v="22"/>
    <n v="30"/>
    <x v="1"/>
    <n v="0.3"/>
    <n v="3.8"/>
    <n v="2.0499999999999998"/>
    <n v="7.1"/>
    <n v="8.1999999999999993"/>
    <n v="7.6499999999999995"/>
    <n v="1048"/>
    <n v="1821"/>
    <n v="1434.5"/>
    <n v="3.2"/>
    <n v="18"/>
    <n v="10.6"/>
    <n v="0.3"/>
    <n v="16.8"/>
    <n v="8.5500000000000007"/>
    <n v="13"/>
    <n v="79"/>
    <n v="46"/>
    <n v="94"/>
    <n v="540"/>
    <n v="317"/>
    <n v="10"/>
    <n v="0.76666666666666661"/>
    <n v="8.5500000000000007"/>
    <n v="0"/>
    <n v="4.875"/>
    <x v="381"/>
    <x v="4"/>
  </r>
  <r>
    <n v="3070"/>
    <x v="321"/>
    <x v="0"/>
    <x v="24"/>
    <n v="25"/>
    <n v="30"/>
    <x v="0"/>
    <n v="0.8"/>
    <n v="3.2"/>
    <n v="2"/>
    <n v="7.6"/>
    <n v="8.5"/>
    <n v="8.0500000000000007"/>
    <n v="1042"/>
    <n v="1476"/>
    <n v="1259"/>
    <n v="3"/>
    <n v="6"/>
    <n v="4.5"/>
    <n v="1"/>
    <n v="14"/>
    <n v="7.5"/>
    <n v="7"/>
    <n v="54"/>
    <n v="30.5"/>
    <n v="280"/>
    <n v="540"/>
    <n v="410"/>
    <n v="10"/>
    <n v="0.5083333333333333"/>
    <n v="7.5"/>
    <n v="0"/>
    <n v="5"/>
    <x v="2009"/>
    <x v="4"/>
  </r>
  <r>
    <n v="5059"/>
    <x v="833"/>
    <x v="0"/>
    <x v="24"/>
    <n v="20"/>
    <n v="32"/>
    <x v="1"/>
    <n v="0.3"/>
    <n v="4.0999999999999996"/>
    <n v="2.1999999999999997"/>
    <n v="7.1"/>
    <n v="8.4"/>
    <n v="7.75"/>
    <n v="999"/>
    <n v="1323"/>
    <n v="1161"/>
    <n v="3"/>
    <n v="10"/>
    <n v="6.5"/>
    <n v="2.6"/>
    <n v="10.3"/>
    <n v="6.45"/>
    <n v="10"/>
    <n v="34"/>
    <n v="22"/>
    <n v="220"/>
    <n v="540"/>
    <n v="380"/>
    <n v="10"/>
    <n v="0.3666666666666667"/>
    <n v="6.45"/>
    <n v="0"/>
    <n v="4.5000000000000009"/>
    <x v="669"/>
    <x v="4"/>
  </r>
  <r>
    <n v="5062"/>
    <x v="834"/>
    <x v="0"/>
    <x v="24"/>
    <n v="20"/>
    <n v="30"/>
    <x v="7"/>
    <n v="0.3"/>
    <n v="3.9"/>
    <n v="2.1"/>
    <n v="7"/>
    <n v="8.5"/>
    <n v="7.75"/>
    <n v="830"/>
    <n v="1313"/>
    <n v="1071.5"/>
    <n v="4"/>
    <n v="14"/>
    <n v="9"/>
    <n v="6.2"/>
    <n v="39"/>
    <n v="22.6"/>
    <n v="8"/>
    <n v="33"/>
    <n v="20.5"/>
    <n v="170"/>
    <n v="540"/>
    <n v="355"/>
    <n v="10"/>
    <n v="0.34166666666666667"/>
    <n v="10"/>
    <n v="0"/>
    <n v="4.75"/>
    <x v="2010"/>
    <x v="4"/>
  </r>
  <r>
    <n v="3073"/>
    <x v="443"/>
    <x v="0"/>
    <x v="24"/>
    <n v="21"/>
    <n v="30"/>
    <x v="8"/>
    <n v="0.3"/>
    <n v="0.3"/>
    <n v="0.3"/>
    <n v="7.1"/>
    <n v="8.4"/>
    <n v="7.75"/>
    <n v="961"/>
    <n v="1685"/>
    <n v="1323"/>
    <n v="6"/>
    <n v="10"/>
    <n v="8"/>
    <n v="2.1"/>
    <n v="7"/>
    <n v="4.55"/>
    <n v="21"/>
    <n v="84"/>
    <n v="52.5"/>
    <n v="430"/>
    <n v="540"/>
    <n v="485"/>
    <n v="10"/>
    <n v="0.875"/>
    <n v="4.55"/>
    <n v="0"/>
    <n v="9.25"/>
    <x v="2011"/>
    <x v="4"/>
  </r>
  <r>
    <n v="1789"/>
    <x v="315"/>
    <x v="0"/>
    <x v="24"/>
    <n v="20"/>
    <n v="29"/>
    <x v="5"/>
    <n v="4.9000000000000004"/>
    <n v="6.2"/>
    <n v="5.5500000000000007"/>
    <n v="7.3"/>
    <n v="8.1"/>
    <n v="7.6999999999999993"/>
    <n v="388"/>
    <n v="526"/>
    <n v="457"/>
    <n v="2.1"/>
    <n v="2.6"/>
    <n v="2.35"/>
    <n v="0.3"/>
    <n v="1.2"/>
    <n v="0.75"/>
    <n v="2"/>
    <n v="4"/>
    <n v="3"/>
    <n v="2"/>
    <n v="110"/>
    <n v="56"/>
    <n v="5.875"/>
    <n v="0.05"/>
    <n v="0.75"/>
    <n v="0"/>
    <n v="0"/>
    <x v="1603"/>
    <x v="4"/>
  </r>
  <r>
    <n v="4679"/>
    <x v="680"/>
    <x v="0"/>
    <x v="24"/>
    <n v="28"/>
    <n v="35"/>
    <x v="44"/>
    <n v="0.3"/>
    <n v="0.9"/>
    <n v="0.6"/>
    <n v="7"/>
    <n v="8.4"/>
    <n v="7.7"/>
    <n v="1773"/>
    <n v="3194"/>
    <n v="2483.5"/>
    <n v="6"/>
    <n v="22"/>
    <n v="14"/>
    <n v="5.2"/>
    <n v="29"/>
    <n v="17.100000000000001"/>
    <n v="26"/>
    <n v="120"/>
    <n v="73"/>
    <n v="350"/>
    <n v="920"/>
    <n v="635"/>
    <n v="10"/>
    <n v="1.2166666666666668"/>
    <n v="10"/>
    <n v="0"/>
    <n v="8.5"/>
    <x v="2012"/>
    <x v="4"/>
  </r>
  <r>
    <n v="1391"/>
    <x v="313"/>
    <x v="0"/>
    <x v="24"/>
    <n v="23.2"/>
    <n v="32"/>
    <x v="119"/>
    <n v="0.3"/>
    <n v="2.4"/>
    <n v="1.3499999999999999"/>
    <n v="7.4"/>
    <n v="8"/>
    <n v="7.7"/>
    <n v="1044"/>
    <n v="1410"/>
    <n v="1227"/>
    <n v="5.8"/>
    <n v="8"/>
    <n v="6.9"/>
    <n v="1.8"/>
    <n v="14.6"/>
    <n v="8.1999999999999993"/>
    <n v="39"/>
    <n v="120"/>
    <n v="79.5"/>
    <n v="430"/>
    <n v="920"/>
    <n v="675"/>
    <n v="10"/>
    <n v="1.3250000000000002"/>
    <n v="8.1999999999999993"/>
    <n v="0"/>
    <n v="6.625"/>
    <x v="2013"/>
    <x v="4"/>
  </r>
  <r>
    <n v="4686"/>
    <x v="662"/>
    <x v="0"/>
    <x v="24"/>
    <n v="25"/>
    <n v="25"/>
    <x v="7"/>
    <n v="5.9"/>
    <n v="6.8"/>
    <n v="6.35"/>
    <n v="6.5"/>
    <n v="7.3"/>
    <n v="6.9"/>
    <n v="394"/>
    <n v="914"/>
    <n v="654"/>
    <n v="2.1"/>
    <n v="3.6"/>
    <n v="2.85"/>
    <n v="3.11"/>
    <n v="7.15"/>
    <n v="5.13"/>
    <n v="10"/>
    <n v="25"/>
    <n v="17.5"/>
    <n v="120"/>
    <n v="280"/>
    <n v="200"/>
    <n v="7.125"/>
    <n v="0.29166666666666669"/>
    <n v="5.13"/>
    <n v="0"/>
    <n v="0"/>
    <x v="2014"/>
    <x v="4"/>
  </r>
  <r>
    <n v="4699"/>
    <x v="674"/>
    <x v="0"/>
    <x v="24"/>
    <n v="20"/>
    <n v="35"/>
    <x v="0"/>
    <n v="2.9"/>
    <n v="5"/>
    <n v="3.95"/>
    <n v="7.2"/>
    <n v="8.3000000000000007"/>
    <n v="7.75"/>
    <n v="378"/>
    <n v="671"/>
    <n v="524.5"/>
    <n v="2.1"/>
    <n v="4"/>
    <n v="3.05"/>
    <n v="0.3"/>
    <n v="2.4"/>
    <n v="1.3499999999999999"/>
    <n v="8"/>
    <n v="34"/>
    <n v="21"/>
    <n v="110"/>
    <n v="280"/>
    <n v="195"/>
    <n v="7.625"/>
    <n v="0.35000000000000003"/>
    <n v="1.3499999999999999"/>
    <n v="0"/>
    <n v="0.125"/>
    <x v="2015"/>
    <x v="4"/>
  </r>
  <r>
    <n v="5054"/>
    <x v="835"/>
    <x v="0"/>
    <x v="24"/>
    <n v="20"/>
    <n v="30"/>
    <x v="7"/>
    <n v="1.8"/>
    <n v="5.0999999999999996"/>
    <n v="3.4499999999999997"/>
    <n v="7.1"/>
    <n v="8.5"/>
    <n v="7.8"/>
    <n v="554"/>
    <n v="775"/>
    <n v="664.5"/>
    <n v="2.1"/>
    <n v="7"/>
    <n v="4.55"/>
    <n v="2.2000000000000002"/>
    <n v="7.8"/>
    <n v="5"/>
    <n v="4"/>
    <n v="27"/>
    <n v="15.5"/>
    <n v="33"/>
    <n v="430"/>
    <n v="231.5"/>
    <n v="10"/>
    <n v="0.2583333333333333"/>
    <n v="5"/>
    <n v="0"/>
    <n v="1.375"/>
    <x v="2016"/>
    <x v="4"/>
  </r>
  <r>
    <n v="4705"/>
    <x v="677"/>
    <x v="0"/>
    <x v="24"/>
    <n v="27"/>
    <n v="29"/>
    <x v="4"/>
    <n v="0.3"/>
    <n v="0.9"/>
    <n v="0.6"/>
    <n v="7.3"/>
    <n v="8.5"/>
    <n v="7.9"/>
    <n v="1269"/>
    <n v="1942"/>
    <n v="1605.5"/>
    <n v="6"/>
    <n v="14"/>
    <n v="10"/>
    <n v="7.2"/>
    <n v="27"/>
    <n v="17.100000000000001"/>
    <n v="21"/>
    <n v="63"/>
    <n v="42"/>
    <n v="350"/>
    <n v="540"/>
    <n v="445"/>
    <n v="10"/>
    <n v="0.70000000000000007"/>
    <n v="10"/>
    <n v="0"/>
    <n v="8.5"/>
    <x v="2017"/>
    <x v="4"/>
  </r>
  <r>
    <n v="5032"/>
    <x v="836"/>
    <x v="0"/>
    <x v="24"/>
    <n v="24"/>
    <n v="29"/>
    <x v="6"/>
    <n v="0.3"/>
    <n v="4.0999999999999996"/>
    <n v="2.1999999999999997"/>
    <n v="7.2"/>
    <n v="8.5"/>
    <n v="7.85"/>
    <n v="869"/>
    <n v="1366"/>
    <n v="1117.5"/>
    <n v="3"/>
    <n v="10"/>
    <n v="6.5"/>
    <n v="1.8"/>
    <n v="12"/>
    <n v="6.9"/>
    <n v="11"/>
    <n v="49"/>
    <n v="30"/>
    <n v="130"/>
    <n v="430"/>
    <n v="280"/>
    <n v="10"/>
    <n v="0.5"/>
    <n v="6.9"/>
    <n v="0"/>
    <n v="4.5000000000000009"/>
    <x v="1551"/>
    <x v="4"/>
  </r>
  <r>
    <n v="5057"/>
    <x v="837"/>
    <x v="0"/>
    <x v="24"/>
    <n v="20"/>
    <n v="33"/>
    <x v="6"/>
    <n v="0.3"/>
    <n v="0.3"/>
    <n v="0.3"/>
    <n v="6.9"/>
    <n v="7.6"/>
    <n v="7.25"/>
    <n v="1045"/>
    <n v="1769"/>
    <n v="1407"/>
    <n v="6"/>
    <n v="17"/>
    <n v="11.5"/>
    <n v="5.4"/>
    <n v="19.899999999999999"/>
    <n v="12.649999999999999"/>
    <n v="10"/>
    <n v="47"/>
    <n v="28.5"/>
    <n v="350"/>
    <n v="540"/>
    <n v="445"/>
    <n v="10"/>
    <n v="0.47499999999999998"/>
    <n v="10"/>
    <n v="0"/>
    <n v="9.25"/>
    <x v="2018"/>
    <x v="4"/>
  </r>
  <r>
    <n v="4235"/>
    <x v="447"/>
    <x v="0"/>
    <x v="24"/>
    <n v="28"/>
    <n v="35"/>
    <x v="44"/>
    <n v="1.8"/>
    <n v="4.4000000000000004"/>
    <n v="3.1"/>
    <n v="7"/>
    <n v="8.4"/>
    <n v="7.7"/>
    <n v="715"/>
    <n v="1291"/>
    <n v="1003"/>
    <n v="2.1"/>
    <n v="5.8"/>
    <n v="3.95"/>
    <n v="1.5"/>
    <n v="8.8000000000000007"/>
    <n v="5.15"/>
    <n v="11"/>
    <n v="33"/>
    <n v="22"/>
    <n v="170"/>
    <n v="540"/>
    <n v="355"/>
    <n v="9.875"/>
    <n v="0.3666666666666667"/>
    <n v="5.15"/>
    <n v="0"/>
    <n v="2.25"/>
    <x v="2019"/>
    <x v="4"/>
  </r>
  <r>
    <n v="4680"/>
    <x v="681"/>
    <x v="0"/>
    <x v="24"/>
    <n v="28"/>
    <n v="29"/>
    <x v="10"/>
    <n v="5"/>
    <n v="6.6"/>
    <n v="5.8"/>
    <n v="6.9"/>
    <n v="8.4"/>
    <n v="7.65"/>
    <n v="124"/>
    <n v="211"/>
    <n v="167.5"/>
    <n v="2.1"/>
    <n v="2.6"/>
    <n v="2.35"/>
    <n v="0.3"/>
    <n v="0.8"/>
    <n v="0.55000000000000004"/>
    <n v="2"/>
    <n v="2"/>
    <n v="2"/>
    <n v="4"/>
    <n v="32"/>
    <n v="18"/>
    <n v="5.875"/>
    <n v="3.3333333333333333E-2"/>
    <n v="0.55000000000000004"/>
    <n v="0"/>
    <n v="0"/>
    <x v="2020"/>
    <x v="4"/>
  </r>
  <r>
    <n v="3071"/>
    <x v="322"/>
    <x v="0"/>
    <x v="24"/>
    <n v="20"/>
    <n v="30"/>
    <x v="7"/>
    <n v="0.3"/>
    <n v="1"/>
    <n v="0.65"/>
    <n v="7.2"/>
    <n v="8.1999999999999993"/>
    <n v="7.6999999999999993"/>
    <n v="870"/>
    <n v="1520"/>
    <n v="1195"/>
    <n v="4.2"/>
    <n v="10"/>
    <n v="7.1"/>
    <n v="2.6"/>
    <n v="13"/>
    <n v="7.8"/>
    <n v="7"/>
    <n v="110"/>
    <n v="58.5"/>
    <n v="280"/>
    <n v="540"/>
    <n v="410"/>
    <n v="10"/>
    <n v="0.97500000000000009"/>
    <n v="7.8000000000000007"/>
    <n v="0"/>
    <n v="8.375"/>
    <x v="2021"/>
    <x v="4"/>
  </r>
  <r>
    <n v="2340"/>
    <x v="649"/>
    <x v="0"/>
    <x v="24"/>
    <n v="21"/>
    <n v="30"/>
    <x v="8"/>
    <n v="3.1"/>
    <n v="5.4"/>
    <n v="4.25"/>
    <n v="7.5"/>
    <n v="8.3000000000000007"/>
    <n v="7.9"/>
    <n v="1086"/>
    <n v="1744"/>
    <n v="1415"/>
    <n v="2.4"/>
    <n v="5.4"/>
    <n v="3.9000000000000004"/>
    <n v="0.4"/>
    <n v="4.5"/>
    <n v="2.4500000000000002"/>
    <n v="3"/>
    <n v="22"/>
    <n v="12.5"/>
    <n v="150"/>
    <n v="350"/>
    <n v="250"/>
    <n v="9.75"/>
    <n v="0.20833333333333331"/>
    <n v="2.4500000000000002"/>
    <n v="0"/>
    <n v="0"/>
    <x v="1714"/>
    <x v="4"/>
  </r>
  <r>
    <n v="4677"/>
    <x v="678"/>
    <x v="0"/>
    <x v="24"/>
    <n v="27"/>
    <n v="29"/>
    <x v="4"/>
    <n v="0.3"/>
    <n v="0.3"/>
    <n v="0.3"/>
    <n v="7.1"/>
    <n v="7.7"/>
    <n v="7.4"/>
    <n v="1488"/>
    <n v="1731"/>
    <n v="1609.5"/>
    <n v="6.2"/>
    <n v="12"/>
    <n v="9.1"/>
    <n v="4"/>
    <n v="18.2"/>
    <n v="11.1"/>
    <n v="17"/>
    <n v="63"/>
    <n v="40"/>
    <n v="430"/>
    <n v="920"/>
    <n v="675"/>
    <n v="10"/>
    <n v="0.66666666666666663"/>
    <n v="10"/>
    <n v="0"/>
    <n v="9.25"/>
    <x v="235"/>
    <x v="4"/>
  </r>
  <r>
    <n v="4701"/>
    <x v="675"/>
    <x v="0"/>
    <x v="24"/>
    <n v="20"/>
    <n v="27"/>
    <x v="2"/>
    <n v="0.3"/>
    <n v="3.2"/>
    <n v="1.75"/>
    <n v="6.9"/>
    <n v="8.5"/>
    <n v="7.7"/>
    <n v="940"/>
    <n v="1360"/>
    <n v="1150"/>
    <n v="4"/>
    <n v="10"/>
    <n v="7"/>
    <n v="3"/>
    <n v="12"/>
    <n v="7.5"/>
    <n v="10"/>
    <n v="47"/>
    <n v="28.5"/>
    <n v="140"/>
    <n v="540"/>
    <n v="340"/>
    <n v="10"/>
    <n v="0.47499999999999998"/>
    <n v="7.5"/>
    <n v="0"/>
    <n v="5.625"/>
    <x v="2022"/>
    <x v="4"/>
  </r>
  <r>
    <n v="4670"/>
    <x v="783"/>
    <x v="0"/>
    <x v="24"/>
    <n v="28"/>
    <n v="35"/>
    <x v="44"/>
    <n v="2.8"/>
    <n v="5.8"/>
    <n v="4.3"/>
    <n v="6.7"/>
    <n v="8"/>
    <n v="7.35"/>
    <n v="520"/>
    <n v="1358"/>
    <n v="939"/>
    <n v="2.1"/>
    <n v="5.4"/>
    <n v="3.75"/>
    <n v="0.3"/>
    <n v="6"/>
    <n v="3.15"/>
    <n v="6"/>
    <n v="49"/>
    <n v="27.5"/>
    <n v="170"/>
    <n v="540"/>
    <n v="355"/>
    <n v="9.375"/>
    <n v="0.45833333333333331"/>
    <n v="3.15"/>
    <n v="0"/>
    <n v="0"/>
    <x v="2023"/>
    <x v="4"/>
  </r>
  <r>
    <n v="5047"/>
    <x v="838"/>
    <x v="0"/>
    <x v="24"/>
    <n v="28"/>
    <n v="28"/>
    <x v="4"/>
    <n v="0.8"/>
    <n v="5.0999999999999996"/>
    <n v="2.9499999999999997"/>
    <n v="6.7"/>
    <n v="7.8"/>
    <n v="7.25"/>
    <n v="543"/>
    <n v="882"/>
    <n v="712.5"/>
    <n v="2.1"/>
    <n v="8"/>
    <n v="5.05"/>
    <n v="1.8"/>
    <n v="11.6"/>
    <n v="6.7"/>
    <n v="11"/>
    <n v="33"/>
    <n v="22"/>
    <n v="210"/>
    <n v="540"/>
    <n v="375"/>
    <n v="10"/>
    <n v="0.3666666666666667"/>
    <n v="6.7"/>
    <n v="0"/>
    <n v="2.6250000000000009"/>
    <x v="2024"/>
    <x v="4"/>
  </r>
  <r>
    <n v="4698"/>
    <x v="673"/>
    <x v="0"/>
    <x v="24"/>
    <n v="28"/>
    <n v="29"/>
    <x v="10"/>
    <n v="0.3"/>
    <n v="0.3"/>
    <n v="0.3"/>
    <n v="7.5"/>
    <n v="8.1999999999999993"/>
    <n v="7.85"/>
    <n v="1481"/>
    <n v="1983"/>
    <n v="1732"/>
    <n v="7"/>
    <n v="10"/>
    <n v="8.5"/>
    <n v="8.4"/>
    <n v="16.600000000000001"/>
    <n v="12.5"/>
    <n v="47"/>
    <n v="63"/>
    <n v="55"/>
    <n v="430"/>
    <n v="540"/>
    <n v="485"/>
    <n v="10"/>
    <n v="0.91666666666666663"/>
    <n v="10"/>
    <n v="0"/>
    <n v="9.25"/>
    <x v="292"/>
    <x v="4"/>
  </r>
  <r>
    <n v="5049"/>
    <x v="839"/>
    <x v="0"/>
    <x v="24"/>
    <n v="27"/>
    <n v="28"/>
    <x v="0"/>
    <n v="1.3"/>
    <n v="4.2"/>
    <n v="2.75"/>
    <n v="7.2"/>
    <n v="8.1999999999999993"/>
    <n v="7.6999999999999993"/>
    <n v="685"/>
    <n v="1054"/>
    <n v="869.5"/>
    <n v="3"/>
    <n v="11"/>
    <n v="7"/>
    <n v="0.4"/>
    <n v="23"/>
    <n v="11.7"/>
    <n v="2"/>
    <n v="47"/>
    <n v="24.5"/>
    <n v="64"/>
    <n v="540"/>
    <n v="302"/>
    <n v="10"/>
    <n v="0.40833333333333333"/>
    <n v="10"/>
    <n v="0"/>
    <n v="3.125"/>
    <x v="2025"/>
    <x v="4"/>
  </r>
  <r>
    <n v="4672"/>
    <x v="653"/>
    <x v="0"/>
    <x v="24"/>
    <n v="20"/>
    <n v="31"/>
    <x v="8"/>
    <n v="0.9"/>
    <n v="3.8"/>
    <n v="2.35"/>
    <n v="7.2"/>
    <n v="8.4"/>
    <n v="7.8000000000000007"/>
    <n v="809"/>
    <n v="1030"/>
    <n v="919.5"/>
    <n v="3.2"/>
    <n v="10"/>
    <n v="6.6"/>
    <n v="1.2"/>
    <n v="16.2"/>
    <n v="8.6999999999999993"/>
    <n v="4"/>
    <n v="84"/>
    <n v="44"/>
    <n v="240"/>
    <n v="540"/>
    <n v="390"/>
    <n v="10"/>
    <n v="0.73333333333333339"/>
    <n v="8.6999999999999993"/>
    <n v="0"/>
    <n v="4.125"/>
    <x v="2026"/>
    <x v="4"/>
  </r>
  <r>
    <n v="4673"/>
    <x v="654"/>
    <x v="0"/>
    <x v="24"/>
    <n v="18"/>
    <n v="29"/>
    <x v="2"/>
    <n v="0.3"/>
    <n v="3"/>
    <n v="1.65"/>
    <n v="6.7"/>
    <n v="8.4"/>
    <n v="7.5500000000000007"/>
    <n v="682"/>
    <n v="1244"/>
    <n v="963"/>
    <n v="3.2"/>
    <n v="11"/>
    <n v="7.1"/>
    <n v="3.6"/>
    <n v="9.1999999999999993"/>
    <n v="6.3999999999999995"/>
    <n v="11"/>
    <n v="46"/>
    <n v="28.5"/>
    <n v="140"/>
    <n v="540"/>
    <n v="340"/>
    <n v="10"/>
    <n v="0.47499999999999998"/>
    <n v="6.3999999999999986"/>
    <n v="0"/>
    <n v="5.875"/>
    <x v="1050"/>
    <x v="4"/>
  </r>
  <r>
    <n v="4674"/>
    <x v="655"/>
    <x v="0"/>
    <x v="24"/>
    <n v="24"/>
    <n v="29"/>
    <x v="6"/>
    <n v="2"/>
    <n v="3.8"/>
    <n v="2.9"/>
    <n v="7.4"/>
    <n v="8.4"/>
    <n v="7.9"/>
    <n v="742"/>
    <n v="1106"/>
    <n v="924"/>
    <n v="2.8"/>
    <n v="10"/>
    <n v="6.4"/>
    <n v="1"/>
    <n v="8.6"/>
    <n v="4.8"/>
    <n v="11"/>
    <n v="73"/>
    <n v="42"/>
    <n v="170"/>
    <n v="540"/>
    <n v="355"/>
    <n v="10"/>
    <n v="0.70000000000000007"/>
    <n v="4.8"/>
    <n v="0"/>
    <n v="2.75"/>
    <x v="1064"/>
    <x v="4"/>
  </r>
  <r>
    <n v="2341"/>
    <x v="317"/>
    <x v="0"/>
    <x v="24"/>
    <n v="24"/>
    <n v="31"/>
    <x v="0"/>
    <n v="0.3"/>
    <n v="2.9"/>
    <n v="1.5999999999999999"/>
    <n v="7.2"/>
    <n v="8.1"/>
    <n v="7.65"/>
    <n v="1177"/>
    <n v="1398"/>
    <n v="1287.5"/>
    <n v="2.2000000000000002"/>
    <n v="8"/>
    <n v="5.0999999999999996"/>
    <n v="1.2"/>
    <n v="6.4"/>
    <n v="3.8000000000000003"/>
    <n v="4"/>
    <n v="84"/>
    <n v="44"/>
    <n v="280"/>
    <n v="430"/>
    <n v="355"/>
    <n v="10"/>
    <n v="0.73333333333333339"/>
    <n v="3.8"/>
    <n v="0"/>
    <n v="6"/>
    <x v="2027"/>
    <x v="4"/>
  </r>
  <r>
    <n v="5029"/>
    <x v="840"/>
    <x v="0"/>
    <x v="24"/>
    <n v="21"/>
    <n v="27"/>
    <x v="21"/>
    <n v="0.3"/>
    <n v="4"/>
    <n v="2.15"/>
    <n v="7.2"/>
    <n v="8.5"/>
    <n v="7.85"/>
    <n v="366"/>
    <n v="2188"/>
    <n v="1277"/>
    <n v="2.1"/>
    <n v="18"/>
    <n v="10.050000000000001"/>
    <n v="1.7"/>
    <n v="9.9"/>
    <n v="5.8"/>
    <n v="9"/>
    <n v="63"/>
    <n v="36"/>
    <n v="79"/>
    <n v="430"/>
    <n v="254.5"/>
    <n v="10"/>
    <n v="0.6"/>
    <n v="5.8"/>
    <n v="0"/>
    <n v="4.625"/>
    <x v="1685"/>
    <x v="4"/>
  </r>
  <r>
    <n v="5045"/>
    <x v="841"/>
    <x v="0"/>
    <x v="24"/>
    <n v="26"/>
    <n v="42"/>
    <x v="196"/>
    <n v="0.3"/>
    <n v="3.1"/>
    <n v="1.7"/>
    <n v="6.8"/>
    <n v="8.1999999999999993"/>
    <n v="7.5"/>
    <n v="1072"/>
    <n v="1790"/>
    <n v="1431"/>
    <n v="3"/>
    <n v="11"/>
    <n v="7"/>
    <n v="0.3"/>
    <n v="18.600000000000001"/>
    <n v="9.4500000000000011"/>
    <n v="15"/>
    <n v="63"/>
    <n v="39"/>
    <n v="79"/>
    <n v="540"/>
    <n v="309.5"/>
    <n v="10"/>
    <n v="0.65"/>
    <n v="9.4500000000000011"/>
    <n v="0"/>
    <n v="5.75"/>
    <x v="2028"/>
    <x v="4"/>
  </r>
  <r>
    <n v="5043"/>
    <x v="842"/>
    <x v="0"/>
    <x v="24"/>
    <n v="27"/>
    <n v="28"/>
    <x v="0"/>
    <n v="0.3"/>
    <n v="2"/>
    <n v="1.1499999999999999"/>
    <n v="7.1"/>
    <n v="8"/>
    <n v="7.55"/>
    <n v="1010"/>
    <n v="1358"/>
    <n v="1184"/>
    <n v="5"/>
    <n v="13"/>
    <n v="9"/>
    <n v="0.3"/>
    <n v="12.6"/>
    <n v="6.45"/>
    <n v="21"/>
    <n v="63"/>
    <n v="42"/>
    <n v="430"/>
    <n v="920"/>
    <n v="675"/>
    <n v="10"/>
    <n v="0.70000000000000007"/>
    <n v="6.45"/>
    <n v="0"/>
    <n v="7.125"/>
    <x v="2029"/>
    <x v="4"/>
  </r>
  <r>
    <n v="4691"/>
    <x v="666"/>
    <x v="0"/>
    <x v="24"/>
    <n v="28"/>
    <n v="32"/>
    <x v="22"/>
    <n v="0.3"/>
    <n v="2"/>
    <n v="1.1499999999999999"/>
    <n v="6.9"/>
    <n v="8.4"/>
    <n v="7.65"/>
    <n v="919"/>
    <n v="1632"/>
    <n v="1275.5"/>
    <n v="5.8"/>
    <n v="12"/>
    <n v="8.9"/>
    <n v="1"/>
    <n v="13.5"/>
    <n v="7.25"/>
    <n v="17"/>
    <n v="84"/>
    <n v="50.5"/>
    <n v="240"/>
    <n v="540"/>
    <n v="390"/>
    <n v="10"/>
    <n v="0.84166666666666667"/>
    <n v="7.25"/>
    <n v="0"/>
    <n v="7.125"/>
    <x v="2030"/>
    <x v="4"/>
  </r>
  <r>
    <n v="5063"/>
    <x v="843"/>
    <x v="0"/>
    <x v="24"/>
    <n v="20"/>
    <n v="35"/>
    <x v="0"/>
    <n v="0.3"/>
    <n v="3.8"/>
    <n v="2.0499999999999998"/>
    <n v="7.3"/>
    <n v="8.1999999999999993"/>
    <n v="7.75"/>
    <n v="279"/>
    <n v="1102"/>
    <n v="690.5"/>
    <n v="2.1"/>
    <n v="32"/>
    <n v="17.05"/>
    <n v="2.2000000000000002"/>
    <n v="6"/>
    <n v="4.0999999999999996"/>
    <n v="4"/>
    <n v="21"/>
    <n v="12.5"/>
    <n v="280"/>
    <n v="430"/>
    <n v="355"/>
    <n v="10"/>
    <n v="0.20833333333333331"/>
    <n v="4.0999999999999996"/>
    <n v="0"/>
    <n v="4.875"/>
    <x v="1595"/>
    <x v="4"/>
  </r>
  <r>
    <n v="4688"/>
    <x v="664"/>
    <x v="0"/>
    <x v="24"/>
    <n v="23"/>
    <n v="26"/>
    <x v="5"/>
    <n v="5.9"/>
    <n v="7.1"/>
    <n v="6.5"/>
    <n v="6.8"/>
    <n v="7.4"/>
    <n v="7.1"/>
    <n v="410"/>
    <n v="670"/>
    <n v="540"/>
    <n v="2.1"/>
    <n v="3"/>
    <n v="2.5499999999999998"/>
    <n v="4.0999999999999996"/>
    <n v="7.15"/>
    <n v="5.625"/>
    <n v="6"/>
    <n v="9"/>
    <n v="7.5"/>
    <n v="21"/>
    <n v="41"/>
    <n v="31"/>
    <n v="6.375"/>
    <n v="0.125"/>
    <n v="5.625"/>
    <n v="0"/>
    <n v="0"/>
    <x v="2031"/>
    <x v="4"/>
  </r>
  <r>
    <n v="5030"/>
    <x v="844"/>
    <x v="0"/>
    <x v="24"/>
    <n v="22"/>
    <n v="32"/>
    <x v="43"/>
    <n v="0.3"/>
    <n v="3.3"/>
    <n v="1.7999999999999998"/>
    <n v="7.5"/>
    <n v="8.9"/>
    <n v="8.1999999999999993"/>
    <n v="1112"/>
    <n v="1356"/>
    <n v="1234"/>
    <n v="3.3"/>
    <n v="20"/>
    <n v="11.65"/>
    <n v="2.4"/>
    <n v="14.3"/>
    <n v="8.35"/>
    <n v="17"/>
    <n v="63"/>
    <n v="40"/>
    <n v="70"/>
    <n v="540"/>
    <n v="305"/>
    <n v="10"/>
    <n v="0.66666666666666663"/>
    <n v="8.35"/>
    <n v="0"/>
    <n v="5.5"/>
    <x v="2032"/>
    <x v="4"/>
  </r>
  <r>
    <n v="5056"/>
    <x v="845"/>
    <x v="0"/>
    <x v="24"/>
    <n v="20"/>
    <n v="27"/>
    <x v="2"/>
    <n v="0.3"/>
    <n v="4"/>
    <n v="2.15"/>
    <n v="7.1"/>
    <n v="8.6"/>
    <n v="7.85"/>
    <n v="828"/>
    <n v="1248"/>
    <n v="1038"/>
    <n v="3"/>
    <n v="10"/>
    <n v="6.5"/>
    <n v="2"/>
    <n v="14"/>
    <n v="8"/>
    <n v="11"/>
    <n v="33"/>
    <n v="22"/>
    <n v="150"/>
    <n v="540"/>
    <n v="345"/>
    <n v="10"/>
    <n v="0.3666666666666667"/>
    <n v="8"/>
    <n v="0"/>
    <n v="4.625"/>
    <x v="1875"/>
    <x v="4"/>
  </r>
  <r>
    <n v="4229"/>
    <x v="445"/>
    <x v="0"/>
    <x v="24"/>
    <n v="26"/>
    <n v="35"/>
    <x v="9"/>
    <n v="0.3"/>
    <n v="2.7"/>
    <n v="1.5"/>
    <n v="7.2"/>
    <n v="8.5"/>
    <n v="7.85"/>
    <n v="1322"/>
    <n v="2186"/>
    <n v="1754"/>
    <n v="6"/>
    <n v="12"/>
    <n v="9"/>
    <n v="3.8"/>
    <n v="35"/>
    <n v="19.399999999999999"/>
    <n v="17"/>
    <n v="84"/>
    <n v="50.5"/>
    <n v="140"/>
    <n v="920"/>
    <n v="530"/>
    <n v="10"/>
    <n v="0.84166666666666667"/>
    <n v="10"/>
    <n v="0"/>
    <n v="6.25"/>
    <x v="2033"/>
    <x v="4"/>
  </r>
  <r>
    <n v="2342"/>
    <x v="442"/>
    <x v="0"/>
    <x v="24"/>
    <n v="25"/>
    <n v="29"/>
    <x v="43"/>
    <n v="0.3"/>
    <n v="0.3"/>
    <n v="0.3"/>
    <n v="7.2"/>
    <n v="7.9"/>
    <n v="7.5500000000000007"/>
    <n v="1384"/>
    <n v="2436"/>
    <n v="1910"/>
    <n v="6.2"/>
    <n v="22"/>
    <n v="14.1"/>
    <n v="4"/>
    <n v="28.7"/>
    <n v="16.350000000000001"/>
    <n v="21"/>
    <n v="94"/>
    <n v="57.5"/>
    <n v="430"/>
    <n v="540"/>
    <n v="485"/>
    <n v="10"/>
    <n v="0.95833333333333337"/>
    <n v="10"/>
    <n v="0"/>
    <n v="9.25"/>
    <x v="2034"/>
    <x v="4"/>
  </r>
  <r>
    <n v="4696"/>
    <x v="671"/>
    <x v="0"/>
    <x v="24"/>
    <n v="26"/>
    <n v="28"/>
    <x v="43"/>
    <n v="0.3"/>
    <n v="0.3"/>
    <n v="0.3"/>
    <n v="7.2"/>
    <n v="8.1"/>
    <n v="7.65"/>
    <n v="1079"/>
    <n v="1803"/>
    <n v="1441"/>
    <n v="6"/>
    <n v="12"/>
    <n v="9"/>
    <n v="3"/>
    <n v="26"/>
    <n v="14.5"/>
    <n v="8"/>
    <n v="63"/>
    <n v="35.5"/>
    <n v="210"/>
    <n v="540"/>
    <n v="375"/>
    <n v="10"/>
    <n v="0.59166666666666667"/>
    <n v="10"/>
    <n v="0"/>
    <n v="9.25"/>
    <x v="1062"/>
    <x v="4"/>
  </r>
  <r>
    <n v="4678"/>
    <x v="679"/>
    <x v="0"/>
    <x v="24"/>
    <n v="19"/>
    <n v="30"/>
    <x v="5"/>
    <n v="0.3"/>
    <n v="0.3"/>
    <n v="0.3"/>
    <n v="7.2"/>
    <n v="8.1"/>
    <n v="7.65"/>
    <n v="1193"/>
    <n v="1745"/>
    <n v="1469"/>
    <n v="7"/>
    <n v="22"/>
    <n v="14.5"/>
    <n v="3.8"/>
    <n v="28"/>
    <n v="15.9"/>
    <n v="14"/>
    <n v="63"/>
    <n v="38.5"/>
    <n v="240"/>
    <n v="540"/>
    <n v="390"/>
    <n v="10"/>
    <n v="0.64166666666666661"/>
    <n v="10"/>
    <n v="0"/>
    <n v="9.25"/>
    <x v="2035"/>
    <x v="4"/>
  </r>
  <r>
    <n v="4693"/>
    <x v="668"/>
    <x v="0"/>
    <x v="24"/>
    <n v="19"/>
    <n v="32"/>
    <x v="8"/>
    <n v="0.3"/>
    <n v="2.6"/>
    <n v="1.45"/>
    <n v="7.1"/>
    <n v="7.7"/>
    <n v="7.4"/>
    <n v="737"/>
    <n v="1515"/>
    <n v="1126"/>
    <n v="4.5999999999999996"/>
    <n v="14"/>
    <n v="9.3000000000000007"/>
    <n v="4.2"/>
    <n v="9.4"/>
    <n v="6.8000000000000007"/>
    <n v="21"/>
    <n v="73"/>
    <n v="47"/>
    <n v="210"/>
    <n v="430"/>
    <n v="320"/>
    <n v="10"/>
    <n v="0.78333333333333344"/>
    <n v="6.8000000000000007"/>
    <n v="0"/>
    <n v="6.375"/>
    <x v="2036"/>
    <x v="4"/>
  </r>
  <r>
    <n v="5041"/>
    <x v="846"/>
    <x v="0"/>
    <x v="24"/>
    <n v="27"/>
    <n v="32"/>
    <x v="11"/>
    <n v="0.3"/>
    <n v="2.2000000000000002"/>
    <n v="1.25"/>
    <n v="7.1"/>
    <n v="8.6"/>
    <n v="7.85"/>
    <n v="1050"/>
    <n v="1579"/>
    <n v="1314.5"/>
    <n v="4"/>
    <n v="22"/>
    <n v="13"/>
    <n v="1.2"/>
    <n v="11.2"/>
    <n v="6.1999999999999993"/>
    <n v="21"/>
    <n v="77"/>
    <n v="49"/>
    <n v="280"/>
    <n v="540"/>
    <n v="410"/>
    <n v="10"/>
    <n v="0.81666666666666665"/>
    <n v="6.1999999999999993"/>
    <n v="0"/>
    <n v="6.875"/>
    <x v="1875"/>
    <x v="4"/>
  </r>
  <r>
    <n v="4702"/>
    <x v="784"/>
    <x v="0"/>
    <x v="24"/>
    <n v="28"/>
    <n v="34"/>
    <x v="92"/>
    <n v="2.1"/>
    <n v="4.5999999999999996"/>
    <n v="3.3499999999999996"/>
    <n v="7.3"/>
    <n v="8.1999999999999993"/>
    <n v="7.75"/>
    <n v="1130"/>
    <n v="1817"/>
    <n v="1473.5"/>
    <n v="8"/>
    <n v="19"/>
    <n v="13.5"/>
    <n v="5.0999999999999996"/>
    <n v="15"/>
    <n v="10.050000000000001"/>
    <n v="70"/>
    <n v="220"/>
    <n v="145"/>
    <n v="230"/>
    <n v="1600"/>
    <n v="915"/>
    <n v="10"/>
    <n v="2.4166666666666665"/>
    <n v="10"/>
    <n v="0"/>
    <n v="1.625"/>
    <x v="2037"/>
    <x v="4"/>
  </r>
  <r>
    <n v="4669"/>
    <x v="652"/>
    <x v="0"/>
    <x v="24"/>
    <n v="20"/>
    <n v="28"/>
    <x v="21"/>
    <n v="0.3"/>
    <n v="3.4"/>
    <n v="1.8499999999999999"/>
    <n v="6.8"/>
    <n v="8.3000000000000007"/>
    <n v="7.5500000000000007"/>
    <n v="623"/>
    <n v="2440"/>
    <n v="1531.5"/>
    <n v="3.5"/>
    <n v="14"/>
    <n v="8.75"/>
    <n v="3.6"/>
    <n v="12.4"/>
    <n v="8"/>
    <n v="17"/>
    <n v="94"/>
    <n v="55.5"/>
    <n v="170"/>
    <n v="540"/>
    <n v="355"/>
    <n v="10"/>
    <n v="0.92500000000000004"/>
    <n v="8"/>
    <n v="0"/>
    <n v="5.375"/>
    <x v="2038"/>
    <x v="4"/>
  </r>
  <r>
    <n v="4683"/>
    <x v="659"/>
    <x v="0"/>
    <x v="24"/>
    <n v="28"/>
    <n v="29"/>
    <x v="10"/>
    <n v="3.3"/>
    <n v="5.9"/>
    <n v="4.5999999999999996"/>
    <n v="7.1"/>
    <n v="8.4"/>
    <n v="7.75"/>
    <n v="527"/>
    <n v="746"/>
    <n v="636.5"/>
    <n v="2.1"/>
    <n v="8"/>
    <n v="5.05"/>
    <n v="0.6"/>
    <n v="2.8"/>
    <n v="1.7"/>
    <n v="2"/>
    <n v="31"/>
    <n v="16.5"/>
    <n v="26"/>
    <n v="350"/>
    <n v="188"/>
    <n v="10"/>
    <n v="0.27500000000000002"/>
    <n v="1.6999999999999997"/>
    <n v="0"/>
    <n v="0"/>
    <x v="2039"/>
    <x v="4"/>
  </r>
  <r>
    <n v="5061"/>
    <x v="847"/>
    <x v="0"/>
    <x v="24"/>
    <n v="20"/>
    <n v="27"/>
    <x v="2"/>
    <n v="0.3"/>
    <n v="3.2"/>
    <n v="1.75"/>
    <n v="7.1"/>
    <n v="8.3000000000000007"/>
    <n v="7.7"/>
    <n v="717"/>
    <n v="1404"/>
    <n v="1060.5"/>
    <n v="4"/>
    <n v="15"/>
    <n v="9.5"/>
    <n v="5.2"/>
    <n v="14.3"/>
    <n v="9.75"/>
    <n v="13"/>
    <n v="33"/>
    <n v="23"/>
    <n v="160"/>
    <n v="540"/>
    <n v="350"/>
    <n v="10"/>
    <n v="0.3833333333333333"/>
    <n v="9.75"/>
    <n v="0"/>
    <n v="5.625"/>
    <x v="2040"/>
    <x v="4"/>
  </r>
  <r>
    <n v="4681"/>
    <x v="657"/>
    <x v="0"/>
    <x v="24"/>
    <n v="27"/>
    <n v="28"/>
    <x v="0"/>
    <n v="4.8"/>
    <n v="6.5"/>
    <n v="5.65"/>
    <n v="7.5"/>
    <n v="8.5"/>
    <n v="8"/>
    <n v="136"/>
    <n v="458"/>
    <n v="297"/>
    <n v="2.1"/>
    <n v="2.8"/>
    <n v="2.4500000000000002"/>
    <n v="0.3"/>
    <n v="0.8"/>
    <n v="0.55000000000000004"/>
    <n v="2"/>
    <n v="2"/>
    <n v="2"/>
    <n v="10"/>
    <n v="39"/>
    <n v="24.5"/>
    <n v="6.125"/>
    <n v="3.3333333333333333E-2"/>
    <n v="0.55000000000000004"/>
    <n v="0"/>
    <n v="0"/>
    <x v="2041"/>
    <x v="4"/>
  </r>
  <r>
    <n v="5053"/>
    <x v="848"/>
    <x v="0"/>
    <x v="24"/>
    <n v="30"/>
    <n v="35"/>
    <x v="180"/>
    <n v="0.3"/>
    <n v="2.4"/>
    <n v="1.3499999999999999"/>
    <n v="7.2"/>
    <n v="8.5"/>
    <n v="7.85"/>
    <n v="487"/>
    <n v="868"/>
    <n v="677.5"/>
    <n v="3"/>
    <n v="6"/>
    <n v="4.5"/>
    <n v="1"/>
    <n v="13"/>
    <n v="7"/>
    <n v="8"/>
    <n v="33"/>
    <n v="20.5"/>
    <n v="170"/>
    <n v="540"/>
    <n v="355"/>
    <n v="10"/>
    <n v="0.34166666666666667"/>
    <n v="7"/>
    <n v="0"/>
    <n v="6.625"/>
    <x v="2042"/>
    <x v="4"/>
  </r>
  <r>
    <n v="3068"/>
    <x v="319"/>
    <x v="0"/>
    <x v="24"/>
    <n v="27"/>
    <n v="27"/>
    <x v="43"/>
    <n v="5"/>
    <n v="6.4"/>
    <n v="5.7"/>
    <n v="7.6"/>
    <n v="8.3000000000000007"/>
    <n v="7.95"/>
    <n v="205"/>
    <n v="339"/>
    <n v="272"/>
    <n v="2.1"/>
    <n v="2.2999999999999998"/>
    <n v="2.2000000000000002"/>
    <n v="0.3"/>
    <n v="1.2"/>
    <n v="0.75"/>
    <n v="2"/>
    <n v="4"/>
    <n v="3"/>
    <n v="15"/>
    <n v="120"/>
    <n v="67.5"/>
    <n v="5.5"/>
    <n v="0.05"/>
    <n v="0.75"/>
    <n v="0"/>
    <n v="0"/>
    <x v="2043"/>
    <x v="4"/>
  </r>
  <r>
    <n v="4687"/>
    <x v="663"/>
    <x v="0"/>
    <x v="24"/>
    <n v="25"/>
    <n v="25"/>
    <x v="7"/>
    <n v="5.5"/>
    <n v="6.6"/>
    <n v="6.05"/>
    <n v="6.7"/>
    <n v="7.5"/>
    <n v="7.1"/>
    <n v="548"/>
    <n v="1072"/>
    <n v="810"/>
    <n v="2.4"/>
    <n v="5"/>
    <n v="3.7"/>
    <n v="5.18"/>
    <n v="10.17"/>
    <n v="7.6749999999999998"/>
    <n v="14"/>
    <n v="31"/>
    <n v="22.5"/>
    <n v="170"/>
    <n v="350"/>
    <n v="260"/>
    <n v="9.25"/>
    <n v="0.375"/>
    <n v="7.6749999999999998"/>
    <n v="0"/>
    <n v="0"/>
    <x v="2044"/>
    <x v="4"/>
  </r>
  <r>
    <n v="5058"/>
    <x v="849"/>
    <x v="0"/>
    <x v="24"/>
    <n v="20"/>
    <n v="32"/>
    <x v="1"/>
    <n v="0.3"/>
    <n v="4.2"/>
    <n v="2.25"/>
    <n v="7"/>
    <n v="8.4"/>
    <n v="7.7"/>
    <n v="644"/>
    <n v="920"/>
    <n v="782"/>
    <n v="2.6"/>
    <n v="8"/>
    <n v="5.3"/>
    <n v="1.6"/>
    <n v="8.6"/>
    <n v="5.0999999999999996"/>
    <n v="8"/>
    <n v="22"/>
    <n v="15"/>
    <n v="80"/>
    <n v="540"/>
    <n v="310"/>
    <n v="10"/>
    <n v="0.25"/>
    <n v="5.0999999999999996"/>
    <n v="0"/>
    <n v="4.375"/>
    <x v="2045"/>
    <x v="4"/>
  </r>
  <r>
    <n v="3072"/>
    <x v="323"/>
    <x v="0"/>
    <x v="24"/>
    <n v="21"/>
    <n v="30"/>
    <x v="8"/>
    <n v="0.3"/>
    <n v="1.6"/>
    <n v="0.95000000000000007"/>
    <n v="7.1"/>
    <n v="8.3000000000000007"/>
    <n v="7.7"/>
    <n v="1150"/>
    <n v="1865"/>
    <n v="1507.5"/>
    <n v="6"/>
    <n v="13"/>
    <n v="9.5"/>
    <n v="2.2000000000000002"/>
    <n v="12"/>
    <n v="7.1"/>
    <n v="17"/>
    <n v="84"/>
    <n v="50.5"/>
    <n v="350"/>
    <n v="540"/>
    <n v="445"/>
    <n v="10"/>
    <n v="0.84166666666666667"/>
    <n v="7.1"/>
    <n v="0"/>
    <n v="7.625"/>
    <x v="2046"/>
    <x v="4"/>
  </r>
  <r>
    <n v="5038"/>
    <x v="850"/>
    <x v="0"/>
    <x v="24"/>
    <n v="21"/>
    <n v="30"/>
    <x v="8"/>
    <n v="0.3"/>
    <n v="2.2000000000000002"/>
    <n v="1.25"/>
    <n v="7.1"/>
    <n v="8.3000000000000007"/>
    <n v="7.7"/>
    <n v="1224"/>
    <n v="2627"/>
    <n v="1925.5"/>
    <n v="3"/>
    <n v="36"/>
    <n v="19.5"/>
    <n v="0.3"/>
    <n v="18.600000000000001"/>
    <n v="9.4500000000000011"/>
    <n v="17"/>
    <n v="63"/>
    <n v="40"/>
    <n v="350"/>
    <n v="540"/>
    <n v="445"/>
    <n v="10"/>
    <n v="0.66666666666666663"/>
    <n v="9.4500000000000011"/>
    <n v="0"/>
    <n v="6.875"/>
    <x v="2047"/>
    <x v="4"/>
  </r>
  <r>
    <n v="1788"/>
    <x v="648"/>
    <x v="0"/>
    <x v="24"/>
    <n v="24"/>
    <n v="35"/>
    <x v="11"/>
    <n v="0.3"/>
    <n v="1.2"/>
    <n v="0.75"/>
    <n v="7.2"/>
    <n v="8.3000000000000007"/>
    <n v="7.75"/>
    <n v="944"/>
    <n v="1537"/>
    <n v="1240.5"/>
    <n v="5.8"/>
    <n v="14"/>
    <n v="9.9"/>
    <n v="2"/>
    <n v="10.6"/>
    <n v="6.3"/>
    <n v="21"/>
    <n v="34"/>
    <n v="27.5"/>
    <n v="280"/>
    <n v="540"/>
    <n v="410"/>
    <n v="10"/>
    <n v="0.45833333333333331"/>
    <n v="6.3"/>
    <n v="0"/>
    <n v="8.125"/>
    <x v="2048"/>
    <x v="4"/>
  </r>
  <r>
    <n v="5033"/>
    <x v="851"/>
    <x v="0"/>
    <x v="24"/>
    <n v="22"/>
    <n v="30"/>
    <x v="1"/>
    <n v="0.3"/>
    <n v="0.3"/>
    <n v="0.3"/>
    <n v="7"/>
    <n v="8.1"/>
    <n v="7.55"/>
    <n v="840"/>
    <n v="1535"/>
    <n v="1187.5"/>
    <n v="4"/>
    <n v="22"/>
    <n v="13"/>
    <n v="3.2"/>
    <n v="10.199999999999999"/>
    <n v="6.6999999999999993"/>
    <n v="12"/>
    <n v="63"/>
    <n v="37.5"/>
    <n v="140"/>
    <n v="540"/>
    <n v="340"/>
    <n v="10"/>
    <n v="0.625"/>
    <n v="6.6999999999999993"/>
    <n v="0"/>
    <n v="9.25"/>
    <x v="2049"/>
    <x v="4"/>
  </r>
  <r>
    <n v="3069"/>
    <x v="320"/>
    <x v="0"/>
    <x v="24"/>
    <n v="22"/>
    <n v="29"/>
    <x v="8"/>
    <n v="5.2"/>
    <n v="6.1"/>
    <n v="5.65"/>
    <n v="7.4"/>
    <n v="8.4"/>
    <n v="7.9"/>
    <n v="498"/>
    <n v="622"/>
    <n v="560"/>
    <n v="2.1"/>
    <n v="2.8"/>
    <n v="2.4500000000000002"/>
    <n v="0.3"/>
    <n v="2.4"/>
    <n v="1.3499999999999999"/>
    <n v="2"/>
    <n v="12"/>
    <n v="7"/>
    <n v="27"/>
    <n v="280"/>
    <n v="153.5"/>
    <n v="6.125"/>
    <n v="0.11666666666666667"/>
    <n v="1.3499999999999999"/>
    <n v="0"/>
    <n v="0"/>
    <x v="2050"/>
    <x v="4"/>
  </r>
  <r>
    <n v="5034"/>
    <x v="852"/>
    <x v="0"/>
    <x v="24"/>
    <n v="24"/>
    <n v="30"/>
    <x v="43"/>
    <n v="1.2"/>
    <n v="5.9"/>
    <n v="3.5500000000000003"/>
    <n v="7.4"/>
    <n v="8.5"/>
    <n v="7.95"/>
    <n v="634"/>
    <n v="1354"/>
    <n v="994"/>
    <n v="2.1"/>
    <n v="7"/>
    <n v="4.55"/>
    <n v="1.6"/>
    <n v="10.199999999999999"/>
    <n v="5.8999999999999995"/>
    <n v="14"/>
    <n v="63"/>
    <n v="38.5"/>
    <n v="33"/>
    <n v="540"/>
    <n v="286.5"/>
    <n v="10"/>
    <n v="0.64166666666666661"/>
    <n v="5.8999999999999995"/>
    <n v="0"/>
    <n v="1.125"/>
    <x v="2051"/>
    <x v="4"/>
  </r>
  <r>
    <n v="5044"/>
    <x v="853"/>
    <x v="0"/>
    <x v="24"/>
    <n v="28"/>
    <n v="41"/>
    <x v="230"/>
    <n v="0.3"/>
    <n v="1"/>
    <n v="0.65"/>
    <n v="7.1"/>
    <n v="7.8"/>
    <n v="7.4499999999999993"/>
    <n v="944"/>
    <n v="1592"/>
    <n v="1268"/>
    <n v="5"/>
    <n v="14"/>
    <n v="9.5"/>
    <n v="0.3"/>
    <n v="14.2"/>
    <n v="7.25"/>
    <n v="21"/>
    <n v="63"/>
    <n v="42"/>
    <n v="430"/>
    <n v="540"/>
    <n v="485"/>
    <n v="10"/>
    <n v="0.70000000000000007"/>
    <n v="7.25"/>
    <n v="0"/>
    <n v="8.375"/>
    <x v="2052"/>
    <x v="4"/>
  </r>
  <r>
    <n v="4685"/>
    <x v="661"/>
    <x v="0"/>
    <x v="24"/>
    <n v="24"/>
    <n v="25"/>
    <x v="5"/>
    <n v="5.8"/>
    <n v="6.7"/>
    <n v="6.25"/>
    <n v="6.9"/>
    <n v="7.4"/>
    <n v="7.15"/>
    <n v="418"/>
    <n v="838"/>
    <n v="628"/>
    <n v="2.1"/>
    <n v="3.4"/>
    <n v="2.75"/>
    <n v="4.13"/>
    <n v="7.13"/>
    <n v="5.63"/>
    <n v="12"/>
    <n v="27"/>
    <n v="19.5"/>
    <n v="130"/>
    <n v="280"/>
    <n v="205"/>
    <n v="6.875"/>
    <n v="0.32500000000000001"/>
    <n v="5.629999999999999"/>
    <n v="0"/>
    <n v="0"/>
    <x v="2053"/>
    <x v="4"/>
  </r>
  <r>
    <n v="4667"/>
    <x v="650"/>
    <x v="0"/>
    <x v="24"/>
    <n v="23"/>
    <n v="33"/>
    <x v="4"/>
    <n v="0.3"/>
    <n v="1"/>
    <n v="0.65"/>
    <n v="6.9"/>
    <n v="7.9"/>
    <n v="7.4"/>
    <n v="977"/>
    <n v="2360"/>
    <n v="1668.5"/>
    <n v="6"/>
    <n v="16"/>
    <n v="11"/>
    <n v="4.5"/>
    <n v="19"/>
    <n v="11.75"/>
    <n v="27"/>
    <n v="73"/>
    <n v="50"/>
    <n v="350"/>
    <n v="540"/>
    <n v="445"/>
    <n v="10"/>
    <n v="0.83333333333333326"/>
    <n v="10"/>
    <n v="0"/>
    <n v="8.375"/>
    <x v="317"/>
    <x v="4"/>
  </r>
  <r>
    <n v="5037"/>
    <x v="854"/>
    <x v="0"/>
    <x v="24"/>
    <n v="29"/>
    <n v="38"/>
    <x v="231"/>
    <n v="0.3"/>
    <n v="0.3"/>
    <n v="0.3"/>
    <n v="7.1"/>
    <n v="8.4"/>
    <n v="7.75"/>
    <n v="1289"/>
    <n v="1558"/>
    <n v="1423.5"/>
    <n v="6"/>
    <n v="12"/>
    <n v="9"/>
    <n v="0.3"/>
    <n v="14.2"/>
    <n v="7.25"/>
    <n v="21"/>
    <n v="33"/>
    <n v="27"/>
    <n v="430"/>
    <n v="540"/>
    <n v="485"/>
    <n v="10"/>
    <n v="0.44999999999999996"/>
    <n v="7.25"/>
    <n v="0"/>
    <n v="9.25"/>
    <x v="2054"/>
    <x v="4"/>
  </r>
  <r>
    <n v="4234"/>
    <x v="446"/>
    <x v="0"/>
    <x v="24"/>
    <n v="27"/>
    <n v="35"/>
    <x v="92"/>
    <n v="0.3"/>
    <n v="3.7"/>
    <n v="2"/>
    <n v="6.9"/>
    <n v="8.4"/>
    <n v="7.65"/>
    <n v="813"/>
    <n v="1020"/>
    <n v="916.5"/>
    <n v="2.1"/>
    <n v="8"/>
    <n v="5.05"/>
    <n v="0.3"/>
    <n v="7.4"/>
    <n v="3.85"/>
    <n v="7"/>
    <n v="57"/>
    <n v="32"/>
    <n v="120"/>
    <n v="430"/>
    <n v="275"/>
    <n v="10"/>
    <n v="0.53333333333333333"/>
    <n v="3.85"/>
    <n v="0"/>
    <n v="5"/>
    <x v="2055"/>
    <x v="4"/>
  </r>
  <r>
    <n v="5050"/>
    <x v="855"/>
    <x v="0"/>
    <x v="24"/>
    <n v="27"/>
    <n v="30"/>
    <x v="10"/>
    <n v="0.3"/>
    <n v="3.1"/>
    <n v="1.7"/>
    <n v="7.1"/>
    <n v="7.8"/>
    <n v="7.4499999999999993"/>
    <n v="1312"/>
    <n v="1604"/>
    <n v="1458"/>
    <n v="5"/>
    <n v="16"/>
    <n v="10.5"/>
    <n v="7.8"/>
    <n v="52"/>
    <n v="29.9"/>
    <n v="9"/>
    <n v="63"/>
    <n v="36"/>
    <n v="130"/>
    <n v="540"/>
    <n v="335"/>
    <n v="10"/>
    <n v="0.6"/>
    <n v="10"/>
    <n v="0"/>
    <n v="5.75"/>
    <x v="2056"/>
    <x v="4"/>
  </r>
  <r>
    <n v="5042"/>
    <x v="856"/>
    <x v="0"/>
    <x v="24"/>
    <n v="27"/>
    <n v="28"/>
    <x v="0"/>
    <n v="0.3"/>
    <n v="3"/>
    <n v="1.65"/>
    <n v="7"/>
    <n v="8.1"/>
    <n v="7.55"/>
    <n v="1027"/>
    <n v="2250"/>
    <n v="1638.5"/>
    <n v="5.8"/>
    <n v="20"/>
    <n v="12.9"/>
    <n v="0.6"/>
    <n v="37"/>
    <n v="18.8"/>
    <n v="27"/>
    <n v="63"/>
    <n v="45"/>
    <n v="220"/>
    <n v="920"/>
    <n v="570"/>
    <n v="10"/>
    <n v="0.75"/>
    <n v="10"/>
    <n v="0"/>
    <n v="5.875"/>
    <x v="69"/>
    <x v="4"/>
  </r>
  <r>
    <n v="5031"/>
    <x v="857"/>
    <x v="0"/>
    <x v="24"/>
    <n v="22"/>
    <n v="29"/>
    <x v="8"/>
    <n v="0.3"/>
    <n v="3.8"/>
    <n v="2.0499999999999998"/>
    <n v="7.2"/>
    <n v="8"/>
    <n v="7.6"/>
    <n v="740"/>
    <n v="1352"/>
    <n v="1046"/>
    <n v="4"/>
    <n v="19"/>
    <n v="11.5"/>
    <n v="0.9"/>
    <n v="8.6"/>
    <n v="4.75"/>
    <n v="2"/>
    <n v="57"/>
    <n v="29.5"/>
    <n v="220"/>
    <n v="920"/>
    <n v="570"/>
    <n v="10"/>
    <n v="0.49166666666666664"/>
    <n v="4.75"/>
    <n v="0"/>
    <n v="4.875"/>
    <x v="2057"/>
    <x v="4"/>
  </r>
  <r>
    <n v="3076"/>
    <x v="333"/>
    <x v="1"/>
    <x v="24"/>
    <n v="25"/>
    <n v="29"/>
    <x v="43"/>
    <n v="0.3"/>
    <n v="0.3"/>
    <n v="0.3"/>
    <n v="7.3"/>
    <n v="8.1999999999999993"/>
    <n v="7.75"/>
    <n v="925"/>
    <n v="1500"/>
    <n v="1212.5"/>
    <n v="7.8"/>
    <n v="12"/>
    <n v="9.9"/>
    <n v="2"/>
    <n v="6.4"/>
    <n v="4.2"/>
    <n v="33"/>
    <n v="79"/>
    <n v="56"/>
    <n v="350"/>
    <n v="430"/>
    <n v="390"/>
    <n v="10"/>
    <n v="0.93333333333333335"/>
    <n v="4.2"/>
    <n v="0"/>
    <n v="9.25"/>
    <x v="2058"/>
    <x v="4"/>
  </r>
  <r>
    <n v="2347"/>
    <x v="329"/>
    <x v="1"/>
    <x v="24"/>
    <n v="19"/>
    <n v="24"/>
    <x v="62"/>
    <n v="0.3"/>
    <n v="1.3"/>
    <n v="0.8"/>
    <n v="6.4"/>
    <n v="7.3"/>
    <n v="6.85"/>
    <n v="4750"/>
    <n v="15300"/>
    <n v="10025"/>
    <n v="31"/>
    <n v="350"/>
    <n v="190.5"/>
    <n v="24.37"/>
    <n v="46.37"/>
    <n v="35.369999999999997"/>
    <n v="6"/>
    <n v="14"/>
    <n v="10"/>
    <n v="170"/>
    <n v="540"/>
    <n v="355"/>
    <n v="10"/>
    <n v="0.16666666666666666"/>
    <n v="10"/>
    <n v="0"/>
    <n v="8"/>
    <x v="1098"/>
    <x v="4"/>
  </r>
  <r>
    <n v="2346"/>
    <x v="684"/>
    <x v="1"/>
    <x v="24"/>
    <n v="27"/>
    <n v="28"/>
    <x v="0"/>
    <n v="4.0999999999999996"/>
    <n v="5.9"/>
    <n v="5"/>
    <n v="7.6"/>
    <n v="8.5"/>
    <n v="8.0500000000000007"/>
    <n v="537"/>
    <n v="901"/>
    <n v="719"/>
    <n v="2.1"/>
    <n v="4"/>
    <n v="3.05"/>
    <n v="0.8"/>
    <n v="2.2000000000000002"/>
    <n v="1.5"/>
    <n v="2"/>
    <n v="27"/>
    <n v="14.5"/>
    <n v="11"/>
    <n v="220"/>
    <n v="115.5"/>
    <n v="7.625"/>
    <n v="0.24166666666666667"/>
    <n v="1.5"/>
    <n v="0"/>
    <n v="0"/>
    <x v="2059"/>
    <x v="4"/>
  </r>
  <r>
    <n v="2357"/>
    <x v="685"/>
    <x v="1"/>
    <x v="24"/>
    <n v="26"/>
    <n v="30"/>
    <x v="4"/>
    <n v="2"/>
    <n v="3.6"/>
    <n v="2.8"/>
    <n v="7.3"/>
    <n v="8.5"/>
    <n v="7.9"/>
    <n v="705"/>
    <n v="944"/>
    <n v="824.5"/>
    <n v="2.4"/>
    <n v="6"/>
    <n v="4.2"/>
    <n v="0.8"/>
    <n v="5.4"/>
    <n v="3.1"/>
    <n v="7"/>
    <n v="57"/>
    <n v="32"/>
    <n v="240"/>
    <n v="430"/>
    <n v="335"/>
    <n v="10"/>
    <n v="0.53333333333333333"/>
    <n v="3.1"/>
    <n v="0"/>
    <n v="3"/>
    <x v="2060"/>
    <x v="4"/>
  </r>
  <r>
    <n v="3077"/>
    <x v="334"/>
    <x v="1"/>
    <x v="24"/>
    <n v="21"/>
    <n v="29"/>
    <x v="7"/>
    <n v="0.6"/>
    <n v="3.2"/>
    <n v="1.9000000000000001"/>
    <n v="7"/>
    <n v="8.3000000000000007"/>
    <n v="7.65"/>
    <n v="1225"/>
    <n v="1609"/>
    <n v="1417"/>
    <n v="3.2"/>
    <n v="8"/>
    <n v="5.6"/>
    <n v="1"/>
    <n v="4.5999999999999996"/>
    <n v="2.8"/>
    <n v="15"/>
    <n v="53"/>
    <n v="34"/>
    <n v="210"/>
    <n v="540"/>
    <n v="375"/>
    <n v="10"/>
    <n v="0.56666666666666665"/>
    <n v="2.8"/>
    <n v="0"/>
    <n v="5.25"/>
    <x v="1049"/>
    <x v="4"/>
  </r>
  <r>
    <n v="4675"/>
    <x v="688"/>
    <x v="1"/>
    <x v="24"/>
    <n v="25"/>
    <n v="35"/>
    <x v="22"/>
    <n v="3"/>
    <n v="5.0999999999999996"/>
    <n v="4.05"/>
    <n v="6.9"/>
    <n v="8.6"/>
    <n v="7.75"/>
    <n v="589"/>
    <n v="873"/>
    <n v="731"/>
    <n v="2.2000000000000002"/>
    <n v="4"/>
    <n v="3.1"/>
    <n v="1"/>
    <n v="10.8"/>
    <n v="5.9"/>
    <n v="2"/>
    <n v="43"/>
    <n v="22.5"/>
    <n v="120"/>
    <n v="430"/>
    <n v="275"/>
    <n v="7.75"/>
    <n v="0.375"/>
    <n v="5.9"/>
    <n v="0"/>
    <n v="0"/>
    <x v="2061"/>
    <x v="4"/>
  </r>
  <r>
    <n v="2344"/>
    <x v="682"/>
    <x v="1"/>
    <x v="24"/>
    <n v="26"/>
    <n v="28"/>
    <x v="43"/>
    <n v="0.3"/>
    <n v="1.2"/>
    <n v="0.75"/>
    <n v="7.4"/>
    <n v="8.3000000000000007"/>
    <n v="7.8500000000000005"/>
    <n v="1046"/>
    <n v="1753"/>
    <n v="1399.5"/>
    <n v="6"/>
    <n v="10"/>
    <n v="8"/>
    <n v="0.3"/>
    <n v="4.8"/>
    <n v="2.5499999999999998"/>
    <n v="21"/>
    <n v="47"/>
    <n v="34"/>
    <n v="430"/>
    <n v="540"/>
    <n v="485"/>
    <n v="10"/>
    <n v="0.56666666666666665"/>
    <n v="2.5499999999999998"/>
    <n v="0"/>
    <n v="8.125"/>
    <x v="2062"/>
    <x v="4"/>
  </r>
  <r>
    <n v="4665"/>
    <x v="687"/>
    <x v="1"/>
    <x v="24"/>
    <n v="27"/>
    <n v="28"/>
    <x v="0"/>
    <n v="3"/>
    <n v="5.4"/>
    <n v="4.2"/>
    <n v="7.2"/>
    <n v="8.4"/>
    <n v="7.8000000000000007"/>
    <n v="566"/>
    <n v="996"/>
    <n v="781"/>
    <n v="2.1"/>
    <n v="3.9"/>
    <n v="3"/>
    <n v="0.3"/>
    <n v="1.8"/>
    <n v="1.05"/>
    <n v="2"/>
    <n v="4"/>
    <n v="3"/>
    <n v="10"/>
    <n v="130"/>
    <n v="70"/>
    <n v="7.5"/>
    <n v="0.05"/>
    <n v="1.05"/>
    <n v="0"/>
    <n v="0"/>
    <x v="2063"/>
    <x v="4"/>
  </r>
  <r>
    <n v="2359"/>
    <x v="686"/>
    <x v="1"/>
    <x v="24"/>
    <n v="26"/>
    <n v="30"/>
    <x v="4"/>
    <n v="0.3"/>
    <n v="1.2"/>
    <n v="0.75"/>
    <n v="7.2"/>
    <n v="8.5"/>
    <n v="7.85"/>
    <n v="1163"/>
    <n v="1665"/>
    <n v="1414"/>
    <n v="6"/>
    <n v="12"/>
    <n v="9"/>
    <n v="2.4"/>
    <n v="26"/>
    <n v="14.2"/>
    <n v="33"/>
    <n v="63"/>
    <n v="48"/>
    <n v="430"/>
    <n v="920"/>
    <n v="675"/>
    <n v="10"/>
    <n v="0.8"/>
    <n v="10"/>
    <n v="0"/>
    <n v="8.125"/>
    <x v="2064"/>
    <x v="4"/>
  </r>
  <r>
    <n v="4236"/>
    <x v="460"/>
    <x v="1"/>
    <x v="24"/>
    <n v="20"/>
    <n v="29"/>
    <x v="5"/>
    <n v="1"/>
    <n v="2"/>
    <n v="1.5"/>
    <n v="7.4"/>
    <n v="7.9"/>
    <n v="7.65"/>
    <n v="1144"/>
    <n v="1605"/>
    <n v="1374.5"/>
    <n v="4"/>
    <n v="6"/>
    <n v="5"/>
    <n v="10.199999999999999"/>
    <n v="28.8"/>
    <n v="19.5"/>
    <n v="43"/>
    <n v="58"/>
    <n v="50.5"/>
    <n v="430"/>
    <n v="540"/>
    <n v="485"/>
    <n v="10"/>
    <n v="0.84166666666666667"/>
    <n v="10"/>
    <n v="0"/>
    <n v="6.25"/>
    <x v="2033"/>
    <x v="4"/>
  </r>
  <r>
    <n v="3078"/>
    <x v="335"/>
    <x v="1"/>
    <x v="24"/>
    <n v="25"/>
    <n v="29"/>
    <x v="43"/>
    <n v="0.3"/>
    <n v="1.8"/>
    <n v="1.05"/>
    <n v="7.2"/>
    <n v="8"/>
    <n v="7.6"/>
    <n v="1020"/>
    <n v="1505"/>
    <n v="1262.5"/>
    <n v="4.2"/>
    <n v="15"/>
    <n v="9.6"/>
    <n v="1.6"/>
    <n v="9"/>
    <n v="5.3"/>
    <n v="4"/>
    <n v="47"/>
    <n v="25.5"/>
    <n v="350"/>
    <n v="540"/>
    <n v="445"/>
    <n v="10"/>
    <n v="0.42500000000000004"/>
    <n v="5.3000000000000007"/>
    <n v="0"/>
    <n v="7.375"/>
    <x v="2065"/>
    <x v="4"/>
  </r>
  <r>
    <n v="3075"/>
    <x v="332"/>
    <x v="1"/>
    <x v="24"/>
    <n v="24"/>
    <n v="28"/>
    <x v="1"/>
    <n v="0.3"/>
    <n v="2.2000000000000002"/>
    <n v="1.25"/>
    <n v="7.2"/>
    <n v="8.4"/>
    <n v="7.8000000000000007"/>
    <n v="628"/>
    <n v="1679"/>
    <n v="1153.5"/>
    <n v="4"/>
    <n v="11"/>
    <n v="7.5"/>
    <n v="1.1000000000000001"/>
    <n v="7.6"/>
    <n v="4.3499999999999996"/>
    <n v="11"/>
    <n v="63"/>
    <n v="37"/>
    <n v="350"/>
    <n v="540"/>
    <n v="445"/>
    <n v="10"/>
    <n v="0.6166666666666667"/>
    <n v="4.3499999999999996"/>
    <n v="0"/>
    <n v="6.875"/>
    <x v="2066"/>
    <x v="4"/>
  </r>
  <r>
    <n v="2345"/>
    <x v="683"/>
    <x v="1"/>
    <x v="24"/>
    <n v="27"/>
    <n v="28"/>
    <x v="0"/>
    <n v="0.3"/>
    <n v="3"/>
    <n v="1.65"/>
    <n v="7.5"/>
    <n v="8.5"/>
    <n v="8"/>
    <n v="1450"/>
    <n v="7050"/>
    <n v="4250"/>
    <n v="4"/>
    <n v="32"/>
    <n v="18"/>
    <n v="1.1000000000000001"/>
    <n v="14"/>
    <n v="7.55"/>
    <n v="2"/>
    <n v="31"/>
    <n v="16.5"/>
    <n v="120"/>
    <n v="350"/>
    <n v="235"/>
    <n v="10"/>
    <n v="0.27500000000000002"/>
    <n v="7.55"/>
    <n v="0"/>
    <n v="5.875"/>
    <x v="1534"/>
    <x v="4"/>
  </r>
  <r>
    <n v="4238"/>
    <x v="693"/>
    <x v="2"/>
    <x v="24"/>
    <n v="24"/>
    <n v="26"/>
    <x v="7"/>
    <n v="5"/>
    <n v="6"/>
    <n v="5.5"/>
    <n v="6.5"/>
    <n v="7.5"/>
    <n v="7"/>
    <n v="998"/>
    <n v="1347"/>
    <n v="1172.5"/>
    <n v="3.2"/>
    <n v="6"/>
    <n v="4.5999999999999996"/>
    <n v="9.1300000000000008"/>
    <n v="13.17"/>
    <n v="11.15"/>
    <n v="4"/>
    <n v="12"/>
    <n v="8"/>
    <n v="79"/>
    <n v="170"/>
    <n v="124.5"/>
    <n v="10"/>
    <n v="0.13333333333333333"/>
    <n v="10"/>
    <n v="0"/>
    <n v="0"/>
    <x v="672"/>
    <x v="4"/>
  </r>
  <r>
    <n v="1464"/>
    <x v="449"/>
    <x v="2"/>
    <x v="24"/>
    <n v="18"/>
    <n v="22"/>
    <x v="63"/>
    <n v="5"/>
    <n v="6.2"/>
    <n v="5.6"/>
    <n v="7.1"/>
    <n v="7.5"/>
    <n v="7.3"/>
    <n v="598"/>
    <n v="1004"/>
    <n v="801"/>
    <n v="2.2000000000000002"/>
    <n v="4.5"/>
    <n v="3.35"/>
    <n v="5.1100000000000003"/>
    <n v="12.12"/>
    <n v="8.6150000000000002"/>
    <n v="4"/>
    <n v="12"/>
    <n v="8"/>
    <n v="36"/>
    <n v="49"/>
    <n v="42.5"/>
    <n v="8.375"/>
    <n v="0.13333333333333333"/>
    <n v="8.6150000000000002"/>
    <n v="0"/>
    <n v="0"/>
    <x v="2067"/>
    <x v="4"/>
  </r>
  <r>
    <n v="4703"/>
    <x v="702"/>
    <x v="2"/>
    <x v="24"/>
    <n v="26"/>
    <n v="33"/>
    <x v="11"/>
    <n v="0.3"/>
    <n v="0.3"/>
    <n v="0.3"/>
    <n v="7"/>
    <n v="8.4"/>
    <n v="7.7"/>
    <n v="1305"/>
    <n v="2234"/>
    <n v="1769.5"/>
    <n v="7.4"/>
    <n v="19"/>
    <n v="13.2"/>
    <n v="2.8"/>
    <n v="23"/>
    <n v="12.9"/>
    <n v="25"/>
    <n v="84"/>
    <n v="54.5"/>
    <n v="350"/>
    <n v="920"/>
    <n v="635"/>
    <n v="10"/>
    <n v="0.90833333333333333"/>
    <n v="10"/>
    <n v="0"/>
    <n v="9.25"/>
    <x v="1695"/>
    <x v="4"/>
  </r>
  <r>
    <n v="3085"/>
    <x v="344"/>
    <x v="2"/>
    <x v="24"/>
    <n v="28"/>
    <n v="28"/>
    <x v="4"/>
    <n v="0.3"/>
    <n v="4.5999999999999996"/>
    <n v="2.4499999999999997"/>
    <n v="7"/>
    <n v="8.4"/>
    <n v="7.7"/>
    <n v="706"/>
    <n v="1355"/>
    <n v="1030.5"/>
    <n v="3.8"/>
    <n v="18"/>
    <n v="10.9"/>
    <n v="1.4"/>
    <n v="12"/>
    <n v="6.7"/>
    <n v="13"/>
    <n v="47"/>
    <n v="30"/>
    <n v="110"/>
    <n v="540"/>
    <n v="325"/>
    <n v="10"/>
    <n v="0.5"/>
    <n v="6.7"/>
    <n v="0"/>
    <n v="3.8750000000000009"/>
    <x v="1176"/>
    <x v="4"/>
  </r>
  <r>
    <n v="4241"/>
    <x v="695"/>
    <x v="2"/>
    <x v="24"/>
    <n v="26"/>
    <n v="26"/>
    <x v="1"/>
    <n v="4.5999999999999996"/>
    <n v="6.3"/>
    <n v="5.4499999999999993"/>
    <n v="6.7"/>
    <n v="7.5"/>
    <n v="7.1"/>
    <n v="795"/>
    <n v="1687"/>
    <n v="1241"/>
    <n v="3.2"/>
    <n v="6"/>
    <n v="4.5999999999999996"/>
    <n v="10.1"/>
    <n v="15.13"/>
    <n v="12.615"/>
    <n v="4"/>
    <n v="11"/>
    <n v="7.5"/>
    <n v="49"/>
    <n v="140"/>
    <n v="94.5"/>
    <n v="10"/>
    <n v="0.125"/>
    <n v="10"/>
    <n v="0"/>
    <n v="0"/>
    <x v="380"/>
    <x v="4"/>
  </r>
  <r>
    <n v="1447"/>
    <x v="336"/>
    <x v="2"/>
    <x v="24"/>
    <n v="27"/>
    <n v="29"/>
    <x v="4"/>
    <n v="5.0999999999999996"/>
    <n v="6.2"/>
    <n v="5.65"/>
    <n v="7.9"/>
    <n v="8.5"/>
    <n v="8.1999999999999993"/>
    <n v="253"/>
    <n v="502"/>
    <n v="377.5"/>
    <n v="2"/>
    <n v="2.1"/>
    <n v="2.0499999999999998"/>
    <n v="0.3"/>
    <n v="2.6"/>
    <n v="1.45"/>
    <n v="2"/>
    <n v="17"/>
    <n v="9.5"/>
    <n v="14"/>
    <n v="280"/>
    <n v="147"/>
    <n v="5.125"/>
    <n v="0.15833333333333335"/>
    <n v="1.45"/>
    <n v="0"/>
    <n v="0"/>
    <x v="2068"/>
    <x v="4"/>
  </r>
  <r>
    <n v="4233"/>
    <x v="692"/>
    <x v="2"/>
    <x v="24"/>
    <n v="24"/>
    <n v="34"/>
    <x v="3"/>
    <n v="4"/>
    <n v="5.4"/>
    <n v="4.7"/>
    <n v="6.7"/>
    <n v="7.4"/>
    <n v="7.0500000000000007"/>
    <n v="3530"/>
    <n v="5140"/>
    <n v="4335"/>
    <n v="10"/>
    <n v="15"/>
    <n v="12.5"/>
    <n v="10.15"/>
    <n v="24.18"/>
    <n v="17.164999999999999"/>
    <n v="12"/>
    <n v="27"/>
    <n v="19.5"/>
    <n v="110"/>
    <n v="240"/>
    <n v="175"/>
    <n v="10"/>
    <n v="0.32500000000000001"/>
    <n v="10"/>
    <n v="0"/>
    <n v="0"/>
    <x v="2011"/>
    <x v="4"/>
  </r>
  <r>
    <n v="1780"/>
    <x v="689"/>
    <x v="2"/>
    <x v="24"/>
    <n v="19"/>
    <n v="24"/>
    <x v="62"/>
    <n v="5"/>
    <n v="6.2"/>
    <n v="5.6"/>
    <n v="6.8"/>
    <n v="7.5"/>
    <n v="7.15"/>
    <n v="1140"/>
    <n v="1802"/>
    <n v="1471"/>
    <n v="5.2"/>
    <n v="8"/>
    <n v="6.6"/>
    <n v="9.1300000000000008"/>
    <n v="14.2"/>
    <n v="11.664999999999999"/>
    <n v="4"/>
    <n v="10"/>
    <n v="7"/>
    <n v="70"/>
    <n v="140"/>
    <n v="105"/>
    <n v="10"/>
    <n v="0.11666666666666667"/>
    <n v="10"/>
    <n v="0"/>
    <n v="0"/>
    <x v="670"/>
    <x v="4"/>
  </r>
  <r>
    <n v="4228"/>
    <x v="455"/>
    <x v="2"/>
    <x v="24"/>
    <n v="26"/>
    <n v="33"/>
    <x v="11"/>
    <n v="0.3"/>
    <n v="1.2"/>
    <n v="0.75"/>
    <n v="7.1"/>
    <n v="8.4"/>
    <n v="7.75"/>
    <n v="992"/>
    <n v="2097"/>
    <n v="1544.5"/>
    <n v="5.6"/>
    <n v="20"/>
    <n v="12.8"/>
    <n v="2.4"/>
    <n v="14.6"/>
    <n v="8.5"/>
    <n v="11"/>
    <n v="63"/>
    <n v="37"/>
    <n v="350"/>
    <n v="540"/>
    <n v="445"/>
    <n v="10"/>
    <n v="0.6166666666666667"/>
    <n v="8.5"/>
    <n v="0"/>
    <n v="8.125"/>
    <x v="2069"/>
    <x v="4"/>
  </r>
  <r>
    <n v="4243"/>
    <x v="697"/>
    <x v="2"/>
    <x v="24"/>
    <n v="24"/>
    <n v="25"/>
    <x v="5"/>
    <n v="3.7"/>
    <n v="5.4"/>
    <n v="4.5500000000000007"/>
    <n v="6.8"/>
    <n v="7.5"/>
    <n v="7.15"/>
    <n v="2186"/>
    <n v="5400"/>
    <n v="3793"/>
    <n v="8"/>
    <n v="22"/>
    <n v="15"/>
    <n v="13.18"/>
    <n v="23.28"/>
    <n v="18.23"/>
    <n v="13"/>
    <n v="20"/>
    <n v="16.5"/>
    <n v="110"/>
    <n v="280"/>
    <n v="195"/>
    <n v="10"/>
    <n v="0.27500000000000002"/>
    <n v="10"/>
    <n v="0"/>
    <n v="0"/>
    <x v="2070"/>
    <x v="4"/>
  </r>
  <r>
    <n v="4225"/>
    <x v="454"/>
    <x v="2"/>
    <x v="24"/>
    <n v="22"/>
    <n v="30"/>
    <x v="1"/>
    <n v="3.6"/>
    <n v="6"/>
    <n v="4.8"/>
    <n v="7.3"/>
    <n v="8.1999999999999993"/>
    <n v="7.75"/>
    <n v="471"/>
    <n v="1488"/>
    <n v="979.5"/>
    <n v="2.1"/>
    <n v="4.2"/>
    <n v="3.1500000000000004"/>
    <n v="1.2"/>
    <n v="3.7"/>
    <n v="2.4500000000000002"/>
    <n v="2"/>
    <n v="33"/>
    <n v="17.5"/>
    <n v="17"/>
    <n v="430"/>
    <n v="223.5"/>
    <n v="7.8750000000000009"/>
    <n v="0.29166666666666669"/>
    <n v="2.4500000000000002"/>
    <n v="0"/>
    <n v="0"/>
    <x v="2071"/>
    <x v="4"/>
  </r>
  <r>
    <n v="2348"/>
    <x v="341"/>
    <x v="2"/>
    <x v="24"/>
    <n v="20"/>
    <n v="25"/>
    <x v="84"/>
    <n v="4"/>
    <n v="5.6"/>
    <n v="4.8"/>
    <n v="7"/>
    <n v="7.3"/>
    <n v="7.15"/>
    <n v="1428"/>
    <n v="3964"/>
    <n v="2696"/>
    <n v="5"/>
    <n v="10"/>
    <n v="7.5"/>
    <n v="12.2"/>
    <n v="21.15"/>
    <n v="16.674999999999997"/>
    <n v="2"/>
    <n v="8"/>
    <n v="5"/>
    <n v="39"/>
    <n v="63"/>
    <n v="51"/>
    <n v="10"/>
    <n v="8.3333333333333329E-2"/>
    <n v="10"/>
    <n v="0"/>
    <n v="0"/>
    <x v="325"/>
    <x v="4"/>
  </r>
  <r>
    <n v="4230"/>
    <x v="690"/>
    <x v="2"/>
    <x v="24"/>
    <n v="25"/>
    <n v="34"/>
    <x v="11"/>
    <n v="4.0999999999999996"/>
    <n v="5.4"/>
    <n v="4.75"/>
    <n v="7.2"/>
    <n v="7.5"/>
    <n v="7.35"/>
    <n v="2248"/>
    <n v="4810"/>
    <n v="3529"/>
    <n v="5.4"/>
    <n v="6.6"/>
    <n v="6"/>
    <n v="12.12"/>
    <n v="16.100000000000001"/>
    <n v="14.11"/>
    <n v="6"/>
    <n v="9"/>
    <n v="7.5"/>
    <n v="63"/>
    <n v="150"/>
    <n v="106.5"/>
    <n v="10"/>
    <n v="0.125"/>
    <n v="10"/>
    <n v="0"/>
    <n v="0"/>
    <x v="380"/>
    <x v="4"/>
  </r>
  <r>
    <n v="1783"/>
    <x v="450"/>
    <x v="2"/>
    <x v="24"/>
    <n v="19"/>
    <n v="23"/>
    <x v="26"/>
    <n v="5"/>
    <n v="6.2"/>
    <n v="5.6"/>
    <n v="6.6"/>
    <n v="7.6"/>
    <n v="7.1"/>
    <n v="1624"/>
    <n v="2895"/>
    <n v="2259.5"/>
    <n v="5.4"/>
    <n v="9.5"/>
    <n v="7.45"/>
    <n v="13.1"/>
    <n v="26.1"/>
    <n v="19.600000000000001"/>
    <n v="2"/>
    <n v="8"/>
    <n v="5"/>
    <n v="38"/>
    <n v="84"/>
    <n v="61"/>
    <n v="10"/>
    <n v="8.3333333333333329E-2"/>
    <n v="10"/>
    <n v="0"/>
    <n v="0"/>
    <x v="325"/>
    <x v="4"/>
  </r>
  <r>
    <n v="4232"/>
    <x v="458"/>
    <x v="2"/>
    <x v="24"/>
    <n v="25"/>
    <n v="34"/>
    <x v="11"/>
    <n v="5.4"/>
    <n v="6.5"/>
    <n v="5.95"/>
    <n v="7"/>
    <n v="7.5"/>
    <n v="7.25"/>
    <n v="495"/>
    <n v="893"/>
    <n v="694"/>
    <n v="2.7"/>
    <n v="23"/>
    <n v="12.85"/>
    <n v="5.07"/>
    <n v="11.1"/>
    <n v="8.0850000000000009"/>
    <n v="2"/>
    <n v="6"/>
    <n v="4"/>
    <n v="31"/>
    <n v="47"/>
    <n v="39"/>
    <n v="10"/>
    <n v="6.6666666666666666E-2"/>
    <n v="8.0850000000000009"/>
    <n v="0"/>
    <n v="0"/>
    <x v="2072"/>
    <x v="4"/>
  </r>
  <r>
    <n v="4248"/>
    <x v="471"/>
    <x v="2"/>
    <x v="24"/>
    <n v="27"/>
    <n v="28"/>
    <x v="0"/>
    <n v="1.5"/>
    <n v="4"/>
    <n v="2.75"/>
    <n v="6.8"/>
    <n v="8.4"/>
    <n v="7.6"/>
    <n v="788"/>
    <n v="1090"/>
    <n v="939"/>
    <n v="2.1"/>
    <n v="6"/>
    <n v="4.05"/>
    <n v="2.2000000000000002"/>
    <n v="5.2"/>
    <n v="3.7"/>
    <n v="2"/>
    <n v="27"/>
    <n v="14.5"/>
    <n v="21"/>
    <n v="430"/>
    <n v="225.5"/>
    <n v="10"/>
    <n v="0.24166666666666667"/>
    <n v="3.7"/>
    <n v="0"/>
    <n v="3.125"/>
    <x v="240"/>
    <x v="4"/>
  </r>
  <r>
    <n v="4242"/>
    <x v="696"/>
    <x v="2"/>
    <x v="24"/>
    <n v="25"/>
    <n v="26"/>
    <x v="8"/>
    <n v="4.3"/>
    <n v="5.8"/>
    <n v="5.05"/>
    <n v="7"/>
    <n v="7.4"/>
    <n v="7.2"/>
    <n v="585"/>
    <n v="1439"/>
    <n v="1012"/>
    <n v="4"/>
    <n v="6"/>
    <n v="5"/>
    <n v="3.1"/>
    <n v="14.17"/>
    <n v="8.6349999999999998"/>
    <n v="4"/>
    <n v="9"/>
    <n v="6.5"/>
    <n v="43"/>
    <n v="94"/>
    <n v="68.5"/>
    <n v="10"/>
    <n v="0.10833333333333334"/>
    <n v="8.6349999999999998"/>
    <n v="0"/>
    <n v="0"/>
    <x v="2073"/>
    <x v="4"/>
  </r>
  <r>
    <n v="4700"/>
    <x v="701"/>
    <x v="2"/>
    <x v="24"/>
    <n v="28"/>
    <n v="35"/>
    <x v="44"/>
    <n v="0.3"/>
    <n v="0.3"/>
    <n v="0.3"/>
    <n v="7.1"/>
    <n v="8.3000000000000007"/>
    <n v="7.7"/>
    <n v="1244"/>
    <n v="1615"/>
    <n v="1429.5"/>
    <n v="12"/>
    <n v="22"/>
    <n v="17"/>
    <n v="1.8"/>
    <n v="18"/>
    <n v="9.9"/>
    <n v="15"/>
    <n v="47"/>
    <n v="31"/>
    <n v="120"/>
    <n v="540"/>
    <n v="330"/>
    <n v="10"/>
    <n v="0.51666666666666661"/>
    <n v="9.9"/>
    <n v="0"/>
    <n v="9.25"/>
    <x v="529"/>
    <x v="4"/>
  </r>
  <r>
    <n v="4239"/>
    <x v="694"/>
    <x v="2"/>
    <x v="24"/>
    <n v="24"/>
    <n v="25"/>
    <x v="5"/>
    <n v="5"/>
    <n v="6.3"/>
    <n v="5.65"/>
    <n v="6.8"/>
    <n v="7.5"/>
    <n v="7.15"/>
    <n v="570"/>
    <n v="1347"/>
    <n v="958.5"/>
    <n v="4"/>
    <n v="6"/>
    <n v="5"/>
    <n v="6.12"/>
    <n v="11.18"/>
    <n v="8.65"/>
    <n v="6"/>
    <n v="10"/>
    <n v="8"/>
    <n v="58"/>
    <n v="170"/>
    <n v="114"/>
    <n v="10"/>
    <n v="0.13333333333333333"/>
    <n v="8.65"/>
    <n v="0"/>
    <n v="0"/>
    <x v="2074"/>
    <x v="4"/>
  </r>
  <r>
    <n v="2358"/>
    <x v="342"/>
    <x v="2"/>
    <x v="24"/>
    <n v="25"/>
    <n v="27"/>
    <x v="1"/>
    <n v="0.3"/>
    <n v="0.3"/>
    <n v="0.3"/>
    <n v="7"/>
    <n v="8.1999999999999993"/>
    <n v="7.6"/>
    <n v="1724"/>
    <n v="2496"/>
    <n v="2110"/>
    <n v="7.6"/>
    <n v="18"/>
    <n v="12.8"/>
    <n v="0.7"/>
    <n v="14.6"/>
    <n v="7.6499999999999995"/>
    <n v="17"/>
    <n v="94"/>
    <n v="55.5"/>
    <n v="350"/>
    <n v="540"/>
    <n v="445"/>
    <n v="10"/>
    <n v="0.92500000000000004"/>
    <n v="7.6499999999999986"/>
    <n v="0"/>
    <n v="9.25"/>
    <x v="2075"/>
    <x v="4"/>
  </r>
  <r>
    <n v="4245"/>
    <x v="698"/>
    <x v="2"/>
    <x v="24"/>
    <n v="24"/>
    <n v="24"/>
    <x v="21"/>
    <n v="5.4"/>
    <n v="6.4"/>
    <n v="5.9"/>
    <n v="6.9"/>
    <n v="7.4"/>
    <n v="7.15"/>
    <n v="642"/>
    <n v="1457"/>
    <n v="1049.5"/>
    <n v="2.1"/>
    <n v="5"/>
    <n v="3.55"/>
    <n v="6.1"/>
    <n v="12.13"/>
    <n v="9.1150000000000002"/>
    <n v="6"/>
    <n v="12"/>
    <n v="9"/>
    <n v="47"/>
    <n v="70"/>
    <n v="58.5"/>
    <n v="8.875"/>
    <n v="0.15"/>
    <n v="9.1150000000000002"/>
    <n v="0"/>
    <n v="0"/>
    <x v="2076"/>
    <x v="4"/>
  </r>
  <r>
    <n v="4247"/>
    <x v="470"/>
    <x v="2"/>
    <x v="24"/>
    <n v="27"/>
    <n v="29"/>
    <x v="4"/>
    <n v="2.6"/>
    <n v="5.7"/>
    <n v="4.1500000000000004"/>
    <n v="7.4"/>
    <n v="8.6"/>
    <n v="8"/>
    <n v="420"/>
    <n v="1221"/>
    <n v="820.5"/>
    <n v="2.1"/>
    <n v="4"/>
    <n v="3.05"/>
    <n v="0.6"/>
    <n v="6.8"/>
    <n v="3.6999999999999997"/>
    <n v="7"/>
    <n v="34"/>
    <n v="20.5"/>
    <n v="150"/>
    <n v="350"/>
    <n v="250"/>
    <n v="7.625"/>
    <n v="0.34166666666666667"/>
    <n v="3.7"/>
    <n v="0"/>
    <n v="0"/>
    <x v="2077"/>
    <x v="4"/>
  </r>
  <r>
    <n v="4237"/>
    <x v="461"/>
    <x v="2"/>
    <x v="24"/>
    <n v="28"/>
    <n v="33"/>
    <x v="9"/>
    <n v="0.3"/>
    <n v="0.3"/>
    <n v="0.3"/>
    <n v="7"/>
    <n v="7.9"/>
    <n v="7.45"/>
    <n v="921"/>
    <n v="3030"/>
    <n v="1975.5"/>
    <n v="6"/>
    <n v="14"/>
    <n v="10"/>
    <n v="2.5"/>
    <n v="31.8"/>
    <n v="17.149999999999999"/>
    <n v="17"/>
    <n v="33"/>
    <n v="25"/>
    <n v="280"/>
    <n v="1600"/>
    <n v="940"/>
    <n v="10"/>
    <n v="0.41666666666666663"/>
    <n v="10"/>
    <n v="0"/>
    <n v="9.25"/>
    <x v="162"/>
    <x v="4"/>
  </r>
  <r>
    <n v="4240"/>
    <x v="785"/>
    <x v="2"/>
    <x v="24"/>
    <n v="24"/>
    <n v="26"/>
    <x v="7"/>
    <n v="4.5"/>
    <n v="6.2"/>
    <n v="5.35"/>
    <n v="6.8"/>
    <n v="7.5"/>
    <n v="7.15"/>
    <n v="420"/>
    <n v="1709"/>
    <n v="1064.5"/>
    <n v="2.2000000000000002"/>
    <n v="5.7"/>
    <n v="3.95"/>
    <n v="4.0999999999999996"/>
    <n v="12.11"/>
    <n v="8.1050000000000004"/>
    <n v="2"/>
    <n v="7"/>
    <n v="4.5"/>
    <n v="26"/>
    <n v="70"/>
    <n v="48"/>
    <n v="9.875"/>
    <n v="7.4999999999999997E-2"/>
    <n v="8.1050000000000004"/>
    <n v="0"/>
    <n v="0"/>
    <x v="2078"/>
    <x v="4"/>
  </r>
  <r>
    <n v="4704"/>
    <x v="703"/>
    <x v="2"/>
    <x v="24"/>
    <n v="27"/>
    <n v="35"/>
    <x v="92"/>
    <n v="0.3"/>
    <n v="4.5999999999999996"/>
    <n v="2.4499999999999997"/>
    <n v="6.9"/>
    <n v="8.4"/>
    <n v="7.65"/>
    <n v="427"/>
    <n v="1178"/>
    <n v="802.5"/>
    <n v="2.1"/>
    <n v="8"/>
    <n v="5.05"/>
    <n v="1.4"/>
    <n v="6"/>
    <n v="3.7"/>
    <n v="4"/>
    <n v="58"/>
    <n v="31"/>
    <n v="220"/>
    <n v="430"/>
    <n v="325"/>
    <n v="10"/>
    <n v="0.51666666666666661"/>
    <n v="3.7"/>
    <n v="0"/>
    <n v="3.8750000000000009"/>
    <x v="2079"/>
    <x v="4"/>
  </r>
  <r>
    <n v="2343"/>
    <x v="340"/>
    <x v="2"/>
    <x v="24"/>
    <n v="24"/>
    <n v="29"/>
    <x v="6"/>
    <n v="0.3"/>
    <n v="2.6"/>
    <n v="1.45"/>
    <n v="7.4"/>
    <n v="8.4"/>
    <n v="7.9"/>
    <n v="1921"/>
    <n v="4320"/>
    <n v="3120.5"/>
    <n v="5.2"/>
    <n v="26"/>
    <n v="15.6"/>
    <n v="2.4"/>
    <n v="12"/>
    <n v="7.2"/>
    <n v="4"/>
    <n v="21"/>
    <n v="12.5"/>
    <n v="280"/>
    <n v="540"/>
    <n v="410"/>
    <n v="10"/>
    <n v="0.20833333333333331"/>
    <n v="7.1999999999999993"/>
    <n v="0"/>
    <n v="6.375"/>
    <x v="2080"/>
    <x v="4"/>
  </r>
  <r>
    <n v="4249"/>
    <x v="472"/>
    <x v="2"/>
    <x v="24"/>
    <n v="27"/>
    <n v="29"/>
    <x v="4"/>
    <n v="1.7"/>
    <n v="3.7"/>
    <n v="2.7"/>
    <n v="7.1"/>
    <n v="8.6"/>
    <n v="7.85"/>
    <n v="606"/>
    <n v="1306"/>
    <n v="956"/>
    <n v="2.1"/>
    <n v="10"/>
    <n v="6.05"/>
    <n v="0.4"/>
    <n v="5.6"/>
    <n v="3"/>
    <n v="2"/>
    <n v="27"/>
    <n v="14.5"/>
    <n v="120"/>
    <n v="430"/>
    <n v="275"/>
    <n v="10"/>
    <n v="0.24166666666666667"/>
    <n v="3"/>
    <n v="0"/>
    <n v="3.25"/>
    <x v="2081"/>
    <x v="4"/>
  </r>
  <r>
    <n v="4231"/>
    <x v="691"/>
    <x v="2"/>
    <x v="24"/>
    <n v="24"/>
    <n v="34"/>
    <x v="3"/>
    <n v="4.5999999999999996"/>
    <n v="5.8"/>
    <n v="5.1999999999999993"/>
    <n v="7.1"/>
    <n v="7.4"/>
    <n v="7.25"/>
    <n v="480"/>
    <n v="1325"/>
    <n v="902.5"/>
    <n v="2.5"/>
    <n v="4"/>
    <n v="3.25"/>
    <n v="4.0999999999999996"/>
    <n v="10.199999999999999"/>
    <n v="7.1499999999999995"/>
    <n v="2"/>
    <n v="9"/>
    <n v="5.5"/>
    <n v="27"/>
    <n v="47"/>
    <n v="37"/>
    <n v="8.125"/>
    <n v="9.1666666666666674E-2"/>
    <n v="7.1499999999999995"/>
    <n v="0"/>
    <n v="0"/>
    <x v="2082"/>
    <x v="4"/>
  </r>
  <r>
    <n v="4302"/>
    <x v="699"/>
    <x v="2"/>
    <x v="24"/>
    <n v="24"/>
    <n v="25"/>
    <x v="5"/>
    <n v="5.0999999999999996"/>
    <n v="6.4"/>
    <n v="5.75"/>
    <n v="6.6"/>
    <n v="7.5"/>
    <n v="7.05"/>
    <n v="1023"/>
    <n v="1898"/>
    <n v="1460.5"/>
    <n v="3.5"/>
    <n v="6"/>
    <n v="4.75"/>
    <n v="7.1"/>
    <n v="15.1"/>
    <n v="11.1"/>
    <n v="2"/>
    <n v="8"/>
    <n v="5"/>
    <n v="47"/>
    <n v="84"/>
    <n v="65.5"/>
    <n v="10"/>
    <n v="8.3333333333333329E-2"/>
    <n v="10"/>
    <n v="0"/>
    <n v="0"/>
    <x v="325"/>
    <x v="4"/>
  </r>
  <r>
    <n v="3086"/>
    <x v="345"/>
    <x v="2"/>
    <x v="24"/>
    <n v="18"/>
    <n v="23"/>
    <x v="61"/>
    <n v="5.2"/>
    <n v="6.6"/>
    <n v="5.9"/>
    <n v="6.8"/>
    <n v="7.5"/>
    <n v="7.15"/>
    <n v="689"/>
    <n v="1180"/>
    <n v="934.5"/>
    <n v="3"/>
    <n v="6.2"/>
    <n v="4.5999999999999996"/>
    <n v="6.16"/>
    <n v="14.1"/>
    <n v="10.129999999999999"/>
    <n v="6"/>
    <n v="11"/>
    <n v="8.5"/>
    <n v="34"/>
    <n v="48"/>
    <n v="41"/>
    <n v="10"/>
    <n v="0.14166666666666666"/>
    <n v="10"/>
    <n v="0"/>
    <n v="0"/>
    <x v="1593"/>
    <x v="4"/>
  </r>
  <r>
    <n v="4689"/>
    <x v="700"/>
    <x v="2"/>
    <x v="24"/>
    <n v="23"/>
    <n v="29"/>
    <x v="1"/>
    <n v="1.8"/>
    <n v="6.6"/>
    <n v="4.2"/>
    <n v="6.7"/>
    <n v="8.5"/>
    <n v="7.6"/>
    <n v="344"/>
    <n v="820"/>
    <n v="582"/>
    <n v="2.1"/>
    <n v="8"/>
    <n v="5.05"/>
    <n v="0.8"/>
    <n v="8.1"/>
    <n v="4.45"/>
    <n v="7"/>
    <n v="27"/>
    <n v="17"/>
    <n v="150"/>
    <n v="430"/>
    <n v="290"/>
    <n v="10"/>
    <n v="0.28333333333333333"/>
    <n v="4.45"/>
    <n v="0"/>
    <n v="0"/>
    <x v="2083"/>
    <x v="4"/>
  </r>
  <r>
    <n v="3084"/>
    <x v="343"/>
    <x v="2"/>
    <x v="24"/>
    <n v="28"/>
    <n v="29"/>
    <x v="10"/>
    <n v="4.0999999999999996"/>
    <n v="6.3"/>
    <n v="5.1999999999999993"/>
    <n v="7.6"/>
    <n v="8.5"/>
    <n v="8.0500000000000007"/>
    <n v="350"/>
    <n v="644"/>
    <n v="497"/>
    <n v="2.1"/>
    <n v="3"/>
    <n v="2.5499999999999998"/>
    <n v="0.5"/>
    <n v="2.6"/>
    <n v="1.55"/>
    <n v="2"/>
    <n v="26"/>
    <n v="14"/>
    <n v="26"/>
    <n v="350"/>
    <n v="188"/>
    <n v="6.375"/>
    <n v="0.23333333333333334"/>
    <n v="1.55"/>
    <n v="0"/>
    <n v="0"/>
    <x v="2084"/>
    <x v="4"/>
  </r>
  <r>
    <n v="4244"/>
    <x v="468"/>
    <x v="2"/>
    <x v="24"/>
    <n v="24"/>
    <n v="25"/>
    <x v="5"/>
    <n v="5.2"/>
    <n v="6.6"/>
    <n v="5.9"/>
    <n v="6.7"/>
    <n v="7.5"/>
    <n v="7.1"/>
    <n v="5"/>
    <n v="1437"/>
    <n v="721"/>
    <n v="2.2000000000000002"/>
    <n v="5"/>
    <n v="3.6"/>
    <n v="9.1"/>
    <n v="15.15"/>
    <n v="12.125"/>
    <n v="8"/>
    <n v="12"/>
    <n v="10"/>
    <n v="43"/>
    <n v="84"/>
    <n v="63.5"/>
    <n v="9"/>
    <n v="0.16666666666666666"/>
    <n v="10"/>
    <n v="0"/>
    <n v="0"/>
    <x v="2085"/>
    <x v="4"/>
  </r>
  <r>
    <n v="3391"/>
    <x v="348"/>
    <x v="0"/>
    <x v="25"/>
    <n v="18"/>
    <n v="28.5"/>
    <x v="98"/>
    <n v="5.0999999999999996"/>
    <n v="5.9"/>
    <n v="5.5"/>
    <n v="7"/>
    <n v="7.4"/>
    <n v="7.2"/>
    <n v="155"/>
    <n v="200"/>
    <n v="177.5"/>
    <n v="1"/>
    <n v="1.6"/>
    <n v="1.3"/>
    <n v="0.72"/>
    <n v="3"/>
    <n v="1.8599999999999999"/>
    <n v="17"/>
    <n v="58"/>
    <n v="37.5"/>
    <n v="94"/>
    <n v="220"/>
    <n v="157"/>
    <n v="3.25"/>
    <n v="0.625"/>
    <n v="1.8599999999999999"/>
    <n v="0"/>
    <n v="0"/>
    <x v="2086"/>
    <x v="4"/>
  </r>
  <r>
    <n v="4193"/>
    <x v="705"/>
    <x v="0"/>
    <x v="25"/>
    <n v="19"/>
    <n v="30"/>
    <x v="5"/>
    <n v="5.2"/>
    <n v="5.9"/>
    <n v="5.5500000000000007"/>
    <n v="6.6"/>
    <n v="7.3"/>
    <n v="6.9499999999999993"/>
    <n v="121"/>
    <n v="198"/>
    <n v="159.5"/>
    <n v="1"/>
    <n v="2.2000000000000002"/>
    <n v="1.6"/>
    <n v="0.55000000000000004"/>
    <n v="3.08"/>
    <n v="1.8149999999999999"/>
    <n v="21"/>
    <n v="63"/>
    <n v="42"/>
    <n v="140"/>
    <n v="280"/>
    <n v="210"/>
    <n v="4"/>
    <n v="0.70000000000000007"/>
    <n v="1.8149999999999999"/>
    <n v="0"/>
    <n v="0"/>
    <x v="2087"/>
    <x v="4"/>
  </r>
  <r>
    <n v="1727"/>
    <x v="346"/>
    <x v="0"/>
    <x v="25"/>
    <n v="19"/>
    <n v="29"/>
    <x v="21"/>
    <n v="5.2"/>
    <n v="6.4"/>
    <n v="5.8000000000000007"/>
    <n v="7.1"/>
    <n v="7.5"/>
    <n v="7.3"/>
    <n v="124"/>
    <n v="211"/>
    <n v="167.5"/>
    <n v="1"/>
    <n v="1.5"/>
    <n v="1.25"/>
    <n v="0.57999999999999996"/>
    <n v="2.94"/>
    <n v="1.76"/>
    <n v="13"/>
    <n v="58"/>
    <n v="35.5"/>
    <n v="79"/>
    <n v="210"/>
    <n v="144.5"/>
    <n v="3.125"/>
    <n v="0.59166666666666667"/>
    <n v="1.7599999999999998"/>
    <n v="0"/>
    <n v="0"/>
    <x v="2088"/>
    <x v="4"/>
  </r>
  <r>
    <n v="4192"/>
    <x v="704"/>
    <x v="0"/>
    <x v="25"/>
    <n v="19"/>
    <n v="30"/>
    <x v="5"/>
    <n v="5.2"/>
    <n v="6.2"/>
    <n v="5.7"/>
    <n v="6.9"/>
    <n v="7.5"/>
    <n v="7.2"/>
    <n v="137"/>
    <n v="198"/>
    <n v="167.5"/>
    <n v="1"/>
    <n v="1.8"/>
    <n v="1.4"/>
    <n v="0.48"/>
    <n v="2.5499999999999998"/>
    <n v="1.5149999999999999"/>
    <n v="22"/>
    <n v="41"/>
    <n v="31.5"/>
    <n v="120"/>
    <n v="210"/>
    <n v="165"/>
    <n v="3.5"/>
    <n v="0.52500000000000002"/>
    <n v="1.5149999999999999"/>
    <n v="0"/>
    <n v="0"/>
    <x v="2089"/>
    <x v="4"/>
  </r>
  <r>
    <n v="4643"/>
    <x v="788"/>
    <x v="0"/>
    <x v="25"/>
    <n v="18"/>
    <n v="29"/>
    <x v="2"/>
    <n v="5.2"/>
    <n v="6.3"/>
    <n v="5.75"/>
    <n v="7.1"/>
    <n v="7.5"/>
    <n v="7.3"/>
    <n v="152"/>
    <n v="203"/>
    <n v="177.5"/>
    <n v="1"/>
    <n v="1.9"/>
    <n v="1.45"/>
    <n v="0.74"/>
    <n v="2.73"/>
    <n v="1.7349999999999999"/>
    <n v="21"/>
    <n v="58"/>
    <n v="39.5"/>
    <n v="94"/>
    <n v="220"/>
    <n v="157"/>
    <n v="3.625"/>
    <n v="0.65833333333333321"/>
    <n v="1.7349999999999999"/>
    <n v="0"/>
    <n v="0"/>
    <x v="2090"/>
    <x v="4"/>
  </r>
  <r>
    <n v="4642"/>
    <x v="787"/>
    <x v="0"/>
    <x v="25"/>
    <n v="18"/>
    <n v="29"/>
    <x v="2"/>
    <n v="5.3"/>
    <n v="6.9"/>
    <n v="6.1"/>
    <n v="6.9"/>
    <n v="7.3"/>
    <n v="7.1"/>
    <n v="148"/>
    <n v="206"/>
    <n v="177"/>
    <n v="1.4"/>
    <n v="2.2999999999999998"/>
    <n v="1.8499999999999999"/>
    <n v="0.72"/>
    <n v="3.5"/>
    <n v="2.11"/>
    <n v="27"/>
    <n v="84"/>
    <n v="55.5"/>
    <n v="150"/>
    <n v="280"/>
    <n v="215"/>
    <n v="4.625"/>
    <n v="0.92500000000000004"/>
    <n v="2.11"/>
    <n v="0"/>
    <n v="0"/>
    <x v="2091"/>
    <x v="4"/>
  </r>
  <r>
    <n v="4644"/>
    <x v="789"/>
    <x v="0"/>
    <x v="25"/>
    <n v="18"/>
    <n v="29"/>
    <x v="2"/>
    <n v="5.6"/>
    <n v="6.5"/>
    <n v="6.05"/>
    <n v="7"/>
    <n v="7.7"/>
    <n v="7.35"/>
    <n v="129"/>
    <n v="181"/>
    <n v="155"/>
    <n v="1"/>
    <n v="2.1"/>
    <n v="1.55"/>
    <n v="0.73"/>
    <n v="2.73"/>
    <n v="1.73"/>
    <n v="25"/>
    <n v="63"/>
    <n v="44"/>
    <n v="150"/>
    <n v="280"/>
    <n v="215"/>
    <n v="3.875"/>
    <n v="0.73333333333333339"/>
    <n v="1.73"/>
    <n v="0"/>
    <n v="0"/>
    <x v="2092"/>
    <x v="4"/>
  </r>
  <r>
    <n v="1728"/>
    <x v="347"/>
    <x v="0"/>
    <x v="25"/>
    <n v="19"/>
    <n v="28.5"/>
    <x v="192"/>
    <n v="5.0999999999999996"/>
    <n v="5.8"/>
    <n v="5.4499999999999993"/>
    <n v="6.6"/>
    <n v="7.5"/>
    <n v="7.05"/>
    <n v="132"/>
    <n v="187"/>
    <n v="159.5"/>
    <n v="1.1000000000000001"/>
    <n v="1.7"/>
    <n v="1.4"/>
    <n v="1.07"/>
    <n v="3.06"/>
    <n v="2.0649999999999999"/>
    <n v="31"/>
    <n v="49"/>
    <n v="40"/>
    <n v="170"/>
    <n v="240"/>
    <n v="205"/>
    <n v="3.5"/>
    <n v="0.66666666666666663"/>
    <n v="2.0649999999999999"/>
    <n v="0"/>
    <n v="0"/>
    <x v="2093"/>
    <x v="4"/>
  </r>
  <r>
    <n v="3393"/>
    <x v="350"/>
    <x v="1"/>
    <x v="25"/>
    <n v="19"/>
    <n v="28.5"/>
    <x v="192"/>
    <n v="5.4"/>
    <n v="6.5"/>
    <n v="5.95"/>
    <n v="6.9"/>
    <n v="7.5"/>
    <n v="7.2"/>
    <n v="157"/>
    <n v="228"/>
    <n v="192.5"/>
    <n v="1"/>
    <n v="1.8"/>
    <n v="1.4"/>
    <n v="1"/>
    <n v="2.48"/>
    <n v="1.74"/>
    <n v="17"/>
    <n v="48"/>
    <n v="32.5"/>
    <n v="84"/>
    <n v="170"/>
    <n v="127"/>
    <n v="3.5"/>
    <n v="0.54166666666666674"/>
    <n v="1.7399999999999998"/>
    <n v="0"/>
    <n v="0"/>
    <x v="2094"/>
    <x v="4"/>
  </r>
  <r>
    <n v="4197"/>
    <x v="479"/>
    <x v="1"/>
    <x v="25"/>
    <n v="18.5"/>
    <n v="29"/>
    <x v="192"/>
    <n v="5.6"/>
    <n v="6.7"/>
    <n v="6.15"/>
    <n v="6.7"/>
    <n v="7.3"/>
    <n v="7"/>
    <n v="139"/>
    <n v="194"/>
    <n v="166.5"/>
    <n v="1"/>
    <n v="1.8"/>
    <n v="1.4"/>
    <n v="0.67"/>
    <n v="2.39"/>
    <n v="1.53"/>
    <n v="17"/>
    <n v="46"/>
    <n v="31.5"/>
    <n v="84"/>
    <n v="170"/>
    <n v="127"/>
    <n v="3.5"/>
    <n v="0.52500000000000002"/>
    <n v="1.53"/>
    <n v="0"/>
    <n v="0"/>
    <x v="2095"/>
    <x v="4"/>
  </r>
  <r>
    <n v="4195"/>
    <x v="477"/>
    <x v="1"/>
    <x v="25"/>
    <n v="18.5"/>
    <n v="30"/>
    <x v="137"/>
    <n v="5"/>
    <n v="6.1"/>
    <n v="5.55"/>
    <n v="6.2"/>
    <n v="7.3"/>
    <n v="6.75"/>
    <n v="142"/>
    <n v="198"/>
    <n v="170"/>
    <n v="1"/>
    <n v="1.9"/>
    <n v="1.45"/>
    <n v="0.7"/>
    <n v="2.4900000000000002"/>
    <n v="1.5950000000000002"/>
    <n v="15"/>
    <n v="48"/>
    <n v="31.5"/>
    <n v="63"/>
    <n v="210"/>
    <n v="136.5"/>
    <n v="3.625"/>
    <n v="0.52500000000000002"/>
    <n v="1.5950000000000002"/>
    <n v="0"/>
    <n v="0"/>
    <x v="2096"/>
    <x v="4"/>
  </r>
  <r>
    <n v="3396"/>
    <x v="353"/>
    <x v="1"/>
    <x v="25"/>
    <n v="19"/>
    <n v="29.5"/>
    <x v="137"/>
    <n v="5.2"/>
    <n v="6.2"/>
    <n v="5.7"/>
    <n v="6.9"/>
    <n v="7.3"/>
    <n v="7.1"/>
    <n v="143"/>
    <n v="201"/>
    <n v="172"/>
    <n v="1"/>
    <n v="2.2000000000000002"/>
    <n v="1.6"/>
    <n v="0.71"/>
    <n v="3.08"/>
    <n v="1.895"/>
    <n v="17"/>
    <n v="58"/>
    <n v="37.5"/>
    <n v="84"/>
    <n v="210"/>
    <n v="147"/>
    <n v="4"/>
    <n v="0.625"/>
    <n v="1.895"/>
    <n v="0"/>
    <n v="0"/>
    <x v="72"/>
    <x v="4"/>
  </r>
  <r>
    <n v="3394"/>
    <x v="351"/>
    <x v="1"/>
    <x v="25"/>
    <n v="19.5"/>
    <n v="29.5"/>
    <x v="5"/>
    <n v="5.0999999999999996"/>
    <n v="6.8"/>
    <n v="5.9499999999999993"/>
    <n v="7"/>
    <n v="7.7"/>
    <n v="7.35"/>
    <n v="141"/>
    <n v="220"/>
    <n v="180.5"/>
    <n v="1.5"/>
    <n v="2.6"/>
    <n v="2.0499999999999998"/>
    <n v="1.54"/>
    <n v="4"/>
    <n v="2.77"/>
    <n v="33"/>
    <n v="93"/>
    <n v="63"/>
    <n v="140"/>
    <n v="280"/>
    <n v="210"/>
    <n v="5.125"/>
    <n v="1.05"/>
    <n v="2.7700000000000005"/>
    <n v="0"/>
    <n v="0"/>
    <x v="2097"/>
    <x v="4"/>
  </r>
  <r>
    <n v="4221"/>
    <x v="480"/>
    <x v="1"/>
    <x v="25"/>
    <n v="18"/>
    <n v="29"/>
    <x v="2"/>
    <n v="5.0999999999999996"/>
    <n v="6"/>
    <n v="5.55"/>
    <n v="6.9"/>
    <n v="7.5"/>
    <n v="7.2"/>
    <n v="143"/>
    <n v="191"/>
    <n v="167"/>
    <n v="1.1000000000000001"/>
    <n v="1.6"/>
    <n v="1.35"/>
    <n v="0.61"/>
    <n v="2.48"/>
    <n v="1.5449999999999999"/>
    <n v="27"/>
    <n v="47"/>
    <n v="37"/>
    <n v="110"/>
    <n v="210"/>
    <n v="160"/>
    <n v="3.375"/>
    <n v="0.6166666666666667"/>
    <n v="1.5449999999999999"/>
    <n v="0"/>
    <n v="0"/>
    <x v="2098"/>
    <x v="4"/>
  </r>
  <r>
    <n v="4194"/>
    <x v="476"/>
    <x v="1"/>
    <x v="25"/>
    <n v="19"/>
    <n v="30"/>
    <x v="5"/>
    <n v="5.0999999999999996"/>
    <n v="5.9"/>
    <n v="5.5"/>
    <n v="6.8"/>
    <n v="7.4"/>
    <n v="7.1"/>
    <n v="135"/>
    <n v="198"/>
    <n v="166.5"/>
    <n v="1"/>
    <n v="1.9"/>
    <n v="1.45"/>
    <n v="0.57999999999999996"/>
    <n v="2.4"/>
    <n v="1.49"/>
    <n v="17"/>
    <n v="47"/>
    <n v="32"/>
    <n v="110"/>
    <n v="220"/>
    <n v="165"/>
    <n v="3.625"/>
    <n v="0.53333333333333333"/>
    <n v="1.49"/>
    <n v="0"/>
    <n v="0"/>
    <x v="2099"/>
    <x v="4"/>
  </r>
  <r>
    <n v="3395"/>
    <x v="352"/>
    <x v="1"/>
    <x v="25"/>
    <n v="19"/>
    <n v="29"/>
    <x v="21"/>
    <n v="5.4"/>
    <n v="6.8"/>
    <n v="6.1"/>
    <n v="6.9"/>
    <n v="7.4"/>
    <n v="7.15"/>
    <n v="134"/>
    <n v="192"/>
    <n v="163"/>
    <n v="1"/>
    <n v="1.5"/>
    <n v="1.25"/>
    <n v="0.72"/>
    <n v="2.39"/>
    <n v="1.5550000000000002"/>
    <n v="17"/>
    <n v="63"/>
    <n v="40"/>
    <n v="94"/>
    <n v="240"/>
    <n v="167"/>
    <n v="3.125"/>
    <n v="0.66666666666666663"/>
    <n v="1.5550000000000002"/>
    <n v="0"/>
    <n v="0"/>
    <x v="2100"/>
    <x v="4"/>
  </r>
  <r>
    <n v="4196"/>
    <x v="478"/>
    <x v="1"/>
    <x v="25"/>
    <n v="19.5"/>
    <n v="30"/>
    <x v="143"/>
    <n v="1.2"/>
    <n v="6.2"/>
    <n v="3.7"/>
    <n v="6.4"/>
    <n v="8"/>
    <n v="7.2"/>
    <n v="147"/>
    <n v="216"/>
    <n v="181.5"/>
    <n v="3.1"/>
    <n v="11"/>
    <n v="7.05"/>
    <n v="0.89"/>
    <n v="6.6"/>
    <n v="3.7449999999999997"/>
    <n v="47"/>
    <n v="94"/>
    <n v="70.5"/>
    <n v="210"/>
    <n v="430"/>
    <n v="320"/>
    <n v="10"/>
    <n v="1.1749999999999998"/>
    <n v="3.7449999999999992"/>
    <n v="0"/>
    <n v="0.75"/>
    <x v="2101"/>
    <x v="4"/>
  </r>
  <r>
    <n v="3392"/>
    <x v="349"/>
    <x v="1"/>
    <x v="25"/>
    <n v="19"/>
    <n v="29"/>
    <x v="21"/>
    <n v="5"/>
    <n v="5.9"/>
    <n v="5.45"/>
    <n v="6.6"/>
    <n v="7.2"/>
    <n v="6.9"/>
    <n v="128"/>
    <n v="192"/>
    <n v="160"/>
    <n v="1.1000000000000001"/>
    <n v="1.9"/>
    <n v="1.5"/>
    <n v="0.68"/>
    <n v="2.9"/>
    <n v="1.79"/>
    <n v="17"/>
    <n v="58"/>
    <n v="37.5"/>
    <n v="84"/>
    <n v="210"/>
    <n v="147"/>
    <n v="3.75"/>
    <n v="0.625"/>
    <n v="1.79"/>
    <n v="0"/>
    <n v="0"/>
    <x v="2102"/>
    <x v="4"/>
  </r>
  <r>
    <n v="1364"/>
    <x v="354"/>
    <x v="0"/>
    <x v="26"/>
    <n v="17"/>
    <n v="24"/>
    <x v="61"/>
    <n v="7.8"/>
    <n v="8.8000000000000007"/>
    <n v="8.3000000000000007"/>
    <n v="8.1"/>
    <n v="9"/>
    <n v="8.5500000000000007"/>
    <n v="468"/>
    <n v="539"/>
    <n v="503.5"/>
    <n v="5.2"/>
    <n v="6.8"/>
    <n v="6"/>
    <n v="1.2430281690140901"/>
    <n v="6.2730105633802804"/>
    <n v="3.7580193661971855"/>
    <n v="30000"/>
    <n v="40000"/>
    <n v="35000"/>
    <n v="55000"/>
    <n v="64000"/>
    <n v="59500"/>
    <n v="10"/>
    <n v="10"/>
    <n v="3.7580193661971855"/>
    <n v="10"/>
    <n v="0"/>
    <x v="2103"/>
    <x v="4"/>
  </r>
  <r>
    <n v="2499"/>
    <x v="355"/>
    <x v="0"/>
    <x v="26"/>
    <n v="19"/>
    <n v="26"/>
    <x v="84"/>
    <n v="5.8"/>
    <n v="7"/>
    <n v="6.4"/>
    <n v="7.6"/>
    <n v="8.1999999999999993"/>
    <n v="7.8999999999999995"/>
    <n v="251"/>
    <n v="371"/>
    <n v="311"/>
    <n v="4"/>
    <n v="5"/>
    <n v="4.5"/>
    <n v="0.8"/>
    <n v="0.92"/>
    <n v="0.8600000000000001"/>
    <n v="3600"/>
    <n v="4300"/>
    <n v="3950"/>
    <n v="6300"/>
    <n v="7900"/>
    <n v="7100"/>
    <n v="10"/>
    <n v="10"/>
    <n v="0.8600000000000001"/>
    <n v="0"/>
    <n v="0"/>
    <x v="2104"/>
    <x v="4"/>
  </r>
  <r>
    <n v="2501"/>
    <x v="357"/>
    <x v="1"/>
    <x v="26"/>
    <n v="18"/>
    <n v="22"/>
    <x v="63"/>
    <n v="4.5"/>
    <n v="5.8"/>
    <n v="5.15"/>
    <n v="7.2"/>
    <n v="8.4"/>
    <n v="7.8000000000000007"/>
    <n v="624"/>
    <n v="629"/>
    <n v="626.5"/>
    <n v="6"/>
    <n v="15"/>
    <n v="10.5"/>
    <n v="1.2430281690140901"/>
    <n v="6.2730105633802804"/>
    <n v="3.7580193661971855"/>
    <n v="1010.2165492957701"/>
    <n v="9370632.2394366208"/>
    <n v="4685821.2279929584"/>
    <n v="30837.3908450704"/>
    <n v="27354974.920774601"/>
    <n v="13692906.155809836"/>
    <n v="10"/>
    <n v="10"/>
    <n v="3.7580193661971855"/>
    <n v="0"/>
    <n v="0"/>
    <x v="1754"/>
    <x v="4"/>
  </r>
  <r>
    <n v="2500"/>
    <x v="356"/>
    <x v="1"/>
    <x v="26"/>
    <n v="18"/>
    <n v="23.2"/>
    <x v="232"/>
    <n v="1.2"/>
    <n v="4.7"/>
    <n v="2.95"/>
    <n v="7.5"/>
    <n v="8.9"/>
    <n v="8.1999999999999993"/>
    <n v="1190"/>
    <n v="1336"/>
    <n v="1263"/>
    <n v="16"/>
    <n v="32"/>
    <n v="24"/>
    <n v="1.2430281690140901"/>
    <n v="6.2730105633802804"/>
    <n v="3.7580193661971855"/>
    <n v="4300"/>
    <n v="4300"/>
    <n v="4300"/>
    <n v="6300"/>
    <n v="6300"/>
    <n v="6300"/>
    <n v="10"/>
    <n v="10"/>
    <n v="3.7580193661971855"/>
    <n v="0"/>
    <n v="2.625"/>
    <x v="2105"/>
    <x v="4"/>
  </r>
  <r>
    <n v="3437"/>
    <x v="359"/>
    <x v="0"/>
    <x v="27"/>
    <n v="11"/>
    <n v="23"/>
    <x v="23"/>
    <n v="7.4"/>
    <n v="9"/>
    <n v="8.1999999999999993"/>
    <n v="7.2"/>
    <n v="8"/>
    <n v="7.6"/>
    <n v="160"/>
    <n v="210"/>
    <n v="185"/>
    <n v="1"/>
    <n v="1.6"/>
    <n v="1.3"/>
    <n v="0.32"/>
    <n v="0.37"/>
    <n v="0.34499999999999997"/>
    <n v="70"/>
    <n v="170"/>
    <n v="120"/>
    <n v="210"/>
    <n v="540"/>
    <n v="375"/>
    <n v="3.25"/>
    <n v="2"/>
    <n v="0.34499999999999997"/>
    <n v="0"/>
    <n v="0"/>
    <x v="2106"/>
    <x v="4"/>
  </r>
  <r>
    <n v="1362"/>
    <x v="358"/>
    <x v="0"/>
    <x v="27"/>
    <n v="9"/>
    <n v="22"/>
    <x v="30"/>
    <n v="7.6"/>
    <n v="9.6"/>
    <n v="8.6"/>
    <n v="7.2"/>
    <n v="7.8"/>
    <n v="7.5"/>
    <n v="370"/>
    <n v="440"/>
    <n v="405"/>
    <n v="1"/>
    <n v="2"/>
    <n v="1.5"/>
    <n v="0.32"/>
    <n v="0.36"/>
    <n v="0.33999999999999997"/>
    <n v="140"/>
    <n v="350"/>
    <n v="245"/>
    <n v="350"/>
    <n v="920"/>
    <n v="635"/>
    <n v="3.75"/>
    <n v="4.083333333333333"/>
    <n v="0.33999999999999997"/>
    <n v="0"/>
    <n v="0"/>
    <x v="2107"/>
    <x v="4"/>
  </r>
  <r>
    <n v="2539"/>
    <x v="712"/>
    <x v="0"/>
    <x v="28"/>
    <n v="19"/>
    <n v="30"/>
    <x v="5"/>
    <n v="7.7"/>
    <n v="8.6"/>
    <n v="8.15"/>
    <n v="7"/>
    <n v="8.1"/>
    <n v="7.55"/>
    <n v="141"/>
    <n v="195"/>
    <n v="168"/>
    <n v="1.2"/>
    <n v="1.7"/>
    <n v="1.45"/>
    <n v="0.3"/>
    <n v="0.3"/>
    <n v="0.3"/>
    <n v="1100"/>
    <n v="2200"/>
    <n v="1650"/>
    <n v="1400"/>
    <n v="3900"/>
    <n v="2650"/>
    <n v="3.625"/>
    <n v="10"/>
    <n v="0.3"/>
    <n v="0"/>
    <n v="0"/>
    <x v="1667"/>
    <x v="4"/>
  </r>
  <r>
    <n v="2505"/>
    <x v="708"/>
    <x v="0"/>
    <x v="28"/>
    <n v="22.5"/>
    <n v="34"/>
    <x v="175"/>
    <n v="4"/>
    <n v="13.1"/>
    <n v="8.5500000000000007"/>
    <n v="7.8"/>
    <n v="8.6999999999999993"/>
    <n v="8.25"/>
    <n v="568"/>
    <n v="763"/>
    <n v="665.5"/>
    <n v="3.2"/>
    <n v="8.5"/>
    <n v="5.85"/>
    <n v="0.35"/>
    <n v="0.72"/>
    <n v="0.53499999999999992"/>
    <n v="3300"/>
    <n v="35000"/>
    <n v="19150"/>
    <n v="4900"/>
    <n v="54000"/>
    <n v="29450"/>
    <n v="10"/>
    <n v="10"/>
    <n v="0.53499999999999992"/>
    <n v="0"/>
    <n v="0"/>
    <x v="2108"/>
    <x v="4"/>
  </r>
  <r>
    <n v="2503"/>
    <x v="706"/>
    <x v="0"/>
    <x v="28"/>
    <n v="22.5"/>
    <n v="34"/>
    <x v="175"/>
    <n v="4.5"/>
    <n v="10.9"/>
    <n v="7.7"/>
    <n v="7.5"/>
    <n v="8.6"/>
    <n v="8.0500000000000007"/>
    <n v="567"/>
    <n v="868"/>
    <n v="717.5"/>
    <n v="3.2"/>
    <n v="6.9"/>
    <n v="5.0500000000000007"/>
    <n v="0.3"/>
    <n v="0.8"/>
    <n v="0.55000000000000004"/>
    <n v="1400"/>
    <n v="92000"/>
    <n v="46700"/>
    <n v="3300"/>
    <n v="160000"/>
    <n v="81650"/>
    <n v="10"/>
    <n v="10"/>
    <n v="0.55000000000000004"/>
    <n v="0"/>
    <n v="0"/>
    <x v="2109"/>
    <x v="4"/>
  </r>
  <r>
    <n v="4729"/>
    <x v="715"/>
    <x v="0"/>
    <x v="28"/>
    <n v="6"/>
    <n v="24"/>
    <x v="96"/>
    <n v="5.5"/>
    <n v="7.8"/>
    <n v="6.65"/>
    <n v="6.9"/>
    <n v="7.9"/>
    <n v="7.4"/>
    <n v="20"/>
    <n v="97"/>
    <n v="58.5"/>
    <n v="1"/>
    <n v="1.8"/>
    <n v="1.4"/>
    <n v="0.3"/>
    <n v="0.3"/>
    <n v="0.3"/>
    <n v="60"/>
    <n v="5000"/>
    <n v="2530"/>
    <n v="110"/>
    <n v="13000"/>
    <n v="6555"/>
    <n v="3.5"/>
    <n v="10"/>
    <n v="0.3"/>
    <n v="0"/>
    <n v="0"/>
    <x v="2110"/>
    <x v="4"/>
  </r>
  <r>
    <n v="2519"/>
    <x v="709"/>
    <x v="0"/>
    <x v="28"/>
    <n v="21"/>
    <n v="30"/>
    <x v="8"/>
    <n v="6.8"/>
    <n v="8.1999999999999993"/>
    <n v="7.5"/>
    <n v="6.7"/>
    <n v="7.6"/>
    <n v="7.15"/>
    <n v="32"/>
    <n v="68"/>
    <n v="50"/>
    <n v="1"/>
    <n v="2.2000000000000002"/>
    <n v="1.6"/>
    <n v="0.3"/>
    <n v="0.3"/>
    <n v="0.3"/>
    <n v="400"/>
    <n v="5000"/>
    <n v="2700"/>
    <n v="1300"/>
    <n v="13000"/>
    <n v="7150"/>
    <n v="4"/>
    <n v="10"/>
    <n v="0.3"/>
    <n v="0"/>
    <n v="0"/>
    <x v="2111"/>
    <x v="4"/>
  </r>
  <r>
    <n v="4720"/>
    <x v="713"/>
    <x v="0"/>
    <x v="28"/>
    <n v="19"/>
    <n v="33"/>
    <x v="1"/>
    <n v="6.8"/>
    <n v="8.9"/>
    <n v="7.85"/>
    <n v="6.7"/>
    <n v="8.4"/>
    <n v="7.5500000000000007"/>
    <n v="32"/>
    <n v="128"/>
    <n v="80"/>
    <n v="1.4"/>
    <n v="2.1"/>
    <n v="1.75"/>
    <n v="0.3"/>
    <n v="0.3"/>
    <n v="0.3"/>
    <n v="170"/>
    <n v="2600"/>
    <n v="1385"/>
    <n v="700"/>
    <n v="9000"/>
    <n v="4850"/>
    <n v="4.375"/>
    <n v="10"/>
    <n v="0.3"/>
    <n v="0"/>
    <n v="0"/>
    <x v="427"/>
    <x v="4"/>
  </r>
  <r>
    <n v="2504"/>
    <x v="707"/>
    <x v="0"/>
    <x v="28"/>
    <n v="22.5"/>
    <n v="34"/>
    <x v="175"/>
    <n v="3.8"/>
    <n v="12"/>
    <n v="7.9"/>
    <n v="7.6"/>
    <n v="8.6999999999999993"/>
    <n v="8.1499999999999986"/>
    <n v="569"/>
    <n v="775"/>
    <n v="672"/>
    <n v="3.6"/>
    <n v="7.2"/>
    <n v="5.4"/>
    <n v="0.3"/>
    <n v="0.9"/>
    <n v="0.6"/>
    <n v="13000"/>
    <n v="240000"/>
    <n v="126500"/>
    <n v="23000"/>
    <n v="540000"/>
    <n v="281500"/>
    <n v="10"/>
    <n v="10"/>
    <n v="0.6"/>
    <n v="0"/>
    <n v="0"/>
    <x v="183"/>
    <x v="4"/>
  </r>
  <r>
    <n v="2520"/>
    <x v="710"/>
    <x v="0"/>
    <x v="28"/>
    <n v="4"/>
    <n v="24"/>
    <x v="95"/>
    <n v="5.8"/>
    <n v="6.9"/>
    <n v="6.35"/>
    <n v="6.5"/>
    <n v="8"/>
    <n v="7.25"/>
    <n v="67"/>
    <n v="196"/>
    <n v="131.5"/>
    <n v="1.8"/>
    <n v="2.8"/>
    <n v="2.2999999999999998"/>
    <n v="0.3"/>
    <n v="0.32"/>
    <n v="0.31"/>
    <n v="2100"/>
    <n v="5000"/>
    <n v="3550"/>
    <n v="5000"/>
    <n v="14000"/>
    <n v="9500"/>
    <n v="5.75"/>
    <n v="10"/>
    <n v="0.31"/>
    <n v="0"/>
    <n v="0"/>
    <x v="2112"/>
    <x v="4"/>
  </r>
  <r>
    <n v="1765"/>
    <x v="360"/>
    <x v="0"/>
    <x v="28"/>
    <n v="22"/>
    <n v="31"/>
    <x v="6"/>
    <n v="5.2"/>
    <n v="9.6999999999999993"/>
    <n v="7.4499999999999993"/>
    <n v="7.2"/>
    <n v="8.5"/>
    <n v="7.85"/>
    <n v="252"/>
    <n v="826"/>
    <n v="539"/>
    <n v="1.8"/>
    <n v="4.0999999999999996"/>
    <n v="2.9499999999999997"/>
    <n v="0.3"/>
    <n v="1.9"/>
    <n v="1.0999999999999999"/>
    <n v="330"/>
    <n v="790"/>
    <n v="560"/>
    <n v="1100"/>
    <n v="1700"/>
    <n v="1400"/>
    <n v="7.3749999999999991"/>
    <n v="9.3333333333333339"/>
    <n v="1.0999999999999999"/>
    <n v="0"/>
    <n v="0"/>
    <x v="2113"/>
    <x v="4"/>
  </r>
  <r>
    <n v="2544"/>
    <x v="369"/>
    <x v="0"/>
    <x v="28"/>
    <n v="22"/>
    <n v="32"/>
    <x v="43"/>
    <n v="8.8000000000000007"/>
    <n v="9.8000000000000007"/>
    <n v="9.3000000000000007"/>
    <n v="7"/>
    <n v="7.6"/>
    <n v="7.3"/>
    <n v="311"/>
    <n v="422"/>
    <n v="366.5"/>
    <n v="2.7"/>
    <n v="7.3"/>
    <n v="5"/>
    <n v="0.3"/>
    <n v="0.8"/>
    <n v="0.55000000000000004"/>
    <n v="3100"/>
    <n v="9400"/>
    <n v="6250"/>
    <n v="4300"/>
    <n v="12000"/>
    <n v="8150"/>
    <n v="10"/>
    <n v="10"/>
    <n v="0.55000000000000004"/>
    <n v="0"/>
    <n v="0"/>
    <x v="2109"/>
    <x v="4"/>
  </r>
  <r>
    <n v="2522"/>
    <x v="367"/>
    <x v="0"/>
    <x v="28"/>
    <n v="7"/>
    <n v="16"/>
    <x v="27"/>
    <n v="7.1"/>
    <n v="8.1"/>
    <n v="7.6"/>
    <n v="6.9"/>
    <n v="7.6"/>
    <n v="7.25"/>
    <n v="13"/>
    <n v="29"/>
    <n v="21"/>
    <n v="1"/>
    <n v="1.1000000000000001"/>
    <n v="1.05"/>
    <n v="0.3"/>
    <n v="0.3"/>
    <n v="0.3"/>
    <n v="70"/>
    <n v="110"/>
    <n v="90"/>
    <n v="110"/>
    <n v="210"/>
    <n v="160"/>
    <n v="2.625"/>
    <n v="1.5"/>
    <n v="0.3"/>
    <n v="0"/>
    <n v="0"/>
    <x v="2114"/>
    <x v="4"/>
  </r>
  <r>
    <n v="2521"/>
    <x v="711"/>
    <x v="0"/>
    <x v="28"/>
    <n v="9"/>
    <n v="24"/>
    <x v="140"/>
    <n v="7.2"/>
    <n v="8.1999999999999993"/>
    <n v="7.6999999999999993"/>
    <n v="6.9"/>
    <n v="7.6"/>
    <n v="7.25"/>
    <n v="20"/>
    <n v="36"/>
    <n v="28"/>
    <n v="1"/>
    <n v="1.8"/>
    <n v="1.4"/>
    <n v="0.3"/>
    <n v="0.3"/>
    <n v="0.3"/>
    <n v="60"/>
    <n v="130"/>
    <n v="95"/>
    <n v="110"/>
    <n v="330"/>
    <n v="220"/>
    <n v="3.5"/>
    <n v="1.5833333333333333"/>
    <n v="0.3"/>
    <n v="0"/>
    <n v="0"/>
    <x v="2115"/>
    <x v="4"/>
  </r>
  <r>
    <n v="4725"/>
    <x v="714"/>
    <x v="0"/>
    <x v="28"/>
    <n v="8"/>
    <n v="18"/>
    <x v="145"/>
    <n v="7.1"/>
    <n v="8.5"/>
    <n v="7.8"/>
    <n v="6.9"/>
    <n v="7.9"/>
    <n v="7.4"/>
    <n v="16"/>
    <n v="73"/>
    <n v="44.5"/>
    <n v="1"/>
    <n v="1.6"/>
    <n v="1.3"/>
    <n v="0.3"/>
    <n v="0.3"/>
    <n v="0.3"/>
    <n v="70"/>
    <n v="110"/>
    <n v="90"/>
    <n v="110"/>
    <n v="330"/>
    <n v="220"/>
    <n v="3.25"/>
    <n v="1.5"/>
    <n v="0.3"/>
    <n v="0"/>
    <n v="0"/>
    <x v="2116"/>
    <x v="4"/>
  </r>
  <r>
    <n v="5159"/>
    <x v="858"/>
    <x v="0"/>
    <x v="0"/>
    <n v="22"/>
    <n v="27"/>
    <x v="5"/>
    <n v="3.9"/>
    <n v="6.5"/>
    <n v="5.2"/>
    <n v="7.1"/>
    <n v="7.9"/>
    <n v="7.5"/>
    <n v="374"/>
    <n v="1370"/>
    <n v="872"/>
    <n v="1.5"/>
    <n v="3.7"/>
    <n v="2.6"/>
    <n v="0.33"/>
    <n v="5.9"/>
    <n v="3.1150000000000002"/>
    <n v="214"/>
    <n v="525"/>
    <n v="369.5"/>
    <n v="816"/>
    <n v="1733"/>
    <n v="1274.5"/>
    <n v="6.5"/>
    <n v="6.1583333333333332"/>
    <n v="3.1150000000000002"/>
    <n v="0"/>
    <n v="0"/>
    <x v="2117"/>
    <x v="5"/>
  </r>
  <r>
    <n v="4368"/>
    <x v="859"/>
    <x v="0"/>
    <x v="0"/>
    <n v="18"/>
    <n v="29"/>
    <x v="2"/>
    <n v="3.2"/>
    <n v="8.6999999999999993"/>
    <n v="5.9499999999999993"/>
    <n v="7.2"/>
    <n v="8.6"/>
    <n v="7.9"/>
    <n v="215"/>
    <n v="1800"/>
    <n v="1007.5"/>
    <n v="1.6"/>
    <n v="6.1"/>
    <n v="3.8499999999999996"/>
    <n v="0.69"/>
    <n v="2.79"/>
    <n v="1.74"/>
    <n v="7"/>
    <n v="21"/>
    <n v="14"/>
    <n v="210"/>
    <n v="460"/>
    <n v="335"/>
    <n v="9.625"/>
    <n v="0.23333333333333334"/>
    <n v="1.7399999999999998"/>
    <n v="0"/>
    <n v="0"/>
    <x v="2118"/>
    <x v="5"/>
  </r>
  <r>
    <n v="2353"/>
    <x v="860"/>
    <x v="0"/>
    <x v="0"/>
    <n v="26"/>
    <n v="29"/>
    <x v="0"/>
    <n v="3.4"/>
    <n v="6.4"/>
    <n v="4.9000000000000004"/>
    <n v="7.1"/>
    <n v="8.5"/>
    <n v="7.8"/>
    <n v="402"/>
    <n v="888"/>
    <n v="645"/>
    <n v="2.4"/>
    <n v="4.8"/>
    <n v="3.5999999999999996"/>
    <n v="1.1200000000000001"/>
    <n v="2.42"/>
    <n v="1.77"/>
    <n v="7"/>
    <n v="39"/>
    <n v="23"/>
    <n v="150"/>
    <n v="240"/>
    <n v="195"/>
    <n v="9"/>
    <n v="0.3833333333333333"/>
    <n v="1.77"/>
    <n v="0"/>
    <n v="0"/>
    <x v="2119"/>
    <x v="5"/>
  </r>
  <r>
    <n v="5147"/>
    <x v="861"/>
    <x v="0"/>
    <x v="0"/>
    <n v="23"/>
    <n v="27"/>
    <x v="7"/>
    <n v="5.0999999999999996"/>
    <n v="6.1"/>
    <n v="5.6"/>
    <n v="6.6"/>
    <n v="7.8"/>
    <n v="7.1999999999999993"/>
    <n v="322"/>
    <n v="535"/>
    <n v="428.5"/>
    <n v="1.5"/>
    <n v="2.2000000000000002"/>
    <n v="1.85"/>
    <n v="0.32"/>
    <n v="1.26"/>
    <n v="0.79"/>
    <n v="89"/>
    <n v="388"/>
    <n v="238.5"/>
    <n v="491"/>
    <n v="1046"/>
    <n v="768.5"/>
    <n v="4.625"/>
    <n v="3.9750000000000001"/>
    <n v="0.79"/>
    <n v="0"/>
    <n v="0"/>
    <x v="2120"/>
    <x v="5"/>
  </r>
  <r>
    <n v="1790"/>
    <x v="862"/>
    <x v="0"/>
    <x v="0"/>
    <n v="18"/>
    <n v="22"/>
    <x v="63"/>
    <n v="5.7"/>
    <n v="6.8"/>
    <n v="6.25"/>
    <n v="7.4"/>
    <n v="8.1"/>
    <n v="7.75"/>
    <n v="31100"/>
    <n v="42200"/>
    <n v="36650"/>
    <n v="2.6"/>
    <n v="2.9"/>
    <n v="2.75"/>
    <n v="1.1100000000000001"/>
    <n v="1.78"/>
    <n v="1.4450000000000001"/>
    <n v="3"/>
    <n v="62"/>
    <n v="32.5"/>
    <n v="75"/>
    <n v="689"/>
    <n v="382"/>
    <n v="6.875"/>
    <n v="0.54166666666666674"/>
    <n v="1.4450000000000003"/>
    <n v="0"/>
    <n v="0"/>
    <x v="2121"/>
    <x v="5"/>
  </r>
  <r>
    <n v="5156"/>
    <x v="863"/>
    <x v="2"/>
    <x v="0"/>
    <n v="24"/>
    <n v="24"/>
    <x v="21"/>
    <n v="6.6"/>
    <n v="7.7"/>
    <n v="7.15"/>
    <n v="7.2"/>
    <n v="8"/>
    <n v="7.6"/>
    <n v="699"/>
    <n v="990"/>
    <n v="844.5"/>
    <n v="2.4"/>
    <n v="2.9"/>
    <n v="2.65"/>
    <n v="1.4"/>
    <n v="2.04"/>
    <n v="1.72"/>
    <n v="3"/>
    <n v="343"/>
    <n v="173"/>
    <n v="75"/>
    <n v="1380"/>
    <n v="727.5"/>
    <n v="6.625"/>
    <n v="2.8833333333333333"/>
    <n v="1.7199999999999998"/>
    <n v="0"/>
    <n v="0"/>
    <x v="2122"/>
    <x v="5"/>
  </r>
  <r>
    <n v="4391"/>
    <x v="864"/>
    <x v="2"/>
    <x v="0"/>
    <n v="22"/>
    <n v="29"/>
    <x v="8"/>
    <n v="5.2"/>
    <n v="6.3"/>
    <n v="5.75"/>
    <n v="7"/>
    <n v="7.9"/>
    <n v="7.45"/>
    <n v="196"/>
    <n v="502"/>
    <n v="349"/>
    <n v="1"/>
    <n v="2"/>
    <n v="1.5"/>
    <n v="0.32"/>
    <n v="3.12"/>
    <n v="1.72"/>
    <n v="104"/>
    <n v="258"/>
    <n v="181"/>
    <n v="258"/>
    <n v="980"/>
    <n v="619"/>
    <n v="3.75"/>
    <n v="3.0166666666666671"/>
    <n v="1.7199999999999998"/>
    <n v="0"/>
    <n v="0"/>
    <x v="2123"/>
    <x v="5"/>
  </r>
  <r>
    <n v="5150"/>
    <x v="865"/>
    <x v="2"/>
    <x v="0"/>
    <n v="17"/>
    <n v="21"/>
    <x v="83"/>
    <n v="6.2"/>
    <n v="7.5"/>
    <n v="6.85"/>
    <n v="7.5"/>
    <n v="8.3000000000000007"/>
    <n v="7.9"/>
    <n v="982"/>
    <n v="1286"/>
    <n v="1134"/>
    <n v="2.5"/>
    <n v="2.9"/>
    <n v="2.7"/>
    <n v="0.45"/>
    <n v="4.46"/>
    <n v="2.4550000000000001"/>
    <n v="3"/>
    <n v="176"/>
    <n v="89.5"/>
    <n v="120"/>
    <n v="680"/>
    <n v="400"/>
    <n v="6.75"/>
    <n v="1.4916666666666667"/>
    <n v="2.4550000000000001"/>
    <n v="0"/>
    <n v="0"/>
    <x v="2124"/>
    <x v="5"/>
  </r>
  <r>
    <n v="4921"/>
    <x v="866"/>
    <x v="3"/>
    <x v="0"/>
    <n v="19"/>
    <n v="29"/>
    <x v="21"/>
    <n v="5.0999999999999996"/>
    <n v="6.6"/>
    <n v="5.85"/>
    <n v="7.5"/>
    <n v="8"/>
    <n v="7.75"/>
    <n v="510"/>
    <n v="720"/>
    <n v="615"/>
    <n v="1.2"/>
    <n v="2.2999999999999998"/>
    <n v="1.75"/>
    <n v="0.32"/>
    <n v="0.79"/>
    <n v="0.55500000000000005"/>
    <n v="97"/>
    <n v="368"/>
    <n v="232.5"/>
    <n v="403"/>
    <n v="914"/>
    <n v="658.5"/>
    <n v="4.375"/>
    <n v="3.875"/>
    <n v="0.55500000000000005"/>
    <n v="0"/>
    <n v="0"/>
    <x v="2125"/>
    <x v="5"/>
  </r>
  <r>
    <n v="4936"/>
    <x v="867"/>
    <x v="3"/>
    <x v="0"/>
    <n v="22"/>
    <n v="26"/>
    <x v="21"/>
    <n v="6.4"/>
    <n v="7.6"/>
    <n v="7"/>
    <n v="7.3"/>
    <n v="8.4"/>
    <n v="7.85"/>
    <n v="247"/>
    <n v="480"/>
    <n v="363.5"/>
    <n v="1.8"/>
    <n v="2.6"/>
    <n v="2.2000000000000002"/>
    <n v="0.92"/>
    <n v="2.0499999999999998"/>
    <n v="1.4849999999999999"/>
    <n v="3"/>
    <n v="29"/>
    <n v="16"/>
    <n v="64"/>
    <n v="240"/>
    <n v="152"/>
    <n v="5.5"/>
    <n v="0.26666666666666666"/>
    <n v="1.4849999999999999"/>
    <n v="0"/>
    <n v="0"/>
    <x v="2126"/>
    <x v="5"/>
  </r>
  <r>
    <n v="4919"/>
    <x v="868"/>
    <x v="3"/>
    <x v="0"/>
    <n v="21"/>
    <n v="27"/>
    <x v="21"/>
    <n v="5.4"/>
    <n v="6.5"/>
    <n v="5.95"/>
    <n v="7"/>
    <n v="8"/>
    <n v="7.5"/>
    <n v="406"/>
    <n v="603"/>
    <n v="504.5"/>
    <n v="1"/>
    <n v="2.2000000000000002"/>
    <n v="1.6"/>
    <n v="0.32"/>
    <n v="1.1200000000000001"/>
    <n v="0.72000000000000008"/>
    <n v="102"/>
    <n v="243"/>
    <n v="172.5"/>
    <n v="436"/>
    <n v="816"/>
    <n v="626"/>
    <n v="4"/>
    <n v="2.875"/>
    <n v="0.72000000000000008"/>
    <n v="0"/>
    <n v="0"/>
    <x v="2127"/>
    <x v="5"/>
  </r>
  <r>
    <n v="4926"/>
    <x v="869"/>
    <x v="3"/>
    <x v="0"/>
    <n v="24"/>
    <n v="32"/>
    <x v="4"/>
    <n v="2.9"/>
    <n v="7.5"/>
    <n v="5.2"/>
    <n v="7.4"/>
    <n v="8.1999999999999993"/>
    <n v="7.8"/>
    <n v="279"/>
    <n v="804"/>
    <n v="541.5"/>
    <n v="1.7"/>
    <n v="10.199999999999999"/>
    <n v="5.9499999999999993"/>
    <n v="0.51"/>
    <n v="2.42"/>
    <n v="1.4649999999999999"/>
    <n v="4"/>
    <n v="20"/>
    <n v="12"/>
    <n v="75"/>
    <n v="460"/>
    <n v="267.5"/>
    <n v="10"/>
    <n v="0.2"/>
    <n v="1.4649999999999999"/>
    <n v="0"/>
    <n v="0"/>
    <x v="2128"/>
    <x v="5"/>
  </r>
  <r>
    <n v="4931"/>
    <x v="870"/>
    <x v="3"/>
    <x v="0"/>
    <n v="26"/>
    <n v="36"/>
    <x v="92"/>
    <n v="6.4"/>
    <n v="8"/>
    <n v="7.2"/>
    <n v="7.1"/>
    <n v="8.6999999999999993"/>
    <n v="7.8999999999999995"/>
    <n v="2182"/>
    <n v="56100"/>
    <n v="29141"/>
    <n v="1.6"/>
    <n v="2.6"/>
    <n v="2.1"/>
    <n v="0.55000000000000004"/>
    <n v="8.0500000000000007"/>
    <n v="4.3000000000000007"/>
    <n v="3"/>
    <n v="15"/>
    <n v="9"/>
    <n v="93"/>
    <n v="240"/>
    <n v="166.5"/>
    <n v="5.25"/>
    <n v="0.15"/>
    <n v="4.3000000000000007"/>
    <n v="0"/>
    <n v="0"/>
    <x v="2129"/>
    <x v="5"/>
  </r>
  <r>
    <n v="4917"/>
    <x v="871"/>
    <x v="3"/>
    <x v="0"/>
    <n v="15"/>
    <n v="30"/>
    <x v="84"/>
    <n v="4"/>
    <n v="6.1"/>
    <n v="5.05"/>
    <n v="6.8"/>
    <n v="7.7"/>
    <n v="7.25"/>
    <n v="893"/>
    <n v="1203"/>
    <n v="1048"/>
    <n v="1.3"/>
    <n v="3.5"/>
    <n v="2.4"/>
    <n v="0.32"/>
    <n v="3.59"/>
    <n v="1.9549999999999998"/>
    <n v="244"/>
    <n v="689"/>
    <n v="466.5"/>
    <n v="866"/>
    <n v="1986"/>
    <n v="1426"/>
    <n v="6"/>
    <n v="7.7749999999999995"/>
    <n v="1.9549999999999998"/>
    <n v="0"/>
    <n v="0"/>
    <x v="2130"/>
    <x v="5"/>
  </r>
  <r>
    <n v="4934"/>
    <x v="872"/>
    <x v="3"/>
    <x v="0"/>
    <n v="25"/>
    <n v="26"/>
    <x v="8"/>
    <n v="6.1"/>
    <n v="6.6"/>
    <n v="6.35"/>
    <n v="7.5"/>
    <n v="8.1"/>
    <n v="7.8"/>
    <n v="14950"/>
    <n v="31200"/>
    <n v="23075"/>
    <n v="2.7"/>
    <n v="2.9"/>
    <n v="2.8"/>
    <n v="0.95"/>
    <n v="1.69"/>
    <n v="1.3199999999999998"/>
    <n v="3"/>
    <n v="22"/>
    <n v="12.5"/>
    <n v="75"/>
    <n v="423"/>
    <n v="249"/>
    <n v="7"/>
    <n v="0.20833333333333331"/>
    <n v="1.3199999999999998"/>
    <n v="0"/>
    <n v="0"/>
    <x v="2131"/>
    <x v="5"/>
  </r>
  <r>
    <n v="4918"/>
    <x v="873"/>
    <x v="3"/>
    <x v="0"/>
    <n v="16"/>
    <n v="28"/>
    <x v="72"/>
    <n v="4.0999999999999996"/>
    <n v="6.2"/>
    <n v="5.15"/>
    <n v="6.8"/>
    <n v="7.6"/>
    <n v="7.1999999999999993"/>
    <n v="701"/>
    <n v="1172"/>
    <n v="936.5"/>
    <n v="1.2"/>
    <n v="3.7"/>
    <n v="2.4500000000000002"/>
    <n v="0.46"/>
    <n v="3.76"/>
    <n v="2.11"/>
    <n v="226"/>
    <n v="479"/>
    <n v="352.5"/>
    <n v="686"/>
    <n v="1733"/>
    <n v="1209.5"/>
    <n v="6.125"/>
    <n v="5.875"/>
    <n v="2.11"/>
    <n v="0"/>
    <n v="0"/>
    <x v="2132"/>
    <x v="5"/>
  </r>
  <r>
    <n v="4933"/>
    <x v="874"/>
    <x v="3"/>
    <x v="0"/>
    <n v="25"/>
    <n v="26"/>
    <x v="8"/>
    <n v="5.8"/>
    <n v="6.7"/>
    <n v="6.25"/>
    <n v="7.2"/>
    <n v="7.9"/>
    <n v="7.5500000000000007"/>
    <n v="23000"/>
    <n v="39200"/>
    <n v="31100"/>
    <n v="2.6"/>
    <n v="2.9"/>
    <n v="2.75"/>
    <n v="0.74"/>
    <n v="1.76"/>
    <n v="1.25"/>
    <n v="3"/>
    <n v="16"/>
    <n v="9.5"/>
    <n v="47"/>
    <n v="260"/>
    <n v="153.5"/>
    <n v="6.875"/>
    <n v="0.15833333333333335"/>
    <n v="1.25"/>
    <n v="0"/>
    <n v="0"/>
    <x v="2133"/>
    <x v="5"/>
  </r>
  <r>
    <n v="4929"/>
    <x v="875"/>
    <x v="3"/>
    <x v="0"/>
    <n v="24"/>
    <n v="26"/>
    <x v="7"/>
    <n v="5"/>
    <n v="7.5"/>
    <n v="6.25"/>
    <n v="6.8"/>
    <n v="8.1"/>
    <n v="7.4499999999999993"/>
    <n v="1859"/>
    <n v="47070"/>
    <n v="24464.5"/>
    <n v="2.2000000000000002"/>
    <n v="3"/>
    <n v="2.6"/>
    <n v="1.04"/>
    <n v="3.61"/>
    <n v="2.3250000000000002"/>
    <n v="3"/>
    <n v="9"/>
    <n v="6"/>
    <n v="21"/>
    <n v="210"/>
    <n v="115.5"/>
    <n v="6.5"/>
    <n v="0.1"/>
    <n v="2.3250000000000002"/>
    <n v="0"/>
    <n v="0"/>
    <x v="1032"/>
    <x v="5"/>
  </r>
  <r>
    <n v="4916"/>
    <x v="876"/>
    <x v="3"/>
    <x v="0"/>
    <n v="22"/>
    <n v="27"/>
    <x v="5"/>
    <n v="5.3"/>
    <n v="6.4"/>
    <n v="5.85"/>
    <n v="7.2"/>
    <n v="8.1999999999999993"/>
    <n v="7.6999999999999993"/>
    <n v="364"/>
    <n v="490"/>
    <n v="427"/>
    <n v="1"/>
    <n v="2.2999999999999998"/>
    <n v="1.65"/>
    <n v="0.32"/>
    <n v="0.74"/>
    <n v="0.53"/>
    <n v="118"/>
    <n v="293"/>
    <n v="205.5"/>
    <n v="365"/>
    <n v="722"/>
    <n v="543.5"/>
    <n v="4.125"/>
    <n v="3.4250000000000003"/>
    <n v="0.53"/>
    <n v="0"/>
    <n v="0"/>
    <x v="2134"/>
    <x v="5"/>
  </r>
  <r>
    <n v="4925"/>
    <x v="877"/>
    <x v="3"/>
    <x v="0"/>
    <n v="24"/>
    <n v="31"/>
    <x v="0"/>
    <n v="3.2"/>
    <n v="7.3"/>
    <n v="5.25"/>
    <n v="7"/>
    <n v="8.4"/>
    <n v="7.7"/>
    <n v="415"/>
    <n v="51700"/>
    <n v="26057.5"/>
    <n v="1.1000000000000001"/>
    <n v="3.2"/>
    <n v="2.1500000000000004"/>
    <n v="0.53"/>
    <n v="2.33"/>
    <n v="1.4300000000000002"/>
    <n v="4"/>
    <n v="15"/>
    <n v="9.5"/>
    <n v="48"/>
    <n v="240"/>
    <n v="144"/>
    <n v="5.3750000000000009"/>
    <n v="0.15833333333333335"/>
    <n v="1.4300000000000002"/>
    <n v="0"/>
    <n v="0"/>
    <x v="2135"/>
    <x v="5"/>
  </r>
  <r>
    <n v="4930"/>
    <x v="878"/>
    <x v="3"/>
    <x v="0"/>
    <n v="25"/>
    <n v="27"/>
    <x v="1"/>
    <n v="5"/>
    <n v="8.1999999999999993"/>
    <n v="6.6"/>
    <n v="7.4"/>
    <n v="8.4"/>
    <n v="7.9"/>
    <n v="593"/>
    <n v="1446"/>
    <n v="1019.5"/>
    <n v="1.8"/>
    <n v="3.6"/>
    <n v="2.7"/>
    <n v="0.56999999999999995"/>
    <n v="3.89"/>
    <n v="2.23"/>
    <n v="3"/>
    <n v="11"/>
    <n v="7"/>
    <n v="11"/>
    <n v="210"/>
    <n v="110.5"/>
    <n v="6.75"/>
    <n v="0.11666666666666667"/>
    <n v="2.23"/>
    <n v="0"/>
    <n v="0"/>
    <x v="2136"/>
    <x v="5"/>
  </r>
  <r>
    <n v="4915"/>
    <x v="879"/>
    <x v="3"/>
    <x v="0"/>
    <n v="21"/>
    <n v="27"/>
    <x v="21"/>
    <n v="4.2"/>
    <n v="6.2"/>
    <n v="5.2"/>
    <n v="7.3"/>
    <n v="8"/>
    <n v="7.65"/>
    <n v="746"/>
    <n v="2453"/>
    <n v="1599.5"/>
    <n v="1.2"/>
    <n v="3.7"/>
    <n v="2.4500000000000002"/>
    <n v="0.32"/>
    <n v="1.88"/>
    <n v="1.0999999999999999"/>
    <n v="228"/>
    <n v="914"/>
    <n v="571"/>
    <n v="579"/>
    <n v="2420"/>
    <n v="1499.5"/>
    <n v="6.125"/>
    <n v="9.5166666666666657"/>
    <n v="1.0999999999999999"/>
    <n v="0"/>
    <n v="0"/>
    <x v="2137"/>
    <x v="5"/>
  </r>
  <r>
    <n v="4924"/>
    <x v="880"/>
    <x v="3"/>
    <x v="0"/>
    <n v="24"/>
    <n v="32"/>
    <x v="4"/>
    <n v="4.3"/>
    <n v="8"/>
    <n v="6.15"/>
    <n v="7.3"/>
    <n v="8.4"/>
    <n v="7.85"/>
    <n v="212"/>
    <n v="8710"/>
    <n v="4461"/>
    <n v="1"/>
    <n v="6.2"/>
    <n v="3.6"/>
    <n v="0.55000000000000004"/>
    <n v="1.88"/>
    <n v="1.2149999999999999"/>
    <n v="9"/>
    <n v="21"/>
    <n v="15"/>
    <n v="120"/>
    <n v="240"/>
    <n v="180"/>
    <n v="9"/>
    <n v="0.25"/>
    <n v="1.2149999999999999"/>
    <n v="0"/>
    <n v="0"/>
    <x v="2138"/>
    <x v="5"/>
  </r>
  <r>
    <n v="4928"/>
    <x v="881"/>
    <x v="3"/>
    <x v="0"/>
    <n v="23"/>
    <n v="27"/>
    <x v="7"/>
    <n v="0.3"/>
    <n v="6.5"/>
    <n v="3.4"/>
    <n v="6.8"/>
    <n v="8.4"/>
    <n v="7.6"/>
    <n v="658"/>
    <n v="2630"/>
    <n v="1644"/>
    <n v="5.4"/>
    <n v="54"/>
    <n v="29.7"/>
    <n v="0.32"/>
    <n v="4.95"/>
    <n v="2.6350000000000002"/>
    <n v="3"/>
    <n v="43"/>
    <n v="23"/>
    <n v="64"/>
    <n v="2400"/>
    <n v="1232"/>
    <n v="10"/>
    <n v="0.3833333333333333"/>
    <n v="2.6350000000000002"/>
    <n v="0"/>
    <n v="1.5"/>
    <x v="2139"/>
    <x v="5"/>
  </r>
  <r>
    <n v="4923"/>
    <x v="882"/>
    <x v="3"/>
    <x v="0"/>
    <n v="21"/>
    <n v="26"/>
    <x v="2"/>
    <n v="4.8"/>
    <n v="6.3"/>
    <n v="5.55"/>
    <n v="7"/>
    <n v="8.1"/>
    <n v="7.55"/>
    <n v="389"/>
    <n v="1370"/>
    <n v="879.5"/>
    <n v="1.2"/>
    <n v="2.7"/>
    <n v="1.9500000000000002"/>
    <n v="0.43"/>
    <n v="1.94"/>
    <n v="1.1850000000000001"/>
    <n v="142"/>
    <n v="403"/>
    <n v="272.5"/>
    <n v="594"/>
    <n v="1046"/>
    <n v="820"/>
    <n v="4.875"/>
    <n v="4.541666666666667"/>
    <n v="1.1850000000000001"/>
    <n v="0"/>
    <n v="0"/>
    <x v="2140"/>
    <x v="5"/>
  </r>
  <r>
    <n v="4920"/>
    <x v="883"/>
    <x v="3"/>
    <x v="0"/>
    <n v="21"/>
    <n v="30"/>
    <x v="8"/>
    <n v="5.0999999999999996"/>
    <n v="6.7"/>
    <n v="5.9"/>
    <n v="7.3"/>
    <n v="8"/>
    <n v="7.65"/>
    <n v="464"/>
    <n v="820"/>
    <n v="642"/>
    <n v="1"/>
    <n v="2.8"/>
    <n v="1.9"/>
    <n v="0.32"/>
    <n v="1.69"/>
    <n v="1.0049999999999999"/>
    <n v="38"/>
    <n v="330"/>
    <n v="184"/>
    <n v="403"/>
    <n v="980"/>
    <n v="691.5"/>
    <n v="4.75"/>
    <n v="3.0666666666666664"/>
    <n v="1.0049999999999999"/>
    <n v="0"/>
    <n v="0"/>
    <x v="2141"/>
    <x v="5"/>
  </r>
  <r>
    <n v="4927"/>
    <x v="884"/>
    <x v="3"/>
    <x v="0"/>
    <n v="25"/>
    <n v="29"/>
    <x v="43"/>
    <n v="5.7"/>
    <n v="8"/>
    <n v="6.85"/>
    <n v="7.1"/>
    <n v="8.5"/>
    <n v="7.8"/>
    <n v="218"/>
    <n v="444"/>
    <n v="331"/>
    <n v="1.2"/>
    <n v="2.8"/>
    <n v="2"/>
    <n v="0.38"/>
    <n v="1.75"/>
    <n v="1.0649999999999999"/>
    <n v="3"/>
    <n v="21"/>
    <n v="12"/>
    <n v="39"/>
    <n v="2400"/>
    <n v="1219.5"/>
    <n v="5"/>
    <n v="0.2"/>
    <n v="1.0649999999999999"/>
    <n v="0"/>
    <n v="0"/>
    <x v="2142"/>
    <x v="5"/>
  </r>
  <r>
    <n v="4935"/>
    <x v="885"/>
    <x v="3"/>
    <x v="0"/>
    <n v="23"/>
    <n v="27"/>
    <x v="7"/>
    <n v="6.1"/>
    <n v="6.8"/>
    <n v="6.4499999999999993"/>
    <n v="7.2"/>
    <n v="7.8"/>
    <n v="7.5"/>
    <n v="877"/>
    <n v="1188"/>
    <n v="1032.5"/>
    <n v="4"/>
    <n v="6.2"/>
    <n v="5.0999999999999996"/>
    <n v="2.96"/>
    <n v="5.88"/>
    <n v="4.42"/>
    <n v="4"/>
    <n v="609"/>
    <n v="306.5"/>
    <n v="380"/>
    <n v="2938"/>
    <n v="1659"/>
    <n v="10"/>
    <n v="5.1083333333333334"/>
    <n v="4.42"/>
    <n v="0"/>
    <n v="0"/>
    <x v="2143"/>
    <x v="5"/>
  </r>
  <r>
    <n v="4932"/>
    <x v="886"/>
    <x v="3"/>
    <x v="0"/>
    <n v="16"/>
    <n v="32"/>
    <x v="21"/>
    <n v="5.6"/>
    <n v="8.6"/>
    <n v="7.1"/>
    <n v="7.5"/>
    <n v="8.5"/>
    <n v="8"/>
    <n v="146"/>
    <n v="401"/>
    <n v="273.5"/>
    <n v="1.4"/>
    <n v="4.2"/>
    <n v="2.8"/>
    <n v="0.32"/>
    <n v="2.12"/>
    <n v="1.22"/>
    <n v="3"/>
    <n v="15"/>
    <n v="9"/>
    <n v="64"/>
    <n v="240"/>
    <n v="152"/>
    <n v="7"/>
    <n v="0.15"/>
    <n v="1.22"/>
    <n v="0"/>
    <n v="0"/>
    <x v="2144"/>
    <x v="5"/>
  </r>
  <r>
    <n v="2207"/>
    <x v="887"/>
    <x v="0"/>
    <x v="1"/>
    <n v="22"/>
    <n v="24"/>
    <x v="13"/>
    <n v="4"/>
    <n v="7"/>
    <n v="5.5"/>
    <n v="6.8"/>
    <n v="7.4"/>
    <n v="7.1"/>
    <n v="140"/>
    <n v="248"/>
    <n v="194"/>
    <n v="2.1"/>
    <n v="2.8"/>
    <n v="2.4500000000000002"/>
    <n v="0.8"/>
    <n v="2"/>
    <n v="1.4"/>
    <n v="300"/>
    <n v="940"/>
    <n v="620"/>
    <n v="720"/>
    <n v="1600"/>
    <n v="1160"/>
    <n v="6.125"/>
    <n v="10"/>
    <n v="1.4"/>
    <n v="0"/>
    <n v="0"/>
    <x v="2145"/>
    <x v="5"/>
  </r>
  <r>
    <n v="3789"/>
    <x v="719"/>
    <x v="0"/>
    <x v="1"/>
    <n v="22"/>
    <n v="23"/>
    <x v="84"/>
    <n v="4.5"/>
    <n v="9.4"/>
    <n v="6.95"/>
    <n v="6.9"/>
    <n v="7.6"/>
    <n v="7.25"/>
    <n v="196"/>
    <n v="298"/>
    <n v="247"/>
    <n v="2"/>
    <n v="2.9"/>
    <n v="2.4500000000000002"/>
    <n v="0.9"/>
    <n v="1.2"/>
    <n v="1.05"/>
    <n v="300"/>
    <n v="730"/>
    <n v="515"/>
    <n v="730"/>
    <n v="1500"/>
    <n v="1115"/>
    <n v="6.125"/>
    <n v="8.5833333333333321"/>
    <n v="1.05"/>
    <n v="0"/>
    <n v="0"/>
    <x v="1664"/>
    <x v="5"/>
  </r>
  <r>
    <n v="3820"/>
    <x v="726"/>
    <x v="0"/>
    <x v="1"/>
    <n v="20"/>
    <n v="33"/>
    <x v="6"/>
    <n v="0.3"/>
    <n v="2.4"/>
    <n v="1.3499999999999999"/>
    <n v="6.8"/>
    <n v="7.7"/>
    <n v="7.25"/>
    <n v="430"/>
    <n v="585"/>
    <n v="507.5"/>
    <n v="22.6"/>
    <n v="29.4"/>
    <n v="26"/>
    <n v="2.4"/>
    <n v="5.8"/>
    <n v="4.0999999999999996"/>
    <n v="2100"/>
    <n v="3900"/>
    <n v="3000"/>
    <n v="3900"/>
    <n v="6400"/>
    <n v="5150"/>
    <n v="10"/>
    <n v="10"/>
    <n v="4.0999999999999996"/>
    <n v="0"/>
    <n v="6.625"/>
    <x v="2146"/>
    <x v="5"/>
  </r>
  <r>
    <n v="2220"/>
    <x v="18"/>
    <x v="0"/>
    <x v="1"/>
    <n v="20"/>
    <n v="27"/>
    <x v="2"/>
    <n v="4.5999999999999996"/>
    <n v="9"/>
    <n v="6.8"/>
    <n v="6.8"/>
    <n v="7.6"/>
    <n v="7.1999999999999993"/>
    <n v="92"/>
    <n v="153"/>
    <n v="122.5"/>
    <n v="2.4"/>
    <n v="2.8"/>
    <n v="2.5999999999999996"/>
    <n v="0.8"/>
    <n v="2.1"/>
    <n v="1.4500000000000002"/>
    <n v="360"/>
    <n v="910"/>
    <n v="635"/>
    <n v="730"/>
    <n v="2100"/>
    <n v="1415"/>
    <n v="6.4999999999999991"/>
    <n v="10"/>
    <n v="1.4500000000000002"/>
    <n v="0"/>
    <n v="0"/>
    <x v="1360"/>
    <x v="5"/>
  </r>
  <r>
    <n v="2206"/>
    <x v="3"/>
    <x v="0"/>
    <x v="1"/>
    <n v="23"/>
    <n v="37"/>
    <x v="22"/>
    <n v="4.8"/>
    <n v="5.2"/>
    <n v="5"/>
    <n v="7"/>
    <n v="7.6"/>
    <n v="7.3"/>
    <n v="90"/>
    <n v="156"/>
    <n v="123"/>
    <n v="2.1"/>
    <n v="2.8"/>
    <n v="2.4500000000000002"/>
    <n v="0.9"/>
    <n v="1.6"/>
    <n v="1.25"/>
    <n v="300"/>
    <n v="610"/>
    <n v="455"/>
    <n v="910"/>
    <n v="1400"/>
    <n v="1155"/>
    <n v="6.125"/>
    <n v="7.583333333333333"/>
    <n v="1.25"/>
    <n v="0"/>
    <n v="0"/>
    <x v="2147"/>
    <x v="5"/>
  </r>
  <r>
    <n v="2218"/>
    <x v="888"/>
    <x v="0"/>
    <x v="1"/>
    <n v="18"/>
    <n v="32"/>
    <x v="7"/>
    <n v="5"/>
    <n v="7.3"/>
    <n v="6.15"/>
    <n v="6.8"/>
    <n v="8.1"/>
    <n v="7.4499999999999993"/>
    <n v="224"/>
    <n v="478"/>
    <n v="351"/>
    <n v="5"/>
    <n v="5.9"/>
    <n v="5.45"/>
    <n v="2.5"/>
    <n v="4"/>
    <n v="3.25"/>
    <n v="360"/>
    <n v="920"/>
    <n v="640"/>
    <n v="910"/>
    <n v="1600"/>
    <n v="1255"/>
    <n v="10"/>
    <n v="10"/>
    <n v="3.25"/>
    <n v="0"/>
    <n v="0"/>
    <x v="479"/>
    <x v="5"/>
  </r>
  <r>
    <n v="1529"/>
    <x v="889"/>
    <x v="0"/>
    <x v="1"/>
    <n v="18"/>
    <n v="32"/>
    <x v="7"/>
    <n v="5.3"/>
    <n v="7.9"/>
    <n v="6.6"/>
    <n v="6.8"/>
    <n v="8"/>
    <n v="7.4"/>
    <n v="223"/>
    <n v="477"/>
    <n v="350"/>
    <n v="5.0999999999999996"/>
    <n v="5.8"/>
    <n v="5.4499999999999993"/>
    <n v="2.6"/>
    <n v="3.8"/>
    <n v="3.2"/>
    <n v="300"/>
    <n v="940"/>
    <n v="620"/>
    <n v="910"/>
    <n v="2000"/>
    <n v="1455"/>
    <n v="10"/>
    <n v="10"/>
    <n v="3.2"/>
    <n v="0"/>
    <n v="0"/>
    <x v="493"/>
    <x v="5"/>
  </r>
  <r>
    <n v="3821"/>
    <x v="727"/>
    <x v="0"/>
    <x v="1"/>
    <n v="21"/>
    <n v="37"/>
    <x v="3"/>
    <n v="4.5999999999999996"/>
    <n v="5.5"/>
    <n v="5.05"/>
    <n v="6.7"/>
    <n v="7.6"/>
    <n v="7.15"/>
    <n v="103"/>
    <n v="138"/>
    <n v="120.5"/>
    <n v="1.8"/>
    <n v="2.5"/>
    <n v="2.15"/>
    <n v="0.8"/>
    <n v="2.1"/>
    <n v="1.4500000000000002"/>
    <n v="300"/>
    <n v="620"/>
    <n v="460"/>
    <n v="720"/>
    <n v="1300"/>
    <n v="1010"/>
    <n v="5.375"/>
    <n v="7.666666666666667"/>
    <n v="1.4500000000000002"/>
    <n v="0"/>
    <n v="0"/>
    <x v="2148"/>
    <x v="5"/>
  </r>
  <r>
    <n v="1263"/>
    <x v="890"/>
    <x v="0"/>
    <x v="1"/>
    <n v="20"/>
    <n v="30"/>
    <x v="7"/>
    <n v="4"/>
    <n v="4.8"/>
    <n v="4.4000000000000004"/>
    <n v="6.6"/>
    <n v="7.7"/>
    <n v="7.15"/>
    <n v="243"/>
    <n v="302"/>
    <n v="272.5"/>
    <n v="2.2000000000000002"/>
    <n v="2.8"/>
    <n v="2.5"/>
    <n v="0.7"/>
    <n v="2.2000000000000002"/>
    <n v="1.4500000000000002"/>
    <n v="360"/>
    <n v="1100"/>
    <n v="730"/>
    <n v="720"/>
    <n v="2100"/>
    <n v="1410"/>
    <n v="6.25"/>
    <n v="10"/>
    <n v="1.4500000000000002"/>
    <n v="0"/>
    <n v="0"/>
    <x v="2149"/>
    <x v="5"/>
  </r>
  <r>
    <n v="3787"/>
    <x v="718"/>
    <x v="0"/>
    <x v="1"/>
    <n v="22"/>
    <n v="24"/>
    <x v="13"/>
    <n v="4.2"/>
    <n v="9.1999999999999993"/>
    <n v="6.6999999999999993"/>
    <n v="6.7"/>
    <n v="7.8"/>
    <n v="7.25"/>
    <n v="126"/>
    <n v="223"/>
    <n v="174.5"/>
    <n v="2"/>
    <n v="2.8"/>
    <n v="2.4"/>
    <n v="0.9"/>
    <n v="2.2000000000000002"/>
    <n v="1.55"/>
    <n v="300"/>
    <n v="720"/>
    <n v="510"/>
    <n v="910"/>
    <n v="1400"/>
    <n v="1155"/>
    <n v="6"/>
    <n v="8.5"/>
    <n v="1.55"/>
    <n v="0"/>
    <n v="0"/>
    <x v="524"/>
    <x v="5"/>
  </r>
  <r>
    <n v="4337"/>
    <x v="487"/>
    <x v="0"/>
    <x v="1"/>
    <n v="18"/>
    <n v="33"/>
    <x v="8"/>
    <n v="4"/>
    <n v="6.8"/>
    <n v="5.4"/>
    <n v="6.6"/>
    <n v="7.5"/>
    <n v="7.05"/>
    <n v="49"/>
    <n v="88"/>
    <n v="68.5"/>
    <n v="2.2999999999999998"/>
    <n v="2.7"/>
    <n v="2.5"/>
    <n v="0.7"/>
    <n v="1.1000000000000001"/>
    <n v="0.9"/>
    <n v="300"/>
    <n v="730"/>
    <n v="515"/>
    <n v="360"/>
    <n v="1500"/>
    <n v="930"/>
    <n v="6.25"/>
    <n v="8.5833333333333321"/>
    <n v="0.89999999999999991"/>
    <n v="0"/>
    <n v="0"/>
    <x v="2150"/>
    <x v="5"/>
  </r>
  <r>
    <n v="3812"/>
    <x v="723"/>
    <x v="0"/>
    <x v="1"/>
    <n v="21"/>
    <n v="28"/>
    <x v="5"/>
    <n v="0.3"/>
    <n v="3"/>
    <n v="1.65"/>
    <n v="7.1"/>
    <n v="7.8"/>
    <n v="7.4499999999999993"/>
    <n v="953"/>
    <n v="1076"/>
    <n v="1014.5"/>
    <n v="24.4"/>
    <n v="29.6"/>
    <n v="27"/>
    <n v="2.2999999999999998"/>
    <n v="3.6"/>
    <n v="2.95"/>
    <n v="300"/>
    <n v="1500"/>
    <n v="900"/>
    <n v="1400"/>
    <n v="3500"/>
    <n v="2450"/>
    <n v="10"/>
    <n v="10"/>
    <n v="2.95"/>
    <n v="0"/>
    <n v="5.875"/>
    <x v="1849"/>
    <x v="5"/>
  </r>
  <r>
    <n v="3783"/>
    <x v="891"/>
    <x v="0"/>
    <x v="1"/>
    <n v="22"/>
    <n v="23"/>
    <x v="84"/>
    <n v="4"/>
    <n v="9.6999999999999993"/>
    <n v="6.85"/>
    <n v="6.8"/>
    <n v="7.6"/>
    <n v="7.1999999999999993"/>
    <n v="154"/>
    <n v="182"/>
    <n v="168"/>
    <n v="2.1"/>
    <n v="2.7"/>
    <n v="2.4000000000000004"/>
    <n v="0.7"/>
    <n v="2"/>
    <n v="1.35"/>
    <n v="300"/>
    <n v="720"/>
    <n v="510"/>
    <n v="720"/>
    <n v="1300"/>
    <n v="1010"/>
    <n v="6.0000000000000009"/>
    <n v="8.5"/>
    <n v="1.35"/>
    <n v="0"/>
    <n v="0"/>
    <x v="2151"/>
    <x v="5"/>
  </r>
  <r>
    <n v="3800"/>
    <x v="721"/>
    <x v="0"/>
    <x v="1"/>
    <n v="21"/>
    <n v="25"/>
    <x v="13"/>
    <n v="4"/>
    <n v="4.2"/>
    <n v="4.0999999999999996"/>
    <n v="6.5"/>
    <n v="7.7"/>
    <n v="7.1"/>
    <n v="138"/>
    <n v="164"/>
    <n v="151"/>
    <n v="2.2000000000000002"/>
    <n v="2.9"/>
    <n v="2.5499999999999998"/>
    <n v="0.7"/>
    <n v="1.6"/>
    <n v="1.1499999999999999"/>
    <n v="300"/>
    <n v="730"/>
    <n v="515"/>
    <n v="730"/>
    <n v="1500"/>
    <n v="1115"/>
    <n v="6.375"/>
    <n v="8.5833333333333321"/>
    <n v="1.1499999999999999"/>
    <n v="0"/>
    <n v="0"/>
    <x v="2152"/>
    <x v="5"/>
  </r>
  <r>
    <n v="2205"/>
    <x v="2"/>
    <x v="0"/>
    <x v="1"/>
    <n v="22"/>
    <n v="23"/>
    <x v="84"/>
    <n v="4"/>
    <n v="7.2"/>
    <n v="5.6"/>
    <n v="6.5"/>
    <n v="7.8"/>
    <n v="7.15"/>
    <n v="140"/>
    <n v="180"/>
    <n v="160"/>
    <n v="2.1"/>
    <n v="2.6"/>
    <n v="2.35"/>
    <n v="0.5"/>
    <n v="1.2"/>
    <n v="0.85"/>
    <n v="300"/>
    <n v="720"/>
    <n v="510"/>
    <n v="720"/>
    <n v="1400"/>
    <n v="1060"/>
    <n v="5.875"/>
    <n v="8.5"/>
    <n v="0.84999999999999987"/>
    <n v="0"/>
    <n v="0"/>
    <x v="2153"/>
    <x v="5"/>
  </r>
  <r>
    <n v="3808"/>
    <x v="722"/>
    <x v="0"/>
    <x v="1"/>
    <n v="22"/>
    <n v="38"/>
    <x v="22"/>
    <n v="4.0999999999999996"/>
    <n v="9.6999999999999993"/>
    <n v="6.8999999999999995"/>
    <n v="6.8"/>
    <n v="7.6"/>
    <n v="7.1999999999999993"/>
    <n v="126"/>
    <n v="186"/>
    <n v="156"/>
    <n v="2.2000000000000002"/>
    <n v="2.7"/>
    <n v="2.4500000000000002"/>
    <n v="0.8"/>
    <n v="2"/>
    <n v="1.4"/>
    <n v="300"/>
    <n v="730"/>
    <n v="515"/>
    <n v="610"/>
    <n v="1500"/>
    <n v="1055"/>
    <n v="6.125"/>
    <n v="8.5833333333333321"/>
    <n v="1.4"/>
    <n v="0"/>
    <n v="0"/>
    <x v="2154"/>
    <x v="5"/>
  </r>
  <r>
    <n v="3798"/>
    <x v="720"/>
    <x v="0"/>
    <x v="1"/>
    <n v="19"/>
    <n v="30"/>
    <x v="5"/>
    <n v="4"/>
    <n v="8"/>
    <n v="6"/>
    <n v="6.5"/>
    <n v="7.6"/>
    <n v="7.05"/>
    <n v="87"/>
    <n v="131"/>
    <n v="109"/>
    <n v="2.2999999999999998"/>
    <n v="2.6"/>
    <n v="2.4500000000000002"/>
    <n v="0.8"/>
    <n v="4"/>
    <n v="2.4"/>
    <n v="360"/>
    <n v="720"/>
    <n v="540"/>
    <n v="910"/>
    <n v="1400"/>
    <n v="1155"/>
    <n v="6.125"/>
    <n v="9"/>
    <n v="2.4"/>
    <n v="0"/>
    <n v="0"/>
    <x v="1025"/>
    <x v="5"/>
  </r>
  <r>
    <n v="2215"/>
    <x v="13"/>
    <x v="0"/>
    <x v="1"/>
    <n v="21"/>
    <n v="32"/>
    <x v="6"/>
    <n v="4"/>
    <n v="9.5"/>
    <n v="6.75"/>
    <n v="6.8"/>
    <n v="7.6"/>
    <n v="7.1999999999999993"/>
    <n v="78"/>
    <n v="122"/>
    <n v="100"/>
    <n v="2.1"/>
    <n v="2.8"/>
    <n v="2.4500000000000002"/>
    <n v="0.8"/>
    <n v="1.8"/>
    <n v="1.3"/>
    <n v="300"/>
    <n v="720"/>
    <n v="510"/>
    <n v="720"/>
    <n v="1500"/>
    <n v="1110"/>
    <n v="6.125"/>
    <n v="8.5"/>
    <n v="1.3"/>
    <n v="0"/>
    <n v="0"/>
    <x v="2155"/>
    <x v="5"/>
  </r>
  <r>
    <n v="3814"/>
    <x v="724"/>
    <x v="0"/>
    <x v="1"/>
    <n v="20"/>
    <n v="35"/>
    <x v="0"/>
    <n v="0.3"/>
    <n v="5"/>
    <n v="2.65"/>
    <n v="7"/>
    <n v="7.8"/>
    <n v="7.4"/>
    <n v="462"/>
    <n v="594"/>
    <n v="528"/>
    <n v="12.6"/>
    <n v="19.7"/>
    <n v="16.149999999999999"/>
    <n v="1.2"/>
    <n v="2"/>
    <n v="1.6"/>
    <n v="1500"/>
    <n v="2800"/>
    <n v="2150"/>
    <n v="2800"/>
    <n v="4400"/>
    <n v="3600"/>
    <n v="10"/>
    <n v="10"/>
    <n v="1.6"/>
    <n v="0"/>
    <n v="3.375"/>
    <x v="2156"/>
    <x v="5"/>
  </r>
  <r>
    <n v="3804"/>
    <x v="486"/>
    <x v="0"/>
    <x v="1"/>
    <n v="20"/>
    <n v="25"/>
    <x v="84"/>
    <n v="4.0999999999999996"/>
    <n v="5.2"/>
    <n v="4.6500000000000004"/>
    <n v="6.8"/>
    <n v="7.2"/>
    <n v="7"/>
    <n v="104"/>
    <n v="156"/>
    <n v="130"/>
    <n v="2.2999999999999998"/>
    <n v="2.9"/>
    <n v="2.5999999999999996"/>
    <n v="0.7"/>
    <n v="1.1000000000000001"/>
    <n v="0.9"/>
    <n v="300"/>
    <n v="910"/>
    <n v="605"/>
    <n v="900"/>
    <n v="2000"/>
    <n v="1450"/>
    <n v="6.4999999999999991"/>
    <n v="10"/>
    <n v="0.89999999999999991"/>
    <n v="0"/>
    <n v="0"/>
    <x v="2157"/>
    <x v="5"/>
  </r>
  <r>
    <n v="3819"/>
    <x v="725"/>
    <x v="0"/>
    <x v="1"/>
    <n v="20"/>
    <n v="35"/>
    <x v="0"/>
    <n v="0.3"/>
    <n v="2.7"/>
    <n v="1.5"/>
    <n v="6.9"/>
    <n v="7.8"/>
    <n v="7.35"/>
    <n v="430"/>
    <n v="602"/>
    <n v="516"/>
    <n v="20.8"/>
    <n v="29.6"/>
    <n v="25.200000000000003"/>
    <n v="2.8"/>
    <n v="5.7"/>
    <n v="4.25"/>
    <n v="2800"/>
    <n v="3900"/>
    <n v="3350"/>
    <n v="4400"/>
    <n v="5300"/>
    <n v="4850"/>
    <n v="10"/>
    <n v="10"/>
    <n v="4.25"/>
    <n v="0"/>
    <n v="6.25"/>
    <x v="1167"/>
    <x v="5"/>
  </r>
  <r>
    <n v="2225"/>
    <x v="23"/>
    <x v="1"/>
    <x v="1"/>
    <n v="19"/>
    <n v="25"/>
    <x v="72"/>
    <n v="4"/>
    <n v="4.5999999999999996"/>
    <n v="4.3"/>
    <n v="7"/>
    <n v="7.3"/>
    <n v="7.15"/>
    <n v="101"/>
    <n v="108"/>
    <n v="104.5"/>
    <n v="2.2999999999999998"/>
    <n v="2.9"/>
    <n v="2.5999999999999996"/>
    <n v="0.7"/>
    <n v="1.1000000000000001"/>
    <n v="0.9"/>
    <n v="360"/>
    <n v="730"/>
    <n v="545"/>
    <n v="1100"/>
    <n v="1500"/>
    <n v="1300"/>
    <n v="6.4999999999999991"/>
    <n v="9.0833333333333339"/>
    <n v="0.89999999999999991"/>
    <n v="0"/>
    <n v="0"/>
    <x v="2158"/>
    <x v="5"/>
  </r>
  <r>
    <n v="2214"/>
    <x v="892"/>
    <x v="1"/>
    <x v="1"/>
    <n v="21"/>
    <n v="34"/>
    <x v="0"/>
    <n v="4"/>
    <n v="10.5"/>
    <n v="7.25"/>
    <n v="6.6"/>
    <n v="7.5"/>
    <n v="7.05"/>
    <n v="67"/>
    <n v="128"/>
    <n v="97.5"/>
    <n v="2.1"/>
    <n v="2.6"/>
    <n v="2.35"/>
    <n v="0.9"/>
    <n v="2"/>
    <n v="1.45"/>
    <n v="300"/>
    <n v="730"/>
    <n v="515"/>
    <n v="910"/>
    <n v="1500"/>
    <n v="1205"/>
    <n v="5.875"/>
    <n v="8.5833333333333321"/>
    <n v="1.45"/>
    <n v="0"/>
    <n v="0"/>
    <x v="2159"/>
    <x v="5"/>
  </r>
  <r>
    <n v="2219"/>
    <x v="17"/>
    <x v="1"/>
    <x v="1"/>
    <n v="20"/>
    <n v="27"/>
    <x v="2"/>
    <n v="6.5"/>
    <n v="10.199999999999999"/>
    <n v="8.35"/>
    <n v="7.1"/>
    <n v="8.1"/>
    <n v="7.6"/>
    <n v="218"/>
    <n v="309"/>
    <n v="263.5"/>
    <n v="2.2000000000000002"/>
    <n v="2.6"/>
    <n v="2.4000000000000004"/>
    <n v="0.8"/>
    <n v="2"/>
    <n v="1.4"/>
    <n v="300"/>
    <n v="1100"/>
    <n v="700"/>
    <n v="910"/>
    <n v="2000"/>
    <n v="1455"/>
    <n v="6.0000000000000009"/>
    <n v="10"/>
    <n v="1.4"/>
    <n v="0"/>
    <n v="0"/>
    <x v="2160"/>
    <x v="5"/>
  </r>
  <r>
    <n v="3772"/>
    <x v="27"/>
    <x v="1"/>
    <x v="1"/>
    <n v="18"/>
    <n v="33"/>
    <x v="8"/>
    <n v="5.6"/>
    <n v="7.1"/>
    <n v="6.35"/>
    <n v="6.8"/>
    <n v="7.5"/>
    <n v="7.15"/>
    <n v="81"/>
    <n v="118"/>
    <n v="99.5"/>
    <n v="2.1"/>
    <n v="2.6"/>
    <n v="2.35"/>
    <n v="0.8"/>
    <n v="1.3"/>
    <n v="1.05"/>
    <n v="300"/>
    <n v="910"/>
    <n v="605"/>
    <n v="360"/>
    <n v="1500"/>
    <n v="930"/>
    <n v="5.875"/>
    <n v="10"/>
    <n v="1.05"/>
    <n v="0"/>
    <n v="0"/>
    <x v="2161"/>
    <x v="5"/>
  </r>
  <r>
    <n v="2208"/>
    <x v="6"/>
    <x v="1"/>
    <x v="1"/>
    <n v="20"/>
    <n v="34"/>
    <x v="43"/>
    <n v="4.7"/>
    <n v="7.8"/>
    <n v="6.25"/>
    <n v="6.8"/>
    <n v="7.4"/>
    <n v="7.1"/>
    <n v="52"/>
    <n v="96"/>
    <n v="74"/>
    <n v="2.1"/>
    <n v="2.8"/>
    <n v="2.4500000000000002"/>
    <n v="0.8"/>
    <n v="1.2"/>
    <n v="1"/>
    <n v="300"/>
    <n v="720"/>
    <n v="510"/>
    <n v="720"/>
    <n v="1400"/>
    <n v="1060"/>
    <n v="6.125"/>
    <n v="8.5"/>
    <n v="1"/>
    <n v="0"/>
    <n v="0"/>
    <x v="2162"/>
    <x v="5"/>
  </r>
  <r>
    <n v="2216"/>
    <x v="14"/>
    <x v="1"/>
    <x v="1"/>
    <n v="19"/>
    <n v="32"/>
    <x v="8"/>
    <n v="5.7"/>
    <n v="10.199999999999999"/>
    <n v="7.9499999999999993"/>
    <n v="7"/>
    <n v="8.1"/>
    <n v="7.55"/>
    <n v="156"/>
    <n v="250"/>
    <n v="203"/>
    <n v="2.2999999999999998"/>
    <n v="2.8"/>
    <n v="2.5499999999999998"/>
    <n v="0.9"/>
    <n v="4"/>
    <n v="2.4500000000000002"/>
    <n v="610"/>
    <n v="940"/>
    <n v="775"/>
    <n v="1100"/>
    <n v="1900"/>
    <n v="1500"/>
    <n v="6.375"/>
    <n v="10"/>
    <n v="2.4500000000000002"/>
    <n v="0"/>
    <n v="0"/>
    <x v="2163"/>
    <x v="5"/>
  </r>
  <r>
    <n v="2221"/>
    <x v="19"/>
    <x v="1"/>
    <x v="1"/>
    <n v="20"/>
    <n v="27"/>
    <x v="2"/>
    <n v="5.5"/>
    <n v="10"/>
    <n v="7.75"/>
    <n v="7.1"/>
    <n v="7.8"/>
    <n v="7.4499999999999993"/>
    <n v="84"/>
    <n v="134"/>
    <n v="109"/>
    <n v="2.2000000000000002"/>
    <n v="2.7"/>
    <n v="2.4500000000000002"/>
    <n v="0.9"/>
    <n v="2"/>
    <n v="1.45"/>
    <n v="300"/>
    <n v="730"/>
    <n v="515"/>
    <n v="910"/>
    <n v="1400"/>
    <n v="1155"/>
    <n v="6.125"/>
    <n v="8.5833333333333321"/>
    <n v="1.45"/>
    <n v="0"/>
    <n v="0"/>
    <x v="2164"/>
    <x v="5"/>
  </r>
  <r>
    <n v="2209"/>
    <x v="7"/>
    <x v="1"/>
    <x v="1"/>
    <n v="17"/>
    <n v="33"/>
    <x v="7"/>
    <n v="4.2"/>
    <n v="7.2"/>
    <n v="5.7"/>
    <n v="6.7"/>
    <n v="7.5"/>
    <n v="7.1"/>
    <n v="59"/>
    <n v="114"/>
    <n v="86.5"/>
    <n v="2"/>
    <n v="2.6"/>
    <n v="2.2999999999999998"/>
    <n v="0.8"/>
    <n v="1.2"/>
    <n v="1"/>
    <n v="300"/>
    <n v="910"/>
    <n v="605"/>
    <n v="720"/>
    <n v="1500"/>
    <n v="1110"/>
    <n v="5.75"/>
    <n v="10"/>
    <n v="1"/>
    <n v="0"/>
    <n v="0"/>
    <x v="2165"/>
    <x v="5"/>
  </r>
  <r>
    <n v="2212"/>
    <x v="10"/>
    <x v="1"/>
    <x v="1"/>
    <n v="22"/>
    <n v="30"/>
    <x v="1"/>
    <n v="7"/>
    <n v="7.3"/>
    <n v="7.15"/>
    <n v="7"/>
    <n v="7.9"/>
    <n v="7.45"/>
    <n v="87"/>
    <n v="198"/>
    <n v="142.5"/>
    <n v="2.2999999999999998"/>
    <n v="2.8"/>
    <n v="2.5499999999999998"/>
    <n v="0.7"/>
    <n v="1.3"/>
    <n v="1"/>
    <n v="300"/>
    <n v="910"/>
    <n v="605"/>
    <n v="730"/>
    <n v="1500"/>
    <n v="1115"/>
    <n v="6.375"/>
    <n v="10"/>
    <n v="1"/>
    <n v="0"/>
    <n v="0"/>
    <x v="2166"/>
    <x v="5"/>
  </r>
  <r>
    <n v="2227"/>
    <x v="893"/>
    <x v="1"/>
    <x v="1"/>
    <n v="17"/>
    <n v="33"/>
    <x v="7"/>
    <n v="5.4"/>
    <n v="7.2"/>
    <n v="6.3000000000000007"/>
    <n v="6.6"/>
    <n v="7.7"/>
    <n v="7.15"/>
    <n v="48"/>
    <n v="86"/>
    <n v="67"/>
    <n v="2.1"/>
    <n v="2.5"/>
    <n v="2.2999999999999998"/>
    <n v="0.8"/>
    <n v="1.3"/>
    <n v="1.05"/>
    <n v="360"/>
    <n v="720"/>
    <n v="540"/>
    <n v="360"/>
    <n v="910"/>
    <n v="635"/>
    <n v="5.75"/>
    <n v="9"/>
    <n v="1.05"/>
    <n v="0"/>
    <n v="0"/>
    <x v="2167"/>
    <x v="5"/>
  </r>
  <r>
    <n v="2213"/>
    <x v="11"/>
    <x v="1"/>
    <x v="1"/>
    <n v="22"/>
    <n v="32"/>
    <x v="43"/>
    <n v="6.8"/>
    <n v="7.3"/>
    <n v="7.05"/>
    <n v="6.8"/>
    <n v="8.1999999999999993"/>
    <n v="7.5"/>
    <n v="105"/>
    <n v="355"/>
    <n v="230"/>
    <n v="2.2999999999999998"/>
    <n v="2.7"/>
    <n v="2.5"/>
    <n v="0.8"/>
    <n v="1.1000000000000001"/>
    <n v="0.95000000000000007"/>
    <n v="300"/>
    <n v="940"/>
    <n v="620"/>
    <n v="910"/>
    <n v="1500"/>
    <n v="1205"/>
    <n v="6.25"/>
    <n v="10"/>
    <n v="0.95"/>
    <n v="0"/>
    <n v="0"/>
    <x v="2168"/>
    <x v="5"/>
  </r>
  <r>
    <n v="1532"/>
    <x v="894"/>
    <x v="1"/>
    <x v="1"/>
    <n v="17"/>
    <n v="32"/>
    <x v="5"/>
    <n v="4.8"/>
    <n v="8.1999999999999993"/>
    <n v="6.5"/>
    <n v="6.8"/>
    <n v="7.9"/>
    <n v="7.35"/>
    <n v="58"/>
    <n v="104"/>
    <n v="81"/>
    <n v="1.9"/>
    <n v="2.6"/>
    <n v="2.25"/>
    <n v="0.6"/>
    <n v="1.3"/>
    <n v="0.95"/>
    <n v="300"/>
    <n v="730"/>
    <n v="515"/>
    <n v="360"/>
    <n v="1100"/>
    <n v="730"/>
    <n v="5.625"/>
    <n v="8.5833333333333321"/>
    <n v="0.95"/>
    <n v="0"/>
    <n v="0"/>
    <x v="2169"/>
    <x v="5"/>
  </r>
  <r>
    <n v="3809"/>
    <x v="28"/>
    <x v="1"/>
    <x v="1"/>
    <n v="18"/>
    <n v="34"/>
    <x v="1"/>
    <n v="4.2"/>
    <n v="9.3000000000000007"/>
    <n v="6.75"/>
    <n v="7.2"/>
    <n v="7.7"/>
    <n v="7.45"/>
    <n v="348"/>
    <n v="428"/>
    <n v="388"/>
    <n v="2.4"/>
    <n v="2.8"/>
    <n v="2.5999999999999996"/>
    <n v="0.8"/>
    <n v="1.6"/>
    <n v="1.2000000000000002"/>
    <n v="360"/>
    <n v="940"/>
    <n v="650"/>
    <n v="1400"/>
    <n v="1600"/>
    <n v="1500"/>
    <n v="6.4999999999999991"/>
    <n v="10"/>
    <n v="1.2000000000000002"/>
    <n v="0"/>
    <n v="0"/>
    <x v="2170"/>
    <x v="5"/>
  </r>
  <r>
    <n v="2223"/>
    <x v="21"/>
    <x v="1"/>
    <x v="1"/>
    <n v="22"/>
    <n v="38"/>
    <x v="22"/>
    <n v="4.5"/>
    <n v="5.2"/>
    <n v="4.8499999999999996"/>
    <n v="6.9"/>
    <n v="7.6"/>
    <n v="7.25"/>
    <n v="80"/>
    <n v="104"/>
    <n v="92"/>
    <n v="2.2000000000000002"/>
    <n v="2.7"/>
    <n v="2.4500000000000002"/>
    <n v="0.7"/>
    <n v="2.2999999999999998"/>
    <n v="1.5"/>
    <n v="300"/>
    <n v="730"/>
    <n v="515"/>
    <n v="910"/>
    <n v="1500"/>
    <n v="1205"/>
    <n v="6.125"/>
    <n v="8.5833333333333321"/>
    <n v="1.5"/>
    <n v="0"/>
    <n v="0"/>
    <x v="2171"/>
    <x v="5"/>
  </r>
  <r>
    <n v="4006"/>
    <x v="377"/>
    <x v="1"/>
    <x v="1"/>
    <n v="19"/>
    <n v="34"/>
    <x v="6"/>
    <n v="4.7"/>
    <n v="7.4"/>
    <n v="6.0500000000000007"/>
    <n v="6.8"/>
    <n v="7.3"/>
    <n v="7.05"/>
    <n v="59"/>
    <n v="96"/>
    <n v="77.5"/>
    <n v="2.1"/>
    <n v="6.8"/>
    <n v="4.45"/>
    <n v="0.7"/>
    <n v="1.1000000000000001"/>
    <n v="0.9"/>
    <n v="300"/>
    <n v="600"/>
    <n v="450"/>
    <n v="360"/>
    <n v="910"/>
    <n v="635"/>
    <n v="10"/>
    <n v="7.5"/>
    <n v="0.89999999999999991"/>
    <n v="0"/>
    <n v="0"/>
    <x v="2172"/>
    <x v="5"/>
  </r>
  <r>
    <n v="2211"/>
    <x v="9"/>
    <x v="1"/>
    <x v="1"/>
    <n v="22"/>
    <n v="30"/>
    <x v="1"/>
    <n v="6.8"/>
    <n v="7.4"/>
    <n v="7.1"/>
    <n v="6.8"/>
    <n v="8"/>
    <n v="7.4"/>
    <n v="230"/>
    <n v="353"/>
    <n v="291.5"/>
    <n v="2.2999999999999998"/>
    <n v="2.8"/>
    <n v="2.5499999999999998"/>
    <n v="0.8"/>
    <n v="1.3"/>
    <n v="1.05"/>
    <n v="300"/>
    <n v="620"/>
    <n v="460"/>
    <n v="720"/>
    <n v="1400"/>
    <n v="1060"/>
    <n v="6.375"/>
    <n v="7.666666666666667"/>
    <n v="1.05"/>
    <n v="0"/>
    <n v="0"/>
    <x v="2173"/>
    <x v="5"/>
  </r>
  <r>
    <n v="3806"/>
    <x v="29"/>
    <x v="1"/>
    <x v="1"/>
    <n v="22"/>
    <n v="25"/>
    <x v="2"/>
    <n v="4"/>
    <n v="5.2"/>
    <n v="4.5999999999999996"/>
    <n v="6.9"/>
    <n v="7.4"/>
    <n v="7.15"/>
    <n v="130"/>
    <n v="162"/>
    <n v="146"/>
    <n v="2.2999999999999998"/>
    <n v="2.9"/>
    <n v="2.5999999999999996"/>
    <n v="0.8"/>
    <n v="1.3"/>
    <n v="1.05"/>
    <n v="300"/>
    <n v="730"/>
    <n v="515"/>
    <n v="610"/>
    <n v="1600"/>
    <n v="1105"/>
    <n v="6.4999999999999991"/>
    <n v="8.5833333333333321"/>
    <n v="1.05"/>
    <n v="0"/>
    <n v="0"/>
    <x v="2174"/>
    <x v="5"/>
  </r>
  <r>
    <n v="2222"/>
    <x v="20"/>
    <x v="1"/>
    <x v="1"/>
    <n v="24"/>
    <n v="37"/>
    <x v="9"/>
    <n v="4.5"/>
    <n v="5.4"/>
    <n v="4.95"/>
    <n v="6.9"/>
    <n v="7.8"/>
    <n v="7.35"/>
    <n v="84"/>
    <n v="136"/>
    <n v="110"/>
    <n v="2.5"/>
    <n v="2.7"/>
    <n v="2.6"/>
    <n v="0.8"/>
    <n v="1.7"/>
    <n v="1.25"/>
    <n v="300"/>
    <n v="730"/>
    <n v="515"/>
    <n v="1100"/>
    <n v="2000"/>
    <n v="1550"/>
    <n v="6.5"/>
    <n v="8.5833333333333321"/>
    <n v="1.25"/>
    <n v="0"/>
    <n v="0"/>
    <x v="2175"/>
    <x v="5"/>
  </r>
  <r>
    <n v="2224"/>
    <x v="22"/>
    <x v="1"/>
    <x v="1"/>
    <n v="22"/>
    <n v="39"/>
    <x v="9"/>
    <n v="4.5999999999999996"/>
    <n v="4.9000000000000004"/>
    <n v="4.75"/>
    <n v="6.9"/>
    <n v="7.7"/>
    <n v="7.3000000000000007"/>
    <n v="94"/>
    <n v="133"/>
    <n v="113.5"/>
    <n v="2.1"/>
    <n v="2.6"/>
    <n v="2.35"/>
    <n v="0.7"/>
    <n v="2.2000000000000002"/>
    <n v="1.4500000000000002"/>
    <n v="300"/>
    <n v="720"/>
    <n v="510"/>
    <n v="730"/>
    <n v="1400"/>
    <n v="1065"/>
    <n v="5.875"/>
    <n v="8.5"/>
    <n v="1.4500000000000002"/>
    <n v="0"/>
    <n v="0"/>
    <x v="2176"/>
    <x v="5"/>
  </r>
  <r>
    <n v="2210"/>
    <x v="8"/>
    <x v="1"/>
    <x v="1"/>
    <n v="20"/>
    <n v="34"/>
    <x v="43"/>
    <n v="4.9000000000000004"/>
    <n v="6.7"/>
    <n v="5.8000000000000007"/>
    <n v="7"/>
    <n v="8"/>
    <n v="7.5"/>
    <n v="90"/>
    <n v="116"/>
    <n v="103"/>
    <n v="2.1"/>
    <n v="2.5"/>
    <n v="2.2999999999999998"/>
    <n v="0.8"/>
    <n v="1.4"/>
    <n v="1.1000000000000001"/>
    <n v="300"/>
    <n v="910"/>
    <n v="605"/>
    <n v="620"/>
    <n v="2000"/>
    <n v="1310"/>
    <n v="5.75"/>
    <n v="10"/>
    <n v="1.1000000000000001"/>
    <n v="0"/>
    <n v="0"/>
    <x v="1843"/>
    <x v="5"/>
  </r>
  <r>
    <n v="2226"/>
    <x v="24"/>
    <x v="1"/>
    <x v="1"/>
    <n v="18"/>
    <n v="34"/>
    <x v="1"/>
    <n v="4.9000000000000004"/>
    <n v="7.2"/>
    <n v="6.0500000000000007"/>
    <n v="6.7"/>
    <n v="7.7"/>
    <n v="7.2"/>
    <n v="50"/>
    <n v="92"/>
    <n v="71"/>
    <n v="1"/>
    <n v="2.5"/>
    <n v="1.75"/>
    <n v="0.8"/>
    <n v="8"/>
    <n v="4.4000000000000004"/>
    <n v="300"/>
    <n v="910"/>
    <n v="605"/>
    <n v="620"/>
    <n v="1500"/>
    <n v="1060"/>
    <n v="4.375"/>
    <n v="10"/>
    <n v="4.4000000000000004"/>
    <n v="0"/>
    <n v="0"/>
    <x v="2177"/>
    <x v="5"/>
  </r>
  <r>
    <n v="2217"/>
    <x v="15"/>
    <x v="1"/>
    <x v="1"/>
    <n v="17"/>
    <n v="30"/>
    <x v="2"/>
    <n v="4.3"/>
    <n v="9.3000000000000007"/>
    <n v="6.8000000000000007"/>
    <n v="6.8"/>
    <n v="7.8"/>
    <n v="7.3"/>
    <n v="230"/>
    <n v="571"/>
    <n v="400.5"/>
    <n v="2.4"/>
    <n v="2.8"/>
    <n v="2.5999999999999996"/>
    <n v="1"/>
    <n v="1.5"/>
    <n v="1.25"/>
    <n v="300"/>
    <n v="730"/>
    <n v="515"/>
    <n v="1100"/>
    <n v="1500"/>
    <n v="1300"/>
    <n v="6.4999999999999991"/>
    <n v="8.5833333333333321"/>
    <n v="1.25"/>
    <n v="0"/>
    <n v="0"/>
    <x v="2175"/>
    <x v="5"/>
  </r>
  <r>
    <n v="3775"/>
    <x v="895"/>
    <x v="1"/>
    <x v="1"/>
    <n v="17"/>
    <n v="33"/>
    <x v="7"/>
    <n v="5.4"/>
    <n v="6.9"/>
    <n v="6.15"/>
    <n v="6.5"/>
    <n v="7.7"/>
    <n v="7.1"/>
    <n v="66"/>
    <n v="110"/>
    <n v="88"/>
    <n v="2.2999999999999998"/>
    <n v="2.8"/>
    <n v="2.5499999999999998"/>
    <n v="0.7"/>
    <n v="1.4"/>
    <n v="1.0499999999999998"/>
    <n v="300"/>
    <n v="910"/>
    <n v="605"/>
    <n v="730"/>
    <n v="1500"/>
    <n v="1115"/>
    <n v="6.375"/>
    <n v="10"/>
    <n v="1.0499999999999998"/>
    <n v="0"/>
    <n v="0"/>
    <x v="2178"/>
    <x v="5"/>
  </r>
  <r>
    <n v="4334"/>
    <x v="488"/>
    <x v="1"/>
    <x v="1"/>
    <n v="19"/>
    <n v="35"/>
    <x v="43"/>
    <n v="4.3"/>
    <n v="7.9"/>
    <n v="6.1"/>
    <n v="6.8"/>
    <n v="7.7"/>
    <n v="7.25"/>
    <n v="50"/>
    <n v="112"/>
    <n v="81"/>
    <n v="2.2999999999999998"/>
    <n v="2.6"/>
    <n v="2.4500000000000002"/>
    <n v="0.9"/>
    <n v="1.2"/>
    <n v="1.05"/>
    <n v="360"/>
    <n v="720"/>
    <n v="540"/>
    <n v="360"/>
    <n v="2000"/>
    <n v="1180"/>
    <n v="6.125"/>
    <n v="9"/>
    <n v="1.05"/>
    <n v="0"/>
    <n v="0"/>
    <x v="2179"/>
    <x v="5"/>
  </r>
  <r>
    <n v="5137"/>
    <x v="896"/>
    <x v="3"/>
    <x v="1"/>
    <n v="21"/>
    <n v="38"/>
    <x v="11"/>
    <n v="4.7"/>
    <n v="5.0999999999999996"/>
    <n v="4.9000000000000004"/>
    <n v="7"/>
    <n v="7.6"/>
    <n v="7.3"/>
    <n v="158"/>
    <n v="195"/>
    <n v="176.5"/>
    <n v="2.1"/>
    <n v="2.6"/>
    <n v="2.35"/>
    <n v="0.8"/>
    <n v="2"/>
    <n v="1.4"/>
    <n v="300"/>
    <n v="720"/>
    <n v="510"/>
    <n v="610"/>
    <n v="1200"/>
    <n v="905"/>
    <n v="5.875"/>
    <n v="8.5"/>
    <n v="1.4"/>
    <n v="0"/>
    <n v="0"/>
    <x v="2180"/>
    <x v="5"/>
  </r>
  <r>
    <n v="5136"/>
    <x v="897"/>
    <x v="3"/>
    <x v="1"/>
    <n v="22"/>
    <n v="38"/>
    <x v="22"/>
    <n v="4.9000000000000004"/>
    <n v="5.3"/>
    <n v="5.0999999999999996"/>
    <n v="7"/>
    <n v="7.8"/>
    <n v="7.4"/>
    <n v="156"/>
    <n v="202"/>
    <n v="179"/>
    <n v="2"/>
    <n v="2.6"/>
    <n v="2.2999999999999998"/>
    <n v="1"/>
    <n v="1.6"/>
    <n v="1.3"/>
    <n v="300"/>
    <n v="730"/>
    <n v="515"/>
    <n v="730"/>
    <n v="1500"/>
    <n v="1115"/>
    <n v="5.75"/>
    <n v="8.5833333333333321"/>
    <n v="1.3"/>
    <n v="0"/>
    <n v="0"/>
    <x v="2181"/>
    <x v="5"/>
  </r>
  <r>
    <n v="2557"/>
    <x v="898"/>
    <x v="0"/>
    <x v="2"/>
    <n v="15"/>
    <n v="28"/>
    <x v="62"/>
    <n v="2.8"/>
    <n v="8.9"/>
    <n v="5.85"/>
    <n v="7.1"/>
    <n v="8.1"/>
    <n v="7.6"/>
    <n v="221"/>
    <n v="392"/>
    <n v="306.5"/>
    <n v="1.6"/>
    <n v="6"/>
    <n v="3.8"/>
    <n v="0.3"/>
    <n v="0.43"/>
    <n v="0.36499999999999999"/>
    <n v="1400"/>
    <n v="130000"/>
    <n v="65700"/>
    <n v="2600"/>
    <n v="350000"/>
    <n v="176300"/>
    <n v="9.5"/>
    <n v="10"/>
    <n v="0.36499999999999999"/>
    <n v="0"/>
    <n v="0"/>
    <x v="2182"/>
    <x v="5"/>
  </r>
  <r>
    <n v="2571"/>
    <x v="899"/>
    <x v="0"/>
    <x v="2"/>
    <n v="15"/>
    <n v="30"/>
    <x v="84"/>
    <n v="3.6"/>
    <n v="20"/>
    <n v="11.8"/>
    <n v="7.2"/>
    <n v="8.5"/>
    <n v="7.85"/>
    <n v="472"/>
    <n v="1100"/>
    <n v="786"/>
    <n v="1.5"/>
    <n v="30"/>
    <n v="15.75"/>
    <n v="0.3"/>
    <n v="0.44"/>
    <n v="0.37"/>
    <n v="270"/>
    <n v="170000"/>
    <n v="85135"/>
    <n v="1100"/>
    <n v="350000"/>
    <n v="175550"/>
    <n v="10"/>
    <n v="10"/>
    <n v="0.37"/>
    <n v="0"/>
    <n v="0"/>
    <x v="2183"/>
    <x v="5"/>
  </r>
  <r>
    <n v="4296"/>
    <x v="900"/>
    <x v="0"/>
    <x v="2"/>
    <n v="17"/>
    <n v="31"/>
    <x v="21"/>
    <n v="3.4"/>
    <n v="14.1"/>
    <n v="8.75"/>
    <n v="7.3"/>
    <n v="8.5"/>
    <n v="7.9"/>
    <n v="364"/>
    <n v="962"/>
    <n v="663"/>
    <n v="1.8"/>
    <n v="12"/>
    <n v="6.9"/>
    <n v="0.3"/>
    <n v="0.68"/>
    <n v="0.49"/>
    <n v="230"/>
    <n v="160000"/>
    <n v="80115"/>
    <n v="330"/>
    <n v="160000"/>
    <n v="80165"/>
    <n v="10"/>
    <n v="10"/>
    <n v="0.49"/>
    <n v="0"/>
    <n v="0"/>
    <x v="2184"/>
    <x v="5"/>
  </r>
  <r>
    <n v="2573"/>
    <x v="901"/>
    <x v="1"/>
    <x v="2"/>
    <n v="19"/>
    <n v="32"/>
    <x v="8"/>
    <n v="5.2"/>
    <n v="15.2"/>
    <n v="10.199999999999999"/>
    <n v="7.1"/>
    <n v="8.6999999999999993"/>
    <n v="7.8999999999999995"/>
    <n v="699"/>
    <n v="995"/>
    <n v="847"/>
    <n v="2"/>
    <n v="14"/>
    <n v="8"/>
    <n v="0.3"/>
    <n v="0.43"/>
    <n v="0.36499999999999999"/>
    <n v="2300"/>
    <n v="92000"/>
    <n v="47150"/>
    <n v="3300"/>
    <n v="160000"/>
    <n v="81650"/>
    <n v="10"/>
    <n v="10"/>
    <n v="0.36499999999999999"/>
    <n v="0"/>
    <n v="0"/>
    <x v="2185"/>
    <x v="5"/>
  </r>
  <r>
    <n v="2574"/>
    <x v="902"/>
    <x v="1"/>
    <x v="2"/>
    <n v="15"/>
    <n v="32"/>
    <x v="2"/>
    <n v="6.3"/>
    <n v="17.5"/>
    <n v="11.9"/>
    <n v="7.3"/>
    <n v="8.4"/>
    <n v="7.85"/>
    <n v="400"/>
    <n v="831"/>
    <n v="615.5"/>
    <n v="2.6"/>
    <n v="11"/>
    <n v="6.8"/>
    <n v="0.3"/>
    <n v="0.35"/>
    <n v="0.32499999999999996"/>
    <n v="1300"/>
    <n v="240000"/>
    <n v="120650"/>
    <n v="3500"/>
    <n v="540000"/>
    <n v="271750"/>
    <n v="10"/>
    <n v="10"/>
    <n v="0.32499999999999996"/>
    <n v="0"/>
    <n v="0"/>
    <x v="2186"/>
    <x v="5"/>
  </r>
  <r>
    <n v="2046"/>
    <x v="35"/>
    <x v="0"/>
    <x v="3"/>
    <n v="16"/>
    <n v="34"/>
    <x v="7"/>
    <n v="7.8"/>
    <n v="10.9"/>
    <n v="9.35"/>
    <n v="7"/>
    <n v="8.8000000000000007"/>
    <n v="7.9"/>
    <n v="202"/>
    <n v="283"/>
    <n v="242.5"/>
    <n v="1.8"/>
    <n v="3.8"/>
    <n v="2.8"/>
    <n v="0.4"/>
    <n v="2.4"/>
    <n v="1.4"/>
    <n v="27"/>
    <n v="9200"/>
    <n v="4613.5"/>
    <n v="170"/>
    <n v="16000"/>
    <n v="8085"/>
    <n v="7"/>
    <n v="10"/>
    <n v="1.4"/>
    <n v="0"/>
    <n v="0"/>
    <x v="1535"/>
    <x v="5"/>
  </r>
  <r>
    <n v="3164"/>
    <x v="37"/>
    <x v="1"/>
    <x v="4"/>
    <n v="26"/>
    <n v="29"/>
    <x v="0"/>
    <n v="6.2"/>
    <n v="7.7"/>
    <n v="6.95"/>
    <n v="7.2"/>
    <n v="8.8000000000000007"/>
    <n v="8"/>
    <n v="2432"/>
    <n v="2432"/>
    <n v="2432"/>
    <n v="1.8"/>
    <n v="47"/>
    <n v="24.4"/>
    <n v="0.36"/>
    <n v="1"/>
    <n v="0.67999999999999994"/>
    <n v="20"/>
    <n v="170"/>
    <n v="95"/>
    <n v="140"/>
    <n v="140"/>
    <n v="140"/>
    <n v="10"/>
    <n v="1.5833333333333333"/>
    <n v="0.67999999999999994"/>
    <n v="0"/>
    <n v="0"/>
    <x v="2187"/>
    <x v="5"/>
  </r>
  <r>
    <n v="3031"/>
    <x v="381"/>
    <x v="0"/>
    <x v="29"/>
    <n v="21.776714513556598"/>
    <n v="28.3971291866029"/>
    <x v="233"/>
    <n v="0.3"/>
    <n v="3.5"/>
    <n v="1.9"/>
    <n v="7.8"/>
    <n v="8.9"/>
    <n v="8.35"/>
    <n v="785.11961722488002"/>
    <n v="2303.5199362041499"/>
    <n v="1544.319776714515"/>
    <n v="10"/>
    <n v="93.4"/>
    <n v="51.7"/>
    <n v="0.3"/>
    <n v="0.91"/>
    <n v="0.60499999999999998"/>
    <n v="21000"/>
    <n v="940000"/>
    <n v="480500"/>
    <n v="1751.8059210526301"/>
    <n v="39424734.378289498"/>
    <n v="19713243.092105277"/>
    <n v="10"/>
    <n v="10"/>
    <n v="0.60499999999999998"/>
    <n v="0"/>
    <n v="5.25"/>
    <x v="2188"/>
    <x v="5"/>
  </r>
  <r>
    <n v="3476"/>
    <x v="383"/>
    <x v="0"/>
    <x v="29"/>
    <n v="21.776714513556598"/>
    <n v="28.3971291866029"/>
    <x v="233"/>
    <n v="0.3"/>
    <n v="10"/>
    <n v="5.15"/>
    <n v="8.1"/>
    <n v="9.3000000000000007"/>
    <n v="8.6999999999999993"/>
    <n v="785.11961722488002"/>
    <n v="2303.5199362041499"/>
    <n v="1544.319776714515"/>
    <n v="3.3"/>
    <n v="113.3"/>
    <n v="58.3"/>
    <n v="0.3"/>
    <n v="0.7"/>
    <n v="0.5"/>
    <n v="4300"/>
    <n v="840000"/>
    <n v="422150"/>
    <n v="1751.8059210526301"/>
    <n v="39424734.378289498"/>
    <n v="19713243.092105277"/>
    <n v="10"/>
    <n v="10"/>
    <n v="0.5"/>
    <n v="10"/>
    <n v="0"/>
    <x v="2189"/>
    <x v="5"/>
  </r>
  <r>
    <n v="3030"/>
    <x v="380"/>
    <x v="0"/>
    <x v="29"/>
    <n v="21.776714513556598"/>
    <n v="28.3971291866029"/>
    <x v="233"/>
    <n v="0.3"/>
    <n v="4.2"/>
    <n v="2.25"/>
    <n v="7.6"/>
    <n v="9.5"/>
    <n v="8.5500000000000007"/>
    <n v="785.11961722488002"/>
    <n v="2303.5199362041499"/>
    <n v="1544.319776714515"/>
    <n v="26"/>
    <n v="90"/>
    <n v="58"/>
    <n v="0.41"/>
    <n v="0.57999999999999996"/>
    <n v="0.495"/>
    <n v="32000"/>
    <n v="700000"/>
    <n v="366000"/>
    <n v="1751.8059210526301"/>
    <n v="39424734.378289498"/>
    <n v="19713243.092105277"/>
    <n v="10"/>
    <n v="10"/>
    <n v="0.495"/>
    <n v="10"/>
    <n v="4.375"/>
    <x v="2190"/>
    <x v="5"/>
  </r>
  <r>
    <n v="5280"/>
    <x v="903"/>
    <x v="0"/>
    <x v="5"/>
    <n v="27"/>
    <n v="32"/>
    <x v="11"/>
    <n v="3"/>
    <n v="7.9"/>
    <n v="5.45"/>
    <n v="5.5"/>
    <n v="6.9"/>
    <n v="6.2"/>
    <n v="42"/>
    <n v="166"/>
    <n v="104"/>
    <n v="1"/>
    <n v="2.5"/>
    <n v="1.75"/>
    <n v="0.32"/>
    <n v="0.32"/>
    <n v="0.32"/>
    <n v="240"/>
    <n v="2200"/>
    <n v="1220"/>
    <n v="350"/>
    <n v="3500"/>
    <n v="1925"/>
    <n v="4.375"/>
    <n v="10"/>
    <n v="0.32"/>
    <n v="10"/>
    <n v="0"/>
    <x v="2191"/>
    <x v="5"/>
  </r>
  <r>
    <n v="3175"/>
    <x v="40"/>
    <x v="0"/>
    <x v="5"/>
    <n v="25"/>
    <n v="31"/>
    <x v="4"/>
    <n v="4.2"/>
    <n v="8"/>
    <n v="6.1"/>
    <n v="6.1"/>
    <n v="7.5"/>
    <n v="6.8"/>
    <n v="28"/>
    <n v="59"/>
    <n v="43.5"/>
    <n v="1"/>
    <n v="1.7"/>
    <n v="1.35"/>
    <n v="0.32"/>
    <n v="0.62"/>
    <n v="0.47"/>
    <n v="8"/>
    <n v="350"/>
    <n v="179"/>
    <n v="17"/>
    <n v="540"/>
    <n v="278.5"/>
    <n v="3.375"/>
    <n v="2.9833333333333334"/>
    <n v="0.47"/>
    <n v="0"/>
    <n v="0"/>
    <x v="2192"/>
    <x v="5"/>
  </r>
  <r>
    <n v="5103"/>
    <x v="904"/>
    <x v="0"/>
    <x v="5"/>
    <n v="28"/>
    <n v="31"/>
    <x v="11"/>
    <n v="4"/>
    <n v="7.2"/>
    <n v="5.6"/>
    <n v="5.8"/>
    <n v="7.8"/>
    <n v="6.8"/>
    <n v="72"/>
    <n v="226"/>
    <n v="149"/>
    <n v="1"/>
    <n v="5"/>
    <n v="3"/>
    <n v="0.32"/>
    <n v="0.34"/>
    <n v="0.33"/>
    <n v="490"/>
    <n v="2400"/>
    <n v="1445"/>
    <n v="790"/>
    <n v="3500"/>
    <n v="2145"/>
    <n v="7.5"/>
    <n v="10"/>
    <n v="0.33"/>
    <n v="0"/>
    <n v="0"/>
    <x v="2193"/>
    <x v="5"/>
  </r>
  <r>
    <n v="3177"/>
    <x v="42"/>
    <x v="0"/>
    <x v="5"/>
    <n v="27"/>
    <n v="30"/>
    <x v="10"/>
    <n v="5.0999999999999996"/>
    <n v="10"/>
    <n v="7.55"/>
    <n v="6.1"/>
    <n v="8.9"/>
    <n v="7.5"/>
    <n v="16"/>
    <n v="1981"/>
    <n v="998.5"/>
    <n v="1"/>
    <n v="2.1"/>
    <n v="1.55"/>
    <n v="0.32"/>
    <n v="2.2200000000000002"/>
    <n v="1.27"/>
    <n v="1300"/>
    <n v="2700"/>
    <n v="2000"/>
    <n v="1700"/>
    <n v="3400"/>
    <n v="2550"/>
    <n v="3.875"/>
    <n v="10"/>
    <n v="1.27"/>
    <n v="0"/>
    <n v="0"/>
    <x v="2194"/>
    <x v="5"/>
  </r>
  <r>
    <n v="3180"/>
    <x v="45"/>
    <x v="0"/>
    <x v="5"/>
    <n v="28"/>
    <n v="31"/>
    <x v="11"/>
    <n v="1"/>
    <n v="7.3"/>
    <n v="4.1500000000000004"/>
    <n v="5.9"/>
    <n v="7.3"/>
    <n v="6.6"/>
    <n v="43"/>
    <n v="49"/>
    <n v="46"/>
    <n v="1.1000000000000001"/>
    <n v="28"/>
    <n v="14.55"/>
    <n v="0.32"/>
    <n v="0.35"/>
    <n v="0.33499999999999996"/>
    <n v="490"/>
    <n v="3400"/>
    <n v="1945"/>
    <n v="940"/>
    <n v="4700"/>
    <n v="2820"/>
    <n v="10"/>
    <n v="10"/>
    <n v="0.33499999999999996"/>
    <n v="0"/>
    <n v="0"/>
    <x v="2195"/>
    <x v="5"/>
  </r>
  <r>
    <n v="4408"/>
    <x v="496"/>
    <x v="0"/>
    <x v="5"/>
    <n v="26"/>
    <n v="31"/>
    <x v="10"/>
    <n v="6.8"/>
    <n v="8.6999999999999993"/>
    <n v="7.75"/>
    <n v="6.1"/>
    <n v="7.7"/>
    <n v="6.9"/>
    <n v="44"/>
    <n v="164"/>
    <n v="104"/>
    <n v="1"/>
    <n v="2"/>
    <n v="1.5"/>
    <n v="0.32"/>
    <n v="0.32"/>
    <n v="0.32"/>
    <n v="490"/>
    <n v="2400"/>
    <n v="1445"/>
    <n v="700"/>
    <n v="4900"/>
    <n v="2800"/>
    <n v="3.75"/>
    <n v="10"/>
    <n v="0.32"/>
    <n v="0"/>
    <n v="0"/>
    <x v="2196"/>
    <x v="5"/>
  </r>
  <r>
    <n v="2269"/>
    <x v="39"/>
    <x v="0"/>
    <x v="5"/>
    <n v="27"/>
    <n v="30"/>
    <x v="10"/>
    <n v="6"/>
    <n v="8.6"/>
    <n v="7.3"/>
    <n v="5.3"/>
    <n v="7.3"/>
    <n v="6.3"/>
    <n v="29"/>
    <n v="67"/>
    <n v="48"/>
    <n v="1"/>
    <n v="1.9"/>
    <n v="1.45"/>
    <n v="0.32"/>
    <n v="0.32"/>
    <n v="0.32"/>
    <n v="1300"/>
    <n v="2300"/>
    <n v="1800"/>
    <n v="1700"/>
    <n v="3300"/>
    <n v="2500"/>
    <n v="3.625"/>
    <n v="10"/>
    <n v="0.32"/>
    <n v="10"/>
    <n v="0"/>
    <x v="2197"/>
    <x v="5"/>
  </r>
  <r>
    <n v="3178"/>
    <x v="905"/>
    <x v="0"/>
    <x v="5"/>
    <n v="28"/>
    <n v="31"/>
    <x v="11"/>
    <n v="3.4"/>
    <n v="7.5"/>
    <n v="5.45"/>
    <n v="5.9"/>
    <n v="7.7"/>
    <n v="6.8000000000000007"/>
    <n v="82"/>
    <n v="271"/>
    <n v="176.5"/>
    <n v="1.2"/>
    <n v="16"/>
    <n v="8.6"/>
    <n v="0.32"/>
    <n v="0.32"/>
    <n v="0.32"/>
    <n v="230"/>
    <n v="2400"/>
    <n v="1315"/>
    <n v="330"/>
    <n v="5400"/>
    <n v="2865"/>
    <n v="10"/>
    <n v="10"/>
    <n v="0.32"/>
    <n v="0"/>
    <n v="0"/>
    <x v="750"/>
    <x v="5"/>
  </r>
  <r>
    <n v="3179"/>
    <x v="44"/>
    <x v="0"/>
    <x v="5"/>
    <n v="27"/>
    <n v="28"/>
    <x v="0"/>
    <n v="1.2"/>
    <n v="5.0999999999999996"/>
    <n v="3.15"/>
    <n v="6.3"/>
    <n v="7.4"/>
    <n v="6.85"/>
    <n v="166"/>
    <n v="477"/>
    <n v="321.5"/>
    <n v="1.7"/>
    <n v="6.7"/>
    <n v="4.2"/>
    <n v="0.32"/>
    <n v="2.96"/>
    <n v="1.64"/>
    <n v="2300"/>
    <n v="4900"/>
    <n v="3600"/>
    <n v="3300"/>
    <n v="7000"/>
    <n v="5150"/>
    <n v="10"/>
    <n v="10"/>
    <n v="1.6399999999999997"/>
    <n v="0"/>
    <n v="2.125"/>
    <x v="2198"/>
    <x v="5"/>
  </r>
  <r>
    <n v="5104"/>
    <x v="906"/>
    <x v="0"/>
    <x v="5"/>
    <n v="27"/>
    <n v="30"/>
    <x v="10"/>
    <n v="6.4"/>
    <n v="8.4"/>
    <n v="7.4"/>
    <n v="6"/>
    <n v="7.7"/>
    <n v="6.85"/>
    <n v="40"/>
    <n v="99"/>
    <n v="69.5"/>
    <n v="1"/>
    <n v="1.5"/>
    <n v="1.25"/>
    <n v="0.32"/>
    <n v="0.32"/>
    <n v="0.32"/>
    <n v="330"/>
    <n v="940"/>
    <n v="635"/>
    <n v="490"/>
    <n v="1500"/>
    <n v="995"/>
    <n v="3.125"/>
    <n v="10"/>
    <n v="0.32"/>
    <n v="0"/>
    <n v="0"/>
    <x v="2199"/>
    <x v="5"/>
  </r>
  <r>
    <n v="1345"/>
    <x v="499"/>
    <x v="0"/>
    <x v="6"/>
    <n v="25"/>
    <n v="31"/>
    <x v="4"/>
    <n v="6.1"/>
    <n v="7.6"/>
    <n v="6.85"/>
    <n v="7.8"/>
    <n v="8.5"/>
    <n v="8.15"/>
    <n v="320"/>
    <n v="576"/>
    <n v="448"/>
    <n v="1"/>
    <n v="1"/>
    <n v="1"/>
    <n v="0.32"/>
    <n v="3.27"/>
    <n v="1.7949999999999999"/>
    <n v="2"/>
    <n v="4"/>
    <n v="3"/>
    <n v="11"/>
    <n v="21"/>
    <n v="16"/>
    <n v="2.5"/>
    <n v="0.05"/>
    <n v="1.7949999999999999"/>
    <n v="0"/>
    <n v="0"/>
    <x v="2200"/>
    <x v="5"/>
  </r>
  <r>
    <n v="1973"/>
    <x v="907"/>
    <x v="0"/>
    <x v="6"/>
    <n v="24"/>
    <n v="29"/>
    <x v="6"/>
    <n v="3.2"/>
    <n v="6.7"/>
    <n v="4.95"/>
    <n v="7.4"/>
    <n v="8"/>
    <n v="7.7"/>
    <n v="2140"/>
    <n v="2680"/>
    <n v="2410"/>
    <n v="1"/>
    <n v="13"/>
    <n v="7"/>
    <n v="0.3"/>
    <n v="0.81"/>
    <n v="0.55500000000000005"/>
    <n v="14"/>
    <n v="350"/>
    <n v="182"/>
    <n v="94"/>
    <n v="540"/>
    <n v="317"/>
    <n v="10"/>
    <n v="3.0333333333333332"/>
    <n v="0.55500000000000005"/>
    <n v="0"/>
    <n v="0"/>
    <x v="2201"/>
    <x v="5"/>
  </r>
  <r>
    <n v="1344"/>
    <x v="498"/>
    <x v="0"/>
    <x v="6"/>
    <n v="26"/>
    <n v="31"/>
    <x v="10"/>
    <n v="4.0999999999999996"/>
    <n v="5.7"/>
    <n v="4.9000000000000004"/>
    <n v="7.5"/>
    <n v="8.3000000000000007"/>
    <n v="7.9"/>
    <n v="467"/>
    <n v="713"/>
    <n v="590"/>
    <n v="1.2"/>
    <n v="12"/>
    <n v="6.6"/>
    <n v="0.39"/>
    <n v="0.77"/>
    <n v="0.58000000000000007"/>
    <n v="170"/>
    <n v="920"/>
    <n v="545"/>
    <n v="540"/>
    <n v="1600"/>
    <n v="1070"/>
    <n v="10"/>
    <n v="9.0833333333333339"/>
    <n v="0.58000000000000007"/>
    <n v="0"/>
    <n v="0"/>
    <x v="2202"/>
    <x v="5"/>
  </r>
  <r>
    <n v="1977"/>
    <x v="908"/>
    <x v="0"/>
    <x v="6"/>
    <n v="25"/>
    <n v="35"/>
    <x v="22"/>
    <n v="4.5"/>
    <n v="6.3"/>
    <n v="5.4"/>
    <n v="8.4"/>
    <n v="8.8000000000000007"/>
    <n v="8.6000000000000014"/>
    <n v="1108"/>
    <n v="2862"/>
    <n v="1985"/>
    <n v="1.6"/>
    <n v="3.5"/>
    <n v="2.5499999999999998"/>
    <n v="0.42"/>
    <n v="1.69"/>
    <n v="1.0549999999999999"/>
    <n v="18"/>
    <n v="920"/>
    <n v="469"/>
    <n v="110"/>
    <n v="1600"/>
    <n v="855"/>
    <n v="6.375"/>
    <n v="7.8166666666666664"/>
    <n v="1.0549999999999999"/>
    <n v="10"/>
    <n v="0"/>
    <x v="2203"/>
    <x v="5"/>
  </r>
  <r>
    <n v="3198"/>
    <x v="909"/>
    <x v="0"/>
    <x v="6"/>
    <n v="25"/>
    <n v="33"/>
    <x v="3"/>
    <n v="4"/>
    <n v="6.3"/>
    <n v="5.15"/>
    <n v="7.7"/>
    <n v="8.5"/>
    <n v="8.1"/>
    <n v="476"/>
    <n v="831"/>
    <n v="653.5"/>
    <n v="1"/>
    <n v="3.9"/>
    <n v="2.4500000000000002"/>
    <n v="0.32"/>
    <n v="0.66"/>
    <n v="0.49"/>
    <n v="11"/>
    <n v="350"/>
    <n v="180.5"/>
    <n v="110"/>
    <n v="540"/>
    <n v="325"/>
    <n v="6.125"/>
    <n v="3.0083333333333333"/>
    <n v="0.49"/>
    <n v="0"/>
    <n v="0"/>
    <x v="2204"/>
    <x v="5"/>
  </r>
  <r>
    <n v="3199"/>
    <x v="910"/>
    <x v="0"/>
    <x v="6"/>
    <n v="25"/>
    <n v="29"/>
    <x v="43"/>
    <n v="5.0999999999999996"/>
    <n v="6.2"/>
    <n v="5.65"/>
    <n v="7.4"/>
    <n v="8.1999999999999993"/>
    <n v="7.8"/>
    <n v="390"/>
    <n v="970"/>
    <n v="680"/>
    <n v="2"/>
    <n v="3.1"/>
    <n v="2.5499999999999998"/>
    <n v="0.32"/>
    <n v="0.43"/>
    <n v="0.375"/>
    <n v="4"/>
    <n v="7"/>
    <n v="5.5"/>
    <n v="11"/>
    <n v="26"/>
    <n v="18.5"/>
    <n v="6.375"/>
    <n v="9.1666666666666674E-2"/>
    <n v="0.375"/>
    <n v="0"/>
    <n v="0"/>
    <x v="2205"/>
    <x v="5"/>
  </r>
  <r>
    <n v="1343"/>
    <x v="497"/>
    <x v="0"/>
    <x v="6"/>
    <n v="22"/>
    <n v="32"/>
    <x v="43"/>
    <n v="2.9"/>
    <n v="8.5"/>
    <n v="5.7"/>
    <n v="8.3000000000000007"/>
    <n v="8.8000000000000007"/>
    <n v="8.5500000000000007"/>
    <n v="2644"/>
    <n v="3950"/>
    <n v="3297"/>
    <n v="2.2000000000000002"/>
    <n v="25"/>
    <n v="13.6"/>
    <n v="0.32"/>
    <n v="1"/>
    <n v="0.66"/>
    <n v="540"/>
    <n v="920"/>
    <n v="730"/>
    <n v="920"/>
    <n v="1600"/>
    <n v="1260"/>
    <n v="10"/>
    <n v="10"/>
    <n v="0.66"/>
    <n v="10"/>
    <n v="0"/>
    <x v="2206"/>
    <x v="5"/>
  </r>
  <r>
    <n v="2078"/>
    <x v="911"/>
    <x v="0"/>
    <x v="6"/>
    <n v="26"/>
    <n v="29"/>
    <x v="0"/>
    <n v="6.5"/>
    <n v="7.3"/>
    <n v="6.9"/>
    <n v="7.1"/>
    <n v="8.1999999999999993"/>
    <n v="7.6499999999999995"/>
    <n v="340"/>
    <n v="2260"/>
    <n v="1300"/>
    <n v="1.8"/>
    <n v="2.2999999999999998"/>
    <n v="2.0499999999999998"/>
    <n v="0.04"/>
    <n v="0.47"/>
    <n v="0.255"/>
    <n v="70"/>
    <n v="350"/>
    <n v="210"/>
    <n v="170"/>
    <n v="920"/>
    <n v="545"/>
    <n v="5.125"/>
    <n v="3.5"/>
    <n v="0.255"/>
    <n v="0"/>
    <n v="0"/>
    <x v="2207"/>
    <x v="5"/>
  </r>
  <r>
    <n v="1975"/>
    <x v="912"/>
    <x v="0"/>
    <x v="6"/>
    <n v="24"/>
    <n v="29"/>
    <x v="6"/>
    <n v="4"/>
    <n v="5.8"/>
    <n v="4.9000000000000004"/>
    <n v="7.1"/>
    <n v="7.7"/>
    <n v="7.4"/>
    <n v="526"/>
    <n v="814"/>
    <n v="670"/>
    <n v="1"/>
    <n v="1.7"/>
    <n v="1.35"/>
    <n v="0.32"/>
    <n v="0.36"/>
    <n v="0.33999999999999997"/>
    <n v="4"/>
    <n v="7"/>
    <n v="5.5"/>
    <n v="21"/>
    <n v="26"/>
    <n v="23.5"/>
    <n v="3.375"/>
    <n v="9.1666666666666674E-2"/>
    <n v="0.33999999999999997"/>
    <n v="0"/>
    <n v="0"/>
    <x v="2208"/>
    <x v="5"/>
  </r>
  <r>
    <n v="3201"/>
    <x v="913"/>
    <x v="0"/>
    <x v="6"/>
    <n v="23"/>
    <n v="36"/>
    <x v="11"/>
    <n v="0.3"/>
    <n v="6.8"/>
    <n v="3.55"/>
    <n v="8.6999999999999993"/>
    <n v="9.1"/>
    <n v="8.8999999999999986"/>
    <n v="3408"/>
    <n v="6004"/>
    <n v="4706"/>
    <n v="3.7"/>
    <n v="34"/>
    <n v="18.850000000000001"/>
    <n v="0.32"/>
    <n v="0.78"/>
    <n v="0.55000000000000004"/>
    <n v="49"/>
    <n v="920"/>
    <n v="484.5"/>
    <n v="170"/>
    <n v="1600"/>
    <n v="885"/>
    <n v="10"/>
    <n v="8.0749999999999993"/>
    <n v="0.55000000000000004"/>
    <n v="10"/>
    <n v="1.125"/>
    <x v="2209"/>
    <x v="5"/>
  </r>
  <r>
    <n v="3200"/>
    <x v="914"/>
    <x v="0"/>
    <x v="6"/>
    <n v="20"/>
    <n v="30"/>
    <x v="7"/>
    <n v="0.3"/>
    <n v="6.7"/>
    <n v="3.5"/>
    <n v="7.9"/>
    <n v="9.1"/>
    <n v="8.5"/>
    <n v="1592"/>
    <n v="14400"/>
    <n v="7996"/>
    <n v="16"/>
    <n v="70"/>
    <n v="43"/>
    <n v="0.33"/>
    <n v="1.02"/>
    <n v="0.67500000000000004"/>
    <n v="2"/>
    <n v="920"/>
    <n v="461"/>
    <n v="220"/>
    <n v="1600"/>
    <n v="910"/>
    <n v="10"/>
    <n v="7.6833333333333336"/>
    <n v="0.67500000000000004"/>
    <n v="0"/>
    <n v="1.25"/>
    <x v="2210"/>
    <x v="5"/>
  </r>
  <r>
    <n v="2077"/>
    <x v="915"/>
    <x v="0"/>
    <x v="6"/>
    <n v="25"/>
    <n v="31"/>
    <x v="4"/>
    <n v="7"/>
    <n v="7.9"/>
    <n v="7.45"/>
    <n v="6.8"/>
    <n v="8.5"/>
    <n v="7.65"/>
    <n v="350"/>
    <n v="506"/>
    <n v="428"/>
    <n v="1"/>
    <n v="1.1000000000000001"/>
    <n v="1.05"/>
    <n v="0.3"/>
    <n v="0.3"/>
    <n v="0.3"/>
    <n v="2"/>
    <n v="2"/>
    <n v="2"/>
    <n v="4"/>
    <n v="14"/>
    <n v="9"/>
    <n v="2.625"/>
    <n v="3.3333333333333333E-2"/>
    <n v="0.3"/>
    <n v="0"/>
    <n v="0"/>
    <x v="2211"/>
    <x v="5"/>
  </r>
  <r>
    <n v="1972"/>
    <x v="916"/>
    <x v="0"/>
    <x v="6"/>
    <n v="20"/>
    <n v="29"/>
    <x v="5"/>
    <n v="1.2"/>
    <n v="8"/>
    <n v="4.5999999999999996"/>
    <n v="7.7"/>
    <n v="8.6"/>
    <n v="8.15"/>
    <n v="1322"/>
    <n v="20062"/>
    <n v="10692"/>
    <n v="2.2000000000000002"/>
    <n v="27"/>
    <n v="14.6"/>
    <n v="0.32"/>
    <n v="0.85"/>
    <n v="0.58499999999999996"/>
    <n v="12"/>
    <n v="170"/>
    <n v="91"/>
    <n v="70"/>
    <n v="920"/>
    <n v="495"/>
    <n v="10"/>
    <n v="1.5166666666666666"/>
    <n v="0.58499999999999996"/>
    <n v="0"/>
    <n v="0"/>
    <x v="2212"/>
    <x v="5"/>
  </r>
  <r>
    <n v="1976"/>
    <x v="917"/>
    <x v="0"/>
    <x v="6"/>
    <n v="23"/>
    <n v="30"/>
    <x v="6"/>
    <n v="6.5"/>
    <n v="7.3"/>
    <n v="6.9"/>
    <n v="7.1"/>
    <n v="8.4"/>
    <n v="7.75"/>
    <n v="312"/>
    <n v="1130"/>
    <n v="721"/>
    <n v="2"/>
    <n v="2.4"/>
    <n v="2.2000000000000002"/>
    <n v="0.32"/>
    <n v="0.37"/>
    <n v="0.34499999999999997"/>
    <n v="5"/>
    <n v="33"/>
    <n v="19"/>
    <n v="20"/>
    <n v="79"/>
    <n v="49.5"/>
    <n v="5.5"/>
    <n v="0.31666666666666671"/>
    <n v="0.34499999999999997"/>
    <n v="0"/>
    <n v="0"/>
    <x v="2213"/>
    <x v="5"/>
  </r>
  <r>
    <n v="1346"/>
    <x v="500"/>
    <x v="0"/>
    <x v="6"/>
    <n v="25"/>
    <n v="32"/>
    <x v="10"/>
    <n v="5.3"/>
    <n v="6.8"/>
    <n v="6.05"/>
    <n v="8.1"/>
    <n v="9"/>
    <n v="8.5500000000000007"/>
    <n v="601"/>
    <n v="1053"/>
    <n v="827"/>
    <n v="1.2"/>
    <n v="3.3"/>
    <n v="2.25"/>
    <n v="0.36"/>
    <n v="4.34"/>
    <n v="2.35"/>
    <n v="63"/>
    <n v="240"/>
    <n v="151.5"/>
    <n v="170"/>
    <n v="350"/>
    <n v="260"/>
    <n v="5.625"/>
    <n v="2.5249999999999999"/>
    <n v="2.35"/>
    <n v="10"/>
    <n v="0"/>
    <x v="2214"/>
    <x v="5"/>
  </r>
  <r>
    <n v="1971"/>
    <x v="918"/>
    <x v="0"/>
    <x v="6"/>
    <n v="23"/>
    <n v="35"/>
    <x v="3"/>
    <n v="1.6"/>
    <n v="7.4"/>
    <n v="4.5"/>
    <n v="7.7"/>
    <n v="8.5"/>
    <n v="8.1"/>
    <n v="1200"/>
    <n v="3046"/>
    <n v="2123"/>
    <n v="4.0999999999999996"/>
    <n v="28"/>
    <n v="16.05"/>
    <n v="0.3"/>
    <n v="0.94"/>
    <n v="0.62"/>
    <n v="12"/>
    <n v="920"/>
    <n v="466"/>
    <n v="47"/>
    <n v="1600"/>
    <n v="823.5"/>
    <n v="10"/>
    <n v="7.7666666666666657"/>
    <n v="0.62"/>
    <n v="0"/>
    <n v="0"/>
    <x v="2215"/>
    <x v="5"/>
  </r>
  <r>
    <n v="3202"/>
    <x v="919"/>
    <x v="0"/>
    <x v="6"/>
    <n v="27"/>
    <n v="29"/>
    <x v="4"/>
    <n v="5.2"/>
    <n v="5.8"/>
    <n v="5.5"/>
    <n v="7.8"/>
    <n v="8.5"/>
    <n v="8.15"/>
    <n v="307"/>
    <n v="813"/>
    <n v="560"/>
    <n v="1"/>
    <n v="2.6"/>
    <n v="1.8"/>
    <n v="0.47"/>
    <n v="1.23"/>
    <n v="0.85"/>
    <n v="63"/>
    <n v="94"/>
    <n v="78.5"/>
    <n v="110"/>
    <n v="240"/>
    <n v="175"/>
    <n v="4.5"/>
    <n v="1.3083333333333333"/>
    <n v="0.84999999999999987"/>
    <n v="0"/>
    <n v="0"/>
    <x v="2216"/>
    <x v="5"/>
  </r>
  <r>
    <n v="2079"/>
    <x v="920"/>
    <x v="1"/>
    <x v="6"/>
    <n v="28"/>
    <n v="30"/>
    <x v="3"/>
    <n v="6.6"/>
    <n v="8.1999999999999993"/>
    <n v="7.3999999999999995"/>
    <n v="7.8"/>
    <n v="8.5"/>
    <n v="8.15"/>
    <n v="345"/>
    <n v="540"/>
    <n v="442.5"/>
    <n v="1"/>
    <n v="2"/>
    <n v="1.5"/>
    <n v="0.32"/>
    <n v="0.36"/>
    <n v="0.33999999999999997"/>
    <n v="2"/>
    <n v="12"/>
    <n v="7"/>
    <n v="12"/>
    <n v="46"/>
    <n v="29"/>
    <n v="3.75"/>
    <n v="0.11666666666666667"/>
    <n v="0.33999999999999997"/>
    <n v="0"/>
    <n v="0"/>
    <x v="2217"/>
    <x v="5"/>
  </r>
  <r>
    <n v="1979"/>
    <x v="921"/>
    <x v="1"/>
    <x v="6"/>
    <n v="25"/>
    <n v="31"/>
    <x v="4"/>
    <n v="6.8"/>
    <n v="8.3000000000000007"/>
    <n v="7.5500000000000007"/>
    <n v="7.5"/>
    <n v="8.4"/>
    <n v="7.95"/>
    <n v="522"/>
    <n v="1623"/>
    <n v="1072.5"/>
    <n v="1"/>
    <n v="2.2000000000000002"/>
    <n v="1.6"/>
    <n v="0.3"/>
    <n v="0.4"/>
    <n v="0.35"/>
    <n v="2"/>
    <n v="17"/>
    <n v="9.5"/>
    <n v="21"/>
    <n v="40"/>
    <n v="30.5"/>
    <n v="4"/>
    <n v="0.15833333333333335"/>
    <n v="0.35"/>
    <n v="0"/>
    <n v="0"/>
    <x v="2218"/>
    <x v="5"/>
  </r>
  <r>
    <n v="1349"/>
    <x v="501"/>
    <x v="0"/>
    <x v="7"/>
    <n v="21.776714513556598"/>
    <n v="28.3971291866029"/>
    <x v="233"/>
    <n v="7.8"/>
    <n v="7.9"/>
    <n v="7.85"/>
    <n v="7.2"/>
    <n v="8"/>
    <n v="7.6"/>
    <n v="269"/>
    <n v="324"/>
    <n v="296.5"/>
    <n v="2.2000000000000002"/>
    <n v="4.5"/>
    <n v="3.35"/>
    <n v="0.3"/>
    <n v="0.3"/>
    <n v="0.3"/>
    <n v="100"/>
    <n v="200"/>
    <n v="150"/>
    <n v="800"/>
    <n v="900"/>
    <n v="850"/>
    <n v="8.375"/>
    <n v="2.5"/>
    <n v="0.3"/>
    <n v="0"/>
    <n v="0"/>
    <x v="1158"/>
    <x v="5"/>
  </r>
  <r>
    <n v="1392"/>
    <x v="502"/>
    <x v="0"/>
    <x v="7"/>
    <n v="21.776714513556598"/>
    <n v="28.3971291866029"/>
    <x v="233"/>
    <n v="6.4"/>
    <n v="7.6"/>
    <n v="7"/>
    <n v="7.6"/>
    <n v="8"/>
    <n v="7.8"/>
    <n v="299"/>
    <n v="392"/>
    <n v="345.5"/>
    <n v="1"/>
    <n v="4.5999999999999996"/>
    <n v="2.8"/>
    <n v="0.3"/>
    <n v="0.3"/>
    <n v="0.3"/>
    <n v="400"/>
    <n v="400"/>
    <n v="400"/>
    <n v="100"/>
    <n v="2100"/>
    <n v="1100"/>
    <n v="7"/>
    <n v="6.6666666666666661"/>
    <n v="0.3"/>
    <n v="0"/>
    <n v="0"/>
    <x v="2219"/>
    <x v="5"/>
  </r>
  <r>
    <n v="3033"/>
    <x v="389"/>
    <x v="0"/>
    <x v="7"/>
    <n v="18"/>
    <n v="25"/>
    <x v="62"/>
    <n v="6.4"/>
    <n v="7"/>
    <n v="6.7"/>
    <n v="7"/>
    <n v="7.3"/>
    <n v="7.15"/>
    <n v="1050"/>
    <n v="1270"/>
    <n v="1160"/>
    <n v="4"/>
    <n v="10"/>
    <n v="7"/>
    <n v="0.6"/>
    <n v="2.2000000000000002"/>
    <n v="1.4000000000000001"/>
    <n v="2400"/>
    <n v="7600"/>
    <n v="5000"/>
    <n v="14000"/>
    <n v="31000"/>
    <n v="22500"/>
    <n v="10"/>
    <n v="10"/>
    <n v="1.4000000000000001"/>
    <n v="0"/>
    <n v="0"/>
    <x v="11"/>
    <x v="5"/>
  </r>
  <r>
    <n v="3032"/>
    <x v="922"/>
    <x v="0"/>
    <x v="7"/>
    <n v="5"/>
    <n v="35"/>
    <x v="63"/>
    <n v="6.5"/>
    <n v="7.5"/>
    <n v="7"/>
    <n v="7"/>
    <n v="7.4"/>
    <n v="7.2"/>
    <n v="810"/>
    <n v="1120"/>
    <n v="965"/>
    <n v="4"/>
    <n v="9"/>
    <n v="6.5"/>
    <n v="1.8"/>
    <n v="1.8"/>
    <n v="1.8"/>
    <n v="750"/>
    <n v="4200"/>
    <n v="2475"/>
    <n v="4200"/>
    <n v="9200"/>
    <n v="6700"/>
    <n v="10"/>
    <n v="10"/>
    <n v="1.7999999999999998"/>
    <n v="0"/>
    <n v="0"/>
    <x v="452"/>
    <x v="5"/>
  </r>
  <r>
    <n v="4857"/>
    <x v="728"/>
    <x v="1"/>
    <x v="7"/>
    <n v="21.776714513556598"/>
    <n v="28.3971291866029"/>
    <x v="233"/>
    <n v="6.5"/>
    <n v="8.5"/>
    <n v="7.5"/>
    <n v="7.3"/>
    <n v="7.9"/>
    <n v="7.6"/>
    <n v="394"/>
    <n v="825"/>
    <n v="609.5"/>
    <n v="2.2000000000000002"/>
    <n v="3.2"/>
    <n v="2.7"/>
    <n v="0.3"/>
    <n v="0.3"/>
    <n v="0.3"/>
    <n v="200"/>
    <n v="200"/>
    <n v="200"/>
    <n v="700"/>
    <n v="700"/>
    <n v="700"/>
    <n v="6.75"/>
    <n v="3.333333333333333"/>
    <n v="0.3"/>
    <n v="0"/>
    <n v="0"/>
    <x v="2220"/>
    <x v="5"/>
  </r>
  <r>
    <n v="1291"/>
    <x v="923"/>
    <x v="0"/>
    <x v="8"/>
    <n v="10"/>
    <n v="28"/>
    <x v="83"/>
    <n v="8.6"/>
    <n v="9.6"/>
    <n v="9.1"/>
    <n v="7.6"/>
    <n v="8.5"/>
    <n v="8.0500000000000007"/>
    <n v="165"/>
    <n v="650"/>
    <n v="407.5"/>
    <n v="1"/>
    <n v="1"/>
    <n v="1"/>
    <n v="0.32"/>
    <n v="1.62"/>
    <n v="0.97000000000000008"/>
    <n v="94"/>
    <n v="540"/>
    <n v="317"/>
    <n v="540"/>
    <n v="1600"/>
    <n v="1070"/>
    <n v="2.5"/>
    <n v="5.2833333333333332"/>
    <n v="0.97"/>
    <n v="0"/>
    <n v="0"/>
    <x v="2221"/>
    <x v="5"/>
  </r>
  <r>
    <n v="2650"/>
    <x v="74"/>
    <x v="0"/>
    <x v="8"/>
    <n v="7"/>
    <n v="23"/>
    <x v="96"/>
    <n v="5.5"/>
    <n v="9.9"/>
    <n v="7.7"/>
    <n v="6.7"/>
    <n v="8"/>
    <n v="7.35"/>
    <n v="46"/>
    <n v="179"/>
    <n v="112.5"/>
    <n v="1"/>
    <n v="1"/>
    <n v="1"/>
    <n v="0.3"/>
    <n v="4.67"/>
    <n v="2.4849999999999999"/>
    <n v="2"/>
    <n v="130"/>
    <n v="66"/>
    <n v="14"/>
    <n v="1600"/>
    <n v="807"/>
    <n v="2.5"/>
    <n v="1.1000000000000001"/>
    <n v="2.4849999999999999"/>
    <n v="0"/>
    <n v="0"/>
    <x v="2222"/>
    <x v="5"/>
  </r>
  <r>
    <n v="1429"/>
    <x v="924"/>
    <x v="0"/>
    <x v="8"/>
    <n v="18"/>
    <n v="25"/>
    <x v="62"/>
    <n v="6.7"/>
    <n v="8.1"/>
    <n v="7.4"/>
    <n v="7.8"/>
    <n v="8.3000000000000007"/>
    <n v="8.0500000000000007"/>
    <n v="309"/>
    <n v="747"/>
    <n v="528"/>
    <n v="1"/>
    <n v="2.6"/>
    <n v="1.8"/>
    <n v="0.32"/>
    <n v="0.91"/>
    <n v="0.61499999999999999"/>
    <n v="26"/>
    <n v="130"/>
    <n v="78"/>
    <n v="170"/>
    <n v="350"/>
    <n v="260"/>
    <n v="4.5"/>
    <n v="1.3"/>
    <n v="0.61499999999999999"/>
    <n v="0"/>
    <n v="0"/>
    <x v="2223"/>
    <x v="5"/>
  </r>
  <r>
    <n v="2649"/>
    <x v="925"/>
    <x v="0"/>
    <x v="8"/>
    <n v="9"/>
    <n v="27"/>
    <x v="29"/>
    <n v="6.2"/>
    <n v="8.4"/>
    <n v="7.3000000000000007"/>
    <n v="7.4"/>
    <n v="8.4"/>
    <n v="7.9"/>
    <n v="158"/>
    <n v="340"/>
    <n v="249"/>
    <n v="1"/>
    <n v="3.6"/>
    <n v="2.2999999999999998"/>
    <n v="0.32"/>
    <n v="3.83"/>
    <n v="2.0750000000000002"/>
    <n v="130"/>
    <n v="1600"/>
    <n v="865"/>
    <n v="920"/>
    <n v="1600"/>
    <n v="1260"/>
    <n v="5.75"/>
    <n v="10"/>
    <n v="2.0750000000000002"/>
    <n v="0"/>
    <n v="0"/>
    <x v="2149"/>
    <x v="5"/>
  </r>
  <r>
    <n v="2738"/>
    <x v="507"/>
    <x v="0"/>
    <x v="9"/>
    <n v="14"/>
    <n v="22"/>
    <x v="29"/>
    <n v="7.5"/>
    <n v="8.1"/>
    <n v="7.8"/>
    <n v="7.1"/>
    <n v="7.6"/>
    <n v="7.35"/>
    <n v="144"/>
    <n v="163"/>
    <n v="153.5"/>
    <n v="1"/>
    <n v="1"/>
    <n v="1"/>
    <n v="1.4475"/>
    <n v="7.25047297297297"/>
    <n v="4.3489864864864849"/>
    <n v="325.73701298701297"/>
    <n v="17186426.7483766"/>
    <n v="8593376.2426947933"/>
    <n v="1751.8059210526301"/>
    <n v="39424734.378289498"/>
    <n v="19713243.092105277"/>
    <n v="2.5"/>
    <n v="10"/>
    <n v="4.3489864864864849"/>
    <n v="0"/>
    <n v="0"/>
    <x v="2224"/>
    <x v="5"/>
  </r>
  <r>
    <n v="2740"/>
    <x v="509"/>
    <x v="0"/>
    <x v="9"/>
    <n v="16"/>
    <n v="24"/>
    <x v="63"/>
    <n v="6.4"/>
    <n v="6.8"/>
    <n v="6.6"/>
    <n v="8.1"/>
    <n v="8.1999999999999993"/>
    <n v="8.1499999999999986"/>
    <n v="138"/>
    <n v="176"/>
    <n v="157"/>
    <n v="3"/>
    <n v="3.5"/>
    <n v="3.25"/>
    <n v="1.4475"/>
    <n v="7.25047297297297"/>
    <n v="4.3489864864864849"/>
    <n v="325.73701298701297"/>
    <n v="17186426.7483766"/>
    <n v="8593376.2426947933"/>
    <n v="1751.8059210526301"/>
    <n v="39424734.378289498"/>
    <n v="19713243.092105277"/>
    <n v="8.125"/>
    <n v="10"/>
    <n v="4.3489864864864849"/>
    <n v="0"/>
    <n v="0"/>
    <x v="2225"/>
    <x v="5"/>
  </r>
  <r>
    <n v="3257"/>
    <x v="85"/>
    <x v="0"/>
    <x v="9"/>
    <n v="24"/>
    <n v="24"/>
    <x v="21"/>
    <n v="6.7"/>
    <n v="6.7"/>
    <n v="6.7"/>
    <n v="8"/>
    <n v="8"/>
    <n v="8"/>
    <n v="376"/>
    <n v="376"/>
    <n v="376"/>
    <n v="1.1000000000000001"/>
    <n v="1.1000000000000001"/>
    <n v="1.1000000000000001"/>
    <n v="1.4475"/>
    <n v="7.25047297297297"/>
    <n v="4.3489864864864849"/>
    <n v="325.73701298701297"/>
    <n v="17186426.7483766"/>
    <n v="8593376.2426947933"/>
    <n v="1751.8059210526301"/>
    <n v="39424734.378289498"/>
    <n v="19713243.092105277"/>
    <n v="2.75"/>
    <n v="10"/>
    <n v="4.3489864864864849"/>
    <n v="0"/>
    <n v="0"/>
    <x v="2226"/>
    <x v="5"/>
  </r>
  <r>
    <n v="3261"/>
    <x v="89"/>
    <x v="0"/>
    <x v="9"/>
    <n v="21"/>
    <n v="21"/>
    <x v="26"/>
    <n v="7.2"/>
    <n v="7.2"/>
    <n v="7.2"/>
    <n v="8.5"/>
    <n v="8.5"/>
    <n v="8.5"/>
    <n v="196"/>
    <n v="196"/>
    <n v="196"/>
    <n v="1"/>
    <n v="1"/>
    <n v="1"/>
    <n v="1.4475"/>
    <n v="7.25047297297297"/>
    <n v="4.3489864864864849"/>
    <n v="325.73701298701297"/>
    <n v="17186426.7483766"/>
    <n v="8593376.2426947933"/>
    <n v="1751.8059210526301"/>
    <n v="39424734.378289498"/>
    <n v="19713243.092105277"/>
    <n v="2.5"/>
    <n v="10"/>
    <n v="4.3489864864864849"/>
    <n v="0"/>
    <n v="0"/>
    <x v="2224"/>
    <x v="5"/>
  </r>
  <r>
    <n v="3255"/>
    <x v="926"/>
    <x v="0"/>
    <x v="9"/>
    <n v="20"/>
    <n v="20"/>
    <x v="63"/>
    <n v="5.6"/>
    <n v="5.6"/>
    <n v="5.6"/>
    <n v="8"/>
    <n v="8"/>
    <n v="8"/>
    <n v="380"/>
    <n v="380"/>
    <n v="380"/>
    <n v="1.6"/>
    <n v="1.6"/>
    <n v="1.6"/>
    <n v="1.4475"/>
    <n v="7.25047297297297"/>
    <n v="4.3489864864864849"/>
    <n v="325.73701298701297"/>
    <n v="17186426.7483766"/>
    <n v="8593376.2426947933"/>
    <n v="1751.8059210526301"/>
    <n v="39424734.378289498"/>
    <n v="19713243.092105277"/>
    <n v="4"/>
    <n v="10"/>
    <n v="4.3489864864864849"/>
    <n v="0"/>
    <n v="0"/>
    <x v="2227"/>
    <x v="5"/>
  </r>
  <r>
    <n v="2739"/>
    <x v="508"/>
    <x v="0"/>
    <x v="9"/>
    <n v="14"/>
    <n v="22"/>
    <x v="29"/>
    <n v="7.4"/>
    <n v="8"/>
    <n v="7.7"/>
    <n v="7.4"/>
    <n v="7.7"/>
    <n v="7.5500000000000007"/>
    <n v="152"/>
    <n v="172"/>
    <n v="162"/>
    <n v="1"/>
    <n v="1"/>
    <n v="1"/>
    <n v="1.4475"/>
    <n v="7.25047297297297"/>
    <n v="4.3489864864864849"/>
    <n v="325.73701298701297"/>
    <n v="17186426.7483766"/>
    <n v="8593376.2426947933"/>
    <n v="1751.8059210526301"/>
    <n v="39424734.378289498"/>
    <n v="19713243.092105277"/>
    <n v="2.5"/>
    <n v="10"/>
    <n v="4.3489864864864849"/>
    <n v="0"/>
    <n v="0"/>
    <x v="2224"/>
    <x v="5"/>
  </r>
  <r>
    <n v="2741"/>
    <x v="510"/>
    <x v="0"/>
    <x v="9"/>
    <n v="16"/>
    <n v="24"/>
    <x v="63"/>
    <n v="6"/>
    <n v="6.7"/>
    <n v="6.35"/>
    <n v="8.1999999999999993"/>
    <n v="8.3000000000000007"/>
    <n v="8.25"/>
    <n v="142"/>
    <n v="180"/>
    <n v="161"/>
    <n v="3.1"/>
    <n v="16.8"/>
    <n v="9.9500000000000011"/>
    <n v="1.4475"/>
    <n v="7.25047297297297"/>
    <n v="4.3489864864864849"/>
    <n v="325.73701298701297"/>
    <n v="17186426.7483766"/>
    <n v="8593376.2426947933"/>
    <n v="1751.8059210526301"/>
    <n v="39424734.378289498"/>
    <n v="19713243.092105277"/>
    <n v="10"/>
    <n v="10"/>
    <n v="4.3489864864864849"/>
    <n v="0"/>
    <n v="0"/>
    <x v="2228"/>
    <x v="5"/>
  </r>
  <r>
    <n v="2398"/>
    <x v="96"/>
    <x v="0"/>
    <x v="10"/>
    <n v="20"/>
    <n v="35"/>
    <x v="0"/>
    <n v="6.6"/>
    <n v="7.6"/>
    <n v="7.1"/>
    <n v="6.9"/>
    <n v="7.7"/>
    <n v="7.3000000000000007"/>
    <n v="193"/>
    <n v="277"/>
    <n v="235"/>
    <n v="1"/>
    <n v="1.2"/>
    <n v="1.1000000000000001"/>
    <n v="1.4475"/>
    <n v="7.25047297297297"/>
    <n v="4.3489864864864849"/>
    <n v="325.73701298701297"/>
    <n v="17186426.7483766"/>
    <n v="8593376.2426947933"/>
    <n v="1751.8059210526301"/>
    <n v="39424734.378289498"/>
    <n v="19713243.092105277"/>
    <n v="2.75"/>
    <n v="10"/>
    <n v="4.3489864864864849"/>
    <n v="0"/>
    <n v="0"/>
    <x v="2226"/>
    <x v="5"/>
  </r>
  <r>
    <n v="2402"/>
    <x v="401"/>
    <x v="0"/>
    <x v="10"/>
    <n v="22"/>
    <n v="35"/>
    <x v="10"/>
    <n v="6.5"/>
    <n v="7.6"/>
    <n v="7.05"/>
    <n v="7.3"/>
    <n v="7.5"/>
    <n v="7.4"/>
    <n v="785.11961722488002"/>
    <n v="2303.5199362041499"/>
    <n v="1544.319776714515"/>
    <n v="1.5"/>
    <n v="2.9"/>
    <n v="2.2000000000000002"/>
    <n v="1.4475"/>
    <n v="7.25047297297297"/>
    <n v="4.3489864864864849"/>
    <n v="325.73701298701297"/>
    <n v="17186426.7483766"/>
    <n v="8593376.2426947933"/>
    <n v="1751.8059210526301"/>
    <n v="39424734.378289498"/>
    <n v="19713243.092105277"/>
    <n v="5.5"/>
    <n v="10"/>
    <n v="4.3489864864864849"/>
    <n v="0"/>
    <n v="0"/>
    <x v="2229"/>
    <x v="5"/>
  </r>
  <r>
    <n v="2394"/>
    <x v="516"/>
    <x v="0"/>
    <x v="10"/>
    <n v="13"/>
    <n v="30"/>
    <x v="62"/>
    <n v="7.2"/>
    <n v="8.4"/>
    <n v="7.8000000000000007"/>
    <n v="7.3"/>
    <n v="8.5"/>
    <n v="7.9"/>
    <n v="785.11961722488002"/>
    <n v="2303.5199362041499"/>
    <n v="1544.319776714515"/>
    <n v="1.8"/>
    <n v="2.5"/>
    <n v="2.15"/>
    <n v="1.4475"/>
    <n v="7.25047297297297"/>
    <n v="4.3489864864864849"/>
    <n v="325.73701298701297"/>
    <n v="17186426.7483766"/>
    <n v="8593376.2426947933"/>
    <n v="1751.8059210526301"/>
    <n v="39424734.378289498"/>
    <n v="19713243.092105277"/>
    <n v="5.375"/>
    <n v="10"/>
    <n v="4.3489864864864849"/>
    <n v="0"/>
    <n v="0"/>
    <x v="2230"/>
    <x v="5"/>
  </r>
  <r>
    <n v="4491"/>
    <x v="739"/>
    <x v="1"/>
    <x v="10"/>
    <n v="16"/>
    <n v="36"/>
    <x v="1"/>
    <n v="5.2"/>
    <n v="6.8"/>
    <n v="6"/>
    <n v="7.5"/>
    <n v="7.8"/>
    <n v="7.65"/>
    <n v="92"/>
    <n v="306"/>
    <n v="199"/>
    <n v="1.2"/>
    <n v="2.2000000000000002"/>
    <n v="1.7000000000000002"/>
    <n v="1.4475"/>
    <n v="7.25047297297297"/>
    <n v="4.3489864864864849"/>
    <n v="325.73701298701297"/>
    <n v="17186426.7483766"/>
    <n v="8593376.2426947933"/>
    <n v="1751.8059210526301"/>
    <n v="39424734.378289498"/>
    <n v="19713243.092105277"/>
    <n v="4.25"/>
    <n v="10"/>
    <n v="4.3489864864864849"/>
    <n v="0"/>
    <n v="0"/>
    <x v="2231"/>
    <x v="5"/>
  </r>
  <r>
    <n v="4740"/>
    <x v="740"/>
    <x v="1"/>
    <x v="10"/>
    <n v="13"/>
    <n v="24"/>
    <x v="25"/>
    <n v="3.4"/>
    <n v="4.9000000000000004"/>
    <n v="4.1500000000000004"/>
    <n v="7.2"/>
    <n v="7.5"/>
    <n v="7.35"/>
    <n v="785.11961722488002"/>
    <n v="2303.5199362041499"/>
    <n v="1544.319776714515"/>
    <n v="2.5"/>
    <n v="3.9"/>
    <n v="3.2"/>
    <n v="1.4475"/>
    <n v="7.25047297297297"/>
    <n v="4.3489864864864849"/>
    <n v="325.73701298701297"/>
    <n v="17186426.7483766"/>
    <n v="8593376.2426947933"/>
    <n v="1751.8059210526301"/>
    <n v="39424734.378289498"/>
    <n v="19713243.092105277"/>
    <n v="8"/>
    <n v="10"/>
    <n v="4.3489864864864849"/>
    <n v="0"/>
    <n v="0"/>
    <x v="2232"/>
    <x v="5"/>
  </r>
  <r>
    <n v="4741"/>
    <x v="518"/>
    <x v="1"/>
    <x v="10"/>
    <n v="14"/>
    <n v="25"/>
    <x v="59"/>
    <n v="4"/>
    <n v="5.2"/>
    <n v="4.5999999999999996"/>
    <n v="7.2"/>
    <n v="7.4"/>
    <n v="7.3000000000000007"/>
    <n v="785.11961722488002"/>
    <n v="2303.5199362041499"/>
    <n v="1544.319776714515"/>
    <n v="1.9"/>
    <n v="4.5"/>
    <n v="3.2"/>
    <n v="1.4475"/>
    <n v="7.25047297297297"/>
    <n v="4.3489864864864849"/>
    <n v="325.73701298701297"/>
    <n v="17186426.7483766"/>
    <n v="8593376.2426947933"/>
    <n v="1751.8059210526301"/>
    <n v="39424734.378289498"/>
    <n v="19713243.092105277"/>
    <n v="8"/>
    <n v="10"/>
    <n v="4.3489864864864849"/>
    <n v="0"/>
    <n v="0"/>
    <x v="2232"/>
    <x v="5"/>
  </r>
  <r>
    <n v="2393"/>
    <x v="97"/>
    <x v="1"/>
    <x v="10"/>
    <n v="17"/>
    <n v="38"/>
    <x v="0"/>
    <n v="5.6"/>
    <n v="7"/>
    <n v="6.3"/>
    <n v="7.5"/>
    <n v="7.8"/>
    <n v="7.65"/>
    <n v="112"/>
    <n v="312"/>
    <n v="212"/>
    <n v="1.1000000000000001"/>
    <n v="1.6"/>
    <n v="1.35"/>
    <n v="1.4475"/>
    <n v="7.25047297297297"/>
    <n v="4.3489864864864849"/>
    <n v="325.73701298701297"/>
    <n v="17186426.7483766"/>
    <n v="8593376.2426947933"/>
    <n v="1751.8059210526301"/>
    <n v="39424734.378289498"/>
    <n v="19713243.092105277"/>
    <n v="3.375"/>
    <n v="10"/>
    <n v="4.3489864864864849"/>
    <n v="0"/>
    <n v="0"/>
    <x v="2233"/>
    <x v="5"/>
  </r>
  <r>
    <n v="4506"/>
    <x v="743"/>
    <x v="0"/>
    <x v="11"/>
    <n v="25"/>
    <n v="25"/>
    <x v="7"/>
    <n v="0.3"/>
    <n v="6.7"/>
    <n v="3.5"/>
    <n v="6.5"/>
    <n v="7.4"/>
    <n v="6.95"/>
    <n v="312"/>
    <n v="2130"/>
    <n v="1221"/>
    <n v="5"/>
    <n v="28"/>
    <n v="16.5"/>
    <n v="0.7"/>
    <n v="6.2"/>
    <n v="3.45"/>
    <n v="390"/>
    <n v="8400"/>
    <n v="4395"/>
    <n v="3500"/>
    <n v="160000"/>
    <n v="81750"/>
    <n v="10"/>
    <n v="10"/>
    <n v="3.45"/>
    <n v="0"/>
    <n v="1.25"/>
    <x v="2234"/>
    <x v="5"/>
  </r>
  <r>
    <n v="3612"/>
    <x v="113"/>
    <x v="0"/>
    <x v="11"/>
    <n v="25"/>
    <n v="25"/>
    <x v="7"/>
    <n v="4.2"/>
    <n v="6.9"/>
    <n v="5.5500000000000007"/>
    <n v="6.8"/>
    <n v="7.8"/>
    <n v="7.3"/>
    <n v="354"/>
    <n v="1237"/>
    <n v="795.5"/>
    <n v="4"/>
    <n v="9"/>
    <n v="6.5"/>
    <n v="1"/>
    <n v="4.8"/>
    <n v="2.9"/>
    <n v="230"/>
    <n v="4900"/>
    <n v="2565"/>
    <n v="3500"/>
    <n v="92000"/>
    <n v="47750"/>
    <n v="10"/>
    <n v="10"/>
    <n v="2.9"/>
    <n v="0"/>
    <n v="0"/>
    <x v="925"/>
    <x v="5"/>
  </r>
  <r>
    <n v="3629"/>
    <x v="927"/>
    <x v="0"/>
    <x v="11"/>
    <n v="25"/>
    <n v="25"/>
    <x v="7"/>
    <n v="0.3"/>
    <n v="6"/>
    <n v="3.15"/>
    <n v="6.8"/>
    <n v="8.1999999999999993"/>
    <n v="7.5"/>
    <n v="368"/>
    <n v="1521"/>
    <n v="944.5"/>
    <n v="4"/>
    <n v="45"/>
    <n v="24.5"/>
    <n v="1"/>
    <n v="11.6"/>
    <n v="6.3"/>
    <n v="1700"/>
    <n v="33000"/>
    <n v="17350"/>
    <n v="24000"/>
    <n v="350000"/>
    <n v="187000"/>
    <n v="10"/>
    <n v="10"/>
    <n v="6.3"/>
    <n v="0"/>
    <n v="2.125"/>
    <x v="2235"/>
    <x v="5"/>
  </r>
  <r>
    <n v="4541"/>
    <x v="928"/>
    <x v="0"/>
    <x v="11"/>
    <n v="25"/>
    <n v="25"/>
    <x v="7"/>
    <n v="4.4000000000000004"/>
    <n v="7.1"/>
    <n v="5.75"/>
    <n v="6.4"/>
    <n v="7.7"/>
    <n v="7.0500000000000007"/>
    <n v="118"/>
    <n v="896"/>
    <n v="507"/>
    <n v="4"/>
    <n v="9"/>
    <n v="6.5"/>
    <n v="0.4"/>
    <n v="2.9"/>
    <n v="1.65"/>
    <n v="210"/>
    <n v="3100000"/>
    <n v="1550105"/>
    <n v="3500"/>
    <n v="54000000"/>
    <n v="27001750"/>
    <n v="10"/>
    <n v="10"/>
    <n v="1.65"/>
    <n v="0"/>
    <n v="0"/>
    <x v="114"/>
    <x v="5"/>
  </r>
  <r>
    <n v="3628"/>
    <x v="405"/>
    <x v="0"/>
    <x v="11"/>
    <n v="24"/>
    <n v="25"/>
    <x v="5"/>
    <n v="0.3"/>
    <n v="6.3"/>
    <n v="3.3"/>
    <n v="6.5"/>
    <n v="8.1999999999999993"/>
    <n v="7.35"/>
    <n v="367"/>
    <n v="1098"/>
    <n v="732.5"/>
    <n v="4"/>
    <n v="73"/>
    <n v="38.5"/>
    <n v="1.1000000000000001"/>
    <n v="4"/>
    <n v="2.5499999999999998"/>
    <n v="49"/>
    <n v="7000"/>
    <n v="3524.5"/>
    <n v="540"/>
    <n v="160000"/>
    <n v="80270"/>
    <n v="10"/>
    <n v="10"/>
    <n v="2.5499999999999998"/>
    <n v="0"/>
    <n v="1.75"/>
    <x v="2236"/>
    <x v="5"/>
  </r>
  <r>
    <n v="3599"/>
    <x v="929"/>
    <x v="0"/>
    <x v="11"/>
    <n v="25"/>
    <n v="25"/>
    <x v="7"/>
    <n v="3.1"/>
    <n v="6.9"/>
    <n v="5"/>
    <n v="6.1"/>
    <n v="7.3"/>
    <n v="6.6999999999999993"/>
    <n v="286"/>
    <n v="1010"/>
    <n v="648"/>
    <n v="3"/>
    <n v="18"/>
    <n v="10.5"/>
    <n v="1"/>
    <n v="4"/>
    <n v="2.5"/>
    <n v="310"/>
    <n v="12000"/>
    <n v="6155"/>
    <n v="9200"/>
    <n v="160000"/>
    <n v="84600"/>
    <n v="10"/>
    <n v="10"/>
    <n v="2.5"/>
    <n v="0"/>
    <n v="0"/>
    <x v="466"/>
    <x v="5"/>
  </r>
  <r>
    <n v="4096"/>
    <x v="930"/>
    <x v="0"/>
    <x v="11"/>
    <n v="25"/>
    <n v="25"/>
    <x v="7"/>
    <n v="0.3"/>
    <n v="7.1"/>
    <n v="3.6999999999999997"/>
    <n v="6.5"/>
    <n v="7.4"/>
    <n v="6.95"/>
    <n v="287"/>
    <n v="1943"/>
    <n v="1115"/>
    <n v="4"/>
    <n v="52"/>
    <n v="28"/>
    <n v="0.96"/>
    <n v="7.2"/>
    <n v="4.08"/>
    <n v="170"/>
    <n v="4800000"/>
    <n v="2400085"/>
    <n v="3500"/>
    <n v="35000000"/>
    <n v="17501750"/>
    <n v="10"/>
    <n v="10"/>
    <n v="4.08"/>
    <n v="0"/>
    <n v="0.75"/>
    <x v="2237"/>
    <x v="5"/>
  </r>
  <r>
    <n v="3615"/>
    <x v="116"/>
    <x v="0"/>
    <x v="11"/>
    <n v="25"/>
    <n v="25"/>
    <x v="7"/>
    <n v="2.6"/>
    <n v="6.2"/>
    <n v="4.4000000000000004"/>
    <n v="6.7"/>
    <n v="7.6"/>
    <n v="7.15"/>
    <n v="315"/>
    <n v="2078"/>
    <n v="1196.5"/>
    <n v="4"/>
    <n v="20"/>
    <n v="12"/>
    <n v="0.92"/>
    <n v="7.79"/>
    <n v="4.3550000000000004"/>
    <n v="230"/>
    <n v="21000"/>
    <n v="10615"/>
    <n v="3500"/>
    <n v="350000"/>
    <n v="176750"/>
    <n v="10"/>
    <n v="10"/>
    <n v="4.3550000000000004"/>
    <n v="0"/>
    <n v="0"/>
    <x v="2238"/>
    <x v="5"/>
  </r>
  <r>
    <n v="3696"/>
    <x v="931"/>
    <x v="0"/>
    <x v="11"/>
    <n v="23"/>
    <n v="36"/>
    <x v="11"/>
    <n v="0.3"/>
    <n v="11.6"/>
    <n v="5.95"/>
    <n v="7.2"/>
    <n v="9.9"/>
    <n v="8.5500000000000007"/>
    <n v="690"/>
    <n v="1600"/>
    <n v="1145"/>
    <n v="3"/>
    <n v="185"/>
    <n v="94"/>
    <n v="0.4"/>
    <n v="7.3"/>
    <n v="3.85"/>
    <n v="1700"/>
    <n v="100000"/>
    <n v="50850"/>
    <n v="7900"/>
    <n v="320000"/>
    <n v="163950"/>
    <n v="10"/>
    <n v="10"/>
    <n v="3.85"/>
    <n v="10"/>
    <n v="0"/>
    <x v="2239"/>
    <x v="5"/>
  </r>
  <r>
    <n v="4542"/>
    <x v="756"/>
    <x v="0"/>
    <x v="11"/>
    <n v="25"/>
    <n v="25"/>
    <x v="7"/>
    <n v="0.5"/>
    <n v="6.3"/>
    <n v="3.4"/>
    <n v="6.9"/>
    <n v="7.9"/>
    <n v="7.4"/>
    <n v="405"/>
    <n v="936"/>
    <n v="670.5"/>
    <n v="4"/>
    <n v="11"/>
    <n v="7.5"/>
    <n v="0.81"/>
    <n v="3.4"/>
    <n v="2.105"/>
    <n v="330"/>
    <n v="32000"/>
    <n v="16165"/>
    <n v="3500"/>
    <n v="540000"/>
    <n v="271750"/>
    <n v="10"/>
    <n v="10"/>
    <n v="2.105"/>
    <n v="0"/>
    <n v="1.5"/>
    <x v="2240"/>
    <x v="5"/>
  </r>
  <r>
    <n v="3602"/>
    <x v="109"/>
    <x v="0"/>
    <x v="11"/>
    <n v="25"/>
    <n v="25"/>
    <x v="7"/>
    <n v="0.3"/>
    <n v="6"/>
    <n v="3.15"/>
    <n v="6.5"/>
    <n v="7.4"/>
    <n v="6.95"/>
    <n v="436"/>
    <n v="1750"/>
    <n v="1093"/>
    <n v="5"/>
    <n v="65"/>
    <n v="35"/>
    <n v="1.4"/>
    <n v="18.7"/>
    <n v="10.049999999999999"/>
    <n v="460"/>
    <n v="41000000"/>
    <n v="20500230"/>
    <n v="16000"/>
    <n v="350000000"/>
    <n v="175008000"/>
    <n v="10"/>
    <n v="10"/>
    <n v="10"/>
    <n v="0"/>
    <n v="2.125"/>
    <x v="872"/>
    <x v="5"/>
  </r>
  <r>
    <n v="3643"/>
    <x v="932"/>
    <x v="0"/>
    <x v="11"/>
    <n v="25"/>
    <n v="25"/>
    <x v="7"/>
    <n v="4.2"/>
    <n v="6.3"/>
    <n v="5.25"/>
    <n v="6.5"/>
    <n v="7.9"/>
    <n v="7.2"/>
    <n v="404"/>
    <n v="499"/>
    <n v="451.5"/>
    <n v="3"/>
    <n v="8"/>
    <n v="5.5"/>
    <n v="0.72"/>
    <n v="2"/>
    <n v="1.3599999999999999"/>
    <n v="230"/>
    <n v="12000"/>
    <n v="6115"/>
    <n v="2400"/>
    <n v="92000"/>
    <n v="47200"/>
    <n v="10"/>
    <n v="10"/>
    <n v="1.3599999999999999"/>
    <n v="0"/>
    <n v="0"/>
    <x v="2241"/>
    <x v="5"/>
  </r>
  <r>
    <n v="4515"/>
    <x v="933"/>
    <x v="0"/>
    <x v="11"/>
    <n v="25"/>
    <n v="25"/>
    <x v="7"/>
    <n v="4.0999999999999996"/>
    <n v="6"/>
    <n v="5.05"/>
    <n v="7.3"/>
    <n v="8.1999999999999993"/>
    <n v="7.75"/>
    <n v="482"/>
    <n v="884"/>
    <n v="683"/>
    <n v="4"/>
    <n v="10"/>
    <n v="7"/>
    <n v="1.03"/>
    <n v="10"/>
    <n v="5.5149999999999997"/>
    <n v="130"/>
    <n v="7000"/>
    <n v="3565"/>
    <n v="2400"/>
    <n v="54000"/>
    <n v="28200"/>
    <n v="10"/>
    <n v="10"/>
    <n v="5.5149999999999997"/>
    <n v="0"/>
    <n v="0"/>
    <x v="2242"/>
    <x v="5"/>
  </r>
  <r>
    <n v="3651"/>
    <x v="162"/>
    <x v="0"/>
    <x v="11"/>
    <n v="25"/>
    <n v="25"/>
    <x v="7"/>
    <n v="0.3"/>
    <n v="6.2"/>
    <n v="3.25"/>
    <n v="6.6"/>
    <n v="7.3"/>
    <n v="6.9499999999999993"/>
    <n v="288"/>
    <n v="1742"/>
    <n v="1015"/>
    <n v="4"/>
    <n v="30"/>
    <n v="17"/>
    <n v="0.9"/>
    <n v="6.4"/>
    <n v="3.6500000000000004"/>
    <n v="330"/>
    <n v="110000"/>
    <n v="55165"/>
    <n v="2400"/>
    <n v="1600000"/>
    <n v="801200"/>
    <n v="10"/>
    <n v="10"/>
    <n v="3.6500000000000004"/>
    <n v="0"/>
    <n v="1.875"/>
    <x v="2243"/>
    <x v="5"/>
  </r>
  <r>
    <n v="3679"/>
    <x v="171"/>
    <x v="0"/>
    <x v="11"/>
    <n v="27"/>
    <n v="38"/>
    <x v="180"/>
    <n v="3.4"/>
    <n v="10.3"/>
    <n v="6.8500000000000005"/>
    <n v="7.8"/>
    <n v="9"/>
    <n v="8.4"/>
    <n v="396"/>
    <n v="1020"/>
    <n v="708"/>
    <n v="1"/>
    <n v="5.4"/>
    <n v="3.2"/>
    <n v="3.43"/>
    <n v="21.34"/>
    <n v="12.385"/>
    <n v="920"/>
    <n v="920"/>
    <n v="920"/>
    <n v="1600"/>
    <n v="1600"/>
    <n v="1600"/>
    <n v="8"/>
    <n v="10"/>
    <n v="10"/>
    <n v="0"/>
    <n v="0"/>
    <x v="518"/>
    <x v="5"/>
  </r>
  <r>
    <n v="3637"/>
    <x v="934"/>
    <x v="0"/>
    <x v="11"/>
    <n v="25"/>
    <n v="25"/>
    <x v="7"/>
    <n v="2.8"/>
    <n v="6.1"/>
    <n v="4.4499999999999993"/>
    <n v="6.5"/>
    <n v="7.5"/>
    <n v="7"/>
    <n v="502"/>
    <n v="1615"/>
    <n v="1058.5"/>
    <n v="4"/>
    <n v="21"/>
    <n v="12.5"/>
    <n v="1.93"/>
    <n v="19"/>
    <n v="10.465"/>
    <n v="26"/>
    <n v="46000"/>
    <n v="23013"/>
    <n v="220"/>
    <n v="540000"/>
    <n v="270110"/>
    <n v="10"/>
    <n v="10"/>
    <n v="10"/>
    <n v="0"/>
    <n v="0"/>
    <x v="388"/>
    <x v="5"/>
  </r>
  <r>
    <n v="4507"/>
    <x v="522"/>
    <x v="0"/>
    <x v="11"/>
    <n v="24"/>
    <n v="25"/>
    <x v="5"/>
    <n v="2.8"/>
    <n v="6.6"/>
    <n v="4.6999999999999993"/>
    <n v="6.6"/>
    <n v="8.1999999999999993"/>
    <n v="7.3999999999999995"/>
    <n v="482"/>
    <n v="1670"/>
    <n v="1076"/>
    <n v="3"/>
    <n v="20"/>
    <n v="11.5"/>
    <n v="1.7"/>
    <n v="6.78"/>
    <n v="4.24"/>
    <n v="220"/>
    <n v="4600000"/>
    <n v="2300110"/>
    <n v="2400"/>
    <n v="92000000"/>
    <n v="46001200"/>
    <n v="10"/>
    <n v="10"/>
    <n v="4.24"/>
    <n v="0"/>
    <n v="0"/>
    <x v="2244"/>
    <x v="5"/>
  </r>
  <r>
    <n v="4095"/>
    <x v="935"/>
    <x v="0"/>
    <x v="11"/>
    <n v="25"/>
    <n v="25"/>
    <x v="7"/>
    <n v="0.3"/>
    <n v="6.7"/>
    <n v="3.5"/>
    <n v="6.5"/>
    <n v="7.5"/>
    <n v="7"/>
    <n v="368"/>
    <n v="2140"/>
    <n v="1254"/>
    <n v="4"/>
    <n v="81"/>
    <n v="42.5"/>
    <n v="1.8"/>
    <n v="7"/>
    <n v="4.4000000000000004"/>
    <n v="340"/>
    <n v="31000"/>
    <n v="15670"/>
    <n v="2400"/>
    <n v="540000"/>
    <n v="271200"/>
    <n v="10"/>
    <n v="10"/>
    <n v="4.4000000000000004"/>
    <n v="0"/>
    <n v="1.25"/>
    <x v="2245"/>
    <x v="5"/>
  </r>
  <r>
    <n v="4537"/>
    <x v="530"/>
    <x v="0"/>
    <x v="11"/>
    <n v="25"/>
    <n v="25"/>
    <x v="7"/>
    <n v="5.0999999999999996"/>
    <n v="6.9"/>
    <n v="6"/>
    <n v="7.1"/>
    <n v="7.9"/>
    <n v="7.5"/>
    <n v="587"/>
    <n v="999"/>
    <n v="793"/>
    <n v="4"/>
    <n v="7"/>
    <n v="5.5"/>
    <n v="1.17"/>
    <n v="7.3"/>
    <n v="4.2349999999999994"/>
    <n v="230"/>
    <n v="12000"/>
    <n v="6115"/>
    <n v="3500"/>
    <n v="160000"/>
    <n v="81750"/>
    <n v="10"/>
    <n v="10"/>
    <n v="4.2349999999999994"/>
    <n v="0"/>
    <n v="0"/>
    <x v="2246"/>
    <x v="5"/>
  </r>
  <r>
    <n v="4520"/>
    <x v="936"/>
    <x v="0"/>
    <x v="11"/>
    <n v="25"/>
    <n v="25"/>
    <x v="7"/>
    <n v="4.0999999999999996"/>
    <n v="6.2"/>
    <n v="5.15"/>
    <n v="6.5"/>
    <n v="8.6"/>
    <n v="7.55"/>
    <n v="673"/>
    <n v="1009"/>
    <n v="841"/>
    <n v="4"/>
    <n v="10"/>
    <n v="7"/>
    <n v="1.85"/>
    <n v="16"/>
    <n v="8.9250000000000007"/>
    <n v="210"/>
    <n v="12000"/>
    <n v="6105"/>
    <n v="3500"/>
    <n v="160000"/>
    <n v="81750"/>
    <n v="10"/>
    <n v="10"/>
    <n v="8.9250000000000007"/>
    <n v="0"/>
    <n v="0"/>
    <x v="2247"/>
    <x v="5"/>
  </r>
  <r>
    <n v="3584"/>
    <x v="102"/>
    <x v="0"/>
    <x v="11"/>
    <n v="21"/>
    <n v="29"/>
    <x v="7"/>
    <n v="1.5"/>
    <n v="4.5"/>
    <n v="3"/>
    <n v="7.5"/>
    <n v="8.6999999999999993"/>
    <n v="8.1"/>
    <n v="897"/>
    <n v="1140"/>
    <n v="1018.5"/>
    <n v="8"/>
    <n v="14"/>
    <n v="11"/>
    <n v="0.84"/>
    <n v="4.8"/>
    <n v="2.82"/>
    <n v="1200"/>
    <n v="2200"/>
    <n v="1700"/>
    <n v="7000"/>
    <n v="11000"/>
    <n v="9000"/>
    <n v="10"/>
    <n v="10"/>
    <n v="2.82"/>
    <n v="0"/>
    <n v="2.5"/>
    <x v="2248"/>
    <x v="5"/>
  </r>
  <r>
    <n v="4521"/>
    <x v="751"/>
    <x v="0"/>
    <x v="11"/>
    <n v="25"/>
    <n v="25"/>
    <x v="7"/>
    <n v="2.2000000000000002"/>
    <n v="6.8"/>
    <n v="4.5"/>
    <n v="6.8"/>
    <n v="7.8"/>
    <n v="7.3"/>
    <n v="295"/>
    <n v="979"/>
    <n v="637"/>
    <n v="3"/>
    <n v="16"/>
    <n v="9.5"/>
    <n v="0.83"/>
    <n v="3.73"/>
    <n v="2.2799999999999998"/>
    <n v="220"/>
    <n v="27000"/>
    <n v="13610"/>
    <n v="2400"/>
    <n v="240000"/>
    <n v="121200"/>
    <n v="10"/>
    <n v="10"/>
    <n v="2.2799999999999998"/>
    <n v="0"/>
    <n v="0"/>
    <x v="2249"/>
    <x v="5"/>
  </r>
  <r>
    <n v="3645"/>
    <x v="126"/>
    <x v="0"/>
    <x v="11"/>
    <n v="25"/>
    <n v="25"/>
    <x v="7"/>
    <n v="0.5"/>
    <n v="6.4"/>
    <n v="3.45"/>
    <n v="6.5"/>
    <n v="7.3"/>
    <n v="6.9"/>
    <n v="216"/>
    <n v="499"/>
    <n v="357.5"/>
    <n v="3"/>
    <n v="8"/>
    <n v="5.5"/>
    <n v="0.5"/>
    <n v="2"/>
    <n v="1.25"/>
    <n v="330"/>
    <n v="15000"/>
    <n v="7665"/>
    <n v="3500"/>
    <n v="160000"/>
    <n v="81750"/>
    <n v="10"/>
    <n v="10"/>
    <n v="1.25"/>
    <n v="0"/>
    <n v="1.375"/>
    <x v="1710"/>
    <x v="5"/>
  </r>
  <r>
    <n v="4526"/>
    <x v="937"/>
    <x v="0"/>
    <x v="11"/>
    <n v="25"/>
    <n v="25"/>
    <x v="7"/>
    <n v="4.2"/>
    <n v="6.1"/>
    <n v="5.15"/>
    <n v="6.5"/>
    <n v="7.6"/>
    <n v="7.05"/>
    <n v="259"/>
    <n v="568"/>
    <n v="413.5"/>
    <n v="3"/>
    <n v="10"/>
    <n v="6.5"/>
    <n v="0.81"/>
    <n v="8"/>
    <n v="4.4050000000000002"/>
    <n v="170"/>
    <n v="31000"/>
    <n v="15585"/>
    <n v="3500"/>
    <n v="540000"/>
    <n v="271750"/>
    <n v="10"/>
    <n v="10"/>
    <n v="4.4050000000000002"/>
    <n v="0"/>
    <n v="0"/>
    <x v="2250"/>
    <x v="5"/>
  </r>
  <r>
    <n v="4539"/>
    <x v="532"/>
    <x v="0"/>
    <x v="11"/>
    <n v="25"/>
    <n v="25"/>
    <x v="7"/>
    <n v="0.3"/>
    <n v="0.6"/>
    <n v="0.44999999999999996"/>
    <n v="6.2"/>
    <n v="7.5"/>
    <n v="6.85"/>
    <n v="1033"/>
    <n v="1848"/>
    <n v="1440.5"/>
    <n v="11"/>
    <n v="148"/>
    <n v="79.5"/>
    <n v="3.9"/>
    <n v="25"/>
    <n v="14.45"/>
    <n v="2300"/>
    <n v="270000000"/>
    <n v="135001150"/>
    <n v="35000"/>
    <n v="2400000000"/>
    <n v="1200017500"/>
    <n v="10"/>
    <n v="10"/>
    <n v="10"/>
    <n v="0"/>
    <n v="8.875"/>
    <x v="2251"/>
    <x v="5"/>
  </r>
  <r>
    <n v="4528"/>
    <x v="938"/>
    <x v="0"/>
    <x v="11"/>
    <n v="24"/>
    <n v="25"/>
    <x v="5"/>
    <n v="4"/>
    <n v="6"/>
    <n v="5"/>
    <n v="6.7"/>
    <n v="8.1999999999999993"/>
    <n v="7.4499999999999993"/>
    <n v="378"/>
    <n v="1479"/>
    <n v="928.5"/>
    <n v="3"/>
    <n v="16"/>
    <n v="9.5"/>
    <n v="1"/>
    <n v="6"/>
    <n v="3.5"/>
    <n v="310"/>
    <n v="31000"/>
    <n v="15655"/>
    <n v="5400"/>
    <n v="540000"/>
    <n v="272700"/>
    <n v="10"/>
    <n v="10"/>
    <n v="3.5"/>
    <n v="0"/>
    <n v="0"/>
    <x v="606"/>
    <x v="5"/>
  </r>
  <r>
    <n v="3604"/>
    <x v="939"/>
    <x v="0"/>
    <x v="11"/>
    <n v="25"/>
    <n v="25"/>
    <x v="7"/>
    <n v="1.3"/>
    <n v="6.4"/>
    <n v="3.85"/>
    <n v="6.5"/>
    <n v="7.8"/>
    <n v="7.15"/>
    <n v="493"/>
    <n v="1376"/>
    <n v="934.5"/>
    <n v="4"/>
    <n v="75"/>
    <n v="39.5"/>
    <n v="1.7"/>
    <n v="3.54"/>
    <n v="2.62"/>
    <n v="170"/>
    <n v="6300"/>
    <n v="3235"/>
    <n v="2400"/>
    <n v="160000"/>
    <n v="81200"/>
    <n v="10"/>
    <n v="10"/>
    <n v="2.62"/>
    <n v="0"/>
    <n v="0.375"/>
    <x v="2252"/>
    <x v="5"/>
  </r>
  <r>
    <n v="4094"/>
    <x v="940"/>
    <x v="0"/>
    <x v="11"/>
    <n v="25"/>
    <n v="25"/>
    <x v="7"/>
    <n v="0.3"/>
    <n v="4.4000000000000004"/>
    <n v="2.35"/>
    <n v="2.2000000000000002"/>
    <n v="7.5"/>
    <n v="4.8499999999999996"/>
    <n v="898"/>
    <n v="11230"/>
    <n v="6064"/>
    <n v="6"/>
    <n v="107"/>
    <n v="56.5"/>
    <n v="2.5"/>
    <n v="32.4"/>
    <n v="17.45"/>
    <n v="410"/>
    <n v="84000000"/>
    <n v="42000205"/>
    <n v="3500"/>
    <n v="920000000"/>
    <n v="460001750"/>
    <n v="10"/>
    <n v="10"/>
    <n v="10"/>
    <n v="10"/>
    <n v="4.125"/>
    <x v="2253"/>
    <x v="5"/>
  </r>
  <r>
    <n v="3613"/>
    <x v="164"/>
    <x v="0"/>
    <x v="11"/>
    <n v="25"/>
    <n v="25"/>
    <x v="7"/>
    <n v="4.0999999999999996"/>
    <n v="6.8"/>
    <n v="5.4499999999999993"/>
    <n v="6.5"/>
    <n v="8"/>
    <n v="7.25"/>
    <n v="296"/>
    <n v="1292"/>
    <n v="794"/>
    <n v="4"/>
    <n v="10"/>
    <n v="7"/>
    <n v="1.1000000000000001"/>
    <n v="4"/>
    <n v="2.5499999999999998"/>
    <n v="48"/>
    <n v="7900"/>
    <n v="3974"/>
    <n v="1600"/>
    <n v="92000"/>
    <n v="46800"/>
    <n v="10"/>
    <n v="10"/>
    <n v="2.5499999999999998"/>
    <n v="0"/>
    <n v="0"/>
    <x v="489"/>
    <x v="5"/>
  </r>
  <r>
    <n v="3654"/>
    <x v="164"/>
    <x v="0"/>
    <x v="11"/>
    <n v="25"/>
    <n v="25"/>
    <x v="7"/>
    <n v="0.3"/>
    <n v="6.4"/>
    <n v="3.35"/>
    <n v="6.5"/>
    <n v="7.7"/>
    <n v="7.1"/>
    <n v="367"/>
    <n v="1542"/>
    <n v="954.5"/>
    <n v="4"/>
    <n v="19"/>
    <n v="11.5"/>
    <n v="1.1000000000000001"/>
    <n v="4.4000000000000004"/>
    <n v="2.75"/>
    <n v="270"/>
    <n v="63000"/>
    <n v="31635"/>
    <n v="2400"/>
    <n v="540000"/>
    <n v="271200"/>
    <n v="10"/>
    <n v="10"/>
    <n v="2.75"/>
    <n v="0"/>
    <n v="1.625"/>
    <x v="2254"/>
    <x v="5"/>
  </r>
  <r>
    <n v="4535"/>
    <x v="941"/>
    <x v="0"/>
    <x v="11"/>
    <n v="25"/>
    <n v="25"/>
    <x v="7"/>
    <n v="3.3"/>
    <n v="7.4"/>
    <n v="5.35"/>
    <n v="6.5"/>
    <n v="8.6"/>
    <n v="7.55"/>
    <n v="217"/>
    <n v="650"/>
    <n v="433.5"/>
    <n v="3"/>
    <n v="11"/>
    <n v="7"/>
    <n v="0.7"/>
    <n v="3"/>
    <n v="1.85"/>
    <n v="400"/>
    <n v="700000"/>
    <n v="350200"/>
    <n v="3500"/>
    <n v="5400000"/>
    <n v="2701750"/>
    <n v="10"/>
    <n v="10"/>
    <n v="1.85"/>
    <n v="0"/>
    <n v="0"/>
    <x v="14"/>
    <x v="5"/>
  </r>
  <r>
    <n v="3621"/>
    <x v="942"/>
    <x v="0"/>
    <x v="11"/>
    <n v="25"/>
    <n v="25"/>
    <x v="7"/>
    <n v="0.3"/>
    <n v="6.6"/>
    <n v="3.4499999999999997"/>
    <n v="6.5"/>
    <n v="8"/>
    <n v="7.25"/>
    <n v="366"/>
    <n v="1972"/>
    <n v="1169"/>
    <n v="4"/>
    <n v="38"/>
    <n v="21"/>
    <n v="1.1000000000000001"/>
    <n v="13"/>
    <n v="7.05"/>
    <n v="330"/>
    <n v="33000"/>
    <n v="16665"/>
    <n v="5400"/>
    <n v="350000"/>
    <n v="177700"/>
    <n v="10"/>
    <n v="10"/>
    <n v="7.05"/>
    <n v="0"/>
    <n v="1.375"/>
    <x v="2255"/>
    <x v="5"/>
  </r>
  <r>
    <n v="3582"/>
    <x v="100"/>
    <x v="0"/>
    <x v="11"/>
    <n v="17"/>
    <n v="28"/>
    <x v="84"/>
    <n v="4.5999999999999996"/>
    <n v="6.4"/>
    <n v="5.5"/>
    <n v="8.3000000000000007"/>
    <n v="9"/>
    <n v="8.65"/>
    <n v="1006"/>
    <n v="1463"/>
    <n v="1234.5"/>
    <n v="3"/>
    <n v="6"/>
    <n v="4.5"/>
    <n v="0.76"/>
    <n v="5.9"/>
    <n v="3.33"/>
    <n v="1100"/>
    <n v="1700"/>
    <n v="1400"/>
    <n v="5800"/>
    <n v="7000"/>
    <n v="6400"/>
    <n v="10"/>
    <n v="10"/>
    <n v="3.33"/>
    <n v="10"/>
    <n v="0"/>
    <x v="2256"/>
    <x v="5"/>
  </r>
  <r>
    <n v="3625"/>
    <x v="100"/>
    <x v="0"/>
    <x v="11"/>
    <n v="25"/>
    <n v="25"/>
    <x v="7"/>
    <n v="4"/>
    <n v="7.6"/>
    <n v="5.8"/>
    <n v="6.5"/>
    <n v="7.6"/>
    <n v="7.05"/>
    <n v="367"/>
    <n v="855"/>
    <n v="611"/>
    <n v="3"/>
    <n v="7"/>
    <n v="5"/>
    <n v="0.93"/>
    <n v="2.27"/>
    <n v="1.6"/>
    <n v="110"/>
    <n v="7900"/>
    <n v="4005"/>
    <n v="2400"/>
    <n v="160000"/>
    <n v="81200"/>
    <n v="10"/>
    <n v="10"/>
    <n v="1.6"/>
    <n v="0"/>
    <n v="0"/>
    <x v="361"/>
    <x v="5"/>
  </r>
  <r>
    <n v="3597"/>
    <x v="943"/>
    <x v="0"/>
    <x v="11"/>
    <n v="25"/>
    <n v="25"/>
    <x v="7"/>
    <n v="4.3"/>
    <n v="7.1"/>
    <n v="5.6999999999999993"/>
    <n v="6.5"/>
    <n v="7.1"/>
    <n v="6.8"/>
    <n v="109"/>
    <n v="341"/>
    <n v="225"/>
    <n v="2"/>
    <n v="8"/>
    <n v="5"/>
    <n v="0.3"/>
    <n v="1.06"/>
    <n v="0.68"/>
    <n v="260"/>
    <n v="9400"/>
    <n v="4830"/>
    <n v="3500"/>
    <n v="160000"/>
    <n v="81750"/>
    <n v="10"/>
    <n v="10"/>
    <n v="0.68"/>
    <n v="0"/>
    <n v="0"/>
    <x v="2257"/>
    <x v="5"/>
  </r>
  <r>
    <n v="4536"/>
    <x v="529"/>
    <x v="0"/>
    <x v="11"/>
    <n v="25"/>
    <n v="25"/>
    <x v="7"/>
    <n v="0.3"/>
    <n v="6.2"/>
    <n v="3.25"/>
    <n v="6.5"/>
    <n v="7.9"/>
    <n v="7.2"/>
    <n v="552"/>
    <n v="2099"/>
    <n v="1325.5"/>
    <n v="4"/>
    <n v="87"/>
    <n v="45.5"/>
    <n v="2.12"/>
    <n v="11.2"/>
    <n v="6.66"/>
    <n v="3100"/>
    <n v="8400000000"/>
    <n v="4200001550"/>
    <n v="35000"/>
    <n v="9200000000"/>
    <n v="4600017500"/>
    <n v="10"/>
    <n v="10"/>
    <n v="6.66"/>
    <n v="0"/>
    <n v="1.875"/>
    <x v="2258"/>
    <x v="5"/>
  </r>
  <r>
    <n v="3636"/>
    <x v="944"/>
    <x v="0"/>
    <x v="11"/>
    <n v="25"/>
    <n v="25"/>
    <x v="7"/>
    <n v="0.3"/>
    <n v="6.4"/>
    <n v="3.35"/>
    <n v="6.5"/>
    <n v="7.6"/>
    <n v="7.05"/>
    <n v="376"/>
    <n v="1776"/>
    <n v="1076"/>
    <n v="4"/>
    <n v="129"/>
    <n v="66.5"/>
    <n v="0.97"/>
    <n v="7.3"/>
    <n v="4.1349999999999998"/>
    <n v="270"/>
    <n v="4600000"/>
    <n v="2300135"/>
    <n v="5400"/>
    <n v="35000000"/>
    <n v="17502700"/>
    <n v="10"/>
    <n v="10"/>
    <n v="4.1349999999999998"/>
    <n v="0"/>
    <n v="1.625"/>
    <x v="2259"/>
    <x v="5"/>
  </r>
  <r>
    <n v="3559"/>
    <x v="945"/>
    <x v="0"/>
    <x v="11"/>
    <n v="24"/>
    <n v="34"/>
    <x v="3"/>
    <n v="3.1"/>
    <n v="7.3"/>
    <n v="5.2"/>
    <n v="7.8"/>
    <n v="9"/>
    <n v="8.4"/>
    <n v="234"/>
    <n v="1483"/>
    <n v="858.5"/>
    <n v="1"/>
    <n v="25"/>
    <n v="13"/>
    <n v="0.3"/>
    <n v="4.53"/>
    <n v="2.415"/>
    <n v="2"/>
    <n v="1498"/>
    <n v="750"/>
    <n v="2"/>
    <n v="3500"/>
    <n v="1751"/>
    <n v="10"/>
    <n v="10"/>
    <n v="2.415"/>
    <n v="0"/>
    <n v="0"/>
    <x v="2260"/>
    <x v="5"/>
  </r>
  <r>
    <n v="3617"/>
    <x v="118"/>
    <x v="0"/>
    <x v="11"/>
    <n v="25"/>
    <n v="25"/>
    <x v="7"/>
    <n v="3.1"/>
    <n v="6.2"/>
    <n v="4.6500000000000004"/>
    <n v="6.5"/>
    <n v="7.7"/>
    <n v="7.1"/>
    <n v="316"/>
    <n v="1264"/>
    <n v="790"/>
    <n v="4"/>
    <n v="20"/>
    <n v="12"/>
    <n v="1"/>
    <n v="3.09"/>
    <n v="2.0449999999999999"/>
    <n v="170"/>
    <n v="15000"/>
    <n v="7585"/>
    <n v="2400"/>
    <n v="160000"/>
    <n v="81200"/>
    <n v="10"/>
    <n v="10"/>
    <n v="2.0449999999999999"/>
    <n v="0"/>
    <n v="0"/>
    <x v="2261"/>
    <x v="5"/>
  </r>
  <r>
    <n v="3660"/>
    <x v="946"/>
    <x v="0"/>
    <x v="11"/>
    <n v="23"/>
    <n v="29"/>
    <x v="1"/>
    <n v="5.8"/>
    <n v="7.3"/>
    <n v="6.55"/>
    <n v="7.4"/>
    <n v="8"/>
    <n v="7.7"/>
    <n v="320"/>
    <n v="690"/>
    <n v="505"/>
    <n v="2"/>
    <n v="2.6"/>
    <n v="2.2999999999999998"/>
    <n v="0.3"/>
    <n v="0.3"/>
    <n v="0.3"/>
    <n v="130"/>
    <n v="280"/>
    <n v="205"/>
    <n v="1100"/>
    <n v="1600"/>
    <n v="1350"/>
    <n v="5.75"/>
    <n v="3.416666666666667"/>
    <n v="0.3"/>
    <n v="0"/>
    <n v="0"/>
    <x v="2262"/>
    <x v="5"/>
  </r>
  <r>
    <n v="3609"/>
    <x v="742"/>
    <x v="0"/>
    <x v="11"/>
    <n v="25"/>
    <n v="25"/>
    <x v="7"/>
    <n v="4.2"/>
    <n v="6.8"/>
    <n v="5.5"/>
    <n v="6.9"/>
    <n v="8.1999999999999993"/>
    <n v="7.55"/>
    <n v="379"/>
    <n v="872"/>
    <n v="625.5"/>
    <n v="3"/>
    <n v="16"/>
    <n v="9.5"/>
    <n v="1.3"/>
    <n v="5"/>
    <n v="3.15"/>
    <n v="170"/>
    <n v="4300"/>
    <n v="2235"/>
    <n v="2400"/>
    <n v="92000"/>
    <n v="47200"/>
    <n v="10"/>
    <n v="10"/>
    <n v="3.15"/>
    <n v="0"/>
    <n v="0"/>
    <x v="153"/>
    <x v="5"/>
  </r>
  <r>
    <n v="4546"/>
    <x v="947"/>
    <x v="0"/>
    <x v="11"/>
    <n v="25"/>
    <n v="25"/>
    <x v="7"/>
    <n v="5.5"/>
    <n v="5.5"/>
    <n v="5.5"/>
    <n v="6.8"/>
    <n v="6.8"/>
    <n v="6.8"/>
    <n v="314"/>
    <n v="314"/>
    <n v="314"/>
    <n v="4"/>
    <n v="4"/>
    <n v="4"/>
    <n v="1.4475"/>
    <n v="7.25047297297297"/>
    <n v="4.3489864864864849"/>
    <n v="4600"/>
    <n v="4600"/>
    <n v="4600"/>
    <n v="35000"/>
    <n v="35000"/>
    <n v="35000"/>
    <n v="10"/>
    <n v="10"/>
    <n v="4.3489864864864849"/>
    <n v="0"/>
    <n v="0"/>
    <x v="2228"/>
    <x v="5"/>
  </r>
  <r>
    <n v="3627"/>
    <x v="124"/>
    <x v="0"/>
    <x v="11"/>
    <n v="24"/>
    <n v="25"/>
    <x v="5"/>
    <n v="2.2000000000000002"/>
    <n v="6.9"/>
    <n v="4.5500000000000007"/>
    <n v="6.7"/>
    <n v="7.7"/>
    <n v="7.2"/>
    <n v="478"/>
    <n v="1257"/>
    <n v="867.5"/>
    <n v="4"/>
    <n v="30"/>
    <n v="17"/>
    <n v="1.8"/>
    <n v="12"/>
    <n v="6.9"/>
    <n v="2300"/>
    <n v="12000"/>
    <n v="7150"/>
    <n v="24000"/>
    <n v="160000"/>
    <n v="92000"/>
    <n v="10"/>
    <n v="10"/>
    <n v="6.9"/>
    <n v="0"/>
    <n v="0"/>
    <x v="2263"/>
    <x v="5"/>
  </r>
  <r>
    <n v="4545"/>
    <x v="948"/>
    <x v="0"/>
    <x v="11"/>
    <n v="25"/>
    <n v="25"/>
    <x v="7"/>
    <n v="5.6"/>
    <n v="5.6"/>
    <n v="5.6"/>
    <n v="6.9"/>
    <n v="6.9"/>
    <n v="6.9"/>
    <n v="406"/>
    <n v="406"/>
    <n v="406"/>
    <n v="4"/>
    <n v="4"/>
    <n v="4"/>
    <n v="1.4"/>
    <n v="1.4"/>
    <n v="1.4"/>
    <n v="220"/>
    <n v="220"/>
    <n v="220"/>
    <n v="2400"/>
    <n v="2400"/>
    <n v="2400"/>
    <n v="10"/>
    <n v="3.6666666666666665"/>
    <n v="1.4"/>
    <n v="0"/>
    <n v="0"/>
    <x v="2264"/>
    <x v="5"/>
  </r>
  <r>
    <n v="4097"/>
    <x v="949"/>
    <x v="0"/>
    <x v="11"/>
    <n v="25"/>
    <n v="25"/>
    <x v="7"/>
    <n v="0.3"/>
    <n v="6.2"/>
    <n v="3.25"/>
    <n v="6.5"/>
    <n v="7.5"/>
    <n v="7"/>
    <n v="863"/>
    <n v="2420"/>
    <n v="1641.5"/>
    <n v="4"/>
    <n v="66"/>
    <n v="35"/>
    <n v="2.2000000000000002"/>
    <n v="15.87"/>
    <n v="9.0350000000000001"/>
    <n v="140"/>
    <n v="43000"/>
    <n v="21570"/>
    <n v="3500"/>
    <n v="920000"/>
    <n v="461750"/>
    <n v="10"/>
    <n v="10"/>
    <n v="9.0350000000000001"/>
    <n v="0"/>
    <n v="1.875"/>
    <x v="2265"/>
    <x v="5"/>
  </r>
  <r>
    <n v="3611"/>
    <x v="112"/>
    <x v="0"/>
    <x v="11"/>
    <n v="25"/>
    <n v="25"/>
    <x v="7"/>
    <n v="0.3"/>
    <n v="6.5"/>
    <n v="3.4"/>
    <n v="6.8"/>
    <n v="8.4"/>
    <n v="7.6"/>
    <n v="416"/>
    <n v="2073"/>
    <n v="1244.5"/>
    <n v="4"/>
    <n v="45"/>
    <n v="24.5"/>
    <n v="1.6"/>
    <n v="16"/>
    <n v="8.8000000000000007"/>
    <n v="2200"/>
    <n v="340000"/>
    <n v="171100"/>
    <n v="24000"/>
    <n v="2400000"/>
    <n v="1212000"/>
    <n v="10"/>
    <n v="10"/>
    <n v="8.8000000000000007"/>
    <n v="0"/>
    <n v="1.5"/>
    <x v="2266"/>
    <x v="5"/>
  </r>
  <r>
    <n v="3616"/>
    <x v="117"/>
    <x v="0"/>
    <x v="11"/>
    <n v="25"/>
    <n v="25"/>
    <x v="7"/>
    <n v="3.4"/>
    <n v="6.7"/>
    <n v="5.05"/>
    <n v="6.7"/>
    <n v="7.8"/>
    <n v="7.25"/>
    <n v="309"/>
    <n v="1044"/>
    <n v="676.5"/>
    <n v="3"/>
    <n v="11"/>
    <n v="7"/>
    <n v="0.72"/>
    <n v="4"/>
    <n v="2.36"/>
    <n v="330"/>
    <n v="41000"/>
    <n v="20665"/>
    <n v="3500"/>
    <n v="240000"/>
    <n v="121750"/>
    <n v="10"/>
    <n v="10"/>
    <n v="2.36"/>
    <n v="0"/>
    <n v="0"/>
    <x v="2267"/>
    <x v="5"/>
  </r>
  <r>
    <n v="4540"/>
    <x v="950"/>
    <x v="0"/>
    <x v="11"/>
    <n v="25"/>
    <n v="25"/>
    <x v="7"/>
    <n v="0.3"/>
    <n v="6.1"/>
    <n v="3.1999999999999997"/>
    <n v="6.5"/>
    <n v="7.4"/>
    <n v="6.95"/>
    <n v="262"/>
    <n v="1970"/>
    <n v="1116"/>
    <n v="3"/>
    <n v="36"/>
    <n v="19.5"/>
    <n v="0.67"/>
    <n v="7"/>
    <n v="3.835"/>
    <n v="430"/>
    <n v="2300000"/>
    <n v="1150215"/>
    <n v="3500"/>
    <n v="35000000"/>
    <n v="17501750"/>
    <n v="10"/>
    <n v="10"/>
    <n v="3.835"/>
    <n v="0"/>
    <n v="2.0000000000000009"/>
    <x v="2268"/>
    <x v="5"/>
  </r>
  <r>
    <n v="4530"/>
    <x v="951"/>
    <x v="0"/>
    <x v="11"/>
    <n v="25"/>
    <n v="25"/>
    <x v="7"/>
    <n v="0.3"/>
    <n v="5.0999999999999996"/>
    <n v="2.6999999999999997"/>
    <n v="6.8"/>
    <n v="7.8"/>
    <n v="7.3"/>
    <n v="738"/>
    <n v="3000"/>
    <n v="1869"/>
    <n v="7"/>
    <n v="105"/>
    <n v="56"/>
    <n v="3"/>
    <n v="18"/>
    <n v="10.5"/>
    <n v="390"/>
    <n v="94000"/>
    <n v="47195"/>
    <n v="5400"/>
    <n v="540000"/>
    <n v="272700"/>
    <n v="10"/>
    <n v="10"/>
    <n v="10"/>
    <n v="0"/>
    <n v="3.2500000000000009"/>
    <x v="2269"/>
    <x v="5"/>
  </r>
  <r>
    <n v="3601"/>
    <x v="108"/>
    <x v="0"/>
    <x v="11"/>
    <n v="25"/>
    <n v="25"/>
    <x v="7"/>
    <n v="0.3"/>
    <n v="5.8"/>
    <n v="3.05"/>
    <n v="6.7"/>
    <n v="7.1"/>
    <n v="6.9"/>
    <n v="1291"/>
    <n v="2890"/>
    <n v="2090.5"/>
    <n v="5"/>
    <n v="80"/>
    <n v="42.5"/>
    <n v="4.2"/>
    <n v="53"/>
    <n v="28.6"/>
    <n v="430"/>
    <n v="220000"/>
    <n v="110215"/>
    <n v="5400"/>
    <n v="3500000"/>
    <n v="1752700"/>
    <n v="10"/>
    <n v="10"/>
    <n v="10"/>
    <n v="0"/>
    <n v="2.375"/>
    <x v="829"/>
    <x v="5"/>
  </r>
  <r>
    <n v="4529"/>
    <x v="755"/>
    <x v="0"/>
    <x v="11"/>
    <n v="24"/>
    <n v="25"/>
    <x v="5"/>
    <n v="2.8"/>
    <n v="6.8"/>
    <n v="4.8"/>
    <n v="6.6"/>
    <n v="8.1999999999999993"/>
    <n v="7.3999999999999995"/>
    <n v="314"/>
    <n v="894"/>
    <n v="604"/>
    <n v="3"/>
    <n v="12"/>
    <n v="7.5"/>
    <n v="1.1000000000000001"/>
    <n v="7"/>
    <n v="4.05"/>
    <n v="170"/>
    <n v="8400"/>
    <n v="4285"/>
    <n v="3500"/>
    <n v="160000"/>
    <n v="81750"/>
    <n v="10"/>
    <n v="10"/>
    <n v="4.05"/>
    <n v="0"/>
    <n v="0"/>
    <x v="2270"/>
    <x v="5"/>
  </r>
  <r>
    <n v="3684"/>
    <x v="952"/>
    <x v="0"/>
    <x v="11"/>
    <n v="23"/>
    <n v="25"/>
    <x v="21"/>
    <n v="7.1"/>
    <n v="7.4"/>
    <n v="7.25"/>
    <n v="7.2"/>
    <n v="8.1"/>
    <n v="7.65"/>
    <n v="503"/>
    <n v="680"/>
    <n v="591.5"/>
    <n v="3.5"/>
    <n v="4.7"/>
    <n v="4.0999999999999996"/>
    <n v="0.56000000000000005"/>
    <n v="1.18"/>
    <n v="0.87"/>
    <n v="70"/>
    <n v="278"/>
    <n v="174"/>
    <n v="212"/>
    <n v="542"/>
    <n v="377"/>
    <n v="10"/>
    <n v="2.9"/>
    <n v="0.86999999999999988"/>
    <n v="0"/>
    <n v="0"/>
    <x v="2271"/>
    <x v="5"/>
  </r>
  <r>
    <n v="3680"/>
    <x v="172"/>
    <x v="0"/>
    <x v="11"/>
    <n v="21"/>
    <n v="25"/>
    <x v="13"/>
    <n v="4.2"/>
    <n v="7.7"/>
    <n v="5.95"/>
    <n v="7.7"/>
    <n v="8.9"/>
    <n v="8.3000000000000007"/>
    <n v="280"/>
    <n v="452"/>
    <n v="366"/>
    <n v="1"/>
    <n v="4"/>
    <n v="2.5"/>
    <n v="3.64"/>
    <n v="18.34"/>
    <n v="10.99"/>
    <n v="350"/>
    <n v="920"/>
    <n v="635"/>
    <n v="920"/>
    <n v="1600"/>
    <n v="1260"/>
    <n v="6.25"/>
    <n v="10"/>
    <n v="10"/>
    <n v="0"/>
    <n v="0"/>
    <x v="2272"/>
    <x v="5"/>
  </r>
  <r>
    <n v="4543"/>
    <x v="534"/>
    <x v="0"/>
    <x v="11"/>
    <n v="25"/>
    <n v="25"/>
    <x v="7"/>
    <n v="1.8"/>
    <n v="6.4"/>
    <n v="4.1000000000000005"/>
    <n v="6.7"/>
    <n v="7.6"/>
    <n v="7.15"/>
    <n v="278"/>
    <n v="1119"/>
    <n v="698.5"/>
    <n v="3"/>
    <n v="18"/>
    <n v="10.5"/>
    <n v="0.9"/>
    <n v="4"/>
    <n v="2.4500000000000002"/>
    <n v="330"/>
    <n v="8400"/>
    <n v="4365"/>
    <n v="2400"/>
    <n v="160000"/>
    <n v="81200"/>
    <n v="10"/>
    <n v="10"/>
    <n v="2.4500000000000002"/>
    <n v="0"/>
    <n v="0"/>
    <x v="459"/>
    <x v="5"/>
  </r>
  <r>
    <n v="4511"/>
    <x v="822"/>
    <x v="0"/>
    <x v="11"/>
    <n v="25"/>
    <n v="25"/>
    <x v="7"/>
    <n v="3.2"/>
    <n v="6.2"/>
    <n v="4.7"/>
    <n v="6.5"/>
    <n v="7.2"/>
    <n v="6.85"/>
    <n v="363"/>
    <n v="1098"/>
    <n v="730.5"/>
    <n v="4"/>
    <n v="31"/>
    <n v="17.5"/>
    <n v="0.9"/>
    <n v="4"/>
    <n v="2.4500000000000002"/>
    <n v="270"/>
    <n v="12000"/>
    <n v="6135"/>
    <n v="3500"/>
    <n v="160000"/>
    <n v="81750"/>
    <n v="10"/>
    <n v="10"/>
    <n v="2.4500000000000002"/>
    <n v="0"/>
    <n v="0"/>
    <x v="459"/>
    <x v="5"/>
  </r>
  <r>
    <n v="3695"/>
    <x v="953"/>
    <x v="0"/>
    <x v="11"/>
    <n v="25"/>
    <n v="30"/>
    <x v="0"/>
    <n v="6.1"/>
    <n v="7.4"/>
    <n v="6.75"/>
    <n v="7.4"/>
    <n v="8.1999999999999993"/>
    <n v="7.8"/>
    <n v="235"/>
    <n v="690"/>
    <n v="462.5"/>
    <n v="1.8"/>
    <n v="2.5"/>
    <n v="2.15"/>
    <n v="0.3"/>
    <n v="3.2"/>
    <n v="1.75"/>
    <n v="14"/>
    <n v="170"/>
    <n v="92"/>
    <n v="94"/>
    <n v="600"/>
    <n v="347"/>
    <n v="5.375"/>
    <n v="1.5333333333333332"/>
    <n v="1.75"/>
    <n v="0"/>
    <n v="0"/>
    <x v="2273"/>
    <x v="5"/>
  </r>
  <r>
    <n v="4544"/>
    <x v="954"/>
    <x v="0"/>
    <x v="11"/>
    <n v="25"/>
    <n v="25"/>
    <x v="7"/>
    <n v="3.2"/>
    <n v="6.1"/>
    <n v="4.6500000000000004"/>
    <n v="6.5"/>
    <n v="7.8"/>
    <n v="7.15"/>
    <n v="345"/>
    <n v="1311"/>
    <n v="828"/>
    <n v="4"/>
    <n v="17"/>
    <n v="10.5"/>
    <n v="0.9"/>
    <n v="4"/>
    <n v="2.4500000000000002"/>
    <n v="79"/>
    <n v="7900"/>
    <n v="3989.5"/>
    <n v="1600"/>
    <n v="92000"/>
    <n v="46800"/>
    <n v="10"/>
    <n v="10"/>
    <n v="2.4500000000000002"/>
    <n v="0"/>
    <n v="0"/>
    <x v="459"/>
    <x v="5"/>
  </r>
  <r>
    <n v="3583"/>
    <x v="101"/>
    <x v="0"/>
    <x v="11"/>
    <n v="22"/>
    <n v="35"/>
    <x v="10"/>
    <n v="5.5"/>
    <n v="7"/>
    <n v="6.25"/>
    <n v="8.1999999999999993"/>
    <n v="9"/>
    <n v="8.6"/>
    <n v="543"/>
    <n v="653"/>
    <n v="598"/>
    <n v="2"/>
    <n v="4.5"/>
    <n v="3.25"/>
    <n v="0.44"/>
    <n v="2.5"/>
    <n v="1.47"/>
    <n v="400"/>
    <n v="1100"/>
    <n v="750"/>
    <n v="4300"/>
    <n v="6300"/>
    <n v="5300"/>
    <n v="8.125"/>
    <n v="10"/>
    <n v="1.47"/>
    <n v="10"/>
    <n v="0"/>
    <x v="2274"/>
    <x v="5"/>
  </r>
  <r>
    <n v="4516"/>
    <x v="746"/>
    <x v="0"/>
    <x v="11"/>
    <n v="25"/>
    <n v="25"/>
    <x v="7"/>
    <n v="4.7"/>
    <n v="6.2"/>
    <n v="5.45"/>
    <n v="6.5"/>
    <n v="7.8"/>
    <n v="7.15"/>
    <n v="633"/>
    <n v="1325"/>
    <n v="979"/>
    <n v="4"/>
    <n v="8"/>
    <n v="6"/>
    <n v="1.9"/>
    <n v="5.09"/>
    <n v="3.4950000000000001"/>
    <n v="310"/>
    <n v="4600"/>
    <n v="2455"/>
    <n v="2400"/>
    <n v="160000"/>
    <n v="81200"/>
    <n v="10"/>
    <n v="10"/>
    <n v="3.4950000000000001"/>
    <n v="0"/>
    <n v="0"/>
    <x v="2275"/>
    <x v="5"/>
  </r>
  <r>
    <n v="3692"/>
    <x v="955"/>
    <x v="0"/>
    <x v="11"/>
    <n v="25"/>
    <n v="28"/>
    <x v="6"/>
    <n v="6.7"/>
    <n v="9.1"/>
    <n v="7.9"/>
    <n v="7.8"/>
    <n v="8.3000000000000007"/>
    <n v="8.0500000000000007"/>
    <n v="240"/>
    <n v="370"/>
    <n v="305"/>
    <n v="1"/>
    <n v="2.6"/>
    <n v="1.8"/>
    <n v="0.3"/>
    <n v="2.2999999999999998"/>
    <n v="1.2999999999999998"/>
    <n v="20"/>
    <n v="70"/>
    <n v="45"/>
    <n v="170"/>
    <n v="240"/>
    <n v="205"/>
    <n v="4.5"/>
    <n v="0.75"/>
    <n v="1.2999999999999998"/>
    <n v="0"/>
    <n v="0"/>
    <x v="2276"/>
    <x v="5"/>
  </r>
  <r>
    <n v="3586"/>
    <x v="104"/>
    <x v="0"/>
    <x v="11"/>
    <n v="20"/>
    <n v="29"/>
    <x v="5"/>
    <n v="4.5"/>
    <n v="6.2"/>
    <n v="5.35"/>
    <n v="7.9"/>
    <n v="8.6999999999999993"/>
    <n v="8.3000000000000007"/>
    <n v="731"/>
    <n v="1698"/>
    <n v="1214.5"/>
    <n v="3"/>
    <n v="6"/>
    <n v="4.5"/>
    <n v="0.44"/>
    <n v="4.8"/>
    <n v="2.62"/>
    <n v="140"/>
    <n v="1400"/>
    <n v="770"/>
    <n v="5800"/>
    <n v="7900"/>
    <n v="6850"/>
    <n v="10"/>
    <n v="10"/>
    <n v="2.62"/>
    <n v="0"/>
    <n v="0"/>
    <x v="133"/>
    <x v="5"/>
  </r>
  <r>
    <n v="4538"/>
    <x v="531"/>
    <x v="0"/>
    <x v="11"/>
    <n v="25"/>
    <n v="25"/>
    <x v="7"/>
    <n v="0.3"/>
    <n v="5.8"/>
    <n v="3.05"/>
    <n v="6.6"/>
    <n v="7.5"/>
    <n v="7.05"/>
    <n v="1057"/>
    <n v="6140"/>
    <n v="3598.5"/>
    <n v="5"/>
    <n v="390"/>
    <n v="197.5"/>
    <n v="2.7"/>
    <n v="20.51"/>
    <n v="11.605"/>
    <n v="2300"/>
    <n v="1100000000"/>
    <n v="550001150"/>
    <n v="24000"/>
    <n v="3500000000"/>
    <n v="1750012000"/>
    <n v="10"/>
    <n v="10"/>
    <n v="10"/>
    <n v="0"/>
    <n v="2.375"/>
    <x v="829"/>
    <x v="5"/>
  </r>
  <r>
    <n v="3635"/>
    <x v="956"/>
    <x v="0"/>
    <x v="11"/>
    <n v="25"/>
    <n v="25"/>
    <x v="7"/>
    <n v="2.2000000000000002"/>
    <n v="6.3"/>
    <n v="4.25"/>
    <n v="6.6"/>
    <n v="7.7"/>
    <n v="7.15"/>
    <n v="632"/>
    <n v="1915"/>
    <n v="1273.5"/>
    <n v="4"/>
    <n v="52"/>
    <n v="28"/>
    <n v="1.42"/>
    <n v="7"/>
    <n v="4.21"/>
    <n v="260"/>
    <n v="8400"/>
    <n v="4330"/>
    <n v="9200"/>
    <n v="160000"/>
    <n v="84600"/>
    <n v="10"/>
    <n v="10"/>
    <n v="4.21"/>
    <n v="0"/>
    <n v="0"/>
    <x v="2277"/>
    <x v="5"/>
  </r>
  <r>
    <n v="4547"/>
    <x v="957"/>
    <x v="0"/>
    <x v="11"/>
    <n v="25"/>
    <n v="25"/>
    <x v="7"/>
    <n v="4.0999999999999996"/>
    <n v="6"/>
    <n v="5.05"/>
    <n v="6.7"/>
    <n v="7.7"/>
    <n v="7.2"/>
    <n v="325"/>
    <n v="896"/>
    <n v="610.5"/>
    <n v="4"/>
    <n v="14"/>
    <n v="9"/>
    <n v="0.72"/>
    <n v="4"/>
    <n v="2.36"/>
    <n v="130"/>
    <n v="11000"/>
    <n v="5565"/>
    <n v="2400"/>
    <n v="92000"/>
    <n v="47200"/>
    <n v="10"/>
    <n v="10"/>
    <n v="2.36"/>
    <n v="0"/>
    <n v="0"/>
    <x v="2267"/>
    <x v="5"/>
  </r>
  <r>
    <n v="3644"/>
    <x v="958"/>
    <x v="0"/>
    <x v="11"/>
    <n v="25"/>
    <n v="25"/>
    <x v="7"/>
    <n v="0.3"/>
    <n v="5.8"/>
    <n v="3.05"/>
    <n v="6.5"/>
    <n v="8.1999999999999993"/>
    <n v="7.35"/>
    <n v="850"/>
    <n v="1555"/>
    <n v="1202.5"/>
    <n v="4"/>
    <n v="30"/>
    <n v="17"/>
    <n v="1.8"/>
    <n v="5.23"/>
    <n v="3.5150000000000001"/>
    <n v="400"/>
    <n v="940000"/>
    <n v="470200"/>
    <n v="3500"/>
    <n v="9200000"/>
    <n v="4601750"/>
    <n v="10"/>
    <n v="10"/>
    <n v="3.5150000000000006"/>
    <n v="0"/>
    <n v="2.375"/>
    <x v="2278"/>
    <x v="5"/>
  </r>
  <r>
    <n v="3626"/>
    <x v="959"/>
    <x v="0"/>
    <x v="11"/>
    <n v="25"/>
    <n v="25"/>
    <x v="7"/>
    <n v="2.6"/>
    <n v="7.1"/>
    <n v="4.8499999999999996"/>
    <n v="6.5"/>
    <n v="8.1999999999999993"/>
    <n v="7.35"/>
    <n v="378"/>
    <n v="1006"/>
    <n v="692"/>
    <n v="3.2"/>
    <n v="31"/>
    <n v="17.100000000000001"/>
    <n v="1.4"/>
    <n v="3"/>
    <n v="2.2000000000000002"/>
    <n v="230"/>
    <n v="4700"/>
    <n v="2465"/>
    <n v="3500"/>
    <n v="160000"/>
    <n v="81750"/>
    <n v="10"/>
    <n v="10"/>
    <n v="2.2000000000000002"/>
    <n v="0"/>
    <n v="0"/>
    <x v="2279"/>
    <x v="5"/>
  </r>
  <r>
    <n v="4523"/>
    <x v="752"/>
    <x v="0"/>
    <x v="11"/>
    <n v="25"/>
    <n v="25"/>
    <x v="7"/>
    <n v="4.2"/>
    <n v="6.8"/>
    <n v="5.5"/>
    <n v="6.6"/>
    <n v="8.6999999999999993"/>
    <n v="7.6499999999999995"/>
    <n v="383"/>
    <n v="624"/>
    <n v="503.5"/>
    <n v="4"/>
    <n v="9"/>
    <n v="6.5"/>
    <n v="1.3"/>
    <n v="9.8000000000000007"/>
    <n v="5.5500000000000007"/>
    <n v="210"/>
    <n v="4900"/>
    <n v="2555"/>
    <n v="2400"/>
    <n v="160000"/>
    <n v="81200"/>
    <n v="10"/>
    <n v="10"/>
    <n v="5.5500000000000007"/>
    <n v="0"/>
    <n v="0"/>
    <x v="2280"/>
    <x v="5"/>
  </r>
  <r>
    <n v="3646"/>
    <x v="127"/>
    <x v="0"/>
    <x v="11"/>
    <n v="25"/>
    <n v="25"/>
    <x v="7"/>
    <n v="0.5"/>
    <n v="6.5"/>
    <n v="3.5"/>
    <n v="6.5"/>
    <n v="7.4"/>
    <n v="6.95"/>
    <n v="460"/>
    <n v="1006"/>
    <n v="733"/>
    <n v="4"/>
    <n v="115"/>
    <n v="59.5"/>
    <n v="0.92"/>
    <n v="3"/>
    <n v="1.96"/>
    <n v="230"/>
    <n v="4900"/>
    <n v="2565"/>
    <n v="3500"/>
    <n v="160000"/>
    <n v="81750"/>
    <n v="10"/>
    <n v="10"/>
    <n v="1.96"/>
    <n v="0"/>
    <n v="1.25"/>
    <x v="2281"/>
    <x v="5"/>
  </r>
  <r>
    <n v="4509"/>
    <x v="524"/>
    <x v="0"/>
    <x v="11"/>
    <n v="24"/>
    <n v="25"/>
    <x v="5"/>
    <n v="2.2000000000000002"/>
    <n v="7.3"/>
    <n v="4.75"/>
    <n v="6.6"/>
    <n v="8.1999999999999993"/>
    <n v="7.3999999999999995"/>
    <n v="354"/>
    <n v="774"/>
    <n v="564"/>
    <n v="3"/>
    <n v="19"/>
    <n v="11"/>
    <n v="1"/>
    <n v="3.9"/>
    <n v="2.4500000000000002"/>
    <n v="230"/>
    <n v="23000"/>
    <n v="11615"/>
    <n v="2400"/>
    <n v="240000"/>
    <n v="121200"/>
    <n v="10"/>
    <n v="10"/>
    <n v="2.4500000000000002"/>
    <n v="0"/>
    <n v="0"/>
    <x v="459"/>
    <x v="5"/>
  </r>
  <r>
    <n v="3685"/>
    <x v="177"/>
    <x v="0"/>
    <x v="11"/>
    <n v="23"/>
    <n v="26"/>
    <x v="5"/>
    <n v="6.3"/>
    <n v="7.6"/>
    <n v="6.9499999999999993"/>
    <n v="6.6"/>
    <n v="8.1999999999999993"/>
    <n v="7.3999999999999995"/>
    <n v="805"/>
    <n v="1130"/>
    <n v="967.5"/>
    <n v="3.6"/>
    <n v="4.4000000000000004"/>
    <n v="4"/>
    <n v="0.98"/>
    <n v="1.32"/>
    <n v="1.1499999999999999"/>
    <n v="58"/>
    <n v="141"/>
    <n v="99.5"/>
    <n v="130"/>
    <n v="280"/>
    <n v="205"/>
    <n v="10"/>
    <n v="1.6583333333333332"/>
    <n v="1.1499999999999999"/>
    <n v="0"/>
    <n v="0"/>
    <x v="2282"/>
    <x v="5"/>
  </r>
  <r>
    <n v="4505"/>
    <x v="521"/>
    <x v="0"/>
    <x v="11"/>
    <n v="25"/>
    <n v="25"/>
    <x v="7"/>
    <n v="0.3"/>
    <n v="5.0999999999999996"/>
    <n v="2.6999999999999997"/>
    <n v="6.6"/>
    <n v="7.5"/>
    <n v="7.05"/>
    <n v="869"/>
    <n v="1938"/>
    <n v="1403.5"/>
    <n v="6"/>
    <n v="65"/>
    <n v="35.5"/>
    <n v="2.29"/>
    <n v="6.53"/>
    <n v="4.41"/>
    <n v="130"/>
    <n v="12000"/>
    <n v="6065"/>
    <n v="2400"/>
    <n v="92000"/>
    <n v="47200"/>
    <n v="10"/>
    <n v="10"/>
    <n v="4.41"/>
    <n v="0"/>
    <n v="3.2500000000000009"/>
    <x v="2283"/>
    <x v="5"/>
  </r>
  <r>
    <n v="3687"/>
    <x v="960"/>
    <x v="0"/>
    <x v="11"/>
    <n v="24"/>
    <n v="25"/>
    <x v="5"/>
    <n v="6.2"/>
    <n v="6.9"/>
    <n v="6.5500000000000007"/>
    <n v="7.1"/>
    <n v="8.1999999999999993"/>
    <n v="7.6499999999999995"/>
    <n v="653"/>
    <n v="842"/>
    <n v="747.5"/>
    <n v="3.4"/>
    <n v="4.0999999999999996"/>
    <n v="3.75"/>
    <n v="0.65"/>
    <n v="1.08"/>
    <n v="0.86499999999999999"/>
    <n v="58"/>
    <n v="150"/>
    <n v="104"/>
    <n v="141"/>
    <n v="278"/>
    <n v="209.5"/>
    <n v="9.375"/>
    <n v="1.7333333333333334"/>
    <n v="0.86499999999999999"/>
    <n v="0"/>
    <n v="0"/>
    <x v="2284"/>
    <x v="5"/>
  </r>
  <r>
    <n v="3620"/>
    <x v="120"/>
    <x v="0"/>
    <x v="11"/>
    <n v="24"/>
    <n v="25"/>
    <x v="5"/>
    <n v="0.3"/>
    <n v="5.8"/>
    <n v="3.05"/>
    <n v="6.7"/>
    <n v="7.8"/>
    <n v="7.25"/>
    <n v="460"/>
    <n v="1910"/>
    <n v="1185"/>
    <n v="4"/>
    <n v="26"/>
    <n v="15"/>
    <n v="1.4"/>
    <n v="8.6"/>
    <n v="5"/>
    <n v="230"/>
    <n v="480000"/>
    <n v="240115"/>
    <n v="3500"/>
    <n v="3500000"/>
    <n v="1751750"/>
    <n v="10"/>
    <n v="10"/>
    <n v="5"/>
    <n v="0"/>
    <n v="2.375"/>
    <x v="2285"/>
    <x v="5"/>
  </r>
  <r>
    <n v="4524"/>
    <x v="961"/>
    <x v="0"/>
    <x v="11"/>
    <n v="25"/>
    <n v="25"/>
    <x v="7"/>
    <n v="2.2999999999999998"/>
    <n v="6.9"/>
    <n v="4.5999999999999996"/>
    <n v="6.6"/>
    <n v="7.6"/>
    <n v="7.1"/>
    <n v="409"/>
    <n v="1318"/>
    <n v="863.5"/>
    <n v="4"/>
    <n v="9"/>
    <n v="6.5"/>
    <n v="0.95"/>
    <n v="13"/>
    <n v="6.9749999999999996"/>
    <n v="480"/>
    <n v="27000"/>
    <n v="13740"/>
    <n v="3500"/>
    <n v="240000"/>
    <n v="121750"/>
    <n v="10"/>
    <n v="10"/>
    <n v="6.9749999999999996"/>
    <n v="0"/>
    <n v="0"/>
    <x v="2286"/>
    <x v="5"/>
  </r>
  <r>
    <n v="3614"/>
    <x v="404"/>
    <x v="0"/>
    <x v="11"/>
    <n v="25"/>
    <n v="25"/>
    <x v="7"/>
    <n v="3.1"/>
    <n v="6.2"/>
    <n v="4.6500000000000004"/>
    <n v="6.5"/>
    <n v="7.5"/>
    <n v="7"/>
    <n v="360"/>
    <n v="1132"/>
    <n v="746"/>
    <n v="3"/>
    <n v="12"/>
    <n v="7.5"/>
    <n v="1"/>
    <n v="3.68"/>
    <n v="2.34"/>
    <n v="230"/>
    <n v="8400"/>
    <n v="4315"/>
    <n v="2400"/>
    <n v="160000"/>
    <n v="81200"/>
    <n v="10"/>
    <n v="10"/>
    <n v="2.34"/>
    <n v="0"/>
    <n v="0"/>
    <x v="1311"/>
    <x v="5"/>
  </r>
  <r>
    <n v="3624"/>
    <x v="404"/>
    <x v="0"/>
    <x v="11"/>
    <n v="24"/>
    <n v="25"/>
    <x v="5"/>
    <n v="2"/>
    <n v="7.3"/>
    <n v="4.6500000000000004"/>
    <n v="6.5"/>
    <n v="7.6"/>
    <n v="7.05"/>
    <n v="369"/>
    <n v="751"/>
    <n v="560"/>
    <n v="4"/>
    <n v="23"/>
    <n v="13.5"/>
    <n v="1.1000000000000001"/>
    <n v="2.2000000000000002"/>
    <n v="1.6500000000000001"/>
    <n v="170"/>
    <n v="32000"/>
    <n v="16085"/>
    <n v="2400"/>
    <n v="540000"/>
    <n v="271200"/>
    <n v="10"/>
    <n v="10"/>
    <n v="1.6500000000000001"/>
    <n v="0"/>
    <n v="0"/>
    <x v="114"/>
    <x v="5"/>
  </r>
  <r>
    <n v="4510"/>
    <x v="525"/>
    <x v="0"/>
    <x v="11"/>
    <n v="25"/>
    <n v="25"/>
    <x v="7"/>
    <n v="2"/>
    <n v="5.4"/>
    <n v="3.7"/>
    <n v="6.6"/>
    <n v="8.1999999999999993"/>
    <n v="7.3999999999999995"/>
    <n v="486"/>
    <n v="1521"/>
    <n v="1003.5"/>
    <n v="4"/>
    <n v="34"/>
    <n v="19"/>
    <n v="1.7"/>
    <n v="5.05"/>
    <n v="3.375"/>
    <n v="340"/>
    <n v="47000"/>
    <n v="23670"/>
    <n v="9200"/>
    <n v="540000"/>
    <n v="274600"/>
    <n v="10"/>
    <n v="10"/>
    <n v="3.375"/>
    <n v="0"/>
    <n v="0.75"/>
    <x v="458"/>
    <x v="5"/>
  </r>
  <r>
    <n v="4519"/>
    <x v="749"/>
    <x v="0"/>
    <x v="11"/>
    <n v="25"/>
    <n v="25"/>
    <x v="7"/>
    <n v="0.3"/>
    <n v="4.4000000000000004"/>
    <n v="2.35"/>
    <n v="6.5"/>
    <n v="7.5"/>
    <n v="7"/>
    <n v="1028"/>
    <n v="1545"/>
    <n v="1286.5"/>
    <n v="11"/>
    <n v="134"/>
    <n v="72.5"/>
    <n v="3"/>
    <n v="34"/>
    <n v="18.5"/>
    <n v="460"/>
    <n v="270000"/>
    <n v="135230"/>
    <n v="3500"/>
    <n v="2400000"/>
    <n v="1201750"/>
    <n v="10"/>
    <n v="10"/>
    <n v="10"/>
    <n v="0"/>
    <n v="4.125"/>
    <x v="2287"/>
    <x v="5"/>
  </r>
  <r>
    <n v="4514"/>
    <x v="962"/>
    <x v="0"/>
    <x v="11"/>
    <n v="25"/>
    <n v="25"/>
    <x v="7"/>
    <n v="1.6"/>
    <n v="6.6"/>
    <n v="4.0999999999999996"/>
    <n v="6.5"/>
    <n v="8.1999999999999993"/>
    <n v="7.35"/>
    <n v="530"/>
    <n v="812"/>
    <n v="671"/>
    <n v="4"/>
    <n v="14"/>
    <n v="9"/>
    <n v="1.39"/>
    <n v="3.19"/>
    <n v="2.29"/>
    <n v="170"/>
    <n v="6300"/>
    <n v="3235"/>
    <n v="2400"/>
    <n v="54000"/>
    <n v="28200"/>
    <n v="10"/>
    <n v="10"/>
    <n v="2.29"/>
    <n v="0"/>
    <n v="0"/>
    <x v="889"/>
    <x v="5"/>
  </r>
  <r>
    <n v="4504"/>
    <x v="520"/>
    <x v="0"/>
    <x v="11"/>
    <n v="25"/>
    <n v="25"/>
    <x v="7"/>
    <n v="3.8"/>
    <n v="9"/>
    <n v="6.4"/>
    <n v="6.9"/>
    <n v="8.3000000000000007"/>
    <n v="7.6000000000000005"/>
    <n v="422"/>
    <n v="686"/>
    <n v="554"/>
    <n v="4"/>
    <n v="9"/>
    <n v="6.5"/>
    <n v="1.4"/>
    <n v="2.6"/>
    <n v="2"/>
    <n v="270"/>
    <n v="7000"/>
    <n v="3635"/>
    <n v="2400"/>
    <n v="160000"/>
    <n v="81200"/>
    <n v="10"/>
    <n v="10"/>
    <n v="2"/>
    <n v="0"/>
    <n v="0"/>
    <x v="112"/>
    <x v="5"/>
  </r>
  <r>
    <n v="3674"/>
    <x v="963"/>
    <x v="0"/>
    <x v="11"/>
    <n v="21"/>
    <n v="28"/>
    <x v="5"/>
    <n v="5.8"/>
    <n v="7.1"/>
    <n v="6.4499999999999993"/>
    <n v="7.3"/>
    <n v="8.3000000000000007"/>
    <n v="7.8000000000000007"/>
    <n v="340"/>
    <n v="480"/>
    <n v="410"/>
    <n v="2"/>
    <n v="2.5"/>
    <n v="2.25"/>
    <n v="0.3"/>
    <n v="0.3"/>
    <n v="0.3"/>
    <n v="130"/>
    <n v="330"/>
    <n v="230"/>
    <n v="1100"/>
    <n v="1700"/>
    <n v="1400"/>
    <n v="5.625"/>
    <n v="3.8333333333333335"/>
    <n v="0.3"/>
    <n v="0"/>
    <n v="0"/>
    <x v="2288"/>
    <x v="5"/>
  </r>
  <r>
    <n v="4525"/>
    <x v="964"/>
    <x v="0"/>
    <x v="11"/>
    <n v="25"/>
    <n v="25"/>
    <x v="7"/>
    <n v="2.8"/>
    <n v="5.7"/>
    <n v="4.25"/>
    <n v="6.7"/>
    <n v="8.4"/>
    <n v="7.5500000000000007"/>
    <n v="580"/>
    <n v="2480"/>
    <n v="1530"/>
    <n v="4"/>
    <n v="22"/>
    <n v="13"/>
    <n v="1.18"/>
    <n v="7.2"/>
    <n v="4.1900000000000004"/>
    <n v="170"/>
    <n v="40000"/>
    <n v="20085"/>
    <n v="3500"/>
    <n v="540000"/>
    <n v="271750"/>
    <n v="10"/>
    <n v="10"/>
    <n v="4.1900000000000004"/>
    <n v="0"/>
    <n v="0"/>
    <x v="2289"/>
    <x v="5"/>
  </r>
  <r>
    <n v="4527"/>
    <x v="965"/>
    <x v="0"/>
    <x v="11"/>
    <n v="25"/>
    <n v="25"/>
    <x v="7"/>
    <n v="0.5"/>
    <n v="6.2"/>
    <n v="3.35"/>
    <n v="6.5"/>
    <n v="8.9"/>
    <n v="7.7"/>
    <n v="517"/>
    <n v="1123"/>
    <n v="820"/>
    <n v="4"/>
    <n v="38"/>
    <n v="21"/>
    <n v="1.2"/>
    <n v="7.4"/>
    <n v="4.3"/>
    <n v="410"/>
    <n v="63000"/>
    <n v="31705"/>
    <n v="9200"/>
    <n v="540000"/>
    <n v="274600"/>
    <n v="10"/>
    <n v="10"/>
    <n v="4.3"/>
    <n v="0"/>
    <n v="1.625"/>
    <x v="2290"/>
    <x v="5"/>
  </r>
  <r>
    <n v="3587"/>
    <x v="105"/>
    <x v="0"/>
    <x v="11"/>
    <n v="18"/>
    <n v="30"/>
    <x v="21"/>
    <n v="5.3"/>
    <n v="6.6"/>
    <n v="5.9499999999999993"/>
    <n v="7.7"/>
    <n v="8.6"/>
    <n v="8.15"/>
    <n v="525"/>
    <n v="1017"/>
    <n v="771"/>
    <n v="2.5"/>
    <n v="6.4"/>
    <n v="4.45"/>
    <n v="0.56000000000000005"/>
    <n v="3.8"/>
    <n v="2.1799999999999997"/>
    <n v="780"/>
    <n v="1700"/>
    <n v="1240"/>
    <n v="4600"/>
    <n v="7900"/>
    <n v="6250"/>
    <n v="10"/>
    <n v="10"/>
    <n v="2.1799999999999997"/>
    <n v="0"/>
    <n v="0"/>
    <x v="1846"/>
    <x v="5"/>
  </r>
  <r>
    <n v="4508"/>
    <x v="523"/>
    <x v="0"/>
    <x v="11"/>
    <n v="24"/>
    <n v="25"/>
    <x v="5"/>
    <n v="0.3"/>
    <n v="6.1"/>
    <n v="3.1999999999999997"/>
    <n v="6.5"/>
    <n v="7.4"/>
    <n v="6.95"/>
    <n v="628"/>
    <n v="1387"/>
    <n v="1007.5"/>
    <n v="4"/>
    <n v="98"/>
    <n v="51"/>
    <n v="2"/>
    <n v="19"/>
    <n v="10.5"/>
    <n v="630"/>
    <n v="31000000"/>
    <n v="15500315"/>
    <n v="9200"/>
    <n v="350000000"/>
    <n v="175004600"/>
    <n v="10"/>
    <n v="10"/>
    <n v="10"/>
    <n v="0"/>
    <n v="2.0000000000000009"/>
    <x v="2291"/>
    <x v="5"/>
  </r>
  <r>
    <n v="3618"/>
    <x v="119"/>
    <x v="0"/>
    <x v="11"/>
    <n v="25"/>
    <n v="25"/>
    <x v="7"/>
    <n v="0.3"/>
    <n v="4.7"/>
    <n v="2.5"/>
    <n v="6.8"/>
    <n v="8.6"/>
    <n v="7.6999999999999993"/>
    <n v="457"/>
    <n v="1990"/>
    <n v="1223.5"/>
    <n v="8"/>
    <n v="32"/>
    <n v="20"/>
    <n v="1.4"/>
    <n v="14"/>
    <n v="7.7"/>
    <n v="330"/>
    <n v="34000"/>
    <n v="17165"/>
    <n v="2400"/>
    <n v="540000"/>
    <n v="271200"/>
    <n v="10"/>
    <n v="10"/>
    <n v="7.7"/>
    <n v="0"/>
    <n v="3.75"/>
    <x v="2292"/>
    <x v="5"/>
  </r>
  <r>
    <n v="3622"/>
    <x v="966"/>
    <x v="0"/>
    <x v="11"/>
    <n v="25"/>
    <n v="25"/>
    <x v="7"/>
    <n v="2.8"/>
    <n v="6.4"/>
    <n v="4.5999999999999996"/>
    <n v="6.6"/>
    <n v="7.7"/>
    <n v="7.15"/>
    <n v="330"/>
    <n v="980"/>
    <n v="655"/>
    <n v="3"/>
    <n v="9"/>
    <n v="6"/>
    <n v="0.92"/>
    <n v="12"/>
    <n v="6.46"/>
    <n v="210"/>
    <n v="11000"/>
    <n v="5605"/>
    <n v="3500"/>
    <n v="92000"/>
    <n v="47750"/>
    <n v="10"/>
    <n v="10"/>
    <n v="6.46"/>
    <n v="0"/>
    <n v="0"/>
    <x v="2293"/>
    <x v="5"/>
  </r>
  <r>
    <n v="4534"/>
    <x v="527"/>
    <x v="0"/>
    <x v="11"/>
    <n v="25"/>
    <n v="25"/>
    <x v="7"/>
    <n v="4.2"/>
    <n v="6.9"/>
    <n v="5.5500000000000007"/>
    <n v="7.3"/>
    <n v="7.8"/>
    <n v="7.55"/>
    <n v="652"/>
    <n v="1655"/>
    <n v="1153.5"/>
    <n v="4"/>
    <n v="7"/>
    <n v="5.5"/>
    <n v="1.89"/>
    <n v="23.24"/>
    <n v="12.565"/>
    <n v="140"/>
    <n v="9400"/>
    <n v="4770"/>
    <n v="2400"/>
    <n v="160000"/>
    <n v="81200"/>
    <n v="10"/>
    <n v="10"/>
    <n v="10"/>
    <n v="0"/>
    <n v="0"/>
    <x v="388"/>
    <x v="5"/>
  </r>
  <r>
    <n v="3688"/>
    <x v="967"/>
    <x v="0"/>
    <x v="11"/>
    <n v="23"/>
    <n v="25"/>
    <x v="21"/>
    <n v="5.0999999999999996"/>
    <n v="7.1"/>
    <n v="6.1"/>
    <n v="7.3"/>
    <n v="8.1999999999999993"/>
    <n v="7.75"/>
    <n v="719"/>
    <n v="1037"/>
    <n v="878"/>
    <n v="3.9"/>
    <n v="5.3"/>
    <n v="4.5999999999999996"/>
    <n v="0.7"/>
    <n v="1.36"/>
    <n v="1.03"/>
    <n v="112"/>
    <n v="350"/>
    <n v="231"/>
    <n v="345"/>
    <n v="630"/>
    <n v="487.5"/>
    <n v="10"/>
    <n v="3.85"/>
    <n v="1.03"/>
    <n v="0"/>
    <n v="0"/>
    <x v="2294"/>
    <x v="5"/>
  </r>
  <r>
    <n v="4533"/>
    <x v="526"/>
    <x v="0"/>
    <x v="11"/>
    <n v="25"/>
    <n v="25"/>
    <x v="7"/>
    <n v="0.3"/>
    <n v="6.4"/>
    <n v="3.35"/>
    <n v="6.5"/>
    <n v="7.8"/>
    <n v="7.15"/>
    <n v="405"/>
    <n v="978"/>
    <n v="691.5"/>
    <n v="4"/>
    <n v="50"/>
    <n v="27"/>
    <n v="1.18"/>
    <n v="4"/>
    <n v="2.59"/>
    <n v="310"/>
    <n v="23000000"/>
    <n v="11500155"/>
    <n v="3500"/>
    <n v="1600000000"/>
    <n v="800001750"/>
    <n v="10"/>
    <n v="10"/>
    <n v="2.59"/>
    <n v="0"/>
    <n v="1.625"/>
    <x v="2295"/>
    <x v="5"/>
  </r>
  <r>
    <n v="3593"/>
    <x v="741"/>
    <x v="0"/>
    <x v="11"/>
    <n v="25"/>
    <n v="25"/>
    <x v="7"/>
    <n v="0.5"/>
    <n v="6.9"/>
    <n v="3.7"/>
    <n v="6.5"/>
    <n v="9.1999999999999993"/>
    <n v="7.85"/>
    <n v="262"/>
    <n v="384"/>
    <n v="323"/>
    <n v="4"/>
    <n v="26"/>
    <n v="15"/>
    <n v="0.9"/>
    <n v="4"/>
    <n v="2.4500000000000002"/>
    <n v="630"/>
    <n v="40000"/>
    <n v="20315"/>
    <n v="5400"/>
    <n v="350000"/>
    <n v="177700"/>
    <n v="10"/>
    <n v="10"/>
    <n v="2.4500000000000002"/>
    <n v="0"/>
    <n v="0.75"/>
    <x v="2296"/>
    <x v="5"/>
  </r>
  <r>
    <n v="1388"/>
    <x v="968"/>
    <x v="0"/>
    <x v="11"/>
    <n v="25"/>
    <n v="25"/>
    <x v="7"/>
    <n v="0.6"/>
    <n v="6.8"/>
    <n v="3.6999999999999997"/>
    <n v="7.3"/>
    <n v="9.3000000000000007"/>
    <n v="8.3000000000000007"/>
    <n v="263"/>
    <n v="391"/>
    <n v="327"/>
    <n v="4"/>
    <n v="17.399999999999999"/>
    <n v="10.7"/>
    <n v="0.8"/>
    <n v="1.2"/>
    <n v="1"/>
    <n v="460"/>
    <n v="94000"/>
    <n v="47230"/>
    <n v="5400"/>
    <n v="540000"/>
    <n v="272700"/>
    <n v="10"/>
    <n v="10"/>
    <n v="1"/>
    <n v="0"/>
    <n v="0.75"/>
    <x v="344"/>
    <x v="5"/>
  </r>
  <r>
    <n v="3690"/>
    <x v="969"/>
    <x v="0"/>
    <x v="11"/>
    <n v="24"/>
    <n v="26"/>
    <x v="7"/>
    <n v="7.1"/>
    <n v="7.3"/>
    <n v="7.1999999999999993"/>
    <n v="7.3"/>
    <n v="8.1999999999999993"/>
    <n v="7.75"/>
    <n v="784"/>
    <n v="1037"/>
    <n v="910.5"/>
    <n v="3.3"/>
    <n v="3.8"/>
    <n v="3.55"/>
    <n v="0.95"/>
    <n v="1.22"/>
    <n v="1.085"/>
    <n v="52"/>
    <n v="186"/>
    <n v="119"/>
    <n v="172"/>
    <n v="350"/>
    <n v="261"/>
    <n v="8.875"/>
    <n v="1.9833333333333334"/>
    <n v="1.085"/>
    <n v="0"/>
    <n v="0"/>
    <x v="2297"/>
    <x v="5"/>
  </r>
  <r>
    <n v="3640"/>
    <x v="411"/>
    <x v="0"/>
    <x v="11"/>
    <n v="25"/>
    <n v="25"/>
    <x v="7"/>
    <n v="0.3"/>
    <n v="6.1"/>
    <n v="3.1999999999999997"/>
    <n v="6.3"/>
    <n v="8.8000000000000007"/>
    <n v="7.5500000000000007"/>
    <n v="171"/>
    <n v="509"/>
    <n v="340"/>
    <n v="4"/>
    <n v="174"/>
    <n v="89"/>
    <n v="0.65"/>
    <n v="4.5999999999999996"/>
    <n v="2.625"/>
    <n v="270"/>
    <n v="84000"/>
    <n v="42135"/>
    <n v="9200"/>
    <n v="920000"/>
    <n v="464600"/>
    <n v="10"/>
    <n v="10"/>
    <n v="2.625"/>
    <n v="0"/>
    <n v="2.0000000000000009"/>
    <x v="2298"/>
    <x v="5"/>
  </r>
  <r>
    <n v="3608"/>
    <x v="110"/>
    <x v="0"/>
    <x v="11"/>
    <n v="25"/>
    <n v="25"/>
    <x v="7"/>
    <n v="0.3"/>
    <n v="5.8"/>
    <n v="3.05"/>
    <n v="6.5"/>
    <n v="7.6"/>
    <n v="7.05"/>
    <n v="489"/>
    <n v="1517"/>
    <n v="1003"/>
    <n v="4"/>
    <n v="102"/>
    <n v="53"/>
    <n v="1.5"/>
    <n v="19"/>
    <n v="10.25"/>
    <n v="3400"/>
    <n v="33000000"/>
    <n v="16501700"/>
    <n v="92000"/>
    <n v="350000000"/>
    <n v="175046000"/>
    <n v="10"/>
    <n v="10"/>
    <n v="10"/>
    <n v="0"/>
    <n v="2.375"/>
    <x v="829"/>
    <x v="5"/>
  </r>
  <r>
    <n v="3632"/>
    <x v="151"/>
    <x v="0"/>
    <x v="11"/>
    <n v="25"/>
    <n v="25"/>
    <x v="7"/>
    <n v="1.9"/>
    <n v="6.3"/>
    <n v="4.0999999999999996"/>
    <n v="6.5"/>
    <n v="7.3"/>
    <n v="6.9"/>
    <n v="133"/>
    <n v="1940"/>
    <n v="1036.5"/>
    <n v="3"/>
    <n v="51"/>
    <n v="27"/>
    <n v="0.41"/>
    <n v="6.53"/>
    <n v="3.47"/>
    <n v="49"/>
    <n v="15000"/>
    <n v="7524.5"/>
    <n v="350"/>
    <n v="160000"/>
    <n v="80175"/>
    <n v="10"/>
    <n v="10"/>
    <n v="3.47"/>
    <n v="0"/>
    <n v="0"/>
    <x v="2299"/>
    <x v="5"/>
  </r>
  <r>
    <n v="3603"/>
    <x v="970"/>
    <x v="0"/>
    <x v="11"/>
    <n v="25"/>
    <n v="25"/>
    <x v="7"/>
    <n v="0.3"/>
    <n v="5.2"/>
    <n v="2.75"/>
    <n v="6.5"/>
    <n v="7.5"/>
    <n v="7"/>
    <n v="808"/>
    <n v="1697"/>
    <n v="1252.5"/>
    <n v="4"/>
    <n v="90"/>
    <n v="47"/>
    <n v="1.75"/>
    <n v="5.0999999999999996"/>
    <n v="3.4249999999999998"/>
    <n v="310"/>
    <n v="220000"/>
    <n v="110155"/>
    <n v="5400"/>
    <n v="2400000"/>
    <n v="1202700"/>
    <n v="10"/>
    <n v="10"/>
    <n v="3.4249999999999998"/>
    <n v="0"/>
    <n v="3.125"/>
    <x v="2300"/>
    <x v="5"/>
  </r>
  <r>
    <n v="4522"/>
    <x v="971"/>
    <x v="0"/>
    <x v="11"/>
    <n v="25"/>
    <n v="25"/>
    <x v="7"/>
    <n v="2.4"/>
    <n v="6.9"/>
    <n v="4.6500000000000004"/>
    <n v="6.5"/>
    <n v="8.5"/>
    <n v="7.5"/>
    <n v="325"/>
    <n v="1542"/>
    <n v="933.5"/>
    <n v="4"/>
    <n v="22"/>
    <n v="13"/>
    <n v="1.27"/>
    <n v="5"/>
    <n v="3.1349999999999998"/>
    <n v="140"/>
    <n v="2200"/>
    <n v="1170"/>
    <n v="2400"/>
    <n v="35000"/>
    <n v="18700"/>
    <n v="10"/>
    <n v="10"/>
    <n v="3.1349999999999998"/>
    <n v="0"/>
    <n v="0"/>
    <x v="2301"/>
    <x v="5"/>
  </r>
  <r>
    <n v="4512"/>
    <x v="972"/>
    <x v="0"/>
    <x v="11"/>
    <n v="25"/>
    <n v="25"/>
    <x v="7"/>
    <n v="0.3"/>
    <n v="6"/>
    <n v="3.15"/>
    <n v="6.5"/>
    <n v="7.5"/>
    <n v="7"/>
    <n v="367"/>
    <n v="2860"/>
    <n v="1613.5"/>
    <n v="5"/>
    <n v="104"/>
    <n v="54.5"/>
    <n v="0.69"/>
    <n v="17.8"/>
    <n v="9.245000000000001"/>
    <n v="430"/>
    <n v="3400000"/>
    <n v="1700215"/>
    <n v="9200"/>
    <n v="35000000"/>
    <n v="17504600"/>
    <n v="10"/>
    <n v="10"/>
    <n v="9.245000000000001"/>
    <n v="0"/>
    <n v="2.125"/>
    <x v="2302"/>
    <x v="5"/>
  </r>
  <r>
    <n v="3638"/>
    <x v="973"/>
    <x v="0"/>
    <x v="11"/>
    <n v="25"/>
    <n v="25"/>
    <x v="7"/>
    <n v="3.9"/>
    <n v="6.6"/>
    <n v="5.25"/>
    <n v="6.5"/>
    <n v="8.6"/>
    <n v="7.55"/>
    <n v="157"/>
    <n v="1994"/>
    <n v="1075.5"/>
    <n v="3"/>
    <n v="12"/>
    <n v="7.5"/>
    <n v="0.52"/>
    <n v="7.6"/>
    <n v="4.0599999999999996"/>
    <n v="310"/>
    <n v="7000"/>
    <n v="3655"/>
    <n v="3500"/>
    <n v="92000"/>
    <n v="47750"/>
    <n v="10"/>
    <n v="10"/>
    <n v="4.0599999999999996"/>
    <n v="0"/>
    <n v="0"/>
    <x v="1347"/>
    <x v="5"/>
  </r>
  <r>
    <n v="3605"/>
    <x v="974"/>
    <x v="0"/>
    <x v="11"/>
    <n v="25"/>
    <n v="25"/>
    <x v="7"/>
    <n v="0.3"/>
    <n v="6.3"/>
    <n v="3.3"/>
    <n v="6.5"/>
    <n v="7.5"/>
    <n v="7"/>
    <n v="443"/>
    <n v="2118"/>
    <n v="1280.5"/>
    <n v="4"/>
    <n v="45"/>
    <n v="24.5"/>
    <n v="1.4"/>
    <n v="6.5"/>
    <n v="3.95"/>
    <n v="170"/>
    <n v="230000000"/>
    <n v="115000085"/>
    <n v="3500"/>
    <n v="2400000000"/>
    <n v="1200001750"/>
    <n v="10"/>
    <n v="10"/>
    <n v="3.95"/>
    <n v="0"/>
    <n v="1.75"/>
    <x v="2303"/>
    <x v="5"/>
  </r>
  <r>
    <n v="3585"/>
    <x v="103"/>
    <x v="0"/>
    <x v="11"/>
    <n v="20"/>
    <n v="28"/>
    <x v="21"/>
    <n v="0.9"/>
    <n v="4.3"/>
    <n v="2.6"/>
    <n v="7.6"/>
    <n v="8.6999999999999993"/>
    <n v="8.1499999999999986"/>
    <n v="856"/>
    <n v="1227"/>
    <n v="1041.5"/>
    <n v="9"/>
    <n v="24"/>
    <n v="16.5"/>
    <n v="0.76"/>
    <n v="5.6"/>
    <n v="3.1799999999999997"/>
    <n v="940"/>
    <n v="2500"/>
    <n v="1720"/>
    <n v="7900"/>
    <n v="11000"/>
    <n v="9450"/>
    <n v="10"/>
    <n v="10"/>
    <n v="3.1799999999999997"/>
    <n v="0"/>
    <n v="3.5"/>
    <x v="2304"/>
    <x v="5"/>
  </r>
  <r>
    <n v="3682"/>
    <x v="423"/>
    <x v="1"/>
    <x v="11"/>
    <n v="22"/>
    <n v="29"/>
    <x v="8"/>
    <n v="3.3"/>
    <n v="7.9"/>
    <n v="5.6"/>
    <n v="8.3000000000000007"/>
    <n v="9.4"/>
    <n v="8.8500000000000014"/>
    <n v="1020"/>
    <n v="2924"/>
    <n v="1972"/>
    <n v="1"/>
    <n v="7.5"/>
    <n v="4.25"/>
    <n v="2.69"/>
    <n v="21.54"/>
    <n v="12.115"/>
    <n v="430"/>
    <n v="1840"/>
    <n v="1135"/>
    <n v="1600"/>
    <n v="3200"/>
    <n v="2400"/>
    <n v="10"/>
    <n v="10"/>
    <n v="10"/>
    <n v="10"/>
    <n v="0"/>
    <x v="519"/>
    <x v="5"/>
  </r>
  <r>
    <n v="3670"/>
    <x v="975"/>
    <x v="2"/>
    <x v="11"/>
    <n v="20"/>
    <n v="26"/>
    <x v="13"/>
    <n v="4"/>
    <n v="5.8"/>
    <n v="4.9000000000000004"/>
    <n v="7.3"/>
    <n v="7.9"/>
    <n v="7.6"/>
    <n v="380"/>
    <n v="1680"/>
    <n v="1030"/>
    <n v="2.6"/>
    <n v="5.6"/>
    <n v="4.0999999999999996"/>
    <n v="0.3"/>
    <n v="0.6"/>
    <n v="0.44999999999999996"/>
    <n v="320"/>
    <n v="680"/>
    <n v="500"/>
    <n v="2100"/>
    <n v="4000"/>
    <n v="3050"/>
    <n v="10"/>
    <n v="8.3333333333333339"/>
    <n v="0.44999999999999996"/>
    <n v="0"/>
    <n v="0"/>
    <x v="639"/>
    <x v="5"/>
  </r>
  <r>
    <n v="3623"/>
    <x v="542"/>
    <x v="2"/>
    <x v="11"/>
    <n v="25"/>
    <n v="25"/>
    <x v="7"/>
    <n v="3"/>
    <n v="6.5"/>
    <n v="4.75"/>
    <n v="6.6"/>
    <n v="8.1999999999999993"/>
    <n v="7.3999999999999995"/>
    <n v="492"/>
    <n v="1988"/>
    <n v="1240"/>
    <n v="4"/>
    <n v="13"/>
    <n v="8.5"/>
    <n v="1.4"/>
    <n v="21.44"/>
    <n v="11.42"/>
    <n v="210"/>
    <n v="6300"/>
    <n v="3255"/>
    <n v="3500"/>
    <n v="54000"/>
    <n v="28750"/>
    <n v="10"/>
    <n v="10"/>
    <n v="10"/>
    <n v="0"/>
    <n v="0"/>
    <x v="388"/>
    <x v="5"/>
  </r>
  <r>
    <n v="3681"/>
    <x v="569"/>
    <x v="2"/>
    <x v="11"/>
    <n v="24"/>
    <n v="28"/>
    <x v="1"/>
    <n v="0.3"/>
    <n v="2.1"/>
    <n v="1.2"/>
    <n v="6.8"/>
    <n v="8.3000000000000007"/>
    <n v="7.5500000000000007"/>
    <n v="348"/>
    <n v="1128"/>
    <n v="738"/>
    <n v="3.9"/>
    <n v="67"/>
    <n v="35.450000000000003"/>
    <n v="5.45"/>
    <n v="16.23"/>
    <n v="10.84"/>
    <n v="1840"/>
    <n v="1840"/>
    <n v="1840"/>
    <n v="3200"/>
    <n v="3200"/>
    <n v="3200"/>
    <n v="10"/>
    <n v="10"/>
    <n v="10"/>
    <n v="0"/>
    <n v="7"/>
    <x v="2305"/>
    <x v="5"/>
  </r>
  <r>
    <n v="3673"/>
    <x v="767"/>
    <x v="2"/>
    <x v="11"/>
    <n v="21"/>
    <n v="30"/>
    <x v="8"/>
    <n v="1.9"/>
    <n v="4.5999999999999996"/>
    <n v="3.25"/>
    <n v="7.3"/>
    <n v="8"/>
    <n v="7.65"/>
    <n v="530"/>
    <n v="1510"/>
    <n v="1020"/>
    <n v="3.6"/>
    <n v="16"/>
    <n v="9.8000000000000007"/>
    <n v="0.3"/>
    <n v="1.3"/>
    <n v="0.8"/>
    <n v="110"/>
    <n v="680"/>
    <n v="395"/>
    <n v="920"/>
    <n v="4900"/>
    <n v="2910"/>
    <n v="10"/>
    <n v="6.583333333333333"/>
    <n v="0.8"/>
    <n v="0"/>
    <n v="1.875"/>
    <x v="2306"/>
    <x v="5"/>
  </r>
  <r>
    <n v="3675"/>
    <x v="769"/>
    <x v="2"/>
    <x v="11"/>
    <n v="21"/>
    <n v="26"/>
    <x v="2"/>
    <n v="6.3"/>
    <n v="7.4"/>
    <n v="6.85"/>
    <n v="7.3"/>
    <n v="8"/>
    <n v="7.65"/>
    <n v="320"/>
    <n v="410"/>
    <n v="365"/>
    <n v="2.2999999999999998"/>
    <n v="2.7"/>
    <n v="2.5"/>
    <n v="0.3"/>
    <n v="0.3"/>
    <n v="0.3"/>
    <n v="94"/>
    <n v="400"/>
    <n v="247"/>
    <n v="920"/>
    <n v="3500"/>
    <n v="2210"/>
    <n v="6.25"/>
    <n v="4.1166666666666671"/>
    <n v="0.3"/>
    <n v="0"/>
    <n v="0"/>
    <x v="2307"/>
    <x v="5"/>
  </r>
  <r>
    <n v="3664"/>
    <x v="555"/>
    <x v="2"/>
    <x v="11"/>
    <n v="21"/>
    <n v="26"/>
    <x v="2"/>
    <n v="5.8"/>
    <n v="7.4"/>
    <n v="6.6"/>
    <n v="7.7"/>
    <n v="8.1999999999999993"/>
    <n v="7.9499999999999993"/>
    <n v="280"/>
    <n v="370"/>
    <n v="325"/>
    <n v="2"/>
    <n v="2.6"/>
    <n v="2.2999999999999998"/>
    <n v="0.3"/>
    <n v="0.3"/>
    <n v="0.3"/>
    <n v="94"/>
    <n v="220"/>
    <n v="157"/>
    <n v="920"/>
    <n v="1400"/>
    <n v="1160"/>
    <n v="5.75"/>
    <n v="2.6166666666666667"/>
    <n v="0.3"/>
    <n v="0"/>
    <n v="0"/>
    <x v="2308"/>
    <x v="5"/>
  </r>
  <r>
    <n v="3619"/>
    <x v="147"/>
    <x v="2"/>
    <x v="11"/>
    <n v="25"/>
    <n v="25"/>
    <x v="7"/>
    <n v="3.2"/>
    <n v="6.3"/>
    <n v="4.75"/>
    <n v="6.6"/>
    <n v="7.6"/>
    <n v="7.1"/>
    <n v="285"/>
    <n v="1273"/>
    <n v="779"/>
    <n v="4"/>
    <n v="13"/>
    <n v="8.5"/>
    <n v="1"/>
    <n v="3.86"/>
    <n v="2.4299999999999997"/>
    <n v="230"/>
    <n v="9400"/>
    <n v="4815"/>
    <n v="2400"/>
    <n v="160000"/>
    <n v="81200"/>
    <n v="10"/>
    <n v="10"/>
    <n v="2.4299999999999997"/>
    <n v="0"/>
    <n v="0"/>
    <x v="2309"/>
    <x v="5"/>
  </r>
  <r>
    <n v="3693"/>
    <x v="579"/>
    <x v="2"/>
    <x v="11"/>
    <n v="25"/>
    <n v="30"/>
    <x v="0"/>
    <n v="1.9"/>
    <n v="6.9"/>
    <n v="4.4000000000000004"/>
    <n v="6.6"/>
    <n v="7.9"/>
    <n v="7.25"/>
    <n v="280"/>
    <n v="980"/>
    <n v="630"/>
    <n v="2"/>
    <n v="5.2"/>
    <n v="3.6"/>
    <n v="0.3"/>
    <n v="19"/>
    <n v="9.65"/>
    <n v="240"/>
    <n v="6300"/>
    <n v="3270"/>
    <n v="690"/>
    <n v="54000"/>
    <n v="27345"/>
    <n v="9"/>
    <n v="10"/>
    <n v="9.65"/>
    <n v="0"/>
    <n v="0"/>
    <x v="2"/>
    <x v="5"/>
  </r>
  <r>
    <n v="3595"/>
    <x v="138"/>
    <x v="2"/>
    <x v="11"/>
    <n v="25"/>
    <n v="25"/>
    <x v="7"/>
    <n v="1.2"/>
    <n v="5.3"/>
    <n v="3.25"/>
    <n v="6.5"/>
    <n v="8.5"/>
    <n v="7.5"/>
    <n v="292"/>
    <n v="798"/>
    <n v="545"/>
    <n v="4"/>
    <n v="27"/>
    <n v="15.5"/>
    <n v="0.72"/>
    <n v="2.5"/>
    <n v="1.6099999999999999"/>
    <n v="310"/>
    <n v="27000"/>
    <n v="13655"/>
    <n v="16000"/>
    <n v="540000"/>
    <n v="278000"/>
    <n v="10"/>
    <n v="10"/>
    <n v="1.6099999999999999"/>
    <n v="0"/>
    <n v="1.875"/>
    <x v="2310"/>
    <x v="5"/>
  </r>
  <r>
    <n v="4532"/>
    <x v="591"/>
    <x v="2"/>
    <x v="11"/>
    <n v="25"/>
    <n v="25"/>
    <x v="7"/>
    <n v="0.3"/>
    <n v="6.1"/>
    <n v="3.1999999999999997"/>
    <n v="6.7"/>
    <n v="7.7"/>
    <n v="7.2"/>
    <n v="634"/>
    <n v="2890"/>
    <n v="1762"/>
    <n v="4"/>
    <n v="105"/>
    <n v="54.5"/>
    <n v="2"/>
    <n v="19"/>
    <n v="10.5"/>
    <n v="170"/>
    <n v="270000"/>
    <n v="135085"/>
    <n v="2400"/>
    <n v="2400000"/>
    <n v="1201200"/>
    <n v="10"/>
    <n v="10"/>
    <n v="10"/>
    <n v="0"/>
    <n v="2.0000000000000009"/>
    <x v="2291"/>
    <x v="5"/>
  </r>
  <r>
    <n v="3606"/>
    <x v="146"/>
    <x v="2"/>
    <x v="11"/>
    <n v="25"/>
    <n v="25"/>
    <x v="7"/>
    <n v="3.3"/>
    <n v="6.3"/>
    <n v="4.8"/>
    <n v="6.1"/>
    <n v="6.9"/>
    <n v="6.5"/>
    <n v="274"/>
    <n v="484"/>
    <n v="379"/>
    <n v="3"/>
    <n v="14"/>
    <n v="8.5"/>
    <n v="0.8"/>
    <n v="2"/>
    <n v="1.4"/>
    <n v="170"/>
    <n v="110000"/>
    <n v="55085"/>
    <n v="2400"/>
    <n v="920000"/>
    <n v="461200"/>
    <n v="10"/>
    <n v="10"/>
    <n v="1.4"/>
    <n v="0"/>
    <n v="0"/>
    <x v="11"/>
    <x v="5"/>
  </r>
  <r>
    <n v="3634"/>
    <x v="152"/>
    <x v="2"/>
    <x v="11"/>
    <n v="25"/>
    <n v="25"/>
    <x v="7"/>
    <n v="2.9"/>
    <n v="7.1"/>
    <n v="5"/>
    <n v="6.5"/>
    <n v="8"/>
    <n v="7.25"/>
    <n v="251"/>
    <n v="472"/>
    <n v="361.5"/>
    <n v="3"/>
    <n v="21"/>
    <n v="12"/>
    <n v="0.74"/>
    <n v="4.4000000000000004"/>
    <n v="2.5700000000000003"/>
    <n v="210"/>
    <n v="12000"/>
    <n v="6105"/>
    <n v="3500"/>
    <n v="160000"/>
    <n v="81750"/>
    <n v="10"/>
    <n v="10"/>
    <n v="2.5700000000000003"/>
    <n v="0"/>
    <n v="0"/>
    <x v="2311"/>
    <x v="5"/>
  </r>
  <r>
    <n v="3641"/>
    <x v="543"/>
    <x v="2"/>
    <x v="11"/>
    <n v="25"/>
    <n v="25"/>
    <x v="7"/>
    <n v="0.3"/>
    <n v="6.8"/>
    <n v="3.55"/>
    <n v="6.6"/>
    <n v="8.6"/>
    <n v="7.6"/>
    <n v="223"/>
    <n v="1015"/>
    <n v="619"/>
    <n v="4"/>
    <n v="54"/>
    <n v="29"/>
    <n v="0.86"/>
    <n v="5.7"/>
    <n v="3.2800000000000002"/>
    <n v="1700"/>
    <n v="12000"/>
    <n v="6850"/>
    <n v="24000"/>
    <n v="160000"/>
    <n v="92000"/>
    <n v="10"/>
    <n v="10"/>
    <n v="3.2800000000000002"/>
    <n v="0"/>
    <n v="1.125"/>
    <x v="2312"/>
    <x v="5"/>
  </r>
  <r>
    <n v="3653"/>
    <x v="976"/>
    <x v="2"/>
    <x v="11"/>
    <n v="25"/>
    <n v="25"/>
    <x v="7"/>
    <n v="4.4000000000000004"/>
    <n v="6.4"/>
    <n v="5.4"/>
    <n v="6.5"/>
    <n v="8.1999999999999993"/>
    <n v="7.35"/>
    <n v="149"/>
    <n v="626"/>
    <n v="387.5"/>
    <n v="3"/>
    <n v="7"/>
    <n v="5"/>
    <n v="0.51"/>
    <n v="2"/>
    <n v="1.2549999999999999"/>
    <n v="340"/>
    <n v="8400"/>
    <n v="4370"/>
    <n v="5400"/>
    <n v="92000"/>
    <n v="48700"/>
    <n v="10"/>
    <n v="10"/>
    <n v="1.2549999999999999"/>
    <n v="0"/>
    <n v="0"/>
    <x v="2313"/>
    <x v="5"/>
  </r>
  <r>
    <n v="3666"/>
    <x v="557"/>
    <x v="2"/>
    <x v="11"/>
    <n v="21"/>
    <n v="25"/>
    <x v="13"/>
    <n v="6.2"/>
    <n v="7.3"/>
    <n v="6.75"/>
    <n v="7.6"/>
    <n v="8"/>
    <n v="7.8"/>
    <n v="410"/>
    <n v="730"/>
    <n v="570"/>
    <n v="2"/>
    <n v="2.5"/>
    <n v="2.25"/>
    <n v="0.02"/>
    <n v="0.3"/>
    <n v="0.16"/>
    <n v="140"/>
    <n v="320"/>
    <n v="230"/>
    <n v="1100"/>
    <n v="2200"/>
    <n v="1650"/>
    <n v="5.625"/>
    <n v="3.8333333333333335"/>
    <n v="0.16"/>
    <n v="0"/>
    <n v="0"/>
    <x v="2314"/>
    <x v="5"/>
  </r>
  <r>
    <n v="4518"/>
    <x v="977"/>
    <x v="2"/>
    <x v="11"/>
    <n v="25"/>
    <n v="25"/>
    <x v="7"/>
    <n v="0.5"/>
    <n v="5.9"/>
    <n v="3.2"/>
    <n v="6.7"/>
    <n v="8.1999999999999993"/>
    <n v="7.4499999999999993"/>
    <n v="315"/>
    <n v="826"/>
    <n v="570.5"/>
    <n v="4"/>
    <n v="15"/>
    <n v="9.5"/>
    <n v="0.69"/>
    <n v="3"/>
    <n v="1.845"/>
    <n v="110"/>
    <n v="7900"/>
    <n v="4005"/>
    <n v="2400"/>
    <n v="92000"/>
    <n v="47200"/>
    <n v="10"/>
    <n v="10"/>
    <n v="1.845"/>
    <n v="0"/>
    <n v="2"/>
    <x v="2315"/>
    <x v="5"/>
  </r>
  <r>
    <n v="3561"/>
    <x v="978"/>
    <x v="2"/>
    <x v="11"/>
    <n v="24"/>
    <n v="34"/>
    <x v="3"/>
    <n v="2.4"/>
    <n v="7.3"/>
    <n v="4.8499999999999996"/>
    <n v="8.1"/>
    <n v="9.1"/>
    <n v="8.6"/>
    <n v="304"/>
    <n v="1438"/>
    <n v="871"/>
    <n v="3"/>
    <n v="30"/>
    <n v="16.5"/>
    <n v="0.3"/>
    <n v="8.56"/>
    <n v="4.4300000000000006"/>
    <n v="2"/>
    <n v="1356"/>
    <n v="679"/>
    <n v="2"/>
    <n v="3500"/>
    <n v="1751"/>
    <n v="10"/>
    <n v="10"/>
    <n v="4.4300000000000006"/>
    <n v="10"/>
    <n v="0"/>
    <x v="2316"/>
    <x v="5"/>
  </r>
  <r>
    <n v="3671"/>
    <x v="562"/>
    <x v="2"/>
    <x v="11"/>
    <n v="21"/>
    <n v="27"/>
    <x v="21"/>
    <n v="5.8"/>
    <n v="6.8"/>
    <n v="6.3"/>
    <n v="7.4"/>
    <n v="7.8"/>
    <n v="7.6"/>
    <n v="350"/>
    <n v="480"/>
    <n v="415"/>
    <n v="2"/>
    <n v="2.5"/>
    <n v="2.25"/>
    <n v="0.3"/>
    <n v="0.3"/>
    <n v="0.3"/>
    <n v="210"/>
    <n v="320"/>
    <n v="265"/>
    <n v="1300"/>
    <n v="2200"/>
    <n v="1750"/>
    <n v="5.625"/>
    <n v="4.4166666666666661"/>
    <n v="0.3"/>
    <n v="0"/>
    <n v="0"/>
    <x v="2317"/>
    <x v="5"/>
  </r>
  <r>
    <n v="3683"/>
    <x v="570"/>
    <x v="2"/>
    <x v="11"/>
    <n v="23"/>
    <n v="26"/>
    <x v="5"/>
    <n v="4.4000000000000004"/>
    <n v="4.9000000000000004"/>
    <n v="4.6500000000000004"/>
    <n v="7.5"/>
    <n v="7.9"/>
    <n v="7.7"/>
    <n v="775"/>
    <n v="1119"/>
    <n v="947"/>
    <n v="19"/>
    <n v="36"/>
    <n v="27.5"/>
    <n v="1.1200000000000001"/>
    <n v="1.68"/>
    <n v="1.4"/>
    <n v="161"/>
    <n v="542"/>
    <n v="351.5"/>
    <n v="475"/>
    <n v="920"/>
    <n v="697.5"/>
    <n v="10"/>
    <n v="5.8583333333333334"/>
    <n v="1.4"/>
    <n v="0"/>
    <n v="0"/>
    <x v="2318"/>
    <x v="5"/>
  </r>
  <r>
    <n v="3598"/>
    <x v="140"/>
    <x v="2"/>
    <x v="11"/>
    <n v="25"/>
    <n v="25"/>
    <x v="7"/>
    <n v="0.5"/>
    <n v="6.8"/>
    <n v="3.65"/>
    <n v="6.5"/>
    <n v="7.4"/>
    <n v="6.95"/>
    <n v="293"/>
    <n v="1131"/>
    <n v="712"/>
    <n v="3"/>
    <n v="87"/>
    <n v="45"/>
    <n v="0.9"/>
    <n v="4.59"/>
    <n v="2.7450000000000001"/>
    <n v="170"/>
    <n v="7900"/>
    <n v="4035"/>
    <n v="2400"/>
    <n v="160000"/>
    <n v="81200"/>
    <n v="10"/>
    <n v="10"/>
    <n v="2.7450000000000001"/>
    <n v="0"/>
    <n v="0.875"/>
    <x v="2319"/>
    <x v="5"/>
  </r>
  <r>
    <n v="3642"/>
    <x v="979"/>
    <x v="2"/>
    <x v="11"/>
    <n v="25"/>
    <n v="25"/>
    <x v="7"/>
    <n v="4.3"/>
    <n v="6.2"/>
    <n v="5.25"/>
    <n v="6.5"/>
    <n v="7.4"/>
    <n v="6.95"/>
    <n v="446"/>
    <n v="1463"/>
    <n v="954.5"/>
    <n v="4"/>
    <n v="7"/>
    <n v="5.5"/>
    <n v="1.17"/>
    <n v="4"/>
    <n v="2.585"/>
    <n v="130"/>
    <n v="4800"/>
    <n v="2465"/>
    <n v="2400"/>
    <n v="35000"/>
    <n v="18700"/>
    <n v="10"/>
    <n v="10"/>
    <n v="2.585"/>
    <n v="0"/>
    <n v="0"/>
    <x v="2281"/>
    <x v="5"/>
  </r>
  <r>
    <n v="3663"/>
    <x v="554"/>
    <x v="2"/>
    <x v="11"/>
    <n v="21"/>
    <n v="28"/>
    <x v="5"/>
    <n v="5"/>
    <n v="6.9"/>
    <n v="5.95"/>
    <n v="7.6"/>
    <n v="8.1999999999999993"/>
    <n v="7.8999999999999995"/>
    <n v="340"/>
    <n v="580"/>
    <n v="460"/>
    <n v="2"/>
    <n v="3"/>
    <n v="2.5"/>
    <n v="0.02"/>
    <n v="0.3"/>
    <n v="0.16"/>
    <n v="140"/>
    <n v="340"/>
    <n v="240"/>
    <n v="1100"/>
    <n v="2400"/>
    <n v="1750"/>
    <n v="6.25"/>
    <n v="4"/>
    <n v="0.16"/>
    <n v="0"/>
    <n v="0"/>
    <x v="2320"/>
    <x v="5"/>
  </r>
  <r>
    <n v="3607"/>
    <x v="541"/>
    <x v="2"/>
    <x v="11"/>
    <n v="25"/>
    <n v="25"/>
    <x v="7"/>
    <n v="0.3"/>
    <n v="5.6"/>
    <n v="2.9499999999999997"/>
    <n v="6.8"/>
    <n v="8.9"/>
    <n v="7.85"/>
    <n v="885"/>
    <n v="1906"/>
    <n v="1395.5"/>
    <n v="4"/>
    <n v="36"/>
    <n v="20"/>
    <n v="1.9"/>
    <n v="16"/>
    <n v="8.9499999999999993"/>
    <n v="330"/>
    <n v="270000"/>
    <n v="135165"/>
    <n v="3500"/>
    <n v="2400000"/>
    <n v="1201750"/>
    <n v="10"/>
    <n v="10"/>
    <n v="8.9499999999999993"/>
    <n v="0"/>
    <n v="2.6250000000000009"/>
    <x v="2321"/>
    <x v="5"/>
  </r>
  <r>
    <n v="3657"/>
    <x v="761"/>
    <x v="2"/>
    <x v="11"/>
    <n v="21"/>
    <n v="30"/>
    <x v="8"/>
    <n v="1.5"/>
    <n v="6.2"/>
    <n v="3.85"/>
    <n v="7.2"/>
    <n v="8"/>
    <n v="7.6"/>
    <n v="580"/>
    <n v="4700"/>
    <n v="2640"/>
    <n v="2.5"/>
    <n v="8"/>
    <n v="5.25"/>
    <n v="0.3"/>
    <n v="1.8"/>
    <n v="1.05"/>
    <n v="93"/>
    <n v="340"/>
    <n v="216.5"/>
    <n v="790"/>
    <n v="2200"/>
    <n v="1495"/>
    <n v="10"/>
    <n v="3.6083333333333334"/>
    <n v="1.05"/>
    <n v="0"/>
    <n v="0.375"/>
    <x v="2322"/>
    <x v="5"/>
  </r>
  <r>
    <n v="3588"/>
    <x v="540"/>
    <x v="2"/>
    <x v="11"/>
    <n v="22"/>
    <n v="28"/>
    <x v="7"/>
    <n v="5"/>
    <n v="6.9"/>
    <n v="5.95"/>
    <n v="7.9"/>
    <n v="8.8000000000000007"/>
    <n v="8.3500000000000014"/>
    <n v="540"/>
    <n v="912"/>
    <n v="726"/>
    <n v="2"/>
    <n v="4"/>
    <n v="3"/>
    <n v="0.32"/>
    <n v="3.3"/>
    <n v="1.8099999999999998"/>
    <n v="380"/>
    <n v="1100"/>
    <n v="740"/>
    <n v="4100"/>
    <n v="6300"/>
    <n v="5200"/>
    <n v="7.5"/>
    <n v="10"/>
    <n v="1.81"/>
    <n v="0"/>
    <n v="0"/>
    <x v="2323"/>
    <x v="5"/>
  </r>
  <r>
    <n v="3591"/>
    <x v="980"/>
    <x v="2"/>
    <x v="11"/>
    <n v="25"/>
    <n v="25"/>
    <x v="7"/>
    <n v="2.5"/>
    <n v="6.4"/>
    <n v="4.45"/>
    <n v="6.5"/>
    <n v="8.1"/>
    <n v="7.3"/>
    <n v="242"/>
    <n v="647"/>
    <n v="444.5"/>
    <n v="4"/>
    <n v="15"/>
    <n v="9.5"/>
    <n v="0.8"/>
    <n v="8"/>
    <n v="4.4000000000000004"/>
    <n v="340"/>
    <n v="15000"/>
    <n v="7670"/>
    <n v="2400"/>
    <n v="160000"/>
    <n v="81200"/>
    <n v="10"/>
    <n v="10"/>
    <n v="4.4000000000000004"/>
    <n v="0"/>
    <n v="0"/>
    <x v="487"/>
    <x v="5"/>
  </r>
  <r>
    <n v="3639"/>
    <x v="156"/>
    <x v="2"/>
    <x v="11"/>
    <n v="25"/>
    <n v="25"/>
    <x v="7"/>
    <n v="0.3"/>
    <n v="5.3"/>
    <n v="2.8"/>
    <n v="6.5"/>
    <n v="7.8"/>
    <n v="7.15"/>
    <n v="493"/>
    <n v="1158"/>
    <n v="825.5"/>
    <n v="4"/>
    <n v="77"/>
    <n v="40.5"/>
    <n v="1.5"/>
    <n v="12"/>
    <n v="6.75"/>
    <n v="220"/>
    <n v="330000000"/>
    <n v="165000110"/>
    <n v="2400"/>
    <n v="2400000000"/>
    <n v="1200001200"/>
    <n v="10"/>
    <n v="10"/>
    <n v="6.75"/>
    <n v="0"/>
    <n v="3"/>
    <x v="2324"/>
    <x v="5"/>
  </r>
  <r>
    <n v="3661"/>
    <x v="552"/>
    <x v="2"/>
    <x v="11"/>
    <n v="20"/>
    <n v="29"/>
    <x v="5"/>
    <n v="4"/>
    <n v="7"/>
    <n v="5.5"/>
    <n v="7.6"/>
    <n v="8.6"/>
    <n v="8.1"/>
    <n v="380"/>
    <n v="2100"/>
    <n v="1240"/>
    <n v="2.8"/>
    <n v="5.0999999999999996"/>
    <n v="3.9499999999999997"/>
    <n v="0.3"/>
    <n v="1.3"/>
    <n v="0.8"/>
    <n v="93"/>
    <n v="400"/>
    <n v="246.5"/>
    <n v="920"/>
    <n v="3500"/>
    <n v="2210"/>
    <n v="9.875"/>
    <n v="4.1083333333333334"/>
    <n v="0.8"/>
    <n v="0"/>
    <n v="0"/>
    <x v="2325"/>
    <x v="5"/>
  </r>
  <r>
    <n v="3662"/>
    <x v="763"/>
    <x v="2"/>
    <x v="11"/>
    <n v="21"/>
    <n v="32"/>
    <x v="6"/>
    <n v="6.2"/>
    <n v="7.8"/>
    <n v="7"/>
    <n v="7.5"/>
    <n v="8.1999999999999993"/>
    <n v="7.85"/>
    <n v="350"/>
    <n v="530"/>
    <n v="440"/>
    <n v="2"/>
    <n v="2.4"/>
    <n v="2.2000000000000002"/>
    <n v="0.3"/>
    <n v="0.3"/>
    <n v="0.3"/>
    <n v="94"/>
    <n v="220"/>
    <n v="157"/>
    <n v="920"/>
    <n v="1400"/>
    <n v="1160"/>
    <n v="5.5"/>
    <n v="2.6166666666666667"/>
    <n v="0.3"/>
    <n v="0"/>
    <n v="0"/>
    <x v="2326"/>
    <x v="5"/>
  </r>
  <r>
    <n v="4517"/>
    <x v="981"/>
    <x v="2"/>
    <x v="11"/>
    <n v="25"/>
    <n v="25"/>
    <x v="7"/>
    <n v="0.3"/>
    <n v="6.8"/>
    <n v="3.55"/>
    <n v="6.5"/>
    <n v="8.8000000000000007"/>
    <n v="7.65"/>
    <n v="260"/>
    <n v="1197"/>
    <n v="728.5"/>
    <n v="3"/>
    <n v="32"/>
    <n v="17.5"/>
    <n v="0.63"/>
    <n v="4"/>
    <n v="2.3149999999999999"/>
    <n v="310"/>
    <n v="79000"/>
    <n v="39655"/>
    <n v="3500"/>
    <n v="350000"/>
    <n v="176750"/>
    <n v="10"/>
    <n v="10"/>
    <n v="2.3149999999999999"/>
    <n v="0"/>
    <n v="1.125"/>
    <x v="2327"/>
    <x v="5"/>
  </r>
  <r>
    <n v="3590"/>
    <x v="136"/>
    <x v="2"/>
    <x v="11"/>
    <n v="25"/>
    <n v="25"/>
    <x v="7"/>
    <n v="3.5"/>
    <n v="6.7"/>
    <n v="5.0999999999999996"/>
    <n v="6.9"/>
    <n v="8.4"/>
    <n v="7.65"/>
    <n v="331"/>
    <n v="515"/>
    <n v="423"/>
    <n v="4"/>
    <n v="8"/>
    <n v="6"/>
    <n v="1.02"/>
    <n v="8"/>
    <n v="4.51"/>
    <n v="170"/>
    <n v="6300"/>
    <n v="3235"/>
    <n v="2400"/>
    <n v="92000"/>
    <n v="47200"/>
    <n v="10"/>
    <n v="10"/>
    <n v="4.51"/>
    <n v="0"/>
    <n v="0"/>
    <x v="2328"/>
    <x v="5"/>
  </r>
  <r>
    <n v="3665"/>
    <x v="556"/>
    <x v="2"/>
    <x v="11"/>
    <n v="21"/>
    <n v="32"/>
    <x v="6"/>
    <n v="6"/>
    <n v="7.4"/>
    <n v="6.7"/>
    <n v="7.5"/>
    <n v="8.1"/>
    <n v="7.8"/>
    <n v="320"/>
    <n v="540"/>
    <n v="430"/>
    <n v="2"/>
    <n v="3"/>
    <n v="2.5"/>
    <n v="0.3"/>
    <n v="0.3"/>
    <n v="0.3"/>
    <n v="98"/>
    <n v="260"/>
    <n v="179"/>
    <n v="920"/>
    <n v="1700"/>
    <n v="1310"/>
    <n v="6.25"/>
    <n v="2.9833333333333334"/>
    <n v="0.3"/>
    <n v="0"/>
    <n v="0"/>
    <x v="2329"/>
    <x v="5"/>
  </r>
  <r>
    <n v="4503"/>
    <x v="588"/>
    <x v="2"/>
    <x v="11"/>
    <n v="25"/>
    <n v="25"/>
    <x v="7"/>
    <n v="4.5"/>
    <n v="6.4"/>
    <n v="5.45"/>
    <n v="6.5"/>
    <n v="7.7"/>
    <n v="7.1"/>
    <n v="120"/>
    <n v="555"/>
    <n v="337.5"/>
    <n v="3"/>
    <n v="8"/>
    <n v="5.5"/>
    <n v="0.37"/>
    <n v="2"/>
    <n v="1.1850000000000001"/>
    <n v="230"/>
    <n v="15000"/>
    <n v="7615"/>
    <n v="2400"/>
    <n v="160000"/>
    <n v="81200"/>
    <n v="10"/>
    <n v="10"/>
    <n v="1.1850000000000001"/>
    <n v="0"/>
    <n v="0"/>
    <x v="2330"/>
    <x v="5"/>
  </r>
  <r>
    <n v="3589"/>
    <x v="410"/>
    <x v="2"/>
    <x v="11"/>
    <n v="25"/>
    <n v="25"/>
    <x v="7"/>
    <n v="2.2000000000000002"/>
    <n v="6.6"/>
    <n v="4.4000000000000004"/>
    <n v="6.9"/>
    <n v="8.1999999999999993"/>
    <n v="7.55"/>
    <n v="399"/>
    <n v="1400"/>
    <n v="899.5"/>
    <n v="4"/>
    <n v="32"/>
    <n v="18"/>
    <n v="1.44"/>
    <n v="5.37"/>
    <n v="3.4050000000000002"/>
    <n v="230"/>
    <n v="12000"/>
    <n v="6115"/>
    <n v="2400"/>
    <n v="160000"/>
    <n v="81200"/>
    <n v="10"/>
    <n v="10"/>
    <n v="3.4050000000000002"/>
    <n v="0"/>
    <n v="0"/>
    <x v="2331"/>
    <x v="5"/>
  </r>
  <r>
    <n v="3659"/>
    <x v="982"/>
    <x v="2"/>
    <x v="11"/>
    <n v="22"/>
    <n v="28"/>
    <x v="7"/>
    <n v="1"/>
    <n v="5.8"/>
    <n v="3.4"/>
    <n v="7.2"/>
    <n v="7.8"/>
    <n v="7.5"/>
    <n v="460"/>
    <n v="1230"/>
    <n v="845"/>
    <n v="3.1"/>
    <n v="9.4"/>
    <n v="6.25"/>
    <n v="0.3"/>
    <n v="0.9"/>
    <n v="0.6"/>
    <n v="400"/>
    <n v="3300"/>
    <n v="1850"/>
    <n v="4900"/>
    <n v="14000"/>
    <n v="9450"/>
    <n v="10"/>
    <n v="10"/>
    <n v="0.6"/>
    <n v="0"/>
    <n v="1.5"/>
    <x v="2332"/>
    <x v="5"/>
  </r>
  <r>
    <n v="4092"/>
    <x v="983"/>
    <x v="2"/>
    <x v="11"/>
    <n v="25"/>
    <n v="35"/>
    <x v="22"/>
    <n v="5.8"/>
    <n v="10.7"/>
    <n v="8.25"/>
    <n v="7.1"/>
    <n v="9.3000000000000007"/>
    <n v="8.1999999999999993"/>
    <n v="945"/>
    <n v="2280"/>
    <n v="1612.5"/>
    <n v="4"/>
    <n v="24"/>
    <n v="14"/>
    <n v="0.3"/>
    <n v="17.22"/>
    <n v="8.76"/>
    <n v="170"/>
    <n v="54000"/>
    <n v="27085"/>
    <n v="500"/>
    <n v="160000"/>
    <n v="80250"/>
    <n v="10"/>
    <n v="10"/>
    <n v="8.76"/>
    <n v="0"/>
    <n v="0"/>
    <x v="2333"/>
    <x v="5"/>
  </r>
  <r>
    <n v="3697"/>
    <x v="984"/>
    <x v="2"/>
    <x v="11"/>
    <n v="24"/>
    <n v="29"/>
    <x v="6"/>
    <n v="7.2"/>
    <n v="8.1999999999999993"/>
    <n v="7.6999999999999993"/>
    <n v="7.4"/>
    <n v="9.3000000000000007"/>
    <n v="8.3500000000000014"/>
    <n v="740"/>
    <n v="1270"/>
    <n v="1005"/>
    <n v="4.8"/>
    <n v="28"/>
    <n v="16.399999999999999"/>
    <n v="0.32"/>
    <n v="8.4"/>
    <n v="4.3600000000000003"/>
    <n v="79"/>
    <n v="60000"/>
    <n v="30039.5"/>
    <n v="920"/>
    <n v="430000"/>
    <n v="215460"/>
    <n v="10"/>
    <n v="10"/>
    <n v="4.3600000000000003"/>
    <n v="0"/>
    <n v="0"/>
    <x v="1288"/>
    <x v="5"/>
  </r>
  <r>
    <n v="3560"/>
    <x v="985"/>
    <x v="2"/>
    <x v="11"/>
    <n v="25"/>
    <n v="36"/>
    <x v="9"/>
    <n v="5"/>
    <n v="10.8"/>
    <n v="7.9"/>
    <n v="7.5"/>
    <n v="9.3000000000000007"/>
    <n v="8.4"/>
    <n v="1210"/>
    <n v="2540"/>
    <n v="1875"/>
    <n v="4"/>
    <n v="24"/>
    <n v="14"/>
    <n v="0.3"/>
    <n v="6.84"/>
    <n v="3.57"/>
    <n v="170"/>
    <n v="110000"/>
    <n v="55085"/>
    <n v="900"/>
    <n v="350000"/>
    <n v="175450"/>
    <n v="10"/>
    <n v="10"/>
    <n v="3.57"/>
    <n v="0"/>
    <n v="0"/>
    <x v="2334"/>
    <x v="5"/>
  </r>
  <r>
    <n v="3650"/>
    <x v="546"/>
    <x v="2"/>
    <x v="11"/>
    <n v="25"/>
    <n v="25"/>
    <x v="7"/>
    <n v="0.5"/>
    <n v="6.3"/>
    <n v="3.4"/>
    <n v="6.6"/>
    <n v="7.6"/>
    <n v="7.1"/>
    <n v="284"/>
    <n v="1728"/>
    <n v="1006"/>
    <n v="4"/>
    <n v="38"/>
    <n v="21"/>
    <n v="0.9"/>
    <n v="6.5"/>
    <n v="3.7"/>
    <n v="330"/>
    <n v="27000"/>
    <n v="13665"/>
    <n v="3500"/>
    <n v="350000"/>
    <n v="176750"/>
    <n v="10"/>
    <n v="10"/>
    <n v="3.7"/>
    <n v="0"/>
    <n v="1.5"/>
    <x v="2335"/>
    <x v="5"/>
  </r>
  <r>
    <n v="3648"/>
    <x v="545"/>
    <x v="2"/>
    <x v="11"/>
    <n v="25"/>
    <n v="25"/>
    <x v="7"/>
    <n v="4"/>
    <n v="7.2"/>
    <n v="5.6"/>
    <n v="6.5"/>
    <n v="8.1999999999999993"/>
    <n v="7.35"/>
    <n v="158"/>
    <n v="433"/>
    <n v="295.5"/>
    <n v="3.4"/>
    <n v="9"/>
    <n v="6.2"/>
    <n v="0.5"/>
    <n v="2.1"/>
    <n v="1.3"/>
    <n v="170"/>
    <n v="46000"/>
    <n v="23085"/>
    <n v="2400"/>
    <n v="540000"/>
    <n v="271200"/>
    <n v="10"/>
    <n v="10"/>
    <n v="1.3"/>
    <n v="0"/>
    <n v="0"/>
    <x v="366"/>
    <x v="5"/>
  </r>
  <r>
    <n v="3596"/>
    <x v="758"/>
    <x v="2"/>
    <x v="11"/>
    <n v="25"/>
    <n v="25"/>
    <x v="7"/>
    <n v="0.3"/>
    <n v="6.8"/>
    <n v="3.55"/>
    <n v="5.7"/>
    <n v="8.1"/>
    <n v="6.9"/>
    <n v="184"/>
    <n v="1576"/>
    <n v="880"/>
    <n v="4"/>
    <n v="23"/>
    <n v="13.5"/>
    <n v="0.69"/>
    <n v="7"/>
    <n v="3.8449999999999998"/>
    <n v="630"/>
    <n v="130000"/>
    <n v="65315"/>
    <n v="16000"/>
    <n v="2400000"/>
    <n v="1208000"/>
    <n v="10"/>
    <n v="10"/>
    <n v="3.8449999999999998"/>
    <n v="0"/>
    <n v="1.125"/>
    <x v="2336"/>
    <x v="5"/>
  </r>
  <r>
    <n v="3686"/>
    <x v="572"/>
    <x v="2"/>
    <x v="11"/>
    <n v="24"/>
    <n v="26"/>
    <x v="7"/>
    <n v="7.3"/>
    <n v="7.6"/>
    <n v="7.4499999999999993"/>
    <n v="7.2"/>
    <n v="8.1"/>
    <n v="7.65"/>
    <n v="341"/>
    <n v="448"/>
    <n v="394.5"/>
    <n v="2.2000000000000002"/>
    <n v="2.7"/>
    <n v="2.4500000000000002"/>
    <n v="0.35"/>
    <n v="0.56000000000000005"/>
    <n v="0.45500000000000002"/>
    <n v="6"/>
    <n v="30"/>
    <n v="18"/>
    <n v="16"/>
    <n v="80"/>
    <n v="48"/>
    <n v="6.125"/>
    <n v="0.3"/>
    <n v="0.45499999999999996"/>
    <n v="0"/>
    <n v="0"/>
    <x v="2337"/>
    <x v="5"/>
  </r>
  <r>
    <n v="3669"/>
    <x v="986"/>
    <x v="2"/>
    <x v="11"/>
    <n v="20"/>
    <n v="28"/>
    <x v="21"/>
    <n v="5.2"/>
    <n v="6.9"/>
    <n v="6.0500000000000007"/>
    <n v="7.3"/>
    <n v="8.1"/>
    <n v="7.6999999999999993"/>
    <n v="360"/>
    <n v="570"/>
    <n v="465"/>
    <n v="2"/>
    <n v="2.5"/>
    <n v="2.25"/>
    <n v="0.3"/>
    <n v="0.3"/>
    <n v="0.3"/>
    <n v="93"/>
    <n v="320"/>
    <n v="206.5"/>
    <n v="920"/>
    <n v="1700"/>
    <n v="1310"/>
    <n v="5.625"/>
    <n v="3.4416666666666669"/>
    <n v="0.3"/>
    <n v="0"/>
    <n v="0"/>
    <x v="2338"/>
    <x v="5"/>
  </r>
  <r>
    <n v="3565"/>
    <x v="133"/>
    <x v="2"/>
    <x v="11"/>
    <n v="26"/>
    <n v="29"/>
    <x v="0"/>
    <n v="6.4"/>
    <n v="7.9"/>
    <n v="7.15"/>
    <n v="6.7"/>
    <n v="7.8"/>
    <n v="7.25"/>
    <n v="128"/>
    <n v="227"/>
    <n v="177.5"/>
    <n v="3"/>
    <n v="3"/>
    <n v="3"/>
    <n v="0.68"/>
    <n v="3.03"/>
    <n v="1.855"/>
    <n v="11"/>
    <n v="84"/>
    <n v="47.5"/>
    <n v="94"/>
    <n v="460"/>
    <n v="277"/>
    <n v="7.5"/>
    <n v="0.79166666666666663"/>
    <n v="1.855"/>
    <n v="0"/>
    <n v="0"/>
    <x v="2339"/>
    <x v="5"/>
  </r>
  <r>
    <n v="4502"/>
    <x v="587"/>
    <x v="2"/>
    <x v="11"/>
    <n v="25"/>
    <n v="25"/>
    <x v="7"/>
    <n v="0.3"/>
    <n v="6.8"/>
    <n v="3.55"/>
    <n v="7"/>
    <n v="7.9"/>
    <n v="7.45"/>
    <n v="412"/>
    <n v="1073"/>
    <n v="742.5"/>
    <n v="4"/>
    <n v="32"/>
    <n v="18"/>
    <n v="0.92"/>
    <n v="15"/>
    <n v="7.96"/>
    <n v="330"/>
    <n v="9400"/>
    <n v="4865"/>
    <n v="3500"/>
    <n v="160000"/>
    <n v="81750"/>
    <n v="10"/>
    <n v="10"/>
    <n v="7.9600000000000009"/>
    <n v="0"/>
    <n v="1.125"/>
    <x v="2340"/>
    <x v="5"/>
  </r>
  <r>
    <n v="4513"/>
    <x v="587"/>
    <x v="2"/>
    <x v="11"/>
    <n v="25"/>
    <n v="25"/>
    <x v="7"/>
    <n v="0.3"/>
    <n v="6.3"/>
    <n v="3.3"/>
    <n v="6.5"/>
    <n v="7"/>
    <n v="6.75"/>
    <n v="250"/>
    <n v="1699"/>
    <n v="974.5"/>
    <n v="3"/>
    <n v="22"/>
    <n v="12.5"/>
    <n v="0.95"/>
    <n v="5"/>
    <n v="2.9750000000000001"/>
    <n v="170"/>
    <n v="460000"/>
    <n v="230085"/>
    <n v="5400"/>
    <n v="3500000"/>
    <n v="1752700"/>
    <n v="10"/>
    <n v="10"/>
    <n v="2.9749999999999996"/>
    <n v="0"/>
    <n v="1.75"/>
    <x v="1278"/>
    <x v="5"/>
  </r>
  <r>
    <n v="4531"/>
    <x v="590"/>
    <x v="2"/>
    <x v="11"/>
    <n v="25"/>
    <n v="25"/>
    <x v="7"/>
    <n v="0.3"/>
    <n v="5.9"/>
    <n v="3.1"/>
    <n v="6.7"/>
    <n v="7.8"/>
    <n v="7.25"/>
    <n v="736"/>
    <n v="2240"/>
    <n v="1488"/>
    <n v="5"/>
    <n v="99"/>
    <n v="52"/>
    <n v="2.6"/>
    <n v="33"/>
    <n v="17.8"/>
    <n v="210"/>
    <n v="4700000"/>
    <n v="2350105"/>
    <n v="9200"/>
    <n v="92000000"/>
    <n v="46004600"/>
    <n v="10"/>
    <n v="10"/>
    <n v="10"/>
    <n v="0"/>
    <n v="2.25"/>
    <x v="1282"/>
    <x v="5"/>
  </r>
  <r>
    <n v="3676"/>
    <x v="987"/>
    <x v="2"/>
    <x v="11"/>
    <n v="21"/>
    <n v="28"/>
    <x v="5"/>
    <n v="5.9"/>
    <n v="7.3"/>
    <n v="6.6"/>
    <n v="7.5"/>
    <n v="8.1999999999999993"/>
    <n v="7.85"/>
    <n v="330"/>
    <n v="460"/>
    <n v="395"/>
    <n v="1.8"/>
    <n v="2.4"/>
    <n v="2.1"/>
    <n v="0.3"/>
    <n v="0.3"/>
    <n v="0.3"/>
    <n v="140"/>
    <n v="260"/>
    <n v="200"/>
    <n v="1100"/>
    <n v="1600"/>
    <n v="1350"/>
    <n v="5.25"/>
    <n v="3.333333333333333"/>
    <n v="0.3"/>
    <n v="0"/>
    <n v="0"/>
    <x v="2341"/>
    <x v="5"/>
  </r>
  <r>
    <n v="4498"/>
    <x v="585"/>
    <x v="2"/>
    <x v="11"/>
    <n v="24"/>
    <n v="30"/>
    <x v="43"/>
    <n v="7.1"/>
    <n v="7.3"/>
    <n v="7.1999999999999993"/>
    <n v="6.9"/>
    <n v="7.4"/>
    <n v="7.15"/>
    <n v="222"/>
    <n v="301"/>
    <n v="261.5"/>
    <n v="2.1"/>
    <n v="2.6"/>
    <n v="2.35"/>
    <n v="0.32"/>
    <n v="3.22"/>
    <n v="1.77"/>
    <n v="4"/>
    <n v="22"/>
    <n v="13"/>
    <n v="22"/>
    <n v="35"/>
    <n v="28.5"/>
    <n v="5.875"/>
    <n v="0.21666666666666667"/>
    <n v="1.77"/>
    <n v="0"/>
    <n v="0"/>
    <x v="2342"/>
    <x v="5"/>
  </r>
  <r>
    <n v="3672"/>
    <x v="563"/>
    <x v="2"/>
    <x v="11"/>
    <n v="22"/>
    <n v="26"/>
    <x v="21"/>
    <n v="6.5"/>
    <n v="7.6"/>
    <n v="7.05"/>
    <n v="7.5"/>
    <n v="7.8"/>
    <n v="7.65"/>
    <n v="320"/>
    <n v="560"/>
    <n v="440"/>
    <n v="2"/>
    <n v="2.6"/>
    <n v="2.2999999999999998"/>
    <n v="0.02"/>
    <n v="0.3"/>
    <n v="0.16"/>
    <n v="220"/>
    <n v="330"/>
    <n v="275"/>
    <n v="1600"/>
    <n v="2200"/>
    <n v="1900"/>
    <n v="5.75"/>
    <n v="4.583333333333333"/>
    <n v="0.16"/>
    <n v="0"/>
    <n v="0"/>
    <x v="2343"/>
    <x v="5"/>
  </r>
  <r>
    <n v="3594"/>
    <x v="137"/>
    <x v="2"/>
    <x v="11"/>
    <n v="25"/>
    <n v="25"/>
    <x v="7"/>
    <n v="4.7"/>
    <n v="7"/>
    <n v="5.85"/>
    <n v="6.7"/>
    <n v="7.7"/>
    <n v="7.2"/>
    <n v="419"/>
    <n v="721"/>
    <n v="570"/>
    <n v="3"/>
    <n v="6"/>
    <n v="4.5"/>
    <n v="1.18"/>
    <n v="2.77"/>
    <n v="1.9750000000000001"/>
    <n v="49"/>
    <n v="4600"/>
    <n v="2324.5"/>
    <n v="240"/>
    <n v="54000"/>
    <n v="27120"/>
    <n v="10"/>
    <n v="10"/>
    <n v="1.9750000000000001"/>
    <n v="0"/>
    <n v="0"/>
    <x v="1298"/>
    <x v="5"/>
  </r>
  <r>
    <n v="3667"/>
    <x v="558"/>
    <x v="2"/>
    <x v="11"/>
    <n v="21"/>
    <n v="28"/>
    <x v="5"/>
    <n v="5.2"/>
    <n v="6.8"/>
    <n v="6"/>
    <n v="7.5"/>
    <n v="8.1"/>
    <n v="7.8"/>
    <n v="350"/>
    <n v="1130"/>
    <n v="740"/>
    <n v="2.5"/>
    <n v="4.0999999999999996"/>
    <n v="3.3"/>
    <n v="0.3"/>
    <n v="0.9"/>
    <n v="0.6"/>
    <n v="170"/>
    <n v="470"/>
    <n v="320"/>
    <n v="1300"/>
    <n v="3500"/>
    <n v="2400"/>
    <n v="8.25"/>
    <n v="5.333333333333333"/>
    <n v="0.6"/>
    <n v="0"/>
    <n v="0"/>
    <x v="2344"/>
    <x v="5"/>
  </r>
  <r>
    <n v="3694"/>
    <x v="580"/>
    <x v="2"/>
    <x v="11"/>
    <n v="26"/>
    <n v="28"/>
    <x v="43"/>
    <n v="6.8"/>
    <n v="7.3"/>
    <n v="7.05"/>
    <n v="6.9"/>
    <n v="8.3000000000000007"/>
    <n v="7.6000000000000005"/>
    <n v="98"/>
    <n v="710"/>
    <n v="404"/>
    <n v="1.6"/>
    <n v="3"/>
    <n v="2.2999999999999998"/>
    <n v="0.36"/>
    <n v="5.8"/>
    <n v="3.08"/>
    <n v="13"/>
    <n v="170"/>
    <n v="91.5"/>
    <n v="110"/>
    <n v="900"/>
    <n v="505"/>
    <n v="5.75"/>
    <n v="1.5249999999999999"/>
    <n v="3.08"/>
    <n v="0"/>
    <n v="0"/>
    <x v="2345"/>
    <x v="5"/>
  </r>
  <r>
    <n v="3677"/>
    <x v="988"/>
    <x v="2"/>
    <x v="11"/>
    <n v="25"/>
    <n v="31"/>
    <x v="4"/>
    <n v="6"/>
    <n v="7.8"/>
    <n v="6.9"/>
    <n v="6.9"/>
    <n v="8.9"/>
    <n v="7.9"/>
    <n v="1199"/>
    <n v="2250"/>
    <n v="1724.5"/>
    <n v="3"/>
    <n v="15"/>
    <n v="9"/>
    <n v="0.3"/>
    <n v="4.2"/>
    <n v="2.25"/>
    <n v="140"/>
    <n v="7000"/>
    <n v="3570"/>
    <n v="920"/>
    <n v="160000"/>
    <n v="80460"/>
    <n v="10"/>
    <n v="10"/>
    <n v="2.25"/>
    <n v="0"/>
    <n v="0"/>
    <x v="430"/>
    <x v="5"/>
  </r>
  <r>
    <n v="3600"/>
    <x v="142"/>
    <x v="2"/>
    <x v="11"/>
    <n v="25"/>
    <n v="25"/>
    <x v="7"/>
    <n v="0.3"/>
    <n v="4.8"/>
    <n v="2.5499999999999998"/>
    <n v="6.8"/>
    <n v="7.4"/>
    <n v="7.1"/>
    <n v="694"/>
    <n v="3730"/>
    <n v="2212"/>
    <n v="8"/>
    <n v="87"/>
    <n v="47.5"/>
    <n v="2.67"/>
    <n v="22"/>
    <n v="12.335000000000001"/>
    <n v="220"/>
    <n v="94000"/>
    <n v="47110"/>
    <n v="2400"/>
    <n v="920000"/>
    <n v="461200"/>
    <n v="10"/>
    <n v="10"/>
    <n v="10"/>
    <n v="0"/>
    <n v="3.625"/>
    <x v="1813"/>
    <x v="5"/>
  </r>
  <r>
    <n v="3668"/>
    <x v="168"/>
    <x v="2"/>
    <x v="11"/>
    <n v="21"/>
    <n v="31"/>
    <x v="1"/>
    <n v="1.8"/>
    <n v="6"/>
    <n v="3.9"/>
    <n v="7.3"/>
    <n v="8.1999999999999993"/>
    <n v="7.75"/>
    <n v="520"/>
    <n v="1350"/>
    <n v="935"/>
    <n v="3"/>
    <n v="8"/>
    <n v="5.5"/>
    <n v="0.3"/>
    <n v="1.1000000000000001"/>
    <n v="0.70000000000000007"/>
    <n v="200"/>
    <n v="780"/>
    <n v="490"/>
    <n v="1600"/>
    <n v="4900"/>
    <n v="3250"/>
    <n v="10"/>
    <n v="8.1666666666666661"/>
    <n v="0.70000000000000007"/>
    <n v="0"/>
    <n v="0.25"/>
    <x v="2346"/>
    <x v="5"/>
  </r>
  <r>
    <n v="3689"/>
    <x v="575"/>
    <x v="2"/>
    <x v="11"/>
    <n v="23"/>
    <n v="26"/>
    <x v="5"/>
    <n v="5.0999999999999996"/>
    <n v="6.6"/>
    <n v="5.85"/>
    <n v="7.1"/>
    <n v="7.9"/>
    <n v="7.5"/>
    <n v="784"/>
    <n v="1302"/>
    <n v="1043"/>
    <n v="5.0999999999999996"/>
    <n v="8.1"/>
    <n v="6.6"/>
    <n v="1.08"/>
    <n v="1.9"/>
    <n v="1.49"/>
    <n v="63"/>
    <n v="220"/>
    <n v="141.5"/>
    <n v="220"/>
    <n v="450"/>
    <n v="335"/>
    <n v="10"/>
    <n v="2.3583333333333334"/>
    <n v="1.49"/>
    <n v="0"/>
    <n v="0"/>
    <x v="2347"/>
    <x v="5"/>
  </r>
  <r>
    <n v="3633"/>
    <x v="759"/>
    <x v="2"/>
    <x v="11"/>
    <n v="25"/>
    <n v="25"/>
    <x v="7"/>
    <n v="0.3"/>
    <n v="5"/>
    <n v="2.65"/>
    <n v="6.6"/>
    <n v="7.6"/>
    <n v="7.1"/>
    <n v="992"/>
    <n v="2314"/>
    <n v="1653"/>
    <n v="5"/>
    <n v="90"/>
    <n v="47.5"/>
    <n v="2.2999999999999998"/>
    <n v="21"/>
    <n v="11.65"/>
    <n v="460"/>
    <n v="6300000"/>
    <n v="3150230"/>
    <n v="9200"/>
    <n v="54000000"/>
    <n v="27004600"/>
    <n v="10"/>
    <n v="10"/>
    <n v="10"/>
    <n v="0"/>
    <n v="3.375"/>
    <x v="929"/>
    <x v="5"/>
  </r>
  <r>
    <n v="3610"/>
    <x v="989"/>
    <x v="2"/>
    <x v="11"/>
    <n v="25"/>
    <n v="25"/>
    <x v="7"/>
    <n v="0.3"/>
    <n v="6"/>
    <n v="3.15"/>
    <n v="6.6"/>
    <n v="8"/>
    <n v="7.3"/>
    <n v="655"/>
    <n v="1017"/>
    <n v="836"/>
    <n v="4"/>
    <n v="14"/>
    <n v="9"/>
    <n v="2"/>
    <n v="14"/>
    <n v="8"/>
    <n v="330"/>
    <n v="4600"/>
    <n v="2465"/>
    <n v="3500"/>
    <n v="92000"/>
    <n v="47750"/>
    <n v="10"/>
    <n v="10"/>
    <n v="8"/>
    <n v="0"/>
    <n v="2.125"/>
    <x v="2348"/>
    <x v="5"/>
  </r>
  <r>
    <n v="3691"/>
    <x v="577"/>
    <x v="2"/>
    <x v="11"/>
    <n v="25"/>
    <n v="29"/>
    <x v="43"/>
    <n v="6.8"/>
    <n v="8.5"/>
    <n v="7.65"/>
    <n v="7.3"/>
    <n v="8.5"/>
    <n v="7.9"/>
    <n v="122"/>
    <n v="318"/>
    <n v="220"/>
    <n v="1"/>
    <n v="3"/>
    <n v="2"/>
    <n v="0.3"/>
    <n v="2.6"/>
    <n v="1.45"/>
    <n v="13"/>
    <n v="47"/>
    <n v="30"/>
    <n v="109"/>
    <n v="350"/>
    <n v="229.5"/>
    <n v="5"/>
    <n v="0.5"/>
    <n v="1.45"/>
    <n v="0"/>
    <n v="0"/>
    <x v="2349"/>
    <x v="5"/>
  </r>
  <r>
    <n v="3592"/>
    <x v="990"/>
    <x v="2"/>
    <x v="11"/>
    <n v="25"/>
    <n v="25"/>
    <x v="7"/>
    <n v="3.2"/>
    <n v="6.8"/>
    <n v="5"/>
    <n v="6.9"/>
    <n v="8.4"/>
    <n v="7.65"/>
    <n v="203"/>
    <n v="382"/>
    <n v="292.5"/>
    <n v="4"/>
    <n v="11"/>
    <n v="7.5"/>
    <n v="0.67"/>
    <n v="5"/>
    <n v="2.835"/>
    <n v="310"/>
    <n v="6300"/>
    <n v="3305"/>
    <n v="5400"/>
    <n v="160000"/>
    <n v="82700"/>
    <n v="10"/>
    <n v="10"/>
    <n v="2.835"/>
    <n v="0"/>
    <n v="0"/>
    <x v="2350"/>
    <x v="5"/>
  </r>
  <r>
    <n v="3630"/>
    <x v="150"/>
    <x v="2"/>
    <x v="11"/>
    <n v="24"/>
    <n v="25"/>
    <x v="5"/>
    <n v="2"/>
    <n v="6.5"/>
    <n v="4.25"/>
    <n v="6.7"/>
    <n v="8.1"/>
    <n v="7.4"/>
    <n v="366"/>
    <n v="780"/>
    <n v="573"/>
    <n v="4"/>
    <n v="19"/>
    <n v="11.5"/>
    <n v="1.1000000000000001"/>
    <n v="10"/>
    <n v="5.55"/>
    <n v="230"/>
    <n v="12000"/>
    <n v="6115"/>
    <n v="3500"/>
    <n v="92000"/>
    <n v="47750"/>
    <n v="10"/>
    <n v="10"/>
    <n v="5.5499999999999989"/>
    <n v="0"/>
    <n v="0"/>
    <x v="2351"/>
    <x v="5"/>
  </r>
  <r>
    <n v="5180"/>
    <x v="991"/>
    <x v="0"/>
    <x v="12"/>
    <n v="27"/>
    <n v="27"/>
    <x v="43"/>
    <n v="0.8"/>
    <n v="7.3"/>
    <n v="4.05"/>
    <n v="6.3"/>
    <n v="7.5"/>
    <n v="6.9"/>
    <n v="5"/>
    <n v="56"/>
    <n v="30.5"/>
    <n v="1.6"/>
    <n v="13.8"/>
    <n v="7.7"/>
    <n v="0.3"/>
    <n v="0.3"/>
    <n v="0.3"/>
    <n v="100"/>
    <n v="15000"/>
    <n v="7550"/>
    <n v="400"/>
    <n v="400"/>
    <n v="400"/>
    <n v="10"/>
    <n v="10"/>
    <n v="0.3"/>
    <n v="0"/>
    <n v="0"/>
    <x v="529"/>
    <x v="5"/>
  </r>
  <r>
    <n v="1383"/>
    <x v="992"/>
    <x v="0"/>
    <x v="12"/>
    <n v="26"/>
    <n v="27"/>
    <x v="6"/>
    <n v="2.2000000000000002"/>
    <n v="4.0999999999999996"/>
    <n v="3.15"/>
    <n v="6.5"/>
    <n v="7.8"/>
    <n v="7.15"/>
    <n v="179"/>
    <n v="520"/>
    <n v="349.5"/>
    <n v="3.6"/>
    <n v="7.2"/>
    <n v="5.4"/>
    <n v="0.3"/>
    <n v="0.3"/>
    <n v="0.3"/>
    <n v="920"/>
    <n v="2700"/>
    <n v="1810"/>
    <n v="2500"/>
    <n v="6300"/>
    <n v="4400"/>
    <n v="10"/>
    <n v="10"/>
    <n v="0.3"/>
    <n v="0"/>
    <n v="2.125"/>
    <x v="1057"/>
    <x v="5"/>
  </r>
  <r>
    <n v="1579"/>
    <x v="198"/>
    <x v="0"/>
    <x v="12"/>
    <n v="27"/>
    <n v="31"/>
    <x v="3"/>
    <n v="4"/>
    <n v="7.4"/>
    <n v="5.7"/>
    <n v="6.5"/>
    <n v="7.7"/>
    <n v="7.1"/>
    <n v="154"/>
    <n v="2151"/>
    <n v="1152.5"/>
    <n v="1.1000000000000001"/>
    <n v="2.7"/>
    <n v="1.9000000000000001"/>
    <n v="0.3"/>
    <n v="0.3"/>
    <n v="0.3"/>
    <n v="2"/>
    <n v="1200"/>
    <n v="601"/>
    <n v="200"/>
    <n v="3300"/>
    <n v="1750"/>
    <n v="4.75"/>
    <n v="10"/>
    <n v="0.3"/>
    <n v="0"/>
    <n v="0"/>
    <x v="2352"/>
    <x v="5"/>
  </r>
  <r>
    <n v="5200"/>
    <x v="993"/>
    <x v="0"/>
    <x v="12"/>
    <n v="22"/>
    <n v="28"/>
    <x v="7"/>
    <n v="4.2"/>
    <n v="8.4"/>
    <n v="6.3000000000000007"/>
    <n v="6.6"/>
    <n v="8.1"/>
    <n v="7.35"/>
    <n v="14200"/>
    <n v="41265"/>
    <n v="27732.5"/>
    <n v="1"/>
    <n v="3.6"/>
    <n v="2.2999999999999998"/>
    <n v="0.3"/>
    <n v="140.80000000000001"/>
    <n v="70.550000000000011"/>
    <n v="81"/>
    <n v="220"/>
    <n v="150.5"/>
    <n v="200"/>
    <n v="810"/>
    <n v="505"/>
    <n v="5.75"/>
    <n v="2.5083333333333337"/>
    <n v="10"/>
    <n v="0"/>
    <n v="0"/>
    <x v="1543"/>
    <x v="5"/>
  </r>
  <r>
    <n v="5198"/>
    <x v="994"/>
    <x v="0"/>
    <x v="12"/>
    <n v="24"/>
    <n v="29"/>
    <x v="6"/>
    <n v="0.8"/>
    <n v="5.7"/>
    <n v="3.25"/>
    <n v="6.7"/>
    <n v="8.1999999999999993"/>
    <n v="7.4499999999999993"/>
    <n v="16650"/>
    <n v="44050"/>
    <n v="30350"/>
    <n v="1.6"/>
    <n v="22"/>
    <n v="11.8"/>
    <n v="0.3"/>
    <n v="76.5"/>
    <n v="38.4"/>
    <n v="210"/>
    <n v="530"/>
    <n v="370"/>
    <n v="320"/>
    <n v="1560"/>
    <n v="940"/>
    <n v="10"/>
    <n v="6.166666666666667"/>
    <n v="10"/>
    <n v="0"/>
    <n v="1.875"/>
    <x v="2353"/>
    <x v="5"/>
  </r>
  <r>
    <n v="5199"/>
    <x v="995"/>
    <x v="0"/>
    <x v="12"/>
    <n v="23"/>
    <n v="28"/>
    <x v="8"/>
    <n v="0.4"/>
    <n v="4.9000000000000004"/>
    <n v="2.6500000000000004"/>
    <n v="7.5"/>
    <n v="8.9"/>
    <n v="8.1999999999999993"/>
    <n v="16885"/>
    <n v="42360"/>
    <n v="29622.5"/>
    <n v="8.8000000000000007"/>
    <n v="24"/>
    <n v="16.399999999999999"/>
    <n v="0.3"/>
    <n v="111.8"/>
    <n v="56.05"/>
    <n v="170"/>
    <n v="1200"/>
    <n v="685"/>
    <n v="700"/>
    <n v="3200"/>
    <n v="1950"/>
    <n v="10"/>
    <n v="10"/>
    <n v="10"/>
    <n v="0"/>
    <n v="3.3749999999999991"/>
    <x v="929"/>
    <x v="5"/>
  </r>
  <r>
    <n v="5201"/>
    <x v="996"/>
    <x v="0"/>
    <x v="12"/>
    <n v="20"/>
    <n v="26"/>
    <x v="13"/>
    <n v="3.4"/>
    <n v="7"/>
    <n v="5.2"/>
    <n v="7.1"/>
    <n v="8.1"/>
    <n v="7.6"/>
    <n v="24850"/>
    <n v="49865"/>
    <n v="37357.5"/>
    <n v="1"/>
    <n v="18"/>
    <n v="9.5"/>
    <n v="0.3"/>
    <n v="147"/>
    <n v="73.650000000000006"/>
    <n v="140"/>
    <n v="350"/>
    <n v="245"/>
    <n v="780"/>
    <n v="1700"/>
    <n v="1240"/>
    <n v="10"/>
    <n v="4.083333333333333"/>
    <n v="10"/>
    <n v="0"/>
    <n v="0"/>
    <x v="2354"/>
    <x v="5"/>
  </r>
  <r>
    <n v="1441"/>
    <x v="192"/>
    <x v="0"/>
    <x v="12"/>
    <n v="23"/>
    <n v="28"/>
    <x v="8"/>
    <n v="4.0999999999999996"/>
    <n v="6.8"/>
    <n v="5.4499999999999993"/>
    <n v="6.4"/>
    <n v="8.4"/>
    <n v="7.4"/>
    <n v="17123"/>
    <n v="46952"/>
    <n v="32037.5"/>
    <n v="1.8"/>
    <n v="9"/>
    <n v="5.4"/>
    <n v="0.3"/>
    <n v="135.4"/>
    <n v="67.850000000000009"/>
    <n v="130"/>
    <n v="680"/>
    <n v="405"/>
    <n v="630"/>
    <n v="1500"/>
    <n v="1065"/>
    <n v="10"/>
    <n v="6.75"/>
    <n v="10"/>
    <n v="0"/>
    <n v="0"/>
    <x v="2355"/>
    <x v="5"/>
  </r>
  <r>
    <n v="1578"/>
    <x v="197"/>
    <x v="0"/>
    <x v="12"/>
    <n v="28"/>
    <n v="31"/>
    <x v="11"/>
    <n v="3.3"/>
    <n v="7.4"/>
    <n v="5.35"/>
    <n v="7.1"/>
    <n v="7.8"/>
    <n v="7.4499999999999993"/>
    <n v="1894"/>
    <n v="10323"/>
    <n v="6108.5"/>
    <n v="2"/>
    <n v="3.9"/>
    <n v="2.95"/>
    <n v="0.3"/>
    <n v="0.68"/>
    <n v="0.49"/>
    <n v="2"/>
    <n v="800"/>
    <n v="401"/>
    <n v="2"/>
    <n v="1500"/>
    <n v="751"/>
    <n v="7.375"/>
    <n v="6.6833333333333336"/>
    <n v="0.49"/>
    <n v="0"/>
    <n v="0"/>
    <x v="2356"/>
    <x v="5"/>
  </r>
  <r>
    <n v="5182"/>
    <x v="997"/>
    <x v="0"/>
    <x v="12"/>
    <n v="21.776714513556598"/>
    <n v="28.3971291866029"/>
    <x v="233"/>
    <n v="3.7"/>
    <n v="7.4"/>
    <n v="5.5500000000000007"/>
    <n v="7"/>
    <n v="9.6999999999999993"/>
    <n v="8.35"/>
    <n v="785.11961722488002"/>
    <n v="2303.5199362041499"/>
    <n v="1544.319776714515"/>
    <n v="1.4"/>
    <n v="3.9"/>
    <n v="2.65"/>
    <n v="1.4475"/>
    <n v="7.25047297297297"/>
    <n v="4.3489864864864849"/>
    <n v="310"/>
    <n v="4900"/>
    <n v="2605"/>
    <n v="1751.8059210526301"/>
    <n v="39424734.378289498"/>
    <n v="19713243.092105277"/>
    <n v="6.625"/>
    <n v="10"/>
    <n v="4.3489864864864849"/>
    <n v="0"/>
    <n v="0"/>
    <x v="2357"/>
    <x v="5"/>
  </r>
  <r>
    <n v="5183"/>
    <x v="998"/>
    <x v="0"/>
    <x v="12"/>
    <n v="21.776714513556598"/>
    <n v="28.3971291866029"/>
    <x v="233"/>
    <n v="1.8"/>
    <n v="6.3"/>
    <n v="4.05"/>
    <n v="7.3"/>
    <n v="8.9"/>
    <n v="8.1"/>
    <n v="785.11961722488002"/>
    <n v="2303.5199362041499"/>
    <n v="1544.319776714515"/>
    <n v="1"/>
    <n v="4.5"/>
    <n v="2.75"/>
    <n v="1.4475"/>
    <n v="7.25047297297297"/>
    <n v="4.3489864864864849"/>
    <n v="1700"/>
    <n v="78000"/>
    <n v="39850"/>
    <n v="1751.8059210526301"/>
    <n v="39424734.378289498"/>
    <n v="19713243.092105277"/>
    <n v="6.875"/>
    <n v="10"/>
    <n v="4.3489864864864849"/>
    <n v="0"/>
    <n v="0"/>
    <x v="2358"/>
    <x v="5"/>
  </r>
  <r>
    <n v="5184"/>
    <x v="999"/>
    <x v="0"/>
    <x v="12"/>
    <n v="21.776714513556598"/>
    <n v="28.3971291866029"/>
    <x v="233"/>
    <n v="3.1"/>
    <n v="7.1"/>
    <n v="5.0999999999999996"/>
    <n v="7.3"/>
    <n v="9.1999999999999993"/>
    <n v="8.25"/>
    <n v="785.11961722488002"/>
    <n v="2303.5199362041499"/>
    <n v="1544.319776714515"/>
    <n v="1"/>
    <n v="2.4"/>
    <n v="1.7"/>
    <n v="1.4475"/>
    <n v="7.25047297297297"/>
    <n v="4.3489864864864849"/>
    <n v="1500"/>
    <n v="17000"/>
    <n v="9250"/>
    <n v="1751.8059210526301"/>
    <n v="39424734.378289498"/>
    <n v="19713243.092105277"/>
    <n v="4.25"/>
    <n v="10"/>
    <n v="4.3489864864864849"/>
    <n v="0"/>
    <n v="0"/>
    <x v="2231"/>
    <x v="5"/>
  </r>
  <r>
    <n v="5185"/>
    <x v="1000"/>
    <x v="0"/>
    <x v="12"/>
    <n v="21.776714513556598"/>
    <n v="28.3971291866029"/>
    <x v="233"/>
    <n v="3.3"/>
    <n v="7.3"/>
    <n v="5.3"/>
    <n v="7"/>
    <n v="9.3000000000000007"/>
    <n v="8.15"/>
    <n v="785.11961722488002"/>
    <n v="2303.5199362041499"/>
    <n v="1544.319776714515"/>
    <n v="1.8"/>
    <n v="4.4000000000000004"/>
    <n v="3.1"/>
    <n v="1.4475"/>
    <n v="7.25047297297297"/>
    <n v="4.3489864864864849"/>
    <n v="49"/>
    <n v="13000"/>
    <n v="6524.5"/>
    <n v="1751.8059210526301"/>
    <n v="39424734.378289498"/>
    <n v="19713243.092105277"/>
    <n v="7.75"/>
    <n v="10"/>
    <n v="4.3489864864864849"/>
    <n v="0"/>
    <n v="0"/>
    <x v="2359"/>
    <x v="5"/>
  </r>
  <r>
    <n v="1577"/>
    <x v="196"/>
    <x v="0"/>
    <x v="12"/>
    <n v="26"/>
    <n v="30"/>
    <x v="4"/>
    <n v="1.2"/>
    <n v="7.8"/>
    <n v="4.5"/>
    <n v="6.9"/>
    <n v="7.9"/>
    <n v="7.4"/>
    <n v="104"/>
    <n v="32000"/>
    <n v="16052"/>
    <n v="1"/>
    <n v="2.5"/>
    <n v="1.75"/>
    <n v="0.3"/>
    <n v="0.61"/>
    <n v="0.45499999999999996"/>
    <n v="170"/>
    <n v="10000"/>
    <n v="5085"/>
    <n v="350"/>
    <n v="22000"/>
    <n v="11175"/>
    <n v="4.375"/>
    <n v="10"/>
    <n v="0.45499999999999996"/>
    <n v="0"/>
    <n v="0"/>
    <x v="2360"/>
    <x v="5"/>
  </r>
  <r>
    <n v="5230"/>
    <x v="1001"/>
    <x v="0"/>
    <x v="12"/>
    <n v="22"/>
    <n v="31"/>
    <x v="6"/>
    <n v="6.1"/>
    <n v="7.5"/>
    <n v="6.8"/>
    <n v="6.5"/>
    <n v="7.2"/>
    <n v="6.85"/>
    <n v="39"/>
    <n v="69"/>
    <n v="54"/>
    <n v="1"/>
    <n v="1.8"/>
    <n v="1.4"/>
    <n v="0.3"/>
    <n v="0.3"/>
    <n v="0.3"/>
    <n v="4"/>
    <n v="63"/>
    <n v="33.5"/>
    <n v="8"/>
    <n v="140"/>
    <n v="74"/>
    <n v="3.5"/>
    <n v="0.55833333333333335"/>
    <n v="0.3"/>
    <n v="0"/>
    <n v="0"/>
    <x v="2361"/>
    <x v="5"/>
  </r>
  <r>
    <n v="2312"/>
    <x v="594"/>
    <x v="0"/>
    <x v="12"/>
    <n v="27"/>
    <n v="31"/>
    <x v="3"/>
    <n v="5.9"/>
    <n v="7.9"/>
    <n v="6.9"/>
    <n v="6.5"/>
    <n v="7.7"/>
    <n v="7.1"/>
    <n v="131"/>
    <n v="1516"/>
    <n v="823.5"/>
    <n v="1.3"/>
    <n v="3"/>
    <n v="2.15"/>
    <n v="0.3"/>
    <n v="0.3"/>
    <n v="0.3"/>
    <n v="2"/>
    <n v="100"/>
    <n v="51"/>
    <n v="2"/>
    <n v="540"/>
    <n v="271"/>
    <n v="5.375"/>
    <n v="0.85000000000000009"/>
    <n v="0.3"/>
    <n v="0"/>
    <n v="0"/>
    <x v="2362"/>
    <x v="5"/>
  </r>
  <r>
    <n v="1574"/>
    <x v="193"/>
    <x v="0"/>
    <x v="12"/>
    <n v="23"/>
    <n v="26"/>
    <x v="5"/>
    <n v="5.0999999999999996"/>
    <n v="7.8"/>
    <n v="6.4499999999999993"/>
    <n v="6.1"/>
    <n v="8"/>
    <n v="7.05"/>
    <n v="13800"/>
    <n v="28653"/>
    <n v="21226.5"/>
    <n v="1.4"/>
    <n v="2.6"/>
    <n v="2"/>
    <n v="0.3"/>
    <n v="26.7"/>
    <n v="13.5"/>
    <n v="130"/>
    <n v="300"/>
    <n v="215"/>
    <n v="460"/>
    <n v="1020"/>
    <n v="740"/>
    <n v="5"/>
    <n v="3.5833333333333335"/>
    <n v="10"/>
    <n v="0"/>
    <n v="0"/>
    <x v="2363"/>
    <x v="5"/>
  </r>
  <r>
    <n v="1576"/>
    <x v="593"/>
    <x v="0"/>
    <x v="12"/>
    <n v="24"/>
    <n v="25"/>
    <x v="5"/>
    <n v="7.2"/>
    <n v="7.8"/>
    <n v="7.5"/>
    <n v="6.9"/>
    <n v="7.4"/>
    <n v="7.15"/>
    <n v="47"/>
    <n v="47"/>
    <n v="47"/>
    <n v="1"/>
    <n v="1"/>
    <n v="1"/>
    <n v="0.3"/>
    <n v="0.3"/>
    <n v="0.3"/>
    <n v="2"/>
    <n v="2"/>
    <n v="2"/>
    <n v="2"/>
    <n v="2"/>
    <n v="2"/>
    <n v="2.5"/>
    <n v="3.3333333333333333E-2"/>
    <n v="0.3"/>
    <n v="0"/>
    <n v="0"/>
    <x v="1883"/>
    <x v="5"/>
  </r>
  <r>
    <n v="1580"/>
    <x v="1002"/>
    <x v="0"/>
    <x v="12"/>
    <n v="22"/>
    <n v="31"/>
    <x v="6"/>
    <n v="7"/>
    <n v="7.7"/>
    <n v="7.35"/>
    <n v="6.5"/>
    <n v="7.1"/>
    <n v="6.8"/>
    <n v="21"/>
    <n v="29"/>
    <n v="25"/>
    <n v="1"/>
    <n v="1"/>
    <n v="1"/>
    <n v="0.3"/>
    <n v="0.3"/>
    <n v="0.3"/>
    <n v="2"/>
    <n v="24"/>
    <n v="13"/>
    <n v="10"/>
    <n v="48"/>
    <n v="29"/>
    <n v="2.5"/>
    <n v="0.21666666666666667"/>
    <n v="0.3"/>
    <n v="0"/>
    <n v="0"/>
    <x v="2364"/>
    <x v="5"/>
  </r>
  <r>
    <n v="1385"/>
    <x v="191"/>
    <x v="0"/>
    <x v="12"/>
    <n v="22"/>
    <n v="26"/>
    <x v="21"/>
    <n v="6.7"/>
    <n v="7.8"/>
    <n v="7.25"/>
    <n v="6.6"/>
    <n v="7.6"/>
    <n v="7.1"/>
    <n v="120"/>
    <n v="220"/>
    <n v="170"/>
    <n v="1"/>
    <n v="1.8"/>
    <n v="1.4"/>
    <n v="0.3"/>
    <n v="1.6"/>
    <n v="0.95000000000000007"/>
    <n v="100"/>
    <n v="170"/>
    <n v="135"/>
    <n v="150"/>
    <n v="680"/>
    <n v="415"/>
    <n v="3.5"/>
    <n v="2.25"/>
    <n v="0.95"/>
    <n v="0"/>
    <n v="0"/>
    <x v="2365"/>
    <x v="5"/>
  </r>
  <r>
    <n v="5179"/>
    <x v="1003"/>
    <x v="0"/>
    <x v="12"/>
    <n v="21.776714513556598"/>
    <n v="28.3971291866029"/>
    <x v="233"/>
    <n v="1.4"/>
    <n v="6.2"/>
    <n v="3.8"/>
    <n v="6.2"/>
    <n v="7.4"/>
    <n v="6.8000000000000007"/>
    <n v="5"/>
    <n v="5"/>
    <n v="5"/>
    <n v="4.9000000000000004"/>
    <n v="15"/>
    <n v="9.9499999999999993"/>
    <n v="1.4475"/>
    <n v="7.25047297297297"/>
    <n v="4.3489864864864849"/>
    <n v="4100"/>
    <n v="21000"/>
    <n v="12550"/>
    <n v="5800"/>
    <n v="5800"/>
    <n v="5800"/>
    <n v="10"/>
    <n v="10"/>
    <n v="4.3489864864864849"/>
    <n v="0"/>
    <n v="0.5"/>
    <x v="2366"/>
    <x v="5"/>
  </r>
  <r>
    <n v="3470"/>
    <x v="205"/>
    <x v="0"/>
    <x v="12"/>
    <n v="26"/>
    <n v="27"/>
    <x v="6"/>
    <n v="5.2"/>
    <n v="7.8"/>
    <n v="6.5"/>
    <n v="6"/>
    <n v="7.9"/>
    <n v="6.95"/>
    <n v="125"/>
    <n v="200"/>
    <n v="162.5"/>
    <n v="1.9"/>
    <n v="5.8"/>
    <n v="3.8499999999999996"/>
    <n v="0.3"/>
    <n v="0.3"/>
    <n v="0.3"/>
    <n v="600"/>
    <n v="1800"/>
    <n v="1200"/>
    <n v="1400"/>
    <n v="2500"/>
    <n v="1950"/>
    <n v="9.625"/>
    <n v="10"/>
    <n v="0.3"/>
    <n v="0"/>
    <n v="0"/>
    <x v="2367"/>
    <x v="5"/>
  </r>
  <r>
    <n v="5190"/>
    <x v="1004"/>
    <x v="0"/>
    <x v="12"/>
    <n v="21.776714513556598"/>
    <n v="28.3971291866029"/>
    <x v="233"/>
    <n v="0.5"/>
    <n v="7.9"/>
    <n v="4.2"/>
    <n v="6.8"/>
    <n v="7.7"/>
    <n v="7.25"/>
    <n v="785.11961722488002"/>
    <n v="2303.5199362041499"/>
    <n v="1544.319776714515"/>
    <n v="1.9"/>
    <n v="5.3"/>
    <n v="3.5999999999999996"/>
    <n v="1.4475"/>
    <n v="7.25047297297297"/>
    <n v="4.3489864864864849"/>
    <n v="2"/>
    <n v="1000"/>
    <n v="501"/>
    <n v="300"/>
    <n v="300"/>
    <n v="300"/>
    <n v="9"/>
    <n v="8.35"/>
    <n v="4.3489864864864849"/>
    <n v="0"/>
    <n v="0"/>
    <x v="2368"/>
    <x v="5"/>
  </r>
  <r>
    <n v="1575"/>
    <x v="592"/>
    <x v="0"/>
    <x v="12"/>
    <n v="27"/>
    <n v="30"/>
    <x v="10"/>
    <n v="2.8"/>
    <n v="7.6"/>
    <n v="5.1999999999999993"/>
    <n v="6.7"/>
    <n v="9.8000000000000007"/>
    <n v="8.25"/>
    <n v="365"/>
    <n v="53730"/>
    <n v="27047.5"/>
    <n v="2"/>
    <n v="3.8"/>
    <n v="2.9"/>
    <n v="0.3"/>
    <n v="0.57999999999999996"/>
    <n v="0.43999999999999995"/>
    <n v="2200"/>
    <n v="240000"/>
    <n v="121100"/>
    <n v="4000"/>
    <n v="700000"/>
    <n v="352000"/>
    <n v="7.25"/>
    <n v="10"/>
    <n v="0.43999999999999995"/>
    <n v="0"/>
    <n v="0"/>
    <x v="2369"/>
    <x v="5"/>
  </r>
  <r>
    <n v="5170"/>
    <x v="1005"/>
    <x v="1"/>
    <x v="12"/>
    <n v="25"/>
    <n v="30"/>
    <x v="0"/>
    <n v="5.3"/>
    <n v="8"/>
    <n v="6.65"/>
    <n v="6"/>
    <n v="8.3000000000000007"/>
    <n v="7.15"/>
    <n v="135"/>
    <n v="220"/>
    <n v="177.5"/>
    <n v="1"/>
    <n v="2.4"/>
    <n v="1.7"/>
    <n v="0.3"/>
    <n v="7.3"/>
    <n v="3.8"/>
    <n v="2"/>
    <n v="600"/>
    <n v="301"/>
    <n v="2"/>
    <n v="1000"/>
    <n v="501"/>
    <n v="4.25"/>
    <n v="5.0166666666666675"/>
    <n v="3.8"/>
    <n v="0"/>
    <n v="0"/>
    <x v="2370"/>
    <x v="5"/>
  </r>
  <r>
    <n v="5165"/>
    <x v="1006"/>
    <x v="1"/>
    <x v="12"/>
    <n v="27"/>
    <n v="30"/>
    <x v="10"/>
    <n v="5.3"/>
    <n v="7.8"/>
    <n v="6.55"/>
    <n v="6.4"/>
    <n v="8.4"/>
    <n v="7.4"/>
    <n v="120"/>
    <n v="179"/>
    <n v="149.5"/>
    <n v="1"/>
    <n v="3.5"/>
    <n v="2.25"/>
    <n v="0.3"/>
    <n v="0.6"/>
    <n v="0.44999999999999996"/>
    <n v="40"/>
    <n v="350"/>
    <n v="195"/>
    <n v="70"/>
    <n v="700"/>
    <n v="385"/>
    <n v="5.625"/>
    <n v="3.25"/>
    <n v="0.44999999999999996"/>
    <n v="0"/>
    <n v="0"/>
    <x v="2371"/>
    <x v="5"/>
  </r>
  <r>
    <n v="3462"/>
    <x v="207"/>
    <x v="1"/>
    <x v="12"/>
    <n v="26"/>
    <n v="30"/>
    <x v="4"/>
    <n v="7.3"/>
    <n v="8.3000000000000007"/>
    <n v="7.8000000000000007"/>
    <n v="6.6"/>
    <n v="8.8000000000000007"/>
    <n v="7.7"/>
    <n v="39"/>
    <n v="64"/>
    <n v="51.5"/>
    <n v="1"/>
    <n v="1.4"/>
    <n v="1.2"/>
    <n v="0.3"/>
    <n v="0.3"/>
    <n v="0.3"/>
    <n v="10"/>
    <n v="630"/>
    <n v="320"/>
    <n v="100"/>
    <n v="790"/>
    <n v="445"/>
    <n v="3"/>
    <n v="5.333333333333333"/>
    <n v="0.3"/>
    <n v="0"/>
    <n v="0"/>
    <x v="2372"/>
    <x v="5"/>
  </r>
  <r>
    <n v="2325"/>
    <x v="206"/>
    <x v="1"/>
    <x v="12"/>
    <n v="26"/>
    <n v="27"/>
    <x v="6"/>
    <n v="3.5"/>
    <n v="7.8"/>
    <n v="5.65"/>
    <n v="6.7"/>
    <n v="8"/>
    <n v="7.35"/>
    <n v="195"/>
    <n v="300"/>
    <n v="247.5"/>
    <n v="2.4"/>
    <n v="5.4"/>
    <n v="3.9000000000000004"/>
    <n v="0.3"/>
    <n v="0.3"/>
    <n v="0.3"/>
    <n v="1800"/>
    <n v="3700"/>
    <n v="2750"/>
    <n v="4600"/>
    <n v="8400"/>
    <n v="6500"/>
    <n v="9.75"/>
    <n v="10"/>
    <n v="0.3"/>
    <n v="0"/>
    <n v="0"/>
    <x v="1085"/>
    <x v="5"/>
  </r>
  <r>
    <n v="5212"/>
    <x v="1007"/>
    <x v="1"/>
    <x v="12"/>
    <n v="27"/>
    <n v="30"/>
    <x v="10"/>
    <n v="7.2"/>
    <n v="7.9"/>
    <n v="7.5500000000000007"/>
    <n v="6.5"/>
    <n v="9.3000000000000007"/>
    <n v="7.9"/>
    <n v="55"/>
    <n v="96"/>
    <n v="75.5"/>
    <n v="1"/>
    <n v="2.2999999999999998"/>
    <n v="1.65"/>
    <n v="0.3"/>
    <n v="0.3"/>
    <n v="0.3"/>
    <n v="94"/>
    <n v="5400"/>
    <n v="2747"/>
    <n v="490"/>
    <n v="6300"/>
    <n v="3395"/>
    <n v="4.125"/>
    <n v="10"/>
    <n v="0.3"/>
    <n v="0"/>
    <n v="0"/>
    <x v="2373"/>
    <x v="5"/>
  </r>
  <r>
    <n v="5164"/>
    <x v="1008"/>
    <x v="1"/>
    <x v="12"/>
    <n v="27"/>
    <n v="29"/>
    <x v="4"/>
    <n v="5.3"/>
    <n v="8"/>
    <n v="6.65"/>
    <n v="6.9"/>
    <n v="7.9"/>
    <n v="7.4"/>
    <n v="83"/>
    <n v="238"/>
    <n v="160.5"/>
    <n v="1"/>
    <n v="2.8"/>
    <n v="1.9"/>
    <n v="0.3"/>
    <n v="0.37"/>
    <n v="0.33499999999999996"/>
    <n v="4"/>
    <n v="170"/>
    <n v="87"/>
    <n v="81"/>
    <n v="680"/>
    <n v="380.5"/>
    <n v="4.75"/>
    <n v="1.45"/>
    <n v="0.33499999999999996"/>
    <n v="0"/>
    <n v="0"/>
    <x v="2374"/>
    <x v="5"/>
  </r>
  <r>
    <n v="5166"/>
    <x v="1009"/>
    <x v="1"/>
    <x v="12"/>
    <n v="27"/>
    <n v="34"/>
    <x v="9"/>
    <n v="6.2"/>
    <n v="8.6999999999999993"/>
    <n v="7.4499999999999993"/>
    <n v="5.5"/>
    <n v="8.1"/>
    <n v="6.8"/>
    <n v="82"/>
    <n v="185"/>
    <n v="133.5"/>
    <n v="1"/>
    <n v="4"/>
    <n v="2.5"/>
    <n v="0.3"/>
    <n v="0.3"/>
    <n v="0.3"/>
    <n v="40"/>
    <n v="400"/>
    <n v="220"/>
    <n v="100"/>
    <n v="700"/>
    <n v="400"/>
    <n v="6.25"/>
    <n v="3.6666666666666665"/>
    <n v="0.3"/>
    <n v="0"/>
    <n v="0"/>
    <x v="2375"/>
    <x v="5"/>
  </r>
  <r>
    <n v="1401"/>
    <x v="1010"/>
    <x v="1"/>
    <x v="13"/>
    <n v="31"/>
    <n v="31"/>
    <x v="92"/>
    <n v="3.61776729559748"/>
    <n v="6.4995283018867998"/>
    <n v="5.0586477987421397"/>
    <n v="8.5"/>
    <n v="8.5"/>
    <n v="8.5"/>
    <n v="290"/>
    <n v="290"/>
    <n v="290"/>
    <n v="2.84339622641509"/>
    <n v="15.5272012578616"/>
    <n v="9.185298742138345"/>
    <n v="1.4475"/>
    <n v="7.25047297297297"/>
    <n v="4.3489864864864849"/>
    <n v="540"/>
    <n v="540"/>
    <n v="540"/>
    <n v="540"/>
    <n v="540"/>
    <n v="540"/>
    <n v="10"/>
    <n v="9"/>
    <n v="4.3489864864864849"/>
    <n v="0"/>
    <n v="0"/>
    <x v="2376"/>
    <x v="5"/>
  </r>
  <r>
    <n v="4557"/>
    <x v="596"/>
    <x v="1"/>
    <x v="13"/>
    <n v="20"/>
    <n v="34"/>
    <x v="43"/>
    <n v="3.61776729559748"/>
    <n v="6.4995283018867998"/>
    <n v="5.0586477987421397"/>
    <n v="7.1"/>
    <n v="9.1"/>
    <n v="8.1"/>
    <n v="364"/>
    <n v="754"/>
    <n v="559"/>
    <n v="2.84339622641509"/>
    <n v="15.5272012578616"/>
    <n v="9.185298742138345"/>
    <n v="1.4475"/>
    <n v="7.25047297297297"/>
    <n v="4.3489864864864849"/>
    <n v="325.73701298701297"/>
    <n v="17186426.7483766"/>
    <n v="8593376.2426947933"/>
    <n v="1751.8059210526301"/>
    <n v="39424734.378289498"/>
    <n v="19713243.092105277"/>
    <n v="10"/>
    <n v="10"/>
    <n v="4.3489864864864849"/>
    <n v="0"/>
    <n v="0"/>
    <x v="2228"/>
    <x v="5"/>
  </r>
  <r>
    <n v="4568"/>
    <x v="1011"/>
    <x v="1"/>
    <x v="13"/>
    <n v="28"/>
    <n v="34"/>
    <x v="92"/>
    <n v="3.61776729559748"/>
    <n v="6.4995283018867998"/>
    <n v="5.0586477987421397"/>
    <n v="7"/>
    <n v="8.3000000000000007"/>
    <n v="7.65"/>
    <n v="385"/>
    <n v="906"/>
    <n v="645.5"/>
    <n v="1"/>
    <n v="1"/>
    <n v="1"/>
    <n v="1.4475"/>
    <n v="7.25047297297297"/>
    <n v="4.3489864864864849"/>
    <n v="325.73701298701297"/>
    <n v="17186426.7483766"/>
    <n v="8593376.2426947933"/>
    <n v="1751.8059210526301"/>
    <n v="39424734.378289498"/>
    <n v="19713243.092105277"/>
    <n v="2.5"/>
    <n v="10"/>
    <n v="4.3489864864864849"/>
    <n v="0"/>
    <n v="0"/>
    <x v="2224"/>
    <x v="5"/>
  </r>
  <r>
    <n v="2132"/>
    <x v="216"/>
    <x v="0"/>
    <x v="14"/>
    <n v="19"/>
    <n v="22"/>
    <x v="61"/>
    <n v="6.8"/>
    <n v="7.8"/>
    <n v="7.3"/>
    <n v="7.1"/>
    <n v="8.6999999999999993"/>
    <n v="7.8999999999999995"/>
    <n v="299"/>
    <n v="613"/>
    <n v="456"/>
    <n v="1"/>
    <n v="1.3"/>
    <n v="1.1499999999999999"/>
    <n v="0.84"/>
    <n v="1.08"/>
    <n v="0.96"/>
    <n v="2"/>
    <n v="2"/>
    <n v="2"/>
    <n v="40"/>
    <n v="63"/>
    <n v="51.5"/>
    <n v="2.875"/>
    <n v="3.3333333333333333E-2"/>
    <n v="0.96"/>
    <n v="0"/>
    <n v="0"/>
    <x v="2377"/>
    <x v="5"/>
  </r>
  <r>
    <n v="4615"/>
    <x v="602"/>
    <x v="0"/>
    <x v="14"/>
    <n v="18"/>
    <n v="25"/>
    <x v="62"/>
    <n v="5.4"/>
    <n v="7.8"/>
    <n v="6.6"/>
    <n v="7.2"/>
    <n v="8.6"/>
    <n v="7.9"/>
    <n v="324"/>
    <n v="642"/>
    <n v="483"/>
    <n v="1.6"/>
    <n v="4.2"/>
    <n v="2.9000000000000004"/>
    <n v="0.21"/>
    <n v="2.6"/>
    <n v="1.405"/>
    <n v="2"/>
    <n v="12"/>
    <n v="7"/>
    <n v="84"/>
    <n v="920"/>
    <n v="502"/>
    <n v="7.2500000000000009"/>
    <n v="0.11666666666666667"/>
    <n v="1.4050000000000002"/>
    <n v="0"/>
    <n v="0"/>
    <x v="2378"/>
    <x v="5"/>
  </r>
  <r>
    <n v="2135"/>
    <x v="599"/>
    <x v="0"/>
    <x v="14"/>
    <n v="20"/>
    <n v="32"/>
    <x v="1"/>
    <n v="6.7"/>
    <n v="7.8"/>
    <n v="7.25"/>
    <n v="7.1"/>
    <n v="7.6"/>
    <n v="7.35"/>
    <n v="216"/>
    <n v="298"/>
    <n v="257"/>
    <n v="1"/>
    <n v="1.4"/>
    <n v="1.2"/>
    <n v="0.45"/>
    <n v="0.89"/>
    <n v="0.67"/>
    <n v="2"/>
    <n v="2"/>
    <n v="2"/>
    <n v="41"/>
    <n v="48"/>
    <n v="44.5"/>
    <n v="3"/>
    <n v="3.3333333333333333E-2"/>
    <n v="0.67"/>
    <n v="0"/>
    <n v="0"/>
    <x v="1424"/>
    <x v="5"/>
  </r>
  <r>
    <n v="2141"/>
    <x v="1012"/>
    <x v="0"/>
    <x v="14"/>
    <n v="16"/>
    <n v="32"/>
    <x v="21"/>
    <n v="4.9000000000000004"/>
    <n v="8"/>
    <n v="6.45"/>
    <n v="7"/>
    <n v="8.1999999999999993"/>
    <n v="7.6"/>
    <n v="69"/>
    <n v="544"/>
    <n v="306.5"/>
    <n v="1"/>
    <n v="4.2"/>
    <n v="2.6"/>
    <n v="3.12"/>
    <n v="8.2899999999999991"/>
    <n v="5.7050000000000001"/>
    <n v="2"/>
    <n v="120"/>
    <n v="61"/>
    <n v="130"/>
    <n v="430"/>
    <n v="280"/>
    <n v="6.5"/>
    <n v="1.0166666666666666"/>
    <n v="5.7050000000000001"/>
    <n v="0"/>
    <n v="0"/>
    <x v="2379"/>
    <x v="5"/>
  </r>
  <r>
    <n v="4622"/>
    <x v="603"/>
    <x v="0"/>
    <x v="14"/>
    <n v="23"/>
    <n v="31"/>
    <x v="43"/>
    <n v="5.8"/>
    <n v="9.1"/>
    <n v="7.4499999999999993"/>
    <n v="7.2"/>
    <n v="8.5"/>
    <n v="7.85"/>
    <n v="540"/>
    <n v="1165"/>
    <n v="852.5"/>
    <n v="1.7"/>
    <n v="6.8"/>
    <n v="4.25"/>
    <n v="0.41"/>
    <n v="3.53"/>
    <n v="1.97"/>
    <n v="2"/>
    <n v="4"/>
    <n v="3"/>
    <n v="31"/>
    <n v="120"/>
    <n v="75.5"/>
    <n v="10"/>
    <n v="0.05"/>
    <n v="1.9700000000000002"/>
    <n v="0"/>
    <n v="0"/>
    <x v="2380"/>
    <x v="5"/>
  </r>
  <r>
    <n v="1374"/>
    <x v="1013"/>
    <x v="0"/>
    <x v="14"/>
    <n v="16"/>
    <n v="31"/>
    <x v="2"/>
    <n v="3.2"/>
    <n v="9"/>
    <n v="6.1"/>
    <n v="6.9"/>
    <n v="8.4"/>
    <n v="7.65"/>
    <n v="297"/>
    <n v="419"/>
    <n v="358"/>
    <n v="1.8"/>
    <n v="7.4"/>
    <n v="4.6000000000000005"/>
    <n v="4.08"/>
    <n v="8.7100000000000009"/>
    <n v="6.3950000000000005"/>
    <n v="8"/>
    <n v="350"/>
    <n v="179"/>
    <n v="920"/>
    <n v="1600"/>
    <n v="1260"/>
    <n v="10"/>
    <n v="2.9833333333333334"/>
    <n v="6.3950000000000005"/>
    <n v="0"/>
    <n v="0"/>
    <x v="2381"/>
    <x v="5"/>
  </r>
  <r>
    <n v="2130"/>
    <x v="214"/>
    <x v="0"/>
    <x v="14"/>
    <n v="20"/>
    <n v="30"/>
    <x v="7"/>
    <n v="6.8"/>
    <n v="7.6"/>
    <n v="7.1999999999999993"/>
    <n v="7.3"/>
    <n v="7.7"/>
    <n v="7.5"/>
    <n v="272"/>
    <n v="830"/>
    <n v="551"/>
    <n v="1.4"/>
    <n v="2.7"/>
    <n v="2.0499999999999998"/>
    <n v="0.48"/>
    <n v="1.2"/>
    <n v="0.84"/>
    <n v="2"/>
    <n v="6"/>
    <n v="4"/>
    <n v="24"/>
    <n v="64"/>
    <n v="44"/>
    <n v="5.125"/>
    <n v="6.6666666666666666E-2"/>
    <n v="0.83999999999999986"/>
    <n v="0"/>
    <n v="0"/>
    <x v="2382"/>
    <x v="5"/>
  </r>
  <r>
    <n v="2134"/>
    <x v="218"/>
    <x v="0"/>
    <x v="14"/>
    <n v="20"/>
    <n v="22"/>
    <x v="26"/>
    <n v="4.2"/>
    <n v="7.7"/>
    <n v="5.95"/>
    <n v="7.7"/>
    <n v="8.5"/>
    <n v="8.1"/>
    <n v="237"/>
    <n v="402"/>
    <n v="319.5"/>
    <n v="1"/>
    <n v="6"/>
    <n v="3.5"/>
    <n v="0.64"/>
    <n v="2.15"/>
    <n v="1.395"/>
    <n v="2"/>
    <n v="2"/>
    <n v="2"/>
    <n v="46"/>
    <n v="110"/>
    <n v="78"/>
    <n v="8.75"/>
    <n v="3.3333333333333333E-2"/>
    <n v="1.395"/>
    <n v="0"/>
    <n v="0"/>
    <x v="2383"/>
    <x v="5"/>
  </r>
  <r>
    <n v="2136"/>
    <x v="1014"/>
    <x v="0"/>
    <x v="14"/>
    <n v="18"/>
    <n v="31"/>
    <x v="5"/>
    <n v="3.3"/>
    <n v="9.9"/>
    <n v="6.6"/>
    <n v="6.8"/>
    <n v="8.1999999999999993"/>
    <n v="7.5"/>
    <n v="424"/>
    <n v="883"/>
    <n v="653.5"/>
    <n v="1.8"/>
    <n v="11.6"/>
    <n v="6.7"/>
    <n v="6.16"/>
    <n v="18.600000000000001"/>
    <n v="12.38"/>
    <n v="6"/>
    <n v="1600"/>
    <n v="803"/>
    <n v="1600"/>
    <n v="1600"/>
    <n v="1600"/>
    <n v="10"/>
    <n v="10"/>
    <n v="10"/>
    <n v="0"/>
    <n v="0"/>
    <x v="388"/>
    <x v="5"/>
  </r>
  <r>
    <n v="2133"/>
    <x v="217"/>
    <x v="0"/>
    <x v="14"/>
    <n v="20"/>
    <n v="22"/>
    <x v="26"/>
    <n v="6.5"/>
    <n v="7.8"/>
    <n v="7.15"/>
    <n v="7.1"/>
    <n v="8.3000000000000007"/>
    <n v="7.7"/>
    <n v="318"/>
    <n v="640"/>
    <n v="479"/>
    <n v="1"/>
    <n v="1.9"/>
    <n v="1.45"/>
    <n v="0.9"/>
    <n v="1.26"/>
    <n v="1.08"/>
    <n v="2"/>
    <n v="2"/>
    <n v="2"/>
    <n v="41"/>
    <n v="70"/>
    <n v="55.5"/>
    <n v="3.625"/>
    <n v="3.3333333333333333E-2"/>
    <n v="1.08"/>
    <n v="0"/>
    <n v="0"/>
    <x v="2384"/>
    <x v="5"/>
  </r>
  <r>
    <n v="4614"/>
    <x v="601"/>
    <x v="0"/>
    <x v="14"/>
    <n v="18"/>
    <n v="25"/>
    <x v="62"/>
    <n v="5.5"/>
    <n v="7.6"/>
    <n v="6.55"/>
    <n v="7.6"/>
    <n v="8.3000000000000007"/>
    <n v="7.95"/>
    <n v="319"/>
    <n v="598"/>
    <n v="458.5"/>
    <n v="2.2999999999999998"/>
    <n v="3.9"/>
    <n v="3.0999999999999996"/>
    <n v="0.27"/>
    <n v="2.4"/>
    <n v="1.335"/>
    <n v="2"/>
    <n v="21"/>
    <n v="11.5"/>
    <n v="79"/>
    <n v="1600"/>
    <n v="839.5"/>
    <n v="7.7499999999999991"/>
    <n v="0.19166666666666665"/>
    <n v="1.335"/>
    <n v="0"/>
    <n v="0"/>
    <x v="2385"/>
    <x v="5"/>
  </r>
  <r>
    <n v="1373"/>
    <x v="1015"/>
    <x v="0"/>
    <x v="14"/>
    <n v="15"/>
    <n v="32"/>
    <x v="2"/>
    <n v="4.7"/>
    <n v="7.6"/>
    <n v="6.15"/>
    <n v="7.1"/>
    <n v="8.1"/>
    <n v="7.6"/>
    <n v="161"/>
    <n v="387"/>
    <n v="274"/>
    <n v="1"/>
    <n v="2.8"/>
    <n v="1.9"/>
    <n v="2.06"/>
    <n v="5.17"/>
    <n v="3.6150000000000002"/>
    <n v="4"/>
    <n v="27"/>
    <n v="15.5"/>
    <n v="110"/>
    <n v="430"/>
    <n v="270"/>
    <n v="4.75"/>
    <n v="0.2583333333333333"/>
    <n v="3.6150000000000002"/>
    <n v="0"/>
    <n v="0"/>
    <x v="2386"/>
    <x v="5"/>
  </r>
  <r>
    <n v="2139"/>
    <x v="1016"/>
    <x v="0"/>
    <x v="14"/>
    <n v="16"/>
    <n v="32"/>
    <x v="21"/>
    <n v="4.9000000000000004"/>
    <n v="7.6"/>
    <n v="6.25"/>
    <n v="7"/>
    <n v="8.3000000000000007"/>
    <n v="7.65"/>
    <n v="174"/>
    <n v="341"/>
    <n v="257.5"/>
    <n v="1"/>
    <n v="2.5"/>
    <n v="1.75"/>
    <n v="0.32"/>
    <n v="4.8499999999999996"/>
    <n v="2.585"/>
    <n v="2"/>
    <n v="33"/>
    <n v="17.5"/>
    <n v="210"/>
    <n v="350"/>
    <n v="280"/>
    <n v="4.375"/>
    <n v="0.29166666666666669"/>
    <n v="2.585"/>
    <n v="0"/>
    <n v="0"/>
    <x v="2387"/>
    <x v="5"/>
  </r>
  <r>
    <n v="2138"/>
    <x v="1017"/>
    <x v="0"/>
    <x v="14"/>
    <n v="16"/>
    <n v="33"/>
    <x v="5"/>
    <n v="5"/>
    <n v="9.1999999999999993"/>
    <n v="7.1"/>
    <n v="7.1"/>
    <n v="8.3000000000000007"/>
    <n v="7.7"/>
    <n v="154"/>
    <n v="337"/>
    <n v="245.5"/>
    <n v="1"/>
    <n v="2.8"/>
    <n v="1.9"/>
    <n v="0.46"/>
    <n v="4.2699999999999996"/>
    <n v="2.3649999999999998"/>
    <n v="4"/>
    <n v="26"/>
    <n v="15"/>
    <n v="120"/>
    <n v="280"/>
    <n v="200"/>
    <n v="4.75"/>
    <n v="0.25"/>
    <n v="2.3649999999999998"/>
    <n v="0"/>
    <n v="0"/>
    <x v="2388"/>
    <x v="5"/>
  </r>
  <r>
    <n v="2137"/>
    <x v="1018"/>
    <x v="0"/>
    <x v="14"/>
    <n v="17"/>
    <n v="31"/>
    <x v="21"/>
    <n v="5"/>
    <n v="8.6"/>
    <n v="6.8"/>
    <n v="7.1"/>
    <n v="8.1"/>
    <n v="7.6"/>
    <n v="161"/>
    <n v="355"/>
    <n v="258"/>
    <n v="1"/>
    <n v="2.8"/>
    <n v="1.9"/>
    <n v="1.07"/>
    <n v="3.85"/>
    <n v="2.46"/>
    <n v="2"/>
    <n v="33"/>
    <n v="17.5"/>
    <n v="110"/>
    <n v="350"/>
    <n v="230"/>
    <n v="4.75"/>
    <n v="0.29166666666666669"/>
    <n v="2.46"/>
    <n v="0"/>
    <n v="0"/>
    <x v="2389"/>
    <x v="5"/>
  </r>
  <r>
    <n v="2131"/>
    <x v="215"/>
    <x v="0"/>
    <x v="14"/>
    <n v="20"/>
    <n v="22"/>
    <x v="26"/>
    <n v="6.6"/>
    <n v="7.7"/>
    <n v="7.15"/>
    <n v="7.4"/>
    <n v="8.3000000000000007"/>
    <n v="7.8500000000000005"/>
    <n v="307"/>
    <n v="686"/>
    <n v="496.5"/>
    <n v="1"/>
    <n v="1.6"/>
    <n v="1.3"/>
    <n v="1.07"/>
    <n v="1.62"/>
    <n v="1.3450000000000002"/>
    <n v="2"/>
    <n v="2"/>
    <n v="2"/>
    <n v="48"/>
    <n v="63"/>
    <n v="55.5"/>
    <n v="3.25"/>
    <n v="3.3333333333333333E-2"/>
    <n v="1.3450000000000002"/>
    <n v="0"/>
    <n v="0"/>
    <x v="2390"/>
    <x v="5"/>
  </r>
  <r>
    <n v="3850"/>
    <x v="604"/>
    <x v="1"/>
    <x v="14"/>
    <n v="20"/>
    <n v="22"/>
    <x v="26"/>
    <n v="5"/>
    <n v="8.1"/>
    <n v="6.55"/>
    <n v="7.8"/>
    <n v="8.5"/>
    <n v="8.15"/>
    <n v="309"/>
    <n v="493"/>
    <n v="401"/>
    <n v="1"/>
    <n v="1.2"/>
    <n v="1.1000000000000001"/>
    <n v="0.7"/>
    <n v="1.04"/>
    <n v="0.87"/>
    <n v="2"/>
    <n v="2"/>
    <n v="2"/>
    <n v="39"/>
    <n v="49"/>
    <n v="44"/>
    <n v="2.75"/>
    <n v="3.3333333333333333E-2"/>
    <n v="0.86999999999999988"/>
    <n v="0"/>
    <n v="0"/>
    <x v="2391"/>
    <x v="5"/>
  </r>
  <r>
    <n v="3831"/>
    <x v="237"/>
    <x v="1"/>
    <x v="14"/>
    <n v="18"/>
    <n v="27"/>
    <x v="84"/>
    <n v="5"/>
    <n v="7.8"/>
    <n v="6.4"/>
    <n v="7.3"/>
    <n v="8.3000000000000007"/>
    <n v="7.8000000000000007"/>
    <n v="239"/>
    <n v="608"/>
    <n v="423.5"/>
    <n v="1.8"/>
    <n v="4.8"/>
    <n v="3.3"/>
    <n v="0.02"/>
    <n v="2.6"/>
    <n v="1.31"/>
    <n v="2"/>
    <n v="79"/>
    <n v="40.5"/>
    <n v="17"/>
    <n v="1600"/>
    <n v="808.5"/>
    <n v="8.25"/>
    <n v="0.67500000000000004"/>
    <n v="1.31"/>
    <n v="0"/>
    <n v="0"/>
    <x v="2392"/>
    <x v="5"/>
  </r>
  <r>
    <n v="3830"/>
    <x v="236"/>
    <x v="1"/>
    <x v="14"/>
    <n v="18"/>
    <n v="26"/>
    <x v="72"/>
    <n v="5.4"/>
    <n v="7.9"/>
    <n v="6.65"/>
    <n v="7"/>
    <n v="8.1999999999999993"/>
    <n v="7.6"/>
    <n v="250"/>
    <n v="619"/>
    <n v="434.5"/>
    <n v="1.9"/>
    <n v="8"/>
    <n v="4.95"/>
    <n v="0.23"/>
    <n v="2.6"/>
    <n v="1.415"/>
    <n v="2"/>
    <n v="63"/>
    <n v="32.5"/>
    <n v="17"/>
    <n v="1600"/>
    <n v="808.5"/>
    <n v="10"/>
    <n v="0.54166666666666674"/>
    <n v="1.415"/>
    <n v="0"/>
    <n v="0"/>
    <x v="2393"/>
    <x v="5"/>
  </r>
  <r>
    <n v="3299"/>
    <x v="230"/>
    <x v="1"/>
    <x v="14"/>
    <n v="18"/>
    <n v="26"/>
    <x v="72"/>
    <n v="5"/>
    <n v="7.9"/>
    <n v="6.45"/>
    <n v="7"/>
    <n v="8.1"/>
    <n v="7.55"/>
    <n v="290"/>
    <n v="935"/>
    <n v="612.5"/>
    <n v="2.4"/>
    <n v="4.4000000000000004"/>
    <n v="3.4000000000000004"/>
    <n v="0.15"/>
    <n v="2.7"/>
    <n v="1.425"/>
    <n v="2"/>
    <n v="120"/>
    <n v="61"/>
    <n v="17"/>
    <n v="1600"/>
    <n v="808.5"/>
    <n v="8.5"/>
    <n v="1.0166666666666666"/>
    <n v="1.4250000000000003"/>
    <n v="0"/>
    <n v="0"/>
    <x v="2394"/>
    <x v="5"/>
  </r>
  <r>
    <n v="3297"/>
    <x v="228"/>
    <x v="1"/>
    <x v="14"/>
    <n v="22"/>
    <n v="31"/>
    <x v="6"/>
    <n v="6.9"/>
    <n v="7.8"/>
    <n v="7.35"/>
    <n v="7.2"/>
    <n v="8.4"/>
    <n v="7.8000000000000007"/>
    <n v="310"/>
    <n v="520"/>
    <n v="415"/>
    <n v="1.8"/>
    <n v="2.2000000000000002"/>
    <n v="2"/>
    <n v="0.77"/>
    <n v="1.1399999999999999"/>
    <n v="0.95499999999999996"/>
    <n v="2"/>
    <n v="6"/>
    <n v="4"/>
    <n v="48"/>
    <n v="49"/>
    <n v="48.5"/>
    <n v="5"/>
    <n v="6.6666666666666666E-2"/>
    <n v="0.95500000000000007"/>
    <n v="0"/>
    <n v="0"/>
    <x v="2395"/>
    <x v="5"/>
  </r>
  <r>
    <n v="3301"/>
    <x v="232"/>
    <x v="1"/>
    <x v="14"/>
    <n v="17"/>
    <n v="27"/>
    <x v="72"/>
    <n v="6"/>
    <n v="7.9"/>
    <n v="6.95"/>
    <n v="7.2"/>
    <n v="8.6"/>
    <n v="7.9"/>
    <n v="226"/>
    <n v="469"/>
    <n v="347.5"/>
    <n v="1.9"/>
    <n v="6"/>
    <n v="3.95"/>
    <n v="0.28000000000000003"/>
    <n v="2.2999999999999998"/>
    <n v="1.29"/>
    <n v="2"/>
    <n v="39"/>
    <n v="20.5"/>
    <n v="17"/>
    <n v="540"/>
    <n v="278.5"/>
    <n v="9.875"/>
    <n v="0.34166666666666667"/>
    <n v="1.29"/>
    <n v="0"/>
    <n v="0"/>
    <x v="2396"/>
    <x v="5"/>
  </r>
  <r>
    <n v="3302"/>
    <x v="233"/>
    <x v="1"/>
    <x v="14"/>
    <n v="19"/>
    <n v="22"/>
    <x v="61"/>
    <n v="5.8"/>
    <n v="8.5"/>
    <n v="7.15"/>
    <n v="7.5"/>
    <n v="8.4"/>
    <n v="7.95"/>
    <n v="316"/>
    <n v="669"/>
    <n v="492.5"/>
    <n v="1.1000000000000001"/>
    <n v="2.2000000000000002"/>
    <n v="1.6500000000000001"/>
    <n v="0.88"/>
    <n v="2.0299999999999998"/>
    <n v="1.4549999999999998"/>
    <n v="2"/>
    <n v="2"/>
    <n v="2"/>
    <n v="63"/>
    <n v="140"/>
    <n v="101.5"/>
    <n v="4.125"/>
    <n v="3.3333333333333333E-2"/>
    <n v="1.4549999999999998"/>
    <n v="0"/>
    <n v="0"/>
    <x v="2397"/>
    <x v="5"/>
  </r>
  <r>
    <n v="3298"/>
    <x v="229"/>
    <x v="1"/>
    <x v="14"/>
    <n v="25"/>
    <n v="29"/>
    <x v="43"/>
    <n v="7.1"/>
    <n v="7.7"/>
    <n v="7.4"/>
    <n v="7.6"/>
    <n v="8.5"/>
    <n v="8.0500000000000007"/>
    <n v="267"/>
    <n v="368"/>
    <n v="317.5"/>
    <n v="1.8"/>
    <n v="2"/>
    <n v="1.9"/>
    <n v="0.77"/>
    <n v="0.93"/>
    <n v="0.85000000000000009"/>
    <n v="2"/>
    <n v="2"/>
    <n v="2"/>
    <n v="47"/>
    <n v="49"/>
    <n v="48"/>
    <n v="4.75"/>
    <n v="3.3333333333333333E-2"/>
    <n v="0.85000000000000009"/>
    <n v="0"/>
    <n v="0"/>
    <x v="2398"/>
    <x v="5"/>
  </r>
  <r>
    <n v="3303"/>
    <x v="234"/>
    <x v="1"/>
    <x v="14"/>
    <n v="20"/>
    <n v="32"/>
    <x v="1"/>
    <n v="6.7"/>
    <n v="7.2"/>
    <n v="6.95"/>
    <n v="7.4"/>
    <n v="8.1999999999999993"/>
    <n v="7.8"/>
    <n v="335"/>
    <n v="408"/>
    <n v="371.5"/>
    <n v="1"/>
    <n v="2.2000000000000002"/>
    <n v="1.6"/>
    <n v="0.55000000000000004"/>
    <n v="0.82"/>
    <n v="0.68500000000000005"/>
    <n v="2"/>
    <n v="4"/>
    <n v="3"/>
    <n v="39"/>
    <n v="58"/>
    <n v="48.5"/>
    <n v="4"/>
    <n v="0.05"/>
    <n v="0.68500000000000005"/>
    <n v="0"/>
    <n v="0"/>
    <x v="2399"/>
    <x v="5"/>
  </r>
  <r>
    <n v="3300"/>
    <x v="231"/>
    <x v="1"/>
    <x v="14"/>
    <n v="19"/>
    <n v="26"/>
    <x v="84"/>
    <n v="5.6"/>
    <n v="7.6"/>
    <n v="6.6"/>
    <n v="7.3"/>
    <n v="8.6"/>
    <n v="7.9499999999999993"/>
    <n v="250"/>
    <n v="582"/>
    <n v="416"/>
    <n v="2.1"/>
    <n v="4"/>
    <n v="3.05"/>
    <n v="0.27"/>
    <n v="2.4"/>
    <n v="1.335"/>
    <n v="2"/>
    <n v="110"/>
    <n v="56"/>
    <n v="17"/>
    <n v="1600"/>
    <n v="808.5"/>
    <n v="7.625"/>
    <n v="0.93333333333333335"/>
    <n v="1.335"/>
    <n v="0"/>
    <n v="0"/>
    <x v="2400"/>
    <x v="5"/>
  </r>
  <r>
    <n v="3849"/>
    <x v="238"/>
    <x v="1"/>
    <x v="14"/>
    <n v="20"/>
    <n v="22"/>
    <x v="26"/>
    <n v="6.4"/>
    <n v="7.6"/>
    <n v="7"/>
    <n v="8"/>
    <n v="8.5"/>
    <n v="8.25"/>
    <n v="346"/>
    <n v="481"/>
    <n v="413.5"/>
    <n v="1"/>
    <n v="1.3"/>
    <n v="1.1499999999999999"/>
    <n v="0.7"/>
    <n v="1.1000000000000001"/>
    <n v="0.9"/>
    <n v="2"/>
    <n v="2"/>
    <n v="2"/>
    <n v="38"/>
    <n v="48"/>
    <n v="43"/>
    <n v="2.875"/>
    <n v="3.3333333333333333E-2"/>
    <n v="0.89999999999999991"/>
    <n v="0"/>
    <n v="0"/>
    <x v="2401"/>
    <x v="5"/>
  </r>
  <r>
    <n v="2129"/>
    <x v="1019"/>
    <x v="2"/>
    <x v="14"/>
    <n v="18"/>
    <n v="24"/>
    <x v="26"/>
    <n v="6.8"/>
    <n v="7.9"/>
    <n v="7.35"/>
    <n v="7.1"/>
    <n v="8"/>
    <n v="7.55"/>
    <n v="240"/>
    <n v="376"/>
    <n v="308"/>
    <n v="1.2"/>
    <n v="2.6"/>
    <n v="1.9"/>
    <n v="0.3"/>
    <n v="2.1"/>
    <n v="1.2"/>
    <n v="2"/>
    <n v="4"/>
    <n v="3"/>
    <n v="31"/>
    <n v="49"/>
    <n v="40"/>
    <n v="4.75"/>
    <n v="0.05"/>
    <n v="1.2"/>
    <n v="0"/>
    <n v="0"/>
    <x v="1038"/>
    <x v="5"/>
  </r>
  <r>
    <n v="1426"/>
    <x v="607"/>
    <x v="0"/>
    <x v="15"/>
    <n v="15"/>
    <n v="28"/>
    <x v="62"/>
    <n v="6.8"/>
    <n v="7.5"/>
    <n v="7.15"/>
    <n v="7.1"/>
    <n v="7.5"/>
    <n v="7.3"/>
    <n v="140"/>
    <n v="200"/>
    <n v="170"/>
    <n v="3"/>
    <n v="3.4"/>
    <n v="3.2"/>
    <n v="1.4475"/>
    <n v="7.25047297297297"/>
    <n v="4.3489864864864849"/>
    <n v="20"/>
    <n v="75"/>
    <n v="47.5"/>
    <n v="70"/>
    <n v="120"/>
    <n v="95"/>
    <n v="8"/>
    <n v="0.79166666666666663"/>
    <n v="4.3489864864864849"/>
    <n v="0"/>
    <n v="0"/>
    <x v="2402"/>
    <x v="5"/>
  </r>
  <r>
    <n v="1630"/>
    <x v="609"/>
    <x v="0"/>
    <x v="15"/>
    <n v="15"/>
    <n v="29"/>
    <x v="72"/>
    <n v="6.8"/>
    <n v="7.3"/>
    <n v="7.05"/>
    <n v="7"/>
    <n v="7.6"/>
    <n v="7.3"/>
    <n v="140"/>
    <n v="220"/>
    <n v="180"/>
    <n v="3.1"/>
    <n v="3.5"/>
    <n v="3.3"/>
    <n v="1.4475"/>
    <n v="7.25047297297297"/>
    <n v="4.3489864864864849"/>
    <n v="5"/>
    <n v="25"/>
    <n v="15"/>
    <n v="20"/>
    <n v="75"/>
    <n v="47.5"/>
    <n v="8.25"/>
    <n v="0.25"/>
    <n v="4.3489864864864849"/>
    <n v="0"/>
    <n v="0"/>
    <x v="2403"/>
    <x v="5"/>
  </r>
  <r>
    <n v="1629"/>
    <x v="608"/>
    <x v="0"/>
    <x v="15"/>
    <n v="15"/>
    <n v="29"/>
    <x v="72"/>
    <n v="6.7"/>
    <n v="7.5"/>
    <n v="7.1"/>
    <n v="6.9"/>
    <n v="7.5"/>
    <n v="7.2"/>
    <n v="130"/>
    <n v="220"/>
    <n v="175"/>
    <n v="3"/>
    <n v="3.4"/>
    <n v="3.2"/>
    <n v="1.4475"/>
    <n v="7.25047297297297"/>
    <n v="4.3489864864864849"/>
    <n v="30"/>
    <n v="125"/>
    <n v="77.5"/>
    <n v="65"/>
    <n v="140"/>
    <n v="102.5"/>
    <n v="8"/>
    <n v="1.2916666666666667"/>
    <n v="4.3489864864864849"/>
    <n v="0"/>
    <n v="0"/>
    <x v="2404"/>
    <x v="5"/>
  </r>
  <r>
    <n v="1425"/>
    <x v="606"/>
    <x v="0"/>
    <x v="15"/>
    <n v="15"/>
    <n v="28"/>
    <x v="62"/>
    <n v="6.7"/>
    <n v="7.5"/>
    <n v="7.1"/>
    <n v="7"/>
    <n v="7.6"/>
    <n v="7.3"/>
    <n v="130"/>
    <n v="210"/>
    <n v="170"/>
    <n v="3"/>
    <n v="3.5"/>
    <n v="3.25"/>
    <n v="1.4475"/>
    <n v="7.25047297297297"/>
    <n v="4.3489864864864849"/>
    <n v="10"/>
    <n v="70"/>
    <n v="40"/>
    <n v="40"/>
    <n v="95"/>
    <n v="67.5"/>
    <n v="8.125"/>
    <n v="0.66666666666666663"/>
    <n v="4.3489864864864849"/>
    <n v="0"/>
    <n v="0"/>
    <x v="2405"/>
    <x v="5"/>
  </r>
  <r>
    <n v="2837"/>
    <x v="610"/>
    <x v="0"/>
    <x v="15"/>
    <n v="15"/>
    <n v="28"/>
    <x v="62"/>
    <n v="7"/>
    <n v="7.7"/>
    <n v="7.35"/>
    <n v="7.1"/>
    <n v="7.4"/>
    <n v="7.25"/>
    <n v="130"/>
    <n v="200"/>
    <n v="165"/>
    <n v="3.1"/>
    <n v="3.5"/>
    <n v="3.3"/>
    <n v="1.4475"/>
    <n v="7.25047297297297"/>
    <n v="4.3489864864864849"/>
    <n v="5"/>
    <n v="35"/>
    <n v="20"/>
    <n v="15"/>
    <n v="75"/>
    <n v="45"/>
    <n v="8.25"/>
    <n v="0.33333333333333331"/>
    <n v="4.3489864864864849"/>
    <n v="0"/>
    <n v="0"/>
    <x v="2406"/>
    <x v="5"/>
  </r>
  <r>
    <n v="2849"/>
    <x v="621"/>
    <x v="1"/>
    <x v="15"/>
    <n v="16"/>
    <n v="28"/>
    <x v="72"/>
    <n v="6.1"/>
    <n v="7"/>
    <n v="6.55"/>
    <n v="7"/>
    <n v="7.6"/>
    <n v="7.3"/>
    <n v="176"/>
    <n v="398"/>
    <n v="287"/>
    <n v="3.4"/>
    <n v="3.9"/>
    <n v="3.65"/>
    <n v="1.4475"/>
    <n v="7.25047297297297"/>
    <n v="4.3489864864864849"/>
    <n v="25"/>
    <n v="75"/>
    <n v="50"/>
    <n v="75"/>
    <n v="155"/>
    <n v="115"/>
    <n v="9.125"/>
    <n v="0.83333333333333326"/>
    <n v="4.3489864864864849"/>
    <n v="0"/>
    <n v="0"/>
    <x v="2407"/>
    <x v="5"/>
  </r>
  <r>
    <n v="2841"/>
    <x v="1020"/>
    <x v="1"/>
    <x v="15"/>
    <n v="15"/>
    <n v="28"/>
    <x v="62"/>
    <n v="6.6"/>
    <n v="7.4"/>
    <n v="7"/>
    <n v="7"/>
    <n v="7.3"/>
    <n v="7.15"/>
    <n v="150"/>
    <n v="350"/>
    <n v="250"/>
    <n v="3"/>
    <n v="3.6"/>
    <n v="3.3"/>
    <n v="1.4475"/>
    <n v="7.25047297297297"/>
    <n v="4.3489864864864849"/>
    <n v="15"/>
    <n v="65"/>
    <n v="40"/>
    <n v="55"/>
    <n v="120"/>
    <n v="87.5"/>
    <n v="8.25"/>
    <n v="0.66666666666666663"/>
    <n v="4.3489864864864849"/>
    <n v="0"/>
    <n v="0"/>
    <x v="2408"/>
    <x v="5"/>
  </r>
  <r>
    <n v="2861"/>
    <x v="1021"/>
    <x v="1"/>
    <x v="15"/>
    <n v="16"/>
    <n v="28"/>
    <x v="72"/>
    <n v="6.2"/>
    <n v="7.2"/>
    <n v="6.7"/>
    <n v="6.9"/>
    <n v="7.6"/>
    <n v="7.25"/>
    <n v="154"/>
    <n v="312"/>
    <n v="233"/>
    <n v="3.3"/>
    <n v="3.9"/>
    <n v="3.5999999999999996"/>
    <n v="1.4475"/>
    <n v="7.25047297297297"/>
    <n v="4.3489864864864849"/>
    <n v="45"/>
    <n v="85"/>
    <n v="65"/>
    <n v="120"/>
    <n v="185"/>
    <n v="152.5"/>
    <n v="9"/>
    <n v="1.0833333333333335"/>
    <n v="4.3489864864864849"/>
    <n v="0"/>
    <n v="0"/>
    <x v="2409"/>
    <x v="5"/>
  </r>
  <r>
    <n v="2840"/>
    <x v="612"/>
    <x v="1"/>
    <x v="15"/>
    <n v="15"/>
    <n v="27"/>
    <x v="26"/>
    <n v="7"/>
    <n v="7.3"/>
    <n v="7.15"/>
    <n v="7.2"/>
    <n v="7.5"/>
    <n v="7.35"/>
    <n v="108"/>
    <n v="310"/>
    <n v="209"/>
    <n v="3.1"/>
    <n v="3.5"/>
    <n v="3.3"/>
    <n v="1.4475"/>
    <n v="7.25047297297297"/>
    <n v="4.3489864864864849"/>
    <n v="5"/>
    <n v="20"/>
    <n v="12.5"/>
    <n v="20"/>
    <n v="65"/>
    <n v="42.5"/>
    <n v="8.25"/>
    <n v="0.20833333333333331"/>
    <n v="4.3489864864864849"/>
    <n v="0"/>
    <n v="0"/>
    <x v="2410"/>
    <x v="5"/>
  </r>
  <r>
    <n v="2842"/>
    <x v="614"/>
    <x v="1"/>
    <x v="15"/>
    <n v="16"/>
    <n v="28"/>
    <x v="72"/>
    <n v="6.7"/>
    <n v="7.5"/>
    <n v="7.1"/>
    <n v="7.2"/>
    <n v="7.3"/>
    <n v="7.25"/>
    <n v="130"/>
    <n v="310"/>
    <n v="220"/>
    <n v="3.2"/>
    <n v="3.6"/>
    <n v="3.4000000000000004"/>
    <n v="1.4475"/>
    <n v="7.25047297297297"/>
    <n v="4.3489864864864849"/>
    <n v="5"/>
    <n v="25"/>
    <n v="15"/>
    <n v="30"/>
    <n v="60"/>
    <n v="45"/>
    <n v="8.5"/>
    <n v="0.25"/>
    <n v="4.3489864864864849"/>
    <n v="0"/>
    <n v="0"/>
    <x v="2411"/>
    <x v="5"/>
  </r>
  <r>
    <n v="2844"/>
    <x v="1022"/>
    <x v="1"/>
    <x v="15"/>
    <n v="16"/>
    <n v="27"/>
    <x v="62"/>
    <n v="6.6"/>
    <n v="7.5"/>
    <n v="7.05"/>
    <n v="7.2"/>
    <n v="7.5"/>
    <n v="7.35"/>
    <n v="112"/>
    <n v="314"/>
    <n v="213"/>
    <n v="3"/>
    <n v="3.6"/>
    <n v="3.3"/>
    <n v="1.4475"/>
    <n v="7.25047297297297"/>
    <n v="4.3489864864864849"/>
    <n v="5"/>
    <n v="40"/>
    <n v="22.5"/>
    <n v="40"/>
    <n v="70"/>
    <n v="55"/>
    <n v="8.25"/>
    <n v="0.375"/>
    <n v="4.3489864864864849"/>
    <n v="0"/>
    <n v="0"/>
    <x v="2412"/>
    <x v="5"/>
  </r>
  <r>
    <n v="2850"/>
    <x v="622"/>
    <x v="1"/>
    <x v="15"/>
    <n v="16"/>
    <n v="28"/>
    <x v="72"/>
    <n v="5.8"/>
    <n v="7.1"/>
    <n v="6.4499999999999993"/>
    <n v="7"/>
    <n v="7.6"/>
    <n v="7.3"/>
    <n v="170"/>
    <n v="357"/>
    <n v="263.5"/>
    <n v="3.3"/>
    <n v="4.3"/>
    <n v="3.8"/>
    <n v="1.4475"/>
    <n v="7.25047297297297"/>
    <n v="4.3489864864864849"/>
    <n v="25"/>
    <n v="85"/>
    <n v="55"/>
    <n v="100"/>
    <n v="175"/>
    <n v="137.5"/>
    <n v="9.5"/>
    <n v="0.91666666666666663"/>
    <n v="4.3489864864864849"/>
    <n v="0"/>
    <n v="0"/>
    <x v="2413"/>
    <x v="5"/>
  </r>
  <r>
    <n v="2848"/>
    <x v="620"/>
    <x v="1"/>
    <x v="15"/>
    <n v="16"/>
    <n v="28"/>
    <x v="72"/>
    <n v="5.6"/>
    <n v="7.2"/>
    <n v="6.4"/>
    <n v="7"/>
    <n v="7.6"/>
    <n v="7.3"/>
    <n v="210"/>
    <n v="600"/>
    <n v="405"/>
    <n v="3.4"/>
    <n v="4"/>
    <n v="3.7"/>
    <n v="1.4475"/>
    <n v="7.25047297297297"/>
    <n v="4.3489864864864849"/>
    <n v="40"/>
    <n v="90"/>
    <n v="65"/>
    <n v="90"/>
    <n v="165"/>
    <n v="127.5"/>
    <n v="9.25"/>
    <n v="1.0833333333333335"/>
    <n v="4.3489864864864849"/>
    <n v="0"/>
    <n v="0"/>
    <x v="2414"/>
    <x v="5"/>
  </r>
  <r>
    <n v="2851"/>
    <x v="623"/>
    <x v="1"/>
    <x v="15"/>
    <n v="17"/>
    <n v="27"/>
    <x v="72"/>
    <n v="5.8"/>
    <n v="7"/>
    <n v="6.4"/>
    <n v="7"/>
    <n v="7.6"/>
    <n v="7.3"/>
    <n v="330"/>
    <n v="560"/>
    <n v="445"/>
    <n v="3.4"/>
    <n v="4.3"/>
    <n v="3.8499999999999996"/>
    <n v="1.4475"/>
    <n v="7.25047297297297"/>
    <n v="4.3489864864864849"/>
    <n v="50"/>
    <n v="135"/>
    <n v="92.5"/>
    <n v="220"/>
    <n v="395"/>
    <n v="307.5"/>
    <n v="9.625"/>
    <n v="1.5416666666666667"/>
    <n v="4.3489864864864849"/>
    <n v="0"/>
    <n v="0"/>
    <x v="2415"/>
    <x v="5"/>
  </r>
  <r>
    <n v="2843"/>
    <x v="615"/>
    <x v="1"/>
    <x v="15"/>
    <n v="16"/>
    <n v="27"/>
    <x v="62"/>
    <n v="6.7"/>
    <n v="7.2"/>
    <n v="6.95"/>
    <n v="7"/>
    <n v="7.4"/>
    <n v="7.2"/>
    <n v="150"/>
    <n v="300"/>
    <n v="225"/>
    <n v="3.2"/>
    <n v="3.6"/>
    <n v="3.4000000000000004"/>
    <n v="1.4475"/>
    <n v="7.25047297297297"/>
    <n v="4.3489864864864849"/>
    <n v="15"/>
    <n v="45"/>
    <n v="30"/>
    <n v="45"/>
    <n v="90"/>
    <n v="67.5"/>
    <n v="8.5"/>
    <n v="0.5"/>
    <n v="4.3489864864864849"/>
    <n v="0"/>
    <n v="0"/>
    <x v="2416"/>
    <x v="5"/>
  </r>
  <r>
    <n v="2846"/>
    <x v="618"/>
    <x v="1"/>
    <x v="15"/>
    <n v="15"/>
    <n v="28"/>
    <x v="62"/>
    <n v="6.7"/>
    <n v="7.8"/>
    <n v="7.25"/>
    <n v="7"/>
    <n v="7.4"/>
    <n v="7.2"/>
    <n v="100"/>
    <n v="196"/>
    <n v="148"/>
    <n v="2.9"/>
    <n v="3.6"/>
    <n v="3.25"/>
    <n v="1.4475"/>
    <n v="7.25047297297297"/>
    <n v="4.3489864864864849"/>
    <n v="5"/>
    <n v="30"/>
    <n v="17.5"/>
    <n v="25"/>
    <n v="60"/>
    <n v="42.5"/>
    <n v="8.125"/>
    <n v="0.29166666666666669"/>
    <n v="4.3489864864864849"/>
    <n v="0"/>
    <n v="0"/>
    <x v="2417"/>
    <x v="5"/>
  </r>
  <r>
    <n v="2845"/>
    <x v="617"/>
    <x v="1"/>
    <x v="15"/>
    <n v="15"/>
    <n v="28"/>
    <x v="62"/>
    <n v="6.8"/>
    <n v="7.7"/>
    <n v="7.25"/>
    <n v="7.3"/>
    <n v="7.5"/>
    <n v="7.4"/>
    <n v="100"/>
    <n v="210"/>
    <n v="155"/>
    <n v="2.8"/>
    <n v="3.7"/>
    <n v="3.25"/>
    <n v="1.4475"/>
    <n v="7.25047297297297"/>
    <n v="4.3489864864864849"/>
    <n v="5"/>
    <n v="45"/>
    <n v="25"/>
    <n v="35"/>
    <n v="80"/>
    <n v="57.5"/>
    <n v="8.125"/>
    <n v="0.41666666666666663"/>
    <n v="4.3489864864864849"/>
    <n v="0"/>
    <n v="0"/>
    <x v="2418"/>
    <x v="5"/>
  </r>
  <r>
    <n v="2839"/>
    <x v="611"/>
    <x v="1"/>
    <x v="15"/>
    <n v="16"/>
    <n v="28"/>
    <x v="72"/>
    <n v="6.9"/>
    <n v="7.7"/>
    <n v="7.3000000000000007"/>
    <n v="7.1"/>
    <n v="7.4"/>
    <n v="7.25"/>
    <n v="140"/>
    <n v="330"/>
    <n v="235"/>
    <n v="3.1"/>
    <n v="3.5"/>
    <n v="3.3"/>
    <n v="1.4475"/>
    <n v="7.25047297297297"/>
    <n v="4.3489864864864849"/>
    <n v="10"/>
    <n v="40"/>
    <n v="25"/>
    <n v="35"/>
    <n v="85"/>
    <n v="60"/>
    <n v="8.25"/>
    <n v="0.41666666666666663"/>
    <n v="4.3489864864864849"/>
    <n v="0"/>
    <n v="0"/>
    <x v="2419"/>
    <x v="5"/>
  </r>
  <r>
    <n v="2847"/>
    <x v="1023"/>
    <x v="1"/>
    <x v="15"/>
    <n v="16"/>
    <n v="28"/>
    <x v="72"/>
    <n v="6.7"/>
    <n v="7.7"/>
    <n v="7.2"/>
    <n v="7"/>
    <n v="7.4"/>
    <n v="7.2"/>
    <n v="110"/>
    <n v="589"/>
    <n v="349.5"/>
    <n v="3.1"/>
    <n v="3.8"/>
    <n v="3.45"/>
    <n v="1.4475"/>
    <n v="7.25047297297297"/>
    <n v="4.3489864864864849"/>
    <n v="15"/>
    <n v="70"/>
    <n v="42.5"/>
    <n v="55"/>
    <n v="130"/>
    <n v="92.5"/>
    <n v="8.625"/>
    <n v="0.70833333333333326"/>
    <n v="4.3489864864864849"/>
    <n v="0"/>
    <n v="0"/>
    <x v="2420"/>
    <x v="5"/>
  </r>
  <r>
    <n v="3349"/>
    <x v="630"/>
    <x v="0"/>
    <x v="16"/>
    <n v="19"/>
    <n v="22"/>
    <x v="61"/>
    <n v="6.7"/>
    <n v="7.3"/>
    <n v="7"/>
    <n v="6.7"/>
    <n v="7.1"/>
    <n v="6.9"/>
    <n v="59"/>
    <n v="73"/>
    <n v="66"/>
    <n v="1.2"/>
    <n v="2"/>
    <n v="1.6"/>
    <n v="0.42"/>
    <n v="0.51"/>
    <n v="0.46499999999999997"/>
    <n v="33"/>
    <n v="210"/>
    <n v="121.5"/>
    <n v="460"/>
    <n v="630"/>
    <n v="545"/>
    <n v="4"/>
    <n v="2.0250000000000004"/>
    <n v="0.46499999999999997"/>
    <n v="0"/>
    <n v="0"/>
    <x v="2421"/>
    <x v="5"/>
  </r>
  <r>
    <n v="1459"/>
    <x v="626"/>
    <x v="0"/>
    <x v="16"/>
    <n v="11"/>
    <n v="22"/>
    <x v="140"/>
    <n v="6.7"/>
    <n v="7.9"/>
    <n v="7.3000000000000007"/>
    <n v="6.8"/>
    <n v="7.2"/>
    <n v="7"/>
    <n v="38"/>
    <n v="48"/>
    <n v="43"/>
    <n v="1"/>
    <n v="1.8"/>
    <n v="1.4"/>
    <n v="0.38"/>
    <n v="0.52"/>
    <n v="0.45"/>
    <n v="4"/>
    <n v="23"/>
    <n v="13.5"/>
    <n v="120"/>
    <n v="240"/>
    <n v="180"/>
    <n v="3.5"/>
    <n v="0.22499999999999998"/>
    <n v="0.44999999999999996"/>
    <n v="0"/>
    <n v="0"/>
    <x v="2422"/>
    <x v="5"/>
  </r>
  <r>
    <n v="1347"/>
    <x v="624"/>
    <x v="0"/>
    <x v="16"/>
    <n v="14"/>
    <n v="19"/>
    <x v="140"/>
    <n v="5.2"/>
    <n v="6.9"/>
    <n v="6.0500000000000007"/>
    <n v="6.7"/>
    <n v="8.1"/>
    <n v="7.4"/>
    <n v="77"/>
    <n v="125"/>
    <n v="101"/>
    <n v="4.0999999999999996"/>
    <n v="5.5"/>
    <n v="4.8"/>
    <n v="0.5"/>
    <n v="1.22"/>
    <n v="0.86"/>
    <n v="410"/>
    <n v="580"/>
    <n v="495"/>
    <n v="1700"/>
    <n v="2400"/>
    <n v="2050"/>
    <n v="10"/>
    <n v="8.25"/>
    <n v="0.85999999999999988"/>
    <n v="0"/>
    <n v="0"/>
    <x v="2423"/>
    <x v="5"/>
  </r>
  <r>
    <n v="3347"/>
    <x v="628"/>
    <x v="0"/>
    <x v="16"/>
    <n v="14"/>
    <n v="19"/>
    <x v="140"/>
    <n v="6.3"/>
    <n v="6.9"/>
    <n v="6.6"/>
    <n v="6.7"/>
    <n v="8.1999999999999993"/>
    <n v="7.4499999999999993"/>
    <n v="78"/>
    <n v="120"/>
    <n v="99"/>
    <n v="4"/>
    <n v="5.2"/>
    <n v="4.5999999999999996"/>
    <n v="0.42"/>
    <n v="1.17"/>
    <n v="0.79499999999999993"/>
    <n v="380"/>
    <n v="480"/>
    <n v="430"/>
    <n v="1300"/>
    <n v="2100"/>
    <n v="1700"/>
    <n v="10"/>
    <n v="7.166666666666667"/>
    <n v="0.79499999999999993"/>
    <n v="0"/>
    <n v="0"/>
    <x v="2424"/>
    <x v="5"/>
  </r>
  <r>
    <n v="3346"/>
    <x v="774"/>
    <x v="0"/>
    <x v="16"/>
    <n v="14"/>
    <n v="20"/>
    <x v="23"/>
    <n v="4.9000000000000004"/>
    <n v="6"/>
    <n v="5.45"/>
    <n v="6.7"/>
    <n v="8.1"/>
    <n v="7.4"/>
    <n v="89"/>
    <n v="155"/>
    <n v="122"/>
    <n v="5.8"/>
    <n v="6.9"/>
    <n v="6.35"/>
    <n v="0.32"/>
    <n v="1.72"/>
    <n v="1.02"/>
    <n v="460"/>
    <n v="840"/>
    <n v="650"/>
    <n v="2100"/>
    <n v="2700"/>
    <n v="2400"/>
    <n v="10"/>
    <n v="10"/>
    <n v="1.02"/>
    <n v="0"/>
    <n v="0"/>
    <x v="1484"/>
    <x v="5"/>
  </r>
  <r>
    <n v="3348"/>
    <x v="1024"/>
    <x v="0"/>
    <x v="16"/>
    <n v="15"/>
    <n v="20"/>
    <x v="90"/>
    <n v="6"/>
    <n v="6.8"/>
    <n v="6.4"/>
    <n v="6.8"/>
    <n v="8"/>
    <n v="7.4"/>
    <n v="71"/>
    <n v="135"/>
    <n v="103"/>
    <n v="4.0999999999999996"/>
    <n v="5.5"/>
    <n v="4.8"/>
    <n v="0.5"/>
    <n v="1.35"/>
    <n v="0.92500000000000004"/>
    <n v="310"/>
    <n v="490"/>
    <n v="400"/>
    <n v="1100"/>
    <n v="2100"/>
    <n v="1600"/>
    <n v="10"/>
    <n v="6.6666666666666661"/>
    <n v="0.92500000000000004"/>
    <n v="0"/>
    <n v="0"/>
    <x v="298"/>
    <x v="5"/>
  </r>
  <r>
    <n v="1348"/>
    <x v="625"/>
    <x v="0"/>
    <x v="16"/>
    <n v="14"/>
    <n v="23"/>
    <x v="25"/>
    <n v="6.7"/>
    <n v="8.8000000000000007"/>
    <n v="7.75"/>
    <n v="7"/>
    <n v="8.1999999999999993"/>
    <n v="7.6"/>
    <n v="128"/>
    <n v="163"/>
    <n v="145.5"/>
    <n v="1.2"/>
    <n v="2.2000000000000002"/>
    <n v="1.7000000000000002"/>
    <n v="0.32"/>
    <n v="0.62"/>
    <n v="0.47"/>
    <n v="120"/>
    <n v="340"/>
    <n v="230"/>
    <n v="490"/>
    <n v="840"/>
    <n v="665"/>
    <n v="4.25"/>
    <n v="3.8333333333333335"/>
    <n v="0.47"/>
    <n v="0"/>
    <n v="0"/>
    <x v="2425"/>
    <x v="5"/>
  </r>
  <r>
    <n v="3723"/>
    <x v="265"/>
    <x v="0"/>
    <x v="17"/>
    <n v="12"/>
    <n v="25"/>
    <x v="25"/>
    <n v="5.7"/>
    <n v="10"/>
    <n v="7.85"/>
    <n v="6.8"/>
    <n v="7.8"/>
    <n v="7.3"/>
    <n v="56"/>
    <n v="303"/>
    <n v="179.5"/>
    <n v="1"/>
    <n v="2.2999999999999998"/>
    <n v="1.65"/>
    <n v="0.02"/>
    <n v="0.02"/>
    <n v="0.02"/>
    <n v="325.73701298701297"/>
    <n v="17186426.7483766"/>
    <n v="8593376.2426947933"/>
    <n v="1751.8059210526301"/>
    <n v="39424734.378289498"/>
    <n v="19713243.092105277"/>
    <n v="4.125"/>
    <n v="10"/>
    <n v="0.02"/>
    <n v="0"/>
    <n v="0"/>
    <x v="2426"/>
    <x v="5"/>
  </r>
  <r>
    <n v="3755"/>
    <x v="1025"/>
    <x v="1"/>
    <x v="17"/>
    <n v="15"/>
    <n v="30"/>
    <x v="84"/>
    <n v="5"/>
    <n v="10"/>
    <n v="7.5"/>
    <n v="7.3"/>
    <n v="8.1"/>
    <n v="7.6999999999999993"/>
    <n v="93"/>
    <n v="320"/>
    <n v="206.5"/>
    <n v="1.1000000000000001"/>
    <n v="2.4"/>
    <n v="1.75"/>
    <n v="0.02"/>
    <n v="0.32"/>
    <n v="0.17"/>
    <n v="325.73701298701297"/>
    <n v="17186426.7483766"/>
    <n v="8593376.2426947933"/>
    <n v="1751.8059210526301"/>
    <n v="39424734.378289498"/>
    <n v="19713243.092105277"/>
    <n v="4.375"/>
    <n v="10"/>
    <n v="0.17"/>
    <n v="0"/>
    <n v="0"/>
    <x v="2427"/>
    <x v="5"/>
  </r>
  <r>
    <n v="3722"/>
    <x v="1026"/>
    <x v="1"/>
    <x v="17"/>
    <n v="15"/>
    <n v="26"/>
    <x v="61"/>
    <n v="2.7"/>
    <n v="10.4"/>
    <n v="6.5500000000000007"/>
    <n v="6.8"/>
    <n v="7.7"/>
    <n v="7.25"/>
    <n v="249"/>
    <n v="599"/>
    <n v="424"/>
    <n v="1"/>
    <n v="3.2"/>
    <n v="2.1"/>
    <n v="0.02"/>
    <n v="0.42"/>
    <n v="0.22"/>
    <n v="325.73701298701297"/>
    <n v="17186426.7483766"/>
    <n v="8593376.2426947933"/>
    <n v="1751.8059210526301"/>
    <n v="39424734.378289498"/>
    <n v="19713243.092105277"/>
    <n v="5.25"/>
    <n v="10"/>
    <n v="0.21999999999999997"/>
    <n v="0"/>
    <n v="0"/>
    <x v="2428"/>
    <x v="5"/>
  </r>
  <r>
    <n v="2886"/>
    <x v="1027"/>
    <x v="0"/>
    <x v="18"/>
    <n v="21"/>
    <n v="34"/>
    <x v="0"/>
    <n v="2"/>
    <n v="8.6"/>
    <n v="5.3"/>
    <n v="7.2"/>
    <n v="8.4"/>
    <n v="7.8000000000000007"/>
    <n v="119"/>
    <n v="231"/>
    <n v="175"/>
    <n v="1"/>
    <n v="2.8"/>
    <n v="1.9"/>
    <n v="0.4"/>
    <n v="2.4"/>
    <n v="1.4"/>
    <n v="325.73701298701297"/>
    <n v="17186426.7483766"/>
    <n v="8593376.2426947933"/>
    <n v="1751.8059210526301"/>
    <n v="39424734.378289498"/>
    <n v="19713243.092105277"/>
    <n v="4.75"/>
    <n v="10"/>
    <n v="1.4"/>
    <n v="0"/>
    <n v="0"/>
    <x v="2429"/>
    <x v="5"/>
  </r>
  <r>
    <n v="2887"/>
    <x v="1028"/>
    <x v="0"/>
    <x v="18"/>
    <n v="21"/>
    <n v="32"/>
    <x v="6"/>
    <n v="3.3"/>
    <n v="8.4"/>
    <n v="5.85"/>
    <n v="6.9"/>
    <n v="8.3000000000000007"/>
    <n v="7.6000000000000005"/>
    <n v="195"/>
    <n v="297"/>
    <n v="246"/>
    <n v="1"/>
    <n v="2.4"/>
    <n v="1.7"/>
    <n v="0.4"/>
    <n v="0.9"/>
    <n v="0.65"/>
    <n v="325.73701298701297"/>
    <n v="17186426.7483766"/>
    <n v="8593376.2426947933"/>
    <n v="1751.8059210526301"/>
    <n v="39424734.378289498"/>
    <n v="19713243.092105277"/>
    <n v="4.25"/>
    <n v="10"/>
    <n v="0.65"/>
    <n v="0"/>
    <n v="0"/>
    <x v="2430"/>
    <x v="5"/>
  </r>
  <r>
    <n v="3956"/>
    <x v="1029"/>
    <x v="0"/>
    <x v="19"/>
    <n v="16"/>
    <n v="33"/>
    <x v="5"/>
    <n v="4"/>
    <n v="8"/>
    <n v="6"/>
    <n v="6.9"/>
    <n v="7.8"/>
    <n v="7.35"/>
    <n v="109"/>
    <n v="191"/>
    <n v="150"/>
    <n v="1.1000000000000001"/>
    <n v="2"/>
    <n v="1.55"/>
    <n v="0.32"/>
    <n v="1.42"/>
    <n v="0.87"/>
    <n v="78"/>
    <n v="4900"/>
    <n v="2489"/>
    <n v="490"/>
    <n v="7900"/>
    <n v="4195"/>
    <n v="3.875"/>
    <n v="10"/>
    <n v="0.86999999999999988"/>
    <n v="0"/>
    <n v="0"/>
    <x v="2431"/>
    <x v="5"/>
  </r>
  <r>
    <n v="2438"/>
    <x v="1030"/>
    <x v="0"/>
    <x v="19"/>
    <n v="20"/>
    <n v="33"/>
    <x v="6"/>
    <n v="4.5999999999999996"/>
    <n v="8.3000000000000007"/>
    <n v="6.45"/>
    <n v="6.8"/>
    <n v="8"/>
    <n v="7.4"/>
    <n v="119"/>
    <n v="234"/>
    <n v="176.5"/>
    <n v="1.1000000000000001"/>
    <n v="2.8"/>
    <n v="1.95"/>
    <n v="0.32"/>
    <n v="0.72"/>
    <n v="0.52"/>
    <n v="45"/>
    <n v="7900"/>
    <n v="3972.5"/>
    <n v="460"/>
    <n v="22000"/>
    <n v="11230"/>
    <n v="4.875"/>
    <n v="10"/>
    <n v="0.52"/>
    <n v="0"/>
    <n v="0"/>
    <x v="2432"/>
    <x v="5"/>
  </r>
  <r>
    <n v="3957"/>
    <x v="1031"/>
    <x v="0"/>
    <x v="19"/>
    <n v="20"/>
    <n v="34"/>
    <x v="43"/>
    <n v="5.2"/>
    <n v="8.4"/>
    <n v="6.8000000000000007"/>
    <n v="6.9"/>
    <n v="8.4"/>
    <n v="7.65"/>
    <n v="115"/>
    <n v="180"/>
    <n v="147.5"/>
    <n v="1.1000000000000001"/>
    <n v="2.2000000000000002"/>
    <n v="1.6500000000000001"/>
    <n v="0.32"/>
    <n v="3.33"/>
    <n v="1.825"/>
    <n v="45"/>
    <n v="11000"/>
    <n v="5522.5"/>
    <n v="230"/>
    <n v="35000"/>
    <n v="17615"/>
    <n v="4.125"/>
    <n v="10"/>
    <n v="1.825"/>
    <n v="0"/>
    <n v="0"/>
    <x v="2433"/>
    <x v="5"/>
  </r>
  <r>
    <n v="3955"/>
    <x v="1032"/>
    <x v="0"/>
    <x v="19"/>
    <n v="20"/>
    <n v="34"/>
    <x v="43"/>
    <n v="5.6"/>
    <n v="8.1999999999999993"/>
    <n v="6.8999999999999995"/>
    <n v="6.9"/>
    <n v="7.9"/>
    <n v="7.4"/>
    <n v="103"/>
    <n v="193"/>
    <n v="148"/>
    <n v="1.1000000000000001"/>
    <n v="2.4"/>
    <n v="1.75"/>
    <n v="0.32"/>
    <n v="1.46"/>
    <n v="0.89"/>
    <n v="78"/>
    <n v="2200"/>
    <n v="1139"/>
    <n v="330"/>
    <n v="4900"/>
    <n v="2615"/>
    <n v="4.375"/>
    <n v="10"/>
    <n v="0.8899999999999999"/>
    <n v="0"/>
    <n v="0"/>
    <x v="2434"/>
    <x v="5"/>
  </r>
  <r>
    <n v="3953"/>
    <x v="1033"/>
    <x v="0"/>
    <x v="19"/>
    <n v="16"/>
    <n v="32"/>
    <x v="21"/>
    <n v="6.1"/>
    <n v="9"/>
    <n v="7.55"/>
    <n v="7.4"/>
    <n v="8.5"/>
    <n v="7.95"/>
    <n v="328"/>
    <n v="30340"/>
    <n v="15334"/>
    <n v="1.1000000000000001"/>
    <n v="2.4"/>
    <n v="1.75"/>
    <n v="0.32"/>
    <n v="1.42"/>
    <n v="0.87"/>
    <n v="2"/>
    <n v="490"/>
    <n v="246"/>
    <n v="2"/>
    <n v="3500"/>
    <n v="1751"/>
    <n v="4.375"/>
    <n v="4.0999999999999996"/>
    <n v="0.86999999999999988"/>
    <n v="0"/>
    <n v="0"/>
    <x v="2435"/>
    <x v="5"/>
  </r>
  <r>
    <n v="2437"/>
    <x v="633"/>
    <x v="0"/>
    <x v="19"/>
    <n v="21"/>
    <n v="33"/>
    <x v="43"/>
    <n v="5.3"/>
    <n v="9"/>
    <n v="7.15"/>
    <n v="6.9"/>
    <n v="8.5"/>
    <n v="7.7"/>
    <n v="1435"/>
    <n v="41560"/>
    <n v="21497.5"/>
    <n v="1.1000000000000001"/>
    <n v="2.9"/>
    <n v="2"/>
    <n v="0.32"/>
    <n v="1.1299999999999999"/>
    <n v="0.72499999999999998"/>
    <n v="20"/>
    <n v="1300"/>
    <n v="660"/>
    <n v="49"/>
    <n v="2800"/>
    <n v="1424.5"/>
    <n v="5"/>
    <n v="10"/>
    <n v="0.72499999999999998"/>
    <n v="0"/>
    <n v="0"/>
    <x v="2436"/>
    <x v="5"/>
  </r>
  <r>
    <n v="3954"/>
    <x v="274"/>
    <x v="0"/>
    <x v="19"/>
    <n v="17"/>
    <n v="32"/>
    <x v="5"/>
    <n v="3.8"/>
    <n v="7.4"/>
    <n v="5.6"/>
    <n v="7.6"/>
    <n v="8.5"/>
    <n v="8.0500000000000007"/>
    <n v="306"/>
    <n v="699"/>
    <n v="502.5"/>
    <n v="1.8"/>
    <n v="11"/>
    <n v="6.4"/>
    <n v="0.32"/>
    <n v="2.36"/>
    <n v="1.3399999999999999"/>
    <n v="20"/>
    <n v="2200"/>
    <n v="1110"/>
    <n v="130"/>
    <n v="4900"/>
    <n v="2515"/>
    <n v="10"/>
    <n v="10"/>
    <n v="1.3399999999999999"/>
    <n v="0"/>
    <n v="0"/>
    <x v="182"/>
    <x v="5"/>
  </r>
  <r>
    <n v="2431"/>
    <x v="636"/>
    <x v="1"/>
    <x v="19"/>
    <n v="20"/>
    <n v="30"/>
    <x v="7"/>
    <n v="2.6"/>
    <n v="8.6"/>
    <n v="5.6"/>
    <n v="6.9"/>
    <n v="7.6"/>
    <n v="7.25"/>
    <n v="302"/>
    <n v="445"/>
    <n v="373.5"/>
    <n v="1.1000000000000001"/>
    <n v="2"/>
    <n v="1.55"/>
    <n v="0.32"/>
    <n v="1.72"/>
    <n v="1.02"/>
    <n v="45"/>
    <n v="22000"/>
    <n v="11022.5"/>
    <n v="330"/>
    <n v="54000"/>
    <n v="27165"/>
    <n v="3.875"/>
    <n v="10"/>
    <n v="1.02"/>
    <n v="0"/>
    <n v="0"/>
    <x v="2437"/>
    <x v="5"/>
  </r>
  <r>
    <n v="2434"/>
    <x v="1034"/>
    <x v="1"/>
    <x v="19"/>
    <n v="17"/>
    <n v="34"/>
    <x v="8"/>
    <n v="4.4000000000000004"/>
    <n v="10.5"/>
    <n v="7.45"/>
    <n v="7.9"/>
    <n v="9.1999999999999993"/>
    <n v="8.5500000000000007"/>
    <n v="494"/>
    <n v="1221"/>
    <n v="857.5"/>
    <n v="3.7"/>
    <n v="6.7"/>
    <n v="5.2"/>
    <n v="0.51"/>
    <n v="1.62"/>
    <n v="1.0649999999999999"/>
    <n v="20"/>
    <n v="17000"/>
    <n v="8510"/>
    <n v="130"/>
    <n v="54000"/>
    <n v="27065"/>
    <n v="10"/>
    <n v="10"/>
    <n v="1.0649999999999999"/>
    <n v="10"/>
    <n v="0"/>
    <x v="2438"/>
    <x v="5"/>
  </r>
  <r>
    <n v="3962"/>
    <x v="282"/>
    <x v="1"/>
    <x v="19"/>
    <n v="24"/>
    <n v="29"/>
    <x v="6"/>
    <n v="6.1"/>
    <n v="6.5"/>
    <n v="6.3"/>
    <n v="6.8"/>
    <n v="8.1999999999999993"/>
    <n v="7.5"/>
    <n v="237"/>
    <n v="453"/>
    <n v="345"/>
    <n v="2"/>
    <n v="4.5"/>
    <n v="3.25"/>
    <n v="0.42"/>
    <n v="2.52"/>
    <n v="1.47"/>
    <n v="45"/>
    <n v="3300"/>
    <n v="1672.5"/>
    <n v="230"/>
    <n v="24000"/>
    <n v="12115"/>
    <n v="8.125"/>
    <n v="10"/>
    <n v="1.47"/>
    <n v="0"/>
    <n v="0"/>
    <x v="2439"/>
    <x v="5"/>
  </r>
  <r>
    <n v="2433"/>
    <x v="1035"/>
    <x v="1"/>
    <x v="19"/>
    <n v="21"/>
    <n v="35"/>
    <x v="4"/>
    <n v="2.4"/>
    <n v="12.6"/>
    <n v="7.5"/>
    <n v="7.6"/>
    <n v="9.4"/>
    <n v="8.5"/>
    <n v="514"/>
    <n v="970"/>
    <n v="742"/>
    <n v="4.4000000000000004"/>
    <n v="9.5"/>
    <n v="6.95"/>
    <n v="0.63"/>
    <n v="9.4499999999999993"/>
    <n v="5.04"/>
    <n v="20"/>
    <n v="2300"/>
    <n v="1160"/>
    <n v="45"/>
    <n v="7900"/>
    <n v="3972.5"/>
    <n v="10"/>
    <n v="10"/>
    <n v="5.04"/>
    <n v="0"/>
    <n v="0"/>
    <x v="2440"/>
    <x v="5"/>
  </r>
  <r>
    <n v="2432"/>
    <x v="1036"/>
    <x v="1"/>
    <x v="19"/>
    <n v="17"/>
    <n v="34"/>
    <x v="8"/>
    <n v="3.1"/>
    <n v="12"/>
    <n v="7.55"/>
    <n v="8.1"/>
    <n v="9.4"/>
    <n v="8.75"/>
    <n v="618"/>
    <n v="1231"/>
    <n v="924.5"/>
    <n v="4.7"/>
    <n v="8"/>
    <n v="6.35"/>
    <n v="0.67"/>
    <n v="1.96"/>
    <n v="1.3149999999999999"/>
    <n v="78"/>
    <n v="13000"/>
    <n v="6539"/>
    <n v="220"/>
    <n v="35000"/>
    <n v="17610"/>
    <n v="10"/>
    <n v="10"/>
    <n v="1.3149999999999999"/>
    <n v="10"/>
    <n v="0"/>
    <x v="2441"/>
    <x v="5"/>
  </r>
  <r>
    <n v="2436"/>
    <x v="1037"/>
    <x v="1"/>
    <x v="19"/>
    <n v="23"/>
    <n v="34"/>
    <x v="10"/>
    <n v="1.9"/>
    <n v="10.9"/>
    <n v="6.4"/>
    <n v="7"/>
    <n v="9.1"/>
    <n v="8.0500000000000007"/>
    <n v="310"/>
    <n v="854"/>
    <n v="582"/>
    <n v="5.6"/>
    <n v="12.5"/>
    <n v="9.0500000000000007"/>
    <n v="0.32"/>
    <n v="2.38"/>
    <n v="1.3499999999999999"/>
    <n v="110"/>
    <n v="4900"/>
    <n v="2505"/>
    <n v="490"/>
    <n v="17000"/>
    <n v="8745"/>
    <n v="10"/>
    <n v="10"/>
    <n v="1.3499999999999999"/>
    <n v="0"/>
    <n v="0"/>
    <x v="700"/>
    <x v="5"/>
  </r>
  <r>
    <n v="3963"/>
    <x v="283"/>
    <x v="1"/>
    <x v="19"/>
    <n v="17"/>
    <n v="27"/>
    <x v="72"/>
    <n v="2.4"/>
    <n v="11.4"/>
    <n v="6.9"/>
    <n v="6.9"/>
    <n v="8.3000000000000007"/>
    <n v="7.6000000000000005"/>
    <n v="482"/>
    <n v="923"/>
    <n v="702.5"/>
    <n v="4"/>
    <n v="9.5"/>
    <n v="6.75"/>
    <n v="0.62"/>
    <n v="5.82"/>
    <n v="3.22"/>
    <n v="20"/>
    <n v="24000"/>
    <n v="12010"/>
    <n v="170"/>
    <n v="35000"/>
    <n v="17585"/>
    <n v="10"/>
    <n v="10"/>
    <n v="3.22"/>
    <n v="0"/>
    <n v="0"/>
    <x v="2442"/>
    <x v="5"/>
  </r>
  <r>
    <n v="2435"/>
    <x v="1038"/>
    <x v="1"/>
    <x v="19"/>
    <n v="18"/>
    <n v="34"/>
    <x v="1"/>
    <n v="2.8"/>
    <n v="11.1"/>
    <n v="6.9499999999999993"/>
    <n v="7.1"/>
    <n v="9"/>
    <n v="8.0500000000000007"/>
    <n v="418"/>
    <n v="1387"/>
    <n v="902.5"/>
    <n v="4.3"/>
    <n v="9"/>
    <n v="6.65"/>
    <n v="0.32"/>
    <n v="2.52"/>
    <n v="1.42"/>
    <n v="45"/>
    <n v="35000"/>
    <n v="17522.5"/>
    <n v="130"/>
    <n v="54000"/>
    <n v="27065"/>
    <n v="10"/>
    <n v="10"/>
    <n v="1.42"/>
    <n v="0"/>
    <n v="0"/>
    <x v="1146"/>
    <x v="5"/>
  </r>
  <r>
    <n v="1686"/>
    <x v="1039"/>
    <x v="0"/>
    <x v="20"/>
    <n v="29"/>
    <n v="29"/>
    <x v="3"/>
    <n v="7"/>
    <n v="7"/>
    <n v="7"/>
    <n v="7.7"/>
    <n v="7.7"/>
    <n v="7.7"/>
    <n v="1219"/>
    <n v="1219"/>
    <n v="1219"/>
    <n v="2.5"/>
    <n v="2.5"/>
    <n v="2.5"/>
    <n v="0.32"/>
    <n v="0.32"/>
    <n v="0.32"/>
    <n v="2"/>
    <n v="2"/>
    <n v="2"/>
    <n v="540"/>
    <n v="540"/>
    <n v="540"/>
    <n v="6.25"/>
    <n v="3.3333333333333333E-2"/>
    <n v="0.32"/>
    <n v="0"/>
    <n v="0"/>
    <x v="2443"/>
    <x v="5"/>
  </r>
  <r>
    <n v="4634"/>
    <x v="1040"/>
    <x v="0"/>
    <x v="20"/>
    <n v="28"/>
    <n v="32"/>
    <x v="22"/>
    <n v="6.3"/>
    <n v="11.2"/>
    <n v="8.75"/>
    <n v="7.8"/>
    <n v="9.1999999999999993"/>
    <n v="8.5"/>
    <n v="961"/>
    <n v="1642"/>
    <n v="1301.5"/>
    <n v="2.5"/>
    <n v="6.5"/>
    <n v="4.5"/>
    <n v="0.32"/>
    <n v="0.32"/>
    <n v="0.32"/>
    <n v="2"/>
    <n v="94"/>
    <n v="48"/>
    <n v="110"/>
    <n v="350"/>
    <n v="230"/>
    <n v="10"/>
    <n v="0.8"/>
    <n v="0.32"/>
    <n v="0"/>
    <n v="0"/>
    <x v="2444"/>
    <x v="5"/>
  </r>
  <r>
    <n v="1396"/>
    <x v="1041"/>
    <x v="0"/>
    <x v="20"/>
    <n v="28"/>
    <n v="32"/>
    <x v="22"/>
    <n v="6"/>
    <n v="8.8000000000000007"/>
    <n v="7.4"/>
    <n v="8.5"/>
    <n v="8.9"/>
    <n v="8.6999999999999993"/>
    <n v="310"/>
    <n v="451"/>
    <n v="380.5"/>
    <n v="1"/>
    <n v="2.8"/>
    <n v="1.9"/>
    <n v="0.32"/>
    <n v="0.32"/>
    <n v="0.32"/>
    <n v="2"/>
    <n v="70"/>
    <n v="36"/>
    <n v="84"/>
    <n v="350"/>
    <n v="217"/>
    <n v="4.75"/>
    <n v="0.6"/>
    <n v="0.32"/>
    <n v="10"/>
    <n v="0"/>
    <x v="2445"/>
    <x v="5"/>
  </r>
  <r>
    <n v="1297"/>
    <x v="286"/>
    <x v="0"/>
    <x v="21"/>
    <n v="15"/>
    <n v="32"/>
    <x v="2"/>
    <n v="7.2"/>
    <n v="9"/>
    <n v="8.1"/>
    <n v="7.7"/>
    <n v="8.1999999999999993"/>
    <n v="7.9499999999999993"/>
    <n v="180"/>
    <n v="423"/>
    <n v="301.5"/>
    <n v="1"/>
    <n v="2.7"/>
    <n v="1.85"/>
    <n v="0.9"/>
    <n v="1.8"/>
    <n v="1.35"/>
    <n v="260"/>
    <n v="2000"/>
    <n v="1130"/>
    <n v="700"/>
    <n v="3900"/>
    <n v="2300"/>
    <n v="4.625"/>
    <n v="10"/>
    <n v="1.35"/>
    <n v="0"/>
    <n v="0"/>
    <x v="2446"/>
    <x v="5"/>
  </r>
  <r>
    <n v="1382"/>
    <x v="433"/>
    <x v="0"/>
    <x v="21"/>
    <n v="15"/>
    <n v="31"/>
    <x v="13"/>
    <n v="6.9"/>
    <n v="9.1"/>
    <n v="8"/>
    <n v="7.6"/>
    <n v="8.3000000000000007"/>
    <n v="7.95"/>
    <n v="190"/>
    <n v="379"/>
    <n v="284.5"/>
    <n v="1"/>
    <n v="3.1"/>
    <n v="2.0499999999999998"/>
    <n v="1.1000000000000001"/>
    <n v="2.2000000000000002"/>
    <n v="1.6500000000000001"/>
    <n v="210"/>
    <n v="2100"/>
    <n v="1155"/>
    <n v="630"/>
    <n v="4600"/>
    <n v="2615"/>
    <n v="5.125"/>
    <n v="10"/>
    <n v="1.6500000000000001"/>
    <n v="0"/>
    <n v="0"/>
    <x v="2447"/>
    <x v="5"/>
  </r>
  <r>
    <n v="2912"/>
    <x v="288"/>
    <x v="0"/>
    <x v="21"/>
    <n v="12"/>
    <n v="38"/>
    <x v="7"/>
    <n v="7.7"/>
    <n v="9.1999999999999993"/>
    <n v="8.4499999999999993"/>
    <n v="7.5"/>
    <n v="8.1999999999999993"/>
    <n v="7.85"/>
    <n v="142"/>
    <n v="217"/>
    <n v="179.5"/>
    <n v="1"/>
    <n v="1.1000000000000001"/>
    <n v="1.05"/>
    <n v="0.3"/>
    <n v="1"/>
    <n v="0.65"/>
    <n v="18"/>
    <n v="40"/>
    <n v="29"/>
    <n v="70"/>
    <n v="140"/>
    <n v="105"/>
    <n v="2.625"/>
    <n v="0.48333333333333334"/>
    <n v="0.65"/>
    <n v="0"/>
    <n v="0"/>
    <x v="2448"/>
    <x v="5"/>
  </r>
  <r>
    <n v="1481"/>
    <x v="292"/>
    <x v="0"/>
    <x v="22"/>
    <n v="24"/>
    <n v="29"/>
    <x v="6"/>
    <n v="5.2"/>
    <n v="6.9"/>
    <n v="6.0500000000000007"/>
    <n v="7.6"/>
    <n v="8.6"/>
    <n v="8.1"/>
    <n v="536"/>
    <n v="700"/>
    <n v="618"/>
    <n v="1.3"/>
    <n v="2.5"/>
    <n v="1.9"/>
    <n v="3.13"/>
    <n v="5.23"/>
    <n v="4.18"/>
    <n v="67"/>
    <n v="140"/>
    <n v="103.5"/>
    <n v="140"/>
    <n v="220"/>
    <n v="180"/>
    <n v="4.75"/>
    <n v="1.7249999999999999"/>
    <n v="4.18"/>
    <n v="0"/>
    <n v="0"/>
    <x v="2449"/>
    <x v="5"/>
  </r>
  <r>
    <n v="2940"/>
    <x v="438"/>
    <x v="0"/>
    <x v="22"/>
    <n v="3"/>
    <n v="30"/>
    <x v="140"/>
    <n v="4.0999999999999996"/>
    <n v="5.2"/>
    <n v="4.6500000000000004"/>
    <n v="7.2"/>
    <n v="8.6"/>
    <n v="7.9"/>
    <n v="596"/>
    <n v="1210"/>
    <n v="903"/>
    <n v="2.9"/>
    <n v="3.8"/>
    <n v="3.3499999999999996"/>
    <n v="1.62"/>
    <n v="7.18"/>
    <n v="4.4000000000000004"/>
    <n v="220"/>
    <n v="280"/>
    <n v="250"/>
    <n v="350"/>
    <n v="500"/>
    <n v="425"/>
    <n v="8.375"/>
    <n v="4.166666666666667"/>
    <n v="4.4000000000000004"/>
    <n v="0"/>
    <n v="0"/>
    <x v="2450"/>
    <x v="5"/>
  </r>
  <r>
    <n v="4178"/>
    <x v="780"/>
    <x v="0"/>
    <x v="22"/>
    <n v="18"/>
    <n v="28"/>
    <x v="13"/>
    <n v="4"/>
    <n v="5.0999999999999996"/>
    <n v="4.55"/>
    <n v="7.1"/>
    <n v="8"/>
    <n v="7.55"/>
    <n v="866"/>
    <n v="1159"/>
    <n v="1012.5"/>
    <n v="2.2999999999999998"/>
    <n v="4.5999999999999996"/>
    <n v="3.4499999999999997"/>
    <n v="2"/>
    <n v="3.48"/>
    <n v="2.74"/>
    <n v="150"/>
    <n v="240"/>
    <n v="195"/>
    <n v="300"/>
    <n v="530"/>
    <n v="415"/>
    <n v="8.625"/>
    <n v="3.25"/>
    <n v="2.74"/>
    <n v="0"/>
    <n v="0"/>
    <x v="2451"/>
    <x v="5"/>
  </r>
  <r>
    <n v="2936"/>
    <x v="296"/>
    <x v="0"/>
    <x v="22"/>
    <n v="24"/>
    <n v="26"/>
    <x v="7"/>
    <n v="4.9000000000000004"/>
    <n v="6.7"/>
    <n v="5.8000000000000007"/>
    <n v="7.3"/>
    <n v="7.5"/>
    <n v="7.4"/>
    <n v="144"/>
    <n v="312"/>
    <n v="228"/>
    <n v="1.7"/>
    <n v="4.4000000000000004"/>
    <n v="3.0500000000000003"/>
    <n v="1.1200000000000001"/>
    <n v="1.71"/>
    <n v="1.415"/>
    <n v="40"/>
    <n v="110"/>
    <n v="75"/>
    <n v="90"/>
    <n v="220"/>
    <n v="155"/>
    <n v="7.6250000000000009"/>
    <n v="1.25"/>
    <n v="1.415"/>
    <n v="0"/>
    <n v="0"/>
    <x v="2452"/>
    <x v="5"/>
  </r>
  <r>
    <n v="2941"/>
    <x v="644"/>
    <x v="0"/>
    <x v="22"/>
    <n v="23"/>
    <n v="27"/>
    <x v="7"/>
    <n v="5.9"/>
    <n v="7.9"/>
    <n v="6.9"/>
    <n v="7.4"/>
    <n v="8.5"/>
    <n v="7.95"/>
    <n v="586"/>
    <n v="652"/>
    <n v="619"/>
    <n v="1.3"/>
    <n v="2.8"/>
    <n v="2.0499999999999998"/>
    <n v="1.42"/>
    <n v="3.12"/>
    <n v="2.27"/>
    <n v="60"/>
    <n v="115"/>
    <n v="87.5"/>
    <n v="140"/>
    <n v="190"/>
    <n v="165"/>
    <n v="5.125"/>
    <n v="1.4583333333333335"/>
    <n v="2.27"/>
    <n v="0"/>
    <n v="0"/>
    <x v="2453"/>
    <x v="5"/>
  </r>
  <r>
    <n v="2942"/>
    <x v="645"/>
    <x v="0"/>
    <x v="22"/>
    <n v="24"/>
    <n v="28"/>
    <x v="1"/>
    <n v="5.8"/>
    <n v="7.3"/>
    <n v="6.55"/>
    <n v="7.3"/>
    <n v="8.5"/>
    <n v="7.9"/>
    <n v="588"/>
    <n v="668"/>
    <n v="628"/>
    <n v="1.7"/>
    <n v="2.8"/>
    <n v="2.25"/>
    <n v="2.02"/>
    <n v="3.42"/>
    <n v="2.7199999999999998"/>
    <n v="60"/>
    <n v="90"/>
    <n v="75"/>
    <n v="130"/>
    <n v="180"/>
    <n v="155"/>
    <n v="5.625"/>
    <n v="1.25"/>
    <n v="2.7199999999999998"/>
    <n v="0"/>
    <n v="0"/>
    <x v="2454"/>
    <x v="5"/>
  </r>
  <r>
    <n v="2944"/>
    <x v="304"/>
    <x v="0"/>
    <x v="22"/>
    <n v="20"/>
    <n v="29"/>
    <x v="5"/>
    <n v="2.6"/>
    <n v="4.0999999999999996"/>
    <n v="3.3499999999999996"/>
    <n v="2"/>
    <n v="9.1999999999999993"/>
    <n v="5.6"/>
    <n v="2430"/>
    <n v="3260"/>
    <n v="2845"/>
    <n v="3.3"/>
    <n v="4.7"/>
    <n v="4"/>
    <n v="2.4900000000000002"/>
    <n v="5.39"/>
    <n v="3.94"/>
    <n v="150"/>
    <n v="350"/>
    <n v="250"/>
    <n v="210"/>
    <n v="1600"/>
    <n v="905"/>
    <n v="10"/>
    <n v="4.166666666666667"/>
    <n v="3.9400000000000004"/>
    <n v="10"/>
    <n v="1.625"/>
    <x v="2455"/>
    <x v="5"/>
  </r>
  <r>
    <n v="2935"/>
    <x v="640"/>
    <x v="0"/>
    <x v="22"/>
    <n v="19"/>
    <n v="33"/>
    <x v="1"/>
    <n v="3.7"/>
    <n v="4.5999999999999996"/>
    <n v="4.1500000000000004"/>
    <n v="7.8"/>
    <n v="8.5"/>
    <n v="8.15"/>
    <n v="312"/>
    <n v="508"/>
    <n v="410"/>
    <n v="1.2"/>
    <n v="2.6"/>
    <n v="1.9"/>
    <n v="0.88"/>
    <n v="3.09"/>
    <n v="1.9849999999999999"/>
    <n v="110"/>
    <n v="280"/>
    <n v="195"/>
    <n v="210"/>
    <n v="1100"/>
    <n v="655"/>
    <n v="4.75"/>
    <n v="3.25"/>
    <n v="1.9849999999999999"/>
    <n v="0"/>
    <n v="0"/>
    <x v="2456"/>
    <x v="5"/>
  </r>
  <r>
    <n v="1714"/>
    <x v="293"/>
    <x v="0"/>
    <x v="22"/>
    <n v="17"/>
    <n v="28"/>
    <x v="84"/>
    <n v="5.4"/>
    <n v="8.1"/>
    <n v="6.75"/>
    <n v="7.5"/>
    <n v="8.6"/>
    <n v="8.0500000000000007"/>
    <n v="268"/>
    <n v="392"/>
    <n v="330"/>
    <n v="1"/>
    <n v="4"/>
    <n v="2.5"/>
    <n v="1.54"/>
    <n v="2.62"/>
    <n v="2.08"/>
    <n v="2"/>
    <n v="84"/>
    <n v="43"/>
    <n v="11"/>
    <n v="152"/>
    <n v="81.5"/>
    <n v="6.25"/>
    <n v="0.71666666666666667"/>
    <n v="2.08"/>
    <n v="0"/>
    <n v="0"/>
    <x v="2457"/>
    <x v="5"/>
  </r>
  <r>
    <n v="2943"/>
    <x v="778"/>
    <x v="0"/>
    <x v="22"/>
    <n v="19"/>
    <n v="32"/>
    <x v="8"/>
    <n v="4.5999999999999996"/>
    <n v="5.8"/>
    <n v="5.1999999999999993"/>
    <n v="6.5"/>
    <n v="7.9"/>
    <n v="7.2"/>
    <n v="576"/>
    <n v="1143"/>
    <n v="859.5"/>
    <n v="1.7"/>
    <n v="3.1"/>
    <n v="2.4"/>
    <n v="2.12"/>
    <n v="4.92"/>
    <n v="3.52"/>
    <n v="60"/>
    <n v="150"/>
    <n v="105"/>
    <n v="130"/>
    <n v="460"/>
    <n v="295"/>
    <n v="6"/>
    <n v="1.75"/>
    <n v="3.5199999999999996"/>
    <n v="0"/>
    <n v="0"/>
    <x v="2458"/>
    <x v="5"/>
  </r>
  <r>
    <n v="1716"/>
    <x v="294"/>
    <x v="0"/>
    <x v="22"/>
    <n v="10"/>
    <n v="22"/>
    <x v="91"/>
    <n v="4.5"/>
    <n v="6.8"/>
    <n v="5.65"/>
    <n v="6.6"/>
    <n v="8.4"/>
    <n v="7.5"/>
    <n v="164"/>
    <n v="403"/>
    <n v="283.5"/>
    <n v="1.2"/>
    <n v="4"/>
    <n v="2.6"/>
    <n v="1.66"/>
    <n v="2.04"/>
    <n v="1.85"/>
    <n v="2"/>
    <n v="94"/>
    <n v="48"/>
    <n v="13"/>
    <n v="175"/>
    <n v="94"/>
    <n v="6.5"/>
    <n v="0.8"/>
    <n v="1.85"/>
    <n v="0"/>
    <n v="0"/>
    <x v="2459"/>
    <x v="5"/>
  </r>
  <r>
    <n v="4795"/>
    <x v="781"/>
    <x v="0"/>
    <x v="22"/>
    <n v="18"/>
    <n v="29"/>
    <x v="2"/>
    <n v="3.5"/>
    <n v="4.2"/>
    <n v="3.85"/>
    <n v="7.3"/>
    <n v="7.9"/>
    <n v="7.6"/>
    <n v="820"/>
    <n v="1198"/>
    <n v="1009"/>
    <n v="2.8"/>
    <n v="5.9"/>
    <n v="4.3499999999999996"/>
    <n v="2.65"/>
    <n v="4.92"/>
    <n v="3.7850000000000001"/>
    <n v="93"/>
    <n v="220"/>
    <n v="156.5"/>
    <n v="210"/>
    <n v="300"/>
    <n v="255"/>
    <n v="10"/>
    <n v="2.6083333333333329"/>
    <n v="3.7850000000000001"/>
    <n v="0"/>
    <n v="0.375"/>
    <x v="2460"/>
    <x v="5"/>
  </r>
  <r>
    <n v="1285"/>
    <x v="289"/>
    <x v="0"/>
    <x v="22"/>
    <n v="23"/>
    <n v="28"/>
    <x v="8"/>
    <n v="5.0999999999999996"/>
    <n v="5.9"/>
    <n v="5.5"/>
    <n v="7.4"/>
    <n v="8.5"/>
    <n v="7.95"/>
    <n v="230"/>
    <n v="602"/>
    <n v="416"/>
    <n v="1.6"/>
    <n v="3.3"/>
    <n v="2.4500000000000002"/>
    <n v="2.2200000000000002"/>
    <n v="3.15"/>
    <n v="2.6850000000000001"/>
    <n v="64"/>
    <n v="130"/>
    <n v="97"/>
    <n v="120"/>
    <n v="220"/>
    <n v="170"/>
    <n v="6.125"/>
    <n v="1.6166666666666665"/>
    <n v="2.6850000000000001"/>
    <n v="0"/>
    <n v="0"/>
    <x v="2461"/>
    <x v="5"/>
  </r>
  <r>
    <n v="1414"/>
    <x v="291"/>
    <x v="0"/>
    <x v="22"/>
    <n v="17"/>
    <n v="29"/>
    <x v="13"/>
    <n v="2.9"/>
    <n v="4.7"/>
    <n v="3.8"/>
    <n v="7.4"/>
    <n v="8"/>
    <n v="7.7"/>
    <n v="344"/>
    <n v="528"/>
    <n v="436"/>
    <n v="2.1"/>
    <n v="2.6"/>
    <n v="2.35"/>
    <n v="1.24"/>
    <n v="2.46"/>
    <n v="1.85"/>
    <n v="64"/>
    <n v="150"/>
    <n v="107"/>
    <n v="150"/>
    <n v="280"/>
    <n v="215"/>
    <n v="5.875"/>
    <n v="1.7833333333333334"/>
    <n v="1.85"/>
    <n v="0"/>
    <n v="0.5"/>
    <x v="2462"/>
    <x v="5"/>
  </r>
  <r>
    <n v="2938"/>
    <x v="1042"/>
    <x v="0"/>
    <x v="22"/>
    <n v="19"/>
    <n v="36"/>
    <x v="0"/>
    <n v="5.8"/>
    <n v="7.6"/>
    <n v="6.6999999999999993"/>
    <n v="7.3"/>
    <n v="8.5"/>
    <n v="7.9"/>
    <n v="519"/>
    <n v="883"/>
    <n v="701"/>
    <n v="2.1"/>
    <n v="3.3"/>
    <n v="2.7"/>
    <n v="1.37"/>
    <n v="3.13"/>
    <n v="2.25"/>
    <n v="75"/>
    <n v="140"/>
    <n v="107.5"/>
    <n v="170"/>
    <n v="240"/>
    <n v="205"/>
    <n v="6.75"/>
    <n v="1.7916666666666667"/>
    <n v="2.25"/>
    <n v="0"/>
    <n v="0"/>
    <x v="2463"/>
    <x v="5"/>
  </r>
  <r>
    <n v="2939"/>
    <x v="777"/>
    <x v="0"/>
    <x v="22"/>
    <n v="20"/>
    <n v="36"/>
    <x v="4"/>
    <n v="5.4"/>
    <n v="7.1"/>
    <n v="6.25"/>
    <n v="7.7"/>
    <n v="8.6"/>
    <n v="8.15"/>
    <n v="515"/>
    <n v="787"/>
    <n v="651"/>
    <n v="2.5"/>
    <n v="3.3"/>
    <n v="2.9"/>
    <n v="1.43"/>
    <n v="6.92"/>
    <n v="4.1749999999999998"/>
    <n v="93"/>
    <n v="140"/>
    <n v="116.5"/>
    <n v="170"/>
    <n v="280"/>
    <n v="225"/>
    <n v="7.25"/>
    <n v="1.9416666666666664"/>
    <n v="4.1749999999999998"/>
    <n v="0"/>
    <n v="0"/>
    <x v="2061"/>
    <x v="5"/>
  </r>
  <r>
    <n v="2937"/>
    <x v="641"/>
    <x v="0"/>
    <x v="22"/>
    <n v="17"/>
    <n v="31"/>
    <x v="21"/>
    <n v="5.2"/>
    <n v="7.2"/>
    <n v="6.2"/>
    <n v="7.3"/>
    <n v="7.6"/>
    <n v="7.4499999999999993"/>
    <n v="194"/>
    <n v="2359"/>
    <n v="1276.5"/>
    <n v="1"/>
    <n v="2.6"/>
    <n v="1.8"/>
    <n v="0.93"/>
    <n v="1.84"/>
    <n v="1.385"/>
    <n v="14"/>
    <n v="80"/>
    <n v="47"/>
    <n v="26"/>
    <n v="140"/>
    <n v="83"/>
    <n v="4.5"/>
    <n v="0.78333333333333344"/>
    <n v="1.3850000000000002"/>
    <n v="0"/>
    <n v="0"/>
    <x v="2464"/>
    <x v="5"/>
  </r>
  <r>
    <n v="4177"/>
    <x v="779"/>
    <x v="0"/>
    <x v="22"/>
    <n v="18"/>
    <n v="28"/>
    <x v="13"/>
    <n v="3.9"/>
    <n v="5.2"/>
    <n v="4.55"/>
    <n v="6.9"/>
    <n v="8.4"/>
    <n v="7.65"/>
    <n v="478"/>
    <n v="719"/>
    <n v="598.5"/>
    <n v="1.7"/>
    <n v="3.2"/>
    <n v="2.4500000000000002"/>
    <n v="1.42"/>
    <n v="3.46"/>
    <n v="2.44"/>
    <n v="39"/>
    <n v="130"/>
    <n v="84.5"/>
    <n v="120"/>
    <n v="220"/>
    <n v="170"/>
    <n v="6.125"/>
    <n v="1.4083333333333334"/>
    <n v="2.44"/>
    <n v="0"/>
    <n v="0"/>
    <x v="2465"/>
    <x v="5"/>
  </r>
  <r>
    <n v="1286"/>
    <x v="290"/>
    <x v="0"/>
    <x v="22"/>
    <n v="17"/>
    <n v="28"/>
    <x v="84"/>
    <n v="4.2"/>
    <n v="5.5"/>
    <n v="4.8499999999999996"/>
    <n v="6.8"/>
    <n v="8.4"/>
    <n v="7.6"/>
    <n v="1130"/>
    <n v="2000"/>
    <n v="1565"/>
    <n v="1.6"/>
    <n v="3.1"/>
    <n v="2.35"/>
    <n v="2.12"/>
    <n v="4.79"/>
    <n v="3.4550000000000001"/>
    <n v="78"/>
    <n v="170"/>
    <n v="124"/>
    <n v="210"/>
    <n v="280"/>
    <n v="245"/>
    <n v="5.875"/>
    <n v="2.0666666666666664"/>
    <n v="3.4550000000000001"/>
    <n v="0"/>
    <n v="0"/>
    <x v="2466"/>
    <x v="5"/>
  </r>
  <r>
    <n v="4179"/>
    <x v="440"/>
    <x v="1"/>
    <x v="22"/>
    <n v="23"/>
    <n v="28"/>
    <x v="8"/>
    <n v="6.1"/>
    <n v="7.8"/>
    <n v="6.9499999999999993"/>
    <n v="7.1"/>
    <n v="8.1"/>
    <n v="7.6"/>
    <n v="379"/>
    <n v="882"/>
    <n v="630.5"/>
    <n v="1.3"/>
    <n v="2.9"/>
    <n v="2.1"/>
    <n v="1.22"/>
    <n v="4.9400000000000004"/>
    <n v="3.08"/>
    <n v="50"/>
    <n v="140"/>
    <n v="95"/>
    <n v="120"/>
    <n v="240"/>
    <n v="180"/>
    <n v="5.25"/>
    <n v="1.5833333333333333"/>
    <n v="3.08"/>
    <n v="0"/>
    <n v="0"/>
    <x v="2467"/>
    <x v="5"/>
  </r>
  <r>
    <n v="5291"/>
    <x v="1043"/>
    <x v="0"/>
    <x v="30"/>
    <n v="2"/>
    <n v="9"/>
    <x v="234"/>
    <n v="8.4"/>
    <n v="10"/>
    <n v="9.1999999999999993"/>
    <n v="7"/>
    <n v="7.3"/>
    <n v="7.15"/>
    <n v="88"/>
    <n v="130"/>
    <n v="109"/>
    <n v="1.8"/>
    <n v="2.5"/>
    <n v="2.15"/>
    <n v="1.8"/>
    <n v="4.7"/>
    <n v="3.25"/>
    <n v="21"/>
    <n v="58"/>
    <n v="39.5"/>
    <n v="59"/>
    <n v="113"/>
    <n v="86"/>
    <n v="5.375"/>
    <n v="0.65833333333333321"/>
    <n v="3.25"/>
    <n v="0"/>
    <n v="0"/>
    <x v="2468"/>
    <x v="5"/>
  </r>
  <r>
    <n v="5290"/>
    <x v="1044"/>
    <x v="0"/>
    <x v="30"/>
    <n v="1"/>
    <n v="8"/>
    <x v="235"/>
    <n v="7.7"/>
    <n v="9.6"/>
    <n v="8.65"/>
    <n v="6.6"/>
    <n v="7.5"/>
    <n v="7.05"/>
    <n v="93"/>
    <n v="132"/>
    <n v="112.5"/>
    <n v="1.9"/>
    <n v="2.4"/>
    <n v="2.15"/>
    <n v="1.8"/>
    <n v="4.9000000000000004"/>
    <n v="3.35"/>
    <n v="30"/>
    <n v="77"/>
    <n v="53.5"/>
    <n v="53"/>
    <n v="170"/>
    <n v="111.5"/>
    <n v="5.375"/>
    <n v="0.89166666666666672"/>
    <n v="3.35"/>
    <n v="0"/>
    <n v="0"/>
    <x v="2469"/>
    <x v="5"/>
  </r>
  <r>
    <n v="1420"/>
    <x v="305"/>
    <x v="0"/>
    <x v="23"/>
    <n v="18"/>
    <n v="29"/>
    <x v="2"/>
    <n v="5.2"/>
    <n v="6.8"/>
    <n v="6"/>
    <n v="6.4"/>
    <n v="7.6"/>
    <n v="7"/>
    <n v="87"/>
    <n v="311"/>
    <n v="199"/>
    <n v="1"/>
    <n v="2"/>
    <n v="1.5"/>
    <n v="0.32"/>
    <n v="2.58"/>
    <n v="1.45"/>
    <n v="17"/>
    <n v="33"/>
    <n v="25"/>
    <n v="38"/>
    <n v="70"/>
    <n v="54"/>
    <n v="3.75"/>
    <n v="0.41666666666666663"/>
    <n v="1.45"/>
    <n v="0"/>
    <n v="0"/>
    <x v="2470"/>
    <x v="5"/>
  </r>
  <r>
    <n v="3008"/>
    <x v="309"/>
    <x v="0"/>
    <x v="23"/>
    <n v="27"/>
    <n v="30"/>
    <x v="10"/>
    <n v="6.1"/>
    <n v="7.6"/>
    <n v="6.85"/>
    <n v="7.1"/>
    <n v="8.1"/>
    <n v="7.6"/>
    <n v="508"/>
    <n v="819"/>
    <n v="663.5"/>
    <n v="1"/>
    <n v="3"/>
    <n v="2"/>
    <n v="0.32"/>
    <n v="0.32"/>
    <n v="0.32"/>
    <n v="2"/>
    <n v="2"/>
    <n v="2"/>
    <n v="2"/>
    <n v="93"/>
    <n v="47.5"/>
    <n v="5"/>
    <n v="3.3333333333333333E-2"/>
    <n v="0.32"/>
    <n v="0"/>
    <n v="0"/>
    <x v="2471"/>
    <x v="5"/>
  </r>
  <r>
    <n v="3010"/>
    <x v="311"/>
    <x v="0"/>
    <x v="23"/>
    <n v="26"/>
    <n v="30"/>
    <x v="4"/>
    <n v="6.1"/>
    <n v="7.3"/>
    <n v="6.6999999999999993"/>
    <n v="7.1"/>
    <n v="8.5"/>
    <n v="7.8"/>
    <n v="882"/>
    <n v="1288"/>
    <n v="1085"/>
    <n v="1"/>
    <n v="3"/>
    <n v="2"/>
    <n v="0.32"/>
    <n v="1.27"/>
    <n v="0.79500000000000004"/>
    <n v="2"/>
    <n v="45"/>
    <n v="23.5"/>
    <n v="18"/>
    <n v="170"/>
    <n v="94"/>
    <n v="5"/>
    <n v="0.39166666666666672"/>
    <n v="0.79500000000000004"/>
    <n v="0"/>
    <n v="0"/>
    <x v="2472"/>
    <x v="5"/>
  </r>
  <r>
    <n v="3011"/>
    <x v="312"/>
    <x v="0"/>
    <x v="23"/>
    <n v="26"/>
    <n v="29"/>
    <x v="0"/>
    <n v="5.6"/>
    <n v="7.4"/>
    <n v="6.5"/>
    <n v="6.8"/>
    <n v="7.9"/>
    <n v="7.35"/>
    <n v="9470"/>
    <n v="53000"/>
    <n v="31235"/>
    <n v="2"/>
    <n v="3"/>
    <n v="2.5"/>
    <n v="0.32"/>
    <n v="3.23"/>
    <n v="1.7749999999999999"/>
    <n v="2"/>
    <n v="2"/>
    <n v="2"/>
    <n v="2"/>
    <n v="68"/>
    <n v="35"/>
    <n v="6.25"/>
    <n v="3.3333333333333333E-2"/>
    <n v="1.7749999999999999"/>
    <n v="0"/>
    <n v="0"/>
    <x v="2473"/>
    <x v="5"/>
  </r>
  <r>
    <n v="3009"/>
    <x v="310"/>
    <x v="0"/>
    <x v="23"/>
    <n v="26"/>
    <n v="28"/>
    <x v="43"/>
    <n v="6.2"/>
    <n v="7.4"/>
    <n v="6.8000000000000007"/>
    <n v="7"/>
    <n v="7.9"/>
    <n v="7.45"/>
    <n v="389"/>
    <n v="607"/>
    <n v="498"/>
    <n v="2"/>
    <n v="3"/>
    <n v="2.5"/>
    <n v="0.32"/>
    <n v="0.32"/>
    <n v="0.32"/>
    <n v="2"/>
    <n v="40"/>
    <n v="21"/>
    <n v="20"/>
    <n v="170"/>
    <n v="95"/>
    <n v="6.25"/>
    <n v="0.35000000000000003"/>
    <n v="0.32"/>
    <n v="0"/>
    <n v="0"/>
    <x v="2474"/>
    <x v="5"/>
  </r>
  <r>
    <n v="1421"/>
    <x v="306"/>
    <x v="0"/>
    <x v="23"/>
    <n v="14"/>
    <n v="19"/>
    <x v="140"/>
    <n v="2.1"/>
    <n v="7.3"/>
    <n v="4.7"/>
    <n v="5.4"/>
    <n v="8.5"/>
    <n v="6.95"/>
    <n v="248"/>
    <n v="480"/>
    <n v="364"/>
    <n v="1"/>
    <n v="6.3"/>
    <n v="3.65"/>
    <n v="0.32"/>
    <n v="0.73"/>
    <n v="0.52500000000000002"/>
    <n v="170"/>
    <n v="310"/>
    <n v="240"/>
    <n v="320"/>
    <n v="630"/>
    <n v="475"/>
    <n v="9.125"/>
    <n v="4"/>
    <n v="0.52500000000000002"/>
    <n v="0"/>
    <n v="0"/>
    <x v="2475"/>
    <x v="5"/>
  </r>
  <r>
    <n v="3007"/>
    <x v="308"/>
    <x v="0"/>
    <x v="23"/>
    <n v="21"/>
    <n v="34"/>
    <x v="0"/>
    <n v="6"/>
    <n v="6.8"/>
    <n v="6.4"/>
    <n v="6.1"/>
    <n v="8.6"/>
    <n v="7.35"/>
    <n v="351"/>
    <n v="809"/>
    <n v="580"/>
    <n v="1"/>
    <n v="2.6"/>
    <n v="1.8"/>
    <n v="0.32"/>
    <n v="0.6"/>
    <n v="0.45999999999999996"/>
    <n v="9"/>
    <n v="26"/>
    <n v="17.5"/>
    <n v="24"/>
    <n v="49"/>
    <n v="36.5"/>
    <n v="4.5"/>
    <n v="0.29166666666666669"/>
    <n v="0.45999999999999996"/>
    <n v="0"/>
    <n v="0"/>
    <x v="2476"/>
    <x v="5"/>
  </r>
  <r>
    <n v="1452"/>
    <x v="307"/>
    <x v="0"/>
    <x v="23"/>
    <n v="19"/>
    <n v="27"/>
    <x v="13"/>
    <n v="3.5"/>
    <n v="6.9"/>
    <n v="5.2"/>
    <n v="6.1"/>
    <n v="8.4"/>
    <n v="7.25"/>
    <n v="205"/>
    <n v="372"/>
    <n v="288.5"/>
    <n v="1"/>
    <n v="5.4"/>
    <n v="3.2"/>
    <n v="0.32"/>
    <n v="0.65"/>
    <n v="0.48499999999999999"/>
    <n v="17"/>
    <n v="310"/>
    <n v="163.5"/>
    <n v="26"/>
    <n v="630"/>
    <n v="328"/>
    <n v="8"/>
    <n v="2.7250000000000001"/>
    <n v="0.48499999999999999"/>
    <n v="0"/>
    <n v="0"/>
    <x v="2477"/>
    <x v="5"/>
  </r>
  <r>
    <n v="4823"/>
    <x v="647"/>
    <x v="2"/>
    <x v="23"/>
    <n v="25"/>
    <n v="30"/>
    <x v="0"/>
    <n v="5.3"/>
    <n v="7.3"/>
    <n v="6.3"/>
    <n v="6.5"/>
    <n v="7.7"/>
    <n v="7.1"/>
    <n v="1040"/>
    <n v="1518"/>
    <n v="1279"/>
    <n v="1"/>
    <n v="2"/>
    <n v="1.5"/>
    <n v="0.32"/>
    <n v="2.21"/>
    <n v="1.2649999999999999"/>
    <n v="2"/>
    <n v="2"/>
    <n v="2"/>
    <n v="36"/>
    <n v="78"/>
    <n v="57"/>
    <n v="3.75"/>
    <n v="3.3333333333333333E-2"/>
    <n v="1.2650000000000001"/>
    <n v="0"/>
    <n v="0"/>
    <x v="2478"/>
    <x v="5"/>
  </r>
  <r>
    <n v="4670"/>
    <x v="1045"/>
    <x v="0"/>
    <x v="24"/>
    <n v="25"/>
    <n v="35"/>
    <x v="22"/>
    <n v="0.3"/>
    <n v="4.7"/>
    <n v="2.5"/>
    <n v="6.3"/>
    <n v="8.1999999999999993"/>
    <n v="7.25"/>
    <n v="864"/>
    <n v="1535"/>
    <n v="1199.5"/>
    <n v="2"/>
    <n v="16"/>
    <n v="9"/>
    <n v="2.8"/>
    <n v="6.6"/>
    <n v="4.6999999999999993"/>
    <n v="6"/>
    <n v="34"/>
    <n v="20"/>
    <n v="280"/>
    <n v="540"/>
    <n v="410"/>
    <n v="10"/>
    <n v="0.33333333333333331"/>
    <n v="4.6999999999999993"/>
    <n v="0"/>
    <n v="3.75"/>
    <x v="2479"/>
    <x v="5"/>
  </r>
  <r>
    <n v="5052"/>
    <x v="1046"/>
    <x v="0"/>
    <x v="24"/>
    <n v="20"/>
    <n v="28"/>
    <x v="21"/>
    <n v="0.3"/>
    <n v="5.2"/>
    <n v="2.75"/>
    <n v="6.9"/>
    <n v="8.1"/>
    <n v="7.5"/>
    <n v="596"/>
    <n v="1047"/>
    <n v="821.5"/>
    <n v="1.2"/>
    <n v="16"/>
    <n v="8.6"/>
    <n v="3.4"/>
    <n v="4.0999999999999996"/>
    <n v="3.75"/>
    <n v="9"/>
    <n v="48"/>
    <n v="28.5"/>
    <n v="350"/>
    <n v="430"/>
    <n v="390"/>
    <n v="10"/>
    <n v="0.47499999999999998"/>
    <n v="3.75"/>
    <n v="0"/>
    <n v="3.125"/>
    <x v="2480"/>
    <x v="5"/>
  </r>
  <r>
    <n v="4676"/>
    <x v="1047"/>
    <x v="0"/>
    <x v="24"/>
    <n v="25"/>
    <n v="29"/>
    <x v="43"/>
    <n v="0.3"/>
    <n v="3.7"/>
    <n v="2"/>
    <n v="7"/>
    <n v="8.1"/>
    <n v="7.55"/>
    <n v="792"/>
    <n v="1603"/>
    <n v="1197.5"/>
    <n v="1.8"/>
    <n v="15"/>
    <n v="8.4"/>
    <n v="2.04"/>
    <n v="10.119999999999999"/>
    <n v="6.08"/>
    <n v="14"/>
    <n v="27"/>
    <n v="20.5"/>
    <n v="430"/>
    <n v="540"/>
    <n v="485"/>
    <n v="10"/>
    <n v="0.34166666666666667"/>
    <n v="6.08"/>
    <n v="0"/>
    <n v="5"/>
    <x v="2481"/>
    <x v="5"/>
  </r>
  <r>
    <n v="4682"/>
    <x v="1048"/>
    <x v="0"/>
    <x v="24"/>
    <n v="24"/>
    <n v="28"/>
    <x v="1"/>
    <n v="0.3"/>
    <n v="4.7"/>
    <n v="2.5"/>
    <n v="7.1"/>
    <n v="8.3000000000000007"/>
    <n v="7.7"/>
    <n v="513"/>
    <n v="1602"/>
    <n v="1057.5"/>
    <n v="1.8"/>
    <n v="12"/>
    <n v="6.9"/>
    <n v="0.62"/>
    <n v="8.02"/>
    <n v="4.3199999999999994"/>
    <n v="2"/>
    <n v="33"/>
    <n v="17.5"/>
    <n v="110"/>
    <n v="540"/>
    <n v="325"/>
    <n v="10"/>
    <n v="0.29166666666666669"/>
    <n v="4.3199999999999994"/>
    <n v="0"/>
    <n v="3.75"/>
    <x v="2482"/>
    <x v="5"/>
  </r>
  <r>
    <n v="5048"/>
    <x v="1049"/>
    <x v="0"/>
    <x v="24"/>
    <n v="28"/>
    <n v="28"/>
    <x v="4"/>
    <n v="2.6"/>
    <n v="2.6"/>
    <n v="2.6"/>
    <n v="7.4"/>
    <n v="7.4"/>
    <n v="7.4"/>
    <n v="631"/>
    <n v="631"/>
    <n v="631"/>
    <n v="3.6"/>
    <n v="3.6"/>
    <n v="3.6"/>
    <n v="1.4475"/>
    <n v="7.25047297297297"/>
    <n v="4.3489864864864849"/>
    <n v="17"/>
    <n v="17"/>
    <n v="17"/>
    <n v="150"/>
    <n v="150"/>
    <n v="150"/>
    <n v="9"/>
    <n v="0.28333333333333333"/>
    <n v="4.3489864864864849"/>
    <n v="0"/>
    <n v="3.5"/>
    <x v="2483"/>
    <x v="5"/>
  </r>
  <r>
    <n v="5040"/>
    <x v="1050"/>
    <x v="0"/>
    <x v="24"/>
    <n v="25"/>
    <n v="32"/>
    <x v="10"/>
    <n v="0.3"/>
    <n v="1.2"/>
    <n v="0.75"/>
    <n v="6.9"/>
    <n v="7.9"/>
    <n v="7.4"/>
    <n v="895"/>
    <n v="1489"/>
    <n v="1192"/>
    <n v="4"/>
    <n v="22"/>
    <n v="13"/>
    <n v="3"/>
    <n v="8.93"/>
    <n v="5.9649999999999999"/>
    <n v="6"/>
    <n v="46"/>
    <n v="26"/>
    <n v="350"/>
    <n v="540"/>
    <n v="445"/>
    <n v="10"/>
    <n v="0.43333333333333335"/>
    <n v="5.9649999999999999"/>
    <n v="0"/>
    <n v="8.125"/>
    <x v="2484"/>
    <x v="5"/>
  </r>
  <r>
    <n v="4690"/>
    <x v="1051"/>
    <x v="0"/>
    <x v="24"/>
    <n v="22"/>
    <n v="27"/>
    <x v="5"/>
    <n v="0.3"/>
    <n v="4.2"/>
    <n v="2.25"/>
    <n v="6.7"/>
    <n v="8"/>
    <n v="7.35"/>
    <n v="438"/>
    <n v="1117"/>
    <n v="777.5"/>
    <n v="2.2000000000000002"/>
    <n v="42"/>
    <n v="22.1"/>
    <n v="0.98"/>
    <n v="17.02"/>
    <n v="9"/>
    <n v="6"/>
    <n v="34"/>
    <n v="20"/>
    <n v="350"/>
    <n v="540"/>
    <n v="445"/>
    <n v="10"/>
    <n v="0.33333333333333331"/>
    <n v="9"/>
    <n v="0"/>
    <n v="4.375"/>
    <x v="2485"/>
    <x v="5"/>
  </r>
  <r>
    <n v="3074"/>
    <x v="1052"/>
    <x v="0"/>
    <x v="24"/>
    <n v="25"/>
    <n v="32"/>
    <x v="10"/>
    <n v="0.3"/>
    <n v="3.8"/>
    <n v="2.0499999999999998"/>
    <n v="7.2"/>
    <n v="7.7"/>
    <n v="7.45"/>
    <n v="768"/>
    <n v="1260"/>
    <n v="1014"/>
    <n v="6"/>
    <n v="18"/>
    <n v="12"/>
    <n v="2.8"/>
    <n v="13.95"/>
    <n v="8.375"/>
    <n v="11"/>
    <n v="41"/>
    <n v="26"/>
    <n v="350"/>
    <n v="540"/>
    <n v="445"/>
    <n v="10"/>
    <n v="0.43333333333333335"/>
    <n v="8.375"/>
    <n v="0"/>
    <n v="4.875"/>
    <x v="1180"/>
    <x v="5"/>
  </r>
  <r>
    <n v="5126"/>
    <x v="1053"/>
    <x v="0"/>
    <x v="24"/>
    <n v="25"/>
    <n v="32"/>
    <x v="10"/>
    <n v="0.3"/>
    <n v="3.9"/>
    <n v="2.1"/>
    <n v="5.8"/>
    <n v="8.1999999999999993"/>
    <n v="7"/>
    <n v="1199"/>
    <n v="1930"/>
    <n v="1564.5"/>
    <n v="2"/>
    <n v="24"/>
    <n v="13"/>
    <n v="2.62"/>
    <n v="8.6"/>
    <n v="5.6099999999999994"/>
    <n v="11"/>
    <n v="47"/>
    <n v="29"/>
    <n v="350"/>
    <n v="540"/>
    <n v="445"/>
    <n v="10"/>
    <n v="0.48333333333333334"/>
    <n v="5.6099999999999994"/>
    <n v="0"/>
    <n v="4.75"/>
    <x v="2486"/>
    <x v="5"/>
  </r>
  <r>
    <n v="5035"/>
    <x v="1054"/>
    <x v="0"/>
    <x v="24"/>
    <n v="22"/>
    <n v="28"/>
    <x v="7"/>
    <n v="0.3"/>
    <n v="3.9"/>
    <n v="2.1"/>
    <n v="7.4"/>
    <n v="8.3000000000000007"/>
    <n v="7.8500000000000005"/>
    <n v="932"/>
    <n v="1124"/>
    <n v="1028"/>
    <n v="1.1000000000000001"/>
    <n v="10"/>
    <n v="5.55"/>
    <n v="0.82"/>
    <n v="2.2000000000000002"/>
    <n v="1.51"/>
    <n v="8"/>
    <n v="27"/>
    <n v="17.5"/>
    <n v="350"/>
    <n v="480"/>
    <n v="415"/>
    <n v="10"/>
    <n v="0.29166666666666669"/>
    <n v="1.51"/>
    <n v="0"/>
    <n v="4.75"/>
    <x v="2487"/>
    <x v="5"/>
  </r>
  <r>
    <n v="4679"/>
    <x v="1055"/>
    <x v="0"/>
    <x v="24"/>
    <n v="25"/>
    <n v="33"/>
    <x v="3"/>
    <n v="0.3"/>
    <n v="3.5"/>
    <n v="1.9"/>
    <n v="6.8"/>
    <n v="8.4"/>
    <n v="7.6"/>
    <n v="1862"/>
    <n v="2347"/>
    <n v="2104.5"/>
    <n v="4"/>
    <n v="17"/>
    <n v="10.5"/>
    <n v="3.8"/>
    <n v="10.02"/>
    <n v="6.91"/>
    <n v="14"/>
    <n v="47"/>
    <n v="30.5"/>
    <n v="350"/>
    <n v="920"/>
    <n v="635"/>
    <n v="10"/>
    <n v="0.5083333333333333"/>
    <n v="6.91"/>
    <n v="0"/>
    <n v="5.25"/>
    <x v="2488"/>
    <x v="5"/>
  </r>
  <r>
    <n v="4684"/>
    <x v="1056"/>
    <x v="0"/>
    <x v="24"/>
    <n v="21"/>
    <n v="26"/>
    <x v="2"/>
    <n v="5.4"/>
    <n v="7.2"/>
    <n v="6.3000000000000007"/>
    <n v="7.1"/>
    <n v="8.1999999999999993"/>
    <n v="7.6499999999999995"/>
    <n v="414"/>
    <n v="767"/>
    <n v="590.5"/>
    <n v="1.8"/>
    <n v="4"/>
    <n v="2.9"/>
    <n v="3.14"/>
    <n v="10.130000000000001"/>
    <n v="6.6350000000000007"/>
    <n v="6"/>
    <n v="15"/>
    <n v="10.5"/>
    <n v="76"/>
    <n v="170"/>
    <n v="123"/>
    <n v="7.25"/>
    <n v="0.17500000000000002"/>
    <n v="6.6350000000000007"/>
    <n v="0"/>
    <n v="0"/>
    <x v="2489"/>
    <x v="5"/>
  </r>
  <r>
    <n v="5060"/>
    <x v="1057"/>
    <x v="0"/>
    <x v="24"/>
    <n v="20"/>
    <n v="30"/>
    <x v="7"/>
    <n v="0.3"/>
    <n v="4.2"/>
    <n v="2.25"/>
    <n v="7"/>
    <n v="7.7"/>
    <n v="7.35"/>
    <n v="979"/>
    <n v="1524"/>
    <n v="1251.5"/>
    <n v="2"/>
    <n v="21"/>
    <n v="11.5"/>
    <n v="3.2"/>
    <n v="22.9"/>
    <n v="13.049999999999999"/>
    <n v="9"/>
    <n v="27"/>
    <n v="18"/>
    <n v="430"/>
    <n v="540"/>
    <n v="485"/>
    <n v="10"/>
    <n v="0.3"/>
    <n v="10"/>
    <n v="0"/>
    <n v="4.375"/>
    <x v="2490"/>
    <x v="5"/>
  </r>
  <r>
    <n v="5133"/>
    <x v="1058"/>
    <x v="0"/>
    <x v="24"/>
    <n v="25"/>
    <n v="32"/>
    <x v="10"/>
    <n v="0.3"/>
    <n v="2.9"/>
    <n v="1.5999999999999999"/>
    <n v="7"/>
    <n v="8"/>
    <n v="7.5"/>
    <n v="1164"/>
    <n v="1622"/>
    <n v="1393"/>
    <n v="3.2"/>
    <n v="19"/>
    <n v="11.1"/>
    <n v="3.62"/>
    <n v="8.2200000000000006"/>
    <n v="5.92"/>
    <n v="11"/>
    <n v="47"/>
    <n v="29"/>
    <n v="430"/>
    <n v="540"/>
    <n v="485"/>
    <n v="10"/>
    <n v="0.48333333333333334"/>
    <n v="5.92"/>
    <n v="0"/>
    <n v="6"/>
    <x v="2491"/>
    <x v="5"/>
  </r>
  <r>
    <n v="5051"/>
    <x v="1059"/>
    <x v="0"/>
    <x v="24"/>
    <n v="25"/>
    <n v="28"/>
    <x v="6"/>
    <n v="0.3"/>
    <n v="3.4"/>
    <n v="1.8499999999999999"/>
    <n v="7.3"/>
    <n v="7.5"/>
    <n v="7.4"/>
    <n v="915"/>
    <n v="1109"/>
    <n v="1012"/>
    <n v="1.2"/>
    <n v="6"/>
    <n v="3.6"/>
    <n v="3.3"/>
    <n v="4.8"/>
    <n v="4.05"/>
    <n v="17"/>
    <n v="33"/>
    <n v="25"/>
    <n v="430"/>
    <n v="430"/>
    <n v="430"/>
    <n v="9"/>
    <n v="0.41666666666666663"/>
    <n v="4.05"/>
    <n v="0"/>
    <n v="5.375"/>
    <x v="2492"/>
    <x v="5"/>
  </r>
  <r>
    <n v="5113"/>
    <x v="1060"/>
    <x v="0"/>
    <x v="24"/>
    <n v="25"/>
    <n v="32"/>
    <x v="10"/>
    <n v="0.3"/>
    <n v="3.2"/>
    <n v="1.75"/>
    <n v="7"/>
    <n v="8"/>
    <n v="7.5"/>
    <n v="771"/>
    <n v="1331"/>
    <n v="1051"/>
    <n v="2"/>
    <n v="14"/>
    <n v="8"/>
    <n v="2.2000000000000002"/>
    <n v="6.4"/>
    <n v="4.3000000000000007"/>
    <n v="11"/>
    <n v="43"/>
    <n v="27"/>
    <n v="250"/>
    <n v="540"/>
    <n v="395"/>
    <n v="10"/>
    <n v="0.44999999999999996"/>
    <n v="4.3000000000000007"/>
    <n v="0"/>
    <n v="5.625"/>
    <x v="2493"/>
    <x v="5"/>
  </r>
  <r>
    <n v="5055"/>
    <x v="1061"/>
    <x v="0"/>
    <x v="24"/>
    <n v="20"/>
    <n v="30"/>
    <x v="7"/>
    <n v="1"/>
    <n v="5.8"/>
    <n v="3.4"/>
    <n v="6.9"/>
    <n v="8.4"/>
    <n v="7.65"/>
    <n v="488"/>
    <n v="1038"/>
    <n v="763"/>
    <n v="1.2"/>
    <n v="10"/>
    <n v="5.6"/>
    <n v="2.8"/>
    <n v="11.12"/>
    <n v="6.9599999999999991"/>
    <n v="12"/>
    <n v="33"/>
    <n v="22.5"/>
    <n v="280"/>
    <n v="540"/>
    <n v="410"/>
    <n v="10"/>
    <n v="0.375"/>
    <n v="6.9599999999999991"/>
    <n v="0"/>
    <n v="1.5"/>
    <x v="2494"/>
    <x v="5"/>
  </r>
  <r>
    <n v="4668"/>
    <x v="1062"/>
    <x v="0"/>
    <x v="24"/>
    <n v="25"/>
    <n v="28"/>
    <x v="6"/>
    <n v="0.3"/>
    <n v="3"/>
    <n v="1.65"/>
    <n v="7"/>
    <n v="7.8"/>
    <n v="7.4"/>
    <n v="883"/>
    <n v="1746"/>
    <n v="1314.5"/>
    <n v="2.2000000000000002"/>
    <n v="22"/>
    <n v="12.1"/>
    <n v="3.7"/>
    <n v="12.02"/>
    <n v="7.8599999999999994"/>
    <n v="4"/>
    <n v="43"/>
    <n v="23.5"/>
    <n v="14"/>
    <n v="540"/>
    <n v="277"/>
    <n v="10"/>
    <n v="0.39166666666666672"/>
    <n v="7.8599999999999994"/>
    <n v="0"/>
    <n v="5.875"/>
    <x v="2495"/>
    <x v="5"/>
  </r>
  <r>
    <n v="5046"/>
    <x v="1063"/>
    <x v="0"/>
    <x v="24"/>
    <n v="24"/>
    <n v="30"/>
    <x v="43"/>
    <n v="0.3"/>
    <n v="4.2"/>
    <n v="2.25"/>
    <n v="7.4"/>
    <n v="8.3000000000000007"/>
    <n v="7.8500000000000005"/>
    <n v="488"/>
    <n v="705"/>
    <n v="596.5"/>
    <n v="1"/>
    <n v="5"/>
    <n v="3"/>
    <n v="1.89"/>
    <n v="10.02"/>
    <n v="5.9550000000000001"/>
    <n v="4"/>
    <n v="38"/>
    <n v="21"/>
    <n v="170"/>
    <n v="430"/>
    <n v="300"/>
    <n v="7.5"/>
    <n v="0.35000000000000003"/>
    <n v="5.9550000000000001"/>
    <n v="0"/>
    <n v="4.375"/>
    <x v="2496"/>
    <x v="5"/>
  </r>
  <r>
    <n v="5039"/>
    <x v="1064"/>
    <x v="0"/>
    <x v="24"/>
    <n v="22"/>
    <n v="28"/>
    <x v="7"/>
    <n v="0.3"/>
    <n v="3"/>
    <n v="1.65"/>
    <n v="7.2"/>
    <n v="8"/>
    <n v="7.6"/>
    <n v="1192"/>
    <n v="1720"/>
    <n v="1456"/>
    <n v="2.2000000000000002"/>
    <n v="10"/>
    <n v="6.1"/>
    <n v="2.8"/>
    <n v="9.8000000000000007"/>
    <n v="6.3000000000000007"/>
    <n v="11"/>
    <n v="41"/>
    <n v="26"/>
    <n v="350"/>
    <n v="540"/>
    <n v="445"/>
    <n v="10"/>
    <n v="0.43333333333333335"/>
    <n v="6.3000000000000007"/>
    <n v="0"/>
    <n v="5.875"/>
    <x v="2497"/>
    <x v="5"/>
  </r>
  <r>
    <n v="3070"/>
    <x v="1065"/>
    <x v="0"/>
    <x v="24"/>
    <n v="24"/>
    <n v="29"/>
    <x v="6"/>
    <n v="0.3"/>
    <n v="3.8"/>
    <n v="2.0499999999999998"/>
    <n v="7.3"/>
    <n v="8.3000000000000007"/>
    <n v="7.8000000000000007"/>
    <n v="870"/>
    <n v="1793"/>
    <n v="1331.5"/>
    <n v="2.2000000000000002"/>
    <n v="15"/>
    <n v="8.6"/>
    <n v="3.01"/>
    <n v="12.22"/>
    <n v="7.6150000000000002"/>
    <n v="8"/>
    <n v="47"/>
    <n v="27.5"/>
    <n v="350"/>
    <n v="540"/>
    <n v="445"/>
    <n v="10"/>
    <n v="0.45833333333333331"/>
    <n v="7.6150000000000002"/>
    <n v="0"/>
    <n v="4.875"/>
    <x v="2498"/>
    <x v="5"/>
  </r>
  <r>
    <n v="4669"/>
    <x v="1066"/>
    <x v="0"/>
    <x v="24"/>
    <n v="26"/>
    <n v="30"/>
    <x v="4"/>
    <n v="1"/>
    <n v="2.6"/>
    <n v="1.8"/>
    <n v="7"/>
    <n v="7.4"/>
    <n v="7.2"/>
    <n v="754"/>
    <n v="902"/>
    <n v="828"/>
    <n v="2"/>
    <n v="4"/>
    <n v="3"/>
    <n v="3.2"/>
    <n v="3.2"/>
    <n v="3.2"/>
    <n v="7"/>
    <n v="33"/>
    <n v="20"/>
    <n v="430"/>
    <n v="540"/>
    <n v="485"/>
    <n v="7.5"/>
    <n v="0.33333333333333331"/>
    <n v="3.2"/>
    <n v="0"/>
    <n v="5.5"/>
    <x v="2499"/>
    <x v="5"/>
  </r>
  <r>
    <n v="5059"/>
    <x v="1067"/>
    <x v="0"/>
    <x v="24"/>
    <n v="20"/>
    <n v="30"/>
    <x v="7"/>
    <n v="0.3"/>
    <n v="4.5999999999999996"/>
    <n v="2.4499999999999997"/>
    <n v="7.1"/>
    <n v="8.3000000000000007"/>
    <n v="7.7"/>
    <n v="933"/>
    <n v="1580"/>
    <n v="1256.5"/>
    <n v="2.4"/>
    <n v="17"/>
    <n v="9.6999999999999993"/>
    <n v="2.8"/>
    <n v="22.5"/>
    <n v="12.65"/>
    <n v="9"/>
    <n v="25"/>
    <n v="17"/>
    <n v="350"/>
    <n v="540"/>
    <n v="445"/>
    <n v="10"/>
    <n v="0.28333333333333333"/>
    <n v="10"/>
    <n v="0"/>
    <n v="3.8750000000000009"/>
    <x v="2500"/>
    <x v="5"/>
  </r>
  <r>
    <n v="5062"/>
    <x v="1068"/>
    <x v="0"/>
    <x v="24"/>
    <n v="20"/>
    <n v="29"/>
    <x v="5"/>
    <n v="0.3"/>
    <n v="3.9"/>
    <n v="2.1"/>
    <n v="6.9"/>
    <n v="8.4"/>
    <n v="7.65"/>
    <n v="727"/>
    <n v="1336"/>
    <n v="1031.5"/>
    <n v="2"/>
    <n v="29"/>
    <n v="15.5"/>
    <n v="2.8"/>
    <n v="6.82"/>
    <n v="4.8100000000000005"/>
    <n v="6"/>
    <n v="34"/>
    <n v="20"/>
    <n v="350"/>
    <n v="540"/>
    <n v="445"/>
    <n v="10"/>
    <n v="0.33333333333333331"/>
    <n v="4.8100000000000005"/>
    <n v="0"/>
    <n v="4.75"/>
    <x v="2501"/>
    <x v="5"/>
  </r>
  <r>
    <n v="3073"/>
    <x v="1069"/>
    <x v="0"/>
    <x v="24"/>
    <n v="25"/>
    <n v="31"/>
    <x v="4"/>
    <n v="0.3"/>
    <n v="3.9"/>
    <n v="2.1"/>
    <n v="7.2"/>
    <n v="7.9"/>
    <n v="7.5500000000000007"/>
    <n v="721"/>
    <n v="1242"/>
    <n v="981.5"/>
    <n v="2.2000000000000002"/>
    <n v="16"/>
    <n v="9.1"/>
    <n v="2.62"/>
    <n v="7.12"/>
    <n v="4.87"/>
    <n v="8"/>
    <n v="140"/>
    <n v="74"/>
    <n v="240"/>
    <n v="540"/>
    <n v="390"/>
    <n v="10"/>
    <n v="1.2333333333333334"/>
    <n v="4.87"/>
    <n v="0"/>
    <n v="4.75"/>
    <x v="2502"/>
    <x v="5"/>
  </r>
  <r>
    <n v="1789"/>
    <x v="1070"/>
    <x v="0"/>
    <x v="24"/>
    <n v="24"/>
    <n v="30"/>
    <x v="43"/>
    <n v="5.0999999999999996"/>
    <n v="6.4"/>
    <n v="5.75"/>
    <n v="7.5"/>
    <n v="8.5"/>
    <n v="8"/>
    <n v="441"/>
    <n v="568"/>
    <n v="504.5"/>
    <n v="1"/>
    <n v="6"/>
    <n v="3.5"/>
    <n v="0.3"/>
    <n v="8.02"/>
    <n v="4.16"/>
    <n v="2"/>
    <n v="2"/>
    <n v="2"/>
    <n v="12"/>
    <n v="70"/>
    <n v="41"/>
    <n v="8.75"/>
    <n v="3.3333333333333333E-2"/>
    <n v="4.16"/>
    <n v="0"/>
    <n v="0"/>
    <x v="2503"/>
    <x v="5"/>
  </r>
  <r>
    <n v="1391"/>
    <x v="1071"/>
    <x v="0"/>
    <x v="24"/>
    <n v="25"/>
    <n v="30"/>
    <x v="0"/>
    <n v="0.3"/>
    <n v="4.7"/>
    <n v="2.5"/>
    <n v="7.3"/>
    <n v="8"/>
    <n v="7.65"/>
    <n v="994"/>
    <n v="1566"/>
    <n v="1280"/>
    <n v="3"/>
    <n v="20"/>
    <n v="11.5"/>
    <n v="3.8"/>
    <n v="20.8"/>
    <n v="12.3"/>
    <n v="32"/>
    <n v="430"/>
    <n v="231"/>
    <n v="350"/>
    <n v="1600"/>
    <n v="975"/>
    <n v="10"/>
    <n v="3.85"/>
    <n v="10"/>
    <n v="0"/>
    <n v="3.75"/>
    <x v="1808"/>
    <x v="5"/>
  </r>
  <r>
    <n v="4686"/>
    <x v="1072"/>
    <x v="0"/>
    <x v="24"/>
    <n v="22"/>
    <n v="26"/>
    <x v="21"/>
    <n v="5.7"/>
    <n v="6.9"/>
    <n v="6.3000000000000007"/>
    <n v="6.9"/>
    <n v="8.1999999999999993"/>
    <n v="7.55"/>
    <n v="692"/>
    <n v="1040"/>
    <n v="866"/>
    <n v="2.2000000000000002"/>
    <n v="4.9000000000000004"/>
    <n v="3.5500000000000003"/>
    <n v="3.15"/>
    <n v="19.16"/>
    <n v="11.154999999999999"/>
    <n v="7"/>
    <n v="24"/>
    <n v="15.5"/>
    <n v="92"/>
    <n v="220"/>
    <n v="156"/>
    <n v="8.875"/>
    <n v="0.2583333333333333"/>
    <n v="10"/>
    <n v="0"/>
    <n v="0"/>
    <x v="2504"/>
    <x v="5"/>
  </r>
  <r>
    <n v="4666"/>
    <x v="1073"/>
    <x v="0"/>
    <x v="24"/>
    <n v="23"/>
    <n v="25"/>
    <x v="21"/>
    <n v="6"/>
    <n v="6.9"/>
    <n v="6.45"/>
    <n v="7.2"/>
    <n v="7.9"/>
    <n v="7.5500000000000007"/>
    <n v="553"/>
    <n v="1665"/>
    <n v="1109"/>
    <n v="2"/>
    <n v="4.2"/>
    <n v="3.1"/>
    <n v="5.0599999999999996"/>
    <n v="30.15"/>
    <n v="17.605"/>
    <n v="2"/>
    <n v="8"/>
    <n v="5"/>
    <n v="10"/>
    <n v="27"/>
    <n v="18.5"/>
    <n v="7.75"/>
    <n v="8.3333333333333329E-2"/>
    <n v="10"/>
    <n v="0"/>
    <n v="0"/>
    <x v="2505"/>
    <x v="5"/>
  </r>
  <r>
    <n v="5112"/>
    <x v="1074"/>
    <x v="0"/>
    <x v="24"/>
    <n v="26"/>
    <n v="28"/>
    <x v="43"/>
    <n v="0.3"/>
    <n v="0.3"/>
    <n v="0.3"/>
    <n v="6.9"/>
    <n v="7.5"/>
    <n v="7.2"/>
    <n v="1389"/>
    <n v="1471"/>
    <n v="1430"/>
    <n v="6"/>
    <n v="10"/>
    <n v="8"/>
    <n v="4.24"/>
    <n v="5.8"/>
    <n v="5.0199999999999996"/>
    <n v="14"/>
    <n v="39"/>
    <n v="26.5"/>
    <n v="430"/>
    <n v="540"/>
    <n v="485"/>
    <n v="10"/>
    <n v="0.44166666666666665"/>
    <n v="5.0199999999999996"/>
    <n v="0"/>
    <n v="9.25"/>
    <x v="2506"/>
    <x v="5"/>
  </r>
  <r>
    <n v="4235"/>
    <x v="1075"/>
    <x v="0"/>
    <x v="24"/>
    <n v="25"/>
    <n v="30"/>
    <x v="0"/>
    <n v="0.9"/>
    <n v="4.5999999999999996"/>
    <n v="2.75"/>
    <n v="7.2"/>
    <n v="8.4"/>
    <n v="7.8000000000000007"/>
    <n v="869"/>
    <n v="1384"/>
    <n v="1126.5"/>
    <n v="2.6"/>
    <n v="23"/>
    <n v="12.8"/>
    <n v="2.46"/>
    <n v="7.42"/>
    <n v="4.9399999999999995"/>
    <n v="11"/>
    <n v="46"/>
    <n v="28.5"/>
    <n v="430"/>
    <n v="540"/>
    <n v="485"/>
    <n v="10"/>
    <n v="0.47499999999999998"/>
    <n v="4.9399999999999995"/>
    <n v="0"/>
    <n v="3.125"/>
    <x v="2507"/>
    <x v="5"/>
  </r>
  <r>
    <n v="4699"/>
    <x v="1076"/>
    <x v="0"/>
    <x v="24"/>
    <n v="25"/>
    <n v="35"/>
    <x v="22"/>
    <n v="2.5"/>
    <n v="5.6"/>
    <n v="4.05"/>
    <n v="7.1"/>
    <n v="8.4"/>
    <n v="7.75"/>
    <n v="480"/>
    <n v="681"/>
    <n v="580.5"/>
    <n v="1"/>
    <n v="8"/>
    <n v="4.5"/>
    <n v="1.22"/>
    <n v="5.6"/>
    <n v="3.4099999999999997"/>
    <n v="2"/>
    <n v="58"/>
    <n v="30"/>
    <n v="220"/>
    <n v="430"/>
    <n v="325"/>
    <n v="10"/>
    <n v="0.5"/>
    <n v="3.4099999999999997"/>
    <n v="0"/>
    <n v="0"/>
    <x v="2508"/>
    <x v="5"/>
  </r>
  <r>
    <n v="4232"/>
    <x v="1077"/>
    <x v="0"/>
    <x v="24"/>
    <n v="18"/>
    <n v="36"/>
    <x v="43"/>
    <n v="5.3"/>
    <n v="6.6"/>
    <n v="5.9499999999999993"/>
    <n v="7.3"/>
    <n v="8.1"/>
    <n v="7.6999999999999993"/>
    <n v="575"/>
    <n v="894"/>
    <n v="734.5"/>
    <n v="2.5"/>
    <n v="4"/>
    <n v="3.25"/>
    <n v="4.08"/>
    <n v="11.12"/>
    <n v="7.6"/>
    <n v="2"/>
    <n v="9"/>
    <n v="5.5"/>
    <n v="42"/>
    <n v="79"/>
    <n v="60.5"/>
    <n v="8.125"/>
    <n v="9.1666666666666674E-2"/>
    <n v="7.6"/>
    <n v="0"/>
    <n v="0"/>
    <x v="2509"/>
    <x v="5"/>
  </r>
  <r>
    <n v="5054"/>
    <x v="1078"/>
    <x v="0"/>
    <x v="24"/>
    <n v="20"/>
    <n v="30"/>
    <x v="7"/>
    <n v="0.3"/>
    <n v="5.5"/>
    <n v="2.9"/>
    <n v="6.9"/>
    <n v="8.3000000000000007"/>
    <n v="7.6000000000000005"/>
    <n v="400"/>
    <n v="1108"/>
    <n v="754"/>
    <n v="1.6"/>
    <n v="22"/>
    <n v="11.8"/>
    <n v="1.92"/>
    <n v="9.2200000000000006"/>
    <n v="5.57"/>
    <n v="8"/>
    <n v="34"/>
    <n v="21"/>
    <n v="280"/>
    <n v="540"/>
    <n v="410"/>
    <n v="10"/>
    <n v="0.35000000000000003"/>
    <n v="5.57"/>
    <n v="0"/>
    <n v="2.75"/>
    <x v="2510"/>
    <x v="5"/>
  </r>
  <r>
    <n v="5116"/>
    <x v="1079"/>
    <x v="0"/>
    <x v="24"/>
    <n v="24"/>
    <n v="30"/>
    <x v="43"/>
    <n v="0.3"/>
    <n v="2.8"/>
    <n v="1.5499999999999998"/>
    <n v="7"/>
    <n v="7.9"/>
    <n v="7.45"/>
    <n v="723"/>
    <n v="1411"/>
    <n v="1067"/>
    <n v="3"/>
    <n v="12"/>
    <n v="7.5"/>
    <n v="1.62"/>
    <n v="8.1199999999999992"/>
    <n v="4.8699999999999992"/>
    <n v="4"/>
    <n v="38"/>
    <n v="21"/>
    <n v="350"/>
    <n v="540"/>
    <n v="445"/>
    <n v="10"/>
    <n v="0.35000000000000003"/>
    <n v="4.8699999999999992"/>
    <n v="0"/>
    <n v="6.125"/>
    <x v="2511"/>
    <x v="5"/>
  </r>
  <r>
    <n v="5032"/>
    <x v="1080"/>
    <x v="0"/>
    <x v="24"/>
    <n v="22"/>
    <n v="27"/>
    <x v="5"/>
    <n v="0.3"/>
    <n v="4.0999999999999996"/>
    <n v="2.1999999999999997"/>
    <n v="7.4"/>
    <n v="8.1"/>
    <n v="7.75"/>
    <n v="789"/>
    <n v="2075"/>
    <n v="1432"/>
    <n v="1.5"/>
    <n v="14"/>
    <n v="7.75"/>
    <n v="1.2"/>
    <n v="7.44"/>
    <n v="4.32"/>
    <n v="11"/>
    <n v="33"/>
    <n v="22"/>
    <n v="430"/>
    <n v="920"/>
    <n v="675"/>
    <n v="10"/>
    <n v="0.3666666666666667"/>
    <n v="4.32"/>
    <n v="0"/>
    <n v="4.5000000000000009"/>
    <x v="2512"/>
    <x v="5"/>
  </r>
  <r>
    <n v="4248"/>
    <x v="1081"/>
    <x v="0"/>
    <x v="24"/>
    <n v="25"/>
    <n v="28"/>
    <x v="6"/>
    <n v="0.3"/>
    <n v="3.8"/>
    <n v="2.0499999999999998"/>
    <n v="7.2"/>
    <n v="8.5"/>
    <n v="7.85"/>
    <n v="874"/>
    <n v="1394"/>
    <n v="1134"/>
    <n v="2"/>
    <n v="10"/>
    <n v="6"/>
    <n v="1"/>
    <n v="4.2"/>
    <n v="2.6"/>
    <n v="4"/>
    <n v="39"/>
    <n v="21.5"/>
    <n v="63"/>
    <n v="540"/>
    <n v="301.5"/>
    <n v="10"/>
    <n v="0.35833333333333334"/>
    <n v="2.6"/>
    <n v="0"/>
    <n v="4.875"/>
    <x v="2513"/>
    <x v="5"/>
  </r>
  <r>
    <n v="4705"/>
    <x v="1082"/>
    <x v="0"/>
    <x v="24"/>
    <n v="25"/>
    <n v="28"/>
    <x v="6"/>
    <n v="0.3"/>
    <n v="3.2"/>
    <n v="1.75"/>
    <n v="7.2"/>
    <n v="7.9"/>
    <n v="7.5500000000000007"/>
    <n v="998"/>
    <n v="1975"/>
    <n v="1486.5"/>
    <n v="1"/>
    <n v="12"/>
    <n v="6.5"/>
    <n v="2.8"/>
    <n v="9.7799999999999994"/>
    <n v="6.2899999999999991"/>
    <n v="11"/>
    <n v="39"/>
    <n v="25"/>
    <n v="350"/>
    <n v="540"/>
    <n v="445"/>
    <n v="10"/>
    <n v="0.41666666666666663"/>
    <n v="6.2899999999999991"/>
    <n v="0"/>
    <n v="5.625"/>
    <x v="2514"/>
    <x v="5"/>
  </r>
  <r>
    <n v="5057"/>
    <x v="1083"/>
    <x v="0"/>
    <x v="24"/>
    <n v="20"/>
    <n v="30"/>
    <x v="7"/>
    <n v="0.3"/>
    <n v="3.1"/>
    <n v="1.7"/>
    <n v="7.1"/>
    <n v="7.9"/>
    <n v="7.5"/>
    <n v="714"/>
    <n v="1708"/>
    <n v="1211"/>
    <n v="4"/>
    <n v="46"/>
    <n v="25"/>
    <n v="2.8"/>
    <n v="22.5"/>
    <n v="12.65"/>
    <n v="11"/>
    <n v="33"/>
    <n v="22"/>
    <n v="350"/>
    <n v="920"/>
    <n v="635"/>
    <n v="10"/>
    <n v="0.3666666666666667"/>
    <n v="10"/>
    <n v="0"/>
    <n v="5.75"/>
    <x v="2515"/>
    <x v="5"/>
  </r>
  <r>
    <n v="4680"/>
    <x v="1084"/>
    <x v="0"/>
    <x v="24"/>
    <n v="23"/>
    <n v="29"/>
    <x v="1"/>
    <n v="5.3"/>
    <n v="6.5"/>
    <n v="5.9"/>
    <n v="7.7"/>
    <n v="8.5"/>
    <n v="8.1"/>
    <n v="117"/>
    <n v="1382"/>
    <n v="749.5"/>
    <n v="1"/>
    <n v="1.5"/>
    <n v="1.25"/>
    <n v="0.3"/>
    <n v="1.92"/>
    <n v="1.1099999999999999"/>
    <n v="2"/>
    <n v="2"/>
    <n v="2"/>
    <n v="12"/>
    <n v="70"/>
    <n v="41"/>
    <n v="3.125"/>
    <n v="3.3333333333333333E-2"/>
    <n v="1.1099999999999999"/>
    <n v="0"/>
    <n v="0"/>
    <x v="2516"/>
    <x v="5"/>
  </r>
  <r>
    <n v="2340"/>
    <x v="1085"/>
    <x v="0"/>
    <x v="24"/>
    <n v="23"/>
    <n v="30"/>
    <x v="6"/>
    <n v="2.2000000000000002"/>
    <n v="5"/>
    <n v="3.6"/>
    <n v="7.4"/>
    <n v="8.5"/>
    <n v="7.95"/>
    <n v="1173"/>
    <n v="1848"/>
    <n v="1510.5"/>
    <n v="1.2"/>
    <n v="10"/>
    <n v="5.6"/>
    <n v="1"/>
    <n v="3.9"/>
    <n v="2.4500000000000002"/>
    <n v="10"/>
    <n v="34"/>
    <n v="22"/>
    <n v="280"/>
    <n v="430"/>
    <n v="355"/>
    <n v="10"/>
    <n v="0.3666666666666667"/>
    <n v="2.4500000000000002"/>
    <n v="0"/>
    <n v="1"/>
    <x v="2517"/>
    <x v="5"/>
  </r>
  <r>
    <n v="4677"/>
    <x v="1086"/>
    <x v="0"/>
    <x v="24"/>
    <n v="25"/>
    <n v="29"/>
    <x v="43"/>
    <n v="0.3"/>
    <n v="3.6"/>
    <n v="1.95"/>
    <n v="6.9"/>
    <n v="8.1999999999999993"/>
    <n v="7.55"/>
    <n v="967"/>
    <n v="1953"/>
    <n v="1460"/>
    <n v="1"/>
    <n v="52"/>
    <n v="26.5"/>
    <n v="3.86"/>
    <n v="16.02"/>
    <n v="9.94"/>
    <n v="11"/>
    <n v="34"/>
    <n v="22.5"/>
    <n v="430"/>
    <n v="540"/>
    <n v="485"/>
    <n v="10"/>
    <n v="0.375"/>
    <n v="9.94"/>
    <n v="0"/>
    <n v="5.125"/>
    <x v="2518"/>
    <x v="5"/>
  </r>
  <r>
    <n v="4701"/>
    <x v="1087"/>
    <x v="0"/>
    <x v="24"/>
    <n v="20"/>
    <n v="30"/>
    <x v="7"/>
    <n v="0.3"/>
    <n v="3.9"/>
    <n v="2.1"/>
    <n v="7.2"/>
    <n v="8.1"/>
    <n v="7.65"/>
    <n v="920"/>
    <n v="1378"/>
    <n v="1149"/>
    <n v="1.2"/>
    <n v="54"/>
    <n v="27.6"/>
    <n v="3.2"/>
    <n v="20.149999999999999"/>
    <n v="11.674999999999999"/>
    <n v="11"/>
    <n v="79"/>
    <n v="45"/>
    <n v="350"/>
    <n v="540"/>
    <n v="445"/>
    <n v="10"/>
    <n v="0.75"/>
    <n v="10"/>
    <n v="0"/>
    <n v="4.75"/>
    <x v="2013"/>
    <x v="5"/>
  </r>
  <r>
    <n v="5047"/>
    <x v="1088"/>
    <x v="0"/>
    <x v="24"/>
    <n v="28"/>
    <n v="28"/>
    <x v="4"/>
    <n v="1"/>
    <n v="1"/>
    <n v="1"/>
    <n v="7.5"/>
    <n v="7.5"/>
    <n v="7.5"/>
    <n v="655"/>
    <n v="655"/>
    <n v="655"/>
    <n v="4"/>
    <n v="4"/>
    <n v="4"/>
    <n v="2.3199999999999998"/>
    <n v="2.3199999999999998"/>
    <n v="2.3199999999999998"/>
    <n v="11"/>
    <n v="11"/>
    <n v="11"/>
    <n v="350"/>
    <n v="350"/>
    <n v="350"/>
    <n v="10"/>
    <n v="0.18333333333333335"/>
    <n v="2.3199999999999998"/>
    <n v="0"/>
    <n v="7.5"/>
    <x v="2519"/>
    <x v="5"/>
  </r>
  <r>
    <n v="5132"/>
    <x v="1089"/>
    <x v="0"/>
    <x v="24"/>
    <n v="28"/>
    <n v="32"/>
    <x v="22"/>
    <n v="4"/>
    <n v="7.2"/>
    <n v="5.6"/>
    <n v="7.2"/>
    <n v="8.4"/>
    <n v="7.8000000000000007"/>
    <n v="1119"/>
    <n v="1758"/>
    <n v="1438.5"/>
    <n v="10"/>
    <n v="42"/>
    <n v="26"/>
    <n v="0.02"/>
    <n v="19.02"/>
    <n v="9.52"/>
    <n v="2"/>
    <n v="350"/>
    <n v="176"/>
    <n v="23"/>
    <n v="1600"/>
    <n v="811.5"/>
    <n v="10"/>
    <n v="2.9333333333333336"/>
    <n v="9.52"/>
    <n v="0"/>
    <n v="0"/>
    <x v="2520"/>
    <x v="5"/>
  </r>
  <r>
    <n v="4698"/>
    <x v="1090"/>
    <x v="0"/>
    <x v="24"/>
    <n v="25"/>
    <n v="28"/>
    <x v="6"/>
    <n v="0.3"/>
    <n v="0.3"/>
    <n v="0.3"/>
    <n v="7.3"/>
    <n v="7.6"/>
    <n v="7.4499999999999993"/>
    <n v="1305"/>
    <n v="2185"/>
    <n v="1745"/>
    <n v="12"/>
    <n v="16"/>
    <n v="14"/>
    <n v="3.2"/>
    <n v="3.2"/>
    <n v="3.2"/>
    <n v="11"/>
    <n v="39"/>
    <n v="25"/>
    <n v="430"/>
    <n v="540"/>
    <n v="485"/>
    <n v="10"/>
    <n v="0.41666666666666663"/>
    <n v="3.2"/>
    <n v="0"/>
    <n v="9.25"/>
    <x v="1055"/>
    <x v="5"/>
  </r>
  <r>
    <n v="5134"/>
    <x v="1091"/>
    <x v="0"/>
    <x v="24"/>
    <n v="25"/>
    <n v="32"/>
    <x v="10"/>
    <n v="0.3"/>
    <n v="3.8"/>
    <n v="2.0499999999999998"/>
    <n v="7.1"/>
    <n v="8"/>
    <n v="7.55"/>
    <n v="1023"/>
    <n v="1930"/>
    <n v="1476.5"/>
    <n v="2"/>
    <n v="28"/>
    <n v="15"/>
    <n v="3.9"/>
    <n v="9.32"/>
    <n v="6.61"/>
    <n v="15"/>
    <n v="46"/>
    <n v="30.5"/>
    <n v="350"/>
    <n v="540"/>
    <n v="445"/>
    <n v="10"/>
    <n v="0.5083333333333333"/>
    <n v="6.61"/>
    <n v="0"/>
    <n v="4.875"/>
    <x v="2521"/>
    <x v="5"/>
  </r>
  <r>
    <n v="5049"/>
    <x v="1092"/>
    <x v="0"/>
    <x v="24"/>
    <n v="24"/>
    <n v="29"/>
    <x v="6"/>
    <n v="0.3"/>
    <n v="5"/>
    <n v="2.65"/>
    <n v="7.5"/>
    <n v="8.1999999999999993"/>
    <n v="7.85"/>
    <n v="848"/>
    <n v="1552"/>
    <n v="1200"/>
    <n v="2.2999999999999998"/>
    <n v="11"/>
    <n v="6.65"/>
    <n v="3.56"/>
    <n v="11.02"/>
    <n v="7.29"/>
    <n v="9"/>
    <n v="26"/>
    <n v="17.5"/>
    <n v="210"/>
    <n v="540"/>
    <n v="375"/>
    <n v="10"/>
    <n v="0.29166666666666669"/>
    <n v="7.29"/>
    <n v="0"/>
    <n v="3.375"/>
    <x v="2522"/>
    <x v="5"/>
  </r>
  <r>
    <n v="4671"/>
    <x v="1093"/>
    <x v="0"/>
    <x v="24"/>
    <n v="25"/>
    <n v="28"/>
    <x v="6"/>
    <n v="0.3"/>
    <n v="3.2"/>
    <n v="1.75"/>
    <n v="7"/>
    <n v="7.3"/>
    <n v="7.15"/>
    <n v="575"/>
    <n v="1202"/>
    <n v="888.5"/>
    <n v="2"/>
    <n v="10"/>
    <n v="6"/>
    <n v="3.2"/>
    <n v="5.4"/>
    <n v="4.3000000000000007"/>
    <n v="10"/>
    <n v="33"/>
    <n v="21.5"/>
    <n v="350"/>
    <n v="430"/>
    <n v="390"/>
    <n v="10"/>
    <n v="0.35833333333333334"/>
    <n v="4.3000000000000007"/>
    <n v="0"/>
    <n v="5.625"/>
    <x v="2523"/>
    <x v="5"/>
  </r>
  <r>
    <n v="4672"/>
    <x v="1094"/>
    <x v="0"/>
    <x v="24"/>
    <n v="24"/>
    <n v="29"/>
    <x v="6"/>
    <n v="0.3"/>
    <n v="3.8"/>
    <n v="2.0499999999999998"/>
    <n v="7.1"/>
    <n v="7.9"/>
    <n v="7.5"/>
    <n v="721"/>
    <n v="1067"/>
    <n v="894"/>
    <n v="2.2000000000000002"/>
    <n v="29"/>
    <n v="15.6"/>
    <n v="3.2"/>
    <n v="8.1199999999999992"/>
    <n v="5.66"/>
    <n v="9"/>
    <n v="70"/>
    <n v="39.5"/>
    <n v="430"/>
    <n v="540"/>
    <n v="485"/>
    <n v="10"/>
    <n v="0.65833333333333321"/>
    <n v="5.66"/>
    <n v="0"/>
    <n v="4.875"/>
    <x v="2524"/>
    <x v="5"/>
  </r>
  <r>
    <n v="4673"/>
    <x v="1095"/>
    <x v="0"/>
    <x v="24"/>
    <n v="18"/>
    <n v="29"/>
    <x v="2"/>
    <n v="0.3"/>
    <n v="4"/>
    <n v="2.15"/>
    <n v="6.8"/>
    <n v="8.4"/>
    <n v="7.6"/>
    <n v="497"/>
    <n v="1376"/>
    <n v="936.5"/>
    <n v="1"/>
    <n v="16"/>
    <n v="8.5"/>
    <n v="2.6"/>
    <n v="6.32"/>
    <n v="4.46"/>
    <n v="4"/>
    <n v="34"/>
    <n v="19"/>
    <n v="26"/>
    <n v="540"/>
    <n v="283"/>
    <n v="10"/>
    <n v="0.31666666666666671"/>
    <n v="4.46"/>
    <n v="0"/>
    <n v="4.625"/>
    <x v="2525"/>
    <x v="5"/>
  </r>
  <r>
    <n v="4674"/>
    <x v="1096"/>
    <x v="0"/>
    <x v="24"/>
    <n v="24"/>
    <n v="29"/>
    <x v="6"/>
    <n v="0.3"/>
    <n v="5.4"/>
    <n v="2.85"/>
    <n v="7.1"/>
    <n v="8.1999999999999993"/>
    <n v="7.6499999999999995"/>
    <n v="501"/>
    <n v="1138"/>
    <n v="819.5"/>
    <n v="1.2"/>
    <n v="15"/>
    <n v="8.1"/>
    <n v="2.08"/>
    <n v="7.22"/>
    <n v="4.6500000000000004"/>
    <n v="2"/>
    <n v="60"/>
    <n v="31"/>
    <n v="94"/>
    <n v="540"/>
    <n v="317"/>
    <n v="10"/>
    <n v="0.51666666666666661"/>
    <n v="4.6500000000000004"/>
    <n v="0"/>
    <n v="2.875"/>
    <x v="2526"/>
    <x v="5"/>
  </r>
  <r>
    <n v="2341"/>
    <x v="1097"/>
    <x v="0"/>
    <x v="24"/>
    <n v="24"/>
    <n v="31"/>
    <x v="0"/>
    <n v="0.3"/>
    <n v="3.8"/>
    <n v="2.0499999999999998"/>
    <n v="7.2"/>
    <n v="7.9"/>
    <n v="7.5500000000000007"/>
    <n v="1142"/>
    <n v="1460"/>
    <n v="1301"/>
    <n v="2"/>
    <n v="15"/>
    <n v="8.5"/>
    <n v="2.2000000000000002"/>
    <n v="9.32"/>
    <n v="5.76"/>
    <n v="8"/>
    <n v="94"/>
    <n v="51"/>
    <n v="280"/>
    <n v="430"/>
    <n v="355"/>
    <n v="10"/>
    <n v="0.85000000000000009"/>
    <n v="5.76"/>
    <n v="0"/>
    <n v="4.875"/>
    <x v="2527"/>
    <x v="5"/>
  </r>
  <r>
    <n v="5029"/>
    <x v="1098"/>
    <x v="0"/>
    <x v="24"/>
    <n v="22"/>
    <n v="28"/>
    <x v="7"/>
    <n v="0.3"/>
    <n v="4.0999999999999996"/>
    <n v="2.1999999999999997"/>
    <n v="7.1"/>
    <n v="8.4"/>
    <n v="7.75"/>
    <n v="1124"/>
    <n v="2128"/>
    <n v="1626"/>
    <n v="3.2"/>
    <n v="8"/>
    <n v="5.6"/>
    <n v="2.2000000000000002"/>
    <n v="6.22"/>
    <n v="4.21"/>
    <n v="11"/>
    <n v="39"/>
    <n v="25"/>
    <n v="350"/>
    <n v="430"/>
    <n v="390"/>
    <n v="10"/>
    <n v="0.41666666666666663"/>
    <n v="4.21"/>
    <n v="0"/>
    <n v="4.5000000000000009"/>
    <x v="2528"/>
    <x v="5"/>
  </r>
  <r>
    <n v="5045"/>
    <x v="1099"/>
    <x v="0"/>
    <x v="24"/>
    <n v="25"/>
    <n v="30"/>
    <x v="0"/>
    <n v="0.3"/>
    <n v="3.6"/>
    <n v="1.95"/>
    <n v="7.2"/>
    <n v="7.6"/>
    <n v="7.4"/>
    <n v="1037"/>
    <n v="1735"/>
    <n v="1386"/>
    <n v="3"/>
    <n v="27"/>
    <n v="15"/>
    <n v="3.8"/>
    <n v="8.75"/>
    <n v="6.2750000000000004"/>
    <n v="12"/>
    <n v="48"/>
    <n v="30"/>
    <n v="430"/>
    <n v="540"/>
    <n v="485"/>
    <n v="10"/>
    <n v="0.5"/>
    <n v="6.2750000000000004"/>
    <n v="0"/>
    <n v="5.125"/>
    <x v="2529"/>
    <x v="5"/>
  </r>
  <r>
    <n v="5043"/>
    <x v="1100"/>
    <x v="0"/>
    <x v="24"/>
    <n v="24"/>
    <n v="28"/>
    <x v="1"/>
    <n v="0.3"/>
    <n v="1.2"/>
    <n v="0.75"/>
    <n v="7.1"/>
    <n v="7.8"/>
    <n v="7.4499999999999993"/>
    <n v="946"/>
    <n v="1496"/>
    <n v="1221"/>
    <n v="3"/>
    <n v="17"/>
    <n v="10"/>
    <n v="2.6"/>
    <n v="12.02"/>
    <n v="7.31"/>
    <n v="12"/>
    <n v="40"/>
    <n v="26"/>
    <n v="430"/>
    <n v="540"/>
    <n v="485"/>
    <n v="10"/>
    <n v="0.43333333333333335"/>
    <n v="7.31"/>
    <n v="0"/>
    <n v="8.125"/>
    <x v="2530"/>
    <x v="5"/>
  </r>
  <r>
    <n v="4691"/>
    <x v="1101"/>
    <x v="0"/>
    <x v="24"/>
    <n v="25"/>
    <n v="32"/>
    <x v="10"/>
    <n v="0.3"/>
    <n v="3.3"/>
    <n v="1.7999999999999998"/>
    <n v="6.9"/>
    <n v="7.7"/>
    <n v="7.3000000000000007"/>
    <n v="808"/>
    <n v="1367"/>
    <n v="1087.5"/>
    <n v="2"/>
    <n v="25"/>
    <n v="13.5"/>
    <n v="2.7"/>
    <n v="5.8"/>
    <n v="4.25"/>
    <n v="17"/>
    <n v="63"/>
    <n v="40"/>
    <n v="430"/>
    <n v="540"/>
    <n v="485"/>
    <n v="10"/>
    <n v="0.66666666666666663"/>
    <n v="4.25"/>
    <n v="0"/>
    <n v="5.5"/>
    <x v="2531"/>
    <x v="5"/>
  </r>
  <r>
    <n v="5063"/>
    <x v="1102"/>
    <x v="0"/>
    <x v="24"/>
    <n v="25"/>
    <n v="28"/>
    <x v="6"/>
    <n v="2.2000000000000002"/>
    <n v="4.4000000000000004"/>
    <n v="3.3000000000000003"/>
    <n v="6.8"/>
    <n v="7.7"/>
    <n v="7.25"/>
    <n v="456"/>
    <n v="967"/>
    <n v="711.5"/>
    <n v="2"/>
    <n v="4"/>
    <n v="3"/>
    <n v="2.6"/>
    <n v="4.3"/>
    <n v="3.45"/>
    <n v="2"/>
    <n v="31"/>
    <n v="16.5"/>
    <n v="350"/>
    <n v="430"/>
    <n v="390"/>
    <n v="7.5"/>
    <n v="0.27500000000000002"/>
    <n v="3.45"/>
    <n v="0"/>
    <n v="1.75"/>
    <x v="2532"/>
    <x v="5"/>
  </r>
  <r>
    <n v="4688"/>
    <x v="1103"/>
    <x v="0"/>
    <x v="24"/>
    <n v="25"/>
    <n v="26"/>
    <x v="8"/>
    <n v="5.6"/>
    <n v="6.8"/>
    <n v="6.1999999999999993"/>
    <n v="7.1"/>
    <n v="7.9"/>
    <n v="7.5"/>
    <n v="450"/>
    <n v="919"/>
    <n v="684.5"/>
    <n v="2"/>
    <n v="3.6"/>
    <n v="2.8"/>
    <n v="4.09"/>
    <n v="18.100000000000001"/>
    <n v="11.095000000000001"/>
    <n v="2"/>
    <n v="10"/>
    <n v="6"/>
    <n v="20"/>
    <n v="48"/>
    <n v="34"/>
    <n v="7"/>
    <n v="0.1"/>
    <n v="10"/>
    <n v="0"/>
    <n v="0"/>
    <x v="2533"/>
    <x v="5"/>
  </r>
  <r>
    <n v="5030"/>
    <x v="1104"/>
    <x v="0"/>
    <x v="24"/>
    <n v="22"/>
    <n v="27"/>
    <x v="5"/>
    <n v="0.3"/>
    <n v="4.0999999999999996"/>
    <n v="2.1999999999999997"/>
    <n v="7.7"/>
    <n v="8.4"/>
    <n v="8.0500000000000007"/>
    <n v="935"/>
    <n v="1347"/>
    <n v="1141"/>
    <n v="1.2"/>
    <n v="20"/>
    <n v="10.6"/>
    <n v="1.1000000000000001"/>
    <n v="7.04"/>
    <n v="4.07"/>
    <n v="8"/>
    <n v="38"/>
    <n v="23"/>
    <n v="350"/>
    <n v="540"/>
    <n v="445"/>
    <n v="10"/>
    <n v="0.3833333333333333"/>
    <n v="4.07"/>
    <n v="0"/>
    <n v="4.5000000000000009"/>
    <x v="2534"/>
    <x v="5"/>
  </r>
  <r>
    <n v="5056"/>
    <x v="1105"/>
    <x v="0"/>
    <x v="24"/>
    <n v="20"/>
    <n v="28"/>
    <x v="21"/>
    <n v="0.6"/>
    <n v="4.8"/>
    <n v="2.6999999999999997"/>
    <n v="7.2"/>
    <n v="8.5"/>
    <n v="7.85"/>
    <n v="544"/>
    <n v="1121"/>
    <n v="832.5"/>
    <n v="1"/>
    <n v="5.2"/>
    <n v="3.1"/>
    <n v="2.9"/>
    <n v="4.2"/>
    <n v="3.55"/>
    <n v="2"/>
    <n v="33"/>
    <n v="17.5"/>
    <n v="350"/>
    <n v="540"/>
    <n v="445"/>
    <n v="7.75"/>
    <n v="0.29166666666666669"/>
    <n v="3.55"/>
    <n v="0"/>
    <n v="3.2500000000000009"/>
    <x v="2535"/>
    <x v="5"/>
  </r>
  <r>
    <n v="4229"/>
    <x v="1106"/>
    <x v="0"/>
    <x v="24"/>
    <n v="25"/>
    <n v="32"/>
    <x v="10"/>
    <n v="0.3"/>
    <n v="4.0999999999999996"/>
    <n v="2.1999999999999997"/>
    <n v="6.9"/>
    <n v="7.8"/>
    <n v="7.35"/>
    <n v="1167"/>
    <n v="2144"/>
    <n v="1655.5"/>
    <n v="3"/>
    <n v="18"/>
    <n v="10.5"/>
    <n v="2.6"/>
    <n v="13.4"/>
    <n v="8"/>
    <n v="10"/>
    <n v="39"/>
    <n v="24.5"/>
    <n v="350"/>
    <n v="540"/>
    <n v="445"/>
    <n v="10"/>
    <n v="0.40833333333333333"/>
    <n v="8"/>
    <n v="0"/>
    <n v="4.5000000000000009"/>
    <x v="1875"/>
    <x v="5"/>
  </r>
  <r>
    <n v="2342"/>
    <x v="1107"/>
    <x v="0"/>
    <x v="24"/>
    <n v="25"/>
    <n v="30"/>
    <x v="0"/>
    <n v="0.3"/>
    <n v="0.3"/>
    <n v="0.3"/>
    <n v="6.8"/>
    <n v="8.1999999999999993"/>
    <n v="7.5"/>
    <n v="805"/>
    <n v="1556"/>
    <n v="1180.5"/>
    <n v="6"/>
    <n v="16"/>
    <n v="11"/>
    <n v="4.4000000000000004"/>
    <n v="11.64"/>
    <n v="8.02"/>
    <n v="10"/>
    <n v="58"/>
    <n v="34"/>
    <n v="350"/>
    <n v="1600"/>
    <n v="975"/>
    <n v="10"/>
    <n v="0.56666666666666665"/>
    <n v="8.02"/>
    <n v="0"/>
    <n v="9.25"/>
    <x v="2536"/>
    <x v="5"/>
  </r>
  <r>
    <n v="5121"/>
    <x v="1108"/>
    <x v="0"/>
    <x v="24"/>
    <n v="25"/>
    <n v="30"/>
    <x v="0"/>
    <n v="0.3"/>
    <n v="0.3"/>
    <n v="0.3"/>
    <n v="7.1"/>
    <n v="7.9"/>
    <n v="7.5"/>
    <n v="925"/>
    <n v="1804"/>
    <n v="1364.5"/>
    <n v="6"/>
    <n v="20"/>
    <n v="13"/>
    <n v="3.2"/>
    <n v="7.8"/>
    <n v="5.5"/>
    <n v="21"/>
    <n v="41"/>
    <n v="31"/>
    <n v="430"/>
    <n v="540"/>
    <n v="485"/>
    <n v="10"/>
    <n v="0.51666666666666661"/>
    <n v="5.5"/>
    <n v="0"/>
    <n v="9.25"/>
    <x v="67"/>
    <x v="5"/>
  </r>
  <r>
    <n v="5128"/>
    <x v="1109"/>
    <x v="0"/>
    <x v="24"/>
    <n v="25"/>
    <n v="32"/>
    <x v="10"/>
    <n v="0.3"/>
    <n v="3.4"/>
    <n v="1.8499999999999999"/>
    <n v="6.9"/>
    <n v="7.6"/>
    <n v="7.25"/>
    <n v="1140"/>
    <n v="1956"/>
    <n v="1548"/>
    <n v="1"/>
    <n v="20"/>
    <n v="10.5"/>
    <n v="3.62"/>
    <n v="21.02"/>
    <n v="12.32"/>
    <n v="12"/>
    <n v="70"/>
    <n v="41"/>
    <n v="350"/>
    <n v="920"/>
    <n v="635"/>
    <n v="10"/>
    <n v="0.68333333333333335"/>
    <n v="10"/>
    <n v="0"/>
    <n v="5.375"/>
    <x v="93"/>
    <x v="5"/>
  </r>
  <r>
    <n v="4696"/>
    <x v="1110"/>
    <x v="0"/>
    <x v="24"/>
    <n v="25"/>
    <n v="29"/>
    <x v="43"/>
    <n v="0.3"/>
    <n v="2.6"/>
    <n v="1.45"/>
    <n v="7.1"/>
    <n v="7.7"/>
    <n v="7.4"/>
    <n v="919"/>
    <n v="1763"/>
    <n v="1341"/>
    <n v="2.4"/>
    <n v="17"/>
    <n v="9.6999999999999993"/>
    <n v="2"/>
    <n v="14.02"/>
    <n v="8.01"/>
    <n v="12"/>
    <n v="48"/>
    <n v="30"/>
    <n v="350"/>
    <n v="540"/>
    <n v="445"/>
    <n v="10"/>
    <n v="0.5"/>
    <n v="8.01"/>
    <n v="0"/>
    <n v="6.375"/>
    <x v="2537"/>
    <x v="5"/>
  </r>
  <r>
    <n v="4693"/>
    <x v="1111"/>
    <x v="0"/>
    <x v="24"/>
    <n v="25"/>
    <n v="29"/>
    <x v="43"/>
    <n v="0.3"/>
    <n v="3.4"/>
    <n v="1.8499999999999999"/>
    <n v="7.1"/>
    <n v="7.7"/>
    <n v="7.4"/>
    <n v="762"/>
    <n v="1350"/>
    <n v="1056"/>
    <n v="2"/>
    <n v="22"/>
    <n v="12"/>
    <n v="3.2"/>
    <n v="6.2"/>
    <n v="4.7"/>
    <n v="7"/>
    <n v="31"/>
    <n v="19"/>
    <n v="430"/>
    <n v="1600"/>
    <n v="1015"/>
    <n v="10"/>
    <n v="0.31666666666666671"/>
    <n v="4.7"/>
    <n v="0"/>
    <n v="5.375"/>
    <x v="2538"/>
    <x v="5"/>
  </r>
  <r>
    <n v="4678"/>
    <x v="1112"/>
    <x v="0"/>
    <x v="24"/>
    <n v="25"/>
    <n v="30"/>
    <x v="0"/>
    <n v="0.3"/>
    <n v="1.2"/>
    <n v="0.75"/>
    <n v="6.8"/>
    <n v="7.9"/>
    <n v="7.35"/>
    <n v="980"/>
    <n v="2233"/>
    <n v="1606.5"/>
    <n v="3"/>
    <n v="28"/>
    <n v="15.5"/>
    <n v="2.86"/>
    <n v="11.16"/>
    <n v="7.01"/>
    <n v="6"/>
    <n v="41"/>
    <n v="23.5"/>
    <n v="430"/>
    <n v="540"/>
    <n v="485"/>
    <n v="10"/>
    <n v="0.39166666666666672"/>
    <n v="7.01"/>
    <n v="0"/>
    <n v="8.125"/>
    <x v="2539"/>
    <x v="5"/>
  </r>
  <r>
    <n v="5041"/>
    <x v="1113"/>
    <x v="0"/>
    <x v="24"/>
    <n v="25"/>
    <n v="32"/>
    <x v="10"/>
    <n v="0.3"/>
    <n v="4.0999999999999996"/>
    <n v="2.1999999999999997"/>
    <n v="7.7"/>
    <n v="8.4"/>
    <n v="8.0500000000000007"/>
    <n v="826"/>
    <n v="1447"/>
    <n v="1136.5"/>
    <n v="2"/>
    <n v="18"/>
    <n v="10"/>
    <n v="2.9"/>
    <n v="6.9"/>
    <n v="4.9000000000000004"/>
    <n v="17"/>
    <n v="46"/>
    <n v="31.5"/>
    <n v="430"/>
    <n v="540"/>
    <n v="485"/>
    <n v="10"/>
    <n v="0.52500000000000002"/>
    <n v="4.9000000000000004"/>
    <n v="0"/>
    <n v="4.5000000000000009"/>
    <x v="2540"/>
    <x v="5"/>
  </r>
  <r>
    <n v="4702"/>
    <x v="1114"/>
    <x v="0"/>
    <x v="24"/>
    <n v="27"/>
    <n v="30"/>
    <x v="10"/>
    <n v="2.5"/>
    <n v="5.7"/>
    <n v="4.0999999999999996"/>
    <n v="7"/>
    <n v="8.9"/>
    <n v="7.95"/>
    <n v="868"/>
    <n v="1662"/>
    <n v="1265"/>
    <n v="7"/>
    <n v="30"/>
    <n v="18.5"/>
    <n v="10.02"/>
    <n v="30"/>
    <n v="20.009999999999998"/>
    <n v="4"/>
    <n v="350"/>
    <n v="177"/>
    <n v="21"/>
    <n v="1600"/>
    <n v="810.5"/>
    <n v="10"/>
    <n v="2.9499999999999997"/>
    <n v="10"/>
    <n v="0"/>
    <n v="0"/>
    <x v="2541"/>
    <x v="5"/>
  </r>
  <r>
    <n v="4683"/>
    <x v="1115"/>
    <x v="0"/>
    <x v="24"/>
    <n v="24"/>
    <n v="28"/>
    <x v="1"/>
    <n v="0.3"/>
    <n v="5.8"/>
    <n v="3.05"/>
    <n v="7.6"/>
    <n v="8.4"/>
    <n v="8"/>
    <n v="348"/>
    <n v="951"/>
    <n v="649.5"/>
    <n v="1"/>
    <n v="6.1"/>
    <n v="3.55"/>
    <n v="1.1000000000000001"/>
    <n v="12.22"/>
    <n v="6.66"/>
    <n v="2"/>
    <n v="21"/>
    <n v="11.5"/>
    <n v="47"/>
    <n v="430"/>
    <n v="238.5"/>
    <n v="8.875"/>
    <n v="0.19166666666666665"/>
    <n v="6.66"/>
    <n v="0"/>
    <n v="2.375"/>
    <x v="2542"/>
    <x v="5"/>
  </r>
  <r>
    <n v="4661"/>
    <x v="1116"/>
    <x v="0"/>
    <x v="24"/>
    <n v="24"/>
    <n v="26"/>
    <x v="7"/>
    <n v="6"/>
    <n v="6.9"/>
    <n v="6.45"/>
    <n v="6.6"/>
    <n v="8.5"/>
    <n v="7.55"/>
    <n v="275"/>
    <n v="528"/>
    <n v="401.5"/>
    <n v="1.3"/>
    <n v="3"/>
    <n v="2.15"/>
    <n v="2.13"/>
    <n v="8.1199999999999992"/>
    <n v="5.125"/>
    <n v="2"/>
    <n v="5"/>
    <n v="3.5"/>
    <n v="12"/>
    <n v="22"/>
    <n v="17"/>
    <n v="5.375"/>
    <n v="5.8333333333333334E-2"/>
    <n v="5.125"/>
    <n v="0"/>
    <n v="0"/>
    <x v="2543"/>
    <x v="5"/>
  </r>
  <r>
    <n v="5061"/>
    <x v="1117"/>
    <x v="0"/>
    <x v="24"/>
    <n v="20"/>
    <n v="29"/>
    <x v="5"/>
    <n v="0.3"/>
    <n v="3.8"/>
    <n v="2.0499999999999998"/>
    <n v="7"/>
    <n v="7.7"/>
    <n v="7.35"/>
    <n v="596"/>
    <n v="1606"/>
    <n v="1101"/>
    <n v="1.2"/>
    <n v="19"/>
    <n v="10.1"/>
    <n v="2.6"/>
    <n v="8.6199999999999992"/>
    <n v="5.6099999999999994"/>
    <n v="7"/>
    <n v="39"/>
    <n v="23"/>
    <n v="350"/>
    <n v="540"/>
    <n v="445"/>
    <n v="10"/>
    <n v="0.3833333333333333"/>
    <n v="5.6099999999999994"/>
    <n v="0"/>
    <n v="4.875"/>
    <x v="2544"/>
    <x v="5"/>
  </r>
  <r>
    <n v="4681"/>
    <x v="1118"/>
    <x v="0"/>
    <x v="24"/>
    <n v="23"/>
    <n v="28"/>
    <x v="8"/>
    <n v="4.9000000000000004"/>
    <n v="6.4"/>
    <n v="5.65"/>
    <n v="7.2"/>
    <n v="8.6999999999999993"/>
    <n v="7.9499999999999993"/>
    <n v="131"/>
    <n v="643"/>
    <n v="387"/>
    <n v="1"/>
    <n v="1.9"/>
    <n v="1.45"/>
    <n v="0.3"/>
    <n v="3.92"/>
    <n v="2.11"/>
    <n v="2"/>
    <n v="6"/>
    <n v="4"/>
    <n v="17"/>
    <n v="120"/>
    <n v="68.5"/>
    <n v="3.625"/>
    <n v="6.6666666666666666E-2"/>
    <n v="2.11"/>
    <n v="0"/>
    <n v="0"/>
    <x v="2545"/>
    <x v="5"/>
  </r>
  <r>
    <n v="5053"/>
    <x v="1119"/>
    <x v="0"/>
    <x v="24"/>
    <n v="25"/>
    <n v="34"/>
    <x v="11"/>
    <n v="0.3"/>
    <n v="5.2"/>
    <n v="2.75"/>
    <n v="7.1"/>
    <n v="8.3000000000000007"/>
    <n v="7.7"/>
    <n v="495"/>
    <n v="1189"/>
    <n v="842"/>
    <n v="1"/>
    <n v="8"/>
    <n v="4.5"/>
    <n v="2.99"/>
    <n v="7.22"/>
    <n v="5.1050000000000004"/>
    <n v="11"/>
    <n v="41"/>
    <n v="26"/>
    <n v="350"/>
    <n v="540"/>
    <n v="445"/>
    <n v="10"/>
    <n v="0.43333333333333335"/>
    <n v="5.1050000000000004"/>
    <n v="0"/>
    <n v="3.125"/>
    <x v="2546"/>
    <x v="5"/>
  </r>
  <r>
    <n v="5036"/>
    <x v="1120"/>
    <x v="0"/>
    <x v="24"/>
    <n v="25"/>
    <n v="27"/>
    <x v="1"/>
    <n v="0.3"/>
    <n v="5.3"/>
    <n v="2.8"/>
    <n v="7.2"/>
    <n v="8.3000000000000007"/>
    <n v="7.75"/>
    <n v="537"/>
    <n v="1084"/>
    <n v="810.5"/>
    <n v="1.5"/>
    <n v="18"/>
    <n v="9.75"/>
    <n v="2.4"/>
    <n v="9.1"/>
    <n v="5.75"/>
    <n v="11"/>
    <n v="43"/>
    <n v="27"/>
    <n v="350"/>
    <n v="430"/>
    <n v="390"/>
    <n v="10"/>
    <n v="0.44999999999999996"/>
    <n v="5.75"/>
    <n v="0"/>
    <n v="3"/>
    <x v="2057"/>
    <x v="5"/>
  </r>
  <r>
    <n v="4692"/>
    <x v="1121"/>
    <x v="0"/>
    <x v="24"/>
    <n v="24"/>
    <n v="32"/>
    <x v="4"/>
    <n v="0.3"/>
    <n v="3.6"/>
    <n v="1.95"/>
    <n v="6.8"/>
    <n v="7.6"/>
    <n v="7.1999999999999993"/>
    <n v="823"/>
    <n v="1729"/>
    <n v="1276"/>
    <n v="1"/>
    <n v="19"/>
    <n v="10"/>
    <n v="2.62"/>
    <n v="5.8"/>
    <n v="4.21"/>
    <n v="7"/>
    <n v="39"/>
    <n v="23"/>
    <n v="350"/>
    <n v="540"/>
    <n v="445"/>
    <n v="10"/>
    <n v="0.3833333333333333"/>
    <n v="4.21"/>
    <n v="0"/>
    <n v="5.125"/>
    <x v="2547"/>
    <x v="5"/>
  </r>
  <r>
    <n v="3068"/>
    <x v="1122"/>
    <x v="0"/>
    <x v="24"/>
    <n v="22"/>
    <n v="28"/>
    <x v="7"/>
    <n v="5.4"/>
    <n v="6.7"/>
    <n v="6.0500000000000007"/>
    <n v="7.3"/>
    <n v="8.5"/>
    <n v="7.9"/>
    <n v="136"/>
    <n v="330"/>
    <n v="233"/>
    <n v="1"/>
    <n v="5"/>
    <n v="3"/>
    <n v="0.3"/>
    <n v="2.82"/>
    <n v="1.5599999999999998"/>
    <n v="2"/>
    <n v="4"/>
    <n v="3"/>
    <n v="26"/>
    <n v="150"/>
    <n v="88"/>
    <n v="7.5"/>
    <n v="0.05"/>
    <n v="1.5599999999999996"/>
    <n v="0"/>
    <n v="0"/>
    <x v="2548"/>
    <x v="5"/>
  </r>
  <r>
    <n v="4249"/>
    <x v="1123"/>
    <x v="0"/>
    <x v="24"/>
    <n v="24"/>
    <n v="29"/>
    <x v="6"/>
    <n v="0.3"/>
    <n v="6"/>
    <n v="3.15"/>
    <n v="7.3"/>
    <n v="8.6"/>
    <n v="7.9499999999999993"/>
    <n v="105"/>
    <n v="1350"/>
    <n v="727.5"/>
    <n v="1"/>
    <n v="14"/>
    <n v="7.5"/>
    <n v="1"/>
    <n v="11.22"/>
    <n v="6.11"/>
    <n v="4"/>
    <n v="31"/>
    <n v="17.5"/>
    <n v="58"/>
    <n v="430"/>
    <n v="244"/>
    <n v="10"/>
    <n v="0.29166666666666669"/>
    <n v="6.1099999999999994"/>
    <n v="0"/>
    <n v="2.125"/>
    <x v="2549"/>
    <x v="5"/>
  </r>
  <r>
    <n v="4687"/>
    <x v="1124"/>
    <x v="0"/>
    <x v="24"/>
    <n v="22"/>
    <n v="26"/>
    <x v="21"/>
    <n v="5.6"/>
    <n v="6.6"/>
    <n v="6.1"/>
    <n v="7"/>
    <n v="8.1"/>
    <n v="7.55"/>
    <n v="732"/>
    <n v="1085"/>
    <n v="908.5"/>
    <n v="2.5"/>
    <n v="5.6"/>
    <n v="4.05"/>
    <n v="3.16"/>
    <n v="31.12"/>
    <n v="17.14"/>
    <n v="8"/>
    <n v="31"/>
    <n v="19.5"/>
    <n v="126"/>
    <n v="350"/>
    <n v="238"/>
    <n v="10"/>
    <n v="0.32500000000000001"/>
    <n v="10"/>
    <n v="0"/>
    <n v="0"/>
    <x v="2011"/>
    <x v="5"/>
  </r>
  <r>
    <n v="5058"/>
    <x v="1125"/>
    <x v="0"/>
    <x v="24"/>
    <n v="20"/>
    <n v="30"/>
    <x v="7"/>
    <n v="0.3"/>
    <n v="4.8"/>
    <n v="2.5499999999999998"/>
    <n v="6.9"/>
    <n v="8.3000000000000007"/>
    <n v="7.6000000000000005"/>
    <n v="671"/>
    <n v="964"/>
    <n v="817.5"/>
    <n v="2"/>
    <n v="14"/>
    <n v="8"/>
    <n v="2.2999999999999998"/>
    <n v="8.02"/>
    <n v="5.16"/>
    <n v="9"/>
    <n v="34"/>
    <n v="21.5"/>
    <n v="350"/>
    <n v="540"/>
    <n v="445"/>
    <n v="10"/>
    <n v="0.35833333333333334"/>
    <n v="5.16"/>
    <n v="0"/>
    <n v="3.625"/>
    <x v="2550"/>
    <x v="5"/>
  </r>
  <r>
    <n v="3072"/>
    <x v="1126"/>
    <x v="0"/>
    <x v="24"/>
    <n v="24"/>
    <n v="29"/>
    <x v="6"/>
    <n v="0.3"/>
    <n v="1.2"/>
    <n v="0.75"/>
    <n v="6.9"/>
    <n v="7.9"/>
    <n v="7.4"/>
    <n v="782"/>
    <n v="1836"/>
    <n v="1309"/>
    <n v="2"/>
    <n v="16"/>
    <n v="9"/>
    <n v="2.2999999999999998"/>
    <n v="7.44"/>
    <n v="4.87"/>
    <n v="6"/>
    <n v="120"/>
    <n v="63"/>
    <n v="430"/>
    <n v="540"/>
    <n v="485"/>
    <n v="10"/>
    <n v="1.05"/>
    <n v="4.87"/>
    <n v="0"/>
    <n v="8.125"/>
    <x v="2551"/>
    <x v="5"/>
  </r>
  <r>
    <n v="5038"/>
    <x v="1127"/>
    <x v="0"/>
    <x v="24"/>
    <n v="22"/>
    <n v="30"/>
    <x v="1"/>
    <n v="0.3"/>
    <n v="2.6"/>
    <n v="1.45"/>
    <n v="7"/>
    <n v="8"/>
    <n v="7.5"/>
    <n v="1343"/>
    <n v="2026"/>
    <n v="1684.5"/>
    <n v="4"/>
    <n v="10"/>
    <n v="7"/>
    <n v="2.6"/>
    <n v="11.72"/>
    <n v="7.16"/>
    <n v="3"/>
    <n v="43"/>
    <n v="23"/>
    <n v="350"/>
    <n v="540"/>
    <n v="445"/>
    <n v="10"/>
    <n v="0.3833333333333333"/>
    <n v="7.16"/>
    <n v="0"/>
    <n v="6.375"/>
    <x v="2552"/>
    <x v="5"/>
  </r>
  <r>
    <n v="5033"/>
    <x v="1128"/>
    <x v="0"/>
    <x v="24"/>
    <n v="22"/>
    <n v="27"/>
    <x v="5"/>
    <n v="0.3"/>
    <n v="2.2999999999999998"/>
    <n v="1.2999999999999998"/>
    <n v="7.2"/>
    <n v="8.4"/>
    <n v="7.8000000000000007"/>
    <n v="731"/>
    <n v="1514"/>
    <n v="1122.5"/>
    <n v="1.8"/>
    <n v="20"/>
    <n v="10.9"/>
    <n v="0.98"/>
    <n v="12.2"/>
    <n v="6.59"/>
    <n v="10"/>
    <n v="34"/>
    <n v="22"/>
    <n v="350"/>
    <n v="430"/>
    <n v="390"/>
    <n v="10"/>
    <n v="0.3666666666666667"/>
    <n v="6.59"/>
    <n v="0"/>
    <n v="6.75"/>
    <x v="2553"/>
    <x v="5"/>
  </r>
  <r>
    <n v="5034"/>
    <x v="1129"/>
    <x v="0"/>
    <x v="24"/>
    <n v="22"/>
    <n v="27"/>
    <x v="5"/>
    <n v="0.3"/>
    <n v="5.9"/>
    <n v="3.1"/>
    <n v="7.5"/>
    <n v="8.3000000000000007"/>
    <n v="7.9"/>
    <n v="830"/>
    <n v="1068"/>
    <n v="949"/>
    <n v="1.8"/>
    <n v="12"/>
    <n v="6.9"/>
    <n v="0.68"/>
    <n v="9.02"/>
    <n v="4.8499999999999996"/>
    <n v="12"/>
    <n v="79"/>
    <n v="45.5"/>
    <n v="350"/>
    <n v="480"/>
    <n v="415"/>
    <n v="10"/>
    <n v="0.7583333333333333"/>
    <n v="4.8499999999999996"/>
    <n v="0"/>
    <n v="2.25"/>
    <x v="2554"/>
    <x v="5"/>
  </r>
  <r>
    <n v="5044"/>
    <x v="1130"/>
    <x v="0"/>
    <x v="24"/>
    <n v="24"/>
    <n v="28"/>
    <x v="1"/>
    <n v="0.3"/>
    <n v="2.2000000000000002"/>
    <n v="1.25"/>
    <n v="7.2"/>
    <n v="8.1999999999999993"/>
    <n v="7.6999999999999993"/>
    <n v="873"/>
    <n v="1873"/>
    <n v="1373"/>
    <n v="2"/>
    <n v="39"/>
    <n v="20.5"/>
    <n v="3.6"/>
    <n v="21.19"/>
    <n v="12.395000000000001"/>
    <n v="5"/>
    <n v="94"/>
    <n v="49.5"/>
    <n v="350"/>
    <n v="540"/>
    <n v="445"/>
    <n v="10"/>
    <n v="0.82500000000000007"/>
    <n v="10"/>
    <n v="0"/>
    <n v="6.875"/>
    <x v="2555"/>
    <x v="5"/>
  </r>
  <r>
    <n v="4685"/>
    <x v="1131"/>
    <x v="0"/>
    <x v="24"/>
    <n v="21"/>
    <n v="26"/>
    <x v="2"/>
    <n v="5.5"/>
    <n v="6.6"/>
    <n v="6.05"/>
    <n v="7.2"/>
    <n v="8.1"/>
    <n v="7.65"/>
    <n v="832"/>
    <n v="1138"/>
    <n v="985"/>
    <n v="2.2000000000000002"/>
    <n v="3.2"/>
    <n v="2.7"/>
    <n v="3.12"/>
    <n v="15.14"/>
    <n v="9.1300000000000008"/>
    <n v="6"/>
    <n v="15"/>
    <n v="10.5"/>
    <n v="100"/>
    <n v="210"/>
    <n v="155"/>
    <n v="6.75"/>
    <n v="0.17500000000000002"/>
    <n v="9.1300000000000008"/>
    <n v="0"/>
    <n v="0"/>
    <x v="2556"/>
    <x v="5"/>
  </r>
  <r>
    <n v="4667"/>
    <x v="650"/>
    <x v="0"/>
    <x v="24"/>
    <n v="22"/>
    <n v="30"/>
    <x v="1"/>
    <n v="0.3"/>
    <n v="1.2"/>
    <n v="0.75"/>
    <n v="7.1"/>
    <n v="8.1999999999999993"/>
    <n v="7.6499999999999995"/>
    <n v="1178"/>
    <n v="2330"/>
    <n v="1754"/>
    <n v="1.8"/>
    <n v="12"/>
    <n v="6.9"/>
    <n v="3.2"/>
    <n v="17.22"/>
    <n v="10.209999999999999"/>
    <n v="13"/>
    <n v="49"/>
    <n v="31"/>
    <n v="430"/>
    <n v="540"/>
    <n v="485"/>
    <n v="10"/>
    <n v="0.51666666666666661"/>
    <n v="10"/>
    <n v="0"/>
    <n v="8.125"/>
    <x v="662"/>
    <x v="5"/>
  </r>
  <r>
    <n v="5124"/>
    <x v="1132"/>
    <x v="0"/>
    <x v="24"/>
    <n v="24"/>
    <n v="28"/>
    <x v="1"/>
    <n v="3.6"/>
    <n v="5.4"/>
    <n v="4.5"/>
    <n v="7.5"/>
    <n v="8.4"/>
    <n v="7.95"/>
    <n v="505"/>
    <n v="686"/>
    <n v="595.5"/>
    <n v="1.2"/>
    <n v="2.2000000000000002"/>
    <n v="1.7000000000000002"/>
    <n v="2.6"/>
    <n v="4.62"/>
    <n v="3.6100000000000003"/>
    <n v="8"/>
    <n v="33"/>
    <n v="20.5"/>
    <n v="280"/>
    <n v="540"/>
    <n v="410"/>
    <n v="4.25"/>
    <n v="0.34166666666666667"/>
    <n v="3.6100000000000003"/>
    <n v="0"/>
    <n v="0"/>
    <x v="1134"/>
    <x v="5"/>
  </r>
  <r>
    <n v="1215"/>
    <x v="1133"/>
    <x v="0"/>
    <x v="24"/>
    <n v="23"/>
    <n v="28"/>
    <x v="8"/>
    <n v="4.8"/>
    <n v="6.3"/>
    <n v="5.55"/>
    <n v="7.1"/>
    <n v="8.5"/>
    <n v="7.8"/>
    <n v="130"/>
    <n v="506"/>
    <n v="318"/>
    <n v="1"/>
    <n v="2.1"/>
    <n v="1.55"/>
    <n v="0.32"/>
    <n v="4.0199999999999996"/>
    <n v="2.17"/>
    <n v="2"/>
    <n v="8"/>
    <n v="5"/>
    <n v="21"/>
    <n v="170"/>
    <n v="95.5"/>
    <n v="3.875"/>
    <n v="8.3333333333333329E-2"/>
    <n v="2.17"/>
    <n v="0"/>
    <n v="0"/>
    <x v="2557"/>
    <x v="5"/>
  </r>
  <r>
    <n v="5037"/>
    <x v="1134"/>
    <x v="0"/>
    <x v="24"/>
    <n v="26"/>
    <n v="26"/>
    <x v="1"/>
    <n v="0.3"/>
    <n v="0.3"/>
    <n v="0.3"/>
    <n v="7.4"/>
    <n v="7.4"/>
    <n v="7.4"/>
    <n v="1357"/>
    <n v="1357"/>
    <n v="1357"/>
    <n v="12"/>
    <n v="12"/>
    <n v="12"/>
    <n v="3.87"/>
    <n v="3.87"/>
    <n v="3.87"/>
    <n v="13"/>
    <n v="13"/>
    <n v="13"/>
    <n v="430"/>
    <n v="430"/>
    <n v="430"/>
    <n v="10"/>
    <n v="0.21666666666666667"/>
    <n v="3.87"/>
    <n v="0"/>
    <n v="9.25"/>
    <x v="2558"/>
    <x v="5"/>
  </r>
  <r>
    <n v="4234"/>
    <x v="1135"/>
    <x v="0"/>
    <x v="24"/>
    <n v="25"/>
    <n v="35"/>
    <x v="22"/>
    <n v="0.3"/>
    <n v="4.8"/>
    <n v="2.5499999999999998"/>
    <n v="7"/>
    <n v="7.9"/>
    <n v="7.45"/>
    <n v="884"/>
    <n v="1218"/>
    <n v="1051"/>
    <n v="1.6"/>
    <n v="8"/>
    <n v="4.8"/>
    <n v="3.08"/>
    <n v="8.2200000000000006"/>
    <n v="5.65"/>
    <n v="11"/>
    <n v="43"/>
    <n v="27"/>
    <n v="350"/>
    <n v="540"/>
    <n v="445"/>
    <n v="10"/>
    <n v="0.44999999999999996"/>
    <n v="5.65"/>
    <n v="0"/>
    <n v="3.625"/>
    <x v="2559"/>
    <x v="5"/>
  </r>
  <r>
    <n v="5050"/>
    <x v="1136"/>
    <x v="0"/>
    <x v="24"/>
    <n v="25"/>
    <n v="30"/>
    <x v="0"/>
    <n v="0.3"/>
    <n v="3.7"/>
    <n v="2"/>
    <n v="7"/>
    <n v="7.7"/>
    <n v="7.35"/>
    <n v="977"/>
    <n v="1738"/>
    <n v="1357.5"/>
    <n v="3.2"/>
    <n v="22"/>
    <n v="12.6"/>
    <n v="3"/>
    <n v="12.02"/>
    <n v="7.51"/>
    <n v="14"/>
    <n v="41"/>
    <n v="27.5"/>
    <n v="350"/>
    <n v="540"/>
    <n v="445"/>
    <n v="10"/>
    <n v="0.45833333333333331"/>
    <n v="7.51"/>
    <n v="0"/>
    <n v="5"/>
    <x v="1864"/>
    <x v="5"/>
  </r>
  <r>
    <n v="5131"/>
    <x v="1137"/>
    <x v="0"/>
    <x v="24"/>
    <n v="25"/>
    <n v="34"/>
    <x v="11"/>
    <n v="0.3"/>
    <n v="2.2999999999999998"/>
    <n v="1.2999999999999998"/>
    <n v="7.1"/>
    <n v="7.9"/>
    <n v="7.5"/>
    <n v="932"/>
    <n v="1622"/>
    <n v="1277"/>
    <n v="1"/>
    <n v="10"/>
    <n v="5.5"/>
    <n v="2.8"/>
    <n v="10.15"/>
    <n v="6.4749999999999996"/>
    <n v="12"/>
    <n v="41"/>
    <n v="26.5"/>
    <n v="430"/>
    <n v="540"/>
    <n v="485"/>
    <n v="10"/>
    <n v="0.44166666666666665"/>
    <n v="6.4749999999999996"/>
    <n v="0"/>
    <n v="6.75"/>
    <x v="894"/>
    <x v="5"/>
  </r>
  <r>
    <n v="5042"/>
    <x v="1138"/>
    <x v="0"/>
    <x v="24"/>
    <n v="25"/>
    <n v="28"/>
    <x v="6"/>
    <n v="0.3"/>
    <n v="2"/>
    <n v="1.1499999999999999"/>
    <n v="7"/>
    <n v="7.6"/>
    <n v="7.3"/>
    <n v="988"/>
    <n v="1609"/>
    <n v="1298.5"/>
    <n v="4"/>
    <n v="18"/>
    <n v="11"/>
    <n v="3.2"/>
    <n v="15.07"/>
    <n v="9.1349999999999998"/>
    <n v="17"/>
    <n v="43"/>
    <n v="30"/>
    <n v="350"/>
    <n v="540"/>
    <n v="445"/>
    <n v="10"/>
    <n v="0.5"/>
    <n v="9.1349999999999998"/>
    <n v="0"/>
    <n v="7.125"/>
    <x v="2560"/>
    <x v="5"/>
  </r>
  <r>
    <n v="5031"/>
    <x v="1139"/>
    <x v="0"/>
    <x v="24"/>
    <n v="22"/>
    <n v="24"/>
    <x v="13"/>
    <n v="0.3"/>
    <n v="2.1"/>
    <n v="1.2"/>
    <n v="7.6"/>
    <n v="8"/>
    <n v="7.8"/>
    <n v="550"/>
    <n v="625"/>
    <n v="587.5"/>
    <n v="3"/>
    <n v="18"/>
    <n v="10.5"/>
    <n v="0.86"/>
    <n v="2.02"/>
    <n v="1.44"/>
    <n v="12"/>
    <n v="14"/>
    <n v="13"/>
    <n v="280"/>
    <n v="350"/>
    <n v="315"/>
    <n v="10"/>
    <n v="0.21666666666666667"/>
    <n v="1.44"/>
    <n v="0"/>
    <n v="7"/>
    <x v="2561"/>
    <x v="5"/>
  </r>
  <r>
    <n v="3076"/>
    <x v="1140"/>
    <x v="1"/>
    <x v="24"/>
    <n v="25"/>
    <n v="30"/>
    <x v="0"/>
    <n v="0.3"/>
    <n v="3.2"/>
    <n v="1.75"/>
    <n v="7"/>
    <n v="7.9"/>
    <n v="7.45"/>
    <n v="708"/>
    <n v="1700"/>
    <n v="1204"/>
    <n v="2.6"/>
    <n v="20"/>
    <n v="11.3"/>
    <n v="2.56"/>
    <n v="5.2"/>
    <n v="3.88"/>
    <n v="5"/>
    <n v="46"/>
    <n v="25.5"/>
    <n v="430"/>
    <n v="540"/>
    <n v="485"/>
    <n v="10"/>
    <n v="0.42500000000000004"/>
    <n v="3.88"/>
    <n v="0"/>
    <n v="5.625"/>
    <x v="2562"/>
    <x v="5"/>
  </r>
  <r>
    <n v="2347"/>
    <x v="1141"/>
    <x v="1"/>
    <x v="24"/>
    <n v="18"/>
    <n v="26"/>
    <x v="72"/>
    <n v="0.3"/>
    <n v="0.3"/>
    <n v="0.3"/>
    <n v="5.4"/>
    <n v="7.6"/>
    <n v="6.5"/>
    <n v="2406"/>
    <n v="8680"/>
    <n v="5543"/>
    <n v="36"/>
    <n v="240"/>
    <n v="138"/>
    <n v="12.24"/>
    <n v="71.260000000000005"/>
    <n v="41.75"/>
    <n v="9"/>
    <n v="17"/>
    <n v="13"/>
    <n v="142"/>
    <n v="540"/>
    <n v="341"/>
    <n v="10"/>
    <n v="0.21666666666666667"/>
    <n v="10"/>
    <n v="0"/>
    <n v="9.25"/>
    <x v="2563"/>
    <x v="5"/>
  </r>
  <r>
    <n v="4700"/>
    <x v="1142"/>
    <x v="1"/>
    <x v="24"/>
    <n v="26"/>
    <n v="26"/>
    <x v="1"/>
    <n v="0.3"/>
    <n v="0.3"/>
    <n v="0.3"/>
    <n v="7.2"/>
    <n v="7.2"/>
    <n v="7.2"/>
    <n v="1396"/>
    <n v="1396"/>
    <n v="1396"/>
    <n v="18"/>
    <n v="18"/>
    <n v="18"/>
    <n v="7.8"/>
    <n v="7.8"/>
    <n v="7.8"/>
    <n v="38"/>
    <n v="38"/>
    <n v="38"/>
    <n v="540"/>
    <n v="540"/>
    <n v="540"/>
    <n v="10"/>
    <n v="0.63333333333333341"/>
    <n v="7.8000000000000007"/>
    <n v="0"/>
    <n v="9.25"/>
    <x v="2564"/>
    <x v="5"/>
  </r>
  <r>
    <n v="2346"/>
    <x v="1143"/>
    <x v="1"/>
    <x v="24"/>
    <n v="25"/>
    <n v="28"/>
    <x v="6"/>
    <n v="4"/>
    <n v="6"/>
    <n v="5"/>
    <n v="7.7"/>
    <n v="8.6999999999999993"/>
    <n v="8.1999999999999993"/>
    <n v="478"/>
    <n v="1133"/>
    <n v="805.5"/>
    <n v="1.2"/>
    <n v="4.2"/>
    <n v="2.7"/>
    <n v="0.32"/>
    <n v="2.8"/>
    <n v="1.5599999999999998"/>
    <n v="2"/>
    <n v="25"/>
    <n v="13.5"/>
    <n v="43"/>
    <n v="220"/>
    <n v="131.5"/>
    <n v="6.75"/>
    <n v="0.22499999999999998"/>
    <n v="1.5599999999999996"/>
    <n v="0"/>
    <n v="0"/>
    <x v="2565"/>
    <x v="5"/>
  </r>
  <r>
    <n v="4694"/>
    <x v="1144"/>
    <x v="1"/>
    <x v="24"/>
    <n v="28"/>
    <n v="28"/>
    <x v="4"/>
    <n v="0.3"/>
    <n v="0.3"/>
    <n v="0.3"/>
    <n v="7.6"/>
    <n v="7.6"/>
    <n v="7.6"/>
    <n v="1024"/>
    <n v="1024"/>
    <n v="1024"/>
    <n v="2.84339622641509"/>
    <n v="15.5272012578616"/>
    <n v="9.185298742138345"/>
    <n v="7.2"/>
    <n v="7.2"/>
    <n v="7.2"/>
    <n v="33"/>
    <n v="33"/>
    <n v="33"/>
    <n v="1751.8059210526301"/>
    <n v="39424734.378289498"/>
    <n v="19713243.092105277"/>
    <n v="10"/>
    <n v="0.55000000000000004"/>
    <n v="7.1999999999999993"/>
    <n v="0"/>
    <n v="9.25"/>
    <x v="1535"/>
    <x v="5"/>
  </r>
  <r>
    <n v="2357"/>
    <x v="1145"/>
    <x v="1"/>
    <x v="24"/>
    <n v="24"/>
    <n v="31"/>
    <x v="0"/>
    <n v="1.2"/>
    <n v="4.8"/>
    <n v="3"/>
    <n v="6.8"/>
    <n v="8.1"/>
    <n v="7.4499999999999993"/>
    <n v="684"/>
    <n v="955"/>
    <n v="819.5"/>
    <n v="2"/>
    <n v="12"/>
    <n v="7"/>
    <n v="2"/>
    <n v="6.82"/>
    <n v="4.41"/>
    <n v="4"/>
    <n v="39"/>
    <n v="21.5"/>
    <n v="350"/>
    <n v="430"/>
    <n v="390"/>
    <n v="10"/>
    <n v="0.35833333333333334"/>
    <n v="4.41"/>
    <n v="0"/>
    <n v="2.5"/>
    <x v="2566"/>
    <x v="5"/>
  </r>
  <r>
    <n v="5129"/>
    <x v="1146"/>
    <x v="1"/>
    <x v="24"/>
    <n v="24"/>
    <n v="35"/>
    <x v="11"/>
    <n v="0.3"/>
    <n v="3.2"/>
    <n v="1.75"/>
    <n v="7.2"/>
    <n v="8.1999999999999993"/>
    <n v="7.6999999999999993"/>
    <n v="1444"/>
    <n v="2169"/>
    <n v="1806.5"/>
    <n v="8"/>
    <n v="21"/>
    <n v="14.5"/>
    <n v="4.08"/>
    <n v="14.15"/>
    <n v="9.1150000000000002"/>
    <n v="15"/>
    <n v="49"/>
    <n v="32"/>
    <n v="430"/>
    <n v="920"/>
    <n v="675"/>
    <n v="10"/>
    <n v="0.53333333333333333"/>
    <n v="9.1150000000000002"/>
    <n v="0"/>
    <n v="5.625"/>
    <x v="2567"/>
    <x v="5"/>
  </r>
  <r>
    <n v="5119"/>
    <x v="1147"/>
    <x v="1"/>
    <x v="24"/>
    <n v="20"/>
    <n v="30"/>
    <x v="7"/>
    <n v="0.3"/>
    <n v="1.5"/>
    <n v="0.9"/>
    <n v="6.7"/>
    <n v="8.1"/>
    <n v="7.4"/>
    <n v="982"/>
    <n v="1742"/>
    <n v="1362"/>
    <n v="6"/>
    <n v="34"/>
    <n v="20"/>
    <n v="3.9"/>
    <n v="9.93"/>
    <n v="6.915"/>
    <n v="11"/>
    <n v="38"/>
    <n v="24.5"/>
    <n v="430"/>
    <n v="540"/>
    <n v="485"/>
    <n v="10"/>
    <n v="0.40833333333333333"/>
    <n v="6.915"/>
    <n v="0"/>
    <n v="7.75"/>
    <x v="2568"/>
    <x v="5"/>
  </r>
  <r>
    <n v="3077"/>
    <x v="1148"/>
    <x v="1"/>
    <x v="24"/>
    <n v="24"/>
    <n v="30"/>
    <x v="43"/>
    <n v="0.3"/>
    <n v="4.3"/>
    <n v="2.2999999999999998"/>
    <n v="7.2"/>
    <n v="8"/>
    <n v="7.6"/>
    <n v="797"/>
    <n v="1484"/>
    <n v="1140.5"/>
    <n v="1.6"/>
    <n v="20"/>
    <n v="10.8"/>
    <n v="1.82"/>
    <n v="4"/>
    <n v="2.91"/>
    <n v="6"/>
    <n v="40"/>
    <n v="23"/>
    <n v="350"/>
    <n v="540"/>
    <n v="445"/>
    <n v="10"/>
    <n v="0.3833333333333333"/>
    <n v="2.91"/>
    <n v="0"/>
    <n v="4.25"/>
    <x v="2569"/>
    <x v="5"/>
  </r>
  <r>
    <n v="4222"/>
    <x v="1149"/>
    <x v="1"/>
    <x v="24"/>
    <n v="25"/>
    <n v="25"/>
    <x v="7"/>
    <n v="2.6"/>
    <n v="2.6"/>
    <n v="2.6"/>
    <n v="8.3000000000000007"/>
    <n v="8.3000000000000007"/>
    <n v="8.3000000000000007"/>
    <n v="460"/>
    <n v="460"/>
    <n v="460"/>
    <n v="2.2999999999999998"/>
    <n v="2.2999999999999998"/>
    <n v="2.2999999999999998"/>
    <n v="1.06"/>
    <n v="1.06"/>
    <n v="1.06"/>
    <n v="2"/>
    <n v="2"/>
    <n v="2"/>
    <n v="39"/>
    <n v="39"/>
    <n v="39"/>
    <n v="5.75"/>
    <n v="3.3333333333333333E-2"/>
    <n v="1.06"/>
    <n v="0"/>
    <n v="3.5"/>
    <x v="2570"/>
    <x v="5"/>
  </r>
  <r>
    <n v="5118"/>
    <x v="1150"/>
    <x v="1"/>
    <x v="24"/>
    <n v="24"/>
    <n v="28"/>
    <x v="1"/>
    <n v="0.3"/>
    <n v="4.5"/>
    <n v="2.4"/>
    <n v="6.9"/>
    <n v="8.3000000000000007"/>
    <n v="7.6000000000000005"/>
    <n v="693"/>
    <n v="1875"/>
    <n v="1284"/>
    <n v="1"/>
    <n v="12"/>
    <n v="6.5"/>
    <n v="3.2"/>
    <n v="23.04"/>
    <n v="13.12"/>
    <n v="11"/>
    <n v="33"/>
    <n v="22"/>
    <n v="430"/>
    <n v="540"/>
    <n v="485"/>
    <n v="10"/>
    <n v="0.3666666666666667"/>
    <n v="10"/>
    <n v="0"/>
    <n v="4"/>
    <x v="2054"/>
    <x v="5"/>
  </r>
  <r>
    <n v="5127"/>
    <x v="1151"/>
    <x v="1"/>
    <x v="24"/>
    <n v="25"/>
    <n v="32"/>
    <x v="10"/>
    <n v="0.3"/>
    <n v="3.5"/>
    <n v="1.9"/>
    <n v="6.8"/>
    <n v="8.1"/>
    <n v="7.4499999999999993"/>
    <n v="437"/>
    <n v="2312"/>
    <n v="1374.5"/>
    <n v="3"/>
    <n v="22"/>
    <n v="12.5"/>
    <n v="3.2"/>
    <n v="5.8"/>
    <n v="4.5"/>
    <n v="4"/>
    <n v="43"/>
    <n v="23.5"/>
    <n v="280"/>
    <n v="540"/>
    <n v="410"/>
    <n v="10"/>
    <n v="0.39166666666666672"/>
    <n v="4.5"/>
    <n v="0"/>
    <n v="5.25"/>
    <x v="2571"/>
    <x v="5"/>
  </r>
  <r>
    <n v="4675"/>
    <x v="1152"/>
    <x v="1"/>
    <x v="24"/>
    <n v="22"/>
    <n v="28"/>
    <x v="7"/>
    <n v="2.2000000000000002"/>
    <n v="5.2"/>
    <n v="3.7"/>
    <n v="7.3"/>
    <n v="8.4"/>
    <n v="7.85"/>
    <n v="653"/>
    <n v="758"/>
    <n v="705.5"/>
    <n v="1.1000000000000001"/>
    <n v="9"/>
    <n v="5.05"/>
    <n v="1.2"/>
    <n v="7.6"/>
    <n v="4.3999999999999995"/>
    <n v="8"/>
    <n v="34"/>
    <n v="21"/>
    <n v="280"/>
    <n v="540"/>
    <n v="410"/>
    <n v="10"/>
    <n v="0.35000000000000003"/>
    <n v="4.3999999999999995"/>
    <n v="0"/>
    <n v="0.75"/>
    <x v="2572"/>
    <x v="5"/>
  </r>
  <r>
    <n v="5122"/>
    <x v="1153"/>
    <x v="1"/>
    <x v="24"/>
    <n v="24"/>
    <n v="35"/>
    <x v="11"/>
    <n v="0.3"/>
    <n v="0.3"/>
    <n v="0.3"/>
    <n v="7"/>
    <n v="7.4"/>
    <n v="7.2"/>
    <n v="2582"/>
    <n v="2803"/>
    <n v="2692.5"/>
    <n v="8"/>
    <n v="10"/>
    <n v="9"/>
    <n v="8.9"/>
    <n v="10.4"/>
    <n v="9.65"/>
    <n v="21"/>
    <n v="33"/>
    <n v="27"/>
    <n v="540"/>
    <n v="540"/>
    <n v="540"/>
    <n v="10"/>
    <n v="0.44999999999999996"/>
    <n v="9.65"/>
    <n v="0"/>
    <n v="9.25"/>
    <x v="2563"/>
    <x v="5"/>
  </r>
  <r>
    <n v="5125"/>
    <x v="1154"/>
    <x v="1"/>
    <x v="24"/>
    <n v="24"/>
    <n v="32"/>
    <x v="4"/>
    <n v="0.3"/>
    <n v="3.2"/>
    <n v="1.75"/>
    <n v="6.7"/>
    <n v="7.9"/>
    <n v="7.3000000000000007"/>
    <n v="1200"/>
    <n v="1501"/>
    <n v="1350.5"/>
    <n v="2.8"/>
    <n v="24"/>
    <n v="13.4"/>
    <n v="2.6"/>
    <n v="6.8"/>
    <n v="4.7"/>
    <n v="14"/>
    <n v="40"/>
    <n v="27"/>
    <n v="430"/>
    <n v="540"/>
    <n v="485"/>
    <n v="10"/>
    <n v="0.44999999999999996"/>
    <n v="4.7"/>
    <n v="0"/>
    <n v="5.625"/>
    <x v="2573"/>
    <x v="5"/>
  </r>
  <r>
    <n v="5111"/>
    <x v="1155"/>
    <x v="1"/>
    <x v="24"/>
    <n v="25"/>
    <n v="28"/>
    <x v="6"/>
    <n v="0.3"/>
    <n v="3.8"/>
    <n v="2.0499999999999998"/>
    <n v="7.2"/>
    <n v="8.6"/>
    <n v="7.9"/>
    <n v="1277"/>
    <n v="2192"/>
    <n v="1734.5"/>
    <n v="2.8"/>
    <n v="32"/>
    <n v="17.399999999999999"/>
    <n v="4.3600000000000003"/>
    <n v="14.6"/>
    <n v="9.48"/>
    <n v="14"/>
    <n v="47"/>
    <n v="30.5"/>
    <n v="430"/>
    <n v="920"/>
    <n v="675"/>
    <n v="10"/>
    <n v="0.5083333333333333"/>
    <n v="9.48"/>
    <n v="0"/>
    <n v="4.875"/>
    <x v="2574"/>
    <x v="5"/>
  </r>
  <r>
    <n v="2344"/>
    <x v="1156"/>
    <x v="1"/>
    <x v="24"/>
    <n v="24"/>
    <n v="31"/>
    <x v="0"/>
    <n v="0.3"/>
    <n v="1.2"/>
    <n v="0.75"/>
    <n v="7.1"/>
    <n v="8"/>
    <n v="7.55"/>
    <n v="988"/>
    <n v="2252"/>
    <n v="1620"/>
    <n v="4"/>
    <n v="28"/>
    <n v="16"/>
    <n v="3.2"/>
    <n v="8.8000000000000007"/>
    <n v="6"/>
    <n v="10"/>
    <n v="70"/>
    <n v="40"/>
    <n v="350"/>
    <n v="540"/>
    <n v="445"/>
    <n v="10"/>
    <n v="0.66666666666666663"/>
    <n v="6"/>
    <n v="0"/>
    <n v="8.125"/>
    <x v="2029"/>
    <x v="5"/>
  </r>
  <r>
    <n v="5130"/>
    <x v="1157"/>
    <x v="1"/>
    <x v="24"/>
    <n v="24"/>
    <n v="35"/>
    <x v="11"/>
    <n v="0.3"/>
    <n v="4.2"/>
    <n v="2.25"/>
    <n v="6.5"/>
    <n v="8.3000000000000007"/>
    <n v="7.4"/>
    <n v="419"/>
    <n v="3330"/>
    <n v="1874.5"/>
    <n v="1.2"/>
    <n v="11"/>
    <n v="6.1"/>
    <n v="2.2000000000000002"/>
    <n v="18.02"/>
    <n v="10.11"/>
    <n v="12"/>
    <n v="47"/>
    <n v="29.5"/>
    <n v="280"/>
    <n v="920"/>
    <n v="600"/>
    <n v="10"/>
    <n v="0.49166666666666664"/>
    <n v="10"/>
    <n v="0"/>
    <n v="4.375"/>
    <x v="2575"/>
    <x v="5"/>
  </r>
  <r>
    <n v="2359"/>
    <x v="1158"/>
    <x v="1"/>
    <x v="24"/>
    <n v="26"/>
    <n v="32"/>
    <x v="3"/>
    <n v="0.3"/>
    <n v="3.4"/>
    <n v="1.8499999999999999"/>
    <n v="7.3"/>
    <n v="8.1"/>
    <n v="7.6999999999999993"/>
    <n v="1063"/>
    <n v="1618"/>
    <n v="1340.5"/>
    <n v="3"/>
    <n v="28"/>
    <n v="15.5"/>
    <n v="3.24"/>
    <n v="10.199999999999999"/>
    <n v="6.72"/>
    <n v="8"/>
    <n v="46"/>
    <n v="27"/>
    <n v="350"/>
    <n v="540"/>
    <n v="445"/>
    <n v="10"/>
    <n v="0.44999999999999996"/>
    <n v="6.7199999999999989"/>
    <n v="0"/>
    <n v="5.375"/>
    <x v="2576"/>
    <x v="5"/>
  </r>
  <r>
    <n v="3078"/>
    <x v="1159"/>
    <x v="1"/>
    <x v="24"/>
    <n v="25"/>
    <n v="30"/>
    <x v="0"/>
    <n v="0.3"/>
    <n v="4.8"/>
    <n v="2.5499999999999998"/>
    <n v="7.1"/>
    <n v="7.7"/>
    <n v="7.4"/>
    <n v="707"/>
    <n v="1784"/>
    <n v="1245.5"/>
    <n v="3"/>
    <n v="37"/>
    <n v="20"/>
    <n v="1.2"/>
    <n v="4.8"/>
    <n v="3"/>
    <n v="12"/>
    <n v="48"/>
    <n v="30"/>
    <n v="350"/>
    <n v="540"/>
    <n v="445"/>
    <n v="10"/>
    <n v="0.5"/>
    <n v="3"/>
    <n v="0"/>
    <n v="3.625"/>
    <x v="2577"/>
    <x v="5"/>
  </r>
  <r>
    <n v="5115"/>
    <x v="1160"/>
    <x v="1"/>
    <x v="24"/>
    <n v="24"/>
    <n v="29"/>
    <x v="6"/>
    <n v="0.3"/>
    <n v="2.2000000000000002"/>
    <n v="1.25"/>
    <n v="7"/>
    <n v="7.8"/>
    <n v="7.4"/>
    <n v="888"/>
    <n v="1731"/>
    <n v="1309.5"/>
    <n v="4"/>
    <n v="24"/>
    <n v="14"/>
    <n v="3.2"/>
    <n v="8.98"/>
    <n v="6.09"/>
    <n v="14"/>
    <n v="47"/>
    <n v="30.5"/>
    <n v="430"/>
    <n v="540"/>
    <n v="485"/>
    <n v="10"/>
    <n v="0.5083333333333333"/>
    <n v="6.09"/>
    <n v="0"/>
    <n v="6.875"/>
    <x v="2578"/>
    <x v="5"/>
  </r>
  <r>
    <n v="3075"/>
    <x v="1161"/>
    <x v="1"/>
    <x v="24"/>
    <n v="25"/>
    <n v="29"/>
    <x v="43"/>
    <n v="0.3"/>
    <n v="2.6"/>
    <n v="1.45"/>
    <n v="7"/>
    <n v="8.3000000000000007"/>
    <n v="7.65"/>
    <n v="591"/>
    <n v="1438"/>
    <n v="1014.5"/>
    <n v="2"/>
    <n v="14"/>
    <n v="8"/>
    <n v="1.1000000000000001"/>
    <n v="4.92"/>
    <n v="3.01"/>
    <n v="6"/>
    <n v="120"/>
    <n v="63"/>
    <n v="350"/>
    <n v="540"/>
    <n v="445"/>
    <n v="10"/>
    <n v="1.05"/>
    <n v="3.01"/>
    <n v="0"/>
    <n v="6.375"/>
    <x v="2579"/>
    <x v="5"/>
  </r>
  <r>
    <n v="4231"/>
    <x v="1162"/>
    <x v="1"/>
    <x v="24"/>
    <n v="20"/>
    <n v="32"/>
    <x v="1"/>
    <n v="5"/>
    <n v="5.9"/>
    <n v="5.45"/>
    <n v="7"/>
    <n v="8.3000000000000007"/>
    <n v="7.65"/>
    <n v="1175"/>
    <n v="1708"/>
    <n v="1441.5"/>
    <n v="3.2"/>
    <n v="6"/>
    <n v="4.5999999999999996"/>
    <n v="6.17"/>
    <n v="15.25"/>
    <n v="10.71"/>
    <n v="4"/>
    <n v="11"/>
    <n v="7.5"/>
    <n v="31"/>
    <n v="70"/>
    <n v="50.5"/>
    <n v="10"/>
    <n v="0.125"/>
    <n v="10"/>
    <n v="0"/>
    <n v="0"/>
    <x v="380"/>
    <x v="5"/>
  </r>
  <r>
    <n v="2345"/>
    <x v="1163"/>
    <x v="1"/>
    <x v="24"/>
    <n v="25"/>
    <n v="29"/>
    <x v="43"/>
    <n v="0.3"/>
    <n v="4.2"/>
    <n v="2.25"/>
    <n v="7.5"/>
    <n v="8.3000000000000007"/>
    <n v="7.9"/>
    <n v="1724"/>
    <n v="9780"/>
    <n v="5752"/>
    <n v="2.2000000000000002"/>
    <n v="45"/>
    <n v="23.6"/>
    <n v="2.8"/>
    <n v="8.6"/>
    <n v="5.6999999999999993"/>
    <n v="2"/>
    <n v="14"/>
    <n v="8"/>
    <n v="94"/>
    <n v="430"/>
    <n v="262"/>
    <n v="10"/>
    <n v="0.13333333333333333"/>
    <n v="5.6999999999999993"/>
    <n v="0"/>
    <n v="4.375"/>
    <x v="310"/>
    <x v="5"/>
  </r>
  <r>
    <n v="5114"/>
    <x v="1164"/>
    <x v="1"/>
    <x v="24"/>
    <n v="25"/>
    <n v="29"/>
    <x v="43"/>
    <n v="3.2"/>
    <n v="5.8"/>
    <n v="4.5"/>
    <n v="7.3"/>
    <n v="8.1"/>
    <n v="7.6999999999999993"/>
    <n v="281"/>
    <n v="710"/>
    <n v="495.5"/>
    <n v="1"/>
    <n v="2"/>
    <n v="1.5"/>
    <n v="0.92"/>
    <n v="2.92"/>
    <n v="1.92"/>
    <n v="2"/>
    <n v="33"/>
    <n v="17.5"/>
    <n v="350"/>
    <n v="430"/>
    <n v="390"/>
    <n v="3.75"/>
    <n v="0.29166666666666669"/>
    <n v="1.92"/>
    <n v="0"/>
    <n v="0"/>
    <x v="2580"/>
    <x v="5"/>
  </r>
  <r>
    <n v="4689"/>
    <x v="1165"/>
    <x v="1"/>
    <x v="24"/>
    <n v="22"/>
    <n v="27"/>
    <x v="5"/>
    <n v="2"/>
    <n v="5.4"/>
    <n v="3.7"/>
    <n v="6.9"/>
    <n v="8.3000000000000007"/>
    <n v="7.6000000000000005"/>
    <n v="316"/>
    <n v="985"/>
    <n v="650.5"/>
    <n v="1.2"/>
    <n v="14"/>
    <n v="7.6"/>
    <n v="0.66"/>
    <n v="13.22"/>
    <n v="6.94"/>
    <n v="8"/>
    <n v="41"/>
    <n v="24.5"/>
    <n v="220"/>
    <n v="540"/>
    <n v="380"/>
    <n v="10"/>
    <n v="0.40833333333333333"/>
    <n v="6.94"/>
    <n v="0"/>
    <n v="0.75"/>
    <x v="2581"/>
    <x v="5"/>
  </r>
  <r>
    <n v="5120"/>
    <x v="1166"/>
    <x v="1"/>
    <x v="24"/>
    <n v="24"/>
    <n v="30"/>
    <x v="43"/>
    <n v="0.3"/>
    <n v="2.2000000000000002"/>
    <n v="1.25"/>
    <n v="6.7"/>
    <n v="8.1"/>
    <n v="7.4"/>
    <n v="928"/>
    <n v="1393"/>
    <n v="1160.5"/>
    <n v="4"/>
    <n v="12"/>
    <n v="8"/>
    <n v="2.7"/>
    <n v="9.1300000000000008"/>
    <n v="5.9150000000000009"/>
    <n v="4"/>
    <n v="48"/>
    <n v="26"/>
    <n v="350"/>
    <n v="540"/>
    <n v="445"/>
    <n v="10"/>
    <n v="0.43333333333333335"/>
    <n v="5.9150000000000009"/>
    <n v="0"/>
    <n v="6.875"/>
    <x v="2582"/>
    <x v="5"/>
  </r>
  <r>
    <n v="4223"/>
    <x v="1167"/>
    <x v="1"/>
    <x v="24"/>
    <n v="26"/>
    <n v="26"/>
    <x v="1"/>
    <n v="3.5"/>
    <n v="3.5"/>
    <n v="3.5"/>
    <n v="7.9"/>
    <n v="7.9"/>
    <n v="7.9"/>
    <n v="605"/>
    <n v="605"/>
    <n v="605"/>
    <n v="3"/>
    <n v="3"/>
    <n v="3"/>
    <n v="2.2000000000000002"/>
    <n v="2.2000000000000002"/>
    <n v="2.2000000000000002"/>
    <n v="48"/>
    <n v="48"/>
    <n v="48"/>
    <n v="108"/>
    <n v="108"/>
    <n v="108"/>
    <n v="7.5"/>
    <n v="0.8"/>
    <n v="2.2000000000000002"/>
    <n v="0"/>
    <n v="1.25"/>
    <x v="2583"/>
    <x v="5"/>
  </r>
  <r>
    <n v="4238"/>
    <x v="1168"/>
    <x v="2"/>
    <x v="24"/>
    <n v="23"/>
    <n v="25"/>
    <x v="21"/>
    <n v="5"/>
    <n v="5.8"/>
    <n v="5.4"/>
    <n v="7"/>
    <n v="8.5"/>
    <n v="7.75"/>
    <n v="1080"/>
    <n v="1634"/>
    <n v="1357"/>
    <n v="3.5"/>
    <n v="7.6"/>
    <n v="5.55"/>
    <n v="8.16"/>
    <n v="30.2"/>
    <n v="19.18"/>
    <n v="5"/>
    <n v="15"/>
    <n v="10"/>
    <n v="56"/>
    <n v="84"/>
    <n v="70"/>
    <n v="10"/>
    <n v="0.16666666666666666"/>
    <n v="10"/>
    <n v="0"/>
    <n v="0"/>
    <x v="1118"/>
    <x v="5"/>
  </r>
  <r>
    <n v="4703"/>
    <x v="1169"/>
    <x v="2"/>
    <x v="24"/>
    <n v="25"/>
    <n v="33"/>
    <x v="3"/>
    <n v="0.3"/>
    <n v="1.1000000000000001"/>
    <n v="0.70000000000000007"/>
    <n v="7.1"/>
    <n v="8.3000000000000007"/>
    <n v="7.7"/>
    <n v="1191"/>
    <n v="2164"/>
    <n v="1677.5"/>
    <n v="5.6"/>
    <n v="16"/>
    <n v="10.8"/>
    <n v="3.1"/>
    <n v="8.6"/>
    <n v="5.85"/>
    <n v="17"/>
    <n v="48"/>
    <n v="32.5"/>
    <n v="350"/>
    <n v="920"/>
    <n v="635"/>
    <n v="10"/>
    <n v="0.54166666666666674"/>
    <n v="5.85"/>
    <n v="0"/>
    <n v="8.25"/>
    <x v="1843"/>
    <x v="5"/>
  </r>
  <r>
    <n v="3085"/>
    <x v="1170"/>
    <x v="2"/>
    <x v="24"/>
    <n v="25"/>
    <n v="29"/>
    <x v="43"/>
    <n v="0.3"/>
    <n v="3.6"/>
    <n v="1.95"/>
    <n v="7.1"/>
    <n v="8.3000000000000007"/>
    <n v="7.7"/>
    <n v="867"/>
    <n v="1440"/>
    <n v="1153.5"/>
    <n v="1.8"/>
    <n v="28"/>
    <n v="14.9"/>
    <n v="1.2"/>
    <n v="4.2"/>
    <n v="2.7"/>
    <n v="11"/>
    <n v="47"/>
    <n v="29"/>
    <n v="210"/>
    <n v="540"/>
    <n v="375"/>
    <n v="10"/>
    <n v="0.48333333333333334"/>
    <n v="2.7"/>
    <n v="0"/>
    <n v="5.125"/>
    <x v="1523"/>
    <x v="5"/>
  </r>
  <r>
    <n v="4241"/>
    <x v="1171"/>
    <x v="2"/>
    <x v="24"/>
    <n v="24"/>
    <n v="26"/>
    <x v="7"/>
    <n v="5.5"/>
    <n v="6.5"/>
    <n v="6"/>
    <n v="6.9"/>
    <n v="8.4"/>
    <n v="7.65"/>
    <n v="1395"/>
    <n v="2177"/>
    <n v="1786"/>
    <n v="2.8"/>
    <n v="5"/>
    <n v="3.9"/>
    <n v="8.18"/>
    <n v="23.2"/>
    <n v="15.69"/>
    <n v="6"/>
    <n v="9"/>
    <n v="7.5"/>
    <n v="58"/>
    <n v="110"/>
    <n v="84"/>
    <n v="9.75"/>
    <n v="0.125"/>
    <n v="10"/>
    <n v="0"/>
    <n v="0"/>
    <x v="2584"/>
    <x v="5"/>
  </r>
  <r>
    <n v="1447"/>
    <x v="1172"/>
    <x v="2"/>
    <x v="24"/>
    <n v="24"/>
    <n v="29"/>
    <x v="6"/>
    <n v="5.4"/>
    <n v="6.5"/>
    <n v="5.95"/>
    <n v="7.6"/>
    <n v="8.6"/>
    <n v="8.1"/>
    <n v="294"/>
    <n v="528"/>
    <n v="411"/>
    <n v="1"/>
    <n v="1.8"/>
    <n v="1.4"/>
    <n v="0.46"/>
    <n v="2.2000000000000002"/>
    <n v="1.33"/>
    <n v="2"/>
    <n v="6"/>
    <n v="4"/>
    <n v="31"/>
    <n v="120"/>
    <n v="75.5"/>
    <n v="3.5"/>
    <n v="6.6666666666666666E-2"/>
    <n v="1.33"/>
    <n v="0"/>
    <n v="0"/>
    <x v="2585"/>
    <x v="5"/>
  </r>
  <r>
    <n v="4244"/>
    <x v="1173"/>
    <x v="2"/>
    <x v="24"/>
    <n v="24"/>
    <n v="25"/>
    <x v="5"/>
    <n v="5.3"/>
    <n v="6.5"/>
    <n v="5.9"/>
    <n v="6.9"/>
    <n v="8.5"/>
    <n v="7.7"/>
    <n v="587"/>
    <n v="2263"/>
    <n v="1425"/>
    <n v="2.4"/>
    <n v="3.5"/>
    <n v="2.95"/>
    <n v="6.08"/>
    <n v="13.14"/>
    <n v="9.61"/>
    <n v="4"/>
    <n v="14"/>
    <n v="9"/>
    <n v="40"/>
    <n v="79"/>
    <n v="59.5"/>
    <n v="7.375"/>
    <n v="0.15"/>
    <n v="9.61"/>
    <n v="0"/>
    <n v="0"/>
    <x v="2586"/>
    <x v="5"/>
  </r>
  <r>
    <n v="4233"/>
    <x v="1174"/>
    <x v="2"/>
    <x v="24"/>
    <n v="22"/>
    <n v="33"/>
    <x v="0"/>
    <n v="4.2"/>
    <n v="5.9"/>
    <n v="5.0500000000000007"/>
    <n v="6.9"/>
    <n v="7.6"/>
    <n v="7.25"/>
    <n v="2396"/>
    <n v="5204"/>
    <n v="3800"/>
    <n v="7.6"/>
    <n v="19"/>
    <n v="13.3"/>
    <n v="12.25"/>
    <n v="54.25"/>
    <n v="33.25"/>
    <n v="5"/>
    <n v="14"/>
    <n v="9.5"/>
    <n v="62"/>
    <n v="150"/>
    <n v="106"/>
    <n v="10"/>
    <n v="0.15833333333333335"/>
    <n v="10"/>
    <n v="0"/>
    <n v="0"/>
    <x v="1585"/>
    <x v="5"/>
  </r>
  <r>
    <n v="1780"/>
    <x v="1175"/>
    <x v="2"/>
    <x v="24"/>
    <n v="18"/>
    <n v="26"/>
    <x v="72"/>
    <n v="5.2"/>
    <n v="6.3"/>
    <n v="5.75"/>
    <n v="6.7"/>
    <n v="7.6"/>
    <n v="7.15"/>
    <n v="1405"/>
    <n v="2280"/>
    <n v="1842.5"/>
    <n v="3.4"/>
    <n v="9.5"/>
    <n v="6.45"/>
    <n v="8.1999999999999993"/>
    <n v="28.21"/>
    <n v="18.204999999999998"/>
    <n v="5"/>
    <n v="8"/>
    <n v="6.5"/>
    <n v="80"/>
    <n v="130"/>
    <n v="105"/>
    <n v="10"/>
    <n v="0.10833333333333334"/>
    <n v="10"/>
    <n v="0"/>
    <n v="0"/>
    <x v="2587"/>
    <x v="5"/>
  </r>
  <r>
    <n v="4243"/>
    <x v="1176"/>
    <x v="2"/>
    <x v="24"/>
    <n v="23"/>
    <n v="25"/>
    <x v="21"/>
    <n v="4.2"/>
    <n v="6.1"/>
    <n v="5.15"/>
    <n v="6.4"/>
    <n v="7.9"/>
    <n v="7.15"/>
    <n v="1965"/>
    <n v="6260"/>
    <n v="4112.5"/>
    <n v="6.6"/>
    <n v="12"/>
    <n v="9.3000000000000007"/>
    <n v="10.210000000000001"/>
    <n v="62.22"/>
    <n v="36.215000000000003"/>
    <n v="8"/>
    <n v="17"/>
    <n v="12.5"/>
    <n v="79"/>
    <n v="150"/>
    <n v="114.5"/>
    <n v="10"/>
    <n v="0.20833333333333331"/>
    <n v="10"/>
    <n v="0"/>
    <n v="0"/>
    <x v="2588"/>
    <x v="5"/>
  </r>
  <r>
    <n v="2348"/>
    <x v="1177"/>
    <x v="2"/>
    <x v="24"/>
    <n v="19"/>
    <n v="25"/>
    <x v="72"/>
    <n v="5.2"/>
    <n v="5.6"/>
    <n v="5.4"/>
    <n v="7"/>
    <n v="7.5"/>
    <n v="7.25"/>
    <n v="1040"/>
    <n v="4960"/>
    <n v="3000"/>
    <n v="2"/>
    <n v="10"/>
    <n v="6"/>
    <n v="0.5"/>
    <n v="46.1"/>
    <n v="23.3"/>
    <n v="2"/>
    <n v="7"/>
    <n v="4.5"/>
    <n v="10"/>
    <n v="84"/>
    <n v="47"/>
    <n v="10"/>
    <n v="7.4999999999999997E-2"/>
    <n v="10"/>
    <n v="0"/>
    <n v="0"/>
    <x v="674"/>
    <x v="5"/>
  </r>
  <r>
    <n v="4230"/>
    <x v="1178"/>
    <x v="2"/>
    <x v="24"/>
    <n v="20"/>
    <n v="33"/>
    <x v="6"/>
    <n v="4.2"/>
    <n v="6.3"/>
    <n v="5.25"/>
    <n v="7.1"/>
    <n v="7.8"/>
    <n v="7.4499999999999993"/>
    <n v="2453"/>
    <n v="5700"/>
    <n v="4076.5"/>
    <n v="4"/>
    <n v="11"/>
    <n v="7.5"/>
    <n v="7.2"/>
    <n v="32.24"/>
    <n v="19.720000000000002"/>
    <n v="5"/>
    <n v="8"/>
    <n v="6.5"/>
    <n v="70"/>
    <n v="120"/>
    <n v="95"/>
    <n v="10"/>
    <n v="0.10833333333333334"/>
    <n v="10"/>
    <n v="0"/>
    <n v="0"/>
    <x v="2587"/>
    <x v="5"/>
  </r>
  <r>
    <n v="1783"/>
    <x v="1179"/>
    <x v="2"/>
    <x v="24"/>
    <n v="18"/>
    <n v="26"/>
    <x v="72"/>
    <n v="4.8"/>
    <n v="6.3"/>
    <n v="5.55"/>
    <n v="6.7"/>
    <n v="7.5"/>
    <n v="7.1"/>
    <n v="1388"/>
    <n v="3230"/>
    <n v="2309"/>
    <n v="3"/>
    <n v="7"/>
    <n v="5"/>
    <n v="8.14"/>
    <n v="32.18"/>
    <n v="20.16"/>
    <n v="6"/>
    <n v="12"/>
    <n v="9"/>
    <n v="30"/>
    <n v="58"/>
    <n v="44"/>
    <n v="10"/>
    <n v="0.15"/>
    <n v="10"/>
    <n v="0"/>
    <n v="0"/>
    <x v="2058"/>
    <x v="5"/>
  </r>
  <r>
    <n v="4242"/>
    <x v="1180"/>
    <x v="2"/>
    <x v="24"/>
    <n v="24"/>
    <n v="26"/>
    <x v="7"/>
    <n v="5"/>
    <n v="6.9"/>
    <n v="5.95"/>
    <n v="7.3"/>
    <n v="8.4"/>
    <n v="7.85"/>
    <n v="1114"/>
    <n v="2199"/>
    <n v="1656.5"/>
    <n v="3"/>
    <n v="6"/>
    <n v="4.5"/>
    <n v="6.27"/>
    <n v="20.239999999999998"/>
    <n v="13.254999999999999"/>
    <n v="8"/>
    <n v="12"/>
    <n v="10"/>
    <n v="32"/>
    <n v="94"/>
    <n v="63"/>
    <n v="10"/>
    <n v="0.16666666666666666"/>
    <n v="10"/>
    <n v="0"/>
    <n v="0"/>
    <x v="1118"/>
    <x v="5"/>
  </r>
  <r>
    <n v="3071"/>
    <x v="1181"/>
    <x v="2"/>
    <x v="24"/>
    <n v="25"/>
    <n v="30"/>
    <x v="0"/>
    <n v="0.3"/>
    <n v="1"/>
    <n v="0.65"/>
    <n v="7.2"/>
    <n v="8"/>
    <n v="7.6"/>
    <n v="827"/>
    <n v="1526"/>
    <n v="1176.5"/>
    <n v="5"/>
    <n v="15"/>
    <n v="10"/>
    <n v="2.4"/>
    <n v="13.9"/>
    <n v="8.15"/>
    <n v="11"/>
    <n v="120"/>
    <n v="65.5"/>
    <n v="350"/>
    <n v="540"/>
    <n v="445"/>
    <n v="10"/>
    <n v="1.0916666666666666"/>
    <n v="8.15"/>
    <n v="0"/>
    <n v="8.375"/>
    <x v="2589"/>
    <x v="5"/>
  </r>
  <r>
    <n v="1788"/>
    <x v="1182"/>
    <x v="2"/>
    <x v="24"/>
    <n v="25"/>
    <n v="35"/>
    <x v="22"/>
    <n v="0.3"/>
    <n v="3.1"/>
    <n v="1.7"/>
    <n v="7"/>
    <n v="7.9"/>
    <n v="7.45"/>
    <n v="1089"/>
    <n v="1596"/>
    <n v="1342.5"/>
    <n v="2.6"/>
    <n v="19"/>
    <n v="10.8"/>
    <n v="2.86"/>
    <n v="9.27"/>
    <n v="6.0649999999999995"/>
    <n v="7"/>
    <n v="41"/>
    <n v="24"/>
    <n v="350"/>
    <n v="540"/>
    <n v="445"/>
    <n v="10"/>
    <n v="0.4"/>
    <n v="6.0649999999999995"/>
    <n v="0"/>
    <n v="5.75"/>
    <x v="2590"/>
    <x v="5"/>
  </r>
  <r>
    <n v="4239"/>
    <x v="1183"/>
    <x v="2"/>
    <x v="24"/>
    <n v="23"/>
    <n v="24"/>
    <x v="2"/>
    <n v="5.0999999999999996"/>
    <n v="6.5"/>
    <n v="5.8"/>
    <n v="7.2"/>
    <n v="7.9"/>
    <n v="7.5500000000000007"/>
    <n v="697"/>
    <n v="1391"/>
    <n v="1044"/>
    <n v="2.4"/>
    <n v="4.5"/>
    <n v="3.45"/>
    <n v="5.14"/>
    <n v="29.16"/>
    <n v="17.149999999999999"/>
    <n v="4"/>
    <n v="10"/>
    <n v="7"/>
    <n v="70"/>
    <n v="140"/>
    <n v="105"/>
    <n v="8.625"/>
    <n v="0.11666666666666667"/>
    <n v="10"/>
    <n v="0"/>
    <n v="0"/>
    <x v="2591"/>
    <x v="5"/>
  </r>
  <r>
    <n v="2358"/>
    <x v="1184"/>
    <x v="2"/>
    <x v="24"/>
    <n v="25"/>
    <n v="28"/>
    <x v="6"/>
    <n v="0.3"/>
    <n v="0.3"/>
    <n v="0.3"/>
    <n v="7.1"/>
    <n v="8"/>
    <n v="7.55"/>
    <n v="2266"/>
    <n v="4500"/>
    <n v="3383"/>
    <n v="6"/>
    <n v="14"/>
    <n v="10"/>
    <n v="5.2"/>
    <n v="16.600000000000001"/>
    <n v="10.9"/>
    <n v="14"/>
    <n v="110"/>
    <n v="62"/>
    <n v="540"/>
    <n v="920"/>
    <n v="730"/>
    <n v="10"/>
    <n v="1.0333333333333332"/>
    <n v="10"/>
    <n v="0"/>
    <n v="9.25"/>
    <x v="2592"/>
    <x v="5"/>
  </r>
  <r>
    <n v="4245"/>
    <x v="1185"/>
    <x v="2"/>
    <x v="24"/>
    <n v="24"/>
    <n v="24"/>
    <x v="21"/>
    <n v="5.6"/>
    <n v="6.8"/>
    <n v="6.1999999999999993"/>
    <n v="7.3"/>
    <n v="8.5"/>
    <n v="7.9"/>
    <n v="1102"/>
    <n v="1555"/>
    <n v="1328.5"/>
    <n v="2.1"/>
    <n v="5"/>
    <n v="3.55"/>
    <n v="4.03"/>
    <n v="12.2"/>
    <n v="8.1150000000000002"/>
    <n v="2"/>
    <n v="13"/>
    <n v="7.5"/>
    <n v="20"/>
    <n v="58"/>
    <n v="39"/>
    <n v="8.875"/>
    <n v="0.125"/>
    <n v="8.1150000000000002"/>
    <n v="0"/>
    <n v="0"/>
    <x v="2593"/>
    <x v="5"/>
  </r>
  <r>
    <n v="4247"/>
    <x v="1186"/>
    <x v="2"/>
    <x v="24"/>
    <n v="24"/>
    <n v="28"/>
    <x v="1"/>
    <n v="3.2"/>
    <n v="5.8"/>
    <n v="4.5"/>
    <n v="7.6"/>
    <n v="8.6"/>
    <n v="8.1"/>
    <n v="503"/>
    <n v="1651"/>
    <n v="1077"/>
    <n v="1.2"/>
    <n v="5"/>
    <n v="3.1"/>
    <n v="1.2"/>
    <n v="9.7200000000000006"/>
    <n v="5.46"/>
    <n v="4"/>
    <n v="39"/>
    <n v="21.5"/>
    <n v="63"/>
    <n v="540"/>
    <n v="301.5"/>
    <n v="7.75"/>
    <n v="0.35833333333333334"/>
    <n v="5.4600000000000009"/>
    <n v="0"/>
    <n v="0"/>
    <x v="2594"/>
    <x v="5"/>
  </r>
  <r>
    <n v="4237"/>
    <x v="1187"/>
    <x v="2"/>
    <x v="24"/>
    <n v="25"/>
    <n v="30"/>
    <x v="0"/>
    <n v="0.3"/>
    <n v="1.8"/>
    <n v="1.05"/>
    <n v="7.1"/>
    <n v="8.1999999999999993"/>
    <n v="7.6499999999999995"/>
    <n v="971"/>
    <n v="1618"/>
    <n v="1294.5"/>
    <n v="2"/>
    <n v="12"/>
    <n v="7"/>
    <n v="1.8"/>
    <n v="8.4700000000000006"/>
    <n v="5.1350000000000007"/>
    <n v="14"/>
    <n v="58"/>
    <n v="36"/>
    <n v="350"/>
    <n v="540"/>
    <n v="445"/>
    <n v="10"/>
    <n v="0.6"/>
    <n v="5.1350000000000007"/>
    <n v="0"/>
    <n v="7.375"/>
    <x v="2595"/>
    <x v="5"/>
  </r>
  <r>
    <n v="4240"/>
    <x v="1188"/>
    <x v="2"/>
    <x v="24"/>
    <n v="24"/>
    <n v="26"/>
    <x v="7"/>
    <n v="5.5"/>
    <n v="6.3"/>
    <n v="5.9"/>
    <n v="7.1"/>
    <n v="8.4"/>
    <n v="7.75"/>
    <n v="823"/>
    <n v="2296"/>
    <n v="1559.5"/>
    <n v="2.2000000000000002"/>
    <n v="5"/>
    <n v="3.6"/>
    <n v="7.09"/>
    <n v="22.12"/>
    <n v="14.605"/>
    <n v="5"/>
    <n v="8"/>
    <n v="6.5"/>
    <n v="35"/>
    <n v="63"/>
    <n v="49"/>
    <n v="9"/>
    <n v="0.10833333333333334"/>
    <n v="10"/>
    <n v="0"/>
    <n v="0"/>
    <x v="2596"/>
    <x v="5"/>
  </r>
  <r>
    <n v="1464"/>
    <x v="1189"/>
    <x v="2"/>
    <x v="24"/>
    <n v="17"/>
    <n v="20"/>
    <x v="25"/>
    <n v="5"/>
    <n v="6.8"/>
    <n v="5.9"/>
    <n v="7.3"/>
    <n v="8.3000000000000007"/>
    <n v="7.8000000000000007"/>
    <n v="1016"/>
    <n v="1280"/>
    <n v="1148"/>
    <n v="2.7"/>
    <n v="4.8"/>
    <n v="3.75"/>
    <n v="7.12"/>
    <n v="22.16"/>
    <n v="14.64"/>
    <n v="4"/>
    <n v="10"/>
    <n v="7"/>
    <n v="38"/>
    <n v="70"/>
    <n v="54"/>
    <n v="9.375"/>
    <n v="0.11666666666666667"/>
    <n v="10"/>
    <n v="0"/>
    <n v="0"/>
    <x v="2597"/>
    <x v="5"/>
  </r>
  <r>
    <n v="4228"/>
    <x v="1190"/>
    <x v="2"/>
    <x v="24"/>
    <n v="25"/>
    <n v="34"/>
    <x v="11"/>
    <n v="0.3"/>
    <n v="5.2"/>
    <n v="2.75"/>
    <n v="7.1"/>
    <n v="8.5"/>
    <n v="7.8"/>
    <n v="899"/>
    <n v="2746"/>
    <n v="1822.5"/>
    <n v="2.8"/>
    <n v="93"/>
    <n v="47.9"/>
    <n v="3.28"/>
    <n v="8.6"/>
    <n v="5.9399999999999995"/>
    <n v="8"/>
    <n v="46"/>
    <n v="27"/>
    <n v="350"/>
    <n v="540"/>
    <n v="445"/>
    <n v="10"/>
    <n v="0.44999999999999996"/>
    <n v="5.9399999999999995"/>
    <n v="0"/>
    <n v="3.125"/>
    <x v="2598"/>
    <x v="5"/>
  </r>
  <r>
    <n v="4704"/>
    <x v="1191"/>
    <x v="2"/>
    <x v="24"/>
    <n v="24"/>
    <n v="35"/>
    <x v="11"/>
    <n v="0.3"/>
    <n v="3.8"/>
    <n v="2.0499999999999998"/>
    <n v="7"/>
    <n v="7.5"/>
    <n v="7.25"/>
    <n v="506"/>
    <n v="1110"/>
    <n v="808"/>
    <n v="1.6"/>
    <n v="24"/>
    <n v="12.8"/>
    <n v="1.8"/>
    <n v="6.59"/>
    <n v="4.1950000000000003"/>
    <n v="11"/>
    <n v="43"/>
    <n v="27"/>
    <n v="220"/>
    <n v="540"/>
    <n v="380"/>
    <n v="10"/>
    <n v="0.44999999999999996"/>
    <n v="4.1950000000000003"/>
    <n v="0"/>
    <n v="4.875"/>
    <x v="2599"/>
    <x v="5"/>
  </r>
  <r>
    <n v="2343"/>
    <x v="1192"/>
    <x v="2"/>
    <x v="24"/>
    <n v="25"/>
    <n v="30"/>
    <x v="0"/>
    <n v="0.3"/>
    <n v="3.8"/>
    <n v="2.0499999999999998"/>
    <n v="7.2"/>
    <n v="8.5"/>
    <n v="7.85"/>
    <n v="378"/>
    <n v="2960"/>
    <n v="1669"/>
    <n v="2.6"/>
    <n v="18"/>
    <n v="10.3"/>
    <n v="2.8"/>
    <n v="11.12"/>
    <n v="6.9599999999999991"/>
    <n v="2"/>
    <n v="33"/>
    <n v="17.5"/>
    <n v="350"/>
    <n v="1600"/>
    <n v="975"/>
    <n v="10"/>
    <n v="0.29166666666666669"/>
    <n v="6.9599999999999991"/>
    <n v="0"/>
    <n v="4.875"/>
    <x v="2600"/>
    <x v="5"/>
  </r>
  <r>
    <n v="4302"/>
    <x v="1193"/>
    <x v="2"/>
    <x v="24"/>
    <n v="23"/>
    <n v="26"/>
    <x v="5"/>
    <n v="4.9000000000000004"/>
    <n v="6"/>
    <n v="5.45"/>
    <n v="7"/>
    <n v="8.4"/>
    <n v="7.7"/>
    <n v="1699"/>
    <n v="3460"/>
    <n v="2579.5"/>
    <n v="5"/>
    <n v="8"/>
    <n v="6.5"/>
    <n v="10.17"/>
    <n v="20.149999999999999"/>
    <n v="15.16"/>
    <n v="7"/>
    <n v="9"/>
    <n v="8"/>
    <n v="42"/>
    <n v="70"/>
    <n v="56"/>
    <n v="10"/>
    <n v="0.13333333333333333"/>
    <n v="10"/>
    <n v="0"/>
    <n v="0"/>
    <x v="672"/>
    <x v="5"/>
  </r>
  <r>
    <n v="3086"/>
    <x v="1194"/>
    <x v="2"/>
    <x v="24"/>
    <n v="17"/>
    <n v="23"/>
    <x v="63"/>
    <n v="5.7"/>
    <n v="6.9"/>
    <n v="6.3000000000000007"/>
    <n v="7.2"/>
    <n v="7.9"/>
    <n v="7.5500000000000007"/>
    <n v="723"/>
    <n v="1256"/>
    <n v="989.5"/>
    <n v="2.7"/>
    <n v="4.4000000000000004"/>
    <n v="3.5500000000000003"/>
    <n v="4.08"/>
    <n v="11.1"/>
    <n v="7.59"/>
    <n v="6"/>
    <n v="17"/>
    <n v="11.5"/>
    <n v="38"/>
    <n v="58"/>
    <n v="48"/>
    <n v="8.875"/>
    <n v="0.19166666666666665"/>
    <n v="7.59"/>
    <n v="0"/>
    <n v="0"/>
    <x v="2601"/>
    <x v="5"/>
  </r>
  <r>
    <n v="3069"/>
    <x v="1195"/>
    <x v="2"/>
    <x v="24"/>
    <n v="24"/>
    <n v="29"/>
    <x v="6"/>
    <n v="4.9000000000000004"/>
    <n v="6.1"/>
    <n v="5.5"/>
    <n v="7.5"/>
    <n v="8.3000000000000007"/>
    <n v="7.9"/>
    <n v="583"/>
    <n v="844"/>
    <n v="713.5"/>
    <n v="1.1000000000000001"/>
    <n v="11"/>
    <n v="6.05"/>
    <n v="0.32"/>
    <n v="6.02"/>
    <n v="3.17"/>
    <n v="2"/>
    <n v="2"/>
    <n v="2"/>
    <n v="22"/>
    <n v="280"/>
    <n v="151"/>
    <n v="10"/>
    <n v="3.3333333333333333E-2"/>
    <n v="3.17"/>
    <n v="0"/>
    <n v="0"/>
    <x v="2602"/>
    <x v="5"/>
  </r>
  <r>
    <n v="3084"/>
    <x v="1196"/>
    <x v="2"/>
    <x v="24"/>
    <n v="24"/>
    <n v="29"/>
    <x v="6"/>
    <n v="4"/>
    <n v="6.2"/>
    <n v="5.0999999999999996"/>
    <n v="7.7"/>
    <n v="8.4"/>
    <n v="8.0500000000000007"/>
    <n v="478"/>
    <n v="566"/>
    <n v="522"/>
    <n v="1"/>
    <n v="3"/>
    <n v="2"/>
    <n v="0.36"/>
    <n v="3.82"/>
    <n v="2.09"/>
    <n v="2"/>
    <n v="17"/>
    <n v="9.5"/>
    <n v="39"/>
    <n v="220"/>
    <n v="129.5"/>
    <n v="5"/>
    <n v="0.15833333333333335"/>
    <n v="2.09"/>
    <n v="0"/>
    <n v="0"/>
    <x v="2603"/>
    <x v="5"/>
  </r>
  <r>
    <n v="3391"/>
    <x v="348"/>
    <x v="0"/>
    <x v="25"/>
    <n v="19"/>
    <n v="31"/>
    <x v="7"/>
    <n v="5.5"/>
    <n v="6.8"/>
    <n v="6.15"/>
    <n v="7.2"/>
    <n v="7.9"/>
    <n v="7.5500000000000007"/>
    <n v="131"/>
    <n v="184"/>
    <n v="157.5"/>
    <n v="1.1000000000000001"/>
    <n v="1.8"/>
    <n v="1.4500000000000002"/>
    <n v="0.7"/>
    <n v="1.6"/>
    <n v="1.1499999999999999"/>
    <n v="27"/>
    <n v="58"/>
    <n v="42.5"/>
    <n v="110"/>
    <n v="210"/>
    <n v="160"/>
    <n v="3.6250000000000004"/>
    <n v="0.70833333333333326"/>
    <n v="1.1499999999999999"/>
    <n v="0"/>
    <n v="0"/>
    <x v="2604"/>
    <x v="5"/>
  </r>
  <r>
    <n v="4193"/>
    <x v="705"/>
    <x v="0"/>
    <x v="25"/>
    <n v="19"/>
    <n v="31"/>
    <x v="7"/>
    <n v="5.2"/>
    <n v="6.2"/>
    <n v="5.7"/>
    <n v="6.9"/>
    <n v="7.3"/>
    <n v="7.1"/>
    <n v="139"/>
    <n v="190"/>
    <n v="164.5"/>
    <n v="1.2"/>
    <n v="1.8"/>
    <n v="1.5"/>
    <n v="0.9"/>
    <n v="12.7"/>
    <n v="6.8"/>
    <n v="38"/>
    <n v="63"/>
    <n v="50.5"/>
    <n v="130"/>
    <n v="240"/>
    <n v="185"/>
    <n v="3.75"/>
    <n v="0.84166666666666667"/>
    <n v="6.7999999999999989"/>
    <n v="0"/>
    <n v="0"/>
    <x v="2605"/>
    <x v="5"/>
  </r>
  <r>
    <n v="4192"/>
    <x v="704"/>
    <x v="0"/>
    <x v="25"/>
    <n v="19"/>
    <n v="32"/>
    <x v="8"/>
    <n v="5.3"/>
    <n v="6.4"/>
    <n v="5.85"/>
    <n v="7"/>
    <n v="7.6"/>
    <n v="7.3"/>
    <n v="133"/>
    <n v="188"/>
    <n v="160.5"/>
    <n v="1.1000000000000001"/>
    <n v="1.8"/>
    <n v="1.4500000000000002"/>
    <n v="0.7"/>
    <n v="1.9"/>
    <n v="1.2999999999999998"/>
    <n v="27"/>
    <n v="58"/>
    <n v="42.5"/>
    <n v="120"/>
    <n v="240"/>
    <n v="180"/>
    <n v="3.6250000000000004"/>
    <n v="0.70833333333333326"/>
    <n v="1.2999999999999998"/>
    <n v="0"/>
    <n v="0"/>
    <x v="353"/>
    <x v="5"/>
  </r>
  <r>
    <n v="1727"/>
    <x v="1197"/>
    <x v="0"/>
    <x v="25"/>
    <n v="19"/>
    <n v="31"/>
    <x v="7"/>
    <n v="5.5"/>
    <n v="6.8"/>
    <n v="6.15"/>
    <n v="7.1"/>
    <n v="7.6"/>
    <n v="7.35"/>
    <n v="134"/>
    <n v="199"/>
    <n v="166.5"/>
    <n v="1.1000000000000001"/>
    <n v="1.7"/>
    <n v="1.4"/>
    <n v="0.9"/>
    <n v="1.9"/>
    <n v="1.4"/>
    <n v="26"/>
    <n v="63"/>
    <n v="44.5"/>
    <n v="120"/>
    <n v="240"/>
    <n v="180"/>
    <n v="3.5"/>
    <n v="0.7416666666666667"/>
    <n v="1.4"/>
    <n v="0"/>
    <n v="0"/>
    <x v="2606"/>
    <x v="5"/>
  </r>
  <r>
    <n v="4643"/>
    <x v="788"/>
    <x v="0"/>
    <x v="25"/>
    <n v="19"/>
    <n v="31"/>
    <x v="7"/>
    <n v="5.2"/>
    <n v="6.2"/>
    <n v="5.7"/>
    <n v="7"/>
    <n v="7.9"/>
    <n v="7.45"/>
    <n v="140"/>
    <n v="199"/>
    <n v="169.5"/>
    <n v="1.2"/>
    <n v="1.9"/>
    <n v="1.5499999999999998"/>
    <n v="0.8"/>
    <n v="1.7"/>
    <n v="1.25"/>
    <n v="32"/>
    <n v="63"/>
    <n v="47.5"/>
    <n v="120"/>
    <n v="280"/>
    <n v="200"/>
    <n v="3.8749999999999996"/>
    <n v="0.79166666666666663"/>
    <n v="1.25"/>
    <n v="0"/>
    <n v="0"/>
    <x v="2607"/>
    <x v="5"/>
  </r>
  <r>
    <n v="1728"/>
    <x v="1198"/>
    <x v="0"/>
    <x v="25"/>
    <n v="19"/>
    <n v="31"/>
    <x v="7"/>
    <n v="5.4"/>
    <n v="6.4"/>
    <n v="5.9"/>
    <n v="7"/>
    <n v="7.4"/>
    <n v="7.2"/>
    <n v="147"/>
    <n v="192"/>
    <n v="169.5"/>
    <n v="1.1000000000000001"/>
    <n v="1.9"/>
    <n v="1.5"/>
    <n v="1.1000000000000001"/>
    <n v="1.7"/>
    <n v="1.4"/>
    <n v="31"/>
    <n v="63"/>
    <n v="47"/>
    <n v="130"/>
    <n v="240"/>
    <n v="185"/>
    <n v="3.75"/>
    <n v="0.78333333333333344"/>
    <n v="1.4"/>
    <n v="0"/>
    <n v="0"/>
    <x v="2608"/>
    <x v="5"/>
  </r>
  <r>
    <n v="4642"/>
    <x v="787"/>
    <x v="0"/>
    <x v="25"/>
    <n v="19"/>
    <n v="31"/>
    <x v="7"/>
    <n v="5.3"/>
    <n v="6.6"/>
    <n v="5.9499999999999993"/>
    <n v="7"/>
    <n v="7.8"/>
    <n v="7.4"/>
    <n v="141"/>
    <n v="191"/>
    <n v="166"/>
    <n v="1.2"/>
    <n v="2.2000000000000002"/>
    <n v="1.7000000000000002"/>
    <n v="1.2"/>
    <n v="2.4"/>
    <n v="1.7999999999999998"/>
    <n v="41"/>
    <n v="84"/>
    <n v="62.5"/>
    <n v="150"/>
    <n v="350"/>
    <n v="250"/>
    <n v="4.25"/>
    <n v="1.0416666666666667"/>
    <n v="1.7999999999999998"/>
    <n v="0"/>
    <n v="0"/>
    <x v="2609"/>
    <x v="5"/>
  </r>
  <r>
    <n v="4644"/>
    <x v="789"/>
    <x v="0"/>
    <x v="25"/>
    <n v="19"/>
    <n v="31"/>
    <x v="7"/>
    <n v="5.6"/>
    <n v="6.4"/>
    <n v="6"/>
    <n v="7.2"/>
    <n v="7.9"/>
    <n v="7.5500000000000007"/>
    <n v="128"/>
    <n v="189"/>
    <n v="158.5"/>
    <n v="1.2"/>
    <n v="2.1"/>
    <n v="1.65"/>
    <n v="1.1000000000000001"/>
    <n v="2.2999999999999998"/>
    <n v="1.7"/>
    <n v="41"/>
    <n v="70"/>
    <n v="55.5"/>
    <n v="130"/>
    <n v="280"/>
    <n v="205"/>
    <n v="4.125"/>
    <n v="0.92500000000000004"/>
    <n v="1.6999999999999997"/>
    <n v="0"/>
    <n v="0"/>
    <x v="616"/>
    <x v="5"/>
  </r>
  <r>
    <n v="3393"/>
    <x v="350"/>
    <x v="1"/>
    <x v="25"/>
    <n v="19"/>
    <n v="32"/>
    <x v="8"/>
    <n v="5.0999999999999996"/>
    <n v="6.5"/>
    <n v="5.8"/>
    <n v="7.2"/>
    <n v="7.9"/>
    <n v="7.5500000000000007"/>
    <n v="140"/>
    <n v="184"/>
    <n v="162"/>
    <n v="1.2"/>
    <n v="2.1"/>
    <n v="1.65"/>
    <n v="0.8"/>
    <n v="2"/>
    <n v="1.4"/>
    <n v="26"/>
    <n v="47"/>
    <n v="36.5"/>
    <n v="110"/>
    <n v="210"/>
    <n v="160"/>
    <n v="4.125"/>
    <n v="0.60833333333333339"/>
    <n v="1.4"/>
    <n v="0"/>
    <n v="0"/>
    <x v="2610"/>
    <x v="5"/>
  </r>
  <r>
    <n v="4197"/>
    <x v="479"/>
    <x v="1"/>
    <x v="25"/>
    <n v="19"/>
    <n v="31"/>
    <x v="7"/>
    <n v="5.3"/>
    <n v="6.9"/>
    <n v="6.1"/>
    <n v="7.2"/>
    <n v="7.8"/>
    <n v="7.5"/>
    <n v="140"/>
    <n v="189"/>
    <n v="164.5"/>
    <n v="1.1000000000000001"/>
    <n v="1.9"/>
    <n v="1.5"/>
    <n v="0.7"/>
    <n v="1.8"/>
    <n v="1.25"/>
    <n v="17"/>
    <n v="63"/>
    <n v="40"/>
    <n v="110"/>
    <n v="280"/>
    <n v="195"/>
    <n v="3.75"/>
    <n v="0.66666666666666663"/>
    <n v="1.25"/>
    <n v="0"/>
    <n v="0"/>
    <x v="2611"/>
    <x v="5"/>
  </r>
  <r>
    <n v="4195"/>
    <x v="477"/>
    <x v="1"/>
    <x v="25"/>
    <n v="19"/>
    <n v="31"/>
    <x v="7"/>
    <n v="5.5"/>
    <n v="6.7"/>
    <n v="6.1"/>
    <n v="7.1"/>
    <n v="7.8"/>
    <n v="7.4499999999999993"/>
    <n v="138"/>
    <n v="189"/>
    <n v="163.5"/>
    <n v="1.2"/>
    <n v="1.9"/>
    <n v="1.5499999999999998"/>
    <n v="0.9"/>
    <n v="2"/>
    <n v="1.45"/>
    <n v="26"/>
    <n v="63"/>
    <n v="44.5"/>
    <n v="120"/>
    <n v="240"/>
    <n v="180"/>
    <n v="3.8749999999999996"/>
    <n v="0.7416666666666667"/>
    <n v="1.45"/>
    <n v="0"/>
    <n v="0"/>
    <x v="2612"/>
    <x v="5"/>
  </r>
  <r>
    <n v="3396"/>
    <x v="1199"/>
    <x v="1"/>
    <x v="25"/>
    <n v="19"/>
    <n v="30"/>
    <x v="5"/>
    <n v="5.3"/>
    <n v="6.4"/>
    <n v="5.85"/>
    <n v="7.1"/>
    <n v="7.7"/>
    <n v="7.4"/>
    <n v="141"/>
    <n v="223"/>
    <n v="182"/>
    <n v="1.2"/>
    <n v="2.1"/>
    <n v="1.65"/>
    <n v="0.9"/>
    <n v="2.2999999999999998"/>
    <n v="1.5999999999999999"/>
    <n v="26"/>
    <n v="48"/>
    <n v="37"/>
    <n v="110"/>
    <n v="220"/>
    <n v="165"/>
    <n v="4.125"/>
    <n v="0.6166666666666667"/>
    <n v="1.5999999999999996"/>
    <n v="0"/>
    <n v="0"/>
    <x v="2613"/>
    <x v="5"/>
  </r>
  <r>
    <n v="3394"/>
    <x v="1200"/>
    <x v="1"/>
    <x v="25"/>
    <n v="19"/>
    <n v="32"/>
    <x v="8"/>
    <n v="5.5"/>
    <n v="6.5"/>
    <n v="6"/>
    <n v="7.2"/>
    <n v="7.8"/>
    <n v="7.5"/>
    <n v="139"/>
    <n v="193"/>
    <n v="166"/>
    <n v="1.3"/>
    <n v="2.2999999999999998"/>
    <n v="1.7999999999999998"/>
    <n v="1"/>
    <n v="2.5"/>
    <n v="1.75"/>
    <n v="33"/>
    <n v="63"/>
    <n v="48"/>
    <n v="150"/>
    <n v="280"/>
    <n v="215"/>
    <n v="4.5"/>
    <n v="0.8"/>
    <n v="1.75"/>
    <n v="0"/>
    <n v="0"/>
    <x v="2614"/>
    <x v="5"/>
  </r>
  <r>
    <n v="4221"/>
    <x v="480"/>
    <x v="1"/>
    <x v="25"/>
    <n v="19"/>
    <n v="32"/>
    <x v="8"/>
    <n v="5.4"/>
    <n v="6.7"/>
    <n v="6.0500000000000007"/>
    <n v="7.1"/>
    <n v="7.8"/>
    <n v="7.4499999999999993"/>
    <n v="139"/>
    <n v="191"/>
    <n v="165"/>
    <n v="1.1000000000000001"/>
    <n v="2.2000000000000002"/>
    <n v="1.6500000000000001"/>
    <n v="0.7"/>
    <n v="2.4"/>
    <n v="1.5499999999999998"/>
    <n v="25"/>
    <n v="58"/>
    <n v="41.5"/>
    <n v="110"/>
    <n v="240"/>
    <n v="175"/>
    <n v="4.125"/>
    <n v="0.69166666666666665"/>
    <n v="1.5499999999999998"/>
    <n v="0"/>
    <n v="0"/>
    <x v="2615"/>
    <x v="5"/>
  </r>
  <r>
    <n v="4194"/>
    <x v="476"/>
    <x v="1"/>
    <x v="25"/>
    <n v="19"/>
    <n v="32"/>
    <x v="8"/>
    <n v="5.0999999999999996"/>
    <n v="6.2"/>
    <n v="5.65"/>
    <n v="7"/>
    <n v="7.8"/>
    <n v="7.4"/>
    <n v="132"/>
    <n v="189"/>
    <n v="160.5"/>
    <n v="1.1000000000000001"/>
    <n v="1.8"/>
    <n v="1.4500000000000002"/>
    <n v="0.8"/>
    <n v="2.1"/>
    <n v="1.4500000000000002"/>
    <n v="26"/>
    <n v="63"/>
    <n v="44.5"/>
    <n v="120"/>
    <n v="240"/>
    <n v="180"/>
    <n v="3.6250000000000004"/>
    <n v="0.7416666666666667"/>
    <n v="1.4500000000000002"/>
    <n v="0"/>
    <n v="0"/>
    <x v="2616"/>
    <x v="5"/>
  </r>
  <r>
    <n v="3395"/>
    <x v="1201"/>
    <x v="1"/>
    <x v="25"/>
    <n v="19"/>
    <n v="30"/>
    <x v="5"/>
    <n v="5.5"/>
    <n v="6.6"/>
    <n v="6.05"/>
    <n v="7.1"/>
    <n v="7.6"/>
    <n v="7.35"/>
    <n v="130"/>
    <n v="179"/>
    <n v="154.5"/>
    <n v="1.2"/>
    <n v="1.9"/>
    <n v="1.5499999999999998"/>
    <n v="0.9"/>
    <n v="2"/>
    <n v="1.45"/>
    <n v="31"/>
    <n v="63"/>
    <n v="47"/>
    <n v="110"/>
    <n v="240"/>
    <n v="175"/>
    <n v="3.8749999999999996"/>
    <n v="0.78333333333333344"/>
    <n v="1.45"/>
    <n v="0"/>
    <n v="0"/>
    <x v="2617"/>
    <x v="5"/>
  </r>
  <r>
    <n v="4196"/>
    <x v="478"/>
    <x v="1"/>
    <x v="25"/>
    <n v="20"/>
    <n v="32"/>
    <x v="1"/>
    <n v="3.1"/>
    <n v="5.2"/>
    <n v="4.1500000000000004"/>
    <n v="6.5"/>
    <n v="8.9"/>
    <n v="7.7"/>
    <n v="158"/>
    <n v="212"/>
    <n v="185"/>
    <n v="3.1"/>
    <n v="5.6"/>
    <n v="4.3499999999999996"/>
    <n v="1.8"/>
    <n v="3.5"/>
    <n v="2.65"/>
    <n v="48"/>
    <n v="84"/>
    <n v="66"/>
    <n v="220"/>
    <n v="350"/>
    <n v="285"/>
    <n v="10"/>
    <n v="1.1000000000000001"/>
    <n v="2.6500000000000004"/>
    <n v="0"/>
    <n v="0"/>
    <x v="2618"/>
    <x v="5"/>
  </r>
  <r>
    <n v="3392"/>
    <x v="349"/>
    <x v="1"/>
    <x v="25"/>
    <n v="19"/>
    <n v="31"/>
    <x v="7"/>
    <n v="5.2"/>
    <n v="6.4"/>
    <n v="5.8000000000000007"/>
    <n v="7"/>
    <n v="7.6"/>
    <n v="7.3"/>
    <n v="127"/>
    <n v="233"/>
    <n v="180"/>
    <n v="1.1000000000000001"/>
    <n v="2.2000000000000002"/>
    <n v="1.6500000000000001"/>
    <n v="0.7"/>
    <n v="2.2999999999999998"/>
    <n v="1.5"/>
    <n v="21"/>
    <n v="58"/>
    <n v="39.5"/>
    <n v="94"/>
    <n v="240"/>
    <n v="167"/>
    <n v="4.125"/>
    <n v="0.65833333333333321"/>
    <n v="1.5"/>
    <n v="0"/>
    <n v="0"/>
    <x v="2619"/>
    <x v="5"/>
  </r>
  <r>
    <n v="1364"/>
    <x v="1202"/>
    <x v="0"/>
    <x v="26"/>
    <n v="16"/>
    <n v="26"/>
    <x v="26"/>
    <n v="7.6"/>
    <n v="8.3000000000000007"/>
    <n v="7.95"/>
    <n v="7.7"/>
    <n v="8.3000000000000007"/>
    <n v="8"/>
    <n v="292"/>
    <n v="4700"/>
    <n v="2496"/>
    <n v="4.5"/>
    <n v="5.5"/>
    <n v="5"/>
    <n v="1.4475"/>
    <n v="7.25047297297297"/>
    <n v="4.3489864864864849"/>
    <n v="1800"/>
    <n v="44000"/>
    <n v="22900"/>
    <n v="30000"/>
    <n v="66000"/>
    <n v="48000"/>
    <n v="10"/>
    <n v="10"/>
    <n v="4.3489864864864849"/>
    <n v="0"/>
    <n v="0"/>
    <x v="2228"/>
    <x v="5"/>
  </r>
  <r>
    <n v="2499"/>
    <x v="1203"/>
    <x v="0"/>
    <x v="26"/>
    <n v="22"/>
    <n v="27"/>
    <x v="5"/>
    <n v="5.6"/>
    <n v="7.5"/>
    <n v="6.55"/>
    <n v="8"/>
    <n v="8.1"/>
    <n v="8.0500000000000007"/>
    <n v="311"/>
    <n v="511"/>
    <n v="411"/>
    <n v="4"/>
    <n v="5.2"/>
    <n v="4.5999999999999996"/>
    <n v="0.84"/>
    <n v="0.92"/>
    <n v="0.88"/>
    <n v="3200"/>
    <n v="4300"/>
    <n v="3750"/>
    <n v="5400"/>
    <n v="7900"/>
    <n v="6650"/>
    <n v="10"/>
    <n v="10"/>
    <n v="0.87999999999999989"/>
    <n v="0"/>
    <n v="0"/>
    <x v="2620"/>
    <x v="5"/>
  </r>
  <r>
    <n v="2501"/>
    <x v="357"/>
    <x v="1"/>
    <x v="26"/>
    <n v="13"/>
    <n v="32"/>
    <x v="84"/>
    <n v="3"/>
    <n v="5.6"/>
    <n v="4.3"/>
    <n v="7.4"/>
    <n v="7.9"/>
    <n v="7.65"/>
    <n v="620"/>
    <n v="650"/>
    <n v="635"/>
    <n v="7"/>
    <n v="18"/>
    <n v="12.5"/>
    <n v="1.4475"/>
    <n v="7.25047297297297"/>
    <n v="4.3489864864864849"/>
    <n v="325.73701298701297"/>
    <n v="17186426.7483766"/>
    <n v="8593376.2426947933"/>
    <n v="1751.8059210526301"/>
    <n v="39424734.378289498"/>
    <n v="19713243.092105277"/>
    <n v="10"/>
    <n v="10"/>
    <n v="4.3489864864864849"/>
    <n v="0"/>
    <n v="0"/>
    <x v="2228"/>
    <x v="5"/>
  </r>
  <r>
    <n v="2500"/>
    <x v="356"/>
    <x v="1"/>
    <x v="26"/>
    <n v="13"/>
    <n v="31"/>
    <x v="72"/>
    <n v="0.9"/>
    <n v="5.0999999999999996"/>
    <n v="3"/>
    <n v="7"/>
    <n v="7.7"/>
    <n v="7.35"/>
    <n v="860"/>
    <n v="1290"/>
    <n v="1075"/>
    <n v="4.5"/>
    <n v="18"/>
    <n v="11.25"/>
    <n v="1.4475"/>
    <n v="7.25047297297297"/>
    <n v="4.3489864864864849"/>
    <n v="325.73701298701297"/>
    <n v="17186426.7483766"/>
    <n v="8593376.2426947933"/>
    <n v="1751.8059210526301"/>
    <n v="39424734.378289498"/>
    <n v="19713243.092105277"/>
    <n v="10"/>
    <n v="10"/>
    <n v="4.3489864864864849"/>
    <n v="0"/>
    <n v="2.5"/>
    <x v="2621"/>
    <x v="5"/>
  </r>
  <r>
    <n v="3437"/>
    <x v="1204"/>
    <x v="0"/>
    <x v="27"/>
    <n v="9"/>
    <n v="20"/>
    <x v="40"/>
    <n v="8.4"/>
    <n v="9.6"/>
    <n v="9"/>
    <n v="7.3"/>
    <n v="8.1"/>
    <n v="7.6999999999999993"/>
    <n v="170"/>
    <n v="240"/>
    <n v="205"/>
    <n v="1.2"/>
    <n v="1.8"/>
    <n v="1.5"/>
    <n v="0.32"/>
    <n v="0.4"/>
    <n v="0.36"/>
    <n v="63"/>
    <n v="120"/>
    <n v="91.5"/>
    <n v="110"/>
    <n v="220"/>
    <n v="165"/>
    <n v="3.75"/>
    <n v="1.5249999999999999"/>
    <n v="0.36"/>
    <n v="0"/>
    <n v="0"/>
    <x v="2622"/>
    <x v="5"/>
  </r>
  <r>
    <n v="1362"/>
    <x v="358"/>
    <x v="0"/>
    <x v="27"/>
    <n v="7"/>
    <n v="18"/>
    <x v="193"/>
    <n v="8.8000000000000007"/>
    <n v="9.8000000000000007"/>
    <n v="9.3000000000000007"/>
    <n v="7.2"/>
    <n v="8.1999999999999993"/>
    <n v="7.6999999999999993"/>
    <n v="310"/>
    <n v="460"/>
    <n v="385"/>
    <n v="1"/>
    <n v="2.2000000000000002"/>
    <n v="1.6"/>
    <n v="0.32"/>
    <n v="0.4"/>
    <n v="0.36"/>
    <n v="94"/>
    <n v="130"/>
    <n v="112"/>
    <n v="150"/>
    <n v="280"/>
    <n v="215"/>
    <n v="4"/>
    <n v="1.8666666666666667"/>
    <n v="0.36"/>
    <n v="0"/>
    <n v="0"/>
    <x v="2623"/>
    <x v="5"/>
  </r>
  <r>
    <n v="2539"/>
    <x v="712"/>
    <x v="0"/>
    <x v="28"/>
    <n v="18"/>
    <n v="33"/>
    <x v="8"/>
    <n v="7.7"/>
    <n v="8.6"/>
    <n v="8.15"/>
    <n v="7.1"/>
    <n v="7.8"/>
    <n v="7.4499999999999993"/>
    <n v="136"/>
    <n v="185"/>
    <n v="160.5"/>
    <n v="1.2"/>
    <n v="1.7"/>
    <n v="1.45"/>
    <n v="0.3"/>
    <n v="0.63"/>
    <n v="0.46499999999999997"/>
    <n v="1100"/>
    <n v="2600"/>
    <n v="1850"/>
    <n v="1400"/>
    <n v="3300"/>
    <n v="2350"/>
    <n v="3.625"/>
    <n v="10"/>
    <n v="0.46499999999999997"/>
    <n v="0"/>
    <n v="0"/>
    <x v="2624"/>
    <x v="5"/>
  </r>
  <r>
    <n v="2505"/>
    <x v="708"/>
    <x v="0"/>
    <x v="28"/>
    <n v="21"/>
    <n v="34"/>
    <x v="0"/>
    <n v="3"/>
    <n v="14"/>
    <n v="8.5"/>
    <n v="8"/>
    <n v="8.6999999999999993"/>
    <n v="8.35"/>
    <n v="499"/>
    <n v="710"/>
    <n v="604.5"/>
    <n v="3"/>
    <n v="14.8"/>
    <n v="8.9"/>
    <n v="0.3"/>
    <n v="0.93"/>
    <n v="0.61499999999999999"/>
    <n v="1300"/>
    <n v="28000"/>
    <n v="14650"/>
    <n v="3300"/>
    <n v="92000"/>
    <n v="47650"/>
    <n v="10"/>
    <n v="10"/>
    <n v="0.61499999999999999"/>
    <n v="0"/>
    <n v="0"/>
    <x v="2625"/>
    <x v="5"/>
  </r>
  <r>
    <n v="2503"/>
    <x v="706"/>
    <x v="0"/>
    <x v="28"/>
    <n v="21"/>
    <n v="33"/>
    <x v="43"/>
    <n v="3.3"/>
    <n v="15"/>
    <n v="9.15"/>
    <n v="7.8"/>
    <n v="8.9"/>
    <n v="8.35"/>
    <n v="492"/>
    <n v="734"/>
    <n v="613"/>
    <n v="2.6"/>
    <n v="44"/>
    <n v="23.3"/>
    <n v="0.3"/>
    <n v="1.5"/>
    <n v="0.9"/>
    <n v="1200"/>
    <n v="130000"/>
    <n v="65600"/>
    <n v="3300"/>
    <n v="240000"/>
    <n v="121650"/>
    <n v="10"/>
    <n v="10"/>
    <n v="0.89999999999999991"/>
    <n v="0"/>
    <n v="0"/>
    <x v="2626"/>
    <x v="5"/>
  </r>
  <r>
    <n v="4729"/>
    <x v="715"/>
    <x v="0"/>
    <x v="28"/>
    <n v="4"/>
    <n v="18"/>
    <x v="236"/>
    <n v="6.6"/>
    <n v="8.8000000000000007"/>
    <n v="7.7"/>
    <n v="6.8"/>
    <n v="7.9"/>
    <n v="7.35"/>
    <n v="24"/>
    <n v="91"/>
    <n v="57.5"/>
    <n v="1"/>
    <n v="1.8"/>
    <n v="1.4"/>
    <n v="0.3"/>
    <n v="0.3"/>
    <n v="0.3"/>
    <n v="2"/>
    <n v="1400"/>
    <n v="701"/>
    <n v="2"/>
    <n v="3300"/>
    <n v="1651"/>
    <n v="3.5"/>
    <n v="10"/>
    <n v="0.3"/>
    <n v="0"/>
    <n v="0"/>
    <x v="2110"/>
    <x v="5"/>
  </r>
  <r>
    <n v="2519"/>
    <x v="709"/>
    <x v="0"/>
    <x v="28"/>
    <n v="16"/>
    <n v="29"/>
    <x v="84"/>
    <n v="6.6"/>
    <n v="8.9"/>
    <n v="7.75"/>
    <n v="6.9"/>
    <n v="8.1"/>
    <n v="7.5"/>
    <n v="32"/>
    <n v="61"/>
    <n v="46.5"/>
    <n v="1.2"/>
    <n v="2.8"/>
    <n v="2"/>
    <n v="0.3"/>
    <n v="1.51"/>
    <n v="0.90500000000000003"/>
    <n v="1400"/>
    <n v="13000"/>
    <n v="7200"/>
    <n v="5000"/>
    <n v="30000"/>
    <n v="17500"/>
    <n v="5"/>
    <n v="10"/>
    <n v="0.90500000000000003"/>
    <n v="0"/>
    <n v="0"/>
    <x v="2627"/>
    <x v="5"/>
  </r>
  <r>
    <n v="4720"/>
    <x v="713"/>
    <x v="0"/>
    <x v="28"/>
    <n v="18"/>
    <n v="32"/>
    <x v="7"/>
    <n v="5.8"/>
    <n v="8.1999999999999993"/>
    <n v="7"/>
    <n v="6.7"/>
    <n v="7.4"/>
    <n v="7.0500000000000007"/>
    <n v="36"/>
    <n v="140"/>
    <n v="88"/>
    <n v="1"/>
    <n v="2.8"/>
    <n v="1.9"/>
    <n v="0.3"/>
    <n v="4.5199999999999996"/>
    <n v="2.4099999999999997"/>
    <n v="800"/>
    <n v="7000"/>
    <n v="3900"/>
    <n v="2600"/>
    <n v="50000"/>
    <n v="26300"/>
    <n v="4.75"/>
    <n v="10"/>
    <n v="2.4099999999999997"/>
    <n v="0"/>
    <n v="0"/>
    <x v="2628"/>
    <x v="5"/>
  </r>
  <r>
    <n v="2504"/>
    <x v="707"/>
    <x v="0"/>
    <x v="28"/>
    <n v="21"/>
    <n v="33"/>
    <x v="43"/>
    <n v="3.7"/>
    <n v="14"/>
    <n v="8.85"/>
    <n v="7.4"/>
    <n v="8.9"/>
    <n v="8.15"/>
    <n v="503"/>
    <n v="734"/>
    <n v="618.5"/>
    <n v="3.4"/>
    <n v="15.3"/>
    <n v="9.35"/>
    <n v="0.3"/>
    <n v="0.6"/>
    <n v="0.44999999999999996"/>
    <n v="1300"/>
    <n v="170000"/>
    <n v="85650"/>
    <n v="2100"/>
    <n v="350000"/>
    <n v="176050"/>
    <n v="10"/>
    <n v="10"/>
    <n v="0.44999999999999996"/>
    <n v="0"/>
    <n v="0"/>
    <x v="77"/>
    <x v="5"/>
  </r>
  <r>
    <n v="2520"/>
    <x v="710"/>
    <x v="0"/>
    <x v="28"/>
    <n v="7"/>
    <n v="23"/>
    <x v="96"/>
    <n v="6"/>
    <n v="7.5"/>
    <n v="6.75"/>
    <n v="6.5"/>
    <n v="7.9"/>
    <n v="7.2"/>
    <n v="64"/>
    <n v="160"/>
    <n v="112"/>
    <n v="1.8"/>
    <n v="4.7"/>
    <n v="3.25"/>
    <n v="0.3"/>
    <n v="5.56"/>
    <n v="2.9299999999999997"/>
    <n v="1300"/>
    <n v="7000"/>
    <n v="4150"/>
    <n v="1700"/>
    <n v="17000"/>
    <n v="9350"/>
    <n v="8.125"/>
    <n v="10"/>
    <n v="2.9299999999999997"/>
    <n v="0"/>
    <n v="0"/>
    <x v="2629"/>
    <x v="5"/>
  </r>
  <r>
    <n v="1765"/>
    <x v="360"/>
    <x v="0"/>
    <x v="28"/>
    <n v="21"/>
    <n v="33"/>
    <x v="43"/>
    <n v="6.9"/>
    <n v="9"/>
    <n v="7.95"/>
    <n v="7.2"/>
    <n v="8.3000000000000007"/>
    <n v="7.75"/>
    <n v="281"/>
    <n v="334"/>
    <n v="307.5"/>
    <n v="2.7"/>
    <n v="4.3"/>
    <n v="3.5"/>
    <n v="0.3"/>
    <n v="0.98"/>
    <n v="0.64"/>
    <n v="330"/>
    <n v="790"/>
    <n v="560"/>
    <n v="1100"/>
    <n v="2300"/>
    <n v="1700"/>
    <n v="8.75"/>
    <n v="9.3333333333333339"/>
    <n v="0.64"/>
    <n v="0"/>
    <n v="0"/>
    <x v="2630"/>
    <x v="5"/>
  </r>
  <r>
    <n v="2544"/>
    <x v="369"/>
    <x v="0"/>
    <x v="28"/>
    <n v="20"/>
    <n v="36"/>
    <x v="4"/>
    <n v="9"/>
    <n v="10.199999999999999"/>
    <n v="9.6"/>
    <n v="7"/>
    <n v="7.8"/>
    <n v="7.4"/>
    <n v="240"/>
    <n v="326"/>
    <n v="283"/>
    <n v="2.8"/>
    <n v="4.3"/>
    <n v="3.55"/>
    <n v="0.3"/>
    <n v="1.06"/>
    <n v="0.68"/>
    <n v="1100"/>
    <n v="4700"/>
    <n v="2900"/>
    <n v="2100"/>
    <n v="11000"/>
    <n v="6550"/>
    <n v="8.875"/>
    <n v="10"/>
    <n v="0.68"/>
    <n v="0"/>
    <n v="0"/>
    <x v="2631"/>
    <x v="5"/>
  </r>
  <r>
    <n v="2522"/>
    <x v="367"/>
    <x v="0"/>
    <x v="28"/>
    <n v="2"/>
    <n v="18"/>
    <x v="147"/>
    <n v="7.2"/>
    <n v="8.8000000000000007"/>
    <n v="8"/>
    <n v="6.9"/>
    <n v="7.9"/>
    <n v="7.4"/>
    <n v="13"/>
    <n v="50"/>
    <n v="31.5"/>
    <n v="1"/>
    <n v="1.8"/>
    <n v="1.4"/>
    <n v="0.3"/>
    <n v="1.1299999999999999"/>
    <n v="0.71499999999999997"/>
    <n v="2"/>
    <n v="230"/>
    <n v="116"/>
    <n v="40"/>
    <n v="1600"/>
    <n v="820"/>
    <n v="3.5"/>
    <n v="1.9333333333333333"/>
    <n v="0.71499999999999997"/>
    <n v="0"/>
    <n v="0"/>
    <x v="2632"/>
    <x v="5"/>
  </r>
  <r>
    <n v="5163"/>
    <x v="1205"/>
    <x v="0"/>
    <x v="28"/>
    <n v="22"/>
    <n v="32"/>
    <x v="43"/>
    <n v="6.7"/>
    <n v="8"/>
    <n v="7.35"/>
    <n v="7.2"/>
    <n v="8.3000000000000007"/>
    <n v="7.75"/>
    <n v="349"/>
    <n v="426"/>
    <n v="387.5"/>
    <n v="3"/>
    <n v="4.5"/>
    <n v="3.75"/>
    <n v="0.3"/>
    <n v="1.36"/>
    <n v="0.83000000000000007"/>
    <n v="700"/>
    <n v="2300"/>
    <n v="1500"/>
    <n v="1300"/>
    <n v="3500"/>
    <n v="2400"/>
    <n v="9.375"/>
    <n v="10"/>
    <n v="0.83000000000000007"/>
    <n v="0"/>
    <n v="0"/>
    <x v="2633"/>
    <x v="5"/>
  </r>
  <r>
    <n v="2521"/>
    <x v="711"/>
    <x v="0"/>
    <x v="28"/>
    <n v="8"/>
    <n v="26"/>
    <x v="23"/>
    <n v="7"/>
    <n v="8.5"/>
    <n v="7.75"/>
    <n v="7"/>
    <n v="7.7"/>
    <n v="7.35"/>
    <n v="16"/>
    <n v="38"/>
    <n v="27"/>
    <n v="1"/>
    <n v="1.2"/>
    <n v="1.1000000000000001"/>
    <n v="0.3"/>
    <n v="1.17"/>
    <n v="0.73499999999999999"/>
    <n v="70"/>
    <n v="3300"/>
    <n v="1685"/>
    <n v="140"/>
    <n v="11000"/>
    <n v="5570"/>
    <n v="2.75"/>
    <n v="10"/>
    <n v="0.73499999999999999"/>
    <n v="0"/>
    <n v="0"/>
    <x v="2634"/>
    <x v="5"/>
  </r>
  <r>
    <n v="4725"/>
    <x v="714"/>
    <x v="0"/>
    <x v="28"/>
    <n v="4"/>
    <n v="23"/>
    <x v="94"/>
    <n v="6.3"/>
    <n v="8.1999999999999993"/>
    <n v="7.25"/>
    <n v="6.3"/>
    <n v="8.1999999999999993"/>
    <n v="7.25"/>
    <n v="18"/>
    <n v="95"/>
    <n v="56.5"/>
    <n v="1"/>
    <n v="2.6"/>
    <n v="1.8"/>
    <n v="0.3"/>
    <n v="1.19"/>
    <n v="0.745"/>
    <n v="60"/>
    <n v="5000"/>
    <n v="2530"/>
    <n v="110"/>
    <n v="11000"/>
    <n v="5555"/>
    <n v="4.5"/>
    <n v="10"/>
    <n v="0.745"/>
    <n v="0"/>
    <n v="0"/>
    <x v="2635"/>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56">
  <r>
    <n v="1790"/>
    <x v="0"/>
    <x v="0"/>
    <x v="0"/>
    <n v="27"/>
    <n v="28"/>
    <n v="27.5"/>
    <n v="5.0999999999999996"/>
    <n v="6.9"/>
    <n v="6"/>
    <n v="7.1"/>
    <n v="8.5"/>
    <n v="7.8"/>
    <n v="3270"/>
    <n v="156600"/>
    <n v="79935"/>
    <n v="1"/>
    <n v="2.2999999999999998"/>
    <n v="1.65"/>
    <n v="0.65"/>
    <n v="6.9"/>
    <n v="3.7750000000000004"/>
    <n v="2"/>
    <n v="2"/>
    <n v="2"/>
    <n v="800"/>
    <n v="1600"/>
    <n v="1200"/>
    <x v="0"/>
    <x v="0"/>
    <n v="3.7750000000000004"/>
    <n v="0"/>
    <n v="0"/>
    <n v="1.7962500000000001"/>
    <x v="0"/>
  </r>
  <r>
    <n v="2353"/>
    <x v="1"/>
    <x v="0"/>
    <x v="0"/>
    <n v="24"/>
    <n v="28"/>
    <n v="26"/>
    <n v="5.9"/>
    <n v="6.8"/>
    <n v="6.35"/>
    <n v="6.9"/>
    <n v="8.4"/>
    <n v="7.65"/>
    <n v="597"/>
    <n v="1034"/>
    <n v="815.5"/>
    <n v="1.3"/>
    <n v="2.2999999999999998"/>
    <n v="1.7999999999999998"/>
    <n v="1.1599999999999999"/>
    <n v="3.36"/>
    <n v="2.2599999999999998"/>
    <n v="11"/>
    <n v="29"/>
    <n v="20"/>
    <n v="350"/>
    <n v="2400"/>
    <n v="1375"/>
    <x v="1"/>
    <x v="1"/>
    <n v="2.2599999999999998"/>
    <n v="0"/>
    <n v="0"/>
    <n v="1.677"/>
    <x v="0"/>
  </r>
  <r>
    <n v="2205"/>
    <x v="2"/>
    <x v="0"/>
    <x v="1"/>
    <n v="20"/>
    <n v="27"/>
    <n v="23.5"/>
    <n v="2.2000000000000002"/>
    <n v="7.2"/>
    <n v="4.7"/>
    <n v="5.7"/>
    <n v="7"/>
    <n v="6.35"/>
    <n v="50"/>
    <n v="128"/>
    <n v="89"/>
    <n v="1"/>
    <n v="16.2"/>
    <n v="8.6"/>
    <n v="0.1"/>
    <n v="1.7"/>
    <n v="0.9"/>
    <n v="300"/>
    <n v="2000"/>
    <n v="1150"/>
    <n v="360"/>
    <n v="6400"/>
    <n v="3380"/>
    <x v="2"/>
    <x v="2"/>
    <n v="0.89999999999999991"/>
    <n v="10"/>
    <n v="0.59999999999999964"/>
    <n v="7.2399999999999993"/>
    <x v="0"/>
  </r>
  <r>
    <n v="2206"/>
    <x v="3"/>
    <x v="0"/>
    <x v="1"/>
    <n v="22"/>
    <n v="36"/>
    <n v="29"/>
    <n v="5.0999999999999996"/>
    <n v="6"/>
    <n v="5.55"/>
    <n v="6.6"/>
    <n v="7.8"/>
    <n v="7.1999999999999993"/>
    <n v="54"/>
    <n v="153"/>
    <n v="103.5"/>
    <n v="0.9"/>
    <n v="2.8"/>
    <n v="1.8499999999999999"/>
    <n v="0.1"/>
    <n v="1.4"/>
    <n v="0.75"/>
    <n v="300"/>
    <n v="1200"/>
    <n v="750"/>
    <n v="300"/>
    <n v="5300"/>
    <n v="2800"/>
    <x v="3"/>
    <x v="2"/>
    <n v="0.75"/>
    <n v="0"/>
    <n v="0"/>
    <n v="4.3062500000000004"/>
    <x v="0"/>
  </r>
  <r>
    <n v="1263"/>
    <x v="4"/>
    <x v="1"/>
    <x v="1"/>
    <n v="22"/>
    <n v="34"/>
    <n v="28"/>
    <n v="0.7"/>
    <n v="4.5999999999999996"/>
    <n v="2.65"/>
    <n v="6.8"/>
    <n v="8.4"/>
    <n v="7.6"/>
    <n v="263"/>
    <n v="972"/>
    <n v="617.5"/>
    <n v="4.5"/>
    <n v="14.7"/>
    <n v="9.6"/>
    <n v="0.8"/>
    <n v="5.7"/>
    <n v="3.25"/>
    <n v="1100"/>
    <n v="3500"/>
    <n v="2300"/>
    <n v="730"/>
    <n v="21000"/>
    <n v="10865"/>
    <x v="2"/>
    <x v="2"/>
    <n v="3.25"/>
    <n v="0"/>
    <n v="4.7"/>
    <n v="6.62"/>
    <x v="0"/>
  </r>
  <r>
    <n v="2207"/>
    <x v="5"/>
    <x v="1"/>
    <x v="1"/>
    <n v="20"/>
    <n v="35"/>
    <n v="27.5"/>
    <n v="3.5"/>
    <n v="6.8"/>
    <n v="5.15"/>
    <n v="6.1"/>
    <n v="7.3"/>
    <n v="6.6999999999999993"/>
    <n v="26"/>
    <n v="235"/>
    <n v="130.5"/>
    <n v="2.2000000000000002"/>
    <n v="18.100000000000001"/>
    <n v="10.15"/>
    <n v="0.5"/>
    <n v="1.9"/>
    <n v="1.2"/>
    <n v="300"/>
    <n v="2100"/>
    <n v="1200"/>
    <n v="360"/>
    <n v="29000"/>
    <n v="14680"/>
    <x v="2"/>
    <x v="2"/>
    <n v="1.2"/>
    <n v="0"/>
    <n v="0"/>
    <n v="5.74"/>
    <x v="0"/>
  </r>
  <r>
    <n v="2208"/>
    <x v="6"/>
    <x v="1"/>
    <x v="1"/>
    <n v="18"/>
    <n v="31"/>
    <n v="24.5"/>
    <n v="5"/>
    <n v="7.3"/>
    <n v="6.15"/>
    <n v="5.8"/>
    <n v="7.6"/>
    <n v="6.6999999999999993"/>
    <n v="25"/>
    <n v="38"/>
    <n v="31.5"/>
    <n v="2"/>
    <n v="3.2"/>
    <n v="2.6"/>
    <n v="0.1"/>
    <n v="2.5"/>
    <n v="1.3"/>
    <n v="360"/>
    <n v="1500"/>
    <n v="930"/>
    <n v="300"/>
    <n v="15000"/>
    <n v="7650"/>
    <x v="4"/>
    <x v="2"/>
    <n v="1.3"/>
    <n v="0"/>
    <n v="0"/>
    <n v="4.8849999999999998"/>
    <x v="0"/>
  </r>
  <r>
    <n v="2209"/>
    <x v="7"/>
    <x v="1"/>
    <x v="1"/>
    <n v="20"/>
    <n v="32"/>
    <n v="26"/>
    <n v="5.2"/>
    <n v="8.1"/>
    <n v="6.65"/>
    <n v="5.6"/>
    <n v="7.8"/>
    <n v="6.6999999999999993"/>
    <n v="23"/>
    <n v="38"/>
    <n v="30.5"/>
    <n v="1.9"/>
    <n v="4.0999999999999996"/>
    <n v="3"/>
    <n v="0.1"/>
    <n v="1.7"/>
    <n v="0.9"/>
    <n v="360"/>
    <n v="2800"/>
    <n v="1580"/>
    <n v="360"/>
    <n v="21000"/>
    <n v="10680"/>
    <x v="5"/>
    <x v="2"/>
    <n v="0.89999999999999991"/>
    <n v="0"/>
    <n v="0"/>
    <n v="5.0549999999999997"/>
    <x v="0"/>
  </r>
  <r>
    <n v="2210"/>
    <x v="8"/>
    <x v="1"/>
    <x v="1"/>
    <n v="21"/>
    <n v="32"/>
    <n v="26.5"/>
    <n v="5.0999999999999996"/>
    <n v="6.5"/>
    <n v="5.8"/>
    <n v="6.7"/>
    <n v="7.4"/>
    <n v="7.0500000000000007"/>
    <n v="45"/>
    <n v="81"/>
    <n v="63"/>
    <n v="1.1000000000000001"/>
    <n v="4.8"/>
    <n v="2.95"/>
    <n v="0.1"/>
    <n v="1.9"/>
    <n v="1"/>
    <n v="300"/>
    <n v="1500"/>
    <n v="900"/>
    <n v="300"/>
    <n v="4400"/>
    <n v="2350"/>
    <x v="6"/>
    <x v="2"/>
    <n v="1"/>
    <n v="0"/>
    <n v="0"/>
    <n v="5.0437500000000002"/>
    <x v="0"/>
  </r>
  <r>
    <n v="2211"/>
    <x v="9"/>
    <x v="1"/>
    <x v="1"/>
    <n v="22"/>
    <n v="30"/>
    <n v="26"/>
    <n v="7.2"/>
    <n v="8.3000000000000007"/>
    <n v="7.75"/>
    <n v="7.1"/>
    <n v="9.1"/>
    <n v="8.1"/>
    <n v="195"/>
    <n v="264"/>
    <n v="229.5"/>
    <n v="3.8"/>
    <n v="12.7"/>
    <n v="8.25"/>
    <n v="0.9"/>
    <n v="3.4"/>
    <n v="2.15"/>
    <n v="300"/>
    <n v="720"/>
    <n v="510"/>
    <n v="300"/>
    <n v="4400"/>
    <n v="2350"/>
    <x v="2"/>
    <x v="3"/>
    <n v="2.15"/>
    <n v="0"/>
    <n v="0"/>
    <n v="5.4799999999999995"/>
    <x v="0"/>
  </r>
  <r>
    <n v="2212"/>
    <x v="10"/>
    <x v="1"/>
    <x v="1"/>
    <n v="20"/>
    <n v="30"/>
    <n v="25"/>
    <n v="7.4"/>
    <n v="9.1999999999999993"/>
    <n v="8.3000000000000007"/>
    <n v="6.8"/>
    <n v="7.8"/>
    <n v="7.3"/>
    <n v="64"/>
    <n v="92"/>
    <n v="78"/>
    <n v="2.8"/>
    <n v="6.2"/>
    <n v="4.5"/>
    <n v="0.2"/>
    <n v="1.2"/>
    <n v="0.7"/>
    <n v="360"/>
    <n v="2000"/>
    <n v="1180"/>
    <n v="360"/>
    <n v="3600"/>
    <n v="1980"/>
    <x v="2"/>
    <x v="2"/>
    <n v="0.7"/>
    <n v="0"/>
    <n v="0"/>
    <n v="5.64"/>
    <x v="0"/>
  </r>
  <r>
    <n v="2213"/>
    <x v="11"/>
    <x v="1"/>
    <x v="1"/>
    <n v="20"/>
    <n v="31"/>
    <n v="25.5"/>
    <n v="7"/>
    <n v="8.3000000000000007"/>
    <n v="7.65"/>
    <n v="7.2"/>
    <n v="8.8000000000000007"/>
    <n v="8"/>
    <n v="26"/>
    <n v="246"/>
    <n v="136"/>
    <n v="4.5"/>
    <n v="18.8"/>
    <n v="11.65"/>
    <n v="0.7"/>
    <n v="2.1"/>
    <n v="1.4"/>
    <n v="300"/>
    <n v="910"/>
    <n v="605"/>
    <n v="360"/>
    <n v="1500"/>
    <n v="930"/>
    <x v="2"/>
    <x v="2"/>
    <n v="1.4"/>
    <n v="0"/>
    <n v="0"/>
    <n v="5.78"/>
    <x v="0"/>
  </r>
  <r>
    <n v="2214"/>
    <x v="12"/>
    <x v="1"/>
    <x v="1"/>
    <n v="23"/>
    <n v="38"/>
    <n v="30.5"/>
    <n v="2.6"/>
    <n v="8"/>
    <n v="5.3"/>
    <n v="6.1"/>
    <n v="7.2"/>
    <n v="6.65"/>
    <n v="26"/>
    <n v="44"/>
    <n v="35"/>
    <n v="3.3"/>
    <n v="18.899999999999999"/>
    <n v="11.1"/>
    <n v="0.2"/>
    <n v="1.3"/>
    <n v="0.75"/>
    <n v="300"/>
    <n v="2000"/>
    <n v="1150"/>
    <n v="910"/>
    <n v="4400"/>
    <n v="2655"/>
    <x v="2"/>
    <x v="2"/>
    <n v="0.75"/>
    <n v="0"/>
    <n v="0"/>
    <n v="5.65"/>
    <x v="0"/>
  </r>
  <r>
    <n v="2215"/>
    <x v="13"/>
    <x v="1"/>
    <x v="1"/>
    <n v="23"/>
    <n v="34"/>
    <n v="28.5"/>
    <n v="1.2"/>
    <n v="5.9"/>
    <n v="3.5500000000000003"/>
    <n v="5.9"/>
    <n v="7.8"/>
    <n v="6.85"/>
    <n v="8"/>
    <n v="79"/>
    <n v="43.5"/>
    <n v="1.2"/>
    <n v="4.8"/>
    <n v="3"/>
    <n v="0.5"/>
    <n v="1.7"/>
    <n v="1.1000000000000001"/>
    <n v="300"/>
    <n v="2100"/>
    <n v="1200"/>
    <n v="910"/>
    <n v="29000"/>
    <n v="14955"/>
    <x v="5"/>
    <x v="2"/>
    <n v="1.1000000000000001"/>
    <n v="0"/>
    <n v="2.8999999999999995"/>
    <n v="5.3849999999999998"/>
    <x v="0"/>
  </r>
  <r>
    <n v="2216"/>
    <x v="14"/>
    <x v="1"/>
    <x v="1"/>
    <n v="23"/>
    <n v="32"/>
    <n v="27.5"/>
    <n v="6.4"/>
    <n v="10.5"/>
    <n v="8.4499999999999993"/>
    <n v="7.7"/>
    <n v="9.1999999999999993"/>
    <n v="8.4499999999999993"/>
    <n v="153"/>
    <n v="220"/>
    <n v="186.5"/>
    <n v="3"/>
    <n v="15.5"/>
    <n v="9.25"/>
    <n v="0.8"/>
    <n v="2.9"/>
    <n v="1.85"/>
    <n v="300"/>
    <n v="1500"/>
    <n v="900"/>
    <n v="360"/>
    <n v="4400"/>
    <n v="2380"/>
    <x v="2"/>
    <x v="2"/>
    <n v="1.85"/>
    <n v="0"/>
    <n v="0"/>
    <n v="5.87"/>
    <x v="0"/>
  </r>
  <r>
    <n v="2217"/>
    <x v="15"/>
    <x v="1"/>
    <x v="1"/>
    <n v="19"/>
    <n v="31"/>
    <n v="25"/>
    <n v="3.7"/>
    <n v="9.9"/>
    <n v="6.8000000000000007"/>
    <n v="6.7"/>
    <n v="7.9"/>
    <n v="7.3000000000000007"/>
    <n v="282"/>
    <n v="417"/>
    <n v="349.5"/>
    <n v="2.8"/>
    <n v="6.2"/>
    <n v="4.5"/>
    <n v="1.6"/>
    <n v="3"/>
    <n v="2.2999999999999998"/>
    <n v="700"/>
    <n v="21000"/>
    <n v="10850"/>
    <n v="360"/>
    <n v="240000"/>
    <n v="120180"/>
    <x v="2"/>
    <x v="2"/>
    <n v="2.2999999999999998"/>
    <n v="0"/>
    <n v="0"/>
    <n v="5.96"/>
    <x v="0"/>
  </r>
  <r>
    <n v="2218"/>
    <x v="16"/>
    <x v="1"/>
    <x v="1"/>
    <n v="21"/>
    <n v="31"/>
    <n v="26"/>
    <n v="4.5"/>
    <n v="12.4"/>
    <n v="8.4499999999999993"/>
    <n v="6.2"/>
    <n v="9.6"/>
    <n v="7.9"/>
    <n v="122"/>
    <n v="313"/>
    <n v="217.5"/>
    <n v="2.4"/>
    <n v="7.2"/>
    <n v="4.8"/>
    <n v="0.7"/>
    <n v="18.72"/>
    <n v="9.7099999999999991"/>
    <n v="300"/>
    <n v="2000"/>
    <n v="1150"/>
    <n v="730"/>
    <n v="3600"/>
    <n v="2165"/>
    <x v="2"/>
    <x v="2"/>
    <n v="9.7099999999999991"/>
    <n v="0"/>
    <n v="0"/>
    <n v="7.4420000000000002"/>
    <x v="0"/>
  </r>
  <r>
    <n v="2219"/>
    <x v="17"/>
    <x v="1"/>
    <x v="1"/>
    <n v="22"/>
    <n v="34"/>
    <n v="28"/>
    <n v="1.9"/>
    <n v="15.1"/>
    <n v="8.5"/>
    <n v="6.6"/>
    <n v="8.5"/>
    <n v="7.55"/>
    <n v="190"/>
    <n v="237"/>
    <n v="213.5"/>
    <n v="4.2"/>
    <n v="14.2"/>
    <n v="9.1999999999999993"/>
    <n v="0.7"/>
    <n v="1.8"/>
    <n v="1.25"/>
    <n v="300"/>
    <n v="1500"/>
    <n v="900"/>
    <n v="910"/>
    <n v="21000"/>
    <n v="10955"/>
    <x v="2"/>
    <x v="2"/>
    <n v="1.25"/>
    <n v="0"/>
    <n v="0"/>
    <n v="5.75"/>
    <x v="0"/>
  </r>
  <r>
    <n v="2220"/>
    <x v="18"/>
    <x v="1"/>
    <x v="1"/>
    <n v="22"/>
    <n v="34"/>
    <n v="28"/>
    <n v="5.2"/>
    <n v="8.5"/>
    <n v="6.85"/>
    <n v="5.5"/>
    <n v="7.3"/>
    <n v="6.4"/>
    <n v="26"/>
    <n v="48"/>
    <n v="37"/>
    <n v="1.6"/>
    <n v="2.9"/>
    <n v="2.25"/>
    <n v="0.7"/>
    <n v="4.5"/>
    <n v="2.6"/>
    <n v="300"/>
    <n v="730"/>
    <n v="515"/>
    <n v="360"/>
    <n v="2700"/>
    <n v="1530"/>
    <x v="7"/>
    <x v="4"/>
    <n v="2.6"/>
    <n v="10"/>
    <n v="0"/>
    <n v="6.0012499999999998"/>
    <x v="0"/>
  </r>
  <r>
    <n v="2221"/>
    <x v="19"/>
    <x v="1"/>
    <x v="1"/>
    <n v="23"/>
    <n v="35"/>
    <n v="29"/>
    <n v="3.9"/>
    <n v="10.8"/>
    <n v="7.3500000000000005"/>
    <n v="6.7"/>
    <n v="7.8"/>
    <n v="7.25"/>
    <n v="50"/>
    <n v="176"/>
    <n v="113"/>
    <n v="2.2000000000000002"/>
    <n v="4.8"/>
    <n v="3.5"/>
    <n v="0.3"/>
    <n v="1.4"/>
    <n v="0.85"/>
    <n v="300"/>
    <n v="2700"/>
    <n v="1500"/>
    <n v="300"/>
    <n v="12000"/>
    <n v="6150"/>
    <x v="8"/>
    <x v="2"/>
    <n v="0.84999999999999987"/>
    <n v="0"/>
    <n v="0"/>
    <n v="5.3574999999999999"/>
    <x v="0"/>
  </r>
  <r>
    <n v="2222"/>
    <x v="20"/>
    <x v="1"/>
    <x v="1"/>
    <n v="23"/>
    <n v="36"/>
    <n v="29.5"/>
    <n v="4.5"/>
    <n v="5.7"/>
    <n v="5.0999999999999996"/>
    <n v="6.1"/>
    <n v="7.9"/>
    <n v="7"/>
    <n v="24"/>
    <n v="28"/>
    <n v="26"/>
    <n v="1"/>
    <n v="7.6"/>
    <n v="4.3"/>
    <n v="0.1"/>
    <n v="1.4"/>
    <n v="0.75"/>
    <n v="300"/>
    <n v="730"/>
    <n v="515"/>
    <n v="360"/>
    <n v="2400"/>
    <n v="1380"/>
    <x v="2"/>
    <x v="4"/>
    <n v="0.75"/>
    <n v="0"/>
    <n v="0"/>
    <n v="5.2249999999999996"/>
    <x v="0"/>
  </r>
  <r>
    <n v="2223"/>
    <x v="21"/>
    <x v="1"/>
    <x v="1"/>
    <n v="22"/>
    <n v="35"/>
    <n v="28.5"/>
    <n v="4.7"/>
    <n v="5.9"/>
    <n v="5.3000000000000007"/>
    <n v="6.4"/>
    <n v="7.6"/>
    <n v="7"/>
    <n v="27"/>
    <n v="58"/>
    <n v="42.5"/>
    <n v="1.4"/>
    <n v="6.1"/>
    <n v="3.75"/>
    <n v="1"/>
    <n v="4.0999999999999996"/>
    <n v="2.5499999999999998"/>
    <n v="300"/>
    <n v="3500"/>
    <n v="1900"/>
    <n v="360"/>
    <n v="4400"/>
    <n v="2380"/>
    <x v="9"/>
    <x v="2"/>
    <n v="2.5499999999999998"/>
    <n v="0"/>
    <n v="0"/>
    <n v="5.8537499999999998"/>
    <x v="0"/>
  </r>
  <r>
    <n v="2224"/>
    <x v="22"/>
    <x v="1"/>
    <x v="1"/>
    <n v="23"/>
    <n v="36"/>
    <n v="29.5"/>
    <n v="4.5999999999999996"/>
    <n v="5.7"/>
    <n v="5.15"/>
    <n v="6.7"/>
    <n v="7.4"/>
    <n v="7.0500000000000007"/>
    <n v="31"/>
    <n v="94"/>
    <n v="62.5"/>
    <n v="1.1000000000000001"/>
    <n v="7.9"/>
    <n v="4.5"/>
    <n v="0.8"/>
    <n v="5.0999999999999996"/>
    <n v="2.9499999999999997"/>
    <n v="300"/>
    <n v="2000"/>
    <n v="1150"/>
    <n v="360"/>
    <n v="15000"/>
    <n v="7680"/>
    <x v="2"/>
    <x v="2"/>
    <n v="2.9499999999999997"/>
    <n v="0"/>
    <n v="0"/>
    <n v="6.09"/>
    <x v="0"/>
  </r>
  <r>
    <n v="2225"/>
    <x v="23"/>
    <x v="1"/>
    <x v="1"/>
    <n v="22"/>
    <n v="27"/>
    <n v="24.5"/>
    <n v="4.7"/>
    <n v="5.8"/>
    <n v="5.25"/>
    <n v="6.7"/>
    <n v="7.6"/>
    <n v="7.15"/>
    <n v="63"/>
    <n v="136"/>
    <n v="99.5"/>
    <n v="2.8"/>
    <n v="8.1"/>
    <n v="5.4499999999999993"/>
    <n v="0.2"/>
    <n v="1.4"/>
    <n v="0.79999999999999993"/>
    <n v="300"/>
    <n v="1500"/>
    <n v="900"/>
    <n v="300"/>
    <n v="110000"/>
    <n v="55150"/>
    <x v="2"/>
    <x v="2"/>
    <n v="0.79999999999999982"/>
    <n v="0"/>
    <n v="0"/>
    <n v="5.66"/>
    <x v="0"/>
  </r>
  <r>
    <n v="2226"/>
    <x v="24"/>
    <x v="1"/>
    <x v="1"/>
    <n v="17"/>
    <n v="32"/>
    <n v="24.5"/>
    <n v="5.3"/>
    <n v="6.7"/>
    <n v="6"/>
    <n v="6.1"/>
    <n v="8.1"/>
    <n v="7.1"/>
    <n v="24"/>
    <n v="42"/>
    <n v="33"/>
    <n v="1.7"/>
    <n v="4.2"/>
    <n v="2.95"/>
    <n v="0.1"/>
    <n v="1.1000000000000001"/>
    <n v="0.60000000000000009"/>
    <n v="300"/>
    <n v="2000"/>
    <n v="1150"/>
    <n v="360"/>
    <n v="24000"/>
    <n v="12180"/>
    <x v="6"/>
    <x v="2"/>
    <n v="0.60000000000000009"/>
    <n v="0"/>
    <n v="0"/>
    <n v="4.9637500000000001"/>
    <x v="0"/>
  </r>
  <r>
    <n v="2227"/>
    <x v="25"/>
    <x v="1"/>
    <x v="1"/>
    <n v="17"/>
    <n v="32"/>
    <n v="24.5"/>
    <n v="4.7"/>
    <n v="7.3"/>
    <n v="6"/>
    <n v="6.6"/>
    <n v="7.6"/>
    <n v="7.1"/>
    <n v="17"/>
    <n v="206"/>
    <n v="111.5"/>
    <n v="1.5"/>
    <n v="4.8"/>
    <n v="3.15"/>
    <n v="0.3"/>
    <n v="2.1"/>
    <n v="1.2"/>
    <n v="360"/>
    <n v="1100"/>
    <n v="730"/>
    <n v="360"/>
    <n v="7500"/>
    <n v="3930"/>
    <x v="10"/>
    <x v="2"/>
    <n v="1.2"/>
    <n v="0"/>
    <n v="0"/>
    <n v="5.2087500000000002"/>
    <x v="0"/>
  </r>
  <r>
    <n v="2228"/>
    <x v="26"/>
    <x v="1"/>
    <x v="1"/>
    <n v="20"/>
    <n v="29"/>
    <n v="24.5"/>
    <n v="5.3"/>
    <n v="9"/>
    <n v="7.15"/>
    <n v="6.2"/>
    <n v="7.3"/>
    <n v="6.75"/>
    <n v="32"/>
    <n v="395"/>
    <n v="213.5"/>
    <n v="1.6"/>
    <n v="3"/>
    <n v="2.2999999999999998"/>
    <n v="0.1"/>
    <n v="2.2999999999999998"/>
    <n v="1.2"/>
    <n v="360"/>
    <n v="1100"/>
    <n v="730"/>
    <n v="360"/>
    <n v="21000"/>
    <n v="10680"/>
    <x v="11"/>
    <x v="2"/>
    <n v="1.2"/>
    <n v="0"/>
    <n v="0"/>
    <n v="4.6775000000000002"/>
    <x v="0"/>
  </r>
  <r>
    <n v="3772"/>
    <x v="27"/>
    <x v="1"/>
    <x v="1"/>
    <n v="21"/>
    <n v="31"/>
    <n v="26"/>
    <n v="4.5"/>
    <n v="7"/>
    <n v="5.75"/>
    <n v="6.4"/>
    <n v="7.5"/>
    <n v="6.95"/>
    <n v="26"/>
    <n v="77"/>
    <n v="51.5"/>
    <n v="2.2000000000000002"/>
    <n v="3"/>
    <n v="2.6"/>
    <n v="1.1000000000000001"/>
    <n v="1.8"/>
    <n v="1.4500000000000002"/>
    <n v="300"/>
    <n v="360"/>
    <n v="330"/>
    <n v="360"/>
    <n v="1500"/>
    <n v="930"/>
    <x v="4"/>
    <x v="5"/>
    <n v="1.4500000000000002"/>
    <n v="0"/>
    <n v="0"/>
    <n v="3.5649999999999999"/>
    <x v="0"/>
  </r>
  <r>
    <n v="3809"/>
    <x v="28"/>
    <x v="1"/>
    <x v="1"/>
    <n v="24"/>
    <n v="31.5"/>
    <n v="27.75"/>
    <n v="4"/>
    <n v="7.3"/>
    <n v="5.65"/>
    <n v="6.8"/>
    <n v="7.6"/>
    <n v="7.1999999999999993"/>
    <n v="280"/>
    <n v="321"/>
    <n v="300.5"/>
    <n v="3.4"/>
    <n v="6.6"/>
    <n v="5"/>
    <n v="0.8"/>
    <n v="3.1"/>
    <n v="1.9500000000000002"/>
    <n v="300"/>
    <n v="3600"/>
    <n v="1950"/>
    <n v="910"/>
    <n v="29000"/>
    <n v="14955"/>
    <x v="2"/>
    <x v="2"/>
    <n v="1.9500000000000002"/>
    <n v="0"/>
    <n v="0"/>
    <n v="5.89"/>
    <x v="0"/>
  </r>
  <r>
    <n v="3806"/>
    <x v="29"/>
    <x v="1"/>
    <x v="1"/>
    <n v="20"/>
    <n v="27"/>
    <n v="23.5"/>
    <n v="4"/>
    <n v="4.8"/>
    <n v="4.4000000000000004"/>
    <n v="7.1"/>
    <n v="7.2"/>
    <n v="7.15"/>
    <n v="136"/>
    <n v="165"/>
    <n v="150.5"/>
    <n v="3"/>
    <n v="4.0999999999999996"/>
    <n v="3.55"/>
    <n v="0.3"/>
    <n v="1.6"/>
    <n v="0.95000000000000007"/>
    <n v="360"/>
    <n v="1400"/>
    <n v="880"/>
    <n v="360"/>
    <n v="2800"/>
    <n v="1580"/>
    <x v="12"/>
    <x v="2"/>
    <n v="0.95"/>
    <n v="0"/>
    <n v="1.1999999999999993"/>
    <n v="5.5287500000000005"/>
    <x v="0"/>
  </r>
  <r>
    <n v="1532"/>
    <x v="30"/>
    <x v="2"/>
    <x v="1"/>
    <n v="18"/>
    <n v="31"/>
    <n v="24.5"/>
    <n v="5.2"/>
    <n v="7.2"/>
    <n v="6.2"/>
    <n v="5.9"/>
    <n v="7.8"/>
    <n v="6.85"/>
    <n v="21"/>
    <n v="36"/>
    <n v="28.5"/>
    <n v="1.4"/>
    <n v="3"/>
    <n v="2.2000000000000002"/>
    <n v="0.1"/>
    <n v="1.8"/>
    <n v="0.95000000000000007"/>
    <n v="300"/>
    <n v="620"/>
    <n v="460"/>
    <n v="360"/>
    <n v="2000"/>
    <n v="1180"/>
    <x v="13"/>
    <x v="6"/>
    <n v="0.95"/>
    <n v="0"/>
    <n v="0"/>
    <n v="3.8649999999999998"/>
    <x v="0"/>
  </r>
  <r>
    <n v="2557"/>
    <x v="31"/>
    <x v="0"/>
    <x v="2"/>
    <n v="19"/>
    <n v="32"/>
    <n v="25.5"/>
    <n v="5.4"/>
    <n v="8"/>
    <n v="6.7"/>
    <n v="7.2"/>
    <n v="7.9"/>
    <n v="7.5500000000000007"/>
    <n v="222"/>
    <n v="325"/>
    <n v="273.5"/>
    <n v="2.1"/>
    <n v="2.8"/>
    <n v="2.4500000000000002"/>
    <n v="0"/>
    <n v="0"/>
    <n v="0"/>
    <n v="7000"/>
    <n v="26000"/>
    <n v="16500"/>
    <n v="15000"/>
    <n v="38000"/>
    <n v="26500"/>
    <x v="14"/>
    <x v="2"/>
    <n v="0"/>
    <n v="0"/>
    <n v="0"/>
    <n v="4.53125"/>
    <x v="0"/>
  </r>
  <r>
    <n v="2571"/>
    <x v="32"/>
    <x v="0"/>
    <x v="2"/>
    <n v="18"/>
    <n v="34"/>
    <n v="26"/>
    <n v="6.2"/>
    <n v="7.9"/>
    <n v="7.0500000000000007"/>
    <n v="7"/>
    <n v="8"/>
    <n v="7.5"/>
    <n v="275"/>
    <n v="1190"/>
    <n v="732.5"/>
    <n v="2.1"/>
    <n v="2.8"/>
    <n v="2.4500000000000002"/>
    <n v="0"/>
    <n v="0"/>
    <n v="0"/>
    <n v="2100"/>
    <n v="14000"/>
    <n v="8050"/>
    <n v="3100"/>
    <n v="24000"/>
    <n v="13550"/>
    <x v="14"/>
    <x v="2"/>
    <n v="0"/>
    <n v="0"/>
    <n v="0"/>
    <n v="4.53125"/>
    <x v="0"/>
  </r>
  <r>
    <n v="2573"/>
    <x v="33"/>
    <x v="1"/>
    <x v="2"/>
    <n v="18"/>
    <n v="34"/>
    <n v="26"/>
    <n v="6.2"/>
    <n v="9.5"/>
    <n v="7.85"/>
    <n v="7.1"/>
    <n v="8.1"/>
    <n v="7.6"/>
    <n v="340"/>
    <n v="748"/>
    <n v="544"/>
    <n v="2.6"/>
    <n v="3.2"/>
    <n v="2.9000000000000004"/>
    <n v="0"/>
    <n v="0"/>
    <n v="0"/>
    <n v="1700"/>
    <n v="27000"/>
    <n v="14350"/>
    <n v="3900"/>
    <n v="40000"/>
    <n v="21950"/>
    <x v="15"/>
    <x v="2"/>
    <n v="0"/>
    <n v="0"/>
    <n v="0"/>
    <n v="4.8125"/>
    <x v="0"/>
  </r>
  <r>
    <n v="2574"/>
    <x v="34"/>
    <x v="1"/>
    <x v="2"/>
    <n v="18"/>
    <n v="33"/>
    <n v="25.5"/>
    <n v="6.4"/>
    <n v="9.8000000000000007"/>
    <n v="8.1000000000000014"/>
    <n v="7.4"/>
    <n v="8.1999999999999993"/>
    <n v="7.8"/>
    <n v="308"/>
    <n v="600"/>
    <n v="454"/>
    <n v="2.2999999999999998"/>
    <n v="3"/>
    <n v="2.65"/>
    <n v="0"/>
    <n v="0"/>
    <n v="0"/>
    <n v="1700"/>
    <n v="21000"/>
    <n v="11350"/>
    <n v="2700"/>
    <n v="32000"/>
    <n v="17350"/>
    <x v="16"/>
    <x v="2"/>
    <n v="0"/>
    <n v="0"/>
    <n v="0"/>
    <n v="4.65625"/>
    <x v="0"/>
  </r>
  <r>
    <n v="2046"/>
    <x v="35"/>
    <x v="0"/>
    <x v="3"/>
    <n v="14"/>
    <n v="32"/>
    <n v="23"/>
    <n v="5.0999999999999996"/>
    <n v="9.6999999999999993"/>
    <n v="7.3999999999999995"/>
    <n v="6.7"/>
    <n v="9.1"/>
    <n v="7.9"/>
    <n v="137"/>
    <n v="244"/>
    <n v="190.5"/>
    <n v="3"/>
    <n v="203"/>
    <n v="103"/>
    <n v="0.28000000000000003"/>
    <n v="5.2"/>
    <n v="2.74"/>
    <n v="2"/>
    <n v="210000"/>
    <n v="105001"/>
    <n v="2"/>
    <n v="540000"/>
    <n v="270001"/>
    <x v="2"/>
    <x v="2"/>
    <n v="2.74"/>
    <n v="0"/>
    <n v="0"/>
    <n v="6.048"/>
    <x v="0"/>
  </r>
  <r>
    <n v="3163"/>
    <x v="36"/>
    <x v="0"/>
    <x v="4"/>
    <n v="20.879347826086999"/>
    <n v="29.901086956521699"/>
    <n v="25.390217391304347"/>
    <n v="5.8"/>
    <n v="12"/>
    <n v="8.9"/>
    <n v="7"/>
    <n v="7.9"/>
    <n v="7.45"/>
    <n v="604.010840108401"/>
    <n v="2766.7588075880799"/>
    <n v="1685.3848238482406"/>
    <n v="4.4081743869209804"/>
    <n v="20"/>
    <n v="12.20408719346049"/>
    <n v="0"/>
    <n v="0.47"/>
    <n v="0.23499999999999999"/>
    <n v="2473"/>
    <n v="485853"/>
    <n v="244163"/>
    <n v="260"/>
    <n v="260"/>
    <n v="260"/>
    <x v="2"/>
    <x v="2"/>
    <n v="0.23499999999999999"/>
    <n v="0"/>
    <n v="0"/>
    <n v="5.5469999999999997"/>
    <x v="0"/>
  </r>
  <r>
    <n v="3164"/>
    <x v="37"/>
    <x v="1"/>
    <x v="4"/>
    <n v="20.879347826086999"/>
    <n v="29.901086956521699"/>
    <n v="25.390217391304347"/>
    <n v="6.4"/>
    <n v="7.2"/>
    <n v="6.8000000000000007"/>
    <n v="7.2"/>
    <n v="7.8"/>
    <n v="7.5"/>
    <n v="604.010840108401"/>
    <n v="2766.7588075880799"/>
    <n v="1685.3848238482406"/>
    <n v="4.4081743869209804"/>
    <n v="20"/>
    <n v="12.20408719346049"/>
    <n v="0"/>
    <n v="0.37"/>
    <n v="0.185"/>
    <n v="2473"/>
    <n v="485853"/>
    <n v="244163"/>
    <n v="460"/>
    <n v="460"/>
    <n v="460"/>
    <x v="2"/>
    <x v="2"/>
    <n v="0.185"/>
    <n v="0"/>
    <n v="0"/>
    <n v="5.5369999999999999"/>
    <x v="0"/>
  </r>
  <r>
    <n v="1549"/>
    <x v="38"/>
    <x v="0"/>
    <x v="5"/>
    <n v="26"/>
    <n v="35"/>
    <n v="30.5"/>
    <n v="6.1"/>
    <n v="8.3000000000000007"/>
    <n v="7.2"/>
    <n v="6.3"/>
    <n v="7.6"/>
    <n v="6.9499999999999993"/>
    <n v="42"/>
    <n v="337"/>
    <n v="189.5"/>
    <n v="0"/>
    <n v="1.5"/>
    <n v="0.75"/>
    <n v="0"/>
    <n v="0.16"/>
    <n v="0.08"/>
    <n v="8"/>
    <n v="7900"/>
    <n v="3954"/>
    <n v="2"/>
    <n v="13000"/>
    <n v="6501"/>
    <x v="17"/>
    <x v="2"/>
    <n v="0.08"/>
    <n v="0"/>
    <n v="0"/>
    <n v="3.48475"/>
    <x v="0"/>
  </r>
  <r>
    <n v="2269"/>
    <x v="39"/>
    <x v="0"/>
    <x v="5"/>
    <n v="26.5"/>
    <n v="33"/>
    <n v="29.75"/>
    <n v="4.4000000000000004"/>
    <n v="8.8000000000000007"/>
    <n v="6.6000000000000005"/>
    <n v="5.2"/>
    <n v="7.4"/>
    <n v="6.3000000000000007"/>
    <n v="38"/>
    <n v="77"/>
    <n v="57.5"/>
    <n v="0.5"/>
    <n v="2.2000000000000002"/>
    <n v="1.35"/>
    <n v="0"/>
    <n v="0.83"/>
    <n v="0.41499999999999998"/>
    <n v="220"/>
    <n v="4900"/>
    <n v="2560"/>
    <n v="260"/>
    <n v="9200"/>
    <n v="4730"/>
    <x v="18"/>
    <x v="2"/>
    <n v="0.41499999999999992"/>
    <n v="10"/>
    <n v="0"/>
    <n v="5.4267500000000002"/>
    <x v="0"/>
  </r>
  <r>
    <n v="3175"/>
    <x v="40"/>
    <x v="0"/>
    <x v="5"/>
    <n v="27"/>
    <n v="32.5"/>
    <n v="29.75"/>
    <n v="6.1"/>
    <n v="9.1"/>
    <n v="7.6"/>
    <n v="6.2"/>
    <n v="7.9"/>
    <n v="7.0500000000000007"/>
    <n v="43"/>
    <n v="100"/>
    <n v="71.5"/>
    <n v="0.4"/>
    <n v="2"/>
    <n v="1.2"/>
    <n v="0.01"/>
    <n v="0.42"/>
    <n v="0.215"/>
    <n v="8"/>
    <n v="130"/>
    <n v="69"/>
    <n v="2"/>
    <n v="540"/>
    <n v="271"/>
    <x v="19"/>
    <x v="7"/>
    <n v="0.21499999999999997"/>
    <n v="0"/>
    <n v="0"/>
    <n v="1.1379999999999999"/>
    <x v="0"/>
  </r>
  <r>
    <n v="3176"/>
    <x v="41"/>
    <x v="0"/>
    <x v="5"/>
    <n v="25.3"/>
    <n v="35"/>
    <n v="30.15"/>
    <n v="1.9"/>
    <n v="7.5"/>
    <n v="4.7"/>
    <n v="6.3"/>
    <n v="8"/>
    <n v="7.15"/>
    <n v="98"/>
    <n v="324"/>
    <n v="211"/>
    <n v="0.6"/>
    <n v="6"/>
    <n v="3.3"/>
    <n v="0.03"/>
    <n v="2.4300000000000002"/>
    <n v="1.23"/>
    <n v="780"/>
    <n v="7900"/>
    <n v="4340"/>
    <n v="1100"/>
    <n v="11000"/>
    <n v="6050"/>
    <x v="20"/>
    <x v="2"/>
    <n v="1.23"/>
    <n v="0"/>
    <n v="0.59999999999999964"/>
    <n v="5.3685"/>
    <x v="0"/>
  </r>
  <r>
    <n v="3177"/>
    <x v="42"/>
    <x v="0"/>
    <x v="5"/>
    <n v="23.3"/>
    <n v="33"/>
    <n v="28.15"/>
    <n v="2.8"/>
    <n v="8.5"/>
    <n v="5.65"/>
    <n v="6.4"/>
    <n v="7.7"/>
    <n v="7.0500000000000007"/>
    <n v="63"/>
    <n v="235"/>
    <n v="149"/>
    <n v="1"/>
    <n v="5.0999999999999996"/>
    <n v="3.05"/>
    <n v="0"/>
    <n v="1.24"/>
    <n v="0.62"/>
    <n v="110"/>
    <n v="7900"/>
    <n v="4005"/>
    <n v="140"/>
    <n v="22000"/>
    <n v="11070"/>
    <x v="21"/>
    <x v="2"/>
    <n v="0.62"/>
    <n v="0"/>
    <n v="0"/>
    <n v="5.0302499999999997"/>
    <x v="0"/>
  </r>
  <r>
    <n v="3178"/>
    <x v="43"/>
    <x v="0"/>
    <x v="5"/>
    <n v="26.5"/>
    <n v="38"/>
    <n v="32.25"/>
    <n v="4.7"/>
    <n v="9.1999999999999993"/>
    <n v="6.9499999999999993"/>
    <n v="6"/>
    <n v="7.6"/>
    <n v="6.8"/>
    <n v="72"/>
    <n v="417"/>
    <n v="244.5"/>
    <n v="1"/>
    <n v="9.9"/>
    <n v="5.45"/>
    <n v="0"/>
    <n v="0.19"/>
    <n v="9.5000000000000001E-2"/>
    <n v="200"/>
    <n v="24000"/>
    <n v="12100"/>
    <n v="450"/>
    <n v="35000"/>
    <n v="17725"/>
    <x v="2"/>
    <x v="2"/>
    <n v="9.5000000000000001E-2"/>
    <n v="0"/>
    <n v="0"/>
    <n v="5.5190000000000001"/>
    <x v="0"/>
  </r>
  <r>
    <n v="3179"/>
    <x v="44"/>
    <x v="0"/>
    <x v="5"/>
    <n v="26"/>
    <n v="31.5"/>
    <n v="28.75"/>
    <n v="0"/>
    <n v="7.8"/>
    <n v="3.9"/>
    <n v="6.4"/>
    <n v="7.8"/>
    <n v="7.1"/>
    <n v="289"/>
    <n v="380"/>
    <n v="334.5"/>
    <n v="1.1000000000000001"/>
    <n v="12"/>
    <n v="6.55"/>
    <n v="0"/>
    <n v="11.57"/>
    <n v="5.7850000000000001"/>
    <n v="35000"/>
    <n v="54000"/>
    <n v="44500"/>
    <n v="54000"/>
    <n v="92000"/>
    <n v="73000"/>
    <x v="2"/>
    <x v="2"/>
    <n v="5.7850000000000001"/>
    <n v="0"/>
    <n v="2.2000000000000002"/>
    <n v="6.8769999999999998"/>
    <x v="0"/>
  </r>
  <r>
    <n v="3180"/>
    <x v="45"/>
    <x v="0"/>
    <x v="5"/>
    <n v="26"/>
    <n v="38"/>
    <n v="32"/>
    <n v="1.5"/>
    <n v="11"/>
    <n v="6.25"/>
    <n v="5"/>
    <n v="7.3"/>
    <n v="6.15"/>
    <n v="78"/>
    <n v="594"/>
    <n v="336"/>
    <n v="0.9"/>
    <n v="10.4"/>
    <n v="5.65"/>
    <n v="0"/>
    <n v="1.48"/>
    <n v="0.74"/>
    <n v="130"/>
    <n v="7900"/>
    <n v="4015"/>
    <n v="230"/>
    <n v="13000"/>
    <n v="6615"/>
    <x v="2"/>
    <x v="2"/>
    <n v="0.74"/>
    <n v="10"/>
    <n v="0"/>
    <n v="7.1479999999999997"/>
    <x v="0"/>
  </r>
  <r>
    <n v="1343"/>
    <x v="46"/>
    <x v="0"/>
    <x v="6"/>
    <n v="25"/>
    <n v="39"/>
    <n v="32"/>
    <n v="4.2"/>
    <n v="11.6"/>
    <n v="7.9"/>
    <n v="8.4"/>
    <n v="9.1"/>
    <n v="8.75"/>
    <n v="2308"/>
    <n v="3479"/>
    <n v="2893.5"/>
    <n v="30"/>
    <n v="87"/>
    <n v="58.5"/>
    <n v="0.19"/>
    <n v="0.41"/>
    <n v="0.3"/>
    <n v="9"/>
    <n v="48"/>
    <n v="28.5"/>
    <n v="48"/>
    <n v="540"/>
    <n v="294"/>
    <x v="2"/>
    <x v="8"/>
    <n v="0.3"/>
    <n v="10"/>
    <n v="0"/>
    <n v="4.2025000000000006"/>
    <x v="0"/>
  </r>
  <r>
    <n v="1344"/>
    <x v="47"/>
    <x v="0"/>
    <x v="6"/>
    <n v="25"/>
    <n v="30"/>
    <n v="27.5"/>
    <n v="2.6"/>
    <n v="8.1"/>
    <n v="5.35"/>
    <n v="7.5"/>
    <n v="8.8000000000000007"/>
    <n v="8.15"/>
    <n v="349"/>
    <n v="543"/>
    <n v="446"/>
    <n v="5"/>
    <n v="31"/>
    <n v="18"/>
    <n v="0.09"/>
    <n v="0.51"/>
    <n v="0.3"/>
    <n v="5"/>
    <n v="94"/>
    <n v="49.5"/>
    <n v="58"/>
    <n v="540"/>
    <n v="299"/>
    <x v="2"/>
    <x v="9"/>
    <n v="0.3"/>
    <n v="0"/>
    <n v="0"/>
    <n v="2.8075000000000001"/>
    <x v="0"/>
  </r>
  <r>
    <n v="1345"/>
    <x v="48"/>
    <x v="0"/>
    <x v="6"/>
    <n v="22"/>
    <n v="30"/>
    <n v="26"/>
    <n v="7.6"/>
    <n v="8.9"/>
    <n v="8.25"/>
    <n v="7.2"/>
    <n v="8.5"/>
    <n v="7.85"/>
    <n v="223"/>
    <n v="350"/>
    <n v="286.5"/>
    <n v="0.2"/>
    <n v="0.9"/>
    <n v="0.55000000000000004"/>
    <n v="0.04"/>
    <n v="0.9"/>
    <n v="0.47000000000000003"/>
    <n v="2"/>
    <n v="4"/>
    <n v="3"/>
    <n v="4"/>
    <n v="21"/>
    <n v="12.5"/>
    <x v="22"/>
    <x v="10"/>
    <n v="0.47"/>
    <n v="0"/>
    <n v="0"/>
    <n v="0.45274999999999999"/>
    <x v="0"/>
  </r>
  <r>
    <n v="1346"/>
    <x v="49"/>
    <x v="0"/>
    <x v="6"/>
    <n v="25"/>
    <n v="32"/>
    <n v="28.5"/>
    <n v="1.6"/>
    <n v="5.5"/>
    <n v="3.55"/>
    <n v="6.7"/>
    <n v="8"/>
    <n v="7.35"/>
    <n v="2630"/>
    <n v="3720"/>
    <n v="3175"/>
    <n v="0.8"/>
    <n v="2.5"/>
    <n v="1.65"/>
    <n v="0.08"/>
    <n v="1.1000000000000001"/>
    <n v="0.59000000000000008"/>
    <n v="4"/>
    <n v="26"/>
    <n v="15"/>
    <n v="11"/>
    <n v="63"/>
    <n v="37"/>
    <x v="0"/>
    <x v="11"/>
    <n v="0.59000000000000008"/>
    <n v="0"/>
    <n v="2.9000000000000004"/>
    <n v="1.5142500000000001"/>
    <x v="0"/>
  </r>
  <r>
    <n v="1972"/>
    <x v="50"/>
    <x v="0"/>
    <x v="6"/>
    <n v="26"/>
    <n v="30"/>
    <n v="28"/>
    <n v="5"/>
    <n v="9.3000000000000007"/>
    <n v="7.15"/>
    <n v="7.7"/>
    <n v="9.4"/>
    <n v="8.5500000000000007"/>
    <n v="298"/>
    <n v="26580"/>
    <n v="13439"/>
    <n v="5"/>
    <n v="105"/>
    <n v="55"/>
    <n v="0.1"/>
    <n v="0.39"/>
    <n v="0.245"/>
    <n v="5"/>
    <n v="40"/>
    <n v="22.5"/>
    <n v="21"/>
    <n v="110"/>
    <n v="65.5"/>
    <x v="2"/>
    <x v="12"/>
    <n v="0.245"/>
    <n v="10"/>
    <n v="0"/>
    <n v="4.1615000000000002"/>
    <x v="0"/>
  </r>
  <r>
    <n v="1973"/>
    <x v="51"/>
    <x v="0"/>
    <x v="6"/>
    <n v="21"/>
    <n v="38"/>
    <n v="29.5"/>
    <n v="3.4"/>
    <n v="9"/>
    <n v="6.2"/>
    <n v="7.3"/>
    <n v="8.3000000000000007"/>
    <n v="7.8000000000000007"/>
    <n v="146"/>
    <n v="2991"/>
    <n v="1568.5"/>
    <n v="4.0999999999999996"/>
    <n v="540"/>
    <n v="272.05"/>
    <n v="0.03"/>
    <n v="6.48"/>
    <n v="3.2550000000000003"/>
    <n v="4"/>
    <n v="49"/>
    <n v="26.5"/>
    <n v="9"/>
    <n v="84"/>
    <n v="46.5"/>
    <x v="2"/>
    <x v="13"/>
    <n v="3.2549999999999999"/>
    <n v="0"/>
    <n v="0"/>
    <n v="3.2835000000000001"/>
    <x v="0"/>
  </r>
  <r>
    <n v="1975"/>
    <x v="52"/>
    <x v="0"/>
    <x v="6"/>
    <n v="22"/>
    <n v="29"/>
    <n v="25.5"/>
    <n v="4.0999999999999996"/>
    <n v="7.2"/>
    <n v="5.65"/>
    <n v="6.6"/>
    <n v="8.8000000000000007"/>
    <n v="7.7"/>
    <n v="420"/>
    <n v="860"/>
    <n v="640"/>
    <n v="4.0999999999999996"/>
    <n v="10.8"/>
    <n v="7.45"/>
    <n v="0.01"/>
    <n v="0.38"/>
    <n v="0.19500000000000001"/>
    <n v="2"/>
    <n v="9"/>
    <n v="5.5"/>
    <n v="2"/>
    <n v="24"/>
    <n v="13"/>
    <x v="2"/>
    <x v="14"/>
    <n v="0.19500000000000001"/>
    <n v="0"/>
    <n v="0"/>
    <n v="2.5665"/>
    <x v="0"/>
  </r>
  <r>
    <n v="1976"/>
    <x v="53"/>
    <x v="0"/>
    <x v="6"/>
    <n v="22"/>
    <n v="26"/>
    <n v="24"/>
    <n v="3.8"/>
    <n v="36"/>
    <n v="19.899999999999999"/>
    <n v="6.7"/>
    <n v="8"/>
    <n v="7.35"/>
    <n v="360"/>
    <n v="1980"/>
    <n v="1170"/>
    <n v="3.1"/>
    <n v="108"/>
    <n v="55.55"/>
    <n v="0"/>
    <n v="0.36"/>
    <n v="0.18"/>
    <n v="7"/>
    <n v="8"/>
    <n v="7.5"/>
    <n v="14"/>
    <n v="22"/>
    <n v="18"/>
    <x v="2"/>
    <x v="15"/>
    <n v="0.18"/>
    <n v="0"/>
    <n v="0"/>
    <n v="2.5735000000000001"/>
    <x v="0"/>
  </r>
  <r>
    <n v="1977"/>
    <x v="54"/>
    <x v="0"/>
    <x v="6"/>
    <n v="23"/>
    <n v="35"/>
    <n v="29"/>
    <n v="2.5"/>
    <n v="8.6999999999999993"/>
    <n v="5.6"/>
    <n v="8.5"/>
    <n v="9.8000000000000007"/>
    <n v="9.15"/>
    <n v="619"/>
    <n v="15521"/>
    <n v="8070"/>
    <n v="1.9"/>
    <n v="87"/>
    <n v="44.45"/>
    <n v="0.24"/>
    <n v="8.1999999999999993"/>
    <n v="4.22"/>
    <n v="4"/>
    <n v="26"/>
    <n v="15"/>
    <n v="21"/>
    <n v="63"/>
    <n v="42"/>
    <x v="2"/>
    <x v="11"/>
    <n v="4.22"/>
    <n v="10"/>
    <n v="0"/>
    <n v="4.9190000000000005"/>
    <x v="0"/>
  </r>
  <r>
    <n v="1978"/>
    <x v="55"/>
    <x v="0"/>
    <x v="6"/>
    <n v="29"/>
    <n v="30"/>
    <n v="29.5"/>
    <n v="4.0999999999999996"/>
    <n v="7.2"/>
    <n v="5.65"/>
    <n v="7.7"/>
    <n v="8.5"/>
    <n v="8.1"/>
    <n v="122"/>
    <n v="124"/>
    <n v="123"/>
    <n v="0.4"/>
    <n v="1.1000000000000001"/>
    <n v="0.75"/>
    <n v="0"/>
    <n v="0.56000000000000005"/>
    <n v="0.28000000000000003"/>
    <n v="4"/>
    <n v="4"/>
    <n v="4"/>
    <n v="11"/>
    <n v="21"/>
    <n v="16"/>
    <x v="17"/>
    <x v="16"/>
    <n v="0.28000000000000003"/>
    <n v="0"/>
    <n v="0"/>
    <n v="0.54475000000000007"/>
    <x v="0"/>
  </r>
  <r>
    <n v="2075"/>
    <x v="56"/>
    <x v="0"/>
    <x v="6"/>
    <n v="26"/>
    <n v="31"/>
    <n v="28.5"/>
    <n v="5.2"/>
    <n v="9.1999999999999993"/>
    <n v="7.1999999999999993"/>
    <n v="7.5"/>
    <n v="8.3000000000000007"/>
    <n v="7.9"/>
    <n v="226"/>
    <n v="450"/>
    <n v="338"/>
    <n v="1.5"/>
    <n v="2.7"/>
    <n v="2.1"/>
    <n v="0.04"/>
    <n v="0.08"/>
    <n v="0.06"/>
    <n v="2"/>
    <n v="7"/>
    <n v="4.5"/>
    <n v="2"/>
    <n v="33"/>
    <n v="17.5"/>
    <x v="23"/>
    <x v="17"/>
    <n v="0.06"/>
    <n v="0"/>
    <n v="0"/>
    <n v="1.347"/>
    <x v="0"/>
  </r>
  <r>
    <n v="2076"/>
    <x v="57"/>
    <x v="0"/>
    <x v="6"/>
    <n v="26"/>
    <n v="31"/>
    <n v="28.5"/>
    <n v="7"/>
    <n v="7.9"/>
    <n v="7.45"/>
    <n v="7.7"/>
    <n v="8.9"/>
    <n v="8.3000000000000007"/>
    <n v="229"/>
    <n v="1770"/>
    <n v="999.5"/>
    <n v="1"/>
    <n v="1.2"/>
    <n v="1.1000000000000001"/>
    <n v="0.06"/>
    <n v="0.27"/>
    <n v="0.16500000000000001"/>
    <n v="8"/>
    <n v="23"/>
    <n v="15.5"/>
    <n v="26"/>
    <n v="49"/>
    <n v="37.5"/>
    <x v="24"/>
    <x v="18"/>
    <n v="0.16500000000000001"/>
    <n v="0"/>
    <n v="0"/>
    <n v="0.79800000000000004"/>
    <x v="0"/>
  </r>
  <r>
    <n v="2077"/>
    <x v="58"/>
    <x v="0"/>
    <x v="6"/>
    <n v="27"/>
    <n v="33"/>
    <n v="30"/>
    <n v="6.1"/>
    <n v="7.4"/>
    <n v="6.75"/>
    <n v="7.3"/>
    <n v="8.1999999999999993"/>
    <n v="7.75"/>
    <n v="300"/>
    <n v="476"/>
    <n v="388"/>
    <n v="1"/>
    <n v="1.9"/>
    <n v="1.45"/>
    <n v="0"/>
    <n v="0.92"/>
    <n v="0.46"/>
    <n v="12"/>
    <n v="79"/>
    <n v="45.5"/>
    <n v="38"/>
    <n v="120"/>
    <n v="79"/>
    <x v="25"/>
    <x v="19"/>
    <n v="0.45999999999999996"/>
    <n v="0"/>
    <n v="0"/>
    <n v="1.2257500000000001"/>
    <x v="0"/>
  </r>
  <r>
    <n v="2078"/>
    <x v="59"/>
    <x v="0"/>
    <x v="6"/>
    <n v="24"/>
    <n v="28"/>
    <n v="26"/>
    <n v="5.7"/>
    <n v="7.7"/>
    <n v="6.7"/>
    <n v="7"/>
    <n v="8"/>
    <n v="7.5"/>
    <n v="209"/>
    <n v="1190"/>
    <n v="699.5"/>
    <n v="1.1000000000000001"/>
    <n v="4.8"/>
    <n v="2.95"/>
    <n v="0"/>
    <n v="0.17"/>
    <n v="8.5000000000000006E-2"/>
    <n v="7"/>
    <n v="7"/>
    <n v="7"/>
    <n v="14"/>
    <n v="14"/>
    <n v="14"/>
    <x v="6"/>
    <x v="20"/>
    <n v="8.5000000000000006E-2"/>
    <n v="0"/>
    <n v="0"/>
    <n v="1.8957499999999998"/>
    <x v="0"/>
  </r>
  <r>
    <n v="3197"/>
    <x v="60"/>
    <x v="0"/>
    <x v="6"/>
    <n v="24"/>
    <n v="36"/>
    <n v="30"/>
    <n v="5.3"/>
    <n v="7.8"/>
    <n v="6.55"/>
    <n v="7.4"/>
    <n v="8.1999999999999993"/>
    <n v="7.8"/>
    <n v="344"/>
    <n v="2370"/>
    <n v="1357"/>
    <n v="0.7"/>
    <n v="3.7"/>
    <n v="2.2000000000000002"/>
    <n v="7.0000000000000007E-2"/>
    <n v="0.62"/>
    <n v="0.34499999999999997"/>
    <n v="2"/>
    <n v="2"/>
    <n v="2"/>
    <n v="2"/>
    <n v="2"/>
    <n v="2"/>
    <x v="13"/>
    <x v="0"/>
    <n v="0.34499999999999997"/>
    <n v="0"/>
    <n v="0"/>
    <n v="1.454"/>
    <x v="0"/>
  </r>
  <r>
    <n v="3198"/>
    <x v="61"/>
    <x v="0"/>
    <x v="6"/>
    <n v="24"/>
    <n v="37"/>
    <n v="30.5"/>
    <n v="2"/>
    <n v="20"/>
    <n v="11"/>
    <n v="7.3"/>
    <n v="8.1999999999999993"/>
    <n v="7.75"/>
    <n v="325"/>
    <n v="621"/>
    <n v="473"/>
    <n v="0.7"/>
    <n v="2.7"/>
    <n v="1.7000000000000002"/>
    <n v="0.04"/>
    <n v="0.86"/>
    <n v="0.45"/>
    <n v="4"/>
    <n v="26"/>
    <n v="15"/>
    <n v="11"/>
    <n v="70"/>
    <n v="40.5"/>
    <x v="26"/>
    <x v="11"/>
    <n v="0.44999999999999996"/>
    <n v="0"/>
    <n v="0"/>
    <n v="1.2275"/>
    <x v="0"/>
  </r>
  <r>
    <n v="3199"/>
    <x v="62"/>
    <x v="0"/>
    <x v="6"/>
    <n v="24"/>
    <n v="33"/>
    <n v="28.5"/>
    <n v="1.2"/>
    <n v="6.4"/>
    <n v="3.8000000000000003"/>
    <n v="7"/>
    <n v="8.1999999999999993"/>
    <n v="7.6"/>
    <n v="457"/>
    <n v="3200"/>
    <n v="1828.5"/>
    <n v="0.7"/>
    <n v="11"/>
    <n v="5.85"/>
    <n v="0.71"/>
    <n v="11.8"/>
    <n v="6.2550000000000008"/>
    <n v="4"/>
    <n v="9"/>
    <n v="6.5"/>
    <n v="7"/>
    <n v="24"/>
    <n v="15.5"/>
    <x v="2"/>
    <x v="21"/>
    <n v="6.2550000000000008"/>
    <n v="0"/>
    <n v="2.3999999999999995"/>
    <n v="4.0235000000000003"/>
    <x v="0"/>
  </r>
  <r>
    <n v="3200"/>
    <x v="63"/>
    <x v="0"/>
    <x v="6"/>
    <n v="27"/>
    <n v="30"/>
    <n v="28.5"/>
    <n v="0.5"/>
    <n v="9.6999999999999993"/>
    <n v="5.0999999999999996"/>
    <n v="8.4"/>
    <n v="9.1"/>
    <n v="8.75"/>
    <n v="1884"/>
    <n v="12150"/>
    <n v="7017"/>
    <n v="21"/>
    <n v="124"/>
    <n v="72.5"/>
    <n v="0.18"/>
    <n v="0.53"/>
    <n v="0.35499999999999998"/>
    <n v="11"/>
    <n v="43"/>
    <n v="27"/>
    <n v="43"/>
    <n v="220"/>
    <n v="131.5"/>
    <x v="2"/>
    <x v="22"/>
    <n v="0.35499999999999998"/>
    <n v="10"/>
    <n v="0"/>
    <n v="4.2059999999999995"/>
    <x v="0"/>
  </r>
  <r>
    <n v="3201"/>
    <x v="64"/>
    <x v="0"/>
    <x v="6"/>
    <n v="26"/>
    <n v="30"/>
    <n v="28"/>
    <n v="1.6"/>
    <n v="9.5"/>
    <n v="5.55"/>
    <n v="8.6"/>
    <n v="9.1"/>
    <n v="8.85"/>
    <n v="2354"/>
    <n v="3102"/>
    <n v="2728"/>
    <n v="17"/>
    <n v="57"/>
    <n v="37"/>
    <n v="0.18"/>
    <n v="0.35"/>
    <n v="0.26500000000000001"/>
    <n v="7"/>
    <n v="25"/>
    <n v="16"/>
    <n v="26"/>
    <n v="170"/>
    <n v="98"/>
    <x v="2"/>
    <x v="23"/>
    <n v="0.26500000000000001"/>
    <n v="10"/>
    <n v="0"/>
    <n v="4.133"/>
    <x v="0"/>
  </r>
  <r>
    <n v="3202"/>
    <x v="65"/>
    <x v="0"/>
    <x v="6"/>
    <n v="26"/>
    <n v="30"/>
    <n v="28"/>
    <n v="2.1"/>
    <n v="5.2"/>
    <n v="3.6500000000000004"/>
    <n v="7.4"/>
    <n v="8.6999999999999993"/>
    <n v="8.0500000000000007"/>
    <n v="190"/>
    <n v="1268"/>
    <n v="729"/>
    <n v="1.2"/>
    <n v="8"/>
    <n v="4.5999999999999996"/>
    <n v="0"/>
    <n v="0.57999999999999996"/>
    <n v="0.28999999999999998"/>
    <n v="2"/>
    <n v="17"/>
    <n v="9.5"/>
    <n v="11"/>
    <n v="50"/>
    <n v="30.5"/>
    <x v="2"/>
    <x v="24"/>
    <n v="0.28999999999999998"/>
    <n v="0"/>
    <n v="2.6999999999999993"/>
    <n v="2.8754999999999997"/>
    <x v="0"/>
  </r>
  <r>
    <n v="1979"/>
    <x v="66"/>
    <x v="1"/>
    <x v="6"/>
    <n v="25"/>
    <n v="34"/>
    <n v="29.5"/>
    <n v="5.0999999999999996"/>
    <n v="7"/>
    <n v="6.05"/>
    <n v="7.1"/>
    <n v="8.1"/>
    <n v="7.6"/>
    <n v="360"/>
    <n v="1073"/>
    <n v="716.5"/>
    <n v="1.1000000000000001"/>
    <n v="2"/>
    <n v="1.55"/>
    <n v="0.01"/>
    <n v="0.11"/>
    <n v="0.06"/>
    <n v="26"/>
    <n v="48"/>
    <n v="37"/>
    <n v="94"/>
    <n v="177"/>
    <n v="135.5"/>
    <x v="27"/>
    <x v="25"/>
    <n v="0.06"/>
    <n v="0"/>
    <n v="0"/>
    <n v="1.1657500000000001"/>
    <x v="0"/>
  </r>
  <r>
    <n v="2079"/>
    <x v="67"/>
    <x v="1"/>
    <x v="6"/>
    <n v="24"/>
    <n v="32"/>
    <n v="28"/>
    <n v="6"/>
    <n v="7.4"/>
    <n v="6.7"/>
    <n v="4.5999999999999996"/>
    <n v="8.1999999999999993"/>
    <n v="6.3999999999999995"/>
    <n v="326"/>
    <n v="552"/>
    <n v="439"/>
    <n v="0.9"/>
    <n v="2.2999999999999998"/>
    <n v="1.5999999999999999"/>
    <n v="0.03"/>
    <n v="0.09"/>
    <n v="0.06"/>
    <n v="17"/>
    <n v="542"/>
    <n v="279.5"/>
    <n v="41"/>
    <n v="542"/>
    <n v="291.5"/>
    <x v="28"/>
    <x v="26"/>
    <n v="0.06"/>
    <n v="10"/>
    <n v="0"/>
    <n v="3.9095"/>
    <x v="0"/>
  </r>
  <r>
    <n v="1971"/>
    <x v="68"/>
    <x v="2"/>
    <x v="6"/>
    <n v="26"/>
    <n v="30"/>
    <n v="28"/>
    <n v="4.2"/>
    <n v="10"/>
    <n v="7.1"/>
    <n v="7.4"/>
    <n v="8.3000000000000007"/>
    <n v="7.8500000000000005"/>
    <n v="221"/>
    <n v="422"/>
    <n v="321.5"/>
    <n v="6"/>
    <n v="29"/>
    <n v="17.5"/>
    <n v="0.05"/>
    <n v="80"/>
    <n v="40.024999999999999"/>
    <n v="2"/>
    <n v="70"/>
    <n v="36"/>
    <n v="11"/>
    <n v="170"/>
    <n v="90.5"/>
    <x v="2"/>
    <x v="27"/>
    <n v="10"/>
    <n v="0"/>
    <n v="0"/>
    <n v="4.68"/>
    <x v="0"/>
  </r>
  <r>
    <n v="1349"/>
    <x v="69"/>
    <x v="0"/>
    <x v="7"/>
    <n v="20.879347826086999"/>
    <n v="29.901086956521699"/>
    <n v="25.390217391304347"/>
    <n v="5.7"/>
    <n v="8.8000000000000007"/>
    <n v="7.25"/>
    <n v="6.9"/>
    <n v="8.8000000000000007"/>
    <n v="7.8500000000000005"/>
    <n v="165"/>
    <n v="557"/>
    <n v="361"/>
    <n v="0.8"/>
    <n v="2.8"/>
    <n v="1.7999999999999998"/>
    <n v="0"/>
    <n v="0.04"/>
    <n v="0.02"/>
    <n v="170"/>
    <n v="1750"/>
    <n v="960"/>
    <n v="840"/>
    <n v="8400"/>
    <n v="4620"/>
    <x v="1"/>
    <x v="2"/>
    <n v="0.02"/>
    <n v="0"/>
    <n v="0"/>
    <n v="4.1289999999999996"/>
    <x v="0"/>
  </r>
  <r>
    <n v="1392"/>
    <x v="35"/>
    <x v="0"/>
    <x v="7"/>
    <n v="20.879347826086999"/>
    <n v="29.901086956521699"/>
    <n v="25.390217391304347"/>
    <n v="5.8"/>
    <n v="8.8000000000000007"/>
    <n v="7.3000000000000007"/>
    <n v="7.1"/>
    <n v="8.1999999999999993"/>
    <n v="7.6499999999999995"/>
    <n v="281"/>
    <n v="566"/>
    <n v="423.5"/>
    <n v="2.4"/>
    <n v="5"/>
    <n v="3.7"/>
    <n v="0"/>
    <n v="0"/>
    <n v="0"/>
    <n v="200"/>
    <n v="1200"/>
    <n v="700"/>
    <n v="1480"/>
    <n v="5800"/>
    <n v="3640"/>
    <x v="29"/>
    <x v="2"/>
    <n v="0"/>
    <n v="0"/>
    <n v="0"/>
    <n v="5.3125"/>
    <x v="0"/>
  </r>
  <r>
    <n v="1291"/>
    <x v="70"/>
    <x v="0"/>
    <x v="8"/>
    <n v="10"/>
    <n v="24"/>
    <n v="17"/>
    <n v="7.5"/>
    <n v="10.1"/>
    <n v="8.8000000000000007"/>
    <n v="7.7"/>
    <n v="8.3000000000000007"/>
    <n v="8"/>
    <n v="176"/>
    <n v="572"/>
    <n v="374"/>
    <n v="0.2"/>
    <n v="0.4"/>
    <n v="0.30000000000000004"/>
    <n v="0.1"/>
    <n v="0.96"/>
    <n v="0.53"/>
    <n v="27"/>
    <n v="120"/>
    <n v="73.5"/>
    <n v="220"/>
    <n v="920"/>
    <n v="570"/>
    <x v="30"/>
    <x v="28"/>
    <n v="0.53"/>
    <n v="0"/>
    <n v="0"/>
    <n v="0.66100000000000003"/>
    <x v="0"/>
  </r>
  <r>
    <n v="1292"/>
    <x v="71"/>
    <x v="0"/>
    <x v="8"/>
    <n v="13.5"/>
    <n v="20"/>
    <n v="16.75"/>
    <n v="6.3"/>
    <n v="8.5"/>
    <n v="7.4"/>
    <n v="7.4"/>
    <n v="8.4"/>
    <n v="7.9"/>
    <n v="172"/>
    <n v="352"/>
    <n v="262"/>
    <n v="0.1"/>
    <n v="0.8"/>
    <n v="0.45"/>
    <n v="0.04"/>
    <n v="1.45"/>
    <n v="0.745"/>
    <n v="5"/>
    <n v="13"/>
    <n v="9"/>
    <n v="170"/>
    <n v="280"/>
    <n v="225"/>
    <x v="31"/>
    <x v="29"/>
    <n v="0.745"/>
    <n v="0"/>
    <n v="0"/>
    <n v="0.47524999999999995"/>
    <x v="0"/>
  </r>
  <r>
    <n v="1429"/>
    <x v="72"/>
    <x v="0"/>
    <x v="8"/>
    <n v="13"/>
    <n v="24"/>
    <n v="18.5"/>
    <n v="5.3"/>
    <n v="7.7"/>
    <n v="6.5"/>
    <n v="6.4"/>
    <n v="8"/>
    <n v="7.2"/>
    <n v="719"/>
    <n v="886"/>
    <n v="802.5"/>
    <n v="1.2"/>
    <n v="2.6"/>
    <n v="1.9"/>
    <n v="0.24"/>
    <n v="0.75"/>
    <n v="0.495"/>
    <n v="21"/>
    <n v="91"/>
    <n v="56"/>
    <n v="33"/>
    <n v="63"/>
    <n v="48"/>
    <x v="32"/>
    <x v="30"/>
    <n v="0.495"/>
    <n v="0"/>
    <n v="0"/>
    <n v="1.5665"/>
    <x v="0"/>
  </r>
  <r>
    <n v="2649"/>
    <x v="73"/>
    <x v="0"/>
    <x v="8"/>
    <n v="12"/>
    <n v="30"/>
    <n v="21"/>
    <n v="4.5"/>
    <n v="9.8000000000000007"/>
    <n v="7.15"/>
    <n v="7.2"/>
    <n v="8.1999999999999993"/>
    <n v="7.6999999999999993"/>
    <n v="190"/>
    <n v="288"/>
    <n v="239"/>
    <n v="2"/>
    <n v="22"/>
    <n v="12"/>
    <n v="0"/>
    <n v="1.79"/>
    <n v="0.89500000000000002"/>
    <n v="94"/>
    <n v="210"/>
    <n v="152"/>
    <n v="540"/>
    <n v="1600"/>
    <n v="1070"/>
    <x v="2"/>
    <x v="31"/>
    <n v="0.89500000000000002"/>
    <n v="0"/>
    <n v="0"/>
    <n v="3.4390000000000001"/>
    <x v="0"/>
  </r>
  <r>
    <n v="2650"/>
    <x v="74"/>
    <x v="0"/>
    <x v="8"/>
    <n v="7.9"/>
    <n v="15.1"/>
    <n v="11.5"/>
    <n v="5.9"/>
    <n v="6.3"/>
    <n v="6.1"/>
    <n v="6.8"/>
    <n v="7.7"/>
    <n v="7.25"/>
    <n v="69"/>
    <n v="133"/>
    <n v="101"/>
    <n v="2.8"/>
    <n v="8"/>
    <n v="5.4"/>
    <n v="0"/>
    <n v="1.53"/>
    <n v="0.76500000000000001"/>
    <n v="17"/>
    <n v="38"/>
    <n v="27.5"/>
    <n v="540"/>
    <n v="950"/>
    <n v="745"/>
    <x v="2"/>
    <x v="32"/>
    <n v="0.76500000000000001"/>
    <n v="0"/>
    <n v="0"/>
    <n v="2.7905000000000002"/>
    <x v="0"/>
  </r>
  <r>
    <n v="1309"/>
    <x v="75"/>
    <x v="0"/>
    <x v="9"/>
    <n v="3.6"/>
    <n v="27"/>
    <n v="15.3"/>
    <n v="5.2"/>
    <n v="10"/>
    <n v="7.6"/>
    <n v="7.2"/>
    <n v="8.5"/>
    <n v="7.85"/>
    <n v="112"/>
    <n v="231"/>
    <n v="171.5"/>
    <n v="1"/>
    <n v="2.1"/>
    <n v="1.55"/>
    <n v="0.53133522727272797"/>
    <n v="6.17008522727272"/>
    <n v="3.3507102272727241"/>
    <n v="2473"/>
    <n v="485853"/>
    <n v="244163"/>
    <n v="0"/>
    <n v="950"/>
    <n v="475"/>
    <x v="27"/>
    <x v="2"/>
    <n v="3.3507102272727241"/>
    <n v="0"/>
    <n v="0"/>
    <n v="4.6388920454545453"/>
    <x v="0"/>
  </r>
  <r>
    <n v="2738"/>
    <x v="76"/>
    <x v="0"/>
    <x v="9"/>
    <n v="10"/>
    <n v="26"/>
    <n v="18"/>
    <n v="6.9"/>
    <n v="8.6"/>
    <n v="7.75"/>
    <n v="7.3"/>
    <n v="8"/>
    <n v="7.65"/>
    <n v="154"/>
    <n v="264"/>
    <n v="209"/>
    <n v="2.2999999999999998"/>
    <n v="6"/>
    <n v="4.1500000000000004"/>
    <n v="0.01"/>
    <n v="0.54"/>
    <n v="0.27500000000000002"/>
    <n v="2473"/>
    <n v="485853"/>
    <n v="244163"/>
    <n v="7351"/>
    <n v="950"/>
    <n v="4150.5"/>
    <x v="2"/>
    <x v="2"/>
    <n v="0.27500000000000002"/>
    <n v="0"/>
    <n v="0"/>
    <n v="5.5549999999999997"/>
    <x v="0"/>
  </r>
  <r>
    <n v="2739"/>
    <x v="77"/>
    <x v="0"/>
    <x v="9"/>
    <n v="10"/>
    <n v="26"/>
    <n v="18"/>
    <n v="6.1"/>
    <n v="8"/>
    <n v="7.05"/>
    <n v="7.6"/>
    <n v="8.1"/>
    <n v="7.85"/>
    <n v="156"/>
    <n v="270"/>
    <n v="213"/>
    <n v="2.4"/>
    <n v="8"/>
    <n v="5.2"/>
    <n v="0.11"/>
    <n v="0.79"/>
    <n v="0.45"/>
    <n v="2473"/>
    <n v="485853"/>
    <n v="244163"/>
    <n v="7351"/>
    <n v="950"/>
    <n v="4150.5"/>
    <x v="2"/>
    <x v="2"/>
    <n v="0.44999999999999996"/>
    <n v="0"/>
    <n v="0"/>
    <n v="5.59"/>
    <x v="0"/>
  </r>
  <r>
    <n v="2740"/>
    <x v="78"/>
    <x v="0"/>
    <x v="9"/>
    <n v="9"/>
    <n v="27"/>
    <n v="18"/>
    <n v="6.4"/>
    <n v="9.5"/>
    <n v="7.95"/>
    <n v="7.4"/>
    <n v="8.1999999999999993"/>
    <n v="7.8"/>
    <n v="156"/>
    <n v="258"/>
    <n v="207"/>
    <n v="9"/>
    <n v="13"/>
    <n v="11"/>
    <n v="0.02"/>
    <n v="1"/>
    <n v="0.51"/>
    <n v="2473"/>
    <n v="485853"/>
    <n v="244163"/>
    <n v="7351"/>
    <n v="950"/>
    <n v="4150.5"/>
    <x v="2"/>
    <x v="2"/>
    <n v="0.51"/>
    <n v="0"/>
    <n v="0"/>
    <n v="5.6020000000000003"/>
    <x v="0"/>
  </r>
  <r>
    <n v="2741"/>
    <x v="79"/>
    <x v="0"/>
    <x v="9"/>
    <n v="9"/>
    <n v="27"/>
    <n v="18"/>
    <n v="6.2"/>
    <n v="9.1"/>
    <n v="7.65"/>
    <n v="7.7"/>
    <n v="8.3000000000000007"/>
    <n v="8"/>
    <n v="145"/>
    <n v="262"/>
    <n v="203.5"/>
    <n v="6"/>
    <n v="21"/>
    <n v="13.5"/>
    <n v="0.02"/>
    <n v="1.2"/>
    <n v="0.61"/>
    <n v="2473"/>
    <n v="485853"/>
    <n v="244163"/>
    <n v="7351"/>
    <n v="950"/>
    <n v="4150.5"/>
    <x v="2"/>
    <x v="2"/>
    <n v="0.61"/>
    <n v="0"/>
    <n v="0"/>
    <n v="5.6219999999999999"/>
    <x v="0"/>
  </r>
  <r>
    <n v="3251"/>
    <x v="80"/>
    <x v="0"/>
    <x v="9"/>
    <n v="3.2"/>
    <n v="27.8"/>
    <n v="15.5"/>
    <n v="2"/>
    <n v="8.4"/>
    <n v="5.2"/>
    <n v="7.1"/>
    <n v="8.1"/>
    <n v="7.6"/>
    <n v="110"/>
    <n v="368"/>
    <n v="239"/>
    <n v="1.1000000000000001"/>
    <n v="4.8"/>
    <n v="2.95"/>
    <n v="0.53133522727272797"/>
    <n v="6.17008522727272"/>
    <n v="3.3507102272727241"/>
    <n v="2473"/>
    <n v="485853"/>
    <n v="244163"/>
    <n v="7351"/>
    <n v="950"/>
    <n v="4150.5"/>
    <x v="6"/>
    <x v="2"/>
    <n v="3.3507102272727241"/>
    <n v="0"/>
    <n v="0"/>
    <n v="5.5138920454545453"/>
    <x v="0"/>
  </r>
  <r>
    <n v="3252"/>
    <x v="81"/>
    <x v="0"/>
    <x v="9"/>
    <n v="3.5"/>
    <n v="27"/>
    <n v="15.25"/>
    <n v="5.7"/>
    <n v="10.199999999999999"/>
    <n v="7.9499999999999993"/>
    <n v="7.4"/>
    <n v="8.4"/>
    <n v="7.9"/>
    <n v="114"/>
    <n v="250"/>
    <n v="182"/>
    <n v="1"/>
    <n v="2.5"/>
    <n v="1.75"/>
    <n v="0.53133522727272797"/>
    <n v="6.17008522727272"/>
    <n v="3.3507102272727241"/>
    <n v="2473"/>
    <n v="485853"/>
    <n v="244163"/>
    <n v="7351"/>
    <n v="950"/>
    <n v="4150.5"/>
    <x v="33"/>
    <x v="2"/>
    <n v="3.3507102272727241"/>
    <n v="0"/>
    <n v="0"/>
    <n v="4.7638920454545453"/>
    <x v="0"/>
  </r>
  <r>
    <n v="3253"/>
    <x v="82"/>
    <x v="0"/>
    <x v="9"/>
    <n v="2.5"/>
    <n v="29"/>
    <n v="15.75"/>
    <n v="2.2000000000000002"/>
    <n v="10"/>
    <n v="6.1"/>
    <n v="7.2"/>
    <n v="8.6999999999999993"/>
    <n v="7.9499999999999993"/>
    <n v="119"/>
    <n v="496"/>
    <n v="307.5"/>
    <n v="3.8"/>
    <n v="6.3"/>
    <n v="5.05"/>
    <n v="0.53133522727272797"/>
    <n v="6.17008522727272"/>
    <n v="3.3507102272727241"/>
    <n v="2473"/>
    <n v="485853"/>
    <n v="244163"/>
    <n v="7351"/>
    <n v="950"/>
    <n v="4150.5"/>
    <x v="2"/>
    <x v="2"/>
    <n v="3.3507102272727241"/>
    <n v="0"/>
    <n v="0"/>
    <n v="6.1701420454545453"/>
    <x v="0"/>
  </r>
  <r>
    <n v="3254"/>
    <x v="83"/>
    <x v="0"/>
    <x v="9"/>
    <n v="3.5"/>
    <n v="28"/>
    <n v="15.75"/>
    <n v="6.5"/>
    <n v="10.9"/>
    <n v="8.6999999999999993"/>
    <n v="7.3"/>
    <n v="8.6999999999999993"/>
    <n v="8"/>
    <n v="120"/>
    <n v="236"/>
    <n v="178"/>
    <n v="1"/>
    <n v="2.8"/>
    <n v="1.9"/>
    <n v="0.53133522727272797"/>
    <n v="6.17008522727272"/>
    <n v="3.3507102272727241"/>
    <n v="2473"/>
    <n v="485853"/>
    <n v="244163"/>
    <n v="7351"/>
    <n v="950"/>
    <n v="4150.5"/>
    <x v="32"/>
    <x v="2"/>
    <n v="3.3507102272727241"/>
    <n v="0"/>
    <n v="0"/>
    <n v="4.8576420454545453"/>
    <x v="0"/>
  </r>
  <r>
    <n v="3256"/>
    <x v="84"/>
    <x v="0"/>
    <x v="9"/>
    <n v="7.5"/>
    <n v="28"/>
    <n v="17.75"/>
    <n v="5"/>
    <n v="11"/>
    <n v="8"/>
    <n v="7.2"/>
    <n v="8.1999999999999993"/>
    <n v="7.6999999999999993"/>
    <n v="119"/>
    <n v="407"/>
    <n v="263"/>
    <n v="1.3"/>
    <n v="5.3"/>
    <n v="3.3"/>
    <n v="0.53133522727272797"/>
    <n v="6.17008522727272"/>
    <n v="3.3507102272727241"/>
    <n v="2473"/>
    <n v="485853"/>
    <n v="244163"/>
    <n v="7351"/>
    <n v="950"/>
    <n v="4150.5"/>
    <x v="20"/>
    <x v="2"/>
    <n v="3.3507102272727241"/>
    <n v="0"/>
    <n v="0"/>
    <n v="5.7326420454545453"/>
    <x v="0"/>
  </r>
  <r>
    <n v="3257"/>
    <x v="85"/>
    <x v="0"/>
    <x v="9"/>
    <n v="5.2"/>
    <n v="28"/>
    <n v="16.600000000000001"/>
    <n v="4.8"/>
    <n v="10.8"/>
    <n v="7.8000000000000007"/>
    <n v="7.2"/>
    <n v="7.9"/>
    <n v="7.5500000000000007"/>
    <n v="239"/>
    <n v="440"/>
    <n v="339.5"/>
    <n v="3.5"/>
    <n v="10.4"/>
    <n v="6.95"/>
    <n v="0.53133522727272797"/>
    <n v="6.17008522727272"/>
    <n v="3.3507102272727241"/>
    <n v="2473"/>
    <n v="485853"/>
    <n v="244163"/>
    <n v="7351"/>
    <n v="950"/>
    <n v="4150.5"/>
    <x v="2"/>
    <x v="2"/>
    <n v="3.3507102272727241"/>
    <n v="0"/>
    <n v="0"/>
    <n v="6.1701420454545453"/>
    <x v="0"/>
  </r>
  <r>
    <n v="3258"/>
    <x v="86"/>
    <x v="0"/>
    <x v="9"/>
    <n v="6"/>
    <n v="28"/>
    <n v="17"/>
    <n v="5"/>
    <n v="13.2"/>
    <n v="9.1"/>
    <n v="7.2"/>
    <n v="8.6"/>
    <n v="7.9"/>
    <n v="188"/>
    <n v="464"/>
    <n v="326"/>
    <n v="3"/>
    <n v="6.6"/>
    <n v="4.8"/>
    <n v="0.53133522727272797"/>
    <n v="6.17008522727272"/>
    <n v="3.3507102272727241"/>
    <n v="2473"/>
    <n v="485853"/>
    <n v="244163"/>
    <n v="7351"/>
    <n v="950"/>
    <n v="4150.5"/>
    <x v="2"/>
    <x v="2"/>
    <n v="3.3507102272727241"/>
    <n v="0"/>
    <n v="0"/>
    <n v="6.1701420454545453"/>
    <x v="0"/>
  </r>
  <r>
    <n v="3259"/>
    <x v="87"/>
    <x v="0"/>
    <x v="9"/>
    <n v="5.4"/>
    <n v="28"/>
    <n v="16.7"/>
    <n v="4.5"/>
    <n v="11.7"/>
    <n v="8.1"/>
    <n v="7.2"/>
    <n v="8.6999999999999993"/>
    <n v="7.9499999999999993"/>
    <n v="168"/>
    <n v="352"/>
    <n v="260"/>
    <n v="2"/>
    <n v="6.5"/>
    <n v="4.25"/>
    <n v="0.53133522727272797"/>
    <n v="6.17008522727272"/>
    <n v="3.3507102272727241"/>
    <n v="2473"/>
    <n v="485853"/>
    <n v="244163"/>
    <n v="7351"/>
    <n v="950"/>
    <n v="4150.5"/>
    <x v="2"/>
    <x v="2"/>
    <n v="3.3507102272727241"/>
    <n v="0"/>
    <n v="0"/>
    <n v="6.1701420454545453"/>
    <x v="0"/>
  </r>
  <r>
    <n v="3260"/>
    <x v="88"/>
    <x v="0"/>
    <x v="9"/>
    <n v="3.3"/>
    <n v="28"/>
    <n v="15.65"/>
    <n v="6.2"/>
    <n v="10.5"/>
    <n v="8.35"/>
    <n v="7.4"/>
    <n v="8.3000000000000007"/>
    <n v="7.8500000000000005"/>
    <n v="130"/>
    <n v="342"/>
    <n v="236"/>
    <n v="1"/>
    <n v="3"/>
    <n v="2"/>
    <n v="0.53133522727272797"/>
    <n v="6.17008522727272"/>
    <n v="3.3507102272727241"/>
    <n v="2473"/>
    <n v="485853"/>
    <n v="244163"/>
    <n v="7351"/>
    <n v="950"/>
    <n v="4150.5"/>
    <x v="34"/>
    <x v="2"/>
    <n v="3.3507102272727241"/>
    <n v="0"/>
    <n v="0"/>
    <n v="4.9201420454545453"/>
    <x v="0"/>
  </r>
  <r>
    <n v="3261"/>
    <x v="89"/>
    <x v="0"/>
    <x v="9"/>
    <n v="4.4000000000000004"/>
    <n v="28"/>
    <n v="16.2"/>
    <n v="5.0999999999999996"/>
    <n v="11"/>
    <n v="8.0500000000000007"/>
    <n v="7.3"/>
    <n v="8.6"/>
    <n v="7.9499999999999993"/>
    <n v="103"/>
    <n v="235"/>
    <n v="169"/>
    <n v="1"/>
    <n v="3.5"/>
    <n v="2.25"/>
    <n v="0.53133522727272797"/>
    <n v="6.17008522727272"/>
    <n v="3.3507102272727241"/>
    <n v="2473"/>
    <n v="485853"/>
    <n v="244163"/>
    <n v="7351"/>
    <n v="950"/>
    <n v="4150.5"/>
    <x v="7"/>
    <x v="2"/>
    <n v="3.3507102272727241"/>
    <n v="0"/>
    <n v="0"/>
    <n v="5.0763920454545453"/>
    <x v="0"/>
  </r>
  <r>
    <n v="3262"/>
    <x v="90"/>
    <x v="0"/>
    <x v="9"/>
    <n v="4.8"/>
    <n v="29"/>
    <n v="16.899999999999999"/>
    <n v="5.6"/>
    <n v="11.2"/>
    <n v="8.3999999999999986"/>
    <n v="7.3"/>
    <n v="8.9"/>
    <n v="8.1"/>
    <n v="117"/>
    <n v="303"/>
    <n v="210"/>
    <n v="1.4"/>
    <n v="3.3"/>
    <n v="2.3499999999999996"/>
    <n v="0.53133522727272797"/>
    <n v="6.17008522727272"/>
    <n v="3.3507102272727241"/>
    <n v="2473"/>
    <n v="485853"/>
    <n v="244163"/>
    <n v="7351"/>
    <n v="950"/>
    <n v="4150.5"/>
    <x v="35"/>
    <x v="2"/>
    <n v="3.3507102272727241"/>
    <n v="0"/>
    <n v="0"/>
    <n v="5.1388920454545453"/>
    <x v="0"/>
  </r>
  <r>
    <n v="3263"/>
    <x v="91"/>
    <x v="0"/>
    <x v="9"/>
    <n v="6.5"/>
    <n v="23.3"/>
    <n v="14.9"/>
    <n v="3.6"/>
    <n v="9.5"/>
    <n v="6.55"/>
    <n v="7.6"/>
    <n v="8"/>
    <n v="7.8"/>
    <n v="110"/>
    <n v="282"/>
    <n v="196"/>
    <n v="1.3"/>
    <n v="2.6"/>
    <n v="1.9500000000000002"/>
    <n v="0.53133522727272797"/>
    <n v="6.17008522727272"/>
    <n v="3.3507102272727241"/>
    <n v="2473"/>
    <n v="485853"/>
    <n v="244163"/>
    <n v="7351"/>
    <n v="950"/>
    <n v="4150.5"/>
    <x v="36"/>
    <x v="2"/>
    <n v="3.3507102272727241"/>
    <n v="0"/>
    <n v="0"/>
    <n v="4.8888920454545453"/>
    <x v="0"/>
  </r>
  <r>
    <n v="3264"/>
    <x v="92"/>
    <x v="0"/>
    <x v="9"/>
    <n v="6"/>
    <n v="24.6"/>
    <n v="15.3"/>
    <n v="2"/>
    <n v="10.4"/>
    <n v="6.2"/>
    <n v="7.5"/>
    <n v="7.8"/>
    <n v="7.65"/>
    <n v="120"/>
    <n v="300"/>
    <n v="210"/>
    <n v="2"/>
    <n v="4.0999999999999996"/>
    <n v="3.05"/>
    <n v="0.53133522727272797"/>
    <n v="6.17008522727272"/>
    <n v="3.3507102272727241"/>
    <n v="2473"/>
    <n v="485853"/>
    <n v="244163"/>
    <n v="7351"/>
    <n v="950"/>
    <n v="4150.5"/>
    <x v="21"/>
    <x v="2"/>
    <n v="3.3507102272727241"/>
    <n v="0"/>
    <n v="0"/>
    <n v="5.5763920454545453"/>
    <x v="0"/>
  </r>
  <r>
    <n v="3265"/>
    <x v="93"/>
    <x v="0"/>
    <x v="9"/>
    <n v="6"/>
    <n v="23"/>
    <n v="14.5"/>
    <n v="3"/>
    <n v="9.6"/>
    <n v="6.3"/>
    <n v="7.4"/>
    <n v="8"/>
    <n v="7.7"/>
    <n v="115"/>
    <n v="230"/>
    <n v="172.5"/>
    <n v="1.6"/>
    <n v="6.1"/>
    <n v="3.8499999999999996"/>
    <n v="0.53133522727272797"/>
    <n v="6.17008522727272"/>
    <n v="3.3507102272727241"/>
    <n v="2473"/>
    <n v="485853"/>
    <n v="244163"/>
    <n v="7351"/>
    <n v="950"/>
    <n v="4150.5"/>
    <x v="37"/>
    <x v="2"/>
    <n v="3.3507102272727241"/>
    <n v="0"/>
    <n v="0"/>
    <n v="6.0763920454545453"/>
    <x v="0"/>
  </r>
  <r>
    <n v="3266"/>
    <x v="94"/>
    <x v="0"/>
    <x v="9"/>
    <n v="5.8"/>
    <n v="27.6"/>
    <n v="16.7"/>
    <n v="4.3"/>
    <n v="8.6"/>
    <n v="6.4499999999999993"/>
    <n v="7.4"/>
    <n v="8"/>
    <n v="7.7"/>
    <n v="120"/>
    <n v="240"/>
    <n v="180"/>
    <n v="1.8"/>
    <n v="4.7"/>
    <n v="3.25"/>
    <n v="0.53133522727272797"/>
    <n v="6.17008522727272"/>
    <n v="3.3507102272727241"/>
    <n v="2473"/>
    <n v="485853"/>
    <n v="244163"/>
    <n v="7351"/>
    <n v="950"/>
    <n v="4150.5"/>
    <x v="38"/>
    <x v="2"/>
    <n v="3.3507102272727241"/>
    <n v="0"/>
    <n v="0"/>
    <n v="5.7013920454545453"/>
    <x v="0"/>
  </r>
  <r>
    <n v="2394"/>
    <x v="95"/>
    <x v="0"/>
    <x v="10"/>
    <n v="17"/>
    <n v="37.5"/>
    <n v="27.25"/>
    <n v="6.9"/>
    <n v="7.6"/>
    <n v="7.25"/>
    <n v="7.2"/>
    <n v="7.5"/>
    <n v="7.35"/>
    <n v="604.010840108401"/>
    <n v="2766.7588075880799"/>
    <n v="1685.3848238482406"/>
    <n v="1"/>
    <n v="2"/>
    <n v="1.5"/>
    <n v="0.53133522727272797"/>
    <n v="6.17008522727272"/>
    <n v="3.3507102272727241"/>
    <n v="2473"/>
    <n v="485853"/>
    <n v="244163"/>
    <n v="7351"/>
    <n v="950"/>
    <n v="4150.5"/>
    <x v="39"/>
    <x v="2"/>
    <n v="3.3507102272727241"/>
    <n v="0"/>
    <n v="0"/>
    <n v="4.6076420454545453"/>
    <x v="0"/>
  </r>
  <r>
    <n v="2398"/>
    <x v="96"/>
    <x v="0"/>
    <x v="10"/>
    <n v="11.5"/>
    <n v="32"/>
    <n v="21.75"/>
    <n v="7.5"/>
    <n v="8.1999999999999993"/>
    <n v="7.85"/>
    <n v="6.7"/>
    <n v="7.8"/>
    <n v="7.25"/>
    <n v="210"/>
    <n v="292"/>
    <n v="251"/>
    <n v="0.2"/>
    <n v="6.4"/>
    <n v="3.3000000000000003"/>
    <n v="0.6"/>
    <n v="1.2"/>
    <n v="0.89999999999999991"/>
    <n v="2473"/>
    <n v="485853"/>
    <n v="244163"/>
    <n v="7351"/>
    <n v="950"/>
    <n v="4150.5"/>
    <x v="20"/>
    <x v="2"/>
    <n v="0.89999999999999991"/>
    <n v="0"/>
    <n v="0"/>
    <n v="5.2424999999999997"/>
    <x v="0"/>
  </r>
  <r>
    <n v="2393"/>
    <x v="97"/>
    <x v="1"/>
    <x v="10"/>
    <n v="23"/>
    <n v="36"/>
    <n v="29.5"/>
    <n v="3"/>
    <n v="8.4"/>
    <n v="5.7"/>
    <n v="7.7"/>
    <n v="8"/>
    <n v="7.85"/>
    <n v="340"/>
    <n v="340"/>
    <n v="340"/>
    <n v="2.7"/>
    <n v="2.7"/>
    <n v="2.7"/>
    <n v="0.53133522727272797"/>
    <n v="6.17008522727272"/>
    <n v="3.3507102272727241"/>
    <n v="2473"/>
    <n v="485853"/>
    <n v="244163"/>
    <n v="7351"/>
    <n v="950"/>
    <n v="4150.5"/>
    <x v="40"/>
    <x v="2"/>
    <n v="3.3507102272727241"/>
    <n v="0"/>
    <n v="0"/>
    <n v="5.3576420454545453"/>
    <x v="0"/>
  </r>
  <r>
    <n v="1388"/>
    <x v="98"/>
    <x v="0"/>
    <x v="11"/>
    <n v="28"/>
    <n v="36"/>
    <n v="32"/>
    <n v="4.2"/>
    <n v="9.8000000000000007"/>
    <n v="7"/>
    <n v="7.4"/>
    <n v="9.3000000000000007"/>
    <n v="8.3500000000000014"/>
    <n v="410"/>
    <n v="666"/>
    <n v="538"/>
    <n v="3"/>
    <n v="8"/>
    <n v="5.5"/>
    <n v="0.55000000000000004"/>
    <n v="2"/>
    <n v="1.2749999999999999"/>
    <n v="330"/>
    <n v="79000"/>
    <n v="39665"/>
    <n v="1090"/>
    <n v="542000"/>
    <n v="271545"/>
    <x v="2"/>
    <x v="2"/>
    <n v="1.2749999999999999"/>
    <n v="0"/>
    <n v="0"/>
    <n v="5.7549999999999999"/>
    <x v="0"/>
  </r>
  <r>
    <n v="1446"/>
    <x v="99"/>
    <x v="0"/>
    <x v="11"/>
    <n v="23"/>
    <n v="27"/>
    <n v="25"/>
    <n v="4"/>
    <n v="6.4"/>
    <n v="5.2"/>
    <n v="7.6"/>
    <n v="8.4"/>
    <n v="8"/>
    <n v="496"/>
    <n v="1596"/>
    <n v="1046"/>
    <n v="2"/>
    <n v="5.7"/>
    <n v="3.85"/>
    <n v="0.24"/>
    <n v="5.8"/>
    <n v="3.02"/>
    <n v="330"/>
    <n v="1700"/>
    <n v="1015"/>
    <n v="2100"/>
    <n v="6300"/>
    <n v="4200"/>
    <x v="37"/>
    <x v="2"/>
    <n v="3.02"/>
    <n v="0"/>
    <n v="0"/>
    <n v="6.0102500000000001"/>
    <x v="0"/>
  </r>
  <r>
    <n v="3582"/>
    <x v="100"/>
    <x v="0"/>
    <x v="11"/>
    <n v="21"/>
    <n v="32"/>
    <n v="26.5"/>
    <n v="2.8"/>
    <n v="5"/>
    <n v="3.9"/>
    <n v="6.4"/>
    <n v="9.1999999999999993"/>
    <n v="7.8"/>
    <n v="1203"/>
    <n v="2540"/>
    <n v="1871.5"/>
    <n v="6.5"/>
    <n v="24.8"/>
    <n v="15.65"/>
    <n v="0.1"/>
    <n v="1.38"/>
    <n v="0.74"/>
    <n v="1100"/>
    <n v="2600"/>
    <n v="1850"/>
    <n v="4700"/>
    <n v="7000"/>
    <n v="5850"/>
    <x v="2"/>
    <x v="2"/>
    <n v="0.74"/>
    <n v="0"/>
    <n v="2.2000000000000002"/>
    <n v="5.8679999999999994"/>
    <x v="0"/>
  </r>
  <r>
    <n v="3583"/>
    <x v="101"/>
    <x v="0"/>
    <x v="11"/>
    <n v="24"/>
    <n v="32"/>
    <n v="28"/>
    <n v="5.2"/>
    <n v="7.5"/>
    <n v="6.35"/>
    <n v="7.4"/>
    <n v="9.5"/>
    <n v="8.4499999999999993"/>
    <n v="526"/>
    <n v="950"/>
    <n v="738"/>
    <n v="4"/>
    <n v="9"/>
    <n v="6.5"/>
    <n v="0.2"/>
    <n v="0.68"/>
    <n v="0.44000000000000006"/>
    <n v="920"/>
    <n v="1700"/>
    <n v="1310"/>
    <n v="4600"/>
    <n v="6300"/>
    <n v="5450"/>
    <x v="2"/>
    <x v="2"/>
    <n v="0.44000000000000006"/>
    <n v="0"/>
    <n v="0"/>
    <n v="5.5880000000000001"/>
    <x v="0"/>
  </r>
  <r>
    <n v="3584"/>
    <x v="102"/>
    <x v="0"/>
    <x v="11"/>
    <n v="24"/>
    <n v="30"/>
    <n v="27"/>
    <n v="1.1000000000000001"/>
    <n v="3.2"/>
    <n v="2.1500000000000004"/>
    <n v="7"/>
    <n v="8.6"/>
    <n v="7.8"/>
    <n v="754"/>
    <n v="1174"/>
    <n v="964"/>
    <n v="10.4"/>
    <n v="24"/>
    <n v="17.2"/>
    <n v="0.13"/>
    <n v="4.2"/>
    <n v="2.165"/>
    <n v="1700"/>
    <n v="4300"/>
    <n v="3000"/>
    <n v="6300"/>
    <n v="8400"/>
    <n v="7350"/>
    <x v="2"/>
    <x v="2"/>
    <n v="2.165"/>
    <n v="0"/>
    <n v="5.6999999999999993"/>
    <n v="6.5030000000000001"/>
    <x v="0"/>
  </r>
  <r>
    <n v="3585"/>
    <x v="103"/>
    <x v="0"/>
    <x v="11"/>
    <n v="25"/>
    <n v="34"/>
    <n v="29.5"/>
    <n v="1.2"/>
    <n v="3.4"/>
    <n v="2.2999999999999998"/>
    <n v="7.2"/>
    <n v="8.6"/>
    <n v="7.9"/>
    <n v="733"/>
    <n v="1241"/>
    <n v="987"/>
    <n v="10.6"/>
    <n v="24.6"/>
    <n v="17.600000000000001"/>
    <n v="0.3"/>
    <n v="3.54"/>
    <n v="1.92"/>
    <n v="1700"/>
    <n v="2700"/>
    <n v="2200"/>
    <n v="6300"/>
    <n v="8400"/>
    <n v="7350"/>
    <x v="2"/>
    <x v="2"/>
    <n v="1.92"/>
    <n v="0"/>
    <n v="5.4"/>
    <n v="6.4240000000000004"/>
    <x v="0"/>
  </r>
  <r>
    <n v="3586"/>
    <x v="104"/>
    <x v="0"/>
    <x v="11"/>
    <n v="24"/>
    <n v="32"/>
    <n v="28"/>
    <n v="3.3"/>
    <n v="5.8"/>
    <n v="4.55"/>
    <n v="7.5"/>
    <n v="9.5"/>
    <n v="8.5"/>
    <n v="310"/>
    <n v="1334"/>
    <n v="822"/>
    <n v="4.2"/>
    <n v="15.6"/>
    <n v="9.9"/>
    <n v="0.15"/>
    <n v="0.63"/>
    <n v="0.39"/>
    <n v="930"/>
    <n v="2300"/>
    <n v="1615"/>
    <n v="4700"/>
    <n v="6300"/>
    <n v="5500"/>
    <x v="2"/>
    <x v="2"/>
    <n v="0.39"/>
    <n v="0"/>
    <n v="0.90000000000000036"/>
    <n v="5.6680000000000001"/>
    <x v="0"/>
  </r>
  <r>
    <n v="3587"/>
    <x v="105"/>
    <x v="0"/>
    <x v="11"/>
    <n v="24"/>
    <n v="32"/>
    <n v="28"/>
    <n v="4"/>
    <n v="6.2"/>
    <n v="5.0999999999999996"/>
    <n v="7.9"/>
    <n v="9.1999999999999993"/>
    <n v="8.5500000000000007"/>
    <n v="469"/>
    <n v="1109"/>
    <n v="789"/>
    <n v="4"/>
    <n v="10.8"/>
    <n v="7.4"/>
    <n v="0.24"/>
    <n v="0.6"/>
    <n v="0.42"/>
    <n v="920"/>
    <n v="2100"/>
    <n v="1510"/>
    <n v="4600"/>
    <n v="6300"/>
    <n v="5450"/>
    <x v="2"/>
    <x v="2"/>
    <n v="0.41999999999999993"/>
    <n v="10"/>
    <n v="0"/>
    <n v="7.0839999999999996"/>
    <x v="0"/>
  </r>
  <r>
    <n v="3591"/>
    <x v="106"/>
    <x v="0"/>
    <x v="11"/>
    <n v="21"/>
    <n v="26"/>
    <n v="23.5"/>
    <n v="4.2"/>
    <n v="7.7"/>
    <n v="5.95"/>
    <n v="6.8"/>
    <n v="7.3"/>
    <n v="7.05"/>
    <n v="282"/>
    <n v="600"/>
    <n v="441"/>
    <n v="4"/>
    <n v="5"/>
    <n v="4.5"/>
    <n v="0.7"/>
    <n v="7.49"/>
    <n v="4.0949999999999998"/>
    <n v="210"/>
    <n v="4900"/>
    <n v="2555"/>
    <n v="1720"/>
    <n v="22100"/>
    <n v="11910"/>
    <x v="2"/>
    <x v="2"/>
    <n v="4.0949999999999998"/>
    <n v="0"/>
    <n v="0"/>
    <n v="6.319"/>
    <x v="0"/>
  </r>
  <r>
    <n v="3592"/>
    <x v="107"/>
    <x v="0"/>
    <x v="11"/>
    <n v="21"/>
    <n v="35"/>
    <n v="28"/>
    <n v="0.7"/>
    <n v="8"/>
    <n v="4.3499999999999996"/>
    <n v="6.5"/>
    <n v="8"/>
    <n v="7.25"/>
    <n v="250"/>
    <n v="664"/>
    <n v="457"/>
    <n v="2"/>
    <n v="25"/>
    <n v="13.5"/>
    <n v="0.31"/>
    <n v="4.57"/>
    <n v="2.44"/>
    <n v="790"/>
    <n v="490000"/>
    <n v="245395"/>
    <n v="3480"/>
    <n v="1090000"/>
    <n v="546740"/>
    <x v="2"/>
    <x v="2"/>
    <n v="2.44"/>
    <n v="0"/>
    <n v="1.3000000000000007"/>
    <n v="6.1179999999999994"/>
    <x v="0"/>
  </r>
  <r>
    <n v="3593"/>
    <x v="98"/>
    <x v="0"/>
    <x v="11"/>
    <n v="27"/>
    <n v="36"/>
    <n v="31.5"/>
    <n v="4.2"/>
    <n v="9.8000000000000007"/>
    <n v="7"/>
    <n v="6.9"/>
    <n v="9.3000000000000007"/>
    <n v="8.1000000000000014"/>
    <n v="330"/>
    <n v="666"/>
    <n v="498"/>
    <n v="3"/>
    <n v="8"/>
    <n v="5.5"/>
    <n v="0.41"/>
    <n v="2"/>
    <n v="1.2050000000000001"/>
    <n v="270"/>
    <n v="79000"/>
    <n v="39635"/>
    <n v="1090"/>
    <n v="542000"/>
    <n v="271545"/>
    <x v="2"/>
    <x v="2"/>
    <n v="1.2050000000000001"/>
    <n v="0"/>
    <n v="0"/>
    <n v="5.7409999999999997"/>
    <x v="0"/>
  </r>
  <r>
    <n v="3601"/>
    <x v="108"/>
    <x v="0"/>
    <x v="11"/>
    <n v="25"/>
    <n v="34"/>
    <n v="29.5"/>
    <n v="1"/>
    <n v="7"/>
    <n v="4"/>
    <n v="6.6"/>
    <n v="7.5"/>
    <n v="7.05"/>
    <n v="1417"/>
    <n v="4960"/>
    <n v="3188.5"/>
    <n v="6.6"/>
    <n v="62"/>
    <n v="34.299999999999997"/>
    <n v="2.7"/>
    <n v="11"/>
    <n v="6.85"/>
    <n v="11000"/>
    <n v="330000"/>
    <n v="170500"/>
    <n v="109000"/>
    <n v="3480000"/>
    <n v="1794500"/>
    <x v="2"/>
    <x v="2"/>
    <n v="6.85"/>
    <n v="0"/>
    <n v="2"/>
    <n v="7.07"/>
    <x v="0"/>
  </r>
  <r>
    <n v="3602"/>
    <x v="109"/>
    <x v="0"/>
    <x v="11"/>
    <n v="27"/>
    <n v="29"/>
    <n v="28"/>
    <n v="0.6"/>
    <n v="6.9"/>
    <n v="3.75"/>
    <n v="6.7"/>
    <n v="7.2"/>
    <n v="6.95"/>
    <n v="552"/>
    <n v="1406"/>
    <n v="979"/>
    <n v="4"/>
    <n v="45"/>
    <n v="24.5"/>
    <n v="1"/>
    <n v="4.9000000000000004"/>
    <n v="2.95"/>
    <n v="70000"/>
    <n v="17200000"/>
    <n v="8635000"/>
    <n v="141000"/>
    <n v="54200000"/>
    <n v="27170500"/>
    <x v="2"/>
    <x v="2"/>
    <n v="2.95"/>
    <n v="0"/>
    <n v="2.5"/>
    <n v="6.34"/>
    <x v="0"/>
  </r>
  <r>
    <n v="3608"/>
    <x v="110"/>
    <x v="0"/>
    <x v="11"/>
    <n v="28"/>
    <n v="33"/>
    <n v="30.5"/>
    <n v="1.8"/>
    <n v="4.9000000000000004"/>
    <n v="3.35"/>
    <n v="6.8"/>
    <n v="10.9"/>
    <n v="8.85"/>
    <n v="644"/>
    <n v="1894"/>
    <n v="1269"/>
    <n v="4"/>
    <n v="45"/>
    <n v="24.5"/>
    <n v="1.1000000000000001"/>
    <n v="10"/>
    <n v="5.55"/>
    <n v="79000"/>
    <n v="3480000"/>
    <n v="1779500"/>
    <n v="348000"/>
    <n v="17200000"/>
    <n v="8774000"/>
    <x v="2"/>
    <x v="2"/>
    <n v="5.5499999999999989"/>
    <n v="10"/>
    <n v="3.3"/>
    <n v="8.44"/>
    <x v="0"/>
  </r>
  <r>
    <n v="3610"/>
    <x v="111"/>
    <x v="0"/>
    <x v="11"/>
    <n v="26"/>
    <n v="32"/>
    <n v="29"/>
    <n v="3.1"/>
    <n v="4.9000000000000004"/>
    <n v="4"/>
    <n v="7"/>
    <n v="8.1999999999999993"/>
    <n v="7.6"/>
    <n v="889"/>
    <n v="2210"/>
    <n v="1549.5"/>
    <n v="8"/>
    <n v="42"/>
    <n v="25"/>
    <n v="0.85"/>
    <n v="4.4000000000000004"/>
    <n v="2.625"/>
    <n v="2200"/>
    <n v="1300000"/>
    <n v="651100"/>
    <n v="14100"/>
    <n v="3480000"/>
    <n v="1747050"/>
    <x v="2"/>
    <x v="2"/>
    <n v="2.625"/>
    <n v="0"/>
    <n v="2"/>
    <n v="6.2250000000000005"/>
    <x v="0"/>
  </r>
  <r>
    <n v="3611"/>
    <x v="112"/>
    <x v="0"/>
    <x v="11"/>
    <n v="27"/>
    <n v="29"/>
    <n v="28"/>
    <n v="4.0999999999999996"/>
    <n v="6.8"/>
    <n v="5.4499999999999993"/>
    <n v="7.2"/>
    <n v="9"/>
    <n v="8.1"/>
    <n v="582"/>
    <n v="1025"/>
    <n v="803.5"/>
    <n v="2"/>
    <n v="12"/>
    <n v="7"/>
    <n v="0.76"/>
    <n v="2.2000000000000002"/>
    <n v="1.48"/>
    <n v="330"/>
    <n v="490000"/>
    <n v="245165"/>
    <n v="3480"/>
    <n v="1410000"/>
    <n v="706740"/>
    <x v="2"/>
    <x v="2"/>
    <n v="1.48"/>
    <n v="0"/>
    <n v="0"/>
    <n v="5.7960000000000003"/>
    <x v="0"/>
  </r>
  <r>
    <n v="3612"/>
    <x v="113"/>
    <x v="0"/>
    <x v="11"/>
    <n v="27"/>
    <n v="29"/>
    <n v="28"/>
    <n v="4.9000000000000004"/>
    <n v="6.6"/>
    <n v="5.75"/>
    <n v="7.2"/>
    <n v="8.8000000000000007"/>
    <n v="8"/>
    <n v="576"/>
    <n v="1528"/>
    <n v="1052"/>
    <n v="2"/>
    <n v="11"/>
    <n v="6.5"/>
    <n v="0.6"/>
    <n v="2.4"/>
    <n v="1.5"/>
    <n v="490"/>
    <n v="210000"/>
    <n v="105245"/>
    <n v="3480"/>
    <n v="1750000"/>
    <n v="876740"/>
    <x v="2"/>
    <x v="2"/>
    <n v="1.5"/>
    <n v="0"/>
    <n v="0"/>
    <n v="5.8"/>
    <x v="0"/>
  </r>
  <r>
    <n v="3613"/>
    <x v="114"/>
    <x v="0"/>
    <x v="11"/>
    <n v="29"/>
    <n v="29"/>
    <n v="29"/>
    <n v="4.4172506738544399"/>
    <n v="8.2334231805929896"/>
    <n v="6.3253369272237148"/>
    <n v="7.1"/>
    <n v="7.1"/>
    <n v="7.1"/>
    <n v="1081"/>
    <n v="1081"/>
    <n v="1081"/>
    <n v="45"/>
    <n v="45"/>
    <n v="45"/>
    <n v="2"/>
    <n v="2"/>
    <n v="2"/>
    <n v="2700"/>
    <n v="2700"/>
    <n v="2700"/>
    <n v="14100"/>
    <n v="14100"/>
    <n v="14100"/>
    <x v="2"/>
    <x v="2"/>
    <n v="2"/>
    <n v="0"/>
    <n v="0"/>
    <n v="5.9"/>
    <x v="0"/>
  </r>
  <r>
    <n v="3614"/>
    <x v="115"/>
    <x v="0"/>
    <x v="11"/>
    <n v="27"/>
    <n v="30"/>
    <n v="28.5"/>
    <n v="1"/>
    <n v="6.9"/>
    <n v="3.95"/>
    <n v="7"/>
    <n v="7.8"/>
    <n v="7.4"/>
    <n v="598"/>
    <n v="1719"/>
    <n v="1158.5"/>
    <n v="4.5"/>
    <n v="12"/>
    <n v="8.25"/>
    <n v="1"/>
    <n v="15"/>
    <n v="8"/>
    <n v="2700"/>
    <n v="790000"/>
    <n v="396350"/>
    <n v="34800"/>
    <n v="5420000"/>
    <n v="2727400"/>
    <x v="2"/>
    <x v="2"/>
    <n v="8"/>
    <n v="0"/>
    <n v="2.0999999999999996"/>
    <n v="7.31"/>
    <x v="0"/>
  </r>
  <r>
    <n v="3615"/>
    <x v="116"/>
    <x v="0"/>
    <x v="11"/>
    <n v="27"/>
    <n v="29"/>
    <n v="28"/>
    <n v="1.1000000000000001"/>
    <n v="6.9"/>
    <n v="4"/>
    <n v="7"/>
    <n v="8.4"/>
    <n v="7.7"/>
    <n v="643"/>
    <n v="1727"/>
    <n v="1185"/>
    <n v="5"/>
    <n v="11.6"/>
    <n v="8.3000000000000007"/>
    <n v="1"/>
    <n v="2.2999999999999998"/>
    <n v="1.65"/>
    <n v="1400"/>
    <n v="1720000"/>
    <n v="860700"/>
    <n v="17200"/>
    <n v="5420000"/>
    <n v="2718600"/>
    <x v="2"/>
    <x v="2"/>
    <n v="1.65"/>
    <n v="0"/>
    <n v="2"/>
    <n v="6.03"/>
    <x v="0"/>
  </r>
  <r>
    <n v="3616"/>
    <x v="117"/>
    <x v="0"/>
    <x v="11"/>
    <n v="28"/>
    <n v="30"/>
    <n v="29"/>
    <n v="2.7"/>
    <n v="6.5"/>
    <n v="4.5999999999999996"/>
    <n v="6.8"/>
    <n v="8.4"/>
    <n v="7.6"/>
    <n v="251"/>
    <n v="1313"/>
    <n v="782"/>
    <n v="3.9"/>
    <n v="21"/>
    <n v="12.45"/>
    <n v="0.84"/>
    <n v="9.9"/>
    <n v="5.37"/>
    <n v="3300"/>
    <n v="330000"/>
    <n v="166650"/>
    <n v="10900"/>
    <n v="1090000"/>
    <n v="550450"/>
    <x v="2"/>
    <x v="2"/>
    <n v="5.37"/>
    <n v="0"/>
    <n v="0.80000000000000071"/>
    <n v="6.6539999999999999"/>
    <x v="0"/>
  </r>
  <r>
    <n v="3617"/>
    <x v="118"/>
    <x v="0"/>
    <x v="11"/>
    <n v="27"/>
    <n v="30"/>
    <n v="28.5"/>
    <n v="1.5"/>
    <n v="6.9"/>
    <n v="4.2"/>
    <n v="6.9"/>
    <n v="7.8"/>
    <n v="7.35"/>
    <n v="607"/>
    <n v="1726"/>
    <n v="1166.5"/>
    <n v="4"/>
    <n v="16"/>
    <n v="10"/>
    <n v="0.8"/>
    <n v="14.6"/>
    <n v="7.7"/>
    <n v="1100"/>
    <n v="2600000"/>
    <n v="1300550"/>
    <n v="17200"/>
    <n v="22100000"/>
    <n v="11058600"/>
    <x v="2"/>
    <x v="2"/>
    <n v="7.7"/>
    <n v="0"/>
    <n v="1.5999999999999996"/>
    <n v="7.2"/>
    <x v="0"/>
  </r>
  <r>
    <n v="3618"/>
    <x v="119"/>
    <x v="0"/>
    <x v="11"/>
    <n v="25.3"/>
    <n v="29"/>
    <n v="27.15"/>
    <n v="1.5"/>
    <n v="6.2"/>
    <n v="3.85"/>
    <n v="6.8"/>
    <n v="8.6999999999999993"/>
    <n v="7.75"/>
    <n v="544"/>
    <n v="1206"/>
    <n v="875"/>
    <n v="2"/>
    <n v="19"/>
    <n v="10.5"/>
    <n v="0.7"/>
    <n v="3"/>
    <n v="1.85"/>
    <n v="1400"/>
    <n v="120000"/>
    <n v="60700"/>
    <n v="5420"/>
    <n v="1720000"/>
    <n v="862710"/>
    <x v="2"/>
    <x v="2"/>
    <n v="1.85"/>
    <n v="0"/>
    <n v="2.2999999999999998"/>
    <n v="6.1"/>
    <x v="0"/>
  </r>
  <r>
    <n v="3620"/>
    <x v="120"/>
    <x v="0"/>
    <x v="11"/>
    <n v="25.1"/>
    <n v="29"/>
    <n v="27.05"/>
    <n v="3.7"/>
    <n v="6.5"/>
    <n v="5.0999999999999996"/>
    <n v="6.2"/>
    <n v="8.6"/>
    <n v="7.4"/>
    <n v="425"/>
    <n v="1179"/>
    <n v="802"/>
    <n v="3"/>
    <n v="12"/>
    <n v="7.5"/>
    <n v="1"/>
    <n v="3.3"/>
    <n v="2.15"/>
    <n v="700"/>
    <n v="790000"/>
    <n v="395350"/>
    <n v="2210"/>
    <n v="1720000"/>
    <n v="861105"/>
    <x v="2"/>
    <x v="2"/>
    <n v="2.15"/>
    <n v="0"/>
    <n v="0"/>
    <n v="5.93"/>
    <x v="0"/>
  </r>
  <r>
    <n v="3621"/>
    <x v="121"/>
    <x v="0"/>
    <x v="11"/>
    <n v="25"/>
    <n v="29"/>
    <n v="27"/>
    <n v="5"/>
    <n v="6.9"/>
    <n v="5.95"/>
    <n v="6.4"/>
    <n v="8.6999999999999993"/>
    <n v="7.55"/>
    <n v="588"/>
    <n v="1540"/>
    <n v="1064"/>
    <n v="2"/>
    <n v="10.5"/>
    <n v="6.25"/>
    <n v="1"/>
    <n v="14.3"/>
    <n v="7.65"/>
    <n v="270"/>
    <n v="490000"/>
    <n v="245135"/>
    <n v="2210"/>
    <n v="1720000"/>
    <n v="861105"/>
    <x v="2"/>
    <x v="2"/>
    <n v="7.65"/>
    <n v="0"/>
    <n v="0"/>
    <n v="7.03"/>
    <x v="0"/>
  </r>
  <r>
    <n v="3622"/>
    <x v="122"/>
    <x v="0"/>
    <x v="11"/>
    <n v="25.2"/>
    <n v="29"/>
    <n v="27.1"/>
    <n v="3.3"/>
    <n v="5.8"/>
    <n v="4.55"/>
    <n v="6.7"/>
    <n v="8.5"/>
    <n v="7.6"/>
    <n v="547"/>
    <n v="1307"/>
    <n v="927"/>
    <n v="3"/>
    <n v="145"/>
    <n v="74"/>
    <n v="1"/>
    <n v="8"/>
    <n v="4.5"/>
    <n v="3300"/>
    <n v="790000"/>
    <n v="396650"/>
    <n v="10900"/>
    <n v="5420000"/>
    <n v="2715450"/>
    <x v="2"/>
    <x v="2"/>
    <n v="4.5"/>
    <n v="0"/>
    <n v="0.90000000000000036"/>
    <n v="6.49"/>
    <x v="0"/>
  </r>
  <r>
    <n v="3624"/>
    <x v="123"/>
    <x v="0"/>
    <x v="11"/>
    <n v="27"/>
    <n v="30"/>
    <n v="28.5"/>
    <n v="0.3"/>
    <n v="5.9"/>
    <n v="3.1"/>
    <n v="6.5"/>
    <n v="7.3"/>
    <n v="6.9"/>
    <n v="218"/>
    <n v="2610"/>
    <n v="1414"/>
    <n v="6"/>
    <n v="300"/>
    <n v="153"/>
    <n v="1.2"/>
    <n v="10.88"/>
    <n v="6.04"/>
    <n v="21000"/>
    <n v="3300000"/>
    <n v="1660500"/>
    <n v="120000"/>
    <n v="7900000"/>
    <n v="4010000"/>
    <x v="2"/>
    <x v="2"/>
    <n v="6.04"/>
    <n v="0"/>
    <n v="3.8"/>
    <n v="7.0880000000000001"/>
    <x v="0"/>
  </r>
  <r>
    <n v="3625"/>
    <x v="100"/>
    <x v="0"/>
    <x v="11"/>
    <n v="27"/>
    <n v="30"/>
    <n v="28.5"/>
    <n v="3.5"/>
    <n v="10.199999999999999"/>
    <n v="6.85"/>
    <n v="6.8"/>
    <n v="7.8"/>
    <n v="7.3"/>
    <n v="552"/>
    <n v="1400"/>
    <n v="976"/>
    <n v="3"/>
    <n v="11"/>
    <n v="7"/>
    <n v="0.85"/>
    <n v="8.81"/>
    <n v="4.83"/>
    <n v="1700"/>
    <n v="700000"/>
    <n v="350850"/>
    <n v="10900"/>
    <n v="1410000"/>
    <n v="710450"/>
    <x v="2"/>
    <x v="2"/>
    <n v="4.83"/>
    <n v="0"/>
    <n v="0"/>
    <n v="6.4660000000000002"/>
    <x v="0"/>
  </r>
  <r>
    <n v="3627"/>
    <x v="124"/>
    <x v="0"/>
    <x v="11"/>
    <n v="28"/>
    <n v="32"/>
    <n v="30"/>
    <n v="2.2000000000000002"/>
    <n v="11.3"/>
    <n v="6.75"/>
    <n v="7"/>
    <n v="9.4"/>
    <n v="8.1999999999999993"/>
    <n v="539"/>
    <n v="1832"/>
    <n v="1185.5"/>
    <n v="4"/>
    <n v="24"/>
    <n v="14"/>
    <n v="0.32"/>
    <n v="11.6"/>
    <n v="5.96"/>
    <n v="1700"/>
    <n v="490000"/>
    <n v="245850"/>
    <n v="7900"/>
    <n v="5420000"/>
    <n v="2713950"/>
    <x v="2"/>
    <x v="2"/>
    <n v="5.96"/>
    <n v="0"/>
    <n v="0"/>
    <n v="6.6920000000000002"/>
    <x v="0"/>
  </r>
  <r>
    <n v="3644"/>
    <x v="125"/>
    <x v="0"/>
    <x v="11"/>
    <n v="23"/>
    <n v="35"/>
    <n v="29"/>
    <n v="2.5"/>
    <n v="6.4"/>
    <n v="4.45"/>
    <n v="7"/>
    <n v="8.9"/>
    <n v="7.95"/>
    <n v="224"/>
    <n v="3020"/>
    <n v="1622"/>
    <n v="3"/>
    <n v="37.5"/>
    <n v="20.25"/>
    <n v="0.38"/>
    <n v="6.8"/>
    <n v="3.59"/>
    <n v="110"/>
    <n v="79000"/>
    <n v="39555"/>
    <n v="1200"/>
    <n v="130000"/>
    <n v="65600"/>
    <x v="2"/>
    <x v="2"/>
    <n v="3.59"/>
    <n v="0"/>
    <n v="1.0999999999999996"/>
    <n v="6.3280000000000003"/>
    <x v="0"/>
  </r>
  <r>
    <n v="3645"/>
    <x v="126"/>
    <x v="0"/>
    <x v="11"/>
    <n v="23"/>
    <n v="35"/>
    <n v="29"/>
    <n v="1.1000000000000001"/>
    <n v="6.3"/>
    <n v="3.7"/>
    <n v="6.6"/>
    <n v="9.4"/>
    <n v="8"/>
    <n v="185"/>
    <n v="1832"/>
    <n v="1008.5"/>
    <n v="2"/>
    <n v="26"/>
    <n v="14"/>
    <n v="0.8"/>
    <n v="4.55"/>
    <n v="2.6749999999999998"/>
    <n v="220"/>
    <n v="14000"/>
    <n v="7110"/>
    <n v="3480"/>
    <n v="542000"/>
    <n v="272740"/>
    <x v="2"/>
    <x v="2"/>
    <n v="2.6749999999999998"/>
    <n v="0"/>
    <n v="2.5999999999999996"/>
    <n v="6.2949999999999999"/>
    <x v="0"/>
  </r>
  <r>
    <n v="3646"/>
    <x v="127"/>
    <x v="0"/>
    <x v="11"/>
    <n v="24"/>
    <n v="25"/>
    <n v="24.5"/>
    <n v="6"/>
    <n v="7.5"/>
    <n v="6.75"/>
    <n v="6.6"/>
    <n v="8.1"/>
    <n v="7.35"/>
    <n v="206"/>
    <n v="922"/>
    <n v="564"/>
    <n v="2"/>
    <n v="5"/>
    <n v="3.5"/>
    <n v="0.45"/>
    <n v="1.5"/>
    <n v="0.97499999999999998"/>
    <n v="790"/>
    <n v="3300"/>
    <n v="2045"/>
    <n v="3480"/>
    <n v="17200"/>
    <n v="10340"/>
    <x v="8"/>
    <x v="2"/>
    <n v="0.97500000000000009"/>
    <n v="0"/>
    <n v="0"/>
    <n v="5.3825000000000003"/>
    <x v="0"/>
  </r>
  <r>
    <n v="3647"/>
    <x v="128"/>
    <x v="0"/>
    <x v="11"/>
    <n v="24"/>
    <n v="25"/>
    <n v="24.5"/>
    <n v="6.4"/>
    <n v="6.6"/>
    <n v="6.5"/>
    <n v="6.8"/>
    <n v="7"/>
    <n v="6.9"/>
    <n v="155"/>
    <n v="155"/>
    <n v="155"/>
    <n v="2"/>
    <n v="4"/>
    <n v="3"/>
    <n v="2"/>
    <n v="4.0999999999999996"/>
    <n v="3.05"/>
    <n v="490"/>
    <n v="4900"/>
    <n v="2695"/>
    <n v="3480"/>
    <n v="54200"/>
    <n v="28840"/>
    <x v="5"/>
    <x v="2"/>
    <n v="3.05"/>
    <n v="0"/>
    <n v="0"/>
    <n v="5.4850000000000003"/>
    <x v="0"/>
  </r>
  <r>
    <n v="3649"/>
    <x v="129"/>
    <x v="0"/>
    <x v="11"/>
    <n v="24"/>
    <n v="31"/>
    <n v="27.5"/>
    <n v="5.4"/>
    <n v="7.7"/>
    <n v="6.5500000000000007"/>
    <n v="6.8"/>
    <n v="8"/>
    <n v="7.4"/>
    <n v="121"/>
    <n v="276"/>
    <n v="198.5"/>
    <n v="3"/>
    <n v="3"/>
    <n v="3"/>
    <n v="0.18"/>
    <n v="1.99"/>
    <n v="1.085"/>
    <n v="170"/>
    <n v="7900"/>
    <n v="4035"/>
    <n v="1090"/>
    <n v="34800"/>
    <n v="17945"/>
    <x v="5"/>
    <x v="2"/>
    <n v="1.085"/>
    <n v="0"/>
    <n v="0"/>
    <n v="5.0919999999999996"/>
    <x v="0"/>
  </r>
  <r>
    <n v="3559"/>
    <x v="130"/>
    <x v="2"/>
    <x v="11"/>
    <n v="23"/>
    <n v="31"/>
    <n v="27"/>
    <n v="6.4"/>
    <n v="8"/>
    <n v="7.2"/>
    <n v="7.1"/>
    <n v="8.1"/>
    <n v="7.6"/>
    <n v="255"/>
    <n v="760"/>
    <n v="507.5"/>
    <n v="4.4081743869209804"/>
    <n v="20"/>
    <n v="12.20408719346049"/>
    <n v="0"/>
    <n v="0.19"/>
    <n v="9.5000000000000001E-2"/>
    <n v="240"/>
    <n v="1800"/>
    <n v="1020"/>
    <n v="900"/>
    <n v="3200"/>
    <n v="2050"/>
    <x v="2"/>
    <x v="2"/>
    <n v="9.5000000000000001E-2"/>
    <n v="0"/>
    <n v="0"/>
    <n v="5.5190000000000001"/>
    <x v="0"/>
  </r>
  <r>
    <n v="3560"/>
    <x v="131"/>
    <x v="2"/>
    <x v="11"/>
    <n v="26"/>
    <n v="32"/>
    <n v="29"/>
    <n v="5.8"/>
    <n v="8.6"/>
    <n v="7.1999999999999993"/>
    <n v="8.4"/>
    <n v="9.5"/>
    <n v="8.9499999999999993"/>
    <n v="1257"/>
    <n v="3020"/>
    <n v="2138.5"/>
    <n v="4.4081743869209804"/>
    <n v="20"/>
    <n v="12.20408719346049"/>
    <n v="0"/>
    <n v="0.39"/>
    <n v="0.19500000000000001"/>
    <n v="1000"/>
    <n v="9000"/>
    <n v="5000"/>
    <n v="3200"/>
    <n v="16000"/>
    <n v="9600"/>
    <x v="2"/>
    <x v="2"/>
    <n v="0.19500000000000001"/>
    <n v="10"/>
    <n v="0"/>
    <n v="7.0389999999999997"/>
    <x v="0"/>
  </r>
  <r>
    <n v="3561"/>
    <x v="132"/>
    <x v="2"/>
    <x v="11"/>
    <n v="23"/>
    <n v="31"/>
    <n v="27"/>
    <n v="6"/>
    <n v="8.1999999999999993"/>
    <n v="7.1"/>
    <n v="7.1"/>
    <n v="8.4"/>
    <n v="7.75"/>
    <n v="298"/>
    <n v="891"/>
    <n v="594.5"/>
    <n v="4.4081743869209804"/>
    <n v="20"/>
    <n v="12.20408719346049"/>
    <n v="0"/>
    <n v="0.19"/>
    <n v="9.5000000000000001E-2"/>
    <n v="240"/>
    <n v="2000"/>
    <n v="1120"/>
    <n v="900"/>
    <n v="6400"/>
    <n v="3650"/>
    <x v="2"/>
    <x v="2"/>
    <n v="9.5000000000000001E-2"/>
    <n v="0"/>
    <n v="0"/>
    <n v="5.5190000000000001"/>
    <x v="0"/>
  </r>
  <r>
    <n v="3565"/>
    <x v="133"/>
    <x v="2"/>
    <x v="11"/>
    <n v="28"/>
    <n v="32"/>
    <n v="30"/>
    <n v="6"/>
    <n v="7"/>
    <n v="6.5"/>
    <n v="6.7"/>
    <n v="7.6"/>
    <n v="7.15"/>
    <n v="133"/>
    <n v="290"/>
    <n v="211.5"/>
    <n v="1"/>
    <n v="3"/>
    <n v="2"/>
    <n v="0.18"/>
    <n v="2.2999999999999998"/>
    <n v="1.24"/>
    <n v="2"/>
    <n v="350"/>
    <n v="176"/>
    <n v="5"/>
    <n v="1600"/>
    <n v="802.5"/>
    <x v="34"/>
    <x v="33"/>
    <n v="1.24"/>
    <n v="0"/>
    <n v="0"/>
    <n v="2.3780000000000001"/>
    <x v="0"/>
  </r>
  <r>
    <n v="3588"/>
    <x v="134"/>
    <x v="2"/>
    <x v="11"/>
    <n v="22"/>
    <n v="31"/>
    <n v="26.5"/>
    <n v="5.2"/>
    <n v="7"/>
    <n v="6.1"/>
    <n v="7.1"/>
    <n v="8.6"/>
    <n v="7.85"/>
    <n v="417"/>
    <n v="959"/>
    <n v="688"/>
    <n v="3.6"/>
    <n v="8.4"/>
    <n v="6"/>
    <n v="0.08"/>
    <n v="3.8"/>
    <n v="1.94"/>
    <n v="700"/>
    <n v="1700"/>
    <n v="1200"/>
    <n v="4000"/>
    <n v="6300"/>
    <n v="5150"/>
    <x v="2"/>
    <x v="2"/>
    <n v="1.94"/>
    <n v="0"/>
    <n v="0"/>
    <n v="5.8879999999999999"/>
    <x v="0"/>
  </r>
  <r>
    <n v="3589"/>
    <x v="135"/>
    <x v="2"/>
    <x v="11"/>
    <n v="27"/>
    <n v="30"/>
    <n v="28.5"/>
    <n v="3.4"/>
    <n v="7.3"/>
    <n v="5.35"/>
    <n v="7"/>
    <n v="8.4"/>
    <n v="7.7"/>
    <n v="446"/>
    <n v="1236"/>
    <n v="841"/>
    <n v="2.5"/>
    <n v="15"/>
    <n v="8.75"/>
    <n v="0.8"/>
    <n v="10.199999999999999"/>
    <n v="5.5"/>
    <n v="1400"/>
    <n v="490000"/>
    <n v="245700"/>
    <n v="13000"/>
    <n v="1300000"/>
    <n v="656500"/>
    <x v="2"/>
    <x v="2"/>
    <n v="5.5"/>
    <n v="0"/>
    <n v="0"/>
    <n v="6.6"/>
    <x v="0"/>
  </r>
  <r>
    <n v="3590"/>
    <x v="136"/>
    <x v="2"/>
    <x v="11"/>
    <n v="21"/>
    <n v="34"/>
    <n v="27.5"/>
    <n v="4"/>
    <n v="13.5"/>
    <n v="8.75"/>
    <n v="6.5"/>
    <n v="8.1999999999999993"/>
    <n v="7.35"/>
    <n v="380"/>
    <n v="701"/>
    <n v="540.5"/>
    <n v="3"/>
    <n v="10"/>
    <n v="6.5"/>
    <n v="0.45"/>
    <n v="4.79"/>
    <n v="2.62"/>
    <n v="490"/>
    <n v="940000"/>
    <n v="470245"/>
    <n v="2400"/>
    <n v="2210000"/>
    <n v="1106200"/>
    <x v="2"/>
    <x v="2"/>
    <n v="2.62"/>
    <n v="0"/>
    <n v="0"/>
    <n v="6.024"/>
    <x v="0"/>
  </r>
  <r>
    <n v="3594"/>
    <x v="137"/>
    <x v="2"/>
    <x v="11"/>
    <n v="25"/>
    <n v="28"/>
    <n v="26.5"/>
    <n v="5"/>
    <n v="7.5"/>
    <n v="6.25"/>
    <n v="6.6"/>
    <n v="8.1999999999999993"/>
    <n v="7.3999999999999995"/>
    <n v="411"/>
    <n v="684"/>
    <n v="547.5"/>
    <n v="3"/>
    <n v="10"/>
    <n v="6.5"/>
    <n v="0.5"/>
    <n v="3"/>
    <n v="1.75"/>
    <n v="2600"/>
    <n v="17000"/>
    <n v="9800"/>
    <n v="10900"/>
    <n v="542000"/>
    <n v="276450"/>
    <x v="2"/>
    <x v="2"/>
    <n v="1.75"/>
    <n v="0"/>
    <n v="0"/>
    <n v="5.85"/>
    <x v="0"/>
  </r>
  <r>
    <n v="3595"/>
    <x v="138"/>
    <x v="2"/>
    <x v="11"/>
    <n v="28"/>
    <n v="36"/>
    <n v="32"/>
    <n v="4.5999999999999996"/>
    <n v="9.3000000000000007"/>
    <n v="6.95"/>
    <n v="6.7"/>
    <n v="7.5"/>
    <n v="7.1"/>
    <n v="430"/>
    <n v="687"/>
    <n v="558.5"/>
    <n v="3"/>
    <n v="15"/>
    <n v="9"/>
    <n v="0.8"/>
    <n v="16"/>
    <n v="8.4"/>
    <n v="330"/>
    <n v="49000"/>
    <n v="24665"/>
    <n v="700"/>
    <n v="348000"/>
    <n v="174350"/>
    <x v="2"/>
    <x v="2"/>
    <n v="8.4"/>
    <n v="0"/>
    <n v="0"/>
    <n v="7.18"/>
    <x v="0"/>
  </r>
  <r>
    <n v="3597"/>
    <x v="139"/>
    <x v="2"/>
    <x v="11"/>
    <n v="24"/>
    <n v="28"/>
    <n v="26"/>
    <n v="4.5"/>
    <n v="7.1"/>
    <n v="5.8"/>
    <n v="6.9"/>
    <n v="8"/>
    <n v="7.45"/>
    <n v="109"/>
    <n v="1791"/>
    <n v="950"/>
    <n v="3"/>
    <n v="6"/>
    <n v="4.5"/>
    <n v="0.2"/>
    <n v="4.1399999999999997"/>
    <n v="2.17"/>
    <n v="3300"/>
    <n v="27000"/>
    <n v="15150"/>
    <n v="27800"/>
    <n v="172000"/>
    <n v="99900"/>
    <x v="2"/>
    <x v="2"/>
    <n v="2.17"/>
    <n v="0"/>
    <n v="0"/>
    <n v="5.9340000000000002"/>
    <x v="0"/>
  </r>
  <r>
    <n v="3598"/>
    <x v="140"/>
    <x v="2"/>
    <x v="11"/>
    <n v="25"/>
    <n v="28"/>
    <n v="26.5"/>
    <n v="2.2000000000000002"/>
    <n v="7.3"/>
    <n v="4.75"/>
    <n v="6.7"/>
    <n v="8"/>
    <n v="7.35"/>
    <n v="390"/>
    <n v="1267"/>
    <n v="828.5"/>
    <n v="3"/>
    <n v="4"/>
    <n v="3.5"/>
    <n v="1"/>
    <n v="3.99"/>
    <n v="2.4950000000000001"/>
    <n v="2200"/>
    <n v="46000"/>
    <n v="24100"/>
    <n v="10900"/>
    <n v="542000"/>
    <n v="276450"/>
    <x v="8"/>
    <x v="2"/>
    <n v="2.4950000000000001"/>
    <n v="0"/>
    <n v="0.5"/>
    <n v="5.7364999999999995"/>
    <x v="0"/>
  </r>
  <r>
    <n v="3599"/>
    <x v="141"/>
    <x v="2"/>
    <x v="11"/>
    <n v="25"/>
    <n v="29"/>
    <n v="27"/>
    <n v="0.7"/>
    <n v="12.5"/>
    <n v="6.6"/>
    <n v="6.8"/>
    <n v="8.6999999999999993"/>
    <n v="7.75"/>
    <n v="448"/>
    <n v="1610"/>
    <n v="1029"/>
    <n v="3"/>
    <n v="150"/>
    <n v="76.5"/>
    <n v="1"/>
    <n v="9"/>
    <n v="5"/>
    <n v="230"/>
    <n v="220000"/>
    <n v="110115"/>
    <n v="5420"/>
    <n v="1720000"/>
    <n v="862710"/>
    <x v="2"/>
    <x v="2"/>
    <n v="5"/>
    <n v="0"/>
    <n v="0"/>
    <n v="6.5"/>
    <x v="0"/>
  </r>
  <r>
    <n v="3600"/>
    <x v="142"/>
    <x v="2"/>
    <x v="11"/>
    <n v="25"/>
    <n v="34"/>
    <n v="29.5"/>
    <n v="0.4"/>
    <n v="7"/>
    <n v="3.7"/>
    <n v="6.7"/>
    <n v="7.7"/>
    <n v="7.2"/>
    <n v="1442"/>
    <n v="4950"/>
    <n v="3196"/>
    <n v="5"/>
    <n v="125"/>
    <n v="65"/>
    <n v="2.02"/>
    <n v="13"/>
    <n v="7.51"/>
    <n v="330"/>
    <n v="490000"/>
    <n v="245165"/>
    <n v="1410"/>
    <n v="2210000"/>
    <n v="1105705"/>
    <x v="2"/>
    <x v="2"/>
    <n v="7.51"/>
    <n v="0"/>
    <n v="2.5999999999999996"/>
    <n v="7.2619999999999996"/>
    <x v="0"/>
  </r>
  <r>
    <n v="3603"/>
    <x v="143"/>
    <x v="2"/>
    <x v="11"/>
    <n v="27"/>
    <n v="33"/>
    <n v="30"/>
    <n v="3.7"/>
    <n v="6.4"/>
    <n v="5.0500000000000007"/>
    <n v="7"/>
    <n v="7.6"/>
    <n v="7.3"/>
    <n v="648"/>
    <n v="1795"/>
    <n v="1221.5"/>
    <n v="4"/>
    <n v="32"/>
    <n v="18"/>
    <n v="1.2"/>
    <n v="11.4"/>
    <n v="6.3"/>
    <n v="17000"/>
    <n v="46000000"/>
    <n v="23008500"/>
    <n v="12000"/>
    <n v="70000000"/>
    <n v="35006000"/>
    <x v="2"/>
    <x v="2"/>
    <n v="6.3"/>
    <n v="0"/>
    <n v="0"/>
    <n v="6.76"/>
    <x v="0"/>
  </r>
  <r>
    <n v="3604"/>
    <x v="144"/>
    <x v="2"/>
    <x v="11"/>
    <n v="25"/>
    <n v="29"/>
    <n v="27"/>
    <n v="3.5"/>
    <n v="5.8"/>
    <n v="4.6500000000000004"/>
    <n v="6.5"/>
    <n v="8.1999999999999993"/>
    <n v="7.35"/>
    <n v="648"/>
    <n v="3340"/>
    <n v="1994"/>
    <n v="3"/>
    <n v="29"/>
    <n v="16"/>
    <n v="0.9"/>
    <n v="4.1500000000000004"/>
    <n v="2.5250000000000004"/>
    <n v="11000"/>
    <n v="390000"/>
    <n v="200500"/>
    <n v="79000"/>
    <n v="5420000"/>
    <n v="2749500"/>
    <x v="2"/>
    <x v="2"/>
    <n v="2.5250000000000004"/>
    <n v="0"/>
    <n v="0.69999999999999929"/>
    <n v="6.0750000000000002"/>
    <x v="0"/>
  </r>
  <r>
    <n v="3605"/>
    <x v="145"/>
    <x v="2"/>
    <x v="11"/>
    <n v="26"/>
    <n v="32"/>
    <n v="29"/>
    <n v="3.9"/>
    <n v="4.5999999999999996"/>
    <n v="4.25"/>
    <n v="6.8"/>
    <n v="7.6"/>
    <n v="7.1999999999999993"/>
    <n v="641"/>
    <n v="2180"/>
    <n v="1410.5"/>
    <n v="4"/>
    <n v="18"/>
    <n v="11"/>
    <n v="1.3"/>
    <n v="12"/>
    <n v="6.65"/>
    <n v="10900"/>
    <n v="3900000"/>
    <n v="1955450"/>
    <n v="13000"/>
    <n v="34500000"/>
    <n v="17256500"/>
    <x v="2"/>
    <x v="2"/>
    <n v="6.65"/>
    <n v="0"/>
    <n v="1.5"/>
    <n v="6.98"/>
    <x v="0"/>
  </r>
  <r>
    <n v="3606"/>
    <x v="146"/>
    <x v="2"/>
    <x v="11"/>
    <n v="25"/>
    <n v="29"/>
    <n v="27"/>
    <n v="3.5"/>
    <n v="14.6"/>
    <n v="9.0500000000000007"/>
    <n v="6.7"/>
    <n v="9"/>
    <n v="7.85"/>
    <n v="304"/>
    <n v="1427"/>
    <n v="865.5"/>
    <n v="3"/>
    <n v="18"/>
    <n v="10.5"/>
    <n v="0"/>
    <n v="2.13"/>
    <n v="1.0649999999999999"/>
    <n v="330"/>
    <n v="170000"/>
    <n v="85165"/>
    <n v="790"/>
    <n v="1090000"/>
    <n v="545395"/>
    <x v="2"/>
    <x v="2"/>
    <n v="1.0649999999999999"/>
    <n v="0"/>
    <n v="0"/>
    <n v="5.7130000000000001"/>
    <x v="0"/>
  </r>
  <r>
    <n v="3619"/>
    <x v="147"/>
    <x v="2"/>
    <x v="11"/>
    <n v="25.2"/>
    <n v="29"/>
    <n v="27.1"/>
    <n v="4.5"/>
    <n v="9"/>
    <n v="6.75"/>
    <n v="6.8"/>
    <n v="7.7"/>
    <n v="7.25"/>
    <n v="575"/>
    <n v="1550"/>
    <n v="1062.5"/>
    <n v="2"/>
    <n v="45"/>
    <n v="23.5"/>
    <n v="0.68"/>
    <n v="2.5"/>
    <n v="1.59"/>
    <n v="2100"/>
    <n v="1300000"/>
    <n v="651050"/>
    <n v="9400"/>
    <n v="3480000"/>
    <n v="1744700"/>
    <x v="2"/>
    <x v="2"/>
    <n v="1.59"/>
    <n v="0"/>
    <n v="0"/>
    <n v="5.8179999999999996"/>
    <x v="0"/>
  </r>
  <r>
    <n v="3626"/>
    <x v="148"/>
    <x v="2"/>
    <x v="11"/>
    <n v="28"/>
    <n v="35"/>
    <n v="31.5"/>
    <n v="4.5999999999999996"/>
    <n v="9.5"/>
    <n v="7.05"/>
    <n v="6.8"/>
    <n v="7.5"/>
    <n v="7.15"/>
    <n v="546"/>
    <n v="1481"/>
    <n v="1013.5"/>
    <n v="3"/>
    <n v="8"/>
    <n v="5.5"/>
    <n v="0.2"/>
    <n v="8.2899999999999991"/>
    <n v="4.2449999999999992"/>
    <n v="790"/>
    <n v="49000"/>
    <n v="24895"/>
    <n v="3480"/>
    <n v="141000"/>
    <n v="72240"/>
    <x v="2"/>
    <x v="2"/>
    <n v="4.2449999999999992"/>
    <n v="0"/>
    <n v="0"/>
    <n v="6.3490000000000002"/>
    <x v="0"/>
  </r>
  <r>
    <n v="3629"/>
    <x v="149"/>
    <x v="2"/>
    <x v="11"/>
    <n v="20"/>
    <n v="30"/>
    <n v="25"/>
    <n v="3.2"/>
    <n v="10.4"/>
    <n v="6.8000000000000007"/>
    <n v="5.9"/>
    <n v="9"/>
    <n v="7.45"/>
    <n v="538"/>
    <n v="1557"/>
    <n v="1047.5"/>
    <n v="3"/>
    <n v="30"/>
    <n v="16.5"/>
    <n v="0.1"/>
    <n v="11.42"/>
    <n v="5.76"/>
    <n v="260"/>
    <n v="490000"/>
    <n v="245130"/>
    <n v="22000"/>
    <n v="3480000"/>
    <n v="1751000"/>
    <x v="2"/>
    <x v="2"/>
    <n v="5.76"/>
    <n v="0"/>
    <n v="0"/>
    <n v="6.6520000000000001"/>
    <x v="0"/>
  </r>
  <r>
    <n v="3630"/>
    <x v="150"/>
    <x v="2"/>
    <x v="11"/>
    <n v="28"/>
    <n v="32"/>
    <n v="30"/>
    <n v="2.4"/>
    <n v="9.8000000000000007"/>
    <n v="6.1000000000000005"/>
    <n v="5.9"/>
    <n v="9.6999999999999993"/>
    <n v="7.8"/>
    <n v="724"/>
    <n v="1299"/>
    <n v="1011.5"/>
    <n v="4"/>
    <n v="23"/>
    <n v="13.5"/>
    <n v="0.76"/>
    <n v="7"/>
    <n v="3.88"/>
    <n v="490"/>
    <n v="172000"/>
    <n v="86245"/>
    <n v="790"/>
    <n v="542000"/>
    <n v="271395"/>
    <x v="2"/>
    <x v="2"/>
    <n v="3.88"/>
    <n v="0"/>
    <n v="0"/>
    <n v="6.2759999999999998"/>
    <x v="0"/>
  </r>
  <r>
    <n v="3632"/>
    <x v="151"/>
    <x v="2"/>
    <x v="11"/>
    <n v="22"/>
    <n v="28"/>
    <n v="25"/>
    <n v="5"/>
    <n v="8"/>
    <n v="6.5"/>
    <n v="6.6"/>
    <n v="8"/>
    <n v="7.3"/>
    <n v="369"/>
    <n v="1965"/>
    <n v="1167"/>
    <n v="3"/>
    <n v="11"/>
    <n v="7"/>
    <n v="0"/>
    <n v="2.0099999999999998"/>
    <n v="1.0049999999999999"/>
    <n v="1700"/>
    <n v="220000"/>
    <n v="110850"/>
    <n v="7900"/>
    <n v="1090000"/>
    <n v="548950"/>
    <x v="2"/>
    <x v="2"/>
    <n v="1.0049999999999999"/>
    <n v="0"/>
    <n v="0"/>
    <n v="5.7009999999999996"/>
    <x v="0"/>
  </r>
  <r>
    <n v="3634"/>
    <x v="152"/>
    <x v="2"/>
    <x v="11"/>
    <n v="25.2"/>
    <n v="34.799999999999997"/>
    <n v="30"/>
    <n v="4"/>
    <n v="9.1999999999999993"/>
    <n v="6.6"/>
    <n v="6.6"/>
    <n v="8"/>
    <n v="7.3"/>
    <n v="339"/>
    <n v="778"/>
    <n v="558.5"/>
    <n v="3"/>
    <n v="80"/>
    <n v="41.5"/>
    <n v="0.46"/>
    <n v="5.24"/>
    <n v="2.85"/>
    <n v="170"/>
    <n v="330000"/>
    <n v="165085"/>
    <n v="5420"/>
    <n v="790000"/>
    <n v="397710"/>
    <x v="2"/>
    <x v="2"/>
    <n v="2.8500000000000005"/>
    <n v="0"/>
    <n v="0"/>
    <n v="6.07"/>
    <x v="0"/>
  </r>
  <r>
    <n v="3635"/>
    <x v="153"/>
    <x v="2"/>
    <x v="11"/>
    <n v="24.8"/>
    <n v="33"/>
    <n v="28.9"/>
    <n v="0.2"/>
    <n v="7.2"/>
    <n v="3.7"/>
    <n v="6.9"/>
    <n v="8.1999999999999993"/>
    <n v="7.55"/>
    <n v="1147"/>
    <n v="2340"/>
    <n v="1743.5"/>
    <n v="3"/>
    <n v="32"/>
    <n v="17.5"/>
    <n v="2.2000000000000002"/>
    <n v="10.78"/>
    <n v="6.49"/>
    <n v="49000"/>
    <n v="7900000"/>
    <n v="3974500"/>
    <n v="79000"/>
    <n v="22100000"/>
    <n v="11089500"/>
    <x v="2"/>
    <x v="2"/>
    <n v="6.49"/>
    <n v="0"/>
    <n v="2.5999999999999996"/>
    <n v="7.0579999999999998"/>
    <x v="0"/>
  </r>
  <r>
    <n v="3637"/>
    <x v="154"/>
    <x v="2"/>
    <x v="11"/>
    <n v="23.8"/>
    <n v="31"/>
    <n v="27.4"/>
    <n v="0.5"/>
    <n v="7.4"/>
    <n v="3.95"/>
    <n v="6.7"/>
    <n v="8.3000000000000007"/>
    <n v="7.5"/>
    <n v="562"/>
    <n v="1747"/>
    <n v="1154.5"/>
    <n v="3.6"/>
    <n v="20"/>
    <n v="11.8"/>
    <n v="0"/>
    <n v="19.399999999999999"/>
    <n v="9.6999999999999993"/>
    <n v="17000"/>
    <n v="1700000"/>
    <n v="858500"/>
    <n v="109000"/>
    <n v="7900000"/>
    <n v="4004500"/>
    <x v="2"/>
    <x v="2"/>
    <n v="9.6999999999999993"/>
    <n v="0"/>
    <n v="2.0999999999999996"/>
    <n v="7.6499999999999995"/>
    <x v="0"/>
  </r>
  <r>
    <n v="3638"/>
    <x v="155"/>
    <x v="2"/>
    <x v="11"/>
    <n v="23"/>
    <n v="26"/>
    <n v="24.5"/>
    <n v="4.0999999999999996"/>
    <n v="8.1999999999999993"/>
    <n v="6.1499999999999995"/>
    <n v="7.1"/>
    <n v="7.6"/>
    <n v="7.35"/>
    <n v="252"/>
    <n v="317"/>
    <n v="284.5"/>
    <n v="3"/>
    <n v="4"/>
    <n v="3.5"/>
    <n v="0.59"/>
    <n v="1.58"/>
    <n v="1.085"/>
    <n v="26000"/>
    <n v="330000"/>
    <n v="178000"/>
    <n v="172000"/>
    <n v="1090000"/>
    <n v="631000"/>
    <x v="8"/>
    <x v="2"/>
    <n v="1.085"/>
    <n v="0"/>
    <n v="0"/>
    <n v="5.4044999999999996"/>
    <x v="0"/>
  </r>
  <r>
    <n v="3639"/>
    <x v="156"/>
    <x v="2"/>
    <x v="11"/>
    <n v="34.700000000000003"/>
    <n v="34.700000000000003"/>
    <n v="34.700000000000003"/>
    <n v="0.6"/>
    <n v="0.6"/>
    <n v="0.6"/>
    <n v="6.8"/>
    <n v="6.8"/>
    <n v="6.8"/>
    <n v="3030"/>
    <n v="3030"/>
    <n v="3030"/>
    <n v="120"/>
    <n v="120"/>
    <n v="120"/>
    <n v="6"/>
    <n v="6"/>
    <n v="6"/>
    <n v="40000"/>
    <n v="40000"/>
    <n v="40000"/>
    <n v="278000"/>
    <n v="278000"/>
    <n v="278000"/>
    <x v="2"/>
    <x v="2"/>
    <n v="6"/>
    <n v="0"/>
    <n v="8.8000000000000007"/>
    <n v="7.58"/>
    <x v="0"/>
  </r>
  <r>
    <n v="3640"/>
    <x v="157"/>
    <x v="2"/>
    <x v="11"/>
    <n v="23.8"/>
    <n v="34.700000000000003"/>
    <n v="29.25"/>
    <n v="2.6"/>
    <n v="9.1999999999999993"/>
    <n v="5.8999999999999995"/>
    <n v="6.5"/>
    <n v="8.8000000000000007"/>
    <n v="7.65"/>
    <n v="286"/>
    <n v="1318"/>
    <n v="802"/>
    <n v="3"/>
    <n v="138"/>
    <n v="70.5"/>
    <n v="0.6"/>
    <n v="5.7"/>
    <n v="3.15"/>
    <n v="220"/>
    <n v="940000"/>
    <n v="470110"/>
    <n v="1300"/>
    <n v="3450000"/>
    <n v="1725650"/>
    <x v="2"/>
    <x v="2"/>
    <n v="3.15"/>
    <n v="0"/>
    <n v="0"/>
    <n v="6.13"/>
    <x v="0"/>
  </r>
  <r>
    <n v="3641"/>
    <x v="158"/>
    <x v="2"/>
    <x v="11"/>
    <n v="24.6"/>
    <n v="34.5"/>
    <n v="29.55"/>
    <n v="2.2000000000000002"/>
    <n v="12.6"/>
    <n v="7.4"/>
    <n v="6.5"/>
    <n v="9.3000000000000007"/>
    <n v="7.9"/>
    <n v="461"/>
    <n v="886"/>
    <n v="673.5"/>
    <n v="4"/>
    <n v="54"/>
    <n v="29"/>
    <n v="1.05"/>
    <n v="6.3"/>
    <n v="3.6749999999999998"/>
    <n v="140"/>
    <n v="330000"/>
    <n v="165070"/>
    <n v="1090"/>
    <n v="700000"/>
    <n v="350545"/>
    <x v="2"/>
    <x v="2"/>
    <n v="3.6749999999999998"/>
    <n v="0"/>
    <n v="0"/>
    <n v="6.2350000000000003"/>
    <x v="0"/>
  </r>
  <r>
    <n v="3643"/>
    <x v="159"/>
    <x v="2"/>
    <x v="11"/>
    <n v="24"/>
    <n v="29"/>
    <n v="26.5"/>
    <n v="3.1"/>
    <n v="5.0999999999999996"/>
    <n v="4.0999999999999996"/>
    <n v="6.6"/>
    <n v="7.7"/>
    <n v="7.15"/>
    <n v="771"/>
    <n v="3200"/>
    <n v="1985.5"/>
    <n v="3"/>
    <n v="54"/>
    <n v="28.5"/>
    <n v="1"/>
    <n v="7"/>
    <n v="4"/>
    <n v="1100"/>
    <n v="49000000"/>
    <n v="24500550"/>
    <n v="7900"/>
    <n v="109000000"/>
    <n v="54503950"/>
    <x v="2"/>
    <x v="2"/>
    <n v="4"/>
    <n v="0"/>
    <n v="1.8000000000000007"/>
    <n v="6.4799999999999995"/>
    <x v="0"/>
  </r>
  <r>
    <n v="3648"/>
    <x v="160"/>
    <x v="2"/>
    <x v="11"/>
    <n v="22"/>
    <n v="32"/>
    <n v="27"/>
    <n v="4.5999999999999996"/>
    <n v="7.8"/>
    <n v="6.1999999999999993"/>
    <n v="7.2"/>
    <n v="8.1"/>
    <n v="7.65"/>
    <n v="255"/>
    <n v="524"/>
    <n v="389.5"/>
    <n v="3"/>
    <n v="5"/>
    <n v="4"/>
    <n v="0.28000000000000003"/>
    <n v="4.5"/>
    <n v="2.39"/>
    <n v="270"/>
    <n v="14000"/>
    <n v="7135"/>
    <n v="5420"/>
    <n v="34800"/>
    <n v="20110"/>
    <x v="2"/>
    <x v="2"/>
    <n v="2.39"/>
    <n v="0"/>
    <n v="0"/>
    <n v="5.9779999999999998"/>
    <x v="0"/>
  </r>
  <r>
    <n v="3650"/>
    <x v="161"/>
    <x v="2"/>
    <x v="11"/>
    <n v="24"/>
    <n v="31"/>
    <n v="27.5"/>
    <n v="0.8"/>
    <n v="6.4"/>
    <n v="3.6"/>
    <n v="7"/>
    <n v="8.1999999999999993"/>
    <n v="7.6"/>
    <n v="804"/>
    <n v="2380"/>
    <n v="1592"/>
    <n v="3"/>
    <n v="54"/>
    <n v="28.5"/>
    <n v="0.33"/>
    <n v="19.600000000000001"/>
    <n v="9.9649999999999999"/>
    <n v="1100"/>
    <n v="109000"/>
    <n v="55050"/>
    <n v="7900"/>
    <n v="542000"/>
    <n v="274950"/>
    <x v="2"/>
    <x v="2"/>
    <n v="9.9649999999999999"/>
    <n v="0"/>
    <n v="2.8"/>
    <n v="7.7730000000000006"/>
    <x v="0"/>
  </r>
  <r>
    <n v="3651"/>
    <x v="162"/>
    <x v="2"/>
    <x v="11"/>
    <n v="24"/>
    <n v="31"/>
    <n v="27.5"/>
    <n v="1.8"/>
    <n v="5.6"/>
    <n v="3.6999999999999997"/>
    <n v="6.8"/>
    <n v="7.7"/>
    <n v="7.25"/>
    <n v="728"/>
    <n v="2290"/>
    <n v="1509"/>
    <n v="3"/>
    <n v="93"/>
    <n v="48"/>
    <n v="2.1"/>
    <n v="19.78"/>
    <n v="10.940000000000001"/>
    <n v="1400"/>
    <n v="330000"/>
    <n v="165700"/>
    <n v="10900"/>
    <n v="700000"/>
    <n v="355450"/>
    <x v="2"/>
    <x v="2"/>
    <n v="10"/>
    <n v="0"/>
    <n v="2.6000000000000005"/>
    <n v="7.76"/>
    <x v="0"/>
  </r>
  <r>
    <n v="3653"/>
    <x v="163"/>
    <x v="2"/>
    <x v="11"/>
    <n v="24"/>
    <n v="33"/>
    <n v="28.5"/>
    <n v="4.7"/>
    <n v="7.5"/>
    <n v="6.1"/>
    <n v="6.6"/>
    <n v="7.7"/>
    <n v="7.15"/>
    <n v="195"/>
    <n v="690"/>
    <n v="442.5"/>
    <n v="3"/>
    <n v="5"/>
    <n v="4"/>
    <n v="0"/>
    <n v="4"/>
    <n v="2"/>
    <n v="490"/>
    <n v="10900"/>
    <n v="5695"/>
    <n v="790"/>
    <n v="34800"/>
    <n v="17795"/>
    <x v="2"/>
    <x v="2"/>
    <n v="2"/>
    <n v="0"/>
    <n v="0"/>
    <n v="5.9"/>
    <x v="0"/>
  </r>
  <r>
    <n v="3654"/>
    <x v="164"/>
    <x v="2"/>
    <x v="11"/>
    <n v="24"/>
    <n v="34"/>
    <n v="29"/>
    <n v="2.1"/>
    <n v="7.4"/>
    <n v="4.75"/>
    <n v="6.6"/>
    <n v="7.7"/>
    <n v="7.15"/>
    <n v="365"/>
    <n v="5510"/>
    <n v="2937.5"/>
    <n v="3"/>
    <n v="58"/>
    <n v="30.5"/>
    <n v="0.27"/>
    <n v="8"/>
    <n v="4.1349999999999998"/>
    <n v="210"/>
    <n v="79000"/>
    <n v="39605"/>
    <n v="2400"/>
    <n v="542000"/>
    <n v="272200"/>
    <x v="2"/>
    <x v="2"/>
    <n v="4.1349999999999998"/>
    <n v="0"/>
    <n v="0.5"/>
    <n v="6.3769999999999998"/>
    <x v="0"/>
  </r>
  <r>
    <n v="3659"/>
    <x v="165"/>
    <x v="2"/>
    <x v="11"/>
    <n v="24"/>
    <n v="30"/>
    <n v="27"/>
    <n v="6.7"/>
    <n v="10.199999999999999"/>
    <n v="8.4499999999999993"/>
    <n v="7.9"/>
    <n v="9.1999999999999993"/>
    <n v="8.5500000000000007"/>
    <n v="10"/>
    <n v="1300"/>
    <n v="655"/>
    <n v="3"/>
    <n v="6"/>
    <n v="4.5"/>
    <n v="0.2"/>
    <n v="0.6"/>
    <n v="0.4"/>
    <n v="390"/>
    <n v="7000"/>
    <n v="3695"/>
    <n v="2100"/>
    <n v="24000"/>
    <n v="13050"/>
    <x v="2"/>
    <x v="2"/>
    <n v="0.4"/>
    <n v="10"/>
    <n v="0"/>
    <n v="7.08"/>
    <x v="0"/>
  </r>
  <r>
    <n v="3660"/>
    <x v="166"/>
    <x v="2"/>
    <x v="11"/>
    <n v="24"/>
    <n v="31"/>
    <n v="27.5"/>
    <n v="6.8"/>
    <n v="8.9"/>
    <n v="7.85"/>
    <n v="7.9"/>
    <n v="9.1"/>
    <n v="8.5"/>
    <n v="10"/>
    <n v="1240"/>
    <n v="625"/>
    <n v="4.2"/>
    <n v="6"/>
    <n v="5.0999999999999996"/>
    <n v="0.23"/>
    <n v="0.46"/>
    <n v="0.34500000000000003"/>
    <n v="940"/>
    <n v="11000"/>
    <n v="5970"/>
    <n v="2800"/>
    <n v="35000"/>
    <n v="18900"/>
    <x v="2"/>
    <x v="2"/>
    <n v="0.34500000000000003"/>
    <n v="0"/>
    <n v="0"/>
    <n v="5.569"/>
    <x v="0"/>
  </r>
  <r>
    <n v="3661"/>
    <x v="167"/>
    <x v="2"/>
    <x v="11"/>
    <n v="24"/>
    <n v="29"/>
    <n v="26.5"/>
    <n v="6.2"/>
    <n v="8.4"/>
    <n v="7.3000000000000007"/>
    <n v="7.6"/>
    <n v="8.9"/>
    <n v="8.25"/>
    <n v="620"/>
    <n v="1430"/>
    <n v="1025"/>
    <n v="3"/>
    <n v="5"/>
    <n v="4"/>
    <n v="0.14000000000000001"/>
    <n v="0.36"/>
    <n v="0.25"/>
    <n v="270"/>
    <n v="1100"/>
    <n v="685"/>
    <n v="2800"/>
    <n v="5400"/>
    <n v="4100"/>
    <x v="2"/>
    <x v="2"/>
    <n v="0.25"/>
    <n v="0"/>
    <n v="0"/>
    <n v="5.55"/>
    <x v="0"/>
  </r>
  <r>
    <n v="3668"/>
    <x v="168"/>
    <x v="2"/>
    <x v="11"/>
    <n v="25"/>
    <n v="25"/>
    <n v="25"/>
    <n v="5.0999999999999996"/>
    <n v="5.5"/>
    <n v="5.3"/>
    <n v="7.6"/>
    <n v="8"/>
    <n v="7.8"/>
    <n v="440"/>
    <n v="490"/>
    <n v="465"/>
    <n v="3"/>
    <n v="3"/>
    <n v="3"/>
    <n v="0.13"/>
    <n v="0.17"/>
    <n v="0.15000000000000002"/>
    <n v="270"/>
    <n v="390"/>
    <n v="330"/>
    <n v="2200"/>
    <n v="2800"/>
    <n v="2500"/>
    <x v="5"/>
    <x v="5"/>
    <n v="0.15000000000000002"/>
    <n v="0"/>
    <n v="0"/>
    <n v="3.5549999999999997"/>
    <x v="0"/>
  </r>
  <r>
    <n v="3669"/>
    <x v="169"/>
    <x v="2"/>
    <x v="11"/>
    <n v="25"/>
    <n v="26"/>
    <n v="25.5"/>
    <n v="5.4"/>
    <n v="52"/>
    <n v="28.7"/>
    <n v="7.7"/>
    <n v="8"/>
    <n v="7.85"/>
    <n v="400"/>
    <n v="440"/>
    <n v="420"/>
    <n v="2"/>
    <n v="2"/>
    <n v="2"/>
    <n v="0.12"/>
    <n v="0.13"/>
    <n v="0.125"/>
    <n v="210"/>
    <n v="380"/>
    <n v="295"/>
    <n v="2200"/>
    <n v="2800"/>
    <n v="2500"/>
    <x v="34"/>
    <x v="34"/>
    <n v="0.125"/>
    <n v="0"/>
    <n v="0"/>
    <n v="2.7499999999999996"/>
    <x v="0"/>
  </r>
  <r>
    <n v="3677"/>
    <x v="170"/>
    <x v="2"/>
    <x v="11"/>
    <n v="26"/>
    <n v="30"/>
    <n v="28"/>
    <n v="6"/>
    <n v="7.2"/>
    <n v="6.6"/>
    <n v="7.2"/>
    <n v="8.8000000000000007"/>
    <n v="8"/>
    <n v="992"/>
    <n v="2010"/>
    <n v="1501"/>
    <n v="11"/>
    <n v="23"/>
    <n v="17"/>
    <n v="0"/>
    <n v="0"/>
    <n v="0"/>
    <n v="240"/>
    <n v="1000"/>
    <n v="620"/>
    <n v="900"/>
    <n v="3200"/>
    <n v="2050"/>
    <x v="2"/>
    <x v="2"/>
    <n v="0"/>
    <n v="0"/>
    <n v="0"/>
    <n v="5.5"/>
    <x v="0"/>
  </r>
  <r>
    <n v="3679"/>
    <x v="171"/>
    <x v="2"/>
    <x v="11"/>
    <n v="25"/>
    <n v="34"/>
    <n v="29.5"/>
    <n v="6.7"/>
    <n v="9.6999999999999993"/>
    <n v="8.1999999999999993"/>
    <n v="7.4"/>
    <n v="8.4"/>
    <n v="7.9"/>
    <n v="460"/>
    <n v="1380"/>
    <n v="920"/>
    <n v="0.5"/>
    <n v="39"/>
    <n v="19.75"/>
    <n v="0.8"/>
    <n v="2.62"/>
    <n v="1.71"/>
    <n v="110"/>
    <n v="1800"/>
    <n v="955"/>
    <n v="170"/>
    <n v="3200"/>
    <n v="1685"/>
    <x v="2"/>
    <x v="2"/>
    <n v="1.71"/>
    <n v="0"/>
    <n v="0"/>
    <n v="5.8419999999999996"/>
    <x v="0"/>
  </r>
  <r>
    <n v="3680"/>
    <x v="172"/>
    <x v="2"/>
    <x v="11"/>
    <n v="24"/>
    <n v="36"/>
    <n v="30"/>
    <n v="5.3"/>
    <n v="8.8000000000000007"/>
    <n v="7.0500000000000007"/>
    <n v="7.5"/>
    <n v="8"/>
    <n v="7.75"/>
    <n v="340"/>
    <n v="580"/>
    <n v="460"/>
    <n v="1"/>
    <n v="3.4"/>
    <n v="2.2000000000000002"/>
    <n v="0.16"/>
    <n v="1.61"/>
    <n v="0.88500000000000001"/>
    <n v="900"/>
    <n v="5000"/>
    <n v="2950"/>
    <n v="1600"/>
    <n v="9000"/>
    <n v="5300"/>
    <x v="13"/>
    <x v="2"/>
    <n v="0.88500000000000001"/>
    <n v="0"/>
    <n v="0"/>
    <n v="4.5519999999999996"/>
    <x v="0"/>
  </r>
  <r>
    <n v="3681"/>
    <x v="173"/>
    <x v="2"/>
    <x v="11"/>
    <n v="24"/>
    <n v="32"/>
    <n v="28"/>
    <n v="1.4"/>
    <n v="8.4"/>
    <n v="4.9000000000000004"/>
    <n v="6.5"/>
    <n v="9.1"/>
    <n v="7.8"/>
    <n v="480"/>
    <n v="5700"/>
    <n v="3090"/>
    <n v="16.5"/>
    <n v="41.3"/>
    <n v="28.9"/>
    <n v="0.48"/>
    <n v="2.4"/>
    <n v="1.44"/>
    <n v="1800"/>
    <n v="9000"/>
    <n v="5400"/>
    <n v="3200"/>
    <n v="16000"/>
    <n v="9600"/>
    <x v="2"/>
    <x v="2"/>
    <n v="1.44"/>
    <n v="0"/>
    <n v="0.19999999999999929"/>
    <n v="5.8079999999999998"/>
    <x v="0"/>
  </r>
  <r>
    <n v="3682"/>
    <x v="174"/>
    <x v="2"/>
    <x v="11"/>
    <n v="24"/>
    <n v="33"/>
    <n v="28.5"/>
    <n v="5.8"/>
    <n v="10.4"/>
    <n v="8.1"/>
    <n v="8.1"/>
    <n v="9.1"/>
    <n v="8.6"/>
    <n v="400"/>
    <n v="5800"/>
    <n v="3100"/>
    <n v="2.2000000000000002"/>
    <n v="16.2"/>
    <n v="9.1999999999999993"/>
    <n v="0.57999999999999996"/>
    <n v="5.6"/>
    <n v="3.09"/>
    <n v="560"/>
    <n v="5000"/>
    <n v="2780"/>
    <n v="1600"/>
    <n v="9000"/>
    <n v="5300"/>
    <x v="2"/>
    <x v="2"/>
    <n v="3.09"/>
    <n v="10"/>
    <n v="0"/>
    <n v="7.6180000000000003"/>
    <x v="0"/>
  </r>
  <r>
    <n v="3683"/>
    <x v="175"/>
    <x v="2"/>
    <x v="11"/>
    <n v="25"/>
    <n v="27"/>
    <n v="26"/>
    <n v="3.1"/>
    <n v="4.2"/>
    <n v="3.6500000000000004"/>
    <n v="6.9"/>
    <n v="8.1999999999999993"/>
    <n v="7.55"/>
    <n v="530"/>
    <n v="2210"/>
    <n v="1370"/>
    <n v="23.1"/>
    <n v="165.5"/>
    <n v="94.3"/>
    <n v="0.51"/>
    <n v="6.01"/>
    <n v="3.26"/>
    <n v="275"/>
    <n v="900"/>
    <n v="587.5"/>
    <n v="1800"/>
    <n v="1800"/>
    <n v="1800"/>
    <x v="2"/>
    <x v="35"/>
    <n v="3.26"/>
    <n v="0"/>
    <n v="2.6999999999999993"/>
    <n v="6.3594999999999997"/>
    <x v="0"/>
  </r>
  <r>
    <n v="3684"/>
    <x v="176"/>
    <x v="2"/>
    <x v="11"/>
    <n v="26"/>
    <n v="28"/>
    <n v="27"/>
    <n v="7.1"/>
    <n v="7.4"/>
    <n v="7.25"/>
    <n v="7.7"/>
    <n v="9.6"/>
    <n v="8.65"/>
    <n v="972"/>
    <n v="1453"/>
    <n v="1212.5"/>
    <n v="3.2"/>
    <n v="6.5"/>
    <n v="4.8499999999999996"/>
    <n v="0.48"/>
    <n v="3.53"/>
    <n v="2.0049999999999999"/>
    <n v="70"/>
    <n v="550"/>
    <n v="310"/>
    <n v="175"/>
    <n v="1800"/>
    <n v="987.5"/>
    <x v="2"/>
    <x v="36"/>
    <n v="2.0049999999999999"/>
    <n v="10"/>
    <n v="0"/>
    <n v="5.9509999999999996"/>
    <x v="0"/>
  </r>
  <r>
    <n v="3685"/>
    <x v="177"/>
    <x v="2"/>
    <x v="11"/>
    <n v="26"/>
    <n v="28"/>
    <n v="27"/>
    <n v="6.1"/>
    <n v="6.6"/>
    <n v="6.35"/>
    <n v="7.6"/>
    <n v="8.6"/>
    <n v="8.1"/>
    <n v="830"/>
    <n v="2460"/>
    <n v="1645"/>
    <n v="4.4000000000000004"/>
    <n v="14.1"/>
    <n v="9.25"/>
    <n v="0.86"/>
    <n v="2.58"/>
    <n v="1.72"/>
    <n v="20"/>
    <n v="550"/>
    <n v="285"/>
    <n v="110"/>
    <n v="1800"/>
    <n v="955"/>
    <x v="2"/>
    <x v="37"/>
    <n v="1.7199999999999998"/>
    <n v="0"/>
    <n v="0"/>
    <n v="4.2690000000000001"/>
    <x v="0"/>
  </r>
  <r>
    <n v="3686"/>
    <x v="178"/>
    <x v="2"/>
    <x v="11"/>
    <n v="26"/>
    <n v="29"/>
    <n v="27.5"/>
    <n v="7"/>
    <n v="7.6"/>
    <n v="7.3"/>
    <n v="7.2"/>
    <n v="8.5"/>
    <n v="7.85"/>
    <n v="560"/>
    <n v="790"/>
    <n v="675"/>
    <n v="3"/>
    <n v="6.8"/>
    <n v="4.9000000000000004"/>
    <n v="0.33"/>
    <n v="1.85"/>
    <n v="1.0900000000000001"/>
    <n v="17"/>
    <n v="130"/>
    <n v="73.5"/>
    <n v="80"/>
    <n v="350"/>
    <n v="215"/>
    <x v="2"/>
    <x v="28"/>
    <n v="1.0900000000000001"/>
    <n v="0"/>
    <n v="0"/>
    <n v="3.0855000000000001"/>
    <x v="0"/>
  </r>
  <r>
    <n v="3687"/>
    <x v="179"/>
    <x v="2"/>
    <x v="11"/>
    <n v="25"/>
    <n v="28"/>
    <n v="26.5"/>
    <n v="6.1"/>
    <n v="6.9"/>
    <n v="6.5"/>
    <n v="7.6"/>
    <n v="9"/>
    <n v="8.3000000000000007"/>
    <n v="696"/>
    <n v="1534"/>
    <n v="1115"/>
    <n v="3.4"/>
    <n v="8.6"/>
    <n v="6"/>
    <n v="0.31"/>
    <n v="2.4300000000000002"/>
    <n v="1.37"/>
    <n v="50"/>
    <n v="350"/>
    <n v="200"/>
    <n v="140"/>
    <n v="1800"/>
    <n v="970"/>
    <x v="2"/>
    <x v="38"/>
    <n v="1.37"/>
    <n v="0"/>
    <n v="0"/>
    <n v="3.774"/>
    <x v="0"/>
  </r>
  <r>
    <n v="3688"/>
    <x v="180"/>
    <x v="2"/>
    <x v="11"/>
    <n v="27"/>
    <n v="28"/>
    <n v="27.5"/>
    <n v="6.3"/>
    <n v="7.6"/>
    <n v="6.9499999999999993"/>
    <n v="7.3"/>
    <n v="9.4"/>
    <n v="8.35"/>
    <n v="566"/>
    <n v="1358"/>
    <n v="962"/>
    <n v="3.9"/>
    <n v="8.6"/>
    <n v="6.25"/>
    <n v="0.25"/>
    <n v="2.6"/>
    <n v="1.425"/>
    <n v="25"/>
    <n v="550"/>
    <n v="287.5"/>
    <n v="140"/>
    <n v="1800"/>
    <n v="970"/>
    <x v="2"/>
    <x v="39"/>
    <n v="1.4250000000000003"/>
    <n v="0"/>
    <n v="0"/>
    <n v="4.2225000000000001"/>
    <x v="0"/>
  </r>
  <r>
    <n v="3689"/>
    <x v="181"/>
    <x v="2"/>
    <x v="11"/>
    <n v="25"/>
    <n v="28"/>
    <n v="26.5"/>
    <n v="5.9"/>
    <n v="6.5"/>
    <n v="6.2"/>
    <n v="7.3"/>
    <n v="8.6"/>
    <n v="7.9499999999999993"/>
    <n v="778"/>
    <n v="1230"/>
    <n v="1004"/>
    <n v="4.7"/>
    <n v="13.7"/>
    <n v="9.1999999999999993"/>
    <n v="0.12"/>
    <n v="3.63"/>
    <n v="1.875"/>
    <n v="130"/>
    <n v="900"/>
    <n v="515"/>
    <n v="550"/>
    <n v="1800"/>
    <n v="1175"/>
    <x v="2"/>
    <x v="4"/>
    <n v="1.875"/>
    <n v="0"/>
    <n v="0"/>
    <n v="5.4499999999999993"/>
    <x v="0"/>
  </r>
  <r>
    <n v="3690"/>
    <x v="182"/>
    <x v="2"/>
    <x v="11"/>
    <n v="26"/>
    <n v="29"/>
    <n v="27.5"/>
    <n v="6.6"/>
    <n v="7.3"/>
    <n v="6.9499999999999993"/>
    <n v="7.6"/>
    <n v="8.5"/>
    <n v="8.0500000000000007"/>
    <n v="1213"/>
    <n v="2050"/>
    <n v="1631.5"/>
    <n v="3.6"/>
    <n v="8"/>
    <n v="5.8"/>
    <n v="0.69"/>
    <n v="4.42"/>
    <n v="2.5549999999999997"/>
    <n v="110"/>
    <n v="1600"/>
    <n v="855"/>
    <n v="350"/>
    <n v="1800"/>
    <n v="1075"/>
    <x v="2"/>
    <x v="2"/>
    <n v="2.5549999999999997"/>
    <n v="0"/>
    <n v="0"/>
    <n v="6.0110000000000001"/>
    <x v="0"/>
  </r>
  <r>
    <n v="3691"/>
    <x v="183"/>
    <x v="2"/>
    <x v="11"/>
    <n v="25"/>
    <n v="30"/>
    <n v="27.5"/>
    <n v="5.9"/>
    <n v="7.5"/>
    <n v="6.7"/>
    <n v="7.2"/>
    <n v="8.3000000000000007"/>
    <n v="7.75"/>
    <n v="90"/>
    <n v="160"/>
    <n v="125"/>
    <n v="2"/>
    <n v="3"/>
    <n v="2.5"/>
    <n v="0"/>
    <n v="1.2"/>
    <n v="0.6"/>
    <n v="50"/>
    <n v="1300"/>
    <n v="675"/>
    <n v="140"/>
    <n v="3000"/>
    <n v="1570"/>
    <x v="41"/>
    <x v="2"/>
    <n v="0.6"/>
    <n v="0"/>
    <n v="0"/>
    <n v="4.6825000000000001"/>
    <x v="0"/>
  </r>
  <r>
    <n v="3692"/>
    <x v="184"/>
    <x v="2"/>
    <x v="11"/>
    <n v="25"/>
    <n v="30"/>
    <n v="27.5"/>
    <n v="5.6"/>
    <n v="7.4"/>
    <n v="6.5"/>
    <n v="7.1"/>
    <n v="8.4"/>
    <n v="7.75"/>
    <n v="120"/>
    <n v="290"/>
    <n v="205"/>
    <n v="2.2999999999999998"/>
    <n v="3"/>
    <n v="2.65"/>
    <n v="0"/>
    <n v="1.4"/>
    <n v="0.7"/>
    <n v="60"/>
    <n v="500"/>
    <n v="280"/>
    <n v="170"/>
    <n v="1600"/>
    <n v="885"/>
    <x v="16"/>
    <x v="40"/>
    <n v="0.7"/>
    <n v="0"/>
    <n v="0"/>
    <n v="3.1962500000000005"/>
    <x v="0"/>
  </r>
  <r>
    <n v="3693"/>
    <x v="185"/>
    <x v="2"/>
    <x v="11"/>
    <n v="25"/>
    <n v="30"/>
    <n v="27.5"/>
    <n v="4.2"/>
    <n v="7.3"/>
    <n v="5.75"/>
    <n v="7.4"/>
    <n v="8.4"/>
    <n v="7.9"/>
    <n v="280"/>
    <n v="1520"/>
    <n v="900"/>
    <n v="5"/>
    <n v="112"/>
    <n v="58.5"/>
    <n v="0"/>
    <n v="6.3"/>
    <n v="3.15"/>
    <n v="1200"/>
    <n v="100000"/>
    <n v="50600"/>
    <n v="3400"/>
    <n v="180000"/>
    <n v="91700"/>
    <x v="2"/>
    <x v="2"/>
    <n v="3.15"/>
    <n v="0"/>
    <n v="0"/>
    <n v="6.13"/>
    <x v="0"/>
  </r>
  <r>
    <n v="3694"/>
    <x v="186"/>
    <x v="2"/>
    <x v="11"/>
    <n v="26"/>
    <n v="34"/>
    <n v="30"/>
    <n v="5.5"/>
    <n v="7.6"/>
    <n v="6.55"/>
    <n v="7.6"/>
    <n v="8.3000000000000007"/>
    <n v="7.95"/>
    <n v="130"/>
    <n v="204"/>
    <n v="167"/>
    <n v="2.5"/>
    <n v="4"/>
    <n v="3.25"/>
    <n v="0"/>
    <n v="0.35"/>
    <n v="0.17499999999999999"/>
    <n v="460"/>
    <n v="2200"/>
    <n v="1330"/>
    <n v="1400"/>
    <n v="5000"/>
    <n v="3200"/>
    <x v="38"/>
    <x v="2"/>
    <n v="0.17499999999999999"/>
    <n v="0"/>
    <n v="0"/>
    <n v="5.0662500000000001"/>
    <x v="0"/>
  </r>
  <r>
    <n v="3695"/>
    <x v="187"/>
    <x v="2"/>
    <x v="11"/>
    <n v="25"/>
    <n v="27"/>
    <n v="26"/>
    <n v="5.3"/>
    <n v="7.1"/>
    <n v="6.1999999999999993"/>
    <n v="7.1"/>
    <n v="7.7"/>
    <n v="7.4"/>
    <n v="140"/>
    <n v="290"/>
    <n v="215"/>
    <n v="3"/>
    <n v="5.3"/>
    <n v="4.1500000000000004"/>
    <n v="0"/>
    <n v="0.19"/>
    <n v="9.5000000000000001E-2"/>
    <n v="800"/>
    <n v="9000"/>
    <n v="4900"/>
    <n v="2400"/>
    <n v="16000"/>
    <n v="9200"/>
    <x v="2"/>
    <x v="2"/>
    <n v="9.5000000000000001E-2"/>
    <n v="0"/>
    <n v="0"/>
    <n v="5.5190000000000001"/>
    <x v="0"/>
  </r>
  <r>
    <n v="3696"/>
    <x v="188"/>
    <x v="2"/>
    <x v="11"/>
    <n v="25"/>
    <n v="30"/>
    <n v="27.5"/>
    <n v="4"/>
    <n v="7"/>
    <n v="5.5"/>
    <n v="7.3"/>
    <n v="9"/>
    <n v="8.15"/>
    <n v="520"/>
    <n v="1940"/>
    <n v="1230"/>
    <n v="16"/>
    <n v="360"/>
    <n v="188"/>
    <n v="0"/>
    <n v="4.8"/>
    <n v="2.4"/>
    <n v="44000"/>
    <n v="900000"/>
    <n v="472000"/>
    <n v="90000"/>
    <n v="1600000"/>
    <n v="845000"/>
    <x v="2"/>
    <x v="2"/>
    <n v="2.4"/>
    <n v="0"/>
    <n v="0"/>
    <n v="5.98"/>
    <x v="0"/>
  </r>
  <r>
    <n v="3697"/>
    <x v="189"/>
    <x v="2"/>
    <x v="11"/>
    <n v="24.5"/>
    <n v="27"/>
    <n v="25.75"/>
    <n v="2"/>
    <n v="5.4"/>
    <n v="3.7"/>
    <n v="7.7"/>
    <n v="8.3000000000000007"/>
    <n v="8"/>
    <n v="350"/>
    <n v="490"/>
    <n v="420"/>
    <n v="5"/>
    <n v="9"/>
    <n v="7"/>
    <n v="0"/>
    <n v="1.93"/>
    <n v="0.96499999999999997"/>
    <n v="1100"/>
    <n v="5000"/>
    <n v="3050"/>
    <n v="3000"/>
    <n v="9000"/>
    <n v="6000"/>
    <x v="2"/>
    <x v="2"/>
    <n v="0.96500000000000008"/>
    <n v="0"/>
    <n v="2.5999999999999996"/>
    <n v="5.9529999999999994"/>
    <x v="0"/>
  </r>
  <r>
    <n v="1383"/>
    <x v="190"/>
    <x v="0"/>
    <x v="12"/>
    <n v="30"/>
    <n v="33"/>
    <n v="31.5"/>
    <n v="4"/>
    <n v="6.6"/>
    <n v="5.3"/>
    <n v="6.6"/>
    <n v="6.9"/>
    <n v="6.75"/>
    <n v="387"/>
    <n v="733"/>
    <n v="560"/>
    <n v="3"/>
    <n v="14"/>
    <n v="8.5"/>
    <n v="0"/>
    <n v="1.2"/>
    <n v="0.6"/>
    <n v="650"/>
    <n v="1200"/>
    <n v="925"/>
    <n v="1640"/>
    <n v="3100"/>
    <n v="2370"/>
    <x v="2"/>
    <x v="2"/>
    <n v="0.6"/>
    <n v="0"/>
    <n v="0"/>
    <n v="5.62"/>
    <x v="0"/>
  </r>
  <r>
    <n v="1385"/>
    <x v="191"/>
    <x v="0"/>
    <x v="12"/>
    <n v="24"/>
    <n v="28"/>
    <n v="26"/>
    <n v="4.3"/>
    <n v="7.1"/>
    <n v="5.6999999999999993"/>
    <n v="6.5"/>
    <n v="6.9"/>
    <n v="6.7"/>
    <n v="110"/>
    <n v="164"/>
    <n v="137"/>
    <n v="1"/>
    <n v="2.6"/>
    <n v="1.8"/>
    <n v="0.28000000000000003"/>
    <n v="1.2"/>
    <n v="0.74"/>
    <n v="100"/>
    <n v="140"/>
    <n v="120"/>
    <n v="220"/>
    <n v="380"/>
    <n v="300"/>
    <x v="1"/>
    <x v="41"/>
    <n v="0.74"/>
    <n v="0"/>
    <n v="0"/>
    <n v="1.873"/>
    <x v="0"/>
  </r>
  <r>
    <n v="1441"/>
    <x v="192"/>
    <x v="0"/>
    <x v="12"/>
    <n v="20"/>
    <n v="28"/>
    <n v="24"/>
    <n v="5.7"/>
    <n v="6.8"/>
    <n v="6.25"/>
    <n v="6.8"/>
    <n v="7.6"/>
    <n v="7.1999999999999993"/>
    <n v="18796"/>
    <n v="30000"/>
    <n v="24398"/>
    <n v="1.4"/>
    <n v="2.4"/>
    <n v="1.9"/>
    <n v="0.43"/>
    <n v="1.8"/>
    <n v="1.115"/>
    <n v="160"/>
    <n v="340"/>
    <n v="250"/>
    <n v="480"/>
    <n v="680"/>
    <n v="580"/>
    <x v="32"/>
    <x v="42"/>
    <n v="1.115"/>
    <n v="0"/>
    <n v="0"/>
    <n v="2.6604999999999999"/>
    <x v="0"/>
  </r>
  <r>
    <n v="1574"/>
    <x v="193"/>
    <x v="0"/>
    <x v="12"/>
    <n v="23"/>
    <n v="30"/>
    <n v="26.5"/>
    <n v="5.3"/>
    <n v="7.2"/>
    <n v="6.25"/>
    <n v="6.9"/>
    <n v="7.6"/>
    <n v="7.25"/>
    <n v="20100"/>
    <n v="27000"/>
    <n v="23550"/>
    <n v="1.2"/>
    <n v="2.8"/>
    <n v="2"/>
    <n v="0.41"/>
    <n v="1.8"/>
    <n v="1.105"/>
    <n v="120"/>
    <n v="320"/>
    <n v="220"/>
    <n v="400"/>
    <n v="580"/>
    <n v="490"/>
    <x v="34"/>
    <x v="43"/>
    <n v="1.105"/>
    <n v="0"/>
    <n v="0"/>
    <n v="2.5709999999999997"/>
    <x v="0"/>
  </r>
  <r>
    <n v="1575"/>
    <x v="194"/>
    <x v="0"/>
    <x v="12"/>
    <n v="27"/>
    <n v="33"/>
    <n v="30"/>
    <n v="3.2"/>
    <n v="7.9"/>
    <n v="5.5500000000000007"/>
    <n v="6.7"/>
    <n v="8"/>
    <n v="7.35"/>
    <n v="1229"/>
    <n v="54170"/>
    <n v="27699.5"/>
    <n v="0.6"/>
    <n v="3.9"/>
    <n v="2.25"/>
    <n v="0.24"/>
    <n v="1.23"/>
    <n v="0.73499999999999999"/>
    <n v="310"/>
    <n v="17000"/>
    <n v="8655"/>
    <n v="760"/>
    <n v="70000"/>
    <n v="35380"/>
    <x v="7"/>
    <x v="2"/>
    <n v="0.73499999999999999"/>
    <n v="0"/>
    <n v="0"/>
    <n v="4.5532500000000002"/>
    <x v="0"/>
  </r>
  <r>
    <n v="1576"/>
    <x v="195"/>
    <x v="0"/>
    <x v="12"/>
    <n v="26"/>
    <n v="28"/>
    <n v="27"/>
    <n v="1.5"/>
    <n v="7.4"/>
    <n v="4.45"/>
    <n v="6.7"/>
    <n v="7.5"/>
    <n v="7.1"/>
    <n v="34"/>
    <n v="81"/>
    <n v="57.5"/>
    <n v="0.1"/>
    <n v="0.4"/>
    <n v="0.25"/>
    <n v="0"/>
    <n v="2.35"/>
    <n v="1.175"/>
    <n v="2"/>
    <n v="800"/>
    <n v="401"/>
    <n v="2"/>
    <n v="2800"/>
    <n v="1401"/>
    <x v="42"/>
    <x v="44"/>
    <n v="1.175"/>
    <n v="0"/>
    <n v="1.0999999999999996"/>
    <n v="2.5062499999999996"/>
    <x v="0"/>
  </r>
  <r>
    <n v="1577"/>
    <x v="196"/>
    <x v="0"/>
    <x v="12"/>
    <n v="27"/>
    <n v="30"/>
    <n v="28.5"/>
    <n v="4.5"/>
    <n v="7"/>
    <n v="5.75"/>
    <n v="6.8"/>
    <n v="7.9"/>
    <n v="7.35"/>
    <n v="1655"/>
    <n v="55450"/>
    <n v="28552.5"/>
    <n v="0.7"/>
    <n v="3.7"/>
    <n v="2.2000000000000002"/>
    <n v="0.23"/>
    <n v="0.78"/>
    <n v="0.505"/>
    <n v="400"/>
    <n v="94000"/>
    <n v="47200"/>
    <n v="470"/>
    <n v="120000"/>
    <n v="60235"/>
    <x v="13"/>
    <x v="2"/>
    <n v="0.505"/>
    <n v="0"/>
    <n v="0"/>
    <n v="4.476"/>
    <x v="0"/>
  </r>
  <r>
    <n v="1578"/>
    <x v="197"/>
    <x v="0"/>
    <x v="12"/>
    <n v="28"/>
    <n v="29.5"/>
    <n v="28.75"/>
    <n v="3.2"/>
    <n v="7.8"/>
    <n v="5.5"/>
    <n v="7.2"/>
    <n v="7.8"/>
    <n v="7.5"/>
    <n v="1126"/>
    <n v="51200"/>
    <n v="26163"/>
    <n v="0.9"/>
    <n v="4.0999999999999996"/>
    <n v="2.5"/>
    <n v="0"/>
    <n v="0.57999999999999996"/>
    <n v="0.28999999999999998"/>
    <n v="100"/>
    <n v="400"/>
    <n v="250"/>
    <n v="240"/>
    <n v="630"/>
    <n v="435"/>
    <x v="41"/>
    <x v="42"/>
    <n v="0.28999999999999998"/>
    <n v="0"/>
    <n v="0"/>
    <n v="2.8704999999999998"/>
    <x v="0"/>
  </r>
  <r>
    <n v="1579"/>
    <x v="198"/>
    <x v="0"/>
    <x v="12"/>
    <n v="26"/>
    <n v="30"/>
    <n v="28"/>
    <n v="3.8"/>
    <n v="7.8"/>
    <n v="5.8"/>
    <n v="6.8"/>
    <n v="7.5"/>
    <n v="7.15"/>
    <n v="168"/>
    <n v="18500"/>
    <n v="9334"/>
    <n v="1"/>
    <n v="6"/>
    <n v="3.5"/>
    <n v="0.05"/>
    <n v="0.5"/>
    <n v="0.27500000000000002"/>
    <n v="140"/>
    <n v="340"/>
    <n v="240"/>
    <n v="240"/>
    <n v="640"/>
    <n v="440"/>
    <x v="8"/>
    <x v="45"/>
    <n v="0.27500000000000002"/>
    <n v="0"/>
    <n v="0"/>
    <n v="3.4425000000000003"/>
    <x v="0"/>
  </r>
  <r>
    <n v="1580"/>
    <x v="199"/>
    <x v="0"/>
    <x v="12"/>
    <n v="27.1"/>
    <n v="28.4"/>
    <n v="27.75"/>
    <n v="5.0999999999999996"/>
    <n v="6.9"/>
    <n v="6"/>
    <n v="6.3"/>
    <n v="8"/>
    <n v="7.15"/>
    <n v="25"/>
    <n v="33"/>
    <n v="29"/>
    <n v="0.5"/>
    <n v="2.1"/>
    <n v="1.3"/>
    <n v="0.05"/>
    <n v="0.18"/>
    <n v="0.11499999999999999"/>
    <n v="4"/>
    <n v="32"/>
    <n v="18"/>
    <n v="8"/>
    <n v="108"/>
    <n v="58"/>
    <x v="43"/>
    <x v="46"/>
    <n v="0.11499999999999999"/>
    <n v="0"/>
    <n v="0"/>
    <n v="0.92549999999999999"/>
    <x v="0"/>
  </r>
  <r>
    <n v="2312"/>
    <x v="200"/>
    <x v="0"/>
    <x v="12"/>
    <n v="26"/>
    <n v="29.5"/>
    <n v="27.75"/>
    <n v="4.8"/>
    <n v="8.8000000000000007"/>
    <n v="6.8000000000000007"/>
    <n v="6.9"/>
    <n v="7.7"/>
    <n v="7.3000000000000007"/>
    <n v="182"/>
    <n v="22810"/>
    <n v="11496"/>
    <n v="0.7"/>
    <n v="3"/>
    <n v="1.85"/>
    <n v="0.05"/>
    <n v="0.3"/>
    <n v="0.17499999999999999"/>
    <n v="100"/>
    <n v="220"/>
    <n v="160"/>
    <n v="200"/>
    <n v="360"/>
    <n v="280"/>
    <x v="3"/>
    <x v="47"/>
    <n v="0.17499999999999999"/>
    <n v="0"/>
    <n v="0"/>
    <n v="1.9912499999999997"/>
    <x v="0"/>
  </r>
  <r>
    <n v="2318"/>
    <x v="201"/>
    <x v="0"/>
    <x v="12"/>
    <n v="24"/>
    <n v="32"/>
    <n v="28"/>
    <n v="5.5"/>
    <n v="8.6999999999999993"/>
    <n v="7.1"/>
    <n v="6.5"/>
    <n v="7.6"/>
    <n v="7.05"/>
    <n v="35"/>
    <n v="6052"/>
    <n v="3043.5"/>
    <n v="0.2"/>
    <n v="2.7"/>
    <n v="1.4500000000000002"/>
    <n v="0.06"/>
    <n v="0.56999999999999995"/>
    <n v="0.31499999999999995"/>
    <n v="4"/>
    <n v="560"/>
    <n v="282"/>
    <n v="40"/>
    <n v="1340"/>
    <n v="690"/>
    <x v="44"/>
    <x v="48"/>
    <n v="0.31499999999999995"/>
    <n v="0"/>
    <n v="0"/>
    <n v="2.3792499999999999"/>
    <x v="0"/>
  </r>
  <r>
    <n v="2328"/>
    <x v="202"/>
    <x v="0"/>
    <x v="12"/>
    <n v="27"/>
    <n v="30"/>
    <n v="28.5"/>
    <n v="1.2"/>
    <n v="10.1"/>
    <n v="5.6499999999999995"/>
    <n v="7"/>
    <n v="8.1"/>
    <n v="7.55"/>
    <n v="89"/>
    <n v="186"/>
    <n v="137.5"/>
    <n v="0.5"/>
    <n v="8.4"/>
    <n v="4.45"/>
    <n v="0.03"/>
    <n v="0.96"/>
    <n v="0.495"/>
    <n v="2"/>
    <n v="294"/>
    <n v="148"/>
    <n v="2"/>
    <n v="360"/>
    <n v="181"/>
    <x v="2"/>
    <x v="49"/>
    <n v="0.495"/>
    <n v="0"/>
    <n v="0"/>
    <n v="3.3390000000000004"/>
    <x v="0"/>
  </r>
  <r>
    <n v="2329"/>
    <x v="203"/>
    <x v="0"/>
    <x v="12"/>
    <n v="26"/>
    <n v="29.7"/>
    <n v="27.85"/>
    <n v="6.6"/>
    <n v="7.8"/>
    <n v="7.1999999999999993"/>
    <n v="6.5"/>
    <n v="7.1"/>
    <n v="6.8"/>
    <n v="22"/>
    <n v="40"/>
    <n v="31"/>
    <n v="0.7"/>
    <n v="1.8"/>
    <n v="1.25"/>
    <n v="0.02"/>
    <n v="600.73"/>
    <n v="300.375"/>
    <n v="150"/>
    <n v="6300"/>
    <n v="3225"/>
    <n v="4"/>
    <n v="7900"/>
    <n v="3952"/>
    <x v="45"/>
    <x v="2"/>
    <n v="10"/>
    <n v="0"/>
    <n v="0"/>
    <n v="5.78125"/>
    <x v="0"/>
  </r>
  <r>
    <n v="2330"/>
    <x v="204"/>
    <x v="0"/>
    <x v="12"/>
    <n v="27"/>
    <n v="29.8"/>
    <n v="28.4"/>
    <n v="6.7"/>
    <n v="8"/>
    <n v="7.35"/>
    <n v="6.5"/>
    <n v="7.4"/>
    <n v="6.95"/>
    <n v="20"/>
    <n v="35"/>
    <n v="27.5"/>
    <n v="0.4"/>
    <n v="1.9"/>
    <n v="1.1499999999999999"/>
    <n v="0.01"/>
    <n v="0.25"/>
    <n v="0.13"/>
    <n v="2"/>
    <n v="49000"/>
    <n v="24501"/>
    <n v="17"/>
    <n v="79000"/>
    <n v="39508.5"/>
    <x v="46"/>
    <x v="2"/>
    <n v="0.13"/>
    <n v="0"/>
    <n v="0"/>
    <n v="3.7447499999999998"/>
    <x v="0"/>
  </r>
  <r>
    <n v="3470"/>
    <x v="205"/>
    <x v="0"/>
    <x v="12"/>
    <n v="30"/>
    <n v="33"/>
    <n v="31.5"/>
    <n v="5.9"/>
    <n v="7.1"/>
    <n v="6.5"/>
    <n v="6.2"/>
    <n v="6.8"/>
    <n v="6.5"/>
    <n v="98"/>
    <n v="217"/>
    <n v="157.5"/>
    <n v="0.5"/>
    <n v="2.2000000000000002"/>
    <n v="1.35"/>
    <n v="0"/>
    <n v="0.05"/>
    <n v="2.5000000000000001E-2"/>
    <n v="220"/>
    <n v="460"/>
    <n v="340"/>
    <n v="620"/>
    <n v="940"/>
    <n v="780"/>
    <x v="18"/>
    <x v="50"/>
    <n v="2.5000000000000001E-2"/>
    <n v="0"/>
    <n v="0"/>
    <n v="2.5487499999999996"/>
    <x v="0"/>
  </r>
  <r>
    <n v="2325"/>
    <x v="206"/>
    <x v="1"/>
    <x v="12"/>
    <n v="30"/>
    <n v="33"/>
    <n v="31.5"/>
    <n v="5.9"/>
    <n v="6.8"/>
    <n v="6.35"/>
    <n v="6.6"/>
    <n v="8.3000000000000007"/>
    <n v="7.45"/>
    <n v="79"/>
    <n v="210"/>
    <n v="144.5"/>
    <n v="1.3"/>
    <n v="2"/>
    <n v="1.65"/>
    <n v="0"/>
    <n v="0.5"/>
    <n v="0.25"/>
    <n v="110"/>
    <n v="270"/>
    <n v="190"/>
    <n v="320"/>
    <n v="510"/>
    <n v="415"/>
    <x v="0"/>
    <x v="51"/>
    <n v="0.25"/>
    <n v="0"/>
    <n v="0"/>
    <n v="2.03125"/>
    <x v="0"/>
  </r>
  <r>
    <n v="3462"/>
    <x v="207"/>
    <x v="1"/>
    <x v="12"/>
    <n v="21"/>
    <n v="32"/>
    <n v="26.5"/>
    <n v="5.5"/>
    <n v="8.1999999999999993"/>
    <n v="6.85"/>
    <n v="7"/>
    <n v="8.1999999999999993"/>
    <n v="7.6"/>
    <n v="77"/>
    <n v="110"/>
    <n v="93.5"/>
    <n v="0"/>
    <n v="1.8"/>
    <n v="0.9"/>
    <n v="0"/>
    <n v="0.31"/>
    <n v="0.155"/>
    <n v="2"/>
    <n v="500"/>
    <n v="251"/>
    <n v="2"/>
    <n v="900"/>
    <n v="451"/>
    <x v="47"/>
    <x v="52"/>
    <n v="0.155"/>
    <n v="0"/>
    <n v="0"/>
    <n v="1.8485"/>
    <x v="0"/>
  </r>
  <r>
    <n v="1401"/>
    <x v="208"/>
    <x v="1"/>
    <x v="13"/>
    <n v="28.7"/>
    <n v="29.901086956521699"/>
    <n v="29.300543478260849"/>
    <n v="7.2"/>
    <n v="9.1999999999999993"/>
    <n v="8.1999999999999993"/>
    <n v="7.0309139784946204"/>
    <n v="8.2209677419354907"/>
    <n v="7.6259408602150556"/>
    <n v="604.010840108401"/>
    <n v="2766.7588075880799"/>
    <n v="1685.3848238482406"/>
    <n v="4.4081743869209804"/>
    <n v="20"/>
    <n v="12.20408719346049"/>
    <n v="0.53133522727272797"/>
    <n v="6.17008522727272"/>
    <n v="3.3507102272727241"/>
    <n v="2473"/>
    <n v="485853"/>
    <n v="244163"/>
    <n v="7351"/>
    <n v="1175766.4198894999"/>
    <n v="591558.70994474995"/>
    <x v="2"/>
    <x v="2"/>
    <n v="3.3507102272727241"/>
    <n v="0"/>
    <n v="0"/>
    <n v="6.1701420454545453"/>
    <x v="0"/>
  </r>
  <r>
    <n v="1373"/>
    <x v="209"/>
    <x v="0"/>
    <x v="14"/>
    <n v="18"/>
    <n v="29"/>
    <n v="23.5"/>
    <n v="7.5"/>
    <n v="8.3000000000000007"/>
    <n v="7.9"/>
    <n v="7.6"/>
    <n v="8.4"/>
    <n v="8"/>
    <n v="223"/>
    <n v="292"/>
    <n v="257.5"/>
    <n v="1.5"/>
    <n v="19.899999999999999"/>
    <n v="10.7"/>
    <n v="0"/>
    <n v="3.82"/>
    <n v="1.91"/>
    <n v="2"/>
    <n v="2"/>
    <n v="2"/>
    <n v="90"/>
    <n v="1600"/>
    <n v="845"/>
    <x v="2"/>
    <x v="0"/>
    <n v="1.9100000000000001"/>
    <n v="0"/>
    <n v="0"/>
    <n v="2.8919999999999999"/>
    <x v="0"/>
  </r>
  <r>
    <n v="1374"/>
    <x v="210"/>
    <x v="0"/>
    <x v="14"/>
    <n v="18"/>
    <n v="29"/>
    <n v="23.5"/>
    <n v="6.2"/>
    <n v="8.6999999999999993"/>
    <n v="7.4499999999999993"/>
    <n v="7.4"/>
    <n v="8.3000000000000007"/>
    <n v="7.8500000000000005"/>
    <n v="336"/>
    <n v="492"/>
    <n v="414"/>
    <n v="3.1"/>
    <n v="3.7"/>
    <n v="3.4000000000000004"/>
    <n v="0"/>
    <n v="11.6"/>
    <n v="5.8"/>
    <n v="20"/>
    <n v="240"/>
    <n v="130"/>
    <n v="190"/>
    <n v="1600"/>
    <n v="895"/>
    <x v="48"/>
    <x v="53"/>
    <n v="5.8"/>
    <n v="0"/>
    <n v="0"/>
    <n v="3.9349999999999996"/>
    <x v="0"/>
  </r>
  <r>
    <n v="1466"/>
    <x v="211"/>
    <x v="0"/>
    <x v="14"/>
    <n v="2.9"/>
    <n v="29"/>
    <n v="15.95"/>
    <n v="7.2"/>
    <n v="8.1"/>
    <n v="7.65"/>
    <n v="7.4"/>
    <n v="8.1"/>
    <n v="7.75"/>
    <n v="176"/>
    <n v="432"/>
    <n v="304"/>
    <n v="1.2"/>
    <n v="2.8"/>
    <n v="2"/>
    <n v="0"/>
    <n v="2.72"/>
    <n v="1.36"/>
    <n v="2"/>
    <n v="2"/>
    <n v="2"/>
    <n v="90"/>
    <n v="910"/>
    <n v="500"/>
    <x v="34"/>
    <x v="0"/>
    <n v="1.36"/>
    <n v="0"/>
    <n v="0"/>
    <n v="1.532"/>
    <x v="0"/>
  </r>
  <r>
    <n v="2128"/>
    <x v="212"/>
    <x v="0"/>
    <x v="14"/>
    <n v="18.8"/>
    <n v="21.5"/>
    <n v="20.149999999999999"/>
    <n v="7.2"/>
    <n v="7.8"/>
    <n v="7.5"/>
    <n v="7.1"/>
    <n v="8.4"/>
    <n v="7.75"/>
    <n v="142"/>
    <n v="414"/>
    <n v="278"/>
    <n v="0.7"/>
    <n v="3.1"/>
    <n v="1.9"/>
    <n v="0.3"/>
    <n v="0.92"/>
    <n v="0.61"/>
    <n v="2"/>
    <n v="15"/>
    <n v="8.5"/>
    <n v="17"/>
    <n v="46"/>
    <n v="31.5"/>
    <x v="32"/>
    <x v="54"/>
    <n v="0.61"/>
    <n v="0"/>
    <n v="0"/>
    <n v="1.3519999999999999"/>
    <x v="0"/>
  </r>
  <r>
    <n v="2129"/>
    <x v="213"/>
    <x v="0"/>
    <x v="14"/>
    <n v="18"/>
    <n v="21"/>
    <n v="19.5"/>
    <n v="6.3"/>
    <n v="7.8"/>
    <n v="7.05"/>
    <n v="7.2"/>
    <n v="8.4"/>
    <n v="7.8000000000000007"/>
    <n v="173"/>
    <n v="466"/>
    <n v="319.5"/>
    <n v="0.8"/>
    <n v="2"/>
    <n v="1.4"/>
    <n v="0.3"/>
    <n v="0.97"/>
    <n v="0.63500000000000001"/>
    <n v="2"/>
    <n v="10"/>
    <n v="6"/>
    <n v="21"/>
    <n v="48"/>
    <n v="34.5"/>
    <x v="49"/>
    <x v="55"/>
    <n v="0.63500000000000001"/>
    <n v="0"/>
    <n v="0"/>
    <n v="1.032"/>
    <x v="0"/>
  </r>
  <r>
    <n v="2130"/>
    <x v="214"/>
    <x v="0"/>
    <x v="14"/>
    <n v="23"/>
    <n v="31"/>
    <n v="27"/>
    <n v="6.1"/>
    <n v="7.3"/>
    <n v="6.6999999999999993"/>
    <n v="7.5"/>
    <n v="8"/>
    <n v="7.75"/>
    <n v="410"/>
    <n v="740"/>
    <n v="575"/>
    <n v="1.8"/>
    <n v="2.9"/>
    <n v="2.35"/>
    <n v="0"/>
    <n v="0"/>
    <n v="0"/>
    <n v="2473"/>
    <n v="485853"/>
    <n v="244163"/>
    <n v="7351"/>
    <n v="1175766.4198894999"/>
    <n v="591558.70994474995"/>
    <x v="50"/>
    <x v="2"/>
    <n v="0"/>
    <n v="0"/>
    <n v="0"/>
    <n v="4.46875"/>
    <x v="0"/>
  </r>
  <r>
    <n v="2131"/>
    <x v="215"/>
    <x v="0"/>
    <x v="14"/>
    <n v="19"/>
    <n v="32"/>
    <n v="25.5"/>
    <n v="4.8"/>
    <n v="7.9"/>
    <n v="6.35"/>
    <n v="7.5"/>
    <n v="8.6999999999999993"/>
    <n v="8.1"/>
    <n v="499"/>
    <n v="1012"/>
    <n v="755.5"/>
    <n v="1.1000000000000001"/>
    <n v="2.4"/>
    <n v="1.75"/>
    <n v="0.73"/>
    <n v="2.5"/>
    <n v="1.615"/>
    <n v="2"/>
    <n v="2"/>
    <n v="2"/>
    <n v="33"/>
    <n v="110"/>
    <n v="71.5"/>
    <x v="33"/>
    <x v="0"/>
    <n v="1.615"/>
    <n v="0"/>
    <n v="0"/>
    <n v="1.42675"/>
    <x v="0"/>
  </r>
  <r>
    <n v="2132"/>
    <x v="216"/>
    <x v="0"/>
    <x v="14"/>
    <n v="19"/>
    <n v="32"/>
    <n v="25.5"/>
    <n v="4.5999999999999996"/>
    <n v="7.2"/>
    <n v="5.9"/>
    <n v="7.3"/>
    <n v="8.4"/>
    <n v="7.85"/>
    <n v="371"/>
    <n v="840"/>
    <n v="605.5"/>
    <n v="1.2"/>
    <n v="2.8"/>
    <n v="2"/>
    <n v="0.43"/>
    <n v="5.24"/>
    <n v="2.835"/>
    <n v="2"/>
    <n v="40"/>
    <n v="21"/>
    <n v="40"/>
    <n v="140"/>
    <n v="90"/>
    <x v="34"/>
    <x v="56"/>
    <n v="2.835"/>
    <n v="0"/>
    <n v="0"/>
    <n v="1.9220000000000002"/>
    <x v="0"/>
  </r>
  <r>
    <n v="2133"/>
    <x v="217"/>
    <x v="0"/>
    <x v="14"/>
    <n v="19"/>
    <n v="32"/>
    <n v="25.5"/>
    <n v="3.9"/>
    <n v="7.8"/>
    <n v="5.85"/>
    <n v="7.7"/>
    <n v="8.9"/>
    <n v="8.3000000000000007"/>
    <n v="330"/>
    <n v="644"/>
    <n v="487"/>
    <n v="1.2"/>
    <n v="4.4000000000000004"/>
    <n v="2.8000000000000003"/>
    <n v="0.89"/>
    <n v="1.9"/>
    <n v="1.395"/>
    <n v="2"/>
    <n v="2"/>
    <n v="2"/>
    <n v="23"/>
    <n v="90"/>
    <n v="56.5"/>
    <x v="51"/>
    <x v="0"/>
    <n v="1.395"/>
    <n v="0"/>
    <n v="0"/>
    <n v="2.0390000000000001"/>
    <x v="0"/>
  </r>
  <r>
    <n v="2134"/>
    <x v="218"/>
    <x v="0"/>
    <x v="14"/>
    <n v="21"/>
    <n v="32"/>
    <n v="26.5"/>
    <n v="6.4"/>
    <n v="7.7"/>
    <n v="7.0500000000000007"/>
    <n v="7.2"/>
    <n v="8.8000000000000007"/>
    <n v="8"/>
    <n v="294"/>
    <n v="557"/>
    <n v="425.5"/>
    <n v="1.4"/>
    <n v="2"/>
    <n v="1.7"/>
    <n v="0.78"/>
    <n v="1.61"/>
    <n v="1.1950000000000001"/>
    <n v="2"/>
    <n v="2"/>
    <n v="2"/>
    <n v="40"/>
    <n v="90"/>
    <n v="65"/>
    <x v="26"/>
    <x v="0"/>
    <n v="1.1950000000000001"/>
    <n v="0"/>
    <n v="0"/>
    <n v="1.3115000000000001"/>
    <x v="0"/>
  </r>
  <r>
    <n v="2135"/>
    <x v="219"/>
    <x v="0"/>
    <x v="14"/>
    <n v="24"/>
    <n v="32"/>
    <n v="28"/>
    <n v="6.5"/>
    <n v="7.4"/>
    <n v="6.95"/>
    <n v="7.2"/>
    <n v="7.7"/>
    <n v="7.45"/>
    <n v="0"/>
    <n v="522"/>
    <n v="261"/>
    <n v="1.2"/>
    <n v="1.8"/>
    <n v="1.5"/>
    <n v="1.55"/>
    <n v="5.86"/>
    <n v="3.7050000000000001"/>
    <n v="2"/>
    <n v="17"/>
    <n v="9.5"/>
    <n v="21"/>
    <n v="70"/>
    <n v="45.5"/>
    <x v="39"/>
    <x v="24"/>
    <n v="3.7050000000000001"/>
    <n v="0"/>
    <n v="0"/>
    <n v="1.726"/>
    <x v="0"/>
  </r>
  <r>
    <n v="2136"/>
    <x v="220"/>
    <x v="0"/>
    <x v="14"/>
    <n v="19"/>
    <n v="34"/>
    <n v="26.5"/>
    <n v="5.5"/>
    <n v="7.6"/>
    <n v="6.55"/>
    <n v="7.3"/>
    <n v="8.8000000000000007"/>
    <n v="8.0500000000000007"/>
    <n v="526"/>
    <n v="677"/>
    <n v="601.5"/>
    <n v="3.1"/>
    <n v="3.8"/>
    <n v="3.45"/>
    <n v="0"/>
    <n v="15.85"/>
    <n v="7.9249999999999998"/>
    <n v="12"/>
    <n v="230"/>
    <n v="121"/>
    <n v="920"/>
    <n v="1600"/>
    <n v="1260"/>
    <x v="52"/>
    <x v="57"/>
    <n v="7.9249999999999998"/>
    <n v="0"/>
    <n v="0"/>
    <n v="4.3462499999999995"/>
    <x v="0"/>
  </r>
  <r>
    <n v="2137"/>
    <x v="221"/>
    <x v="0"/>
    <x v="14"/>
    <n v="19"/>
    <n v="29"/>
    <n v="24"/>
    <n v="7.5"/>
    <n v="8.4"/>
    <n v="7.95"/>
    <n v="7.5"/>
    <n v="8.6"/>
    <n v="8.0500000000000007"/>
    <n v="218"/>
    <n v="322"/>
    <n v="270"/>
    <n v="1.5"/>
    <n v="2.2000000000000002"/>
    <n v="1.85"/>
    <n v="0"/>
    <n v="2.21"/>
    <n v="1.105"/>
    <n v="2"/>
    <n v="2"/>
    <n v="2"/>
    <n v="94"/>
    <n v="1600"/>
    <n v="847"/>
    <x v="3"/>
    <x v="0"/>
    <n v="1.105"/>
    <n v="0"/>
    <n v="0"/>
    <n v="1.3872500000000001"/>
    <x v="0"/>
  </r>
  <r>
    <n v="2138"/>
    <x v="222"/>
    <x v="0"/>
    <x v="14"/>
    <n v="21"/>
    <n v="29"/>
    <n v="25"/>
    <n v="7.5"/>
    <n v="8.1999999999999993"/>
    <n v="7.85"/>
    <n v="7.5"/>
    <n v="8.5"/>
    <n v="8"/>
    <n v="211"/>
    <n v="296"/>
    <n v="253.5"/>
    <n v="1.7"/>
    <n v="2.6"/>
    <n v="2.15"/>
    <n v="0"/>
    <n v="1.91"/>
    <n v="0.95499999999999996"/>
    <n v="2"/>
    <n v="2"/>
    <n v="2"/>
    <n v="90"/>
    <n v="230"/>
    <n v="160"/>
    <x v="53"/>
    <x v="0"/>
    <n v="0.95500000000000007"/>
    <n v="0"/>
    <n v="0"/>
    <n v="1.5447500000000001"/>
    <x v="0"/>
  </r>
  <r>
    <n v="2139"/>
    <x v="223"/>
    <x v="0"/>
    <x v="14"/>
    <n v="17"/>
    <n v="29"/>
    <n v="23"/>
    <n v="7.3"/>
    <n v="8.8000000000000007"/>
    <n v="8.0500000000000007"/>
    <n v="7.8"/>
    <n v="8.6"/>
    <n v="8.1999999999999993"/>
    <n v="228"/>
    <n v="293"/>
    <n v="260.5"/>
    <n v="1.5"/>
    <n v="2.7"/>
    <n v="2.1"/>
    <n v="0"/>
    <n v="2.06"/>
    <n v="1.03"/>
    <n v="2"/>
    <n v="2"/>
    <n v="2"/>
    <n v="90"/>
    <n v="1600"/>
    <n v="845"/>
    <x v="23"/>
    <x v="0"/>
    <n v="1.03"/>
    <n v="0"/>
    <n v="0"/>
    <n v="1.5285"/>
    <x v="0"/>
  </r>
  <r>
    <n v="2140"/>
    <x v="224"/>
    <x v="0"/>
    <x v="14"/>
    <n v="6"/>
    <n v="30"/>
    <n v="18"/>
    <n v="6.9"/>
    <n v="8.1"/>
    <n v="7.5"/>
    <n v="7.6"/>
    <n v="8.5"/>
    <n v="8.0500000000000007"/>
    <n v="193"/>
    <n v="278"/>
    <n v="235.5"/>
    <n v="1.2"/>
    <n v="2.5"/>
    <n v="1.85"/>
    <n v="0"/>
    <n v="0.4"/>
    <n v="0.2"/>
    <n v="2"/>
    <n v="2"/>
    <n v="2"/>
    <n v="34"/>
    <n v="210"/>
    <n v="122"/>
    <x v="3"/>
    <x v="0"/>
    <n v="0.2"/>
    <n v="0"/>
    <n v="0"/>
    <n v="1.20625"/>
    <x v="0"/>
  </r>
  <r>
    <n v="2141"/>
    <x v="225"/>
    <x v="0"/>
    <x v="14"/>
    <n v="18"/>
    <n v="29"/>
    <n v="23.5"/>
    <n v="7.1"/>
    <n v="7.8"/>
    <n v="7.4499999999999993"/>
    <n v="7.5"/>
    <n v="8.3000000000000007"/>
    <n v="7.9"/>
    <n v="160"/>
    <n v="396"/>
    <n v="278"/>
    <n v="2.1"/>
    <n v="2.5"/>
    <n v="2.2999999999999998"/>
    <n v="0"/>
    <n v="2.0299999999999998"/>
    <n v="1.0149999999999999"/>
    <n v="2"/>
    <n v="8"/>
    <n v="5"/>
    <n v="90"/>
    <n v="350"/>
    <n v="220"/>
    <x v="11"/>
    <x v="58"/>
    <n v="1.0149999999999999"/>
    <n v="0"/>
    <n v="0"/>
    <n v="1.6655"/>
    <x v="0"/>
  </r>
  <r>
    <n v="2142"/>
    <x v="226"/>
    <x v="0"/>
    <x v="14"/>
    <n v="20"/>
    <n v="30.2"/>
    <n v="25.1"/>
    <n v="6.1"/>
    <n v="6.8"/>
    <n v="6.4499999999999993"/>
    <n v="5.6"/>
    <n v="7.8"/>
    <n v="6.6999999999999993"/>
    <n v="390"/>
    <n v="872"/>
    <n v="631"/>
    <n v="2"/>
    <n v="2.9"/>
    <n v="2.4500000000000002"/>
    <n v="0"/>
    <n v="0"/>
    <n v="0"/>
    <n v="2473"/>
    <n v="485853"/>
    <n v="244163"/>
    <n v="7351"/>
    <n v="1175766.4198894999"/>
    <n v="591558.70994474995"/>
    <x v="14"/>
    <x v="2"/>
    <n v="0"/>
    <n v="0"/>
    <n v="0"/>
    <n v="4.53125"/>
    <x v="0"/>
  </r>
  <r>
    <n v="3296"/>
    <x v="227"/>
    <x v="0"/>
    <x v="14"/>
    <n v="20"/>
    <n v="30"/>
    <n v="25"/>
    <n v="6.4"/>
    <n v="7.8"/>
    <n v="7.1"/>
    <n v="7.8"/>
    <n v="8.6"/>
    <n v="8.1999999999999993"/>
    <n v="308"/>
    <n v="609"/>
    <n v="458.5"/>
    <n v="1"/>
    <n v="1.9"/>
    <n v="1.45"/>
    <n v="0"/>
    <n v="1.87"/>
    <n v="0.93500000000000005"/>
    <n v="2"/>
    <n v="2"/>
    <n v="2"/>
    <n v="40"/>
    <n v="60"/>
    <n v="50"/>
    <x v="25"/>
    <x v="0"/>
    <n v="0.93500000000000005"/>
    <n v="0"/>
    <n v="0"/>
    <n v="1.1032500000000001"/>
    <x v="0"/>
  </r>
  <r>
    <n v="3297"/>
    <x v="228"/>
    <x v="1"/>
    <x v="14"/>
    <n v="22"/>
    <n v="26"/>
    <n v="24"/>
    <n v="4.5999999999999996"/>
    <n v="7"/>
    <n v="5.8"/>
    <n v="7.1"/>
    <n v="8"/>
    <n v="7.55"/>
    <n v="552"/>
    <n v="814"/>
    <n v="683"/>
    <n v="2.4"/>
    <n v="4.8"/>
    <n v="3.5999999999999996"/>
    <n v="0.84"/>
    <n v="2.0299999999999998"/>
    <n v="1.4349999999999998"/>
    <n v="9"/>
    <n v="500"/>
    <n v="254.5"/>
    <n v="7"/>
    <n v="1600"/>
    <n v="803.5"/>
    <x v="54"/>
    <x v="59"/>
    <n v="1.4349999999999998"/>
    <n v="0"/>
    <n v="0"/>
    <n v="3.8094999999999999"/>
    <x v="0"/>
  </r>
  <r>
    <n v="3298"/>
    <x v="229"/>
    <x v="1"/>
    <x v="14"/>
    <n v="24"/>
    <n v="24"/>
    <n v="24"/>
    <n v="7"/>
    <n v="8.1999999999999993"/>
    <n v="7.6"/>
    <n v="7.5"/>
    <n v="7.9"/>
    <n v="7.7"/>
    <n v="280"/>
    <n v="522"/>
    <n v="401"/>
    <n v="2"/>
    <n v="3"/>
    <n v="2.5"/>
    <n v="0"/>
    <n v="2.34"/>
    <n v="1.17"/>
    <n v="4"/>
    <n v="12"/>
    <n v="8"/>
    <n v="34"/>
    <n v="80"/>
    <n v="57"/>
    <x v="41"/>
    <x v="60"/>
    <n v="1.17"/>
    <n v="0"/>
    <n v="0"/>
    <n v="1.8365"/>
    <x v="0"/>
  </r>
  <r>
    <n v="3299"/>
    <x v="230"/>
    <x v="1"/>
    <x v="14"/>
    <n v="18"/>
    <n v="23"/>
    <n v="20.5"/>
    <n v="6.9"/>
    <n v="7.9"/>
    <n v="7.4"/>
    <n v="7.1"/>
    <n v="8.6999999999999993"/>
    <n v="7.8999999999999995"/>
    <n v="360"/>
    <n v="634"/>
    <n v="497"/>
    <n v="3.1"/>
    <n v="5.4"/>
    <n v="4.25"/>
    <n v="0.3"/>
    <n v="1.8"/>
    <n v="1.05"/>
    <n v="2"/>
    <n v="110"/>
    <n v="56"/>
    <n v="46"/>
    <n v="920"/>
    <n v="483"/>
    <x v="2"/>
    <x v="30"/>
    <n v="1.05"/>
    <n v="0"/>
    <n v="0"/>
    <n v="2.9899999999999998"/>
    <x v="0"/>
  </r>
  <r>
    <n v="3300"/>
    <x v="231"/>
    <x v="1"/>
    <x v="14"/>
    <n v="19"/>
    <n v="24"/>
    <n v="21.5"/>
    <n v="3.7"/>
    <n v="7.8"/>
    <n v="5.75"/>
    <n v="6.5"/>
    <n v="8.1999999999999993"/>
    <n v="7.35"/>
    <n v="320"/>
    <n v="765"/>
    <n v="542.5"/>
    <n v="3.2"/>
    <n v="5"/>
    <n v="4.0999999999999996"/>
    <n v="0.3"/>
    <n v="11"/>
    <n v="5.65"/>
    <n v="10"/>
    <n v="220"/>
    <n v="115"/>
    <n v="63"/>
    <n v="1600"/>
    <n v="831.5"/>
    <x v="2"/>
    <x v="61"/>
    <n v="5.65"/>
    <n v="0"/>
    <n v="0"/>
    <n v="4.2050000000000001"/>
    <x v="0"/>
  </r>
  <r>
    <n v="3301"/>
    <x v="232"/>
    <x v="1"/>
    <x v="14"/>
    <n v="16"/>
    <n v="24"/>
    <n v="20"/>
    <n v="4.0999999999999996"/>
    <n v="7.7"/>
    <n v="5.9"/>
    <n v="7.4"/>
    <n v="8.9"/>
    <n v="8.15"/>
    <n v="350"/>
    <n v="1384"/>
    <n v="867"/>
    <n v="1.9"/>
    <n v="5.8"/>
    <n v="3.8499999999999996"/>
    <n v="0.3"/>
    <n v="3.4"/>
    <n v="1.8499999999999999"/>
    <n v="2"/>
    <n v="150"/>
    <n v="76"/>
    <n v="46"/>
    <n v="1600"/>
    <n v="823"/>
    <x v="37"/>
    <x v="62"/>
    <n v="1.85"/>
    <n v="0"/>
    <n v="0"/>
    <n v="3.15625"/>
    <x v="0"/>
  </r>
  <r>
    <n v="3302"/>
    <x v="233"/>
    <x v="1"/>
    <x v="14"/>
    <n v="19"/>
    <n v="31.5"/>
    <n v="25.25"/>
    <n v="2.6"/>
    <n v="7.7"/>
    <n v="5.15"/>
    <n v="7.6"/>
    <n v="8.5"/>
    <n v="8.0500000000000007"/>
    <n v="8"/>
    <n v="1108"/>
    <n v="558"/>
    <n v="1.4"/>
    <n v="8"/>
    <n v="4.7"/>
    <n v="0.95"/>
    <n v="6.37"/>
    <n v="3.66"/>
    <n v="2"/>
    <n v="2"/>
    <n v="2"/>
    <n v="50"/>
    <n v="500"/>
    <n v="275"/>
    <x v="2"/>
    <x v="0"/>
    <n v="3.66"/>
    <n v="0"/>
    <n v="0"/>
    <n v="3.242"/>
    <x v="0"/>
  </r>
  <r>
    <n v="3303"/>
    <x v="234"/>
    <x v="1"/>
    <x v="14"/>
    <n v="22.6"/>
    <n v="33"/>
    <n v="27.8"/>
    <n v="6.1"/>
    <n v="7.3"/>
    <n v="6.6999999999999993"/>
    <n v="7.2"/>
    <n v="7.7"/>
    <n v="7.45"/>
    <n v="10"/>
    <n v="508"/>
    <n v="259"/>
    <n v="1.3"/>
    <n v="2.2000000000000002"/>
    <n v="1.75"/>
    <n v="1.41"/>
    <n v="6.21"/>
    <n v="3.81"/>
    <n v="2"/>
    <n v="11"/>
    <n v="6.5"/>
    <n v="21"/>
    <n v="50"/>
    <n v="35.5"/>
    <x v="33"/>
    <x v="21"/>
    <n v="3.81"/>
    <n v="0"/>
    <n v="0"/>
    <n v="1.88825"/>
    <x v="0"/>
  </r>
  <r>
    <n v="3304"/>
    <x v="235"/>
    <x v="1"/>
    <x v="14"/>
    <n v="19"/>
    <n v="28"/>
    <n v="23.5"/>
    <n v="6.4"/>
    <n v="8.3000000000000007"/>
    <n v="7.3500000000000005"/>
    <n v="7.4"/>
    <n v="7.7"/>
    <n v="7.5500000000000007"/>
    <n v="270"/>
    <n v="516"/>
    <n v="393"/>
    <n v="1.2"/>
    <n v="1.6"/>
    <n v="1.4"/>
    <n v="0.08"/>
    <n v="2.02"/>
    <n v="1.05"/>
    <n v="2"/>
    <n v="2"/>
    <n v="2"/>
    <n v="8"/>
    <n v="26"/>
    <n v="17"/>
    <x v="49"/>
    <x v="0"/>
    <n v="1.05"/>
    <n v="0"/>
    <n v="0"/>
    <n v="1.095"/>
    <x v="0"/>
  </r>
  <r>
    <n v="3830"/>
    <x v="236"/>
    <x v="1"/>
    <x v="14"/>
    <n v="18"/>
    <n v="22.1"/>
    <n v="20.05"/>
    <n v="6.2"/>
    <n v="7.6"/>
    <n v="6.9"/>
    <n v="7.1"/>
    <n v="7.8"/>
    <n v="7.4499999999999993"/>
    <n v="382"/>
    <n v="1340"/>
    <n v="861"/>
    <n v="2.8"/>
    <n v="10"/>
    <n v="6.4"/>
    <n v="0.34"/>
    <n v="4.8"/>
    <n v="2.57"/>
    <n v="2"/>
    <n v="150"/>
    <n v="76"/>
    <n v="41"/>
    <n v="710"/>
    <n v="375.5"/>
    <x v="2"/>
    <x v="62"/>
    <n v="2.5700000000000003"/>
    <n v="0"/>
    <n v="0"/>
    <n v="3.3940000000000001"/>
    <x v="0"/>
  </r>
  <r>
    <n v="3831"/>
    <x v="237"/>
    <x v="1"/>
    <x v="14"/>
    <n v="19"/>
    <n v="22.6"/>
    <n v="20.8"/>
    <n v="6.3"/>
    <n v="7.5"/>
    <n v="6.9"/>
    <n v="7.2"/>
    <n v="8.1999999999999993"/>
    <n v="7.6999999999999993"/>
    <n v="270"/>
    <n v="834"/>
    <n v="552"/>
    <n v="2"/>
    <n v="3.9"/>
    <n v="2.95"/>
    <n v="0.34"/>
    <n v="1.8"/>
    <n v="1.07"/>
    <n v="2"/>
    <n v="120"/>
    <n v="61"/>
    <n v="40"/>
    <n v="430"/>
    <n v="235"/>
    <x v="6"/>
    <x v="63"/>
    <n v="1.07"/>
    <n v="0"/>
    <n v="0"/>
    <n v="2.3627500000000001"/>
    <x v="0"/>
  </r>
  <r>
    <n v="3849"/>
    <x v="238"/>
    <x v="1"/>
    <x v="14"/>
    <n v="20"/>
    <n v="31"/>
    <n v="25.5"/>
    <n v="6.3"/>
    <n v="7.6"/>
    <n v="6.9499999999999993"/>
    <n v="7.7"/>
    <n v="8.6999999999999993"/>
    <n v="8.1999999999999993"/>
    <n v="270"/>
    <n v="580"/>
    <n v="425"/>
    <n v="0.8"/>
    <n v="210"/>
    <n v="105.4"/>
    <n v="0"/>
    <n v="1.67"/>
    <n v="0.83499999999999996"/>
    <n v="2"/>
    <n v="2"/>
    <n v="2"/>
    <n v="33"/>
    <n v="110"/>
    <n v="71.5"/>
    <x v="2"/>
    <x v="0"/>
    <n v="0.83499999999999996"/>
    <n v="0"/>
    <n v="0"/>
    <n v="2.6769999999999996"/>
    <x v="0"/>
  </r>
  <r>
    <n v="3850"/>
    <x v="239"/>
    <x v="1"/>
    <x v="14"/>
    <n v="22"/>
    <n v="31.5"/>
    <n v="26.75"/>
    <n v="4.7"/>
    <n v="7.5"/>
    <n v="6.1"/>
    <n v="7.5"/>
    <n v="8.6999999999999993"/>
    <n v="8.1"/>
    <n v="373"/>
    <n v="660"/>
    <n v="516.5"/>
    <n v="1.2"/>
    <n v="2.8"/>
    <n v="2"/>
    <n v="0.63"/>
    <n v="1.66"/>
    <n v="1.145"/>
    <n v="2"/>
    <n v="2"/>
    <n v="2"/>
    <n v="50"/>
    <n v="90"/>
    <n v="70"/>
    <x v="34"/>
    <x v="0"/>
    <n v="1.145"/>
    <n v="0"/>
    <n v="0"/>
    <n v="1.4890000000000001"/>
    <x v="0"/>
  </r>
  <r>
    <n v="1425"/>
    <x v="240"/>
    <x v="0"/>
    <x v="15"/>
    <n v="20.100000000000001"/>
    <n v="22.6"/>
    <n v="21.35"/>
    <n v="6.3"/>
    <n v="6.9"/>
    <n v="6.6"/>
    <n v="7.5"/>
    <n v="7.6"/>
    <n v="7.55"/>
    <n v="265"/>
    <n v="309"/>
    <n v="287"/>
    <n v="2"/>
    <n v="3.4"/>
    <n v="2.7"/>
    <n v="0"/>
    <n v="0"/>
    <n v="0"/>
    <n v="2473"/>
    <n v="485853"/>
    <n v="244163"/>
    <n v="250"/>
    <n v="420"/>
    <n v="335"/>
    <x v="40"/>
    <x v="2"/>
    <n v="0"/>
    <n v="0"/>
    <n v="0"/>
    <n v="4.6875"/>
    <x v="0"/>
  </r>
  <r>
    <n v="1426"/>
    <x v="241"/>
    <x v="0"/>
    <x v="15"/>
    <n v="20.2"/>
    <n v="24.3"/>
    <n v="22.25"/>
    <n v="6.4"/>
    <n v="6.6"/>
    <n v="6.5"/>
    <n v="7"/>
    <n v="7.1"/>
    <n v="7.05"/>
    <n v="310"/>
    <n v="370"/>
    <n v="340"/>
    <n v="2.1"/>
    <n v="3.1"/>
    <n v="2.6"/>
    <n v="0"/>
    <n v="0"/>
    <n v="0"/>
    <n v="2473"/>
    <n v="485853"/>
    <n v="244163"/>
    <n v="100"/>
    <n v="200"/>
    <n v="150"/>
    <x v="4"/>
    <x v="2"/>
    <n v="0"/>
    <n v="0"/>
    <n v="0"/>
    <n v="4.625"/>
    <x v="0"/>
  </r>
  <r>
    <n v="1629"/>
    <x v="242"/>
    <x v="0"/>
    <x v="15"/>
    <n v="20.3"/>
    <n v="22.3"/>
    <n v="21.3"/>
    <n v="6.2"/>
    <n v="6.7"/>
    <n v="6.45"/>
    <n v="6.9"/>
    <n v="7.2"/>
    <n v="7.0500000000000007"/>
    <n v="260"/>
    <n v="294"/>
    <n v="277"/>
    <n v="1.1000000000000001"/>
    <n v="1.3"/>
    <n v="1.2000000000000002"/>
    <n v="0"/>
    <n v="0"/>
    <n v="0"/>
    <n v="2473"/>
    <n v="485853"/>
    <n v="244163"/>
    <n v="130"/>
    <n v="300"/>
    <n v="215"/>
    <x v="55"/>
    <x v="2"/>
    <n v="0"/>
    <n v="0"/>
    <n v="0"/>
    <n v="3.75"/>
    <x v="0"/>
  </r>
  <r>
    <n v="1630"/>
    <x v="243"/>
    <x v="0"/>
    <x v="15"/>
    <n v="21"/>
    <n v="23.5"/>
    <n v="22.25"/>
    <n v="6"/>
    <n v="6.5"/>
    <n v="6.25"/>
    <n v="6.8"/>
    <n v="7.1"/>
    <n v="6.9499999999999993"/>
    <n v="270"/>
    <n v="352"/>
    <n v="311"/>
    <n v="1.3"/>
    <n v="1.7"/>
    <n v="1.5"/>
    <n v="0"/>
    <n v="0"/>
    <n v="0"/>
    <n v="2473"/>
    <n v="485853"/>
    <n v="244163"/>
    <n v="140"/>
    <n v="260"/>
    <n v="200"/>
    <x v="39"/>
    <x v="2"/>
    <n v="0"/>
    <n v="0"/>
    <n v="0"/>
    <n v="3.9375"/>
    <x v="0"/>
  </r>
  <r>
    <n v="2837"/>
    <x v="244"/>
    <x v="0"/>
    <x v="15"/>
    <n v="21"/>
    <n v="23"/>
    <n v="22"/>
    <n v="5"/>
    <n v="7.9"/>
    <n v="6.45"/>
    <n v="3.1"/>
    <n v="9"/>
    <n v="6.05"/>
    <n v="2"/>
    <n v="246"/>
    <n v="124"/>
    <n v="1"/>
    <n v="2.6"/>
    <n v="1.8"/>
    <n v="0"/>
    <n v="0"/>
    <n v="0"/>
    <n v="2473"/>
    <n v="485853"/>
    <n v="244163"/>
    <n v="240"/>
    <n v="520"/>
    <n v="380"/>
    <x v="1"/>
    <x v="2"/>
    <n v="0"/>
    <n v="10"/>
    <n v="0"/>
    <n v="5.625"/>
    <x v="0"/>
  </r>
  <r>
    <n v="2839"/>
    <x v="245"/>
    <x v="1"/>
    <x v="15"/>
    <n v="21.2"/>
    <n v="23.6"/>
    <n v="22.4"/>
    <n v="7.3"/>
    <n v="8.4"/>
    <n v="7.85"/>
    <n v="2.2000000000000002"/>
    <n v="7"/>
    <n v="4.5999999999999996"/>
    <n v="200"/>
    <n v="296"/>
    <n v="248"/>
    <n v="1.4"/>
    <n v="1.8"/>
    <n v="1.6"/>
    <n v="0"/>
    <n v="0"/>
    <n v="0"/>
    <n v="2473"/>
    <n v="485853"/>
    <n v="244163"/>
    <n v="119"/>
    <n v="170"/>
    <n v="144.5"/>
    <x v="56"/>
    <x v="2"/>
    <n v="0"/>
    <n v="10"/>
    <n v="0"/>
    <n v="5.5"/>
    <x v="0"/>
  </r>
  <r>
    <n v="2840"/>
    <x v="246"/>
    <x v="1"/>
    <x v="15"/>
    <n v="21.2"/>
    <n v="23.9"/>
    <n v="22.549999999999997"/>
    <n v="6.9"/>
    <n v="8.1999999999999993"/>
    <n v="7.55"/>
    <n v="7"/>
    <n v="7.4"/>
    <n v="7.2"/>
    <n v="196"/>
    <n v="290"/>
    <n v="243"/>
    <n v="1"/>
    <n v="1.7"/>
    <n v="1.35"/>
    <n v="0"/>
    <n v="0"/>
    <n v="0"/>
    <n v="2473"/>
    <n v="485853"/>
    <n v="244163"/>
    <n v="116"/>
    <n v="130"/>
    <n v="123"/>
    <x v="18"/>
    <x v="2"/>
    <n v="0"/>
    <n v="0"/>
    <n v="0"/>
    <n v="3.84375"/>
    <x v="0"/>
  </r>
  <r>
    <n v="2841"/>
    <x v="247"/>
    <x v="1"/>
    <x v="15"/>
    <n v="22"/>
    <n v="24"/>
    <n v="23"/>
    <n v="6.3"/>
    <n v="7.1"/>
    <n v="6.6999999999999993"/>
    <n v="7.1"/>
    <n v="7.2"/>
    <n v="7.15"/>
    <n v="201"/>
    <n v="425"/>
    <n v="313"/>
    <n v="1.8"/>
    <n v="3"/>
    <n v="2.4"/>
    <n v="0"/>
    <n v="0"/>
    <n v="0"/>
    <n v="2473"/>
    <n v="485853"/>
    <n v="244163"/>
    <n v="135"/>
    <n v="300"/>
    <n v="217.5"/>
    <x v="57"/>
    <x v="2"/>
    <n v="0"/>
    <n v="0"/>
    <n v="0"/>
    <n v="4.5"/>
    <x v="0"/>
  </r>
  <r>
    <n v="2842"/>
    <x v="248"/>
    <x v="1"/>
    <x v="15"/>
    <n v="21.3"/>
    <n v="24.1"/>
    <n v="22.700000000000003"/>
    <n v="6.4"/>
    <n v="6.9"/>
    <n v="6.65"/>
    <n v="6.9"/>
    <n v="7.1"/>
    <n v="7"/>
    <n v="320"/>
    <n v="480"/>
    <n v="400"/>
    <n v="1.6"/>
    <n v="2.6"/>
    <n v="2.1"/>
    <n v="0"/>
    <n v="0"/>
    <n v="0"/>
    <n v="2473"/>
    <n v="485853"/>
    <n v="244163"/>
    <n v="125"/>
    <n v="145"/>
    <n v="135"/>
    <x v="23"/>
    <x v="2"/>
    <n v="0"/>
    <n v="0"/>
    <n v="0"/>
    <n v="4.3125"/>
    <x v="0"/>
  </r>
  <r>
    <n v="2843"/>
    <x v="249"/>
    <x v="1"/>
    <x v="15"/>
    <n v="21.4"/>
    <n v="22.6"/>
    <n v="22"/>
    <n v="6.1"/>
    <n v="7.5"/>
    <n v="6.8"/>
    <n v="6.8"/>
    <n v="7.1"/>
    <n v="6.9499999999999993"/>
    <n v="350"/>
    <n v="521"/>
    <n v="435.5"/>
    <n v="1.6"/>
    <n v="2.1"/>
    <n v="1.85"/>
    <n v="0"/>
    <n v="0"/>
    <n v="0"/>
    <n v="2473"/>
    <n v="485853"/>
    <n v="244163"/>
    <n v="45"/>
    <n v="129"/>
    <n v="87"/>
    <x v="3"/>
    <x v="2"/>
    <n v="0"/>
    <n v="0"/>
    <n v="0"/>
    <n v="4.15625"/>
    <x v="0"/>
  </r>
  <r>
    <n v="2844"/>
    <x v="250"/>
    <x v="1"/>
    <x v="15"/>
    <n v="20.399999999999999"/>
    <n v="22.6"/>
    <n v="21.5"/>
    <n v="6"/>
    <n v="6.4"/>
    <n v="6.2"/>
    <n v="6.7"/>
    <n v="7.1"/>
    <n v="6.9"/>
    <n v="50"/>
    <n v="430"/>
    <n v="240"/>
    <n v="1.9"/>
    <n v="130"/>
    <n v="65.95"/>
    <n v="0"/>
    <n v="0"/>
    <n v="0"/>
    <n v="2473"/>
    <n v="485853"/>
    <n v="244163"/>
    <n v="69"/>
    <n v="98"/>
    <n v="83.5"/>
    <x v="2"/>
    <x v="2"/>
    <n v="0"/>
    <n v="0"/>
    <n v="0"/>
    <n v="5.5"/>
    <x v="0"/>
  </r>
  <r>
    <n v="2845"/>
    <x v="251"/>
    <x v="1"/>
    <x v="15"/>
    <n v="20.3"/>
    <n v="22.5"/>
    <n v="21.4"/>
    <n v="5.7"/>
    <n v="6"/>
    <n v="5.85"/>
    <n v="6.7"/>
    <n v="7.1"/>
    <n v="6.9"/>
    <n v="200"/>
    <n v="230"/>
    <n v="215"/>
    <n v="1"/>
    <n v="1"/>
    <n v="1"/>
    <n v="0"/>
    <n v="0"/>
    <n v="0"/>
    <n v="2473"/>
    <n v="485853"/>
    <n v="244163"/>
    <n v="30"/>
    <n v="35"/>
    <n v="32.5"/>
    <x v="58"/>
    <x v="2"/>
    <n v="0"/>
    <n v="0"/>
    <n v="0"/>
    <n v="3.625"/>
    <x v="0"/>
  </r>
  <r>
    <n v="2846"/>
    <x v="252"/>
    <x v="1"/>
    <x v="15"/>
    <n v="21"/>
    <n v="23.2"/>
    <n v="22.1"/>
    <n v="5.7"/>
    <n v="5.9"/>
    <n v="5.8000000000000007"/>
    <n v="6.9"/>
    <n v="7.2"/>
    <n v="7.0500000000000007"/>
    <n v="290"/>
    <n v="380"/>
    <n v="335"/>
    <n v="1.2"/>
    <n v="2.1"/>
    <n v="1.65"/>
    <n v="0"/>
    <n v="0"/>
    <n v="0"/>
    <n v="2473"/>
    <n v="485853"/>
    <n v="244163"/>
    <n v="35"/>
    <n v="140"/>
    <n v="87.5"/>
    <x v="0"/>
    <x v="2"/>
    <n v="0"/>
    <n v="0"/>
    <n v="0"/>
    <n v="4.03125"/>
    <x v="0"/>
  </r>
  <r>
    <n v="2847"/>
    <x v="253"/>
    <x v="1"/>
    <x v="15"/>
    <n v="21"/>
    <n v="23.1"/>
    <n v="22.05"/>
    <n v="6"/>
    <n v="6.9"/>
    <n v="6.45"/>
    <n v="7"/>
    <n v="7.3"/>
    <n v="7.15"/>
    <n v="120"/>
    <n v="130"/>
    <n v="125"/>
    <n v="1.1000000000000001"/>
    <n v="1.3"/>
    <n v="1.2000000000000002"/>
    <n v="0"/>
    <n v="0"/>
    <n v="0"/>
    <n v="2473"/>
    <n v="485853"/>
    <n v="244163"/>
    <n v="40"/>
    <n v="120"/>
    <n v="80"/>
    <x v="55"/>
    <x v="2"/>
    <n v="0"/>
    <n v="0"/>
    <n v="0"/>
    <n v="3.75"/>
    <x v="0"/>
  </r>
  <r>
    <n v="2848"/>
    <x v="254"/>
    <x v="1"/>
    <x v="15"/>
    <n v="21.1"/>
    <n v="24"/>
    <n v="22.55"/>
    <n v="6"/>
    <n v="6.3"/>
    <n v="6.15"/>
    <n v="7"/>
    <n v="7.3"/>
    <n v="7.15"/>
    <n v="110"/>
    <n v="820"/>
    <n v="465"/>
    <n v="1.2"/>
    <n v="2.1"/>
    <n v="1.65"/>
    <n v="0"/>
    <n v="0"/>
    <n v="0"/>
    <n v="2473"/>
    <n v="485853"/>
    <n v="244163"/>
    <n v="35"/>
    <n v="157"/>
    <n v="96"/>
    <x v="0"/>
    <x v="2"/>
    <n v="0"/>
    <n v="0"/>
    <n v="0"/>
    <n v="4.03125"/>
    <x v="0"/>
  </r>
  <r>
    <n v="2849"/>
    <x v="255"/>
    <x v="1"/>
    <x v="15"/>
    <n v="21.5"/>
    <n v="24"/>
    <n v="22.75"/>
    <n v="5.8"/>
    <n v="6.4"/>
    <n v="6.1"/>
    <n v="6.3"/>
    <n v="7.2"/>
    <n v="6.75"/>
    <n v="7"/>
    <n v="726"/>
    <n v="366.5"/>
    <n v="1.2"/>
    <n v="1.7"/>
    <n v="1.45"/>
    <n v="0"/>
    <n v="0"/>
    <n v="0"/>
    <n v="2473"/>
    <n v="485853"/>
    <n v="244163"/>
    <n v="40"/>
    <n v="125"/>
    <n v="82.5"/>
    <x v="25"/>
    <x v="2"/>
    <n v="0"/>
    <n v="0"/>
    <n v="0"/>
    <n v="3.90625"/>
    <x v="0"/>
  </r>
  <r>
    <n v="2850"/>
    <x v="256"/>
    <x v="1"/>
    <x v="15"/>
    <n v="20.9"/>
    <n v="23.7"/>
    <n v="22.299999999999997"/>
    <n v="5"/>
    <n v="5.6"/>
    <n v="5.3"/>
    <n v="6.9"/>
    <n v="7.3"/>
    <n v="7.1"/>
    <n v="430"/>
    <n v="575"/>
    <n v="502.5"/>
    <n v="1.2"/>
    <n v="1.6"/>
    <n v="1.4"/>
    <n v="0"/>
    <n v="76"/>
    <n v="38"/>
    <n v="2473"/>
    <n v="485853"/>
    <n v="244163"/>
    <n v="45"/>
    <n v="76"/>
    <n v="60.5"/>
    <x v="49"/>
    <x v="2"/>
    <n v="10"/>
    <n v="0"/>
    <n v="0"/>
    <n v="5.875"/>
    <x v="0"/>
  </r>
  <r>
    <n v="2851"/>
    <x v="257"/>
    <x v="1"/>
    <x v="15"/>
    <n v="20.9"/>
    <n v="22.4"/>
    <n v="21.65"/>
    <n v="6.1"/>
    <n v="6.4"/>
    <n v="6.25"/>
    <n v="6.1"/>
    <n v="7"/>
    <n v="6.55"/>
    <n v="450"/>
    <n v="732"/>
    <n v="591"/>
    <n v="1"/>
    <n v="2.6"/>
    <n v="1.8"/>
    <n v="0"/>
    <n v="0"/>
    <n v="0"/>
    <n v="2473"/>
    <n v="485853"/>
    <n v="244163"/>
    <n v="40"/>
    <n v="120"/>
    <n v="80"/>
    <x v="1"/>
    <x v="2"/>
    <n v="0"/>
    <n v="0"/>
    <n v="0"/>
    <n v="4.125"/>
    <x v="0"/>
  </r>
  <r>
    <n v="1347"/>
    <x v="258"/>
    <x v="0"/>
    <x v="16"/>
    <n v="16"/>
    <n v="25"/>
    <n v="20.5"/>
    <n v="5"/>
    <n v="6.8"/>
    <n v="5.9"/>
    <n v="6.9"/>
    <n v="7.7"/>
    <n v="7.3000000000000007"/>
    <n v="8"/>
    <n v="177"/>
    <n v="92.5"/>
    <n v="3.8"/>
    <n v="6.5"/>
    <n v="5.15"/>
    <n v="0.35"/>
    <n v="1.31"/>
    <n v="0.83000000000000007"/>
    <n v="1200"/>
    <n v="3200"/>
    <n v="2200"/>
    <n v="2600"/>
    <n v="5000"/>
    <n v="3800"/>
    <x v="2"/>
    <x v="2"/>
    <n v="0.83000000000000007"/>
    <n v="0"/>
    <n v="0"/>
    <n v="5.6660000000000004"/>
    <x v="0"/>
  </r>
  <r>
    <n v="1348"/>
    <x v="259"/>
    <x v="0"/>
    <x v="16"/>
    <n v="13"/>
    <n v="27"/>
    <n v="20"/>
    <n v="6"/>
    <n v="8.6"/>
    <n v="7.3"/>
    <n v="6.9"/>
    <n v="7.6"/>
    <n v="7.25"/>
    <n v="132"/>
    <n v="198"/>
    <n v="165"/>
    <n v="2.5"/>
    <n v="8"/>
    <n v="5.25"/>
    <n v="0.22"/>
    <n v="1.08"/>
    <n v="0.65"/>
    <n v="610"/>
    <n v="2200"/>
    <n v="1405"/>
    <n v="2200"/>
    <n v="3500"/>
    <n v="2850"/>
    <x v="2"/>
    <x v="2"/>
    <n v="0.65"/>
    <n v="0"/>
    <n v="0"/>
    <n v="5.63"/>
    <x v="0"/>
  </r>
  <r>
    <n v="1459"/>
    <x v="260"/>
    <x v="0"/>
    <x v="16"/>
    <n v="15"/>
    <n v="23"/>
    <n v="19"/>
    <n v="6.4"/>
    <n v="7.3"/>
    <n v="6.85"/>
    <n v="6.9"/>
    <n v="7.5"/>
    <n v="7.2"/>
    <n v="38"/>
    <n v="59"/>
    <n v="48.5"/>
    <n v="1.5"/>
    <n v="2.5"/>
    <n v="2"/>
    <n v="0.02"/>
    <n v="0.44"/>
    <n v="0.23"/>
    <n v="8"/>
    <n v="31"/>
    <n v="19.5"/>
    <n v="24"/>
    <n v="70"/>
    <n v="47"/>
    <x v="34"/>
    <x v="64"/>
    <n v="0.22999999999999998"/>
    <n v="0"/>
    <n v="0"/>
    <n v="1.3935"/>
    <x v="0"/>
  </r>
  <r>
    <n v="3346"/>
    <x v="261"/>
    <x v="0"/>
    <x v="16"/>
    <n v="16"/>
    <n v="24"/>
    <n v="20"/>
    <n v="3.5"/>
    <n v="6.6"/>
    <n v="5.05"/>
    <n v="6.8"/>
    <n v="8.4"/>
    <n v="7.6"/>
    <n v="83"/>
    <n v="247"/>
    <n v="165"/>
    <n v="4.2"/>
    <n v="11"/>
    <n v="7.6"/>
    <n v="0.25"/>
    <n v="3.5"/>
    <n v="1.875"/>
    <n v="1400"/>
    <n v="3600"/>
    <n v="2500"/>
    <n v="3300"/>
    <n v="5800"/>
    <n v="4550"/>
    <x v="2"/>
    <x v="2"/>
    <n v="1.875"/>
    <n v="0"/>
    <n v="0"/>
    <n v="5.875"/>
    <x v="0"/>
  </r>
  <r>
    <n v="3347"/>
    <x v="262"/>
    <x v="0"/>
    <x v="16"/>
    <n v="12"/>
    <n v="25"/>
    <n v="18.5"/>
    <n v="4.4000000000000004"/>
    <n v="6.8"/>
    <n v="5.6"/>
    <n v="7.1"/>
    <n v="8.3000000000000007"/>
    <n v="7.7"/>
    <n v="75"/>
    <n v="174"/>
    <n v="124.5"/>
    <n v="3.5"/>
    <n v="6.2"/>
    <n v="4.8499999999999996"/>
    <n v="0.3"/>
    <n v="1.47"/>
    <n v="0.88500000000000001"/>
    <n v="1100"/>
    <n v="3000"/>
    <n v="2050"/>
    <n v="2400"/>
    <n v="4800"/>
    <n v="3600"/>
    <x v="2"/>
    <x v="2"/>
    <n v="0.88500000000000001"/>
    <n v="0"/>
    <n v="0"/>
    <n v="5.6769999999999996"/>
    <x v="0"/>
  </r>
  <r>
    <n v="3348"/>
    <x v="263"/>
    <x v="0"/>
    <x v="16"/>
    <n v="16"/>
    <n v="25"/>
    <n v="20.5"/>
    <n v="5.6"/>
    <n v="6.8"/>
    <n v="6.1999999999999993"/>
    <n v="6.9"/>
    <n v="8"/>
    <n v="7.45"/>
    <n v="74"/>
    <n v="180"/>
    <n v="127"/>
    <n v="3.2"/>
    <n v="6.6"/>
    <n v="4.9000000000000004"/>
    <n v="0.11"/>
    <n v="1.47"/>
    <n v="0.79"/>
    <n v="1100"/>
    <n v="2900"/>
    <n v="2000"/>
    <n v="2300"/>
    <n v="4900"/>
    <n v="3600"/>
    <x v="2"/>
    <x v="2"/>
    <n v="0.79"/>
    <n v="0"/>
    <n v="0"/>
    <n v="5.6580000000000004"/>
    <x v="0"/>
  </r>
  <r>
    <n v="3349"/>
    <x v="264"/>
    <x v="0"/>
    <x v="16"/>
    <n v="15"/>
    <n v="28"/>
    <n v="21.5"/>
    <n v="0.3"/>
    <n v="7.6"/>
    <n v="3.9499999999999997"/>
    <n v="6.7"/>
    <n v="7.5"/>
    <n v="7.1"/>
    <n v="48"/>
    <n v="94"/>
    <n v="71"/>
    <n v="1.5"/>
    <n v="2.4"/>
    <n v="1.95"/>
    <n v="0.28000000000000003"/>
    <n v="0.42"/>
    <n v="0.35"/>
    <n v="6"/>
    <n v="38"/>
    <n v="22"/>
    <n v="14"/>
    <n v="79"/>
    <n v="46.5"/>
    <x v="36"/>
    <x v="65"/>
    <n v="0.35"/>
    <n v="0"/>
    <n v="2.1000000000000005"/>
    <n v="1.6087500000000001"/>
    <x v="0"/>
  </r>
  <r>
    <n v="3723"/>
    <x v="265"/>
    <x v="0"/>
    <x v="17"/>
    <n v="22"/>
    <n v="23"/>
    <n v="22.5"/>
    <n v="7.7"/>
    <n v="8.1"/>
    <n v="7.9"/>
    <n v="7.2"/>
    <n v="7.5"/>
    <n v="7.35"/>
    <n v="114"/>
    <n v="151"/>
    <n v="132.5"/>
    <n v="0.9"/>
    <n v="1.6"/>
    <n v="1.25"/>
    <n v="0.04"/>
    <n v="0.04"/>
    <n v="0.04"/>
    <n v="2473"/>
    <n v="485853"/>
    <n v="244163"/>
    <n v="7351"/>
    <n v="1175766.4198894999"/>
    <n v="591558.70994474995"/>
    <x v="45"/>
    <x v="2"/>
    <n v="0.04"/>
    <n v="0"/>
    <n v="0"/>
    <n v="3.78925"/>
    <x v="0"/>
  </r>
  <r>
    <n v="3722"/>
    <x v="266"/>
    <x v="1"/>
    <x v="17"/>
    <n v="18"/>
    <n v="26.5"/>
    <n v="22.25"/>
    <n v="4.4000000000000004"/>
    <n v="6.2"/>
    <n v="5.3000000000000007"/>
    <n v="7.2"/>
    <n v="7.4"/>
    <n v="7.3000000000000007"/>
    <n v="200"/>
    <n v="271"/>
    <n v="235.5"/>
    <n v="0.9"/>
    <n v="1.8"/>
    <n v="1.35"/>
    <n v="0.06"/>
    <n v="0.08"/>
    <n v="7.0000000000000007E-2"/>
    <n v="2473"/>
    <n v="485853"/>
    <n v="244163"/>
    <n v="7351"/>
    <n v="1175766.4198894999"/>
    <n v="591558.70994474995"/>
    <x v="18"/>
    <x v="2"/>
    <n v="7.0000000000000007E-2"/>
    <n v="0"/>
    <n v="0"/>
    <n v="3.8577499999999998"/>
    <x v="0"/>
  </r>
  <r>
    <n v="3755"/>
    <x v="267"/>
    <x v="1"/>
    <x v="17"/>
    <n v="20"/>
    <n v="25"/>
    <n v="22.5"/>
    <n v="3.5"/>
    <n v="4.3"/>
    <n v="3.9"/>
    <n v="7.1"/>
    <n v="7.3"/>
    <n v="7.1999999999999993"/>
    <n v="117"/>
    <n v="118"/>
    <n v="117.5"/>
    <n v="1.8"/>
    <n v="1.9"/>
    <n v="1.85"/>
    <n v="0.04"/>
    <n v="0.04"/>
    <n v="0.04"/>
    <n v="2473"/>
    <n v="485853"/>
    <n v="244163"/>
    <n v="7351"/>
    <n v="1175766.4198894999"/>
    <n v="591558.70994474995"/>
    <x v="3"/>
    <x v="2"/>
    <n v="0.04"/>
    <n v="0"/>
    <n v="2.2000000000000002"/>
    <n v="4.3842499999999998"/>
    <x v="0"/>
  </r>
  <r>
    <n v="3743"/>
    <x v="268"/>
    <x v="2"/>
    <x v="17"/>
    <n v="18"/>
    <n v="21"/>
    <n v="19.5"/>
    <n v="6.4"/>
    <n v="6.9"/>
    <n v="6.65"/>
    <n v="7.2"/>
    <n v="7.4"/>
    <n v="7.3000000000000007"/>
    <n v="146"/>
    <n v="191"/>
    <n v="168.5"/>
    <n v="0.5"/>
    <n v="1.3"/>
    <n v="0.9"/>
    <n v="0.02"/>
    <n v="0.03"/>
    <n v="2.5000000000000001E-2"/>
    <n v="2473"/>
    <n v="485853"/>
    <n v="244163"/>
    <n v="7351"/>
    <n v="1175766.4198894999"/>
    <n v="591558.70994474995"/>
    <x v="47"/>
    <x v="2"/>
    <n v="2.5000000000000001E-2"/>
    <n v="0"/>
    <n v="0"/>
    <n v="3.5674999999999999"/>
    <x v="0"/>
  </r>
  <r>
    <n v="2886"/>
    <x v="269"/>
    <x v="0"/>
    <x v="18"/>
    <n v="22.4"/>
    <n v="34.200000000000003"/>
    <n v="28.3"/>
    <n v="4.0999999999999996"/>
    <n v="5.4"/>
    <n v="4.75"/>
    <n v="6.5"/>
    <n v="8.8000000000000007"/>
    <n v="7.65"/>
    <n v="111"/>
    <n v="263"/>
    <n v="187"/>
    <n v="2.8"/>
    <n v="5"/>
    <n v="3.9"/>
    <n v="0"/>
    <n v="0.63"/>
    <n v="0.315"/>
    <n v="2473"/>
    <n v="485853"/>
    <n v="244163"/>
    <n v="7351"/>
    <n v="1175766.4198894999"/>
    <n v="591558.70994474995"/>
    <x v="59"/>
    <x v="2"/>
    <n v="0.315"/>
    <n v="0"/>
    <n v="0.5"/>
    <n v="5.5504999999999995"/>
    <x v="0"/>
  </r>
  <r>
    <n v="2887"/>
    <x v="270"/>
    <x v="0"/>
    <x v="18"/>
    <n v="21.2"/>
    <n v="33.9"/>
    <n v="27.549999999999997"/>
    <n v="3.5"/>
    <n v="5.5"/>
    <n v="4.5"/>
    <n v="6.4"/>
    <n v="8.1999999999999993"/>
    <n v="7.3"/>
    <n v="80"/>
    <n v="166"/>
    <n v="123"/>
    <n v="2.2000000000000002"/>
    <n v="4"/>
    <n v="3.1"/>
    <n v="0"/>
    <n v="1"/>
    <n v="0.5"/>
    <n v="2473"/>
    <n v="485853"/>
    <n v="244163"/>
    <n v="7351"/>
    <n v="1175766.4198894999"/>
    <n v="591558.70994474995"/>
    <x v="60"/>
    <x v="2"/>
    <n v="0.5"/>
    <n v="0"/>
    <n v="1"/>
    <n v="5.1374999999999993"/>
    <x v="0"/>
  </r>
  <r>
    <n v="2437"/>
    <x v="271"/>
    <x v="0"/>
    <x v="19"/>
    <n v="22"/>
    <n v="33"/>
    <n v="27.5"/>
    <n v="5.3"/>
    <n v="8.3000000000000007"/>
    <n v="6.8000000000000007"/>
    <n v="7.2"/>
    <n v="8.5"/>
    <n v="7.85"/>
    <n v="7086"/>
    <n v="59110"/>
    <n v="33098"/>
    <n v="0.9"/>
    <n v="2.6"/>
    <n v="1.75"/>
    <n v="0.13"/>
    <n v="1.95"/>
    <n v="1.04"/>
    <n v="2"/>
    <n v="5400"/>
    <n v="2701"/>
    <n v="2"/>
    <n v="9200"/>
    <n v="4601"/>
    <x v="33"/>
    <x v="2"/>
    <n v="1.04"/>
    <n v="0"/>
    <n v="0"/>
    <n v="4.3017500000000002"/>
    <x v="0"/>
  </r>
  <r>
    <n v="2438"/>
    <x v="272"/>
    <x v="0"/>
    <x v="19"/>
    <n v="22"/>
    <n v="33"/>
    <n v="27.5"/>
    <n v="5.8"/>
    <n v="12.9"/>
    <n v="9.35"/>
    <n v="7.3"/>
    <n v="8.4"/>
    <n v="7.85"/>
    <n v="112"/>
    <n v="364"/>
    <n v="238"/>
    <n v="0.6"/>
    <n v="3.9"/>
    <n v="2.25"/>
    <n v="0.21"/>
    <n v="4.03"/>
    <n v="2.12"/>
    <n v="490"/>
    <n v="24000"/>
    <n v="12245"/>
    <n v="1100"/>
    <n v="35000"/>
    <n v="18050"/>
    <x v="7"/>
    <x v="2"/>
    <n v="2.12"/>
    <n v="0"/>
    <n v="0"/>
    <n v="4.8302500000000004"/>
    <x v="0"/>
  </r>
  <r>
    <n v="3953"/>
    <x v="273"/>
    <x v="0"/>
    <x v="19"/>
    <n v="10"/>
    <n v="32"/>
    <n v="21"/>
    <n v="6"/>
    <n v="9"/>
    <n v="7.5"/>
    <n v="7.6"/>
    <n v="8.4"/>
    <n v="8"/>
    <n v="12770"/>
    <n v="38030"/>
    <n v="25400"/>
    <n v="0.9"/>
    <n v="2"/>
    <n v="1.45"/>
    <n v="0.13"/>
    <n v="1.63"/>
    <n v="0.87999999999999989"/>
    <n v="2"/>
    <n v="5400"/>
    <n v="2701"/>
    <n v="2"/>
    <n v="5400"/>
    <n v="2701"/>
    <x v="25"/>
    <x v="2"/>
    <n v="0.87999999999999989"/>
    <n v="0"/>
    <n v="0"/>
    <n v="4.0822500000000002"/>
    <x v="0"/>
  </r>
  <r>
    <n v="3954"/>
    <x v="274"/>
    <x v="0"/>
    <x v="19"/>
    <n v="11"/>
    <n v="35"/>
    <n v="23"/>
    <n v="3"/>
    <n v="9"/>
    <n v="6"/>
    <n v="7.5"/>
    <n v="8.5"/>
    <n v="8"/>
    <n v="479"/>
    <n v="730"/>
    <n v="604.5"/>
    <n v="4.3"/>
    <n v="10.199999999999999"/>
    <n v="7.25"/>
    <n v="0.69"/>
    <n v="3.92"/>
    <n v="2.3049999999999997"/>
    <n v="2"/>
    <n v="9200"/>
    <n v="4601"/>
    <n v="78"/>
    <n v="16000"/>
    <n v="8039"/>
    <x v="2"/>
    <x v="2"/>
    <n v="2.3049999999999997"/>
    <n v="0"/>
    <n v="0"/>
    <n v="5.9610000000000003"/>
    <x v="0"/>
  </r>
  <r>
    <n v="3955"/>
    <x v="275"/>
    <x v="0"/>
    <x v="19"/>
    <n v="22"/>
    <n v="34"/>
    <n v="28"/>
    <n v="4.8"/>
    <n v="9.1"/>
    <n v="6.9499999999999993"/>
    <n v="7.2"/>
    <n v="8.5"/>
    <n v="7.85"/>
    <n v="94"/>
    <n v="323"/>
    <n v="208.5"/>
    <n v="1"/>
    <n v="3.7"/>
    <n v="2.35"/>
    <n v="0.2"/>
    <n v="4.26"/>
    <n v="2.23"/>
    <n v="78"/>
    <n v="11000"/>
    <n v="5539"/>
    <n v="1100"/>
    <n v="17000"/>
    <n v="9050"/>
    <x v="50"/>
    <x v="2"/>
    <n v="2.23"/>
    <n v="0"/>
    <n v="0"/>
    <n v="4.9147499999999997"/>
    <x v="0"/>
  </r>
  <r>
    <n v="3956"/>
    <x v="276"/>
    <x v="0"/>
    <x v="19"/>
    <n v="22"/>
    <n v="34"/>
    <n v="28"/>
    <n v="5.0999999999999996"/>
    <n v="8.8000000000000007"/>
    <n v="6.95"/>
    <n v="7.2"/>
    <n v="8.4"/>
    <n v="7.8000000000000007"/>
    <n v="113"/>
    <n v="206"/>
    <n v="159.5"/>
    <n v="0.8"/>
    <n v="3.5"/>
    <n v="2.15"/>
    <n v="0"/>
    <n v="3.04"/>
    <n v="1.52"/>
    <n v="390"/>
    <n v="5400"/>
    <n v="2895"/>
    <n v="1300"/>
    <n v="13000"/>
    <n v="7150"/>
    <x v="53"/>
    <x v="2"/>
    <n v="1.52"/>
    <n v="0"/>
    <n v="0"/>
    <n v="4.6477500000000003"/>
    <x v="0"/>
  </r>
  <r>
    <n v="3957"/>
    <x v="277"/>
    <x v="0"/>
    <x v="19"/>
    <n v="23"/>
    <n v="32"/>
    <n v="27.5"/>
    <n v="5.0999999999999996"/>
    <n v="8.4"/>
    <n v="6.75"/>
    <n v="7.2"/>
    <n v="8.5"/>
    <n v="7.85"/>
    <n v="125"/>
    <n v="250"/>
    <n v="187.5"/>
    <n v="1.1000000000000001"/>
    <n v="3.2"/>
    <n v="2.1500000000000004"/>
    <n v="0.18"/>
    <n v="2.4700000000000002"/>
    <n v="1.3250000000000002"/>
    <n v="490"/>
    <n v="14000"/>
    <n v="7245"/>
    <n v="2400"/>
    <n v="22000"/>
    <n v="12200"/>
    <x v="61"/>
    <x v="2"/>
    <n v="1.3250000000000002"/>
    <n v="0"/>
    <n v="0"/>
    <n v="4.6087499999999997"/>
    <x v="0"/>
  </r>
  <r>
    <n v="2431"/>
    <x v="278"/>
    <x v="1"/>
    <x v="19"/>
    <n v="23"/>
    <n v="37"/>
    <n v="30"/>
    <n v="1.7"/>
    <n v="10.1"/>
    <n v="5.8999999999999995"/>
    <n v="7.5"/>
    <n v="8.6"/>
    <n v="8.0500000000000007"/>
    <n v="395"/>
    <n v="500"/>
    <n v="447.5"/>
    <n v="1.5"/>
    <n v="6.3"/>
    <n v="3.9"/>
    <n v="0.27"/>
    <n v="6.39"/>
    <n v="3.33"/>
    <n v="1700"/>
    <n v="160000"/>
    <n v="80850"/>
    <n v="2800"/>
    <n v="160000"/>
    <n v="81400"/>
    <x v="59"/>
    <x v="2"/>
    <n v="3.33"/>
    <n v="0"/>
    <n v="0"/>
    <n v="6.1035000000000004"/>
    <x v="0"/>
  </r>
  <r>
    <n v="2434"/>
    <x v="279"/>
    <x v="1"/>
    <x v="19"/>
    <n v="22"/>
    <n v="32"/>
    <n v="27"/>
    <n v="5.9"/>
    <n v="16.2"/>
    <n v="11.05"/>
    <n v="7.7"/>
    <n v="8.5"/>
    <n v="8.1"/>
    <n v="520"/>
    <n v="745"/>
    <n v="632.5"/>
    <n v="3.3"/>
    <n v="13.5"/>
    <n v="8.4"/>
    <n v="0.7"/>
    <n v="5.44"/>
    <n v="3.0700000000000003"/>
    <n v="20"/>
    <n v="24000"/>
    <n v="12010"/>
    <n v="110"/>
    <n v="54000"/>
    <n v="27055"/>
    <x v="2"/>
    <x v="2"/>
    <n v="3.0700000000000003"/>
    <n v="0"/>
    <n v="0"/>
    <n v="6.1139999999999999"/>
    <x v="0"/>
  </r>
  <r>
    <n v="2435"/>
    <x v="280"/>
    <x v="1"/>
    <x v="19"/>
    <n v="21"/>
    <n v="30"/>
    <n v="25.5"/>
    <n v="1.7"/>
    <n v="17.899999999999999"/>
    <n v="9.7999999999999989"/>
    <n v="7.2"/>
    <n v="8.6"/>
    <n v="7.9"/>
    <n v="412"/>
    <n v="1301"/>
    <n v="856.5"/>
    <n v="2.7"/>
    <n v="11"/>
    <n v="6.85"/>
    <n v="1.45"/>
    <n v="6.8"/>
    <n v="4.125"/>
    <n v="8"/>
    <n v="11000"/>
    <n v="5504"/>
    <n v="23"/>
    <n v="35000"/>
    <n v="17511.5"/>
    <x v="2"/>
    <x v="2"/>
    <n v="4.125"/>
    <n v="0"/>
    <n v="0"/>
    <n v="6.3250000000000002"/>
    <x v="0"/>
  </r>
  <r>
    <n v="2436"/>
    <x v="281"/>
    <x v="1"/>
    <x v="19"/>
    <n v="20"/>
    <n v="34"/>
    <n v="27"/>
    <n v="5.8"/>
    <n v="15.8"/>
    <n v="10.8"/>
    <n v="7.2"/>
    <n v="8.5"/>
    <n v="7.85"/>
    <n v="369"/>
    <n v="640"/>
    <n v="504.5"/>
    <n v="3.2"/>
    <n v="13.4"/>
    <n v="8.3000000000000007"/>
    <n v="0.16"/>
    <n v="4.7300000000000004"/>
    <n v="2.4450000000000003"/>
    <n v="45"/>
    <n v="9400"/>
    <n v="4722.5"/>
    <n v="130"/>
    <n v="17000"/>
    <n v="8565"/>
    <x v="2"/>
    <x v="2"/>
    <n v="2.4450000000000003"/>
    <n v="0"/>
    <n v="0"/>
    <n v="5.9889999999999999"/>
    <x v="0"/>
  </r>
  <r>
    <n v="3962"/>
    <x v="282"/>
    <x v="1"/>
    <x v="19"/>
    <n v="20"/>
    <n v="34"/>
    <n v="27"/>
    <n v="5.7"/>
    <n v="7.3"/>
    <n v="6.5"/>
    <n v="6.7"/>
    <n v="8.5"/>
    <n v="7.6"/>
    <n v="104"/>
    <n v="547"/>
    <n v="325.5"/>
    <n v="1.3"/>
    <n v="6.8"/>
    <n v="4.05"/>
    <n v="0.4"/>
    <n v="6.38"/>
    <n v="3.39"/>
    <n v="2"/>
    <n v="13000"/>
    <n v="6501"/>
    <n v="230"/>
    <n v="35000"/>
    <n v="17615"/>
    <x v="2"/>
    <x v="2"/>
    <n v="3.39"/>
    <n v="0"/>
    <n v="0"/>
    <n v="6.1779999999999999"/>
    <x v="0"/>
  </r>
  <r>
    <n v="3963"/>
    <x v="283"/>
    <x v="1"/>
    <x v="19"/>
    <n v="19"/>
    <n v="31"/>
    <n v="25"/>
    <n v="2.7"/>
    <n v="18"/>
    <n v="10.35"/>
    <n v="7.3"/>
    <n v="8.5"/>
    <n v="7.9"/>
    <n v="391"/>
    <n v="1144"/>
    <n v="767.5"/>
    <n v="2.9"/>
    <n v="35.799999999999997"/>
    <n v="19.349999999999998"/>
    <n v="0.86"/>
    <n v="5.73"/>
    <n v="3.2950000000000004"/>
    <n v="2"/>
    <n v="16000"/>
    <n v="8001"/>
    <n v="20"/>
    <n v="16000"/>
    <n v="8010"/>
    <x v="2"/>
    <x v="2"/>
    <n v="3.2949999999999999"/>
    <n v="0"/>
    <n v="0"/>
    <n v="6.1589999999999998"/>
    <x v="0"/>
  </r>
  <r>
    <n v="1396"/>
    <x v="284"/>
    <x v="0"/>
    <x v="20"/>
    <n v="29"/>
    <n v="34"/>
    <n v="31.5"/>
    <n v="6.4"/>
    <n v="8.1"/>
    <n v="7.25"/>
    <n v="8"/>
    <n v="8.5"/>
    <n v="8.25"/>
    <n v="307"/>
    <n v="608"/>
    <n v="457.5"/>
    <n v="0"/>
    <n v="23"/>
    <n v="11.5"/>
    <n v="0.01"/>
    <n v="0.1"/>
    <n v="5.5E-2"/>
    <n v="2"/>
    <n v="2"/>
    <n v="2"/>
    <n v="21"/>
    <n v="21"/>
    <n v="21"/>
    <x v="2"/>
    <x v="0"/>
    <n v="5.4999999999999993E-2"/>
    <n v="0"/>
    <n v="0"/>
    <n v="2.5209999999999999"/>
    <x v="0"/>
  </r>
  <r>
    <n v="1686"/>
    <x v="285"/>
    <x v="0"/>
    <x v="20"/>
    <n v="29"/>
    <n v="34"/>
    <n v="31.5"/>
    <n v="5.6"/>
    <n v="8.6"/>
    <n v="7.1"/>
    <n v="8"/>
    <n v="8.9"/>
    <n v="8.4499999999999993"/>
    <n v="568"/>
    <n v="1012"/>
    <n v="790"/>
    <n v="0"/>
    <n v="1.8"/>
    <n v="0.9"/>
    <n v="0.01"/>
    <n v="0.97"/>
    <n v="0.49"/>
    <n v="2"/>
    <n v="110"/>
    <n v="56"/>
    <n v="26"/>
    <n v="140"/>
    <n v="83"/>
    <x v="47"/>
    <x v="30"/>
    <n v="0.49"/>
    <n v="0"/>
    <n v="0"/>
    <n v="0.9405"/>
    <x v="0"/>
  </r>
  <r>
    <n v="1297"/>
    <x v="286"/>
    <x v="0"/>
    <x v="21"/>
    <n v="12"/>
    <n v="33"/>
    <n v="22.5"/>
    <n v="6.2"/>
    <n v="7.2"/>
    <n v="6.7"/>
    <n v="7.2"/>
    <n v="7.6"/>
    <n v="7.4"/>
    <n v="244"/>
    <n v="374"/>
    <n v="309"/>
    <n v="1.3"/>
    <n v="2.2999999999999998"/>
    <n v="1.7999999999999998"/>
    <n v="0.13"/>
    <n v="1.2"/>
    <n v="0.66500000000000004"/>
    <n v="170"/>
    <n v="2100"/>
    <n v="1135"/>
    <n v="210"/>
    <n v="580"/>
    <n v="395"/>
    <x v="1"/>
    <x v="2"/>
    <n v="0.66500000000000004"/>
    <n v="0"/>
    <n v="0"/>
    <n v="4.258"/>
    <x v="0"/>
  </r>
  <r>
    <n v="1382"/>
    <x v="287"/>
    <x v="0"/>
    <x v="21"/>
    <n v="11"/>
    <n v="29"/>
    <n v="20"/>
    <n v="6"/>
    <n v="7.3"/>
    <n v="6.65"/>
    <n v="7"/>
    <n v="7.4"/>
    <n v="7.2"/>
    <n v="232"/>
    <n v="370"/>
    <n v="301"/>
    <n v="1.3"/>
    <n v="2.4"/>
    <n v="1.85"/>
    <n v="0.16"/>
    <n v="2.2000000000000002"/>
    <n v="1.1800000000000002"/>
    <n v="110"/>
    <n v="630"/>
    <n v="370"/>
    <n v="220"/>
    <n v="790"/>
    <n v="505"/>
    <x v="3"/>
    <x v="66"/>
    <n v="1.1800000000000002"/>
    <n v="0"/>
    <n v="0"/>
    <n v="3.2422500000000003"/>
    <x v="0"/>
  </r>
  <r>
    <n v="2912"/>
    <x v="288"/>
    <x v="0"/>
    <x v="21"/>
    <n v="11"/>
    <n v="28"/>
    <n v="19.5"/>
    <n v="5.2"/>
    <n v="8.4"/>
    <n v="6.8000000000000007"/>
    <n v="7"/>
    <n v="7.5"/>
    <n v="7.25"/>
    <n v="148"/>
    <n v="486"/>
    <n v="317"/>
    <n v="0"/>
    <n v="2.6"/>
    <n v="1.3"/>
    <n v="0.2"/>
    <n v="1.9"/>
    <n v="1.05"/>
    <n v="43"/>
    <n v="330"/>
    <n v="186.5"/>
    <n v="70"/>
    <n v="790"/>
    <n v="430"/>
    <x v="43"/>
    <x v="67"/>
    <n v="1.05"/>
    <n v="0"/>
    <n v="0"/>
    <n v="1.9550000000000001"/>
    <x v="0"/>
  </r>
  <r>
    <n v="1285"/>
    <x v="289"/>
    <x v="0"/>
    <x v="22"/>
    <n v="8"/>
    <n v="30"/>
    <n v="19"/>
    <n v="5.4"/>
    <n v="8.1"/>
    <n v="6.75"/>
    <n v="7.6"/>
    <n v="8.6"/>
    <n v="8.1"/>
    <n v="350"/>
    <n v="1190"/>
    <n v="770"/>
    <n v="0.4"/>
    <n v="2.2000000000000002"/>
    <n v="1.3"/>
    <n v="1.6"/>
    <n v="3"/>
    <n v="2.2999999999999998"/>
    <n v="4"/>
    <n v="14"/>
    <n v="9"/>
    <n v="20"/>
    <n v="150"/>
    <n v="85"/>
    <x v="43"/>
    <x v="29"/>
    <n v="2.2999999999999998"/>
    <n v="0"/>
    <n v="0"/>
    <n v="1.3174999999999999"/>
    <x v="0"/>
  </r>
  <r>
    <n v="1286"/>
    <x v="290"/>
    <x v="0"/>
    <x v="22"/>
    <n v="9"/>
    <n v="32"/>
    <n v="20.5"/>
    <n v="5.0999999999999996"/>
    <n v="7"/>
    <n v="6.05"/>
    <n v="7.8"/>
    <n v="8.5"/>
    <n v="8.15"/>
    <n v="450"/>
    <n v="1330"/>
    <n v="890"/>
    <n v="1.5"/>
    <n v="2.5"/>
    <n v="2"/>
    <n v="1.34"/>
    <n v="2.2799999999999998"/>
    <n v="1.81"/>
    <n v="9"/>
    <n v="75"/>
    <n v="42"/>
    <n v="20"/>
    <n v="150"/>
    <n v="85"/>
    <x v="34"/>
    <x v="68"/>
    <n v="1.81"/>
    <n v="0"/>
    <n v="0"/>
    <n v="1.8220000000000001"/>
    <x v="0"/>
  </r>
  <r>
    <n v="1414"/>
    <x v="291"/>
    <x v="0"/>
    <x v="22"/>
    <n v="19"/>
    <n v="35"/>
    <n v="27"/>
    <n v="4.4000000000000004"/>
    <n v="5.4"/>
    <n v="4.9000000000000004"/>
    <n v="7.2"/>
    <n v="8.4"/>
    <n v="7.8000000000000007"/>
    <n v="320"/>
    <n v="440"/>
    <n v="380"/>
    <n v="1"/>
    <n v="2.5"/>
    <n v="1.75"/>
    <n v="1.2"/>
    <n v="1.66"/>
    <n v="1.43"/>
    <n v="4"/>
    <n v="14"/>
    <n v="9"/>
    <n v="11"/>
    <n v="120"/>
    <n v="65.5"/>
    <x v="33"/>
    <x v="29"/>
    <n v="1.43"/>
    <n v="0"/>
    <n v="0.19999999999999929"/>
    <n v="1.44475"/>
    <x v="0"/>
  </r>
  <r>
    <n v="1481"/>
    <x v="292"/>
    <x v="0"/>
    <x v="22"/>
    <n v="8"/>
    <n v="30"/>
    <n v="19"/>
    <n v="6.4"/>
    <n v="8"/>
    <n v="7.2"/>
    <n v="7.8"/>
    <n v="8.6"/>
    <n v="8.1999999999999993"/>
    <n v="490"/>
    <n v="640"/>
    <n v="565"/>
    <n v="1.2"/>
    <n v="1.8"/>
    <n v="1.5"/>
    <n v="1.5"/>
    <n v="2.68"/>
    <n v="2.09"/>
    <n v="7"/>
    <n v="21"/>
    <n v="14"/>
    <n v="11"/>
    <n v="150"/>
    <n v="80.5"/>
    <x v="39"/>
    <x v="69"/>
    <n v="2.09"/>
    <n v="0"/>
    <n v="0"/>
    <n v="1.4255"/>
    <x v="0"/>
  </r>
  <r>
    <n v="1714"/>
    <x v="293"/>
    <x v="0"/>
    <x v="22"/>
    <n v="15"/>
    <n v="34.6"/>
    <n v="24.8"/>
    <n v="4"/>
    <n v="7.2"/>
    <n v="5.6"/>
    <n v="7"/>
    <n v="9.1"/>
    <n v="8.0500000000000007"/>
    <n v="270"/>
    <n v="360"/>
    <n v="315"/>
    <n v="0.9"/>
    <n v="1.6"/>
    <n v="1.25"/>
    <n v="0.84"/>
    <n v="2.2799999999999998"/>
    <n v="1.5599999999999998"/>
    <n v="4"/>
    <n v="9"/>
    <n v="6.5"/>
    <n v="7"/>
    <n v="23"/>
    <n v="15"/>
    <x v="45"/>
    <x v="21"/>
    <n v="1.5599999999999996"/>
    <n v="0"/>
    <n v="0"/>
    <n v="1.12575"/>
    <x v="0"/>
  </r>
  <r>
    <n v="1716"/>
    <x v="294"/>
    <x v="0"/>
    <x v="22"/>
    <n v="9"/>
    <n v="27"/>
    <n v="18"/>
    <n v="4.5"/>
    <n v="6"/>
    <n v="5.25"/>
    <n v="7"/>
    <n v="8.1"/>
    <n v="7.55"/>
    <n v="160"/>
    <n v="410"/>
    <n v="285"/>
    <n v="1"/>
    <n v="1.8"/>
    <n v="1.4"/>
    <n v="0"/>
    <n v="7.64"/>
    <n v="3.82"/>
    <n v="3"/>
    <n v="14"/>
    <n v="8.5"/>
    <n v="7"/>
    <n v="20"/>
    <n v="13.5"/>
    <x v="49"/>
    <x v="54"/>
    <n v="3.8200000000000003"/>
    <n v="0"/>
    <n v="0"/>
    <n v="1.6815000000000002"/>
    <x v="0"/>
  </r>
  <r>
    <n v="2935"/>
    <x v="295"/>
    <x v="0"/>
    <x v="22"/>
    <n v="18"/>
    <n v="31"/>
    <n v="24.5"/>
    <n v="4.5"/>
    <n v="6.2"/>
    <n v="5.35"/>
    <n v="6.9"/>
    <n v="8.4"/>
    <n v="7.65"/>
    <n v="310"/>
    <n v="440"/>
    <n v="375"/>
    <n v="1.2"/>
    <n v="1.7"/>
    <n v="1.45"/>
    <n v="1.1399999999999999"/>
    <n v="1.66"/>
    <n v="1.4"/>
    <n v="4"/>
    <n v="14"/>
    <n v="9"/>
    <n v="11"/>
    <n v="28"/>
    <n v="19.5"/>
    <x v="25"/>
    <x v="29"/>
    <n v="1.4"/>
    <n v="0"/>
    <n v="0"/>
    <n v="1.23125"/>
    <x v="0"/>
  </r>
  <r>
    <n v="2936"/>
    <x v="296"/>
    <x v="0"/>
    <x v="22"/>
    <n v="18"/>
    <n v="18"/>
    <n v="18"/>
    <n v="6.9"/>
    <n v="6.9"/>
    <n v="6.9"/>
    <n v="8.5"/>
    <n v="8.5"/>
    <n v="8.5"/>
    <n v="320"/>
    <n v="320"/>
    <n v="320"/>
    <n v="1"/>
    <n v="1"/>
    <n v="1"/>
    <n v="1.84"/>
    <n v="1.84"/>
    <n v="1.84"/>
    <n v="4"/>
    <n v="4"/>
    <n v="4"/>
    <n v="20"/>
    <n v="20"/>
    <n v="20"/>
    <x v="58"/>
    <x v="16"/>
    <n v="1.8399999999999999"/>
    <n v="0"/>
    <n v="0"/>
    <n v="1.0129999999999999"/>
    <x v="0"/>
  </r>
  <r>
    <n v="2937"/>
    <x v="297"/>
    <x v="0"/>
    <x v="22"/>
    <n v="16"/>
    <n v="33"/>
    <n v="24.5"/>
    <n v="5.8"/>
    <n v="7.6"/>
    <n v="6.6999999999999993"/>
    <n v="7.2"/>
    <n v="8.5"/>
    <n v="7.85"/>
    <n v="190"/>
    <n v="290"/>
    <n v="240"/>
    <n v="0.9"/>
    <n v="1.6"/>
    <n v="1.25"/>
    <n v="0"/>
    <n v="1.7"/>
    <n v="0.85"/>
    <n v="3"/>
    <n v="14"/>
    <n v="8.5"/>
    <n v="4"/>
    <n v="28"/>
    <n v="16"/>
    <x v="45"/>
    <x v="54"/>
    <n v="0.84999999999999987"/>
    <n v="0"/>
    <n v="0"/>
    <n v="0.99374999999999991"/>
    <x v="0"/>
  </r>
  <r>
    <n v="2938"/>
    <x v="298"/>
    <x v="0"/>
    <x v="22"/>
    <n v="20.2"/>
    <n v="35.700000000000003"/>
    <n v="27.950000000000003"/>
    <n v="4.7"/>
    <n v="6"/>
    <n v="5.35"/>
    <n v="7.8"/>
    <n v="8.4"/>
    <n v="8.1"/>
    <n v="420"/>
    <n v="650"/>
    <n v="535"/>
    <n v="1"/>
    <n v="2.1"/>
    <n v="1.55"/>
    <n v="0.54"/>
    <n v="2.1"/>
    <n v="1.32"/>
    <n v="4"/>
    <n v="14"/>
    <n v="9"/>
    <n v="11"/>
    <n v="75"/>
    <n v="43"/>
    <x v="27"/>
    <x v="29"/>
    <n v="1.32"/>
    <n v="0"/>
    <n v="0"/>
    <n v="1.2777499999999999"/>
    <x v="0"/>
  </r>
  <r>
    <n v="2939"/>
    <x v="299"/>
    <x v="0"/>
    <x v="22"/>
    <n v="20.2"/>
    <n v="35.6"/>
    <n v="27.9"/>
    <n v="4.5999999999999996"/>
    <n v="6.1"/>
    <n v="5.35"/>
    <n v="7.9"/>
    <n v="8.4"/>
    <n v="8.15"/>
    <n v="410"/>
    <n v="680"/>
    <n v="545"/>
    <n v="0.9"/>
    <n v="1.9"/>
    <n v="1.4"/>
    <n v="0.42"/>
    <n v="2.46"/>
    <n v="1.44"/>
    <n v="7"/>
    <n v="20"/>
    <n v="13.5"/>
    <n v="11"/>
    <n v="150"/>
    <n v="80.5"/>
    <x v="49"/>
    <x v="70"/>
    <n v="1.44"/>
    <n v="0"/>
    <n v="0"/>
    <n v="1.2304999999999999"/>
    <x v="0"/>
  </r>
  <r>
    <n v="2940"/>
    <x v="300"/>
    <x v="0"/>
    <x v="22"/>
    <n v="7"/>
    <n v="28"/>
    <n v="17.5"/>
    <n v="4.5999999999999996"/>
    <n v="7.2"/>
    <n v="5.9"/>
    <n v="7.4"/>
    <n v="8.5"/>
    <n v="7.95"/>
    <n v="580"/>
    <n v="820"/>
    <n v="700"/>
    <n v="1.7"/>
    <n v="2.4"/>
    <n v="2.0499999999999998"/>
    <n v="0.98"/>
    <n v="2.36"/>
    <n v="1.67"/>
    <n v="4"/>
    <n v="39"/>
    <n v="21.5"/>
    <n v="23"/>
    <n v="150"/>
    <n v="86.5"/>
    <x v="62"/>
    <x v="71"/>
    <n v="1.67"/>
    <n v="0"/>
    <n v="0"/>
    <n v="1.72275"/>
    <x v="0"/>
  </r>
  <r>
    <n v="2941"/>
    <x v="301"/>
    <x v="0"/>
    <x v="22"/>
    <n v="7"/>
    <n v="28"/>
    <n v="17.5"/>
    <n v="7.5"/>
    <n v="8.1999999999999993"/>
    <n v="7.85"/>
    <n v="7.7"/>
    <n v="8.3000000000000007"/>
    <n v="8"/>
    <n v="440"/>
    <n v="570"/>
    <n v="505"/>
    <n v="1.2"/>
    <n v="2.2000000000000002"/>
    <n v="1.7000000000000002"/>
    <n v="1.1000000000000001"/>
    <n v="2.2799999999999998"/>
    <n v="1.69"/>
    <n v="7"/>
    <n v="20"/>
    <n v="13.5"/>
    <n v="20"/>
    <n v="150"/>
    <n v="85"/>
    <x v="26"/>
    <x v="70"/>
    <n v="1.69"/>
    <n v="0"/>
    <n v="0"/>
    <n v="1.468"/>
    <x v="0"/>
  </r>
  <r>
    <n v="2942"/>
    <x v="302"/>
    <x v="0"/>
    <x v="22"/>
    <n v="7"/>
    <n v="28"/>
    <n v="17.5"/>
    <n v="7.1"/>
    <n v="8"/>
    <n v="7.55"/>
    <n v="7.8"/>
    <n v="8.6"/>
    <n v="8.1999999999999993"/>
    <n v="430"/>
    <n v="560"/>
    <n v="495"/>
    <n v="1.5"/>
    <n v="2.6"/>
    <n v="2.0499999999999998"/>
    <n v="1.1399999999999999"/>
    <n v="2.74"/>
    <n v="1.94"/>
    <n v="7"/>
    <n v="39"/>
    <n v="23"/>
    <n v="11"/>
    <n v="150"/>
    <n v="80.5"/>
    <x v="62"/>
    <x v="72"/>
    <n v="1.94"/>
    <n v="0"/>
    <n v="0"/>
    <n v="1.7842500000000001"/>
    <x v="0"/>
  </r>
  <r>
    <n v="2943"/>
    <x v="303"/>
    <x v="0"/>
    <x v="22"/>
    <n v="20"/>
    <n v="33"/>
    <n v="26.5"/>
    <n v="4.0999999999999996"/>
    <n v="5.2"/>
    <n v="4.6500000000000004"/>
    <n v="6.7"/>
    <n v="8.4"/>
    <n v="7.5500000000000007"/>
    <n v="560"/>
    <n v="1110"/>
    <n v="835"/>
    <n v="1"/>
    <n v="2.2999999999999998"/>
    <n v="1.65"/>
    <n v="1.2"/>
    <n v="3.07"/>
    <n v="2.1349999999999998"/>
    <n v="4"/>
    <n v="39"/>
    <n v="21.5"/>
    <n v="7"/>
    <n v="93"/>
    <n v="50"/>
    <x v="0"/>
    <x v="71"/>
    <n v="2.1349999999999998"/>
    <n v="0"/>
    <n v="0.69999999999999929"/>
    <n v="1.6357499999999998"/>
    <x v="0"/>
  </r>
  <r>
    <n v="2944"/>
    <x v="304"/>
    <x v="0"/>
    <x v="22"/>
    <n v="15"/>
    <n v="31"/>
    <n v="23"/>
    <n v="2.2999999999999998"/>
    <n v="4.3"/>
    <n v="3.3"/>
    <n v="8.6"/>
    <n v="9"/>
    <n v="8.8000000000000007"/>
    <n v="3000"/>
    <n v="5400"/>
    <n v="4200"/>
    <n v="5"/>
    <n v="12.5"/>
    <n v="8.75"/>
    <n v="1.84"/>
    <n v="3.32"/>
    <n v="2.58"/>
    <n v="11"/>
    <n v="150"/>
    <n v="80.5"/>
    <n v="150"/>
    <n v="460"/>
    <n v="305"/>
    <x v="2"/>
    <x v="73"/>
    <n v="2.58"/>
    <n v="10"/>
    <n v="3.4000000000000004"/>
    <n v="5.2584999999999997"/>
    <x v="0"/>
  </r>
  <r>
    <n v="1420"/>
    <x v="305"/>
    <x v="0"/>
    <x v="23"/>
    <n v="17"/>
    <n v="25"/>
    <n v="21"/>
    <n v="4.3"/>
    <n v="7.3"/>
    <n v="5.8"/>
    <n v="6.3"/>
    <n v="8"/>
    <n v="7.15"/>
    <n v="97"/>
    <n v="131"/>
    <n v="114"/>
    <n v="2.4"/>
    <n v="6"/>
    <n v="4.2"/>
    <n v="0.18"/>
    <n v="1.36"/>
    <n v="0.77"/>
    <n v="21"/>
    <n v="63"/>
    <n v="42"/>
    <n v="26"/>
    <n v="84"/>
    <n v="55"/>
    <x v="2"/>
    <x v="68"/>
    <n v="0.77"/>
    <n v="0"/>
    <n v="0"/>
    <n v="2.8639999999999999"/>
    <x v="0"/>
  </r>
  <r>
    <n v="1421"/>
    <x v="306"/>
    <x v="0"/>
    <x v="23"/>
    <n v="12"/>
    <n v="20"/>
    <n v="16"/>
    <n v="2.2000000000000002"/>
    <n v="8.1999999999999993"/>
    <n v="5.1999999999999993"/>
    <n v="6.8"/>
    <n v="8"/>
    <n v="7.4"/>
    <n v="396"/>
    <n v="650"/>
    <n v="523"/>
    <n v="3.6"/>
    <n v="24"/>
    <n v="13.8"/>
    <n v="1"/>
    <n v="1"/>
    <n v="1"/>
    <n v="460"/>
    <n v="1100"/>
    <n v="780"/>
    <n v="1300"/>
    <n v="2200"/>
    <n v="1750"/>
    <x v="2"/>
    <x v="2"/>
    <n v="1"/>
    <n v="0"/>
    <n v="0"/>
    <n v="5.7"/>
    <x v="0"/>
  </r>
  <r>
    <n v="1452"/>
    <x v="307"/>
    <x v="0"/>
    <x v="23"/>
    <n v="18"/>
    <n v="26"/>
    <n v="22"/>
    <n v="5.5"/>
    <n v="7.9"/>
    <n v="6.7"/>
    <n v="6.7"/>
    <n v="8.4"/>
    <n v="7.5500000000000007"/>
    <n v="298"/>
    <n v="437"/>
    <n v="367.5"/>
    <n v="0.9"/>
    <n v="8.6999999999999993"/>
    <n v="4.8"/>
    <n v="1"/>
    <n v="1"/>
    <n v="1"/>
    <n v="68"/>
    <n v="1400"/>
    <n v="734"/>
    <n v="390"/>
    <n v="2800"/>
    <n v="1595"/>
    <x v="2"/>
    <x v="2"/>
    <n v="1"/>
    <n v="0"/>
    <n v="0"/>
    <n v="5.7"/>
    <x v="0"/>
  </r>
  <r>
    <n v="3007"/>
    <x v="308"/>
    <x v="0"/>
    <x v="23"/>
    <n v="28"/>
    <n v="31"/>
    <n v="29.5"/>
    <n v="5.4"/>
    <n v="8.1999999999999993"/>
    <n v="6.8"/>
    <n v="7.5"/>
    <n v="9.1"/>
    <n v="8.3000000000000007"/>
    <n v="446"/>
    <n v="1250"/>
    <n v="848"/>
    <n v="1.4"/>
    <n v="5.2"/>
    <n v="3.3"/>
    <n v="1"/>
    <n v="1"/>
    <n v="1"/>
    <n v="110"/>
    <n v="1100"/>
    <n v="605"/>
    <n v="430"/>
    <n v="1700"/>
    <n v="1065"/>
    <x v="20"/>
    <x v="2"/>
    <n v="1"/>
    <n v="0"/>
    <n v="0"/>
    <n v="5.2625000000000002"/>
    <x v="0"/>
  </r>
  <r>
    <n v="3008"/>
    <x v="309"/>
    <x v="0"/>
    <x v="23"/>
    <n v="30"/>
    <n v="30"/>
    <n v="30"/>
    <n v="3"/>
    <n v="7.2"/>
    <n v="5.0999999999999996"/>
    <n v="6.9"/>
    <n v="8.1999999999999993"/>
    <n v="7.55"/>
    <n v="342"/>
    <n v="1729"/>
    <n v="1035.5"/>
    <n v="2"/>
    <n v="45"/>
    <n v="23.5"/>
    <n v="0.01"/>
    <n v="1.37"/>
    <n v="0.69000000000000006"/>
    <n v="2"/>
    <n v="460"/>
    <n v="231"/>
    <n v="460"/>
    <n v="1700"/>
    <n v="1080"/>
    <x v="2"/>
    <x v="74"/>
    <n v="0.69000000000000006"/>
    <n v="0"/>
    <n v="0"/>
    <n v="3.7930000000000001"/>
    <x v="0"/>
  </r>
  <r>
    <n v="3009"/>
    <x v="310"/>
    <x v="0"/>
    <x v="23"/>
    <n v="27"/>
    <n v="31"/>
    <n v="29"/>
    <n v="3.3"/>
    <n v="7.9"/>
    <n v="5.6"/>
    <n v="6.1"/>
    <n v="8.6999999999999993"/>
    <n v="7.3999999999999995"/>
    <n v="268"/>
    <n v="824"/>
    <n v="546"/>
    <n v="3"/>
    <n v="45"/>
    <n v="24"/>
    <n v="0.01"/>
    <n v="1"/>
    <n v="0.505"/>
    <n v="2"/>
    <n v="330"/>
    <n v="166"/>
    <n v="230"/>
    <n v="940"/>
    <n v="585"/>
    <x v="2"/>
    <x v="75"/>
    <n v="0.505"/>
    <n v="0"/>
    <n v="0"/>
    <n v="3.431"/>
    <x v="0"/>
  </r>
  <r>
    <n v="3010"/>
    <x v="311"/>
    <x v="0"/>
    <x v="23"/>
    <n v="31"/>
    <n v="31"/>
    <n v="31"/>
    <n v="5.3"/>
    <n v="7.9"/>
    <n v="6.6"/>
    <n v="6.5"/>
    <n v="9.4"/>
    <n v="7.95"/>
    <n v="485"/>
    <n v="683"/>
    <n v="584"/>
    <n v="2"/>
    <n v="13"/>
    <n v="7.5"/>
    <n v="0.03"/>
    <n v="1"/>
    <n v="0.51500000000000001"/>
    <n v="78"/>
    <n v="330"/>
    <n v="204"/>
    <n v="330"/>
    <n v="1700"/>
    <n v="1015"/>
    <x v="2"/>
    <x v="76"/>
    <n v="0.51500000000000001"/>
    <n v="0"/>
    <n v="0"/>
    <n v="3.6230000000000002"/>
    <x v="0"/>
  </r>
  <r>
    <n v="3011"/>
    <x v="312"/>
    <x v="0"/>
    <x v="23"/>
    <n v="30"/>
    <n v="31"/>
    <n v="30.5"/>
    <n v="1.7"/>
    <n v="7.8"/>
    <n v="4.75"/>
    <n v="6.4"/>
    <n v="8.4"/>
    <n v="7.4"/>
    <n v="1059"/>
    <n v="59900"/>
    <n v="30479.5"/>
    <n v="1.3"/>
    <n v="14"/>
    <n v="7.65"/>
    <n v="0"/>
    <n v="1"/>
    <n v="0.5"/>
    <n v="2"/>
    <n v="1200"/>
    <n v="601"/>
    <n v="45"/>
    <n v="2100"/>
    <n v="1072.5"/>
    <x v="2"/>
    <x v="2"/>
    <n v="0.5"/>
    <n v="0"/>
    <n v="0.5"/>
    <n v="5.6499999999999995"/>
    <x v="0"/>
  </r>
  <r>
    <n v="1391"/>
    <x v="313"/>
    <x v="0"/>
    <x v="24"/>
    <n v="22"/>
    <n v="31"/>
    <n v="26.5"/>
    <n v="0.1"/>
    <n v="2.5"/>
    <n v="1.3"/>
    <n v="7.4"/>
    <n v="8"/>
    <n v="7.7"/>
    <n v="952"/>
    <n v="1415"/>
    <n v="1183.5"/>
    <n v="9"/>
    <n v="26"/>
    <n v="17.5"/>
    <n v="0"/>
    <n v="9.9"/>
    <n v="4.95"/>
    <n v="58"/>
    <n v="150"/>
    <n v="104"/>
    <n v="300"/>
    <n v="520"/>
    <n v="410"/>
    <x v="2"/>
    <x v="77"/>
    <n v="4.95"/>
    <n v="0"/>
    <n v="7.4"/>
    <n v="4.75"/>
    <x v="0"/>
  </r>
  <r>
    <n v="1788"/>
    <x v="314"/>
    <x v="0"/>
    <x v="24"/>
    <n v="25"/>
    <n v="30"/>
    <n v="27.5"/>
    <n v="0.1"/>
    <n v="1.2"/>
    <n v="0.65"/>
    <n v="7.4"/>
    <n v="8.1"/>
    <n v="7.75"/>
    <n v="940"/>
    <n v="1688"/>
    <n v="1314"/>
    <n v="18"/>
    <n v="40"/>
    <n v="29"/>
    <n v="0"/>
    <n v="9.3000000000000007"/>
    <n v="4.6500000000000004"/>
    <n v="60"/>
    <n v="90"/>
    <n v="75"/>
    <n v="250"/>
    <n v="850"/>
    <n v="550"/>
    <x v="2"/>
    <x v="78"/>
    <n v="4.6500000000000004"/>
    <n v="0"/>
    <n v="8.6999999999999993"/>
    <n v="4.6749999999999998"/>
    <x v="0"/>
  </r>
  <r>
    <n v="1789"/>
    <x v="315"/>
    <x v="0"/>
    <x v="24"/>
    <n v="20"/>
    <n v="30"/>
    <n v="25"/>
    <n v="3.8"/>
    <n v="6.2"/>
    <n v="5"/>
    <n v="7.9"/>
    <n v="8.6"/>
    <n v="8.25"/>
    <n v="277"/>
    <n v="444"/>
    <n v="360.5"/>
    <n v="1"/>
    <n v="3"/>
    <n v="2"/>
    <n v="0"/>
    <n v="1.9"/>
    <n v="0.95"/>
    <n v="10"/>
    <n v="35"/>
    <n v="22.5"/>
    <n v="186"/>
    <n v="380"/>
    <n v="283"/>
    <x v="34"/>
    <x v="12"/>
    <n v="0.95"/>
    <n v="0"/>
    <n v="0"/>
    <n v="1.5525"/>
    <x v="0"/>
  </r>
  <r>
    <n v="2340"/>
    <x v="316"/>
    <x v="0"/>
    <x v="24"/>
    <n v="22"/>
    <n v="27"/>
    <n v="24.5"/>
    <n v="1.9"/>
    <n v="6"/>
    <n v="3.95"/>
    <n v="7.6"/>
    <n v="8.5"/>
    <n v="8.0500000000000007"/>
    <n v="902"/>
    <n v="1420"/>
    <n v="1161"/>
    <n v="10"/>
    <n v="18"/>
    <n v="14"/>
    <n v="0"/>
    <n v="5.7"/>
    <n v="2.85"/>
    <n v="54"/>
    <n v="100"/>
    <n v="77"/>
    <n v="250"/>
    <n v="450"/>
    <n v="350"/>
    <x v="2"/>
    <x v="79"/>
    <n v="2.8500000000000005"/>
    <n v="0"/>
    <n v="2.0999999999999996"/>
    <n v="3.665"/>
    <x v="0"/>
  </r>
  <r>
    <n v="2341"/>
    <x v="317"/>
    <x v="0"/>
    <x v="24"/>
    <n v="25"/>
    <n v="30"/>
    <n v="27.5"/>
    <n v="0.1"/>
    <n v="2.4"/>
    <n v="1.25"/>
    <n v="7.4"/>
    <n v="8.5"/>
    <n v="7.95"/>
    <n v="1343"/>
    <n v="1663"/>
    <n v="1503"/>
    <n v="8"/>
    <n v="29"/>
    <n v="18.5"/>
    <n v="0"/>
    <n v="10.9"/>
    <n v="5.45"/>
    <n v="30"/>
    <n v="45"/>
    <n v="37.5"/>
    <n v="280"/>
    <n v="846"/>
    <n v="563"/>
    <x v="2"/>
    <x v="80"/>
    <n v="5.45"/>
    <n v="0"/>
    <n v="7.5"/>
    <n v="4.5274999999999999"/>
    <x v="0"/>
  </r>
  <r>
    <n v="2342"/>
    <x v="318"/>
    <x v="0"/>
    <x v="24"/>
    <n v="25"/>
    <n v="30"/>
    <n v="27.5"/>
    <n v="0.1"/>
    <n v="0.1"/>
    <n v="0.1"/>
    <n v="7.1"/>
    <n v="8.1"/>
    <n v="7.6"/>
    <n v="1068"/>
    <n v="2702"/>
    <n v="1885"/>
    <n v="20"/>
    <n v="55"/>
    <n v="37.5"/>
    <n v="0"/>
    <n v="6.86"/>
    <n v="3.43"/>
    <n v="30"/>
    <n v="55"/>
    <n v="42.5"/>
    <n v="180"/>
    <n v="1000"/>
    <n v="590"/>
    <x v="2"/>
    <x v="81"/>
    <n v="3.43"/>
    <n v="0"/>
    <n v="9.8000000000000007"/>
    <n v="4.3784999999999998"/>
    <x v="0"/>
  </r>
  <r>
    <n v="3068"/>
    <x v="319"/>
    <x v="0"/>
    <x v="24"/>
    <n v="7"/>
    <n v="29"/>
    <n v="18"/>
    <n v="5.2"/>
    <n v="60"/>
    <n v="32.6"/>
    <n v="7.6"/>
    <n v="8.5"/>
    <n v="8.0500000000000007"/>
    <n v="220"/>
    <n v="320"/>
    <n v="270"/>
    <n v="1"/>
    <n v="3"/>
    <n v="2"/>
    <n v="0"/>
    <n v="2.2999999999999998"/>
    <n v="1.1499999999999999"/>
    <n v="15"/>
    <n v="40"/>
    <n v="27.5"/>
    <n v="150"/>
    <n v="300"/>
    <n v="225"/>
    <x v="34"/>
    <x v="32"/>
    <n v="1.1499999999999999"/>
    <n v="0"/>
    <n v="0"/>
    <n v="1.6174999999999999"/>
    <x v="0"/>
  </r>
  <r>
    <n v="3069"/>
    <x v="320"/>
    <x v="0"/>
    <x v="24"/>
    <n v="22"/>
    <n v="30"/>
    <n v="26"/>
    <n v="2.9"/>
    <n v="5.2"/>
    <n v="4.05"/>
    <n v="7.6"/>
    <n v="8.5"/>
    <n v="8.0500000000000007"/>
    <n v="251"/>
    <n v="510"/>
    <n v="380.5"/>
    <n v="1"/>
    <n v="6"/>
    <n v="3.5"/>
    <n v="0"/>
    <n v="6.1"/>
    <n v="3.05"/>
    <n v="15"/>
    <n v="45"/>
    <n v="30"/>
    <n v="14"/>
    <n v="798"/>
    <n v="406"/>
    <x v="8"/>
    <x v="82"/>
    <n v="3.05"/>
    <n v="0"/>
    <n v="1.9000000000000004"/>
    <n v="3.1374999999999997"/>
    <x v="0"/>
  </r>
  <r>
    <n v="3070"/>
    <x v="321"/>
    <x v="0"/>
    <x v="24"/>
    <n v="24"/>
    <n v="30"/>
    <n v="27"/>
    <n v="1.5"/>
    <n v="3.8"/>
    <n v="2.65"/>
    <n v="7.1"/>
    <n v="8.6999999999999993"/>
    <n v="7.8999999999999995"/>
    <n v="576"/>
    <n v="1064"/>
    <n v="820"/>
    <n v="3"/>
    <n v="13"/>
    <n v="8"/>
    <n v="0"/>
    <n v="7.6"/>
    <n v="3.8"/>
    <n v="35"/>
    <n v="80"/>
    <n v="57.5"/>
    <n v="270"/>
    <n v="740"/>
    <n v="505"/>
    <x v="2"/>
    <x v="83"/>
    <n v="3.8"/>
    <n v="0"/>
    <n v="4.7"/>
    <n v="4.0175000000000001"/>
    <x v="0"/>
  </r>
  <r>
    <n v="3071"/>
    <x v="322"/>
    <x v="0"/>
    <x v="24"/>
    <n v="24"/>
    <n v="34"/>
    <n v="29"/>
    <n v="0.1"/>
    <n v="2.2000000000000002"/>
    <n v="1.1500000000000001"/>
    <n v="7.1"/>
    <n v="7.9"/>
    <n v="7.5"/>
    <n v="939"/>
    <n v="1398"/>
    <n v="1168.5"/>
    <n v="10"/>
    <n v="28"/>
    <n v="19"/>
    <n v="0"/>
    <n v="4.8"/>
    <n v="2.4"/>
    <n v="48"/>
    <n v="80"/>
    <n v="64"/>
    <n v="321"/>
    <n v="520"/>
    <n v="420.5"/>
    <x v="2"/>
    <x v="84"/>
    <n v="2.4"/>
    <n v="0"/>
    <n v="7.6999999999999993"/>
    <n v="4.07"/>
    <x v="0"/>
  </r>
  <r>
    <n v="3072"/>
    <x v="323"/>
    <x v="0"/>
    <x v="24"/>
    <n v="24"/>
    <n v="30"/>
    <n v="27"/>
    <n v="0.1"/>
    <n v="1.8"/>
    <n v="0.95000000000000007"/>
    <n v="7.3"/>
    <n v="8.1"/>
    <n v="7.6999999999999993"/>
    <n v="1043"/>
    <n v="1737"/>
    <n v="1390"/>
    <n v="10"/>
    <n v="18"/>
    <n v="14"/>
    <n v="0"/>
    <n v="6.4"/>
    <n v="3.2"/>
    <n v="45"/>
    <n v="75"/>
    <n v="60"/>
    <n v="100"/>
    <n v="400"/>
    <n v="250"/>
    <x v="2"/>
    <x v="85"/>
    <n v="3.2"/>
    <n v="0"/>
    <n v="8.1"/>
    <n v="4.25"/>
    <x v="0"/>
  </r>
  <r>
    <n v="3073"/>
    <x v="324"/>
    <x v="0"/>
    <x v="24"/>
    <n v="20"/>
    <n v="32"/>
    <n v="26"/>
    <n v="0.1"/>
    <n v="2"/>
    <n v="1.05"/>
    <n v="7.4"/>
    <n v="8.5"/>
    <n v="7.95"/>
    <n v="813"/>
    <n v="1790"/>
    <n v="1301.5"/>
    <n v="12"/>
    <n v="30"/>
    <n v="21"/>
    <n v="0"/>
    <n v="5.42"/>
    <n v="2.71"/>
    <n v="20"/>
    <n v="50"/>
    <n v="35"/>
    <n v="200"/>
    <n v="920"/>
    <n v="560"/>
    <x v="2"/>
    <x v="86"/>
    <n v="2.71"/>
    <n v="0"/>
    <n v="7.9"/>
    <n v="4.0069999999999997"/>
    <x v="0"/>
  </r>
  <r>
    <n v="3074"/>
    <x v="325"/>
    <x v="0"/>
    <x v="24"/>
    <n v="22"/>
    <n v="34"/>
    <n v="28"/>
    <n v="0.1"/>
    <n v="1"/>
    <n v="0.55000000000000004"/>
    <n v="7.1"/>
    <n v="8.3000000000000007"/>
    <n v="7.7"/>
    <n v="880"/>
    <n v="1289"/>
    <n v="1084.5"/>
    <n v="10"/>
    <n v="30"/>
    <n v="20"/>
    <n v="0"/>
    <n v="4.5999999999999996"/>
    <n v="2.2999999999999998"/>
    <n v="38"/>
    <n v="80"/>
    <n v="59"/>
    <n v="310"/>
    <n v="820"/>
    <n v="565"/>
    <x v="2"/>
    <x v="87"/>
    <n v="2.2999999999999998"/>
    <n v="0"/>
    <n v="8.9"/>
    <n v="4.1449999999999996"/>
    <x v="0"/>
  </r>
  <r>
    <n v="2344"/>
    <x v="326"/>
    <x v="1"/>
    <x v="24"/>
    <n v="22"/>
    <n v="27"/>
    <n v="24.5"/>
    <n v="0.1"/>
    <n v="0.9"/>
    <n v="0.5"/>
    <n v="7.3"/>
    <n v="8.3000000000000007"/>
    <n v="7.8000000000000007"/>
    <n v="928"/>
    <n v="1978"/>
    <n v="1453"/>
    <n v="13"/>
    <n v="26"/>
    <n v="19.5"/>
    <n v="0"/>
    <n v="10.3"/>
    <n v="5.15"/>
    <n v="72"/>
    <n v="120"/>
    <n v="96"/>
    <n v="200"/>
    <n v="500"/>
    <n v="350"/>
    <x v="2"/>
    <x v="88"/>
    <n v="5.15"/>
    <n v="0"/>
    <n v="9"/>
    <n v="4.91"/>
    <x v="0"/>
  </r>
  <r>
    <n v="2345"/>
    <x v="327"/>
    <x v="1"/>
    <x v="24"/>
    <n v="25"/>
    <n v="31"/>
    <n v="28"/>
    <n v="0.1"/>
    <n v="1.7"/>
    <n v="0.9"/>
    <n v="7.2"/>
    <n v="8.5"/>
    <n v="7.85"/>
    <n v="8950"/>
    <n v="32600"/>
    <n v="20775"/>
    <n v="107"/>
    <n v="220"/>
    <n v="163.5"/>
    <n v="0"/>
    <n v="28.3"/>
    <n v="14.15"/>
    <n v="30"/>
    <n v="50"/>
    <n v="40"/>
    <n v="200"/>
    <n v="261"/>
    <n v="230.5"/>
    <x v="2"/>
    <x v="89"/>
    <n v="10"/>
    <n v="0"/>
    <n v="8.1999999999999993"/>
    <n v="5.5200000000000005"/>
    <x v="0"/>
  </r>
  <r>
    <n v="2346"/>
    <x v="328"/>
    <x v="1"/>
    <x v="24"/>
    <n v="25"/>
    <n v="30"/>
    <n v="27.5"/>
    <n v="5.0999999999999996"/>
    <n v="5.9"/>
    <n v="5.5"/>
    <n v="7.8"/>
    <n v="8.8000000000000007"/>
    <n v="8.3000000000000007"/>
    <n v="358"/>
    <n v="480"/>
    <n v="419"/>
    <n v="2"/>
    <n v="5"/>
    <n v="3.5"/>
    <n v="0"/>
    <n v="4.5999999999999996"/>
    <n v="2.2999999999999998"/>
    <n v="62"/>
    <n v="120"/>
    <n v="91"/>
    <n v="352"/>
    <n v="1000"/>
    <n v="676"/>
    <x v="8"/>
    <x v="90"/>
    <n v="2.2999999999999998"/>
    <n v="0"/>
    <n v="0"/>
    <n v="3.1025"/>
    <x v="0"/>
  </r>
  <r>
    <n v="2347"/>
    <x v="329"/>
    <x v="1"/>
    <x v="24"/>
    <n v="20"/>
    <n v="38"/>
    <n v="29"/>
    <n v="0.1"/>
    <n v="0.1"/>
    <n v="0.1"/>
    <n v="4.9000000000000004"/>
    <n v="7.6"/>
    <n v="6.25"/>
    <n v="6080"/>
    <n v="20680"/>
    <n v="13380"/>
    <n v="86"/>
    <n v="204"/>
    <n v="145"/>
    <n v="27.16"/>
    <n v="102"/>
    <n v="64.58"/>
    <n v="8"/>
    <n v="45"/>
    <n v="26.5"/>
    <n v="125"/>
    <n v="200"/>
    <n v="162.5"/>
    <x v="2"/>
    <x v="13"/>
    <n v="10"/>
    <n v="10"/>
    <n v="9.8000000000000007"/>
    <n v="7.1125000000000007"/>
    <x v="0"/>
  </r>
  <r>
    <n v="2357"/>
    <x v="330"/>
    <x v="1"/>
    <x v="24"/>
    <n v="20"/>
    <n v="27"/>
    <n v="23.5"/>
    <n v="1"/>
    <n v="2"/>
    <n v="1.5"/>
    <n v="7.1"/>
    <n v="8.6"/>
    <n v="7.85"/>
    <n v="822"/>
    <n v="1473"/>
    <n v="1147.5"/>
    <n v="5"/>
    <n v="12"/>
    <n v="8.5"/>
    <n v="0"/>
    <n v="10.3"/>
    <n v="5.15"/>
    <n v="32"/>
    <n v="65"/>
    <n v="48.5"/>
    <n v="250"/>
    <n v="520"/>
    <n v="385"/>
    <x v="2"/>
    <x v="91"/>
    <n v="5.15"/>
    <n v="0"/>
    <n v="7"/>
    <n v="4.4725000000000001"/>
    <x v="0"/>
  </r>
  <r>
    <n v="2359"/>
    <x v="331"/>
    <x v="1"/>
    <x v="24"/>
    <n v="22"/>
    <n v="28"/>
    <n v="25"/>
    <n v="0.1"/>
    <n v="4"/>
    <n v="2.0499999999999998"/>
    <n v="7.4"/>
    <n v="8.3000000000000007"/>
    <n v="7.8500000000000005"/>
    <n v="1078"/>
    <n v="2425"/>
    <n v="1751.5"/>
    <n v="15"/>
    <n v="28"/>
    <n v="21.5"/>
    <n v="0"/>
    <n v="3.3"/>
    <n v="1.65"/>
    <n v="60"/>
    <n v="90"/>
    <n v="75"/>
    <n v="270"/>
    <n v="420"/>
    <n v="345"/>
    <x v="2"/>
    <x v="78"/>
    <n v="1.65"/>
    <n v="0"/>
    <n v="5.9"/>
    <n v="3.7949999999999999"/>
    <x v="0"/>
  </r>
  <r>
    <n v="3075"/>
    <x v="332"/>
    <x v="1"/>
    <x v="24"/>
    <n v="20"/>
    <n v="33"/>
    <n v="26.5"/>
    <n v="0.1"/>
    <n v="3.1"/>
    <n v="1.6"/>
    <n v="7.4"/>
    <n v="8.1"/>
    <n v="7.75"/>
    <n v="662"/>
    <n v="1482"/>
    <n v="1072"/>
    <n v="12"/>
    <n v="22"/>
    <n v="17"/>
    <n v="0"/>
    <n v="8.6"/>
    <n v="4.3"/>
    <n v="36"/>
    <n v="60"/>
    <n v="48"/>
    <n v="280"/>
    <n v="402"/>
    <n v="341"/>
    <x v="2"/>
    <x v="92"/>
    <n v="4.3"/>
    <n v="0"/>
    <n v="6.8"/>
    <n v="4.28"/>
    <x v="0"/>
  </r>
  <r>
    <n v="3076"/>
    <x v="333"/>
    <x v="1"/>
    <x v="24"/>
    <n v="22"/>
    <n v="33"/>
    <n v="27.5"/>
    <n v="0.1"/>
    <n v="2.6"/>
    <n v="1.35"/>
    <n v="7.4"/>
    <n v="8.6"/>
    <n v="8"/>
    <n v="830"/>
    <n v="1736"/>
    <n v="1283"/>
    <n v="9"/>
    <n v="20"/>
    <n v="14.5"/>
    <n v="0"/>
    <n v="20.100000000000001"/>
    <n v="10.050000000000001"/>
    <n v="40"/>
    <n v="130"/>
    <n v="85"/>
    <n v="396"/>
    <n v="1760"/>
    <n v="1078"/>
    <x v="2"/>
    <x v="93"/>
    <n v="10"/>
    <n v="0"/>
    <n v="7.3"/>
    <n v="5.6549999999999994"/>
    <x v="0"/>
  </r>
  <r>
    <n v="3077"/>
    <x v="334"/>
    <x v="1"/>
    <x v="24"/>
    <n v="25"/>
    <n v="30"/>
    <n v="27.5"/>
    <n v="0.1"/>
    <n v="3"/>
    <n v="1.55"/>
    <n v="6.9"/>
    <n v="8.3000000000000007"/>
    <n v="7.6000000000000005"/>
    <n v="812"/>
    <n v="1350"/>
    <n v="1081"/>
    <n v="7"/>
    <n v="18"/>
    <n v="12.5"/>
    <n v="0"/>
    <n v="3"/>
    <n v="1.5"/>
    <n v="80"/>
    <n v="150"/>
    <n v="115"/>
    <n v="400"/>
    <n v="1100"/>
    <n v="750"/>
    <x v="2"/>
    <x v="61"/>
    <n v="1.5"/>
    <n v="0"/>
    <n v="6.9"/>
    <n v="4.0650000000000004"/>
    <x v="0"/>
  </r>
  <r>
    <n v="3078"/>
    <x v="335"/>
    <x v="1"/>
    <x v="24"/>
    <n v="25"/>
    <n v="33"/>
    <n v="29"/>
    <n v="0.1"/>
    <n v="3.8"/>
    <n v="1.95"/>
    <n v="7.3"/>
    <n v="7.9"/>
    <n v="7.6"/>
    <n v="827"/>
    <n v="1653"/>
    <n v="1240"/>
    <n v="8"/>
    <n v="20"/>
    <n v="14"/>
    <n v="0"/>
    <n v="7.4"/>
    <n v="3.7"/>
    <n v="88"/>
    <n v="150"/>
    <n v="119"/>
    <n v="250"/>
    <n v="360"/>
    <n v="305"/>
    <x v="2"/>
    <x v="94"/>
    <n v="3.7"/>
    <n v="0"/>
    <n v="6.1"/>
    <n v="4.4450000000000003"/>
    <x v="0"/>
  </r>
  <r>
    <n v="1447"/>
    <x v="336"/>
    <x v="2"/>
    <x v="24"/>
    <n v="23"/>
    <n v="33"/>
    <n v="28"/>
    <n v="5.4"/>
    <n v="6.3"/>
    <n v="5.85"/>
    <n v="7.6"/>
    <n v="8.6"/>
    <n v="8.1"/>
    <n v="224"/>
    <n v="465"/>
    <n v="344.5"/>
    <n v="2"/>
    <n v="4"/>
    <n v="3"/>
    <n v="0"/>
    <n v="2.1"/>
    <n v="1.05"/>
    <n v="76"/>
    <n v="140"/>
    <n v="108"/>
    <n v="426"/>
    <n v="1000"/>
    <n v="713"/>
    <x v="5"/>
    <x v="95"/>
    <n v="1.05"/>
    <n v="0"/>
    <n v="0"/>
    <n v="2.625"/>
    <x v="0"/>
  </r>
  <r>
    <n v="1464"/>
    <x v="337"/>
    <x v="2"/>
    <x v="24"/>
    <n v="20"/>
    <n v="29"/>
    <n v="24.5"/>
    <n v="6.1"/>
    <n v="8.1999999999999993"/>
    <n v="7.1499999999999995"/>
    <n v="7.4"/>
    <n v="8.5"/>
    <n v="7.95"/>
    <n v="365"/>
    <n v="628"/>
    <n v="496.5"/>
    <n v="3"/>
    <n v="6"/>
    <n v="4.5"/>
    <n v="4.5999999999999996"/>
    <n v="15"/>
    <n v="9.8000000000000007"/>
    <n v="4"/>
    <n v="20"/>
    <n v="12"/>
    <n v="50"/>
    <n v="165"/>
    <n v="107.5"/>
    <x v="2"/>
    <x v="96"/>
    <n v="9.8000000000000007"/>
    <n v="0"/>
    <n v="0"/>
    <n v="4.5200000000000005"/>
    <x v="0"/>
  </r>
  <r>
    <n v="1780"/>
    <x v="338"/>
    <x v="2"/>
    <x v="24"/>
    <n v="21"/>
    <n v="38"/>
    <n v="29.5"/>
    <n v="4.9000000000000004"/>
    <n v="8"/>
    <n v="6.45"/>
    <n v="7.2"/>
    <n v="8.3000000000000007"/>
    <n v="7.75"/>
    <n v="1163"/>
    <n v="1825"/>
    <n v="1494"/>
    <n v="8"/>
    <n v="15"/>
    <n v="11.5"/>
    <n v="13.5"/>
    <n v="39"/>
    <n v="26.25"/>
    <n v="8"/>
    <n v="26"/>
    <n v="17"/>
    <n v="10"/>
    <n v="164"/>
    <n v="87"/>
    <x v="2"/>
    <x v="97"/>
    <n v="10"/>
    <n v="0"/>
    <n v="0"/>
    <n v="4.585"/>
    <x v="0"/>
  </r>
  <r>
    <n v="1783"/>
    <x v="339"/>
    <x v="2"/>
    <x v="24"/>
    <n v="20"/>
    <n v="36"/>
    <n v="28"/>
    <n v="5.6"/>
    <n v="7.8"/>
    <n v="6.6999999999999993"/>
    <n v="6.7"/>
    <n v="7.9"/>
    <n v="7.3000000000000007"/>
    <n v="1437"/>
    <n v="6710"/>
    <n v="4073.5"/>
    <n v="6"/>
    <n v="10"/>
    <n v="8"/>
    <n v="9"/>
    <n v="33"/>
    <n v="21"/>
    <n v="5"/>
    <n v="33"/>
    <n v="19"/>
    <n v="69"/>
    <n v="342"/>
    <n v="205.5"/>
    <x v="2"/>
    <x v="98"/>
    <n v="10"/>
    <n v="0"/>
    <n v="0"/>
    <n v="4.5950000000000006"/>
    <x v="0"/>
  </r>
  <r>
    <n v="2343"/>
    <x v="340"/>
    <x v="2"/>
    <x v="24"/>
    <n v="20"/>
    <n v="30"/>
    <n v="25"/>
    <n v="0.1"/>
    <n v="1"/>
    <n v="0.55000000000000004"/>
    <n v="5.7"/>
    <n v="7.9"/>
    <n v="6.8000000000000007"/>
    <n v="2223"/>
    <n v="7570"/>
    <n v="4896.5"/>
    <n v="17"/>
    <n v="35"/>
    <n v="26"/>
    <n v="0"/>
    <n v="5.2"/>
    <n v="2.6"/>
    <n v="41"/>
    <n v="80"/>
    <n v="60.5"/>
    <n v="112"/>
    <n v="250"/>
    <n v="181"/>
    <x v="2"/>
    <x v="99"/>
    <n v="2.6"/>
    <n v="0"/>
    <n v="8.9"/>
    <n v="4.2125000000000004"/>
    <x v="0"/>
  </r>
  <r>
    <n v="2348"/>
    <x v="341"/>
    <x v="2"/>
    <x v="24"/>
    <n v="21"/>
    <n v="28"/>
    <n v="24.5"/>
    <n v="6.2"/>
    <n v="7.1"/>
    <n v="6.65"/>
    <n v="7.1"/>
    <n v="7.8"/>
    <n v="7.4499999999999993"/>
    <n v="3650"/>
    <n v="5586"/>
    <n v="4618"/>
    <n v="8"/>
    <n v="10"/>
    <n v="9"/>
    <n v="0"/>
    <n v="30"/>
    <n v="15"/>
    <n v="4"/>
    <n v="6"/>
    <n v="5"/>
    <n v="75"/>
    <n v="180"/>
    <n v="127.5"/>
    <x v="2"/>
    <x v="58"/>
    <n v="10"/>
    <n v="0"/>
    <n v="0"/>
    <n v="4.5250000000000004"/>
    <x v="0"/>
  </r>
  <r>
    <n v="2358"/>
    <x v="342"/>
    <x v="2"/>
    <x v="24"/>
    <n v="23"/>
    <n v="29"/>
    <n v="26"/>
    <n v="0.1"/>
    <n v="0.8"/>
    <n v="0.45"/>
    <n v="7.3"/>
    <n v="8.3000000000000007"/>
    <n v="7.8000000000000007"/>
    <n v="1175"/>
    <n v="2059"/>
    <n v="1617"/>
    <n v="18"/>
    <n v="40"/>
    <n v="29"/>
    <n v="0"/>
    <n v="18.100000000000001"/>
    <n v="9.0500000000000007"/>
    <n v="62"/>
    <n v="90"/>
    <n v="76"/>
    <n v="300"/>
    <n v="800"/>
    <n v="550"/>
    <x v="2"/>
    <x v="62"/>
    <n v="9.0500000000000007"/>
    <n v="0"/>
    <n v="9.1"/>
    <n v="5.6000000000000005"/>
    <x v="0"/>
  </r>
  <r>
    <n v="3084"/>
    <x v="343"/>
    <x v="2"/>
    <x v="24"/>
    <n v="22"/>
    <n v="30"/>
    <n v="26"/>
    <n v="4"/>
    <n v="5.9"/>
    <n v="4.95"/>
    <n v="7.5"/>
    <n v="8.9"/>
    <n v="8.1999999999999993"/>
    <n v="310"/>
    <n v="468"/>
    <n v="389"/>
    <n v="3"/>
    <n v="5"/>
    <n v="4"/>
    <n v="0"/>
    <n v="4.5"/>
    <n v="2.25"/>
    <n v="70"/>
    <n v="120"/>
    <n v="95"/>
    <n v="195"/>
    <n v="320"/>
    <n v="257.5"/>
    <x v="2"/>
    <x v="100"/>
    <n v="2.25"/>
    <n v="0"/>
    <n v="9.9999999999999645E-2"/>
    <n v="3.4350000000000001"/>
    <x v="0"/>
  </r>
  <r>
    <n v="3085"/>
    <x v="344"/>
    <x v="2"/>
    <x v="24"/>
    <n v="25"/>
    <n v="30"/>
    <n v="27.5"/>
    <n v="3.7"/>
    <n v="4.8"/>
    <n v="4.25"/>
    <n v="7.5"/>
    <n v="8.6999999999999993"/>
    <n v="8.1"/>
    <n v="870"/>
    <n v="1169"/>
    <n v="1019.5"/>
    <n v="12"/>
    <n v="28"/>
    <n v="20"/>
    <n v="0"/>
    <n v="15.6"/>
    <n v="7.8"/>
    <n v="39"/>
    <n v="60"/>
    <n v="49.5"/>
    <n v="360"/>
    <n v="800"/>
    <n v="580"/>
    <x v="2"/>
    <x v="9"/>
    <n v="7.8000000000000007"/>
    <n v="0"/>
    <n v="1.5"/>
    <n v="4.4575000000000005"/>
    <x v="0"/>
  </r>
  <r>
    <n v="3086"/>
    <x v="345"/>
    <x v="2"/>
    <x v="24"/>
    <n v="19"/>
    <n v="36"/>
    <n v="27.5"/>
    <n v="0.1"/>
    <n v="7.8"/>
    <n v="3.9499999999999997"/>
    <n v="7.2"/>
    <n v="8.3000000000000007"/>
    <n v="7.75"/>
    <n v="728"/>
    <n v="1491"/>
    <n v="1109.5"/>
    <n v="4"/>
    <n v="12"/>
    <n v="8"/>
    <n v="10"/>
    <n v="38"/>
    <n v="24"/>
    <n v="5"/>
    <n v="30"/>
    <n v="17.5"/>
    <n v="56"/>
    <n v="250"/>
    <n v="153"/>
    <x v="2"/>
    <x v="101"/>
    <n v="10"/>
    <n v="0"/>
    <n v="2.1000000000000005"/>
    <n v="4.7975000000000003"/>
    <x v="0"/>
  </r>
  <r>
    <n v="1727"/>
    <x v="346"/>
    <x v="0"/>
    <x v="25"/>
    <n v="25"/>
    <n v="27"/>
    <n v="26"/>
    <n v="7.2"/>
    <n v="8.6"/>
    <n v="7.9"/>
    <n v="7.4"/>
    <n v="8.5"/>
    <n v="7.95"/>
    <n v="103"/>
    <n v="195"/>
    <n v="149"/>
    <n v="1"/>
    <n v="2.5"/>
    <n v="1.75"/>
    <n v="0.52"/>
    <n v="1.24"/>
    <n v="0.88"/>
    <n v="170"/>
    <n v="220"/>
    <n v="195"/>
    <n v="280"/>
    <n v="350"/>
    <n v="315"/>
    <x v="33"/>
    <x v="102"/>
    <n v="0.87999999999999989"/>
    <n v="0"/>
    <n v="0"/>
    <n v="2.2447500000000002"/>
    <x v="0"/>
  </r>
  <r>
    <n v="1728"/>
    <x v="347"/>
    <x v="0"/>
    <x v="25"/>
    <n v="25"/>
    <n v="27"/>
    <n v="26"/>
    <n v="6.9"/>
    <n v="7.9"/>
    <n v="7.4"/>
    <n v="6.7"/>
    <n v="8.1"/>
    <n v="7.4"/>
    <n v="123"/>
    <n v="235"/>
    <n v="179"/>
    <n v="1.1000000000000001"/>
    <n v="2.6"/>
    <n v="1.85"/>
    <n v="0.28999999999999998"/>
    <n v="0.85"/>
    <n v="0.56999999999999995"/>
    <n v="170"/>
    <n v="220"/>
    <n v="195"/>
    <n v="280"/>
    <n v="350"/>
    <n v="315"/>
    <x v="3"/>
    <x v="102"/>
    <n v="0.56999999999999995"/>
    <n v="0"/>
    <n v="0"/>
    <n v="2.24525"/>
    <x v="0"/>
  </r>
  <r>
    <n v="3391"/>
    <x v="348"/>
    <x v="0"/>
    <x v="25"/>
    <n v="25"/>
    <n v="27"/>
    <n v="26"/>
    <n v="6.8"/>
    <n v="8.1"/>
    <n v="7.4499999999999993"/>
    <n v="7.1"/>
    <n v="7.8"/>
    <n v="7.4499999999999993"/>
    <n v="72"/>
    <n v="128"/>
    <n v="100"/>
    <n v="0.5"/>
    <n v="2"/>
    <n v="1.25"/>
    <n v="0.45"/>
    <n v="1.77"/>
    <n v="1.1100000000000001"/>
    <n v="120"/>
    <n v="220"/>
    <n v="170"/>
    <n v="210"/>
    <n v="350"/>
    <n v="280"/>
    <x v="45"/>
    <x v="103"/>
    <n v="1.1100000000000001"/>
    <n v="0"/>
    <n v="0"/>
    <n v="1.8532499999999998"/>
    <x v="0"/>
  </r>
  <r>
    <n v="3392"/>
    <x v="349"/>
    <x v="1"/>
    <x v="25"/>
    <n v="24"/>
    <n v="27"/>
    <n v="25.5"/>
    <n v="4.0999999999999996"/>
    <n v="5.7"/>
    <n v="4.9000000000000004"/>
    <n v="8.1"/>
    <n v="9"/>
    <n v="8.5500000000000007"/>
    <n v="89"/>
    <n v="141"/>
    <n v="115"/>
    <n v="0.2"/>
    <n v="0.9"/>
    <n v="0.55000000000000004"/>
    <n v="0.19"/>
    <n v="0.67"/>
    <n v="0.43000000000000005"/>
    <n v="170"/>
    <n v="220"/>
    <n v="195"/>
    <n v="280"/>
    <n v="400"/>
    <n v="340"/>
    <x v="22"/>
    <x v="102"/>
    <n v="0.43000000000000005"/>
    <n v="10"/>
    <n v="0.19999999999999929"/>
    <n v="2.92475"/>
    <x v="0"/>
  </r>
  <r>
    <n v="3393"/>
    <x v="350"/>
    <x v="1"/>
    <x v="25"/>
    <n v="25"/>
    <n v="27"/>
    <n v="26"/>
    <n v="5.0999999999999996"/>
    <n v="6.8"/>
    <n v="5.9499999999999993"/>
    <n v="7.6"/>
    <n v="8.6"/>
    <n v="8.1"/>
    <n v="94"/>
    <n v="179"/>
    <n v="136.5"/>
    <n v="0.4"/>
    <n v="1.5"/>
    <n v="0.95"/>
    <n v="0.3"/>
    <n v="1.1299999999999999"/>
    <n v="0.71499999999999997"/>
    <n v="170"/>
    <n v="210"/>
    <n v="190"/>
    <n v="280"/>
    <n v="350"/>
    <n v="315"/>
    <x v="63"/>
    <x v="51"/>
    <n v="0.71499999999999997"/>
    <n v="0"/>
    <n v="0"/>
    <n v="1.68675"/>
    <x v="0"/>
  </r>
  <r>
    <n v="3394"/>
    <x v="351"/>
    <x v="1"/>
    <x v="25"/>
    <n v="24.5"/>
    <n v="27"/>
    <n v="25.75"/>
    <n v="7.7"/>
    <n v="9"/>
    <n v="8.35"/>
    <n v="8.4"/>
    <n v="9.5"/>
    <n v="8.9499999999999993"/>
    <n v="94"/>
    <n v="173"/>
    <n v="133.5"/>
    <n v="0.6"/>
    <n v="3"/>
    <n v="1.8"/>
    <n v="0.31"/>
    <n v="1.1200000000000001"/>
    <n v="0.71500000000000008"/>
    <n v="170"/>
    <n v="220"/>
    <n v="195"/>
    <n v="280"/>
    <n v="350"/>
    <n v="315"/>
    <x v="1"/>
    <x v="102"/>
    <n v="0.71500000000000008"/>
    <n v="10"/>
    <n v="0"/>
    <n v="3.7430000000000003"/>
    <x v="0"/>
  </r>
  <r>
    <n v="3395"/>
    <x v="352"/>
    <x v="1"/>
    <x v="25"/>
    <n v="24.5"/>
    <n v="27"/>
    <n v="25.75"/>
    <n v="7.1"/>
    <n v="8.1999999999999993"/>
    <n v="7.6499999999999995"/>
    <n v="8.1"/>
    <n v="9"/>
    <n v="8.5500000000000007"/>
    <n v="92"/>
    <n v="169"/>
    <n v="130.5"/>
    <n v="0.5"/>
    <n v="2.1"/>
    <n v="1.3"/>
    <n v="0.11"/>
    <n v="0.37"/>
    <n v="0.24"/>
    <n v="170"/>
    <n v="220"/>
    <n v="195"/>
    <n v="350"/>
    <n v="350"/>
    <n v="350"/>
    <x v="43"/>
    <x v="102"/>
    <n v="0.24"/>
    <n v="10"/>
    <n v="0"/>
    <n v="3.3355000000000001"/>
    <x v="0"/>
  </r>
  <r>
    <n v="3396"/>
    <x v="353"/>
    <x v="1"/>
    <x v="25"/>
    <n v="24.5"/>
    <n v="27"/>
    <n v="25.75"/>
    <n v="7.3"/>
    <n v="9"/>
    <n v="8.15"/>
    <n v="7"/>
    <n v="8.5"/>
    <n v="7.75"/>
    <n v="97"/>
    <n v="167"/>
    <n v="132"/>
    <n v="0.5"/>
    <n v="1.9"/>
    <n v="1.2"/>
    <n v="0.1"/>
    <n v="0.33"/>
    <n v="0.21500000000000002"/>
    <n v="170"/>
    <n v="220"/>
    <n v="195"/>
    <n v="280"/>
    <n v="350"/>
    <n v="315"/>
    <x v="19"/>
    <x v="102"/>
    <n v="0.21500000000000002"/>
    <n v="0"/>
    <n v="0"/>
    <n v="1.768"/>
    <x v="0"/>
  </r>
  <r>
    <n v="1364"/>
    <x v="354"/>
    <x v="0"/>
    <x v="26"/>
    <n v="15"/>
    <n v="30"/>
    <n v="22.5"/>
    <n v="7.1"/>
    <n v="8.6"/>
    <n v="7.85"/>
    <n v="7.5"/>
    <n v="8.3000000000000007"/>
    <n v="7.9"/>
    <n v="258"/>
    <n v="685"/>
    <n v="471.5"/>
    <n v="3.9"/>
    <n v="5.0999999999999996"/>
    <n v="4.5"/>
    <n v="0"/>
    <n v="1.66"/>
    <n v="0.83"/>
    <n v="2100"/>
    <n v="22000"/>
    <n v="12050"/>
    <n v="4900"/>
    <n v="35000"/>
    <n v="19950"/>
    <x v="2"/>
    <x v="2"/>
    <n v="0.82999999999999985"/>
    <n v="0"/>
    <n v="0"/>
    <n v="5.6660000000000004"/>
    <x v="0"/>
  </r>
  <r>
    <n v="2499"/>
    <x v="355"/>
    <x v="0"/>
    <x v="26"/>
    <n v="20"/>
    <n v="32"/>
    <n v="26"/>
    <n v="5"/>
    <n v="6.3"/>
    <n v="5.65"/>
    <n v="8.1"/>
    <n v="8.1999999999999993"/>
    <n v="8.1499999999999986"/>
    <n v="352"/>
    <n v="618"/>
    <n v="485"/>
    <n v="4.5"/>
    <n v="4.9000000000000004"/>
    <n v="4.7"/>
    <n v="0.09"/>
    <n v="1.1200000000000001"/>
    <n v="0.60500000000000009"/>
    <n v="4700"/>
    <n v="6800"/>
    <n v="5750"/>
    <n v="8000"/>
    <n v="8900"/>
    <n v="8450"/>
    <x v="2"/>
    <x v="2"/>
    <n v="0.60500000000000009"/>
    <n v="0"/>
    <n v="0"/>
    <n v="5.6210000000000004"/>
    <x v="0"/>
  </r>
  <r>
    <n v="2500"/>
    <x v="356"/>
    <x v="1"/>
    <x v="26"/>
    <n v="17"/>
    <n v="35.299999999999997"/>
    <n v="26.15"/>
    <n v="0"/>
    <n v="2.9"/>
    <n v="1.45"/>
    <n v="8.1"/>
    <n v="9.6999999999999993"/>
    <n v="8.8999999999999986"/>
    <n v="293"/>
    <n v="3370"/>
    <n v="1831.5"/>
    <n v="70"/>
    <n v="92"/>
    <n v="81"/>
    <n v="0"/>
    <n v="0"/>
    <n v="0"/>
    <n v="4900"/>
    <n v="9400"/>
    <n v="7150"/>
    <n v="24000"/>
    <n v="43000"/>
    <n v="33500"/>
    <x v="2"/>
    <x v="2"/>
    <n v="0"/>
    <n v="10"/>
    <n v="7.1"/>
    <n v="7.71"/>
    <x v="0"/>
  </r>
  <r>
    <n v="2501"/>
    <x v="357"/>
    <x v="1"/>
    <x v="26"/>
    <n v="16"/>
    <n v="34"/>
    <n v="25"/>
    <n v="0"/>
    <n v="2.1"/>
    <n v="1.05"/>
    <n v="7.1"/>
    <n v="8"/>
    <n v="7.55"/>
    <n v="877"/>
    <n v="1715"/>
    <n v="1296"/>
    <n v="85"/>
    <n v="95"/>
    <n v="90"/>
    <n v="0"/>
    <n v="0"/>
    <n v="0"/>
    <n v="1200"/>
    <n v="9400"/>
    <n v="5300"/>
    <n v="28000"/>
    <n v="54000"/>
    <n v="41000"/>
    <x v="2"/>
    <x v="2"/>
    <n v="0"/>
    <n v="0"/>
    <n v="7.9"/>
    <n v="6.29"/>
    <x v="0"/>
  </r>
  <r>
    <n v="1362"/>
    <x v="358"/>
    <x v="0"/>
    <x v="27"/>
    <n v="8"/>
    <n v="19"/>
    <n v="13.5"/>
    <n v="6.8"/>
    <n v="8.1999999999999993"/>
    <n v="7.5"/>
    <n v="7.4"/>
    <n v="8.1999999999999993"/>
    <n v="7.8"/>
    <n v="450"/>
    <n v="510"/>
    <n v="480"/>
    <n v="1"/>
    <n v="1.8"/>
    <n v="1.4"/>
    <n v="0.53133522727272797"/>
    <n v="6.17008522727272"/>
    <n v="3.3507102272727241"/>
    <n v="2473"/>
    <n v="485853"/>
    <n v="244163"/>
    <n v="7351"/>
    <n v="1175766.4198894999"/>
    <n v="591558.70994474995"/>
    <x v="49"/>
    <x v="2"/>
    <n v="3.3507102272727241"/>
    <n v="0"/>
    <n v="0"/>
    <n v="4.5451420454545453"/>
    <x v="0"/>
  </r>
  <r>
    <n v="3437"/>
    <x v="359"/>
    <x v="0"/>
    <x v="27"/>
    <n v="9"/>
    <n v="19"/>
    <n v="14"/>
    <n v="7.2"/>
    <n v="8.1"/>
    <n v="7.65"/>
    <n v="7.4"/>
    <n v="8.1"/>
    <n v="7.75"/>
    <n v="180"/>
    <n v="310"/>
    <n v="245"/>
    <n v="1.2"/>
    <n v="1.8"/>
    <n v="1.5"/>
    <n v="0.53133522727272797"/>
    <n v="6.17008522727272"/>
    <n v="3.3507102272727241"/>
    <n v="2473"/>
    <n v="485853"/>
    <n v="244163"/>
    <n v="7351"/>
    <n v="1175766.4198894999"/>
    <n v="591558.70994474995"/>
    <x v="39"/>
    <x v="2"/>
    <n v="3.3507102272727241"/>
    <n v="0"/>
    <n v="0"/>
    <n v="4.6076420454545453"/>
    <x v="0"/>
  </r>
  <r>
    <n v="1765"/>
    <x v="360"/>
    <x v="0"/>
    <x v="28"/>
    <n v="23"/>
    <n v="34"/>
    <n v="28.5"/>
    <n v="5"/>
    <n v="14.7"/>
    <n v="9.85"/>
    <n v="5.8"/>
    <n v="9.3000000000000007"/>
    <n v="7.5500000000000007"/>
    <n v="240"/>
    <n v="578"/>
    <n v="409"/>
    <n v="2.4"/>
    <n v="13.2"/>
    <n v="7.8"/>
    <n v="0.43"/>
    <n v="0.69"/>
    <n v="0.55999999999999994"/>
    <n v="400"/>
    <n v="13000"/>
    <n v="6700"/>
    <n v="800"/>
    <n v="17000"/>
    <n v="8900"/>
    <x v="2"/>
    <x v="2"/>
    <n v="0.55999999999999994"/>
    <n v="0"/>
    <n v="0"/>
    <n v="5.6120000000000001"/>
    <x v="0"/>
  </r>
  <r>
    <n v="2503"/>
    <x v="361"/>
    <x v="0"/>
    <x v="28"/>
    <n v="21"/>
    <n v="35"/>
    <n v="28"/>
    <n v="4.0999999999999996"/>
    <n v="25.5"/>
    <n v="14.8"/>
    <n v="7.6"/>
    <n v="9.1999999999999993"/>
    <n v="8.3999999999999986"/>
    <n v="618"/>
    <n v="764"/>
    <n v="691"/>
    <n v="5.3"/>
    <n v="22.2"/>
    <n v="13.75"/>
    <n v="0"/>
    <n v="2.31"/>
    <n v="1.155"/>
    <n v="70000"/>
    <n v="300000"/>
    <n v="185000"/>
    <n v="90000"/>
    <n v="500000"/>
    <n v="295000"/>
    <x v="2"/>
    <x v="2"/>
    <n v="1.155"/>
    <n v="0"/>
    <n v="0"/>
    <n v="5.7309999999999999"/>
    <x v="0"/>
  </r>
  <r>
    <n v="2504"/>
    <x v="362"/>
    <x v="0"/>
    <x v="28"/>
    <n v="21"/>
    <n v="35"/>
    <n v="28"/>
    <n v="3.9"/>
    <n v="17"/>
    <n v="10.45"/>
    <n v="7.5"/>
    <n v="8.9"/>
    <n v="8.1999999999999993"/>
    <n v="629"/>
    <n v="794"/>
    <n v="711.5"/>
    <n v="4"/>
    <n v="18"/>
    <n v="11"/>
    <n v="0"/>
    <n v="2.75"/>
    <n v="1.375"/>
    <n v="80000"/>
    <n v="240000"/>
    <n v="160000"/>
    <n v="110000"/>
    <n v="300000"/>
    <n v="205000"/>
    <x v="2"/>
    <x v="2"/>
    <n v="1.375"/>
    <n v="0"/>
    <n v="0"/>
    <n v="5.7750000000000004"/>
    <x v="0"/>
  </r>
  <r>
    <n v="2505"/>
    <x v="363"/>
    <x v="0"/>
    <x v="28"/>
    <n v="21"/>
    <n v="35"/>
    <n v="28"/>
    <n v="5.3"/>
    <n v="22"/>
    <n v="13.65"/>
    <n v="7.8"/>
    <n v="9"/>
    <n v="8.4"/>
    <n v="615"/>
    <n v="768"/>
    <n v="691.5"/>
    <n v="1.9"/>
    <n v="23.3"/>
    <n v="12.6"/>
    <n v="0"/>
    <n v="2.48"/>
    <n v="1.24"/>
    <n v="80000"/>
    <n v="280000"/>
    <n v="180000"/>
    <n v="110000"/>
    <n v="350000"/>
    <n v="230000"/>
    <x v="2"/>
    <x v="2"/>
    <n v="1.24"/>
    <n v="0"/>
    <n v="0"/>
    <n v="5.7480000000000002"/>
    <x v="0"/>
  </r>
  <r>
    <n v="2519"/>
    <x v="364"/>
    <x v="0"/>
    <x v="28"/>
    <n v="21"/>
    <n v="30"/>
    <n v="25.5"/>
    <n v="5.5"/>
    <n v="78"/>
    <n v="41.75"/>
    <n v="6.8"/>
    <n v="8.8000000000000007"/>
    <n v="7.8000000000000007"/>
    <n v="36"/>
    <n v="79"/>
    <n v="57.5"/>
    <n v="2.4"/>
    <n v="4.5"/>
    <n v="3.45"/>
    <n v="0.33"/>
    <n v="0.48"/>
    <n v="0.40500000000000003"/>
    <n v="1300"/>
    <n v="6000"/>
    <n v="3650"/>
    <n v="3300"/>
    <n v="22000"/>
    <n v="12650"/>
    <x v="52"/>
    <x v="2"/>
    <n v="0.40500000000000003"/>
    <n v="0"/>
    <n v="0"/>
    <n v="5.2372500000000004"/>
    <x v="0"/>
  </r>
  <r>
    <n v="2520"/>
    <x v="365"/>
    <x v="0"/>
    <x v="28"/>
    <n v="10"/>
    <n v="20"/>
    <n v="15"/>
    <n v="6.4"/>
    <n v="7.3"/>
    <n v="6.85"/>
    <n v="6.7"/>
    <n v="7.6"/>
    <n v="7.15"/>
    <n v="64"/>
    <n v="139"/>
    <n v="101.5"/>
    <n v="2.2999999999999998"/>
    <n v="3.6"/>
    <n v="2.95"/>
    <n v="0.3"/>
    <n v="0.63"/>
    <n v="0.46499999999999997"/>
    <n v="2700"/>
    <n v="8000"/>
    <n v="5350"/>
    <n v="9000"/>
    <n v="70000"/>
    <n v="39500"/>
    <x v="6"/>
    <x v="2"/>
    <n v="0.46499999999999997"/>
    <n v="0"/>
    <n v="0"/>
    <n v="4.93675"/>
    <x v="0"/>
  </r>
  <r>
    <n v="2521"/>
    <x v="366"/>
    <x v="0"/>
    <x v="28"/>
    <n v="10"/>
    <n v="24"/>
    <n v="17"/>
    <n v="7.1"/>
    <n v="8.6"/>
    <n v="7.85"/>
    <n v="7"/>
    <n v="8"/>
    <n v="7.5"/>
    <n v="15"/>
    <n v="44"/>
    <n v="29.5"/>
    <n v="0.8"/>
    <n v="2.5"/>
    <n v="1.65"/>
    <n v="0.31"/>
    <n v="0.6"/>
    <n v="0.45499999999999996"/>
    <n v="110"/>
    <n v="230"/>
    <n v="170"/>
    <n v="400"/>
    <n v="1400"/>
    <n v="900"/>
    <x v="0"/>
    <x v="103"/>
    <n v="0.45499999999999996"/>
    <n v="0"/>
    <n v="0"/>
    <n v="1.9722499999999998"/>
    <x v="0"/>
  </r>
  <r>
    <n v="2522"/>
    <x v="367"/>
    <x v="0"/>
    <x v="28"/>
    <n v="4"/>
    <n v="13"/>
    <n v="8.5"/>
    <n v="7.6"/>
    <n v="8.8000000000000007"/>
    <n v="8.1999999999999993"/>
    <n v="6.1"/>
    <n v="7.8"/>
    <n v="6.9499999999999993"/>
    <n v="10"/>
    <n v="34"/>
    <n v="22"/>
    <n v="0.5"/>
    <n v="2.4"/>
    <n v="1.45"/>
    <n v="0.37"/>
    <n v="0.53"/>
    <n v="0.45"/>
    <n v="90"/>
    <n v="140"/>
    <n v="115"/>
    <n v="170"/>
    <n v="1400"/>
    <n v="785"/>
    <x v="25"/>
    <x v="61"/>
    <n v="0.44999999999999996"/>
    <n v="0"/>
    <n v="0"/>
    <n v="1.57125"/>
    <x v="0"/>
  </r>
  <r>
    <n v="2539"/>
    <x v="368"/>
    <x v="0"/>
    <x v="28"/>
    <n v="20"/>
    <n v="34"/>
    <n v="27"/>
    <n v="6.4"/>
    <n v="9.8000000000000007"/>
    <n v="8.1000000000000014"/>
    <n v="7.4"/>
    <n v="8.1"/>
    <n v="7.75"/>
    <n v="161"/>
    <n v="299"/>
    <n v="230"/>
    <n v="1.1000000000000001"/>
    <n v="5.4"/>
    <n v="3.25"/>
    <n v="0.06"/>
    <n v="0.5"/>
    <n v="0.28000000000000003"/>
    <n v="700"/>
    <n v="2600"/>
    <n v="1650"/>
    <n v="1400"/>
    <n v="3400"/>
    <n v="2400"/>
    <x v="38"/>
    <x v="2"/>
    <n v="0.28000000000000003"/>
    <n v="0"/>
    <n v="0"/>
    <n v="5.08725"/>
    <x v="0"/>
  </r>
  <r>
    <n v="2544"/>
    <x v="369"/>
    <x v="0"/>
    <x v="28"/>
    <n v="18"/>
    <n v="32"/>
    <n v="25"/>
    <n v="2.4"/>
    <n v="8.1"/>
    <n v="5.25"/>
    <n v="7.1"/>
    <n v="8.3000000000000007"/>
    <n v="7.7"/>
    <n v="384"/>
    <n v="554"/>
    <n v="469"/>
    <n v="0.6"/>
    <n v="5.4"/>
    <n v="3"/>
    <n v="7.0000000000000007E-2"/>
    <n v="0.63"/>
    <n v="0.35"/>
    <n v="1700"/>
    <n v="17000"/>
    <n v="9350"/>
    <n v="3300"/>
    <n v="28000"/>
    <n v="15650"/>
    <x v="5"/>
    <x v="2"/>
    <n v="0.35"/>
    <n v="0"/>
    <n v="0"/>
    <n v="4.9450000000000003"/>
    <x v="0"/>
  </r>
  <r>
    <n v="1790"/>
    <x v="370"/>
    <x v="0"/>
    <x v="0"/>
    <n v="28"/>
    <n v="28"/>
    <n v="28"/>
    <n v="5.2"/>
    <n v="7.4"/>
    <n v="6.3000000000000007"/>
    <n v="7.1"/>
    <n v="8"/>
    <n v="7.55"/>
    <n v="8670"/>
    <n v="47200"/>
    <n v="27935"/>
    <n v="1.6"/>
    <n v="7.1"/>
    <n v="4.3499999999999996"/>
    <n v="1.3"/>
    <n v="2.9"/>
    <n v="2.1"/>
    <n v="2"/>
    <n v="4"/>
    <n v="3"/>
    <n v="1100"/>
    <n v="1600"/>
    <n v="1350"/>
    <x v="2"/>
    <x v="10"/>
    <n v="2.1"/>
    <n v="0"/>
    <n v="0"/>
    <n v="2.9350000000000001"/>
    <x v="1"/>
  </r>
  <r>
    <n v="2353"/>
    <x v="371"/>
    <x v="0"/>
    <x v="0"/>
    <n v="26"/>
    <n v="30"/>
    <n v="28"/>
    <n v="5.5"/>
    <n v="7"/>
    <n v="6.25"/>
    <n v="7.1"/>
    <n v="8.3000000000000007"/>
    <n v="7.7"/>
    <n v="817"/>
    <n v="1108"/>
    <n v="962.5"/>
    <n v="1.2"/>
    <n v="1.5"/>
    <n v="1.35"/>
    <n v="1.2"/>
    <n v="2.8"/>
    <n v="2"/>
    <n v="15"/>
    <n v="39"/>
    <n v="27"/>
    <n v="350"/>
    <n v="2400"/>
    <n v="1375"/>
    <x v="18"/>
    <x v="22"/>
    <n v="2"/>
    <n v="0"/>
    <n v="0"/>
    <n v="1.3787500000000001"/>
    <x v="1"/>
  </r>
  <r>
    <n v="2205"/>
    <x v="2"/>
    <x v="0"/>
    <x v="1"/>
    <n v="15"/>
    <n v="24"/>
    <n v="19.5"/>
    <n v="0.5"/>
    <n v="8.9"/>
    <n v="4.7"/>
    <n v="5.6"/>
    <n v="7.2"/>
    <n v="6.4"/>
    <n v="30"/>
    <n v="116"/>
    <n v="73"/>
    <n v="3.2"/>
    <n v="62"/>
    <n v="32.6"/>
    <n v="0.2"/>
    <n v="8"/>
    <n v="4.0999999999999996"/>
    <n v="2"/>
    <n v="2700"/>
    <n v="1351"/>
    <n v="2"/>
    <n v="21000"/>
    <n v="10501"/>
    <x v="2"/>
    <x v="2"/>
    <n v="4.0999999999999996"/>
    <n v="10"/>
    <n v="0.59999999999999964"/>
    <n v="7.88"/>
    <x v="1"/>
  </r>
  <r>
    <n v="2206"/>
    <x v="3"/>
    <x v="0"/>
    <x v="1"/>
    <n v="20"/>
    <n v="36"/>
    <n v="28"/>
    <n v="5.0999999999999996"/>
    <n v="7.9"/>
    <n v="6.5"/>
    <n v="6.8"/>
    <n v="9.5"/>
    <n v="8.15"/>
    <n v="52"/>
    <n v="197"/>
    <n v="124.5"/>
    <n v="0.8"/>
    <n v="2.1"/>
    <n v="1.4500000000000002"/>
    <n v="0.1"/>
    <n v="1.1000000000000001"/>
    <n v="0.60000000000000009"/>
    <n v="2"/>
    <n v="360"/>
    <n v="181"/>
    <n v="2"/>
    <n v="910"/>
    <n v="456"/>
    <x v="44"/>
    <x v="104"/>
    <n v="0.60000000000000009"/>
    <n v="0"/>
    <n v="0"/>
    <n v="1.9312500000000004"/>
    <x v="1"/>
  </r>
  <r>
    <n v="1263"/>
    <x v="372"/>
    <x v="1"/>
    <x v="1"/>
    <n v="20"/>
    <n v="36"/>
    <n v="28"/>
    <n v="1.6"/>
    <n v="6"/>
    <n v="3.8"/>
    <n v="6.7"/>
    <n v="7.8"/>
    <n v="7.25"/>
    <n v="461"/>
    <n v="958"/>
    <n v="709.5"/>
    <n v="3.8"/>
    <n v="18"/>
    <n v="10.9"/>
    <n v="0.7"/>
    <n v="2.2999999999999998"/>
    <n v="1.5"/>
    <n v="300"/>
    <n v="2800"/>
    <n v="1550"/>
    <n v="360"/>
    <n v="110000"/>
    <n v="55180"/>
    <x v="2"/>
    <x v="2"/>
    <n v="1.5"/>
    <n v="0"/>
    <n v="2.4000000000000004"/>
    <n v="6.04"/>
    <x v="1"/>
  </r>
  <r>
    <n v="2207"/>
    <x v="5"/>
    <x v="1"/>
    <x v="1"/>
    <n v="15"/>
    <n v="25"/>
    <n v="20"/>
    <n v="3"/>
    <n v="7.4"/>
    <n v="5.2"/>
    <n v="5.7"/>
    <n v="7.1"/>
    <n v="6.4"/>
    <n v="105"/>
    <n v="212"/>
    <n v="158.5"/>
    <n v="2.1"/>
    <n v="10"/>
    <n v="6.05"/>
    <n v="0.1"/>
    <n v="2.1"/>
    <n v="1.1000000000000001"/>
    <n v="2"/>
    <n v="3500"/>
    <n v="1751"/>
    <n v="360"/>
    <n v="24000"/>
    <n v="12180"/>
    <x v="2"/>
    <x v="2"/>
    <n v="1.1000000000000001"/>
    <n v="10"/>
    <n v="0"/>
    <n v="7.22"/>
    <x v="1"/>
  </r>
  <r>
    <n v="2208"/>
    <x v="6"/>
    <x v="1"/>
    <x v="1"/>
    <n v="18"/>
    <n v="32"/>
    <n v="25"/>
    <n v="4.3"/>
    <n v="7.2"/>
    <n v="5.75"/>
    <n v="6.3"/>
    <n v="8.4"/>
    <n v="7.35"/>
    <n v="20"/>
    <n v="38"/>
    <n v="29"/>
    <n v="1.3"/>
    <n v="3.1"/>
    <n v="2.2000000000000002"/>
    <n v="0.1"/>
    <n v="3"/>
    <n v="1.55"/>
    <n v="2"/>
    <n v="360"/>
    <n v="181"/>
    <n v="300"/>
    <n v="730"/>
    <n v="515"/>
    <x v="13"/>
    <x v="104"/>
    <n v="1.55"/>
    <n v="0"/>
    <n v="0"/>
    <n v="2.5900000000000003"/>
    <x v="1"/>
  </r>
  <r>
    <n v="2209"/>
    <x v="7"/>
    <x v="1"/>
    <x v="1"/>
    <n v="22"/>
    <n v="32"/>
    <n v="27"/>
    <n v="4.8"/>
    <n v="8.1999999999999993"/>
    <n v="6.5"/>
    <n v="6.3"/>
    <n v="7.9"/>
    <n v="7.1"/>
    <n v="21"/>
    <n v="41"/>
    <n v="31"/>
    <n v="0.9"/>
    <n v="3.6"/>
    <n v="2.25"/>
    <n v="0.1"/>
    <n v="1.1000000000000001"/>
    <n v="0.60000000000000009"/>
    <n v="2"/>
    <n v="730"/>
    <n v="366"/>
    <n v="300"/>
    <n v="1500"/>
    <n v="900"/>
    <x v="7"/>
    <x v="105"/>
    <n v="0.60000000000000009"/>
    <n v="0"/>
    <n v="0"/>
    <n v="3.3562500000000002"/>
    <x v="1"/>
  </r>
  <r>
    <n v="2210"/>
    <x v="8"/>
    <x v="1"/>
    <x v="1"/>
    <n v="19"/>
    <n v="33"/>
    <n v="26"/>
    <n v="5.3"/>
    <n v="7.8"/>
    <n v="6.55"/>
    <n v="6.5"/>
    <n v="7.6"/>
    <n v="7.05"/>
    <n v="44"/>
    <n v="96"/>
    <n v="70"/>
    <n v="1.4"/>
    <n v="5.9"/>
    <n v="3.6500000000000004"/>
    <n v="0.3"/>
    <n v="1.6"/>
    <n v="0.95000000000000007"/>
    <n v="2"/>
    <n v="910"/>
    <n v="456"/>
    <n v="360"/>
    <n v="2800"/>
    <n v="1580"/>
    <x v="64"/>
    <x v="106"/>
    <n v="0.95"/>
    <n v="0"/>
    <n v="0"/>
    <n v="4.7512499999999998"/>
    <x v="1"/>
  </r>
  <r>
    <n v="2211"/>
    <x v="9"/>
    <x v="1"/>
    <x v="1"/>
    <n v="20"/>
    <n v="33"/>
    <n v="26.5"/>
    <n v="6.8"/>
    <n v="8.4"/>
    <n v="7.6"/>
    <n v="7.1"/>
    <n v="8.9"/>
    <n v="8"/>
    <n v="218"/>
    <n v="279"/>
    <n v="248.5"/>
    <n v="3.4"/>
    <n v="17.5"/>
    <n v="10.45"/>
    <n v="0.1"/>
    <n v="1.7"/>
    <n v="0.9"/>
    <n v="2"/>
    <n v="910"/>
    <n v="456"/>
    <n v="2"/>
    <n v="910"/>
    <n v="456"/>
    <x v="2"/>
    <x v="106"/>
    <n v="0.89999999999999991"/>
    <n v="0"/>
    <n v="0"/>
    <n v="4.9599999999999991"/>
    <x v="1"/>
  </r>
  <r>
    <n v="2212"/>
    <x v="10"/>
    <x v="1"/>
    <x v="1"/>
    <n v="20"/>
    <n v="32"/>
    <n v="26"/>
    <n v="7"/>
    <n v="9"/>
    <n v="8"/>
    <n v="6.3"/>
    <n v="9.1999999999999993"/>
    <n v="7.75"/>
    <n v="64"/>
    <n v="83"/>
    <n v="73.5"/>
    <n v="3"/>
    <n v="12.4"/>
    <n v="7.7"/>
    <n v="0.2"/>
    <n v="3"/>
    <n v="1.6"/>
    <n v="2"/>
    <n v="2800"/>
    <n v="1401"/>
    <n v="2"/>
    <n v="21000"/>
    <n v="10501"/>
    <x v="2"/>
    <x v="2"/>
    <n v="1.6"/>
    <n v="0"/>
    <n v="0"/>
    <n v="5.82"/>
    <x v="1"/>
  </r>
  <r>
    <n v="2213"/>
    <x v="11"/>
    <x v="1"/>
    <x v="1"/>
    <n v="20"/>
    <n v="32"/>
    <n v="26"/>
    <n v="6.5"/>
    <n v="8.6"/>
    <n v="7.55"/>
    <n v="6.7"/>
    <n v="8.5"/>
    <n v="7.6"/>
    <n v="17"/>
    <n v="244"/>
    <n v="130.5"/>
    <n v="3.2"/>
    <n v="8"/>
    <n v="5.6"/>
    <n v="0.1"/>
    <n v="1.5"/>
    <n v="0.8"/>
    <n v="2"/>
    <n v="730"/>
    <n v="366"/>
    <n v="2"/>
    <n v="1400"/>
    <n v="701"/>
    <x v="2"/>
    <x v="105"/>
    <n v="0.8"/>
    <n v="0"/>
    <n v="0"/>
    <n v="4.49"/>
    <x v="1"/>
  </r>
  <r>
    <n v="2214"/>
    <x v="12"/>
    <x v="1"/>
    <x v="1"/>
    <n v="22"/>
    <n v="34"/>
    <n v="28"/>
    <n v="3.8"/>
    <n v="9"/>
    <n v="6.4"/>
    <n v="6.3"/>
    <n v="7.9"/>
    <n v="7.1"/>
    <n v="18"/>
    <n v="152"/>
    <n v="85"/>
    <n v="4.5999999999999996"/>
    <n v="9"/>
    <n v="6.8"/>
    <n v="0.1"/>
    <n v="1.9"/>
    <n v="1"/>
    <n v="2"/>
    <n v="910"/>
    <n v="456"/>
    <n v="2"/>
    <n v="1400"/>
    <n v="701"/>
    <x v="2"/>
    <x v="106"/>
    <n v="1"/>
    <n v="0"/>
    <n v="0"/>
    <n v="4.9799999999999995"/>
    <x v="1"/>
  </r>
  <r>
    <n v="2215"/>
    <x v="13"/>
    <x v="1"/>
    <x v="1"/>
    <n v="22"/>
    <n v="36"/>
    <n v="29"/>
    <n v="1.8"/>
    <n v="10"/>
    <n v="5.9"/>
    <n v="6"/>
    <n v="7.4"/>
    <n v="6.7"/>
    <n v="51"/>
    <n v="88"/>
    <n v="69.5"/>
    <n v="1.8"/>
    <n v="6"/>
    <n v="3.9"/>
    <n v="0.2"/>
    <n v="1.2"/>
    <n v="0.7"/>
    <n v="2"/>
    <n v="2000"/>
    <n v="1001"/>
    <n v="2"/>
    <n v="12000"/>
    <n v="6001"/>
    <x v="59"/>
    <x v="2"/>
    <n v="0.7"/>
    <n v="0"/>
    <n v="0"/>
    <n v="5.5774999999999997"/>
    <x v="1"/>
  </r>
  <r>
    <n v="2216"/>
    <x v="14"/>
    <x v="1"/>
    <x v="1"/>
    <n v="23"/>
    <n v="30"/>
    <n v="26.5"/>
    <n v="4.5999999999999996"/>
    <n v="14.5"/>
    <n v="9.5500000000000007"/>
    <n v="7.7"/>
    <n v="9.3000000000000007"/>
    <n v="8.5"/>
    <n v="145"/>
    <n v="185"/>
    <n v="165"/>
    <n v="3.2"/>
    <n v="28.2"/>
    <n v="15.7"/>
    <n v="0.3"/>
    <n v="1.9"/>
    <n v="1.0999999999999999"/>
    <n v="2"/>
    <n v="3500"/>
    <n v="1751"/>
    <n v="2"/>
    <n v="240000"/>
    <n v="120001"/>
    <x v="2"/>
    <x v="2"/>
    <n v="1.0999999999999999"/>
    <n v="0"/>
    <n v="0"/>
    <n v="5.72"/>
    <x v="1"/>
  </r>
  <r>
    <n v="2217"/>
    <x v="373"/>
    <x v="1"/>
    <x v="1"/>
    <n v="22"/>
    <n v="30"/>
    <n v="26"/>
    <n v="4.5"/>
    <n v="11"/>
    <n v="7.75"/>
    <n v="6.3"/>
    <n v="8.1"/>
    <n v="7.1999999999999993"/>
    <n v="282"/>
    <n v="441"/>
    <n v="361.5"/>
    <n v="2.8"/>
    <n v="16"/>
    <n v="9.4"/>
    <n v="0.2"/>
    <n v="2.4"/>
    <n v="1.3"/>
    <n v="2"/>
    <n v="21000"/>
    <n v="10501"/>
    <n v="2"/>
    <n v="21000"/>
    <n v="10501"/>
    <x v="2"/>
    <x v="2"/>
    <n v="1.3"/>
    <n v="0"/>
    <n v="0"/>
    <n v="5.76"/>
    <x v="1"/>
  </r>
  <r>
    <n v="2218"/>
    <x v="374"/>
    <x v="1"/>
    <x v="1"/>
    <n v="24"/>
    <n v="33"/>
    <n v="28.5"/>
    <n v="3.8"/>
    <n v="13.1"/>
    <n v="8.4499999999999993"/>
    <n v="6.1"/>
    <n v="9.6999999999999993"/>
    <n v="7.8999999999999995"/>
    <n v="125"/>
    <n v="325"/>
    <n v="225"/>
    <n v="2.6"/>
    <n v="14.8"/>
    <n v="8.7000000000000011"/>
    <n v="0.1"/>
    <n v="1.7"/>
    <n v="0.9"/>
    <n v="2"/>
    <n v="910"/>
    <n v="456"/>
    <n v="2"/>
    <n v="4200"/>
    <n v="2101"/>
    <x v="2"/>
    <x v="106"/>
    <n v="0.89999999999999991"/>
    <n v="0"/>
    <n v="0"/>
    <n v="4.9599999999999991"/>
    <x v="1"/>
  </r>
  <r>
    <n v="2219"/>
    <x v="375"/>
    <x v="1"/>
    <x v="1"/>
    <n v="20"/>
    <n v="34"/>
    <n v="27"/>
    <n v="4.7"/>
    <n v="11"/>
    <n v="7.85"/>
    <n v="6.8"/>
    <n v="8.6999999999999993"/>
    <n v="7.75"/>
    <n v="195"/>
    <n v="225"/>
    <n v="210"/>
    <n v="3.9"/>
    <n v="14"/>
    <n v="8.9499999999999993"/>
    <n v="0.1"/>
    <n v="2.1"/>
    <n v="1.1000000000000001"/>
    <n v="2"/>
    <n v="1500"/>
    <n v="751"/>
    <n v="2"/>
    <n v="4300"/>
    <n v="2151"/>
    <x v="2"/>
    <x v="2"/>
    <n v="1.1000000000000001"/>
    <n v="0"/>
    <n v="0"/>
    <n v="5.72"/>
    <x v="1"/>
  </r>
  <r>
    <n v="2220"/>
    <x v="18"/>
    <x v="1"/>
    <x v="1"/>
    <n v="20"/>
    <n v="36"/>
    <n v="28"/>
    <n v="4.5999999999999996"/>
    <n v="10.6"/>
    <n v="7.6"/>
    <n v="5.8"/>
    <n v="7.6"/>
    <n v="6.6999999999999993"/>
    <n v="18"/>
    <n v="42"/>
    <n v="30"/>
    <n v="1.4"/>
    <n v="4.5"/>
    <n v="2.95"/>
    <n v="0.2"/>
    <n v="1.4"/>
    <n v="0.79999999999999993"/>
    <n v="2"/>
    <n v="910"/>
    <n v="456"/>
    <n v="2"/>
    <n v="2300"/>
    <n v="1151"/>
    <x v="6"/>
    <x v="106"/>
    <n v="0.79999999999999982"/>
    <n v="0"/>
    <n v="0"/>
    <n v="4.2837499999999995"/>
    <x v="1"/>
  </r>
  <r>
    <n v="2221"/>
    <x v="19"/>
    <x v="1"/>
    <x v="1"/>
    <n v="22"/>
    <n v="36"/>
    <n v="29"/>
    <n v="0"/>
    <n v="10"/>
    <n v="5"/>
    <n v="6.9"/>
    <n v="8.3000000000000007"/>
    <n v="7.6000000000000005"/>
    <n v="50"/>
    <n v="58"/>
    <n v="54"/>
    <n v="1.5"/>
    <n v="7"/>
    <n v="4.25"/>
    <n v="0.2"/>
    <n v="1.3"/>
    <n v="0.75"/>
    <n v="2"/>
    <n v="1500"/>
    <n v="751"/>
    <n v="300"/>
    <n v="7500"/>
    <n v="3900"/>
    <x v="2"/>
    <x v="2"/>
    <n v="0.75"/>
    <n v="0"/>
    <n v="0"/>
    <n v="5.65"/>
    <x v="1"/>
  </r>
  <r>
    <n v="2222"/>
    <x v="20"/>
    <x v="1"/>
    <x v="1"/>
    <n v="22"/>
    <n v="38"/>
    <n v="30"/>
    <n v="4.8"/>
    <n v="5.6"/>
    <n v="5.1999999999999993"/>
    <n v="6.5"/>
    <n v="7.9"/>
    <n v="7.2"/>
    <n v="10"/>
    <n v="112"/>
    <n v="61"/>
    <n v="1.1000000000000001"/>
    <n v="2.8"/>
    <n v="1.95"/>
    <n v="0.1"/>
    <n v="1.1000000000000001"/>
    <n v="0.60000000000000009"/>
    <n v="2"/>
    <n v="2100"/>
    <n v="1051"/>
    <n v="2"/>
    <n v="3900"/>
    <n v="1951"/>
    <x v="36"/>
    <x v="2"/>
    <n v="0.60000000000000009"/>
    <n v="0"/>
    <n v="0"/>
    <n v="4.3387500000000001"/>
    <x v="1"/>
  </r>
  <r>
    <n v="2223"/>
    <x v="21"/>
    <x v="1"/>
    <x v="1"/>
    <n v="23"/>
    <n v="35"/>
    <n v="29"/>
    <n v="2"/>
    <n v="6.2"/>
    <n v="4.0999999999999996"/>
    <n v="6.6"/>
    <n v="7.8"/>
    <n v="7.1999999999999993"/>
    <n v="43"/>
    <n v="51"/>
    <n v="47"/>
    <n v="1.3"/>
    <n v="2.4"/>
    <n v="1.85"/>
    <n v="0.1"/>
    <n v="1.1000000000000001"/>
    <n v="0.60000000000000009"/>
    <n v="2"/>
    <n v="1500"/>
    <n v="751"/>
    <n v="730"/>
    <n v="29000"/>
    <n v="14865"/>
    <x v="3"/>
    <x v="2"/>
    <n v="0.60000000000000009"/>
    <n v="0"/>
    <n v="1.8000000000000007"/>
    <n v="4.4562499999999998"/>
    <x v="1"/>
  </r>
  <r>
    <n v="2224"/>
    <x v="22"/>
    <x v="1"/>
    <x v="1"/>
    <n v="22"/>
    <n v="36"/>
    <n v="29"/>
    <n v="4.8"/>
    <n v="7"/>
    <n v="5.9"/>
    <n v="6.8"/>
    <n v="7.7"/>
    <n v="7.25"/>
    <n v="53"/>
    <n v="76"/>
    <n v="64.5"/>
    <n v="1.2"/>
    <n v="4"/>
    <n v="2.6"/>
    <n v="0.1"/>
    <n v="1.2"/>
    <n v="0.65"/>
    <n v="2"/>
    <n v="1500"/>
    <n v="751"/>
    <n v="360"/>
    <n v="3900"/>
    <n v="2130"/>
    <x v="4"/>
    <x v="2"/>
    <n v="0.65"/>
    <n v="0"/>
    <n v="0"/>
    <n v="4.7549999999999999"/>
    <x v="1"/>
  </r>
  <r>
    <n v="2225"/>
    <x v="376"/>
    <x v="1"/>
    <x v="1"/>
    <n v="20"/>
    <n v="25"/>
    <n v="22.5"/>
    <n v="3.1"/>
    <n v="5.6"/>
    <n v="4.3499999999999996"/>
    <n v="6.8"/>
    <n v="7.2"/>
    <n v="7"/>
    <n v="94"/>
    <n v="136"/>
    <n v="115"/>
    <n v="2.2999999999999998"/>
    <n v="5"/>
    <n v="3.65"/>
    <n v="0.4"/>
    <n v="4.3"/>
    <n v="2.35"/>
    <n v="2"/>
    <n v="730"/>
    <n v="366"/>
    <n v="2"/>
    <n v="2000"/>
    <n v="1001"/>
    <x v="64"/>
    <x v="105"/>
    <n v="2.35"/>
    <n v="0"/>
    <n v="1.3000000000000007"/>
    <n v="4.7112499999999997"/>
    <x v="1"/>
  </r>
  <r>
    <n v="2226"/>
    <x v="24"/>
    <x v="1"/>
    <x v="1"/>
    <n v="18"/>
    <n v="33"/>
    <n v="25.5"/>
    <n v="4"/>
    <n v="7.8"/>
    <n v="5.9"/>
    <n v="6.2"/>
    <n v="7.9"/>
    <n v="7.0500000000000007"/>
    <n v="18"/>
    <n v="33"/>
    <n v="25.5"/>
    <n v="1.2"/>
    <n v="4.2"/>
    <n v="2.7"/>
    <n v="0.1"/>
    <n v="1.1000000000000001"/>
    <n v="0.60000000000000009"/>
    <n v="2"/>
    <n v="360"/>
    <n v="181"/>
    <n v="360"/>
    <n v="1100"/>
    <n v="730"/>
    <x v="40"/>
    <x v="104"/>
    <n v="0.60000000000000009"/>
    <n v="0"/>
    <n v="0"/>
    <n v="2.7125000000000004"/>
    <x v="1"/>
  </r>
  <r>
    <n v="2227"/>
    <x v="25"/>
    <x v="1"/>
    <x v="1"/>
    <n v="21"/>
    <n v="33"/>
    <n v="27"/>
    <n v="5.5"/>
    <n v="8.1"/>
    <n v="6.8"/>
    <n v="6.5"/>
    <n v="7.8"/>
    <n v="7.15"/>
    <n v="23"/>
    <n v="34"/>
    <n v="28.5"/>
    <n v="1.8"/>
    <n v="3.4"/>
    <n v="2.6"/>
    <n v="0.3"/>
    <n v="1.9"/>
    <n v="1.0999999999999999"/>
    <n v="2"/>
    <n v="910"/>
    <n v="456"/>
    <n v="360"/>
    <n v="1400"/>
    <n v="880"/>
    <x v="4"/>
    <x v="106"/>
    <n v="1.0999999999999999"/>
    <n v="0"/>
    <n v="0"/>
    <n v="4.125"/>
    <x v="1"/>
  </r>
  <r>
    <n v="2228"/>
    <x v="26"/>
    <x v="1"/>
    <x v="1"/>
    <n v="21"/>
    <n v="31"/>
    <n v="26"/>
    <n v="5.5"/>
    <n v="9.5"/>
    <n v="7.5"/>
    <n v="6"/>
    <n v="7.7"/>
    <n v="6.85"/>
    <n v="29"/>
    <n v="37"/>
    <n v="33"/>
    <n v="1"/>
    <n v="2.6"/>
    <n v="1.8"/>
    <n v="0.1"/>
    <n v="1.4"/>
    <n v="0.75"/>
    <n v="2"/>
    <n v="2000"/>
    <n v="1001"/>
    <n v="2"/>
    <n v="21000"/>
    <n v="10501"/>
    <x v="1"/>
    <x v="2"/>
    <n v="0.75"/>
    <n v="0"/>
    <n v="0"/>
    <n v="4.2750000000000004"/>
    <x v="1"/>
  </r>
  <r>
    <n v="3772"/>
    <x v="27"/>
    <x v="1"/>
    <x v="1"/>
    <n v="19"/>
    <n v="33"/>
    <n v="26"/>
    <n v="4.9000000000000004"/>
    <n v="8.5"/>
    <n v="6.7"/>
    <n v="6.3"/>
    <n v="7.5"/>
    <n v="6.9"/>
    <n v="50"/>
    <n v="95"/>
    <n v="72.5"/>
    <n v="1.6"/>
    <n v="4"/>
    <n v="2.8"/>
    <n v="0.6"/>
    <n v="1.6"/>
    <n v="1.1000000000000001"/>
    <n v="2"/>
    <n v="720"/>
    <n v="361"/>
    <n v="360"/>
    <n v="1500"/>
    <n v="930"/>
    <x v="65"/>
    <x v="107"/>
    <n v="1.1000000000000001"/>
    <n v="0"/>
    <n v="0"/>
    <n v="3.7749999999999999"/>
    <x v="1"/>
  </r>
  <r>
    <n v="3806"/>
    <x v="29"/>
    <x v="1"/>
    <x v="1"/>
    <n v="21"/>
    <n v="25"/>
    <n v="23"/>
    <n v="4"/>
    <n v="4.2"/>
    <n v="4.0999999999999996"/>
    <n v="6.7"/>
    <n v="7.3"/>
    <n v="7"/>
    <n v="104"/>
    <n v="166"/>
    <n v="135"/>
    <n v="2.6"/>
    <n v="4.0999999999999996"/>
    <n v="3.3499999999999996"/>
    <n v="0.7"/>
    <n v="1.3"/>
    <n v="1"/>
    <n v="2"/>
    <n v="1500"/>
    <n v="751"/>
    <n v="2"/>
    <n v="2000"/>
    <n v="1001"/>
    <x v="66"/>
    <x v="2"/>
    <n v="1"/>
    <n v="0"/>
    <n v="1.8000000000000007"/>
    <n v="5.4737499999999999"/>
    <x v="1"/>
  </r>
  <r>
    <n v="3809"/>
    <x v="28"/>
    <x v="1"/>
    <x v="1"/>
    <n v="23"/>
    <n v="32"/>
    <n v="27.5"/>
    <n v="3.2"/>
    <n v="8.4"/>
    <n v="5.8000000000000007"/>
    <n v="6.8"/>
    <n v="8.9"/>
    <n v="7.85"/>
    <n v="302"/>
    <n v="364"/>
    <n v="333"/>
    <n v="2.8"/>
    <n v="23.5"/>
    <n v="13.15"/>
    <n v="0.2"/>
    <n v="3.8"/>
    <n v="2"/>
    <n v="360"/>
    <n v="240000"/>
    <n v="120180"/>
    <n v="730"/>
    <n v="240000"/>
    <n v="120365"/>
    <x v="2"/>
    <x v="2"/>
    <n v="2"/>
    <n v="0"/>
    <n v="0"/>
    <n v="5.9"/>
    <x v="1"/>
  </r>
  <r>
    <n v="4006"/>
    <x v="377"/>
    <x v="1"/>
    <x v="1"/>
    <n v="20"/>
    <n v="32"/>
    <n v="26"/>
    <n v="2.5"/>
    <n v="6.5"/>
    <n v="4.5"/>
    <n v="6.2"/>
    <n v="7.9"/>
    <n v="7.0500000000000007"/>
    <n v="20"/>
    <n v="49"/>
    <n v="34.5"/>
    <n v="1.3"/>
    <n v="2.8"/>
    <n v="2.0499999999999998"/>
    <n v="0.1"/>
    <n v="1.3"/>
    <n v="0.70000000000000007"/>
    <n v="600"/>
    <n v="910"/>
    <n v="755"/>
    <n v="910"/>
    <n v="2100"/>
    <n v="1505"/>
    <x v="62"/>
    <x v="2"/>
    <n v="0.70000000000000007"/>
    <n v="0"/>
    <n v="1"/>
    <n v="4.5212499999999993"/>
    <x v="1"/>
  </r>
  <r>
    <n v="1532"/>
    <x v="30"/>
    <x v="2"/>
    <x v="1"/>
    <n v="21"/>
    <n v="32"/>
    <n v="26.5"/>
    <n v="5"/>
    <n v="8.3000000000000007"/>
    <n v="6.65"/>
    <n v="6.1"/>
    <n v="7.7"/>
    <n v="6.9"/>
    <n v="10"/>
    <n v="27"/>
    <n v="18.5"/>
    <n v="0.9"/>
    <n v="3.2"/>
    <n v="2.0500000000000003"/>
    <n v="0.1"/>
    <n v="1.6"/>
    <n v="0.85000000000000009"/>
    <n v="2"/>
    <n v="730"/>
    <n v="366"/>
    <n v="300"/>
    <n v="1100"/>
    <n v="700"/>
    <x v="67"/>
    <x v="105"/>
    <n v="0.85000000000000009"/>
    <n v="0"/>
    <n v="0"/>
    <n v="3.28125"/>
    <x v="1"/>
  </r>
  <r>
    <n v="2557"/>
    <x v="378"/>
    <x v="0"/>
    <x v="2"/>
    <n v="17"/>
    <n v="33"/>
    <n v="25"/>
    <n v="8.1999999999999993"/>
    <n v="14.8"/>
    <n v="11.5"/>
    <n v="7.2"/>
    <n v="8.5"/>
    <n v="7.85"/>
    <n v="149"/>
    <n v="465"/>
    <n v="307"/>
    <n v="2.4"/>
    <n v="2.8"/>
    <n v="2.5999999999999996"/>
    <n v="0"/>
    <n v="35"/>
    <n v="17.5"/>
    <n v="4000"/>
    <n v="11000"/>
    <n v="7500"/>
    <n v="11000"/>
    <n v="22000"/>
    <n v="16500"/>
    <x v="68"/>
    <x v="2"/>
    <n v="10"/>
    <n v="0"/>
    <n v="0"/>
    <n v="6.625"/>
    <x v="1"/>
  </r>
  <r>
    <n v="2571"/>
    <x v="32"/>
    <x v="0"/>
    <x v="2"/>
    <n v="14"/>
    <n v="32"/>
    <n v="23"/>
    <n v="7.9"/>
    <n v="12.7"/>
    <n v="10.3"/>
    <n v="6.9"/>
    <n v="9.4"/>
    <n v="8.15"/>
    <n v="328"/>
    <n v="781"/>
    <n v="554.5"/>
    <n v="2.1"/>
    <n v="2.9"/>
    <n v="2.5"/>
    <n v="0"/>
    <n v="3.8"/>
    <n v="1.9"/>
    <n v="4000"/>
    <n v="7900"/>
    <n v="5950"/>
    <n v="11000"/>
    <n v="15000"/>
    <n v="13000"/>
    <x v="41"/>
    <x v="2"/>
    <n v="1.9"/>
    <n v="0"/>
    <n v="0"/>
    <n v="4.9424999999999999"/>
    <x v="1"/>
  </r>
  <r>
    <n v="4296"/>
    <x v="379"/>
    <x v="0"/>
    <x v="2"/>
    <n v="23"/>
    <n v="35"/>
    <n v="29"/>
    <n v="5.7"/>
    <n v="10.5"/>
    <n v="8.1"/>
    <n v="6.7"/>
    <n v="8"/>
    <n v="7.35"/>
    <n v="347"/>
    <n v="1220"/>
    <n v="783.5"/>
    <n v="1.8"/>
    <n v="2.8"/>
    <n v="2.2999999999999998"/>
    <n v="0.1"/>
    <n v="0.9"/>
    <n v="0.5"/>
    <n v="3100"/>
    <n v="7900"/>
    <n v="5500"/>
    <n v="7000"/>
    <n v="14000"/>
    <n v="10500"/>
    <x v="11"/>
    <x v="2"/>
    <n v="0.5"/>
    <n v="0"/>
    <n v="0"/>
    <n v="4.5374999999999996"/>
    <x v="1"/>
  </r>
  <r>
    <n v="2573"/>
    <x v="33"/>
    <x v="1"/>
    <x v="2"/>
    <n v="18"/>
    <n v="38"/>
    <n v="28"/>
    <n v="5.6"/>
    <n v="10.4"/>
    <n v="8"/>
    <n v="7.2"/>
    <n v="8.4"/>
    <n v="7.8000000000000007"/>
    <n v="437"/>
    <n v="1121"/>
    <n v="779"/>
    <n v="2.5"/>
    <n v="2.9"/>
    <n v="2.7"/>
    <n v="0"/>
    <n v="2.4"/>
    <n v="1.2"/>
    <n v="2100"/>
    <n v="21000"/>
    <n v="11550"/>
    <n v="4600"/>
    <n v="29000"/>
    <n v="16800"/>
    <x v="40"/>
    <x v="2"/>
    <n v="1.2"/>
    <n v="0"/>
    <n v="0"/>
    <n v="4.9275000000000002"/>
    <x v="1"/>
  </r>
  <r>
    <n v="2574"/>
    <x v="34"/>
    <x v="1"/>
    <x v="2"/>
    <n v="18"/>
    <n v="37"/>
    <n v="27.5"/>
    <n v="6.4"/>
    <n v="10.199999999999999"/>
    <n v="8.3000000000000007"/>
    <n v="7.1"/>
    <n v="8.1"/>
    <n v="7.6"/>
    <n v="202"/>
    <n v="1131"/>
    <n v="666.5"/>
    <n v="2.2000000000000002"/>
    <n v="2.9"/>
    <n v="2.5499999999999998"/>
    <n v="0"/>
    <n v="2.2000000000000002"/>
    <n v="1.1000000000000001"/>
    <n v="1700"/>
    <n v="11000"/>
    <n v="6350"/>
    <n v="3300"/>
    <n v="22000"/>
    <n v="12650"/>
    <x v="69"/>
    <x v="2"/>
    <n v="1.1000000000000001"/>
    <n v="0"/>
    <n v="0"/>
    <n v="4.8137499999999998"/>
    <x v="1"/>
  </r>
  <r>
    <n v="2046"/>
    <x v="35"/>
    <x v="0"/>
    <x v="3"/>
    <n v="16"/>
    <n v="30.5"/>
    <n v="23.25"/>
    <n v="4.8"/>
    <n v="9.9"/>
    <n v="7.35"/>
    <n v="7.3"/>
    <n v="8.1999999999999993"/>
    <n v="7.75"/>
    <n v="198"/>
    <n v="287"/>
    <n v="242.5"/>
    <n v="1"/>
    <n v="4"/>
    <n v="2.5"/>
    <n v="0"/>
    <n v="4.9000000000000004"/>
    <n v="2.4500000000000002"/>
    <n v="2"/>
    <n v="18000"/>
    <n v="9001"/>
    <n v="2"/>
    <n v="30000"/>
    <n v="15001"/>
    <x v="41"/>
    <x v="2"/>
    <n v="2.4500000000000002"/>
    <n v="0"/>
    <n v="0"/>
    <n v="5.0525000000000002"/>
    <x v="1"/>
  </r>
  <r>
    <n v="3163"/>
    <x v="36"/>
    <x v="0"/>
    <x v="4"/>
    <n v="18"/>
    <n v="30"/>
    <n v="24"/>
    <n v="6"/>
    <n v="6.8"/>
    <n v="6.4"/>
    <n v="7"/>
    <n v="7.5"/>
    <n v="7.25"/>
    <n v="769.82234957020103"/>
    <n v="2502.3610315186202"/>
    <n v="1636.0916905444105"/>
    <n v="3.9360795454545499"/>
    <n v="17.248717948717999"/>
    <n v="10.592398747086275"/>
    <n v="0"/>
    <n v="0"/>
    <n v="0"/>
    <n v="1436.77104377104"/>
    <n v="321488.727272727"/>
    <n v="161462.74915824903"/>
    <n v="12108.853896103899"/>
    <n v="1882110.4063492101"/>
    <n v="947109.63012265693"/>
    <x v="2"/>
    <x v="2"/>
    <n v="0"/>
    <n v="0"/>
    <n v="0"/>
    <n v="5.5"/>
    <x v="1"/>
  </r>
  <r>
    <n v="3164"/>
    <x v="37"/>
    <x v="1"/>
    <x v="4"/>
    <n v="12"/>
    <n v="28"/>
    <n v="20"/>
    <n v="0.7"/>
    <n v="7.2"/>
    <n v="3.95"/>
    <n v="7.2"/>
    <n v="7.8"/>
    <n v="7.5"/>
    <n v="769.82234957020103"/>
    <n v="2502.3610315186202"/>
    <n v="1636.0916905444105"/>
    <n v="3.9360795454545499"/>
    <n v="17.248717948717999"/>
    <n v="10.592398747086275"/>
    <n v="0"/>
    <n v="0"/>
    <n v="0"/>
    <n v="1436.77104377104"/>
    <n v="321488.727272727"/>
    <n v="161462.74915824903"/>
    <n v="12108.853896103899"/>
    <n v="1882110.4063492101"/>
    <n v="947109.63012265693"/>
    <x v="2"/>
    <x v="2"/>
    <n v="0"/>
    <n v="0"/>
    <n v="2.0999999999999996"/>
    <n v="5.71"/>
    <x v="1"/>
  </r>
  <r>
    <n v="3030"/>
    <x v="380"/>
    <x v="0"/>
    <x v="29"/>
    <n v="31"/>
    <n v="31"/>
    <n v="31"/>
    <n v="16.399999999999999"/>
    <n v="16.399999999999999"/>
    <n v="16.399999999999999"/>
    <n v="8.6999999999999993"/>
    <n v="8.6999999999999993"/>
    <n v="8.6999999999999993"/>
    <n v="1162"/>
    <n v="1162"/>
    <n v="1162"/>
    <n v="17"/>
    <n v="17"/>
    <n v="17"/>
    <n v="0"/>
    <n v="0"/>
    <n v="0"/>
    <n v="170"/>
    <n v="170"/>
    <n v="170"/>
    <n v="280"/>
    <n v="280"/>
    <n v="280"/>
    <x v="2"/>
    <x v="103"/>
    <n v="0"/>
    <n v="10"/>
    <n v="0"/>
    <n v="4.8499999999999996"/>
    <x v="1"/>
  </r>
  <r>
    <n v="3031"/>
    <x v="381"/>
    <x v="0"/>
    <x v="29"/>
    <n v="20.4722379603399"/>
    <n v="29.240509915014201"/>
    <n v="24.856373937677049"/>
    <n v="4.1586894586894596"/>
    <n v="7.7840455840455904"/>
    <n v="5.971367521367525"/>
    <n v="8.1"/>
    <n v="8.1"/>
    <n v="8.1"/>
    <n v="7110"/>
    <n v="7110"/>
    <n v="7110"/>
    <n v="36"/>
    <n v="36"/>
    <n v="36"/>
    <n v="3.3"/>
    <n v="3.3"/>
    <n v="3.3"/>
    <n v="49"/>
    <n v="49"/>
    <n v="49"/>
    <n v="13000"/>
    <n v="13000"/>
    <n v="13000"/>
    <x v="2"/>
    <x v="108"/>
    <n v="3.3"/>
    <n v="0"/>
    <n v="0"/>
    <n v="3.4050000000000002"/>
    <x v="1"/>
  </r>
  <r>
    <n v="3032"/>
    <x v="382"/>
    <x v="0"/>
    <x v="29"/>
    <n v="20.4722379603399"/>
    <n v="29.240509915014201"/>
    <n v="24.856373937677049"/>
    <n v="3.9"/>
    <n v="3.9"/>
    <n v="3.9"/>
    <n v="7.0294617563739399"/>
    <n v="8.1974504249291904"/>
    <n v="7.6134560906515656"/>
    <n v="417"/>
    <n v="417"/>
    <n v="417"/>
    <n v="0"/>
    <n v="0"/>
    <n v="0"/>
    <n v="1.4"/>
    <n v="1.4"/>
    <n v="1.4"/>
    <n v="2400"/>
    <n v="2400"/>
    <n v="2400"/>
    <n v="3500"/>
    <n v="3500"/>
    <n v="3500"/>
    <x v="70"/>
    <x v="2"/>
    <n v="1.4"/>
    <n v="0"/>
    <n v="2.2000000000000002"/>
    <n v="3.5"/>
    <x v="1"/>
  </r>
  <r>
    <n v="3476"/>
    <x v="383"/>
    <x v="0"/>
    <x v="29"/>
    <n v="20.4722379603399"/>
    <n v="29.240509915014201"/>
    <n v="24.856373937677049"/>
    <n v="7.4"/>
    <n v="20"/>
    <n v="13.7"/>
    <n v="7.4"/>
    <n v="8"/>
    <n v="7.7"/>
    <n v="801"/>
    <n v="824"/>
    <n v="812.5"/>
    <n v="11"/>
    <n v="11"/>
    <n v="11"/>
    <n v="1.1000000000000001"/>
    <n v="40.799999999999997"/>
    <n v="20.95"/>
    <n v="400"/>
    <n v="4900"/>
    <n v="2650"/>
    <n v="1100"/>
    <n v="92000"/>
    <n v="46550"/>
    <x v="2"/>
    <x v="2"/>
    <n v="10"/>
    <n v="0"/>
    <n v="0"/>
    <n v="7.5"/>
    <x v="1"/>
  </r>
  <r>
    <n v="1549"/>
    <x v="384"/>
    <x v="0"/>
    <x v="5"/>
    <n v="27"/>
    <n v="31"/>
    <n v="29"/>
    <n v="6"/>
    <n v="8.6"/>
    <n v="7.3"/>
    <n v="6.8"/>
    <n v="7.8"/>
    <n v="7.3"/>
    <n v="35"/>
    <n v="61"/>
    <n v="48"/>
    <n v="0.6"/>
    <n v="2.2999999999999998"/>
    <n v="1.45"/>
    <n v="0"/>
    <n v="0.4"/>
    <n v="0.2"/>
    <n v="2"/>
    <n v="23"/>
    <n v="12.5"/>
    <n v="0"/>
    <n v="49"/>
    <n v="24.5"/>
    <x v="25"/>
    <x v="109"/>
    <n v="0.2"/>
    <n v="0"/>
    <n v="0"/>
    <n v="1.00875"/>
    <x v="1"/>
  </r>
  <r>
    <n v="2269"/>
    <x v="39"/>
    <x v="0"/>
    <x v="5"/>
    <n v="27"/>
    <n v="32"/>
    <n v="29.5"/>
    <n v="5.7"/>
    <n v="9.8000000000000007"/>
    <n v="7.75"/>
    <n v="6.1"/>
    <n v="8.1999999999999993"/>
    <n v="7.1499999999999995"/>
    <n v="29"/>
    <n v="262"/>
    <n v="145.5"/>
    <n v="0"/>
    <n v="4.8"/>
    <n v="2.4"/>
    <n v="0"/>
    <n v="0.7"/>
    <n v="0.35"/>
    <n v="450"/>
    <n v="17000"/>
    <n v="8725"/>
    <n v="780"/>
    <n v="28000"/>
    <n v="14390"/>
    <x v="57"/>
    <x v="2"/>
    <n v="0.35"/>
    <n v="0"/>
    <n v="0"/>
    <n v="4.57"/>
    <x v="1"/>
  </r>
  <r>
    <n v="3175"/>
    <x v="40"/>
    <x v="0"/>
    <x v="5"/>
    <n v="25"/>
    <n v="32"/>
    <n v="28.5"/>
    <n v="4.9000000000000004"/>
    <n v="8.1999999999999993"/>
    <n v="6.55"/>
    <n v="7"/>
    <n v="8.1"/>
    <n v="7.55"/>
    <n v="46"/>
    <n v="187"/>
    <n v="116.5"/>
    <n v="0.3"/>
    <n v="1.7"/>
    <n v="1"/>
    <n v="0"/>
    <n v="0.1"/>
    <n v="0.05"/>
    <n v="7"/>
    <n v="540"/>
    <n v="273.5"/>
    <n v="13"/>
    <n v="920"/>
    <n v="466.5"/>
    <x v="58"/>
    <x v="110"/>
    <n v="0.05"/>
    <n v="0"/>
    <n v="0"/>
    <n v="2.0024999999999999"/>
    <x v="1"/>
  </r>
  <r>
    <n v="3176"/>
    <x v="41"/>
    <x v="0"/>
    <x v="5"/>
    <n v="24.6"/>
    <n v="32"/>
    <n v="28.3"/>
    <n v="1.9"/>
    <n v="10.5"/>
    <n v="6.2"/>
    <n v="6.6"/>
    <n v="8.5"/>
    <n v="7.55"/>
    <n v="84"/>
    <n v="331"/>
    <n v="207.5"/>
    <n v="0.3"/>
    <n v="9.6999999999999993"/>
    <n v="5"/>
    <n v="0"/>
    <n v="15.9"/>
    <n v="7.95"/>
    <n v="200"/>
    <n v="13000"/>
    <n v="6600"/>
    <n v="450"/>
    <n v="24000"/>
    <n v="12225"/>
    <x v="2"/>
    <x v="2"/>
    <n v="7.95"/>
    <n v="0"/>
    <n v="0"/>
    <n v="7.09"/>
    <x v="1"/>
  </r>
  <r>
    <n v="3177"/>
    <x v="42"/>
    <x v="0"/>
    <x v="5"/>
    <n v="26"/>
    <n v="34"/>
    <n v="30"/>
    <n v="3.2"/>
    <n v="7.3"/>
    <n v="5.25"/>
    <n v="6.7"/>
    <n v="8.5"/>
    <n v="7.6"/>
    <n v="144"/>
    <n v="362"/>
    <n v="253"/>
    <n v="0"/>
    <n v="3.9"/>
    <n v="1.95"/>
    <n v="0"/>
    <n v="1.1000000000000001"/>
    <n v="0.55000000000000004"/>
    <n v="200"/>
    <n v="2300"/>
    <n v="1250"/>
    <n v="400"/>
    <n v="4900"/>
    <n v="2650"/>
    <x v="36"/>
    <x v="2"/>
    <n v="0.55000000000000004"/>
    <n v="0"/>
    <n v="0"/>
    <n v="4.3287500000000003"/>
    <x v="1"/>
  </r>
  <r>
    <n v="3178"/>
    <x v="43"/>
    <x v="0"/>
    <x v="5"/>
    <n v="27.6"/>
    <n v="31.2"/>
    <n v="29.4"/>
    <n v="4.8"/>
    <n v="11.2"/>
    <n v="8"/>
    <n v="6"/>
    <n v="8.6999999999999993"/>
    <n v="7.35"/>
    <n v="80"/>
    <n v="209"/>
    <n v="144.5"/>
    <n v="0.8"/>
    <n v="4.8"/>
    <n v="2.8"/>
    <n v="0"/>
    <n v="1.4"/>
    <n v="0.7"/>
    <n v="200"/>
    <n v="7900"/>
    <n v="4050"/>
    <n v="450"/>
    <n v="17000"/>
    <n v="8725"/>
    <x v="65"/>
    <x v="2"/>
    <n v="0.7"/>
    <n v="0"/>
    <n v="0"/>
    <n v="4.8899999999999997"/>
    <x v="1"/>
  </r>
  <r>
    <n v="3179"/>
    <x v="44"/>
    <x v="0"/>
    <x v="5"/>
    <n v="27"/>
    <n v="31.4"/>
    <n v="29.2"/>
    <n v="0.9"/>
    <n v="8"/>
    <n v="4.45"/>
    <n v="6.4"/>
    <n v="7.9"/>
    <n v="7.15"/>
    <n v="223"/>
    <n v="839"/>
    <n v="531"/>
    <n v="1.1000000000000001"/>
    <n v="6"/>
    <n v="3.55"/>
    <n v="0"/>
    <n v="6.4"/>
    <n v="3.2"/>
    <n v="24000"/>
    <n v="54000"/>
    <n v="39000"/>
    <n v="54000"/>
    <n v="92000"/>
    <n v="73000"/>
    <x v="12"/>
    <x v="2"/>
    <n v="3.2"/>
    <n v="0"/>
    <n v="1.0999999999999996"/>
    <n v="5.9687500000000009"/>
    <x v="1"/>
  </r>
  <r>
    <n v="3180"/>
    <x v="45"/>
    <x v="0"/>
    <x v="5"/>
    <n v="27"/>
    <n v="31.4"/>
    <n v="29.2"/>
    <n v="4"/>
    <n v="6.8"/>
    <n v="5.4"/>
    <n v="6"/>
    <n v="7.6"/>
    <n v="6.8"/>
    <n v="80"/>
    <n v="218"/>
    <n v="149"/>
    <n v="0.8"/>
    <n v="4.9000000000000004"/>
    <n v="2.85"/>
    <n v="0"/>
    <n v="12"/>
    <n v="6"/>
    <n v="450"/>
    <n v="7900"/>
    <n v="4175"/>
    <n v="780"/>
    <n v="17000"/>
    <n v="8890"/>
    <x v="71"/>
    <x v="2"/>
    <n v="6"/>
    <n v="0"/>
    <n v="0"/>
    <n v="5.9812500000000002"/>
    <x v="1"/>
  </r>
  <r>
    <n v="1343"/>
    <x v="46"/>
    <x v="0"/>
    <x v="6"/>
    <n v="22"/>
    <n v="32"/>
    <n v="27"/>
    <n v="3.7"/>
    <n v="9.6"/>
    <n v="6.65"/>
    <n v="8.3000000000000007"/>
    <n v="9.1999999999999993"/>
    <n v="8.75"/>
    <n v="292"/>
    <n v="3218"/>
    <n v="1755"/>
    <n v="13"/>
    <n v="43"/>
    <n v="28"/>
    <n v="0.2"/>
    <n v="0.4"/>
    <n v="0.30000000000000004"/>
    <n v="21"/>
    <n v="45"/>
    <n v="33"/>
    <n v="210"/>
    <n v="430"/>
    <n v="320"/>
    <x v="2"/>
    <x v="111"/>
    <n v="0.30000000000000004"/>
    <n v="10"/>
    <n v="0"/>
    <n v="4.2249999999999996"/>
    <x v="1"/>
  </r>
  <r>
    <n v="1344"/>
    <x v="47"/>
    <x v="0"/>
    <x v="6"/>
    <n v="18"/>
    <n v="30"/>
    <n v="24"/>
    <n v="3.3"/>
    <n v="9.1"/>
    <n v="6.1999999999999993"/>
    <n v="7.9"/>
    <n v="9.1999999999999993"/>
    <n v="8.5500000000000007"/>
    <n v="442"/>
    <n v="1335"/>
    <n v="888.5"/>
    <n v="8"/>
    <n v="39"/>
    <n v="23.5"/>
    <n v="0"/>
    <n v="0.3"/>
    <n v="0.15"/>
    <n v="21"/>
    <n v="68"/>
    <n v="44.5"/>
    <n v="210"/>
    <n v="430"/>
    <n v="320"/>
    <x v="2"/>
    <x v="112"/>
    <n v="0.15"/>
    <n v="10"/>
    <n v="0"/>
    <n v="4.2524999999999995"/>
    <x v="1"/>
  </r>
  <r>
    <n v="1345"/>
    <x v="48"/>
    <x v="0"/>
    <x v="6"/>
    <n v="25"/>
    <n v="31"/>
    <n v="28"/>
    <n v="7"/>
    <n v="9.1"/>
    <n v="8.0500000000000007"/>
    <n v="7.4"/>
    <n v="8.5"/>
    <n v="7.95"/>
    <n v="276"/>
    <n v="371"/>
    <n v="323.5"/>
    <n v="0.3"/>
    <n v="0.8"/>
    <n v="0.55000000000000004"/>
    <n v="0.4"/>
    <n v="0.9"/>
    <n v="0.65"/>
    <n v="2"/>
    <n v="11"/>
    <n v="6.5"/>
    <n v="4"/>
    <n v="33"/>
    <n v="18.5"/>
    <x v="22"/>
    <x v="21"/>
    <n v="0.65"/>
    <n v="0"/>
    <n v="0"/>
    <n v="0.50624999999999998"/>
    <x v="1"/>
  </r>
  <r>
    <n v="1346"/>
    <x v="49"/>
    <x v="0"/>
    <x v="6"/>
    <n v="27"/>
    <n v="32"/>
    <n v="29.5"/>
    <n v="2.7"/>
    <n v="5.8"/>
    <n v="4.25"/>
    <n v="7.3"/>
    <n v="8.4"/>
    <n v="7.85"/>
    <n v="1401"/>
    <n v="4280"/>
    <n v="2840.5"/>
    <n v="0.2"/>
    <n v="11.2"/>
    <n v="5.6999999999999993"/>
    <n v="0.6"/>
    <n v="1"/>
    <n v="0.8"/>
    <n v="12"/>
    <n v="540"/>
    <n v="276"/>
    <n v="47"/>
    <n v="920"/>
    <n v="483.5"/>
    <x v="2"/>
    <x v="113"/>
    <n v="0.8"/>
    <n v="0"/>
    <n v="1.5"/>
    <n v="4.1900000000000004"/>
    <x v="1"/>
  </r>
  <r>
    <n v="1972"/>
    <x v="50"/>
    <x v="0"/>
    <x v="6"/>
    <n v="26"/>
    <n v="31"/>
    <n v="28.5"/>
    <n v="0"/>
    <n v="9.1999999999999993"/>
    <n v="4.5999999999999996"/>
    <n v="7.5"/>
    <n v="10"/>
    <n v="8.75"/>
    <n v="2305"/>
    <n v="29310"/>
    <n v="15807.5"/>
    <n v="5"/>
    <n v="93"/>
    <n v="49"/>
    <n v="0"/>
    <n v="0.3"/>
    <n v="0.15"/>
    <n v="5"/>
    <n v="14"/>
    <n v="9.5"/>
    <n v="31"/>
    <n v="58"/>
    <n v="44.5"/>
    <x v="2"/>
    <x v="24"/>
    <n v="0.15"/>
    <n v="10"/>
    <n v="0.80000000000000071"/>
    <n v="4.1574999999999998"/>
    <x v="1"/>
  </r>
  <r>
    <n v="1973"/>
    <x v="51"/>
    <x v="0"/>
    <x v="6"/>
    <n v="21"/>
    <n v="30"/>
    <n v="25.5"/>
    <n v="3.8"/>
    <n v="8.6999999999999993"/>
    <n v="6.25"/>
    <n v="7.2"/>
    <n v="8.4"/>
    <n v="7.8000000000000007"/>
    <n v="2164"/>
    <n v="2808"/>
    <n v="2486"/>
    <n v="2.1"/>
    <n v="19"/>
    <n v="10.55"/>
    <n v="0.1"/>
    <n v="0.7"/>
    <n v="0.39999999999999997"/>
    <n v="4"/>
    <n v="17"/>
    <n v="10.5"/>
    <n v="24"/>
    <n v="79"/>
    <n v="51.5"/>
    <x v="2"/>
    <x v="114"/>
    <n v="0.39999999999999991"/>
    <n v="0"/>
    <n v="0"/>
    <n v="2.6325000000000003"/>
    <x v="1"/>
  </r>
  <r>
    <n v="1975"/>
    <x v="52"/>
    <x v="0"/>
    <x v="6"/>
    <n v="21"/>
    <n v="30"/>
    <n v="25.5"/>
    <n v="4.5999999999999996"/>
    <n v="6.6"/>
    <n v="5.6"/>
    <n v="7"/>
    <n v="8.5"/>
    <n v="7.75"/>
    <n v="340"/>
    <n v="620"/>
    <n v="480"/>
    <n v="4.5"/>
    <n v="11"/>
    <n v="7.75"/>
    <n v="0.2"/>
    <n v="0.4"/>
    <n v="0.30000000000000004"/>
    <n v="2"/>
    <n v="10"/>
    <n v="6"/>
    <n v="2"/>
    <n v="27"/>
    <n v="14.5"/>
    <x v="2"/>
    <x v="55"/>
    <n v="0.30000000000000004"/>
    <n v="0"/>
    <n v="0"/>
    <n v="2.59"/>
    <x v="1"/>
  </r>
  <r>
    <n v="1976"/>
    <x v="385"/>
    <x v="0"/>
    <x v="6"/>
    <n v="22"/>
    <n v="26"/>
    <n v="24"/>
    <n v="0"/>
    <n v="13.6"/>
    <n v="6.8"/>
    <n v="6.7"/>
    <n v="8.3000000000000007"/>
    <n v="7.5"/>
    <n v="303"/>
    <n v="1280"/>
    <n v="791.5"/>
    <n v="2.6"/>
    <n v="86.6"/>
    <n v="44.599999999999994"/>
    <n v="0"/>
    <n v="0.5"/>
    <n v="0.25"/>
    <n v="2"/>
    <n v="4"/>
    <n v="3"/>
    <n v="0"/>
    <n v="21"/>
    <n v="10.5"/>
    <x v="2"/>
    <x v="10"/>
    <n v="0.25"/>
    <n v="0"/>
    <n v="0"/>
    <n v="2.5649999999999999"/>
    <x v="1"/>
  </r>
  <r>
    <n v="2075"/>
    <x v="56"/>
    <x v="0"/>
    <x v="6"/>
    <n v="26"/>
    <n v="29"/>
    <n v="27.5"/>
    <n v="5.3"/>
    <n v="8.5"/>
    <n v="6.9"/>
    <n v="7.3"/>
    <n v="8.5"/>
    <n v="7.9"/>
    <n v="347"/>
    <n v="459"/>
    <n v="403"/>
    <n v="1.1000000000000001"/>
    <n v="2"/>
    <n v="1.55"/>
    <n v="0"/>
    <n v="0.1"/>
    <n v="0.05"/>
    <n v="2"/>
    <n v="2"/>
    <n v="2"/>
    <n v="12"/>
    <n v="25"/>
    <n v="18.5"/>
    <x v="27"/>
    <x v="0"/>
    <n v="0.05"/>
    <n v="0"/>
    <n v="0"/>
    <n v="0.98875000000000002"/>
    <x v="1"/>
  </r>
  <r>
    <n v="2076"/>
    <x v="386"/>
    <x v="0"/>
    <x v="6"/>
    <n v="28"/>
    <n v="31"/>
    <n v="29.5"/>
    <n v="5.9"/>
    <n v="7.8"/>
    <n v="6.85"/>
    <n v="7.3"/>
    <n v="9.6"/>
    <n v="8.4499999999999993"/>
    <n v="10"/>
    <n v="792"/>
    <n v="401"/>
    <n v="0.3"/>
    <n v="1.3"/>
    <n v="0.8"/>
    <n v="0"/>
    <n v="0.7"/>
    <n v="0.35"/>
    <n v="11"/>
    <n v="22"/>
    <n v="16.5"/>
    <n v="33"/>
    <n v="94"/>
    <n v="63.5"/>
    <x v="72"/>
    <x v="115"/>
    <n v="0.35"/>
    <n v="0"/>
    <n v="0"/>
    <n v="0.65249999999999997"/>
    <x v="1"/>
  </r>
  <r>
    <n v="2077"/>
    <x v="387"/>
    <x v="0"/>
    <x v="6"/>
    <n v="27"/>
    <n v="32"/>
    <n v="29.5"/>
    <n v="6.8"/>
    <n v="7.5"/>
    <n v="7.15"/>
    <n v="7.2"/>
    <n v="8.1"/>
    <n v="7.65"/>
    <n v="4"/>
    <n v="530"/>
    <n v="267"/>
    <n v="0.5"/>
    <n v="1.1000000000000001"/>
    <n v="0.8"/>
    <n v="0"/>
    <n v="0.1"/>
    <n v="0.05"/>
    <n v="3"/>
    <n v="27"/>
    <n v="15"/>
    <n v="20"/>
    <n v="172"/>
    <n v="96"/>
    <x v="72"/>
    <x v="11"/>
    <n v="0.05"/>
    <n v="0"/>
    <n v="0"/>
    <n v="0.58499999999999996"/>
    <x v="1"/>
  </r>
  <r>
    <n v="2078"/>
    <x v="59"/>
    <x v="0"/>
    <x v="6"/>
    <n v="24"/>
    <n v="29"/>
    <n v="26.5"/>
    <n v="4.5"/>
    <n v="7.2"/>
    <n v="5.85"/>
    <n v="7.2"/>
    <n v="8.1"/>
    <n v="7.65"/>
    <n v="1090"/>
    <n v="3680"/>
    <n v="2385"/>
    <n v="2"/>
    <n v="32.5"/>
    <n v="17.25"/>
    <n v="0"/>
    <n v="0.3"/>
    <n v="0.15"/>
    <n v="2"/>
    <n v="14"/>
    <n v="8"/>
    <n v="8"/>
    <n v="14"/>
    <n v="11"/>
    <x v="2"/>
    <x v="60"/>
    <n v="0.15"/>
    <n v="0"/>
    <n v="0"/>
    <n v="2.57"/>
    <x v="1"/>
  </r>
  <r>
    <n v="3197"/>
    <x v="388"/>
    <x v="0"/>
    <x v="6"/>
    <n v="25"/>
    <n v="38"/>
    <n v="31.5"/>
    <n v="3.3"/>
    <n v="6.8"/>
    <n v="5.05"/>
    <n v="7.4"/>
    <n v="8.1999999999999993"/>
    <n v="7.8"/>
    <n v="466"/>
    <n v="2682"/>
    <n v="1574"/>
    <n v="0.3"/>
    <n v="60"/>
    <n v="30.15"/>
    <n v="0.1"/>
    <n v="0.1"/>
    <n v="0.1"/>
    <n v="2"/>
    <n v="2"/>
    <n v="2"/>
    <n v="2"/>
    <n v="14"/>
    <n v="8"/>
    <x v="2"/>
    <x v="0"/>
    <n v="0.1"/>
    <n v="0"/>
    <n v="0"/>
    <n v="2.5299999999999998"/>
    <x v="1"/>
  </r>
  <r>
    <n v="3198"/>
    <x v="61"/>
    <x v="0"/>
    <x v="6"/>
    <n v="23"/>
    <n v="28"/>
    <n v="25.5"/>
    <n v="3.1"/>
    <n v="5.8"/>
    <n v="4.45"/>
    <n v="7.4"/>
    <n v="8.1"/>
    <n v="7.75"/>
    <n v="432"/>
    <n v="648"/>
    <n v="540"/>
    <n v="0.6"/>
    <n v="3.8"/>
    <n v="2.1999999999999997"/>
    <n v="0.4"/>
    <n v="0.9"/>
    <n v="0.65"/>
    <n v="4"/>
    <n v="46"/>
    <n v="25"/>
    <n v="21"/>
    <n v="120"/>
    <n v="70.5"/>
    <x v="73"/>
    <x v="116"/>
    <n v="0.65"/>
    <n v="0"/>
    <n v="1.0999999999999996"/>
    <n v="1.7399999999999998"/>
    <x v="1"/>
  </r>
  <r>
    <n v="3199"/>
    <x v="62"/>
    <x v="0"/>
    <x v="6"/>
    <n v="24"/>
    <n v="33"/>
    <n v="28.5"/>
    <n v="2.1"/>
    <n v="5.2"/>
    <n v="3.6500000000000004"/>
    <n v="7"/>
    <n v="8.4"/>
    <n v="7.7"/>
    <n v="672"/>
    <n v="1700"/>
    <n v="1186"/>
    <n v="1.2"/>
    <n v="8.9"/>
    <n v="5.05"/>
    <n v="0"/>
    <n v="8.6"/>
    <n v="4.3"/>
    <n v="6"/>
    <n v="9"/>
    <n v="7.5"/>
    <n v="14"/>
    <n v="26"/>
    <n v="20"/>
    <x v="2"/>
    <x v="15"/>
    <n v="4.3"/>
    <n v="0"/>
    <n v="2.6999999999999993"/>
    <n v="3.6675"/>
    <x v="1"/>
  </r>
  <r>
    <n v="3200"/>
    <x v="63"/>
    <x v="0"/>
    <x v="6"/>
    <n v="27"/>
    <n v="32"/>
    <n v="29.5"/>
    <n v="0"/>
    <n v="9.6"/>
    <n v="4.8"/>
    <n v="8.4"/>
    <n v="9.4"/>
    <n v="8.9"/>
    <n v="3137"/>
    <n v="6632"/>
    <n v="4884.5"/>
    <n v="20"/>
    <n v="80"/>
    <n v="50"/>
    <n v="0.2"/>
    <n v="0.4"/>
    <n v="0.30000000000000004"/>
    <n v="13"/>
    <n v="63"/>
    <n v="38"/>
    <n v="58"/>
    <n v="430"/>
    <n v="244"/>
    <x v="2"/>
    <x v="117"/>
    <n v="0.30000000000000004"/>
    <n v="10"/>
    <n v="0.40000000000000036"/>
    <n v="4.29"/>
    <x v="1"/>
  </r>
  <r>
    <n v="3201"/>
    <x v="64"/>
    <x v="0"/>
    <x v="6"/>
    <n v="26"/>
    <n v="30"/>
    <n v="28"/>
    <n v="1.7"/>
    <n v="9"/>
    <n v="5.35"/>
    <n v="8.9"/>
    <n v="9.9"/>
    <n v="9.4"/>
    <n v="2259"/>
    <n v="9400"/>
    <n v="5829.5"/>
    <n v="12"/>
    <n v="36"/>
    <n v="24"/>
    <n v="0.2"/>
    <n v="0.4"/>
    <n v="0.30000000000000004"/>
    <n v="2"/>
    <n v="40"/>
    <n v="21"/>
    <n v="2"/>
    <n v="280"/>
    <n v="141"/>
    <x v="2"/>
    <x v="56"/>
    <n v="0.30000000000000004"/>
    <n v="10"/>
    <n v="0"/>
    <n v="4.165"/>
    <x v="1"/>
  </r>
  <r>
    <n v="3202"/>
    <x v="65"/>
    <x v="0"/>
    <x v="6"/>
    <n v="29"/>
    <n v="30"/>
    <n v="29.5"/>
    <n v="2.1"/>
    <n v="8.5"/>
    <n v="5.3"/>
    <n v="7.7"/>
    <n v="8.5"/>
    <n v="8.1"/>
    <n v="222"/>
    <n v="1361"/>
    <n v="791.5"/>
    <n v="0.4"/>
    <n v="7.2"/>
    <n v="3.8000000000000003"/>
    <n v="0"/>
    <n v="0.6"/>
    <n v="0.3"/>
    <n v="12"/>
    <n v="46"/>
    <n v="29"/>
    <n v="49"/>
    <n v="210"/>
    <n v="129.5"/>
    <x v="74"/>
    <x v="118"/>
    <n v="0.3"/>
    <n v="0"/>
    <n v="0"/>
    <n v="2.58"/>
    <x v="1"/>
  </r>
  <r>
    <n v="1979"/>
    <x v="66"/>
    <x v="1"/>
    <x v="6"/>
    <n v="27"/>
    <n v="34"/>
    <n v="30.5"/>
    <n v="6"/>
    <n v="7.1"/>
    <n v="6.55"/>
    <n v="7.1"/>
    <n v="8.4"/>
    <n v="7.75"/>
    <n v="405"/>
    <n v="2528"/>
    <n v="1466.5"/>
    <n v="1.1000000000000001"/>
    <n v="2.2999999999999998"/>
    <n v="1.7"/>
    <n v="0.1"/>
    <n v="0.2"/>
    <n v="0.15000000000000002"/>
    <n v="9"/>
    <n v="84"/>
    <n v="46.5"/>
    <n v="84"/>
    <n v="221"/>
    <n v="152.5"/>
    <x v="26"/>
    <x v="119"/>
    <n v="0.15000000000000002"/>
    <n v="0"/>
    <n v="0"/>
    <n v="1.325"/>
    <x v="1"/>
  </r>
  <r>
    <n v="2079"/>
    <x v="67"/>
    <x v="1"/>
    <x v="6"/>
    <n v="22"/>
    <n v="32"/>
    <n v="27"/>
    <n v="6.1"/>
    <n v="7.4"/>
    <n v="6.75"/>
    <n v="7.3"/>
    <n v="8.3000000000000007"/>
    <n v="7.8000000000000007"/>
    <n v="331"/>
    <n v="589"/>
    <n v="460"/>
    <n v="1.1000000000000001"/>
    <n v="2.1"/>
    <n v="1.6"/>
    <n v="0"/>
    <n v="0.2"/>
    <n v="0.1"/>
    <n v="2"/>
    <n v="48"/>
    <n v="25"/>
    <n v="23"/>
    <n v="348"/>
    <n v="185.5"/>
    <x v="56"/>
    <x v="116"/>
    <n v="0.1"/>
    <n v="0"/>
    <n v="0"/>
    <n v="1.145"/>
    <x v="1"/>
  </r>
  <r>
    <n v="1971"/>
    <x v="68"/>
    <x v="2"/>
    <x v="6"/>
    <n v="27"/>
    <n v="30"/>
    <n v="28.5"/>
    <n v="2.4"/>
    <n v="9.8000000000000007"/>
    <n v="6.1000000000000005"/>
    <n v="0"/>
    <n v="8.1999999999999993"/>
    <n v="4.0999999999999996"/>
    <n v="341"/>
    <n v="2154"/>
    <n v="1247.5"/>
    <n v="5"/>
    <n v="166"/>
    <n v="85.5"/>
    <n v="0"/>
    <n v="0.6"/>
    <n v="0.3"/>
    <n v="4"/>
    <n v="45"/>
    <n v="24.5"/>
    <n v="17"/>
    <n v="350"/>
    <n v="183.5"/>
    <x v="2"/>
    <x v="120"/>
    <n v="0.3"/>
    <n v="10"/>
    <n v="0"/>
    <n v="4.1825000000000001"/>
    <x v="1"/>
  </r>
  <r>
    <n v="1349"/>
    <x v="69"/>
    <x v="0"/>
    <x v="7"/>
    <n v="20"/>
    <n v="20"/>
    <n v="20"/>
    <n v="6.8"/>
    <n v="9"/>
    <n v="7.9"/>
    <n v="7.3"/>
    <n v="8.6999999999999993"/>
    <n v="8"/>
    <n v="173"/>
    <n v="521"/>
    <n v="347"/>
    <n v="0.8"/>
    <n v="5.5"/>
    <n v="3.15"/>
    <n v="1.3561635220125801"/>
    <n v="8.0454179566563493"/>
    <n v="4.7007907393344643"/>
    <n v="800"/>
    <n v="2200"/>
    <n v="1500"/>
    <n v="2700"/>
    <n v="4900"/>
    <n v="3800"/>
    <x v="10"/>
    <x v="2"/>
    <n v="4.7007907393344643"/>
    <n v="0"/>
    <n v="0"/>
    <n v="5.9089081478668932"/>
    <x v="1"/>
  </r>
  <r>
    <n v="1392"/>
    <x v="35"/>
    <x v="0"/>
    <x v="7"/>
    <n v="20.4722379603399"/>
    <n v="29.240509915014201"/>
    <n v="24.856373937677049"/>
    <n v="4.8"/>
    <n v="4.8"/>
    <n v="4.8"/>
    <n v="7.7"/>
    <n v="8.4"/>
    <n v="8.0500000000000007"/>
    <n v="321"/>
    <n v="660"/>
    <n v="490.5"/>
    <n v="0.8"/>
    <n v="5"/>
    <n v="2.9"/>
    <n v="1.3561635220125801"/>
    <n v="8.0454179566563493"/>
    <n v="4.7007907393344643"/>
    <n v="800"/>
    <n v="900"/>
    <n v="850"/>
    <n v="2000"/>
    <n v="2600"/>
    <n v="2300"/>
    <x v="75"/>
    <x v="2"/>
    <n v="4.7007907393344643"/>
    <n v="0"/>
    <n v="0.40000000000000036"/>
    <n v="5.7926581478668933"/>
    <x v="1"/>
  </r>
  <r>
    <n v="3033"/>
    <x v="389"/>
    <x v="0"/>
    <x v="7"/>
    <n v="20.4722379603399"/>
    <n v="29.240509915014201"/>
    <n v="24.856373937677049"/>
    <n v="6.3"/>
    <n v="6.3"/>
    <n v="6.3"/>
    <n v="7.1"/>
    <n v="7.4"/>
    <n v="7.25"/>
    <n v="205"/>
    <n v="298"/>
    <n v="251.5"/>
    <n v="6"/>
    <n v="6"/>
    <n v="6"/>
    <n v="1.3561635220125801"/>
    <n v="8.0454179566563493"/>
    <n v="4.7007907393344643"/>
    <n v="1436.77104377104"/>
    <n v="321488.727272727"/>
    <n v="161462.74915824903"/>
    <n v="12108.853896103899"/>
    <n v="1882110.4063492101"/>
    <n v="947109.63012265693"/>
    <x v="2"/>
    <x v="2"/>
    <n v="4.7007907393344643"/>
    <n v="0"/>
    <n v="0"/>
    <n v="6.4401581478668932"/>
    <x v="1"/>
  </r>
  <r>
    <n v="1291"/>
    <x v="70"/>
    <x v="0"/>
    <x v="8"/>
    <n v="10"/>
    <n v="22"/>
    <n v="16"/>
    <n v="8.1"/>
    <n v="11.5"/>
    <n v="9.8000000000000007"/>
    <n v="7.4"/>
    <n v="8.6999999999999993"/>
    <n v="8.0500000000000007"/>
    <n v="144"/>
    <n v="397"/>
    <n v="270.5"/>
    <n v="0.2"/>
    <n v="0.6"/>
    <n v="0.4"/>
    <n v="0.1"/>
    <n v="1.1000000000000001"/>
    <n v="0.60000000000000009"/>
    <n v="26"/>
    <n v="120"/>
    <n v="73"/>
    <n v="280"/>
    <n v="920"/>
    <n v="600"/>
    <x v="76"/>
    <x v="121"/>
    <n v="0.60000000000000009"/>
    <n v="0"/>
    <n v="0"/>
    <n v="0.73499999999999999"/>
    <x v="1"/>
  </r>
  <r>
    <n v="1292"/>
    <x v="71"/>
    <x v="0"/>
    <x v="8"/>
    <n v="7.7"/>
    <n v="18"/>
    <n v="12.85"/>
    <n v="6.9"/>
    <n v="8.9"/>
    <n v="7.9"/>
    <n v="7"/>
    <n v="8.1"/>
    <n v="7.55"/>
    <n v="154"/>
    <n v="536"/>
    <n v="345"/>
    <n v="0.1"/>
    <n v="0.5"/>
    <n v="0.3"/>
    <n v="0.1"/>
    <n v="2.9"/>
    <n v="1.5"/>
    <n v="2"/>
    <n v="6"/>
    <n v="4"/>
    <n v="63"/>
    <n v="180"/>
    <n v="121.5"/>
    <x v="77"/>
    <x v="16"/>
    <n v="1.5"/>
    <n v="0"/>
    <n v="0"/>
    <n v="0.50750000000000006"/>
    <x v="1"/>
  </r>
  <r>
    <n v="1429"/>
    <x v="72"/>
    <x v="0"/>
    <x v="8"/>
    <n v="10"/>
    <n v="26"/>
    <n v="18"/>
    <n v="5.5"/>
    <n v="8.1999999999999993"/>
    <n v="6.85"/>
    <n v="7.7"/>
    <n v="8.3000000000000007"/>
    <n v="8"/>
    <n v="402"/>
    <n v="826"/>
    <n v="614"/>
    <n v="0.6"/>
    <n v="2.2000000000000002"/>
    <n v="1.4000000000000001"/>
    <n v="0"/>
    <n v="0.5"/>
    <n v="0.25"/>
    <n v="21"/>
    <n v="34"/>
    <n v="27.5"/>
    <n v="40"/>
    <n v="84"/>
    <n v="62"/>
    <x v="78"/>
    <x v="32"/>
    <n v="0.25"/>
    <n v="0"/>
    <n v="0"/>
    <n v="1.0625000000000002"/>
    <x v="1"/>
  </r>
  <r>
    <n v="2649"/>
    <x v="73"/>
    <x v="0"/>
    <x v="8"/>
    <n v="11"/>
    <n v="32"/>
    <n v="21.5"/>
    <n v="6"/>
    <n v="10.9"/>
    <n v="8.4499999999999993"/>
    <n v="7.8"/>
    <n v="8.5"/>
    <n v="8.15"/>
    <n v="165"/>
    <n v="390"/>
    <n v="277.5"/>
    <n v="0.7"/>
    <n v="6"/>
    <n v="3.35"/>
    <n v="0"/>
    <n v="2"/>
    <n v="1"/>
    <n v="58"/>
    <n v="220"/>
    <n v="139"/>
    <n v="920"/>
    <n v="1600"/>
    <n v="1260"/>
    <x v="66"/>
    <x v="122"/>
    <n v="1"/>
    <n v="0"/>
    <n v="0"/>
    <n v="2.98875"/>
    <x v="1"/>
  </r>
  <r>
    <n v="2650"/>
    <x v="74"/>
    <x v="0"/>
    <x v="8"/>
    <n v="7.6"/>
    <n v="12.3"/>
    <n v="9.9499999999999993"/>
    <n v="5.8"/>
    <n v="6.2"/>
    <n v="6"/>
    <n v="6.7"/>
    <n v="7.8"/>
    <n v="7.25"/>
    <n v="50"/>
    <n v="102"/>
    <n v="76"/>
    <n v="1.8"/>
    <n v="6"/>
    <n v="3.9"/>
    <n v="0.5"/>
    <n v="2.4"/>
    <n v="1.45"/>
    <n v="4"/>
    <n v="22"/>
    <n v="13"/>
    <n v="110"/>
    <n v="540"/>
    <n v="325"/>
    <x v="59"/>
    <x v="123"/>
    <n v="1.45"/>
    <n v="0"/>
    <n v="0"/>
    <n v="2.7925"/>
    <x v="1"/>
  </r>
  <r>
    <n v="1309"/>
    <x v="75"/>
    <x v="0"/>
    <x v="9"/>
    <n v="8.4"/>
    <n v="27.3"/>
    <n v="17.850000000000001"/>
    <n v="3.4"/>
    <n v="8.3000000000000007"/>
    <n v="5.8500000000000005"/>
    <n v="7.5"/>
    <n v="8.4"/>
    <n v="7.95"/>
    <n v="173"/>
    <n v="266"/>
    <n v="219.5"/>
    <n v="1.5"/>
    <n v="4.2"/>
    <n v="2.85"/>
    <n v="1.3561635220125801"/>
    <n v="8.0454179566563493"/>
    <n v="4.7007907393344643"/>
    <n v="1436.77104377104"/>
    <n v="321488.727272727"/>
    <n v="161462.74915824903"/>
    <n v="12108.853896103899"/>
    <n v="1882110.4063492101"/>
    <n v="947109.63012265693"/>
    <x v="71"/>
    <x v="2"/>
    <n v="4.7007907393344643"/>
    <n v="0"/>
    <n v="0"/>
    <n v="5.7214081478668932"/>
    <x v="1"/>
  </r>
  <r>
    <n v="2738"/>
    <x v="76"/>
    <x v="0"/>
    <x v="9"/>
    <n v="12"/>
    <n v="28"/>
    <n v="20"/>
    <n v="7.5"/>
    <n v="8.1999999999999993"/>
    <n v="7.85"/>
    <n v="7.6"/>
    <n v="8.1"/>
    <n v="7.85"/>
    <n v="204"/>
    <n v="260"/>
    <n v="232"/>
    <n v="1"/>
    <n v="2.5"/>
    <n v="1.75"/>
    <n v="0.2"/>
    <n v="0.4"/>
    <n v="0.30000000000000004"/>
    <n v="1436.77104377104"/>
    <n v="321488.727272727"/>
    <n v="161462.74915824903"/>
    <n v="12108.853896103899"/>
    <n v="1882110.4063492101"/>
    <n v="947109.63012265693"/>
    <x v="33"/>
    <x v="2"/>
    <n v="0.30000000000000004"/>
    <n v="0"/>
    <n v="0"/>
    <n v="4.1537499999999996"/>
    <x v="1"/>
  </r>
  <r>
    <n v="2739"/>
    <x v="390"/>
    <x v="0"/>
    <x v="9"/>
    <n v="12"/>
    <n v="26"/>
    <n v="19"/>
    <n v="4.9000000000000004"/>
    <n v="7.9"/>
    <n v="6.4"/>
    <n v="7.5"/>
    <n v="8.8000000000000007"/>
    <n v="8.15"/>
    <n v="228"/>
    <n v="285"/>
    <n v="256.5"/>
    <n v="1.3"/>
    <n v="4.8"/>
    <n v="3.05"/>
    <n v="0.2"/>
    <n v="1.3"/>
    <n v="0.75"/>
    <n v="1436.77104377104"/>
    <n v="321488.727272727"/>
    <n v="161462.74915824903"/>
    <n v="12108.853896103899"/>
    <n v="1882110.4063492101"/>
    <n v="947109.63012265693"/>
    <x v="21"/>
    <x v="2"/>
    <n v="0.75"/>
    <n v="0"/>
    <n v="0"/>
    <n v="5.0562500000000004"/>
    <x v="1"/>
  </r>
  <r>
    <n v="2740"/>
    <x v="78"/>
    <x v="0"/>
    <x v="9"/>
    <n v="13"/>
    <n v="28"/>
    <n v="20.5"/>
    <n v="4.5"/>
    <n v="8.8000000000000007"/>
    <n v="6.65"/>
    <n v="7.8"/>
    <n v="8.1999999999999993"/>
    <n v="8"/>
    <n v="210"/>
    <n v="320"/>
    <n v="265"/>
    <n v="3.6"/>
    <n v="7"/>
    <n v="5.3"/>
    <n v="0.8"/>
    <n v="2.6"/>
    <n v="1.7000000000000002"/>
    <n v="1436.77104377104"/>
    <n v="321488.727272727"/>
    <n v="161462.74915824903"/>
    <n v="12108.853896103899"/>
    <n v="1882110.4063492101"/>
    <n v="947109.63012265693"/>
    <x v="2"/>
    <x v="2"/>
    <n v="1.7000000000000002"/>
    <n v="0"/>
    <n v="0"/>
    <n v="5.84"/>
    <x v="1"/>
  </r>
  <r>
    <n v="2741"/>
    <x v="390"/>
    <x v="0"/>
    <x v="9"/>
    <n v="13"/>
    <n v="28"/>
    <n v="20.5"/>
    <n v="4.0999999999999996"/>
    <n v="8.5"/>
    <n v="6.3"/>
    <n v="7.8"/>
    <n v="8.1999999999999993"/>
    <n v="8"/>
    <n v="204"/>
    <n v="340"/>
    <n v="272"/>
    <n v="3.4"/>
    <n v="8"/>
    <n v="5.7"/>
    <n v="0.7"/>
    <n v="3.8"/>
    <n v="2.25"/>
    <n v="1436.77104377104"/>
    <n v="321488.727272727"/>
    <n v="161462.74915824903"/>
    <n v="12108.853896103899"/>
    <n v="1882110.4063492101"/>
    <n v="947109.63012265693"/>
    <x v="2"/>
    <x v="2"/>
    <n v="2.25"/>
    <n v="0"/>
    <n v="0"/>
    <n v="5.95"/>
    <x v="1"/>
  </r>
  <r>
    <n v="3251"/>
    <x v="80"/>
    <x v="0"/>
    <x v="9"/>
    <n v="5.8"/>
    <n v="27"/>
    <n v="16.399999999999999"/>
    <n v="2"/>
    <n v="6"/>
    <n v="4"/>
    <n v="7.4"/>
    <n v="7.9"/>
    <n v="7.65"/>
    <n v="155"/>
    <n v="354"/>
    <n v="254.5"/>
    <n v="1.7"/>
    <n v="5"/>
    <n v="3.35"/>
    <n v="1.3561635220125801"/>
    <n v="8.0454179566563493"/>
    <n v="4.7007907393344643"/>
    <n v="1436.77104377104"/>
    <n v="321488.727272727"/>
    <n v="161462.74915824903"/>
    <n v="12108.853896103899"/>
    <n v="1882110.4063492101"/>
    <n v="947109.63012265693"/>
    <x v="66"/>
    <x v="2"/>
    <n v="4.7007907393344643"/>
    <n v="0"/>
    <n v="2"/>
    <n v="6.2339081478668934"/>
    <x v="1"/>
  </r>
  <r>
    <n v="3252"/>
    <x v="81"/>
    <x v="0"/>
    <x v="9"/>
    <n v="4.3"/>
    <n v="28"/>
    <n v="16.149999999999999"/>
    <n v="6.1"/>
    <n v="10.1"/>
    <n v="8.1"/>
    <n v="7.6"/>
    <n v="8.3000000000000007"/>
    <n v="7.95"/>
    <n v="232"/>
    <n v="280"/>
    <n v="256"/>
    <n v="2"/>
    <n v="2.6"/>
    <n v="2.2999999999999998"/>
    <n v="1.3561635220125801"/>
    <n v="8.0454179566563493"/>
    <n v="4.7007907393344643"/>
    <n v="1436.77104377104"/>
    <n v="321488.727272727"/>
    <n v="161462.74915824903"/>
    <n v="12108.853896103899"/>
    <n v="1882110.4063492101"/>
    <n v="947109.63012265693"/>
    <x v="11"/>
    <x v="2"/>
    <n v="4.7007907393344643"/>
    <n v="0"/>
    <n v="0"/>
    <n v="5.3776581478668932"/>
    <x v="1"/>
  </r>
  <r>
    <n v="3253"/>
    <x v="82"/>
    <x v="0"/>
    <x v="9"/>
    <n v="9"/>
    <n v="29"/>
    <n v="19"/>
    <n v="4"/>
    <n v="8.8000000000000007"/>
    <n v="6.4"/>
    <n v="7.7"/>
    <n v="9.1"/>
    <n v="8.4"/>
    <n v="170"/>
    <n v="319"/>
    <n v="244.5"/>
    <n v="1.9"/>
    <n v="8"/>
    <n v="4.95"/>
    <n v="1.3561635220125801"/>
    <n v="8.0454179566563493"/>
    <n v="4.7007907393344643"/>
    <n v="1436.77104377104"/>
    <n v="321488.727272727"/>
    <n v="161462.74915824903"/>
    <n v="12108.853896103899"/>
    <n v="1882110.4063492101"/>
    <n v="947109.63012265693"/>
    <x v="2"/>
    <x v="2"/>
    <n v="4.7007907393344643"/>
    <n v="0"/>
    <n v="0"/>
    <n v="6.4401581478668932"/>
    <x v="1"/>
  </r>
  <r>
    <n v="3254"/>
    <x v="83"/>
    <x v="0"/>
    <x v="9"/>
    <n v="4.2"/>
    <n v="26.9"/>
    <n v="15.549999999999999"/>
    <n v="2"/>
    <n v="10.5"/>
    <n v="6.25"/>
    <n v="7.3"/>
    <n v="8.3000000000000007"/>
    <n v="7.8000000000000007"/>
    <n v="227"/>
    <n v="301"/>
    <n v="264"/>
    <n v="1"/>
    <n v="2.8"/>
    <n v="1.9"/>
    <n v="1.3561635220125801"/>
    <n v="8.0454179566563493"/>
    <n v="4.7007907393344643"/>
    <n v="1436.77104377104"/>
    <n v="321488.727272727"/>
    <n v="161462.74915824903"/>
    <n v="12108.853896103899"/>
    <n v="1882110.4063492101"/>
    <n v="947109.63012265693"/>
    <x v="32"/>
    <x v="2"/>
    <n v="4.7007907393344643"/>
    <n v="0"/>
    <n v="0"/>
    <n v="5.1276581478668932"/>
    <x v="1"/>
  </r>
  <r>
    <n v="3256"/>
    <x v="84"/>
    <x v="0"/>
    <x v="9"/>
    <n v="5"/>
    <n v="28.2"/>
    <n v="16.600000000000001"/>
    <n v="5"/>
    <n v="9.1999999999999993"/>
    <n v="7.1"/>
    <n v="7.4"/>
    <n v="8.6"/>
    <n v="8"/>
    <n v="149"/>
    <n v="351"/>
    <n v="250"/>
    <n v="1.5"/>
    <n v="3.6"/>
    <n v="2.5499999999999998"/>
    <n v="1.3561635220125801"/>
    <n v="8.0454179566563493"/>
    <n v="4.7007907393344643"/>
    <n v="1436.77104377104"/>
    <n v="321488.727272727"/>
    <n v="161462.74915824903"/>
    <n v="12108.853896103899"/>
    <n v="1882110.4063492101"/>
    <n v="947109.63012265693"/>
    <x v="69"/>
    <x v="2"/>
    <n v="4.7007907393344643"/>
    <n v="0"/>
    <n v="0"/>
    <n v="5.5339081478668932"/>
    <x v="1"/>
  </r>
  <r>
    <n v="3257"/>
    <x v="85"/>
    <x v="0"/>
    <x v="9"/>
    <n v="6.4"/>
    <n v="30"/>
    <n v="18.2"/>
    <n v="4"/>
    <n v="11.3"/>
    <n v="7.65"/>
    <n v="7.4"/>
    <n v="8.3000000000000007"/>
    <n v="7.8500000000000005"/>
    <n v="236"/>
    <n v="472"/>
    <n v="354"/>
    <n v="4.5"/>
    <n v="9.9"/>
    <n v="7.2"/>
    <n v="1.3561635220125801"/>
    <n v="8.0454179566563493"/>
    <n v="4.7007907393344643"/>
    <n v="1436.77104377104"/>
    <n v="321488.727272727"/>
    <n v="161462.74915824903"/>
    <n v="12108.853896103899"/>
    <n v="1882110.4063492101"/>
    <n v="947109.63012265693"/>
    <x v="2"/>
    <x v="2"/>
    <n v="4.7007907393344643"/>
    <n v="0"/>
    <n v="0"/>
    <n v="6.4401581478668932"/>
    <x v="1"/>
  </r>
  <r>
    <n v="3258"/>
    <x v="86"/>
    <x v="0"/>
    <x v="9"/>
    <n v="6.3"/>
    <n v="28"/>
    <n v="17.149999999999999"/>
    <n v="3"/>
    <n v="10"/>
    <n v="6.5"/>
    <n v="7.5"/>
    <n v="8.1"/>
    <n v="7.8"/>
    <n v="236"/>
    <n v="430"/>
    <n v="333"/>
    <n v="2.5"/>
    <n v="9"/>
    <n v="5.75"/>
    <n v="1.3561635220125801"/>
    <n v="8.0454179566563493"/>
    <n v="4.7007907393344643"/>
    <n v="1436.77104377104"/>
    <n v="321488.727272727"/>
    <n v="161462.74915824903"/>
    <n v="12108.853896103899"/>
    <n v="1882110.4063492101"/>
    <n v="947109.63012265693"/>
    <x v="2"/>
    <x v="2"/>
    <n v="4.7007907393344643"/>
    <n v="0"/>
    <n v="0"/>
    <n v="6.4401581478668932"/>
    <x v="1"/>
  </r>
  <r>
    <n v="3259"/>
    <x v="87"/>
    <x v="0"/>
    <x v="9"/>
    <n v="4.5999999999999996"/>
    <n v="29.1"/>
    <n v="16.850000000000001"/>
    <n v="4"/>
    <n v="11"/>
    <n v="7.5"/>
    <n v="7.4"/>
    <n v="8.1999999999999993"/>
    <n v="7.8"/>
    <n v="236"/>
    <n v="363"/>
    <n v="299.5"/>
    <n v="2.4"/>
    <n v="5.4"/>
    <n v="3.9000000000000004"/>
    <n v="1.3561635220125801"/>
    <n v="8.0454179566563493"/>
    <n v="4.7007907393344643"/>
    <n v="1436.77104377104"/>
    <n v="321488.727272727"/>
    <n v="161462.74915824903"/>
    <n v="12108.853896103899"/>
    <n v="1882110.4063492101"/>
    <n v="947109.63012265693"/>
    <x v="59"/>
    <x v="2"/>
    <n v="4.7007907393344643"/>
    <n v="0"/>
    <n v="0"/>
    <n v="6.3776581478668932"/>
    <x v="1"/>
  </r>
  <r>
    <n v="3260"/>
    <x v="88"/>
    <x v="0"/>
    <x v="9"/>
    <n v="4.4000000000000004"/>
    <n v="28.9"/>
    <n v="16.649999999999999"/>
    <n v="5"/>
    <n v="11.5"/>
    <n v="8.25"/>
    <n v="7.5"/>
    <n v="8"/>
    <n v="7.75"/>
    <n v="203"/>
    <n v="342"/>
    <n v="272.5"/>
    <n v="1.4"/>
    <n v="2.8"/>
    <n v="2.0999999999999996"/>
    <n v="1.3561635220125801"/>
    <n v="8.0454179566563493"/>
    <n v="4.7007907393344643"/>
    <n v="1436.77104377104"/>
    <n v="321488.727272727"/>
    <n v="161462.74915824903"/>
    <n v="12108.853896103899"/>
    <n v="1882110.4063492101"/>
    <n v="947109.63012265693"/>
    <x v="79"/>
    <x v="2"/>
    <n v="4.7007907393344643"/>
    <n v="0"/>
    <n v="0"/>
    <n v="5.2526581478668932"/>
    <x v="1"/>
  </r>
  <r>
    <n v="3261"/>
    <x v="391"/>
    <x v="0"/>
    <x v="9"/>
    <n v="4.5999999999999996"/>
    <n v="28.1"/>
    <n v="16.350000000000001"/>
    <n v="3.9"/>
    <n v="8.5"/>
    <n v="6.2"/>
    <n v="7.7"/>
    <n v="8.6999999999999993"/>
    <n v="8.1999999999999993"/>
    <n v="156"/>
    <n v="372"/>
    <n v="264"/>
    <n v="1.9"/>
    <n v="4.7"/>
    <n v="3.3"/>
    <n v="1.3561635220125801"/>
    <n v="8.0454179566563493"/>
    <n v="4.7007907393344643"/>
    <n v="1436.77104377104"/>
    <n v="321488.727272727"/>
    <n v="161462.74915824903"/>
    <n v="12108.853896103899"/>
    <n v="1882110.4063492101"/>
    <n v="947109.63012265693"/>
    <x v="20"/>
    <x v="2"/>
    <n v="4.7007907393344643"/>
    <n v="0"/>
    <n v="0"/>
    <n v="6.0026581478668932"/>
    <x v="1"/>
  </r>
  <r>
    <n v="3262"/>
    <x v="392"/>
    <x v="0"/>
    <x v="9"/>
    <n v="4.8"/>
    <n v="28.1"/>
    <n v="16.45"/>
    <n v="5.4"/>
    <n v="8.9"/>
    <n v="7.15"/>
    <n v="7.6"/>
    <n v="8.1"/>
    <n v="7.85"/>
    <n v="228"/>
    <n v="336"/>
    <n v="282"/>
    <n v="2"/>
    <n v="3.7"/>
    <n v="2.85"/>
    <n v="1.3561635220125801"/>
    <n v="8.0454179566563493"/>
    <n v="4.7007907393344643"/>
    <n v="1436.77104377104"/>
    <n v="321488.727272727"/>
    <n v="161462.74915824903"/>
    <n v="12108.853896103899"/>
    <n v="1882110.4063492101"/>
    <n v="947109.63012265693"/>
    <x v="71"/>
    <x v="2"/>
    <n v="4.7007907393344643"/>
    <n v="0"/>
    <n v="0"/>
    <n v="5.7214081478668932"/>
    <x v="1"/>
  </r>
  <r>
    <n v="3263"/>
    <x v="91"/>
    <x v="0"/>
    <x v="9"/>
    <n v="6.5"/>
    <n v="24"/>
    <n v="15.25"/>
    <n v="6.5"/>
    <n v="11.8"/>
    <n v="9.15"/>
    <n v="7.5"/>
    <n v="8"/>
    <n v="7.75"/>
    <n v="116"/>
    <n v="240"/>
    <n v="178"/>
    <n v="0.8"/>
    <n v="5.0999999999999996"/>
    <n v="2.9499999999999997"/>
    <n v="1.3561635220125801"/>
    <n v="8.0454179566563493"/>
    <n v="4.7007907393344643"/>
    <n v="1436.77104377104"/>
    <n v="321488.727272727"/>
    <n v="161462.74915824903"/>
    <n v="12108.853896103899"/>
    <n v="1882110.4063492101"/>
    <n v="947109.63012265693"/>
    <x v="80"/>
    <x v="2"/>
    <n v="4.7007907393344643"/>
    <n v="0"/>
    <n v="0"/>
    <n v="5.7839081478668932"/>
    <x v="1"/>
  </r>
  <r>
    <n v="3264"/>
    <x v="92"/>
    <x v="0"/>
    <x v="9"/>
    <n v="7"/>
    <n v="28.1"/>
    <n v="17.55"/>
    <n v="6"/>
    <n v="8.3000000000000007"/>
    <n v="7.15"/>
    <n v="7.5"/>
    <n v="7.8"/>
    <n v="7.65"/>
    <n v="134"/>
    <n v="284"/>
    <n v="209"/>
    <n v="0.7"/>
    <n v="5.9"/>
    <n v="3.3000000000000003"/>
    <n v="1.3561635220125801"/>
    <n v="8.0454179566563493"/>
    <n v="4.7007907393344643"/>
    <n v="1436.77104377104"/>
    <n v="321488.727272727"/>
    <n v="161462.74915824903"/>
    <n v="12108.853896103899"/>
    <n v="1882110.4063492101"/>
    <n v="947109.63012265693"/>
    <x v="20"/>
    <x v="2"/>
    <n v="4.7007907393344643"/>
    <n v="0"/>
    <n v="0"/>
    <n v="6.0026581478668932"/>
    <x v="1"/>
  </r>
  <r>
    <n v="3265"/>
    <x v="93"/>
    <x v="0"/>
    <x v="9"/>
    <n v="6.5"/>
    <n v="25"/>
    <n v="15.75"/>
    <n v="4.9000000000000004"/>
    <n v="8.1"/>
    <n v="6.5"/>
    <n v="7.2"/>
    <n v="7.8"/>
    <n v="7.5"/>
    <n v="155"/>
    <n v="250"/>
    <n v="202.5"/>
    <n v="1.3"/>
    <n v="6.3"/>
    <n v="3.8"/>
    <n v="1.3561635220125801"/>
    <n v="8.0454179566563493"/>
    <n v="4.7007907393344643"/>
    <n v="1436.77104377104"/>
    <n v="321488.727272727"/>
    <n v="161462.74915824903"/>
    <n v="12108.853896103899"/>
    <n v="1882110.4063492101"/>
    <n v="947109.63012265693"/>
    <x v="74"/>
    <x v="2"/>
    <n v="4.7007907393344643"/>
    <n v="0"/>
    <n v="0"/>
    <n v="6.3151581478668932"/>
    <x v="1"/>
  </r>
  <r>
    <n v="3266"/>
    <x v="94"/>
    <x v="0"/>
    <x v="9"/>
    <n v="6"/>
    <n v="20.6"/>
    <n v="13.3"/>
    <n v="4.5999999999999996"/>
    <n v="8.8000000000000007"/>
    <n v="6.7"/>
    <n v="7.3"/>
    <n v="7.9"/>
    <n v="7.6"/>
    <n v="180"/>
    <n v="296"/>
    <n v="238"/>
    <n v="3"/>
    <n v="7.5"/>
    <n v="5.25"/>
    <n v="1.3561635220125801"/>
    <n v="8.0454179566563493"/>
    <n v="4.7007907393344643"/>
    <n v="1436.77104377104"/>
    <n v="321488.727272727"/>
    <n v="161462.74915824903"/>
    <n v="12108.853896103899"/>
    <n v="1882110.4063492101"/>
    <n v="947109.63012265693"/>
    <x v="2"/>
    <x v="2"/>
    <n v="4.7007907393344643"/>
    <n v="0"/>
    <n v="0"/>
    <n v="6.4401581478668932"/>
    <x v="1"/>
  </r>
  <r>
    <n v="4040"/>
    <x v="393"/>
    <x v="0"/>
    <x v="9"/>
    <n v="6"/>
    <n v="28"/>
    <n v="17"/>
    <n v="2.6"/>
    <n v="6.6"/>
    <n v="4.5999999999999996"/>
    <n v="7.5"/>
    <n v="7.9"/>
    <n v="7.7"/>
    <n v="257"/>
    <n v="316"/>
    <n v="286.5"/>
    <n v="2"/>
    <n v="2.8"/>
    <n v="2.4"/>
    <n v="1.3561635220125801"/>
    <n v="8.0454179566563493"/>
    <n v="4.7007907393344643"/>
    <n v="1436.77104377104"/>
    <n v="321488.727272727"/>
    <n v="161462.74915824903"/>
    <n v="12108.853896103899"/>
    <n v="1882110.4063492101"/>
    <n v="947109.63012265693"/>
    <x v="57"/>
    <x v="2"/>
    <n v="4.7007907393344643"/>
    <n v="0"/>
    <n v="0.80000000000000071"/>
    <n v="5.5201581478668933"/>
    <x v="1"/>
  </r>
  <r>
    <n v="4041"/>
    <x v="394"/>
    <x v="0"/>
    <x v="9"/>
    <n v="10.5"/>
    <n v="27.6"/>
    <n v="19.05"/>
    <n v="0.6"/>
    <n v="1"/>
    <n v="0.8"/>
    <n v="7.2"/>
    <n v="7.9"/>
    <n v="7.5500000000000007"/>
    <n v="317"/>
    <n v="858"/>
    <n v="587.5"/>
    <n v="14"/>
    <n v="21"/>
    <n v="17.5"/>
    <n v="1.3561635220125801"/>
    <n v="8.0454179566563493"/>
    <n v="4.7007907393344643"/>
    <n v="1436.77104377104"/>
    <n v="321488.727272727"/>
    <n v="161462.74915824903"/>
    <n v="12108.853896103899"/>
    <n v="1882110.4063492101"/>
    <n v="947109.63012265693"/>
    <x v="2"/>
    <x v="2"/>
    <n v="4.7007907393344643"/>
    <n v="0"/>
    <n v="8.4"/>
    <n v="7.2801581478668931"/>
    <x v="1"/>
  </r>
  <r>
    <n v="4042"/>
    <x v="395"/>
    <x v="0"/>
    <x v="9"/>
    <n v="3.9"/>
    <n v="28"/>
    <n v="15.95"/>
    <n v="0.5"/>
    <n v="2.2000000000000002"/>
    <n v="1.35"/>
    <n v="7.1"/>
    <n v="7.8"/>
    <n v="7.4499999999999993"/>
    <n v="317"/>
    <n v="851"/>
    <n v="584"/>
    <n v="12"/>
    <n v="20"/>
    <n v="16"/>
    <n v="1.3561635220125801"/>
    <n v="8.0454179566563493"/>
    <n v="4.7007907393344643"/>
    <n v="1436.77104377104"/>
    <n v="321488.727272727"/>
    <n v="161462.74915824903"/>
    <n v="12108.853896103899"/>
    <n v="1882110.4063492101"/>
    <n v="947109.63012265693"/>
    <x v="2"/>
    <x v="2"/>
    <n v="4.7007907393344643"/>
    <n v="0"/>
    <n v="7.3"/>
    <n v="7.1701581478668928"/>
    <x v="1"/>
  </r>
  <r>
    <n v="4043"/>
    <x v="396"/>
    <x v="0"/>
    <x v="9"/>
    <n v="8"/>
    <n v="25.4"/>
    <n v="16.7"/>
    <n v="4.8"/>
    <n v="7"/>
    <n v="5.9"/>
    <n v="7.3"/>
    <n v="7.9"/>
    <n v="7.6"/>
    <n v="311"/>
    <n v="520"/>
    <n v="415.5"/>
    <n v="2"/>
    <n v="3"/>
    <n v="2.5"/>
    <n v="1.3561635220125801"/>
    <n v="8.0454179566563493"/>
    <n v="4.7007907393344643"/>
    <n v="1436.77104377104"/>
    <n v="321488.727272727"/>
    <n v="161462.74915824903"/>
    <n v="12108.853896103899"/>
    <n v="1882110.4063492101"/>
    <n v="947109.63012265693"/>
    <x v="41"/>
    <x v="2"/>
    <n v="4.7007907393344643"/>
    <n v="0"/>
    <n v="0"/>
    <n v="5.5026581478668932"/>
    <x v="1"/>
  </r>
  <r>
    <n v="4044"/>
    <x v="397"/>
    <x v="0"/>
    <x v="9"/>
    <n v="8"/>
    <n v="26.3"/>
    <n v="17.149999999999999"/>
    <n v="3.5"/>
    <n v="5"/>
    <n v="4.25"/>
    <n v="7.3"/>
    <n v="7.9"/>
    <n v="7.6"/>
    <n v="375"/>
    <n v="458"/>
    <n v="416.5"/>
    <n v="2"/>
    <n v="4"/>
    <n v="3"/>
    <n v="1.3561635220125801"/>
    <n v="8.0454179566563493"/>
    <n v="4.7007907393344643"/>
    <n v="1436.77104377104"/>
    <n v="321488.727272727"/>
    <n v="161462.74915824903"/>
    <n v="12108.853896103899"/>
    <n v="1882110.4063492101"/>
    <n v="947109.63012265693"/>
    <x v="5"/>
    <x v="2"/>
    <n v="4.7007907393344643"/>
    <n v="0"/>
    <n v="1.5"/>
    <n v="5.9651581478668936"/>
    <x v="1"/>
  </r>
  <r>
    <n v="4045"/>
    <x v="398"/>
    <x v="0"/>
    <x v="9"/>
    <n v="8"/>
    <n v="26.6"/>
    <n v="17.3"/>
    <n v="2.4"/>
    <n v="4.8"/>
    <n v="3.5999999999999996"/>
    <n v="7.2"/>
    <n v="7.9"/>
    <n v="7.5500000000000007"/>
    <n v="372"/>
    <n v="471"/>
    <n v="421.5"/>
    <n v="3"/>
    <n v="6.4"/>
    <n v="4.7"/>
    <n v="1.3561635220125801"/>
    <n v="8.0454179566563493"/>
    <n v="4.7007907393344643"/>
    <n v="1436.77104377104"/>
    <n v="321488.727272727"/>
    <n v="161462.74915824903"/>
    <n v="12108.853896103899"/>
    <n v="1882110.4063492101"/>
    <n v="947109.63012265693"/>
    <x v="2"/>
    <x v="2"/>
    <n v="4.7007907393344643"/>
    <n v="0"/>
    <n v="2.8000000000000007"/>
    <n v="6.7201581478668935"/>
    <x v="1"/>
  </r>
  <r>
    <n v="4046"/>
    <x v="399"/>
    <x v="0"/>
    <x v="9"/>
    <n v="8.1999999999999993"/>
    <n v="25.3"/>
    <n v="16.75"/>
    <n v="2.5"/>
    <n v="3.6"/>
    <n v="3.05"/>
    <n v="7.2"/>
    <n v="7.8"/>
    <n v="7.5"/>
    <n v="358"/>
    <n v="480"/>
    <n v="419"/>
    <n v="3"/>
    <n v="6"/>
    <n v="4.5"/>
    <n v="1.3561635220125801"/>
    <n v="8.0454179566563493"/>
    <n v="4.7007907393344643"/>
    <n v="1436.77104377104"/>
    <n v="321488.727272727"/>
    <n v="161462.74915824903"/>
    <n v="12108.853896103899"/>
    <n v="1882110.4063492101"/>
    <n v="947109.63012265693"/>
    <x v="2"/>
    <x v="2"/>
    <n v="4.7007907393344643"/>
    <n v="0"/>
    <n v="3.9000000000000004"/>
    <n v="6.8301581478668929"/>
    <x v="1"/>
  </r>
  <r>
    <n v="4047"/>
    <x v="400"/>
    <x v="0"/>
    <x v="9"/>
    <n v="8.1999999999999993"/>
    <n v="25"/>
    <n v="16.600000000000001"/>
    <n v="2"/>
    <n v="3.5"/>
    <n v="2.75"/>
    <n v="7.3"/>
    <n v="7.8"/>
    <n v="7.55"/>
    <n v="358"/>
    <n v="460"/>
    <n v="409"/>
    <n v="3"/>
    <n v="6.5"/>
    <n v="4.75"/>
    <n v="1.3561635220125801"/>
    <n v="8.0454179566563493"/>
    <n v="4.7007907393344643"/>
    <n v="1436.77104377104"/>
    <n v="321488.727272727"/>
    <n v="161462.74915824903"/>
    <n v="12108.853896103899"/>
    <n v="1882110.4063492101"/>
    <n v="947109.63012265693"/>
    <x v="2"/>
    <x v="2"/>
    <n v="4.7007907393344643"/>
    <n v="0"/>
    <n v="4.5"/>
    <n v="6.8901581478668934"/>
    <x v="1"/>
  </r>
  <r>
    <n v="2394"/>
    <x v="95"/>
    <x v="0"/>
    <x v="10"/>
    <n v="24"/>
    <n v="34"/>
    <n v="29"/>
    <n v="7.4"/>
    <n v="7.6"/>
    <n v="7.5"/>
    <n v="7.2"/>
    <n v="7.5"/>
    <n v="7.35"/>
    <n v="769.82234957020103"/>
    <n v="2502.3610315186202"/>
    <n v="1636.0916905444105"/>
    <n v="0.7"/>
    <n v="1"/>
    <n v="0.85"/>
    <n v="1.3561635220125801"/>
    <n v="8.0454179566563493"/>
    <n v="4.7007907393344643"/>
    <n v="1436.77104377104"/>
    <n v="321488.727272727"/>
    <n v="161462.74915824903"/>
    <n v="12108.853896103899"/>
    <n v="1882110.4063492101"/>
    <n v="947109.63012265693"/>
    <x v="81"/>
    <x v="2"/>
    <n v="4.7007907393344643"/>
    <n v="0"/>
    <n v="0"/>
    <n v="4.4714081478668932"/>
    <x v="1"/>
  </r>
  <r>
    <n v="2398"/>
    <x v="96"/>
    <x v="0"/>
    <x v="10"/>
    <n v="8.5"/>
    <n v="26.5"/>
    <n v="17.5"/>
    <n v="7.5"/>
    <n v="8.1999999999999993"/>
    <n v="7.85"/>
    <n v="7.4"/>
    <n v="7.8"/>
    <n v="7.6"/>
    <n v="158"/>
    <n v="292"/>
    <n v="225"/>
    <n v="0.3"/>
    <n v="0.6"/>
    <n v="0.44999999999999996"/>
    <n v="0.6"/>
    <n v="1.2"/>
    <n v="0.89999999999999991"/>
    <n v="1436.77104377104"/>
    <n v="321488.727272727"/>
    <n v="161462.74915824903"/>
    <n v="12108.853896103899"/>
    <n v="1882110.4063492101"/>
    <n v="947109.63012265693"/>
    <x v="31"/>
    <x v="2"/>
    <n v="0.89999999999999991"/>
    <n v="0"/>
    <n v="0"/>
    <n v="3.4612500000000002"/>
    <x v="1"/>
  </r>
  <r>
    <n v="2402"/>
    <x v="401"/>
    <x v="0"/>
    <x v="10"/>
    <n v="16"/>
    <n v="38"/>
    <n v="27"/>
    <n v="6.5"/>
    <n v="8.9"/>
    <n v="7.7"/>
    <n v="6.7"/>
    <n v="7.4"/>
    <n v="7.0500000000000007"/>
    <n v="769.82234957020103"/>
    <n v="2502.3610315186202"/>
    <n v="1636.0916905444105"/>
    <n v="1.4"/>
    <n v="3.3"/>
    <n v="2.3499999999999996"/>
    <n v="1.3561635220125801"/>
    <n v="8.0454179566563493"/>
    <n v="4.7007907393344643"/>
    <n v="1436.77104377104"/>
    <n v="321488.727272727"/>
    <n v="161462.74915824903"/>
    <n v="12108.853896103899"/>
    <n v="1882110.4063492101"/>
    <n v="947109.63012265693"/>
    <x v="35"/>
    <x v="2"/>
    <n v="4.7007907393344643"/>
    <n v="0"/>
    <n v="0"/>
    <n v="5.4089081478668932"/>
    <x v="1"/>
  </r>
  <r>
    <n v="2393"/>
    <x v="97"/>
    <x v="1"/>
    <x v="10"/>
    <n v="13"/>
    <n v="32"/>
    <n v="22.5"/>
    <n v="6.5"/>
    <n v="8.4"/>
    <n v="7.45"/>
    <n v="6.7"/>
    <n v="7.8"/>
    <n v="7.25"/>
    <n v="314"/>
    <n v="316"/>
    <n v="315"/>
    <n v="2.4"/>
    <n v="2.8"/>
    <n v="2.5999999999999996"/>
    <n v="1.3561635220125801"/>
    <n v="8.0454179566563493"/>
    <n v="4.7007907393344643"/>
    <n v="1436.77104377104"/>
    <n v="321488.727272727"/>
    <n v="161462.74915824903"/>
    <n v="12108.853896103899"/>
    <n v="1882110.4063492101"/>
    <n v="947109.63012265693"/>
    <x v="68"/>
    <x v="2"/>
    <n v="4.7007907393344643"/>
    <n v="0"/>
    <n v="0"/>
    <n v="5.5651581478668932"/>
    <x v="1"/>
  </r>
  <r>
    <n v="1388"/>
    <x v="402"/>
    <x v="0"/>
    <x v="11"/>
    <n v="24.6"/>
    <n v="33"/>
    <n v="28.8"/>
    <n v="4.0999999999999996"/>
    <n v="8.8000000000000007"/>
    <n v="6.45"/>
    <n v="6.8"/>
    <n v="8.6"/>
    <n v="7.6999999999999993"/>
    <n v="302"/>
    <n v="545"/>
    <n v="423.5"/>
    <n v="2"/>
    <n v="7"/>
    <n v="4.5"/>
    <n v="0.5"/>
    <n v="3.1"/>
    <n v="1.8"/>
    <n v="110"/>
    <n v="220000"/>
    <n v="110055"/>
    <n v="920"/>
    <n v="1720000"/>
    <n v="860460"/>
    <x v="2"/>
    <x v="2"/>
    <n v="1.7999999999999998"/>
    <n v="0"/>
    <n v="0"/>
    <n v="5.86"/>
    <x v="1"/>
  </r>
  <r>
    <n v="1446"/>
    <x v="403"/>
    <x v="0"/>
    <x v="11"/>
    <n v="24"/>
    <n v="26"/>
    <n v="25"/>
    <n v="0.5"/>
    <n v="6.7"/>
    <n v="3.6"/>
    <n v="6.7"/>
    <n v="8.1"/>
    <n v="7.4"/>
    <n v="120"/>
    <n v="882"/>
    <n v="501"/>
    <n v="2.4"/>
    <n v="6.7"/>
    <n v="4.55"/>
    <n v="0.1"/>
    <n v="2.2999999999999998"/>
    <n v="1.2"/>
    <n v="380"/>
    <n v="1200"/>
    <n v="790"/>
    <n v="1700"/>
    <n v="4700"/>
    <n v="3200"/>
    <x v="2"/>
    <x v="2"/>
    <n v="1.2"/>
    <n v="0"/>
    <n v="2.8"/>
    <n v="6.0200000000000005"/>
    <x v="1"/>
  </r>
  <r>
    <n v="3582"/>
    <x v="100"/>
    <x v="0"/>
    <x v="11"/>
    <n v="20"/>
    <n v="26"/>
    <n v="23"/>
    <n v="0"/>
    <n v="6"/>
    <n v="3"/>
    <n v="5.7"/>
    <n v="7.9"/>
    <n v="6.8000000000000007"/>
    <n v="983"/>
    <n v="1920"/>
    <n v="1451.5"/>
    <n v="4"/>
    <n v="25.6"/>
    <n v="14.8"/>
    <n v="0.4"/>
    <n v="4.2"/>
    <n v="2.3000000000000003"/>
    <n v="1100"/>
    <n v="2700"/>
    <n v="1900"/>
    <n v="5800"/>
    <n v="7900"/>
    <n v="6850"/>
    <x v="2"/>
    <x v="2"/>
    <n v="2.3000000000000003"/>
    <n v="0"/>
    <n v="4"/>
    <n v="6.36"/>
    <x v="1"/>
  </r>
  <r>
    <n v="3583"/>
    <x v="101"/>
    <x v="0"/>
    <x v="11"/>
    <n v="22"/>
    <n v="27"/>
    <n v="24.5"/>
    <n v="6.5"/>
    <n v="7.7"/>
    <n v="7.1"/>
    <n v="8.4"/>
    <n v="9.1"/>
    <n v="8.75"/>
    <n v="535"/>
    <n v="624"/>
    <n v="579.5"/>
    <n v="3"/>
    <n v="5"/>
    <n v="4"/>
    <n v="0.2"/>
    <n v="2.5"/>
    <n v="1.35"/>
    <n v="910"/>
    <n v="1700"/>
    <n v="1305"/>
    <n v="3800"/>
    <n v="5800"/>
    <n v="4800"/>
    <x v="2"/>
    <x v="2"/>
    <n v="1.35"/>
    <n v="10"/>
    <n v="0"/>
    <n v="7.27"/>
    <x v="1"/>
  </r>
  <r>
    <n v="3584"/>
    <x v="102"/>
    <x v="0"/>
    <x v="11"/>
    <n v="23"/>
    <n v="29"/>
    <n v="26"/>
    <n v="0"/>
    <n v="4"/>
    <n v="2"/>
    <n v="6.5"/>
    <n v="7.8"/>
    <n v="7.15"/>
    <n v="896"/>
    <n v="1180"/>
    <n v="1038"/>
    <n v="10.1"/>
    <n v="23.2"/>
    <n v="16.649999999999999"/>
    <n v="0.2"/>
    <n v="4.3"/>
    <n v="2.25"/>
    <n v="1400"/>
    <n v="3100"/>
    <n v="2250"/>
    <n v="6300"/>
    <n v="8400"/>
    <n v="7350"/>
    <x v="2"/>
    <x v="2"/>
    <n v="2.25"/>
    <n v="0"/>
    <n v="6"/>
    <n v="6.5500000000000007"/>
    <x v="1"/>
  </r>
  <r>
    <n v="3585"/>
    <x v="103"/>
    <x v="0"/>
    <x v="11"/>
    <n v="19"/>
    <n v="29"/>
    <n v="24"/>
    <n v="0"/>
    <n v="3.6"/>
    <n v="1.8"/>
    <n v="7.3"/>
    <n v="8.1"/>
    <n v="7.6999999999999993"/>
    <n v="852"/>
    <n v="1203"/>
    <n v="1027.5"/>
    <n v="10.4"/>
    <n v="24.2"/>
    <n v="17.3"/>
    <n v="0.2"/>
    <n v="5.6"/>
    <n v="2.9"/>
    <n v="1700"/>
    <n v="2700"/>
    <n v="2200"/>
    <n v="6300"/>
    <n v="7900"/>
    <n v="7100"/>
    <x v="2"/>
    <x v="2"/>
    <n v="2.9"/>
    <n v="0"/>
    <n v="6.4"/>
    <n v="6.7200000000000006"/>
    <x v="1"/>
  </r>
  <r>
    <n v="3586"/>
    <x v="104"/>
    <x v="0"/>
    <x v="11"/>
    <n v="20"/>
    <n v="33"/>
    <n v="26.5"/>
    <n v="4"/>
    <n v="7.1"/>
    <n v="5.55"/>
    <n v="7.9"/>
    <n v="9.5"/>
    <n v="8.6999999999999993"/>
    <n v="467"/>
    <n v="938"/>
    <n v="702.5"/>
    <n v="3"/>
    <n v="10.3"/>
    <n v="6.65"/>
    <n v="0.1"/>
    <n v="2.4"/>
    <n v="1.25"/>
    <n v="920"/>
    <n v="1400"/>
    <n v="1160"/>
    <n v="3500"/>
    <n v="6300"/>
    <n v="4900"/>
    <x v="2"/>
    <x v="2"/>
    <n v="1.25"/>
    <n v="10"/>
    <n v="0"/>
    <n v="7.25"/>
    <x v="1"/>
  </r>
  <r>
    <n v="3587"/>
    <x v="105"/>
    <x v="0"/>
    <x v="11"/>
    <n v="22"/>
    <n v="29"/>
    <n v="25.5"/>
    <n v="5"/>
    <n v="7"/>
    <n v="6"/>
    <n v="7.6"/>
    <n v="9.1999999999999993"/>
    <n v="8.3999999999999986"/>
    <n v="654"/>
    <n v="989"/>
    <n v="821.5"/>
    <n v="3"/>
    <n v="6.4"/>
    <n v="4.7"/>
    <n v="0.1"/>
    <n v="5.6"/>
    <n v="2.8499999999999996"/>
    <n v="920"/>
    <n v="1700"/>
    <n v="1310"/>
    <n v="3400"/>
    <n v="6300"/>
    <n v="4850"/>
    <x v="2"/>
    <x v="2"/>
    <n v="2.8499999999999996"/>
    <n v="0"/>
    <n v="0"/>
    <n v="6.07"/>
    <x v="1"/>
  </r>
  <r>
    <n v="3591"/>
    <x v="106"/>
    <x v="0"/>
    <x v="11"/>
    <n v="24"/>
    <n v="30"/>
    <n v="27"/>
    <n v="5.5"/>
    <n v="8.3000000000000007"/>
    <n v="6.9"/>
    <n v="6.9"/>
    <n v="8.4"/>
    <n v="7.65"/>
    <n v="421"/>
    <n v="596"/>
    <n v="508.5"/>
    <n v="3"/>
    <n v="9"/>
    <n v="6"/>
    <n v="0.5"/>
    <n v="7"/>
    <n v="3.75"/>
    <n v="33"/>
    <n v="84000"/>
    <n v="42016.5"/>
    <n v="130"/>
    <n v="920000"/>
    <n v="460065"/>
    <x v="2"/>
    <x v="2"/>
    <n v="3.75"/>
    <n v="0"/>
    <n v="0"/>
    <n v="6.25"/>
    <x v="1"/>
  </r>
  <r>
    <n v="3592"/>
    <x v="107"/>
    <x v="0"/>
    <x v="11"/>
    <n v="24"/>
    <n v="30"/>
    <n v="27"/>
    <n v="5"/>
    <n v="7.8"/>
    <n v="6.4"/>
    <n v="6.5"/>
    <n v="8.1999999999999993"/>
    <n v="7.35"/>
    <n v="265"/>
    <n v="1128"/>
    <n v="696.5"/>
    <n v="3"/>
    <n v="5"/>
    <n v="4"/>
    <n v="0.2"/>
    <n v="4.7"/>
    <n v="2.4500000000000002"/>
    <n v="490"/>
    <n v="12000"/>
    <n v="6245"/>
    <n v="3500"/>
    <n v="92000"/>
    <n v="47750"/>
    <x v="2"/>
    <x v="2"/>
    <n v="2.4500000000000002"/>
    <n v="0"/>
    <n v="0"/>
    <n v="5.99"/>
    <x v="1"/>
  </r>
  <r>
    <n v="3593"/>
    <x v="402"/>
    <x v="0"/>
    <x v="11"/>
    <n v="27"/>
    <n v="33"/>
    <n v="30"/>
    <n v="5"/>
    <n v="8.6999999999999993"/>
    <n v="6.85"/>
    <n v="7"/>
    <n v="8.8000000000000007"/>
    <n v="7.9"/>
    <n v="320"/>
    <n v="2775"/>
    <n v="1547.5"/>
    <n v="3"/>
    <n v="10"/>
    <n v="6.5"/>
    <n v="0.5"/>
    <n v="2.4"/>
    <n v="1.45"/>
    <n v="110"/>
    <n v="270000"/>
    <n v="135055"/>
    <n v="920"/>
    <n v="3480000"/>
    <n v="1740460"/>
    <x v="2"/>
    <x v="2"/>
    <n v="1.45"/>
    <n v="0"/>
    <n v="0"/>
    <n v="5.79"/>
    <x v="1"/>
  </r>
  <r>
    <n v="3601"/>
    <x v="108"/>
    <x v="0"/>
    <x v="11"/>
    <n v="25"/>
    <n v="29"/>
    <n v="27"/>
    <n v="0"/>
    <n v="4.8"/>
    <n v="2.4"/>
    <n v="7.2"/>
    <n v="7.8"/>
    <n v="7.5"/>
    <n v="1680"/>
    <n v="3570"/>
    <n v="2625"/>
    <n v="18"/>
    <n v="38"/>
    <n v="28"/>
    <n v="1.4"/>
    <n v="26"/>
    <n v="13.7"/>
    <n v="47000"/>
    <n v="1100000"/>
    <n v="573500"/>
    <n v="540000"/>
    <n v="16000000"/>
    <n v="8270000"/>
    <x v="2"/>
    <x v="2"/>
    <n v="10"/>
    <n v="0"/>
    <n v="5.2"/>
    <n v="8.02"/>
    <x v="1"/>
  </r>
  <r>
    <n v="3602"/>
    <x v="109"/>
    <x v="0"/>
    <x v="11"/>
    <n v="26"/>
    <n v="30"/>
    <n v="28"/>
    <n v="0"/>
    <n v="5.0999999999999996"/>
    <n v="2.5499999999999998"/>
    <n v="6.8"/>
    <n v="7.5"/>
    <n v="7.15"/>
    <n v="418"/>
    <n v="1237"/>
    <n v="827.5"/>
    <n v="3"/>
    <n v="32"/>
    <n v="17.5"/>
    <n v="0.6"/>
    <n v="11"/>
    <n v="5.8"/>
    <n v="70000"/>
    <n v="7900000"/>
    <n v="3985000"/>
    <n v="1600000"/>
    <n v="34800000"/>
    <n v="18200000"/>
    <x v="2"/>
    <x v="2"/>
    <n v="5.8"/>
    <n v="0"/>
    <n v="4.9000000000000004"/>
    <n v="7.15"/>
    <x v="1"/>
  </r>
  <r>
    <n v="3608"/>
    <x v="110"/>
    <x v="0"/>
    <x v="11"/>
    <n v="25"/>
    <n v="29"/>
    <n v="27"/>
    <n v="3.2"/>
    <n v="6"/>
    <n v="4.5999999999999996"/>
    <n v="6.5"/>
    <n v="7.2"/>
    <n v="6.85"/>
    <n v="885"/>
    <n v="1379"/>
    <n v="1132"/>
    <n v="5"/>
    <n v="46"/>
    <n v="25.5"/>
    <n v="0.4"/>
    <n v="15"/>
    <n v="7.7"/>
    <n v="27000"/>
    <n v="490000"/>
    <n v="258500"/>
    <n v="240000"/>
    <n v="5420000"/>
    <n v="2830000"/>
    <x v="2"/>
    <x v="2"/>
    <n v="7.7"/>
    <n v="0"/>
    <n v="0.80000000000000071"/>
    <n v="7.12"/>
    <x v="1"/>
  </r>
  <r>
    <n v="3610"/>
    <x v="111"/>
    <x v="0"/>
    <x v="11"/>
    <n v="23"/>
    <n v="29"/>
    <n v="26"/>
    <n v="1.6"/>
    <n v="4.5"/>
    <n v="3.05"/>
    <n v="6.8"/>
    <n v="7.5"/>
    <n v="7.15"/>
    <n v="1072"/>
    <n v="1786"/>
    <n v="1429"/>
    <n v="4"/>
    <n v="47"/>
    <n v="25.5"/>
    <n v="0.9"/>
    <n v="8.8000000000000007"/>
    <n v="4.8500000000000005"/>
    <n v="460"/>
    <n v="2100000"/>
    <n v="1050230"/>
    <n v="5400"/>
    <n v="34500000"/>
    <n v="17252700"/>
    <x v="2"/>
    <x v="2"/>
    <n v="4.8500000000000005"/>
    <n v="0"/>
    <n v="3.9000000000000004"/>
    <n v="6.86"/>
    <x v="1"/>
  </r>
  <r>
    <n v="3611"/>
    <x v="112"/>
    <x v="0"/>
    <x v="11"/>
    <n v="26"/>
    <n v="30"/>
    <n v="28"/>
    <n v="2.8"/>
    <n v="6.5"/>
    <n v="4.6500000000000004"/>
    <n v="6.5"/>
    <n v="7.6"/>
    <n v="7.05"/>
    <n v="657"/>
    <n v="1246"/>
    <n v="951.5"/>
    <n v="4"/>
    <n v="13"/>
    <n v="8.5"/>
    <n v="0.7"/>
    <n v="13.9"/>
    <n v="7.3"/>
    <n v="330"/>
    <n v="17000"/>
    <n v="8665"/>
    <n v="5400"/>
    <n v="92000"/>
    <n v="48700"/>
    <x v="2"/>
    <x v="2"/>
    <n v="7.3"/>
    <n v="0"/>
    <n v="0.69999999999999929"/>
    <n v="7.03"/>
    <x v="1"/>
  </r>
  <r>
    <n v="3612"/>
    <x v="113"/>
    <x v="0"/>
    <x v="11"/>
    <n v="26"/>
    <n v="30"/>
    <n v="28"/>
    <n v="1.3"/>
    <n v="7"/>
    <n v="4.1500000000000004"/>
    <n v="6.5"/>
    <n v="7.6"/>
    <n v="7.05"/>
    <n v="525"/>
    <n v="1246"/>
    <n v="885.5"/>
    <n v="2"/>
    <n v="13"/>
    <n v="7.5"/>
    <n v="0.5"/>
    <n v="8.5"/>
    <n v="4.5"/>
    <n v="330"/>
    <n v="46000"/>
    <n v="23165"/>
    <n v="3500"/>
    <n v="350000"/>
    <n v="176750"/>
    <x v="2"/>
    <x v="2"/>
    <n v="4.5"/>
    <n v="0"/>
    <n v="1.6999999999999993"/>
    <n v="6.57"/>
    <x v="1"/>
  </r>
  <r>
    <n v="3613"/>
    <x v="114"/>
    <x v="0"/>
    <x v="11"/>
    <n v="28"/>
    <n v="29"/>
    <n v="28.5"/>
    <n v="2.2999999999999998"/>
    <n v="5.6"/>
    <n v="3.9499999999999997"/>
    <n v="6.1"/>
    <n v="6.9"/>
    <n v="6.5"/>
    <n v="456"/>
    <n v="1102"/>
    <n v="779"/>
    <n v="4"/>
    <n v="10"/>
    <n v="7"/>
    <n v="0.7"/>
    <n v="8"/>
    <n v="4.3499999999999996"/>
    <n v="840"/>
    <n v="28000"/>
    <n v="14420"/>
    <n v="17000"/>
    <n v="160000"/>
    <n v="88500"/>
    <x v="2"/>
    <x v="2"/>
    <n v="4.3499999999999996"/>
    <n v="0"/>
    <n v="2.1000000000000005"/>
    <n v="6.58"/>
    <x v="1"/>
  </r>
  <r>
    <n v="3614"/>
    <x v="115"/>
    <x v="0"/>
    <x v="11"/>
    <n v="25.2"/>
    <n v="30"/>
    <n v="27.6"/>
    <n v="2.2000000000000002"/>
    <n v="7.6"/>
    <n v="4.9000000000000004"/>
    <n v="6.3"/>
    <n v="8"/>
    <n v="7.15"/>
    <n v="479"/>
    <n v="1290"/>
    <n v="884.5"/>
    <n v="3"/>
    <n v="10"/>
    <n v="6.5"/>
    <n v="0.9"/>
    <n v="7.1"/>
    <n v="4"/>
    <n v="430"/>
    <n v="1700000"/>
    <n v="850215"/>
    <n v="5400"/>
    <n v="10900000"/>
    <n v="5452700"/>
    <x v="2"/>
    <x v="2"/>
    <n v="4"/>
    <n v="0"/>
    <n v="0.19999999999999929"/>
    <n v="6.3199999999999994"/>
    <x v="1"/>
  </r>
  <r>
    <n v="3615"/>
    <x v="116"/>
    <x v="0"/>
    <x v="11"/>
    <n v="25.4"/>
    <n v="30"/>
    <n v="27.7"/>
    <n v="0.9"/>
    <n v="7.3"/>
    <n v="4.0999999999999996"/>
    <n v="6.5"/>
    <n v="8"/>
    <n v="7.25"/>
    <n v="707"/>
    <n v="1212"/>
    <n v="959.5"/>
    <n v="4"/>
    <n v="28"/>
    <n v="16"/>
    <n v="1"/>
    <n v="12.7"/>
    <n v="6.85"/>
    <n v="6300"/>
    <n v="460000"/>
    <n v="233150"/>
    <n v="15000"/>
    <n v="1720000"/>
    <n v="867500"/>
    <x v="2"/>
    <x v="2"/>
    <n v="6.85"/>
    <n v="0"/>
    <n v="1.8000000000000007"/>
    <n v="7.05"/>
    <x v="1"/>
  </r>
  <r>
    <n v="3616"/>
    <x v="117"/>
    <x v="0"/>
    <x v="11"/>
    <n v="25.2"/>
    <n v="28"/>
    <n v="26.6"/>
    <n v="5.4"/>
    <n v="7.1"/>
    <n v="6.25"/>
    <n v="7"/>
    <n v="7.6"/>
    <n v="7.3"/>
    <n v="640"/>
    <n v="1037"/>
    <n v="838.5"/>
    <n v="4"/>
    <n v="11"/>
    <n v="7.5"/>
    <n v="1.5"/>
    <n v="3.5"/>
    <n v="2.5"/>
    <n v="33000"/>
    <n v="220000"/>
    <n v="126500"/>
    <n v="130000"/>
    <n v="1720000"/>
    <n v="925000"/>
    <x v="2"/>
    <x v="2"/>
    <n v="2.5"/>
    <n v="0"/>
    <n v="0"/>
    <n v="6"/>
    <x v="1"/>
  </r>
  <r>
    <n v="3617"/>
    <x v="118"/>
    <x v="0"/>
    <x v="11"/>
    <n v="25.3"/>
    <n v="29"/>
    <n v="27.15"/>
    <n v="2.2999999999999998"/>
    <n v="7.6"/>
    <n v="4.9499999999999993"/>
    <n v="6.4"/>
    <n v="8.1999999999999993"/>
    <n v="7.3"/>
    <n v="484"/>
    <n v="1288"/>
    <n v="886"/>
    <n v="4"/>
    <n v="20"/>
    <n v="12"/>
    <n v="0.9"/>
    <n v="6.2"/>
    <n v="3.5500000000000003"/>
    <n v="2200"/>
    <n v="490000"/>
    <n v="246100"/>
    <n v="14000"/>
    <n v="3480000"/>
    <n v="1747000"/>
    <x v="2"/>
    <x v="2"/>
    <n v="3.5500000000000003"/>
    <n v="0"/>
    <n v="0.10000000000000142"/>
    <n v="6.22"/>
    <x v="1"/>
  </r>
  <r>
    <n v="3618"/>
    <x v="119"/>
    <x v="0"/>
    <x v="11"/>
    <n v="26"/>
    <n v="30"/>
    <n v="28"/>
    <n v="1.5"/>
    <n v="10.199999999999999"/>
    <n v="5.85"/>
    <n v="6.5"/>
    <n v="7.6"/>
    <n v="7.05"/>
    <n v="66"/>
    <n v="1240"/>
    <n v="653"/>
    <n v="3.6"/>
    <n v="79"/>
    <n v="41.3"/>
    <n v="0.7"/>
    <n v="28.6"/>
    <n v="14.65"/>
    <n v="460"/>
    <n v="12000"/>
    <n v="6230"/>
    <n v="3200"/>
    <n v="92000"/>
    <n v="47600"/>
    <x v="2"/>
    <x v="2"/>
    <n v="10"/>
    <n v="0"/>
    <n v="0"/>
    <n v="7.5"/>
    <x v="1"/>
  </r>
  <r>
    <n v="3620"/>
    <x v="120"/>
    <x v="0"/>
    <x v="11"/>
    <n v="25"/>
    <n v="30"/>
    <n v="27.5"/>
    <n v="2.1"/>
    <n v="5.7"/>
    <n v="3.9000000000000004"/>
    <n v="6.5"/>
    <n v="8.4"/>
    <n v="7.45"/>
    <n v="760"/>
    <n v="1686"/>
    <n v="1223"/>
    <n v="3"/>
    <n v="22"/>
    <n v="12.5"/>
    <n v="0.4"/>
    <n v="10"/>
    <n v="5.2"/>
    <n v="7900"/>
    <n v="1100000"/>
    <n v="553950"/>
    <n v="28000"/>
    <n v="9200000"/>
    <n v="4614000"/>
    <x v="2"/>
    <x v="2"/>
    <n v="5.2"/>
    <n v="0"/>
    <n v="2.1999999999999993"/>
    <n v="6.76"/>
    <x v="1"/>
  </r>
  <r>
    <n v="3621"/>
    <x v="121"/>
    <x v="0"/>
    <x v="11"/>
    <n v="27"/>
    <n v="30"/>
    <n v="28.5"/>
    <n v="1.5"/>
    <n v="6.2"/>
    <n v="3.85"/>
    <n v="6.3"/>
    <n v="8"/>
    <n v="7.15"/>
    <n v="679"/>
    <n v="968"/>
    <n v="823.5"/>
    <n v="4"/>
    <n v="11"/>
    <n v="7.5"/>
    <n v="0.5"/>
    <n v="11.4"/>
    <n v="5.95"/>
    <n v="1400"/>
    <n v="2100000"/>
    <n v="1050700"/>
    <n v="9200"/>
    <n v="22100000"/>
    <n v="11054600"/>
    <x v="2"/>
    <x v="2"/>
    <n v="5.9499999999999993"/>
    <n v="0"/>
    <n v="2.2999999999999998"/>
    <n v="6.92"/>
    <x v="1"/>
  </r>
  <r>
    <n v="3622"/>
    <x v="122"/>
    <x v="0"/>
    <x v="11"/>
    <n v="26"/>
    <n v="28"/>
    <n v="27"/>
    <n v="0"/>
    <n v="6.7"/>
    <n v="3.35"/>
    <n v="6.6"/>
    <n v="7.2"/>
    <n v="6.9"/>
    <n v="777"/>
    <n v="1232"/>
    <n v="1004.5"/>
    <n v="6"/>
    <n v="56"/>
    <n v="31"/>
    <n v="0.8"/>
    <n v="4.4000000000000004"/>
    <n v="2.6"/>
    <n v="4900"/>
    <n v="79000"/>
    <n v="41950"/>
    <n v="35000"/>
    <n v="540000"/>
    <n v="287500"/>
    <x v="2"/>
    <x v="2"/>
    <n v="2.6"/>
    <n v="0"/>
    <n v="3.3"/>
    <n v="6.35"/>
    <x v="1"/>
  </r>
  <r>
    <n v="3624"/>
    <x v="404"/>
    <x v="0"/>
    <x v="11"/>
    <n v="26"/>
    <n v="31"/>
    <n v="28.5"/>
    <n v="0"/>
    <n v="7.4"/>
    <n v="3.7"/>
    <n v="6.8"/>
    <n v="7.7"/>
    <n v="7.25"/>
    <n v="783"/>
    <n v="1362"/>
    <n v="1072.5"/>
    <n v="3"/>
    <n v="84"/>
    <n v="43.5"/>
    <n v="0.4"/>
    <n v="4"/>
    <n v="2.2000000000000002"/>
    <n v="3300"/>
    <n v="49000000"/>
    <n v="24501650"/>
    <n v="24000"/>
    <n v="240000000"/>
    <n v="120012000"/>
    <x v="2"/>
    <x v="2"/>
    <n v="2.2000000000000002"/>
    <n v="0"/>
    <n v="2.5999999999999996"/>
    <n v="6.2"/>
    <x v="1"/>
  </r>
  <r>
    <n v="3625"/>
    <x v="100"/>
    <x v="0"/>
    <x v="11"/>
    <n v="24"/>
    <n v="30"/>
    <n v="27"/>
    <n v="4.2"/>
    <n v="8.4"/>
    <n v="6.3000000000000007"/>
    <n v="6"/>
    <n v="7.3"/>
    <n v="6.65"/>
    <n v="478"/>
    <n v="664"/>
    <n v="571"/>
    <n v="3"/>
    <n v="5"/>
    <n v="4"/>
    <n v="0.4"/>
    <n v="3.8"/>
    <n v="2.1"/>
    <n v="1400"/>
    <n v="33000"/>
    <n v="17200"/>
    <n v="7000"/>
    <n v="348000"/>
    <n v="177500"/>
    <x v="2"/>
    <x v="2"/>
    <n v="2.1"/>
    <n v="0"/>
    <n v="0"/>
    <n v="5.92"/>
    <x v="1"/>
  </r>
  <r>
    <n v="3627"/>
    <x v="124"/>
    <x v="0"/>
    <x v="11"/>
    <n v="28"/>
    <n v="31"/>
    <n v="29.5"/>
    <n v="4"/>
    <n v="8.6999999999999993"/>
    <n v="6.35"/>
    <n v="6.6"/>
    <n v="9.3000000000000007"/>
    <n v="7.95"/>
    <n v="632"/>
    <n v="1103"/>
    <n v="867.5"/>
    <n v="4"/>
    <n v="15"/>
    <n v="9.5"/>
    <n v="0.8"/>
    <n v="10.4"/>
    <n v="5.6000000000000005"/>
    <n v="400"/>
    <n v="9400"/>
    <n v="4900"/>
    <n v="3480"/>
    <n v="35000"/>
    <n v="19240"/>
    <x v="2"/>
    <x v="2"/>
    <n v="5.6000000000000005"/>
    <n v="0"/>
    <n v="0"/>
    <n v="6.62"/>
    <x v="1"/>
  </r>
  <r>
    <n v="3628"/>
    <x v="405"/>
    <x v="0"/>
    <x v="11"/>
    <n v="27"/>
    <n v="31"/>
    <n v="29"/>
    <n v="0.5"/>
    <n v="4.3"/>
    <n v="2.4"/>
    <n v="6.8"/>
    <n v="7.1"/>
    <n v="6.9499999999999993"/>
    <n v="1003"/>
    <n v="1120"/>
    <n v="1061.5"/>
    <n v="5"/>
    <n v="77"/>
    <n v="41"/>
    <n v="0.6"/>
    <n v="2"/>
    <n v="1.3"/>
    <n v="790"/>
    <n v="11000"/>
    <n v="5895"/>
    <n v="5400"/>
    <n v="92000"/>
    <n v="48700"/>
    <x v="2"/>
    <x v="2"/>
    <n v="1.3"/>
    <n v="0"/>
    <n v="5.2"/>
    <n v="6.2799999999999994"/>
    <x v="1"/>
  </r>
  <r>
    <n v="3644"/>
    <x v="125"/>
    <x v="0"/>
    <x v="11"/>
    <n v="22"/>
    <n v="29"/>
    <n v="25.5"/>
    <n v="1.2"/>
    <n v="8.9"/>
    <n v="5.05"/>
    <n v="7.2"/>
    <n v="9"/>
    <n v="8.1"/>
    <n v="1522"/>
    <n v="2248"/>
    <n v="1885"/>
    <n v="8"/>
    <n v="28"/>
    <n v="18"/>
    <n v="1"/>
    <n v="50"/>
    <n v="25.5"/>
    <n v="330"/>
    <n v="33000"/>
    <n v="16665"/>
    <n v="3500"/>
    <n v="172000"/>
    <n v="87750"/>
    <x v="2"/>
    <x v="2"/>
    <n v="10"/>
    <n v="0"/>
    <n v="0"/>
    <n v="7.5"/>
    <x v="1"/>
  </r>
  <r>
    <n v="3645"/>
    <x v="126"/>
    <x v="0"/>
    <x v="11"/>
    <n v="22"/>
    <n v="29"/>
    <n v="25.5"/>
    <n v="1.8"/>
    <n v="8"/>
    <n v="4.9000000000000004"/>
    <n v="6.6"/>
    <n v="8.4"/>
    <n v="7.5"/>
    <n v="220"/>
    <n v="518"/>
    <n v="369"/>
    <n v="3"/>
    <n v="56"/>
    <n v="29.5"/>
    <n v="0.2"/>
    <n v="2.4"/>
    <n v="1.3"/>
    <n v="170"/>
    <n v="2600"/>
    <n v="1385"/>
    <n v="1090"/>
    <n v="27800"/>
    <n v="14445"/>
    <x v="2"/>
    <x v="2"/>
    <n v="1.3"/>
    <n v="0"/>
    <n v="0.19999999999999929"/>
    <n v="5.7799999999999994"/>
    <x v="1"/>
  </r>
  <r>
    <n v="3646"/>
    <x v="127"/>
    <x v="0"/>
    <x v="11"/>
    <n v="20"/>
    <n v="30"/>
    <n v="25"/>
    <n v="2.8"/>
    <n v="7.3"/>
    <n v="5.05"/>
    <n v="6.8"/>
    <n v="8.3000000000000007"/>
    <n v="7.5500000000000007"/>
    <n v="315"/>
    <n v="689"/>
    <n v="502"/>
    <n v="2"/>
    <n v="40"/>
    <n v="21"/>
    <n v="0.4"/>
    <n v="7"/>
    <n v="3.7"/>
    <n v="8"/>
    <n v="11000"/>
    <n v="5504"/>
    <n v="5400"/>
    <n v="92000"/>
    <n v="48700"/>
    <x v="2"/>
    <x v="2"/>
    <n v="3.7"/>
    <n v="0"/>
    <n v="0"/>
    <n v="6.24"/>
    <x v="1"/>
  </r>
  <r>
    <n v="3647"/>
    <x v="128"/>
    <x v="0"/>
    <x v="11"/>
    <n v="23"/>
    <n v="26"/>
    <n v="24.5"/>
    <n v="2"/>
    <n v="6.1"/>
    <n v="4.05"/>
    <n v="7.1"/>
    <n v="7.6"/>
    <n v="7.35"/>
    <n v="207"/>
    <n v="343"/>
    <n v="275"/>
    <n v="4"/>
    <n v="5"/>
    <n v="4.5"/>
    <n v="0.4"/>
    <n v="1.2"/>
    <n v="0.8"/>
    <n v="490"/>
    <n v="2800"/>
    <n v="1645"/>
    <n v="3480"/>
    <n v="16000"/>
    <n v="9740"/>
    <x v="2"/>
    <x v="2"/>
    <n v="0.8"/>
    <n v="0"/>
    <n v="1.9000000000000004"/>
    <n v="5.8500000000000005"/>
    <x v="1"/>
  </r>
  <r>
    <n v="3649"/>
    <x v="129"/>
    <x v="0"/>
    <x v="11"/>
    <n v="22"/>
    <n v="25"/>
    <n v="23.5"/>
    <n v="5.6"/>
    <n v="7.9"/>
    <n v="6.75"/>
    <n v="6.2"/>
    <n v="7.8"/>
    <n v="7"/>
    <n v="122"/>
    <n v="271"/>
    <n v="196.5"/>
    <n v="3"/>
    <n v="4"/>
    <n v="3.5"/>
    <n v="0.1"/>
    <n v="1.7"/>
    <n v="0.9"/>
    <n v="330"/>
    <n v="17000"/>
    <n v="8665"/>
    <n v="3500"/>
    <n v="160000"/>
    <n v="81750"/>
    <x v="8"/>
    <x v="2"/>
    <n v="0.89999999999999991"/>
    <n v="0"/>
    <n v="0"/>
    <n v="5.3674999999999997"/>
    <x v="1"/>
  </r>
  <r>
    <n v="4094"/>
    <x v="406"/>
    <x v="0"/>
    <x v="11"/>
    <n v="23"/>
    <n v="25"/>
    <n v="24"/>
    <n v="0.4"/>
    <n v="3.2"/>
    <n v="1.8"/>
    <n v="6.6"/>
    <n v="7.3"/>
    <n v="6.9499999999999993"/>
    <n v="1912"/>
    <n v="3000"/>
    <n v="2456"/>
    <n v="19"/>
    <n v="74"/>
    <n v="46.5"/>
    <n v="2"/>
    <n v="11"/>
    <n v="6.5"/>
    <n v="400"/>
    <n v="21000000"/>
    <n v="10500200"/>
    <n v="3500"/>
    <n v="160000000"/>
    <n v="80001750"/>
    <x v="2"/>
    <x v="2"/>
    <n v="6.5"/>
    <n v="0"/>
    <n v="6.4"/>
    <n v="7.4399999999999995"/>
    <x v="1"/>
  </r>
  <r>
    <n v="4095"/>
    <x v="407"/>
    <x v="0"/>
    <x v="11"/>
    <n v="23"/>
    <n v="25"/>
    <n v="24"/>
    <n v="1.5"/>
    <n v="5.5"/>
    <n v="3.5"/>
    <n v="6.7"/>
    <n v="7.7"/>
    <n v="7.2"/>
    <n v="1529"/>
    <n v="2490"/>
    <n v="2009.5"/>
    <n v="4"/>
    <n v="17"/>
    <n v="10.5"/>
    <n v="1.2"/>
    <n v="16"/>
    <n v="8.6"/>
    <n v="330"/>
    <n v="11000"/>
    <n v="5665"/>
    <n v="3500"/>
    <n v="92000"/>
    <n v="47750"/>
    <x v="2"/>
    <x v="2"/>
    <n v="8.6"/>
    <n v="0"/>
    <n v="3"/>
    <n v="7.52"/>
    <x v="1"/>
  </r>
  <r>
    <n v="4096"/>
    <x v="408"/>
    <x v="0"/>
    <x v="11"/>
    <n v="23"/>
    <n v="25"/>
    <n v="24"/>
    <n v="0.8"/>
    <n v="5.8"/>
    <n v="3.3"/>
    <n v="6.5"/>
    <n v="8"/>
    <n v="7.25"/>
    <n v="55"/>
    <n v="1586"/>
    <n v="820.5"/>
    <n v="4"/>
    <n v="10"/>
    <n v="7"/>
    <n v="0.4"/>
    <n v="8"/>
    <n v="4.2"/>
    <n v="31"/>
    <n v="17000"/>
    <n v="8515.5"/>
    <n v="540"/>
    <n v="92000"/>
    <n v="46270"/>
    <x v="2"/>
    <x v="2"/>
    <n v="4.2"/>
    <n v="0"/>
    <n v="3.4000000000000004"/>
    <n v="6.68"/>
    <x v="1"/>
  </r>
  <r>
    <n v="4097"/>
    <x v="409"/>
    <x v="0"/>
    <x v="11"/>
    <n v="23"/>
    <n v="25"/>
    <n v="24"/>
    <n v="0.5"/>
    <n v="7.8"/>
    <n v="4.1500000000000004"/>
    <n v="6.5"/>
    <n v="8.4"/>
    <n v="7.45"/>
    <n v="128"/>
    <n v="1967"/>
    <n v="1047.5"/>
    <n v="2"/>
    <n v="25"/>
    <n v="13.5"/>
    <n v="0.1"/>
    <n v="6.4"/>
    <n v="3.25"/>
    <n v="340"/>
    <n v="170000"/>
    <n v="85170"/>
    <n v="5400"/>
    <n v="920000"/>
    <n v="462700"/>
    <x v="2"/>
    <x v="2"/>
    <n v="3.25"/>
    <n v="0"/>
    <n v="1.6999999999999993"/>
    <n v="6.32"/>
    <x v="1"/>
  </r>
  <r>
    <n v="3559"/>
    <x v="130"/>
    <x v="2"/>
    <x v="11"/>
    <n v="20"/>
    <n v="28"/>
    <n v="24"/>
    <n v="6.6"/>
    <n v="7.6"/>
    <n v="7.1"/>
    <n v="6.8"/>
    <n v="8.8000000000000007"/>
    <n v="7.8000000000000007"/>
    <n v="229"/>
    <n v="935"/>
    <n v="582"/>
    <n v="2"/>
    <n v="6"/>
    <n v="4"/>
    <n v="0"/>
    <n v="3.6"/>
    <n v="1.8"/>
    <n v="30"/>
    <n v="3600"/>
    <n v="1815"/>
    <n v="122"/>
    <n v="6400"/>
    <n v="3261"/>
    <x v="2"/>
    <x v="2"/>
    <n v="1.7999999999999998"/>
    <n v="0"/>
    <n v="0"/>
    <n v="5.86"/>
    <x v="1"/>
  </r>
  <r>
    <n v="3560"/>
    <x v="131"/>
    <x v="2"/>
    <x v="11"/>
    <n v="24"/>
    <n v="33"/>
    <n v="28.5"/>
    <n v="6"/>
    <n v="8.6"/>
    <n v="7.3"/>
    <n v="8.8000000000000007"/>
    <n v="9.6999999999999993"/>
    <n v="9.25"/>
    <n v="1455"/>
    <n v="2903"/>
    <n v="2179"/>
    <n v="12"/>
    <n v="42"/>
    <n v="27"/>
    <n v="0"/>
    <n v="0.2"/>
    <n v="0.1"/>
    <n v="2500"/>
    <n v="18000"/>
    <n v="10250"/>
    <n v="8000"/>
    <n v="32000"/>
    <n v="20000"/>
    <x v="2"/>
    <x v="2"/>
    <n v="0.1"/>
    <n v="10"/>
    <n v="0"/>
    <n v="7.02"/>
    <x v="1"/>
  </r>
  <r>
    <n v="3561"/>
    <x v="132"/>
    <x v="2"/>
    <x v="11"/>
    <n v="20"/>
    <n v="26"/>
    <n v="23"/>
    <n v="6.7"/>
    <n v="7.6"/>
    <n v="7.15"/>
    <n v="6.9"/>
    <n v="8.4"/>
    <n v="7.65"/>
    <n v="240"/>
    <n v="638"/>
    <n v="439"/>
    <n v="3"/>
    <n v="8"/>
    <n v="5.5"/>
    <n v="0"/>
    <n v="0.1"/>
    <n v="0.05"/>
    <n v="26"/>
    <n v="1200"/>
    <n v="613"/>
    <n v="112"/>
    <n v="3600"/>
    <n v="1856"/>
    <x v="2"/>
    <x v="2"/>
    <n v="0.05"/>
    <n v="0"/>
    <n v="0"/>
    <n v="5.51"/>
    <x v="1"/>
  </r>
  <r>
    <n v="3565"/>
    <x v="133"/>
    <x v="2"/>
    <x v="11"/>
    <n v="28"/>
    <n v="31"/>
    <n v="29.5"/>
    <n v="6.2"/>
    <n v="7.7"/>
    <n v="6.95"/>
    <n v="6.9"/>
    <n v="7.2"/>
    <n v="7.0500000000000007"/>
    <n v="120"/>
    <n v="280"/>
    <n v="200"/>
    <n v="1"/>
    <n v="4"/>
    <n v="2.5"/>
    <n v="0.1"/>
    <n v="1.6"/>
    <n v="0.85000000000000009"/>
    <n v="2"/>
    <n v="17"/>
    <n v="9.5"/>
    <n v="2"/>
    <n v="34"/>
    <n v="18"/>
    <x v="41"/>
    <x v="24"/>
    <n v="0.85000000000000009"/>
    <n v="0"/>
    <n v="0"/>
    <n v="1.7800000000000002"/>
    <x v="1"/>
  </r>
  <r>
    <n v="3588"/>
    <x v="134"/>
    <x v="2"/>
    <x v="11"/>
    <n v="23"/>
    <n v="28"/>
    <n v="25.5"/>
    <n v="4.8"/>
    <n v="7.1"/>
    <n v="5.9499999999999993"/>
    <n v="7.2"/>
    <n v="8.1"/>
    <n v="7.65"/>
    <n v="524"/>
    <n v="942"/>
    <n v="733"/>
    <n v="3"/>
    <n v="6.2"/>
    <n v="4.5999999999999996"/>
    <n v="0.1"/>
    <n v="1.5"/>
    <n v="0.8"/>
    <n v="780"/>
    <n v="1700"/>
    <n v="1240"/>
    <n v="4300"/>
    <n v="5800"/>
    <n v="5050"/>
    <x v="2"/>
    <x v="2"/>
    <n v="0.8"/>
    <n v="0"/>
    <n v="0"/>
    <n v="5.66"/>
    <x v="1"/>
  </r>
  <r>
    <n v="3589"/>
    <x v="410"/>
    <x v="2"/>
    <x v="11"/>
    <n v="25.3"/>
    <n v="30"/>
    <n v="27.65"/>
    <n v="1.5"/>
    <n v="7"/>
    <n v="4.25"/>
    <n v="6.9"/>
    <n v="8.1"/>
    <n v="7.5"/>
    <n v="496"/>
    <n v="1244"/>
    <n v="870"/>
    <n v="5"/>
    <n v="14"/>
    <n v="9.5"/>
    <n v="0.8"/>
    <n v="8.4"/>
    <n v="4.6000000000000005"/>
    <n v="400"/>
    <n v="9400"/>
    <n v="4900"/>
    <n v="3500"/>
    <n v="54200"/>
    <n v="28850"/>
    <x v="2"/>
    <x v="2"/>
    <n v="4.6000000000000005"/>
    <n v="0"/>
    <n v="1.5"/>
    <n v="6.57"/>
    <x v="1"/>
  </r>
  <r>
    <n v="3590"/>
    <x v="136"/>
    <x v="2"/>
    <x v="11"/>
    <n v="24.6"/>
    <n v="30"/>
    <n v="27.3"/>
    <n v="5.6"/>
    <n v="8.9"/>
    <n v="7.25"/>
    <n v="7"/>
    <n v="8.1"/>
    <n v="7.55"/>
    <n v="373"/>
    <n v="590"/>
    <n v="481.5"/>
    <n v="3"/>
    <n v="6"/>
    <n v="4.5"/>
    <n v="0.2"/>
    <n v="6.6"/>
    <n v="3.4"/>
    <n v="110"/>
    <n v="17000"/>
    <n v="8555"/>
    <n v="1090"/>
    <n v="92000"/>
    <n v="46545"/>
    <x v="2"/>
    <x v="2"/>
    <n v="3.3999999999999995"/>
    <n v="0"/>
    <n v="0"/>
    <n v="6.18"/>
    <x v="1"/>
  </r>
  <r>
    <n v="3594"/>
    <x v="137"/>
    <x v="2"/>
    <x v="11"/>
    <n v="26"/>
    <n v="28"/>
    <n v="27"/>
    <n v="4.3"/>
    <n v="8.1999999999999993"/>
    <n v="6.25"/>
    <n v="6.9"/>
    <n v="8.1"/>
    <n v="7.5"/>
    <n v="426"/>
    <n v="686"/>
    <n v="556"/>
    <n v="3"/>
    <n v="9"/>
    <n v="6"/>
    <n v="0.4"/>
    <n v="2.1"/>
    <n v="1.25"/>
    <n v="330"/>
    <n v="4800"/>
    <n v="2565"/>
    <n v="1600"/>
    <n v="35000"/>
    <n v="18300"/>
    <x v="2"/>
    <x v="2"/>
    <n v="1.25"/>
    <n v="0"/>
    <n v="0"/>
    <n v="5.75"/>
    <x v="1"/>
  </r>
  <r>
    <n v="3595"/>
    <x v="138"/>
    <x v="2"/>
    <x v="11"/>
    <n v="24.6"/>
    <n v="33"/>
    <n v="28.8"/>
    <n v="2.2000000000000002"/>
    <n v="8.6"/>
    <n v="5.4"/>
    <n v="6.8"/>
    <n v="8.5"/>
    <n v="7.65"/>
    <n v="319"/>
    <n v="1400"/>
    <n v="859.5"/>
    <n v="3"/>
    <n v="19"/>
    <n v="11"/>
    <n v="0.5"/>
    <n v="3.6"/>
    <n v="2.0499999999999998"/>
    <n v="4600"/>
    <n v="49000"/>
    <n v="26800"/>
    <n v="35000"/>
    <n v="348000"/>
    <n v="191500"/>
    <x v="2"/>
    <x v="2"/>
    <n v="2.0499999999999998"/>
    <n v="0"/>
    <n v="0"/>
    <n v="5.91"/>
    <x v="1"/>
  </r>
  <r>
    <n v="3597"/>
    <x v="139"/>
    <x v="2"/>
    <x v="11"/>
    <n v="21"/>
    <n v="29"/>
    <n v="25"/>
    <n v="4.5999999999999996"/>
    <n v="8.5"/>
    <n v="6.55"/>
    <n v="6.5"/>
    <n v="8.4"/>
    <n v="7.45"/>
    <n v="126"/>
    <n v="1662"/>
    <n v="894"/>
    <n v="3"/>
    <n v="8"/>
    <n v="5.5"/>
    <n v="0.1"/>
    <n v="4.4000000000000004"/>
    <n v="2.25"/>
    <n v="480"/>
    <n v="110000"/>
    <n v="55240"/>
    <n v="3500"/>
    <n v="350000"/>
    <n v="176750"/>
    <x v="2"/>
    <x v="2"/>
    <n v="2.25"/>
    <n v="0"/>
    <n v="0"/>
    <n v="5.95"/>
    <x v="1"/>
  </r>
  <r>
    <n v="3598"/>
    <x v="140"/>
    <x v="2"/>
    <x v="11"/>
    <n v="22"/>
    <n v="30"/>
    <n v="26"/>
    <n v="0.8"/>
    <n v="8.1999999999999993"/>
    <n v="4.5"/>
    <n v="6.5"/>
    <n v="8.3000000000000007"/>
    <n v="7.4"/>
    <n v="156"/>
    <n v="2480"/>
    <n v="1318"/>
    <n v="2"/>
    <n v="17"/>
    <n v="9.5"/>
    <n v="0.1"/>
    <n v="15"/>
    <n v="7.55"/>
    <n v="330"/>
    <n v="46000"/>
    <n v="23165"/>
    <n v="5400"/>
    <n v="542000"/>
    <n v="273700"/>
    <x v="2"/>
    <x v="2"/>
    <n v="7.55"/>
    <n v="0"/>
    <n v="1"/>
    <n v="7.1099999999999994"/>
    <x v="1"/>
  </r>
  <r>
    <n v="3599"/>
    <x v="141"/>
    <x v="2"/>
    <x v="11"/>
    <n v="22"/>
    <n v="30"/>
    <n v="26"/>
    <n v="0.5"/>
    <n v="8.5"/>
    <n v="4.5"/>
    <n v="6.5"/>
    <n v="9.1999999999999993"/>
    <n v="7.85"/>
    <n v="525"/>
    <n v="1441"/>
    <n v="983"/>
    <n v="6"/>
    <n v="49"/>
    <n v="27.5"/>
    <n v="0.4"/>
    <n v="8.4"/>
    <n v="4.4000000000000004"/>
    <n v="210"/>
    <n v="580000"/>
    <n v="290105"/>
    <n v="350"/>
    <n v="9200000"/>
    <n v="4600175"/>
    <x v="2"/>
    <x v="2"/>
    <n v="4.4000000000000004"/>
    <n v="0"/>
    <n v="1"/>
    <n v="6.4799999999999995"/>
    <x v="1"/>
  </r>
  <r>
    <n v="3600"/>
    <x v="142"/>
    <x v="2"/>
    <x v="11"/>
    <n v="25"/>
    <n v="29"/>
    <n v="27"/>
    <n v="0"/>
    <n v="3.1"/>
    <n v="1.55"/>
    <n v="7.2"/>
    <n v="7.9"/>
    <n v="7.5500000000000007"/>
    <n v="2120"/>
    <n v="4930"/>
    <n v="3525"/>
    <n v="24"/>
    <n v="48"/>
    <n v="36"/>
    <n v="1.8"/>
    <n v="16.8"/>
    <n v="9.3000000000000007"/>
    <n v="310"/>
    <n v="940000"/>
    <n v="470155"/>
    <n v="3500"/>
    <n v="9200000"/>
    <n v="4601750"/>
    <x v="2"/>
    <x v="2"/>
    <n v="9.3000000000000007"/>
    <n v="0"/>
    <n v="6.9"/>
    <n v="8.0500000000000007"/>
    <x v="1"/>
  </r>
  <r>
    <n v="3603"/>
    <x v="143"/>
    <x v="2"/>
    <x v="11"/>
    <n v="20"/>
    <n v="27"/>
    <n v="23.5"/>
    <n v="3.2"/>
    <n v="5.6"/>
    <n v="4.4000000000000004"/>
    <n v="6.5"/>
    <n v="7.7"/>
    <n v="7.1"/>
    <n v="936"/>
    <n v="1580"/>
    <n v="1258"/>
    <n v="3.9"/>
    <n v="38"/>
    <n v="20.95"/>
    <n v="0.5"/>
    <n v="4.5999999999999996"/>
    <n v="2.5499999999999998"/>
    <n v="3300"/>
    <n v="700000"/>
    <n v="351650"/>
    <n v="35000"/>
    <n v="2780000"/>
    <n v="1407500"/>
    <x v="2"/>
    <x v="2"/>
    <n v="2.5499999999999998"/>
    <n v="0"/>
    <n v="1.1999999999999993"/>
    <n v="6.13"/>
    <x v="1"/>
  </r>
  <r>
    <n v="3604"/>
    <x v="144"/>
    <x v="2"/>
    <x v="11"/>
    <n v="24"/>
    <n v="29"/>
    <n v="26.5"/>
    <n v="4.2"/>
    <n v="6.4"/>
    <n v="5.3000000000000007"/>
    <n v="6.7"/>
    <n v="8"/>
    <n v="7.35"/>
    <n v="420"/>
    <n v="1691"/>
    <n v="1055.5"/>
    <n v="3"/>
    <n v="39"/>
    <n v="21"/>
    <n v="0.5"/>
    <n v="4.0999999999999996"/>
    <n v="2.2999999999999998"/>
    <n v="480"/>
    <n v="790000"/>
    <n v="395240"/>
    <n v="3500"/>
    <n v="5420000"/>
    <n v="2711750"/>
    <x v="2"/>
    <x v="2"/>
    <n v="2.2999999999999998"/>
    <n v="0"/>
    <n v="0"/>
    <n v="5.96"/>
    <x v="1"/>
  </r>
  <r>
    <n v="3605"/>
    <x v="145"/>
    <x v="2"/>
    <x v="11"/>
    <n v="22"/>
    <n v="29"/>
    <n v="25.5"/>
    <n v="3.8"/>
    <n v="5.4"/>
    <n v="4.5999999999999996"/>
    <n v="6.6"/>
    <n v="10.5"/>
    <n v="8.5500000000000007"/>
    <n v="1003"/>
    <n v="1717"/>
    <n v="1360"/>
    <n v="4"/>
    <n v="25"/>
    <n v="14.5"/>
    <n v="0.5"/>
    <n v="9"/>
    <n v="4.75"/>
    <n v="1400"/>
    <n v="460000"/>
    <n v="230700"/>
    <n v="54000"/>
    <n v="2210000"/>
    <n v="1132000"/>
    <x v="2"/>
    <x v="2"/>
    <n v="4.75"/>
    <n v="10"/>
    <n v="0.80000000000000071"/>
    <n v="8.0300000000000011"/>
    <x v="1"/>
  </r>
  <r>
    <n v="3606"/>
    <x v="146"/>
    <x v="2"/>
    <x v="11"/>
    <n v="22"/>
    <n v="30"/>
    <n v="26"/>
    <n v="0.5"/>
    <n v="7.2"/>
    <n v="3.85"/>
    <n v="6.6"/>
    <n v="9"/>
    <n v="7.8"/>
    <n v="496"/>
    <n v="1262"/>
    <n v="879"/>
    <n v="3"/>
    <n v="60"/>
    <n v="31.5"/>
    <n v="0.4"/>
    <n v="7.3"/>
    <n v="3.85"/>
    <n v="220"/>
    <n v="8400"/>
    <n v="4310"/>
    <n v="1200"/>
    <n v="92000"/>
    <n v="46600"/>
    <x v="2"/>
    <x v="2"/>
    <n v="3.85"/>
    <n v="0"/>
    <n v="2.2999999999999998"/>
    <n v="6.5"/>
    <x v="1"/>
  </r>
  <r>
    <n v="3619"/>
    <x v="147"/>
    <x v="2"/>
    <x v="11"/>
    <n v="26"/>
    <n v="28"/>
    <n v="27"/>
    <n v="3.4"/>
    <n v="6.8"/>
    <n v="5.0999999999999996"/>
    <n v="6.8"/>
    <n v="7.8"/>
    <n v="7.3"/>
    <n v="654"/>
    <n v="1185"/>
    <n v="919.5"/>
    <n v="4"/>
    <n v="10"/>
    <n v="7"/>
    <n v="0.9"/>
    <n v="4.0999999999999996"/>
    <n v="2.5"/>
    <n v="2200"/>
    <n v="28000"/>
    <n v="15100"/>
    <n v="17800"/>
    <n v="160000"/>
    <n v="88900"/>
    <x v="2"/>
    <x v="2"/>
    <n v="2.5"/>
    <n v="0"/>
    <n v="0"/>
    <n v="6"/>
    <x v="1"/>
  </r>
  <r>
    <n v="3626"/>
    <x v="148"/>
    <x v="2"/>
    <x v="11"/>
    <n v="26"/>
    <n v="33"/>
    <n v="29.5"/>
    <n v="4"/>
    <n v="7.4"/>
    <n v="5.7"/>
    <n v="6.5"/>
    <n v="8.6999999999999993"/>
    <n v="7.6"/>
    <n v="531"/>
    <n v="998"/>
    <n v="764.5"/>
    <n v="3"/>
    <n v="7"/>
    <n v="5"/>
    <n v="0.3"/>
    <n v="4"/>
    <n v="2.15"/>
    <n v="330"/>
    <n v="17000"/>
    <n v="8665"/>
    <n v="2210"/>
    <n v="160000"/>
    <n v="81105"/>
    <x v="2"/>
    <x v="2"/>
    <n v="2.15"/>
    <n v="0"/>
    <n v="0"/>
    <n v="5.93"/>
    <x v="1"/>
  </r>
  <r>
    <n v="3629"/>
    <x v="149"/>
    <x v="2"/>
    <x v="11"/>
    <n v="25"/>
    <n v="31"/>
    <n v="28"/>
    <n v="4.4000000000000004"/>
    <n v="8"/>
    <n v="6.2"/>
    <n v="6.5"/>
    <n v="9.3000000000000007"/>
    <n v="7.9"/>
    <n v="619"/>
    <n v="1102"/>
    <n v="860.5"/>
    <n v="4"/>
    <n v="45"/>
    <n v="24.5"/>
    <n v="0.3"/>
    <n v="6"/>
    <n v="3.15"/>
    <n v="2100"/>
    <n v="49000"/>
    <n v="25550"/>
    <n v="7900"/>
    <n v="220000"/>
    <n v="113950"/>
    <x v="2"/>
    <x v="2"/>
    <n v="3.15"/>
    <n v="0"/>
    <n v="0"/>
    <n v="6.13"/>
    <x v="1"/>
  </r>
  <r>
    <n v="3630"/>
    <x v="150"/>
    <x v="2"/>
    <x v="11"/>
    <n v="28"/>
    <n v="30"/>
    <n v="29"/>
    <n v="4"/>
    <n v="7.4"/>
    <n v="5.7"/>
    <n v="6.6"/>
    <n v="9.3000000000000007"/>
    <n v="7.95"/>
    <n v="630"/>
    <n v="1048"/>
    <n v="839"/>
    <n v="3"/>
    <n v="13"/>
    <n v="8"/>
    <n v="0.8"/>
    <n v="3"/>
    <n v="1.9"/>
    <n v="270"/>
    <n v="79000"/>
    <n v="39635"/>
    <n v="2400"/>
    <n v="920000"/>
    <n v="461200"/>
    <x v="2"/>
    <x v="2"/>
    <n v="1.9"/>
    <n v="0"/>
    <n v="0"/>
    <n v="5.88"/>
    <x v="1"/>
  </r>
  <r>
    <n v="3632"/>
    <x v="151"/>
    <x v="2"/>
    <x v="11"/>
    <n v="24"/>
    <n v="26"/>
    <n v="25"/>
    <n v="4"/>
    <n v="7.2"/>
    <n v="5.6"/>
    <n v="6.5"/>
    <n v="7.6"/>
    <n v="7.05"/>
    <n v="32"/>
    <n v="1106"/>
    <n v="569"/>
    <n v="4"/>
    <n v="8"/>
    <n v="6"/>
    <n v="0.5"/>
    <n v="6.3"/>
    <n v="3.4"/>
    <n v="460"/>
    <n v="31000"/>
    <n v="15730"/>
    <n v="5400"/>
    <n v="540000"/>
    <n v="272700"/>
    <x v="2"/>
    <x v="2"/>
    <n v="3.3999999999999995"/>
    <n v="0"/>
    <n v="0"/>
    <n v="6.18"/>
    <x v="1"/>
  </r>
  <r>
    <n v="3634"/>
    <x v="152"/>
    <x v="2"/>
    <x v="11"/>
    <n v="23.2"/>
    <n v="30.5"/>
    <n v="26.85"/>
    <n v="4.5999999999999996"/>
    <n v="7.9"/>
    <n v="6.25"/>
    <n v="6.5"/>
    <n v="7.2"/>
    <n v="6.85"/>
    <n v="7"/>
    <n v="540"/>
    <n v="273.5"/>
    <n v="3"/>
    <n v="6"/>
    <n v="4.5"/>
    <n v="0"/>
    <n v="6.4"/>
    <n v="3.2"/>
    <n v="330"/>
    <n v="28000"/>
    <n v="14165"/>
    <n v="2210"/>
    <n v="160000"/>
    <n v="81105"/>
    <x v="2"/>
    <x v="2"/>
    <n v="3.2"/>
    <n v="0"/>
    <n v="0"/>
    <n v="6.1400000000000006"/>
    <x v="1"/>
  </r>
  <r>
    <n v="3635"/>
    <x v="153"/>
    <x v="2"/>
    <x v="11"/>
    <n v="24.3"/>
    <n v="30.7"/>
    <n v="27.5"/>
    <n v="2.1"/>
    <n v="8.1999999999999993"/>
    <n v="5.1499999999999995"/>
    <n v="6.7"/>
    <n v="7.7"/>
    <n v="7.2"/>
    <n v="1152"/>
    <n v="1898"/>
    <n v="1525"/>
    <n v="4"/>
    <n v="41"/>
    <n v="22.5"/>
    <n v="0.7"/>
    <n v="16"/>
    <n v="8.35"/>
    <n v="3100"/>
    <n v="350000"/>
    <n v="176550"/>
    <n v="35000"/>
    <n v="1600000"/>
    <n v="817500"/>
    <x v="2"/>
    <x v="2"/>
    <n v="8.35"/>
    <n v="0"/>
    <n v="0"/>
    <n v="7.17"/>
    <x v="1"/>
  </r>
  <r>
    <n v="3637"/>
    <x v="154"/>
    <x v="2"/>
    <x v="11"/>
    <n v="25"/>
    <n v="31"/>
    <n v="28"/>
    <n v="0.5"/>
    <n v="6.6"/>
    <n v="3.55"/>
    <n v="6.9"/>
    <n v="7.6"/>
    <n v="7.25"/>
    <n v="993"/>
    <n v="1569"/>
    <n v="1281"/>
    <n v="4"/>
    <n v="26"/>
    <n v="15"/>
    <n v="1"/>
    <n v="24"/>
    <n v="12.5"/>
    <n v="790"/>
    <n v="490000"/>
    <n v="245395"/>
    <n v="5400"/>
    <n v="3480000"/>
    <n v="1742700"/>
    <x v="2"/>
    <x v="2"/>
    <n v="10"/>
    <n v="0"/>
    <n v="2.9000000000000004"/>
    <n v="7.79"/>
    <x v="1"/>
  </r>
  <r>
    <n v="3638"/>
    <x v="155"/>
    <x v="2"/>
    <x v="11"/>
    <n v="22"/>
    <n v="28"/>
    <n v="25"/>
    <n v="5.8"/>
    <n v="8.4"/>
    <n v="7.1"/>
    <n v="6.9"/>
    <n v="8.1"/>
    <n v="7.5"/>
    <n v="294"/>
    <n v="676"/>
    <n v="485"/>
    <n v="3"/>
    <n v="6"/>
    <n v="4.5"/>
    <n v="0.2"/>
    <n v="5.3"/>
    <n v="2.75"/>
    <n v="1700"/>
    <n v="28000"/>
    <n v="14850"/>
    <n v="5400"/>
    <n v="160000"/>
    <n v="82700"/>
    <x v="2"/>
    <x v="2"/>
    <n v="2.75"/>
    <n v="0"/>
    <n v="0"/>
    <n v="6.05"/>
    <x v="1"/>
  </r>
  <r>
    <n v="3640"/>
    <x v="411"/>
    <x v="2"/>
    <x v="11"/>
    <n v="22.3"/>
    <n v="28.7"/>
    <n v="25.5"/>
    <n v="0"/>
    <n v="6.5"/>
    <n v="3.25"/>
    <n v="6.5"/>
    <n v="8.6999999999999993"/>
    <n v="7.6"/>
    <n v="285"/>
    <n v="585"/>
    <n v="435"/>
    <n v="4"/>
    <n v="96"/>
    <n v="50"/>
    <n v="0.2"/>
    <n v="2.2999999999999998"/>
    <n v="1.25"/>
    <n v="210"/>
    <n v="70000"/>
    <n v="35105"/>
    <n v="1100"/>
    <n v="350000"/>
    <n v="175550"/>
    <x v="2"/>
    <x v="2"/>
    <n v="1.25"/>
    <n v="0"/>
    <n v="3.5"/>
    <n v="6.1"/>
    <x v="1"/>
  </r>
  <r>
    <n v="3641"/>
    <x v="158"/>
    <x v="2"/>
    <x v="11"/>
    <n v="23"/>
    <n v="29.8"/>
    <n v="26.4"/>
    <n v="4.5999999999999996"/>
    <n v="8.3000000000000007"/>
    <n v="6.45"/>
    <n v="6.1"/>
    <n v="8.1999999999999993"/>
    <n v="7.1499999999999995"/>
    <n v="350"/>
    <n v="814"/>
    <n v="582"/>
    <n v="2"/>
    <n v="10"/>
    <n v="6"/>
    <n v="0.3"/>
    <n v="24"/>
    <n v="12.15"/>
    <n v="170"/>
    <n v="48000"/>
    <n v="24085"/>
    <n v="2400"/>
    <n v="350000"/>
    <n v="176200"/>
    <x v="2"/>
    <x v="2"/>
    <n v="10"/>
    <n v="0"/>
    <n v="0"/>
    <n v="7.5"/>
    <x v="1"/>
  </r>
  <r>
    <n v="3643"/>
    <x v="159"/>
    <x v="2"/>
    <x v="11"/>
    <n v="26"/>
    <n v="27"/>
    <n v="26.5"/>
    <n v="3.2"/>
    <n v="3.6"/>
    <n v="3.4000000000000004"/>
    <n v="6.9"/>
    <n v="7.5"/>
    <n v="7.2"/>
    <n v="830"/>
    <n v="1666"/>
    <n v="1248"/>
    <n v="2.2999999999999998"/>
    <n v="39"/>
    <n v="20.65"/>
    <n v="1.2"/>
    <n v="7"/>
    <n v="4.0999999999999996"/>
    <n v="46000"/>
    <n v="260000"/>
    <n v="153000"/>
    <n v="350000"/>
    <n v="1750000"/>
    <n v="1050000"/>
    <x v="2"/>
    <x v="2"/>
    <n v="4.0999999999999996"/>
    <n v="0"/>
    <n v="3.1999999999999993"/>
    <n v="6.6400000000000006"/>
    <x v="1"/>
  </r>
  <r>
    <n v="3648"/>
    <x v="160"/>
    <x v="2"/>
    <x v="11"/>
    <n v="24"/>
    <n v="27"/>
    <n v="25.5"/>
    <n v="0.6"/>
    <n v="8.5"/>
    <n v="4.55"/>
    <n v="6.5"/>
    <n v="7.6"/>
    <n v="7.05"/>
    <n v="150"/>
    <n v="975"/>
    <n v="562.5"/>
    <n v="3"/>
    <n v="4"/>
    <n v="3.5"/>
    <n v="0.1"/>
    <n v="2"/>
    <n v="1.05"/>
    <n v="330"/>
    <n v="9400"/>
    <n v="4865"/>
    <n v="1720"/>
    <n v="54000"/>
    <n v="27860"/>
    <x v="8"/>
    <x v="2"/>
    <n v="1.05"/>
    <n v="0"/>
    <n v="0.90000000000000036"/>
    <n v="5.4874999999999998"/>
    <x v="1"/>
  </r>
  <r>
    <n v="3650"/>
    <x v="161"/>
    <x v="2"/>
    <x v="11"/>
    <n v="23"/>
    <n v="26"/>
    <n v="24.5"/>
    <n v="1.1000000000000001"/>
    <n v="8.6999999999999993"/>
    <n v="4.8999999999999995"/>
    <n v="6.5"/>
    <n v="8.6"/>
    <n v="7.55"/>
    <n v="400"/>
    <n v="1830"/>
    <n v="1115"/>
    <n v="3"/>
    <n v="62"/>
    <n v="32.5"/>
    <n v="0.6"/>
    <n v="5"/>
    <n v="2.8"/>
    <n v="940"/>
    <n v="28000"/>
    <n v="14470"/>
    <n v="9200"/>
    <n v="160000"/>
    <n v="84600"/>
    <x v="2"/>
    <x v="2"/>
    <n v="2.8"/>
    <n v="0"/>
    <n v="0.20000000000000107"/>
    <n v="6.08"/>
    <x v="1"/>
  </r>
  <r>
    <n v="3651"/>
    <x v="162"/>
    <x v="2"/>
    <x v="11"/>
    <n v="22"/>
    <n v="25"/>
    <n v="23.5"/>
    <n v="0.5"/>
    <n v="6.2"/>
    <n v="3.35"/>
    <n v="6.7"/>
    <n v="8.1"/>
    <n v="7.4"/>
    <n v="355"/>
    <n v="1971"/>
    <n v="1163"/>
    <n v="3"/>
    <n v="66"/>
    <n v="34.5"/>
    <n v="0.8"/>
    <n v="7.4"/>
    <n v="4.1000000000000005"/>
    <n v="310"/>
    <n v="28000"/>
    <n v="14155"/>
    <n v="9200"/>
    <n v="160000"/>
    <n v="84600"/>
    <x v="2"/>
    <x v="2"/>
    <n v="4.1000000000000005"/>
    <n v="0"/>
    <n v="3.3"/>
    <n v="6.65"/>
    <x v="1"/>
  </r>
  <r>
    <n v="3653"/>
    <x v="163"/>
    <x v="2"/>
    <x v="11"/>
    <n v="23"/>
    <n v="26"/>
    <n v="24.5"/>
    <n v="5"/>
    <n v="7.3"/>
    <n v="6.15"/>
    <n v="6.6"/>
    <n v="7.4"/>
    <n v="7"/>
    <n v="229"/>
    <n v="426"/>
    <n v="327.5"/>
    <n v="3"/>
    <n v="5"/>
    <n v="4"/>
    <n v="0.1"/>
    <n v="0.7"/>
    <n v="0.39999999999999997"/>
    <n v="330"/>
    <n v="4600"/>
    <n v="2465"/>
    <n v="3480"/>
    <n v="54000"/>
    <n v="28740"/>
    <x v="2"/>
    <x v="2"/>
    <n v="0.39999999999999991"/>
    <n v="0"/>
    <n v="0"/>
    <n v="5.58"/>
    <x v="1"/>
  </r>
  <r>
    <n v="3654"/>
    <x v="164"/>
    <x v="2"/>
    <x v="11"/>
    <n v="24"/>
    <n v="30"/>
    <n v="27"/>
    <n v="3.8"/>
    <n v="7.8"/>
    <n v="5.8"/>
    <n v="6.6"/>
    <n v="7.6"/>
    <n v="7.1"/>
    <n v="805"/>
    <n v="1861"/>
    <n v="1333"/>
    <n v="3"/>
    <n v="13.5"/>
    <n v="8.25"/>
    <n v="0.3"/>
    <n v="2.2000000000000002"/>
    <n v="1.25"/>
    <n v="460"/>
    <n v="17000"/>
    <n v="8730"/>
    <n v="5420"/>
    <n v="92000"/>
    <n v="48710"/>
    <x v="2"/>
    <x v="2"/>
    <n v="1.25"/>
    <n v="0"/>
    <n v="0"/>
    <n v="5.75"/>
    <x v="1"/>
  </r>
  <r>
    <n v="3657"/>
    <x v="412"/>
    <x v="2"/>
    <x v="11"/>
    <n v="25"/>
    <n v="27"/>
    <n v="26"/>
    <n v="3"/>
    <n v="4.3"/>
    <n v="3.65"/>
    <n v="7.3"/>
    <n v="7.9"/>
    <n v="7.6"/>
    <n v="760"/>
    <n v="910"/>
    <n v="835"/>
    <n v="3"/>
    <n v="4"/>
    <n v="3.5"/>
    <n v="0.2"/>
    <n v="0.4"/>
    <n v="0.30000000000000004"/>
    <n v="240"/>
    <n v="400"/>
    <n v="320"/>
    <n v="2400"/>
    <n v="5400"/>
    <n v="3900"/>
    <x v="8"/>
    <x v="124"/>
    <n v="0.30000000000000004"/>
    <n v="0"/>
    <n v="2.7"/>
    <n v="4.1174999999999997"/>
    <x v="1"/>
  </r>
  <r>
    <n v="3659"/>
    <x v="165"/>
    <x v="2"/>
    <x v="11"/>
    <n v="24"/>
    <n v="28"/>
    <n v="26"/>
    <n v="3.2"/>
    <n v="6.6"/>
    <n v="4.9000000000000004"/>
    <n v="7.2"/>
    <n v="8.3000000000000007"/>
    <n v="7.75"/>
    <n v="610"/>
    <n v="1130"/>
    <n v="870"/>
    <n v="3"/>
    <n v="6"/>
    <n v="4.5"/>
    <n v="0.2"/>
    <n v="0.3"/>
    <n v="0.25"/>
    <n v="920"/>
    <n v="3300"/>
    <n v="2110"/>
    <n v="9400"/>
    <n v="22000"/>
    <n v="15700"/>
    <x v="2"/>
    <x v="2"/>
    <n v="0.25"/>
    <n v="0"/>
    <n v="0.19999999999999929"/>
    <n v="5.5699999999999994"/>
    <x v="1"/>
  </r>
  <r>
    <n v="3660"/>
    <x v="166"/>
    <x v="2"/>
    <x v="11"/>
    <n v="25"/>
    <n v="28"/>
    <n v="26.5"/>
    <n v="4.5"/>
    <n v="6.6"/>
    <n v="5.55"/>
    <n v="7.1"/>
    <n v="8.1"/>
    <n v="7.6"/>
    <n v="610"/>
    <n v="1030"/>
    <n v="820"/>
    <n v="3"/>
    <n v="5"/>
    <n v="4"/>
    <n v="0.2"/>
    <n v="0.3"/>
    <n v="0.25"/>
    <n v="680"/>
    <n v="2200"/>
    <n v="1440"/>
    <n v="7000"/>
    <n v="14000"/>
    <n v="10500"/>
    <x v="2"/>
    <x v="2"/>
    <n v="0.25"/>
    <n v="0"/>
    <n v="0"/>
    <n v="5.55"/>
    <x v="1"/>
  </r>
  <r>
    <n v="3661"/>
    <x v="167"/>
    <x v="2"/>
    <x v="11"/>
    <n v="25"/>
    <n v="28"/>
    <n v="26.5"/>
    <n v="4.9000000000000004"/>
    <n v="6.4"/>
    <n v="5.65"/>
    <n v="7.8"/>
    <n v="8.8000000000000007"/>
    <n v="8.3000000000000007"/>
    <n v="670"/>
    <n v="1620"/>
    <n v="1145"/>
    <n v="3"/>
    <n v="4"/>
    <n v="3.5"/>
    <n v="0.2"/>
    <n v="0.3"/>
    <n v="0.25"/>
    <n v="170"/>
    <n v="320"/>
    <n v="245"/>
    <n v="1700"/>
    <n v="3500"/>
    <n v="2600"/>
    <x v="8"/>
    <x v="125"/>
    <n v="0.25"/>
    <n v="0"/>
    <n v="0"/>
    <n v="3.4624999999999995"/>
    <x v="1"/>
  </r>
  <r>
    <n v="3663"/>
    <x v="413"/>
    <x v="2"/>
    <x v="11"/>
    <n v="25"/>
    <n v="28"/>
    <n v="26.5"/>
    <n v="4.5999999999999996"/>
    <n v="5.3"/>
    <n v="4.9499999999999993"/>
    <n v="7.7"/>
    <n v="8.1"/>
    <n v="7.9"/>
    <n v="510"/>
    <n v="610"/>
    <n v="560"/>
    <n v="2"/>
    <n v="3"/>
    <n v="2.5"/>
    <n v="0.1"/>
    <n v="0.3"/>
    <n v="0.2"/>
    <n v="68"/>
    <n v="210"/>
    <n v="139"/>
    <n v="700"/>
    <n v="1700"/>
    <n v="1200"/>
    <x v="41"/>
    <x v="122"/>
    <n v="0.2"/>
    <n v="0"/>
    <n v="0.10000000000000142"/>
    <n v="2.3075000000000001"/>
    <x v="1"/>
  </r>
  <r>
    <n v="3664"/>
    <x v="414"/>
    <x v="2"/>
    <x v="11"/>
    <n v="25"/>
    <n v="28"/>
    <n v="26.5"/>
    <n v="4.5"/>
    <n v="5.3"/>
    <n v="4.9000000000000004"/>
    <n v="7.3"/>
    <n v="7.5"/>
    <n v="7.4"/>
    <n v="320"/>
    <n v="470"/>
    <n v="395"/>
    <n v="2"/>
    <n v="2"/>
    <n v="2"/>
    <n v="0.1"/>
    <n v="0.2"/>
    <n v="0.15000000000000002"/>
    <n v="78"/>
    <n v="170"/>
    <n v="124"/>
    <n v="940"/>
    <n v="2200"/>
    <n v="1570"/>
    <x v="34"/>
    <x v="126"/>
    <n v="0.15000000000000002"/>
    <n v="0"/>
    <n v="0.19999999999999929"/>
    <n v="1.92"/>
    <x v="1"/>
  </r>
  <r>
    <n v="3665"/>
    <x v="415"/>
    <x v="2"/>
    <x v="11"/>
    <n v="25"/>
    <n v="28"/>
    <n v="26.5"/>
    <n v="4.5999999999999996"/>
    <n v="5"/>
    <n v="4.8"/>
    <n v="7.7"/>
    <n v="8.1"/>
    <n v="7.9"/>
    <n v="500"/>
    <n v="600"/>
    <n v="550"/>
    <n v="2"/>
    <n v="3"/>
    <n v="2.5"/>
    <n v="0.1"/>
    <n v="0.2"/>
    <n v="0.15000000000000002"/>
    <n v="93"/>
    <n v="120"/>
    <n v="106.5"/>
    <n v="940"/>
    <n v="1400"/>
    <n v="1170"/>
    <x v="41"/>
    <x v="127"/>
    <n v="0.15000000000000002"/>
    <n v="0"/>
    <n v="0.40000000000000036"/>
    <n v="2.1649999999999996"/>
    <x v="1"/>
  </r>
  <r>
    <n v="3666"/>
    <x v="416"/>
    <x v="2"/>
    <x v="11"/>
    <n v="25"/>
    <n v="27"/>
    <n v="26"/>
    <n v="4.8"/>
    <n v="5.6"/>
    <n v="5.1999999999999993"/>
    <n v="7.4"/>
    <n v="8"/>
    <n v="7.7"/>
    <n v="410"/>
    <n v="580"/>
    <n v="495"/>
    <n v="2"/>
    <n v="3"/>
    <n v="2.5"/>
    <n v="0.1"/>
    <n v="0.2"/>
    <n v="0.15000000000000002"/>
    <n v="140"/>
    <n v="240"/>
    <n v="190"/>
    <n v="1400"/>
    <n v="3500"/>
    <n v="2450"/>
    <x v="41"/>
    <x v="51"/>
    <n v="0.15000000000000002"/>
    <n v="0"/>
    <n v="0"/>
    <n v="2.5425"/>
    <x v="1"/>
  </r>
  <r>
    <n v="3667"/>
    <x v="417"/>
    <x v="2"/>
    <x v="11"/>
    <n v="25"/>
    <n v="27"/>
    <n v="26"/>
    <n v="4.2"/>
    <n v="5.2"/>
    <n v="4.7"/>
    <n v="7.2"/>
    <n v="8.1"/>
    <n v="7.65"/>
    <n v="580"/>
    <n v="650"/>
    <n v="615"/>
    <n v="2"/>
    <n v="2"/>
    <n v="2"/>
    <n v="0.1"/>
    <n v="0.2"/>
    <n v="0.15000000000000002"/>
    <n v="110"/>
    <n v="320"/>
    <n v="215"/>
    <n v="1200"/>
    <n v="2800"/>
    <n v="2000"/>
    <x v="34"/>
    <x v="128"/>
    <n v="0.15000000000000002"/>
    <n v="0"/>
    <n v="0.59999999999999964"/>
    <n v="2.415"/>
    <x v="1"/>
  </r>
  <r>
    <n v="3668"/>
    <x v="168"/>
    <x v="2"/>
    <x v="11"/>
    <n v="25"/>
    <n v="26"/>
    <n v="25.5"/>
    <n v="5.5"/>
    <n v="6.5"/>
    <n v="6"/>
    <n v="7.2"/>
    <n v="8"/>
    <n v="7.6"/>
    <n v="360"/>
    <n v="490"/>
    <n v="425"/>
    <n v="2"/>
    <n v="3"/>
    <n v="2.5"/>
    <n v="0.1"/>
    <n v="0.2"/>
    <n v="0.15000000000000002"/>
    <n v="78"/>
    <n v="210"/>
    <n v="144"/>
    <n v="1100"/>
    <n v="2200"/>
    <n v="1650"/>
    <x v="41"/>
    <x v="129"/>
    <n v="0.15000000000000002"/>
    <n v="0"/>
    <n v="0"/>
    <n v="2.3124999999999996"/>
    <x v="1"/>
  </r>
  <r>
    <n v="3669"/>
    <x v="169"/>
    <x v="2"/>
    <x v="11"/>
    <n v="24"/>
    <n v="28"/>
    <n v="26"/>
    <n v="4.5999999999999996"/>
    <n v="6.2"/>
    <n v="5.4"/>
    <n v="7.3"/>
    <n v="8.1999999999999993"/>
    <n v="7.75"/>
    <n v="350"/>
    <n v="490"/>
    <n v="420"/>
    <n v="2"/>
    <n v="3"/>
    <n v="2.5"/>
    <n v="0.1"/>
    <n v="0.2"/>
    <n v="0.15000000000000002"/>
    <n v="93"/>
    <n v="240"/>
    <n v="166.5"/>
    <n v="1300"/>
    <n v="2200"/>
    <n v="1750"/>
    <x v="41"/>
    <x v="130"/>
    <n v="0.15000000000000002"/>
    <n v="0"/>
    <n v="0"/>
    <n v="2.4249999999999998"/>
    <x v="1"/>
  </r>
  <r>
    <n v="3670"/>
    <x v="418"/>
    <x v="2"/>
    <x v="11"/>
    <n v="25"/>
    <n v="27"/>
    <n v="26"/>
    <n v="4"/>
    <n v="5.5"/>
    <n v="4.75"/>
    <n v="7.1"/>
    <n v="8"/>
    <n v="7.55"/>
    <n v="310"/>
    <n v="710"/>
    <n v="510"/>
    <n v="2"/>
    <n v="3"/>
    <n v="2.5"/>
    <n v="0.1"/>
    <n v="0.3"/>
    <n v="0.2"/>
    <n v="94"/>
    <n v="260"/>
    <n v="177"/>
    <n v="1600"/>
    <n v="3500"/>
    <n v="2550"/>
    <x v="41"/>
    <x v="131"/>
    <n v="0.2"/>
    <n v="0"/>
    <n v="0.5"/>
    <n v="2.5374999999999996"/>
    <x v="1"/>
  </r>
  <r>
    <n v="3671"/>
    <x v="419"/>
    <x v="2"/>
    <x v="11"/>
    <n v="25"/>
    <n v="28"/>
    <n v="26.5"/>
    <n v="5.0999999999999996"/>
    <n v="6.5"/>
    <n v="5.8"/>
    <n v="7.5"/>
    <n v="7.9"/>
    <n v="7.7"/>
    <n v="190"/>
    <n v="440"/>
    <n v="315"/>
    <n v="2"/>
    <n v="2"/>
    <n v="2"/>
    <n v="0.1"/>
    <n v="0.2"/>
    <n v="0.15000000000000002"/>
    <n v="140"/>
    <n v="210"/>
    <n v="175"/>
    <n v="1300"/>
    <n v="2100"/>
    <n v="1700"/>
    <x v="34"/>
    <x v="132"/>
    <n v="0.15000000000000002"/>
    <n v="0"/>
    <n v="0"/>
    <n v="2.1549999999999998"/>
    <x v="1"/>
  </r>
  <r>
    <n v="3672"/>
    <x v="420"/>
    <x v="2"/>
    <x v="11"/>
    <n v="25"/>
    <n v="27"/>
    <n v="26"/>
    <n v="5.2"/>
    <n v="5.9"/>
    <n v="5.5500000000000007"/>
    <n v="6.8"/>
    <n v="7.7"/>
    <n v="7.25"/>
    <n v="210"/>
    <n v="390"/>
    <n v="300"/>
    <n v="2"/>
    <n v="2"/>
    <n v="2"/>
    <n v="0.1"/>
    <n v="0.2"/>
    <n v="0.15000000000000002"/>
    <n v="92"/>
    <n v="170"/>
    <n v="131"/>
    <n v="940"/>
    <n v="2200"/>
    <n v="1570"/>
    <x v="34"/>
    <x v="133"/>
    <n v="0.15000000000000002"/>
    <n v="0"/>
    <n v="0"/>
    <n v="1.9349999999999998"/>
    <x v="1"/>
  </r>
  <r>
    <n v="3673"/>
    <x v="421"/>
    <x v="2"/>
    <x v="11"/>
    <n v="25"/>
    <n v="27"/>
    <n v="26"/>
    <n v="4.5999999999999996"/>
    <n v="5"/>
    <n v="4.8"/>
    <n v="7"/>
    <n v="7.8"/>
    <n v="7.4"/>
    <n v="290"/>
    <n v="530"/>
    <n v="410"/>
    <n v="2"/>
    <n v="3"/>
    <n v="2.5"/>
    <n v="0.1"/>
    <n v="0.2"/>
    <n v="0.15000000000000002"/>
    <n v="61"/>
    <n v="260"/>
    <n v="160.5"/>
    <n v="940"/>
    <n v="2400"/>
    <n v="1670"/>
    <x v="41"/>
    <x v="134"/>
    <n v="0.15000000000000002"/>
    <n v="0"/>
    <n v="0.40000000000000036"/>
    <n v="2.4350000000000001"/>
    <x v="1"/>
  </r>
  <r>
    <n v="3675"/>
    <x v="422"/>
    <x v="2"/>
    <x v="11"/>
    <n v="25"/>
    <n v="28"/>
    <n v="26.5"/>
    <n v="5.4"/>
    <n v="7"/>
    <n v="6.2"/>
    <n v="7.4"/>
    <n v="7.9"/>
    <n v="7.65"/>
    <n v="430"/>
    <n v="590"/>
    <n v="510"/>
    <n v="2"/>
    <n v="2"/>
    <n v="2"/>
    <n v="0.1"/>
    <n v="0.2"/>
    <n v="0.15000000000000002"/>
    <n v="93"/>
    <n v="270"/>
    <n v="181.5"/>
    <n v="1300"/>
    <n v="3500"/>
    <n v="2400"/>
    <x v="34"/>
    <x v="135"/>
    <n v="0.15000000000000002"/>
    <n v="0"/>
    <n v="0"/>
    <n v="2.1874999999999996"/>
    <x v="1"/>
  </r>
  <r>
    <n v="3677"/>
    <x v="170"/>
    <x v="2"/>
    <x v="11"/>
    <n v="25"/>
    <n v="30"/>
    <n v="27.5"/>
    <n v="4.4000000000000004"/>
    <n v="8.3000000000000007"/>
    <n v="6.3500000000000005"/>
    <n v="8.1"/>
    <n v="9.1999999999999993"/>
    <n v="8.6499999999999986"/>
    <n v="1112"/>
    <n v="1460"/>
    <n v="1286"/>
    <n v="7.8"/>
    <n v="16"/>
    <n v="11.9"/>
    <n v="0"/>
    <n v="0.1"/>
    <n v="0.05"/>
    <n v="1200"/>
    <n v="2500"/>
    <n v="1850"/>
    <n v="4500"/>
    <n v="8000"/>
    <n v="6250"/>
    <x v="2"/>
    <x v="2"/>
    <n v="0.05"/>
    <n v="10"/>
    <n v="0"/>
    <n v="7.01"/>
    <x v="1"/>
  </r>
  <r>
    <n v="3679"/>
    <x v="171"/>
    <x v="2"/>
    <x v="11"/>
    <n v="28"/>
    <n v="33"/>
    <n v="30.5"/>
    <n v="5.0999999999999996"/>
    <n v="10.5"/>
    <n v="7.8"/>
    <n v="7.6"/>
    <n v="8.5"/>
    <n v="8.0500000000000007"/>
    <n v="6"/>
    <n v="1610"/>
    <n v="808"/>
    <n v="0.5"/>
    <n v="26"/>
    <n v="13.25"/>
    <n v="0.9"/>
    <n v="7.7"/>
    <n v="4.3"/>
    <n v="220"/>
    <n v="1600"/>
    <n v="910"/>
    <n v="1600"/>
    <n v="3200"/>
    <n v="2400"/>
    <x v="2"/>
    <x v="2"/>
    <n v="4.3"/>
    <n v="0"/>
    <n v="0"/>
    <n v="6.36"/>
    <x v="1"/>
  </r>
  <r>
    <n v="3680"/>
    <x v="172"/>
    <x v="2"/>
    <x v="11"/>
    <n v="20"/>
    <n v="32"/>
    <n v="26"/>
    <n v="5.6"/>
    <n v="9"/>
    <n v="7.3"/>
    <n v="7.4"/>
    <n v="8.1999999999999993"/>
    <n v="7.8"/>
    <n v="450"/>
    <n v="720"/>
    <n v="585"/>
    <n v="0.8"/>
    <n v="3.4"/>
    <n v="2.1"/>
    <n v="0.6"/>
    <n v="11.1"/>
    <n v="5.85"/>
    <n v="1800"/>
    <n v="1800"/>
    <n v="1800"/>
    <n v="3200"/>
    <n v="3200"/>
    <n v="3200"/>
    <x v="23"/>
    <x v="2"/>
    <n v="5.85"/>
    <n v="0"/>
    <n v="0"/>
    <n v="5.4824999999999999"/>
    <x v="1"/>
  </r>
  <r>
    <n v="3681"/>
    <x v="173"/>
    <x v="2"/>
    <x v="11"/>
    <n v="21"/>
    <n v="29"/>
    <n v="25"/>
    <n v="0"/>
    <n v="10.199999999999999"/>
    <n v="5.0999999999999996"/>
    <n v="6.9"/>
    <n v="7.7"/>
    <n v="7.3000000000000007"/>
    <n v="440"/>
    <n v="686"/>
    <n v="563"/>
    <n v="4.0999999999999996"/>
    <n v="15"/>
    <n v="9.5500000000000007"/>
    <n v="1.3"/>
    <n v="13.7"/>
    <n v="7.5"/>
    <n v="1800"/>
    <n v="1800"/>
    <n v="1800"/>
    <n v="3200"/>
    <n v="3200"/>
    <n v="3200"/>
    <x v="2"/>
    <x v="2"/>
    <n v="7.5"/>
    <n v="0"/>
    <n v="0"/>
    <n v="7"/>
    <x v="1"/>
  </r>
  <r>
    <n v="3682"/>
    <x v="423"/>
    <x v="2"/>
    <x v="11"/>
    <n v="21"/>
    <n v="32"/>
    <n v="26.5"/>
    <n v="5.0999999999999996"/>
    <n v="11"/>
    <n v="8.0500000000000007"/>
    <n v="8.4"/>
    <n v="9.1"/>
    <n v="8.75"/>
    <n v="2700"/>
    <n v="7900"/>
    <n v="5300"/>
    <n v="1.3"/>
    <n v="12.7"/>
    <n v="7"/>
    <n v="1.8"/>
    <n v="46.8"/>
    <n v="24.299999999999997"/>
    <n v="560"/>
    <n v="1700"/>
    <n v="1130"/>
    <n v="1600"/>
    <n v="5000"/>
    <n v="3300"/>
    <x v="2"/>
    <x v="2"/>
    <n v="10"/>
    <n v="10"/>
    <n v="0"/>
    <n v="9"/>
    <x v="1"/>
  </r>
  <r>
    <n v="3683"/>
    <x v="175"/>
    <x v="2"/>
    <x v="11"/>
    <n v="25"/>
    <n v="27"/>
    <n v="26"/>
    <n v="4.2"/>
    <n v="4.9000000000000004"/>
    <n v="4.5500000000000007"/>
    <n v="7"/>
    <n v="7.8"/>
    <n v="7.4"/>
    <n v="676"/>
    <n v="1516"/>
    <n v="1096"/>
    <n v="12.3"/>
    <n v="41"/>
    <n v="26.65"/>
    <n v="0.9"/>
    <n v="2.1"/>
    <n v="1.5"/>
    <n v="350"/>
    <n v="1600"/>
    <n v="975"/>
    <n v="900"/>
    <n v="1800"/>
    <n v="1350"/>
    <x v="2"/>
    <x v="2"/>
    <n v="1.5"/>
    <n v="0"/>
    <n v="0.89999999999999858"/>
    <n v="5.89"/>
    <x v="1"/>
  </r>
  <r>
    <n v="3684"/>
    <x v="176"/>
    <x v="2"/>
    <x v="11"/>
    <n v="24"/>
    <n v="27"/>
    <n v="25.5"/>
    <n v="6.9"/>
    <n v="7.3"/>
    <n v="7.1"/>
    <n v="7.6"/>
    <n v="8.3000000000000007"/>
    <n v="7.95"/>
    <n v="918"/>
    <n v="1357"/>
    <n v="1137.5"/>
    <n v="3.3"/>
    <n v="3.9"/>
    <n v="3.5999999999999996"/>
    <n v="0.5"/>
    <n v="0.9"/>
    <n v="0.7"/>
    <n v="80"/>
    <n v="900"/>
    <n v="490"/>
    <n v="550"/>
    <n v="1800"/>
    <n v="1175"/>
    <x v="54"/>
    <x v="136"/>
    <n v="0.7"/>
    <n v="0"/>
    <n v="0"/>
    <n v="4.839999999999999"/>
    <x v="1"/>
  </r>
  <r>
    <n v="3685"/>
    <x v="177"/>
    <x v="2"/>
    <x v="11"/>
    <n v="23"/>
    <n v="27"/>
    <n v="25"/>
    <n v="6.1"/>
    <n v="8.1"/>
    <n v="7.1"/>
    <n v="7.8"/>
    <n v="8.5"/>
    <n v="8.15"/>
    <n v="806"/>
    <n v="1790"/>
    <n v="1298"/>
    <n v="4.7"/>
    <n v="13.8"/>
    <n v="9.25"/>
    <n v="1"/>
    <n v="1.6"/>
    <n v="1.3"/>
    <n v="130"/>
    <n v="900"/>
    <n v="515"/>
    <n v="550"/>
    <n v="1800"/>
    <n v="1175"/>
    <x v="2"/>
    <x v="4"/>
    <n v="1.3"/>
    <n v="0"/>
    <n v="0"/>
    <n v="5.3349999999999991"/>
    <x v="1"/>
  </r>
  <r>
    <n v="3686"/>
    <x v="178"/>
    <x v="2"/>
    <x v="11"/>
    <n v="23"/>
    <n v="27"/>
    <n v="25"/>
    <n v="7.2"/>
    <n v="7.5"/>
    <n v="7.35"/>
    <n v="7.8"/>
    <n v="8.3000000000000007"/>
    <n v="8.0500000000000007"/>
    <n v="466"/>
    <n v="820"/>
    <n v="643"/>
    <n v="2.4"/>
    <n v="3.2"/>
    <n v="2.8"/>
    <n v="0.3"/>
    <n v="0.7"/>
    <n v="0.5"/>
    <n v="50"/>
    <n v="140"/>
    <n v="95"/>
    <n v="110"/>
    <n v="900"/>
    <n v="505"/>
    <x v="65"/>
    <x v="100"/>
    <n v="0.5"/>
    <n v="0"/>
    <n v="0"/>
    <n v="2.3250000000000002"/>
    <x v="1"/>
  </r>
  <r>
    <n v="3687"/>
    <x v="179"/>
    <x v="2"/>
    <x v="11"/>
    <n v="23"/>
    <n v="27"/>
    <n v="25"/>
    <n v="6.6"/>
    <n v="6.9"/>
    <n v="6.75"/>
    <n v="7.5"/>
    <n v="8.4"/>
    <n v="7.95"/>
    <n v="630"/>
    <n v="1024"/>
    <n v="827"/>
    <n v="3.5"/>
    <n v="5.3"/>
    <n v="4.4000000000000004"/>
    <n v="0.5"/>
    <n v="1.1000000000000001"/>
    <n v="0.8"/>
    <n v="70"/>
    <n v="350"/>
    <n v="210"/>
    <n v="275"/>
    <n v="1800"/>
    <n v="1037.5"/>
    <x v="2"/>
    <x v="137"/>
    <n v="0.8"/>
    <n v="0"/>
    <n v="0"/>
    <n v="3.71"/>
    <x v="1"/>
  </r>
  <r>
    <n v="3688"/>
    <x v="180"/>
    <x v="2"/>
    <x v="11"/>
    <n v="23"/>
    <n v="27"/>
    <n v="25"/>
    <n v="6.8"/>
    <n v="7.6"/>
    <n v="7.1999999999999993"/>
    <n v="7.8"/>
    <n v="8.3000000000000007"/>
    <n v="8.0500000000000007"/>
    <n v="521"/>
    <n v="1064"/>
    <n v="792.5"/>
    <n v="3.2"/>
    <n v="5"/>
    <n v="4.0999999999999996"/>
    <n v="0.4"/>
    <n v="1.2"/>
    <n v="0.8"/>
    <n v="130"/>
    <n v="550"/>
    <n v="340"/>
    <n v="900"/>
    <n v="1800"/>
    <n v="1350"/>
    <x v="2"/>
    <x v="50"/>
    <n v="0.8"/>
    <n v="0"/>
    <n v="0"/>
    <n v="4.3599999999999994"/>
    <x v="1"/>
  </r>
  <r>
    <n v="3689"/>
    <x v="181"/>
    <x v="2"/>
    <x v="11"/>
    <n v="23"/>
    <n v="27"/>
    <n v="25"/>
    <n v="6.2"/>
    <n v="6.7"/>
    <n v="6.45"/>
    <n v="7.5"/>
    <n v="8.4"/>
    <n v="7.95"/>
    <n v="686"/>
    <n v="1003"/>
    <n v="844.5"/>
    <n v="4.8"/>
    <n v="13.7"/>
    <n v="9.25"/>
    <n v="1.2"/>
    <n v="1.9"/>
    <n v="1.5499999999999998"/>
    <n v="225"/>
    <n v="900"/>
    <n v="562.5"/>
    <n v="1600"/>
    <n v="1800"/>
    <n v="1700"/>
    <x v="2"/>
    <x v="138"/>
    <n v="1.5499999999999998"/>
    <n v="0"/>
    <n v="0"/>
    <n v="5.6224999999999996"/>
    <x v="1"/>
  </r>
  <r>
    <n v="3690"/>
    <x v="182"/>
    <x v="2"/>
    <x v="11"/>
    <n v="23"/>
    <n v="27"/>
    <n v="25"/>
    <n v="6.5"/>
    <n v="7.1"/>
    <n v="6.8"/>
    <n v="7.7"/>
    <n v="8.4"/>
    <n v="8.0500000000000007"/>
    <n v="1214"/>
    <n v="1630"/>
    <n v="1422"/>
    <n v="4.2"/>
    <n v="5.6"/>
    <n v="4.9000000000000004"/>
    <n v="0.9"/>
    <n v="1.4"/>
    <n v="1.1499999999999999"/>
    <n v="170"/>
    <n v="1600"/>
    <n v="885"/>
    <n v="900"/>
    <n v="1800"/>
    <n v="1350"/>
    <x v="2"/>
    <x v="2"/>
    <n v="1.1499999999999999"/>
    <n v="0"/>
    <n v="0"/>
    <n v="5.73"/>
    <x v="1"/>
  </r>
  <r>
    <n v="3691"/>
    <x v="183"/>
    <x v="2"/>
    <x v="11"/>
    <n v="25"/>
    <n v="31"/>
    <n v="28"/>
    <n v="6.5"/>
    <n v="7.3"/>
    <n v="6.9"/>
    <n v="7.2"/>
    <n v="8.1"/>
    <n v="7.65"/>
    <n v="110"/>
    <n v="230"/>
    <n v="170"/>
    <n v="2.4"/>
    <n v="2.6"/>
    <n v="2.5"/>
    <n v="0"/>
    <n v="0.2"/>
    <n v="0.1"/>
    <n v="70"/>
    <n v="900"/>
    <n v="485"/>
    <n v="300"/>
    <n v="1600"/>
    <n v="950"/>
    <x v="41"/>
    <x v="139"/>
    <n v="0.1"/>
    <n v="0"/>
    <n v="0"/>
    <n v="4.0075000000000003"/>
    <x v="1"/>
  </r>
  <r>
    <n v="3692"/>
    <x v="184"/>
    <x v="2"/>
    <x v="11"/>
    <n v="25"/>
    <n v="34"/>
    <n v="29.5"/>
    <n v="6.8"/>
    <n v="7.3"/>
    <n v="7.05"/>
    <n v="7.1"/>
    <n v="8.1999999999999993"/>
    <n v="7.6499999999999995"/>
    <n v="102"/>
    <n v="300"/>
    <n v="201"/>
    <n v="2.4"/>
    <n v="3"/>
    <n v="2.7"/>
    <n v="0"/>
    <n v="0.5"/>
    <n v="0.25"/>
    <n v="110"/>
    <n v="800"/>
    <n v="455"/>
    <n v="500"/>
    <n v="1600"/>
    <n v="1050"/>
    <x v="40"/>
    <x v="140"/>
    <n v="0.25"/>
    <n v="0"/>
    <n v="0"/>
    <n v="4.0125000000000002"/>
    <x v="1"/>
  </r>
  <r>
    <n v="3693"/>
    <x v="185"/>
    <x v="2"/>
    <x v="11"/>
    <n v="25"/>
    <n v="33"/>
    <n v="29"/>
    <n v="4.2"/>
    <n v="6.2"/>
    <n v="5.2"/>
    <n v="6.8"/>
    <n v="8"/>
    <n v="7.4"/>
    <n v="190"/>
    <n v="910"/>
    <n v="550"/>
    <n v="4"/>
    <n v="14"/>
    <n v="9"/>
    <n v="0"/>
    <n v="2.9"/>
    <n v="1.45"/>
    <n v="1700"/>
    <n v="70000"/>
    <n v="35850"/>
    <n v="3500"/>
    <n v="110000"/>
    <n v="56750"/>
    <x v="2"/>
    <x v="2"/>
    <n v="1.45"/>
    <n v="0"/>
    <n v="0"/>
    <n v="5.79"/>
    <x v="1"/>
  </r>
  <r>
    <n v="3694"/>
    <x v="186"/>
    <x v="2"/>
    <x v="11"/>
    <n v="26"/>
    <n v="28"/>
    <n v="27"/>
    <n v="6.9"/>
    <n v="7.4"/>
    <n v="7.15"/>
    <n v="7.1"/>
    <n v="8"/>
    <n v="7.55"/>
    <n v="120"/>
    <n v="290"/>
    <n v="205"/>
    <n v="2.4"/>
    <n v="3"/>
    <n v="2.7"/>
    <n v="0"/>
    <n v="0.4"/>
    <n v="0.2"/>
    <n v="240"/>
    <n v="1400"/>
    <n v="820"/>
    <n v="900"/>
    <n v="2800"/>
    <n v="1850"/>
    <x v="40"/>
    <x v="2"/>
    <n v="0.2"/>
    <n v="0"/>
    <n v="0"/>
    <n v="4.7275"/>
    <x v="1"/>
  </r>
  <r>
    <n v="3695"/>
    <x v="187"/>
    <x v="2"/>
    <x v="11"/>
    <n v="26"/>
    <n v="30"/>
    <n v="28"/>
    <n v="5.9"/>
    <n v="7.1"/>
    <n v="6.5"/>
    <n v="7.3"/>
    <n v="8.1999999999999993"/>
    <n v="7.75"/>
    <n v="170"/>
    <n v="270"/>
    <n v="220"/>
    <n v="2.5"/>
    <n v="7"/>
    <n v="4.75"/>
    <n v="0"/>
    <n v="0.6"/>
    <n v="0.3"/>
    <n v="50"/>
    <n v="1700"/>
    <n v="875"/>
    <n v="500"/>
    <n v="3500"/>
    <n v="2000"/>
    <x v="2"/>
    <x v="2"/>
    <n v="0.3"/>
    <n v="0"/>
    <n v="0"/>
    <n v="5.56"/>
    <x v="1"/>
  </r>
  <r>
    <n v="3696"/>
    <x v="188"/>
    <x v="2"/>
    <x v="11"/>
    <n v="26"/>
    <n v="31"/>
    <n v="28.5"/>
    <n v="3"/>
    <n v="6.8"/>
    <n v="4.9000000000000004"/>
    <n v="7"/>
    <n v="9.9"/>
    <n v="8.4499999999999993"/>
    <n v="790"/>
    <n v="2010"/>
    <n v="1400"/>
    <n v="1.5"/>
    <n v="300"/>
    <n v="150.75"/>
    <n v="0"/>
    <n v="5.4"/>
    <n v="2.7"/>
    <n v="22000"/>
    <n v="170000"/>
    <n v="96000"/>
    <n v="50000"/>
    <n v="300000"/>
    <n v="175000"/>
    <x v="2"/>
    <x v="2"/>
    <n v="2.7"/>
    <n v="0"/>
    <n v="0.19999999999999929"/>
    <n v="6.06"/>
    <x v="1"/>
  </r>
  <r>
    <n v="3697"/>
    <x v="189"/>
    <x v="2"/>
    <x v="11"/>
    <n v="23"/>
    <n v="30"/>
    <n v="26.5"/>
    <n v="2"/>
    <n v="5.4"/>
    <n v="3.7"/>
    <n v="7.5"/>
    <n v="9.1"/>
    <n v="8.3000000000000007"/>
    <n v="560"/>
    <n v="930"/>
    <n v="745"/>
    <n v="1.5"/>
    <n v="69"/>
    <n v="35.25"/>
    <n v="0"/>
    <n v="3.1"/>
    <n v="1.55"/>
    <n v="800"/>
    <n v="60000"/>
    <n v="30400"/>
    <n v="1700"/>
    <n v="90000"/>
    <n v="45850"/>
    <x v="2"/>
    <x v="2"/>
    <n v="1.55"/>
    <n v="0"/>
    <n v="2.5999999999999996"/>
    <n v="6.07"/>
    <x v="1"/>
  </r>
  <r>
    <n v="1383"/>
    <x v="190"/>
    <x v="0"/>
    <x v="12"/>
    <n v="31"/>
    <n v="32"/>
    <n v="31.5"/>
    <n v="4"/>
    <n v="6.2"/>
    <n v="5.0999999999999996"/>
    <n v="6.4"/>
    <n v="6.9"/>
    <n v="6.65"/>
    <n v="480"/>
    <n v="700"/>
    <n v="590"/>
    <n v="1"/>
    <n v="15"/>
    <n v="8"/>
    <n v="0"/>
    <n v="0.5"/>
    <n v="0.25"/>
    <n v="1200"/>
    <n v="3200"/>
    <n v="2200"/>
    <n v="2600"/>
    <n v="11400"/>
    <n v="7000"/>
    <x v="2"/>
    <x v="2"/>
    <n v="0.25"/>
    <n v="0"/>
    <n v="0"/>
    <n v="5.55"/>
    <x v="1"/>
  </r>
  <r>
    <n v="1385"/>
    <x v="191"/>
    <x v="0"/>
    <x v="12"/>
    <n v="21"/>
    <n v="28"/>
    <n v="24.5"/>
    <n v="6"/>
    <n v="6.8"/>
    <n v="6.4"/>
    <n v="6.8"/>
    <n v="7.4"/>
    <n v="7.1"/>
    <n v="100"/>
    <n v="128"/>
    <n v="114"/>
    <n v="1.1000000000000001"/>
    <n v="2"/>
    <n v="1.55"/>
    <n v="0.4"/>
    <n v="0.8"/>
    <n v="0.60000000000000009"/>
    <n v="40"/>
    <n v="170"/>
    <n v="105"/>
    <n v="120"/>
    <n v="490"/>
    <n v="305"/>
    <x v="27"/>
    <x v="141"/>
    <n v="0.60000000000000009"/>
    <n v="0"/>
    <n v="0"/>
    <n v="1.61375"/>
    <x v="1"/>
  </r>
  <r>
    <n v="1441"/>
    <x v="192"/>
    <x v="0"/>
    <x v="12"/>
    <n v="21"/>
    <n v="28"/>
    <n v="24.5"/>
    <n v="5.4"/>
    <n v="6.6"/>
    <n v="6"/>
    <n v="6.8"/>
    <n v="7.8"/>
    <n v="7.3"/>
    <n v="16730"/>
    <n v="21630"/>
    <n v="19180"/>
    <n v="1.2"/>
    <n v="2.4"/>
    <n v="1.7999999999999998"/>
    <n v="0.9"/>
    <n v="1.8"/>
    <n v="1.35"/>
    <n v="110"/>
    <n v="210"/>
    <n v="160"/>
    <n v="210"/>
    <n v="580"/>
    <n v="395"/>
    <x v="1"/>
    <x v="47"/>
    <n v="1.35"/>
    <n v="0"/>
    <n v="0"/>
    <n v="2.1949999999999998"/>
    <x v="1"/>
  </r>
  <r>
    <n v="1574"/>
    <x v="193"/>
    <x v="0"/>
    <x v="12"/>
    <n v="22"/>
    <n v="30"/>
    <n v="26"/>
    <n v="5.9"/>
    <n v="7.2"/>
    <n v="6.5500000000000007"/>
    <n v="6.7"/>
    <n v="7.4"/>
    <n v="7.0500000000000007"/>
    <n v="14052"/>
    <n v="22400"/>
    <n v="18226"/>
    <n v="1.2"/>
    <n v="2"/>
    <n v="1.6"/>
    <n v="0.9"/>
    <n v="1.8"/>
    <n v="1.35"/>
    <n v="79"/>
    <n v="170"/>
    <n v="124.5"/>
    <n v="160"/>
    <n v="540"/>
    <n v="350"/>
    <x v="56"/>
    <x v="142"/>
    <n v="1.35"/>
    <n v="0"/>
    <n v="0"/>
    <n v="1.8925000000000001"/>
    <x v="1"/>
  </r>
  <r>
    <n v="1575"/>
    <x v="194"/>
    <x v="0"/>
    <x v="12"/>
    <n v="26"/>
    <n v="31"/>
    <n v="28.5"/>
    <n v="4"/>
    <n v="6.4"/>
    <n v="5.2"/>
    <n v="1.6"/>
    <n v="7.9"/>
    <n v="4.75"/>
    <n v="1177"/>
    <n v="54000"/>
    <n v="27588.5"/>
    <n v="1.3"/>
    <n v="3"/>
    <n v="2.15"/>
    <n v="0.3"/>
    <n v="1.3"/>
    <n v="0.8"/>
    <n v="100"/>
    <n v="27000"/>
    <n v="13550"/>
    <n v="200"/>
    <n v="70000"/>
    <n v="35100"/>
    <x v="53"/>
    <x v="2"/>
    <n v="0.8"/>
    <n v="10"/>
    <n v="0"/>
    <n v="6.0037500000000001"/>
    <x v="1"/>
  </r>
  <r>
    <n v="1576"/>
    <x v="195"/>
    <x v="0"/>
    <x v="12"/>
    <n v="24"/>
    <n v="29"/>
    <n v="26.5"/>
    <n v="6.7"/>
    <n v="7.5"/>
    <n v="7.1"/>
    <n v="7.2"/>
    <n v="7.8"/>
    <n v="7.5"/>
    <n v="40"/>
    <n v="49"/>
    <n v="44.5"/>
    <n v="0.2"/>
    <n v="0.5"/>
    <n v="0.35"/>
    <n v="0"/>
    <n v="0.1"/>
    <n v="0.05"/>
    <n v="0"/>
    <n v="490"/>
    <n v="245"/>
    <n v="0"/>
    <n v="1000"/>
    <n v="500"/>
    <x v="82"/>
    <x v="125"/>
    <n v="0.05"/>
    <n v="0"/>
    <n v="0"/>
    <n v="1.4537499999999999"/>
    <x v="1"/>
  </r>
  <r>
    <n v="1577"/>
    <x v="196"/>
    <x v="0"/>
    <x v="12"/>
    <n v="26"/>
    <n v="30"/>
    <n v="28"/>
    <n v="4.5999999999999996"/>
    <n v="7.6"/>
    <n v="6.1"/>
    <n v="6.4"/>
    <n v="7.8"/>
    <n v="7.1"/>
    <n v="61"/>
    <n v="45000"/>
    <n v="22530.5"/>
    <n v="0.6"/>
    <n v="6"/>
    <n v="3.3"/>
    <n v="0.2"/>
    <n v="2"/>
    <n v="1.1000000000000001"/>
    <n v="200"/>
    <n v="5800"/>
    <n v="3000"/>
    <n v="540"/>
    <n v="38000"/>
    <n v="19270"/>
    <x v="20"/>
    <x v="2"/>
    <n v="1.1000000000000001"/>
    <n v="0"/>
    <n v="0"/>
    <n v="5.2824999999999998"/>
    <x v="1"/>
  </r>
  <r>
    <n v="1578"/>
    <x v="197"/>
    <x v="0"/>
    <x v="12"/>
    <n v="27"/>
    <n v="31"/>
    <n v="29"/>
    <n v="2.9"/>
    <n v="7.9"/>
    <n v="5.4"/>
    <n v="6.9"/>
    <n v="7.9"/>
    <n v="7.4"/>
    <n v="589"/>
    <n v="48216"/>
    <n v="24402.5"/>
    <n v="0.5"/>
    <n v="4"/>
    <n v="2.25"/>
    <n v="0"/>
    <n v="0.9"/>
    <n v="0.45"/>
    <n v="0"/>
    <n v="1200"/>
    <n v="600"/>
    <n v="40"/>
    <n v="2800"/>
    <n v="1420"/>
    <x v="7"/>
    <x v="2"/>
    <n v="0.44999999999999996"/>
    <n v="0"/>
    <n v="0"/>
    <n v="4.4962499999999999"/>
    <x v="1"/>
  </r>
  <r>
    <n v="1579"/>
    <x v="198"/>
    <x v="0"/>
    <x v="12"/>
    <n v="26"/>
    <n v="31"/>
    <n v="28.5"/>
    <n v="4.5"/>
    <n v="7.9"/>
    <n v="6.2"/>
    <n v="6.9"/>
    <n v="8"/>
    <n v="7.45"/>
    <n v="142"/>
    <n v="8000"/>
    <n v="4071"/>
    <n v="1"/>
    <n v="3.7"/>
    <n v="2.35"/>
    <n v="0"/>
    <n v="0.3"/>
    <n v="0.15"/>
    <n v="20"/>
    <n v="8000"/>
    <n v="4010"/>
    <n v="100"/>
    <n v="12000"/>
    <n v="6050"/>
    <x v="50"/>
    <x v="2"/>
    <n v="0.15"/>
    <n v="0"/>
    <n v="0"/>
    <n v="4.4987500000000002"/>
    <x v="1"/>
  </r>
  <r>
    <n v="1580"/>
    <x v="199"/>
    <x v="0"/>
    <x v="12"/>
    <n v="24"/>
    <n v="31.4"/>
    <n v="27.7"/>
    <n v="5.2"/>
    <n v="8.6"/>
    <n v="6.9"/>
    <n v="6.1"/>
    <n v="7.2"/>
    <n v="6.65"/>
    <n v="24"/>
    <n v="39"/>
    <n v="31.5"/>
    <n v="0"/>
    <n v="1.5"/>
    <n v="0.75"/>
    <n v="0"/>
    <n v="0.1"/>
    <n v="0.05"/>
    <n v="0"/>
    <n v="20"/>
    <n v="10"/>
    <n v="10"/>
    <n v="170"/>
    <n v="90"/>
    <x v="17"/>
    <x v="143"/>
    <n v="0.05"/>
    <n v="0"/>
    <n v="0"/>
    <n v="0.52875000000000005"/>
    <x v="1"/>
  </r>
  <r>
    <n v="2312"/>
    <x v="200"/>
    <x v="0"/>
    <x v="12"/>
    <n v="27"/>
    <n v="31"/>
    <n v="29"/>
    <n v="5.9"/>
    <n v="7.9"/>
    <n v="6.9"/>
    <n v="7"/>
    <n v="7.8"/>
    <n v="7.4"/>
    <n v="132"/>
    <n v="8978"/>
    <n v="4555"/>
    <n v="1"/>
    <n v="3"/>
    <n v="2"/>
    <n v="0"/>
    <n v="0.2"/>
    <n v="0.1"/>
    <n v="20"/>
    <n v="580"/>
    <n v="300"/>
    <n v="100"/>
    <n v="840"/>
    <n v="470"/>
    <x v="34"/>
    <x v="144"/>
    <n v="0.1"/>
    <n v="0"/>
    <n v="0"/>
    <n v="2.77"/>
    <x v="1"/>
  </r>
  <r>
    <n v="2318"/>
    <x v="201"/>
    <x v="0"/>
    <x v="12"/>
    <n v="24"/>
    <n v="34"/>
    <n v="29"/>
    <n v="7.1"/>
    <n v="8.1"/>
    <n v="7.6"/>
    <n v="6.6"/>
    <n v="7.7"/>
    <n v="7.15"/>
    <n v="44"/>
    <n v="130"/>
    <n v="87"/>
    <n v="0.1"/>
    <n v="1.3"/>
    <n v="0.70000000000000007"/>
    <n v="0"/>
    <n v="0.2"/>
    <n v="0.1"/>
    <n v="40"/>
    <n v="700"/>
    <n v="370"/>
    <n v="140"/>
    <n v="1300"/>
    <n v="720"/>
    <x v="83"/>
    <x v="66"/>
    <n v="0.1"/>
    <n v="0"/>
    <n v="0"/>
    <n v="2.3075000000000001"/>
    <x v="1"/>
  </r>
  <r>
    <n v="2328"/>
    <x v="202"/>
    <x v="0"/>
    <x v="12"/>
    <n v="24"/>
    <n v="30"/>
    <n v="27"/>
    <n v="7"/>
    <n v="9.8000000000000007"/>
    <n v="8.4"/>
    <n v="6.8"/>
    <n v="8.1999999999999993"/>
    <n v="7.5"/>
    <n v="96"/>
    <n v="170"/>
    <n v="133"/>
    <n v="0.4"/>
    <n v="3"/>
    <n v="1.7"/>
    <n v="0.1"/>
    <n v="2"/>
    <n v="1.05"/>
    <n v="0"/>
    <n v="380"/>
    <n v="190"/>
    <n v="100"/>
    <n v="630"/>
    <n v="365"/>
    <x v="26"/>
    <x v="51"/>
    <n v="1.05"/>
    <n v="0"/>
    <n v="0"/>
    <n v="2.2225000000000001"/>
    <x v="1"/>
  </r>
  <r>
    <n v="2329"/>
    <x v="203"/>
    <x v="0"/>
    <x v="12"/>
    <n v="25"/>
    <n v="30"/>
    <n v="27.5"/>
    <n v="5.8"/>
    <n v="7.7"/>
    <n v="6.75"/>
    <n v="6.3"/>
    <n v="7.2"/>
    <n v="6.75"/>
    <n v="27"/>
    <n v="62"/>
    <n v="44.5"/>
    <n v="0.5"/>
    <n v="2"/>
    <n v="1.25"/>
    <n v="0.1"/>
    <n v="1"/>
    <n v="0.55000000000000004"/>
    <n v="79"/>
    <n v="4000"/>
    <n v="2039.5"/>
    <n v="200"/>
    <n v="7900"/>
    <n v="4050"/>
    <x v="45"/>
    <x v="2"/>
    <n v="0.55000000000000004"/>
    <n v="0"/>
    <n v="0"/>
    <n v="3.8912499999999999"/>
    <x v="1"/>
  </r>
  <r>
    <n v="2330"/>
    <x v="204"/>
    <x v="0"/>
    <x v="12"/>
    <n v="26"/>
    <n v="31"/>
    <n v="28.5"/>
    <n v="5.7"/>
    <n v="8.3000000000000007"/>
    <n v="7"/>
    <n v="6.5"/>
    <n v="7.2"/>
    <n v="6.85"/>
    <n v="22"/>
    <n v="35"/>
    <n v="28.5"/>
    <n v="0.3"/>
    <n v="2"/>
    <n v="1.1499999999999999"/>
    <n v="0"/>
    <n v="0.3"/>
    <n v="0.15"/>
    <n v="20"/>
    <n v="1700"/>
    <n v="860"/>
    <n v="49"/>
    <n v="6300"/>
    <n v="3174.5"/>
    <x v="46"/>
    <x v="2"/>
    <n v="0.15"/>
    <n v="0"/>
    <n v="0"/>
    <n v="3.7487499999999998"/>
    <x v="1"/>
  </r>
  <r>
    <n v="3462"/>
    <x v="207"/>
    <x v="1"/>
    <x v="12"/>
    <n v="27"/>
    <n v="32"/>
    <n v="29.5"/>
    <n v="3.3"/>
    <n v="9.6999999999999993"/>
    <n v="6.5"/>
    <n v="6.5"/>
    <n v="8.3000000000000007"/>
    <n v="7.4"/>
    <n v="67"/>
    <n v="126"/>
    <n v="96.5"/>
    <n v="0"/>
    <n v="2.2999999999999998"/>
    <n v="1.1499999999999999"/>
    <n v="0"/>
    <n v="1"/>
    <n v="0.5"/>
    <n v="2"/>
    <n v="1100"/>
    <n v="551"/>
    <n v="2"/>
    <n v="2800"/>
    <n v="1401"/>
    <x v="46"/>
    <x v="145"/>
    <n v="0.5"/>
    <n v="0"/>
    <n v="0"/>
    <n v="3.57375"/>
    <x v="1"/>
  </r>
  <r>
    <n v="1401"/>
    <x v="208"/>
    <x v="1"/>
    <x v="13"/>
    <n v="28.5"/>
    <n v="30.7"/>
    <n v="29.6"/>
    <n v="4.1586894586894596"/>
    <n v="7.7840455840455904"/>
    <n v="5.971367521367525"/>
    <n v="6.4"/>
    <n v="8.6"/>
    <n v="7.5"/>
    <n v="370"/>
    <n v="917"/>
    <n v="643.5"/>
    <n v="3.9360795454545499"/>
    <n v="17.248717948717999"/>
    <n v="10.592398747086275"/>
    <n v="0"/>
    <n v="0"/>
    <n v="0"/>
    <n v="1436.77104377104"/>
    <n v="321488.727272727"/>
    <n v="161462.74915824903"/>
    <n v="12108.853896103899"/>
    <n v="1882110.4063492101"/>
    <n v="947109.63012265693"/>
    <x v="2"/>
    <x v="2"/>
    <n v="0"/>
    <n v="0"/>
    <n v="0"/>
    <n v="5.5"/>
    <x v="1"/>
  </r>
  <r>
    <n v="1373"/>
    <x v="209"/>
    <x v="0"/>
    <x v="14"/>
    <n v="19"/>
    <n v="31"/>
    <n v="25"/>
    <n v="6.4"/>
    <n v="9.5"/>
    <n v="7.95"/>
    <n v="7.6"/>
    <n v="8.3000000000000007"/>
    <n v="7.95"/>
    <n v="3"/>
    <n v="335"/>
    <n v="169"/>
    <n v="1.1000000000000001"/>
    <n v="5.2"/>
    <n v="3.1500000000000004"/>
    <n v="1.4"/>
    <n v="4.5999999999999996"/>
    <n v="3"/>
    <n v="2"/>
    <n v="170"/>
    <n v="86"/>
    <n v="110"/>
    <n v="1600"/>
    <n v="855"/>
    <x v="84"/>
    <x v="146"/>
    <n v="3"/>
    <n v="0"/>
    <n v="0"/>
    <n v="2.9987500000000002"/>
    <x v="1"/>
  </r>
  <r>
    <n v="1374"/>
    <x v="210"/>
    <x v="0"/>
    <x v="14"/>
    <n v="17"/>
    <n v="30"/>
    <n v="23.5"/>
    <n v="6"/>
    <n v="8.6999999999999993"/>
    <n v="7.35"/>
    <n v="6.6"/>
    <n v="8.3000000000000007"/>
    <n v="7.45"/>
    <n v="348"/>
    <n v="496"/>
    <n v="422"/>
    <n v="3"/>
    <n v="6.8"/>
    <n v="4.9000000000000004"/>
    <n v="2.9"/>
    <n v="18"/>
    <n v="10.45"/>
    <n v="110"/>
    <n v="920"/>
    <n v="515"/>
    <n v="1600"/>
    <n v="2400"/>
    <n v="2000"/>
    <x v="2"/>
    <x v="4"/>
    <n v="10"/>
    <n v="0"/>
    <n v="0"/>
    <n v="7.0749999999999993"/>
    <x v="1"/>
  </r>
  <r>
    <n v="1466"/>
    <x v="424"/>
    <x v="0"/>
    <x v="14"/>
    <n v="16"/>
    <n v="27"/>
    <n v="21.5"/>
    <n v="7.8"/>
    <n v="8.4"/>
    <n v="8.1"/>
    <n v="7.5"/>
    <n v="8.5"/>
    <n v="8"/>
    <n v="211"/>
    <n v="528"/>
    <n v="369.5"/>
    <n v="1.4"/>
    <n v="4.3"/>
    <n v="2.8499999999999996"/>
    <n v="0"/>
    <n v="7.3"/>
    <n v="3.65"/>
    <n v="2"/>
    <n v="2"/>
    <n v="2"/>
    <n v="120"/>
    <n v="1600"/>
    <n v="860"/>
    <x v="85"/>
    <x v="0"/>
    <n v="3.65"/>
    <n v="0"/>
    <n v="0"/>
    <n v="2.5212499999999998"/>
    <x v="1"/>
  </r>
  <r>
    <n v="2128"/>
    <x v="212"/>
    <x v="0"/>
    <x v="14"/>
    <n v="17.5"/>
    <n v="35"/>
    <n v="26.25"/>
    <n v="6.8"/>
    <n v="8.4"/>
    <n v="7.6"/>
    <n v="7.4"/>
    <n v="8.3000000000000007"/>
    <n v="7.8500000000000005"/>
    <n v="146"/>
    <n v="415"/>
    <n v="280.5"/>
    <n v="0.7"/>
    <n v="1.8"/>
    <n v="1.25"/>
    <n v="0.3"/>
    <n v="4.7"/>
    <n v="2.5"/>
    <n v="2"/>
    <n v="10"/>
    <n v="6"/>
    <n v="0"/>
    <n v="130"/>
    <n v="65"/>
    <x v="45"/>
    <x v="55"/>
    <n v="2.5"/>
    <n v="0"/>
    <n v="0"/>
    <n v="1.31125"/>
    <x v="1"/>
  </r>
  <r>
    <n v="2129"/>
    <x v="213"/>
    <x v="0"/>
    <x v="14"/>
    <n v="18"/>
    <n v="30"/>
    <n v="24"/>
    <n v="6.7"/>
    <n v="7.8"/>
    <n v="7.25"/>
    <n v="7.3"/>
    <n v="8.3000000000000007"/>
    <n v="7.8000000000000007"/>
    <n v="249"/>
    <n v="410"/>
    <n v="329.5"/>
    <n v="1.2"/>
    <n v="1.9"/>
    <n v="1.5499999999999998"/>
    <n v="0.3"/>
    <n v="3.9"/>
    <n v="2.1"/>
    <n v="2"/>
    <n v="15"/>
    <n v="8.5"/>
    <n v="0"/>
    <n v="240"/>
    <n v="120"/>
    <x v="86"/>
    <x v="54"/>
    <n v="2.1"/>
    <n v="0"/>
    <n v="0"/>
    <n v="1.4312499999999999"/>
    <x v="1"/>
  </r>
  <r>
    <n v="2130"/>
    <x v="214"/>
    <x v="0"/>
    <x v="14"/>
    <n v="12"/>
    <n v="42"/>
    <n v="27"/>
    <n v="5.0999999999999996"/>
    <n v="8"/>
    <n v="6.55"/>
    <n v="7.6"/>
    <n v="8.4"/>
    <n v="8"/>
    <n v="292"/>
    <n v="930"/>
    <n v="611"/>
    <n v="1.5"/>
    <n v="2.8"/>
    <n v="2.15"/>
    <n v="1"/>
    <n v="4"/>
    <n v="2.5"/>
    <n v="2"/>
    <n v="10"/>
    <n v="6"/>
    <n v="13"/>
    <n v="150"/>
    <n v="81.5"/>
    <x v="53"/>
    <x v="55"/>
    <n v="2.5"/>
    <n v="0"/>
    <n v="0"/>
    <n v="1.87375"/>
    <x v="1"/>
  </r>
  <r>
    <n v="2131"/>
    <x v="215"/>
    <x v="0"/>
    <x v="14"/>
    <n v="20"/>
    <n v="30"/>
    <n v="25"/>
    <n v="5.2"/>
    <n v="8"/>
    <n v="6.6"/>
    <n v="7.2"/>
    <n v="8.6999999999999993"/>
    <n v="7.9499999999999993"/>
    <n v="492"/>
    <n v="817"/>
    <n v="654.5"/>
    <n v="1"/>
    <n v="2"/>
    <n v="1.5"/>
    <n v="0.7"/>
    <n v="3.1"/>
    <n v="1.9"/>
    <n v="2"/>
    <n v="2"/>
    <n v="2"/>
    <n v="40"/>
    <n v="94"/>
    <n v="67"/>
    <x v="39"/>
    <x v="0"/>
    <n v="1.9"/>
    <n v="0"/>
    <n v="0"/>
    <n v="1.3275000000000001"/>
    <x v="1"/>
  </r>
  <r>
    <n v="2132"/>
    <x v="216"/>
    <x v="0"/>
    <x v="14"/>
    <n v="20"/>
    <n v="30"/>
    <n v="25"/>
    <n v="4.9000000000000004"/>
    <n v="8.1999999999999993"/>
    <n v="6.55"/>
    <n v="7.3"/>
    <n v="8.8000000000000007"/>
    <n v="8.0500000000000007"/>
    <n v="368"/>
    <n v="810"/>
    <n v="589"/>
    <n v="1.2"/>
    <n v="2.6"/>
    <n v="1.9"/>
    <n v="0.8"/>
    <n v="7.2"/>
    <n v="4"/>
    <n v="2"/>
    <n v="2"/>
    <n v="2"/>
    <n v="5"/>
    <n v="130"/>
    <n v="67.5"/>
    <x v="32"/>
    <x v="0"/>
    <n v="4"/>
    <n v="0"/>
    <n v="0"/>
    <n v="1.9975000000000001"/>
    <x v="1"/>
  </r>
  <r>
    <n v="2133"/>
    <x v="217"/>
    <x v="0"/>
    <x v="14"/>
    <n v="20"/>
    <n v="30"/>
    <n v="25"/>
    <n v="5.3"/>
    <n v="7.8"/>
    <n v="6.55"/>
    <n v="7.8"/>
    <n v="8.8000000000000007"/>
    <n v="8.3000000000000007"/>
    <n v="450"/>
    <n v="804"/>
    <n v="627"/>
    <n v="1.2"/>
    <n v="2.8"/>
    <n v="2"/>
    <n v="0.6"/>
    <n v="2.7"/>
    <n v="1.6500000000000001"/>
    <n v="2"/>
    <n v="2"/>
    <n v="2"/>
    <n v="24"/>
    <n v="110"/>
    <n v="67"/>
    <x v="34"/>
    <x v="0"/>
    <n v="1.6500000000000001"/>
    <n v="0"/>
    <n v="0"/>
    <n v="1.59"/>
    <x v="1"/>
  </r>
  <r>
    <n v="2134"/>
    <x v="218"/>
    <x v="0"/>
    <x v="14"/>
    <n v="23"/>
    <n v="29"/>
    <n v="26"/>
    <n v="4.5999999999999996"/>
    <n v="7.8"/>
    <n v="6.1999999999999993"/>
    <n v="7.7"/>
    <n v="8.9"/>
    <n v="8.3000000000000007"/>
    <n v="290"/>
    <n v="674"/>
    <n v="482"/>
    <n v="0.8"/>
    <n v="2.6"/>
    <n v="1.7000000000000002"/>
    <n v="0.9"/>
    <n v="2.7"/>
    <n v="1.8"/>
    <n v="2"/>
    <n v="2"/>
    <n v="2"/>
    <n v="6"/>
    <n v="94"/>
    <n v="50"/>
    <x v="26"/>
    <x v="0"/>
    <n v="1.7999999999999998"/>
    <n v="0"/>
    <n v="0"/>
    <n v="1.4325000000000001"/>
    <x v="1"/>
  </r>
  <r>
    <n v="2135"/>
    <x v="219"/>
    <x v="0"/>
    <x v="14"/>
    <n v="19"/>
    <n v="31.5"/>
    <n v="25.25"/>
    <n v="6.3"/>
    <n v="7.7"/>
    <n v="7"/>
    <n v="7"/>
    <n v="7.8"/>
    <n v="7.4"/>
    <n v="769.82234957020103"/>
    <n v="2502.3610315186202"/>
    <n v="1636.0916905444105"/>
    <n v="0.8"/>
    <n v="1.8"/>
    <n v="1.3"/>
    <n v="0.4"/>
    <n v="2.7"/>
    <n v="1.55"/>
    <n v="2"/>
    <n v="6"/>
    <n v="4"/>
    <n v="21"/>
    <n v="60"/>
    <n v="40.5"/>
    <x v="43"/>
    <x v="16"/>
    <n v="1.55"/>
    <n v="0"/>
    <n v="0"/>
    <n v="1.1425000000000001"/>
    <x v="1"/>
  </r>
  <r>
    <n v="2136"/>
    <x v="425"/>
    <x v="0"/>
    <x v="14"/>
    <n v="16"/>
    <n v="31"/>
    <n v="23.5"/>
    <n v="4.2"/>
    <n v="7.8"/>
    <n v="6"/>
    <n v="7.4"/>
    <n v="8.8000000000000007"/>
    <n v="8.1000000000000014"/>
    <n v="6"/>
    <n v="826"/>
    <n v="416"/>
    <n v="2.5"/>
    <n v="14"/>
    <n v="8.25"/>
    <n v="0.4"/>
    <n v="16.2"/>
    <n v="8.2999999999999989"/>
    <n v="2"/>
    <n v="430"/>
    <n v="216"/>
    <n v="130"/>
    <n v="2400"/>
    <n v="1265"/>
    <x v="2"/>
    <x v="147"/>
    <n v="8.2999999999999989"/>
    <n v="0"/>
    <n v="0"/>
    <n v="5.24"/>
    <x v="1"/>
  </r>
  <r>
    <n v="2137"/>
    <x v="221"/>
    <x v="0"/>
    <x v="14"/>
    <n v="18"/>
    <n v="31"/>
    <n v="24.5"/>
    <n v="6.1"/>
    <n v="8.4"/>
    <n v="7.25"/>
    <n v="6.7"/>
    <n v="8.3000000000000007"/>
    <n v="7.5"/>
    <n v="138"/>
    <n v="526"/>
    <n v="332"/>
    <n v="1.3"/>
    <n v="2.9"/>
    <n v="2.1"/>
    <n v="0.9"/>
    <n v="6"/>
    <n v="3.45"/>
    <n v="2"/>
    <n v="280"/>
    <n v="141"/>
    <n v="28"/>
    <n v="1600"/>
    <n v="814"/>
    <x v="23"/>
    <x v="148"/>
    <n v="3.45"/>
    <n v="0"/>
    <n v="0"/>
    <n v="2.7075"/>
    <x v="1"/>
  </r>
  <r>
    <n v="2138"/>
    <x v="222"/>
    <x v="0"/>
    <x v="14"/>
    <n v="17"/>
    <n v="30"/>
    <n v="23.5"/>
    <n v="6.4"/>
    <n v="8.9"/>
    <n v="7.65"/>
    <n v="6.9"/>
    <n v="8.6"/>
    <n v="7.75"/>
    <n v="170"/>
    <n v="312"/>
    <n v="241"/>
    <n v="1.4"/>
    <n v="20"/>
    <n v="10.7"/>
    <n v="1.2"/>
    <n v="8.3000000000000007"/>
    <n v="4.75"/>
    <n v="2"/>
    <n v="350"/>
    <n v="176"/>
    <n v="110"/>
    <n v="1600"/>
    <n v="855"/>
    <x v="2"/>
    <x v="33"/>
    <n v="4.75"/>
    <n v="0"/>
    <n v="0"/>
    <n v="4.33"/>
    <x v="1"/>
  </r>
  <r>
    <n v="2139"/>
    <x v="223"/>
    <x v="0"/>
    <x v="14"/>
    <n v="16"/>
    <n v="31"/>
    <n v="23.5"/>
    <n v="6.5"/>
    <n v="9.1999999999999993"/>
    <n v="7.85"/>
    <n v="7.2"/>
    <n v="8.6"/>
    <n v="7.9"/>
    <n v="170"/>
    <n v="528"/>
    <n v="349"/>
    <n v="1"/>
    <n v="2.9"/>
    <n v="1.95"/>
    <n v="1.6"/>
    <n v="5.3"/>
    <n v="3.45"/>
    <n v="2"/>
    <n v="920"/>
    <n v="461"/>
    <n v="110"/>
    <n v="1600"/>
    <n v="855"/>
    <x v="36"/>
    <x v="149"/>
    <n v="3.45"/>
    <n v="0"/>
    <n v="0"/>
    <n v="4.2137500000000001"/>
    <x v="1"/>
  </r>
  <r>
    <n v="2140"/>
    <x v="224"/>
    <x v="0"/>
    <x v="14"/>
    <n v="20"/>
    <n v="31"/>
    <n v="25.5"/>
    <n v="6.7"/>
    <n v="8.9"/>
    <n v="7.8000000000000007"/>
    <n v="7.5"/>
    <n v="8.3000000000000007"/>
    <n v="7.9"/>
    <n v="94"/>
    <n v="285"/>
    <n v="189.5"/>
    <n v="0.7"/>
    <n v="10"/>
    <n v="5.35"/>
    <n v="0.9"/>
    <n v="9.1"/>
    <n v="5"/>
    <n v="2"/>
    <n v="2"/>
    <n v="2"/>
    <n v="24"/>
    <n v="150"/>
    <n v="87"/>
    <x v="2"/>
    <x v="0"/>
    <n v="5"/>
    <n v="0"/>
    <n v="0"/>
    <n v="3.51"/>
    <x v="1"/>
  </r>
  <r>
    <n v="2141"/>
    <x v="426"/>
    <x v="0"/>
    <x v="14"/>
    <n v="14"/>
    <n v="31"/>
    <n v="22.5"/>
    <n v="2.2000000000000002"/>
    <n v="8.4"/>
    <n v="5.3000000000000007"/>
    <n v="7.7"/>
    <n v="8.3000000000000007"/>
    <n v="8"/>
    <n v="318"/>
    <n v="427"/>
    <n v="372.5"/>
    <n v="2.1"/>
    <n v="2.8"/>
    <n v="2.4500000000000002"/>
    <n v="1.6"/>
    <n v="7.6"/>
    <n v="4.5999999999999996"/>
    <n v="2"/>
    <n v="350"/>
    <n v="176"/>
    <n v="110"/>
    <n v="1600"/>
    <n v="855"/>
    <x v="14"/>
    <x v="33"/>
    <n v="4.5999999999999996"/>
    <n v="0"/>
    <n v="0"/>
    <n v="3.3312499999999998"/>
    <x v="1"/>
  </r>
  <r>
    <n v="2142"/>
    <x v="226"/>
    <x v="0"/>
    <x v="14"/>
    <n v="11"/>
    <n v="32"/>
    <n v="21.5"/>
    <n v="6.9"/>
    <n v="8"/>
    <n v="7.45"/>
    <n v="7.5"/>
    <n v="8.6"/>
    <n v="8.0500000000000007"/>
    <n v="216"/>
    <n v="1014"/>
    <n v="615"/>
    <n v="1.2"/>
    <n v="2.1"/>
    <n v="1.65"/>
    <n v="0"/>
    <n v="3"/>
    <n v="1.5"/>
    <n v="2"/>
    <n v="2"/>
    <n v="2"/>
    <n v="23"/>
    <n v="43"/>
    <n v="33"/>
    <x v="0"/>
    <x v="0"/>
    <n v="1.5"/>
    <n v="0"/>
    <n v="0"/>
    <n v="1.3412500000000001"/>
    <x v="1"/>
  </r>
  <r>
    <n v="3296"/>
    <x v="227"/>
    <x v="0"/>
    <x v="14"/>
    <n v="22"/>
    <n v="30"/>
    <n v="26"/>
    <n v="6.5"/>
    <n v="7.6"/>
    <n v="7.05"/>
    <n v="7.6"/>
    <n v="8.9"/>
    <n v="8.25"/>
    <n v="408"/>
    <n v="663"/>
    <n v="535.5"/>
    <n v="1"/>
    <n v="2"/>
    <n v="1.5"/>
    <n v="0"/>
    <n v="1.7"/>
    <n v="0.85"/>
    <n v="2"/>
    <n v="2"/>
    <n v="2"/>
    <n v="40"/>
    <n v="70"/>
    <n v="55"/>
    <x v="39"/>
    <x v="0"/>
    <n v="0.84999999999999987"/>
    <n v="0"/>
    <n v="0"/>
    <n v="1.1174999999999999"/>
    <x v="1"/>
  </r>
  <r>
    <n v="3297"/>
    <x v="228"/>
    <x v="1"/>
    <x v="14"/>
    <n v="20"/>
    <n v="24"/>
    <n v="22"/>
    <n v="6.2"/>
    <n v="6.9"/>
    <n v="6.5500000000000007"/>
    <n v="7.5"/>
    <n v="8.4"/>
    <n v="7.95"/>
    <n v="552"/>
    <n v="708"/>
    <n v="630"/>
    <n v="3"/>
    <n v="5.4"/>
    <n v="4.2"/>
    <n v="0"/>
    <n v="3.8"/>
    <n v="1.9"/>
    <n v="6"/>
    <n v="3400"/>
    <n v="1703"/>
    <n v="70"/>
    <n v="35000"/>
    <n v="17535"/>
    <x v="2"/>
    <x v="2"/>
    <n v="1.9"/>
    <n v="0"/>
    <n v="0"/>
    <n v="5.88"/>
    <x v="1"/>
  </r>
  <r>
    <n v="3298"/>
    <x v="229"/>
    <x v="1"/>
    <x v="14"/>
    <n v="22"/>
    <n v="27"/>
    <n v="24.5"/>
    <n v="6.8"/>
    <n v="7.2"/>
    <n v="7"/>
    <n v="7.4"/>
    <n v="7.9"/>
    <n v="7.65"/>
    <n v="156"/>
    <n v="332"/>
    <n v="244"/>
    <n v="2"/>
    <n v="2.4"/>
    <n v="2.2000000000000002"/>
    <n v="0.1"/>
    <n v="0.9"/>
    <n v="0.5"/>
    <n v="4"/>
    <n v="21"/>
    <n v="12.5"/>
    <n v="46"/>
    <n v="70"/>
    <n v="58"/>
    <x v="13"/>
    <x v="109"/>
    <n v="0.5"/>
    <n v="0"/>
    <n v="0"/>
    <n v="1.5375000000000001"/>
    <x v="1"/>
  </r>
  <r>
    <n v="3299"/>
    <x v="230"/>
    <x v="1"/>
    <x v="14"/>
    <n v="17.7"/>
    <n v="23"/>
    <n v="20.350000000000001"/>
    <n v="6.1"/>
    <n v="7.7"/>
    <n v="6.9"/>
    <n v="7.3"/>
    <n v="8.4"/>
    <n v="7.85"/>
    <n v="340"/>
    <n v="852"/>
    <n v="596"/>
    <n v="2.4"/>
    <n v="6"/>
    <n v="4.2"/>
    <n v="0.4"/>
    <n v="9.1"/>
    <n v="4.75"/>
    <n v="2"/>
    <n v="430"/>
    <n v="216"/>
    <n v="41"/>
    <n v="1600"/>
    <n v="820.5"/>
    <x v="2"/>
    <x v="147"/>
    <n v="4.75"/>
    <n v="0"/>
    <n v="0"/>
    <n v="4.53"/>
    <x v="1"/>
  </r>
  <r>
    <n v="3300"/>
    <x v="231"/>
    <x v="1"/>
    <x v="14"/>
    <n v="17"/>
    <n v="23"/>
    <n v="20"/>
    <n v="3.5"/>
    <n v="6.9"/>
    <n v="5.2"/>
    <n v="7.4"/>
    <n v="8.5"/>
    <n v="7.95"/>
    <n v="400"/>
    <n v="1428"/>
    <n v="914"/>
    <n v="1.8"/>
    <n v="20"/>
    <n v="10.9"/>
    <n v="0.3"/>
    <n v="6.1"/>
    <n v="3.1999999999999997"/>
    <n v="2"/>
    <n v="1600"/>
    <n v="801"/>
    <n v="0"/>
    <n v="1600"/>
    <n v="800"/>
    <x v="2"/>
    <x v="2"/>
    <n v="3.1999999999999993"/>
    <n v="0"/>
    <n v="0"/>
    <n v="6.14"/>
    <x v="1"/>
  </r>
  <r>
    <n v="3301"/>
    <x v="232"/>
    <x v="1"/>
    <x v="14"/>
    <n v="17"/>
    <n v="35"/>
    <n v="26"/>
    <n v="5.5"/>
    <n v="7.4"/>
    <n v="6.45"/>
    <n v="7.1"/>
    <n v="8.3000000000000007"/>
    <n v="7.7"/>
    <n v="357"/>
    <n v="826"/>
    <n v="591.5"/>
    <n v="1.7"/>
    <n v="3.9"/>
    <n v="2.8"/>
    <n v="0.3"/>
    <n v="4.3"/>
    <n v="2.2999999999999998"/>
    <n v="2"/>
    <n v="130"/>
    <n v="66"/>
    <n v="0"/>
    <n v="540"/>
    <n v="270"/>
    <x v="65"/>
    <x v="150"/>
    <n v="2.2999999999999998"/>
    <n v="0"/>
    <n v="0"/>
    <n v="2.54"/>
    <x v="1"/>
  </r>
  <r>
    <n v="3302"/>
    <x v="233"/>
    <x v="1"/>
    <x v="14"/>
    <n v="20"/>
    <n v="29"/>
    <n v="24.5"/>
    <n v="4.0999999999999996"/>
    <n v="7.9"/>
    <n v="6"/>
    <n v="7.3"/>
    <n v="8.5"/>
    <n v="7.9"/>
    <n v="480"/>
    <n v="1223"/>
    <n v="851.5"/>
    <n v="1.4"/>
    <n v="2.9"/>
    <n v="2.15"/>
    <n v="0"/>
    <n v="22.1"/>
    <n v="11.05"/>
    <n v="2"/>
    <n v="2"/>
    <n v="2"/>
    <n v="70"/>
    <n v="170"/>
    <n v="120"/>
    <x v="53"/>
    <x v="0"/>
    <n v="10"/>
    <n v="0"/>
    <n v="0"/>
    <n v="3.3537499999999998"/>
    <x v="1"/>
  </r>
  <r>
    <n v="3303"/>
    <x v="234"/>
    <x v="1"/>
    <x v="14"/>
    <n v="19.5"/>
    <n v="31.5"/>
    <n v="25.5"/>
    <n v="6.7"/>
    <n v="8.4"/>
    <n v="7.5500000000000007"/>
    <n v="7"/>
    <n v="8.1"/>
    <n v="7.55"/>
    <n v="769.82234957020103"/>
    <n v="2502.3610315186202"/>
    <n v="1636.0916905444105"/>
    <n v="0.9"/>
    <n v="1.9"/>
    <n v="1.4"/>
    <n v="0.2"/>
    <n v="1.9"/>
    <n v="1.05"/>
    <n v="2"/>
    <n v="4"/>
    <n v="3"/>
    <n v="17"/>
    <n v="27"/>
    <n v="22"/>
    <x v="49"/>
    <x v="10"/>
    <n v="1.05"/>
    <n v="0"/>
    <n v="0"/>
    <n v="1.1000000000000001"/>
    <x v="1"/>
  </r>
  <r>
    <n v="3304"/>
    <x v="235"/>
    <x v="1"/>
    <x v="14"/>
    <n v="19"/>
    <n v="27"/>
    <n v="23"/>
    <n v="7"/>
    <n v="8.1"/>
    <n v="7.55"/>
    <n v="7.1"/>
    <n v="7.6"/>
    <n v="7.35"/>
    <n v="280"/>
    <n v="415"/>
    <n v="347.5"/>
    <n v="1.2"/>
    <n v="1.9"/>
    <n v="1.5499999999999998"/>
    <n v="0"/>
    <n v="0.9"/>
    <n v="0.45"/>
    <n v="2"/>
    <n v="2"/>
    <n v="2"/>
    <n v="8"/>
    <n v="17"/>
    <n v="12.5"/>
    <x v="86"/>
    <x v="0"/>
    <n v="0.44999999999999996"/>
    <n v="0"/>
    <n v="0"/>
    <n v="1.0687499999999999"/>
    <x v="1"/>
  </r>
  <r>
    <n v="3830"/>
    <x v="236"/>
    <x v="1"/>
    <x v="14"/>
    <n v="16.5"/>
    <n v="35"/>
    <n v="25.75"/>
    <n v="5.6"/>
    <n v="7.3"/>
    <n v="6.4499999999999993"/>
    <n v="7.4"/>
    <n v="8.3000000000000007"/>
    <n v="7.8500000000000005"/>
    <n v="348"/>
    <n v="733"/>
    <n v="540.5"/>
    <n v="1.8"/>
    <n v="6.6"/>
    <n v="4.2"/>
    <n v="0.4"/>
    <n v="13"/>
    <n v="6.7"/>
    <n v="2"/>
    <n v="1600"/>
    <n v="801"/>
    <n v="47"/>
    <n v="1600"/>
    <n v="823.5"/>
    <x v="2"/>
    <x v="2"/>
    <n v="6.7"/>
    <n v="0"/>
    <n v="0"/>
    <n v="6.84"/>
    <x v="1"/>
  </r>
  <r>
    <n v="3831"/>
    <x v="237"/>
    <x v="1"/>
    <x v="14"/>
    <n v="18"/>
    <n v="35"/>
    <n v="26.5"/>
    <n v="6.2"/>
    <n v="9.5"/>
    <n v="7.85"/>
    <n v="7.3"/>
    <n v="8.1999999999999993"/>
    <n v="7.75"/>
    <n v="350"/>
    <n v="612"/>
    <n v="481"/>
    <n v="1.8"/>
    <n v="4.8"/>
    <n v="3.3"/>
    <n v="0.3"/>
    <n v="8.1999999999999993"/>
    <n v="4.25"/>
    <n v="2"/>
    <n v="70"/>
    <n v="36"/>
    <n v="0"/>
    <n v="460"/>
    <n v="230"/>
    <x v="20"/>
    <x v="27"/>
    <n v="4.25"/>
    <n v="0"/>
    <n v="0"/>
    <n v="3.0925000000000002"/>
    <x v="1"/>
  </r>
  <r>
    <n v="3849"/>
    <x v="238"/>
    <x v="1"/>
    <x v="14"/>
    <n v="21"/>
    <n v="30"/>
    <n v="25.5"/>
    <n v="6.5"/>
    <n v="8.1999999999999993"/>
    <n v="7.35"/>
    <n v="7.8"/>
    <n v="8.9"/>
    <n v="8.35"/>
    <n v="283"/>
    <n v="899"/>
    <n v="591"/>
    <n v="1"/>
    <n v="1.6"/>
    <n v="1.3"/>
    <n v="0"/>
    <n v="1"/>
    <n v="0.5"/>
    <n v="2"/>
    <n v="2"/>
    <n v="2"/>
    <n v="40"/>
    <n v="60"/>
    <n v="50"/>
    <x v="43"/>
    <x v="0"/>
    <n v="0.5"/>
    <n v="0"/>
    <n v="0"/>
    <n v="0.92249999999999999"/>
    <x v="1"/>
  </r>
  <r>
    <n v="3850"/>
    <x v="239"/>
    <x v="1"/>
    <x v="14"/>
    <n v="17"/>
    <n v="29"/>
    <n v="23"/>
    <n v="5"/>
    <n v="8.1999999999999993"/>
    <n v="6.6"/>
    <n v="7.6"/>
    <n v="8.6"/>
    <n v="8.1"/>
    <n v="280"/>
    <n v="942"/>
    <n v="611"/>
    <n v="1.2"/>
    <n v="2.2999999999999998"/>
    <n v="1.75"/>
    <n v="0"/>
    <n v="1.8"/>
    <n v="0.9"/>
    <n v="2"/>
    <n v="2"/>
    <n v="2"/>
    <n v="48"/>
    <n v="170"/>
    <n v="109"/>
    <x v="33"/>
    <x v="0"/>
    <n v="0.89999999999999991"/>
    <n v="0"/>
    <n v="0"/>
    <n v="1.2837499999999999"/>
    <x v="1"/>
  </r>
  <r>
    <n v="1425"/>
    <x v="240"/>
    <x v="0"/>
    <x v="15"/>
    <n v="18"/>
    <n v="29.8"/>
    <n v="23.9"/>
    <n v="4.5999999999999996"/>
    <n v="9.1"/>
    <n v="6.85"/>
    <n v="6.5"/>
    <n v="7.8"/>
    <n v="7.15"/>
    <n v="118"/>
    <n v="518"/>
    <n v="318"/>
    <n v="1.2"/>
    <n v="5.2"/>
    <n v="3.2"/>
    <n v="0.03"/>
    <n v="0.04"/>
    <n v="3.5000000000000003E-2"/>
    <n v="1436.77104377104"/>
    <n v="321488.727272727"/>
    <n v="161462.74915824903"/>
    <n v="20"/>
    <n v="240"/>
    <n v="130"/>
    <x v="87"/>
    <x v="2"/>
    <n v="3.5000000000000003E-2"/>
    <n v="0"/>
    <n v="0"/>
    <n v="5.0069999999999997"/>
    <x v="1"/>
  </r>
  <r>
    <n v="1426"/>
    <x v="241"/>
    <x v="0"/>
    <x v="15"/>
    <n v="17"/>
    <n v="29.8"/>
    <n v="23.4"/>
    <n v="3.2"/>
    <n v="9.6999999999999993"/>
    <n v="6.4499999999999993"/>
    <n v="7.1"/>
    <n v="7.7"/>
    <n v="7.4"/>
    <n v="109"/>
    <n v="542"/>
    <n v="325.5"/>
    <n v="0.1"/>
    <n v="5.8"/>
    <n v="2.9499999999999997"/>
    <n v="0.03"/>
    <n v="0.05"/>
    <n v="0.04"/>
    <n v="1436.77104377104"/>
    <n v="321488.727272727"/>
    <n v="161462.74915824903"/>
    <n v="10"/>
    <n v="55"/>
    <n v="32.5"/>
    <x v="80"/>
    <x v="2"/>
    <n v="0.04"/>
    <n v="0"/>
    <n v="0"/>
    <n v="4.85175"/>
    <x v="1"/>
  </r>
  <r>
    <n v="1629"/>
    <x v="242"/>
    <x v="0"/>
    <x v="15"/>
    <n v="18.3"/>
    <n v="30.1"/>
    <n v="24.200000000000003"/>
    <n v="5.7"/>
    <n v="10.1"/>
    <n v="7.9"/>
    <n v="7.1"/>
    <n v="8.1"/>
    <n v="7.6"/>
    <n v="121"/>
    <n v="514"/>
    <n v="317.5"/>
    <n v="1.6"/>
    <n v="7.3"/>
    <n v="4.45"/>
    <n v="0.03"/>
    <n v="0.05"/>
    <n v="0.04"/>
    <n v="1436.77104377104"/>
    <n v="321488.727272727"/>
    <n v="161462.74915824903"/>
    <n v="1"/>
    <n v="135"/>
    <n v="68"/>
    <x v="2"/>
    <x v="2"/>
    <n v="0.04"/>
    <n v="0"/>
    <n v="0"/>
    <n v="5.508"/>
    <x v="1"/>
  </r>
  <r>
    <n v="1630"/>
    <x v="243"/>
    <x v="0"/>
    <x v="15"/>
    <n v="19"/>
    <n v="29.4"/>
    <n v="24.2"/>
    <n v="4.3"/>
    <n v="10.1"/>
    <n v="7.1999999999999993"/>
    <n v="7"/>
    <n v="7.8"/>
    <n v="7.4"/>
    <n v="117"/>
    <n v="548"/>
    <n v="332.5"/>
    <n v="0.3"/>
    <n v="5.4"/>
    <n v="2.85"/>
    <n v="0.03"/>
    <n v="0.04"/>
    <n v="3.5000000000000003E-2"/>
    <n v="1436.77104377104"/>
    <n v="321488.727272727"/>
    <n v="161462.74915824903"/>
    <n v="10"/>
    <n v="105"/>
    <n v="57.5"/>
    <x v="71"/>
    <x v="2"/>
    <n v="3.5000000000000003E-2"/>
    <n v="0"/>
    <n v="0"/>
    <n v="4.7882499999999997"/>
    <x v="1"/>
  </r>
  <r>
    <n v="2837"/>
    <x v="244"/>
    <x v="0"/>
    <x v="15"/>
    <n v="18"/>
    <n v="30.6"/>
    <n v="24.3"/>
    <n v="2.2000000000000002"/>
    <n v="7.5"/>
    <n v="4.8499999999999996"/>
    <n v="6.4"/>
    <n v="7.9"/>
    <n v="7.15"/>
    <n v="117"/>
    <n v="407"/>
    <n v="262"/>
    <n v="0.9"/>
    <n v="7.4"/>
    <n v="4.1500000000000004"/>
    <n v="0.03"/>
    <n v="0.04"/>
    <n v="3.5000000000000003E-2"/>
    <n v="1436.77104377104"/>
    <n v="321488.727272727"/>
    <n v="161462.74915824903"/>
    <n v="88"/>
    <n v="280"/>
    <n v="184"/>
    <x v="2"/>
    <x v="2"/>
    <n v="3.5000000000000003E-2"/>
    <n v="0"/>
    <n v="0.30000000000000071"/>
    <n v="5.5369999999999999"/>
    <x v="1"/>
  </r>
  <r>
    <n v="2839"/>
    <x v="245"/>
    <x v="1"/>
    <x v="15"/>
    <n v="19"/>
    <n v="31.1"/>
    <n v="25.05"/>
    <n v="6.3"/>
    <n v="10.3"/>
    <n v="8.3000000000000007"/>
    <n v="6.8"/>
    <n v="8"/>
    <n v="7.4"/>
    <n v="170"/>
    <n v="738"/>
    <n v="454"/>
    <n v="0.7"/>
    <n v="6.3"/>
    <n v="3.5"/>
    <n v="0.03"/>
    <n v="0.04"/>
    <n v="3.5000000000000003E-2"/>
    <n v="1436.77104377104"/>
    <n v="321488.727272727"/>
    <n v="161462.74915824903"/>
    <n v="35"/>
    <n v="75"/>
    <n v="55"/>
    <x v="8"/>
    <x v="2"/>
    <n v="3.5000000000000003E-2"/>
    <n v="0"/>
    <n v="0"/>
    <n v="5.1944999999999997"/>
    <x v="1"/>
  </r>
  <r>
    <n v="2840"/>
    <x v="246"/>
    <x v="1"/>
    <x v="15"/>
    <n v="18"/>
    <n v="30.8"/>
    <n v="24.4"/>
    <n v="7.2"/>
    <n v="10.3"/>
    <n v="8.75"/>
    <n v="7.1"/>
    <n v="8.3000000000000007"/>
    <n v="7.7"/>
    <n v="127"/>
    <n v="909"/>
    <n v="518"/>
    <n v="1.3"/>
    <n v="5.5"/>
    <n v="3.4"/>
    <n v="0.03"/>
    <n v="0.05"/>
    <n v="0.04"/>
    <n v="1436.77104377104"/>
    <n v="321488.727272727"/>
    <n v="161462.74915824903"/>
    <n v="55"/>
    <n v="90"/>
    <n v="72.5"/>
    <x v="48"/>
    <x v="2"/>
    <n v="0.04"/>
    <n v="0"/>
    <n v="0"/>
    <n v="5.133"/>
    <x v="1"/>
  </r>
  <r>
    <n v="2841"/>
    <x v="247"/>
    <x v="1"/>
    <x v="15"/>
    <n v="19"/>
    <n v="30"/>
    <n v="24.5"/>
    <n v="3.8"/>
    <n v="8.9"/>
    <n v="6.35"/>
    <n v="6.3"/>
    <n v="7.9"/>
    <n v="7.1"/>
    <n v="148"/>
    <n v="1026"/>
    <n v="587"/>
    <n v="1.6"/>
    <n v="5.3"/>
    <n v="3.45"/>
    <n v="0.03"/>
    <n v="0.04"/>
    <n v="3.5000000000000003E-2"/>
    <n v="1436.77104377104"/>
    <n v="321488.727272727"/>
    <n v="161462.74915824903"/>
    <n v="60"/>
    <n v="270"/>
    <n v="165"/>
    <x v="52"/>
    <x v="2"/>
    <n v="3.5000000000000003E-2"/>
    <n v="0"/>
    <n v="0"/>
    <n v="5.1632499999999997"/>
    <x v="1"/>
  </r>
  <r>
    <n v="2842"/>
    <x v="248"/>
    <x v="1"/>
    <x v="15"/>
    <n v="19"/>
    <n v="30.2"/>
    <n v="24.6"/>
    <n v="6.4"/>
    <n v="9.9"/>
    <n v="8.15"/>
    <n v="7.1"/>
    <n v="7.9"/>
    <n v="7.5"/>
    <n v="190"/>
    <n v="799"/>
    <n v="494.5"/>
    <n v="0.7"/>
    <n v="6.8"/>
    <n v="3.75"/>
    <n v="0.03"/>
    <n v="0.04"/>
    <n v="3.5000000000000003E-2"/>
    <n v="1436.77104377104"/>
    <n v="321488.727272727"/>
    <n v="161462.74915824903"/>
    <n v="20"/>
    <n v="90"/>
    <n v="55"/>
    <x v="9"/>
    <x v="2"/>
    <n v="3.5000000000000003E-2"/>
    <n v="0"/>
    <n v="0"/>
    <n v="5.3507499999999997"/>
    <x v="1"/>
  </r>
  <r>
    <n v="2843"/>
    <x v="249"/>
    <x v="1"/>
    <x v="15"/>
    <n v="18"/>
    <n v="30.5"/>
    <n v="24.25"/>
    <n v="3.6"/>
    <n v="7.7"/>
    <n v="5.65"/>
    <n v="6.8"/>
    <n v="8.1"/>
    <n v="7.4499999999999993"/>
    <n v="254"/>
    <n v="998"/>
    <n v="626"/>
    <n v="1.3"/>
    <n v="3.2"/>
    <n v="2.25"/>
    <n v="0.03"/>
    <n v="0.03"/>
    <n v="0.03"/>
    <n v="1436.77104377104"/>
    <n v="321488.727272727"/>
    <n v="161462.74915824903"/>
    <n v="30"/>
    <n v="140"/>
    <n v="85"/>
    <x v="7"/>
    <x v="2"/>
    <n v="0.03"/>
    <n v="0"/>
    <n v="0"/>
    <n v="4.4122500000000002"/>
    <x v="1"/>
  </r>
  <r>
    <n v="2844"/>
    <x v="250"/>
    <x v="1"/>
    <x v="15"/>
    <n v="18"/>
    <n v="31.7"/>
    <n v="24.85"/>
    <n v="5.8"/>
    <n v="11.8"/>
    <n v="8.8000000000000007"/>
    <n v="7.1"/>
    <n v="8.4"/>
    <n v="7.75"/>
    <n v="116"/>
    <n v="1132"/>
    <n v="624"/>
    <n v="1.3"/>
    <n v="6.4"/>
    <n v="3.85"/>
    <n v="0.03"/>
    <n v="0.05"/>
    <n v="0.04"/>
    <n v="1436.77104377104"/>
    <n v="321488.727272727"/>
    <n v="161462.74915824903"/>
    <n v="63"/>
    <n v="195"/>
    <n v="129"/>
    <x v="37"/>
    <x v="2"/>
    <n v="0.04"/>
    <n v="0"/>
    <n v="0"/>
    <n v="5.41425"/>
    <x v="1"/>
  </r>
  <r>
    <n v="2845"/>
    <x v="251"/>
    <x v="1"/>
    <x v="15"/>
    <n v="18"/>
    <n v="31"/>
    <n v="24.5"/>
    <n v="6"/>
    <n v="14.6"/>
    <n v="10.3"/>
    <n v="7"/>
    <n v="8.6999999999999993"/>
    <n v="7.85"/>
    <n v="73"/>
    <n v="463"/>
    <n v="268"/>
    <n v="0.8"/>
    <n v="8.6999999999999993"/>
    <n v="4.75"/>
    <n v="0.03"/>
    <n v="0.04"/>
    <n v="3.5000000000000003E-2"/>
    <n v="1436.77104377104"/>
    <n v="321488.727272727"/>
    <n v="161462.74915824903"/>
    <n v="15"/>
    <n v="80"/>
    <n v="47.5"/>
    <x v="2"/>
    <x v="2"/>
    <n v="3.5000000000000003E-2"/>
    <n v="0"/>
    <n v="0"/>
    <n v="5.5069999999999997"/>
    <x v="1"/>
  </r>
  <r>
    <n v="2846"/>
    <x v="252"/>
    <x v="1"/>
    <x v="15"/>
    <n v="19"/>
    <n v="30"/>
    <n v="24.5"/>
    <n v="5.3"/>
    <n v="14.4"/>
    <n v="9.85"/>
    <n v="7.1"/>
    <n v="8.1999999999999993"/>
    <n v="7.6499999999999995"/>
    <n v="78"/>
    <n v="443"/>
    <n v="260.5"/>
    <n v="0.4"/>
    <n v="7.3"/>
    <n v="3.85"/>
    <n v="0.03"/>
    <n v="0.04"/>
    <n v="3.5000000000000003E-2"/>
    <n v="1436.77104377104"/>
    <n v="321488.727272727"/>
    <n v="161462.74915824903"/>
    <n v="5"/>
    <n v="50"/>
    <n v="27.5"/>
    <x v="37"/>
    <x v="2"/>
    <n v="3.5000000000000003E-2"/>
    <n v="0"/>
    <n v="0"/>
    <n v="5.4132499999999997"/>
    <x v="1"/>
  </r>
  <r>
    <n v="2847"/>
    <x v="253"/>
    <x v="1"/>
    <x v="15"/>
    <n v="20"/>
    <n v="30"/>
    <n v="25"/>
    <n v="6.3"/>
    <n v="7.6"/>
    <n v="6.9499999999999993"/>
    <n v="7.2"/>
    <n v="7.5"/>
    <n v="7.35"/>
    <n v="104"/>
    <n v="199"/>
    <n v="151.5"/>
    <n v="2.8"/>
    <n v="5.8"/>
    <n v="4.3"/>
    <n v="0.03"/>
    <n v="0.05"/>
    <n v="0.04"/>
    <n v="1436.77104377104"/>
    <n v="321488.727272727"/>
    <n v="161462.74915824903"/>
    <n v="10"/>
    <n v="45"/>
    <n v="27.5"/>
    <x v="2"/>
    <x v="2"/>
    <n v="0.04"/>
    <n v="0"/>
    <n v="0"/>
    <n v="5.508"/>
    <x v="1"/>
  </r>
  <r>
    <n v="2848"/>
    <x v="254"/>
    <x v="1"/>
    <x v="15"/>
    <n v="19"/>
    <n v="30"/>
    <n v="24.5"/>
    <n v="5.5"/>
    <n v="7.1"/>
    <n v="6.3"/>
    <n v="6.9"/>
    <n v="7.5"/>
    <n v="7.2"/>
    <n v="221"/>
    <n v="502"/>
    <n v="361.5"/>
    <n v="2.6"/>
    <n v="5.4"/>
    <n v="4"/>
    <n v="0.03"/>
    <n v="0.04"/>
    <n v="3.5000000000000003E-2"/>
    <n v="1436.77104377104"/>
    <n v="321488.727272727"/>
    <n v="161462.74915824903"/>
    <n v="20"/>
    <n v="115"/>
    <n v="67.5"/>
    <x v="2"/>
    <x v="2"/>
    <n v="3.5000000000000003E-2"/>
    <n v="0"/>
    <n v="0"/>
    <n v="5.5069999999999997"/>
    <x v="1"/>
  </r>
  <r>
    <n v="2849"/>
    <x v="255"/>
    <x v="1"/>
    <x v="15"/>
    <n v="18"/>
    <n v="30.3"/>
    <n v="24.15"/>
    <n v="5.9"/>
    <n v="17.399999999999999"/>
    <n v="11.649999999999999"/>
    <n v="6.9"/>
    <n v="11"/>
    <n v="8.9499999999999993"/>
    <n v="253"/>
    <n v="1353"/>
    <n v="803"/>
    <n v="2.4"/>
    <n v="6.3"/>
    <n v="4.3499999999999996"/>
    <n v="0.03"/>
    <n v="0.04"/>
    <n v="3.5000000000000003E-2"/>
    <n v="1436.77104377104"/>
    <n v="321488.727272727"/>
    <n v="161462.74915824903"/>
    <n v="70"/>
    <n v="155"/>
    <n v="112.5"/>
    <x v="2"/>
    <x v="2"/>
    <n v="3.5000000000000003E-2"/>
    <n v="10"/>
    <n v="0"/>
    <n v="7.0069999999999997"/>
    <x v="1"/>
  </r>
  <r>
    <n v="2850"/>
    <x v="256"/>
    <x v="1"/>
    <x v="15"/>
    <n v="19"/>
    <n v="30"/>
    <n v="24.5"/>
    <n v="4.0999999999999996"/>
    <n v="14.5"/>
    <n v="9.3000000000000007"/>
    <n v="6.5"/>
    <n v="9.1999999999999993"/>
    <n v="7.85"/>
    <n v="9"/>
    <n v="1389"/>
    <n v="699"/>
    <n v="0.4"/>
    <n v="8.1999999999999993"/>
    <n v="4.3"/>
    <n v="0.04"/>
    <n v="0.04"/>
    <n v="0.04"/>
    <n v="1436.77104377104"/>
    <n v="321488.727272727"/>
    <n v="161462.74915824903"/>
    <n v="70"/>
    <n v="200"/>
    <n v="135"/>
    <x v="2"/>
    <x v="2"/>
    <n v="0.04"/>
    <n v="0"/>
    <n v="0"/>
    <n v="5.508"/>
    <x v="1"/>
  </r>
  <r>
    <n v="2851"/>
    <x v="257"/>
    <x v="1"/>
    <x v="15"/>
    <n v="18"/>
    <n v="30"/>
    <n v="24"/>
    <n v="3"/>
    <n v="34"/>
    <n v="18.5"/>
    <n v="6.3"/>
    <n v="9.5"/>
    <n v="7.9"/>
    <n v="109"/>
    <n v="1389"/>
    <n v="749"/>
    <n v="0.3"/>
    <n v="19.600000000000001"/>
    <n v="9.9500000000000011"/>
    <n v="0.04"/>
    <n v="0.05"/>
    <n v="4.4999999999999998E-2"/>
    <n v="1436.77104377104"/>
    <n v="321488.727272727"/>
    <n v="161462.74915824903"/>
    <n v="75"/>
    <n v="200"/>
    <n v="137.5"/>
    <x v="2"/>
    <x v="2"/>
    <n v="4.4999999999999998E-2"/>
    <n v="0"/>
    <n v="0"/>
    <n v="5.5090000000000003"/>
    <x v="1"/>
  </r>
  <r>
    <n v="1347"/>
    <x v="258"/>
    <x v="0"/>
    <x v="16"/>
    <n v="15"/>
    <n v="25"/>
    <n v="20"/>
    <n v="5"/>
    <n v="9.3000000000000007"/>
    <n v="7.15"/>
    <n v="7.3"/>
    <n v="9.5"/>
    <n v="8.4"/>
    <n v="80"/>
    <n v="140"/>
    <n v="110"/>
    <n v="3.6"/>
    <n v="7"/>
    <n v="5.3"/>
    <n v="0.4"/>
    <n v="1.8"/>
    <n v="1.1000000000000001"/>
    <n v="1400"/>
    <n v="2300"/>
    <n v="1850"/>
    <n v="3100"/>
    <n v="4900"/>
    <n v="4000"/>
    <x v="2"/>
    <x v="2"/>
    <n v="1.1000000000000001"/>
    <n v="0"/>
    <n v="0"/>
    <n v="5.72"/>
    <x v="1"/>
  </r>
  <r>
    <n v="1348"/>
    <x v="427"/>
    <x v="0"/>
    <x v="16"/>
    <n v="10"/>
    <n v="21"/>
    <n v="15.5"/>
    <n v="6.2"/>
    <n v="9"/>
    <n v="7.6"/>
    <n v="7.1"/>
    <n v="8"/>
    <n v="7.55"/>
    <n v="135"/>
    <n v="180"/>
    <n v="157.5"/>
    <n v="4"/>
    <n v="6"/>
    <n v="5"/>
    <n v="0.1"/>
    <n v="0.6"/>
    <n v="0.35"/>
    <n v="790"/>
    <n v="1700"/>
    <n v="1245"/>
    <n v="2700"/>
    <n v="3900"/>
    <n v="3300"/>
    <x v="2"/>
    <x v="2"/>
    <n v="0.35"/>
    <n v="0"/>
    <n v="0"/>
    <n v="5.57"/>
    <x v="1"/>
  </r>
  <r>
    <n v="1459"/>
    <x v="260"/>
    <x v="0"/>
    <x v="16"/>
    <n v="11"/>
    <n v="22"/>
    <n v="16.5"/>
    <n v="6.2"/>
    <n v="8.1999999999999993"/>
    <n v="7.1999999999999993"/>
    <n v="6.7"/>
    <n v="7.3"/>
    <n v="7"/>
    <n v="40"/>
    <n v="59"/>
    <n v="49.5"/>
    <n v="1.4"/>
    <n v="2.2000000000000002"/>
    <n v="1.8"/>
    <n v="0.3"/>
    <n v="0.8"/>
    <n v="0.55000000000000004"/>
    <n v="14"/>
    <n v="24"/>
    <n v="19"/>
    <n v="70"/>
    <n v="130"/>
    <n v="100"/>
    <x v="1"/>
    <x v="98"/>
    <n v="0.55000000000000004"/>
    <n v="0"/>
    <n v="0"/>
    <n v="1.33"/>
    <x v="1"/>
  </r>
  <r>
    <n v="3346"/>
    <x v="428"/>
    <x v="0"/>
    <x v="16"/>
    <n v="15"/>
    <n v="24"/>
    <n v="19.5"/>
    <n v="3"/>
    <n v="7.7"/>
    <n v="5.35"/>
    <n v="6.8"/>
    <n v="8.3000000000000007"/>
    <n v="7.5500000000000007"/>
    <n v="85"/>
    <n v="155"/>
    <n v="120"/>
    <n v="4.5999999999999996"/>
    <n v="10"/>
    <n v="7.3"/>
    <n v="0.6"/>
    <n v="2"/>
    <n v="1.3"/>
    <n v="2000"/>
    <n v="2700"/>
    <n v="2350"/>
    <n v="3600"/>
    <n v="5800"/>
    <n v="4700"/>
    <x v="2"/>
    <x v="2"/>
    <n v="1.3"/>
    <n v="0"/>
    <n v="0"/>
    <n v="5.76"/>
    <x v="1"/>
  </r>
  <r>
    <n v="3347"/>
    <x v="429"/>
    <x v="0"/>
    <x v="16"/>
    <n v="14"/>
    <n v="24"/>
    <n v="19"/>
    <n v="4.5999999999999996"/>
    <n v="11.5"/>
    <n v="8.0500000000000007"/>
    <n v="7.2"/>
    <n v="9.8000000000000007"/>
    <n v="8.5"/>
    <n v="81"/>
    <n v="125"/>
    <n v="103"/>
    <n v="4"/>
    <n v="8.6"/>
    <n v="6.3"/>
    <n v="0.5"/>
    <n v="1.5"/>
    <n v="1"/>
    <n v="1100"/>
    <n v="2300"/>
    <n v="1700"/>
    <n v="2700"/>
    <n v="4300"/>
    <n v="3500"/>
    <x v="2"/>
    <x v="2"/>
    <n v="1"/>
    <n v="0"/>
    <n v="0"/>
    <n v="5.7"/>
    <x v="1"/>
  </r>
  <r>
    <n v="3348"/>
    <x v="430"/>
    <x v="0"/>
    <x v="16"/>
    <n v="15"/>
    <n v="26"/>
    <n v="20.5"/>
    <n v="3"/>
    <n v="6.2"/>
    <n v="4.5999999999999996"/>
    <n v="6.9"/>
    <n v="9.8000000000000007"/>
    <n v="8.3500000000000014"/>
    <n v="79"/>
    <n v="144"/>
    <n v="111.5"/>
    <n v="4.2"/>
    <n v="7.8"/>
    <n v="6"/>
    <n v="0.3"/>
    <n v="1"/>
    <n v="0.65"/>
    <n v="1300"/>
    <n v="2200"/>
    <n v="1750"/>
    <n v="2400"/>
    <n v="4400"/>
    <n v="3400"/>
    <x v="2"/>
    <x v="2"/>
    <n v="0.65"/>
    <n v="0"/>
    <n v="0.80000000000000071"/>
    <n v="5.71"/>
    <x v="1"/>
  </r>
  <r>
    <n v="3349"/>
    <x v="264"/>
    <x v="0"/>
    <x v="16"/>
    <n v="15"/>
    <n v="30"/>
    <n v="22.5"/>
    <n v="6.3"/>
    <n v="7.5"/>
    <n v="6.9"/>
    <n v="6.8"/>
    <n v="7.4"/>
    <n v="7.1"/>
    <n v="58"/>
    <n v="85"/>
    <n v="71.5"/>
    <n v="1.4"/>
    <n v="2"/>
    <n v="1.7"/>
    <n v="0.3"/>
    <n v="0.4"/>
    <n v="0.35"/>
    <n v="24"/>
    <n v="36"/>
    <n v="30"/>
    <n v="84"/>
    <n v="210"/>
    <n v="147"/>
    <x v="26"/>
    <x v="82"/>
    <n v="0.35"/>
    <n v="0"/>
    <n v="0"/>
    <n v="1.2825"/>
    <x v="1"/>
  </r>
  <r>
    <n v="2886"/>
    <x v="269"/>
    <x v="0"/>
    <x v="18"/>
    <n v="22"/>
    <n v="36"/>
    <n v="29"/>
    <n v="2.5"/>
    <n v="7.4"/>
    <n v="4.95"/>
    <n v="6.5"/>
    <n v="8.5"/>
    <n v="7.5"/>
    <n v="54"/>
    <n v="173"/>
    <n v="113.5"/>
    <n v="2.4"/>
    <n v="8.8000000000000007"/>
    <n v="5.6000000000000005"/>
    <n v="0.1"/>
    <n v="0.8"/>
    <n v="0.45"/>
    <n v="1436.77104377104"/>
    <n v="321488.727272727"/>
    <n v="161462.74915824903"/>
    <n v="12108.853896103899"/>
    <n v="1882110.4063492101"/>
    <n v="947109.63012265693"/>
    <x v="2"/>
    <x v="2"/>
    <n v="0.44999999999999996"/>
    <n v="0"/>
    <n v="9.9999999999999645E-2"/>
    <n v="5.6"/>
    <x v="1"/>
  </r>
  <r>
    <n v="2887"/>
    <x v="270"/>
    <x v="0"/>
    <x v="18"/>
    <n v="21.4"/>
    <n v="35.5"/>
    <n v="28.45"/>
    <n v="2.6"/>
    <n v="7.8"/>
    <n v="5.2"/>
    <n v="7"/>
    <n v="8.5"/>
    <n v="7.75"/>
    <n v="55"/>
    <n v="178"/>
    <n v="116.5"/>
    <n v="2"/>
    <n v="4.8"/>
    <n v="3.4"/>
    <n v="0.2"/>
    <n v="0.7"/>
    <n v="0.44999999999999996"/>
    <n v="1436.77104377104"/>
    <n v="321488.727272727"/>
    <n v="161462.74915824903"/>
    <n v="12108.853896103899"/>
    <n v="1882110.4063492101"/>
    <n v="947109.63012265693"/>
    <x v="48"/>
    <x v="2"/>
    <n v="0.44999999999999996"/>
    <n v="0"/>
    <n v="0"/>
    <n v="5.2149999999999999"/>
    <x v="1"/>
  </r>
  <r>
    <n v="2437"/>
    <x v="271"/>
    <x v="0"/>
    <x v="19"/>
    <n v="24"/>
    <n v="32"/>
    <n v="28"/>
    <n v="5.0999999999999996"/>
    <n v="8.1"/>
    <n v="6.6"/>
    <n v="7.4"/>
    <n v="8.3000000000000007"/>
    <n v="7.8500000000000005"/>
    <n v="1950"/>
    <n v="55320"/>
    <n v="28635"/>
    <n v="1"/>
    <n v="2.7"/>
    <n v="1.85"/>
    <n v="0"/>
    <n v="2.1"/>
    <n v="1.05"/>
    <n v="2"/>
    <n v="9200"/>
    <n v="4601"/>
    <n v="2"/>
    <n v="9200"/>
    <n v="4601"/>
    <x v="3"/>
    <x v="2"/>
    <n v="1.05"/>
    <n v="0"/>
    <n v="0"/>
    <n v="4.36625"/>
    <x v="1"/>
  </r>
  <r>
    <n v="2438"/>
    <x v="272"/>
    <x v="0"/>
    <x v="19"/>
    <n v="23"/>
    <n v="32"/>
    <n v="27.5"/>
    <n v="5.4"/>
    <n v="10"/>
    <n v="7.7"/>
    <n v="6.8"/>
    <n v="8.3000000000000007"/>
    <n v="7.5500000000000007"/>
    <n v="106"/>
    <n v="247"/>
    <n v="176.5"/>
    <n v="1"/>
    <n v="3.9"/>
    <n v="2.4500000000000002"/>
    <n v="0"/>
    <n v="1.5"/>
    <n v="0.75"/>
    <n v="20"/>
    <n v="3500"/>
    <n v="1760"/>
    <n v="230"/>
    <n v="9200"/>
    <n v="4715"/>
    <x v="14"/>
    <x v="2"/>
    <n v="0.75"/>
    <n v="0"/>
    <n v="0"/>
    <n v="4.6812500000000004"/>
    <x v="1"/>
  </r>
  <r>
    <n v="3953"/>
    <x v="273"/>
    <x v="0"/>
    <x v="19"/>
    <n v="11"/>
    <n v="26"/>
    <n v="18.5"/>
    <n v="6.2"/>
    <n v="11"/>
    <n v="8.6"/>
    <n v="7.9"/>
    <n v="9.1"/>
    <n v="8.5"/>
    <n v="12580"/>
    <n v="31890"/>
    <n v="22235"/>
    <n v="0.3"/>
    <n v="2"/>
    <n v="1.1499999999999999"/>
    <n v="0"/>
    <n v="1.9"/>
    <n v="0.95"/>
    <n v="2"/>
    <n v="2200"/>
    <n v="1101"/>
    <n v="0"/>
    <n v="3500"/>
    <n v="1750"/>
    <x v="46"/>
    <x v="2"/>
    <n v="0.95"/>
    <n v="0"/>
    <n v="0"/>
    <n v="3.9087499999999999"/>
    <x v="1"/>
  </r>
  <r>
    <n v="3954"/>
    <x v="274"/>
    <x v="0"/>
    <x v="19"/>
    <n v="12"/>
    <n v="25"/>
    <n v="18.5"/>
    <n v="4.5"/>
    <n v="12.5"/>
    <n v="8.5"/>
    <n v="7.3"/>
    <n v="8.5"/>
    <n v="7.9"/>
    <n v="323"/>
    <n v="934"/>
    <n v="628.5"/>
    <n v="4.4000000000000004"/>
    <n v="16.899999999999999"/>
    <n v="10.649999999999999"/>
    <n v="0"/>
    <n v="5.0999999999999996"/>
    <n v="2.5499999999999998"/>
    <n v="20"/>
    <n v="3300"/>
    <n v="1660"/>
    <n v="40"/>
    <n v="11000"/>
    <n v="5520"/>
    <x v="2"/>
    <x v="2"/>
    <n v="2.5499999999999998"/>
    <n v="0"/>
    <n v="0"/>
    <n v="6.01"/>
    <x v="1"/>
  </r>
  <r>
    <n v="3955"/>
    <x v="275"/>
    <x v="0"/>
    <x v="19"/>
    <n v="23"/>
    <n v="32"/>
    <n v="27.5"/>
    <n v="6.3"/>
    <n v="9.4"/>
    <n v="7.85"/>
    <n v="6.6"/>
    <n v="8.1"/>
    <n v="7.35"/>
    <n v="104"/>
    <n v="240"/>
    <n v="172"/>
    <n v="0.6"/>
    <n v="4.3"/>
    <n v="2.4499999999999997"/>
    <n v="0.1"/>
    <n v="4.2"/>
    <n v="2.15"/>
    <n v="20"/>
    <n v="2400"/>
    <n v="1210"/>
    <n v="78"/>
    <n v="2800"/>
    <n v="1439"/>
    <x v="88"/>
    <x v="2"/>
    <n v="2.15"/>
    <n v="0"/>
    <n v="0"/>
    <n v="4.9612499999999997"/>
    <x v="1"/>
  </r>
  <r>
    <n v="3956"/>
    <x v="276"/>
    <x v="0"/>
    <x v="19"/>
    <n v="22"/>
    <n v="32"/>
    <n v="27"/>
    <n v="3.4"/>
    <n v="9.4"/>
    <n v="6.4"/>
    <n v="6.7"/>
    <n v="8.3000000000000007"/>
    <n v="7.5"/>
    <n v="106"/>
    <n v="199"/>
    <n v="152.5"/>
    <n v="0.5"/>
    <n v="4.4000000000000004"/>
    <n v="2.4500000000000002"/>
    <n v="0.1"/>
    <n v="1.6"/>
    <n v="0.85000000000000009"/>
    <n v="20"/>
    <n v="2400"/>
    <n v="1210"/>
    <n v="78"/>
    <n v="5400"/>
    <n v="2739"/>
    <x v="14"/>
    <x v="2"/>
    <n v="0.85000000000000009"/>
    <n v="0"/>
    <n v="0"/>
    <n v="4.7012499999999999"/>
    <x v="1"/>
  </r>
  <r>
    <n v="3957"/>
    <x v="277"/>
    <x v="0"/>
    <x v="19"/>
    <n v="23"/>
    <n v="32"/>
    <n v="27.5"/>
    <n v="4.8"/>
    <n v="11"/>
    <n v="7.9"/>
    <n v="6.9"/>
    <n v="8.1999999999999993"/>
    <n v="7.55"/>
    <n v="105"/>
    <n v="206"/>
    <n v="155.5"/>
    <n v="0.8"/>
    <n v="4.8"/>
    <n v="2.8"/>
    <n v="0.1"/>
    <n v="2.4"/>
    <n v="1.25"/>
    <n v="20"/>
    <n v="3500"/>
    <n v="1760"/>
    <n v="93"/>
    <n v="9200"/>
    <n v="4646.5"/>
    <x v="65"/>
    <x v="2"/>
    <n v="1.25"/>
    <n v="0"/>
    <n v="0"/>
    <n v="5"/>
    <x v="1"/>
  </r>
  <r>
    <n v="2431"/>
    <x v="278"/>
    <x v="1"/>
    <x v="19"/>
    <n v="19"/>
    <n v="31"/>
    <n v="25"/>
    <n v="3.5"/>
    <n v="7.7"/>
    <n v="5.6"/>
    <n v="7.1"/>
    <n v="8.4"/>
    <n v="7.75"/>
    <n v="387"/>
    <n v="477"/>
    <n v="432"/>
    <n v="1"/>
    <n v="4.9000000000000004"/>
    <n v="2.95"/>
    <n v="0.3"/>
    <n v="3.8"/>
    <n v="2.0499999999999998"/>
    <n v="130"/>
    <n v="160000"/>
    <n v="80065"/>
    <n v="260"/>
    <n v="160000"/>
    <n v="80130"/>
    <x v="6"/>
    <x v="2"/>
    <n v="2.0499999999999998"/>
    <n v="0"/>
    <n v="0"/>
    <n v="5.2537500000000001"/>
    <x v="1"/>
  </r>
  <r>
    <n v="2432"/>
    <x v="431"/>
    <x v="1"/>
    <x v="19"/>
    <n v="22"/>
    <n v="30"/>
    <n v="26"/>
    <n v="5"/>
    <n v="13.4"/>
    <n v="9.1999999999999993"/>
    <n v="8"/>
    <n v="9.1"/>
    <n v="8.5500000000000007"/>
    <n v="642"/>
    <n v="1007"/>
    <n v="824.5"/>
    <n v="3.8"/>
    <n v="9.5"/>
    <n v="6.65"/>
    <n v="0.1"/>
    <n v="3.8"/>
    <n v="1.95"/>
    <n v="2"/>
    <n v="16000"/>
    <n v="8001"/>
    <n v="2"/>
    <n v="16000"/>
    <n v="8001"/>
    <x v="2"/>
    <x v="2"/>
    <n v="1.9500000000000002"/>
    <n v="10"/>
    <n v="0"/>
    <n v="7.39"/>
    <x v="1"/>
  </r>
  <r>
    <n v="2433"/>
    <x v="432"/>
    <x v="1"/>
    <x v="19"/>
    <n v="22"/>
    <n v="30"/>
    <n v="26"/>
    <n v="4.7"/>
    <n v="18.3"/>
    <n v="11.5"/>
    <n v="7.3"/>
    <n v="9"/>
    <n v="8.15"/>
    <n v="608"/>
    <n v="1517"/>
    <n v="1062.5"/>
    <n v="3.6"/>
    <n v="8.1"/>
    <n v="5.85"/>
    <n v="3.2"/>
    <n v="15.6"/>
    <n v="9.4"/>
    <n v="2"/>
    <n v="16000"/>
    <n v="8001"/>
    <n v="2"/>
    <n v="16000"/>
    <n v="8001"/>
    <x v="2"/>
    <x v="2"/>
    <n v="9.4"/>
    <n v="0"/>
    <n v="0"/>
    <n v="7.38"/>
    <x v="1"/>
  </r>
  <r>
    <n v="2434"/>
    <x v="279"/>
    <x v="1"/>
    <x v="19"/>
    <n v="20"/>
    <n v="31"/>
    <n v="25.5"/>
    <n v="3.3"/>
    <n v="9.8000000000000007"/>
    <n v="6.5500000000000007"/>
    <n v="7.6"/>
    <n v="8.8000000000000007"/>
    <n v="8.1999999999999993"/>
    <n v="332"/>
    <n v="701"/>
    <n v="516.5"/>
    <n v="3.2"/>
    <n v="7"/>
    <n v="5.0999999999999996"/>
    <n v="0.1"/>
    <n v="2.2999999999999998"/>
    <n v="1.2"/>
    <n v="78"/>
    <n v="16000"/>
    <n v="8039"/>
    <n v="270"/>
    <n v="54000"/>
    <n v="27135"/>
    <x v="2"/>
    <x v="2"/>
    <n v="1.2"/>
    <n v="0"/>
    <n v="0"/>
    <n v="5.74"/>
    <x v="1"/>
  </r>
  <r>
    <n v="2435"/>
    <x v="280"/>
    <x v="1"/>
    <x v="19"/>
    <n v="20"/>
    <n v="30"/>
    <n v="25"/>
    <n v="1.6"/>
    <n v="12.9"/>
    <n v="7.25"/>
    <n v="6.6"/>
    <n v="9"/>
    <n v="7.8"/>
    <n v="528"/>
    <n v="1266"/>
    <n v="897"/>
    <n v="4.0999999999999996"/>
    <n v="16.399999999999999"/>
    <n v="10.25"/>
    <n v="0.6"/>
    <n v="7.8"/>
    <n v="4.2"/>
    <n v="330"/>
    <n v="16000"/>
    <n v="8165"/>
    <n v="790"/>
    <n v="16000"/>
    <n v="8395"/>
    <x v="2"/>
    <x v="2"/>
    <n v="4.2"/>
    <n v="0"/>
    <n v="0"/>
    <n v="6.34"/>
    <x v="1"/>
  </r>
  <r>
    <n v="2436"/>
    <x v="281"/>
    <x v="1"/>
    <x v="19"/>
    <n v="24"/>
    <n v="32"/>
    <n v="28"/>
    <n v="4.8"/>
    <n v="14.8"/>
    <n v="9.8000000000000007"/>
    <n v="6.6"/>
    <n v="8.9"/>
    <n v="7.75"/>
    <n v="249"/>
    <n v="683"/>
    <n v="466"/>
    <n v="3.1"/>
    <n v="17.8"/>
    <n v="10.450000000000001"/>
    <n v="0.1"/>
    <n v="1.9"/>
    <n v="1"/>
    <n v="20"/>
    <n v="16000"/>
    <n v="8010"/>
    <n v="130"/>
    <n v="16000"/>
    <n v="8065"/>
    <x v="2"/>
    <x v="2"/>
    <n v="1"/>
    <n v="0"/>
    <n v="0"/>
    <n v="5.7"/>
    <x v="1"/>
  </r>
  <r>
    <n v="3962"/>
    <x v="282"/>
    <x v="1"/>
    <x v="19"/>
    <n v="16"/>
    <n v="32"/>
    <n v="24"/>
    <n v="6.5"/>
    <n v="7.6"/>
    <n v="7.05"/>
    <n v="6.8"/>
    <n v="8.5"/>
    <n v="7.65"/>
    <n v="93"/>
    <n v="639"/>
    <n v="366"/>
    <n v="0.7"/>
    <n v="2.8"/>
    <n v="1.75"/>
    <n v="0.1"/>
    <n v="2.5"/>
    <n v="1.3"/>
    <n v="20"/>
    <n v="2500"/>
    <n v="1260"/>
    <n v="45"/>
    <n v="4300"/>
    <n v="2172.5"/>
    <x v="33"/>
    <x v="2"/>
    <n v="1.3"/>
    <n v="0"/>
    <n v="0"/>
    <n v="4.3537499999999998"/>
    <x v="1"/>
  </r>
  <r>
    <n v="3963"/>
    <x v="283"/>
    <x v="1"/>
    <x v="19"/>
    <n v="21"/>
    <n v="34"/>
    <n v="27.5"/>
    <n v="2.2999999999999998"/>
    <n v="16.2"/>
    <n v="9.25"/>
    <n v="7.4"/>
    <n v="8.8000000000000007"/>
    <n v="8.1000000000000014"/>
    <n v="595"/>
    <n v="1020"/>
    <n v="807.5"/>
    <n v="2.5"/>
    <n v="18.100000000000001"/>
    <n v="10.3"/>
    <n v="0.5"/>
    <n v="6.5"/>
    <n v="3.5"/>
    <n v="20"/>
    <n v="16000"/>
    <n v="8010"/>
    <n v="170"/>
    <n v="16000"/>
    <n v="8085"/>
    <x v="2"/>
    <x v="2"/>
    <n v="3.5"/>
    <n v="0"/>
    <n v="0"/>
    <n v="6.2"/>
    <x v="1"/>
  </r>
  <r>
    <n v="1396"/>
    <x v="284"/>
    <x v="0"/>
    <x v="20"/>
    <n v="29"/>
    <n v="35"/>
    <n v="32"/>
    <n v="8"/>
    <n v="66"/>
    <n v="37"/>
    <n v="8.3000000000000007"/>
    <n v="9.1"/>
    <n v="8.6999999999999993"/>
    <n v="293"/>
    <n v="575"/>
    <n v="434"/>
    <n v="0"/>
    <n v="3"/>
    <n v="1.5"/>
    <n v="0"/>
    <n v="0.1"/>
    <n v="0.05"/>
    <n v="22"/>
    <n v="22"/>
    <n v="22"/>
    <n v="50"/>
    <n v="350"/>
    <n v="200"/>
    <x v="39"/>
    <x v="65"/>
    <n v="0.05"/>
    <n v="10"/>
    <n v="0"/>
    <n v="2.5575000000000001"/>
    <x v="1"/>
  </r>
  <r>
    <n v="1686"/>
    <x v="285"/>
    <x v="0"/>
    <x v="20"/>
    <n v="29"/>
    <n v="34"/>
    <n v="31.5"/>
    <n v="5.5"/>
    <n v="8.9"/>
    <n v="7.2"/>
    <n v="6.6"/>
    <n v="8.5"/>
    <n v="7.55"/>
    <n v="335"/>
    <n v="748"/>
    <n v="541.5"/>
    <n v="0"/>
    <n v="3"/>
    <n v="1.5"/>
    <n v="0"/>
    <n v="1.7"/>
    <n v="0.85"/>
    <n v="27"/>
    <n v="80"/>
    <n v="53.5"/>
    <n v="130"/>
    <n v="220"/>
    <n v="175"/>
    <x v="39"/>
    <x v="151"/>
    <n v="0.84999999999999987"/>
    <n v="0"/>
    <n v="0"/>
    <n v="1.375"/>
    <x v="1"/>
  </r>
  <r>
    <n v="1297"/>
    <x v="286"/>
    <x v="0"/>
    <x v="21"/>
    <n v="12"/>
    <n v="32"/>
    <n v="22"/>
    <n v="6.3"/>
    <n v="7.6"/>
    <n v="6.9499999999999993"/>
    <n v="7"/>
    <n v="7.8"/>
    <n v="7.4"/>
    <n v="183"/>
    <n v="368"/>
    <n v="275.5"/>
    <n v="1.6"/>
    <n v="3"/>
    <n v="2.2999999999999998"/>
    <n v="0.8"/>
    <n v="1.5"/>
    <n v="1.1499999999999999"/>
    <n v="230"/>
    <n v="2200"/>
    <n v="1215"/>
    <n v="490"/>
    <n v="4700"/>
    <n v="2595"/>
    <x v="11"/>
    <x v="2"/>
    <n v="1.1499999999999999"/>
    <n v="0"/>
    <n v="0"/>
    <n v="4.6675000000000004"/>
    <x v="1"/>
  </r>
  <r>
    <n v="1382"/>
    <x v="433"/>
    <x v="0"/>
    <x v="21"/>
    <n v="12"/>
    <n v="34"/>
    <n v="23"/>
    <n v="6.3"/>
    <n v="7.8"/>
    <n v="7.05"/>
    <n v="7"/>
    <n v="7.9"/>
    <n v="7.45"/>
    <n v="234"/>
    <n v="334"/>
    <n v="284"/>
    <n v="1.6"/>
    <n v="3"/>
    <n v="2.2999999999999998"/>
    <n v="0.7"/>
    <n v="1.4"/>
    <n v="1.0499999999999998"/>
    <n v="230"/>
    <n v="2100"/>
    <n v="1165"/>
    <n v="490"/>
    <n v="4300"/>
    <n v="2395"/>
    <x v="11"/>
    <x v="2"/>
    <n v="1.0499999999999998"/>
    <n v="0"/>
    <n v="0"/>
    <n v="4.6475"/>
    <x v="1"/>
  </r>
  <r>
    <n v="2912"/>
    <x v="288"/>
    <x v="0"/>
    <x v="21"/>
    <n v="11"/>
    <n v="29"/>
    <n v="20"/>
    <n v="7.8"/>
    <n v="8.3000000000000007"/>
    <n v="8.0500000000000007"/>
    <n v="7.2"/>
    <n v="7.9"/>
    <n v="7.5500000000000007"/>
    <n v="148"/>
    <n v="222"/>
    <n v="185"/>
    <n v="0"/>
    <n v="0"/>
    <n v="0"/>
    <n v="0"/>
    <n v="0.7"/>
    <n v="0.35"/>
    <n v="33"/>
    <n v="79"/>
    <n v="56"/>
    <n v="70"/>
    <n v="140"/>
    <n v="105"/>
    <x v="70"/>
    <x v="30"/>
    <n v="0.35"/>
    <n v="0"/>
    <n v="0"/>
    <n v="0.35"/>
    <x v="1"/>
  </r>
  <r>
    <n v="1285"/>
    <x v="434"/>
    <x v="0"/>
    <x v="22"/>
    <n v="16"/>
    <n v="32"/>
    <n v="24"/>
    <n v="6"/>
    <n v="7.2"/>
    <n v="6.6"/>
    <n v="7.9"/>
    <n v="8.9"/>
    <n v="8.4"/>
    <n v="530"/>
    <n v="700"/>
    <n v="615"/>
    <n v="0.6"/>
    <n v="2.2999999999999998"/>
    <n v="1.45"/>
    <n v="1.7"/>
    <n v="3.1"/>
    <n v="2.4"/>
    <n v="9"/>
    <n v="372"/>
    <n v="190.5"/>
    <n v="28"/>
    <n v="150"/>
    <n v="89"/>
    <x v="25"/>
    <x v="152"/>
    <n v="2.4"/>
    <n v="0"/>
    <n v="0"/>
    <n v="2.3387500000000001"/>
    <x v="1"/>
  </r>
  <r>
    <n v="1286"/>
    <x v="290"/>
    <x v="0"/>
    <x v="22"/>
    <n v="16"/>
    <n v="30"/>
    <n v="23"/>
    <n v="5.4"/>
    <n v="6.1"/>
    <n v="5.75"/>
    <n v="7.9"/>
    <n v="8.8000000000000007"/>
    <n v="8.3500000000000014"/>
    <n v="1060"/>
    <n v="1480"/>
    <n v="1270"/>
    <n v="1.7"/>
    <n v="4"/>
    <n v="2.85"/>
    <n v="0"/>
    <n v="2.7"/>
    <n v="1.35"/>
    <n v="14"/>
    <n v="28"/>
    <n v="21"/>
    <n v="28"/>
    <n v="150"/>
    <n v="89"/>
    <x v="71"/>
    <x v="56"/>
    <n v="1.35"/>
    <n v="0"/>
    <n v="0"/>
    <n v="2.15625"/>
    <x v="1"/>
  </r>
  <r>
    <n v="1414"/>
    <x v="291"/>
    <x v="0"/>
    <x v="22"/>
    <n v="18"/>
    <n v="29"/>
    <n v="23.5"/>
    <n v="2.2999999999999998"/>
    <n v="5.7"/>
    <n v="4"/>
    <n v="6.7"/>
    <n v="7.9"/>
    <n v="7.3000000000000007"/>
    <n v="330"/>
    <n v="750"/>
    <n v="540"/>
    <n v="1.5"/>
    <n v="9.6"/>
    <n v="5.55"/>
    <n v="1.1000000000000001"/>
    <n v="3.1"/>
    <n v="2.1"/>
    <n v="7"/>
    <n v="20"/>
    <n v="13.5"/>
    <n v="14"/>
    <n v="120"/>
    <n v="67"/>
    <x v="2"/>
    <x v="70"/>
    <n v="2.1"/>
    <n v="0"/>
    <n v="2"/>
    <n v="3.1875"/>
    <x v="1"/>
  </r>
  <r>
    <n v="1481"/>
    <x v="435"/>
    <x v="0"/>
    <x v="22"/>
    <n v="16"/>
    <n v="31"/>
    <n v="23.5"/>
    <n v="6.2"/>
    <n v="7.2"/>
    <n v="6.7"/>
    <n v="7.9"/>
    <n v="8.6999999999999993"/>
    <n v="8.3000000000000007"/>
    <n v="610"/>
    <n v="780"/>
    <n v="695"/>
    <n v="0.9"/>
    <n v="3.3"/>
    <n v="2.1"/>
    <n v="1.7"/>
    <n v="3.1"/>
    <n v="2.4"/>
    <n v="11"/>
    <n v="20"/>
    <n v="15.5"/>
    <n v="75"/>
    <n v="150"/>
    <n v="112.5"/>
    <x v="23"/>
    <x v="18"/>
    <n v="2.4"/>
    <n v="0"/>
    <n v="0"/>
    <n v="1.8699999999999999"/>
    <x v="1"/>
  </r>
  <r>
    <n v="1714"/>
    <x v="293"/>
    <x v="0"/>
    <x v="22"/>
    <n v="21.2"/>
    <n v="34"/>
    <n v="27.6"/>
    <n v="5.3"/>
    <n v="9.1999999999999993"/>
    <n v="7.25"/>
    <n v="7.4"/>
    <n v="9"/>
    <n v="8.1999999999999993"/>
    <n v="250"/>
    <n v="360"/>
    <n v="305"/>
    <n v="0.6"/>
    <n v="2.7"/>
    <n v="1.6500000000000001"/>
    <n v="1.3"/>
    <n v="4.5"/>
    <n v="2.9"/>
    <n v="4"/>
    <n v="11"/>
    <n v="7.5"/>
    <n v="7"/>
    <n v="28"/>
    <n v="17.5"/>
    <x v="0"/>
    <x v="15"/>
    <n v="2.9"/>
    <n v="0"/>
    <n v="0"/>
    <n v="1.6487500000000002"/>
    <x v="1"/>
  </r>
  <r>
    <n v="1716"/>
    <x v="294"/>
    <x v="0"/>
    <x v="22"/>
    <n v="10"/>
    <n v="27.5"/>
    <n v="18.75"/>
    <n v="4.5999999999999996"/>
    <n v="6.5"/>
    <n v="5.55"/>
    <n v="7.3"/>
    <n v="8.1"/>
    <n v="7.6999999999999993"/>
    <n v="240"/>
    <n v="300"/>
    <n v="270"/>
    <n v="0.2"/>
    <n v="2.8"/>
    <n v="1.5"/>
    <n v="1.8"/>
    <n v="3.1"/>
    <n v="2.4500000000000002"/>
    <n v="4"/>
    <n v="14"/>
    <n v="9"/>
    <n v="7"/>
    <n v="28"/>
    <n v="17.5"/>
    <x v="39"/>
    <x v="29"/>
    <n v="2.4500000000000002"/>
    <n v="0"/>
    <n v="0"/>
    <n v="1.4725000000000001"/>
    <x v="1"/>
  </r>
  <r>
    <n v="2935"/>
    <x v="295"/>
    <x v="0"/>
    <x v="22"/>
    <n v="18"/>
    <n v="31"/>
    <n v="24.5"/>
    <n v="2.7"/>
    <n v="5.4"/>
    <n v="4.0500000000000007"/>
    <n v="7.4"/>
    <n v="8.3000000000000007"/>
    <n v="7.8500000000000005"/>
    <n v="410"/>
    <n v="790"/>
    <n v="600"/>
    <n v="0.9"/>
    <n v="3.7"/>
    <n v="2.3000000000000003"/>
    <n v="1.3"/>
    <n v="3.2"/>
    <n v="2.25"/>
    <n v="7"/>
    <n v="64"/>
    <n v="35.5"/>
    <n v="20"/>
    <n v="150"/>
    <n v="85"/>
    <x v="89"/>
    <x v="153"/>
    <n v="2.25"/>
    <n v="0"/>
    <n v="1.8999999999999986"/>
    <n v="2.2550000000000003"/>
    <x v="1"/>
  </r>
  <r>
    <n v="2937"/>
    <x v="297"/>
    <x v="0"/>
    <x v="22"/>
    <n v="17"/>
    <n v="33"/>
    <n v="25"/>
    <n v="5.4"/>
    <n v="7.3"/>
    <n v="6.35"/>
    <n v="7.3"/>
    <n v="8.3000000000000007"/>
    <n v="7.8000000000000007"/>
    <n v="210"/>
    <n v="330"/>
    <n v="270"/>
    <n v="1.1000000000000001"/>
    <n v="3.1"/>
    <n v="2.1"/>
    <n v="1.8"/>
    <n v="3.1"/>
    <n v="2.4500000000000002"/>
    <n v="4"/>
    <n v="14"/>
    <n v="9"/>
    <n v="7"/>
    <n v="28"/>
    <n v="17.5"/>
    <x v="23"/>
    <x v="29"/>
    <n v="2.4500000000000002"/>
    <n v="0"/>
    <n v="0"/>
    <n v="1.8474999999999999"/>
    <x v="1"/>
  </r>
  <r>
    <n v="2938"/>
    <x v="436"/>
    <x v="0"/>
    <x v="22"/>
    <n v="19"/>
    <n v="28"/>
    <n v="23.5"/>
    <n v="3.2"/>
    <n v="5.7"/>
    <n v="4.45"/>
    <n v="7.9"/>
    <n v="8.4"/>
    <n v="8.15"/>
    <n v="510"/>
    <n v="710"/>
    <n v="610"/>
    <n v="0.6"/>
    <n v="3.3"/>
    <n v="1.95"/>
    <n v="2.1"/>
    <n v="3.1"/>
    <n v="2.6"/>
    <n v="7"/>
    <n v="20"/>
    <n v="13.5"/>
    <n v="28"/>
    <n v="93"/>
    <n v="60.5"/>
    <x v="36"/>
    <x v="70"/>
    <n v="2.6"/>
    <n v="0"/>
    <n v="1.0999999999999996"/>
    <n v="1.9162499999999998"/>
    <x v="1"/>
  </r>
  <r>
    <n v="2939"/>
    <x v="437"/>
    <x v="0"/>
    <x v="22"/>
    <n v="18.5"/>
    <n v="27.5"/>
    <n v="23"/>
    <n v="3.3"/>
    <n v="5.7"/>
    <n v="4.5"/>
    <n v="7.9"/>
    <n v="8.4"/>
    <n v="8.15"/>
    <n v="480"/>
    <n v="720"/>
    <n v="600"/>
    <n v="0.7"/>
    <n v="3.2"/>
    <n v="1.9500000000000002"/>
    <n v="1.8"/>
    <n v="3.1"/>
    <n v="2.4500000000000002"/>
    <n v="7"/>
    <n v="14"/>
    <n v="10.5"/>
    <n v="28"/>
    <n v="75"/>
    <n v="51.5"/>
    <x v="36"/>
    <x v="114"/>
    <n v="2.4500000000000002"/>
    <n v="0"/>
    <n v="1"/>
    <n v="1.8612500000000001"/>
    <x v="1"/>
  </r>
  <r>
    <n v="2940"/>
    <x v="438"/>
    <x v="0"/>
    <x v="22"/>
    <n v="12"/>
    <n v="28"/>
    <n v="20"/>
    <n v="4.2"/>
    <n v="5.4"/>
    <n v="4.8000000000000007"/>
    <n v="7.4"/>
    <n v="8.1"/>
    <n v="7.75"/>
    <n v="520"/>
    <n v="960"/>
    <n v="740"/>
    <n v="0.9"/>
    <n v="4.4000000000000004"/>
    <n v="2.6500000000000004"/>
    <n v="1.8"/>
    <n v="2.7"/>
    <n v="2.25"/>
    <n v="7"/>
    <n v="21"/>
    <n v="14"/>
    <n v="28"/>
    <n v="93"/>
    <n v="60.5"/>
    <x v="90"/>
    <x v="69"/>
    <n v="2.25"/>
    <n v="0"/>
    <n v="0.39999999999999858"/>
    <n v="2.2162500000000005"/>
    <x v="1"/>
  </r>
  <r>
    <n v="2943"/>
    <x v="439"/>
    <x v="0"/>
    <x v="22"/>
    <n v="18"/>
    <n v="29"/>
    <n v="23.5"/>
    <n v="3.2"/>
    <n v="5.7"/>
    <n v="4.45"/>
    <n v="6.8"/>
    <n v="8.3000000000000007"/>
    <n v="7.5500000000000007"/>
    <n v="630"/>
    <n v="1110"/>
    <n v="870"/>
    <n v="1.1000000000000001"/>
    <n v="3.7"/>
    <n v="2.4000000000000004"/>
    <n v="2.2999999999999998"/>
    <n v="3.1"/>
    <n v="2.7"/>
    <n v="14"/>
    <n v="28"/>
    <n v="21"/>
    <n v="75"/>
    <n v="150"/>
    <n v="112.5"/>
    <x v="91"/>
    <x v="56"/>
    <n v="2.7"/>
    <n v="0"/>
    <n v="1.0999999999999996"/>
    <n v="2.2550000000000003"/>
    <x v="1"/>
  </r>
  <r>
    <n v="2944"/>
    <x v="304"/>
    <x v="0"/>
    <x v="22"/>
    <n v="18"/>
    <n v="32"/>
    <n v="25"/>
    <n v="1.8"/>
    <n v="7.2"/>
    <n v="4.5"/>
    <n v="7.2"/>
    <n v="9"/>
    <n v="8.1"/>
    <n v="440"/>
    <n v="5300"/>
    <n v="2870"/>
    <n v="3.2"/>
    <n v="28"/>
    <n v="15.6"/>
    <n v="0"/>
    <n v="3.1"/>
    <n v="1.55"/>
    <n v="21"/>
    <n v="75"/>
    <n v="48"/>
    <n v="150"/>
    <n v="210"/>
    <n v="180"/>
    <x v="2"/>
    <x v="92"/>
    <n v="1.55"/>
    <n v="0"/>
    <n v="1"/>
    <n v="3.1500000000000004"/>
    <x v="1"/>
  </r>
  <r>
    <n v="4179"/>
    <x v="440"/>
    <x v="1"/>
    <x v="22"/>
    <n v="16"/>
    <n v="30"/>
    <n v="23"/>
    <n v="6.2"/>
    <n v="7.2"/>
    <n v="6.7"/>
    <n v="7.8"/>
    <n v="8.1999999999999993"/>
    <n v="8"/>
    <n v="340"/>
    <n v="500"/>
    <n v="420"/>
    <n v="0.8"/>
    <n v="2.1"/>
    <n v="1.4500000000000002"/>
    <n v="2.5"/>
    <n v="3.1"/>
    <n v="2.8"/>
    <n v="4"/>
    <n v="14"/>
    <n v="9"/>
    <n v="11"/>
    <n v="28"/>
    <n v="19.5"/>
    <x v="44"/>
    <x v="29"/>
    <n v="2.8"/>
    <n v="0"/>
    <n v="0"/>
    <n v="1.51125"/>
    <x v="1"/>
  </r>
  <r>
    <n v="1420"/>
    <x v="305"/>
    <x v="0"/>
    <x v="23"/>
    <n v="17"/>
    <n v="25"/>
    <n v="21"/>
    <n v="6.5"/>
    <n v="7.4"/>
    <n v="6.95"/>
    <n v="6.4"/>
    <n v="7.3"/>
    <n v="6.85"/>
    <n v="102"/>
    <n v="163"/>
    <n v="132.5"/>
    <n v="2.1"/>
    <n v="6.1"/>
    <n v="4.0999999999999996"/>
    <n v="0.3"/>
    <n v="2.4"/>
    <n v="1.3499999999999999"/>
    <n v="33"/>
    <n v="79"/>
    <n v="56"/>
    <n v="48"/>
    <n v="84"/>
    <n v="66"/>
    <x v="2"/>
    <x v="30"/>
    <n v="1.3499999999999999"/>
    <n v="0"/>
    <n v="0"/>
    <n v="3.05"/>
    <x v="1"/>
  </r>
  <r>
    <n v="1421"/>
    <x v="306"/>
    <x v="0"/>
    <x v="23"/>
    <n v="16"/>
    <n v="18"/>
    <n v="17"/>
    <n v="2"/>
    <n v="6.6"/>
    <n v="4.3"/>
    <n v="6.5"/>
    <n v="7.4"/>
    <n v="6.95"/>
    <n v="6"/>
    <n v="630"/>
    <n v="318"/>
    <n v="1.6"/>
    <n v="13.2"/>
    <n v="7.3999999999999995"/>
    <n v="0.5"/>
    <n v="3.4"/>
    <n v="1.95"/>
    <n v="110"/>
    <n v="2200"/>
    <n v="1155"/>
    <n v="390"/>
    <n v="4700"/>
    <n v="2545"/>
    <x v="2"/>
    <x v="2"/>
    <n v="1.9500000000000002"/>
    <n v="0"/>
    <n v="1.4000000000000004"/>
    <n v="6.0299999999999994"/>
    <x v="1"/>
  </r>
  <r>
    <n v="1452"/>
    <x v="307"/>
    <x v="0"/>
    <x v="23"/>
    <n v="25"/>
    <n v="28"/>
    <n v="26.5"/>
    <n v="6.2"/>
    <n v="8.6"/>
    <n v="7.4"/>
    <n v="6.2"/>
    <n v="7.9"/>
    <n v="7.0500000000000007"/>
    <n v="286"/>
    <n v="426"/>
    <n v="356"/>
    <n v="0.8"/>
    <n v="8.1"/>
    <n v="4.45"/>
    <n v="0.4"/>
    <n v="1.6"/>
    <n v="1"/>
    <n v="78"/>
    <n v="630"/>
    <n v="354"/>
    <n v="380"/>
    <n v="1400"/>
    <n v="890"/>
    <x v="2"/>
    <x v="154"/>
    <n v="1"/>
    <n v="0"/>
    <n v="0"/>
    <n v="4.47"/>
    <x v="1"/>
  </r>
  <r>
    <n v="3007"/>
    <x v="308"/>
    <x v="0"/>
    <x v="23"/>
    <n v="29"/>
    <n v="35"/>
    <n v="32"/>
    <n v="3.9"/>
    <n v="7.9"/>
    <n v="5.9"/>
    <n v="7.5"/>
    <n v="8.3000000000000007"/>
    <n v="7.9"/>
    <n v="256"/>
    <n v="529"/>
    <n v="392.5"/>
    <n v="0.9"/>
    <n v="6.9"/>
    <n v="3.9000000000000004"/>
    <n v="0.3"/>
    <n v="1"/>
    <n v="0.65"/>
    <n v="34"/>
    <n v="1100"/>
    <n v="567"/>
    <n v="130"/>
    <n v="2800"/>
    <n v="1465"/>
    <x v="59"/>
    <x v="155"/>
    <n v="0.65"/>
    <n v="0"/>
    <n v="0"/>
    <n v="5.402499999999999"/>
    <x v="1"/>
  </r>
  <r>
    <n v="3008"/>
    <x v="309"/>
    <x v="0"/>
    <x v="23"/>
    <n v="8.1"/>
    <n v="32"/>
    <n v="20.05"/>
    <n v="3.1"/>
    <n v="7.4"/>
    <n v="5.25"/>
    <n v="7.1"/>
    <n v="8.9"/>
    <n v="8"/>
    <n v="364"/>
    <n v="2610"/>
    <n v="1487"/>
    <n v="2"/>
    <n v="36"/>
    <n v="19"/>
    <n v="0.2"/>
    <n v="1.1000000000000001"/>
    <n v="0.65"/>
    <n v="2"/>
    <n v="460"/>
    <n v="231"/>
    <n v="490"/>
    <n v="2220"/>
    <n v="1355"/>
    <x v="2"/>
    <x v="74"/>
    <n v="0.65"/>
    <n v="0"/>
    <n v="0"/>
    <n v="3.7850000000000001"/>
    <x v="1"/>
  </r>
  <r>
    <n v="3009"/>
    <x v="310"/>
    <x v="0"/>
    <x v="23"/>
    <n v="31"/>
    <n v="31"/>
    <n v="31"/>
    <n v="4.2"/>
    <n v="7.6"/>
    <n v="5.9"/>
    <n v="7.5"/>
    <n v="9.1999999999999993"/>
    <n v="8.35"/>
    <n v="396"/>
    <n v="575"/>
    <n v="485.5"/>
    <n v="2"/>
    <n v="10"/>
    <n v="6"/>
    <n v="0.1"/>
    <n v="1.3"/>
    <n v="0.70000000000000007"/>
    <n v="2"/>
    <n v="210"/>
    <n v="106"/>
    <n v="260"/>
    <n v="2220"/>
    <n v="1240"/>
    <x v="2"/>
    <x v="156"/>
    <n v="0.70000000000000007"/>
    <n v="0"/>
    <n v="0"/>
    <n v="3.17"/>
    <x v="1"/>
  </r>
  <r>
    <n v="3010"/>
    <x v="311"/>
    <x v="0"/>
    <x v="23"/>
    <n v="31"/>
    <n v="31"/>
    <n v="31"/>
    <n v="4.3"/>
    <n v="7.8"/>
    <n v="6.05"/>
    <n v="6.3"/>
    <n v="9.1"/>
    <n v="7.6999999999999993"/>
    <n v="360"/>
    <n v="1373"/>
    <n v="866.5"/>
    <n v="2"/>
    <n v="17"/>
    <n v="9.5"/>
    <n v="0.1"/>
    <n v="1.2"/>
    <n v="0.65"/>
    <n v="2"/>
    <n v="340"/>
    <n v="171"/>
    <n v="320"/>
    <n v="2800"/>
    <n v="1560"/>
    <x v="2"/>
    <x v="157"/>
    <n v="0.65"/>
    <n v="0"/>
    <n v="0"/>
    <n v="3.4849999999999999"/>
    <x v="1"/>
  </r>
  <r>
    <n v="3011"/>
    <x v="312"/>
    <x v="0"/>
    <x v="23"/>
    <n v="31"/>
    <n v="31"/>
    <n v="31"/>
    <n v="2.9"/>
    <n v="7"/>
    <n v="4.95"/>
    <n v="6.3"/>
    <n v="8.1"/>
    <n v="7.1999999999999993"/>
    <n v="29900"/>
    <n v="181400"/>
    <n v="105650"/>
    <n v="2"/>
    <n v="20"/>
    <n v="11"/>
    <n v="0"/>
    <n v="2.4"/>
    <n v="1.2"/>
    <n v="2"/>
    <n v="110"/>
    <n v="56"/>
    <n v="0"/>
    <n v="1400"/>
    <n v="700"/>
    <x v="2"/>
    <x v="30"/>
    <n v="1.2"/>
    <n v="0"/>
    <n v="9.9999999999999645E-2"/>
    <n v="3.0299999999999994"/>
    <x v="1"/>
  </r>
  <r>
    <n v="1391"/>
    <x v="313"/>
    <x v="0"/>
    <x v="24"/>
    <n v="20"/>
    <n v="29"/>
    <n v="24.5"/>
    <n v="0.1"/>
    <n v="2.2000000000000002"/>
    <n v="1.1500000000000001"/>
    <n v="7.3"/>
    <n v="7.8"/>
    <n v="7.55"/>
    <n v="1204"/>
    <n v="1588"/>
    <n v="1396"/>
    <n v="10"/>
    <n v="22"/>
    <n v="16"/>
    <n v="1.2"/>
    <n v="26.4"/>
    <n v="13.799999999999999"/>
    <n v="20"/>
    <n v="480"/>
    <n v="250"/>
    <n v="260"/>
    <n v="15000"/>
    <n v="7630"/>
    <x v="2"/>
    <x v="42"/>
    <n v="10"/>
    <n v="0"/>
    <n v="7.6999999999999993"/>
    <n v="6.52"/>
    <x v="1"/>
  </r>
  <r>
    <n v="1788"/>
    <x v="314"/>
    <x v="0"/>
    <x v="24"/>
    <n v="26"/>
    <n v="34"/>
    <n v="30"/>
    <n v="0"/>
    <n v="0.1"/>
    <n v="0.05"/>
    <n v="7.1"/>
    <n v="7.7"/>
    <n v="7.4"/>
    <n v="1088"/>
    <n v="1711"/>
    <n v="1399.5"/>
    <n v="14"/>
    <n v="28"/>
    <n v="21"/>
    <n v="0.6"/>
    <n v="24.1"/>
    <n v="12.350000000000001"/>
    <n v="40"/>
    <n v="420"/>
    <n v="230"/>
    <n v="520"/>
    <n v="14500"/>
    <n v="7510"/>
    <x v="2"/>
    <x v="158"/>
    <n v="10"/>
    <n v="0"/>
    <n v="9.9"/>
    <n v="6.6400000000000006"/>
    <x v="1"/>
  </r>
  <r>
    <n v="1789"/>
    <x v="315"/>
    <x v="0"/>
    <x v="24"/>
    <n v="26"/>
    <n v="31"/>
    <n v="28.5"/>
    <n v="5"/>
    <n v="6.6"/>
    <n v="5.8"/>
    <n v="7.5"/>
    <n v="9.1999999999999993"/>
    <n v="8.35"/>
    <n v="302"/>
    <n v="378"/>
    <n v="340"/>
    <n v="1"/>
    <n v="3"/>
    <n v="2"/>
    <n v="0.2"/>
    <n v="2.4"/>
    <n v="1.3"/>
    <n v="2"/>
    <n v="30"/>
    <n v="16"/>
    <n v="10"/>
    <n v="200"/>
    <n v="105"/>
    <x v="34"/>
    <x v="23"/>
    <n v="1.3"/>
    <n v="0"/>
    <n v="0"/>
    <n v="1.59"/>
    <x v="1"/>
  </r>
  <r>
    <n v="2340"/>
    <x v="441"/>
    <x v="0"/>
    <x v="24"/>
    <n v="25"/>
    <n v="28"/>
    <n v="26.5"/>
    <n v="2.2999999999999998"/>
    <n v="5.4"/>
    <n v="3.85"/>
    <n v="6.9"/>
    <n v="8.6"/>
    <n v="7.75"/>
    <n v="1197"/>
    <n v="1469"/>
    <n v="1333"/>
    <n v="6"/>
    <n v="18"/>
    <n v="12"/>
    <n v="1.2"/>
    <n v="5.5"/>
    <n v="3.35"/>
    <n v="2"/>
    <n v="180"/>
    <n v="91"/>
    <n v="140"/>
    <n v="8000"/>
    <n v="4070"/>
    <x v="2"/>
    <x v="90"/>
    <n v="3.35"/>
    <n v="0"/>
    <n v="2.2999999999999998"/>
    <n v="3.855"/>
    <x v="1"/>
  </r>
  <r>
    <n v="2341"/>
    <x v="317"/>
    <x v="0"/>
    <x v="24"/>
    <n v="26"/>
    <n v="34"/>
    <n v="30"/>
    <n v="0"/>
    <n v="3.9"/>
    <n v="1.95"/>
    <n v="7.3"/>
    <n v="7.9"/>
    <n v="7.6"/>
    <n v="1355"/>
    <n v="1678"/>
    <n v="1516.5"/>
    <n v="6"/>
    <n v="20"/>
    <n v="13"/>
    <n v="2.1"/>
    <n v="11.6"/>
    <n v="6.85"/>
    <n v="2"/>
    <n v="220"/>
    <n v="111"/>
    <n v="80"/>
    <n v="12000"/>
    <n v="6040"/>
    <x v="2"/>
    <x v="159"/>
    <n v="6.85"/>
    <n v="0"/>
    <n v="6.1"/>
    <n v="5.035000000000001"/>
    <x v="1"/>
  </r>
  <r>
    <n v="2342"/>
    <x v="442"/>
    <x v="0"/>
    <x v="24"/>
    <n v="26"/>
    <n v="30"/>
    <n v="28"/>
    <n v="0"/>
    <n v="0.1"/>
    <n v="0.05"/>
    <n v="7.4"/>
    <n v="8"/>
    <n v="7.7"/>
    <n v="1870"/>
    <n v="2988"/>
    <n v="2429"/>
    <n v="24"/>
    <n v="45"/>
    <n v="34.5"/>
    <n v="1.6"/>
    <n v="23.6"/>
    <n v="12.600000000000001"/>
    <n v="20"/>
    <n v="800"/>
    <n v="410"/>
    <n v="370"/>
    <n v="11000"/>
    <n v="5685"/>
    <x v="2"/>
    <x v="160"/>
    <n v="10"/>
    <n v="0"/>
    <n v="9.9"/>
    <n v="7.5400000000000009"/>
    <x v="1"/>
  </r>
  <r>
    <n v="3068"/>
    <x v="319"/>
    <x v="0"/>
    <x v="24"/>
    <n v="26"/>
    <n v="32"/>
    <n v="29"/>
    <n v="5.0999999999999996"/>
    <n v="6.8"/>
    <n v="5.9499999999999993"/>
    <n v="7.2"/>
    <n v="8.1999999999999993"/>
    <n v="7.6999999999999993"/>
    <n v="215"/>
    <n v="390"/>
    <n v="302.5"/>
    <n v="2"/>
    <n v="3"/>
    <n v="2.5"/>
    <n v="0"/>
    <n v="1.6"/>
    <n v="0.8"/>
    <n v="2"/>
    <n v="25"/>
    <n v="13.5"/>
    <n v="10"/>
    <n v="300"/>
    <n v="155"/>
    <x v="41"/>
    <x v="70"/>
    <n v="0.8"/>
    <n v="0"/>
    <n v="0"/>
    <n v="1.79"/>
    <x v="1"/>
  </r>
  <r>
    <n v="3069"/>
    <x v="320"/>
    <x v="0"/>
    <x v="24"/>
    <n v="25"/>
    <n v="28"/>
    <n v="26.5"/>
    <n v="3.9"/>
    <n v="6"/>
    <n v="4.95"/>
    <n v="7.1"/>
    <n v="8.1"/>
    <n v="7.6"/>
    <n v="435"/>
    <n v="771"/>
    <n v="603"/>
    <n v="2"/>
    <n v="8"/>
    <n v="5"/>
    <n v="0.3"/>
    <n v="2.6"/>
    <n v="1.45"/>
    <n v="2"/>
    <n v="120"/>
    <n v="61"/>
    <n v="10"/>
    <n v="500"/>
    <n v="255"/>
    <x v="2"/>
    <x v="63"/>
    <n v="1.45"/>
    <n v="0"/>
    <n v="9.9999999999999645E-2"/>
    <n v="3.105"/>
    <x v="1"/>
  </r>
  <r>
    <n v="3070"/>
    <x v="321"/>
    <x v="0"/>
    <x v="24"/>
    <n v="26"/>
    <n v="29"/>
    <n v="27.5"/>
    <n v="0.9"/>
    <n v="4.0999999999999996"/>
    <n v="2.5"/>
    <n v="7.1"/>
    <n v="7.9"/>
    <n v="7.5"/>
    <n v="980"/>
    <n v="1480"/>
    <n v="1230"/>
    <n v="6"/>
    <n v="16"/>
    <n v="11"/>
    <n v="0.2"/>
    <n v="13.9"/>
    <n v="7.05"/>
    <n v="2"/>
    <n v="320"/>
    <n v="161"/>
    <n v="120"/>
    <n v="8000"/>
    <n v="4060"/>
    <x v="2"/>
    <x v="161"/>
    <n v="7.05"/>
    <n v="0"/>
    <n v="5"/>
    <n v="5.2149999999999999"/>
    <x v="1"/>
  </r>
  <r>
    <n v="3071"/>
    <x v="322"/>
    <x v="0"/>
    <x v="24"/>
    <n v="26"/>
    <n v="29"/>
    <n v="27.5"/>
    <n v="0.1"/>
    <n v="1.1000000000000001"/>
    <n v="0.60000000000000009"/>
    <n v="7.1"/>
    <n v="7.6"/>
    <n v="7.35"/>
    <n v="1085"/>
    <n v="1534"/>
    <n v="1309.5"/>
    <n v="10"/>
    <n v="39"/>
    <n v="24.5"/>
    <n v="0.1"/>
    <n v="18"/>
    <n v="9.0500000000000007"/>
    <n v="2"/>
    <n v="800"/>
    <n v="401"/>
    <n v="120"/>
    <n v="16500"/>
    <n v="8310"/>
    <x v="2"/>
    <x v="44"/>
    <n v="9.0500000000000007"/>
    <n v="0"/>
    <n v="8.8000000000000007"/>
    <n v="7.1950000000000003"/>
    <x v="1"/>
  </r>
  <r>
    <n v="3072"/>
    <x v="323"/>
    <x v="0"/>
    <x v="24"/>
    <n v="20"/>
    <n v="29"/>
    <n v="24.5"/>
    <n v="0"/>
    <n v="2.2999999999999998"/>
    <n v="1.1499999999999999"/>
    <n v="7.4"/>
    <n v="7.8"/>
    <n v="7.6"/>
    <n v="1210"/>
    <n v="1790"/>
    <n v="1500"/>
    <n v="10"/>
    <n v="20"/>
    <n v="15"/>
    <n v="0.9"/>
    <n v="22.1"/>
    <n v="11.5"/>
    <n v="2"/>
    <n v="800"/>
    <n v="401"/>
    <n v="176"/>
    <n v="14000"/>
    <n v="7088"/>
    <x v="2"/>
    <x v="44"/>
    <n v="10"/>
    <n v="0"/>
    <n v="7.7"/>
    <n v="7.2750000000000004"/>
    <x v="1"/>
  </r>
  <r>
    <n v="3073"/>
    <x v="443"/>
    <x v="0"/>
    <x v="24"/>
    <n v="24"/>
    <n v="29"/>
    <n v="26.5"/>
    <n v="0"/>
    <n v="1"/>
    <n v="0.5"/>
    <n v="7.4"/>
    <n v="8"/>
    <n v="7.7"/>
    <n v="1180"/>
    <n v="1617"/>
    <n v="1398.5"/>
    <n v="14"/>
    <n v="20"/>
    <n v="17"/>
    <n v="3.8"/>
    <n v="15.6"/>
    <n v="9.6999999999999993"/>
    <n v="2"/>
    <n v="800"/>
    <n v="401"/>
    <n v="110"/>
    <n v="10500"/>
    <n v="5305"/>
    <x v="2"/>
    <x v="44"/>
    <n v="9.6999999999999993"/>
    <n v="0"/>
    <n v="9"/>
    <n v="7.3450000000000006"/>
    <x v="1"/>
  </r>
  <r>
    <n v="3074"/>
    <x v="444"/>
    <x v="0"/>
    <x v="24"/>
    <n v="18"/>
    <n v="29"/>
    <n v="23.5"/>
    <n v="0"/>
    <n v="1"/>
    <n v="0.5"/>
    <n v="7"/>
    <n v="7.8"/>
    <n v="7.4"/>
    <n v="880"/>
    <n v="1296"/>
    <n v="1088"/>
    <n v="12"/>
    <n v="60"/>
    <n v="36"/>
    <n v="0.3"/>
    <n v="18"/>
    <n v="9.15"/>
    <n v="2"/>
    <n v="800"/>
    <n v="401"/>
    <n v="220"/>
    <n v="13000"/>
    <n v="6610"/>
    <x v="2"/>
    <x v="44"/>
    <n v="9.15"/>
    <n v="0"/>
    <n v="9"/>
    <n v="7.2350000000000003"/>
    <x v="1"/>
  </r>
  <r>
    <n v="4229"/>
    <x v="445"/>
    <x v="0"/>
    <x v="24"/>
    <n v="25"/>
    <n v="29"/>
    <n v="27"/>
    <n v="0"/>
    <n v="0.5"/>
    <n v="0.25"/>
    <n v="7.1"/>
    <n v="7.3"/>
    <n v="7.1999999999999993"/>
    <n v="1162"/>
    <n v="1816"/>
    <n v="1489"/>
    <n v="15"/>
    <n v="40"/>
    <n v="27.5"/>
    <n v="0"/>
    <n v="48.5"/>
    <n v="24.25"/>
    <n v="2"/>
    <n v="420"/>
    <n v="211"/>
    <n v="21"/>
    <n v="800"/>
    <n v="410.5"/>
    <x v="2"/>
    <x v="162"/>
    <n v="10"/>
    <n v="0"/>
    <n v="9.5"/>
    <n v="6.5049999999999999"/>
    <x v="1"/>
  </r>
  <r>
    <n v="4234"/>
    <x v="446"/>
    <x v="0"/>
    <x v="24"/>
    <n v="26"/>
    <n v="29"/>
    <n v="27.5"/>
    <n v="2"/>
    <n v="44.1"/>
    <n v="23.05"/>
    <n v="7.2"/>
    <n v="8.8000000000000007"/>
    <n v="8"/>
    <n v="686"/>
    <n v="1140"/>
    <n v="913"/>
    <n v="1"/>
    <n v="16"/>
    <n v="8.5"/>
    <n v="0.2"/>
    <n v="38.299999999999997"/>
    <n v="19.25"/>
    <n v="2"/>
    <n v="96"/>
    <n v="49"/>
    <n v="17"/>
    <n v="1600"/>
    <n v="808.5"/>
    <x v="2"/>
    <x v="108"/>
    <n v="10"/>
    <n v="0"/>
    <n v="0"/>
    <n v="4.7450000000000001"/>
    <x v="1"/>
  </r>
  <r>
    <n v="4235"/>
    <x v="447"/>
    <x v="0"/>
    <x v="24"/>
    <n v="27"/>
    <n v="33"/>
    <n v="30"/>
    <n v="0"/>
    <n v="5.5"/>
    <n v="2.75"/>
    <n v="7.3"/>
    <n v="8.3000000000000007"/>
    <n v="7.8000000000000007"/>
    <n v="1345"/>
    <n v="1947"/>
    <n v="1646"/>
    <n v="9"/>
    <n v="23"/>
    <n v="16"/>
    <n v="2.2000000000000002"/>
    <n v="23"/>
    <n v="12.6"/>
    <n v="2"/>
    <n v="220"/>
    <n v="111"/>
    <n v="14"/>
    <n v="580"/>
    <n v="297"/>
    <x v="2"/>
    <x v="159"/>
    <n v="10"/>
    <n v="0"/>
    <n v="4.5"/>
    <n v="5.5049999999999999"/>
    <x v="1"/>
  </r>
  <r>
    <n v="2344"/>
    <x v="326"/>
    <x v="1"/>
    <x v="24"/>
    <n v="27"/>
    <n v="30"/>
    <n v="28.5"/>
    <n v="0.1"/>
    <n v="0.1"/>
    <n v="0.1"/>
    <n v="7.6"/>
    <n v="7.9"/>
    <n v="7.75"/>
    <n v="1480"/>
    <n v="1652"/>
    <n v="1566"/>
    <n v="20"/>
    <n v="22"/>
    <n v="21"/>
    <n v="0"/>
    <n v="28.4"/>
    <n v="14.2"/>
    <n v="30"/>
    <n v="60"/>
    <n v="45"/>
    <n v="400"/>
    <n v="10500"/>
    <n v="5450"/>
    <x v="2"/>
    <x v="163"/>
    <n v="10"/>
    <n v="0"/>
    <n v="9.8000000000000007"/>
    <n v="5.7050000000000001"/>
    <x v="1"/>
  </r>
  <r>
    <n v="2345"/>
    <x v="448"/>
    <x v="1"/>
    <x v="24"/>
    <n v="25"/>
    <n v="31"/>
    <n v="28"/>
    <n v="0"/>
    <n v="4.2"/>
    <n v="2.1"/>
    <n v="6.9"/>
    <n v="8.4"/>
    <n v="7.65"/>
    <n v="3460"/>
    <n v="30590"/>
    <n v="17025"/>
    <n v="28"/>
    <n v="286"/>
    <n v="157"/>
    <n v="1.2"/>
    <n v="49.6"/>
    <n v="25.400000000000002"/>
    <n v="2"/>
    <n v="480"/>
    <n v="241"/>
    <n v="480"/>
    <n v="35525"/>
    <n v="18002.5"/>
    <x v="2"/>
    <x v="164"/>
    <n v="10"/>
    <n v="0"/>
    <n v="5.8"/>
    <n v="6.2850000000000001"/>
    <x v="1"/>
  </r>
  <r>
    <n v="2346"/>
    <x v="328"/>
    <x v="1"/>
    <x v="24"/>
    <n v="24"/>
    <n v="32"/>
    <n v="28"/>
    <n v="3.8"/>
    <n v="5.8"/>
    <n v="4.8"/>
    <n v="7.1"/>
    <n v="8.4"/>
    <n v="7.75"/>
    <n v="386"/>
    <n v="798"/>
    <n v="592"/>
    <n v="2"/>
    <n v="3"/>
    <n v="2.5"/>
    <n v="0.1"/>
    <n v="3.7"/>
    <n v="1.9000000000000001"/>
    <n v="2"/>
    <n v="23"/>
    <n v="12.5"/>
    <n v="17"/>
    <n v="800"/>
    <n v="408.5"/>
    <x v="41"/>
    <x v="109"/>
    <n v="1.9"/>
    <n v="0"/>
    <n v="0.40000000000000036"/>
    <n v="2.0449999999999999"/>
    <x v="1"/>
  </r>
  <r>
    <n v="2347"/>
    <x v="329"/>
    <x v="1"/>
    <x v="24"/>
    <n v="24"/>
    <n v="30"/>
    <n v="27"/>
    <n v="0"/>
    <n v="0.1"/>
    <n v="0.05"/>
    <n v="5.4"/>
    <n v="7.7"/>
    <n v="6.5500000000000007"/>
    <n v="7040"/>
    <n v="12580"/>
    <n v="9810"/>
    <n v="99"/>
    <n v="278"/>
    <n v="188.5"/>
    <n v="40.799999999999997"/>
    <n v="62.8"/>
    <n v="51.8"/>
    <n v="4"/>
    <n v="100"/>
    <n v="52"/>
    <n v="125"/>
    <n v="3225"/>
    <n v="1675"/>
    <x v="2"/>
    <x v="165"/>
    <n v="10"/>
    <n v="0"/>
    <n v="9.9"/>
    <n v="5.75"/>
    <x v="1"/>
  </r>
  <r>
    <n v="2357"/>
    <x v="330"/>
    <x v="1"/>
    <x v="24"/>
    <n v="26"/>
    <n v="36"/>
    <n v="31"/>
    <n v="1"/>
    <n v="3.9"/>
    <n v="2.4500000000000002"/>
    <n v="7.2"/>
    <n v="8.1"/>
    <n v="7.65"/>
    <n v="1007"/>
    <n v="1380"/>
    <n v="1193.5"/>
    <n v="4"/>
    <n v="18"/>
    <n v="11"/>
    <n v="0.5"/>
    <n v="26"/>
    <n v="13.25"/>
    <n v="2"/>
    <n v="220"/>
    <n v="111"/>
    <n v="120"/>
    <n v="9750"/>
    <n v="4935"/>
    <x v="2"/>
    <x v="159"/>
    <n v="10"/>
    <n v="0"/>
    <n v="5.0999999999999996"/>
    <n v="5.5649999999999995"/>
    <x v="1"/>
  </r>
  <r>
    <n v="2359"/>
    <x v="331"/>
    <x v="1"/>
    <x v="24"/>
    <n v="26"/>
    <n v="34"/>
    <n v="30"/>
    <n v="0"/>
    <n v="1"/>
    <n v="0.5"/>
    <n v="7.2"/>
    <n v="7.8"/>
    <n v="7.5"/>
    <n v="1330"/>
    <n v="1968"/>
    <n v="1649"/>
    <n v="11"/>
    <n v="29"/>
    <n v="20"/>
    <n v="1.1000000000000001"/>
    <n v="50"/>
    <n v="25.55"/>
    <n v="2"/>
    <n v="520"/>
    <n v="261"/>
    <n v="236"/>
    <n v="12000"/>
    <n v="6118"/>
    <x v="2"/>
    <x v="166"/>
    <n v="10"/>
    <n v="0"/>
    <n v="9"/>
    <n v="6.7050000000000001"/>
    <x v="1"/>
  </r>
  <r>
    <n v="3075"/>
    <x v="332"/>
    <x v="1"/>
    <x v="24"/>
    <n v="26"/>
    <n v="32"/>
    <n v="29"/>
    <n v="0"/>
    <n v="2.6"/>
    <n v="1.3"/>
    <n v="7.2"/>
    <n v="7.9"/>
    <n v="7.5500000000000007"/>
    <n v="921"/>
    <n v="1610"/>
    <n v="1265.5"/>
    <n v="8"/>
    <n v="20"/>
    <n v="14"/>
    <n v="0.9"/>
    <n v="21.1"/>
    <n v="11"/>
    <n v="10"/>
    <n v="480"/>
    <n v="245"/>
    <n v="180"/>
    <n v="12000"/>
    <n v="6090"/>
    <x v="2"/>
    <x v="125"/>
    <n v="10"/>
    <n v="0"/>
    <n v="7.4"/>
    <n v="6.4649999999999999"/>
    <x v="1"/>
  </r>
  <r>
    <n v="3076"/>
    <x v="333"/>
    <x v="1"/>
    <x v="24"/>
    <n v="26"/>
    <n v="30"/>
    <n v="28"/>
    <n v="0"/>
    <n v="2"/>
    <n v="1"/>
    <n v="7.4"/>
    <n v="7.9"/>
    <n v="7.65"/>
    <n v="1240"/>
    <n v="1708"/>
    <n v="1474"/>
    <n v="12"/>
    <n v="32"/>
    <n v="22"/>
    <n v="2"/>
    <n v="23"/>
    <n v="12.5"/>
    <n v="2"/>
    <n v="800"/>
    <n v="401"/>
    <n v="162"/>
    <n v="10500"/>
    <n v="5331"/>
    <x v="2"/>
    <x v="44"/>
    <n v="10"/>
    <n v="0"/>
    <n v="8"/>
    <n v="7.3049999999999997"/>
    <x v="1"/>
  </r>
  <r>
    <n v="3077"/>
    <x v="334"/>
    <x v="1"/>
    <x v="24"/>
    <n v="26"/>
    <n v="30"/>
    <n v="28"/>
    <n v="1.9"/>
    <n v="4"/>
    <n v="2.95"/>
    <n v="7.3"/>
    <n v="8.1"/>
    <n v="7.6999999999999993"/>
    <n v="1189"/>
    <n v="1614"/>
    <n v="1401.5"/>
    <n v="6"/>
    <n v="12"/>
    <n v="9"/>
    <n v="2.2999999999999998"/>
    <n v="8.6999999999999993"/>
    <n v="5.5"/>
    <n v="2"/>
    <n v="420"/>
    <n v="211"/>
    <n v="156"/>
    <n v="5500"/>
    <n v="2828"/>
    <x v="2"/>
    <x v="162"/>
    <n v="5.5"/>
    <n v="0"/>
    <n v="4.0999999999999996"/>
    <n v="5.0649999999999995"/>
    <x v="1"/>
  </r>
  <r>
    <n v="3078"/>
    <x v="335"/>
    <x v="1"/>
    <x v="24"/>
    <n v="25"/>
    <n v="28"/>
    <n v="26.5"/>
    <n v="0"/>
    <n v="1.9"/>
    <n v="0.95"/>
    <n v="7.3"/>
    <n v="7.9"/>
    <n v="7.6"/>
    <n v="1243"/>
    <n v="1758"/>
    <n v="1500.5"/>
    <n v="14"/>
    <n v="38"/>
    <n v="26"/>
    <n v="0.6"/>
    <n v="9.8000000000000007"/>
    <n v="5.2"/>
    <n v="2"/>
    <n v="480"/>
    <n v="241"/>
    <n v="120"/>
    <n v="1600"/>
    <n v="860"/>
    <x v="2"/>
    <x v="164"/>
    <n v="5.2"/>
    <n v="0"/>
    <n v="8.1"/>
    <n v="5.5549999999999997"/>
    <x v="1"/>
  </r>
  <r>
    <n v="1447"/>
    <x v="336"/>
    <x v="2"/>
    <x v="24"/>
    <n v="24"/>
    <n v="30"/>
    <n v="27"/>
    <n v="5.2"/>
    <n v="6"/>
    <n v="5.6"/>
    <n v="7.5"/>
    <n v="8.4"/>
    <n v="7.95"/>
    <n v="257"/>
    <n v="410"/>
    <n v="333.5"/>
    <n v="2"/>
    <n v="3"/>
    <n v="2.5"/>
    <n v="0"/>
    <n v="1"/>
    <n v="0.5"/>
    <n v="2"/>
    <n v="24"/>
    <n v="13"/>
    <n v="8"/>
    <n v="200"/>
    <n v="104"/>
    <x v="41"/>
    <x v="123"/>
    <n v="0.5"/>
    <n v="0"/>
    <n v="0"/>
    <n v="1.7275"/>
    <x v="1"/>
  </r>
  <r>
    <n v="1464"/>
    <x v="449"/>
    <x v="2"/>
    <x v="24"/>
    <n v="18"/>
    <n v="31"/>
    <n v="24.5"/>
    <n v="4.9000000000000004"/>
    <n v="6.8"/>
    <n v="5.85"/>
    <n v="7.5"/>
    <n v="8.5"/>
    <n v="8"/>
    <n v="530"/>
    <n v="880"/>
    <n v="705"/>
    <n v="3"/>
    <n v="60"/>
    <n v="31.5"/>
    <n v="6.8"/>
    <n v="18.5"/>
    <n v="12.65"/>
    <n v="5"/>
    <n v="125"/>
    <n v="65"/>
    <n v="57"/>
    <n v="1450"/>
    <n v="753.5"/>
    <x v="2"/>
    <x v="167"/>
    <n v="10"/>
    <n v="0"/>
    <n v="0"/>
    <n v="4.8250000000000002"/>
    <x v="1"/>
  </r>
  <r>
    <n v="1780"/>
    <x v="338"/>
    <x v="2"/>
    <x v="24"/>
    <n v="24"/>
    <n v="34"/>
    <n v="29"/>
    <n v="4.8"/>
    <n v="7.9"/>
    <n v="6.35"/>
    <n v="7"/>
    <n v="8.1"/>
    <n v="7.55"/>
    <n v="1782"/>
    <n v="2414"/>
    <n v="2098"/>
    <n v="16"/>
    <n v="24"/>
    <n v="20"/>
    <n v="0.4"/>
    <n v="52.3"/>
    <n v="26.349999999999998"/>
    <n v="6"/>
    <n v="250"/>
    <n v="128"/>
    <n v="124"/>
    <n v="4000"/>
    <n v="2062"/>
    <x v="2"/>
    <x v="168"/>
    <n v="10"/>
    <n v="0"/>
    <n v="0"/>
    <n v="5.1400000000000006"/>
    <x v="1"/>
  </r>
  <r>
    <n v="1783"/>
    <x v="450"/>
    <x v="2"/>
    <x v="24"/>
    <n v="24"/>
    <n v="29"/>
    <n v="26.5"/>
    <n v="3.2"/>
    <n v="6.4"/>
    <n v="4.8000000000000007"/>
    <n v="6.3"/>
    <n v="7.7"/>
    <n v="7"/>
    <n v="2586"/>
    <n v="5760"/>
    <n v="4173"/>
    <n v="10"/>
    <n v="30"/>
    <n v="20"/>
    <n v="11"/>
    <n v="51.7"/>
    <n v="31.35"/>
    <n v="2"/>
    <n v="100"/>
    <n v="51"/>
    <n v="29"/>
    <n v="1675"/>
    <n v="852"/>
    <x v="2"/>
    <x v="169"/>
    <n v="10"/>
    <n v="0"/>
    <n v="0.39999999999999858"/>
    <n v="4.7949999999999999"/>
    <x v="1"/>
  </r>
  <r>
    <n v="2343"/>
    <x v="340"/>
    <x v="2"/>
    <x v="24"/>
    <n v="26"/>
    <n v="34"/>
    <n v="30"/>
    <n v="0"/>
    <n v="1.7"/>
    <n v="0.85"/>
    <n v="7.2"/>
    <n v="7.6"/>
    <n v="7.4"/>
    <n v="3270"/>
    <n v="5930"/>
    <n v="4600"/>
    <n v="16"/>
    <n v="40"/>
    <n v="28"/>
    <n v="2.1"/>
    <n v="9.8000000000000007"/>
    <n v="5.95"/>
    <n v="2"/>
    <n v="540"/>
    <n v="271"/>
    <n v="120"/>
    <n v="1600"/>
    <n v="860"/>
    <x v="2"/>
    <x v="170"/>
    <n v="5.9499999999999993"/>
    <n v="0"/>
    <n v="8.3000000000000007"/>
    <n v="5.875"/>
    <x v="1"/>
  </r>
  <r>
    <n v="2348"/>
    <x v="341"/>
    <x v="2"/>
    <x v="24"/>
    <n v="27"/>
    <n v="27"/>
    <n v="27"/>
    <n v="5"/>
    <n v="5.8"/>
    <n v="5.4"/>
    <n v="7.1"/>
    <n v="7.2"/>
    <n v="7.15"/>
    <n v="4670"/>
    <n v="5450"/>
    <n v="5060"/>
    <n v="12"/>
    <n v="14"/>
    <n v="13"/>
    <n v="0"/>
    <n v="32.799999999999997"/>
    <n v="16.399999999999999"/>
    <n v="1436.77104377104"/>
    <n v="321488.727272727"/>
    <n v="161462.74915824903"/>
    <n v="12108.853896103899"/>
    <n v="1882110.4063492101"/>
    <n v="947109.63012265693"/>
    <x v="2"/>
    <x v="2"/>
    <n v="10"/>
    <n v="0"/>
    <n v="0"/>
    <n v="7.5"/>
    <x v="1"/>
  </r>
  <r>
    <n v="2358"/>
    <x v="342"/>
    <x v="2"/>
    <x v="24"/>
    <n v="26"/>
    <n v="30"/>
    <n v="28"/>
    <n v="0"/>
    <n v="0.1"/>
    <n v="0.05"/>
    <n v="7.2"/>
    <n v="8.1"/>
    <n v="7.65"/>
    <n v="1447"/>
    <n v="2008"/>
    <n v="1727.5"/>
    <n v="22"/>
    <n v="41"/>
    <n v="31.5"/>
    <n v="0.3"/>
    <n v="13"/>
    <n v="6.65"/>
    <n v="55"/>
    <n v="800"/>
    <n v="427.5"/>
    <n v="320"/>
    <n v="18000"/>
    <n v="9160"/>
    <x v="2"/>
    <x v="171"/>
    <n v="6.65"/>
    <n v="0"/>
    <n v="9.9"/>
    <n v="6.9574999999999996"/>
    <x v="1"/>
  </r>
  <r>
    <n v="3084"/>
    <x v="343"/>
    <x v="2"/>
    <x v="24"/>
    <n v="25"/>
    <n v="29"/>
    <n v="27"/>
    <n v="4.5"/>
    <n v="6.2"/>
    <n v="5.35"/>
    <n v="7.5"/>
    <n v="8.3000000000000007"/>
    <n v="7.9"/>
    <n v="59"/>
    <n v="683"/>
    <n v="371"/>
    <n v="3"/>
    <n v="80"/>
    <n v="41.5"/>
    <n v="0.6"/>
    <n v="4.5"/>
    <n v="2.5499999999999998"/>
    <n v="2"/>
    <n v="25"/>
    <n v="13.5"/>
    <n v="4"/>
    <n v="300"/>
    <n v="152"/>
    <x v="2"/>
    <x v="70"/>
    <n v="2.5499999999999998"/>
    <n v="0"/>
    <n v="0"/>
    <n v="3.0774999999999997"/>
    <x v="1"/>
  </r>
  <r>
    <n v="3085"/>
    <x v="344"/>
    <x v="2"/>
    <x v="24"/>
    <n v="26"/>
    <n v="30"/>
    <n v="28"/>
    <n v="2"/>
    <n v="5"/>
    <n v="3.5"/>
    <n v="7.3"/>
    <n v="8.8000000000000007"/>
    <n v="8.0500000000000007"/>
    <n v="1114"/>
    <n v="1810"/>
    <n v="1462"/>
    <n v="8"/>
    <n v="22"/>
    <n v="15"/>
    <n v="0.9"/>
    <n v="12.5"/>
    <n v="6.7"/>
    <n v="2"/>
    <n v="100"/>
    <n v="51"/>
    <n v="40"/>
    <n v="16875"/>
    <n v="8457.5"/>
    <x v="2"/>
    <x v="169"/>
    <n v="6.7"/>
    <n v="0"/>
    <n v="3"/>
    <n v="4.3949999999999996"/>
    <x v="1"/>
  </r>
  <r>
    <n v="3086"/>
    <x v="345"/>
    <x v="2"/>
    <x v="24"/>
    <n v="23"/>
    <n v="30"/>
    <n v="26.5"/>
    <n v="4.0999999999999996"/>
    <n v="7.2"/>
    <n v="5.65"/>
    <n v="6.3"/>
    <n v="7.9"/>
    <n v="7.1"/>
    <n v="860"/>
    <n v="1326"/>
    <n v="1093"/>
    <n v="3"/>
    <n v="8"/>
    <n v="5.5"/>
    <n v="10.6"/>
    <n v="34.4"/>
    <n v="22.5"/>
    <n v="2"/>
    <n v="100"/>
    <n v="51"/>
    <n v="22"/>
    <n v="1350"/>
    <n v="686"/>
    <x v="2"/>
    <x v="169"/>
    <n v="10"/>
    <n v="0"/>
    <n v="0"/>
    <n v="4.7549999999999999"/>
    <x v="1"/>
  </r>
  <r>
    <n v="4222"/>
    <x v="451"/>
    <x v="2"/>
    <x v="24"/>
    <n v="26"/>
    <n v="28"/>
    <n v="27"/>
    <n v="0.1"/>
    <n v="4.5999999999999996"/>
    <n v="2.3499999999999996"/>
    <n v="7.1"/>
    <n v="7.8"/>
    <n v="7.4499999999999993"/>
    <n v="514"/>
    <n v="2700"/>
    <n v="1607"/>
    <n v="3"/>
    <n v="140"/>
    <n v="71.5"/>
    <n v="0.3"/>
    <n v="19.899999999999999"/>
    <n v="10.1"/>
    <n v="2"/>
    <n v="220"/>
    <n v="111"/>
    <n v="24"/>
    <n v="1600"/>
    <n v="812"/>
    <x v="2"/>
    <x v="159"/>
    <n v="10"/>
    <n v="0"/>
    <n v="5.3000000000000007"/>
    <n v="5.585"/>
    <x v="1"/>
  </r>
  <r>
    <n v="4223"/>
    <x v="452"/>
    <x v="2"/>
    <x v="24"/>
    <n v="26"/>
    <n v="28"/>
    <n v="27"/>
    <n v="0.1"/>
    <n v="1.8"/>
    <n v="0.95000000000000007"/>
    <n v="6.9"/>
    <n v="7.5"/>
    <n v="7.2"/>
    <n v="912"/>
    <n v="1688"/>
    <n v="1300"/>
    <n v="12"/>
    <n v="190"/>
    <n v="101"/>
    <n v="0"/>
    <n v="35.6"/>
    <n v="17.8"/>
    <n v="2"/>
    <n v="27"/>
    <n v="14.5"/>
    <n v="56"/>
    <n v="520"/>
    <n v="288"/>
    <x v="2"/>
    <x v="172"/>
    <n v="10"/>
    <n v="0"/>
    <n v="8.1"/>
    <n v="5.3825000000000003"/>
    <x v="1"/>
  </r>
  <r>
    <n v="4224"/>
    <x v="453"/>
    <x v="2"/>
    <x v="24"/>
    <n v="28"/>
    <n v="28"/>
    <n v="28"/>
    <n v="4.2"/>
    <n v="4.2"/>
    <n v="4.2"/>
    <n v="7.1"/>
    <n v="7.1"/>
    <n v="7.1"/>
    <n v="773"/>
    <n v="773"/>
    <n v="773"/>
    <n v="4"/>
    <n v="4"/>
    <n v="4"/>
    <n v="0"/>
    <n v="5.0999999999999996"/>
    <n v="2.5499999999999998"/>
    <n v="7"/>
    <n v="7"/>
    <n v="7"/>
    <n v="38"/>
    <n v="38"/>
    <n v="38"/>
    <x v="2"/>
    <x v="20"/>
    <n v="2.5499999999999998"/>
    <n v="0"/>
    <n v="1.5999999999999996"/>
    <n v="3.2050000000000001"/>
    <x v="1"/>
  </r>
  <r>
    <n v="4225"/>
    <x v="454"/>
    <x v="2"/>
    <x v="24"/>
    <n v="27"/>
    <n v="30"/>
    <n v="28.5"/>
    <n v="3.2"/>
    <n v="6.2"/>
    <n v="4.7"/>
    <n v="7.5"/>
    <n v="8.3000000000000007"/>
    <n v="7.9"/>
    <n v="456"/>
    <n v="988"/>
    <n v="722"/>
    <n v="2"/>
    <n v="24"/>
    <n v="13"/>
    <n v="0"/>
    <n v="11.2"/>
    <n v="5.6"/>
    <n v="9"/>
    <n v="80"/>
    <n v="44.5"/>
    <n v="15"/>
    <n v="240"/>
    <n v="127.5"/>
    <x v="2"/>
    <x v="112"/>
    <n v="5.6"/>
    <n v="0"/>
    <n v="0.59999999999999964"/>
    <n v="3.9025000000000003"/>
    <x v="1"/>
  </r>
  <r>
    <n v="4228"/>
    <x v="455"/>
    <x v="2"/>
    <x v="24"/>
    <n v="28"/>
    <n v="28"/>
    <n v="28"/>
    <n v="0"/>
    <n v="0.1"/>
    <n v="0.05"/>
    <n v="7.1"/>
    <n v="7.3"/>
    <n v="7.1999999999999993"/>
    <n v="1424"/>
    <n v="1769"/>
    <n v="1596.5"/>
    <n v="19"/>
    <n v="32"/>
    <n v="25.5"/>
    <n v="10.4"/>
    <n v="31"/>
    <n v="20.7"/>
    <n v="11"/>
    <n v="240"/>
    <n v="125.5"/>
    <n v="26"/>
    <n v="560"/>
    <n v="293"/>
    <x v="2"/>
    <x v="173"/>
    <n v="10"/>
    <n v="0"/>
    <n v="9.9"/>
    <n v="6.1174999999999997"/>
    <x v="1"/>
  </r>
  <r>
    <n v="4230"/>
    <x v="456"/>
    <x v="2"/>
    <x v="24"/>
    <n v="24"/>
    <n v="29"/>
    <n v="26.5"/>
    <n v="5.7"/>
    <n v="8.5"/>
    <n v="7.1"/>
    <n v="6.9"/>
    <n v="7.6"/>
    <n v="7.25"/>
    <n v="3640"/>
    <n v="4710"/>
    <n v="4175"/>
    <n v="7"/>
    <n v="18"/>
    <n v="12.5"/>
    <n v="10.5"/>
    <n v="24.4"/>
    <n v="17.45"/>
    <n v="2"/>
    <n v="5"/>
    <n v="3.5"/>
    <n v="9"/>
    <n v="52"/>
    <n v="30.5"/>
    <x v="2"/>
    <x v="174"/>
    <n v="10"/>
    <n v="0"/>
    <n v="0"/>
    <n v="4.5175000000000001"/>
    <x v="1"/>
  </r>
  <r>
    <n v="4231"/>
    <x v="457"/>
    <x v="2"/>
    <x v="24"/>
    <n v="23"/>
    <n v="29"/>
    <n v="26"/>
    <n v="4.4000000000000004"/>
    <n v="7"/>
    <n v="5.7"/>
    <n v="0.9"/>
    <n v="7.7"/>
    <n v="4.3"/>
    <n v="667"/>
    <n v="1054"/>
    <n v="860.5"/>
    <n v="5"/>
    <n v="88"/>
    <n v="46.5"/>
    <n v="7.5"/>
    <n v="54.4"/>
    <n v="30.95"/>
    <n v="2"/>
    <n v="32"/>
    <n v="17"/>
    <n v="35"/>
    <n v="63"/>
    <n v="49"/>
    <x v="2"/>
    <x v="97"/>
    <n v="10"/>
    <n v="10"/>
    <n v="0"/>
    <n v="6.085"/>
    <x v="1"/>
  </r>
  <r>
    <n v="4232"/>
    <x v="458"/>
    <x v="2"/>
    <x v="24"/>
    <n v="21"/>
    <n v="30"/>
    <n v="25.5"/>
    <n v="6.5"/>
    <n v="8.6"/>
    <n v="7.55"/>
    <n v="7.3"/>
    <n v="8"/>
    <n v="7.65"/>
    <n v="667"/>
    <n v="740"/>
    <n v="703.5"/>
    <n v="4"/>
    <n v="9"/>
    <n v="6.5"/>
    <n v="4.0999999999999996"/>
    <n v="12.8"/>
    <n v="8.4499999999999993"/>
    <n v="2"/>
    <n v="62"/>
    <n v="32"/>
    <n v="32"/>
    <n v="70"/>
    <n v="51"/>
    <x v="2"/>
    <x v="175"/>
    <n v="8.4499999999999993"/>
    <n v="0"/>
    <n v="0"/>
    <n v="4.3499999999999996"/>
    <x v="1"/>
  </r>
  <r>
    <n v="4233"/>
    <x v="459"/>
    <x v="2"/>
    <x v="24"/>
    <n v="23"/>
    <n v="28"/>
    <n v="25.5"/>
    <n v="2.5"/>
    <n v="8.5"/>
    <n v="5.5"/>
    <n v="6.6"/>
    <n v="7.3"/>
    <n v="6.9499999999999993"/>
    <n v="4760"/>
    <n v="5430"/>
    <n v="5095"/>
    <n v="18"/>
    <n v="30"/>
    <n v="24"/>
    <n v="20.3"/>
    <n v="32.4"/>
    <n v="26.35"/>
    <n v="4"/>
    <n v="10"/>
    <n v="7"/>
    <n v="100"/>
    <n v="154"/>
    <n v="127"/>
    <x v="2"/>
    <x v="20"/>
    <n v="10"/>
    <n v="0"/>
    <n v="0"/>
    <n v="4.5350000000000001"/>
    <x v="1"/>
  </r>
  <r>
    <n v="4236"/>
    <x v="460"/>
    <x v="2"/>
    <x v="24"/>
    <n v="26"/>
    <n v="29"/>
    <n v="27.5"/>
    <n v="0"/>
    <n v="1"/>
    <n v="0.5"/>
    <n v="6.9"/>
    <n v="7.6"/>
    <n v="7.25"/>
    <n v="146"/>
    <n v="1550"/>
    <n v="848"/>
    <n v="20"/>
    <n v="30"/>
    <n v="25"/>
    <n v="4"/>
    <n v="69.5"/>
    <n v="36.75"/>
    <n v="2"/>
    <n v="800"/>
    <n v="401"/>
    <n v="23"/>
    <n v="1600"/>
    <n v="811.5"/>
    <x v="2"/>
    <x v="44"/>
    <n v="10"/>
    <n v="0"/>
    <n v="9"/>
    <n v="7.4050000000000002"/>
    <x v="1"/>
  </r>
  <r>
    <n v="4237"/>
    <x v="461"/>
    <x v="2"/>
    <x v="24"/>
    <n v="26"/>
    <n v="29"/>
    <n v="27.5"/>
    <n v="0"/>
    <n v="4.3"/>
    <n v="2.15"/>
    <n v="7.2"/>
    <n v="8.6"/>
    <n v="7.9"/>
    <n v="1204"/>
    <n v="1843"/>
    <n v="1523.5"/>
    <n v="14"/>
    <n v="57"/>
    <n v="35.5"/>
    <n v="0.3"/>
    <n v="56"/>
    <n v="28.15"/>
    <n v="2"/>
    <n v="420"/>
    <n v="211"/>
    <n v="19"/>
    <n v="1600"/>
    <n v="809.5"/>
    <x v="2"/>
    <x v="162"/>
    <n v="10"/>
    <n v="0"/>
    <n v="5.7"/>
    <n v="6.125"/>
    <x v="1"/>
  </r>
  <r>
    <n v="4238"/>
    <x v="462"/>
    <x v="2"/>
    <x v="24"/>
    <n v="25"/>
    <n v="29"/>
    <n v="27"/>
    <n v="6.2"/>
    <n v="7.4"/>
    <n v="6.8000000000000007"/>
    <n v="6.9"/>
    <n v="8"/>
    <n v="7.45"/>
    <n v="1077"/>
    <n v="1268"/>
    <n v="1172.5"/>
    <n v="6"/>
    <n v="13"/>
    <n v="9.5"/>
    <n v="20.399999999999999"/>
    <n v="28.4"/>
    <n v="24.4"/>
    <n v="6"/>
    <n v="10"/>
    <n v="8"/>
    <n v="79"/>
    <n v="180"/>
    <n v="129.5"/>
    <x v="2"/>
    <x v="60"/>
    <n v="10"/>
    <n v="0"/>
    <n v="0"/>
    <n v="4.54"/>
    <x v="1"/>
  </r>
  <r>
    <n v="4239"/>
    <x v="463"/>
    <x v="2"/>
    <x v="24"/>
    <n v="24"/>
    <n v="28"/>
    <n v="26"/>
    <n v="6.5"/>
    <n v="6.9"/>
    <n v="6.7"/>
    <n v="7"/>
    <n v="8.5"/>
    <n v="7.75"/>
    <n v="1030"/>
    <n v="1282"/>
    <n v="1156"/>
    <n v="5"/>
    <n v="12"/>
    <n v="8.5"/>
    <n v="10.3"/>
    <n v="19.3"/>
    <n v="14.8"/>
    <n v="2"/>
    <n v="12"/>
    <n v="7"/>
    <n v="27"/>
    <n v="162"/>
    <n v="94.5"/>
    <x v="2"/>
    <x v="20"/>
    <n v="10"/>
    <n v="0"/>
    <n v="0"/>
    <n v="4.5350000000000001"/>
    <x v="1"/>
  </r>
  <r>
    <n v="4240"/>
    <x v="464"/>
    <x v="2"/>
    <x v="24"/>
    <n v="23"/>
    <n v="28"/>
    <n v="25.5"/>
    <n v="5.2"/>
    <n v="7.1"/>
    <n v="6.15"/>
    <n v="5.5"/>
    <n v="8.3000000000000007"/>
    <n v="6.9"/>
    <n v="1138"/>
    <n v="1280"/>
    <n v="1209"/>
    <n v="4"/>
    <n v="10"/>
    <n v="7"/>
    <n v="0"/>
    <n v="26.5"/>
    <n v="13.25"/>
    <n v="2"/>
    <n v="60"/>
    <n v="31"/>
    <n v="25"/>
    <n v="48"/>
    <n v="36.5"/>
    <x v="2"/>
    <x v="176"/>
    <n v="10"/>
    <n v="0"/>
    <n v="0"/>
    <n v="4.6549999999999994"/>
    <x v="1"/>
  </r>
  <r>
    <n v="4241"/>
    <x v="465"/>
    <x v="2"/>
    <x v="24"/>
    <n v="25"/>
    <n v="28"/>
    <n v="26.5"/>
    <n v="5.6"/>
    <n v="6.8"/>
    <n v="6.1999999999999993"/>
    <n v="6.5"/>
    <n v="7.9"/>
    <n v="7.2"/>
    <n v="1692"/>
    <n v="1944"/>
    <n v="1818"/>
    <n v="4"/>
    <n v="13"/>
    <n v="8.5"/>
    <n v="20.5"/>
    <n v="32.6"/>
    <n v="26.55"/>
    <n v="3"/>
    <n v="6"/>
    <n v="4.5"/>
    <n v="38"/>
    <n v="100"/>
    <n v="69"/>
    <x v="2"/>
    <x v="17"/>
    <n v="10"/>
    <n v="0"/>
    <n v="0"/>
    <n v="4.5225"/>
    <x v="1"/>
  </r>
  <r>
    <n v="4242"/>
    <x v="466"/>
    <x v="2"/>
    <x v="24"/>
    <n v="25"/>
    <n v="26"/>
    <n v="25.5"/>
    <n v="4.2"/>
    <n v="6.2"/>
    <n v="5.2"/>
    <n v="7.2"/>
    <n v="8.1"/>
    <n v="7.65"/>
    <n v="1442"/>
    <n v="1866"/>
    <n v="1654"/>
    <n v="3.2"/>
    <n v="5"/>
    <n v="4.0999999999999996"/>
    <n v="0"/>
    <n v="50"/>
    <n v="25"/>
    <n v="2"/>
    <n v="3"/>
    <n v="2.5"/>
    <n v="26"/>
    <n v="70"/>
    <n v="48"/>
    <x v="2"/>
    <x v="177"/>
    <n v="10"/>
    <n v="0"/>
    <n v="0"/>
    <n v="4.5125000000000002"/>
    <x v="1"/>
  </r>
  <r>
    <n v="4243"/>
    <x v="467"/>
    <x v="2"/>
    <x v="24"/>
    <n v="24"/>
    <n v="28"/>
    <n v="26"/>
    <n v="2.5"/>
    <n v="6.5"/>
    <n v="4.5"/>
    <n v="6.7"/>
    <n v="7.9"/>
    <n v="7.3000000000000007"/>
    <n v="5930"/>
    <n v="8793"/>
    <n v="7361.5"/>
    <n v="3"/>
    <n v="88"/>
    <n v="45.5"/>
    <n v="38.9"/>
    <n v="59.9"/>
    <n v="49.4"/>
    <n v="2"/>
    <n v="12"/>
    <n v="7"/>
    <n v="70"/>
    <n v="136"/>
    <n v="103"/>
    <x v="2"/>
    <x v="20"/>
    <n v="10"/>
    <n v="0"/>
    <n v="1"/>
    <n v="4.6349999999999998"/>
    <x v="1"/>
  </r>
  <r>
    <n v="4244"/>
    <x v="468"/>
    <x v="2"/>
    <x v="24"/>
    <n v="24"/>
    <n v="29"/>
    <n v="26.5"/>
    <n v="6.6"/>
    <n v="7.9"/>
    <n v="7.25"/>
    <n v="6.9"/>
    <n v="8"/>
    <n v="7.45"/>
    <n v="1065"/>
    <n v="2871"/>
    <n v="1968"/>
    <n v="4"/>
    <n v="11.8"/>
    <n v="7.9"/>
    <n v="30.3"/>
    <n v="45.3"/>
    <n v="37.799999999999997"/>
    <n v="2"/>
    <n v="4"/>
    <n v="3"/>
    <n v="29"/>
    <n v="90"/>
    <n v="59.5"/>
    <x v="2"/>
    <x v="10"/>
    <n v="10"/>
    <n v="0"/>
    <n v="0"/>
    <n v="4.5150000000000006"/>
    <x v="1"/>
  </r>
  <r>
    <n v="4245"/>
    <x v="469"/>
    <x v="2"/>
    <x v="24"/>
    <n v="25"/>
    <n v="28"/>
    <n v="26.5"/>
    <n v="6.1"/>
    <n v="7.6"/>
    <n v="6.85"/>
    <n v="7.2"/>
    <n v="8.6999999999999993"/>
    <n v="7.9499999999999993"/>
    <n v="1640"/>
    <n v="4320"/>
    <n v="2980"/>
    <n v="4.8"/>
    <n v="14"/>
    <n v="9.4"/>
    <n v="16.600000000000001"/>
    <n v="48.3"/>
    <n v="32.450000000000003"/>
    <n v="2"/>
    <n v="6"/>
    <n v="4"/>
    <n v="36"/>
    <n v="110"/>
    <n v="73"/>
    <x v="2"/>
    <x v="16"/>
    <n v="10"/>
    <n v="0"/>
    <n v="0"/>
    <n v="4.5199999999999996"/>
    <x v="1"/>
  </r>
  <r>
    <n v="4247"/>
    <x v="470"/>
    <x v="2"/>
    <x v="24"/>
    <n v="25"/>
    <n v="28"/>
    <n v="26.5"/>
    <n v="2.6"/>
    <n v="4.7"/>
    <n v="3.6500000000000004"/>
    <n v="6.9"/>
    <n v="9"/>
    <n v="7.95"/>
    <n v="909"/>
    <n v="1320"/>
    <n v="1114.5"/>
    <n v="10"/>
    <n v="18"/>
    <n v="14"/>
    <n v="2"/>
    <n v="15.5"/>
    <n v="8.75"/>
    <n v="2"/>
    <n v="94"/>
    <n v="48"/>
    <n v="69"/>
    <n v="480"/>
    <n v="274.5"/>
    <x v="2"/>
    <x v="92"/>
    <n v="8.75"/>
    <n v="0"/>
    <n v="2.6999999999999993"/>
    <n v="4.76"/>
    <x v="1"/>
  </r>
  <r>
    <n v="4248"/>
    <x v="471"/>
    <x v="2"/>
    <x v="24"/>
    <n v="25"/>
    <n v="30"/>
    <n v="27.5"/>
    <n v="1.6"/>
    <n v="5.4"/>
    <n v="3.5"/>
    <n v="6.9"/>
    <n v="7.8"/>
    <n v="7.35"/>
    <n v="1012"/>
    <n v="1240"/>
    <n v="1126"/>
    <n v="6"/>
    <n v="26"/>
    <n v="16"/>
    <n v="2.1"/>
    <n v="10.8"/>
    <n v="6.45"/>
    <n v="2"/>
    <n v="43"/>
    <n v="22.5"/>
    <n v="94"/>
    <n v="468"/>
    <n v="281"/>
    <x v="2"/>
    <x v="12"/>
    <n v="6.45"/>
    <n v="0"/>
    <n v="3"/>
    <n v="4.2024999999999997"/>
    <x v="1"/>
  </r>
  <r>
    <n v="4249"/>
    <x v="472"/>
    <x v="2"/>
    <x v="24"/>
    <n v="25"/>
    <n v="29.5"/>
    <n v="27.25"/>
    <n v="2.1"/>
    <n v="4.5999999999999996"/>
    <n v="3.3499999999999996"/>
    <n v="7.4"/>
    <n v="7.9"/>
    <n v="7.65"/>
    <n v="1014"/>
    <n v="1821"/>
    <n v="1417.5"/>
    <n v="8"/>
    <n v="16"/>
    <n v="12"/>
    <n v="0.6"/>
    <n v="2.4"/>
    <n v="1.5"/>
    <n v="2"/>
    <n v="52"/>
    <n v="27"/>
    <n v="32"/>
    <n v="481"/>
    <n v="256.5"/>
    <x v="2"/>
    <x v="22"/>
    <n v="1.5"/>
    <n v="0"/>
    <n v="3.3000000000000007"/>
    <n v="3.2649999999999997"/>
    <x v="1"/>
  </r>
  <r>
    <n v="4302"/>
    <x v="473"/>
    <x v="2"/>
    <x v="24"/>
    <n v="21"/>
    <n v="28"/>
    <n v="24.5"/>
    <n v="3.2"/>
    <n v="7.4"/>
    <n v="5.3000000000000007"/>
    <n v="6.6"/>
    <n v="7.2"/>
    <n v="6.9"/>
    <n v="2071"/>
    <n v="2814"/>
    <n v="2442.5"/>
    <n v="7"/>
    <n v="14"/>
    <n v="10.5"/>
    <n v="22.5"/>
    <n v="38.6"/>
    <n v="30.55"/>
    <n v="2"/>
    <n v="65"/>
    <n v="33.5"/>
    <n v="36"/>
    <n v="96"/>
    <n v="66"/>
    <x v="2"/>
    <x v="178"/>
    <n v="10"/>
    <n v="0"/>
    <n v="0"/>
    <n v="4.6675000000000004"/>
    <x v="1"/>
  </r>
  <r>
    <n v="1727"/>
    <x v="346"/>
    <x v="0"/>
    <x v="25"/>
    <n v="20.5"/>
    <n v="30"/>
    <n v="25.25"/>
    <n v="6.3"/>
    <n v="8.5"/>
    <n v="7.4"/>
    <n v="6.9"/>
    <n v="9"/>
    <n v="7.95"/>
    <n v="71"/>
    <n v="159"/>
    <n v="115"/>
    <n v="0.2"/>
    <n v="1"/>
    <n v="0.6"/>
    <n v="0.2"/>
    <n v="0.7"/>
    <n v="0.44999999999999996"/>
    <n v="110"/>
    <n v="150"/>
    <n v="130"/>
    <n v="220"/>
    <n v="280"/>
    <n v="250"/>
    <x v="92"/>
    <x v="53"/>
    <n v="0.44999999999999996"/>
    <n v="0"/>
    <n v="0"/>
    <n v="1.115"/>
    <x v="1"/>
  </r>
  <r>
    <n v="1728"/>
    <x v="347"/>
    <x v="0"/>
    <x v="25"/>
    <n v="20.5"/>
    <n v="29.5"/>
    <n v="25"/>
    <n v="5.9"/>
    <n v="8.3000000000000007"/>
    <n v="7.1000000000000005"/>
    <n v="6.1"/>
    <n v="8.4"/>
    <n v="7.25"/>
    <n v="107"/>
    <n v="187"/>
    <n v="147"/>
    <n v="0.6"/>
    <n v="2.9"/>
    <n v="1.75"/>
    <n v="0.3"/>
    <n v="0.8"/>
    <n v="0.55000000000000004"/>
    <n v="110"/>
    <n v="170"/>
    <n v="140"/>
    <n v="210"/>
    <n v="350"/>
    <n v="280"/>
    <x v="33"/>
    <x v="179"/>
    <n v="0.55000000000000004"/>
    <n v="0"/>
    <n v="0"/>
    <n v="1.9037500000000003"/>
    <x v="1"/>
  </r>
  <r>
    <n v="3391"/>
    <x v="348"/>
    <x v="0"/>
    <x v="25"/>
    <n v="20.5"/>
    <n v="29"/>
    <n v="24.75"/>
    <n v="6.1"/>
    <n v="7.9"/>
    <n v="7"/>
    <n v="6.3"/>
    <n v="8"/>
    <n v="7.15"/>
    <n v="61"/>
    <n v="139"/>
    <n v="100"/>
    <n v="0.2"/>
    <n v="0.8"/>
    <n v="0.5"/>
    <n v="0.2"/>
    <n v="0.5"/>
    <n v="0.35"/>
    <n v="94"/>
    <n v="170"/>
    <n v="132"/>
    <n v="210"/>
    <n v="280"/>
    <n v="245"/>
    <x v="93"/>
    <x v="180"/>
    <n v="0.35"/>
    <n v="0"/>
    <n v="0"/>
    <n v="1.0425"/>
    <x v="1"/>
  </r>
  <r>
    <n v="4192"/>
    <x v="474"/>
    <x v="0"/>
    <x v="25"/>
    <n v="24"/>
    <n v="28.5"/>
    <n v="26.25"/>
    <n v="7.1"/>
    <n v="7.8"/>
    <n v="7.4499999999999993"/>
    <n v="7.2"/>
    <n v="7.9"/>
    <n v="7.5500000000000007"/>
    <n v="122"/>
    <n v="212"/>
    <n v="167"/>
    <n v="0.8"/>
    <n v="2"/>
    <n v="1.4"/>
    <n v="0.4"/>
    <n v="0.6"/>
    <n v="0.5"/>
    <n v="110"/>
    <n v="150"/>
    <n v="130"/>
    <n v="220"/>
    <n v="280"/>
    <n v="250"/>
    <x v="49"/>
    <x v="53"/>
    <n v="0.5"/>
    <n v="0"/>
    <n v="0"/>
    <n v="1.625"/>
    <x v="1"/>
  </r>
  <r>
    <n v="4193"/>
    <x v="475"/>
    <x v="0"/>
    <x v="25"/>
    <n v="24"/>
    <n v="28.5"/>
    <n v="26.25"/>
    <n v="7.3"/>
    <n v="8.4"/>
    <n v="7.85"/>
    <n v="7.1"/>
    <n v="7.9"/>
    <n v="7.5"/>
    <n v="110"/>
    <n v="187"/>
    <n v="148.5"/>
    <n v="0.7"/>
    <n v="2.4"/>
    <n v="1.5499999999999998"/>
    <n v="0.3"/>
    <n v="0.7"/>
    <n v="0.5"/>
    <n v="130"/>
    <n v="280"/>
    <n v="205"/>
    <n v="240"/>
    <n v="480"/>
    <n v="360"/>
    <x v="86"/>
    <x v="181"/>
    <n v="0.5"/>
    <n v="0"/>
    <n v="0"/>
    <n v="2.09375"/>
    <x v="1"/>
  </r>
  <r>
    <n v="3392"/>
    <x v="349"/>
    <x v="1"/>
    <x v="25"/>
    <n v="20"/>
    <n v="29"/>
    <n v="24.5"/>
    <n v="5.0999999999999996"/>
    <n v="6.9"/>
    <n v="6"/>
    <n v="6.8"/>
    <n v="8.6999999999999993"/>
    <n v="7.75"/>
    <n v="69"/>
    <n v="142"/>
    <n v="105.5"/>
    <n v="0.2"/>
    <n v="0.7"/>
    <n v="0.44999999999999996"/>
    <n v="0.1"/>
    <n v="0.6"/>
    <n v="0.35"/>
    <n v="110"/>
    <n v="170"/>
    <n v="140"/>
    <n v="210"/>
    <n v="350"/>
    <n v="280"/>
    <x v="31"/>
    <x v="179"/>
    <n v="0.35"/>
    <n v="0"/>
    <n v="0"/>
    <n v="1.05125"/>
    <x v="1"/>
  </r>
  <r>
    <n v="3393"/>
    <x v="350"/>
    <x v="1"/>
    <x v="25"/>
    <n v="20.5"/>
    <n v="30"/>
    <n v="25.25"/>
    <n v="5.2"/>
    <n v="7.4"/>
    <n v="6.3000000000000007"/>
    <n v="6.7"/>
    <n v="8.8000000000000007"/>
    <n v="7.75"/>
    <n v="72"/>
    <n v="157"/>
    <n v="114.5"/>
    <n v="0.2"/>
    <n v="0.9"/>
    <n v="0.55000000000000004"/>
    <n v="0.2"/>
    <n v="0.7"/>
    <n v="0.44999999999999996"/>
    <n v="110"/>
    <n v="170"/>
    <n v="140"/>
    <n v="220"/>
    <n v="280"/>
    <n v="250"/>
    <x v="22"/>
    <x v="179"/>
    <n v="0.44999999999999996"/>
    <n v="0"/>
    <n v="0"/>
    <n v="1.1337500000000003"/>
    <x v="1"/>
  </r>
  <r>
    <n v="3394"/>
    <x v="351"/>
    <x v="1"/>
    <x v="25"/>
    <n v="21"/>
    <n v="29"/>
    <n v="25"/>
    <n v="6.5"/>
    <n v="8.9"/>
    <n v="7.7"/>
    <n v="7"/>
    <n v="9"/>
    <n v="8"/>
    <n v="86"/>
    <n v="164"/>
    <n v="125"/>
    <n v="0.4"/>
    <n v="1.2"/>
    <n v="0.8"/>
    <n v="0.2"/>
    <n v="0.8"/>
    <n v="0.5"/>
    <n v="140"/>
    <n v="240"/>
    <n v="190"/>
    <n v="220"/>
    <n v="430"/>
    <n v="325"/>
    <x v="72"/>
    <x v="51"/>
    <n v="0.5"/>
    <n v="0"/>
    <n v="0"/>
    <n v="1.55"/>
    <x v="1"/>
  </r>
  <r>
    <n v="3395"/>
    <x v="352"/>
    <x v="1"/>
    <x v="25"/>
    <n v="21"/>
    <n v="29"/>
    <n v="25"/>
    <n v="6.9"/>
    <n v="8.6"/>
    <n v="7.75"/>
    <n v="7"/>
    <n v="8.8000000000000007"/>
    <n v="7.9"/>
    <n v="73"/>
    <n v="149"/>
    <n v="111"/>
    <n v="0.2"/>
    <n v="1.1000000000000001"/>
    <n v="0.65"/>
    <n v="0.1"/>
    <n v="0.8"/>
    <n v="0.45"/>
    <n v="110"/>
    <n v="170"/>
    <n v="140"/>
    <n v="220"/>
    <n v="350"/>
    <n v="285"/>
    <x v="94"/>
    <x v="179"/>
    <n v="0.44999999999999996"/>
    <n v="0"/>
    <n v="0"/>
    <n v="1.1962500000000003"/>
    <x v="1"/>
  </r>
  <r>
    <n v="3396"/>
    <x v="353"/>
    <x v="1"/>
    <x v="25"/>
    <n v="21"/>
    <n v="29"/>
    <n v="25"/>
    <n v="6.7"/>
    <n v="8.9"/>
    <n v="7.8000000000000007"/>
    <n v="6.8"/>
    <n v="8.9"/>
    <n v="7.85"/>
    <n v="82"/>
    <n v="167"/>
    <n v="124.5"/>
    <n v="0.2"/>
    <n v="1.2"/>
    <n v="0.7"/>
    <n v="0.2"/>
    <n v="0.4"/>
    <n v="0.30000000000000004"/>
    <n v="110"/>
    <n v="170"/>
    <n v="140"/>
    <n v="220"/>
    <n v="350"/>
    <n v="285"/>
    <x v="95"/>
    <x v="179"/>
    <n v="0.30000000000000004"/>
    <n v="0"/>
    <n v="0"/>
    <n v="1.1975000000000002"/>
    <x v="1"/>
  </r>
  <r>
    <n v="4194"/>
    <x v="476"/>
    <x v="1"/>
    <x v="25"/>
    <n v="24"/>
    <n v="28.5"/>
    <n v="26.25"/>
    <n v="5.5"/>
    <n v="7.3"/>
    <n v="6.4"/>
    <n v="6.3"/>
    <n v="7.1"/>
    <n v="6.6999999999999993"/>
    <n v="110"/>
    <n v="216"/>
    <n v="163"/>
    <n v="0.6"/>
    <n v="2.7"/>
    <n v="1.6500000000000001"/>
    <n v="0.3"/>
    <n v="0.5"/>
    <n v="0.4"/>
    <n v="120"/>
    <n v="170"/>
    <n v="145"/>
    <n v="220"/>
    <n v="350"/>
    <n v="285"/>
    <x v="0"/>
    <x v="182"/>
    <n v="0.4"/>
    <n v="0"/>
    <n v="0"/>
    <n v="1.8362500000000002"/>
    <x v="1"/>
  </r>
  <r>
    <n v="4195"/>
    <x v="477"/>
    <x v="1"/>
    <x v="25"/>
    <n v="24.5"/>
    <n v="29"/>
    <n v="26.75"/>
    <n v="6.2"/>
    <n v="7"/>
    <n v="6.6"/>
    <n v="7.3"/>
    <n v="8.3000000000000007"/>
    <n v="7.8000000000000007"/>
    <n v="122"/>
    <n v="213"/>
    <n v="167.5"/>
    <n v="0.5"/>
    <n v="2.6"/>
    <n v="1.55"/>
    <n v="0.3"/>
    <n v="0.5"/>
    <n v="0.4"/>
    <n v="120"/>
    <n v="240"/>
    <n v="180"/>
    <n v="220"/>
    <n v="350"/>
    <n v="285"/>
    <x v="27"/>
    <x v="183"/>
    <n v="0.4"/>
    <n v="0"/>
    <n v="0"/>
    <n v="1.94875"/>
    <x v="1"/>
  </r>
  <r>
    <n v="4196"/>
    <x v="478"/>
    <x v="1"/>
    <x v="25"/>
    <n v="24.5"/>
    <n v="29"/>
    <n v="26.75"/>
    <n v="7.6"/>
    <n v="8.8000000000000007"/>
    <n v="8.1999999999999993"/>
    <n v="6.8"/>
    <n v="7.4"/>
    <n v="7.1"/>
    <n v="132"/>
    <n v="215"/>
    <n v="173.5"/>
    <n v="0.8"/>
    <n v="3.8"/>
    <n v="2.2999999999999998"/>
    <n v="0.4"/>
    <n v="0.8"/>
    <n v="0.60000000000000009"/>
    <n v="130"/>
    <n v="280"/>
    <n v="205"/>
    <n v="240"/>
    <n v="430"/>
    <n v="335"/>
    <x v="11"/>
    <x v="181"/>
    <n v="0.60000000000000009"/>
    <n v="0"/>
    <n v="0"/>
    <n v="2.5825000000000005"/>
    <x v="1"/>
  </r>
  <r>
    <n v="4197"/>
    <x v="479"/>
    <x v="1"/>
    <x v="25"/>
    <n v="23.5"/>
    <n v="28.5"/>
    <n v="26"/>
    <n v="7.1"/>
    <n v="7.9"/>
    <n v="7.5"/>
    <n v="7"/>
    <n v="7.9"/>
    <n v="7.45"/>
    <n v="106"/>
    <n v="178"/>
    <n v="142"/>
    <n v="0.5"/>
    <n v="2"/>
    <n v="1.25"/>
    <n v="0.3"/>
    <n v="0.5"/>
    <n v="0.4"/>
    <n v="110"/>
    <n v="170"/>
    <n v="140"/>
    <n v="220"/>
    <n v="280"/>
    <n v="250"/>
    <x v="45"/>
    <x v="179"/>
    <n v="0.4"/>
    <n v="0"/>
    <n v="0"/>
    <n v="1.5612500000000002"/>
    <x v="1"/>
  </r>
  <r>
    <n v="4221"/>
    <x v="480"/>
    <x v="1"/>
    <x v="25"/>
    <n v="24.5"/>
    <n v="28"/>
    <n v="26.25"/>
    <n v="6.6"/>
    <n v="7.3"/>
    <n v="6.9499999999999993"/>
    <n v="6.4"/>
    <n v="7.7"/>
    <n v="7.0500000000000007"/>
    <n v="109"/>
    <n v="157"/>
    <n v="133"/>
    <n v="0.4"/>
    <n v="2"/>
    <n v="1.2"/>
    <n v="0.4"/>
    <n v="0.8"/>
    <n v="0.60000000000000009"/>
    <n v="150"/>
    <n v="220"/>
    <n v="185"/>
    <n v="220"/>
    <n v="350"/>
    <n v="285"/>
    <x v="19"/>
    <x v="184"/>
    <n v="0.60000000000000009"/>
    <n v="0"/>
    <n v="0"/>
    <n v="1.7950000000000002"/>
    <x v="1"/>
  </r>
  <r>
    <n v="1364"/>
    <x v="354"/>
    <x v="0"/>
    <x v="26"/>
    <n v="16"/>
    <n v="28"/>
    <n v="22"/>
    <n v="8"/>
    <n v="9"/>
    <n v="8.5"/>
    <n v="7.5"/>
    <n v="7.9"/>
    <n v="7.7"/>
    <n v="446"/>
    <n v="690"/>
    <n v="568"/>
    <n v="3.7"/>
    <n v="5"/>
    <n v="4.3499999999999996"/>
    <n v="1.3561635220125801"/>
    <n v="8.0454179566563493"/>
    <n v="4.7007907393344643"/>
    <n v="2100"/>
    <n v="6300"/>
    <n v="4200"/>
    <n v="3300"/>
    <n v="17000"/>
    <n v="10150"/>
    <x v="2"/>
    <x v="2"/>
    <n v="4.7007907393344643"/>
    <n v="0"/>
    <n v="0"/>
    <n v="6.4401581478668932"/>
    <x v="1"/>
  </r>
  <r>
    <n v="2499"/>
    <x v="355"/>
    <x v="0"/>
    <x v="26"/>
    <n v="20"/>
    <n v="28"/>
    <n v="24"/>
    <n v="5.8"/>
    <n v="7.2"/>
    <n v="6.5"/>
    <n v="7.8"/>
    <n v="8.1"/>
    <n v="7.9499999999999993"/>
    <n v="251"/>
    <n v="477"/>
    <n v="364"/>
    <n v="4"/>
    <n v="5"/>
    <n v="4.5"/>
    <n v="0.9"/>
    <n v="1"/>
    <n v="0.95"/>
    <n v="5100"/>
    <n v="6900"/>
    <n v="6000"/>
    <n v="7800"/>
    <n v="8600"/>
    <n v="8200"/>
    <x v="2"/>
    <x v="2"/>
    <n v="0.95"/>
    <n v="0"/>
    <n v="0"/>
    <n v="5.69"/>
    <x v="1"/>
  </r>
  <r>
    <n v="2500"/>
    <x v="356"/>
    <x v="1"/>
    <x v="26"/>
    <n v="14.3"/>
    <n v="31"/>
    <n v="22.65"/>
    <n v="4.1586894586894596"/>
    <n v="7.7840455840455904"/>
    <n v="5.971367521367525"/>
    <n v="7.2"/>
    <n v="9.4"/>
    <n v="8.3000000000000007"/>
    <n v="357"/>
    <n v="4240"/>
    <n v="2298.5"/>
    <n v="9.5"/>
    <n v="96"/>
    <n v="52.75"/>
    <n v="1.3561635220125801"/>
    <n v="8.0454179566563493"/>
    <n v="4.7007907393344643"/>
    <n v="1100"/>
    <n v="15000"/>
    <n v="8050"/>
    <n v="24000"/>
    <n v="92000"/>
    <n v="58000"/>
    <x v="2"/>
    <x v="2"/>
    <n v="4.7007907393344643"/>
    <n v="0"/>
    <n v="0"/>
    <n v="6.4401581478668932"/>
    <x v="1"/>
  </r>
  <r>
    <n v="2501"/>
    <x v="357"/>
    <x v="1"/>
    <x v="26"/>
    <n v="17.3"/>
    <n v="39"/>
    <n v="28.15"/>
    <n v="0"/>
    <n v="2.5"/>
    <n v="1.25"/>
    <n v="6.9"/>
    <n v="8.6999999999999993"/>
    <n v="7.8"/>
    <n v="1136"/>
    <n v="3150"/>
    <n v="2143"/>
    <n v="45"/>
    <n v="87.5"/>
    <n v="66.25"/>
    <n v="1.3561635220125801"/>
    <n v="8.0454179566563493"/>
    <n v="4.7007907393344643"/>
    <n v="700"/>
    <n v="12000"/>
    <n v="6350"/>
    <n v="35000"/>
    <n v="160000"/>
    <n v="97500"/>
    <x v="2"/>
    <x v="2"/>
    <n v="4.7007907393344643"/>
    <n v="0"/>
    <n v="7.5"/>
    <n v="7.1901581478668932"/>
    <x v="1"/>
  </r>
  <r>
    <n v="1362"/>
    <x v="358"/>
    <x v="0"/>
    <x v="27"/>
    <n v="7"/>
    <n v="19"/>
    <n v="13"/>
    <n v="6.6"/>
    <n v="7.8"/>
    <n v="7.1999999999999993"/>
    <n v="7.3"/>
    <n v="8.1999999999999993"/>
    <n v="7.75"/>
    <n v="440"/>
    <n v="480"/>
    <n v="460"/>
    <n v="1.2"/>
    <n v="1.8"/>
    <n v="1.5"/>
    <n v="0"/>
    <n v="0"/>
    <n v="0"/>
    <n v="1436.77104377104"/>
    <n v="321488.727272727"/>
    <n v="161462.74915824903"/>
    <n v="12108.853896103899"/>
    <n v="1882110.4063492101"/>
    <n v="947109.63012265693"/>
    <x v="39"/>
    <x v="2"/>
    <n v="0"/>
    <n v="0"/>
    <n v="0"/>
    <n v="3.9375"/>
    <x v="1"/>
  </r>
  <r>
    <n v="3437"/>
    <x v="359"/>
    <x v="0"/>
    <x v="27"/>
    <n v="8"/>
    <n v="19"/>
    <n v="13.5"/>
    <n v="6.8"/>
    <n v="7.8"/>
    <n v="7.3"/>
    <n v="7.2"/>
    <n v="7.7"/>
    <n v="7.45"/>
    <n v="160"/>
    <n v="260"/>
    <n v="210"/>
    <n v="1.2"/>
    <n v="1.6"/>
    <n v="1.4"/>
    <n v="0"/>
    <n v="0"/>
    <n v="0"/>
    <n v="1436.77104377104"/>
    <n v="321488.727272727"/>
    <n v="161462.74915824903"/>
    <n v="12108.853896103899"/>
    <n v="1882110.4063492101"/>
    <n v="947109.63012265693"/>
    <x v="49"/>
    <x v="2"/>
    <n v="0"/>
    <n v="0"/>
    <n v="0"/>
    <n v="3.875"/>
    <x v="1"/>
  </r>
  <r>
    <n v="1765"/>
    <x v="360"/>
    <x v="0"/>
    <x v="28"/>
    <n v="20"/>
    <n v="33"/>
    <n v="26.5"/>
    <n v="8.1"/>
    <n v="14.2"/>
    <n v="11.149999999999999"/>
    <n v="7.6"/>
    <n v="8.6999999999999993"/>
    <n v="8.1499999999999986"/>
    <n v="40"/>
    <n v="626"/>
    <n v="333"/>
    <n v="1.7"/>
    <n v="6.1"/>
    <n v="3.9"/>
    <n v="0.3"/>
    <n v="0.6"/>
    <n v="0.44999999999999996"/>
    <n v="700"/>
    <n v="130000"/>
    <n v="65350"/>
    <n v="1300"/>
    <n v="230000"/>
    <n v="115650"/>
    <x v="59"/>
    <x v="2"/>
    <n v="0.44999999999999996"/>
    <n v="0"/>
    <n v="0"/>
    <n v="5.5274999999999999"/>
    <x v="1"/>
  </r>
  <r>
    <n v="2503"/>
    <x v="361"/>
    <x v="0"/>
    <x v="28"/>
    <n v="20"/>
    <n v="36"/>
    <n v="28"/>
    <n v="4.8"/>
    <n v="18.600000000000001"/>
    <n v="11.700000000000001"/>
    <n v="7.4"/>
    <n v="8.8000000000000007"/>
    <n v="8.1000000000000014"/>
    <n v="624"/>
    <n v="724"/>
    <n v="674"/>
    <n v="3.1"/>
    <n v="21.6"/>
    <n v="12.350000000000001"/>
    <n v="0"/>
    <n v="3.5"/>
    <n v="1.75"/>
    <n v="23000"/>
    <n v="140000"/>
    <n v="81500"/>
    <n v="30000"/>
    <n v="170000"/>
    <n v="100000"/>
    <x v="2"/>
    <x v="2"/>
    <n v="1.75"/>
    <n v="0"/>
    <n v="0"/>
    <n v="5.85"/>
    <x v="1"/>
  </r>
  <r>
    <n v="2504"/>
    <x v="362"/>
    <x v="0"/>
    <x v="28"/>
    <n v="20"/>
    <n v="36"/>
    <n v="28"/>
    <n v="5.5"/>
    <n v="24.3"/>
    <n v="14.9"/>
    <n v="7.6"/>
    <n v="8.9"/>
    <n v="8.25"/>
    <n v="622"/>
    <n v="717"/>
    <n v="669.5"/>
    <n v="3"/>
    <n v="40.200000000000003"/>
    <n v="21.6"/>
    <n v="0"/>
    <n v="4.5999999999999996"/>
    <n v="2.2999999999999998"/>
    <n v="30000"/>
    <n v="220000"/>
    <n v="125000"/>
    <n v="50000"/>
    <n v="280000"/>
    <n v="165000"/>
    <x v="2"/>
    <x v="2"/>
    <n v="2.2999999999999998"/>
    <n v="0"/>
    <n v="0"/>
    <n v="5.96"/>
    <x v="1"/>
  </r>
  <r>
    <n v="2505"/>
    <x v="363"/>
    <x v="0"/>
    <x v="28"/>
    <n v="20"/>
    <n v="36"/>
    <n v="28"/>
    <n v="6.5"/>
    <n v="25"/>
    <n v="15.75"/>
    <n v="7.7"/>
    <n v="8.9"/>
    <n v="8.3000000000000007"/>
    <n v="641"/>
    <n v="718"/>
    <n v="679.5"/>
    <n v="1.5"/>
    <n v="44.2"/>
    <n v="22.85"/>
    <n v="0"/>
    <n v="2.7"/>
    <n v="1.35"/>
    <n v="13000"/>
    <n v="130000"/>
    <n v="71500"/>
    <n v="23000"/>
    <n v="170000"/>
    <n v="96500"/>
    <x v="2"/>
    <x v="2"/>
    <n v="1.35"/>
    <n v="0"/>
    <n v="0"/>
    <n v="5.77"/>
    <x v="1"/>
  </r>
  <r>
    <n v="2519"/>
    <x v="364"/>
    <x v="0"/>
    <x v="28"/>
    <n v="10"/>
    <n v="29"/>
    <n v="19.5"/>
    <n v="6.2"/>
    <n v="8.6"/>
    <n v="7.4"/>
    <n v="6.8"/>
    <n v="8.1"/>
    <n v="7.4499999999999993"/>
    <n v="5"/>
    <n v="197"/>
    <n v="101"/>
    <n v="1.4"/>
    <n v="3.6"/>
    <n v="2.5"/>
    <n v="0"/>
    <n v="0.5"/>
    <n v="0.25"/>
    <n v="2600"/>
    <n v="9000"/>
    <n v="5800"/>
    <n v="9000"/>
    <n v="28000"/>
    <n v="18500"/>
    <x v="41"/>
    <x v="2"/>
    <n v="0.25"/>
    <n v="0"/>
    <n v="0"/>
    <n v="4.6124999999999998"/>
    <x v="1"/>
  </r>
  <r>
    <n v="2520"/>
    <x v="365"/>
    <x v="0"/>
    <x v="28"/>
    <n v="4"/>
    <n v="20"/>
    <n v="12"/>
    <n v="6.2"/>
    <n v="7.2"/>
    <n v="6.7"/>
    <n v="6.9"/>
    <n v="8.1"/>
    <n v="7.5"/>
    <n v="88"/>
    <n v="197"/>
    <n v="142.5"/>
    <n v="2.4"/>
    <n v="3.6"/>
    <n v="3"/>
    <n v="0.2"/>
    <n v="0.7"/>
    <n v="0.44999999999999996"/>
    <n v="2200"/>
    <n v="8000"/>
    <n v="5100"/>
    <n v="5000"/>
    <n v="26000"/>
    <n v="15500"/>
    <x v="5"/>
    <x v="2"/>
    <n v="0.44999999999999996"/>
    <n v="0"/>
    <n v="0"/>
    <n v="4.9649999999999999"/>
    <x v="1"/>
  </r>
  <r>
    <n v="2521"/>
    <x v="366"/>
    <x v="0"/>
    <x v="28"/>
    <n v="9"/>
    <n v="24"/>
    <n v="16.5"/>
    <n v="7.1"/>
    <n v="8.6"/>
    <n v="7.85"/>
    <n v="7.1"/>
    <n v="7.9"/>
    <n v="7.5"/>
    <n v="24"/>
    <n v="52"/>
    <n v="38"/>
    <n v="0.6"/>
    <n v="2.8"/>
    <n v="1.7"/>
    <n v="0.1"/>
    <n v="0.5"/>
    <n v="0.3"/>
    <n v="110"/>
    <n v="340"/>
    <n v="225"/>
    <n v="260"/>
    <n v="1400"/>
    <n v="830"/>
    <x v="26"/>
    <x v="185"/>
    <n v="0.3"/>
    <n v="0"/>
    <n v="0"/>
    <n v="2.2475000000000001"/>
    <x v="1"/>
  </r>
  <r>
    <n v="2522"/>
    <x v="367"/>
    <x v="0"/>
    <x v="28"/>
    <n v="2"/>
    <n v="18"/>
    <n v="10"/>
    <n v="7.2"/>
    <n v="8.8000000000000007"/>
    <n v="8"/>
    <n v="7"/>
    <n v="8.3000000000000007"/>
    <n v="7.65"/>
    <n v="11"/>
    <n v="42"/>
    <n v="26.5"/>
    <n v="0.8"/>
    <n v="1.9"/>
    <n v="1.35"/>
    <n v="0"/>
    <n v="0.5"/>
    <n v="0.25"/>
    <n v="90"/>
    <n v="340"/>
    <n v="215"/>
    <n v="140"/>
    <n v="1400"/>
    <n v="770"/>
    <x v="18"/>
    <x v="128"/>
    <n v="0.25"/>
    <n v="0"/>
    <n v="0"/>
    <n v="1.96875"/>
    <x v="1"/>
  </r>
  <r>
    <n v="2539"/>
    <x v="368"/>
    <x v="0"/>
    <x v="28"/>
    <n v="19"/>
    <n v="33"/>
    <n v="26"/>
    <n v="5.4"/>
    <n v="8.4"/>
    <n v="6.9"/>
    <n v="7"/>
    <n v="8"/>
    <n v="7.5"/>
    <n v="178"/>
    <n v="244"/>
    <n v="211"/>
    <n v="1.5"/>
    <n v="2.8"/>
    <n v="2.15"/>
    <n v="0"/>
    <n v="0.2"/>
    <n v="0.1"/>
    <n v="1100"/>
    <n v="9000"/>
    <n v="5050"/>
    <n v="1400"/>
    <n v="14000"/>
    <n v="7700"/>
    <x v="53"/>
    <x v="2"/>
    <n v="0.1"/>
    <n v="0"/>
    <n v="0"/>
    <n v="4.3637499999999996"/>
    <x v="1"/>
  </r>
  <r>
    <n v="2544"/>
    <x v="369"/>
    <x v="0"/>
    <x v="28"/>
    <n v="17.5"/>
    <n v="32"/>
    <n v="24.75"/>
    <n v="4.0999999999999996"/>
    <n v="9.6999999999999993"/>
    <n v="6.8999999999999995"/>
    <n v="7"/>
    <n v="8.1"/>
    <n v="7.55"/>
    <n v="438"/>
    <n v="550"/>
    <n v="494"/>
    <n v="2.5"/>
    <n v="3.8"/>
    <n v="3.15"/>
    <n v="0"/>
    <n v="1.1000000000000001"/>
    <n v="0.55000000000000004"/>
    <n v="3000"/>
    <n v="11000"/>
    <n v="7000"/>
    <n v="5000"/>
    <n v="17000"/>
    <n v="11000"/>
    <x v="10"/>
    <x v="2"/>
    <n v="0.55000000000000004"/>
    <n v="0"/>
    <n v="0"/>
    <n v="5.0787500000000003"/>
    <x v="1"/>
  </r>
  <r>
    <n v="1790"/>
    <x v="481"/>
    <x v="0"/>
    <x v="0"/>
    <n v="18"/>
    <n v="28"/>
    <n v="23"/>
    <n v="4.9000000000000004"/>
    <n v="5.5"/>
    <n v="5.2"/>
    <n v="6.7"/>
    <n v="8.1999999999999993"/>
    <n v="7.4499999999999993"/>
    <n v="21840"/>
    <n v="47890"/>
    <n v="34865"/>
    <n v="2.2000000000000002"/>
    <n v="2.8"/>
    <n v="2.5"/>
    <n v="0.46"/>
    <n v="2.8"/>
    <n v="1.63"/>
    <n v="3"/>
    <n v="4"/>
    <n v="3.5"/>
    <n v="210"/>
    <n v="1600"/>
    <n v="905"/>
    <x v="41"/>
    <x v="174"/>
    <n v="1.63"/>
    <n v="0"/>
    <n v="0"/>
    <n v="1.9060000000000001"/>
    <x v="2"/>
  </r>
  <r>
    <n v="2353"/>
    <x v="482"/>
    <x v="0"/>
    <x v="0"/>
    <n v="24"/>
    <n v="30"/>
    <n v="27"/>
    <n v="5"/>
    <n v="6.8"/>
    <n v="5.9"/>
    <n v="7"/>
    <n v="8.5"/>
    <n v="7.75"/>
    <n v="714"/>
    <n v="1950"/>
    <n v="1332"/>
    <n v="1.6"/>
    <n v="4.2"/>
    <n v="2.9000000000000004"/>
    <n v="0"/>
    <n v="5.82"/>
    <n v="2.91"/>
    <n v="11"/>
    <n v="23"/>
    <n v="17"/>
    <n v="150"/>
    <n v="1100"/>
    <n v="625"/>
    <x v="15"/>
    <x v="97"/>
    <n v="2.91"/>
    <n v="0"/>
    <n v="0"/>
    <n v="2.4795000000000003"/>
    <x v="2"/>
  </r>
  <r>
    <n v="4368"/>
    <x v="483"/>
    <x v="0"/>
    <x v="0"/>
    <n v="25"/>
    <n v="28"/>
    <n v="26.5"/>
    <n v="3.7"/>
    <n v="7.5"/>
    <n v="5.6"/>
    <n v="7.2"/>
    <n v="8.1"/>
    <n v="7.65"/>
    <n v="979"/>
    <n v="14730"/>
    <n v="7854.5"/>
    <n v="1.7"/>
    <n v="5.4"/>
    <n v="3.5500000000000003"/>
    <n v="0"/>
    <n v="3.47"/>
    <n v="1.7350000000000001"/>
    <n v="4"/>
    <n v="20"/>
    <n v="12"/>
    <n v="150"/>
    <n v="1300"/>
    <n v="725"/>
    <x v="12"/>
    <x v="96"/>
    <n v="1.7350000000000001"/>
    <n v="0"/>
    <n v="0"/>
    <n v="2.62575"/>
    <x v="2"/>
  </r>
  <r>
    <n v="4391"/>
    <x v="484"/>
    <x v="2"/>
    <x v="0"/>
    <n v="25"/>
    <n v="36"/>
    <n v="30.5"/>
    <n v="3.2"/>
    <n v="6.1"/>
    <n v="4.6500000000000004"/>
    <n v="6.8"/>
    <n v="7.9"/>
    <n v="7.35"/>
    <n v="228"/>
    <n v="1098"/>
    <n v="663"/>
    <n v="2"/>
    <n v="22"/>
    <n v="12"/>
    <n v="0"/>
    <n v="4.4000000000000004"/>
    <n v="2.2000000000000002"/>
    <n v="100"/>
    <n v="200"/>
    <n v="150"/>
    <n v="400"/>
    <n v="1400"/>
    <n v="900"/>
    <x v="2"/>
    <x v="186"/>
    <n v="2.2000000000000002"/>
    <n v="0"/>
    <n v="0.69999999999999929"/>
    <n v="3.76"/>
    <x v="2"/>
  </r>
  <r>
    <n v="1529"/>
    <x v="485"/>
    <x v="0"/>
    <x v="1"/>
    <n v="22"/>
    <n v="34"/>
    <n v="28"/>
    <n v="4.5999999999999996"/>
    <n v="11"/>
    <n v="7.8"/>
    <n v="7.1"/>
    <n v="8"/>
    <n v="7.55"/>
    <n v="144"/>
    <n v="273"/>
    <n v="208.5"/>
    <n v="2.7"/>
    <n v="4.8"/>
    <n v="3.75"/>
    <n v="1.1000000000000001"/>
    <n v="2"/>
    <n v="1.55"/>
    <n v="2"/>
    <n v="360"/>
    <n v="181"/>
    <n v="360"/>
    <n v="1500"/>
    <n v="930"/>
    <x v="9"/>
    <x v="104"/>
    <n v="1.55"/>
    <n v="0"/>
    <n v="0"/>
    <n v="3.5587500000000003"/>
    <x v="2"/>
  </r>
  <r>
    <n v="2205"/>
    <x v="2"/>
    <x v="0"/>
    <x v="1"/>
    <n v="13"/>
    <n v="32"/>
    <n v="22.5"/>
    <n v="0.4"/>
    <n v="8.1999999999999993"/>
    <n v="4.3"/>
    <n v="6.3"/>
    <n v="7.7"/>
    <n v="7"/>
    <n v="29"/>
    <n v="228"/>
    <n v="128.5"/>
    <n v="1.3"/>
    <n v="18"/>
    <n v="9.65"/>
    <n v="0.8"/>
    <n v="2.4"/>
    <n v="1.6"/>
    <n v="300"/>
    <n v="730"/>
    <n v="515"/>
    <n v="720"/>
    <n v="2000"/>
    <n v="1360"/>
    <x v="2"/>
    <x v="4"/>
    <n v="1.6"/>
    <n v="0"/>
    <n v="1.4000000000000004"/>
    <n v="5.5349999999999993"/>
    <x v="2"/>
  </r>
  <r>
    <n v="2206"/>
    <x v="3"/>
    <x v="0"/>
    <x v="1"/>
    <n v="22"/>
    <n v="36"/>
    <n v="29"/>
    <n v="4.7"/>
    <n v="5.7"/>
    <n v="5.2"/>
    <n v="7.2"/>
    <n v="8.1"/>
    <n v="7.65"/>
    <n v="51"/>
    <n v="213"/>
    <n v="132"/>
    <n v="1.8"/>
    <n v="2.6"/>
    <n v="2.2000000000000002"/>
    <n v="0.8"/>
    <n v="2.1"/>
    <n v="1.4500000000000002"/>
    <n v="2"/>
    <n v="360"/>
    <n v="181"/>
    <n v="300"/>
    <n v="2300"/>
    <n v="1300"/>
    <x v="13"/>
    <x v="104"/>
    <n v="1.4500000000000002"/>
    <n v="0"/>
    <n v="0"/>
    <n v="2.5700000000000003"/>
    <x v="2"/>
  </r>
  <r>
    <n v="2218"/>
    <x v="16"/>
    <x v="0"/>
    <x v="1"/>
    <n v="22"/>
    <n v="34"/>
    <n v="28"/>
    <n v="3.7"/>
    <n v="10"/>
    <n v="6.85"/>
    <n v="7.1"/>
    <n v="7.9"/>
    <n v="7.5"/>
    <n v="146"/>
    <n v="275"/>
    <n v="210.5"/>
    <n v="2.6"/>
    <n v="4.5999999999999996"/>
    <n v="3.5999999999999996"/>
    <n v="1.1000000000000001"/>
    <n v="2.1"/>
    <n v="1.6"/>
    <n v="2"/>
    <n v="730"/>
    <n v="366"/>
    <n v="720"/>
    <n v="1500"/>
    <n v="1110"/>
    <x v="54"/>
    <x v="105"/>
    <n v="1.6"/>
    <n v="0"/>
    <n v="0"/>
    <n v="4.4000000000000004"/>
    <x v="2"/>
  </r>
  <r>
    <n v="3804"/>
    <x v="486"/>
    <x v="0"/>
    <x v="1"/>
    <n v="20"/>
    <n v="26"/>
    <n v="23"/>
    <n v="4.0999999999999996"/>
    <n v="5.4"/>
    <n v="4.75"/>
    <n v="6.4"/>
    <n v="7.4"/>
    <n v="6.9"/>
    <n v="88"/>
    <n v="126"/>
    <n v="107"/>
    <n v="1.2"/>
    <n v="4"/>
    <n v="2.6"/>
    <n v="0.7"/>
    <n v="1.3"/>
    <n v="1"/>
    <n v="300"/>
    <n v="730"/>
    <n v="515"/>
    <n v="720"/>
    <n v="2000"/>
    <n v="1360"/>
    <x v="4"/>
    <x v="4"/>
    <n v="1"/>
    <n v="0"/>
    <n v="0.5"/>
    <n v="4.4499999999999993"/>
    <x v="2"/>
  </r>
  <r>
    <n v="4337"/>
    <x v="487"/>
    <x v="0"/>
    <x v="1"/>
    <n v="18"/>
    <n v="31"/>
    <n v="24.5"/>
    <n v="5.5"/>
    <n v="6.3"/>
    <n v="5.9"/>
    <n v="6.9"/>
    <n v="7.6"/>
    <n v="7.25"/>
    <n v="32"/>
    <n v="46"/>
    <n v="39"/>
    <n v="1.3"/>
    <n v="2.2999999999999998"/>
    <n v="1.7999999999999998"/>
    <n v="0.5"/>
    <n v="1.3"/>
    <n v="0.9"/>
    <n v="2"/>
    <n v="300"/>
    <n v="151"/>
    <n v="2"/>
    <n v="720"/>
    <n v="361"/>
    <x v="1"/>
    <x v="187"/>
    <n v="0.89999999999999991"/>
    <n v="0"/>
    <n v="0"/>
    <n v="2.06"/>
    <x v="2"/>
  </r>
  <r>
    <n v="1263"/>
    <x v="4"/>
    <x v="1"/>
    <x v="1"/>
    <n v="22"/>
    <n v="32"/>
    <n v="27"/>
    <n v="2"/>
    <n v="5.3"/>
    <n v="3.65"/>
    <n v="7.1"/>
    <n v="8"/>
    <n v="7.55"/>
    <n v="396"/>
    <n v="953"/>
    <n v="674.5"/>
    <n v="2.7"/>
    <n v="17.5"/>
    <n v="10.1"/>
    <n v="1.3"/>
    <n v="2.8"/>
    <n v="2.0499999999999998"/>
    <n v="2"/>
    <n v="730"/>
    <n v="366"/>
    <n v="360"/>
    <n v="2800"/>
    <n v="1580"/>
    <x v="2"/>
    <x v="105"/>
    <n v="2.0499999999999998"/>
    <n v="0"/>
    <n v="2.7"/>
    <n v="5.01"/>
    <x v="2"/>
  </r>
  <r>
    <n v="2207"/>
    <x v="5"/>
    <x v="1"/>
    <x v="1"/>
    <n v="12"/>
    <n v="29"/>
    <n v="20.5"/>
    <n v="2"/>
    <n v="6.5"/>
    <n v="4.25"/>
    <n v="6.3"/>
    <n v="7.7"/>
    <n v="7"/>
    <n v="28"/>
    <n v="258"/>
    <n v="143"/>
    <n v="1.3"/>
    <n v="4.5"/>
    <n v="2.9"/>
    <n v="0.9"/>
    <n v="1.9"/>
    <n v="1.4"/>
    <n v="300"/>
    <n v="1100"/>
    <n v="700"/>
    <n v="300"/>
    <n v="3500"/>
    <n v="1900"/>
    <x v="75"/>
    <x v="2"/>
    <n v="1.4"/>
    <n v="0"/>
    <n v="1.5"/>
    <n v="5.2425000000000006"/>
    <x v="2"/>
  </r>
  <r>
    <n v="2208"/>
    <x v="6"/>
    <x v="1"/>
    <x v="1"/>
    <n v="19"/>
    <n v="34"/>
    <n v="26.5"/>
    <n v="6"/>
    <n v="7.8"/>
    <n v="6.9"/>
    <n v="7"/>
    <n v="7.8"/>
    <n v="7.4"/>
    <n v="24"/>
    <n v="42"/>
    <n v="33"/>
    <n v="1.2"/>
    <n v="2.8"/>
    <n v="2"/>
    <n v="0.6"/>
    <n v="1.4"/>
    <n v="1"/>
    <n v="2"/>
    <n v="360"/>
    <n v="181"/>
    <n v="2"/>
    <n v="730"/>
    <n v="366"/>
    <x v="34"/>
    <x v="104"/>
    <n v="1"/>
    <n v="0"/>
    <n v="0"/>
    <n v="2.3550000000000004"/>
    <x v="2"/>
  </r>
  <r>
    <n v="2209"/>
    <x v="7"/>
    <x v="1"/>
    <x v="1"/>
    <n v="18"/>
    <n v="31"/>
    <n v="24.5"/>
    <n v="5"/>
    <n v="7.5"/>
    <n v="6.25"/>
    <n v="6.5"/>
    <n v="7.3"/>
    <n v="6.9"/>
    <n v="20"/>
    <n v="240"/>
    <n v="130"/>
    <n v="1.1000000000000001"/>
    <n v="3.7"/>
    <n v="2.4000000000000004"/>
    <n v="0.2"/>
    <n v="1.3"/>
    <n v="0.75"/>
    <n v="2"/>
    <n v="730"/>
    <n v="366"/>
    <n v="2"/>
    <n v="1500"/>
    <n v="751"/>
    <x v="91"/>
    <x v="105"/>
    <n v="0.75"/>
    <n v="0"/>
    <n v="0"/>
    <n v="3.48"/>
    <x v="2"/>
  </r>
  <r>
    <n v="2210"/>
    <x v="8"/>
    <x v="1"/>
    <x v="1"/>
    <n v="18"/>
    <n v="32"/>
    <n v="25"/>
    <n v="5.2"/>
    <n v="7.8"/>
    <n v="6.5"/>
    <n v="6.7"/>
    <n v="7.9"/>
    <n v="7.3000000000000007"/>
    <n v="47"/>
    <n v="85"/>
    <n v="66"/>
    <n v="1.4"/>
    <n v="3.7"/>
    <n v="2.5499999999999998"/>
    <n v="0.2"/>
    <n v="2"/>
    <n v="1.1000000000000001"/>
    <n v="2"/>
    <n v="730"/>
    <n v="366"/>
    <n v="2"/>
    <n v="1500"/>
    <n v="751"/>
    <x v="69"/>
    <x v="105"/>
    <n v="1.1000000000000001"/>
    <n v="0"/>
    <n v="0"/>
    <n v="3.6437500000000003"/>
    <x v="2"/>
  </r>
  <r>
    <n v="2211"/>
    <x v="9"/>
    <x v="1"/>
    <x v="1"/>
    <n v="20"/>
    <n v="33"/>
    <n v="26.5"/>
    <n v="7"/>
    <n v="7.8"/>
    <n v="7.4"/>
    <n v="7.5"/>
    <n v="8.8000000000000007"/>
    <n v="8.15"/>
    <n v="28"/>
    <n v="310"/>
    <n v="169"/>
    <n v="1.6"/>
    <n v="6.4"/>
    <n v="4"/>
    <n v="0.6"/>
    <n v="2.8"/>
    <n v="1.7"/>
    <n v="300"/>
    <n v="910"/>
    <n v="605"/>
    <n v="720"/>
    <n v="2000"/>
    <n v="1360"/>
    <x v="2"/>
    <x v="2"/>
    <n v="1.6999999999999997"/>
    <n v="0"/>
    <n v="0"/>
    <n v="5.84"/>
    <x v="2"/>
  </r>
  <r>
    <n v="2212"/>
    <x v="10"/>
    <x v="1"/>
    <x v="1"/>
    <n v="20"/>
    <n v="32"/>
    <n v="26"/>
    <n v="6.8"/>
    <n v="8"/>
    <n v="7.4"/>
    <n v="7.5"/>
    <n v="8.9"/>
    <n v="8.1999999999999993"/>
    <n v="69"/>
    <n v="91"/>
    <n v="80"/>
    <n v="1.7"/>
    <n v="5.6"/>
    <n v="3.65"/>
    <n v="1"/>
    <n v="2.2999999999999998"/>
    <n v="1.65"/>
    <n v="300"/>
    <n v="1500"/>
    <n v="900"/>
    <n v="720"/>
    <n v="2800"/>
    <n v="1760"/>
    <x v="64"/>
    <x v="2"/>
    <n v="1.65"/>
    <n v="0"/>
    <n v="0"/>
    <n v="5.6112500000000001"/>
    <x v="2"/>
  </r>
  <r>
    <n v="2213"/>
    <x v="11"/>
    <x v="1"/>
    <x v="1"/>
    <n v="22"/>
    <n v="30"/>
    <n v="26"/>
    <n v="6.8"/>
    <n v="8"/>
    <n v="7.4"/>
    <n v="7.2"/>
    <n v="8.8000000000000007"/>
    <n v="8"/>
    <n v="26"/>
    <n v="231"/>
    <n v="128.5"/>
    <n v="2"/>
    <n v="7.8"/>
    <n v="4.9000000000000004"/>
    <n v="0.8"/>
    <n v="1.9"/>
    <n v="1.35"/>
    <n v="2"/>
    <n v="1100"/>
    <n v="551"/>
    <n v="360"/>
    <n v="2700"/>
    <n v="1530"/>
    <x v="2"/>
    <x v="145"/>
    <n v="1.35"/>
    <n v="0"/>
    <n v="0"/>
    <n v="5.5250000000000004"/>
    <x v="2"/>
  </r>
  <r>
    <n v="2214"/>
    <x v="12"/>
    <x v="1"/>
    <x v="1"/>
    <n v="21"/>
    <n v="36"/>
    <n v="28.5"/>
    <n v="2.5"/>
    <n v="9"/>
    <n v="5.75"/>
    <n v="6"/>
    <n v="7.8"/>
    <n v="6.9"/>
    <n v="19"/>
    <n v="123"/>
    <n v="71"/>
    <n v="1.6"/>
    <n v="8.8000000000000007"/>
    <n v="5.2"/>
    <n v="0.4"/>
    <n v="2.6"/>
    <n v="1.5"/>
    <n v="2"/>
    <n v="730"/>
    <n v="366"/>
    <n v="360"/>
    <n v="2700"/>
    <n v="1530"/>
    <x v="2"/>
    <x v="105"/>
    <n v="1.5"/>
    <n v="0"/>
    <n v="0"/>
    <n v="4.63"/>
    <x v="2"/>
  </r>
  <r>
    <n v="2215"/>
    <x v="13"/>
    <x v="1"/>
    <x v="1"/>
    <n v="22"/>
    <n v="34"/>
    <n v="28"/>
    <n v="4.2"/>
    <n v="9.8000000000000007"/>
    <n v="7"/>
    <n v="7.3"/>
    <n v="8.1"/>
    <n v="7.6999999999999993"/>
    <n v="51"/>
    <n v="83"/>
    <n v="67"/>
    <n v="1"/>
    <n v="5.4"/>
    <n v="3.2"/>
    <n v="0.6"/>
    <n v="1.5"/>
    <n v="1.05"/>
    <n v="300"/>
    <n v="730"/>
    <n v="515"/>
    <n v="360"/>
    <n v="2300"/>
    <n v="1330"/>
    <x v="87"/>
    <x v="4"/>
    <n v="1.05"/>
    <n v="0"/>
    <n v="0"/>
    <n v="4.7849999999999993"/>
    <x v="2"/>
  </r>
  <r>
    <n v="2216"/>
    <x v="14"/>
    <x v="1"/>
    <x v="1"/>
    <n v="22"/>
    <n v="33"/>
    <n v="27.5"/>
    <n v="6"/>
    <n v="12.2"/>
    <n v="9.1"/>
    <n v="7.1"/>
    <n v="8.6999999999999993"/>
    <n v="7.8999999999999995"/>
    <n v="154"/>
    <n v="360"/>
    <n v="257"/>
    <n v="2.2999999999999998"/>
    <n v="5.8"/>
    <n v="4.05"/>
    <n v="1"/>
    <n v="2.6"/>
    <n v="1.8"/>
    <n v="300"/>
    <n v="1100"/>
    <n v="700"/>
    <n v="730"/>
    <n v="2800"/>
    <n v="1765"/>
    <x v="2"/>
    <x v="2"/>
    <n v="1.7999999999999998"/>
    <n v="0"/>
    <n v="0"/>
    <n v="5.86"/>
    <x v="2"/>
  </r>
  <r>
    <n v="2217"/>
    <x v="15"/>
    <x v="1"/>
    <x v="1"/>
    <n v="19"/>
    <n v="33"/>
    <n v="26"/>
    <n v="5.4"/>
    <n v="9.6"/>
    <n v="7.5"/>
    <n v="7.3"/>
    <n v="8.1"/>
    <n v="7.6999999999999993"/>
    <n v="268"/>
    <n v="620"/>
    <n v="444"/>
    <n v="2.1"/>
    <n v="7"/>
    <n v="4.55"/>
    <n v="0.8"/>
    <n v="2.7"/>
    <n v="1.75"/>
    <n v="700"/>
    <n v="2800"/>
    <n v="1750"/>
    <n v="1400"/>
    <n v="12000"/>
    <n v="6700"/>
    <x v="2"/>
    <x v="2"/>
    <n v="1.75"/>
    <n v="0"/>
    <n v="0"/>
    <n v="5.85"/>
    <x v="2"/>
  </r>
  <r>
    <n v="2219"/>
    <x v="17"/>
    <x v="1"/>
    <x v="1"/>
    <n v="21"/>
    <n v="33"/>
    <n v="27"/>
    <n v="6.4"/>
    <n v="10.8"/>
    <n v="8.6000000000000014"/>
    <n v="7.5"/>
    <n v="9.1"/>
    <n v="8.3000000000000007"/>
    <n v="90"/>
    <n v="228"/>
    <n v="159"/>
    <n v="1.1000000000000001"/>
    <n v="14.5"/>
    <n v="7.8"/>
    <n v="1.5"/>
    <n v="2.5"/>
    <n v="2"/>
    <n v="300"/>
    <n v="2000"/>
    <n v="1150"/>
    <n v="910"/>
    <n v="2800"/>
    <n v="1855"/>
    <x v="2"/>
    <x v="2"/>
    <n v="2"/>
    <n v="0"/>
    <n v="0"/>
    <n v="5.9"/>
    <x v="2"/>
  </r>
  <r>
    <n v="2220"/>
    <x v="18"/>
    <x v="1"/>
    <x v="1"/>
    <n v="15"/>
    <n v="36"/>
    <n v="25.5"/>
    <n v="6"/>
    <n v="10.3"/>
    <n v="8.15"/>
    <n v="6.1"/>
    <n v="8"/>
    <n v="7.05"/>
    <n v="19"/>
    <n v="195"/>
    <n v="107"/>
    <n v="1"/>
    <n v="2.6"/>
    <n v="1.8"/>
    <n v="0.7"/>
    <n v="2.8"/>
    <n v="1.75"/>
    <n v="300"/>
    <n v="720"/>
    <n v="510"/>
    <n v="360"/>
    <n v="2300"/>
    <n v="1330"/>
    <x v="1"/>
    <x v="3"/>
    <n v="1.75"/>
    <n v="0"/>
    <n v="0"/>
    <n v="4.0249999999999995"/>
    <x v="2"/>
  </r>
  <r>
    <n v="2221"/>
    <x v="19"/>
    <x v="1"/>
    <x v="1"/>
    <n v="21"/>
    <n v="36"/>
    <n v="28.5"/>
    <n v="6"/>
    <n v="10"/>
    <n v="8"/>
    <n v="7.5"/>
    <n v="8.5"/>
    <n v="8"/>
    <n v="49"/>
    <n v="58"/>
    <n v="53.5"/>
    <n v="2"/>
    <n v="4"/>
    <n v="3"/>
    <n v="0.8"/>
    <n v="1.6"/>
    <n v="1.2000000000000002"/>
    <n v="2"/>
    <n v="1500"/>
    <n v="751"/>
    <n v="720"/>
    <n v="4300"/>
    <n v="2510"/>
    <x v="5"/>
    <x v="2"/>
    <n v="1.2000000000000002"/>
    <n v="0"/>
    <n v="0"/>
    <n v="5.1150000000000002"/>
    <x v="2"/>
  </r>
  <r>
    <n v="2222"/>
    <x v="20"/>
    <x v="1"/>
    <x v="1"/>
    <n v="23"/>
    <n v="38"/>
    <n v="30.5"/>
    <n v="4.7"/>
    <n v="5.6"/>
    <n v="5.15"/>
    <n v="7.2"/>
    <n v="8.1"/>
    <n v="7.65"/>
    <n v="16"/>
    <n v="110"/>
    <n v="63"/>
    <n v="1.2"/>
    <n v="4.2"/>
    <n v="2.7"/>
    <n v="0.9"/>
    <n v="1.9"/>
    <n v="1.4"/>
    <n v="2"/>
    <n v="700"/>
    <n v="351"/>
    <n v="360"/>
    <n v="1500"/>
    <n v="930"/>
    <x v="40"/>
    <x v="188"/>
    <n v="1.4"/>
    <n v="0"/>
    <n v="0"/>
    <n v="3.7224999999999997"/>
    <x v="2"/>
  </r>
  <r>
    <n v="2223"/>
    <x v="21"/>
    <x v="1"/>
    <x v="1"/>
    <n v="21"/>
    <n v="38"/>
    <n v="29.5"/>
    <n v="3.1"/>
    <n v="5.5"/>
    <n v="4.3"/>
    <n v="7.1"/>
    <n v="8.1"/>
    <n v="7.6"/>
    <n v="44"/>
    <n v="63"/>
    <n v="53.5"/>
    <n v="1.2"/>
    <n v="2.5"/>
    <n v="1.85"/>
    <n v="0.7"/>
    <n v="2.4"/>
    <n v="1.5499999999999998"/>
    <n v="300"/>
    <n v="1500"/>
    <n v="900"/>
    <n v="730"/>
    <n v="2800"/>
    <n v="1765"/>
    <x v="3"/>
    <x v="2"/>
    <n v="1.5499999999999998"/>
    <n v="0"/>
    <n v="1.4000000000000004"/>
    <n v="4.6062499999999993"/>
    <x v="2"/>
  </r>
  <r>
    <n v="2224"/>
    <x v="22"/>
    <x v="1"/>
    <x v="1"/>
    <n v="20"/>
    <n v="38"/>
    <n v="29"/>
    <n v="3.1"/>
    <n v="5.8"/>
    <n v="4.45"/>
    <n v="7.2"/>
    <n v="8.8000000000000007"/>
    <n v="8"/>
    <n v="74"/>
    <n v="98"/>
    <n v="86"/>
    <n v="1.2"/>
    <n v="2.4"/>
    <n v="1.7999999999999998"/>
    <n v="0.7"/>
    <n v="2"/>
    <n v="1.35"/>
    <n v="2"/>
    <n v="730"/>
    <n v="366"/>
    <n v="360"/>
    <n v="2100"/>
    <n v="1230"/>
    <x v="1"/>
    <x v="105"/>
    <n v="1.35"/>
    <n v="0"/>
    <n v="1.0999999999999996"/>
    <n v="3.335"/>
    <x v="2"/>
  </r>
  <r>
    <n v="2225"/>
    <x v="23"/>
    <x v="1"/>
    <x v="1"/>
    <n v="21"/>
    <n v="28"/>
    <n v="24.5"/>
    <n v="4.7"/>
    <n v="5.8"/>
    <n v="5.25"/>
    <n v="6.7"/>
    <n v="7.3"/>
    <n v="7"/>
    <n v="96"/>
    <n v="116"/>
    <n v="106"/>
    <n v="1.6"/>
    <n v="3.8"/>
    <n v="2.7"/>
    <n v="1.3"/>
    <n v="3.2"/>
    <n v="2.25"/>
    <n v="2"/>
    <n v="360"/>
    <n v="181"/>
    <n v="300"/>
    <n v="2800"/>
    <n v="1550"/>
    <x v="40"/>
    <x v="104"/>
    <n v="2.25"/>
    <n v="0"/>
    <n v="0"/>
    <n v="3.0425000000000004"/>
    <x v="2"/>
  </r>
  <r>
    <n v="2226"/>
    <x v="24"/>
    <x v="1"/>
    <x v="1"/>
    <n v="18"/>
    <n v="32"/>
    <n v="25"/>
    <n v="5.8"/>
    <n v="8.6999999999999993"/>
    <n v="7.25"/>
    <n v="6.1"/>
    <n v="7.5"/>
    <n v="6.8"/>
    <n v="22"/>
    <n v="40"/>
    <n v="31"/>
    <n v="1.2"/>
    <n v="2.8"/>
    <n v="2"/>
    <n v="0.2"/>
    <n v="1.7"/>
    <n v="0.95"/>
    <n v="2"/>
    <n v="730"/>
    <n v="366"/>
    <n v="2"/>
    <n v="910"/>
    <n v="456"/>
    <x v="34"/>
    <x v="105"/>
    <n v="0.95"/>
    <n v="0"/>
    <n v="0"/>
    <n v="3.27"/>
    <x v="2"/>
  </r>
  <r>
    <n v="2227"/>
    <x v="25"/>
    <x v="1"/>
    <x v="1"/>
    <n v="20"/>
    <n v="31"/>
    <n v="25.5"/>
    <n v="5.0999999999999996"/>
    <n v="7.6"/>
    <n v="6.35"/>
    <n v="6.3"/>
    <n v="7.5"/>
    <n v="6.9"/>
    <n v="22"/>
    <n v="36"/>
    <n v="29"/>
    <n v="1.3"/>
    <n v="3.6"/>
    <n v="2.4500000000000002"/>
    <n v="0.6"/>
    <n v="1.3"/>
    <n v="0.95"/>
    <n v="2"/>
    <n v="910"/>
    <n v="456"/>
    <n v="2"/>
    <n v="2800"/>
    <n v="1401"/>
    <x v="14"/>
    <x v="106"/>
    <n v="0.95"/>
    <n v="0"/>
    <n v="0"/>
    <n v="4.0012499999999998"/>
    <x v="2"/>
  </r>
  <r>
    <n v="2228"/>
    <x v="26"/>
    <x v="1"/>
    <x v="1"/>
    <n v="20"/>
    <n v="30"/>
    <n v="25"/>
    <n v="4.4000000000000004"/>
    <n v="10"/>
    <n v="7.2"/>
    <n v="6.8"/>
    <n v="7.9"/>
    <n v="7.35"/>
    <n v="20"/>
    <n v="57"/>
    <n v="38.5"/>
    <n v="1.2"/>
    <n v="2.6"/>
    <n v="1.9"/>
    <n v="0.4"/>
    <n v="1.8"/>
    <n v="1.1000000000000001"/>
    <n v="2"/>
    <n v="1500"/>
    <n v="751"/>
    <n v="360"/>
    <n v="3900"/>
    <n v="2130"/>
    <x v="32"/>
    <x v="2"/>
    <n v="1.1000000000000001"/>
    <n v="0"/>
    <n v="0"/>
    <n v="4.4074999999999998"/>
    <x v="2"/>
  </r>
  <r>
    <n v="3772"/>
    <x v="27"/>
    <x v="1"/>
    <x v="1"/>
    <n v="20"/>
    <n v="31"/>
    <n v="25.5"/>
    <n v="4.5"/>
    <n v="7.5"/>
    <n v="6"/>
    <n v="6.6"/>
    <n v="7.6"/>
    <n v="7.1"/>
    <n v="53"/>
    <n v="87"/>
    <n v="70"/>
    <n v="1.5"/>
    <n v="2.9"/>
    <n v="2.2000000000000002"/>
    <n v="0.8"/>
    <n v="1.8"/>
    <n v="1.3"/>
    <n v="2"/>
    <n v="700"/>
    <n v="351"/>
    <n v="2"/>
    <n v="1500"/>
    <n v="751"/>
    <x v="13"/>
    <x v="188"/>
    <n v="1.3"/>
    <n v="0"/>
    <n v="0"/>
    <n v="3.3899999999999997"/>
    <x v="2"/>
  </r>
  <r>
    <n v="3806"/>
    <x v="29"/>
    <x v="1"/>
    <x v="1"/>
    <n v="22"/>
    <n v="25"/>
    <n v="23.5"/>
    <n v="4.0999999999999996"/>
    <n v="5.3"/>
    <n v="4.6999999999999993"/>
    <n v="6.4"/>
    <n v="7.5"/>
    <n v="6.95"/>
    <n v="108"/>
    <n v="163"/>
    <n v="135.5"/>
    <n v="2"/>
    <n v="3.2"/>
    <n v="2.6"/>
    <n v="0.7"/>
    <n v="1.6"/>
    <n v="1.1499999999999999"/>
    <n v="2"/>
    <n v="2"/>
    <n v="2"/>
    <n v="2"/>
    <n v="730"/>
    <n v="366"/>
    <x v="4"/>
    <x v="0"/>
    <n v="1.1499999999999999"/>
    <n v="0"/>
    <n v="0.60000000000000142"/>
    <n v="1.925"/>
    <x v="2"/>
  </r>
  <r>
    <n v="3809"/>
    <x v="28"/>
    <x v="1"/>
    <x v="1"/>
    <n v="23"/>
    <n v="34"/>
    <n v="28.5"/>
    <n v="5.0999999999999996"/>
    <n v="10.199999999999999"/>
    <n v="7.6499999999999995"/>
    <n v="7.5"/>
    <n v="8.1"/>
    <n v="7.8"/>
    <n v="311"/>
    <n v="381"/>
    <n v="346"/>
    <n v="1.9"/>
    <n v="4.8"/>
    <n v="3.3499999999999996"/>
    <n v="1.1000000000000001"/>
    <n v="2.5"/>
    <n v="1.8"/>
    <n v="720"/>
    <n v="2700"/>
    <n v="1710"/>
    <n v="1400"/>
    <n v="12000"/>
    <n v="6700"/>
    <x v="66"/>
    <x v="2"/>
    <n v="1.7999999999999998"/>
    <n v="0"/>
    <n v="0"/>
    <n v="5.4537500000000003"/>
    <x v="2"/>
  </r>
  <r>
    <n v="4006"/>
    <x v="377"/>
    <x v="1"/>
    <x v="1"/>
    <n v="20"/>
    <n v="32"/>
    <n v="26"/>
    <n v="5.2"/>
    <n v="8.5"/>
    <n v="6.85"/>
    <n v="6.8"/>
    <n v="7.8"/>
    <n v="7.3"/>
    <n v="22"/>
    <n v="52"/>
    <n v="37"/>
    <n v="1.8"/>
    <n v="3.4"/>
    <n v="2.6"/>
    <n v="0.5"/>
    <n v="1.7"/>
    <n v="1.1000000000000001"/>
    <n v="2"/>
    <n v="1500"/>
    <n v="751"/>
    <n v="2"/>
    <n v="4300"/>
    <n v="2151"/>
    <x v="4"/>
    <x v="2"/>
    <n v="1.1000000000000001"/>
    <n v="0"/>
    <n v="0"/>
    <n v="4.8449999999999998"/>
    <x v="2"/>
  </r>
  <r>
    <n v="4334"/>
    <x v="488"/>
    <x v="1"/>
    <x v="1"/>
    <n v="24"/>
    <n v="34"/>
    <n v="29"/>
    <n v="5.8"/>
    <n v="8"/>
    <n v="6.9"/>
    <n v="7.1"/>
    <n v="7.9"/>
    <n v="7.5"/>
    <n v="37"/>
    <n v="65"/>
    <n v="51"/>
    <n v="1.8"/>
    <n v="2.5"/>
    <n v="2.15"/>
    <n v="0.4"/>
    <n v="1.5"/>
    <n v="0.95"/>
    <n v="2"/>
    <n v="300"/>
    <n v="151"/>
    <n v="2"/>
    <n v="700"/>
    <n v="351"/>
    <x v="53"/>
    <x v="187"/>
    <n v="0.95"/>
    <n v="0"/>
    <n v="0"/>
    <n v="2.2887499999999998"/>
    <x v="2"/>
  </r>
  <r>
    <n v="1532"/>
    <x v="489"/>
    <x v="2"/>
    <x v="1"/>
    <n v="18"/>
    <n v="31"/>
    <n v="24.5"/>
    <n v="5.3"/>
    <n v="7.7"/>
    <n v="6.5"/>
    <n v="6.8"/>
    <n v="7.7"/>
    <n v="7.25"/>
    <n v="20"/>
    <n v="28"/>
    <n v="24"/>
    <n v="1.5"/>
    <n v="2.2000000000000002"/>
    <n v="1.85"/>
    <n v="0.2"/>
    <n v="1.8"/>
    <n v="1"/>
    <n v="2"/>
    <n v="360"/>
    <n v="181"/>
    <n v="2"/>
    <n v="600"/>
    <n v="301"/>
    <x v="3"/>
    <x v="104"/>
    <n v="1"/>
    <n v="0"/>
    <n v="0"/>
    <n v="2.2612500000000004"/>
    <x v="2"/>
  </r>
  <r>
    <n v="2557"/>
    <x v="490"/>
    <x v="0"/>
    <x v="2"/>
    <n v="19"/>
    <n v="29"/>
    <n v="24"/>
    <n v="9.3000000000000007"/>
    <n v="9.8000000000000007"/>
    <n v="9.5500000000000007"/>
    <n v="7.7"/>
    <n v="8.1999999999999993"/>
    <n v="7.9499999999999993"/>
    <n v="239"/>
    <n v="366"/>
    <n v="302.5"/>
    <n v="2.7"/>
    <n v="2.9"/>
    <n v="2.8"/>
    <n v="0"/>
    <n v="0.18"/>
    <n v="0.09"/>
    <n v="4000"/>
    <n v="7000"/>
    <n v="5500"/>
    <n v="11000"/>
    <n v="11000"/>
    <n v="11000"/>
    <x v="65"/>
    <x v="2"/>
    <n v="0.09"/>
    <n v="0"/>
    <n v="0"/>
    <n v="4.7679999999999998"/>
    <x v="2"/>
  </r>
  <r>
    <n v="2571"/>
    <x v="491"/>
    <x v="0"/>
    <x v="2"/>
    <n v="17"/>
    <n v="34"/>
    <n v="25.5"/>
    <n v="9.1999999999999993"/>
    <n v="13.6"/>
    <n v="11.399999999999999"/>
    <n v="7.6"/>
    <n v="9.9"/>
    <n v="8.75"/>
    <n v="353"/>
    <n v="905"/>
    <n v="629"/>
    <n v="1.4"/>
    <n v="10"/>
    <n v="5.7"/>
    <n v="0.12"/>
    <n v="1.57"/>
    <n v="0.84499999999999997"/>
    <n v="180"/>
    <n v="22000"/>
    <n v="11090"/>
    <n v="1200"/>
    <n v="54000"/>
    <n v="27600"/>
    <x v="2"/>
    <x v="2"/>
    <n v="0.84499999999999997"/>
    <n v="10"/>
    <n v="0"/>
    <n v="7.1689999999999996"/>
    <x v="2"/>
  </r>
  <r>
    <n v="4296"/>
    <x v="492"/>
    <x v="0"/>
    <x v="2"/>
    <n v="15"/>
    <n v="34"/>
    <n v="24.5"/>
    <n v="7"/>
    <n v="10.5"/>
    <n v="8.75"/>
    <n v="8.3000000000000007"/>
    <n v="9.6"/>
    <n v="8.9499999999999993"/>
    <n v="858"/>
    <n v="1200"/>
    <n v="1029"/>
    <n v="2.8"/>
    <n v="15.6"/>
    <n v="9.1999999999999993"/>
    <n v="0.06"/>
    <n v="2.09"/>
    <n v="1.075"/>
    <n v="1400"/>
    <n v="35000"/>
    <n v="18200"/>
    <n v="3300"/>
    <n v="160000"/>
    <n v="81650"/>
    <x v="2"/>
    <x v="2"/>
    <n v="1.075"/>
    <n v="10"/>
    <n v="0"/>
    <n v="7.2149999999999999"/>
    <x v="2"/>
  </r>
  <r>
    <n v="2573"/>
    <x v="493"/>
    <x v="1"/>
    <x v="2"/>
    <n v="17"/>
    <n v="37"/>
    <n v="27"/>
    <n v="7.8"/>
    <n v="9.5"/>
    <n v="8.65"/>
    <n v="7"/>
    <n v="7.8"/>
    <n v="7.4"/>
    <n v="658"/>
    <n v="1020"/>
    <n v="839"/>
    <n v="2.6"/>
    <n v="3.8"/>
    <n v="3.2"/>
    <n v="0"/>
    <n v="2.75"/>
    <n v="1.375"/>
    <n v="2100"/>
    <n v="22000"/>
    <n v="12050"/>
    <n v="1100"/>
    <n v="35000"/>
    <n v="18050"/>
    <x v="87"/>
    <x v="2"/>
    <n v="1.375"/>
    <n v="0"/>
    <n v="0"/>
    <n v="5.2750000000000004"/>
    <x v="2"/>
  </r>
  <r>
    <n v="2574"/>
    <x v="494"/>
    <x v="1"/>
    <x v="2"/>
    <n v="16"/>
    <n v="37"/>
    <n v="26.5"/>
    <n v="7.8"/>
    <n v="9.8000000000000007"/>
    <n v="8.8000000000000007"/>
    <n v="7.3"/>
    <n v="9.1"/>
    <n v="8.1999999999999993"/>
    <n v="521"/>
    <n v="718"/>
    <n v="619.5"/>
    <n v="2.5"/>
    <n v="4.0999999999999996"/>
    <n v="3.3"/>
    <n v="0"/>
    <n v="2.0299999999999998"/>
    <n v="1.0149999999999999"/>
    <n v="930"/>
    <n v="17000"/>
    <n v="8965"/>
    <n v="3300"/>
    <n v="35000"/>
    <n v="19150"/>
    <x v="20"/>
    <x v="2"/>
    <n v="1.0149999999999999"/>
    <n v="0"/>
    <n v="0"/>
    <n v="5.2655000000000003"/>
    <x v="2"/>
  </r>
  <r>
    <n v="2046"/>
    <x v="35"/>
    <x v="0"/>
    <x v="3"/>
    <n v="16"/>
    <n v="29.5"/>
    <n v="22.75"/>
    <n v="6.2"/>
    <n v="9.6"/>
    <n v="7.9"/>
    <n v="7.2"/>
    <n v="8.5"/>
    <n v="7.85"/>
    <n v="210"/>
    <n v="290"/>
    <n v="250"/>
    <n v="1"/>
    <n v="19"/>
    <n v="10"/>
    <n v="0"/>
    <n v="3"/>
    <n v="1.5"/>
    <n v="2"/>
    <n v="4900000"/>
    <n v="2450001"/>
    <n v="4"/>
    <n v="542000000"/>
    <n v="271000002"/>
    <x v="2"/>
    <x v="2"/>
    <n v="1.5"/>
    <n v="0"/>
    <n v="0"/>
    <n v="5.8"/>
    <x v="2"/>
  </r>
  <r>
    <n v="3163"/>
    <x v="495"/>
    <x v="0"/>
    <x v="4"/>
    <n v="28"/>
    <n v="34"/>
    <n v="31"/>
    <n v="5.8"/>
    <n v="6.9"/>
    <n v="6.35"/>
    <n v="7.2"/>
    <n v="7.5"/>
    <n v="7.35"/>
    <n v="714.50478011472296"/>
    <n v="2095.50095602294"/>
    <n v="1405.0028680688315"/>
    <n v="2.5"/>
    <n v="10.8"/>
    <n v="6.65"/>
    <n v="0"/>
    <n v="0"/>
    <n v="0"/>
    <n v="2"/>
    <n v="180"/>
    <n v="91"/>
    <n v="2"/>
    <n v="1600"/>
    <n v="801"/>
    <x v="2"/>
    <x v="90"/>
    <n v="0"/>
    <n v="0"/>
    <n v="0"/>
    <n v="2.9550000000000001"/>
    <x v="2"/>
  </r>
  <r>
    <n v="3164"/>
    <x v="37"/>
    <x v="1"/>
    <x v="4"/>
    <n v="21"/>
    <n v="33"/>
    <n v="27"/>
    <n v="6"/>
    <n v="7"/>
    <n v="6.5"/>
    <n v="7.2"/>
    <n v="7.6"/>
    <n v="7.4"/>
    <n v="714.50478011472296"/>
    <n v="2095.50095602294"/>
    <n v="1405.0028680688315"/>
    <n v="2.4"/>
    <n v="8.4"/>
    <n v="5.4"/>
    <n v="0"/>
    <n v="0"/>
    <n v="0"/>
    <n v="2"/>
    <n v="280"/>
    <n v="141"/>
    <n v="2"/>
    <n v="1600"/>
    <n v="801"/>
    <x v="2"/>
    <x v="148"/>
    <n v="0"/>
    <n v="0"/>
    <n v="0"/>
    <n v="3.2050000000000001"/>
    <x v="2"/>
  </r>
  <r>
    <n v="3030"/>
    <x v="380"/>
    <x v="0"/>
    <x v="29"/>
    <n v="7.4"/>
    <n v="7.4"/>
    <n v="7.4"/>
    <n v="6.8"/>
    <n v="6.8"/>
    <n v="6.8"/>
    <n v="7.4"/>
    <n v="7.4"/>
    <n v="7.4"/>
    <n v="999"/>
    <n v="1030"/>
    <n v="1014.5"/>
    <n v="16"/>
    <n v="16"/>
    <n v="16"/>
    <n v="0.91"/>
    <n v="4.8099999999999996"/>
    <n v="2.86"/>
    <n v="11000"/>
    <n v="11000"/>
    <n v="11000"/>
    <n v="17000"/>
    <n v="17000"/>
    <n v="17000"/>
    <x v="2"/>
    <x v="2"/>
    <n v="2.86"/>
    <n v="0"/>
    <n v="0"/>
    <n v="6.0720000000000001"/>
    <x v="2"/>
  </r>
  <r>
    <n v="3031"/>
    <x v="381"/>
    <x v="0"/>
    <x v="29"/>
    <n v="8"/>
    <n v="8"/>
    <n v="8"/>
    <n v="2.8"/>
    <n v="2.8"/>
    <n v="2.8"/>
    <n v="8.1"/>
    <n v="8.1"/>
    <n v="8.1"/>
    <n v="6500"/>
    <n v="6510"/>
    <n v="6505"/>
    <n v="27"/>
    <n v="72"/>
    <n v="49.5"/>
    <n v="0.31"/>
    <n v="4.46"/>
    <n v="2.3849999999999998"/>
    <n v="17000"/>
    <n v="17000"/>
    <n v="17000"/>
    <n v="22000"/>
    <n v="22000"/>
    <n v="22000"/>
    <x v="2"/>
    <x v="2"/>
    <n v="2.3849999999999998"/>
    <n v="0"/>
    <n v="4.4000000000000004"/>
    <n v="6.4170000000000007"/>
    <x v="2"/>
  </r>
  <r>
    <n v="3032"/>
    <x v="382"/>
    <x v="0"/>
    <x v="29"/>
    <n v="20.324904942965802"/>
    <n v="29.264638783270001"/>
    <n v="24.794771863117901"/>
    <n v="4.00096899224806"/>
    <n v="6.8669847328244202"/>
    <n v="5.4339768625362401"/>
    <n v="6.9"/>
    <n v="7.4"/>
    <n v="7.15"/>
    <n v="235"/>
    <n v="303"/>
    <n v="269"/>
    <n v="1.7"/>
    <n v="7.1"/>
    <n v="4.3999999999999995"/>
    <n v="0"/>
    <n v="0.64"/>
    <n v="0.32"/>
    <n v="220"/>
    <n v="2200"/>
    <n v="1210"/>
    <n v="1400"/>
    <n v="16000"/>
    <n v="8700"/>
    <x v="2"/>
    <x v="2"/>
    <n v="0.32"/>
    <n v="0"/>
    <n v="0"/>
    <n v="5.5640000000000001"/>
    <x v="2"/>
  </r>
  <r>
    <n v="3476"/>
    <x v="383"/>
    <x v="0"/>
    <x v="29"/>
    <n v="8.6999999999999993"/>
    <n v="8.6999999999999993"/>
    <n v="8.6999999999999993"/>
    <n v="16.399999999999999"/>
    <n v="16.399999999999999"/>
    <n v="16.399999999999999"/>
    <n v="9.1999999999999993"/>
    <n v="9.1999999999999993"/>
    <n v="9.1999999999999993"/>
    <n v="760"/>
    <n v="856"/>
    <n v="808"/>
    <n v="30"/>
    <n v="30"/>
    <n v="30"/>
    <n v="0.91"/>
    <n v="1.1299999999999999"/>
    <n v="1.02"/>
    <n v="49000"/>
    <n v="49000"/>
    <n v="49000"/>
    <n v="130000"/>
    <n v="130000"/>
    <n v="130000"/>
    <x v="2"/>
    <x v="2"/>
    <n v="1.02"/>
    <n v="10"/>
    <n v="0"/>
    <n v="7.2039999999999997"/>
    <x v="2"/>
  </r>
  <r>
    <n v="1549"/>
    <x v="38"/>
    <x v="0"/>
    <x v="5"/>
    <n v="27"/>
    <n v="35"/>
    <n v="31"/>
    <n v="5.4"/>
    <n v="8.1"/>
    <n v="6.75"/>
    <n v="6.4"/>
    <n v="8"/>
    <n v="7.2"/>
    <n v="36"/>
    <n v="37320"/>
    <n v="18678"/>
    <n v="0"/>
    <n v="0.8"/>
    <n v="0.4"/>
    <n v="0"/>
    <n v="0.53"/>
    <n v="0.26500000000000001"/>
    <n v="0"/>
    <n v="130"/>
    <n v="65"/>
    <n v="0"/>
    <n v="240"/>
    <n v="120"/>
    <x v="76"/>
    <x v="167"/>
    <n v="0.26500000000000001"/>
    <n v="0"/>
    <n v="0"/>
    <n v="0.628"/>
    <x v="2"/>
  </r>
  <r>
    <n v="2269"/>
    <x v="39"/>
    <x v="0"/>
    <x v="5"/>
    <n v="27"/>
    <n v="31"/>
    <n v="29"/>
    <n v="6"/>
    <n v="8.1999999999999993"/>
    <n v="7.1"/>
    <n v="5.6"/>
    <n v="8"/>
    <n v="6.8"/>
    <n v="13"/>
    <n v="24578"/>
    <n v="12295.5"/>
    <n v="0"/>
    <n v="2.7"/>
    <n v="1.35"/>
    <n v="0"/>
    <n v="0.14000000000000001"/>
    <n v="7.0000000000000007E-2"/>
    <n v="780"/>
    <n v="4900"/>
    <n v="2840"/>
    <n v="1300"/>
    <n v="9400"/>
    <n v="5350"/>
    <x v="18"/>
    <x v="2"/>
    <n v="7.0000000000000007E-2"/>
    <n v="0"/>
    <n v="0"/>
    <n v="3.8577499999999998"/>
    <x v="2"/>
  </r>
  <r>
    <n v="3175"/>
    <x v="40"/>
    <x v="0"/>
    <x v="5"/>
    <n v="27"/>
    <n v="31"/>
    <n v="29"/>
    <n v="6.3"/>
    <n v="9"/>
    <n v="7.65"/>
    <n v="6.4"/>
    <n v="7.8"/>
    <n v="7.1"/>
    <n v="36"/>
    <n v="177"/>
    <n v="106.5"/>
    <n v="0"/>
    <n v="2.1"/>
    <n v="1.05"/>
    <n v="0"/>
    <n v="0.49"/>
    <n v="0.245"/>
    <n v="2"/>
    <n v="110"/>
    <n v="56"/>
    <n v="0"/>
    <n v="170"/>
    <n v="85"/>
    <x v="96"/>
    <x v="30"/>
    <n v="0.245"/>
    <n v="0"/>
    <n v="0"/>
    <n v="0.98525000000000007"/>
    <x v="2"/>
  </r>
  <r>
    <n v="3176"/>
    <x v="41"/>
    <x v="0"/>
    <x v="5"/>
    <n v="26"/>
    <n v="30"/>
    <n v="28"/>
    <n v="2.2000000000000002"/>
    <n v="6.1"/>
    <n v="4.1500000000000004"/>
    <n v="6.4"/>
    <n v="7.7"/>
    <n v="7.0500000000000007"/>
    <n v="52"/>
    <n v="2386"/>
    <n v="1219"/>
    <n v="0"/>
    <n v="6"/>
    <n v="3"/>
    <n v="0"/>
    <n v="0.36"/>
    <n v="0.18"/>
    <n v="490"/>
    <n v="4900"/>
    <n v="2695"/>
    <n v="790"/>
    <n v="7900"/>
    <n v="4345"/>
    <x v="5"/>
    <x v="2"/>
    <n v="0.18"/>
    <n v="0"/>
    <n v="1.6999999999999993"/>
    <n v="5.0809999999999995"/>
    <x v="2"/>
  </r>
  <r>
    <n v="3177"/>
    <x v="42"/>
    <x v="0"/>
    <x v="5"/>
    <n v="26"/>
    <n v="30"/>
    <n v="28"/>
    <n v="5.7"/>
    <n v="8.1999999999999993"/>
    <n v="6.9499999999999993"/>
    <n v="6.2"/>
    <n v="8.4"/>
    <n v="7.3000000000000007"/>
    <n v="29"/>
    <n v="12045"/>
    <n v="6037"/>
    <n v="0"/>
    <n v="3"/>
    <n v="1.5"/>
    <n v="0.05"/>
    <n v="2.15"/>
    <n v="1.0999999999999999"/>
    <n v="78"/>
    <n v="1700"/>
    <n v="889"/>
    <n v="130"/>
    <n v="5400"/>
    <n v="2765"/>
    <x v="39"/>
    <x v="2"/>
    <n v="1.0999999999999999"/>
    <n v="0"/>
    <n v="0"/>
    <n v="4.1574999999999998"/>
    <x v="2"/>
  </r>
  <r>
    <n v="3178"/>
    <x v="43"/>
    <x v="0"/>
    <x v="5"/>
    <n v="27"/>
    <n v="30"/>
    <n v="28.5"/>
    <n v="4.5999999999999996"/>
    <n v="9.5"/>
    <n v="7.05"/>
    <n v="6.3"/>
    <n v="7.8"/>
    <n v="7.05"/>
    <n v="60"/>
    <n v="329"/>
    <n v="194.5"/>
    <n v="0"/>
    <n v="12"/>
    <n v="6"/>
    <n v="0"/>
    <n v="7.8"/>
    <n v="3.9"/>
    <n v="20"/>
    <n v="4900"/>
    <n v="2460"/>
    <n v="40"/>
    <n v="7900"/>
    <n v="3970"/>
    <x v="2"/>
    <x v="2"/>
    <n v="3.9000000000000004"/>
    <n v="0"/>
    <n v="0"/>
    <n v="6.28"/>
    <x v="2"/>
  </r>
  <r>
    <n v="3179"/>
    <x v="44"/>
    <x v="0"/>
    <x v="5"/>
    <n v="28"/>
    <n v="30"/>
    <n v="29"/>
    <n v="1.9"/>
    <n v="5"/>
    <n v="3.45"/>
    <n v="6"/>
    <n v="8.1"/>
    <n v="7.05"/>
    <n v="213"/>
    <n v="441"/>
    <n v="327"/>
    <n v="0"/>
    <n v="4.2"/>
    <n v="2.1"/>
    <n v="0"/>
    <n v="2.54"/>
    <n v="1.27"/>
    <n v="7900"/>
    <n v="24000"/>
    <n v="15950"/>
    <n v="14000"/>
    <n v="92000"/>
    <n v="53000"/>
    <x v="23"/>
    <x v="2"/>
    <n v="1.27"/>
    <n v="0"/>
    <n v="3.0999999999999996"/>
    <n v="4.8764999999999992"/>
    <x v="2"/>
  </r>
  <r>
    <n v="3180"/>
    <x v="45"/>
    <x v="0"/>
    <x v="5"/>
    <n v="27"/>
    <n v="36"/>
    <n v="31.5"/>
    <n v="4.0999999999999996"/>
    <n v="10.6"/>
    <n v="7.35"/>
    <n v="6.1"/>
    <n v="7.5"/>
    <n v="6.8"/>
    <n v="59"/>
    <n v="448"/>
    <n v="253.5"/>
    <n v="0"/>
    <n v="4.3"/>
    <n v="2.15"/>
    <n v="0"/>
    <n v="4.8899999999999997"/>
    <n v="2.4449999999999998"/>
    <n v="200"/>
    <n v="4900"/>
    <n v="2550"/>
    <n v="450"/>
    <n v="13000"/>
    <n v="6725"/>
    <x v="53"/>
    <x v="2"/>
    <n v="2.4449999999999998"/>
    <n v="0"/>
    <n v="0"/>
    <n v="4.8327499999999999"/>
    <x v="2"/>
  </r>
  <r>
    <n v="4408"/>
    <x v="496"/>
    <x v="0"/>
    <x v="5"/>
    <n v="26"/>
    <n v="30"/>
    <n v="28"/>
    <n v="7"/>
    <n v="8.8000000000000007"/>
    <n v="7.9"/>
    <n v="6.1"/>
    <n v="7.2"/>
    <n v="6.65"/>
    <n v="50"/>
    <n v="145"/>
    <n v="97.5"/>
    <n v="0"/>
    <n v="0"/>
    <n v="0"/>
    <n v="0"/>
    <n v="0.37"/>
    <n v="0.185"/>
    <n v="2300"/>
    <n v="4900"/>
    <n v="3600"/>
    <n v="3300"/>
    <n v="13000"/>
    <n v="8150"/>
    <x v="70"/>
    <x v="2"/>
    <n v="0.185"/>
    <n v="0"/>
    <n v="0"/>
    <n v="3.0369999999999999"/>
    <x v="2"/>
  </r>
  <r>
    <n v="1343"/>
    <x v="497"/>
    <x v="0"/>
    <x v="6"/>
    <n v="25"/>
    <n v="30"/>
    <n v="27.5"/>
    <n v="6"/>
    <n v="8.8000000000000007"/>
    <n v="7.4"/>
    <n v="8.1"/>
    <n v="9.1"/>
    <n v="8.6"/>
    <n v="2408"/>
    <n v="3402"/>
    <n v="2905"/>
    <n v="11"/>
    <n v="24"/>
    <n v="17.5"/>
    <n v="0.06"/>
    <n v="0.28999999999999998"/>
    <n v="0.17499999999999999"/>
    <n v="12"/>
    <n v="46"/>
    <n v="29"/>
    <n v="120"/>
    <n v="540"/>
    <n v="330"/>
    <x v="2"/>
    <x v="118"/>
    <n v="0.17499999999999999"/>
    <n v="10"/>
    <n v="0"/>
    <n v="4.18"/>
    <x v="2"/>
  </r>
  <r>
    <n v="1344"/>
    <x v="498"/>
    <x v="0"/>
    <x v="6"/>
    <n v="28"/>
    <n v="29"/>
    <n v="28.5"/>
    <n v="6.1"/>
    <n v="8.1999999999999993"/>
    <n v="7.1499999999999995"/>
    <n v="7.4"/>
    <n v="8.3000000000000007"/>
    <n v="7.8500000000000005"/>
    <n v="415"/>
    <n v="527"/>
    <n v="471"/>
    <n v="4"/>
    <n v="13"/>
    <n v="8.5"/>
    <n v="7.0000000000000007E-2"/>
    <n v="0.21"/>
    <n v="0.14000000000000001"/>
    <n v="2"/>
    <n v="68"/>
    <n v="35"/>
    <n v="2"/>
    <n v="490"/>
    <n v="246"/>
    <x v="2"/>
    <x v="86"/>
    <n v="0.14000000000000001"/>
    <n v="0"/>
    <n v="0"/>
    <n v="2.7029999999999998"/>
    <x v="2"/>
  </r>
  <r>
    <n v="1345"/>
    <x v="499"/>
    <x v="0"/>
    <x v="6"/>
    <n v="0"/>
    <n v="29"/>
    <n v="14.5"/>
    <n v="6.2"/>
    <n v="8.1"/>
    <n v="7.15"/>
    <n v="7.4"/>
    <n v="8.5"/>
    <n v="7.95"/>
    <n v="192"/>
    <n v="322"/>
    <n v="257"/>
    <n v="0.3"/>
    <n v="0.7"/>
    <n v="0.5"/>
    <n v="0.38"/>
    <n v="0.73"/>
    <n v="0.55499999999999994"/>
    <n v="2"/>
    <n v="4"/>
    <n v="3"/>
    <n v="4"/>
    <n v="47"/>
    <n v="25.5"/>
    <x v="93"/>
    <x v="10"/>
    <n v="0.55499999999999994"/>
    <n v="0"/>
    <n v="0"/>
    <n v="0.4385"/>
    <x v="2"/>
  </r>
  <r>
    <n v="1346"/>
    <x v="500"/>
    <x v="0"/>
    <x v="6"/>
    <n v="0"/>
    <n v="30.3"/>
    <n v="15.15"/>
    <n v="2.7"/>
    <n v="4.8"/>
    <n v="3.75"/>
    <n v="7.2"/>
    <n v="8.5"/>
    <n v="7.85"/>
    <n v="775"/>
    <n v="3670"/>
    <n v="2222.5"/>
    <n v="0.9"/>
    <n v="11"/>
    <n v="5.95"/>
    <n v="0.38"/>
    <n v="0.78"/>
    <n v="0.58000000000000007"/>
    <n v="26"/>
    <n v="210"/>
    <n v="118"/>
    <n v="63"/>
    <n v="640"/>
    <n v="351.5"/>
    <x v="2"/>
    <x v="189"/>
    <n v="0.58000000000000007"/>
    <n v="0"/>
    <n v="2.5"/>
    <n v="3.456"/>
    <x v="2"/>
  </r>
  <r>
    <n v="1972"/>
    <x v="50"/>
    <x v="0"/>
    <x v="6"/>
    <n v="27"/>
    <n v="27"/>
    <n v="27"/>
    <n v="7.1"/>
    <n v="7.4"/>
    <n v="7.25"/>
    <n v="7.7"/>
    <n v="9"/>
    <n v="8.35"/>
    <n v="335"/>
    <n v="2432"/>
    <n v="1383.5"/>
    <n v="1.7"/>
    <n v="4"/>
    <n v="2.85"/>
    <n v="0"/>
    <n v="0.3"/>
    <n v="0.15"/>
    <n v="17"/>
    <n v="120"/>
    <n v="68.5"/>
    <n v="70"/>
    <n v="210"/>
    <n v="140"/>
    <x v="71"/>
    <x v="190"/>
    <n v="0.15"/>
    <n v="0"/>
    <n v="0"/>
    <n v="2.1537499999999996"/>
    <x v="2"/>
  </r>
  <r>
    <n v="1973"/>
    <x v="51"/>
    <x v="0"/>
    <x v="6"/>
    <n v="24"/>
    <n v="29"/>
    <n v="26.5"/>
    <n v="3.2"/>
    <n v="7.4"/>
    <n v="5.3000000000000007"/>
    <n v="7.6"/>
    <n v="8.1999999999999993"/>
    <n v="7.8999999999999995"/>
    <n v="698"/>
    <n v="2682"/>
    <n v="1690"/>
    <n v="0.7"/>
    <n v="6"/>
    <n v="3.35"/>
    <n v="0.12"/>
    <n v="6"/>
    <n v="3.06"/>
    <n v="4"/>
    <n v="120"/>
    <n v="62"/>
    <n v="26"/>
    <n v="350"/>
    <n v="188"/>
    <x v="66"/>
    <x v="191"/>
    <n v="3.06"/>
    <n v="0"/>
    <n v="0"/>
    <n v="3.0157500000000002"/>
    <x v="2"/>
  </r>
  <r>
    <n v="1975"/>
    <x v="52"/>
    <x v="0"/>
    <x v="6"/>
    <n v="23"/>
    <n v="28"/>
    <n v="25.5"/>
    <n v="5.4"/>
    <n v="6.6"/>
    <n v="6"/>
    <n v="7.1"/>
    <n v="8.1999999999999993"/>
    <n v="7.6499999999999995"/>
    <n v="440"/>
    <n v="532"/>
    <n v="486"/>
    <n v="4.0999999999999996"/>
    <n v="6.3"/>
    <n v="5.1999999999999993"/>
    <n v="0.25"/>
    <n v="0.33"/>
    <n v="0.29000000000000004"/>
    <n v="6"/>
    <n v="8"/>
    <n v="7"/>
    <n v="21"/>
    <n v="21"/>
    <n v="21"/>
    <x v="2"/>
    <x v="20"/>
    <n v="0.29000000000000004"/>
    <n v="0"/>
    <n v="0"/>
    <n v="2.593"/>
    <x v="2"/>
  </r>
  <r>
    <n v="1976"/>
    <x v="53"/>
    <x v="0"/>
    <x v="6"/>
    <n v="22"/>
    <n v="24"/>
    <n v="23"/>
    <n v="5.0999999999999996"/>
    <n v="13.5"/>
    <n v="9.3000000000000007"/>
    <n v="7.4"/>
    <n v="8.4"/>
    <n v="7.9"/>
    <n v="401"/>
    <n v="1736"/>
    <n v="1068.5"/>
    <n v="1.9"/>
    <n v="276.89999999999998"/>
    <n v="139.39999999999998"/>
    <n v="0.02"/>
    <n v="0.06"/>
    <n v="0.04"/>
    <n v="6"/>
    <n v="7"/>
    <n v="6.5"/>
    <n v="26"/>
    <n v="33"/>
    <n v="29.5"/>
    <x v="2"/>
    <x v="21"/>
    <n v="0.04"/>
    <n v="0"/>
    <n v="0"/>
    <n v="2.5405000000000002"/>
    <x v="2"/>
  </r>
  <r>
    <n v="1977"/>
    <x v="54"/>
    <x v="0"/>
    <x v="6"/>
    <n v="25"/>
    <n v="29"/>
    <n v="27"/>
    <n v="2.7"/>
    <n v="8"/>
    <n v="5.35"/>
    <n v="8.1999999999999993"/>
    <n v="8.4"/>
    <n v="8.3000000000000007"/>
    <n v="488"/>
    <n v="2240"/>
    <n v="1364"/>
    <n v="0.4"/>
    <n v="3.7"/>
    <n v="2.0500000000000003"/>
    <n v="0.38"/>
    <n v="0.74"/>
    <n v="0.56000000000000005"/>
    <n v="2"/>
    <n v="120"/>
    <n v="61"/>
    <n v="21"/>
    <n v="540"/>
    <n v="280.5"/>
    <x v="67"/>
    <x v="63"/>
    <n v="0.56000000000000005"/>
    <n v="0"/>
    <n v="0"/>
    <n v="1.6982500000000003"/>
    <x v="2"/>
  </r>
  <r>
    <n v="2076"/>
    <x v="57"/>
    <x v="0"/>
    <x v="6"/>
    <n v="27"/>
    <n v="32"/>
    <n v="29.5"/>
    <n v="6.6"/>
    <n v="7.6"/>
    <n v="7.1"/>
    <n v="7.4"/>
    <n v="8.6"/>
    <n v="8"/>
    <n v="269"/>
    <n v="1630"/>
    <n v="949.5"/>
    <n v="0.4"/>
    <n v="0.9"/>
    <n v="0.65"/>
    <n v="0.11"/>
    <n v="0.48"/>
    <n v="0.29499999999999998"/>
    <n v="17"/>
    <n v="26"/>
    <n v="21.5"/>
    <n v="49"/>
    <n v="94"/>
    <n v="71.5"/>
    <x v="94"/>
    <x v="71"/>
    <n v="0.29499999999999998"/>
    <n v="0"/>
    <n v="0"/>
    <n v="0.57275000000000009"/>
    <x v="2"/>
  </r>
  <r>
    <n v="2077"/>
    <x v="58"/>
    <x v="0"/>
    <x v="6"/>
    <n v="26"/>
    <n v="29"/>
    <n v="27.5"/>
    <n v="6"/>
    <n v="7.3"/>
    <n v="6.65"/>
    <n v="7.3"/>
    <n v="8.1"/>
    <n v="7.6999999999999993"/>
    <n v="318"/>
    <n v="805"/>
    <n v="561.5"/>
    <n v="0.7"/>
    <n v="1.5"/>
    <n v="1.1000000000000001"/>
    <n v="0.01"/>
    <n v="0.17"/>
    <n v="9.0000000000000011E-2"/>
    <n v="6"/>
    <n v="11"/>
    <n v="8.5"/>
    <n v="26"/>
    <n v="93"/>
    <n v="59.5"/>
    <x v="24"/>
    <x v="54"/>
    <n v="9.0000000000000011E-2"/>
    <n v="0"/>
    <n v="0"/>
    <n v="0.748"/>
    <x v="2"/>
  </r>
  <r>
    <n v="2078"/>
    <x v="59"/>
    <x v="0"/>
    <x v="6"/>
    <n v="23"/>
    <n v="27"/>
    <n v="25"/>
    <n v="5.4"/>
    <n v="6.8"/>
    <n v="6.1"/>
    <n v="7.7"/>
    <n v="8.3000000000000007"/>
    <n v="8"/>
    <n v="415"/>
    <n v="1253"/>
    <n v="834"/>
    <n v="1.3"/>
    <n v="2.2999999999999998"/>
    <n v="1.7999999999999998"/>
    <n v="0"/>
    <n v="0.05"/>
    <n v="2.5000000000000001E-2"/>
    <n v="871.18936170212805"/>
    <n v="233806.89958159"/>
    <n v="117339.04447164606"/>
    <n v="5008.63768115942"/>
    <n v="2939574.0021231398"/>
    <n v="1472291.3199021495"/>
    <x v="1"/>
    <x v="2"/>
    <n v="2.5000000000000001E-2"/>
    <n v="0"/>
    <n v="0"/>
    <n v="4.13"/>
    <x v="2"/>
  </r>
  <r>
    <n v="3197"/>
    <x v="60"/>
    <x v="0"/>
    <x v="6"/>
    <n v="24"/>
    <n v="33"/>
    <n v="28.5"/>
    <n v="5"/>
    <n v="7.7"/>
    <n v="6.35"/>
    <n v="7.6"/>
    <n v="8.3000000000000007"/>
    <n v="7.95"/>
    <n v="375"/>
    <n v="2761"/>
    <n v="1568"/>
    <n v="0.5"/>
    <n v="2.1"/>
    <n v="1.3"/>
    <n v="0.02"/>
    <n v="0.31"/>
    <n v="0.16500000000000001"/>
    <n v="0"/>
    <n v="5"/>
    <n v="2.5"/>
    <n v="0"/>
    <n v="5"/>
    <n v="2.5"/>
    <x v="43"/>
    <x v="177"/>
    <n v="0.16500000000000001"/>
    <n v="0"/>
    <n v="0"/>
    <n v="0.85799999999999998"/>
    <x v="2"/>
  </r>
  <r>
    <n v="3198"/>
    <x v="61"/>
    <x v="0"/>
    <x v="6"/>
    <n v="25"/>
    <n v="29"/>
    <n v="27"/>
    <n v="3.1"/>
    <n v="6.8"/>
    <n v="4.95"/>
    <n v="7.2"/>
    <n v="8.5"/>
    <n v="7.85"/>
    <n v="328"/>
    <n v="623"/>
    <n v="475.5"/>
    <n v="0.4"/>
    <n v="0.9"/>
    <n v="0.65"/>
    <n v="0.36"/>
    <n v="0.76"/>
    <n v="0.56000000000000005"/>
    <n v="4"/>
    <n v="49"/>
    <n v="26.5"/>
    <n v="33"/>
    <n v="240"/>
    <n v="136.5"/>
    <x v="94"/>
    <x v="13"/>
    <n v="0.56000000000000005"/>
    <n v="0"/>
    <n v="9.9999999999999645E-2"/>
    <n v="0.66074999999999995"/>
    <x v="2"/>
  </r>
  <r>
    <n v="3199"/>
    <x v="62"/>
    <x v="0"/>
    <x v="6"/>
    <n v="0"/>
    <n v="29"/>
    <n v="14.5"/>
    <n v="0"/>
    <n v="6.9"/>
    <n v="3.45"/>
    <n v="0"/>
    <n v="7.7"/>
    <n v="3.85"/>
    <n v="0"/>
    <n v="510"/>
    <n v="255"/>
    <n v="0"/>
    <n v="1.1000000000000001"/>
    <n v="0.55000000000000004"/>
    <n v="0"/>
    <n v="0.69"/>
    <n v="0.34499999999999997"/>
    <n v="2"/>
    <n v="6"/>
    <n v="4"/>
    <n v="2"/>
    <n v="21"/>
    <n v="11.5"/>
    <x v="22"/>
    <x v="16"/>
    <n v="0.34499999999999997"/>
    <n v="10"/>
    <n v="3.0999999999999996"/>
    <n v="2.24275"/>
    <x v="2"/>
  </r>
  <r>
    <n v="3200"/>
    <x v="63"/>
    <x v="0"/>
    <x v="6"/>
    <n v="26"/>
    <n v="30"/>
    <n v="28"/>
    <n v="2.8"/>
    <n v="9.1999999999999993"/>
    <n v="6"/>
    <n v="8.4"/>
    <n v="9.4"/>
    <n v="8.9"/>
    <n v="6419"/>
    <n v="12050"/>
    <n v="9234.5"/>
    <n v="14"/>
    <n v="82"/>
    <n v="48"/>
    <n v="0"/>
    <n v="0.4"/>
    <n v="0.2"/>
    <n v="12"/>
    <n v="120"/>
    <n v="66"/>
    <n v="70"/>
    <n v="920"/>
    <n v="495"/>
    <x v="2"/>
    <x v="150"/>
    <n v="0.2"/>
    <n v="10"/>
    <n v="0"/>
    <n v="4.37"/>
    <x v="2"/>
  </r>
  <r>
    <n v="3201"/>
    <x v="64"/>
    <x v="0"/>
    <x v="6"/>
    <n v="26"/>
    <n v="29"/>
    <n v="27.5"/>
    <n v="3.3"/>
    <n v="8.8000000000000007"/>
    <n v="6.0500000000000007"/>
    <n v="8.3000000000000007"/>
    <n v="9.4"/>
    <n v="8.8500000000000014"/>
    <n v="2892"/>
    <n v="4788"/>
    <n v="3840"/>
    <n v="9"/>
    <n v="30"/>
    <n v="19.5"/>
    <n v="0"/>
    <n v="0.31"/>
    <n v="0.155"/>
    <n v="2"/>
    <n v="94"/>
    <n v="48"/>
    <n v="2"/>
    <n v="540"/>
    <n v="271"/>
    <x v="2"/>
    <x v="92"/>
    <n v="0.155"/>
    <n v="10"/>
    <n v="0"/>
    <n v="4.2710000000000008"/>
    <x v="2"/>
  </r>
  <r>
    <n v="3202"/>
    <x v="65"/>
    <x v="0"/>
    <x v="6"/>
    <n v="24"/>
    <n v="30"/>
    <n v="27"/>
    <n v="0"/>
    <n v="7.1"/>
    <n v="3.55"/>
    <n v="6.5"/>
    <n v="8.1999999999999993"/>
    <n v="7.35"/>
    <n v="158"/>
    <n v="627"/>
    <n v="392.5"/>
    <n v="0.4"/>
    <n v="12"/>
    <n v="6.2"/>
    <n v="0"/>
    <n v="0.57999999999999996"/>
    <n v="0.28999999999999998"/>
    <n v="4"/>
    <n v="350"/>
    <n v="177"/>
    <n v="47"/>
    <n v="920"/>
    <n v="483.5"/>
    <x v="2"/>
    <x v="131"/>
    <n v="0.28999999999999998"/>
    <n v="0"/>
    <n v="2.9000000000000004"/>
    <n v="3.7329999999999997"/>
    <x v="2"/>
  </r>
  <r>
    <n v="1979"/>
    <x v="66"/>
    <x v="1"/>
    <x v="6"/>
    <n v="26"/>
    <n v="30"/>
    <n v="28"/>
    <n v="6.2"/>
    <n v="7.5"/>
    <n v="6.85"/>
    <n v="7.4"/>
    <n v="8"/>
    <n v="7.7"/>
    <n v="521"/>
    <n v="1126"/>
    <n v="823.5"/>
    <n v="0.9"/>
    <n v="1.6"/>
    <n v="1.25"/>
    <n v="0.04"/>
    <n v="0.44"/>
    <n v="0.24"/>
    <n v="6"/>
    <n v="17"/>
    <n v="11.5"/>
    <n v="38"/>
    <n v="84"/>
    <n v="61"/>
    <x v="45"/>
    <x v="192"/>
    <n v="0.24"/>
    <n v="0"/>
    <n v="0"/>
    <n v="0.88675000000000004"/>
    <x v="2"/>
  </r>
  <r>
    <n v="2079"/>
    <x v="67"/>
    <x v="1"/>
    <x v="6"/>
    <n v="24"/>
    <n v="35"/>
    <n v="29.5"/>
    <n v="6"/>
    <n v="7.5"/>
    <n v="6.75"/>
    <n v="7"/>
    <n v="8.3000000000000007"/>
    <n v="7.65"/>
    <n v="311"/>
    <n v="2171"/>
    <n v="1241"/>
    <n v="0.8"/>
    <n v="1.2"/>
    <n v="1"/>
    <n v="0.02"/>
    <n v="0.28999999999999998"/>
    <n v="0.155"/>
    <n v="6"/>
    <n v="21"/>
    <n v="13.5"/>
    <n v="33"/>
    <n v="142"/>
    <n v="87.5"/>
    <x v="58"/>
    <x v="70"/>
    <n v="0.155"/>
    <n v="0"/>
    <n v="0"/>
    <n v="0.72350000000000003"/>
    <x v="2"/>
  </r>
  <r>
    <n v="1971"/>
    <x v="68"/>
    <x v="2"/>
    <x v="6"/>
    <n v="25"/>
    <n v="29"/>
    <n v="27"/>
    <n v="0"/>
    <n v="8.6999999999999993"/>
    <n v="4.3499999999999996"/>
    <n v="7.3"/>
    <n v="8.6"/>
    <n v="7.9499999999999993"/>
    <n v="367"/>
    <n v="1992"/>
    <n v="1179.5"/>
    <n v="2.2000000000000002"/>
    <n v="81"/>
    <n v="41.6"/>
    <n v="0"/>
    <n v="0.13"/>
    <n v="6.5000000000000002E-2"/>
    <n v="4"/>
    <n v="84"/>
    <n v="44"/>
    <n v="6"/>
    <n v="150"/>
    <n v="78"/>
    <x v="2"/>
    <x v="193"/>
    <n v="6.5000000000000002E-2"/>
    <n v="0"/>
    <n v="1.3000000000000007"/>
    <n v="2.863"/>
    <x v="2"/>
  </r>
  <r>
    <n v="1349"/>
    <x v="501"/>
    <x v="0"/>
    <x v="7"/>
    <n v="19"/>
    <n v="29"/>
    <n v="24"/>
    <n v="4.4000000000000004"/>
    <n v="8.3000000000000007"/>
    <n v="6.3500000000000005"/>
    <n v="7.5"/>
    <n v="9"/>
    <n v="8.25"/>
    <n v="197"/>
    <n v="716"/>
    <n v="456.5"/>
    <n v="0.8"/>
    <n v="10"/>
    <n v="5.4"/>
    <n v="0"/>
    <n v="0.21"/>
    <n v="0.105"/>
    <n v="500"/>
    <n v="13000"/>
    <n v="6750"/>
    <n v="2100"/>
    <n v="160000"/>
    <n v="81050"/>
    <x v="2"/>
    <x v="2"/>
    <n v="0.10499999999999998"/>
    <n v="0"/>
    <n v="0"/>
    <n v="5.5209999999999999"/>
    <x v="2"/>
  </r>
  <r>
    <n v="1392"/>
    <x v="502"/>
    <x v="0"/>
    <x v="7"/>
    <n v="18"/>
    <n v="29"/>
    <n v="23.5"/>
    <n v="2.1"/>
    <n v="8.1"/>
    <n v="5.0999999999999996"/>
    <n v="7"/>
    <n v="8.4"/>
    <n v="7.7"/>
    <n v="329"/>
    <n v="590"/>
    <n v="459.5"/>
    <n v="1.8"/>
    <n v="4.5"/>
    <n v="3.15"/>
    <n v="0.02"/>
    <n v="2.09"/>
    <n v="1.0549999999999999"/>
    <n v="9000"/>
    <n v="148000"/>
    <n v="78500"/>
    <n v="5420"/>
    <n v="345000"/>
    <n v="175210"/>
    <x v="10"/>
    <x v="2"/>
    <n v="1.0549999999999999"/>
    <n v="0"/>
    <n v="0"/>
    <n v="5.1797500000000003"/>
    <x v="2"/>
  </r>
  <r>
    <n v="3033"/>
    <x v="389"/>
    <x v="0"/>
    <x v="7"/>
    <n v="6"/>
    <n v="9"/>
    <n v="7.5"/>
    <n v="6.2"/>
    <n v="6.6"/>
    <n v="6.4"/>
    <n v="6.8"/>
    <n v="8.5"/>
    <n v="7.65"/>
    <n v="190"/>
    <n v="2430"/>
    <n v="1310"/>
    <n v="3"/>
    <n v="21"/>
    <n v="12"/>
    <n v="0"/>
    <n v="0"/>
    <n v="0"/>
    <n v="871.18936170212805"/>
    <n v="233806.89958159"/>
    <n v="117339.04447164606"/>
    <n v="5008.63768115942"/>
    <n v="2939574.0021231398"/>
    <n v="1472291.3199021495"/>
    <x v="2"/>
    <x v="2"/>
    <n v="0"/>
    <n v="0"/>
    <n v="0"/>
    <n v="5.5"/>
    <x v="2"/>
  </r>
  <r>
    <n v="1291"/>
    <x v="503"/>
    <x v="0"/>
    <x v="8"/>
    <n v="15"/>
    <n v="24"/>
    <n v="19.5"/>
    <n v="8.9"/>
    <n v="10.5"/>
    <n v="9.6999999999999993"/>
    <n v="7.7"/>
    <n v="8.5"/>
    <n v="8.1"/>
    <n v="136"/>
    <n v="274"/>
    <n v="205"/>
    <n v="0.2"/>
    <n v="0.6"/>
    <n v="0.4"/>
    <n v="0.09"/>
    <n v="0.3"/>
    <n v="0.19500000000000001"/>
    <n v="43"/>
    <n v="94"/>
    <n v="68.5"/>
    <n v="350"/>
    <n v="920"/>
    <n v="635"/>
    <x v="76"/>
    <x v="190"/>
    <n v="0.19500000000000001"/>
    <n v="0"/>
    <n v="0"/>
    <n v="0.63150000000000006"/>
    <x v="2"/>
  </r>
  <r>
    <n v="1292"/>
    <x v="504"/>
    <x v="0"/>
    <x v="8"/>
    <n v="9.3000000000000007"/>
    <n v="19"/>
    <n v="14.15"/>
    <n v="8.1999999999999993"/>
    <n v="9.3000000000000007"/>
    <n v="8.75"/>
    <n v="7.1"/>
    <n v="7.9"/>
    <n v="7.5"/>
    <n v="104"/>
    <n v="1791"/>
    <n v="947.5"/>
    <n v="0.1"/>
    <n v="0.3"/>
    <n v="0.2"/>
    <n v="0.09"/>
    <n v="1.2"/>
    <n v="0.64500000000000002"/>
    <n v="2"/>
    <n v="4"/>
    <n v="3"/>
    <n v="33"/>
    <n v="120"/>
    <n v="76.5"/>
    <x v="97"/>
    <x v="10"/>
    <n v="0.64500000000000002"/>
    <n v="0"/>
    <n v="0"/>
    <n v="0.26900000000000002"/>
    <x v="2"/>
  </r>
  <r>
    <n v="1429"/>
    <x v="505"/>
    <x v="0"/>
    <x v="8"/>
    <n v="13"/>
    <n v="28"/>
    <n v="20.5"/>
    <n v="5.7"/>
    <n v="7.1"/>
    <n v="6.4"/>
    <n v="7.4"/>
    <n v="8.1"/>
    <n v="7.75"/>
    <n v="444"/>
    <n v="6330"/>
    <n v="3387"/>
    <n v="0.5"/>
    <n v="2.8"/>
    <n v="1.65"/>
    <n v="0.01"/>
    <n v="0.67"/>
    <n v="0.34"/>
    <n v="14"/>
    <n v="31"/>
    <n v="22.5"/>
    <n v="33"/>
    <n v="84"/>
    <n v="58.5"/>
    <x v="0"/>
    <x v="12"/>
    <n v="0.34"/>
    <n v="0"/>
    <n v="0"/>
    <n v="1.2117500000000001"/>
    <x v="2"/>
  </r>
  <r>
    <n v="2649"/>
    <x v="73"/>
    <x v="0"/>
    <x v="8"/>
    <n v="11"/>
    <n v="28"/>
    <n v="19.5"/>
    <n v="5.3"/>
    <n v="12.5"/>
    <n v="8.9"/>
    <n v="6.9"/>
    <n v="8.1999999999999993"/>
    <n v="7.55"/>
    <n v="181"/>
    <n v="284"/>
    <n v="232.5"/>
    <n v="3"/>
    <n v="17"/>
    <n v="10"/>
    <n v="0.14000000000000001"/>
    <n v="0.39"/>
    <n v="0.26500000000000001"/>
    <n v="84"/>
    <n v="210"/>
    <n v="147"/>
    <n v="920"/>
    <n v="1600"/>
    <n v="1260"/>
    <x v="2"/>
    <x v="194"/>
    <n v="0.26500000000000001"/>
    <n v="0"/>
    <n v="0"/>
    <n v="3.2879999999999998"/>
    <x v="2"/>
  </r>
  <r>
    <n v="2650"/>
    <x v="74"/>
    <x v="0"/>
    <x v="8"/>
    <n v="5"/>
    <n v="14"/>
    <n v="9.5"/>
    <n v="5.2"/>
    <n v="6.2"/>
    <n v="5.7"/>
    <n v="6.8"/>
    <n v="8"/>
    <n v="7.4"/>
    <n v="49"/>
    <n v="256"/>
    <n v="152.5"/>
    <n v="0.9"/>
    <n v="6.5"/>
    <n v="3.7"/>
    <n v="0.68"/>
    <n v="1.59"/>
    <n v="1.135"/>
    <n v="2"/>
    <n v="13"/>
    <n v="7.5"/>
    <n v="2"/>
    <n v="280"/>
    <n v="141"/>
    <x v="29"/>
    <x v="15"/>
    <n v="1.135"/>
    <n v="0"/>
    <n v="0"/>
    <n v="2.577"/>
    <x v="2"/>
  </r>
  <r>
    <n v="1309"/>
    <x v="506"/>
    <x v="0"/>
    <x v="9"/>
    <n v="3.5"/>
    <n v="24"/>
    <n v="13.75"/>
    <n v="4.5999999999999996"/>
    <n v="8.6"/>
    <n v="6.6"/>
    <n v="7.3"/>
    <n v="7.7"/>
    <n v="7.5"/>
    <n v="139"/>
    <n v="14301"/>
    <n v="7220"/>
    <n v="1.6"/>
    <n v="3.3"/>
    <n v="2.4500000000000002"/>
    <n v="1.73954451345756"/>
    <n v="8.3995131845841797"/>
    <n v="5.0695288490208696"/>
    <n v="871.18936170212805"/>
    <n v="233806.89958159"/>
    <n v="117339.04447164606"/>
    <n v="5008.63768115942"/>
    <n v="2939574.0021231398"/>
    <n v="1472291.3199021495"/>
    <x v="14"/>
    <x v="2"/>
    <n v="5.0695288490208696"/>
    <n v="0"/>
    <n v="0"/>
    <n v="5.5451557698041736"/>
    <x v="2"/>
  </r>
  <r>
    <n v="2738"/>
    <x v="507"/>
    <x v="0"/>
    <x v="9"/>
    <n v="15"/>
    <n v="24"/>
    <n v="19.5"/>
    <n v="7.1"/>
    <n v="8.8000000000000007"/>
    <n v="7.95"/>
    <n v="7.6"/>
    <n v="8"/>
    <n v="7.8"/>
    <n v="144"/>
    <n v="262"/>
    <n v="203"/>
    <n v="0.3"/>
    <n v="2.1"/>
    <n v="1.2"/>
    <n v="0.01"/>
    <n v="0.47"/>
    <n v="0.24"/>
    <n v="871.18936170212805"/>
    <n v="233806.89958159"/>
    <n v="117339.04447164606"/>
    <n v="5008.63768115942"/>
    <n v="2939574.0021231398"/>
    <n v="1472291.3199021495"/>
    <x v="19"/>
    <x v="2"/>
    <n v="0.24"/>
    <n v="0"/>
    <n v="0"/>
    <n v="3.798"/>
    <x v="2"/>
  </r>
  <r>
    <n v="2739"/>
    <x v="508"/>
    <x v="0"/>
    <x v="9"/>
    <n v="8.1"/>
    <n v="27"/>
    <n v="17.55"/>
    <n v="4.2"/>
    <n v="7.2"/>
    <n v="5.7"/>
    <n v="7.7"/>
    <n v="8.1"/>
    <n v="7.9"/>
    <n v="144"/>
    <n v="266"/>
    <n v="205"/>
    <n v="0.4"/>
    <n v="4.2"/>
    <n v="2.3000000000000003"/>
    <n v="0.01"/>
    <n v="0.05"/>
    <n v="3.0000000000000002E-2"/>
    <n v="871.18936170212805"/>
    <n v="233806.89958159"/>
    <n v="117339.04447164606"/>
    <n v="5008.63768115942"/>
    <n v="2939574.0021231398"/>
    <n v="1472291.3199021495"/>
    <x v="89"/>
    <x v="2"/>
    <n v="0.03"/>
    <n v="0"/>
    <n v="0"/>
    <n v="4.4435000000000002"/>
    <x v="2"/>
  </r>
  <r>
    <n v="2740"/>
    <x v="509"/>
    <x v="0"/>
    <x v="9"/>
    <n v="18"/>
    <n v="27"/>
    <n v="22.5"/>
    <n v="5.0999999999999996"/>
    <n v="6.8"/>
    <n v="5.9499999999999993"/>
    <n v="8.1999999999999993"/>
    <n v="8.4"/>
    <n v="8.3000000000000007"/>
    <n v="140"/>
    <n v="170"/>
    <n v="155"/>
    <n v="4.5"/>
    <n v="23"/>
    <n v="13.75"/>
    <n v="0.01"/>
    <n v="0.05"/>
    <n v="3.0000000000000002E-2"/>
    <n v="871.18936170212805"/>
    <n v="233806.89958159"/>
    <n v="117339.04447164606"/>
    <n v="5008.63768115942"/>
    <n v="2939574.0021231398"/>
    <n v="1472291.3199021495"/>
    <x v="2"/>
    <x v="2"/>
    <n v="0.03"/>
    <n v="0"/>
    <n v="0"/>
    <n v="5.5060000000000002"/>
    <x v="2"/>
  </r>
  <r>
    <n v="2741"/>
    <x v="510"/>
    <x v="0"/>
    <x v="9"/>
    <n v="16"/>
    <n v="27"/>
    <n v="21.5"/>
    <n v="4.8"/>
    <n v="6.6"/>
    <n v="5.6999999999999993"/>
    <n v="8.1"/>
    <n v="8.6"/>
    <n v="8.35"/>
    <n v="140"/>
    <n v="272"/>
    <n v="206"/>
    <n v="4.0999999999999996"/>
    <n v="6.3"/>
    <n v="5.1999999999999993"/>
    <n v="0.01"/>
    <n v="0.11"/>
    <n v="0.06"/>
    <n v="871.18936170212805"/>
    <n v="233806.89958159"/>
    <n v="117339.04447164606"/>
    <n v="5008.63768115942"/>
    <n v="2939574.0021231398"/>
    <n v="1472291.3199021495"/>
    <x v="2"/>
    <x v="2"/>
    <n v="0.06"/>
    <n v="0"/>
    <n v="0"/>
    <n v="5.5119999999999996"/>
    <x v="2"/>
  </r>
  <r>
    <n v="3251"/>
    <x v="80"/>
    <x v="0"/>
    <x v="9"/>
    <n v="3.9"/>
    <n v="25"/>
    <n v="14.45"/>
    <n v="2.2000000000000002"/>
    <n v="7.9"/>
    <n v="5.0500000000000007"/>
    <n v="7.2"/>
    <n v="7.8"/>
    <n v="7.5"/>
    <n v="138"/>
    <n v="308"/>
    <n v="223"/>
    <n v="2"/>
    <n v="3.4"/>
    <n v="2.7"/>
    <n v="1.73954451345756"/>
    <n v="8.3995131845841797"/>
    <n v="5.0695288490208696"/>
    <n v="871.18936170212805"/>
    <n v="233806.89958159"/>
    <n v="117339.04447164606"/>
    <n v="5008.63768115942"/>
    <n v="2939574.0021231398"/>
    <n v="1472291.3199021495"/>
    <x v="40"/>
    <x v="2"/>
    <n v="5.0695288490208696"/>
    <n v="0"/>
    <n v="0"/>
    <n v="5.7014057698041736"/>
    <x v="2"/>
  </r>
  <r>
    <n v="3252"/>
    <x v="81"/>
    <x v="0"/>
    <x v="9"/>
    <n v="3.3"/>
    <n v="29"/>
    <n v="16.149999999999999"/>
    <n v="4.4000000000000004"/>
    <n v="9.1999999999999993"/>
    <n v="6.8"/>
    <n v="7.1"/>
    <n v="8.1999999999999993"/>
    <n v="7.6499999999999995"/>
    <n v="145"/>
    <n v="305"/>
    <n v="225"/>
    <n v="1.5"/>
    <n v="2.5"/>
    <n v="2"/>
    <n v="1.73954451345756"/>
    <n v="8.3995131845841797"/>
    <n v="5.0695288490208696"/>
    <n v="871.18936170212805"/>
    <n v="233806.89958159"/>
    <n v="117339.04447164606"/>
    <n v="5008.63768115942"/>
    <n v="2939574.0021231398"/>
    <n v="1472291.3199021495"/>
    <x v="34"/>
    <x v="2"/>
    <n v="5.0695288490208696"/>
    <n v="0"/>
    <n v="0"/>
    <n v="5.2639057698041736"/>
    <x v="2"/>
  </r>
  <r>
    <n v="3253"/>
    <x v="82"/>
    <x v="0"/>
    <x v="9"/>
    <n v="3.6"/>
    <n v="27.8"/>
    <n v="15.700000000000001"/>
    <n v="3"/>
    <n v="8"/>
    <n v="5.5"/>
    <n v="7.2"/>
    <n v="8.8000000000000007"/>
    <n v="8"/>
    <n v="189"/>
    <n v="328"/>
    <n v="258.5"/>
    <n v="2.9"/>
    <n v="7.5"/>
    <n v="5.2"/>
    <n v="1.73954451345756"/>
    <n v="8.3995131845841797"/>
    <n v="5.0695288490208696"/>
    <n v="871.18936170212805"/>
    <n v="233806.89958159"/>
    <n v="117339.04447164606"/>
    <n v="5008.63768115942"/>
    <n v="2939574.0021231398"/>
    <n v="1472291.3199021495"/>
    <x v="2"/>
    <x v="2"/>
    <n v="5.0695288490208696"/>
    <n v="0"/>
    <n v="0"/>
    <n v="6.5139057698041736"/>
    <x v="2"/>
  </r>
  <r>
    <n v="3254"/>
    <x v="83"/>
    <x v="0"/>
    <x v="9"/>
    <n v="3.2"/>
    <n v="28"/>
    <n v="15.6"/>
    <n v="3.3"/>
    <n v="8.9"/>
    <n v="6.1"/>
    <n v="7.2"/>
    <n v="8.6999999999999993"/>
    <n v="7.9499999999999993"/>
    <n v="145"/>
    <n v="292"/>
    <n v="218.5"/>
    <n v="1.6"/>
    <n v="4"/>
    <n v="2.8"/>
    <n v="1.73954451345756"/>
    <n v="8.3995131845841797"/>
    <n v="5.0695288490208696"/>
    <n v="871.18936170212805"/>
    <n v="233806.89958159"/>
    <n v="117339.04447164606"/>
    <n v="5008.63768115942"/>
    <n v="2939574.0021231398"/>
    <n v="1472291.3199021495"/>
    <x v="65"/>
    <x v="2"/>
    <n v="5.0695288490208696"/>
    <n v="0"/>
    <n v="0"/>
    <n v="5.7639057698041736"/>
    <x v="2"/>
  </r>
  <r>
    <n v="3256"/>
    <x v="84"/>
    <x v="0"/>
    <x v="9"/>
    <n v="2"/>
    <n v="22.2"/>
    <n v="12.1"/>
    <n v="5.5"/>
    <n v="8.4"/>
    <n v="6.95"/>
    <n v="7.3"/>
    <n v="8"/>
    <n v="7.65"/>
    <n v="156"/>
    <n v="386"/>
    <n v="271"/>
    <n v="1.4"/>
    <n v="4.0999999999999996"/>
    <n v="2.75"/>
    <n v="1.73954451345756"/>
    <n v="8.3995131845841797"/>
    <n v="5.0695288490208696"/>
    <n v="871.18936170212805"/>
    <n v="233806.89958159"/>
    <n v="117339.04447164606"/>
    <n v="5008.63768115942"/>
    <n v="2939574.0021231398"/>
    <n v="1472291.3199021495"/>
    <x v="98"/>
    <x v="2"/>
    <n v="5.0695288490208696"/>
    <n v="0"/>
    <n v="0"/>
    <n v="5.7326557698041736"/>
    <x v="2"/>
  </r>
  <r>
    <n v="3257"/>
    <x v="85"/>
    <x v="0"/>
    <x v="9"/>
    <n v="5"/>
    <n v="27"/>
    <n v="16"/>
    <n v="3.3"/>
    <n v="10.1"/>
    <n v="6.6999999999999993"/>
    <n v="7.2"/>
    <n v="7.8"/>
    <n v="7.5"/>
    <n v="210"/>
    <n v="438"/>
    <n v="324"/>
    <n v="3.5"/>
    <n v="7.2"/>
    <n v="5.35"/>
    <n v="1.73954451345756"/>
    <n v="8.3995131845841797"/>
    <n v="5.0695288490208696"/>
    <n v="871.18936170212805"/>
    <n v="233806.89958159"/>
    <n v="117339.04447164606"/>
    <n v="5008.63768115942"/>
    <n v="2939574.0021231398"/>
    <n v="1472291.3199021495"/>
    <x v="2"/>
    <x v="2"/>
    <n v="5.0695288490208696"/>
    <n v="0"/>
    <n v="0"/>
    <n v="6.5139057698041736"/>
    <x v="2"/>
  </r>
  <r>
    <n v="3258"/>
    <x v="86"/>
    <x v="0"/>
    <x v="9"/>
    <n v="5.4"/>
    <n v="27"/>
    <n v="16.2"/>
    <n v="4.7"/>
    <n v="9.5"/>
    <n v="7.1"/>
    <n v="7.4"/>
    <n v="8.8000000000000007"/>
    <n v="8.1000000000000014"/>
    <n v="220"/>
    <n v="486"/>
    <n v="353"/>
    <n v="2"/>
    <n v="6.8"/>
    <n v="4.4000000000000004"/>
    <n v="1.73954451345756"/>
    <n v="8.3995131845841797"/>
    <n v="5.0695288490208696"/>
    <n v="871.18936170212805"/>
    <n v="233806.89958159"/>
    <n v="117339.04447164606"/>
    <n v="5008.63768115942"/>
    <n v="2939574.0021231398"/>
    <n v="1472291.3199021495"/>
    <x v="2"/>
    <x v="2"/>
    <n v="5.0695288490208696"/>
    <n v="0"/>
    <n v="0"/>
    <n v="6.5139057698041736"/>
    <x v="2"/>
  </r>
  <r>
    <n v="3259"/>
    <x v="87"/>
    <x v="0"/>
    <x v="9"/>
    <n v="4.7"/>
    <n v="26"/>
    <n v="15.35"/>
    <n v="6.1"/>
    <n v="8.5"/>
    <n v="7.3"/>
    <n v="7.5"/>
    <n v="8.5"/>
    <n v="8"/>
    <n v="207"/>
    <n v="455"/>
    <n v="331"/>
    <n v="2"/>
    <n v="5.6"/>
    <n v="3.8"/>
    <n v="1.73954451345756"/>
    <n v="8.3995131845841797"/>
    <n v="5.0695288490208696"/>
    <n v="871.18936170212805"/>
    <n v="233806.89958159"/>
    <n v="117339.04447164606"/>
    <n v="5008.63768115942"/>
    <n v="2939574.0021231398"/>
    <n v="1472291.3199021495"/>
    <x v="74"/>
    <x v="2"/>
    <n v="5.0695288490208696"/>
    <n v="0"/>
    <n v="0"/>
    <n v="6.3889057698041736"/>
    <x v="2"/>
  </r>
  <r>
    <n v="3260"/>
    <x v="88"/>
    <x v="0"/>
    <x v="9"/>
    <n v="1"/>
    <n v="28"/>
    <n v="14.5"/>
    <n v="5.3"/>
    <n v="9"/>
    <n v="7.15"/>
    <n v="7.5"/>
    <n v="8.4"/>
    <n v="7.95"/>
    <n v="214"/>
    <n v="378"/>
    <n v="296"/>
    <n v="1.6"/>
    <n v="3.1"/>
    <n v="2.35"/>
    <n v="1.73954451345756"/>
    <n v="8.3995131845841797"/>
    <n v="5.0695288490208696"/>
    <n v="871.18936170212805"/>
    <n v="233806.89958159"/>
    <n v="117339.04447164606"/>
    <n v="5008.63768115942"/>
    <n v="2939574.0021231398"/>
    <n v="1472291.3199021495"/>
    <x v="50"/>
    <x v="2"/>
    <n v="5.0695288490208696"/>
    <n v="0"/>
    <n v="0"/>
    <n v="5.4826557698041736"/>
    <x v="2"/>
  </r>
  <r>
    <n v="3261"/>
    <x v="89"/>
    <x v="0"/>
    <x v="9"/>
    <n v="5"/>
    <n v="24"/>
    <n v="14.5"/>
    <n v="4.3"/>
    <n v="8"/>
    <n v="6.15"/>
    <n v="7.4"/>
    <n v="8.1"/>
    <n v="7.75"/>
    <n v="173"/>
    <n v="360"/>
    <n v="266.5"/>
    <n v="2"/>
    <n v="3.2"/>
    <n v="2.6"/>
    <n v="1.73954451345756"/>
    <n v="8.3995131845841797"/>
    <n v="5.0695288490208696"/>
    <n v="871.18936170212805"/>
    <n v="233806.89958159"/>
    <n v="117339.04447164606"/>
    <n v="5008.63768115942"/>
    <n v="2939574.0021231398"/>
    <n v="1472291.3199021495"/>
    <x v="4"/>
    <x v="2"/>
    <n v="5.0695288490208696"/>
    <n v="0"/>
    <n v="0"/>
    <n v="5.6389057698041736"/>
    <x v="2"/>
  </r>
  <r>
    <n v="3262"/>
    <x v="90"/>
    <x v="0"/>
    <x v="9"/>
    <n v="1.5"/>
    <n v="25"/>
    <n v="13.25"/>
    <n v="5"/>
    <n v="9"/>
    <n v="7"/>
    <n v="7.3"/>
    <n v="8.4"/>
    <n v="7.85"/>
    <n v="189"/>
    <n v="375"/>
    <n v="282"/>
    <n v="1.5"/>
    <n v="2.7"/>
    <n v="2.1"/>
    <n v="1.73954451345756"/>
    <n v="8.3995131845841797"/>
    <n v="5.0695288490208696"/>
    <n v="871.18936170212805"/>
    <n v="233806.89958159"/>
    <n v="117339.04447164606"/>
    <n v="5008.63768115942"/>
    <n v="2939574.0021231398"/>
    <n v="1472291.3199021495"/>
    <x v="23"/>
    <x v="2"/>
    <n v="5.0695288490208696"/>
    <n v="0"/>
    <n v="0"/>
    <n v="5.3264057698041736"/>
    <x v="2"/>
  </r>
  <r>
    <n v="3263"/>
    <x v="91"/>
    <x v="0"/>
    <x v="9"/>
    <n v="8.6999999999999993"/>
    <n v="32.1"/>
    <n v="20.399999999999999"/>
    <n v="4.5"/>
    <n v="9.5"/>
    <n v="7"/>
    <n v="7.2"/>
    <n v="7.8"/>
    <n v="7.5"/>
    <n v="110"/>
    <n v="297"/>
    <n v="203.5"/>
    <n v="0.9"/>
    <n v="2.5"/>
    <n v="1.7"/>
    <n v="1.73954451345756"/>
    <n v="8.3995131845841797"/>
    <n v="5.0695288490208696"/>
    <n v="871.18936170212805"/>
    <n v="233806.89958159"/>
    <n v="117339.04447164606"/>
    <n v="5008.63768115942"/>
    <n v="2939574.0021231398"/>
    <n v="1472291.3199021495"/>
    <x v="26"/>
    <x v="2"/>
    <n v="5.0695288490208696"/>
    <n v="0"/>
    <n v="0"/>
    <n v="5.0764057698041736"/>
    <x v="2"/>
  </r>
  <r>
    <n v="3264"/>
    <x v="92"/>
    <x v="0"/>
    <x v="9"/>
    <n v="9.1"/>
    <n v="24.8"/>
    <n v="16.95"/>
    <n v="5"/>
    <n v="8.8000000000000007"/>
    <n v="6.9"/>
    <n v="7.2"/>
    <n v="7.7"/>
    <n v="7.45"/>
    <n v="112"/>
    <n v="258"/>
    <n v="185"/>
    <n v="1.4"/>
    <n v="2.25"/>
    <n v="1.825"/>
    <n v="1.73954451345756"/>
    <n v="8.3995131845841797"/>
    <n v="5.0695288490208696"/>
    <n v="871.18936170212805"/>
    <n v="233806.89958159"/>
    <n v="117339.04447164606"/>
    <n v="5008.63768115942"/>
    <n v="2939574.0021231398"/>
    <n v="1472291.3199021495"/>
    <x v="99"/>
    <x v="2"/>
    <n v="5.0695288490208696"/>
    <n v="0"/>
    <n v="0"/>
    <n v="5.1545307698041736"/>
    <x v="2"/>
  </r>
  <r>
    <n v="3265"/>
    <x v="93"/>
    <x v="0"/>
    <x v="9"/>
    <n v="8.8000000000000007"/>
    <n v="29.5"/>
    <n v="19.149999999999999"/>
    <n v="4.5"/>
    <n v="9.1"/>
    <n v="6.8"/>
    <n v="7.2"/>
    <n v="8.1"/>
    <n v="7.65"/>
    <n v="172"/>
    <n v="230"/>
    <n v="201"/>
    <n v="1.8"/>
    <n v="6.3"/>
    <n v="4.05"/>
    <n v="1.73954451345756"/>
    <n v="8.3995131845841797"/>
    <n v="5.0695288490208696"/>
    <n v="871.18936170212805"/>
    <n v="233806.89958159"/>
    <n v="117339.04447164606"/>
    <n v="5008.63768115942"/>
    <n v="2939574.0021231398"/>
    <n v="1472291.3199021495"/>
    <x v="2"/>
    <x v="2"/>
    <n v="5.0695288490208696"/>
    <n v="0"/>
    <n v="0"/>
    <n v="6.5139057698041736"/>
    <x v="2"/>
  </r>
  <r>
    <n v="3266"/>
    <x v="94"/>
    <x v="0"/>
    <x v="9"/>
    <n v="7.6"/>
    <n v="23.8"/>
    <n v="15.7"/>
    <n v="5.8"/>
    <n v="8.6"/>
    <n v="7.1999999999999993"/>
    <n v="7.3"/>
    <n v="7.9"/>
    <n v="7.6"/>
    <n v="115"/>
    <n v="332"/>
    <n v="223.5"/>
    <n v="1.2"/>
    <n v="2.6"/>
    <n v="1.9"/>
    <n v="1.73954451345756"/>
    <n v="8.3995131845841797"/>
    <n v="5.0695288490208696"/>
    <n v="871.18936170212805"/>
    <n v="233806.89958159"/>
    <n v="117339.04447164606"/>
    <n v="5008.63768115942"/>
    <n v="2939574.0021231398"/>
    <n v="1472291.3199021495"/>
    <x v="32"/>
    <x v="2"/>
    <n v="5.0695288490208696"/>
    <n v="0"/>
    <n v="0"/>
    <n v="5.2014057698041736"/>
    <x v="2"/>
  </r>
  <r>
    <n v="4040"/>
    <x v="393"/>
    <x v="0"/>
    <x v="9"/>
    <n v="2"/>
    <n v="25"/>
    <n v="13.5"/>
    <n v="3"/>
    <n v="8.3000000000000007"/>
    <n v="5.65"/>
    <n v="7.3"/>
    <n v="8.4"/>
    <n v="7.85"/>
    <n v="181"/>
    <n v="331"/>
    <n v="256"/>
    <n v="1.6"/>
    <n v="3.5"/>
    <n v="2.5499999999999998"/>
    <n v="1.73954451345756"/>
    <n v="8.3995131845841797"/>
    <n v="5.0695288490208696"/>
    <n v="871.18936170212805"/>
    <n v="233806.89958159"/>
    <n v="117339.04447164606"/>
    <n v="5008.63768115942"/>
    <n v="2939574.0021231398"/>
    <n v="1472291.3199021495"/>
    <x v="69"/>
    <x v="2"/>
    <n v="5.0695288490208696"/>
    <n v="0"/>
    <n v="0"/>
    <n v="5.6076557698041736"/>
    <x v="2"/>
  </r>
  <r>
    <n v="4041"/>
    <x v="394"/>
    <x v="0"/>
    <x v="9"/>
    <n v="5.6"/>
    <n v="21"/>
    <n v="13.3"/>
    <n v="0.6"/>
    <n v="2.2000000000000002"/>
    <n v="1.4000000000000001"/>
    <n v="7.1"/>
    <n v="7.7"/>
    <n v="7.4"/>
    <n v="235"/>
    <n v="554"/>
    <n v="394.5"/>
    <n v="4.0999999999999996"/>
    <n v="20"/>
    <n v="12.05"/>
    <n v="1.73954451345756"/>
    <n v="8.3995131845841797"/>
    <n v="5.0695288490208696"/>
    <n v="871.18936170212805"/>
    <n v="233806.89958159"/>
    <n v="117339.04447164606"/>
    <n v="5008.63768115942"/>
    <n v="2939574.0021231398"/>
    <n v="1472291.3199021495"/>
    <x v="2"/>
    <x v="2"/>
    <n v="5.0695288490208696"/>
    <n v="0"/>
    <n v="7.1999999999999993"/>
    <n v="7.2339057698041733"/>
    <x v="2"/>
  </r>
  <r>
    <n v="4042"/>
    <x v="395"/>
    <x v="0"/>
    <x v="9"/>
    <n v="6.1"/>
    <n v="22"/>
    <n v="14.05"/>
    <n v="0.5"/>
    <n v="2.1"/>
    <n v="1.3"/>
    <n v="7.1"/>
    <n v="7.7"/>
    <n v="7.4"/>
    <n v="238"/>
    <n v="567"/>
    <n v="402.5"/>
    <n v="4.5"/>
    <n v="21"/>
    <n v="12.75"/>
    <n v="1.73954451345756"/>
    <n v="8.3995131845841797"/>
    <n v="5.0695288490208696"/>
    <n v="871.18936170212805"/>
    <n v="233806.89958159"/>
    <n v="117339.04447164606"/>
    <n v="5008.63768115942"/>
    <n v="2939574.0021231398"/>
    <n v="1472291.3199021495"/>
    <x v="2"/>
    <x v="2"/>
    <n v="5.0695288490208696"/>
    <n v="0"/>
    <n v="7.4"/>
    <n v="7.2539057698041738"/>
    <x v="2"/>
  </r>
  <r>
    <n v="4043"/>
    <x v="511"/>
    <x v="0"/>
    <x v="9"/>
    <n v="3.5"/>
    <n v="16.2"/>
    <n v="9.85"/>
    <n v="6.3"/>
    <n v="9"/>
    <n v="7.65"/>
    <n v="7.5"/>
    <n v="8.6999999999999993"/>
    <n v="8.1"/>
    <n v="137"/>
    <n v="485"/>
    <n v="311"/>
    <n v="1.5"/>
    <n v="2.7"/>
    <n v="2.1"/>
    <n v="1.73954451345756"/>
    <n v="8.3995131845841797"/>
    <n v="5.0695288490208696"/>
    <n v="871.18936170212805"/>
    <n v="233806.89958159"/>
    <n v="117339.04447164606"/>
    <n v="5008.63768115942"/>
    <n v="2939574.0021231398"/>
    <n v="1472291.3199021495"/>
    <x v="23"/>
    <x v="2"/>
    <n v="5.0695288490208696"/>
    <n v="0"/>
    <n v="0"/>
    <n v="5.3264057698041736"/>
    <x v="2"/>
  </r>
  <r>
    <n v="4044"/>
    <x v="397"/>
    <x v="0"/>
    <x v="9"/>
    <n v="3.4"/>
    <n v="20"/>
    <n v="11.7"/>
    <n v="3"/>
    <n v="5.8"/>
    <n v="4.4000000000000004"/>
    <n v="7.2"/>
    <n v="8.5"/>
    <n v="7.85"/>
    <n v="250"/>
    <n v="425"/>
    <n v="337.5"/>
    <n v="1.4"/>
    <n v="3.9"/>
    <n v="2.65"/>
    <n v="1.73954451345756"/>
    <n v="8.3995131845841797"/>
    <n v="5.0695288490208696"/>
    <n v="871.18936170212805"/>
    <n v="233806.89958159"/>
    <n v="117339.04447164606"/>
    <n v="5008.63768115942"/>
    <n v="2939574.0021231398"/>
    <n v="1472291.3199021495"/>
    <x v="16"/>
    <x v="2"/>
    <n v="5.0695288490208696"/>
    <n v="0"/>
    <n v="1.1999999999999993"/>
    <n v="5.7901557698041737"/>
    <x v="2"/>
  </r>
  <r>
    <n v="4045"/>
    <x v="398"/>
    <x v="0"/>
    <x v="9"/>
    <n v="4.5"/>
    <n v="20.100000000000001"/>
    <n v="12.3"/>
    <n v="0.6"/>
    <n v="3"/>
    <n v="1.8"/>
    <n v="7.1"/>
    <n v="8.1999999999999993"/>
    <n v="7.6499999999999995"/>
    <n v="296"/>
    <n v="445"/>
    <n v="370.5"/>
    <n v="2.75"/>
    <n v="6.3"/>
    <n v="4.5250000000000004"/>
    <n v="1.73954451345756"/>
    <n v="8.3995131845841797"/>
    <n v="5.0695288490208696"/>
    <n v="871.18936170212805"/>
    <n v="233806.89958159"/>
    <n v="117339.04447164606"/>
    <n v="5008.63768115942"/>
    <n v="2939574.0021231398"/>
    <n v="1472291.3199021495"/>
    <x v="2"/>
    <x v="2"/>
    <n v="5.0695288490208696"/>
    <n v="0"/>
    <n v="6.4"/>
    <n v="7.1539057698041741"/>
    <x v="2"/>
  </r>
  <r>
    <n v="4046"/>
    <x v="512"/>
    <x v="0"/>
    <x v="9"/>
    <n v="4.2"/>
    <n v="20.3"/>
    <n v="12.25"/>
    <n v="1.7"/>
    <n v="3"/>
    <n v="2.35"/>
    <n v="7.1"/>
    <n v="8.4"/>
    <n v="7.75"/>
    <n v="303"/>
    <n v="430"/>
    <n v="366.5"/>
    <n v="2.4"/>
    <n v="5.2"/>
    <n v="3.8"/>
    <n v="1.73954451345756"/>
    <n v="8.3995131845841797"/>
    <n v="5.0695288490208696"/>
    <n v="871.18936170212805"/>
    <n v="233806.89958159"/>
    <n v="117339.04447164606"/>
    <n v="5008.63768115942"/>
    <n v="2939574.0021231398"/>
    <n v="1472291.3199021495"/>
    <x v="74"/>
    <x v="2"/>
    <n v="5.0695288490208696"/>
    <n v="0"/>
    <n v="5.3"/>
    <n v="6.9189057698041738"/>
    <x v="2"/>
  </r>
  <r>
    <n v="4047"/>
    <x v="400"/>
    <x v="0"/>
    <x v="9"/>
    <n v="4"/>
    <n v="22"/>
    <n v="13"/>
    <n v="1.3"/>
    <n v="3.8"/>
    <n v="2.5499999999999998"/>
    <n v="6.8"/>
    <n v="8.3000000000000007"/>
    <n v="7.5500000000000007"/>
    <n v="201"/>
    <n v="394"/>
    <n v="297.5"/>
    <n v="3"/>
    <n v="6.6"/>
    <n v="4.8"/>
    <n v="1.73954451345756"/>
    <n v="8.3995131845841797"/>
    <n v="5.0695288490208696"/>
    <n v="871.18936170212805"/>
    <n v="233806.89958159"/>
    <n v="117339.04447164606"/>
    <n v="5008.63768115942"/>
    <n v="2939574.0021231398"/>
    <n v="1472291.3199021495"/>
    <x v="2"/>
    <x v="2"/>
    <n v="5.0695288490208696"/>
    <n v="0"/>
    <n v="4.9000000000000004"/>
    <n v="7.0039057698041738"/>
    <x v="2"/>
  </r>
  <r>
    <n v="4048"/>
    <x v="513"/>
    <x v="0"/>
    <x v="9"/>
    <n v="6.1"/>
    <n v="33"/>
    <n v="19.55"/>
    <n v="4.4000000000000004"/>
    <n v="8.6999999999999993"/>
    <n v="6.55"/>
    <n v="7.1"/>
    <n v="7.8"/>
    <n v="7.4499999999999993"/>
    <n v="96"/>
    <n v="312"/>
    <n v="204"/>
    <n v="2.1"/>
    <n v="3.75"/>
    <n v="2.9249999999999998"/>
    <n v="1.73954451345756"/>
    <n v="8.3995131845841797"/>
    <n v="5.0695288490208696"/>
    <n v="871.18936170212805"/>
    <n v="233806.89958159"/>
    <n v="117339.04447164606"/>
    <n v="5008.63768115942"/>
    <n v="2939574.0021231398"/>
    <n v="1472291.3199021495"/>
    <x v="100"/>
    <x v="2"/>
    <n v="5.0695288490208696"/>
    <n v="0"/>
    <n v="0"/>
    <n v="5.8420307698041736"/>
    <x v="2"/>
  </r>
  <r>
    <n v="4049"/>
    <x v="514"/>
    <x v="0"/>
    <x v="9"/>
    <n v="8.5"/>
    <n v="22"/>
    <n v="15.25"/>
    <n v="3.8"/>
    <n v="9"/>
    <n v="6.4"/>
    <n v="7.1"/>
    <n v="7.9"/>
    <n v="7.5"/>
    <n v="163"/>
    <n v="332"/>
    <n v="247.5"/>
    <n v="1.8"/>
    <n v="3"/>
    <n v="2.4"/>
    <n v="1.73954451345756"/>
    <n v="8.3995131845841797"/>
    <n v="5.0695288490208696"/>
    <n v="871.18936170212805"/>
    <n v="233806.89958159"/>
    <n v="117339.04447164606"/>
    <n v="5008.63768115942"/>
    <n v="2939574.0021231398"/>
    <n v="1472291.3199021495"/>
    <x v="57"/>
    <x v="2"/>
    <n v="5.0695288490208696"/>
    <n v="0"/>
    <n v="0"/>
    <n v="5.5139057698041736"/>
    <x v="2"/>
  </r>
  <r>
    <n v="4050"/>
    <x v="515"/>
    <x v="0"/>
    <x v="9"/>
    <n v="8.8000000000000007"/>
    <n v="27"/>
    <n v="17.899999999999999"/>
    <n v="4"/>
    <n v="8.4"/>
    <n v="6.2"/>
    <n v="7.3"/>
    <n v="7.8"/>
    <n v="7.55"/>
    <n v="127"/>
    <n v="260"/>
    <n v="193.5"/>
    <n v="1.25"/>
    <n v="3.5"/>
    <n v="2.375"/>
    <n v="1.73954451345756"/>
    <n v="8.3995131845841797"/>
    <n v="5.0695288490208696"/>
    <n v="871.18936170212805"/>
    <n v="233806.89958159"/>
    <n v="117339.04447164606"/>
    <n v="5008.63768115942"/>
    <n v="2939574.0021231398"/>
    <n v="1472291.3199021495"/>
    <x v="101"/>
    <x v="2"/>
    <n v="5.0695288490208696"/>
    <n v="0"/>
    <n v="0"/>
    <n v="5.4982807698041736"/>
    <x v="2"/>
  </r>
  <r>
    <n v="2394"/>
    <x v="516"/>
    <x v="0"/>
    <x v="10"/>
    <n v="13"/>
    <n v="37"/>
    <n v="25"/>
    <n v="7.2"/>
    <n v="7.6"/>
    <n v="7.4"/>
    <n v="7.2"/>
    <n v="7.6"/>
    <n v="7.4"/>
    <n v="714.50478011472296"/>
    <n v="2095.50095602294"/>
    <n v="1405.0028680688315"/>
    <n v="1.3"/>
    <n v="2"/>
    <n v="1.65"/>
    <n v="1.73954451345756"/>
    <n v="8.3995131845841797"/>
    <n v="5.0695288490208696"/>
    <n v="871.18936170212805"/>
    <n v="233806.89958159"/>
    <n v="117339.04447164606"/>
    <n v="5008.63768115942"/>
    <n v="2939574.0021231398"/>
    <n v="1472291.3199021495"/>
    <x v="0"/>
    <x v="2"/>
    <n v="5.0695288490208696"/>
    <n v="0"/>
    <n v="0"/>
    <n v="5.0451557698041736"/>
    <x v="2"/>
  </r>
  <r>
    <n v="2398"/>
    <x v="96"/>
    <x v="0"/>
    <x v="10"/>
    <n v="15.5"/>
    <n v="29.5"/>
    <n v="22.5"/>
    <n v="7.2"/>
    <n v="7.9"/>
    <n v="7.5500000000000007"/>
    <n v="7.4"/>
    <n v="7.6"/>
    <n v="7.5"/>
    <n v="154"/>
    <n v="182"/>
    <n v="168"/>
    <n v="0.4"/>
    <n v="0.9"/>
    <n v="0.65"/>
    <n v="1.73954451345756"/>
    <n v="8.3995131845841797"/>
    <n v="5.0695288490208696"/>
    <n v="871.18936170212805"/>
    <n v="233806.89958159"/>
    <n v="117339.04447164606"/>
    <n v="5008.63768115942"/>
    <n v="2939574.0021231398"/>
    <n v="1472291.3199021495"/>
    <x v="94"/>
    <x v="2"/>
    <n v="5.0695288490208696"/>
    <n v="0"/>
    <n v="0"/>
    <n v="4.4201557698041736"/>
    <x v="2"/>
  </r>
  <r>
    <n v="2402"/>
    <x v="401"/>
    <x v="0"/>
    <x v="10"/>
    <n v="16"/>
    <n v="38"/>
    <n v="27"/>
    <n v="6.7"/>
    <n v="8.4"/>
    <n v="7.5500000000000007"/>
    <n v="7.2"/>
    <n v="7.4"/>
    <n v="7.3000000000000007"/>
    <n v="714.50478011472296"/>
    <n v="2095.50095602294"/>
    <n v="1405.0028680688315"/>
    <n v="1.3"/>
    <n v="3.2"/>
    <n v="2.25"/>
    <n v="1.73954451345756"/>
    <n v="8.3995131845841797"/>
    <n v="5.0695288490208696"/>
    <n v="871.18936170212805"/>
    <n v="233806.89958159"/>
    <n v="117339.04447164606"/>
    <n v="5008.63768115942"/>
    <n v="2939574.0021231398"/>
    <n v="1472291.3199021495"/>
    <x v="7"/>
    <x v="2"/>
    <n v="5.0695288490208696"/>
    <n v="0"/>
    <n v="0"/>
    <n v="5.4201557698041736"/>
    <x v="2"/>
  </r>
  <r>
    <n v="2393"/>
    <x v="97"/>
    <x v="1"/>
    <x v="10"/>
    <n v="17"/>
    <n v="38"/>
    <n v="27.5"/>
    <n v="6.8"/>
    <n v="8.1999999999999993"/>
    <n v="7.5"/>
    <n v="7.6"/>
    <n v="8.1999999999999993"/>
    <n v="7.8999999999999995"/>
    <n v="312"/>
    <n v="320"/>
    <n v="316"/>
    <n v="2.2000000000000002"/>
    <n v="2.8"/>
    <n v="2.5"/>
    <n v="1.73954451345756"/>
    <n v="8.3995131845841797"/>
    <n v="5.0695288490208696"/>
    <n v="871.18936170212805"/>
    <n v="233806.89958159"/>
    <n v="117339.04447164606"/>
    <n v="5008.63768115942"/>
    <n v="2939574.0021231398"/>
    <n v="1472291.3199021495"/>
    <x v="41"/>
    <x v="2"/>
    <n v="5.0695288490208696"/>
    <n v="0"/>
    <n v="0"/>
    <n v="5.5764057698041736"/>
    <x v="2"/>
  </r>
  <r>
    <n v="4740"/>
    <x v="517"/>
    <x v="1"/>
    <x v="10"/>
    <n v="15"/>
    <n v="33"/>
    <n v="24"/>
    <n v="4.2"/>
    <n v="5.5"/>
    <n v="4.8499999999999996"/>
    <n v="7.2"/>
    <n v="7.8"/>
    <n v="7.5"/>
    <n v="714.50478011472296"/>
    <n v="2095.50095602294"/>
    <n v="1405.0028680688315"/>
    <n v="5.2"/>
    <n v="15.2"/>
    <n v="10.199999999999999"/>
    <n v="1.73954451345756"/>
    <n v="8.3995131845841797"/>
    <n v="5.0695288490208696"/>
    <n v="871.18936170212805"/>
    <n v="233806.89958159"/>
    <n v="117339.04447164606"/>
    <n v="5008.63768115942"/>
    <n v="2939574.0021231398"/>
    <n v="1472291.3199021495"/>
    <x v="2"/>
    <x v="2"/>
    <n v="5.0695288490208696"/>
    <n v="0"/>
    <n v="0.30000000000000071"/>
    <n v="6.5439057698041738"/>
    <x v="2"/>
  </r>
  <r>
    <n v="4741"/>
    <x v="518"/>
    <x v="1"/>
    <x v="10"/>
    <n v="16"/>
    <n v="32.5"/>
    <n v="24.25"/>
    <n v="3.8"/>
    <n v="5.5"/>
    <n v="4.6500000000000004"/>
    <n v="7.2"/>
    <n v="7.6"/>
    <n v="7.4"/>
    <n v="714.50478011472296"/>
    <n v="2095.50095602294"/>
    <n v="1405.0028680688315"/>
    <n v="12.8"/>
    <n v="17.2"/>
    <n v="15"/>
    <n v="1.73954451345756"/>
    <n v="8.3995131845841797"/>
    <n v="5.0695288490208696"/>
    <n v="871.18936170212805"/>
    <n v="233806.89958159"/>
    <n v="117339.04447164606"/>
    <n v="5008.63768115942"/>
    <n v="2939574.0021231398"/>
    <n v="1472291.3199021495"/>
    <x v="2"/>
    <x v="2"/>
    <n v="5.0695288490208696"/>
    <n v="0"/>
    <n v="0.69999999999999929"/>
    <n v="6.5839057698041739"/>
    <x v="2"/>
  </r>
  <r>
    <n v="1388"/>
    <x v="519"/>
    <x v="0"/>
    <x v="11"/>
    <n v="23"/>
    <n v="29"/>
    <n v="26"/>
    <n v="1"/>
    <n v="9.8000000000000007"/>
    <n v="5.4"/>
    <n v="6.7"/>
    <n v="8.9"/>
    <n v="7.8000000000000007"/>
    <n v="380"/>
    <n v="891"/>
    <n v="635.5"/>
    <n v="3"/>
    <n v="75"/>
    <n v="39"/>
    <n v="0.63"/>
    <n v="18"/>
    <n v="9.3149999999999995"/>
    <n v="630"/>
    <n v="79000"/>
    <n v="39815"/>
    <n v="5400"/>
    <n v="540000"/>
    <n v="272700"/>
    <x v="2"/>
    <x v="2"/>
    <n v="9.3149999999999995"/>
    <n v="0"/>
    <n v="0"/>
    <n v="7.3629999999999995"/>
    <x v="2"/>
  </r>
  <r>
    <n v="1446"/>
    <x v="403"/>
    <x v="0"/>
    <x v="11"/>
    <n v="24"/>
    <n v="29"/>
    <n v="26.5"/>
    <n v="1"/>
    <n v="6.1"/>
    <n v="3.55"/>
    <n v="7.6"/>
    <n v="8.1"/>
    <n v="7.85"/>
    <n v="386"/>
    <n v="870"/>
    <n v="628"/>
    <n v="3"/>
    <n v="10"/>
    <n v="6.5"/>
    <n v="1.24"/>
    <n v="11.2"/>
    <n v="6.22"/>
    <n v="410"/>
    <n v="940"/>
    <n v="675"/>
    <n v="1700"/>
    <n v="5800"/>
    <n v="3750"/>
    <x v="2"/>
    <x v="2"/>
    <n v="6.22"/>
    <n v="0"/>
    <n v="2.9000000000000004"/>
    <n v="7.0339999999999998"/>
    <x v="2"/>
  </r>
  <r>
    <n v="3582"/>
    <x v="100"/>
    <x v="0"/>
    <x v="11"/>
    <n v="22"/>
    <n v="31"/>
    <n v="26.5"/>
    <n v="1.2"/>
    <n v="5.8"/>
    <n v="3.5"/>
    <n v="7.4"/>
    <n v="8.9"/>
    <n v="8.15"/>
    <n v="1250"/>
    <n v="2310"/>
    <n v="1780"/>
    <n v="4"/>
    <n v="24"/>
    <n v="14"/>
    <n v="2.8"/>
    <n v="12.2"/>
    <n v="7.5"/>
    <n v="1100"/>
    <n v="4600"/>
    <n v="2850"/>
    <n v="6300"/>
    <n v="9400"/>
    <n v="7850"/>
    <x v="2"/>
    <x v="2"/>
    <n v="7.5"/>
    <n v="0"/>
    <n v="3"/>
    <n v="7.3"/>
    <x v="2"/>
  </r>
  <r>
    <n v="3583"/>
    <x v="101"/>
    <x v="0"/>
    <x v="11"/>
    <n v="20"/>
    <n v="30"/>
    <n v="25"/>
    <n v="3.1"/>
    <n v="7"/>
    <n v="5.05"/>
    <n v="7.3"/>
    <n v="9.4"/>
    <n v="8.35"/>
    <n v="542"/>
    <n v="2680"/>
    <n v="1611"/>
    <n v="3"/>
    <n v="10.4"/>
    <n v="6.7"/>
    <n v="0.34"/>
    <n v="3.4"/>
    <n v="1.8699999999999999"/>
    <n v="840"/>
    <n v="2100"/>
    <n v="1470"/>
    <n v="4300"/>
    <n v="6300"/>
    <n v="5300"/>
    <x v="2"/>
    <x v="2"/>
    <n v="1.87"/>
    <n v="0"/>
    <n v="0"/>
    <n v="5.8739999999999997"/>
    <x v="2"/>
  </r>
  <r>
    <n v="3584"/>
    <x v="102"/>
    <x v="0"/>
    <x v="11"/>
    <n v="20"/>
    <n v="30"/>
    <n v="25"/>
    <n v="0"/>
    <n v="3.8"/>
    <n v="1.9"/>
    <n v="7.4"/>
    <n v="9"/>
    <n v="8.1999999999999993"/>
    <n v="746"/>
    <n v="1164"/>
    <n v="955"/>
    <n v="10.4"/>
    <n v="23.8"/>
    <n v="17.100000000000001"/>
    <n v="2.8"/>
    <n v="8.3000000000000007"/>
    <n v="5.5500000000000007"/>
    <n v="1100"/>
    <n v="8200"/>
    <n v="4650"/>
    <n v="7000"/>
    <n v="21000"/>
    <n v="14000"/>
    <x v="2"/>
    <x v="2"/>
    <n v="5.5500000000000007"/>
    <n v="0"/>
    <n v="6.2"/>
    <n v="7.23"/>
    <x v="2"/>
  </r>
  <r>
    <n v="3585"/>
    <x v="103"/>
    <x v="0"/>
    <x v="11"/>
    <n v="20"/>
    <n v="31"/>
    <n v="25.5"/>
    <n v="0"/>
    <n v="3.2"/>
    <n v="1.6"/>
    <n v="7.3"/>
    <n v="8.1"/>
    <n v="7.6999999999999993"/>
    <n v="936"/>
    <n v="1213"/>
    <n v="1074.5"/>
    <n v="12"/>
    <n v="28"/>
    <n v="20"/>
    <n v="3.1"/>
    <n v="8.1"/>
    <n v="5.6"/>
    <n v="1700"/>
    <n v="6800"/>
    <n v="4250"/>
    <n v="6300"/>
    <n v="15000"/>
    <n v="10650"/>
    <x v="2"/>
    <x v="2"/>
    <n v="5.6"/>
    <n v="0"/>
    <n v="6.8"/>
    <n v="7.3"/>
    <x v="2"/>
  </r>
  <r>
    <n v="3586"/>
    <x v="104"/>
    <x v="0"/>
    <x v="11"/>
    <n v="20"/>
    <n v="31"/>
    <n v="25.5"/>
    <n v="0"/>
    <n v="6.2"/>
    <n v="3.1"/>
    <n v="6.7"/>
    <n v="8.6"/>
    <n v="7.65"/>
    <n v="552"/>
    <n v="1579"/>
    <n v="1065.5"/>
    <n v="3.8"/>
    <n v="52"/>
    <n v="27.9"/>
    <n v="1.5"/>
    <n v="9.6"/>
    <n v="5.55"/>
    <n v="1100"/>
    <n v="9300"/>
    <n v="5200"/>
    <n v="5800"/>
    <n v="47000"/>
    <n v="26400"/>
    <x v="2"/>
    <x v="2"/>
    <n v="5.5499999999999989"/>
    <n v="0"/>
    <n v="3.8"/>
    <n v="6.9899999999999993"/>
    <x v="2"/>
  </r>
  <r>
    <n v="3587"/>
    <x v="105"/>
    <x v="0"/>
    <x v="11"/>
    <n v="7.2"/>
    <n v="29"/>
    <n v="18.100000000000001"/>
    <n v="4"/>
    <n v="6.8"/>
    <n v="5.4"/>
    <n v="7.3"/>
    <n v="9.4"/>
    <n v="8.35"/>
    <n v="585"/>
    <n v="1055"/>
    <n v="820"/>
    <n v="3"/>
    <n v="9"/>
    <n v="6"/>
    <n v="1.28"/>
    <n v="8.6999999999999993"/>
    <n v="4.9899999999999993"/>
    <n v="920"/>
    <n v="2100"/>
    <n v="1510"/>
    <n v="4100"/>
    <n v="6300"/>
    <n v="5200"/>
    <x v="2"/>
    <x v="2"/>
    <n v="4.9899999999999993"/>
    <n v="0"/>
    <n v="0"/>
    <n v="6.4980000000000002"/>
    <x v="2"/>
  </r>
  <r>
    <n v="3591"/>
    <x v="106"/>
    <x v="0"/>
    <x v="11"/>
    <n v="26"/>
    <n v="28"/>
    <n v="27"/>
    <n v="0.6"/>
    <n v="9.1"/>
    <n v="4.8499999999999996"/>
    <n v="6.6"/>
    <n v="9.1"/>
    <n v="7.85"/>
    <n v="395"/>
    <n v="678"/>
    <n v="536.5"/>
    <n v="4"/>
    <n v="10"/>
    <n v="7"/>
    <n v="0.45"/>
    <n v="56"/>
    <n v="28.225000000000001"/>
    <n v="2100"/>
    <n v="240000"/>
    <n v="121050"/>
    <n v="16000"/>
    <n v="1600000"/>
    <n v="808000"/>
    <x v="2"/>
    <x v="2"/>
    <n v="10"/>
    <n v="0"/>
    <n v="0.30000000000000071"/>
    <n v="7.53"/>
    <x v="2"/>
  </r>
  <r>
    <n v="3592"/>
    <x v="107"/>
    <x v="0"/>
    <x v="11"/>
    <n v="24"/>
    <n v="30"/>
    <n v="27"/>
    <n v="3"/>
    <n v="8.9"/>
    <n v="5.95"/>
    <n v="6.4"/>
    <n v="9.3000000000000007"/>
    <n v="7.8500000000000005"/>
    <n v="190"/>
    <n v="574"/>
    <n v="382"/>
    <n v="3"/>
    <n v="18"/>
    <n v="10.5"/>
    <n v="0.47"/>
    <n v="17"/>
    <n v="8.7349999999999994"/>
    <n v="700"/>
    <n v="220000"/>
    <n v="110350"/>
    <n v="5400"/>
    <n v="1600000"/>
    <n v="802700"/>
    <x v="2"/>
    <x v="2"/>
    <n v="8.7349999999999994"/>
    <n v="0"/>
    <n v="0"/>
    <n v="7.2469999999999999"/>
    <x v="2"/>
  </r>
  <r>
    <n v="3593"/>
    <x v="519"/>
    <x v="0"/>
    <x v="11"/>
    <n v="24"/>
    <n v="29"/>
    <n v="26.5"/>
    <n v="2"/>
    <n v="9.5"/>
    <n v="5.75"/>
    <n v="6.2"/>
    <n v="8.8000000000000007"/>
    <n v="7.5"/>
    <n v="387"/>
    <n v="1110"/>
    <n v="748.5"/>
    <n v="3"/>
    <n v="32"/>
    <n v="17.5"/>
    <n v="0.6"/>
    <n v="20"/>
    <n v="10.3"/>
    <n v="480"/>
    <n v="110000"/>
    <n v="55240"/>
    <n v="1600"/>
    <n v="920000"/>
    <n v="460800"/>
    <x v="2"/>
    <x v="2"/>
    <n v="10"/>
    <n v="0"/>
    <n v="0"/>
    <n v="7.5"/>
    <x v="2"/>
  </r>
  <r>
    <n v="3601"/>
    <x v="108"/>
    <x v="0"/>
    <x v="11"/>
    <n v="20"/>
    <n v="32"/>
    <n v="26"/>
    <n v="0.5"/>
    <n v="4.5"/>
    <n v="2.5"/>
    <n v="6.8"/>
    <n v="7.9"/>
    <n v="7.35"/>
    <n v="2"/>
    <n v="2890"/>
    <n v="1446"/>
    <n v="7"/>
    <n v="122"/>
    <n v="64.5"/>
    <n v="1"/>
    <n v="21.3"/>
    <n v="11.15"/>
    <n v="4600"/>
    <n v="21000000"/>
    <n v="10502300"/>
    <n v="35000"/>
    <n v="160000000"/>
    <n v="80017500"/>
    <x v="2"/>
    <x v="2"/>
    <n v="10"/>
    <n v="0"/>
    <n v="5"/>
    <n v="8"/>
    <x v="2"/>
  </r>
  <r>
    <n v="3602"/>
    <x v="109"/>
    <x v="0"/>
    <x v="11"/>
    <n v="26"/>
    <n v="31"/>
    <n v="28.5"/>
    <n v="0.6"/>
    <n v="5.5"/>
    <n v="3.05"/>
    <n v="6.7"/>
    <n v="7.7"/>
    <n v="7.2"/>
    <n v="995"/>
    <n v="1306"/>
    <n v="1150.5"/>
    <n v="5"/>
    <n v="36"/>
    <n v="20.5"/>
    <n v="0.7"/>
    <n v="33"/>
    <n v="16.850000000000001"/>
    <n v="700"/>
    <n v="400000"/>
    <n v="200350"/>
    <n v="5400"/>
    <n v="16000000"/>
    <n v="8002700"/>
    <x v="2"/>
    <x v="2"/>
    <n v="10"/>
    <n v="0"/>
    <n v="3.9000000000000004"/>
    <n v="7.89"/>
    <x v="2"/>
  </r>
  <r>
    <n v="3608"/>
    <x v="110"/>
    <x v="0"/>
    <x v="11"/>
    <n v="22"/>
    <n v="33"/>
    <n v="27.5"/>
    <n v="2.5"/>
    <n v="7.1"/>
    <n v="4.8"/>
    <n v="6.7"/>
    <n v="8"/>
    <n v="7.35"/>
    <n v="541"/>
    <n v="1416"/>
    <n v="978.5"/>
    <n v="4"/>
    <n v="32"/>
    <n v="18"/>
    <n v="0.7"/>
    <n v="28"/>
    <n v="14.35"/>
    <n v="460"/>
    <n v="1700000"/>
    <n v="850230"/>
    <n v="3500"/>
    <n v="16000000"/>
    <n v="8001750"/>
    <x v="2"/>
    <x v="2"/>
    <n v="10"/>
    <n v="0"/>
    <n v="0.40000000000000036"/>
    <n v="7.54"/>
    <x v="2"/>
  </r>
  <r>
    <n v="3610"/>
    <x v="111"/>
    <x v="0"/>
    <x v="11"/>
    <n v="23"/>
    <n v="32"/>
    <n v="27.5"/>
    <n v="2.1"/>
    <n v="4.9000000000000004"/>
    <n v="3.5"/>
    <n v="6.6"/>
    <n v="7.7"/>
    <n v="7.15"/>
    <n v="704"/>
    <n v="1821"/>
    <n v="1262.5"/>
    <n v="7"/>
    <n v="34"/>
    <n v="20.5"/>
    <n v="0.9"/>
    <n v="33"/>
    <n v="16.95"/>
    <n v="470"/>
    <n v="110000"/>
    <n v="55235"/>
    <n v="3500"/>
    <n v="920000"/>
    <n v="461750"/>
    <x v="2"/>
    <x v="2"/>
    <n v="10"/>
    <n v="0"/>
    <n v="3"/>
    <n v="7.8"/>
    <x v="2"/>
  </r>
  <r>
    <n v="3611"/>
    <x v="112"/>
    <x v="0"/>
    <x v="11"/>
    <n v="26"/>
    <n v="29"/>
    <n v="27.5"/>
    <n v="0.6"/>
    <n v="6"/>
    <n v="3.3"/>
    <n v="6.8"/>
    <n v="9.3000000000000007"/>
    <n v="8.0500000000000007"/>
    <n v="1304"/>
    <n v="1695"/>
    <n v="1499.5"/>
    <n v="4"/>
    <n v="156"/>
    <n v="80"/>
    <n v="0.9"/>
    <n v="6.46"/>
    <n v="3.68"/>
    <n v="4800"/>
    <n v="210000"/>
    <n v="107400"/>
    <n v="35000"/>
    <n v="1600000"/>
    <n v="817500"/>
    <x v="2"/>
    <x v="2"/>
    <n v="3.6799999999999997"/>
    <n v="0"/>
    <n v="3.4000000000000004"/>
    <n v="6.5759999999999996"/>
    <x v="2"/>
  </r>
  <r>
    <n v="3612"/>
    <x v="113"/>
    <x v="0"/>
    <x v="11"/>
    <n v="26"/>
    <n v="29"/>
    <n v="27.5"/>
    <n v="1.5"/>
    <n v="5.8"/>
    <n v="3.65"/>
    <n v="6.9"/>
    <n v="8.1999999999999993"/>
    <n v="7.55"/>
    <n v="710"/>
    <n v="1986"/>
    <n v="1348"/>
    <n v="5"/>
    <n v="29"/>
    <n v="17"/>
    <n v="0.38"/>
    <n v="13"/>
    <n v="6.69"/>
    <n v="840"/>
    <n v="70000"/>
    <n v="35420"/>
    <n v="9200"/>
    <n v="540000"/>
    <n v="274600"/>
    <x v="2"/>
    <x v="2"/>
    <n v="6.69"/>
    <n v="0"/>
    <n v="2.7"/>
    <n v="7.1080000000000005"/>
    <x v="2"/>
  </r>
  <r>
    <n v="3614"/>
    <x v="115"/>
    <x v="0"/>
    <x v="11"/>
    <n v="26"/>
    <n v="29"/>
    <n v="27.5"/>
    <n v="3.8"/>
    <n v="6.4"/>
    <n v="5.0999999999999996"/>
    <n v="6.7"/>
    <n v="7.6"/>
    <n v="7.15"/>
    <n v="677"/>
    <n v="1367"/>
    <n v="1022"/>
    <n v="4"/>
    <n v="12"/>
    <n v="8"/>
    <n v="0.52"/>
    <n v="5.6"/>
    <n v="3.0599999999999996"/>
    <n v="700"/>
    <n v="22000"/>
    <n v="11350"/>
    <n v="5400"/>
    <n v="1600000"/>
    <n v="802700"/>
    <x v="2"/>
    <x v="2"/>
    <n v="3.0599999999999996"/>
    <n v="0"/>
    <n v="0"/>
    <n v="6.1120000000000001"/>
    <x v="2"/>
  </r>
  <r>
    <n v="3615"/>
    <x v="116"/>
    <x v="0"/>
    <x v="11"/>
    <n v="28"/>
    <n v="30"/>
    <n v="29"/>
    <n v="2.2000000000000002"/>
    <n v="6.1"/>
    <n v="4.1500000000000004"/>
    <n v="6.9"/>
    <n v="7.7"/>
    <n v="7.3000000000000007"/>
    <n v="13"/>
    <n v="2294"/>
    <n v="1153.5"/>
    <n v="5"/>
    <n v="25"/>
    <n v="15"/>
    <n v="1.23"/>
    <n v="13.21"/>
    <n v="7.2200000000000006"/>
    <n v="630"/>
    <n v="140000"/>
    <n v="70315"/>
    <n v="5400"/>
    <n v="920000"/>
    <n v="462700"/>
    <x v="2"/>
    <x v="2"/>
    <n v="7.2200000000000006"/>
    <n v="0"/>
    <n v="1.6999999999999993"/>
    <n v="7.1139999999999999"/>
    <x v="2"/>
  </r>
  <r>
    <n v="3616"/>
    <x v="117"/>
    <x v="0"/>
    <x v="11"/>
    <n v="28"/>
    <n v="28"/>
    <n v="28"/>
    <n v="6.2"/>
    <n v="6.2"/>
    <n v="6.2"/>
    <n v="7.7"/>
    <n v="7.7"/>
    <n v="7.7"/>
    <n v="436"/>
    <n v="436"/>
    <n v="436"/>
    <n v="3"/>
    <n v="3"/>
    <n v="3"/>
    <n v="2.74"/>
    <n v="2.74"/>
    <n v="2.74"/>
    <n v="8400"/>
    <n v="8400"/>
    <n v="8400"/>
    <n v="92000"/>
    <n v="92000"/>
    <n v="92000"/>
    <x v="5"/>
    <x v="2"/>
    <n v="2.74"/>
    <n v="0"/>
    <n v="0"/>
    <n v="5.423"/>
    <x v="2"/>
  </r>
  <r>
    <n v="3617"/>
    <x v="118"/>
    <x v="0"/>
    <x v="11"/>
    <n v="26"/>
    <n v="29"/>
    <n v="27.5"/>
    <n v="1.7"/>
    <n v="5.5"/>
    <n v="3.6"/>
    <n v="6.7"/>
    <n v="8"/>
    <n v="7.35"/>
    <n v="687"/>
    <n v="1609"/>
    <n v="1148"/>
    <n v="4"/>
    <n v="27"/>
    <n v="15.5"/>
    <n v="1.1200000000000001"/>
    <n v="5"/>
    <n v="3.06"/>
    <n v="460"/>
    <n v="94000"/>
    <n v="47230"/>
    <n v="3500"/>
    <n v="540000"/>
    <n v="271750"/>
    <x v="2"/>
    <x v="2"/>
    <n v="3.06"/>
    <n v="0"/>
    <n v="2.8"/>
    <n v="6.3920000000000003"/>
    <x v="2"/>
  </r>
  <r>
    <n v="3618"/>
    <x v="119"/>
    <x v="0"/>
    <x v="11"/>
    <n v="26"/>
    <n v="29"/>
    <n v="27.5"/>
    <n v="2.8"/>
    <n v="15"/>
    <n v="8.9"/>
    <n v="6.8"/>
    <n v="7.8"/>
    <n v="7.3"/>
    <n v="800"/>
    <n v="1516"/>
    <n v="1158"/>
    <n v="6"/>
    <n v="32"/>
    <n v="19"/>
    <n v="0.6"/>
    <n v="6"/>
    <n v="3.3"/>
    <n v="480"/>
    <n v="21000"/>
    <n v="10740"/>
    <n v="5400"/>
    <n v="1600000"/>
    <n v="802700"/>
    <x v="2"/>
    <x v="2"/>
    <n v="3.3"/>
    <n v="0"/>
    <n v="0"/>
    <n v="6.16"/>
    <x v="2"/>
  </r>
  <r>
    <n v="3620"/>
    <x v="120"/>
    <x v="0"/>
    <x v="11"/>
    <n v="26"/>
    <n v="30"/>
    <n v="28"/>
    <n v="1"/>
    <n v="5.2"/>
    <n v="3.1"/>
    <n v="7"/>
    <n v="8.6999999999999993"/>
    <n v="7.85"/>
    <n v="900"/>
    <n v="1687"/>
    <n v="1293.5"/>
    <n v="5"/>
    <n v="31"/>
    <n v="18"/>
    <n v="1.67"/>
    <n v="10"/>
    <n v="5.835"/>
    <n v="940"/>
    <n v="110000"/>
    <n v="55470"/>
    <n v="5400"/>
    <n v="920000"/>
    <n v="462700"/>
    <x v="2"/>
    <x v="2"/>
    <n v="5.835"/>
    <n v="0"/>
    <n v="3.8"/>
    <n v="7.0469999999999997"/>
    <x v="2"/>
  </r>
  <r>
    <n v="3621"/>
    <x v="121"/>
    <x v="0"/>
    <x v="11"/>
    <n v="27"/>
    <n v="30"/>
    <n v="28.5"/>
    <n v="1.3"/>
    <n v="5.0999999999999996"/>
    <n v="3.1999999999999997"/>
    <n v="6.8"/>
    <n v="7.9"/>
    <n v="7.35"/>
    <n v="839"/>
    <n v="1354"/>
    <n v="1096.5"/>
    <n v="7.8"/>
    <n v="31"/>
    <n v="19.399999999999999"/>
    <n v="1.2"/>
    <n v="13"/>
    <n v="7.1"/>
    <n v="460"/>
    <n v="22000"/>
    <n v="11230"/>
    <n v="3500"/>
    <n v="160000"/>
    <n v="81750"/>
    <x v="2"/>
    <x v="2"/>
    <n v="7.1"/>
    <n v="0"/>
    <n v="3.6000000000000005"/>
    <n v="7.28"/>
    <x v="2"/>
  </r>
  <r>
    <n v="3624"/>
    <x v="404"/>
    <x v="0"/>
    <x v="11"/>
    <n v="24"/>
    <n v="30"/>
    <n v="27"/>
    <n v="3.2"/>
    <n v="7"/>
    <n v="5.0999999999999996"/>
    <n v="6.5"/>
    <n v="7.3"/>
    <n v="6.9"/>
    <n v="591"/>
    <n v="1480"/>
    <n v="1035.5"/>
    <n v="3"/>
    <n v="15"/>
    <n v="9"/>
    <n v="0.18"/>
    <n v="6"/>
    <n v="3.09"/>
    <n v="3100"/>
    <n v="46000"/>
    <n v="24550"/>
    <n v="35000"/>
    <n v="350000"/>
    <n v="192500"/>
    <x v="2"/>
    <x v="2"/>
    <n v="3.09"/>
    <n v="0"/>
    <n v="0"/>
    <n v="6.1180000000000003"/>
    <x v="2"/>
  </r>
  <r>
    <n v="3625"/>
    <x v="100"/>
    <x v="0"/>
    <x v="11"/>
    <n v="25"/>
    <n v="29"/>
    <n v="27"/>
    <n v="4"/>
    <n v="7.2"/>
    <n v="5.6"/>
    <n v="6.2"/>
    <n v="7.7"/>
    <n v="6.95"/>
    <n v="449"/>
    <n v="842"/>
    <n v="645.5"/>
    <n v="3"/>
    <n v="16"/>
    <n v="9.5"/>
    <n v="0.31"/>
    <n v="5"/>
    <n v="2.6549999999999998"/>
    <n v="630"/>
    <n v="17000"/>
    <n v="8815"/>
    <n v="9200"/>
    <n v="92000"/>
    <n v="50600"/>
    <x v="2"/>
    <x v="2"/>
    <n v="2.6549999999999994"/>
    <n v="0"/>
    <n v="0"/>
    <n v="6.0309999999999997"/>
    <x v="2"/>
  </r>
  <r>
    <n v="3627"/>
    <x v="124"/>
    <x v="0"/>
    <x v="11"/>
    <n v="27"/>
    <n v="36"/>
    <n v="31.5"/>
    <n v="0.5"/>
    <n v="5.6"/>
    <n v="3.05"/>
    <n v="6.5"/>
    <n v="8.8000000000000007"/>
    <n v="7.65"/>
    <n v="782"/>
    <n v="1287"/>
    <n v="1034.5"/>
    <n v="6"/>
    <n v="33"/>
    <n v="19.5"/>
    <n v="0.51"/>
    <n v="6.5"/>
    <n v="3.5049999999999999"/>
    <n v="2800"/>
    <n v="94000"/>
    <n v="48400"/>
    <n v="16000"/>
    <n v="540000"/>
    <n v="278000"/>
    <x v="2"/>
    <x v="2"/>
    <n v="3.5049999999999999"/>
    <n v="0"/>
    <n v="3.9000000000000004"/>
    <n v="6.5910000000000002"/>
    <x v="2"/>
  </r>
  <r>
    <n v="3628"/>
    <x v="405"/>
    <x v="0"/>
    <x v="11"/>
    <n v="25"/>
    <n v="34"/>
    <n v="29.5"/>
    <n v="0.5"/>
    <n v="7.2"/>
    <n v="3.85"/>
    <n v="6.5"/>
    <n v="7.6"/>
    <n v="7.05"/>
    <n v="638"/>
    <n v="1384"/>
    <n v="1011"/>
    <n v="4"/>
    <n v="52"/>
    <n v="28"/>
    <n v="0.44"/>
    <n v="5"/>
    <n v="2.72"/>
    <n v="460"/>
    <n v="70000"/>
    <n v="35230"/>
    <n v="5400"/>
    <n v="350000"/>
    <n v="177700"/>
    <x v="2"/>
    <x v="2"/>
    <n v="2.72"/>
    <n v="0"/>
    <n v="2.2999999999999998"/>
    <n v="6.2740000000000009"/>
    <x v="2"/>
  </r>
  <r>
    <n v="3644"/>
    <x v="125"/>
    <x v="0"/>
    <x v="11"/>
    <n v="22"/>
    <n v="34"/>
    <n v="28"/>
    <n v="0"/>
    <n v="3.8"/>
    <n v="1.9"/>
    <n v="7.1"/>
    <n v="9.3000000000000007"/>
    <n v="8.1999999999999993"/>
    <n v="2200"/>
    <n v="4930"/>
    <n v="3565"/>
    <n v="13"/>
    <n v="54"/>
    <n v="33.5"/>
    <n v="1.1000000000000001"/>
    <n v="16"/>
    <n v="8.5500000000000007"/>
    <n v="940"/>
    <n v="35000"/>
    <n v="17970"/>
    <n v="5400"/>
    <n v="160000"/>
    <n v="82700"/>
    <x v="2"/>
    <x v="2"/>
    <n v="8.5500000000000007"/>
    <n v="0"/>
    <n v="6.2"/>
    <n v="7.83"/>
    <x v="2"/>
  </r>
  <r>
    <n v="3645"/>
    <x v="126"/>
    <x v="0"/>
    <x v="11"/>
    <n v="22"/>
    <n v="35"/>
    <n v="28.5"/>
    <n v="0"/>
    <n v="1.8"/>
    <n v="0.9"/>
    <n v="6.6"/>
    <n v="10.3"/>
    <n v="8.4499999999999993"/>
    <n v="428"/>
    <n v="1220"/>
    <n v="824"/>
    <n v="36"/>
    <n v="144"/>
    <n v="90"/>
    <n v="0"/>
    <n v="8"/>
    <n v="4"/>
    <n v="460"/>
    <n v="400000"/>
    <n v="200230"/>
    <n v="5400"/>
    <n v="3500000"/>
    <n v="1752700"/>
    <x v="2"/>
    <x v="2"/>
    <n v="4"/>
    <n v="0"/>
    <n v="8.1999999999999993"/>
    <n v="7.12"/>
    <x v="2"/>
  </r>
  <r>
    <n v="3646"/>
    <x v="127"/>
    <x v="0"/>
    <x v="11"/>
    <n v="23"/>
    <n v="35"/>
    <n v="29"/>
    <n v="2.5"/>
    <n v="7.2"/>
    <n v="4.8499999999999996"/>
    <n v="7.8"/>
    <n v="9.6"/>
    <n v="8.6999999999999993"/>
    <n v="654"/>
    <n v="911"/>
    <n v="782.5"/>
    <n v="4"/>
    <n v="19"/>
    <n v="11.5"/>
    <n v="0"/>
    <n v="8"/>
    <n v="4"/>
    <n v="470"/>
    <n v="700000"/>
    <n v="350235"/>
    <n v="3500"/>
    <n v="5400000"/>
    <n v="2701750"/>
    <x v="2"/>
    <x v="2"/>
    <n v="4"/>
    <n v="10"/>
    <n v="0.30000000000000071"/>
    <n v="7.83"/>
    <x v="2"/>
  </r>
  <r>
    <n v="3649"/>
    <x v="129"/>
    <x v="0"/>
    <x v="11"/>
    <n v="21"/>
    <n v="29"/>
    <n v="25"/>
    <n v="4.4000000000000004"/>
    <n v="8"/>
    <n v="6.2"/>
    <n v="6.5"/>
    <n v="7.5"/>
    <n v="7"/>
    <n v="120"/>
    <n v="995"/>
    <n v="557.5"/>
    <n v="2"/>
    <n v="7"/>
    <n v="4.5"/>
    <n v="0.02"/>
    <n v="5.9"/>
    <n v="2.96"/>
    <n v="940"/>
    <n v="120000"/>
    <n v="60470"/>
    <n v="9200"/>
    <n v="920000"/>
    <n v="464600"/>
    <x v="2"/>
    <x v="2"/>
    <n v="2.96"/>
    <n v="0"/>
    <n v="0"/>
    <n v="6.0919999999999996"/>
    <x v="2"/>
  </r>
  <r>
    <n v="3654"/>
    <x v="164"/>
    <x v="0"/>
    <x v="11"/>
    <n v="22"/>
    <n v="32"/>
    <n v="27"/>
    <n v="1.4"/>
    <n v="6"/>
    <n v="3.7"/>
    <n v="6.5"/>
    <n v="8"/>
    <n v="7.25"/>
    <n v="689"/>
    <n v="1974"/>
    <n v="1331.5"/>
    <n v="6"/>
    <n v="26"/>
    <n v="16"/>
    <n v="0.27"/>
    <n v="5.9"/>
    <n v="3.085"/>
    <n v="460"/>
    <n v="15000"/>
    <n v="7730"/>
    <n v="5400"/>
    <n v="160000"/>
    <n v="82700"/>
    <x v="2"/>
    <x v="2"/>
    <n v="3.085"/>
    <n v="0"/>
    <n v="2.5999999999999996"/>
    <n v="6.3769999999999998"/>
    <x v="2"/>
  </r>
  <r>
    <n v="3679"/>
    <x v="171"/>
    <x v="0"/>
    <x v="11"/>
    <n v="24"/>
    <n v="32"/>
    <n v="28"/>
    <n v="0.3"/>
    <n v="9.4"/>
    <n v="4.8500000000000005"/>
    <n v="8"/>
    <n v="9.1"/>
    <n v="8.5500000000000007"/>
    <n v="388"/>
    <n v="1540"/>
    <n v="964"/>
    <n v="1.1000000000000001"/>
    <n v="23.1"/>
    <n v="12.100000000000001"/>
    <n v="0"/>
    <n v="42"/>
    <n v="21"/>
    <n v="220"/>
    <n v="1800"/>
    <n v="1010"/>
    <n v="900"/>
    <n v="3200"/>
    <n v="2050"/>
    <x v="2"/>
    <x v="2"/>
    <n v="10"/>
    <n v="10"/>
    <n v="0.29999999999999893"/>
    <n v="9.0299999999999994"/>
    <x v="2"/>
  </r>
  <r>
    <n v="3680"/>
    <x v="172"/>
    <x v="0"/>
    <x v="11"/>
    <n v="22"/>
    <n v="34"/>
    <n v="28"/>
    <n v="6.4"/>
    <n v="8.6999999999999993"/>
    <n v="7.55"/>
    <n v="7.3"/>
    <n v="8.8000000000000007"/>
    <n v="8.0500000000000007"/>
    <n v="260"/>
    <n v="648"/>
    <n v="454"/>
    <n v="1.1000000000000001"/>
    <n v="2.5"/>
    <n v="1.8"/>
    <n v="0"/>
    <n v="35.5"/>
    <n v="17.75"/>
    <n v="280"/>
    <n v="1800"/>
    <n v="1040"/>
    <n v="1600"/>
    <n v="3200"/>
    <n v="2400"/>
    <x v="1"/>
    <x v="2"/>
    <n v="10"/>
    <n v="0"/>
    <n v="0"/>
    <n v="6.125"/>
    <x v="2"/>
  </r>
  <r>
    <n v="3685"/>
    <x v="177"/>
    <x v="0"/>
    <x v="11"/>
    <n v="23"/>
    <n v="26"/>
    <n v="24.5"/>
    <n v="6.2"/>
    <n v="8.1999999999999993"/>
    <n v="7.1999999999999993"/>
    <n v="6.9"/>
    <n v="8.3000000000000007"/>
    <n v="7.6000000000000005"/>
    <n v="394"/>
    <n v="1575"/>
    <n v="984.5"/>
    <n v="3.6"/>
    <n v="5.3"/>
    <n v="4.45"/>
    <n v="0.49"/>
    <n v="1.43"/>
    <n v="0.96"/>
    <n v="70"/>
    <n v="900"/>
    <n v="485"/>
    <n v="550"/>
    <n v="1800"/>
    <n v="1175"/>
    <x v="2"/>
    <x v="139"/>
    <n v="0.96"/>
    <n v="0"/>
    <n v="0"/>
    <n v="5.1170000000000009"/>
    <x v="2"/>
  </r>
  <r>
    <n v="4094"/>
    <x v="406"/>
    <x v="0"/>
    <x v="11"/>
    <n v="22"/>
    <n v="33"/>
    <n v="27.5"/>
    <n v="0.5"/>
    <n v="6"/>
    <n v="3.25"/>
    <n v="6.4"/>
    <n v="7.7"/>
    <n v="7.0500000000000007"/>
    <n v="577"/>
    <n v="3060"/>
    <n v="1818.5"/>
    <n v="5"/>
    <n v="192"/>
    <n v="98.5"/>
    <n v="1.9"/>
    <n v="12"/>
    <n v="6.95"/>
    <n v="6300"/>
    <n v="4600000"/>
    <n v="2303150"/>
    <n v="54000"/>
    <n v="92000000"/>
    <n v="46027000"/>
    <x v="2"/>
    <x v="2"/>
    <n v="6.9500000000000011"/>
    <n v="0"/>
    <n v="3.5"/>
    <n v="7.24"/>
    <x v="2"/>
  </r>
  <r>
    <n v="4095"/>
    <x v="407"/>
    <x v="0"/>
    <x v="11"/>
    <n v="22"/>
    <n v="33"/>
    <n v="27.5"/>
    <n v="0.6"/>
    <n v="6.2"/>
    <n v="3.4"/>
    <n v="6.8"/>
    <n v="7.9"/>
    <n v="7.35"/>
    <n v="1150"/>
    <n v="2810"/>
    <n v="1980"/>
    <n v="7"/>
    <n v="64"/>
    <n v="35.5"/>
    <n v="0.36"/>
    <n v="43"/>
    <n v="21.68"/>
    <n v="4800"/>
    <n v="150000"/>
    <n v="77400"/>
    <n v="35000"/>
    <n v="920000"/>
    <n v="477500"/>
    <x v="2"/>
    <x v="2"/>
    <n v="10"/>
    <n v="0"/>
    <n v="3.2"/>
    <n v="7.82"/>
    <x v="2"/>
  </r>
  <r>
    <n v="4096"/>
    <x v="408"/>
    <x v="0"/>
    <x v="11"/>
    <n v="22"/>
    <n v="32"/>
    <n v="27"/>
    <n v="3"/>
    <n v="7.6"/>
    <n v="5.3"/>
    <n v="6.5"/>
    <n v="8.1"/>
    <n v="7.3"/>
    <n v="260"/>
    <n v="1786"/>
    <n v="1023"/>
    <n v="3"/>
    <n v="30"/>
    <n v="16.5"/>
    <n v="0.38"/>
    <n v="4"/>
    <n v="2.19"/>
    <n v="260"/>
    <n v="940000"/>
    <n v="470130"/>
    <n v="5400"/>
    <n v="9200000"/>
    <n v="4602700"/>
    <x v="2"/>
    <x v="2"/>
    <n v="2.19"/>
    <n v="0"/>
    <n v="0"/>
    <n v="5.9379999999999997"/>
    <x v="2"/>
  </r>
  <r>
    <n v="4097"/>
    <x v="409"/>
    <x v="0"/>
    <x v="11"/>
    <n v="22"/>
    <n v="33"/>
    <n v="27.5"/>
    <n v="0.6"/>
    <n v="6.5"/>
    <n v="3.55"/>
    <n v="5.2"/>
    <n v="7.8"/>
    <n v="6.5"/>
    <n v="510"/>
    <n v="2457"/>
    <n v="1483.5"/>
    <n v="3"/>
    <n v="165"/>
    <n v="84"/>
    <n v="1.58"/>
    <n v="70"/>
    <n v="35.79"/>
    <n v="700"/>
    <n v="58000"/>
    <n v="29350"/>
    <n v="5400"/>
    <n v="920000"/>
    <n v="462700"/>
    <x v="2"/>
    <x v="2"/>
    <n v="10"/>
    <n v="0"/>
    <n v="2.9000000000000004"/>
    <n v="7.79"/>
    <x v="2"/>
  </r>
  <r>
    <n v="4504"/>
    <x v="520"/>
    <x v="0"/>
    <x v="11"/>
    <n v="24"/>
    <n v="28"/>
    <n v="26"/>
    <n v="5.2"/>
    <n v="8.5"/>
    <n v="6.85"/>
    <n v="5.7"/>
    <n v="6.8"/>
    <n v="6.25"/>
    <n v="289"/>
    <n v="790"/>
    <n v="539.5"/>
    <n v="3"/>
    <n v="6"/>
    <n v="4.5"/>
    <n v="1"/>
    <n v="13.99"/>
    <n v="7.4950000000000001"/>
    <n v="70"/>
    <n v="28000"/>
    <n v="14035"/>
    <n v="540"/>
    <n v="5400000"/>
    <n v="2700270"/>
    <x v="2"/>
    <x v="2"/>
    <n v="7.495000000000001"/>
    <n v="10"/>
    <n v="0"/>
    <n v="8.4990000000000006"/>
    <x v="2"/>
  </r>
  <r>
    <n v="4505"/>
    <x v="521"/>
    <x v="0"/>
    <x v="11"/>
    <n v="25"/>
    <n v="28"/>
    <n v="26.5"/>
    <n v="3"/>
    <n v="5.5"/>
    <n v="4.25"/>
    <n v="6.5"/>
    <n v="7.7"/>
    <n v="7.1"/>
    <n v="258"/>
    <n v="1554"/>
    <n v="906"/>
    <n v="3"/>
    <n v="41"/>
    <n v="22"/>
    <n v="1.94"/>
    <n v="5.6"/>
    <n v="3.7699999999999996"/>
    <n v="630"/>
    <n v="14000"/>
    <n v="7315"/>
    <n v="5400"/>
    <n v="160000"/>
    <n v="82700"/>
    <x v="2"/>
    <x v="2"/>
    <n v="3.7699999999999996"/>
    <n v="0"/>
    <n v="1.5"/>
    <n v="6.4039999999999999"/>
    <x v="2"/>
  </r>
  <r>
    <n v="4507"/>
    <x v="522"/>
    <x v="0"/>
    <x v="11"/>
    <n v="24"/>
    <n v="36"/>
    <n v="30"/>
    <n v="4"/>
    <n v="7.1"/>
    <n v="5.55"/>
    <n v="6.8"/>
    <n v="7.2"/>
    <n v="7"/>
    <n v="389"/>
    <n v="852"/>
    <n v="620.5"/>
    <n v="4"/>
    <n v="11"/>
    <n v="7.5"/>
    <n v="1.2"/>
    <n v="10"/>
    <n v="5.6"/>
    <n v="410"/>
    <n v="21000"/>
    <n v="10705"/>
    <n v="3500"/>
    <n v="160000"/>
    <n v="81750"/>
    <x v="2"/>
    <x v="2"/>
    <n v="5.6"/>
    <n v="0"/>
    <n v="0"/>
    <n v="6.62"/>
    <x v="2"/>
  </r>
  <r>
    <n v="4508"/>
    <x v="523"/>
    <x v="0"/>
    <x v="11"/>
    <n v="23"/>
    <n v="33"/>
    <n v="28"/>
    <n v="0.6"/>
    <n v="6.2"/>
    <n v="3.4"/>
    <n v="6.6"/>
    <n v="7.6"/>
    <n v="7.1"/>
    <n v="786"/>
    <n v="1814"/>
    <n v="1300"/>
    <n v="6"/>
    <n v="28"/>
    <n v="17"/>
    <n v="2"/>
    <n v="14"/>
    <n v="8"/>
    <n v="700"/>
    <n v="1700000"/>
    <n v="850350"/>
    <n v="5400"/>
    <n v="16000000"/>
    <n v="8002700"/>
    <x v="2"/>
    <x v="2"/>
    <n v="8"/>
    <n v="0"/>
    <n v="3.2"/>
    <n v="7.42"/>
    <x v="2"/>
  </r>
  <r>
    <n v="4509"/>
    <x v="524"/>
    <x v="0"/>
    <x v="11"/>
    <n v="20"/>
    <n v="32"/>
    <n v="26"/>
    <n v="0.5"/>
    <n v="7.1"/>
    <n v="3.8"/>
    <n v="6.6"/>
    <n v="7.3"/>
    <n v="6.9499999999999993"/>
    <n v="481"/>
    <n v="845"/>
    <n v="663"/>
    <n v="3"/>
    <n v="9"/>
    <n v="6"/>
    <n v="1.22"/>
    <n v="4"/>
    <n v="2.61"/>
    <n v="940"/>
    <n v="12000000"/>
    <n v="6000470"/>
    <n v="5400"/>
    <n v="92000000"/>
    <n v="46002700"/>
    <x v="2"/>
    <x v="2"/>
    <n v="2.6100000000000003"/>
    <n v="0"/>
    <n v="2.4000000000000004"/>
    <n v="6.2620000000000005"/>
    <x v="2"/>
  </r>
  <r>
    <n v="4510"/>
    <x v="525"/>
    <x v="0"/>
    <x v="11"/>
    <n v="24"/>
    <n v="35"/>
    <n v="29.5"/>
    <n v="0.2"/>
    <n v="6"/>
    <n v="3.1"/>
    <n v="6.5"/>
    <n v="8.3000000000000007"/>
    <n v="7.4"/>
    <n v="820"/>
    <n v="1334"/>
    <n v="1077"/>
    <n v="5"/>
    <n v="38"/>
    <n v="21.5"/>
    <n v="1.6"/>
    <n v="8"/>
    <n v="4.8"/>
    <n v="4600"/>
    <n v="12000000"/>
    <n v="6002300"/>
    <n v="35000"/>
    <n v="92000000"/>
    <n v="46017500"/>
    <x v="2"/>
    <x v="2"/>
    <n v="4.8"/>
    <n v="0"/>
    <n v="3.8"/>
    <n v="6.84"/>
    <x v="2"/>
  </r>
  <r>
    <n v="4533"/>
    <x v="526"/>
    <x v="0"/>
    <x v="11"/>
    <n v="22.7"/>
    <n v="33.799999999999997"/>
    <n v="28.25"/>
    <n v="4.8"/>
    <n v="8"/>
    <n v="6.4"/>
    <n v="7.1"/>
    <n v="8.1999999999999993"/>
    <n v="7.6499999999999995"/>
    <n v="467"/>
    <n v="1581"/>
    <n v="1024"/>
    <n v="3"/>
    <n v="8"/>
    <n v="5.5"/>
    <n v="0.72"/>
    <n v="14"/>
    <n v="7.36"/>
    <n v="460"/>
    <n v="70000"/>
    <n v="35230"/>
    <n v="5400"/>
    <n v="920000"/>
    <n v="462700"/>
    <x v="2"/>
    <x v="2"/>
    <n v="7.3599999999999994"/>
    <n v="0"/>
    <n v="0"/>
    <n v="6.9719999999999995"/>
    <x v="2"/>
  </r>
  <r>
    <n v="4534"/>
    <x v="527"/>
    <x v="0"/>
    <x v="11"/>
    <n v="23.4"/>
    <n v="31.6"/>
    <n v="27.5"/>
    <n v="4.9000000000000004"/>
    <n v="8"/>
    <n v="6.45"/>
    <n v="7.7"/>
    <n v="8.1999999999999993"/>
    <n v="7.9499999999999993"/>
    <n v="604"/>
    <n v="858"/>
    <n v="731"/>
    <n v="1"/>
    <n v="6"/>
    <n v="3.5"/>
    <n v="0.8"/>
    <n v="12"/>
    <n v="6.4"/>
    <n v="460"/>
    <n v="84000"/>
    <n v="42230"/>
    <n v="5400"/>
    <n v="920000"/>
    <n v="462700"/>
    <x v="8"/>
    <x v="2"/>
    <n v="6.4"/>
    <n v="0"/>
    <n v="0"/>
    <n v="6.4675000000000002"/>
    <x v="2"/>
  </r>
  <r>
    <n v="4535"/>
    <x v="528"/>
    <x v="0"/>
    <x v="11"/>
    <n v="22.3"/>
    <n v="32.4"/>
    <n v="27.35"/>
    <n v="1"/>
    <n v="6.8"/>
    <n v="3.9"/>
    <n v="6.7"/>
    <n v="7.9"/>
    <n v="7.3000000000000007"/>
    <n v="834"/>
    <n v="1693"/>
    <n v="1263.5"/>
    <n v="3"/>
    <n v="27"/>
    <n v="15"/>
    <n v="1"/>
    <n v="14"/>
    <n v="7.5"/>
    <n v="630"/>
    <n v="840000"/>
    <n v="420315"/>
    <n v="5400"/>
    <n v="9200000"/>
    <n v="4602700"/>
    <x v="2"/>
    <x v="2"/>
    <n v="7.5"/>
    <n v="0"/>
    <n v="2.2000000000000002"/>
    <n v="7.22"/>
    <x v="2"/>
  </r>
  <r>
    <n v="4536"/>
    <x v="529"/>
    <x v="0"/>
    <x v="11"/>
    <n v="24.3"/>
    <n v="33.6"/>
    <n v="28.950000000000003"/>
    <n v="1"/>
    <n v="6.7"/>
    <n v="3.85"/>
    <n v="6.4"/>
    <n v="7.5"/>
    <n v="6.95"/>
    <n v="453"/>
    <n v="1332"/>
    <n v="892.5"/>
    <n v="3"/>
    <n v="34"/>
    <n v="18.5"/>
    <n v="0.5"/>
    <n v="10"/>
    <n v="5.25"/>
    <n v="4600"/>
    <n v="460000"/>
    <n v="232300"/>
    <n v="54000"/>
    <n v="3500000"/>
    <n v="1777000"/>
    <x v="2"/>
    <x v="2"/>
    <n v="5.25"/>
    <n v="0"/>
    <n v="2.2999999999999998"/>
    <n v="6.7799999999999994"/>
    <x v="2"/>
  </r>
  <r>
    <n v="4537"/>
    <x v="530"/>
    <x v="0"/>
    <x v="11"/>
    <n v="23.4"/>
    <n v="33.4"/>
    <n v="28.4"/>
    <n v="4.4000000000000004"/>
    <n v="6.7"/>
    <n v="5.5500000000000007"/>
    <n v="6.9"/>
    <n v="7.9"/>
    <n v="7.4"/>
    <n v="300"/>
    <n v="774"/>
    <n v="537"/>
    <n v="3"/>
    <n v="41"/>
    <n v="22"/>
    <n v="0.32"/>
    <n v="5.2"/>
    <n v="2.7600000000000002"/>
    <n v="840"/>
    <n v="84000"/>
    <n v="42420"/>
    <n v="9200"/>
    <n v="920000"/>
    <n v="464600"/>
    <x v="2"/>
    <x v="2"/>
    <n v="2.7600000000000002"/>
    <n v="0"/>
    <n v="0"/>
    <n v="6.0519999999999996"/>
    <x v="2"/>
  </r>
  <r>
    <n v="4538"/>
    <x v="531"/>
    <x v="0"/>
    <x v="11"/>
    <n v="23"/>
    <n v="31"/>
    <n v="27"/>
    <n v="0.9"/>
    <n v="3.5"/>
    <n v="2.2000000000000002"/>
    <n v="6.3"/>
    <n v="7.3"/>
    <n v="6.8"/>
    <n v="625"/>
    <n v="3400"/>
    <n v="2012.5"/>
    <n v="8"/>
    <n v="72"/>
    <n v="40"/>
    <n v="1.5"/>
    <n v="22"/>
    <n v="11.75"/>
    <n v="460"/>
    <n v="14000"/>
    <n v="7230"/>
    <n v="5400"/>
    <n v="160000"/>
    <n v="82700"/>
    <x v="2"/>
    <x v="2"/>
    <n v="10"/>
    <n v="0"/>
    <n v="5.6"/>
    <n v="8.06"/>
    <x v="2"/>
  </r>
  <r>
    <n v="4539"/>
    <x v="532"/>
    <x v="0"/>
    <x v="11"/>
    <n v="22"/>
    <n v="31"/>
    <n v="26.5"/>
    <n v="0.5"/>
    <n v="5.6"/>
    <n v="3.05"/>
    <n v="6.3"/>
    <n v="7.3"/>
    <n v="6.8"/>
    <n v="802"/>
    <n v="2182"/>
    <n v="1492"/>
    <n v="9"/>
    <n v="68"/>
    <n v="38.5"/>
    <n v="0.8"/>
    <n v="11"/>
    <n v="5.9"/>
    <n v="460"/>
    <n v="1700000"/>
    <n v="850230"/>
    <n v="3500"/>
    <n v="16000000"/>
    <n v="8001750"/>
    <x v="2"/>
    <x v="2"/>
    <n v="5.9"/>
    <n v="0"/>
    <n v="3.9000000000000004"/>
    <n v="7.0699999999999994"/>
    <x v="2"/>
  </r>
  <r>
    <n v="4540"/>
    <x v="533"/>
    <x v="0"/>
    <x v="11"/>
    <n v="22"/>
    <n v="31"/>
    <n v="26.5"/>
    <n v="0.5"/>
    <n v="5.5"/>
    <n v="3"/>
    <n v="6.5"/>
    <n v="8"/>
    <n v="7.25"/>
    <n v="392"/>
    <n v="1840"/>
    <n v="1116"/>
    <n v="3"/>
    <n v="75"/>
    <n v="39"/>
    <n v="2.7"/>
    <n v="20"/>
    <n v="11.35"/>
    <n v="2800"/>
    <n v="4600000"/>
    <n v="2301400"/>
    <n v="16000"/>
    <n v="35000000"/>
    <n v="17508000"/>
    <x v="2"/>
    <x v="2"/>
    <n v="10"/>
    <n v="0"/>
    <n v="4"/>
    <n v="7.9"/>
    <x v="2"/>
  </r>
  <r>
    <n v="4543"/>
    <x v="534"/>
    <x v="0"/>
    <x v="11"/>
    <n v="28"/>
    <n v="28"/>
    <n v="28"/>
    <n v="5.7"/>
    <n v="5.7"/>
    <n v="5.7"/>
    <n v="7.8"/>
    <n v="7.8"/>
    <n v="7.8"/>
    <n v="484"/>
    <n v="484"/>
    <n v="484"/>
    <n v="3"/>
    <n v="3"/>
    <n v="3"/>
    <n v="2.88"/>
    <n v="2.88"/>
    <n v="2.88"/>
    <n v="1400"/>
    <n v="1400"/>
    <n v="1400"/>
    <n v="9200"/>
    <n v="9200"/>
    <n v="9200"/>
    <x v="5"/>
    <x v="2"/>
    <n v="2.88"/>
    <n v="0"/>
    <n v="0"/>
    <n v="5.4509999999999996"/>
    <x v="2"/>
  </r>
  <r>
    <n v="4545"/>
    <x v="535"/>
    <x v="0"/>
    <x v="11"/>
    <n v="28"/>
    <n v="28"/>
    <n v="28"/>
    <n v="2.8"/>
    <n v="2.8"/>
    <n v="2.8"/>
    <n v="7.8"/>
    <n v="7.8"/>
    <n v="7.8"/>
    <n v="805"/>
    <n v="805"/>
    <n v="805"/>
    <n v="8.4"/>
    <n v="8.4"/>
    <n v="8.4"/>
    <n v="1.31"/>
    <n v="1.31"/>
    <n v="1.31"/>
    <n v="8400"/>
    <n v="8400"/>
    <n v="8400"/>
    <n v="92000"/>
    <n v="92000"/>
    <n v="92000"/>
    <x v="2"/>
    <x v="2"/>
    <n v="1.31"/>
    <n v="0"/>
    <n v="4.4000000000000004"/>
    <n v="6.2020000000000008"/>
    <x v="2"/>
  </r>
  <r>
    <n v="4546"/>
    <x v="536"/>
    <x v="0"/>
    <x v="11"/>
    <n v="28"/>
    <n v="28"/>
    <n v="28"/>
    <n v="4.5"/>
    <n v="4.5"/>
    <n v="4.5"/>
    <n v="7.5"/>
    <n v="7.5"/>
    <n v="7.5"/>
    <n v="985"/>
    <n v="985"/>
    <n v="985"/>
    <n v="7.3"/>
    <n v="7.3"/>
    <n v="7.3"/>
    <n v="1.4"/>
    <n v="1.4"/>
    <n v="1.4"/>
    <n v="4600"/>
    <n v="4600"/>
    <n v="4600"/>
    <n v="35000"/>
    <n v="35000"/>
    <n v="35000"/>
    <x v="2"/>
    <x v="2"/>
    <n v="1.4"/>
    <n v="0"/>
    <n v="1"/>
    <n v="5.88"/>
    <x v="2"/>
  </r>
  <r>
    <n v="4547"/>
    <x v="537"/>
    <x v="0"/>
    <x v="11"/>
    <n v="28"/>
    <n v="28"/>
    <n v="28"/>
    <n v="4"/>
    <n v="4"/>
    <n v="4"/>
    <n v="7.7"/>
    <n v="7.7"/>
    <n v="7.7"/>
    <n v="399"/>
    <n v="399"/>
    <n v="399"/>
    <n v="18"/>
    <n v="18"/>
    <n v="18"/>
    <n v="2"/>
    <n v="2"/>
    <n v="2"/>
    <n v="7000"/>
    <n v="7000"/>
    <n v="7000"/>
    <n v="54000"/>
    <n v="54000"/>
    <n v="54000"/>
    <x v="2"/>
    <x v="2"/>
    <n v="2"/>
    <n v="0"/>
    <n v="2"/>
    <n v="6.1000000000000005"/>
    <x v="2"/>
  </r>
  <r>
    <n v="3559"/>
    <x v="130"/>
    <x v="2"/>
    <x v="11"/>
    <n v="22"/>
    <n v="32"/>
    <n v="27"/>
    <n v="6.8"/>
    <n v="7.2"/>
    <n v="7"/>
    <n v="7.5"/>
    <n v="9"/>
    <n v="8.25"/>
    <n v="286"/>
    <n v="462"/>
    <n v="374"/>
    <n v="2.1"/>
    <n v="6"/>
    <n v="4.05"/>
    <n v="0"/>
    <n v="1.1299999999999999"/>
    <n v="0.56499999999999995"/>
    <n v="36"/>
    <n v="540"/>
    <n v="288"/>
    <n v="148"/>
    <n v="1700"/>
    <n v="924"/>
    <x v="2"/>
    <x v="195"/>
    <n v="0.56499999999999995"/>
    <n v="0"/>
    <n v="0"/>
    <n v="4.0529999999999999"/>
    <x v="2"/>
  </r>
  <r>
    <n v="3560"/>
    <x v="538"/>
    <x v="2"/>
    <x v="11"/>
    <n v="26"/>
    <n v="31"/>
    <n v="28.5"/>
    <n v="6.8"/>
    <n v="8.8000000000000007"/>
    <n v="7.8000000000000007"/>
    <n v="8.6999999999999993"/>
    <n v="9.6"/>
    <n v="9.1499999999999986"/>
    <n v="498"/>
    <n v="5306"/>
    <n v="2902"/>
    <n v="16"/>
    <n v="90"/>
    <n v="53"/>
    <n v="0.13"/>
    <n v="0.33"/>
    <n v="0.23"/>
    <n v="13000"/>
    <n v="22000"/>
    <n v="17500"/>
    <n v="35000"/>
    <n v="54000"/>
    <n v="44500"/>
    <x v="2"/>
    <x v="2"/>
    <n v="0.22999999999999998"/>
    <n v="10"/>
    <n v="0"/>
    <n v="7.0460000000000003"/>
    <x v="2"/>
  </r>
  <r>
    <n v="3561"/>
    <x v="539"/>
    <x v="2"/>
    <x v="11"/>
    <n v="22"/>
    <n v="32"/>
    <n v="27"/>
    <n v="5.6"/>
    <n v="7.4"/>
    <n v="6.5"/>
    <n v="6.9"/>
    <n v="8.4"/>
    <n v="7.65"/>
    <n v="290"/>
    <n v="678"/>
    <n v="484"/>
    <n v="2.2999999999999998"/>
    <n v="8"/>
    <n v="5.15"/>
    <n v="0"/>
    <n v="15"/>
    <n v="7.5"/>
    <n v="46"/>
    <n v="8400"/>
    <n v="4223"/>
    <n v="138"/>
    <n v="54000"/>
    <n v="27069"/>
    <x v="2"/>
    <x v="2"/>
    <n v="7.5"/>
    <n v="0"/>
    <n v="0"/>
    <n v="7"/>
    <x v="2"/>
  </r>
  <r>
    <n v="3565"/>
    <x v="133"/>
    <x v="2"/>
    <x v="11"/>
    <n v="28"/>
    <n v="30"/>
    <n v="29"/>
    <n v="6.2"/>
    <n v="6.7"/>
    <n v="6.45"/>
    <n v="6.8"/>
    <n v="8"/>
    <n v="7.4"/>
    <n v="140"/>
    <n v="188"/>
    <n v="164"/>
    <n v="3"/>
    <n v="3"/>
    <n v="3"/>
    <n v="0.1"/>
    <n v="1.32"/>
    <n v="0.71000000000000008"/>
    <n v="11"/>
    <n v="22"/>
    <n v="16.5"/>
    <n v="14"/>
    <n v="40"/>
    <n v="27"/>
    <x v="5"/>
    <x v="115"/>
    <n v="0.71000000000000008"/>
    <n v="0"/>
    <n v="0"/>
    <n v="2.0994999999999999"/>
    <x v="2"/>
  </r>
  <r>
    <n v="3588"/>
    <x v="540"/>
    <x v="2"/>
    <x v="11"/>
    <n v="19"/>
    <n v="30"/>
    <n v="24.5"/>
    <n v="4"/>
    <n v="7"/>
    <n v="5.5"/>
    <n v="7.4"/>
    <n v="8.8000000000000007"/>
    <n v="8.1000000000000014"/>
    <n v="445"/>
    <n v="767"/>
    <n v="606"/>
    <n v="3"/>
    <n v="8.6"/>
    <n v="5.8"/>
    <n v="0.49"/>
    <n v="2.46"/>
    <n v="1.4750000000000001"/>
    <n v="790"/>
    <n v="1400"/>
    <n v="1095"/>
    <n v="4000"/>
    <n v="7000"/>
    <n v="5500"/>
    <x v="2"/>
    <x v="2"/>
    <n v="1.4750000000000001"/>
    <n v="0"/>
    <n v="0"/>
    <n v="5.7949999999999999"/>
    <x v="2"/>
  </r>
  <r>
    <n v="3589"/>
    <x v="410"/>
    <x v="2"/>
    <x v="11"/>
    <n v="28"/>
    <n v="30"/>
    <n v="29"/>
    <n v="1.2"/>
    <n v="5.0999999999999996"/>
    <n v="3.15"/>
    <n v="6.8"/>
    <n v="8.1999999999999993"/>
    <n v="7.5"/>
    <n v="553"/>
    <n v="1398"/>
    <n v="975.5"/>
    <n v="5"/>
    <n v="35"/>
    <n v="20"/>
    <n v="1.07"/>
    <n v="11"/>
    <n v="6.0350000000000001"/>
    <n v="460"/>
    <n v="14000000"/>
    <n v="7000230"/>
    <n v="3500"/>
    <n v="92000000"/>
    <n v="46001750"/>
    <x v="2"/>
    <x v="2"/>
    <n v="6.0350000000000001"/>
    <n v="0"/>
    <n v="3.7"/>
    <n v="7.077"/>
    <x v="2"/>
  </r>
  <r>
    <n v="3590"/>
    <x v="136"/>
    <x v="2"/>
    <x v="11"/>
    <n v="26"/>
    <n v="30"/>
    <n v="28"/>
    <n v="4"/>
    <n v="8"/>
    <n v="6"/>
    <n v="7"/>
    <n v="8.3000000000000007"/>
    <n v="7.65"/>
    <n v="355"/>
    <n v="691"/>
    <n v="523"/>
    <n v="3"/>
    <n v="7"/>
    <n v="5"/>
    <n v="0.72"/>
    <n v="16"/>
    <n v="8.36"/>
    <n v="630"/>
    <n v="70000"/>
    <n v="35315"/>
    <n v="5400"/>
    <n v="540000"/>
    <n v="272700"/>
    <x v="2"/>
    <x v="2"/>
    <n v="8.36"/>
    <n v="0"/>
    <n v="0"/>
    <n v="7.1719999999999997"/>
    <x v="2"/>
  </r>
  <r>
    <n v="3594"/>
    <x v="137"/>
    <x v="2"/>
    <x v="11"/>
    <n v="26"/>
    <n v="29"/>
    <n v="27.5"/>
    <n v="1.5"/>
    <n v="8.1999999999999993"/>
    <n v="4.8499999999999996"/>
    <n v="7.1"/>
    <n v="8.6"/>
    <n v="7.85"/>
    <n v="411"/>
    <n v="566"/>
    <n v="488.5"/>
    <n v="3"/>
    <n v="17"/>
    <n v="10"/>
    <n v="0"/>
    <n v="44"/>
    <n v="22"/>
    <n v="630"/>
    <n v="140000"/>
    <n v="70315"/>
    <n v="5400"/>
    <n v="920000"/>
    <n v="462700"/>
    <x v="2"/>
    <x v="2"/>
    <n v="10"/>
    <n v="0"/>
    <n v="0.30000000000000071"/>
    <n v="7.53"/>
    <x v="2"/>
  </r>
  <r>
    <n v="3595"/>
    <x v="138"/>
    <x v="2"/>
    <x v="11"/>
    <n v="23"/>
    <n v="29"/>
    <n v="26"/>
    <n v="1.5"/>
    <n v="5.9"/>
    <n v="3.7"/>
    <n v="6.3"/>
    <n v="8.1999999999999993"/>
    <n v="7.25"/>
    <n v="446"/>
    <n v="1422"/>
    <n v="934"/>
    <n v="4"/>
    <n v="32"/>
    <n v="18"/>
    <n v="1.3"/>
    <n v="31"/>
    <n v="16.149999999999999"/>
    <n v="9400"/>
    <n v="170000"/>
    <n v="89700"/>
    <n v="92000"/>
    <n v="1600000"/>
    <n v="846000"/>
    <x v="2"/>
    <x v="2"/>
    <n v="10"/>
    <n v="0"/>
    <n v="2.5999999999999996"/>
    <n v="7.76"/>
    <x v="2"/>
  </r>
  <r>
    <n v="3597"/>
    <x v="139"/>
    <x v="2"/>
    <x v="11"/>
    <n v="22"/>
    <n v="32"/>
    <n v="27"/>
    <n v="4.2"/>
    <n v="8.3000000000000007"/>
    <n v="6.25"/>
    <n v="6.4"/>
    <n v="7.4"/>
    <n v="6.9"/>
    <n v="225"/>
    <n v="515"/>
    <n v="370"/>
    <n v="3"/>
    <n v="13"/>
    <n v="8"/>
    <n v="0.13"/>
    <n v="2"/>
    <n v="1.0649999999999999"/>
    <n v="3300"/>
    <n v="94000"/>
    <n v="48650"/>
    <n v="35000"/>
    <n v="920000"/>
    <n v="477500"/>
    <x v="2"/>
    <x v="2"/>
    <n v="1.0649999999999999"/>
    <n v="0"/>
    <n v="0"/>
    <n v="5.7130000000000001"/>
    <x v="2"/>
  </r>
  <r>
    <n v="3598"/>
    <x v="140"/>
    <x v="2"/>
    <x v="11"/>
    <n v="22"/>
    <n v="32"/>
    <n v="27"/>
    <n v="0.5"/>
    <n v="7.2"/>
    <n v="3.85"/>
    <n v="6.6"/>
    <n v="8.6"/>
    <n v="7.6"/>
    <n v="351"/>
    <n v="960"/>
    <n v="655.5"/>
    <n v="0.6"/>
    <n v="60"/>
    <n v="30.3"/>
    <n v="0.5"/>
    <n v="15.8"/>
    <n v="8.15"/>
    <n v="940"/>
    <n v="94000"/>
    <n v="47470"/>
    <n v="5400"/>
    <n v="540000"/>
    <n v="272700"/>
    <x v="2"/>
    <x v="2"/>
    <n v="8.15"/>
    <n v="0"/>
    <n v="2.2999999999999998"/>
    <n v="7.3599999999999994"/>
    <x v="2"/>
  </r>
  <r>
    <n v="3599"/>
    <x v="141"/>
    <x v="2"/>
    <x v="11"/>
    <n v="22"/>
    <n v="32"/>
    <n v="27"/>
    <n v="0.5"/>
    <n v="5.8"/>
    <n v="3.15"/>
    <n v="6.5"/>
    <n v="9.3000000000000007"/>
    <n v="7.9"/>
    <n v="332"/>
    <n v="1637"/>
    <n v="984.5"/>
    <n v="3"/>
    <n v="165"/>
    <n v="84"/>
    <n v="0.8"/>
    <n v="19.440000000000001"/>
    <n v="10.120000000000001"/>
    <n v="4700"/>
    <n v="120000"/>
    <n v="62350"/>
    <n v="35000"/>
    <n v="920000"/>
    <n v="477500"/>
    <x v="2"/>
    <x v="2"/>
    <n v="10"/>
    <n v="0"/>
    <n v="3.7"/>
    <n v="7.87"/>
    <x v="2"/>
  </r>
  <r>
    <n v="3600"/>
    <x v="142"/>
    <x v="2"/>
    <x v="11"/>
    <n v="20"/>
    <n v="32"/>
    <n v="26"/>
    <n v="0.5"/>
    <n v="6"/>
    <n v="3.25"/>
    <n v="6.6"/>
    <n v="7.7"/>
    <n v="7.15"/>
    <n v="1086"/>
    <n v="4190"/>
    <n v="2638"/>
    <n v="7"/>
    <n v="66"/>
    <n v="36.5"/>
    <n v="2"/>
    <n v="31"/>
    <n v="16.5"/>
    <n v="630"/>
    <n v="490000"/>
    <n v="245315"/>
    <n v="9200"/>
    <n v="5400000"/>
    <n v="2704600"/>
    <x v="2"/>
    <x v="2"/>
    <n v="10"/>
    <n v="0"/>
    <n v="3.5"/>
    <n v="7.85"/>
    <x v="2"/>
  </r>
  <r>
    <n v="3603"/>
    <x v="143"/>
    <x v="2"/>
    <x v="11"/>
    <n v="21"/>
    <n v="29"/>
    <n v="25"/>
    <n v="2.1"/>
    <n v="6"/>
    <n v="4.05"/>
    <n v="6.6"/>
    <n v="7.6"/>
    <n v="7.1"/>
    <n v="703"/>
    <n v="1546"/>
    <n v="1124.5"/>
    <n v="4"/>
    <n v="47"/>
    <n v="25.5"/>
    <n v="1"/>
    <n v="75"/>
    <n v="38"/>
    <n v="1200"/>
    <n v="170000"/>
    <n v="85600"/>
    <n v="9200"/>
    <n v="920000"/>
    <n v="464600"/>
    <x v="2"/>
    <x v="2"/>
    <n v="10"/>
    <n v="0"/>
    <n v="1.9000000000000004"/>
    <n v="7.69"/>
    <x v="2"/>
  </r>
  <r>
    <n v="3604"/>
    <x v="144"/>
    <x v="2"/>
    <x v="11"/>
    <n v="26"/>
    <n v="30"/>
    <n v="28"/>
    <n v="2.7"/>
    <n v="5.2"/>
    <n v="3.95"/>
    <n v="7.3"/>
    <n v="7.8"/>
    <n v="7.55"/>
    <n v="1014"/>
    <n v="2260"/>
    <n v="1637"/>
    <n v="4"/>
    <n v="19"/>
    <n v="11.5"/>
    <n v="2"/>
    <n v="5"/>
    <n v="3.5"/>
    <n v="480"/>
    <n v="140000"/>
    <n v="70240"/>
    <n v="3500"/>
    <n v="920000"/>
    <n v="461750"/>
    <x v="2"/>
    <x v="2"/>
    <n v="3.5"/>
    <n v="0"/>
    <n v="2.0999999999999996"/>
    <n v="6.41"/>
    <x v="2"/>
  </r>
  <r>
    <n v="3605"/>
    <x v="145"/>
    <x v="2"/>
    <x v="11"/>
    <n v="22"/>
    <n v="32"/>
    <n v="27"/>
    <n v="4.3"/>
    <n v="6.8"/>
    <n v="5.55"/>
    <n v="6.5"/>
    <n v="7.4"/>
    <n v="6.95"/>
    <n v="631"/>
    <n v="1845"/>
    <n v="1238"/>
    <n v="5"/>
    <n v="14"/>
    <n v="9.5"/>
    <n v="1.3"/>
    <n v="55.2"/>
    <n v="28.25"/>
    <n v="460"/>
    <n v="110000"/>
    <n v="55230"/>
    <n v="5400"/>
    <n v="920000"/>
    <n v="462700"/>
    <x v="2"/>
    <x v="2"/>
    <n v="10"/>
    <n v="0"/>
    <n v="0"/>
    <n v="7.5"/>
    <x v="2"/>
  </r>
  <r>
    <n v="3606"/>
    <x v="146"/>
    <x v="2"/>
    <x v="11"/>
    <n v="22"/>
    <n v="32"/>
    <n v="27"/>
    <n v="0.3"/>
    <n v="6.9"/>
    <n v="3.6"/>
    <n v="6.5"/>
    <n v="8.5"/>
    <n v="7.5"/>
    <n v="285"/>
    <n v="1400"/>
    <n v="842.5"/>
    <n v="2"/>
    <n v="38"/>
    <n v="20"/>
    <n v="0.3"/>
    <n v="18"/>
    <n v="9.15"/>
    <n v="380"/>
    <n v="94000"/>
    <n v="47190"/>
    <n v="3500"/>
    <n v="540000"/>
    <n v="271750"/>
    <x v="2"/>
    <x v="2"/>
    <n v="9.15"/>
    <n v="0"/>
    <n v="2.8"/>
    <n v="7.61"/>
    <x v="2"/>
  </r>
  <r>
    <n v="3607"/>
    <x v="541"/>
    <x v="2"/>
    <x v="11"/>
    <n v="25"/>
    <n v="29"/>
    <n v="27"/>
    <n v="2.5"/>
    <n v="4.8"/>
    <n v="3.65"/>
    <n v="6.8"/>
    <n v="8.1"/>
    <n v="7.4499999999999993"/>
    <n v="728"/>
    <n v="1827"/>
    <n v="1277.5"/>
    <n v="4.8"/>
    <n v="15"/>
    <n v="9.9"/>
    <n v="1.6"/>
    <n v="9"/>
    <n v="5.3"/>
    <n v="2800"/>
    <n v="110000"/>
    <n v="56400"/>
    <n v="16000"/>
    <n v="920000"/>
    <n v="468000"/>
    <x v="2"/>
    <x v="2"/>
    <n v="5.3000000000000007"/>
    <n v="0"/>
    <n v="2.7"/>
    <n v="6.83"/>
    <x v="2"/>
  </r>
  <r>
    <n v="3623"/>
    <x v="542"/>
    <x v="2"/>
    <x v="11"/>
    <n v="23"/>
    <n v="26"/>
    <n v="24.5"/>
    <n v="5.0999999999999996"/>
    <n v="6.7"/>
    <n v="5.9"/>
    <n v="6.7"/>
    <n v="7.2"/>
    <n v="6.95"/>
    <n v="727"/>
    <n v="1736"/>
    <n v="1231.5"/>
    <n v="3"/>
    <n v="7"/>
    <n v="5"/>
    <n v="1.6"/>
    <n v="2.94"/>
    <n v="2.27"/>
    <n v="700"/>
    <n v="1400"/>
    <n v="1050"/>
    <n v="5400"/>
    <n v="9200"/>
    <n v="7300"/>
    <x v="2"/>
    <x v="2"/>
    <n v="2.27"/>
    <n v="0"/>
    <n v="0"/>
    <n v="5.9539999999999997"/>
    <x v="2"/>
  </r>
  <r>
    <n v="3626"/>
    <x v="148"/>
    <x v="2"/>
    <x v="11"/>
    <n v="24"/>
    <n v="36"/>
    <n v="30"/>
    <n v="3"/>
    <n v="7.3"/>
    <n v="5.15"/>
    <n v="6.5"/>
    <n v="7.4"/>
    <n v="6.95"/>
    <n v="480"/>
    <n v="854"/>
    <n v="667"/>
    <n v="3"/>
    <n v="17"/>
    <n v="10"/>
    <n v="0.48"/>
    <n v="10"/>
    <n v="5.24"/>
    <n v="630"/>
    <n v="84000"/>
    <n v="42315"/>
    <n v="3500"/>
    <n v="920000"/>
    <n v="461750"/>
    <x v="2"/>
    <x v="2"/>
    <n v="5.24"/>
    <n v="0"/>
    <n v="0"/>
    <n v="6.548"/>
    <x v="2"/>
  </r>
  <r>
    <n v="3629"/>
    <x v="149"/>
    <x v="2"/>
    <x v="11"/>
    <n v="25"/>
    <n v="35"/>
    <n v="30"/>
    <n v="0.6"/>
    <n v="6.8"/>
    <n v="3.6999999999999997"/>
    <n v="7"/>
    <n v="8.3000000000000007"/>
    <n v="7.65"/>
    <n v="516"/>
    <n v="1432"/>
    <n v="974"/>
    <n v="3"/>
    <n v="36"/>
    <n v="19.5"/>
    <n v="0.56000000000000005"/>
    <n v="5"/>
    <n v="2.7800000000000002"/>
    <n v="580"/>
    <n v="1500000"/>
    <n v="750290"/>
    <n v="9200"/>
    <n v="1600000"/>
    <n v="804600"/>
    <x v="2"/>
    <x v="2"/>
    <n v="2.7800000000000002"/>
    <n v="0"/>
    <n v="2.6000000000000005"/>
    <n v="6.3159999999999998"/>
    <x v="2"/>
  </r>
  <r>
    <n v="3630"/>
    <x v="150"/>
    <x v="2"/>
    <x v="11"/>
    <n v="25"/>
    <n v="35"/>
    <n v="30"/>
    <n v="0.5"/>
    <n v="6"/>
    <n v="3.25"/>
    <n v="6.6"/>
    <n v="8"/>
    <n v="7.3"/>
    <n v="512"/>
    <n v="1362"/>
    <n v="937"/>
    <n v="6"/>
    <n v="35"/>
    <n v="20.5"/>
    <n v="0"/>
    <n v="4"/>
    <n v="2"/>
    <n v="940"/>
    <n v="220000"/>
    <n v="110470"/>
    <n v="5400"/>
    <n v="1600000"/>
    <n v="802700"/>
    <x v="2"/>
    <x v="2"/>
    <n v="2"/>
    <n v="0"/>
    <n v="3.5"/>
    <n v="6.25"/>
    <x v="2"/>
  </r>
  <r>
    <n v="3632"/>
    <x v="151"/>
    <x v="2"/>
    <x v="11"/>
    <n v="24"/>
    <n v="28"/>
    <n v="26"/>
    <n v="1.8"/>
    <n v="6.8"/>
    <n v="4.3"/>
    <n v="6.2"/>
    <n v="7.4"/>
    <n v="6.8000000000000007"/>
    <n v="315"/>
    <n v="1139"/>
    <n v="727"/>
    <n v="3"/>
    <n v="39"/>
    <n v="21"/>
    <n v="0.04"/>
    <n v="7"/>
    <n v="3.52"/>
    <n v="700"/>
    <n v="70000"/>
    <n v="35350"/>
    <n v="5400"/>
    <n v="540000"/>
    <n v="272700"/>
    <x v="2"/>
    <x v="2"/>
    <n v="3.5199999999999996"/>
    <n v="0"/>
    <n v="1.4000000000000004"/>
    <n v="6.3439999999999994"/>
    <x v="2"/>
  </r>
  <r>
    <n v="3634"/>
    <x v="152"/>
    <x v="2"/>
    <x v="11"/>
    <n v="23.7"/>
    <n v="34.6"/>
    <n v="29.15"/>
    <n v="3.2"/>
    <n v="7.2"/>
    <n v="5.2"/>
    <n v="6.5"/>
    <n v="7.2"/>
    <n v="6.85"/>
    <n v="358"/>
    <n v="694"/>
    <n v="526"/>
    <n v="3"/>
    <n v="10"/>
    <n v="6.5"/>
    <n v="0.1"/>
    <n v="4.5599999999999996"/>
    <n v="2.3299999999999996"/>
    <n v="940"/>
    <n v="220000"/>
    <n v="110470"/>
    <n v="9200"/>
    <n v="1600000"/>
    <n v="804600"/>
    <x v="2"/>
    <x v="2"/>
    <n v="2.3299999999999996"/>
    <n v="0"/>
    <n v="0"/>
    <n v="5.9660000000000002"/>
    <x v="2"/>
  </r>
  <r>
    <n v="3635"/>
    <x v="153"/>
    <x v="2"/>
    <x v="11"/>
    <n v="21.4"/>
    <n v="30.6"/>
    <n v="26"/>
    <n v="0.3"/>
    <n v="6.2"/>
    <n v="3.25"/>
    <n v="6.8"/>
    <n v="7.7"/>
    <n v="7.25"/>
    <n v="712"/>
    <n v="1583"/>
    <n v="1147.5"/>
    <n v="4"/>
    <n v="145"/>
    <n v="74.5"/>
    <n v="0.7"/>
    <n v="20"/>
    <n v="10.35"/>
    <n v="4300"/>
    <n v="17000000"/>
    <n v="8502150"/>
    <n v="35000"/>
    <n v="92000000"/>
    <n v="46017500"/>
    <x v="2"/>
    <x v="2"/>
    <n v="10"/>
    <n v="0"/>
    <n v="3.5"/>
    <n v="7.85"/>
    <x v="2"/>
  </r>
  <r>
    <n v="3637"/>
    <x v="154"/>
    <x v="2"/>
    <x v="11"/>
    <n v="25"/>
    <n v="28"/>
    <n v="26.5"/>
    <n v="1.6"/>
    <n v="5.2"/>
    <n v="3.4000000000000004"/>
    <n v="6.9"/>
    <n v="7.5"/>
    <n v="7.2"/>
    <n v="708"/>
    <n v="1608"/>
    <n v="1158"/>
    <n v="6"/>
    <n v="18"/>
    <n v="12"/>
    <n v="0.7"/>
    <n v="6"/>
    <n v="3.35"/>
    <n v="1400"/>
    <n v="94000"/>
    <n v="47700"/>
    <n v="9200"/>
    <n v="5400000"/>
    <n v="2704600"/>
    <x v="2"/>
    <x v="2"/>
    <n v="3.35"/>
    <n v="0"/>
    <n v="3.1999999999999993"/>
    <n v="6.49"/>
    <x v="2"/>
  </r>
  <r>
    <n v="3638"/>
    <x v="155"/>
    <x v="2"/>
    <x v="11"/>
    <n v="25"/>
    <n v="29"/>
    <n v="27"/>
    <n v="4"/>
    <n v="8"/>
    <n v="6"/>
    <n v="6.7"/>
    <n v="8.8000000000000007"/>
    <n v="7.75"/>
    <n v="175"/>
    <n v="1637"/>
    <n v="906"/>
    <n v="3"/>
    <n v="15"/>
    <n v="9"/>
    <n v="0.72"/>
    <n v="19"/>
    <n v="9.86"/>
    <n v="1100"/>
    <n v="28000"/>
    <n v="14550"/>
    <n v="9200"/>
    <n v="920000"/>
    <n v="464600"/>
    <x v="2"/>
    <x v="2"/>
    <n v="9.86"/>
    <n v="0"/>
    <n v="0"/>
    <n v="7.4719999999999995"/>
    <x v="2"/>
  </r>
  <r>
    <n v="3640"/>
    <x v="411"/>
    <x v="2"/>
    <x v="11"/>
    <n v="22.3"/>
    <n v="33.799999999999997"/>
    <n v="28.049999999999997"/>
    <n v="2.6"/>
    <n v="6.7"/>
    <n v="4.6500000000000004"/>
    <n v="6.3"/>
    <n v="8.1"/>
    <n v="7.1999999999999993"/>
    <n v="460"/>
    <n v="1114"/>
    <n v="787"/>
    <n v="4"/>
    <n v="38"/>
    <n v="21"/>
    <n v="0.9"/>
    <n v="13"/>
    <n v="6.95"/>
    <n v="4700"/>
    <n v="460000"/>
    <n v="232350"/>
    <n v="35000"/>
    <n v="3500000"/>
    <n v="1767500"/>
    <x v="2"/>
    <x v="2"/>
    <n v="6.9500000000000011"/>
    <n v="0"/>
    <n v="0.69999999999999929"/>
    <n v="6.9600000000000009"/>
    <x v="2"/>
  </r>
  <r>
    <n v="3641"/>
    <x v="543"/>
    <x v="2"/>
    <x v="11"/>
    <n v="22.8"/>
    <n v="34"/>
    <n v="28.4"/>
    <n v="3.8"/>
    <n v="6.9"/>
    <n v="5.35"/>
    <n v="6.6"/>
    <n v="8.1999999999999993"/>
    <n v="7.3999999999999995"/>
    <n v="410"/>
    <n v="638"/>
    <n v="524"/>
    <n v="3"/>
    <n v="27"/>
    <n v="15"/>
    <n v="0.4"/>
    <n v="9"/>
    <n v="4.7"/>
    <n v="630"/>
    <n v="170000"/>
    <n v="85315"/>
    <n v="5400"/>
    <n v="920000"/>
    <n v="462700"/>
    <x v="2"/>
    <x v="2"/>
    <n v="4.7"/>
    <n v="0"/>
    <n v="0"/>
    <n v="6.44"/>
    <x v="2"/>
  </r>
  <r>
    <n v="3642"/>
    <x v="544"/>
    <x v="2"/>
    <x v="11"/>
    <n v="24"/>
    <n v="27"/>
    <n v="25.5"/>
    <n v="4.8"/>
    <n v="6"/>
    <n v="5.4"/>
    <n v="6.8"/>
    <n v="7.2"/>
    <n v="7"/>
    <n v="627"/>
    <n v="1090"/>
    <n v="858.5"/>
    <n v="3"/>
    <n v="7"/>
    <n v="5"/>
    <n v="1.2"/>
    <n v="3"/>
    <n v="2.1"/>
    <n v="1700"/>
    <n v="46000"/>
    <n v="23850"/>
    <n v="16000"/>
    <n v="540000"/>
    <n v="278000"/>
    <x v="2"/>
    <x v="2"/>
    <n v="2.1"/>
    <n v="0"/>
    <n v="0"/>
    <n v="5.92"/>
    <x v="2"/>
  </r>
  <r>
    <n v="3643"/>
    <x v="159"/>
    <x v="2"/>
    <x v="11"/>
    <n v="26"/>
    <n v="27"/>
    <n v="26.5"/>
    <n v="2.2999999999999998"/>
    <n v="6"/>
    <n v="4.1500000000000004"/>
    <n v="6.5"/>
    <n v="7.6"/>
    <n v="7.05"/>
    <n v="286"/>
    <n v="1827"/>
    <n v="1056.5"/>
    <n v="3"/>
    <n v="13"/>
    <n v="8"/>
    <n v="3.4"/>
    <n v="9.5"/>
    <n v="6.45"/>
    <n v="12000"/>
    <n v="94000"/>
    <n v="53000"/>
    <n v="92000"/>
    <n v="540000"/>
    <n v="316000"/>
    <x v="2"/>
    <x v="2"/>
    <n v="6.45"/>
    <n v="0"/>
    <n v="1.6999999999999993"/>
    <n v="6.96"/>
    <x v="2"/>
  </r>
  <r>
    <n v="3648"/>
    <x v="545"/>
    <x v="2"/>
    <x v="11"/>
    <n v="22"/>
    <n v="29"/>
    <n v="25.5"/>
    <n v="5"/>
    <n v="7.8"/>
    <n v="6.4"/>
    <n v="6.5"/>
    <n v="7.6"/>
    <n v="7.05"/>
    <n v="164"/>
    <n v="550"/>
    <n v="357"/>
    <n v="3"/>
    <n v="14"/>
    <n v="8.5"/>
    <n v="0.02"/>
    <n v="4.16"/>
    <n v="2.09"/>
    <n v="630"/>
    <n v="170000"/>
    <n v="85315"/>
    <n v="5400"/>
    <n v="1600000"/>
    <n v="802700"/>
    <x v="2"/>
    <x v="2"/>
    <n v="2.09"/>
    <n v="0"/>
    <n v="0"/>
    <n v="5.9180000000000001"/>
    <x v="2"/>
  </r>
  <r>
    <n v="3650"/>
    <x v="546"/>
    <x v="2"/>
    <x v="11"/>
    <n v="23"/>
    <n v="30"/>
    <n v="26.5"/>
    <n v="0.8"/>
    <n v="8"/>
    <n v="4.4000000000000004"/>
    <n v="6.6"/>
    <n v="7.3"/>
    <n v="6.9499999999999993"/>
    <n v="437"/>
    <n v="1631"/>
    <n v="1034"/>
    <n v="3"/>
    <n v="16"/>
    <n v="9.5"/>
    <n v="0.61"/>
    <n v="30"/>
    <n v="15.305"/>
    <n v="2600"/>
    <n v="170000"/>
    <n v="86300"/>
    <n v="35000"/>
    <n v="1600000"/>
    <n v="817500"/>
    <x v="2"/>
    <x v="2"/>
    <n v="10"/>
    <n v="0"/>
    <n v="1.1999999999999993"/>
    <n v="7.62"/>
    <x v="2"/>
  </r>
  <r>
    <n v="3651"/>
    <x v="162"/>
    <x v="2"/>
    <x v="11"/>
    <n v="22"/>
    <n v="30"/>
    <n v="26"/>
    <n v="0.5"/>
    <n v="6.9"/>
    <n v="3.7"/>
    <n v="6.4"/>
    <n v="7.4"/>
    <n v="6.9"/>
    <n v="560"/>
    <n v="1885"/>
    <n v="1222.5"/>
    <n v="3"/>
    <n v="15.96"/>
    <n v="9.48"/>
    <n v="0.85"/>
    <n v="34"/>
    <n v="17.425000000000001"/>
    <n v="940"/>
    <n v="220000"/>
    <n v="110470"/>
    <n v="5400"/>
    <n v="1600000"/>
    <n v="802700"/>
    <x v="2"/>
    <x v="2"/>
    <n v="10"/>
    <n v="0"/>
    <n v="2.5999999999999996"/>
    <n v="7.76"/>
    <x v="2"/>
  </r>
  <r>
    <n v="3653"/>
    <x v="163"/>
    <x v="2"/>
    <x v="11"/>
    <n v="19"/>
    <n v="35"/>
    <n v="27"/>
    <n v="4.9000000000000004"/>
    <n v="7.3"/>
    <n v="6.1"/>
    <n v="6.7"/>
    <n v="7.7"/>
    <n v="7.2"/>
    <n v="190"/>
    <n v="580"/>
    <n v="385"/>
    <n v="2"/>
    <n v="10"/>
    <n v="6"/>
    <n v="0.1"/>
    <n v="4.4800000000000004"/>
    <n v="2.29"/>
    <n v="410"/>
    <n v="63000"/>
    <n v="31705"/>
    <n v="3500"/>
    <n v="540000"/>
    <n v="271750"/>
    <x v="2"/>
    <x v="2"/>
    <n v="2.29"/>
    <n v="0"/>
    <n v="0"/>
    <n v="5.9580000000000002"/>
    <x v="2"/>
  </r>
  <r>
    <n v="3656"/>
    <x v="547"/>
    <x v="2"/>
    <x v="11"/>
    <n v="26"/>
    <n v="28"/>
    <n v="27"/>
    <n v="5"/>
    <n v="5.6"/>
    <n v="5.3"/>
    <n v="7"/>
    <n v="7.6"/>
    <n v="7.3"/>
    <n v="340"/>
    <n v="470"/>
    <n v="405"/>
    <n v="2"/>
    <n v="3"/>
    <n v="2.5"/>
    <n v="0.1"/>
    <n v="0.2"/>
    <n v="0.15000000000000002"/>
    <n v="320"/>
    <n v="460"/>
    <n v="390"/>
    <n v="2800"/>
    <n v="4000"/>
    <n v="3400"/>
    <x v="41"/>
    <x v="196"/>
    <n v="0.15000000000000002"/>
    <n v="0"/>
    <n v="0"/>
    <n v="3.5425"/>
    <x v="2"/>
  </r>
  <r>
    <n v="3657"/>
    <x v="548"/>
    <x v="2"/>
    <x v="11"/>
    <n v="24"/>
    <n v="28"/>
    <n v="26"/>
    <n v="1.9"/>
    <n v="4.4000000000000004"/>
    <n v="3.1500000000000004"/>
    <n v="7.9"/>
    <n v="8.8000000000000007"/>
    <n v="8.3500000000000014"/>
    <n v="980"/>
    <n v="8900"/>
    <n v="4940"/>
    <n v="4"/>
    <n v="34"/>
    <n v="19"/>
    <n v="0.3"/>
    <n v="1.2"/>
    <n v="0.75"/>
    <n v="240"/>
    <n v="700"/>
    <n v="470"/>
    <n v="3300"/>
    <n v="6300"/>
    <n v="4800"/>
    <x v="2"/>
    <x v="197"/>
    <n v="0.75"/>
    <n v="0"/>
    <n v="3.6999999999999993"/>
    <n v="5.37"/>
    <x v="2"/>
  </r>
  <r>
    <n v="3658"/>
    <x v="549"/>
    <x v="2"/>
    <x v="11"/>
    <n v="24"/>
    <n v="26"/>
    <n v="25"/>
    <n v="4.5999999999999996"/>
    <n v="5.4"/>
    <n v="5"/>
    <n v="8"/>
    <n v="8.1999999999999993"/>
    <n v="8.1"/>
    <n v="410"/>
    <n v="470"/>
    <n v="440"/>
    <n v="3"/>
    <n v="3"/>
    <n v="3"/>
    <n v="0.2"/>
    <n v="0.2"/>
    <n v="0.2"/>
    <n v="320"/>
    <n v="610"/>
    <n v="465"/>
    <n v="2800"/>
    <n v="4000"/>
    <n v="3400"/>
    <x v="5"/>
    <x v="198"/>
    <n v="0.2"/>
    <n v="0"/>
    <n v="0"/>
    <n v="4.2399999999999993"/>
    <x v="2"/>
  </r>
  <r>
    <n v="3659"/>
    <x v="550"/>
    <x v="2"/>
    <x v="11"/>
    <n v="24"/>
    <n v="28"/>
    <n v="26"/>
    <n v="1.2"/>
    <n v="4.2"/>
    <n v="2.7"/>
    <n v="7.2"/>
    <n v="7.7"/>
    <n v="7.45"/>
    <n v="610"/>
    <n v="1310"/>
    <n v="960"/>
    <n v="4"/>
    <n v="7"/>
    <n v="5.5"/>
    <n v="0.2"/>
    <n v="0.8"/>
    <n v="0.5"/>
    <n v="920"/>
    <n v="3300"/>
    <n v="2110"/>
    <n v="9200"/>
    <n v="35000"/>
    <n v="22100"/>
    <x v="2"/>
    <x v="2"/>
    <n v="0.5"/>
    <n v="0"/>
    <n v="4.5999999999999996"/>
    <n v="6.06"/>
    <x v="2"/>
  </r>
  <r>
    <n v="3660"/>
    <x v="551"/>
    <x v="2"/>
    <x v="11"/>
    <n v="25"/>
    <n v="28"/>
    <n v="26.5"/>
    <n v="5"/>
    <n v="6.2"/>
    <n v="5.6"/>
    <n v="7.1"/>
    <n v="8.1"/>
    <n v="7.6"/>
    <n v="350"/>
    <n v="890"/>
    <n v="620"/>
    <n v="2"/>
    <n v="3"/>
    <n v="2.5"/>
    <n v="0.1"/>
    <n v="0.3"/>
    <n v="0.2"/>
    <n v="390"/>
    <n v="1400"/>
    <n v="895"/>
    <n v="3500"/>
    <n v="11000"/>
    <n v="7250"/>
    <x v="41"/>
    <x v="2"/>
    <n v="0.2"/>
    <n v="0"/>
    <n v="0"/>
    <n v="4.6025"/>
    <x v="2"/>
  </r>
  <r>
    <n v="3661"/>
    <x v="552"/>
    <x v="2"/>
    <x v="11"/>
    <n v="25"/>
    <n v="28"/>
    <n v="26.5"/>
    <n v="5"/>
    <n v="8.3000000000000007"/>
    <n v="6.65"/>
    <n v="8.3000000000000007"/>
    <n v="9.9"/>
    <n v="9.1000000000000014"/>
    <n v="460"/>
    <n v="1800"/>
    <n v="1130"/>
    <n v="4"/>
    <n v="8"/>
    <n v="6"/>
    <n v="0.2"/>
    <n v="0.5"/>
    <n v="0.35"/>
    <n v="220"/>
    <n v="630"/>
    <n v="425"/>
    <n v="2200"/>
    <n v="5400"/>
    <n v="3800"/>
    <x v="2"/>
    <x v="199"/>
    <n v="0.35"/>
    <n v="10"/>
    <n v="0"/>
    <n v="6.1950000000000003"/>
    <x v="2"/>
  </r>
  <r>
    <n v="3662"/>
    <x v="553"/>
    <x v="2"/>
    <x v="11"/>
    <n v="23"/>
    <n v="25"/>
    <n v="24"/>
    <n v="4.5999999999999996"/>
    <n v="5.6"/>
    <n v="5.0999999999999996"/>
    <n v="7.7"/>
    <n v="8.1"/>
    <n v="7.9"/>
    <n v="260"/>
    <n v="420"/>
    <n v="340"/>
    <n v="2"/>
    <n v="3"/>
    <n v="2.5"/>
    <n v="0.1"/>
    <n v="0.2"/>
    <n v="0.15000000000000002"/>
    <n v="93"/>
    <n v="340"/>
    <n v="216.5"/>
    <n v="1100"/>
    <n v="2200"/>
    <n v="1650"/>
    <x v="41"/>
    <x v="200"/>
    <n v="0.15000000000000002"/>
    <n v="0"/>
    <n v="0"/>
    <n v="2.6749999999999998"/>
    <x v="2"/>
  </r>
  <r>
    <n v="3663"/>
    <x v="554"/>
    <x v="2"/>
    <x v="11"/>
    <n v="24"/>
    <n v="26"/>
    <n v="25"/>
    <n v="4.8"/>
    <n v="5.6"/>
    <n v="5.1999999999999993"/>
    <n v="7.7"/>
    <n v="8.1999999999999993"/>
    <n v="7.9499999999999993"/>
    <n v="450"/>
    <n v="640"/>
    <n v="545"/>
    <n v="2"/>
    <n v="3"/>
    <n v="2.5"/>
    <n v="0.1"/>
    <n v="0.2"/>
    <n v="0.15000000000000002"/>
    <n v="110"/>
    <n v="450"/>
    <n v="280"/>
    <n v="1300"/>
    <n v="3500"/>
    <n v="2400"/>
    <x v="41"/>
    <x v="40"/>
    <n v="0.15000000000000002"/>
    <n v="0"/>
    <n v="0"/>
    <n v="2.9925000000000002"/>
    <x v="2"/>
  </r>
  <r>
    <n v="3664"/>
    <x v="555"/>
    <x v="2"/>
    <x v="11"/>
    <n v="24"/>
    <n v="25"/>
    <n v="24.5"/>
    <n v="4.0999999999999996"/>
    <n v="4.5999999999999996"/>
    <n v="4.3499999999999996"/>
    <n v="7.8"/>
    <n v="8"/>
    <n v="7.9"/>
    <n v="390"/>
    <n v="530"/>
    <n v="460"/>
    <n v="2"/>
    <n v="3"/>
    <n v="2.5"/>
    <n v="0.1"/>
    <n v="0.2"/>
    <n v="0.15000000000000002"/>
    <n v="240"/>
    <n v="680"/>
    <n v="460"/>
    <n v="2200"/>
    <n v="4000"/>
    <n v="3100"/>
    <x v="41"/>
    <x v="6"/>
    <n v="0.15000000000000002"/>
    <n v="0"/>
    <n v="1.3000000000000007"/>
    <n v="4.0225"/>
    <x v="2"/>
  </r>
  <r>
    <n v="3665"/>
    <x v="556"/>
    <x v="2"/>
    <x v="11"/>
    <n v="24"/>
    <n v="26"/>
    <n v="25"/>
    <n v="4.4000000000000004"/>
    <n v="5.8"/>
    <n v="5.0999999999999996"/>
    <n v="7.8"/>
    <n v="8.1999999999999993"/>
    <n v="8"/>
    <n v="470"/>
    <n v="700"/>
    <n v="585"/>
    <n v="2"/>
    <n v="3"/>
    <n v="2.5"/>
    <n v="0.2"/>
    <n v="0.3"/>
    <n v="0.25"/>
    <n v="120"/>
    <n v="470"/>
    <n v="295"/>
    <n v="2100"/>
    <n v="4300"/>
    <n v="3200"/>
    <x v="41"/>
    <x v="34"/>
    <n v="0.25"/>
    <n v="0"/>
    <n v="0"/>
    <n v="3.0874999999999995"/>
    <x v="2"/>
  </r>
  <r>
    <n v="3666"/>
    <x v="557"/>
    <x v="2"/>
    <x v="11"/>
    <n v="24"/>
    <n v="28"/>
    <n v="26"/>
    <n v="4.5"/>
    <n v="5.2"/>
    <n v="4.8499999999999996"/>
    <n v="7.8"/>
    <n v="8.1999999999999993"/>
    <n v="8"/>
    <n v="250"/>
    <n v="470"/>
    <n v="360"/>
    <n v="2"/>
    <n v="3"/>
    <n v="2.5"/>
    <n v="0.1"/>
    <n v="0.1"/>
    <n v="0.1"/>
    <n v="170"/>
    <n v="260"/>
    <n v="215"/>
    <n v="1200"/>
    <n v="3200"/>
    <n v="2200"/>
    <x v="41"/>
    <x v="128"/>
    <n v="0.1"/>
    <n v="0"/>
    <n v="0.30000000000000071"/>
    <n v="2.6875000000000004"/>
    <x v="2"/>
  </r>
  <r>
    <n v="3667"/>
    <x v="558"/>
    <x v="2"/>
    <x v="11"/>
    <n v="24"/>
    <n v="27"/>
    <n v="25.5"/>
    <n v="4.7"/>
    <n v="6.6"/>
    <n v="5.65"/>
    <n v="7.9"/>
    <n v="8.4"/>
    <n v="8.15"/>
    <n v="460"/>
    <n v="720"/>
    <n v="590"/>
    <n v="2"/>
    <n v="3"/>
    <n v="2.5"/>
    <n v="0.1"/>
    <n v="0.3"/>
    <n v="0.2"/>
    <n v="140"/>
    <n v="450"/>
    <n v="295"/>
    <n v="1700"/>
    <n v="3500"/>
    <n v="2600"/>
    <x v="41"/>
    <x v="34"/>
    <n v="0.2"/>
    <n v="0"/>
    <n v="0"/>
    <n v="3.0774999999999997"/>
    <x v="2"/>
  </r>
  <r>
    <n v="3668"/>
    <x v="559"/>
    <x v="2"/>
    <x v="11"/>
    <n v="24"/>
    <n v="28"/>
    <n v="26"/>
    <n v="5.7"/>
    <n v="6.8"/>
    <n v="6.25"/>
    <n v="7.8"/>
    <n v="8.1999999999999993"/>
    <n v="8"/>
    <n v="340"/>
    <n v="470"/>
    <n v="405"/>
    <n v="2"/>
    <n v="3"/>
    <n v="2.5"/>
    <n v="0.1"/>
    <n v="0.4"/>
    <n v="0.25"/>
    <n v="170"/>
    <n v="460"/>
    <n v="315"/>
    <n v="2100"/>
    <n v="4300"/>
    <n v="3200"/>
    <x v="41"/>
    <x v="201"/>
    <n v="0.25"/>
    <n v="0"/>
    <n v="0"/>
    <n v="3.1875"/>
    <x v="2"/>
  </r>
  <r>
    <n v="3669"/>
    <x v="560"/>
    <x v="2"/>
    <x v="11"/>
    <n v="25"/>
    <n v="28"/>
    <n v="26.5"/>
    <n v="5"/>
    <n v="6.6"/>
    <n v="5.8"/>
    <n v="7.4"/>
    <n v="8.1999999999999993"/>
    <n v="7.8"/>
    <n v="350"/>
    <n v="580"/>
    <n v="465"/>
    <n v="2"/>
    <n v="3"/>
    <n v="2.5"/>
    <n v="0.1"/>
    <n v="0.3"/>
    <n v="0.2"/>
    <n v="110"/>
    <n v="330"/>
    <n v="220"/>
    <n v="1500"/>
    <n v="4300"/>
    <n v="2900"/>
    <x v="41"/>
    <x v="43"/>
    <n v="0.2"/>
    <n v="0"/>
    <n v="0"/>
    <n v="2.7024999999999997"/>
    <x v="2"/>
  </r>
  <r>
    <n v="3670"/>
    <x v="561"/>
    <x v="2"/>
    <x v="11"/>
    <n v="25"/>
    <n v="28"/>
    <n v="26.5"/>
    <n v="4.4000000000000004"/>
    <n v="4.8"/>
    <n v="4.5999999999999996"/>
    <n v="7.7"/>
    <n v="7.8"/>
    <n v="7.75"/>
    <n v="180"/>
    <n v="340"/>
    <n v="260"/>
    <n v="2"/>
    <n v="2.2000000000000002"/>
    <n v="2.1"/>
    <n v="0.1"/>
    <n v="0.1"/>
    <n v="0.1"/>
    <n v="130"/>
    <n v="320"/>
    <n v="225"/>
    <n v="920"/>
    <n v="1700"/>
    <n v="1310"/>
    <x v="23"/>
    <x v="185"/>
    <n v="0.1"/>
    <n v="0"/>
    <n v="0.80000000000000071"/>
    <n v="2.5375000000000001"/>
    <x v="2"/>
  </r>
  <r>
    <n v="3671"/>
    <x v="562"/>
    <x v="2"/>
    <x v="11"/>
    <n v="25"/>
    <n v="28"/>
    <n v="26.5"/>
    <n v="4.9000000000000004"/>
    <n v="7"/>
    <n v="5.95"/>
    <n v="7.5"/>
    <n v="8.1999999999999993"/>
    <n v="7.85"/>
    <n v="340"/>
    <n v="470"/>
    <n v="405"/>
    <n v="2"/>
    <n v="3"/>
    <n v="2.5"/>
    <n v="0.1"/>
    <n v="0.2"/>
    <n v="0.15000000000000002"/>
    <n v="120"/>
    <n v="270"/>
    <n v="195"/>
    <n v="1700"/>
    <n v="2800"/>
    <n v="2250"/>
    <x v="41"/>
    <x v="102"/>
    <n v="0.15000000000000002"/>
    <n v="0"/>
    <n v="0"/>
    <n v="2.5674999999999999"/>
    <x v="2"/>
  </r>
  <r>
    <n v="3672"/>
    <x v="563"/>
    <x v="2"/>
    <x v="11"/>
    <n v="25"/>
    <n v="27"/>
    <n v="26"/>
    <n v="4.9000000000000004"/>
    <n v="5.6"/>
    <n v="5.25"/>
    <n v="7.6"/>
    <n v="7.8"/>
    <n v="7.6999999999999993"/>
    <n v="210"/>
    <n v="410"/>
    <n v="310"/>
    <n v="2"/>
    <n v="3"/>
    <n v="2.5"/>
    <n v="0.1"/>
    <n v="0.2"/>
    <n v="0.15000000000000002"/>
    <n v="70"/>
    <n v="220"/>
    <n v="145"/>
    <n v="920"/>
    <n v="1700"/>
    <n v="1310"/>
    <x v="41"/>
    <x v="182"/>
    <n v="0.15000000000000002"/>
    <n v="0"/>
    <n v="0"/>
    <n v="2.3174999999999999"/>
    <x v="2"/>
  </r>
  <r>
    <n v="3673"/>
    <x v="564"/>
    <x v="2"/>
    <x v="11"/>
    <n v="24"/>
    <n v="27"/>
    <n v="25.5"/>
    <n v="3.4"/>
    <n v="5.5"/>
    <n v="4.45"/>
    <n v="7.6"/>
    <n v="8.1999999999999993"/>
    <n v="7.8999999999999995"/>
    <n v="440"/>
    <n v="1310"/>
    <n v="875"/>
    <n v="2"/>
    <n v="4"/>
    <n v="3"/>
    <n v="0.1"/>
    <n v="0.8"/>
    <n v="0.45"/>
    <n v="170"/>
    <n v="780"/>
    <n v="475"/>
    <n v="2100"/>
    <n v="5400"/>
    <n v="3750"/>
    <x v="5"/>
    <x v="202"/>
    <n v="0.44999999999999996"/>
    <n v="0"/>
    <n v="1.0999999999999996"/>
    <n v="4.45"/>
    <x v="2"/>
  </r>
  <r>
    <n v="3674"/>
    <x v="565"/>
    <x v="2"/>
    <x v="11"/>
    <n v="24"/>
    <n v="27"/>
    <n v="25.5"/>
    <n v="5"/>
    <n v="5.3"/>
    <n v="5.15"/>
    <n v="7.4"/>
    <n v="7.9"/>
    <n v="7.65"/>
    <n v="180"/>
    <n v="320"/>
    <n v="250"/>
    <n v="2"/>
    <n v="3"/>
    <n v="2.5"/>
    <n v="0.1"/>
    <n v="0.2"/>
    <n v="0.15000000000000002"/>
    <n v="94"/>
    <n v="210"/>
    <n v="152"/>
    <n v="920"/>
    <n v="1700"/>
    <n v="1310"/>
    <x v="41"/>
    <x v="31"/>
    <n v="0.15000000000000002"/>
    <n v="0"/>
    <n v="0"/>
    <n v="2.3525"/>
    <x v="2"/>
  </r>
  <r>
    <n v="3675"/>
    <x v="566"/>
    <x v="2"/>
    <x v="11"/>
    <n v="25"/>
    <n v="26"/>
    <n v="25.5"/>
    <n v="4.5999999999999996"/>
    <n v="5"/>
    <n v="4.8"/>
    <n v="6.8"/>
    <n v="7.6"/>
    <n v="7.1999999999999993"/>
    <n v="200"/>
    <n v="260"/>
    <n v="230"/>
    <n v="2"/>
    <n v="2"/>
    <n v="2"/>
    <n v="0.1"/>
    <n v="0.2"/>
    <n v="0.15000000000000002"/>
    <n v="92"/>
    <n v="390"/>
    <n v="241"/>
    <n v="940"/>
    <n v="2200"/>
    <n v="1570"/>
    <x v="34"/>
    <x v="164"/>
    <n v="0.15000000000000002"/>
    <n v="0"/>
    <n v="0.40000000000000036"/>
    <n v="2.5249999999999999"/>
    <x v="2"/>
  </r>
  <r>
    <n v="3676"/>
    <x v="567"/>
    <x v="2"/>
    <x v="11"/>
    <n v="24"/>
    <n v="27"/>
    <n v="25.5"/>
    <n v="5.2"/>
    <n v="6.1"/>
    <n v="5.65"/>
    <n v="7.4"/>
    <n v="7.6"/>
    <n v="7.5"/>
    <n v="210"/>
    <n v="260"/>
    <n v="235"/>
    <n v="2"/>
    <n v="2"/>
    <n v="2"/>
    <n v="0.1"/>
    <n v="0.2"/>
    <n v="0.15000000000000002"/>
    <n v="140"/>
    <n v="390"/>
    <n v="265"/>
    <n v="1300"/>
    <n v="2200"/>
    <n v="1750"/>
    <x v="34"/>
    <x v="203"/>
    <n v="0.15000000000000002"/>
    <n v="0"/>
    <n v="0"/>
    <n v="2.6049999999999995"/>
    <x v="2"/>
  </r>
  <r>
    <n v="3677"/>
    <x v="568"/>
    <x v="2"/>
    <x v="11"/>
    <n v="27"/>
    <n v="30"/>
    <n v="28.5"/>
    <n v="0"/>
    <n v="7.8"/>
    <n v="3.9"/>
    <n v="8.4"/>
    <n v="8.8000000000000007"/>
    <n v="8.6000000000000014"/>
    <n v="1202"/>
    <n v="2351"/>
    <n v="1776.5"/>
    <n v="7"/>
    <n v="16"/>
    <n v="11.5"/>
    <n v="0"/>
    <n v="0.14000000000000001"/>
    <n v="7.0000000000000007E-2"/>
    <n v="790"/>
    <n v="1700"/>
    <n v="1245"/>
    <n v="2400"/>
    <n v="5400"/>
    <n v="3900"/>
    <x v="2"/>
    <x v="2"/>
    <n v="7.0000000000000007E-2"/>
    <n v="10"/>
    <n v="2.2000000000000002"/>
    <n v="7.234"/>
    <x v="2"/>
  </r>
  <r>
    <n v="3681"/>
    <x v="569"/>
    <x v="2"/>
    <x v="11"/>
    <n v="21"/>
    <n v="34"/>
    <n v="27.5"/>
    <n v="0"/>
    <n v="11.1"/>
    <n v="5.55"/>
    <n v="6.7"/>
    <n v="8.6999999999999993"/>
    <n v="7.6999999999999993"/>
    <n v="264"/>
    <n v="889"/>
    <n v="576.5"/>
    <n v="4"/>
    <n v="14.5"/>
    <n v="9.25"/>
    <n v="0"/>
    <n v="38.6"/>
    <n v="19.3"/>
    <n v="900"/>
    <n v="1800"/>
    <n v="1350"/>
    <n v="1600"/>
    <n v="3200"/>
    <n v="2400"/>
    <x v="2"/>
    <x v="2"/>
    <n v="10"/>
    <n v="0"/>
    <n v="0"/>
    <n v="7.5"/>
    <x v="2"/>
  </r>
  <r>
    <n v="3682"/>
    <x v="423"/>
    <x v="2"/>
    <x v="11"/>
    <n v="21"/>
    <n v="30"/>
    <n v="25.5"/>
    <n v="3"/>
    <n v="11"/>
    <n v="7"/>
    <n v="8"/>
    <n v="10.199999999999999"/>
    <n v="9.1"/>
    <n v="581"/>
    <n v="7540"/>
    <n v="4060.5"/>
    <n v="1.3"/>
    <n v="22"/>
    <n v="11.65"/>
    <n v="0"/>
    <n v="59.3"/>
    <n v="29.65"/>
    <n v="280"/>
    <n v="1800"/>
    <n v="1040"/>
    <n v="1600"/>
    <n v="3200"/>
    <n v="2400"/>
    <x v="2"/>
    <x v="2"/>
    <n v="10"/>
    <n v="10"/>
    <n v="0"/>
    <n v="9"/>
    <x v="2"/>
  </r>
  <r>
    <n v="3683"/>
    <x v="570"/>
    <x v="2"/>
    <x v="11"/>
    <n v="23"/>
    <n v="26"/>
    <n v="24.5"/>
    <n v="4.2"/>
    <n v="5.9"/>
    <n v="5.0500000000000007"/>
    <n v="7.2"/>
    <n v="8.3000000000000007"/>
    <n v="7.75"/>
    <n v="880"/>
    <n v="1720"/>
    <n v="1300"/>
    <n v="7.2"/>
    <n v="28"/>
    <n v="17.600000000000001"/>
    <n v="1.1299999999999999"/>
    <n v="2.2000000000000002"/>
    <n v="1.665"/>
    <n v="130"/>
    <n v="900"/>
    <n v="515"/>
    <n v="849"/>
    <n v="1800"/>
    <n v="1324.5"/>
    <x v="2"/>
    <x v="4"/>
    <n v="1.665"/>
    <n v="0"/>
    <n v="0"/>
    <n v="5.4079999999999995"/>
    <x v="2"/>
  </r>
  <r>
    <n v="3684"/>
    <x v="571"/>
    <x v="2"/>
    <x v="11"/>
    <n v="23"/>
    <n v="26"/>
    <n v="24.5"/>
    <n v="7.1"/>
    <n v="7.3"/>
    <n v="7.1999999999999993"/>
    <n v="7.3"/>
    <n v="8.4"/>
    <n v="7.85"/>
    <n v="310"/>
    <n v="1430"/>
    <n v="870"/>
    <n v="3.2"/>
    <n v="3.8"/>
    <n v="3.5"/>
    <n v="0.43"/>
    <n v="0.88"/>
    <n v="0.65500000000000003"/>
    <n v="50"/>
    <n v="900"/>
    <n v="475"/>
    <n v="275"/>
    <n v="1800"/>
    <n v="1037.5"/>
    <x v="8"/>
    <x v="202"/>
    <n v="0.65500000000000003"/>
    <n v="0"/>
    <n v="0"/>
    <n v="4.6935000000000002"/>
    <x v="2"/>
  </r>
  <r>
    <n v="3686"/>
    <x v="572"/>
    <x v="2"/>
    <x v="11"/>
    <n v="23"/>
    <n v="26"/>
    <n v="24.5"/>
    <n v="7.2"/>
    <n v="7.6"/>
    <n v="7.4"/>
    <n v="7.2"/>
    <n v="8.4"/>
    <n v="7.8000000000000007"/>
    <n v="210"/>
    <n v="624"/>
    <n v="417"/>
    <n v="2.4"/>
    <n v="2.9"/>
    <n v="2.65"/>
    <n v="0.19"/>
    <n v="0.41"/>
    <n v="0.3"/>
    <n v="13"/>
    <n v="225"/>
    <n v="119"/>
    <n v="45"/>
    <n v="1600"/>
    <n v="822.5"/>
    <x v="16"/>
    <x v="94"/>
    <n v="0.3"/>
    <n v="0"/>
    <n v="0"/>
    <n v="2.3112499999999998"/>
    <x v="2"/>
  </r>
  <r>
    <n v="3687"/>
    <x v="573"/>
    <x v="2"/>
    <x v="11"/>
    <n v="23"/>
    <n v="25"/>
    <n v="24"/>
    <n v="6.6"/>
    <n v="6.9"/>
    <n v="6.75"/>
    <n v="7.2"/>
    <n v="8.1999999999999993"/>
    <n v="7.6999999999999993"/>
    <n v="340"/>
    <n v="1065"/>
    <n v="702.5"/>
    <n v="3.3"/>
    <n v="3.9"/>
    <n v="3.5999999999999996"/>
    <n v="0.28999999999999998"/>
    <n v="1.1000000000000001"/>
    <n v="0.69500000000000006"/>
    <n v="35"/>
    <n v="225"/>
    <n v="130"/>
    <n v="170"/>
    <n v="550"/>
    <n v="360"/>
    <x v="54"/>
    <x v="53"/>
    <n v="0.69500000000000006"/>
    <n v="0"/>
    <n v="0"/>
    <n v="3.0389999999999997"/>
    <x v="2"/>
  </r>
  <r>
    <n v="3688"/>
    <x v="574"/>
    <x v="2"/>
    <x v="11"/>
    <n v="23"/>
    <n v="25"/>
    <n v="24"/>
    <n v="6.4"/>
    <n v="7.2"/>
    <n v="6.8000000000000007"/>
    <n v="7.4"/>
    <n v="8.4"/>
    <n v="7.9"/>
    <n v="630"/>
    <n v="1160"/>
    <n v="895"/>
    <n v="0.8"/>
    <n v="3.8"/>
    <n v="2.2999999999999998"/>
    <n v="0.52"/>
    <n v="0.86"/>
    <n v="0.69"/>
    <n v="25"/>
    <n v="900"/>
    <n v="462.5"/>
    <n v="140"/>
    <n v="1800"/>
    <n v="970"/>
    <x v="11"/>
    <x v="204"/>
    <n v="0.69"/>
    <n v="0"/>
    <n v="0"/>
    <n v="3.8879999999999999"/>
    <x v="2"/>
  </r>
  <r>
    <n v="3689"/>
    <x v="575"/>
    <x v="2"/>
    <x v="11"/>
    <n v="23"/>
    <n v="25"/>
    <n v="24"/>
    <n v="6.1"/>
    <n v="6.8"/>
    <n v="6.4499999999999993"/>
    <n v="7.2"/>
    <n v="7.9"/>
    <n v="7.5500000000000007"/>
    <n v="670"/>
    <n v="1187"/>
    <n v="928.5"/>
    <n v="3.8"/>
    <n v="5.4"/>
    <n v="4.5999999999999996"/>
    <n v="0.72"/>
    <n v="1.4"/>
    <n v="1.06"/>
    <n v="35"/>
    <n v="900"/>
    <n v="467.5"/>
    <n v="197"/>
    <n v="1800"/>
    <n v="998.5"/>
    <x v="2"/>
    <x v="205"/>
    <n v="1.06"/>
    <n v="0"/>
    <n v="0"/>
    <n v="5.0495000000000001"/>
    <x v="2"/>
  </r>
  <r>
    <n v="3690"/>
    <x v="576"/>
    <x v="2"/>
    <x v="11"/>
    <n v="23"/>
    <n v="26"/>
    <n v="24.5"/>
    <n v="6.6"/>
    <n v="7.2"/>
    <n v="6.9"/>
    <n v="7.1"/>
    <n v="8.3000000000000007"/>
    <n v="7.7"/>
    <n v="410"/>
    <n v="1620"/>
    <n v="1015"/>
    <n v="3.6"/>
    <n v="4.5"/>
    <n v="4.05"/>
    <n v="0.47"/>
    <n v="1.1100000000000001"/>
    <n v="0.79"/>
    <n v="35"/>
    <n v="900"/>
    <n v="467.5"/>
    <n v="1405"/>
    <n v="1800"/>
    <n v="1602.5"/>
    <x v="2"/>
    <x v="205"/>
    <n v="0.79"/>
    <n v="0"/>
    <n v="0"/>
    <n v="4.9955000000000007"/>
    <x v="2"/>
  </r>
  <r>
    <n v="3691"/>
    <x v="577"/>
    <x v="2"/>
    <x v="11"/>
    <n v="26"/>
    <n v="31"/>
    <n v="28.5"/>
    <n v="6.5"/>
    <n v="7.3"/>
    <n v="6.9"/>
    <n v="6.9"/>
    <n v="7.8"/>
    <n v="7.35"/>
    <n v="12"/>
    <n v="226"/>
    <n v="119"/>
    <n v="2.1"/>
    <n v="3.5"/>
    <n v="2.8"/>
    <n v="0"/>
    <n v="0.36"/>
    <n v="0.18"/>
    <n v="170"/>
    <n v="500"/>
    <n v="335"/>
    <n v="500"/>
    <n v="900"/>
    <n v="700"/>
    <x v="65"/>
    <x v="206"/>
    <n v="0.18"/>
    <n v="0"/>
    <n v="0"/>
    <n v="3.4609999999999999"/>
    <x v="2"/>
  </r>
  <r>
    <n v="3692"/>
    <x v="578"/>
    <x v="2"/>
    <x v="11"/>
    <n v="26"/>
    <n v="31"/>
    <n v="28.5"/>
    <n v="5.3"/>
    <n v="7.4"/>
    <n v="6.35"/>
    <n v="7.4"/>
    <n v="8.1"/>
    <n v="7.75"/>
    <n v="150"/>
    <n v="370"/>
    <n v="260"/>
    <n v="2.4"/>
    <n v="3.5"/>
    <n v="2.95"/>
    <n v="0"/>
    <n v="0.3"/>
    <n v="0.15"/>
    <n v="220"/>
    <n v="900"/>
    <n v="560"/>
    <n v="500"/>
    <n v="2200"/>
    <n v="1350"/>
    <x v="6"/>
    <x v="207"/>
    <n v="0.15"/>
    <n v="0"/>
    <n v="0"/>
    <n v="4.673750000000001"/>
    <x v="2"/>
  </r>
  <r>
    <n v="3693"/>
    <x v="579"/>
    <x v="2"/>
    <x v="11"/>
    <n v="26"/>
    <n v="31"/>
    <n v="28.5"/>
    <n v="4.8"/>
    <n v="7.2"/>
    <n v="6"/>
    <n v="6.7"/>
    <n v="8.1999999999999993"/>
    <n v="7.4499999999999993"/>
    <n v="200"/>
    <n v="917"/>
    <n v="558.5"/>
    <n v="2.4"/>
    <n v="25"/>
    <n v="13.7"/>
    <n v="0"/>
    <n v="3"/>
    <n v="1.5"/>
    <n v="5000"/>
    <n v="50000"/>
    <n v="27500"/>
    <n v="7000"/>
    <n v="70000"/>
    <n v="38500"/>
    <x v="2"/>
    <x v="2"/>
    <n v="1.5"/>
    <n v="0"/>
    <n v="0"/>
    <n v="5.8"/>
    <x v="2"/>
  </r>
  <r>
    <n v="3694"/>
    <x v="580"/>
    <x v="2"/>
    <x v="11"/>
    <n v="26"/>
    <n v="30"/>
    <n v="28"/>
    <n v="6.3"/>
    <n v="7.5"/>
    <n v="6.9"/>
    <n v="6.9"/>
    <n v="8.4"/>
    <n v="7.65"/>
    <n v="171"/>
    <n v="640"/>
    <n v="405.5"/>
    <n v="2.6"/>
    <n v="3"/>
    <n v="2.8"/>
    <n v="0"/>
    <n v="0.42"/>
    <n v="0.21"/>
    <n v="500"/>
    <n v="1400"/>
    <n v="950"/>
    <n v="900"/>
    <n v="2800"/>
    <n v="1850"/>
    <x v="65"/>
    <x v="2"/>
    <n v="0.20999999999999996"/>
    <n v="0"/>
    <n v="0"/>
    <n v="4.7919999999999998"/>
    <x v="2"/>
  </r>
  <r>
    <n v="3695"/>
    <x v="581"/>
    <x v="2"/>
    <x v="11"/>
    <n v="26"/>
    <n v="28"/>
    <n v="27"/>
    <n v="5.9"/>
    <n v="6.9"/>
    <n v="6.4"/>
    <n v="6.6"/>
    <n v="8.1"/>
    <n v="7.35"/>
    <n v="200"/>
    <n v="244"/>
    <n v="222"/>
    <n v="2.4"/>
    <n v="7"/>
    <n v="4.7"/>
    <n v="0"/>
    <n v="0.72"/>
    <n v="0.36"/>
    <n v="500"/>
    <n v="1700"/>
    <n v="1100"/>
    <n v="2200"/>
    <n v="16000"/>
    <n v="9100"/>
    <x v="2"/>
    <x v="2"/>
    <n v="0.36"/>
    <n v="0"/>
    <n v="0"/>
    <n v="5.5720000000000001"/>
    <x v="2"/>
  </r>
  <r>
    <n v="3696"/>
    <x v="582"/>
    <x v="2"/>
    <x v="11"/>
    <n v="26"/>
    <n v="31"/>
    <n v="28.5"/>
    <n v="4.3"/>
    <n v="6.3"/>
    <n v="5.3"/>
    <n v="6.8"/>
    <n v="8.3000000000000007"/>
    <n v="7.5500000000000007"/>
    <n v="1040"/>
    <n v="1350"/>
    <n v="1195"/>
    <n v="18"/>
    <n v="94"/>
    <n v="56"/>
    <n v="0.3"/>
    <n v="6.35"/>
    <n v="3.3249999999999997"/>
    <n v="22000"/>
    <n v="170000"/>
    <n v="96000"/>
    <n v="5000"/>
    <n v="350000"/>
    <n v="177500"/>
    <x v="2"/>
    <x v="2"/>
    <n v="3.3249999999999997"/>
    <n v="0"/>
    <n v="0"/>
    <n v="6.165"/>
    <x v="2"/>
  </r>
  <r>
    <n v="3697"/>
    <x v="583"/>
    <x v="2"/>
    <x v="11"/>
    <n v="28"/>
    <n v="29"/>
    <n v="28.5"/>
    <n v="4"/>
    <n v="5.9"/>
    <n v="4.95"/>
    <n v="7.2"/>
    <n v="8.3000000000000007"/>
    <n v="7.75"/>
    <n v="256"/>
    <n v="900"/>
    <n v="578"/>
    <n v="5"/>
    <n v="5"/>
    <n v="5"/>
    <n v="0"/>
    <n v="3"/>
    <n v="1.5"/>
    <n v="1700"/>
    <n v="4000"/>
    <n v="2850"/>
    <n v="3500"/>
    <n v="6000"/>
    <n v="4750"/>
    <x v="2"/>
    <x v="2"/>
    <n v="1.5"/>
    <n v="0"/>
    <n v="9.9999999999999645E-2"/>
    <n v="5.81"/>
    <x v="2"/>
  </r>
  <r>
    <n v="4092"/>
    <x v="584"/>
    <x v="2"/>
    <x v="11"/>
    <n v="26"/>
    <n v="30"/>
    <n v="28"/>
    <n v="5.4"/>
    <n v="5.8"/>
    <n v="5.6"/>
    <n v="9.1"/>
    <n v="9.1999999999999993"/>
    <n v="9.1499999999999986"/>
    <n v="3170"/>
    <n v="3688"/>
    <n v="3429"/>
    <n v="9"/>
    <n v="36"/>
    <n v="22.5"/>
    <n v="0.1"/>
    <n v="0.31"/>
    <n v="0.20500000000000002"/>
    <n v="871.18936170212805"/>
    <n v="233806.89958159"/>
    <n v="117339.04447164606"/>
    <n v="5008.63768115942"/>
    <n v="2939574.0021231398"/>
    <n v="1472291.3199021495"/>
    <x v="2"/>
    <x v="2"/>
    <n v="0.20500000000000002"/>
    <n v="10"/>
    <n v="0"/>
    <n v="7.0410000000000004"/>
    <x v="2"/>
  </r>
  <r>
    <n v="4498"/>
    <x v="585"/>
    <x v="2"/>
    <x v="11"/>
    <n v="24"/>
    <n v="27"/>
    <n v="25.5"/>
    <n v="6.9"/>
    <n v="7.8"/>
    <n v="7.35"/>
    <n v="6.8"/>
    <n v="7.4"/>
    <n v="7.1"/>
    <n v="109"/>
    <n v="596"/>
    <n v="352.5"/>
    <n v="2.2999999999999998"/>
    <n v="2.6"/>
    <n v="2.4500000000000002"/>
    <n v="0.16"/>
    <n v="0.56000000000000005"/>
    <n v="0.36000000000000004"/>
    <n v="17"/>
    <n v="350"/>
    <n v="183.5"/>
    <n v="140"/>
    <n v="700"/>
    <n v="420"/>
    <x v="14"/>
    <x v="208"/>
    <n v="0.36000000000000004"/>
    <n v="0"/>
    <n v="0"/>
    <n v="2.52075"/>
    <x v="2"/>
  </r>
  <r>
    <n v="4501"/>
    <x v="586"/>
    <x v="2"/>
    <x v="11"/>
    <n v="26"/>
    <n v="26"/>
    <n v="26"/>
    <n v="2.8"/>
    <n v="8.1999999999999993"/>
    <n v="5.5"/>
    <n v="7.1"/>
    <n v="8.1"/>
    <n v="7.6"/>
    <n v="902"/>
    <n v="1355"/>
    <n v="1128.5"/>
    <n v="5"/>
    <n v="9"/>
    <n v="7"/>
    <n v="1.8"/>
    <n v="4"/>
    <n v="2.9"/>
    <n v="330"/>
    <n v="9400"/>
    <n v="4865"/>
    <n v="3500"/>
    <n v="92000"/>
    <n v="47750"/>
    <x v="2"/>
    <x v="2"/>
    <n v="2.9"/>
    <n v="0"/>
    <n v="0"/>
    <n v="6.08"/>
    <x v="2"/>
  </r>
  <r>
    <n v="4502"/>
    <x v="587"/>
    <x v="2"/>
    <x v="11"/>
    <n v="26"/>
    <n v="26"/>
    <n v="26"/>
    <n v="3.2"/>
    <n v="8.1"/>
    <n v="5.65"/>
    <n v="6.9"/>
    <n v="8.3000000000000007"/>
    <n v="7.6000000000000005"/>
    <n v="713"/>
    <n v="1298"/>
    <n v="1005.5"/>
    <n v="4"/>
    <n v="13"/>
    <n v="8.5"/>
    <n v="1.7"/>
    <n v="4.4000000000000004"/>
    <n v="3.0500000000000003"/>
    <n v="340"/>
    <n v="120000"/>
    <n v="60170"/>
    <n v="3500"/>
    <n v="920000"/>
    <n v="461750"/>
    <x v="2"/>
    <x v="2"/>
    <n v="3.0500000000000007"/>
    <n v="0"/>
    <n v="0"/>
    <n v="6.11"/>
    <x v="2"/>
  </r>
  <r>
    <n v="4503"/>
    <x v="588"/>
    <x v="2"/>
    <x v="11"/>
    <n v="25"/>
    <n v="29"/>
    <n v="27"/>
    <n v="1.8"/>
    <n v="7.4"/>
    <n v="4.6000000000000005"/>
    <n v="6"/>
    <n v="8.1999999999999993"/>
    <n v="7.1"/>
    <n v="170"/>
    <n v="432"/>
    <n v="301"/>
    <n v="0"/>
    <n v="20"/>
    <n v="10"/>
    <n v="0.74"/>
    <n v="5"/>
    <n v="2.87"/>
    <n v="84"/>
    <n v="94000"/>
    <n v="47042"/>
    <n v="920"/>
    <n v="920000"/>
    <n v="460460"/>
    <x v="2"/>
    <x v="2"/>
    <n v="2.87"/>
    <n v="0"/>
    <n v="0.79999999999999893"/>
    <n v="6.1539999999999999"/>
    <x v="2"/>
  </r>
  <r>
    <n v="4512"/>
    <x v="586"/>
    <x v="2"/>
    <x v="11"/>
    <n v="23"/>
    <n v="31"/>
    <n v="27"/>
    <n v="0.5"/>
    <n v="3"/>
    <n v="1.75"/>
    <n v="6.4"/>
    <n v="7.5"/>
    <n v="6.95"/>
    <n v="740"/>
    <n v="1577"/>
    <n v="1158.5"/>
    <n v="32"/>
    <n v="92"/>
    <n v="62"/>
    <n v="3.4"/>
    <n v="12"/>
    <n v="7.7"/>
    <n v="7000"/>
    <n v="1500000"/>
    <n v="753500"/>
    <n v="54000"/>
    <n v="16000000"/>
    <n v="8027000"/>
    <x v="2"/>
    <x v="2"/>
    <n v="7.7"/>
    <n v="0"/>
    <n v="6.5"/>
    <n v="7.69"/>
    <x v="2"/>
  </r>
  <r>
    <n v="4513"/>
    <x v="587"/>
    <x v="2"/>
    <x v="11"/>
    <n v="22"/>
    <n v="30"/>
    <n v="26"/>
    <n v="4.3"/>
    <n v="6.2"/>
    <n v="5.25"/>
    <n v="6.9"/>
    <n v="8.1999999999999993"/>
    <n v="7.55"/>
    <n v="640"/>
    <n v="2020"/>
    <n v="1330"/>
    <n v="3"/>
    <n v="38"/>
    <n v="20.5"/>
    <n v="0.77"/>
    <n v="9.6999999999999993"/>
    <n v="5.2349999999999994"/>
    <n v="1700"/>
    <n v="70000"/>
    <n v="35850"/>
    <n v="16000"/>
    <n v="540000"/>
    <n v="278000"/>
    <x v="2"/>
    <x v="2"/>
    <n v="5.2349999999999994"/>
    <n v="0"/>
    <n v="0"/>
    <n v="6.5469999999999997"/>
    <x v="2"/>
  </r>
  <r>
    <n v="4530"/>
    <x v="589"/>
    <x v="2"/>
    <x v="11"/>
    <n v="21"/>
    <n v="25"/>
    <n v="23"/>
    <n v="0.5"/>
    <n v="4.8"/>
    <n v="2.65"/>
    <n v="6.6"/>
    <n v="7.6"/>
    <n v="7.1"/>
    <n v="1508"/>
    <n v="2374"/>
    <n v="1941"/>
    <n v="5"/>
    <n v="75"/>
    <n v="40"/>
    <n v="3.83"/>
    <n v="40"/>
    <n v="21.914999999999999"/>
    <n v="460"/>
    <n v="280000"/>
    <n v="140230"/>
    <n v="3500"/>
    <n v="1600000"/>
    <n v="801750"/>
    <x v="2"/>
    <x v="2"/>
    <n v="10"/>
    <n v="0"/>
    <n v="4.7"/>
    <n v="7.97"/>
    <x v="2"/>
  </r>
  <r>
    <n v="4531"/>
    <x v="590"/>
    <x v="2"/>
    <x v="11"/>
    <n v="20"/>
    <n v="25"/>
    <n v="22.5"/>
    <n v="0.6"/>
    <n v="6.6"/>
    <n v="3.5999999999999996"/>
    <n v="6.5"/>
    <n v="7.6"/>
    <n v="7.05"/>
    <n v="1115"/>
    <n v="1718"/>
    <n v="1416.5"/>
    <n v="5"/>
    <n v="16"/>
    <n v="10.5"/>
    <n v="7"/>
    <n v="9.9"/>
    <n v="8.4499999999999993"/>
    <n v="7000"/>
    <n v="63000"/>
    <n v="35000"/>
    <n v="54000"/>
    <n v="350000"/>
    <n v="202000"/>
    <x v="2"/>
    <x v="2"/>
    <n v="8.4499999999999993"/>
    <n v="0"/>
    <n v="2.8000000000000007"/>
    <n v="7.47"/>
    <x v="2"/>
  </r>
  <r>
    <n v="4532"/>
    <x v="591"/>
    <x v="2"/>
    <x v="11"/>
    <n v="20"/>
    <n v="25"/>
    <n v="22.5"/>
    <n v="1.6"/>
    <n v="5.5"/>
    <n v="3.55"/>
    <n v="6.6"/>
    <n v="7.6"/>
    <n v="7.1"/>
    <n v="1500"/>
    <n v="2014"/>
    <n v="1757"/>
    <n v="4"/>
    <n v="18"/>
    <n v="11"/>
    <n v="7"/>
    <n v="16"/>
    <n v="11.5"/>
    <n v="700"/>
    <n v="79000"/>
    <n v="39850"/>
    <n v="5400"/>
    <n v="920000"/>
    <n v="462700"/>
    <x v="2"/>
    <x v="2"/>
    <n v="10"/>
    <n v="0"/>
    <n v="2.9000000000000004"/>
    <n v="7.79"/>
    <x v="2"/>
  </r>
  <r>
    <n v="1383"/>
    <x v="190"/>
    <x v="0"/>
    <x v="12"/>
    <n v="28"/>
    <n v="37"/>
    <n v="32.5"/>
    <n v="0.1"/>
    <n v="7.2"/>
    <n v="3.65"/>
    <n v="6.4"/>
    <n v="7.9"/>
    <n v="7.15"/>
    <n v="255"/>
    <n v="662"/>
    <n v="458.5"/>
    <n v="1.6"/>
    <n v="7.2"/>
    <n v="4.4000000000000004"/>
    <n v="0"/>
    <n v="0.1"/>
    <n v="0.05"/>
    <n v="180"/>
    <n v="1500"/>
    <n v="840"/>
    <n v="430"/>
    <n v="2500"/>
    <n v="1465"/>
    <x v="2"/>
    <x v="2"/>
    <n v="0.05"/>
    <n v="0"/>
    <n v="2.7"/>
    <n v="5.7799999999999994"/>
    <x v="2"/>
  </r>
  <r>
    <n v="1385"/>
    <x v="191"/>
    <x v="0"/>
    <x v="12"/>
    <n v="18"/>
    <n v="22"/>
    <n v="20"/>
    <n v="6.2"/>
    <n v="7.4"/>
    <n v="6.8000000000000007"/>
    <n v="6"/>
    <n v="7.2"/>
    <n v="6.6"/>
    <n v="114"/>
    <n v="132"/>
    <n v="123"/>
    <n v="1.2"/>
    <n v="2"/>
    <n v="1.6"/>
    <n v="0.44"/>
    <n v="0.7"/>
    <n v="0.56999999999999995"/>
    <n v="40"/>
    <n v="200"/>
    <n v="120"/>
    <n v="170"/>
    <n v="430"/>
    <n v="300"/>
    <x v="56"/>
    <x v="41"/>
    <n v="0.56999999999999995"/>
    <n v="0"/>
    <n v="0"/>
    <n v="1.714"/>
    <x v="2"/>
  </r>
  <r>
    <n v="1441"/>
    <x v="192"/>
    <x v="0"/>
    <x v="12"/>
    <n v="19"/>
    <n v="25"/>
    <n v="22"/>
    <n v="3.4"/>
    <n v="5.6"/>
    <n v="4.5"/>
    <n v="7.5"/>
    <n v="8.1"/>
    <n v="7.8"/>
    <n v="18120"/>
    <n v="19350"/>
    <n v="18735"/>
    <n v="1.4"/>
    <n v="4"/>
    <n v="2.7"/>
    <n v="0.98"/>
    <n v="2.9"/>
    <n v="1.94"/>
    <n v="260"/>
    <n v="680"/>
    <n v="470"/>
    <n v="480"/>
    <n v="920"/>
    <n v="700"/>
    <x v="40"/>
    <x v="197"/>
    <n v="1.94"/>
    <n v="0"/>
    <n v="1"/>
    <n v="4.5254999999999992"/>
    <x v="2"/>
  </r>
  <r>
    <n v="1574"/>
    <x v="193"/>
    <x v="0"/>
    <x v="12"/>
    <n v="19"/>
    <n v="23"/>
    <n v="21"/>
    <n v="5.4"/>
    <n v="6.6"/>
    <n v="6"/>
    <n v="7.4"/>
    <n v="8"/>
    <n v="7.7"/>
    <n v="12260"/>
    <n v="13980"/>
    <n v="13120"/>
    <n v="1.4"/>
    <n v="2.2000000000000002"/>
    <n v="1.8"/>
    <n v="0.79"/>
    <n v="1.6"/>
    <n v="1.1950000000000001"/>
    <n v="100"/>
    <n v="200"/>
    <n v="150"/>
    <n v="220"/>
    <n v="410"/>
    <n v="315"/>
    <x v="1"/>
    <x v="186"/>
    <n v="1.1950000000000001"/>
    <n v="0"/>
    <n v="0"/>
    <n v="2.1139999999999999"/>
    <x v="2"/>
  </r>
  <r>
    <n v="1575"/>
    <x v="592"/>
    <x v="0"/>
    <x v="12"/>
    <n v="25"/>
    <n v="32"/>
    <n v="28.5"/>
    <n v="2.5"/>
    <n v="8.4"/>
    <n v="5.45"/>
    <n v="6.8"/>
    <n v="8"/>
    <n v="7.4"/>
    <n v="1200"/>
    <n v="44000"/>
    <n v="22600"/>
    <n v="0.8"/>
    <n v="3.6"/>
    <n v="2.2000000000000002"/>
    <n v="0"/>
    <n v="2.31"/>
    <n v="1.155"/>
    <n v="430"/>
    <n v="140000"/>
    <n v="70215"/>
    <n v="840"/>
    <n v="310000"/>
    <n v="155420"/>
    <x v="13"/>
    <x v="2"/>
    <n v="1.155"/>
    <n v="0"/>
    <n v="0"/>
    <n v="4.6059999999999999"/>
    <x v="2"/>
  </r>
  <r>
    <n v="1576"/>
    <x v="593"/>
    <x v="0"/>
    <x v="12"/>
    <n v="23"/>
    <n v="31"/>
    <n v="27"/>
    <n v="6.2"/>
    <n v="7.9"/>
    <n v="7.0500000000000007"/>
    <n v="6.8"/>
    <n v="7.9"/>
    <n v="7.35"/>
    <n v="41"/>
    <n v="60"/>
    <n v="50.5"/>
    <n v="0.1"/>
    <n v="0.9"/>
    <n v="0.5"/>
    <n v="0.02"/>
    <n v="7.0000000000000007E-2"/>
    <n v="4.5000000000000005E-2"/>
    <n v="2"/>
    <n v="790"/>
    <n v="396"/>
    <n v="2"/>
    <n v="1100"/>
    <n v="551"/>
    <x v="93"/>
    <x v="209"/>
    <n v="4.5000000000000005E-2"/>
    <n v="0"/>
    <n v="0"/>
    <n v="2.3014999999999999"/>
    <x v="2"/>
  </r>
  <r>
    <n v="1577"/>
    <x v="196"/>
    <x v="0"/>
    <x v="12"/>
    <n v="27"/>
    <n v="30"/>
    <n v="28.5"/>
    <n v="4.4000000000000004"/>
    <n v="7.2"/>
    <n v="5.8000000000000007"/>
    <n v="3.9"/>
    <n v="7.8"/>
    <n v="5.85"/>
    <n v="504"/>
    <n v="27500"/>
    <n v="14002"/>
    <n v="0.2"/>
    <n v="2"/>
    <n v="1.1000000000000001"/>
    <n v="0"/>
    <n v="1.38"/>
    <n v="0.69"/>
    <n v="220"/>
    <n v="2100"/>
    <n v="1160"/>
    <n v="480"/>
    <n v="3400"/>
    <n v="1940"/>
    <x v="24"/>
    <x v="2"/>
    <n v="0.69"/>
    <n v="10"/>
    <n v="0"/>
    <n v="5.3254999999999999"/>
    <x v="2"/>
  </r>
  <r>
    <n v="1578"/>
    <x v="197"/>
    <x v="0"/>
    <x v="12"/>
    <n v="26"/>
    <n v="30"/>
    <n v="28"/>
    <n v="1.1000000000000001"/>
    <n v="6.9"/>
    <n v="4"/>
    <n v="7.5"/>
    <n v="8.1999999999999993"/>
    <n v="7.85"/>
    <n v="6458"/>
    <n v="65248"/>
    <n v="35853"/>
    <n v="0.5"/>
    <n v="5.2"/>
    <n v="2.85"/>
    <n v="0.03"/>
    <n v="0.98"/>
    <n v="0.505"/>
    <n v="2"/>
    <n v="1800"/>
    <n v="901"/>
    <n v="20"/>
    <n v="2700"/>
    <n v="1360"/>
    <x v="71"/>
    <x v="2"/>
    <n v="0.505"/>
    <n v="0"/>
    <n v="2"/>
    <n v="5.0822500000000002"/>
    <x v="2"/>
  </r>
  <r>
    <n v="1579"/>
    <x v="198"/>
    <x v="0"/>
    <x v="12"/>
    <n v="26"/>
    <n v="32"/>
    <n v="29"/>
    <n v="2.9"/>
    <n v="7.7"/>
    <n v="5.3"/>
    <n v="6.8"/>
    <n v="7.6"/>
    <n v="7.1999999999999993"/>
    <n v="506"/>
    <n v="5248"/>
    <n v="2877"/>
    <n v="2.1"/>
    <n v="3.9"/>
    <n v="3"/>
    <n v="7.0000000000000007E-2"/>
    <n v="0.92"/>
    <n v="0.495"/>
    <n v="2"/>
    <n v="600"/>
    <n v="301"/>
    <n v="10"/>
    <n v="1100"/>
    <n v="555"/>
    <x v="5"/>
    <x v="210"/>
    <n v="0.495"/>
    <n v="0"/>
    <n v="0"/>
    <n v="3.4790000000000001"/>
    <x v="2"/>
  </r>
  <r>
    <n v="1580"/>
    <x v="199"/>
    <x v="0"/>
    <x v="12"/>
    <n v="24"/>
    <n v="34"/>
    <n v="29"/>
    <n v="5.0999999999999996"/>
    <n v="9"/>
    <n v="7.05"/>
    <n v="6.7"/>
    <n v="7.9"/>
    <n v="7.3000000000000007"/>
    <n v="19"/>
    <n v="43"/>
    <n v="31"/>
    <n v="0.3"/>
    <n v="2.6"/>
    <n v="1.45"/>
    <n v="0.1"/>
    <n v="0.13"/>
    <n v="0.115"/>
    <n v="2"/>
    <n v="40"/>
    <n v="21"/>
    <n v="18"/>
    <n v="102"/>
    <n v="60"/>
    <x v="25"/>
    <x v="56"/>
    <n v="0.11499999999999999"/>
    <n v="0"/>
    <n v="0"/>
    <n v="1.0342499999999999"/>
    <x v="2"/>
  </r>
  <r>
    <n v="2312"/>
    <x v="594"/>
    <x v="0"/>
    <x v="12"/>
    <n v="26"/>
    <n v="31"/>
    <n v="28.5"/>
    <n v="6.1"/>
    <n v="7.9"/>
    <n v="7"/>
    <n v="6.8"/>
    <n v="7.5"/>
    <n v="7.15"/>
    <n v="713"/>
    <n v="9120"/>
    <n v="4916.5"/>
    <n v="0.9"/>
    <n v="3.9"/>
    <n v="2.4"/>
    <n v="0.04"/>
    <n v="0.19"/>
    <n v="0.115"/>
    <n v="2"/>
    <n v="180"/>
    <n v="91"/>
    <n v="10"/>
    <n v="310"/>
    <n v="160"/>
    <x v="57"/>
    <x v="90"/>
    <n v="0.11499999999999999"/>
    <n v="0"/>
    <n v="0"/>
    <n v="1.978"/>
    <x v="2"/>
  </r>
  <r>
    <n v="2318"/>
    <x v="201"/>
    <x v="0"/>
    <x v="12"/>
    <n v="23"/>
    <n v="32"/>
    <n v="27.5"/>
    <n v="6.3"/>
    <n v="8.1"/>
    <n v="7.1999999999999993"/>
    <n v="6.7"/>
    <n v="8"/>
    <n v="7.35"/>
    <n v="36"/>
    <n v="92"/>
    <n v="64"/>
    <n v="0.1"/>
    <n v="1.2"/>
    <n v="0.65"/>
    <n v="0"/>
    <n v="0.14000000000000001"/>
    <n v="7.0000000000000007E-2"/>
    <n v="5"/>
    <n v="160"/>
    <n v="82.5"/>
    <n v="40"/>
    <n v="500"/>
    <n v="270"/>
    <x v="94"/>
    <x v="211"/>
    <n v="7.0000000000000007E-2"/>
    <n v="0"/>
    <n v="0"/>
    <n v="0.83274999999999999"/>
    <x v="2"/>
  </r>
  <r>
    <n v="2328"/>
    <x v="202"/>
    <x v="0"/>
    <x v="12"/>
    <n v="24"/>
    <n v="32"/>
    <n v="28"/>
    <n v="6.2"/>
    <n v="7.8"/>
    <n v="7"/>
    <n v="6.8"/>
    <n v="7.6"/>
    <n v="7.1999999999999993"/>
    <n v="82"/>
    <n v="130"/>
    <n v="106"/>
    <n v="0.6"/>
    <n v="2.8"/>
    <n v="1.7"/>
    <n v="0"/>
    <n v="2"/>
    <n v="1"/>
    <n v="2"/>
    <n v="490"/>
    <n v="246"/>
    <n v="2"/>
    <n v="700"/>
    <n v="351"/>
    <x v="26"/>
    <x v="212"/>
    <n v="1"/>
    <n v="0"/>
    <n v="0"/>
    <n v="2.4924999999999997"/>
    <x v="2"/>
  </r>
  <r>
    <n v="2329"/>
    <x v="203"/>
    <x v="0"/>
    <x v="12"/>
    <n v="25"/>
    <n v="29"/>
    <n v="27"/>
    <n v="6.6"/>
    <n v="9.3000000000000007"/>
    <n v="7.95"/>
    <n v="6.7"/>
    <n v="7.6"/>
    <n v="7.15"/>
    <n v="21"/>
    <n v="47"/>
    <n v="34"/>
    <n v="0.2"/>
    <n v="2.7"/>
    <n v="1.4500000000000002"/>
    <n v="0"/>
    <n v="1.32"/>
    <n v="0.66"/>
    <n v="58"/>
    <n v="2500"/>
    <n v="1279"/>
    <n v="110"/>
    <n v="4600"/>
    <n v="2355"/>
    <x v="44"/>
    <x v="2"/>
    <n v="0.66"/>
    <n v="0"/>
    <n v="0"/>
    <n v="4.0382499999999997"/>
    <x v="2"/>
  </r>
  <r>
    <n v="2330"/>
    <x v="204"/>
    <x v="0"/>
    <x v="12"/>
    <n v="25"/>
    <n v="30"/>
    <n v="27.5"/>
    <n v="6.4"/>
    <n v="9.1999999999999993"/>
    <n v="7.8"/>
    <n v="6.8"/>
    <n v="8"/>
    <n v="7.4"/>
    <n v="19"/>
    <n v="37"/>
    <n v="28"/>
    <n v="0.2"/>
    <n v="3"/>
    <n v="1.6"/>
    <n v="0"/>
    <n v="0.21"/>
    <n v="0.105"/>
    <n v="4"/>
    <n v="250"/>
    <n v="127"/>
    <n v="10"/>
    <n v="320"/>
    <n v="165"/>
    <x v="56"/>
    <x v="213"/>
    <n v="0.10499999999999998"/>
    <n v="0"/>
    <n v="0"/>
    <n v="1.6559999999999999"/>
    <x v="2"/>
  </r>
  <r>
    <n v="3470"/>
    <x v="205"/>
    <x v="0"/>
    <x v="12"/>
    <n v="28"/>
    <n v="35"/>
    <n v="31.5"/>
    <n v="0.1"/>
    <n v="6.2"/>
    <n v="3.15"/>
    <n v="5.8"/>
    <n v="7.5"/>
    <n v="6.65"/>
    <n v="120"/>
    <n v="225"/>
    <n v="172.5"/>
    <n v="0.4"/>
    <n v="6.4"/>
    <n v="3.4000000000000004"/>
    <n v="0"/>
    <n v="0.1"/>
    <n v="0.05"/>
    <n v="100"/>
    <n v="940"/>
    <n v="520"/>
    <n v="400"/>
    <n v="2000"/>
    <n v="1200"/>
    <x v="48"/>
    <x v="214"/>
    <n v="0.05"/>
    <n v="0"/>
    <n v="3.7"/>
    <n v="5.1049999999999995"/>
    <x v="2"/>
  </r>
  <r>
    <n v="2325"/>
    <x v="206"/>
    <x v="1"/>
    <x v="12"/>
    <n v="28"/>
    <n v="36"/>
    <n v="32"/>
    <n v="0.1"/>
    <n v="6.6"/>
    <n v="3.3499999999999996"/>
    <n v="6.1"/>
    <n v="8.1999999999999993"/>
    <n v="7.1499999999999995"/>
    <n v="180"/>
    <n v="385"/>
    <n v="282.5"/>
    <n v="1.4"/>
    <n v="75"/>
    <n v="38.200000000000003"/>
    <n v="0"/>
    <n v="0.2"/>
    <n v="0.1"/>
    <n v="100"/>
    <n v="700"/>
    <n v="400"/>
    <n v="200"/>
    <n v="2600"/>
    <n v="1400"/>
    <x v="2"/>
    <x v="215"/>
    <n v="0.1"/>
    <n v="0"/>
    <n v="3.3000000000000007"/>
    <n v="4.8499999999999996"/>
    <x v="2"/>
  </r>
  <r>
    <n v="3462"/>
    <x v="207"/>
    <x v="1"/>
    <x v="12"/>
    <n v="27"/>
    <n v="33"/>
    <n v="30"/>
    <n v="6.6"/>
    <n v="9.8000000000000007"/>
    <n v="8.1999999999999993"/>
    <n v="7"/>
    <n v="8.1"/>
    <n v="7.55"/>
    <n v="50"/>
    <n v="100"/>
    <n v="75"/>
    <n v="0"/>
    <n v="1"/>
    <n v="0.5"/>
    <n v="0.01"/>
    <n v="0.5"/>
    <n v="0.255"/>
    <n v="10"/>
    <n v="600"/>
    <n v="305"/>
    <n v="49"/>
    <n v="700"/>
    <n v="374.5"/>
    <x v="93"/>
    <x v="216"/>
    <n v="0.255"/>
    <n v="0"/>
    <n v="0"/>
    <n v="1.8884999999999998"/>
    <x v="2"/>
  </r>
  <r>
    <n v="1401"/>
    <x v="595"/>
    <x v="1"/>
    <x v="13"/>
    <n v="26.6"/>
    <n v="31"/>
    <n v="28.8"/>
    <n v="4.00096899224806"/>
    <n v="6.8669847328244202"/>
    <n v="5.4339768625362401"/>
    <n v="7.2"/>
    <n v="8"/>
    <n v="7.6"/>
    <n v="643"/>
    <n v="1163"/>
    <n v="903"/>
    <n v="4.8744747081712099"/>
    <n v="17.481276190476201"/>
    <n v="11.177875449323706"/>
    <n v="1.73954451345756"/>
    <n v="8.3995131845841797"/>
    <n v="5.0695288490208696"/>
    <n v="871.18936170212805"/>
    <n v="233806.89958159"/>
    <n v="117339.04447164606"/>
    <n v="5008.63768115942"/>
    <n v="2939574.0021231398"/>
    <n v="1472291.3199021495"/>
    <x v="2"/>
    <x v="2"/>
    <n v="5.0695288490208696"/>
    <n v="0"/>
    <n v="0"/>
    <n v="6.5139057698041736"/>
    <x v="2"/>
  </r>
  <r>
    <n v="4557"/>
    <x v="596"/>
    <x v="1"/>
    <x v="13"/>
    <n v="26.6"/>
    <n v="30.3"/>
    <n v="28.450000000000003"/>
    <n v="4.00096899224806"/>
    <n v="6.8669847328244202"/>
    <n v="5.4339768625362401"/>
    <n v="7.0068311195445796"/>
    <n v="8.0734345351043704"/>
    <n v="7.5401328273244754"/>
    <n v="725"/>
    <n v="2360"/>
    <n v="1542.5"/>
    <n v="4.8744747081712099"/>
    <n v="17.481276190476201"/>
    <n v="11.177875449323706"/>
    <n v="1.73954451345756"/>
    <n v="8.3995131845841797"/>
    <n v="5.0695288490208696"/>
    <n v="871.18936170212805"/>
    <n v="233806.89958159"/>
    <n v="117339.04447164606"/>
    <n v="5008.63768115942"/>
    <n v="2939574.0021231398"/>
    <n v="1472291.3199021495"/>
    <x v="2"/>
    <x v="2"/>
    <n v="5.0695288490208696"/>
    <n v="0"/>
    <n v="0"/>
    <n v="6.5139057698041736"/>
    <x v="2"/>
  </r>
  <r>
    <n v="4568"/>
    <x v="597"/>
    <x v="1"/>
    <x v="13"/>
    <n v="26.9"/>
    <n v="29.5"/>
    <n v="28.2"/>
    <n v="4.00096899224806"/>
    <n v="6.8669847328244202"/>
    <n v="5.4339768625362401"/>
    <n v="7.0068311195445796"/>
    <n v="8.0734345351043704"/>
    <n v="7.5401328273244754"/>
    <n v="1036"/>
    <n v="1788"/>
    <n v="1412"/>
    <n v="4.8744747081712099"/>
    <n v="17.481276190476201"/>
    <n v="11.177875449323706"/>
    <n v="1.73954451345756"/>
    <n v="8.3995131845841797"/>
    <n v="5.0695288490208696"/>
    <n v="871.18936170212805"/>
    <n v="233806.89958159"/>
    <n v="117339.04447164606"/>
    <n v="5008.63768115942"/>
    <n v="2939574.0021231398"/>
    <n v="1472291.3199021495"/>
    <x v="2"/>
    <x v="2"/>
    <n v="5.0695288490208696"/>
    <n v="0"/>
    <n v="0"/>
    <n v="6.5139057698041736"/>
    <x v="2"/>
  </r>
  <r>
    <n v="1373"/>
    <x v="209"/>
    <x v="0"/>
    <x v="14"/>
    <n v="19"/>
    <n v="30"/>
    <n v="24.5"/>
    <n v="7.4"/>
    <n v="8.1999999999999993"/>
    <n v="7.8"/>
    <n v="7.6"/>
    <n v="8.3000000000000007"/>
    <n v="7.95"/>
    <n v="279"/>
    <n v="312"/>
    <n v="295.5"/>
    <n v="1.3"/>
    <n v="2.6"/>
    <n v="1.9500000000000002"/>
    <n v="3"/>
    <n v="5.59"/>
    <n v="4.2949999999999999"/>
    <n v="2"/>
    <n v="2"/>
    <n v="2"/>
    <n v="140"/>
    <n v="210"/>
    <n v="175"/>
    <x v="36"/>
    <x v="0"/>
    <n v="4.2949999999999999"/>
    <n v="0"/>
    <n v="0"/>
    <n v="2.0877499999999998"/>
    <x v="2"/>
  </r>
  <r>
    <n v="1374"/>
    <x v="210"/>
    <x v="0"/>
    <x v="14"/>
    <n v="19"/>
    <n v="29"/>
    <n v="24"/>
    <n v="6.4"/>
    <n v="7.9"/>
    <n v="7.15"/>
    <n v="7.7"/>
    <n v="8.3000000000000007"/>
    <n v="8"/>
    <n v="340"/>
    <n v="396"/>
    <n v="368"/>
    <n v="5.2"/>
    <n v="8"/>
    <n v="6.6"/>
    <n v="5.35"/>
    <n v="16.63"/>
    <n v="10.989999999999998"/>
    <n v="70"/>
    <n v="240"/>
    <n v="155"/>
    <n v="920"/>
    <n v="1600"/>
    <n v="1260"/>
    <x v="2"/>
    <x v="217"/>
    <n v="10"/>
    <n v="0"/>
    <n v="0"/>
    <n v="5.2750000000000004"/>
    <x v="2"/>
  </r>
  <r>
    <n v="1466"/>
    <x v="598"/>
    <x v="0"/>
    <x v="14"/>
    <n v="25"/>
    <n v="29"/>
    <n v="27"/>
    <n v="8.1"/>
    <n v="8.4"/>
    <n v="8.25"/>
    <n v="7.4"/>
    <n v="8.1"/>
    <n v="7.75"/>
    <n v="248"/>
    <n v="384"/>
    <n v="316"/>
    <n v="1.3"/>
    <n v="1.4"/>
    <n v="1.35"/>
    <n v="0"/>
    <n v="2.29"/>
    <n v="1.145"/>
    <n v="2"/>
    <n v="2"/>
    <n v="2"/>
    <n v="150"/>
    <n v="1600"/>
    <n v="875"/>
    <x v="18"/>
    <x v="0"/>
    <n v="1.145"/>
    <n v="0"/>
    <n v="0"/>
    <n v="1.0827500000000001"/>
    <x v="2"/>
  </r>
  <r>
    <n v="2128"/>
    <x v="212"/>
    <x v="0"/>
    <x v="14"/>
    <n v="16.5"/>
    <n v="30.6"/>
    <n v="23.55"/>
    <n v="7.4"/>
    <n v="8.3000000000000007"/>
    <n v="7.8500000000000005"/>
    <n v="7.1"/>
    <n v="8.3000000000000007"/>
    <n v="7.7"/>
    <n v="217"/>
    <n v="435"/>
    <n v="326"/>
    <n v="1.1000000000000001"/>
    <n v="1.8"/>
    <n v="1.4500000000000002"/>
    <n v="0.2"/>
    <n v="1.34"/>
    <n v="0.77"/>
    <n v="2"/>
    <n v="12"/>
    <n v="7"/>
    <n v="0"/>
    <n v="40"/>
    <n v="20"/>
    <x v="44"/>
    <x v="20"/>
    <n v="0.77"/>
    <n v="0"/>
    <n v="0"/>
    <n v="1.0952500000000001"/>
    <x v="2"/>
  </r>
  <r>
    <n v="2130"/>
    <x v="214"/>
    <x v="0"/>
    <x v="14"/>
    <n v="12"/>
    <n v="36"/>
    <n v="24"/>
    <n v="5"/>
    <n v="7.8"/>
    <n v="6.4"/>
    <n v="7.1"/>
    <n v="8.6999999999999993"/>
    <n v="7.8999999999999995"/>
    <n v="320"/>
    <n v="1155"/>
    <n v="737.5"/>
    <n v="1.8"/>
    <n v="2.9"/>
    <n v="2.35"/>
    <n v="0.6"/>
    <n v="1.22"/>
    <n v="0.90999999999999992"/>
    <n v="2"/>
    <n v="6"/>
    <n v="4"/>
    <n v="48"/>
    <n v="110"/>
    <n v="79"/>
    <x v="50"/>
    <x v="16"/>
    <n v="0.90999999999999992"/>
    <n v="0"/>
    <n v="0"/>
    <n v="1.67075"/>
    <x v="2"/>
  </r>
  <r>
    <n v="2131"/>
    <x v="215"/>
    <x v="0"/>
    <x v="14"/>
    <n v="17"/>
    <n v="28"/>
    <n v="22.5"/>
    <n v="5.9"/>
    <n v="8"/>
    <n v="6.95"/>
    <n v="7.4"/>
    <n v="8.6"/>
    <n v="8"/>
    <n v="291"/>
    <n v="1451"/>
    <n v="871"/>
    <n v="1"/>
    <n v="2.1"/>
    <n v="1.55"/>
    <n v="0.62"/>
    <n v="1.95"/>
    <n v="1.2849999999999999"/>
    <n v="2"/>
    <n v="2"/>
    <n v="2"/>
    <n v="43"/>
    <n v="96"/>
    <n v="69.5"/>
    <x v="27"/>
    <x v="0"/>
    <n v="1.2850000000000001"/>
    <n v="0"/>
    <n v="0"/>
    <n v="1.2357500000000001"/>
    <x v="2"/>
  </r>
  <r>
    <n v="2132"/>
    <x v="216"/>
    <x v="0"/>
    <x v="14"/>
    <n v="17"/>
    <n v="28"/>
    <n v="22.5"/>
    <n v="6.3"/>
    <n v="8"/>
    <n v="7.15"/>
    <n v="7.9"/>
    <n v="8.6999999999999993"/>
    <n v="8.3000000000000007"/>
    <n v="267"/>
    <n v="551"/>
    <n v="409"/>
    <n v="1.3"/>
    <n v="2.4"/>
    <n v="1.85"/>
    <n v="0"/>
    <n v="4.3899999999999997"/>
    <n v="2.1949999999999998"/>
    <n v="2"/>
    <n v="2"/>
    <n v="2"/>
    <n v="58"/>
    <n v="170"/>
    <n v="114"/>
    <x v="3"/>
    <x v="0"/>
    <n v="2.1949999999999998"/>
    <n v="0"/>
    <n v="0"/>
    <n v="1.6052500000000001"/>
    <x v="2"/>
  </r>
  <r>
    <n v="2133"/>
    <x v="217"/>
    <x v="0"/>
    <x v="14"/>
    <n v="17"/>
    <n v="28"/>
    <n v="22.5"/>
    <n v="5"/>
    <n v="8.4"/>
    <n v="6.7"/>
    <n v="7.6"/>
    <n v="8.6"/>
    <n v="8.1"/>
    <n v="341"/>
    <n v="884"/>
    <n v="612.5"/>
    <n v="1.1000000000000001"/>
    <n v="2.6"/>
    <n v="1.85"/>
    <n v="0.26"/>
    <n v="1.9"/>
    <n v="1.08"/>
    <n v="2"/>
    <n v="2"/>
    <n v="2"/>
    <n v="39"/>
    <n v="120"/>
    <n v="79.5"/>
    <x v="3"/>
    <x v="0"/>
    <n v="1.08"/>
    <n v="0"/>
    <n v="0"/>
    <n v="1.38225"/>
    <x v="2"/>
  </r>
  <r>
    <n v="2134"/>
    <x v="218"/>
    <x v="0"/>
    <x v="14"/>
    <n v="18"/>
    <n v="28"/>
    <n v="23"/>
    <n v="6.2"/>
    <n v="7.8"/>
    <n v="7"/>
    <n v="7.1"/>
    <n v="8.8000000000000007"/>
    <n v="7.95"/>
    <n v="220"/>
    <n v="450"/>
    <n v="335"/>
    <n v="1"/>
    <n v="1.4"/>
    <n v="1.2"/>
    <n v="0.01"/>
    <n v="1.1599999999999999"/>
    <n v="0.58499999999999996"/>
    <n v="2"/>
    <n v="2"/>
    <n v="2"/>
    <n v="7"/>
    <n v="70"/>
    <n v="38.5"/>
    <x v="19"/>
    <x v="0"/>
    <n v="0.58499999999999996"/>
    <n v="0"/>
    <n v="0"/>
    <n v="0.877"/>
    <x v="2"/>
  </r>
  <r>
    <n v="2135"/>
    <x v="599"/>
    <x v="0"/>
    <x v="14"/>
    <n v="20.5"/>
    <n v="32"/>
    <n v="26.25"/>
    <n v="6.2"/>
    <n v="7.4"/>
    <n v="6.8000000000000007"/>
    <n v="7.1"/>
    <n v="7.8"/>
    <n v="7.4499999999999993"/>
    <n v="270"/>
    <n v="399"/>
    <n v="334.5"/>
    <n v="0.9"/>
    <n v="1.5"/>
    <n v="1.2"/>
    <n v="0.12"/>
    <n v="0.41"/>
    <n v="0.26500000000000001"/>
    <n v="2"/>
    <n v="2"/>
    <n v="2"/>
    <n v="0"/>
    <n v="47"/>
    <n v="23.5"/>
    <x v="19"/>
    <x v="0"/>
    <n v="0.26500000000000001"/>
    <n v="0"/>
    <n v="0"/>
    <n v="0.81300000000000006"/>
    <x v="2"/>
  </r>
  <r>
    <n v="2136"/>
    <x v="220"/>
    <x v="0"/>
    <x v="14"/>
    <n v="18"/>
    <n v="28"/>
    <n v="23"/>
    <n v="6.3"/>
    <n v="8.1999999999999993"/>
    <n v="7.25"/>
    <n v="7.8"/>
    <n v="8.4"/>
    <n v="8.1"/>
    <n v="278"/>
    <n v="548"/>
    <n v="413"/>
    <n v="1.7"/>
    <n v="14"/>
    <n v="7.85"/>
    <n v="1.57"/>
    <n v="35.96"/>
    <n v="18.765000000000001"/>
    <n v="2"/>
    <n v="240"/>
    <n v="121"/>
    <n v="70"/>
    <n v="2600"/>
    <n v="1335"/>
    <x v="2"/>
    <x v="57"/>
    <n v="10"/>
    <n v="0"/>
    <n v="0"/>
    <n v="5.1050000000000004"/>
    <x v="2"/>
  </r>
  <r>
    <n v="2137"/>
    <x v="221"/>
    <x v="0"/>
    <x v="14"/>
    <n v="19"/>
    <n v="31"/>
    <n v="25"/>
    <n v="7.1"/>
    <n v="8.4"/>
    <n v="7.75"/>
    <n v="7.7"/>
    <n v="8.6"/>
    <n v="8.15"/>
    <n v="264"/>
    <n v="294"/>
    <n v="279"/>
    <n v="2.1"/>
    <n v="2.9"/>
    <n v="2.5"/>
    <n v="4.37"/>
    <n v="5.84"/>
    <n v="5.1050000000000004"/>
    <n v="2"/>
    <n v="2"/>
    <n v="2"/>
    <n v="70"/>
    <n v="280"/>
    <n v="175"/>
    <x v="41"/>
    <x v="0"/>
    <n v="5.1050000000000004"/>
    <n v="0"/>
    <n v="0"/>
    <n v="2.5935000000000001"/>
    <x v="2"/>
  </r>
  <r>
    <n v="2138"/>
    <x v="222"/>
    <x v="0"/>
    <x v="14"/>
    <n v="17"/>
    <n v="33"/>
    <n v="25"/>
    <n v="7.4"/>
    <n v="8.4"/>
    <n v="7.9"/>
    <n v="7.6"/>
    <n v="8.5"/>
    <n v="8.0500000000000007"/>
    <n v="268"/>
    <n v="293"/>
    <n v="280.5"/>
    <n v="2"/>
    <n v="2.7"/>
    <n v="2.35"/>
    <n v="3.58"/>
    <n v="4.58"/>
    <n v="4.08"/>
    <n v="2"/>
    <n v="2"/>
    <n v="2"/>
    <n v="120"/>
    <n v="220"/>
    <n v="170"/>
    <x v="50"/>
    <x v="0"/>
    <n v="4.08"/>
    <n v="0"/>
    <n v="0"/>
    <n v="2.2947500000000001"/>
    <x v="2"/>
  </r>
  <r>
    <n v="2139"/>
    <x v="223"/>
    <x v="0"/>
    <x v="14"/>
    <n v="18"/>
    <n v="33"/>
    <n v="25.5"/>
    <n v="7.6"/>
    <n v="8.1999999999999993"/>
    <n v="7.8999999999999995"/>
    <n v="7.8"/>
    <n v="8.3000000000000007"/>
    <n v="8.0500000000000007"/>
    <n v="244"/>
    <n v="298"/>
    <n v="271"/>
    <n v="1.3"/>
    <n v="2.9"/>
    <n v="2.1"/>
    <n v="3.65"/>
    <n v="7.7"/>
    <n v="5.6749999999999998"/>
    <n v="2"/>
    <n v="2"/>
    <n v="2"/>
    <n v="140"/>
    <n v="240"/>
    <n v="190"/>
    <x v="23"/>
    <x v="0"/>
    <n v="5.6749999999999998"/>
    <n v="0"/>
    <n v="0"/>
    <n v="2.4575"/>
    <x v="2"/>
  </r>
  <r>
    <n v="2140"/>
    <x v="224"/>
    <x v="0"/>
    <x v="14"/>
    <n v="17"/>
    <n v="29"/>
    <n v="23"/>
    <n v="6.4"/>
    <n v="8.9"/>
    <n v="7.65"/>
    <n v="7.5"/>
    <n v="8.3000000000000007"/>
    <n v="7.9"/>
    <n v="250"/>
    <n v="283"/>
    <n v="266.5"/>
    <n v="1.6"/>
    <n v="3"/>
    <n v="2.2999999999999998"/>
    <n v="1.5"/>
    <n v="2.75"/>
    <n v="2.125"/>
    <n v="2"/>
    <n v="2"/>
    <n v="2"/>
    <n v="22"/>
    <n v="94"/>
    <n v="58"/>
    <x v="11"/>
    <x v="0"/>
    <n v="2.125"/>
    <n v="0"/>
    <n v="0"/>
    <n v="1.8725000000000001"/>
    <x v="2"/>
  </r>
  <r>
    <n v="2141"/>
    <x v="426"/>
    <x v="0"/>
    <x v="14"/>
    <n v="18"/>
    <n v="29"/>
    <n v="23.5"/>
    <n v="7.8"/>
    <n v="8.6999999999999993"/>
    <n v="8.25"/>
    <n v="7.3"/>
    <n v="8.5"/>
    <n v="7.9"/>
    <n v="178"/>
    <n v="2328"/>
    <n v="1253"/>
    <n v="1.3"/>
    <n v="2.8"/>
    <n v="2.0499999999999998"/>
    <n v="0.16"/>
    <n v="3.56"/>
    <n v="1.86"/>
    <n v="2"/>
    <n v="2"/>
    <n v="2"/>
    <n v="70"/>
    <n v="210"/>
    <n v="140"/>
    <x v="62"/>
    <x v="0"/>
    <n v="1.8599999999999999"/>
    <n v="0"/>
    <n v="0"/>
    <n v="1.6632500000000001"/>
    <x v="2"/>
  </r>
  <r>
    <n v="2142"/>
    <x v="226"/>
    <x v="0"/>
    <x v="14"/>
    <n v="13"/>
    <n v="27"/>
    <n v="20"/>
    <n v="4.5"/>
    <n v="8"/>
    <n v="6.25"/>
    <n v="7.3"/>
    <n v="9.6"/>
    <n v="8.4499999999999993"/>
    <n v="149"/>
    <n v="666"/>
    <n v="407.5"/>
    <n v="1.2"/>
    <n v="2.2999999999999998"/>
    <n v="1.75"/>
    <n v="0"/>
    <n v="0.86"/>
    <n v="0.43"/>
    <n v="2"/>
    <n v="2"/>
    <n v="2"/>
    <n v="0"/>
    <n v="48"/>
    <n v="24"/>
    <x v="33"/>
    <x v="0"/>
    <n v="0.42999999999999994"/>
    <n v="0"/>
    <n v="0"/>
    <n v="1.1897500000000001"/>
    <x v="2"/>
  </r>
  <r>
    <n v="3296"/>
    <x v="227"/>
    <x v="0"/>
    <x v="14"/>
    <n v="17"/>
    <n v="29"/>
    <n v="23"/>
    <n v="6.4"/>
    <n v="8.6"/>
    <n v="7.5"/>
    <n v="7.4"/>
    <n v="8.6"/>
    <n v="8"/>
    <n v="271"/>
    <n v="690"/>
    <n v="480.5"/>
    <n v="0.9"/>
    <n v="1.9"/>
    <n v="1.4"/>
    <n v="0.47"/>
    <n v="3.23"/>
    <n v="1.85"/>
    <n v="2"/>
    <n v="2"/>
    <n v="2"/>
    <n v="39"/>
    <n v="63"/>
    <n v="51"/>
    <x v="49"/>
    <x v="0"/>
    <n v="1.85"/>
    <n v="0"/>
    <n v="0"/>
    <n v="1.2550000000000001"/>
    <x v="2"/>
  </r>
  <r>
    <n v="3845"/>
    <x v="600"/>
    <x v="0"/>
    <x v="14"/>
    <n v="20.324904942965802"/>
    <n v="29.264638783270001"/>
    <n v="24.794771863117901"/>
    <n v="4.5"/>
    <n v="7.3"/>
    <n v="5.9"/>
    <n v="7.3"/>
    <n v="7.9"/>
    <n v="7.6"/>
    <n v="640"/>
    <n v="830"/>
    <n v="735"/>
    <n v="1.8"/>
    <n v="2.8"/>
    <n v="2.2999999999999998"/>
    <n v="2.2000000000000002"/>
    <n v="2.8"/>
    <n v="2.5"/>
    <n v="3"/>
    <n v="3"/>
    <n v="3"/>
    <n v="11"/>
    <n v="28"/>
    <n v="19.5"/>
    <x v="11"/>
    <x v="10"/>
    <n v="2.5"/>
    <n v="0"/>
    <n v="0"/>
    <n v="1.9524999999999999"/>
    <x v="2"/>
  </r>
  <r>
    <n v="4614"/>
    <x v="601"/>
    <x v="0"/>
    <x v="14"/>
    <n v="18.100000000000001"/>
    <n v="28.9"/>
    <n v="23.5"/>
    <n v="6.6"/>
    <n v="7.6"/>
    <n v="7.1"/>
    <n v="7.1"/>
    <n v="8.1999999999999993"/>
    <n v="7.6499999999999995"/>
    <n v="319"/>
    <n v="596"/>
    <n v="457.5"/>
    <n v="2"/>
    <n v="4.4000000000000004"/>
    <n v="3.2"/>
    <n v="0.22"/>
    <n v="1.81"/>
    <n v="1.0150000000000001"/>
    <n v="2"/>
    <n v="39"/>
    <n v="20.5"/>
    <n v="0"/>
    <n v="540"/>
    <n v="270"/>
    <x v="87"/>
    <x v="218"/>
    <n v="1.0150000000000001"/>
    <n v="0"/>
    <n v="0"/>
    <n v="2.3054999999999999"/>
    <x v="2"/>
  </r>
  <r>
    <n v="4615"/>
    <x v="602"/>
    <x v="0"/>
    <x v="14"/>
    <n v="18"/>
    <n v="32.1"/>
    <n v="25.05"/>
    <n v="6.4"/>
    <n v="7.5"/>
    <n v="6.95"/>
    <n v="7.3"/>
    <n v="8.3000000000000007"/>
    <n v="7.8000000000000007"/>
    <n v="350"/>
    <n v="642"/>
    <n v="496"/>
    <n v="2"/>
    <n v="5.2"/>
    <n v="3.6"/>
    <n v="0.28999999999999998"/>
    <n v="2.61"/>
    <n v="1.45"/>
    <n v="2"/>
    <n v="48"/>
    <n v="25"/>
    <n v="0"/>
    <n v="540"/>
    <n v="270"/>
    <x v="54"/>
    <x v="116"/>
    <n v="1.45"/>
    <n v="0"/>
    <n v="0"/>
    <n v="2.665"/>
    <x v="2"/>
  </r>
  <r>
    <n v="4622"/>
    <x v="603"/>
    <x v="0"/>
    <x v="14"/>
    <n v="18"/>
    <n v="32"/>
    <n v="25"/>
    <n v="6.8"/>
    <n v="7.2"/>
    <n v="7"/>
    <n v="7.3"/>
    <n v="8.4"/>
    <n v="7.85"/>
    <n v="224"/>
    <n v="362"/>
    <n v="293"/>
    <n v="0.9"/>
    <n v="1.2"/>
    <n v="1.05"/>
    <n v="0"/>
    <n v="0.46"/>
    <n v="0.23"/>
    <n v="2"/>
    <n v="2"/>
    <n v="2"/>
    <n v="2"/>
    <n v="24"/>
    <n v="13"/>
    <x v="96"/>
    <x v="0"/>
    <n v="0.22999999999999998"/>
    <n v="0"/>
    <n v="0"/>
    <n v="0.71225000000000005"/>
    <x v="2"/>
  </r>
  <r>
    <n v="3297"/>
    <x v="228"/>
    <x v="1"/>
    <x v="14"/>
    <n v="22"/>
    <n v="26"/>
    <n v="24"/>
    <n v="6.8"/>
    <n v="7.1"/>
    <n v="6.9499999999999993"/>
    <n v="7.5"/>
    <n v="8.1"/>
    <n v="7.8"/>
    <n v="318"/>
    <n v="746"/>
    <n v="532"/>
    <n v="0.2"/>
    <n v="2"/>
    <n v="1.1000000000000001"/>
    <n v="0"/>
    <n v="1.1599999999999999"/>
    <n v="0.57999999999999996"/>
    <n v="2"/>
    <n v="36"/>
    <n v="19"/>
    <n v="46"/>
    <n v="70"/>
    <n v="58"/>
    <x v="24"/>
    <x v="98"/>
    <n v="0.57999999999999996"/>
    <n v="0"/>
    <n v="0"/>
    <n v="0.89849999999999997"/>
    <x v="2"/>
  </r>
  <r>
    <n v="3298"/>
    <x v="229"/>
    <x v="1"/>
    <x v="14"/>
    <n v="22"/>
    <n v="22"/>
    <n v="22"/>
    <n v="6.8"/>
    <n v="7.7"/>
    <n v="7.25"/>
    <n v="7.2"/>
    <n v="7.9"/>
    <n v="7.5500000000000007"/>
    <n v="210"/>
    <n v="296"/>
    <n v="253"/>
    <n v="1.8"/>
    <n v="2.2000000000000002"/>
    <n v="2"/>
    <n v="0"/>
    <n v="0.77"/>
    <n v="0.38500000000000001"/>
    <n v="2"/>
    <n v="6"/>
    <n v="4"/>
    <n v="25"/>
    <n v="63"/>
    <n v="44"/>
    <x v="34"/>
    <x v="16"/>
    <n v="0.38500000000000001"/>
    <n v="0"/>
    <n v="0"/>
    <n v="1.347"/>
    <x v="2"/>
  </r>
  <r>
    <n v="3299"/>
    <x v="230"/>
    <x v="1"/>
    <x v="14"/>
    <n v="17"/>
    <n v="30.1"/>
    <n v="23.55"/>
    <n v="6.4"/>
    <n v="7.1"/>
    <n v="6.75"/>
    <n v="7.1"/>
    <n v="8.4"/>
    <n v="7.75"/>
    <n v="340"/>
    <n v="853"/>
    <n v="596.5"/>
    <n v="3.2"/>
    <n v="5.4"/>
    <n v="4.3000000000000007"/>
    <n v="0.2"/>
    <n v="2"/>
    <n v="1.1000000000000001"/>
    <n v="2"/>
    <n v="240"/>
    <n v="121"/>
    <n v="0"/>
    <n v="1100"/>
    <n v="550"/>
    <x v="2"/>
    <x v="57"/>
    <n v="1.1000000000000001"/>
    <n v="0"/>
    <n v="0"/>
    <n v="3.3250000000000002"/>
    <x v="2"/>
  </r>
  <r>
    <n v="3300"/>
    <x v="231"/>
    <x v="1"/>
    <x v="14"/>
    <n v="18"/>
    <n v="32.5"/>
    <n v="25.25"/>
    <n v="4.8"/>
    <n v="7.9"/>
    <n v="6.35"/>
    <n v="6.8"/>
    <n v="8.6"/>
    <n v="7.6999999999999993"/>
    <n v="352"/>
    <n v="4620"/>
    <n v="2486"/>
    <n v="2.1"/>
    <n v="13"/>
    <n v="7.55"/>
    <n v="0.28000000000000003"/>
    <n v="3.64"/>
    <n v="1.96"/>
    <n v="2"/>
    <n v="350"/>
    <n v="176"/>
    <n v="0"/>
    <n v="1600"/>
    <n v="800"/>
    <x v="2"/>
    <x v="33"/>
    <n v="1.96"/>
    <n v="0"/>
    <n v="0"/>
    <n v="3.7719999999999998"/>
    <x v="2"/>
  </r>
  <r>
    <n v="3301"/>
    <x v="232"/>
    <x v="1"/>
    <x v="14"/>
    <n v="13.9"/>
    <n v="35.9"/>
    <n v="24.9"/>
    <n v="6.1"/>
    <n v="8"/>
    <n v="7.05"/>
    <n v="7.3"/>
    <n v="7.8"/>
    <n v="7.55"/>
    <n v="320"/>
    <n v="4870"/>
    <n v="2595"/>
    <n v="2.2000000000000002"/>
    <n v="4"/>
    <n v="3.1"/>
    <n v="0.25"/>
    <n v="2"/>
    <n v="1.125"/>
    <n v="2"/>
    <n v="120"/>
    <n v="61"/>
    <n v="0"/>
    <n v="540"/>
    <n v="270"/>
    <x v="60"/>
    <x v="63"/>
    <n v="1.125"/>
    <n v="0"/>
    <n v="0"/>
    <n v="2.4675000000000002"/>
    <x v="2"/>
  </r>
  <r>
    <n v="3302"/>
    <x v="233"/>
    <x v="1"/>
    <x v="14"/>
    <n v="19"/>
    <n v="26"/>
    <n v="22.5"/>
    <n v="6"/>
    <n v="6.9"/>
    <n v="6.45"/>
    <n v="7.1"/>
    <n v="8.4"/>
    <n v="7.75"/>
    <n v="278"/>
    <n v="974"/>
    <n v="626"/>
    <n v="1.4"/>
    <n v="3.8"/>
    <n v="2.5999999999999996"/>
    <n v="0"/>
    <n v="4.29"/>
    <n v="2.145"/>
    <n v="2"/>
    <n v="2"/>
    <n v="2"/>
    <n v="84"/>
    <n v="170"/>
    <n v="127"/>
    <x v="68"/>
    <x v="0"/>
    <n v="2.145"/>
    <n v="0"/>
    <n v="0"/>
    <n v="2.0640000000000001"/>
    <x v="2"/>
  </r>
  <r>
    <n v="3303"/>
    <x v="234"/>
    <x v="1"/>
    <x v="14"/>
    <n v="21"/>
    <n v="35"/>
    <n v="28"/>
    <n v="6"/>
    <n v="7.2"/>
    <n v="6.6"/>
    <n v="7.3"/>
    <n v="8.1999999999999993"/>
    <n v="7.75"/>
    <n v="249"/>
    <n v="382"/>
    <n v="315.5"/>
    <n v="1"/>
    <n v="1.5"/>
    <n v="1.25"/>
    <n v="0.21"/>
    <n v="0.49"/>
    <n v="0.35"/>
    <n v="2"/>
    <n v="4"/>
    <n v="3"/>
    <n v="20"/>
    <n v="39"/>
    <n v="29.5"/>
    <x v="45"/>
    <x v="10"/>
    <n v="0.35"/>
    <n v="0"/>
    <n v="0"/>
    <n v="0.86624999999999996"/>
    <x v="2"/>
  </r>
  <r>
    <n v="3304"/>
    <x v="235"/>
    <x v="1"/>
    <x v="14"/>
    <n v="20"/>
    <n v="40"/>
    <n v="30"/>
    <n v="6.2"/>
    <n v="7.6"/>
    <n v="6.9"/>
    <n v="7.2"/>
    <n v="7.6"/>
    <n v="7.4"/>
    <n v="130"/>
    <n v="580"/>
    <n v="355"/>
    <n v="1.6"/>
    <n v="2"/>
    <n v="1.8"/>
    <n v="0"/>
    <n v="0.8"/>
    <n v="0.4"/>
    <n v="2"/>
    <n v="2"/>
    <n v="2"/>
    <n v="11"/>
    <n v="21"/>
    <n v="16"/>
    <x v="1"/>
    <x v="0"/>
    <n v="0.4"/>
    <n v="0"/>
    <n v="0"/>
    <n v="1.2150000000000001"/>
    <x v="2"/>
  </r>
  <r>
    <n v="3830"/>
    <x v="236"/>
    <x v="1"/>
    <x v="14"/>
    <n v="15.8"/>
    <n v="27.9"/>
    <n v="21.85"/>
    <n v="6.2"/>
    <n v="8.1999999999999993"/>
    <n v="7.1999999999999993"/>
    <n v="7.3"/>
    <n v="8.3000000000000007"/>
    <n v="7.8000000000000007"/>
    <n v="239"/>
    <n v="796"/>
    <n v="517.5"/>
    <n v="2.2000000000000002"/>
    <n v="7.2"/>
    <n v="4.7"/>
    <n v="0"/>
    <n v="2"/>
    <n v="1"/>
    <n v="2"/>
    <n v="140"/>
    <n v="71"/>
    <n v="0"/>
    <n v="430"/>
    <n v="215"/>
    <x v="2"/>
    <x v="219"/>
    <n v="1"/>
    <n v="0"/>
    <n v="0"/>
    <n v="3.0550000000000002"/>
    <x v="2"/>
  </r>
  <r>
    <n v="3831"/>
    <x v="237"/>
    <x v="1"/>
    <x v="14"/>
    <n v="14"/>
    <n v="35.799999999999997"/>
    <n v="24.9"/>
    <n v="6.4"/>
    <n v="7.5"/>
    <n v="6.95"/>
    <n v="7.3"/>
    <n v="8.1"/>
    <n v="7.6999999999999993"/>
    <n v="290"/>
    <n v="512"/>
    <n v="401"/>
    <n v="2.2000000000000002"/>
    <n v="4.8"/>
    <n v="3.5"/>
    <n v="0.34"/>
    <n v="1.6"/>
    <n v="0.97000000000000008"/>
    <n v="2"/>
    <n v="84"/>
    <n v="43"/>
    <n v="0"/>
    <n v="430"/>
    <n v="215"/>
    <x v="8"/>
    <x v="220"/>
    <n v="0.97"/>
    <n v="0"/>
    <n v="0"/>
    <n v="2.5964999999999998"/>
    <x v="2"/>
  </r>
  <r>
    <n v="3849"/>
    <x v="238"/>
    <x v="1"/>
    <x v="14"/>
    <n v="18"/>
    <n v="29"/>
    <n v="23.5"/>
    <n v="4.5"/>
    <n v="7.6"/>
    <n v="6.05"/>
    <n v="7.1"/>
    <n v="8.6999999999999993"/>
    <n v="7.8999999999999995"/>
    <n v="301"/>
    <n v="529"/>
    <n v="415"/>
    <n v="0.8"/>
    <n v="1.8"/>
    <n v="1.3"/>
    <n v="0.03"/>
    <n v="1.1299999999999999"/>
    <n v="0.57999999999999996"/>
    <n v="2"/>
    <n v="2"/>
    <n v="2"/>
    <n v="32"/>
    <n v="60"/>
    <n v="46"/>
    <x v="43"/>
    <x v="0"/>
    <n v="0.57999999999999996"/>
    <n v="0"/>
    <n v="0"/>
    <n v="0.9385"/>
    <x v="2"/>
  </r>
  <r>
    <n v="3850"/>
    <x v="604"/>
    <x v="1"/>
    <x v="14"/>
    <n v="18"/>
    <n v="28"/>
    <n v="23"/>
    <n v="6.6"/>
    <n v="7.9"/>
    <n v="7.25"/>
    <n v="7.5"/>
    <n v="8.9"/>
    <n v="8.1999999999999993"/>
    <n v="258"/>
    <n v="656"/>
    <n v="457"/>
    <n v="1"/>
    <n v="1.9"/>
    <n v="1.45"/>
    <n v="0.18"/>
    <n v="2.82"/>
    <n v="1.5"/>
    <n v="2"/>
    <n v="2"/>
    <n v="2"/>
    <n v="40"/>
    <n v="63"/>
    <n v="51.5"/>
    <x v="25"/>
    <x v="0"/>
    <n v="1.5"/>
    <n v="0"/>
    <n v="0"/>
    <n v="1.2162500000000001"/>
    <x v="2"/>
  </r>
  <r>
    <n v="2129"/>
    <x v="605"/>
    <x v="2"/>
    <x v="14"/>
    <n v="16.100000000000001"/>
    <n v="29.9"/>
    <n v="23"/>
    <n v="7.2"/>
    <n v="8.1"/>
    <n v="7.65"/>
    <n v="7.2"/>
    <n v="8.3000000000000007"/>
    <n v="7.75"/>
    <n v="233"/>
    <n v="3370"/>
    <n v="1801.5"/>
    <n v="1.4"/>
    <n v="1.9"/>
    <n v="1.65"/>
    <n v="0.34"/>
    <n v="1.6"/>
    <n v="0.97000000000000008"/>
    <n v="2"/>
    <n v="10"/>
    <n v="6"/>
    <n v="0"/>
    <n v="41"/>
    <n v="20.5"/>
    <x v="0"/>
    <x v="55"/>
    <n v="0.97"/>
    <n v="0"/>
    <n v="0"/>
    <n v="1.25525"/>
    <x v="2"/>
  </r>
  <r>
    <n v="1425"/>
    <x v="606"/>
    <x v="0"/>
    <x v="15"/>
    <n v="15"/>
    <n v="29"/>
    <n v="22"/>
    <n v="6.5"/>
    <n v="7.9"/>
    <n v="7.2"/>
    <n v="6.9"/>
    <n v="7.4"/>
    <n v="7.15"/>
    <n v="26"/>
    <n v="358"/>
    <n v="192"/>
    <n v="2.5"/>
    <n v="4.3"/>
    <n v="3.4"/>
    <n v="0.02"/>
    <n v="0.03"/>
    <n v="2.5000000000000001E-2"/>
    <n v="2"/>
    <n v="5"/>
    <n v="3.5"/>
    <n v="25"/>
    <n v="200"/>
    <n v="112.5"/>
    <x v="48"/>
    <x v="174"/>
    <n v="2.5000000000000001E-2"/>
    <n v="0"/>
    <n v="0"/>
    <n v="2.1475"/>
    <x v="2"/>
  </r>
  <r>
    <n v="1426"/>
    <x v="607"/>
    <x v="0"/>
    <x v="15"/>
    <n v="15"/>
    <n v="29"/>
    <n v="22"/>
    <n v="7.1"/>
    <n v="8.1999999999999993"/>
    <n v="7.6499999999999995"/>
    <n v="6.9"/>
    <n v="7.8"/>
    <n v="7.35"/>
    <n v="130"/>
    <n v="2442"/>
    <n v="1286"/>
    <n v="2.2000000000000002"/>
    <n v="4.5"/>
    <n v="3.35"/>
    <n v="0.03"/>
    <n v="0.03"/>
    <n v="0.03"/>
    <n v="2"/>
    <n v="55"/>
    <n v="28.5"/>
    <n v="20"/>
    <n v="90"/>
    <n v="55"/>
    <x v="66"/>
    <x v="8"/>
    <n v="0.03"/>
    <n v="0"/>
    <n v="0"/>
    <n v="2.2422499999999999"/>
    <x v="2"/>
  </r>
  <r>
    <n v="1629"/>
    <x v="608"/>
    <x v="0"/>
    <x v="15"/>
    <n v="15"/>
    <n v="29"/>
    <n v="22"/>
    <n v="5.2"/>
    <n v="8.1"/>
    <n v="6.65"/>
    <n v="6.9"/>
    <n v="7.5"/>
    <n v="7.2"/>
    <n v="120"/>
    <n v="347"/>
    <n v="233.5"/>
    <n v="2.5"/>
    <n v="3.6"/>
    <n v="3.05"/>
    <n v="0.02"/>
    <n v="0.03"/>
    <n v="2.5000000000000001E-2"/>
    <n v="2"/>
    <n v="10"/>
    <n v="6"/>
    <n v="15"/>
    <n v="120"/>
    <n v="67.5"/>
    <x v="21"/>
    <x v="55"/>
    <n v="2.5000000000000001E-2"/>
    <n v="0"/>
    <n v="0"/>
    <n v="1.9412499999999999"/>
    <x v="2"/>
  </r>
  <r>
    <n v="1630"/>
    <x v="609"/>
    <x v="0"/>
    <x v="15"/>
    <n v="16"/>
    <n v="28"/>
    <n v="22"/>
    <n v="5.8"/>
    <n v="7.7"/>
    <n v="6.75"/>
    <n v="7.2"/>
    <n v="7.5"/>
    <n v="7.35"/>
    <n v="150"/>
    <n v="411"/>
    <n v="280.5"/>
    <n v="2.2000000000000002"/>
    <n v="3.8"/>
    <n v="3"/>
    <n v="0.02"/>
    <n v="0.03"/>
    <n v="2.5000000000000001E-2"/>
    <n v="2"/>
    <n v="2"/>
    <n v="2"/>
    <n v="10"/>
    <n v="100"/>
    <n v="55"/>
    <x v="5"/>
    <x v="0"/>
    <n v="2.5000000000000001E-2"/>
    <n v="0"/>
    <n v="0"/>
    <n v="1.89"/>
    <x v="2"/>
  </r>
  <r>
    <n v="2837"/>
    <x v="610"/>
    <x v="0"/>
    <x v="15"/>
    <n v="16"/>
    <n v="28.2"/>
    <n v="22.1"/>
    <n v="4.4000000000000004"/>
    <n v="8.1999999999999993"/>
    <n v="6.3"/>
    <n v="7"/>
    <n v="7.5"/>
    <n v="7.25"/>
    <n v="105"/>
    <n v="3405"/>
    <n v="1755"/>
    <n v="2.1"/>
    <n v="4.7"/>
    <n v="3.4000000000000004"/>
    <n v="0.02"/>
    <n v="0.03"/>
    <n v="2.5000000000000001E-2"/>
    <n v="2"/>
    <n v="15"/>
    <n v="8.5"/>
    <n v="20"/>
    <n v="280"/>
    <n v="150"/>
    <x v="48"/>
    <x v="54"/>
    <n v="2.5000000000000001E-2"/>
    <n v="0"/>
    <n v="0"/>
    <n v="2.1724999999999999"/>
    <x v="2"/>
  </r>
  <r>
    <n v="2839"/>
    <x v="611"/>
    <x v="1"/>
    <x v="15"/>
    <n v="16"/>
    <n v="28"/>
    <n v="22"/>
    <n v="6.4"/>
    <n v="8.1"/>
    <n v="7.25"/>
    <n v="6.7"/>
    <n v="7.5"/>
    <n v="7.1"/>
    <n v="201"/>
    <n v="311"/>
    <n v="256"/>
    <n v="2.9"/>
    <n v="3.8"/>
    <n v="3.3499999999999996"/>
    <n v="0.03"/>
    <n v="0.03"/>
    <n v="0.03"/>
    <n v="2"/>
    <n v="45"/>
    <n v="23.5"/>
    <n v="20"/>
    <n v="142"/>
    <n v="81"/>
    <x v="66"/>
    <x v="221"/>
    <n v="0.03"/>
    <n v="0"/>
    <n v="0"/>
    <n v="2.2172499999999999"/>
    <x v="2"/>
  </r>
  <r>
    <n v="2840"/>
    <x v="612"/>
    <x v="1"/>
    <x v="15"/>
    <n v="16"/>
    <n v="29"/>
    <n v="22.5"/>
    <n v="6.1"/>
    <n v="7.9"/>
    <n v="7"/>
    <n v="7.1"/>
    <n v="7.6"/>
    <n v="7.35"/>
    <n v="167"/>
    <n v="297"/>
    <n v="232"/>
    <n v="2.5"/>
    <n v="26"/>
    <n v="14.25"/>
    <n v="0"/>
    <n v="0.03"/>
    <n v="1.4999999999999999E-2"/>
    <n v="2"/>
    <n v="15"/>
    <n v="8.5"/>
    <n v="40"/>
    <n v="185"/>
    <n v="112.5"/>
    <x v="2"/>
    <x v="54"/>
    <n v="1.4999999999999999E-2"/>
    <n v="0"/>
    <n v="0"/>
    <n v="2.5455000000000001"/>
    <x v="2"/>
  </r>
  <r>
    <n v="2841"/>
    <x v="613"/>
    <x v="1"/>
    <x v="15"/>
    <n v="16"/>
    <n v="29"/>
    <n v="22.5"/>
    <n v="5.0999999999999996"/>
    <n v="8.1"/>
    <n v="6.6"/>
    <n v="6.7"/>
    <n v="7.5"/>
    <n v="7.1"/>
    <n v="51"/>
    <n v="430"/>
    <n v="240.5"/>
    <n v="2.4"/>
    <n v="4.0999999999999996"/>
    <n v="3.25"/>
    <n v="0.02"/>
    <n v="0.03"/>
    <n v="2.5000000000000001E-2"/>
    <n v="2"/>
    <n v="25"/>
    <n v="13.5"/>
    <n v="45"/>
    <n v="130"/>
    <n v="87.5"/>
    <x v="38"/>
    <x v="70"/>
    <n v="2.5000000000000001E-2"/>
    <n v="0"/>
    <n v="0"/>
    <n v="2.1037499999999998"/>
    <x v="2"/>
  </r>
  <r>
    <n v="2842"/>
    <x v="614"/>
    <x v="1"/>
    <x v="15"/>
    <n v="16"/>
    <n v="28.8"/>
    <n v="22.4"/>
    <n v="6.8"/>
    <n v="8.1"/>
    <n v="7.4499999999999993"/>
    <n v="6.4"/>
    <n v="7.4"/>
    <n v="6.9"/>
    <n v="220"/>
    <n v="334"/>
    <n v="277"/>
    <n v="2.7"/>
    <n v="3.8"/>
    <n v="3.25"/>
    <n v="0.02"/>
    <n v="0.03"/>
    <n v="2.5000000000000001E-2"/>
    <n v="2"/>
    <n v="20"/>
    <n v="11"/>
    <n v="30"/>
    <n v="120"/>
    <n v="75"/>
    <x v="38"/>
    <x v="222"/>
    <n v="2.5000000000000001E-2"/>
    <n v="0"/>
    <n v="0"/>
    <n v="2.0912500000000001"/>
    <x v="2"/>
  </r>
  <r>
    <n v="2843"/>
    <x v="615"/>
    <x v="1"/>
    <x v="15"/>
    <n v="18"/>
    <n v="29"/>
    <n v="23.5"/>
    <n v="4.5"/>
    <n v="7.3"/>
    <n v="5.9"/>
    <n v="7.1"/>
    <n v="7.5"/>
    <n v="7.3"/>
    <n v="210"/>
    <n v="451"/>
    <n v="330.5"/>
    <n v="1.5"/>
    <n v="3.4"/>
    <n v="2.4500000000000002"/>
    <n v="0.03"/>
    <n v="0.03"/>
    <n v="0.03"/>
    <n v="2"/>
    <n v="15"/>
    <n v="8.5"/>
    <n v="30"/>
    <n v="70"/>
    <n v="50"/>
    <x v="14"/>
    <x v="54"/>
    <n v="0.03"/>
    <n v="0"/>
    <n v="0"/>
    <n v="1.57975"/>
    <x v="2"/>
  </r>
  <r>
    <n v="2844"/>
    <x v="616"/>
    <x v="1"/>
    <x v="15"/>
    <n v="19"/>
    <n v="29"/>
    <n v="24"/>
    <n v="6.8"/>
    <n v="7.8"/>
    <n v="7.3"/>
    <n v="7.1"/>
    <n v="7.6"/>
    <n v="7.35"/>
    <n v="142"/>
    <n v="3315"/>
    <n v="1728.5"/>
    <n v="2.7"/>
    <n v="3.8"/>
    <n v="3.25"/>
    <n v="0.02"/>
    <n v="0.03"/>
    <n v="2.5000000000000001E-2"/>
    <n v="2"/>
    <n v="10"/>
    <n v="6"/>
    <n v="20"/>
    <n v="170"/>
    <n v="95"/>
    <x v="38"/>
    <x v="55"/>
    <n v="2.5000000000000001E-2"/>
    <n v="0"/>
    <n v="0"/>
    <n v="2.0662499999999997"/>
    <x v="2"/>
  </r>
  <r>
    <n v="2845"/>
    <x v="617"/>
    <x v="1"/>
    <x v="15"/>
    <n v="19"/>
    <n v="31"/>
    <n v="25"/>
    <n v="7.1"/>
    <n v="7.9"/>
    <n v="7.5"/>
    <n v="6.9"/>
    <n v="7.8"/>
    <n v="7.35"/>
    <n v="91"/>
    <n v="311"/>
    <n v="201"/>
    <n v="2.4"/>
    <n v="4.0999999999999996"/>
    <n v="3.25"/>
    <n v="0.02"/>
    <n v="0.03"/>
    <n v="2.5000000000000001E-2"/>
    <n v="2"/>
    <n v="20"/>
    <n v="11"/>
    <n v="45"/>
    <n v="150"/>
    <n v="97.5"/>
    <x v="38"/>
    <x v="222"/>
    <n v="2.5000000000000001E-2"/>
    <n v="0"/>
    <n v="0"/>
    <n v="2.0912500000000001"/>
    <x v="2"/>
  </r>
  <r>
    <n v="2846"/>
    <x v="618"/>
    <x v="1"/>
    <x v="15"/>
    <n v="19"/>
    <n v="30"/>
    <n v="24.5"/>
    <n v="6.9"/>
    <n v="8.1"/>
    <n v="7.5"/>
    <n v="7.1"/>
    <n v="7.6"/>
    <n v="7.35"/>
    <n v="75"/>
    <n v="2552"/>
    <n v="1313.5"/>
    <n v="2.6"/>
    <n v="3.9"/>
    <n v="3.25"/>
    <n v="0.02"/>
    <n v="0.03"/>
    <n v="2.5000000000000001E-2"/>
    <n v="2"/>
    <n v="20"/>
    <n v="11"/>
    <n v="35"/>
    <n v="55"/>
    <n v="45"/>
    <x v="38"/>
    <x v="222"/>
    <n v="2.5000000000000001E-2"/>
    <n v="0"/>
    <n v="0"/>
    <n v="2.0912500000000001"/>
    <x v="2"/>
  </r>
  <r>
    <n v="2847"/>
    <x v="619"/>
    <x v="1"/>
    <x v="15"/>
    <n v="18"/>
    <n v="29"/>
    <n v="23.5"/>
    <n v="6.4"/>
    <n v="8.1999999999999993"/>
    <n v="7.3"/>
    <n v="6.7"/>
    <n v="7.6"/>
    <n v="7.15"/>
    <n v="120"/>
    <n v="407"/>
    <n v="263.5"/>
    <n v="2.4"/>
    <n v="3.4"/>
    <n v="2.9"/>
    <n v="0.02"/>
    <n v="0.03"/>
    <n v="2.5000000000000001E-2"/>
    <n v="2"/>
    <n v="25"/>
    <n v="13.5"/>
    <n v="15"/>
    <n v="80"/>
    <n v="47.5"/>
    <x v="75"/>
    <x v="70"/>
    <n v="2.5000000000000001E-2"/>
    <n v="0"/>
    <n v="0"/>
    <n v="1.8849999999999998"/>
    <x v="2"/>
  </r>
  <r>
    <n v="2848"/>
    <x v="620"/>
    <x v="1"/>
    <x v="15"/>
    <n v="20"/>
    <n v="29"/>
    <n v="24.5"/>
    <n v="4.8"/>
    <n v="7.4"/>
    <n v="6.1"/>
    <n v="7.1"/>
    <n v="7.9"/>
    <n v="7.5"/>
    <n v="242"/>
    <n v="550"/>
    <n v="396"/>
    <n v="2.2000000000000002"/>
    <n v="3.3"/>
    <n v="2.75"/>
    <n v="0.03"/>
    <n v="0.03"/>
    <n v="0.03"/>
    <n v="2"/>
    <n v="25"/>
    <n v="13.5"/>
    <n v="60"/>
    <n v="140"/>
    <n v="100"/>
    <x v="98"/>
    <x v="70"/>
    <n v="0.03"/>
    <n v="0"/>
    <n v="0"/>
    <n v="1.7922499999999999"/>
    <x v="2"/>
  </r>
  <r>
    <n v="2849"/>
    <x v="621"/>
    <x v="1"/>
    <x v="15"/>
    <n v="18"/>
    <n v="29"/>
    <n v="23.5"/>
    <n v="5.4"/>
    <n v="7.2"/>
    <n v="6.3000000000000007"/>
    <n v="7"/>
    <n v="7.9"/>
    <n v="7.45"/>
    <n v="249"/>
    <n v="463"/>
    <n v="356"/>
    <n v="2.1"/>
    <n v="3.2"/>
    <n v="2.6500000000000004"/>
    <n v="0.02"/>
    <n v="0.03"/>
    <n v="2.5000000000000001E-2"/>
    <n v="2"/>
    <n v="5"/>
    <n v="3.5"/>
    <n v="95"/>
    <n v="200"/>
    <n v="147.5"/>
    <x v="90"/>
    <x v="174"/>
    <n v="2.5000000000000001E-2"/>
    <n v="0"/>
    <n v="0"/>
    <n v="1.6787500000000002"/>
    <x v="2"/>
  </r>
  <r>
    <n v="2850"/>
    <x v="622"/>
    <x v="1"/>
    <x v="15"/>
    <n v="19"/>
    <n v="31"/>
    <n v="25"/>
    <n v="5.9"/>
    <n v="7.1"/>
    <n v="6.5"/>
    <n v="6.8"/>
    <n v="7.6"/>
    <n v="7.1999999999999993"/>
    <n v="41"/>
    <n v="476"/>
    <n v="258.5"/>
    <n v="2.8"/>
    <n v="3.6"/>
    <n v="3.2"/>
    <n v="0.02"/>
    <n v="0.03"/>
    <n v="2.5000000000000001E-2"/>
    <n v="2"/>
    <n v="55"/>
    <n v="28.5"/>
    <n v="50"/>
    <n v="495"/>
    <n v="272.5"/>
    <x v="87"/>
    <x v="8"/>
    <n v="2.5000000000000001E-2"/>
    <n v="0"/>
    <n v="0"/>
    <n v="2.1475"/>
    <x v="2"/>
  </r>
  <r>
    <n v="2851"/>
    <x v="623"/>
    <x v="1"/>
    <x v="15"/>
    <n v="18"/>
    <n v="31"/>
    <n v="24.5"/>
    <n v="4"/>
    <n v="7.4"/>
    <n v="5.7"/>
    <n v="6.8"/>
    <n v="8.8000000000000007"/>
    <n v="7.8000000000000007"/>
    <n v="345"/>
    <n v="600"/>
    <n v="472.5"/>
    <n v="2.2000000000000002"/>
    <n v="3.6"/>
    <n v="2.9000000000000004"/>
    <n v="0.03"/>
    <n v="0.03"/>
    <n v="0.03"/>
    <n v="2"/>
    <n v="50"/>
    <n v="26"/>
    <n v="65"/>
    <n v="525"/>
    <n v="295"/>
    <x v="15"/>
    <x v="223"/>
    <n v="0.03"/>
    <n v="0"/>
    <n v="0"/>
    <n v="1.9485000000000003"/>
    <x v="2"/>
  </r>
  <r>
    <n v="1347"/>
    <x v="624"/>
    <x v="0"/>
    <x v="16"/>
    <n v="15"/>
    <n v="25"/>
    <n v="20"/>
    <n v="5.4"/>
    <n v="6.8"/>
    <n v="6.1"/>
    <n v="7"/>
    <n v="7.5"/>
    <n v="7.25"/>
    <n v="81"/>
    <n v="133"/>
    <n v="107"/>
    <n v="5.2"/>
    <n v="8.4"/>
    <n v="6.8000000000000007"/>
    <n v="0.33"/>
    <n v="1.52"/>
    <n v="0.92500000000000004"/>
    <n v="540"/>
    <n v="2700"/>
    <n v="1620"/>
    <n v="1400"/>
    <n v="4900"/>
    <n v="3150"/>
    <x v="2"/>
    <x v="2"/>
    <n v="0.92500000000000004"/>
    <n v="0"/>
    <n v="0"/>
    <n v="5.6849999999999996"/>
    <x v="2"/>
  </r>
  <r>
    <n v="1348"/>
    <x v="625"/>
    <x v="0"/>
    <x v="16"/>
    <n v="11"/>
    <n v="19"/>
    <n v="15"/>
    <n v="6.2"/>
    <n v="7.4"/>
    <n v="6.8000000000000007"/>
    <n v="6.9"/>
    <n v="7.6"/>
    <n v="7.25"/>
    <n v="137"/>
    <n v="158"/>
    <n v="147.5"/>
    <n v="3.8"/>
    <n v="4.8"/>
    <n v="4.3"/>
    <n v="0.25"/>
    <n v="0.83"/>
    <n v="0.54"/>
    <n v="240"/>
    <n v="2200"/>
    <n v="1220"/>
    <n v="630"/>
    <n v="4800"/>
    <n v="2715"/>
    <x v="2"/>
    <x v="2"/>
    <n v="0.54"/>
    <n v="0"/>
    <n v="0"/>
    <n v="5.6079999999999997"/>
    <x v="2"/>
  </r>
  <r>
    <n v="1459"/>
    <x v="626"/>
    <x v="0"/>
    <x v="16"/>
    <n v="12"/>
    <n v="23"/>
    <n v="17.5"/>
    <n v="6.6"/>
    <n v="7.5"/>
    <n v="7.05"/>
    <n v="6.8"/>
    <n v="7.2"/>
    <n v="7"/>
    <n v="38"/>
    <n v="59"/>
    <n v="48.5"/>
    <n v="1.4"/>
    <n v="2"/>
    <n v="1.7"/>
    <n v="0.26"/>
    <n v="0.71"/>
    <n v="0.48499999999999999"/>
    <n v="12"/>
    <n v="33"/>
    <n v="22.5"/>
    <n v="84"/>
    <n v="240"/>
    <n v="162"/>
    <x v="26"/>
    <x v="12"/>
    <n v="0.48499999999999999"/>
    <n v="0"/>
    <n v="0"/>
    <n v="1.272"/>
    <x v="2"/>
  </r>
  <r>
    <n v="3346"/>
    <x v="627"/>
    <x v="0"/>
    <x v="16"/>
    <n v="15"/>
    <n v="24"/>
    <n v="19.5"/>
    <n v="4.2"/>
    <n v="5.9"/>
    <n v="5.0500000000000007"/>
    <n v="6.9"/>
    <n v="7.5"/>
    <n v="7.2"/>
    <n v="93"/>
    <n v="182"/>
    <n v="137.5"/>
    <n v="6"/>
    <n v="9.5"/>
    <n v="7.75"/>
    <n v="0.39"/>
    <n v="1.7"/>
    <n v="1.0449999999999999"/>
    <n v="790"/>
    <n v="2700"/>
    <n v="1745"/>
    <n v="1500"/>
    <n v="5800"/>
    <n v="3650"/>
    <x v="2"/>
    <x v="2"/>
    <n v="1.0449999999999999"/>
    <n v="0"/>
    <n v="0"/>
    <n v="5.7089999999999996"/>
    <x v="2"/>
  </r>
  <r>
    <n v="3347"/>
    <x v="628"/>
    <x v="0"/>
    <x v="16"/>
    <n v="15"/>
    <n v="25"/>
    <n v="20"/>
    <n v="5.7"/>
    <n v="6.8"/>
    <n v="6.25"/>
    <n v="7.2"/>
    <n v="8"/>
    <n v="7.6"/>
    <n v="85"/>
    <n v="135"/>
    <n v="110"/>
    <n v="5"/>
    <n v="8.1"/>
    <n v="6.55"/>
    <n v="0.36"/>
    <n v="1.61"/>
    <n v="0.9850000000000001"/>
    <n v="410"/>
    <n v="2700"/>
    <n v="1555"/>
    <n v="1100"/>
    <n v="4700"/>
    <n v="2900"/>
    <x v="2"/>
    <x v="2"/>
    <n v="0.9850000000000001"/>
    <n v="0"/>
    <n v="0"/>
    <n v="5.6970000000000001"/>
    <x v="2"/>
  </r>
  <r>
    <n v="3348"/>
    <x v="629"/>
    <x v="0"/>
    <x v="16"/>
    <n v="16"/>
    <n v="24"/>
    <n v="20"/>
    <n v="5.2"/>
    <n v="7"/>
    <n v="6.1"/>
    <n v="7.1"/>
    <n v="8.1"/>
    <n v="7.6"/>
    <n v="90"/>
    <n v="140"/>
    <n v="115"/>
    <n v="5.2"/>
    <n v="8.8000000000000007"/>
    <n v="7"/>
    <n v="0.25"/>
    <n v="1.26"/>
    <n v="0.755"/>
    <n v="580"/>
    <n v="2400"/>
    <n v="1490"/>
    <n v="1200"/>
    <n v="6300"/>
    <n v="3750"/>
    <x v="2"/>
    <x v="2"/>
    <n v="0.755"/>
    <n v="0"/>
    <n v="0"/>
    <n v="5.6509999999999998"/>
    <x v="2"/>
  </r>
  <r>
    <n v="3349"/>
    <x v="630"/>
    <x v="0"/>
    <x v="16"/>
    <n v="16"/>
    <n v="32"/>
    <n v="24"/>
    <n v="6.5"/>
    <n v="7.7"/>
    <n v="7.1"/>
    <n v="6.8"/>
    <n v="7.6"/>
    <n v="7.1999999999999993"/>
    <n v="62"/>
    <n v="83"/>
    <n v="72.5"/>
    <n v="1.5"/>
    <n v="2.2999999999999998"/>
    <n v="1.9"/>
    <n v="0.25"/>
    <n v="0.46"/>
    <n v="0.35499999999999998"/>
    <n v="21"/>
    <n v="47"/>
    <n v="34"/>
    <n v="110"/>
    <n v="280"/>
    <n v="195"/>
    <x v="32"/>
    <x v="224"/>
    <n v="0.35499999999999998"/>
    <n v="0"/>
    <n v="0"/>
    <n v="1.4284999999999999"/>
    <x v="2"/>
  </r>
  <r>
    <n v="3723"/>
    <x v="265"/>
    <x v="0"/>
    <x v="17"/>
    <n v="12"/>
    <n v="27"/>
    <n v="19.5"/>
    <n v="5.4"/>
    <n v="9.1"/>
    <n v="7.25"/>
    <n v="5.9"/>
    <n v="7.8"/>
    <n v="6.85"/>
    <n v="78"/>
    <n v="78"/>
    <n v="78"/>
    <n v="1.5"/>
    <n v="1.9"/>
    <n v="1.7"/>
    <n v="0"/>
    <n v="0.19"/>
    <n v="9.5000000000000001E-2"/>
    <n v="871.18936170212805"/>
    <n v="233806.89958159"/>
    <n v="117339.04447164606"/>
    <n v="5008.63768115942"/>
    <n v="2939574.0021231398"/>
    <n v="1472291.3199021495"/>
    <x v="26"/>
    <x v="2"/>
    <n v="9.5000000000000001E-2"/>
    <n v="0"/>
    <n v="0"/>
    <n v="4.0815000000000001"/>
    <x v="2"/>
  </r>
  <r>
    <n v="3722"/>
    <x v="266"/>
    <x v="1"/>
    <x v="17"/>
    <n v="15"/>
    <n v="28"/>
    <n v="21.5"/>
    <n v="3.1"/>
    <n v="8.9"/>
    <n v="6"/>
    <n v="6.9"/>
    <n v="7.5"/>
    <n v="7.2"/>
    <n v="241"/>
    <n v="241"/>
    <n v="241"/>
    <n v="0.9"/>
    <n v="2.2000000000000002"/>
    <n v="1.55"/>
    <n v="0.02"/>
    <n v="0.22"/>
    <n v="0.12"/>
    <n v="871.18936170212805"/>
    <n v="233806.89958159"/>
    <n v="117339.04447164606"/>
    <n v="5008.63768115942"/>
    <n v="2939574.0021231398"/>
    <n v="1472291.3199021495"/>
    <x v="27"/>
    <x v="2"/>
    <n v="0.12"/>
    <n v="0"/>
    <n v="0"/>
    <n v="3.99275"/>
    <x v="2"/>
  </r>
  <r>
    <n v="3755"/>
    <x v="267"/>
    <x v="1"/>
    <x v="17"/>
    <n v="15"/>
    <n v="25"/>
    <n v="20"/>
    <n v="3.6"/>
    <n v="7.8"/>
    <n v="5.7"/>
    <n v="6.5"/>
    <n v="8"/>
    <n v="7.25"/>
    <n v="210"/>
    <n v="210"/>
    <n v="210"/>
    <n v="1.9"/>
    <n v="1.9"/>
    <n v="1.9"/>
    <n v="0"/>
    <n v="0.16"/>
    <n v="0.08"/>
    <n v="871.18936170212805"/>
    <n v="233806.89958159"/>
    <n v="117339.04447164606"/>
    <n v="5008.63768115942"/>
    <n v="2939574.0021231398"/>
    <n v="1472291.3199021495"/>
    <x v="32"/>
    <x v="2"/>
    <n v="0.08"/>
    <n v="0"/>
    <n v="0"/>
    <n v="4.2035"/>
    <x v="2"/>
  </r>
  <r>
    <n v="3743"/>
    <x v="268"/>
    <x v="2"/>
    <x v="17"/>
    <n v="16"/>
    <n v="20"/>
    <n v="18"/>
    <n v="4.9000000000000004"/>
    <n v="9.3000000000000007"/>
    <n v="7.1000000000000005"/>
    <n v="5.2"/>
    <n v="7.5"/>
    <n v="6.35"/>
    <n v="38"/>
    <n v="38"/>
    <n v="38"/>
    <n v="1.1000000000000001"/>
    <n v="1.7"/>
    <n v="1.4"/>
    <n v="0"/>
    <n v="0.16"/>
    <n v="0.08"/>
    <n v="871.18936170212805"/>
    <n v="233806.89958159"/>
    <n v="117339.04447164606"/>
    <n v="5008.63768115942"/>
    <n v="2939574.0021231398"/>
    <n v="1472291.3199021495"/>
    <x v="49"/>
    <x v="2"/>
    <n v="0.08"/>
    <n v="10"/>
    <n v="0"/>
    <n v="5.391"/>
    <x v="2"/>
  </r>
  <r>
    <n v="2886"/>
    <x v="631"/>
    <x v="0"/>
    <x v="18"/>
    <n v="22.1"/>
    <n v="35"/>
    <n v="28.55"/>
    <n v="1.1000000000000001"/>
    <n v="6.6"/>
    <n v="3.8499999999999996"/>
    <n v="7"/>
    <n v="8.5"/>
    <n v="7.75"/>
    <n v="107"/>
    <n v="149"/>
    <n v="128"/>
    <n v="1.3"/>
    <n v="2.7"/>
    <n v="2"/>
    <n v="0.08"/>
    <n v="1.2"/>
    <n v="0.64"/>
    <n v="871.18936170212805"/>
    <n v="233806.89958159"/>
    <n v="117339.04447164606"/>
    <n v="5008.63768115942"/>
    <n v="2939574.0021231398"/>
    <n v="1472291.3199021495"/>
    <x v="34"/>
    <x v="2"/>
    <n v="0.64"/>
    <n v="0"/>
    <n v="2.3000000000000007"/>
    <n v="4.6080000000000005"/>
    <x v="2"/>
  </r>
  <r>
    <n v="2887"/>
    <x v="632"/>
    <x v="0"/>
    <x v="18"/>
    <n v="19.399999999999999"/>
    <n v="33.4"/>
    <n v="26.4"/>
    <n v="2.6"/>
    <n v="6.1"/>
    <n v="4.3499999999999996"/>
    <n v="6.9"/>
    <n v="7.7"/>
    <n v="7.3000000000000007"/>
    <n v="141"/>
    <n v="181"/>
    <n v="161"/>
    <n v="1.2"/>
    <n v="2.7"/>
    <n v="1.9500000000000002"/>
    <n v="0.09"/>
    <n v="2.6"/>
    <n v="1.345"/>
    <n v="871.18936170212805"/>
    <n v="233806.89958159"/>
    <n v="117339.04447164606"/>
    <n v="5008.63768115942"/>
    <n v="2939574.0021231398"/>
    <n v="1472291.3199021495"/>
    <x v="36"/>
    <x v="2"/>
    <n v="1.3450000000000002"/>
    <n v="0"/>
    <n v="1.3000000000000007"/>
    <n v="4.61775"/>
    <x v="2"/>
  </r>
  <r>
    <n v="2437"/>
    <x v="633"/>
    <x v="0"/>
    <x v="19"/>
    <n v="20"/>
    <n v="30"/>
    <n v="25"/>
    <n v="6.4"/>
    <n v="8.4"/>
    <n v="7.4"/>
    <n v="6.6"/>
    <n v="8.1999999999999993"/>
    <n v="7.3999999999999995"/>
    <n v="1606"/>
    <n v="44390"/>
    <n v="22998"/>
    <n v="0.8"/>
    <n v="2.2000000000000002"/>
    <n v="1.5"/>
    <n v="0.2"/>
    <n v="1.24"/>
    <n v="0.72"/>
    <n v="20"/>
    <n v="1700"/>
    <n v="860"/>
    <n v="78"/>
    <n v="3500"/>
    <n v="1789"/>
    <x v="39"/>
    <x v="2"/>
    <n v="0.72"/>
    <n v="0"/>
    <n v="0"/>
    <n v="4.0815000000000001"/>
    <x v="2"/>
  </r>
  <r>
    <n v="2438"/>
    <x v="634"/>
    <x v="0"/>
    <x v="19"/>
    <n v="17"/>
    <n v="36"/>
    <n v="26.5"/>
    <n v="4.9000000000000004"/>
    <n v="8.1"/>
    <n v="6.5"/>
    <n v="6.6"/>
    <n v="8.4"/>
    <n v="7.5"/>
    <n v="80"/>
    <n v="234"/>
    <n v="157"/>
    <n v="0.8"/>
    <n v="2.1"/>
    <n v="1.4500000000000002"/>
    <n v="0.11"/>
    <n v="0.98"/>
    <n v="0.54500000000000004"/>
    <n v="20"/>
    <n v="3500"/>
    <n v="1760"/>
    <n v="170"/>
    <n v="5400"/>
    <n v="2785"/>
    <x v="44"/>
    <x v="2"/>
    <n v="0.54500000000000004"/>
    <n v="0"/>
    <n v="0"/>
    <n v="4.01525"/>
    <x v="2"/>
  </r>
  <r>
    <n v="3953"/>
    <x v="273"/>
    <x v="0"/>
    <x v="19"/>
    <n v="13"/>
    <n v="28"/>
    <n v="20.5"/>
    <n v="6.2"/>
    <n v="8.5"/>
    <n v="7.35"/>
    <n v="7.4"/>
    <n v="8.4"/>
    <n v="7.9"/>
    <n v="9842"/>
    <n v="32150"/>
    <n v="20996"/>
    <n v="1.2"/>
    <n v="2.5"/>
    <n v="1.85"/>
    <n v="0.13"/>
    <n v="4.5"/>
    <n v="2.3149999999999999"/>
    <n v="2"/>
    <n v="1100"/>
    <n v="551"/>
    <n v="0"/>
    <n v="4900"/>
    <n v="2450"/>
    <x v="3"/>
    <x v="145"/>
    <n v="2.3149999999999999"/>
    <n v="0"/>
    <n v="0"/>
    <n v="4.37425"/>
    <x v="2"/>
  </r>
  <r>
    <n v="3954"/>
    <x v="274"/>
    <x v="0"/>
    <x v="19"/>
    <n v="14"/>
    <n v="28"/>
    <n v="21"/>
    <n v="3.5"/>
    <n v="10"/>
    <n v="6.75"/>
    <n v="6.7"/>
    <n v="8.4"/>
    <n v="7.5500000000000007"/>
    <n v="364"/>
    <n v="1385"/>
    <n v="874.5"/>
    <n v="1.8"/>
    <n v="6.6"/>
    <n v="4.2"/>
    <n v="0.12"/>
    <n v="1.31"/>
    <n v="0.71500000000000008"/>
    <n v="0"/>
    <n v="3500"/>
    <n v="1750"/>
    <n v="0"/>
    <n v="5400"/>
    <n v="2700"/>
    <x v="2"/>
    <x v="2"/>
    <n v="0.71500000000000008"/>
    <n v="0"/>
    <n v="0"/>
    <n v="5.6429999999999998"/>
    <x v="2"/>
  </r>
  <r>
    <n v="3955"/>
    <x v="275"/>
    <x v="0"/>
    <x v="19"/>
    <n v="18"/>
    <n v="37"/>
    <n v="27.5"/>
    <n v="5.6"/>
    <n v="7.9"/>
    <n v="6.75"/>
    <n v="6.6"/>
    <n v="8"/>
    <n v="7.3"/>
    <n v="104"/>
    <n v="213"/>
    <n v="158.5"/>
    <n v="0.7"/>
    <n v="1.9"/>
    <n v="1.2999999999999998"/>
    <n v="0.13"/>
    <n v="1.1499999999999999"/>
    <n v="0.6399999999999999"/>
    <n v="20"/>
    <n v="1400"/>
    <n v="710"/>
    <n v="490"/>
    <n v="4300"/>
    <n v="2395"/>
    <x v="102"/>
    <x v="2"/>
    <n v="0.6399999999999999"/>
    <n v="0"/>
    <n v="0"/>
    <n v="3.9405000000000001"/>
    <x v="2"/>
  </r>
  <r>
    <n v="3956"/>
    <x v="276"/>
    <x v="0"/>
    <x v="19"/>
    <n v="18"/>
    <n v="37"/>
    <n v="27.5"/>
    <n v="5.2"/>
    <n v="8.6"/>
    <n v="6.9"/>
    <n v="6.5"/>
    <n v="7.8"/>
    <n v="7.15"/>
    <n v="108"/>
    <n v="203"/>
    <n v="155.5"/>
    <n v="0.3"/>
    <n v="2.8"/>
    <n v="1.5499999999999998"/>
    <n v="0.11"/>
    <n v="1.49"/>
    <n v="0.8"/>
    <n v="40"/>
    <n v="4600"/>
    <n v="2320"/>
    <n v="210"/>
    <n v="7000"/>
    <n v="3605"/>
    <x v="86"/>
    <x v="2"/>
    <n v="0.8"/>
    <n v="0"/>
    <n v="0"/>
    <n v="4.1287500000000001"/>
    <x v="2"/>
  </r>
  <r>
    <n v="3957"/>
    <x v="635"/>
    <x v="0"/>
    <x v="19"/>
    <n v="17"/>
    <n v="37"/>
    <n v="27"/>
    <n v="5.6"/>
    <n v="9.1999999999999993"/>
    <n v="7.3999999999999995"/>
    <n v="6.6"/>
    <n v="7.8"/>
    <n v="7.1999999999999993"/>
    <n v="102"/>
    <n v="215"/>
    <n v="158.5"/>
    <n v="0.6"/>
    <n v="1.9"/>
    <n v="1.25"/>
    <n v="0.12"/>
    <n v="3.15"/>
    <n v="1.635"/>
    <n v="20"/>
    <n v="3300"/>
    <n v="1660"/>
    <n v="130"/>
    <n v="4600"/>
    <n v="2365"/>
    <x v="45"/>
    <x v="2"/>
    <n v="1.635"/>
    <n v="0"/>
    <n v="0"/>
    <n v="4.10825"/>
    <x v="2"/>
  </r>
  <r>
    <n v="2431"/>
    <x v="636"/>
    <x v="1"/>
    <x v="19"/>
    <n v="17"/>
    <n v="31"/>
    <n v="24"/>
    <n v="5.4"/>
    <n v="10.4"/>
    <n v="7.9"/>
    <n v="6.7"/>
    <n v="8.3000000000000007"/>
    <n v="7.5"/>
    <n v="334"/>
    <n v="560"/>
    <n v="447"/>
    <n v="1"/>
    <n v="2.9"/>
    <n v="1.95"/>
    <n v="0.02"/>
    <n v="9.86"/>
    <n v="4.9399999999999995"/>
    <n v="45"/>
    <n v="54000"/>
    <n v="27022.5"/>
    <n v="170"/>
    <n v="92000"/>
    <n v="46085"/>
    <x v="36"/>
    <x v="2"/>
    <n v="4.9399999999999995"/>
    <n v="0"/>
    <n v="0"/>
    <n v="5.2067499999999995"/>
    <x v="2"/>
  </r>
  <r>
    <n v="2432"/>
    <x v="431"/>
    <x v="1"/>
    <x v="19"/>
    <n v="20"/>
    <n v="29"/>
    <n v="24.5"/>
    <n v="2.4"/>
    <n v="11.8"/>
    <n v="7.1000000000000005"/>
    <n v="7.2"/>
    <n v="8.8000000000000007"/>
    <n v="8"/>
    <n v="707"/>
    <n v="1317"/>
    <n v="1012"/>
    <n v="1.6"/>
    <n v="8.6999999999999993"/>
    <n v="5.1499999999999995"/>
    <n v="0.11"/>
    <n v="3.55"/>
    <n v="1.8299999999999998"/>
    <n v="2"/>
    <n v="16000"/>
    <n v="8001"/>
    <n v="0"/>
    <n v="16000"/>
    <n v="8000"/>
    <x v="2"/>
    <x v="2"/>
    <n v="1.83"/>
    <n v="0"/>
    <n v="0"/>
    <n v="5.8659999999999997"/>
    <x v="2"/>
  </r>
  <r>
    <n v="2433"/>
    <x v="432"/>
    <x v="1"/>
    <x v="19"/>
    <n v="20"/>
    <n v="30"/>
    <n v="25"/>
    <n v="3.9"/>
    <n v="17.5"/>
    <n v="10.7"/>
    <n v="7.2"/>
    <n v="9"/>
    <n v="8.1"/>
    <n v="604"/>
    <n v="796"/>
    <n v="700"/>
    <n v="2.1"/>
    <n v="10.1"/>
    <n v="6.1"/>
    <n v="0.2"/>
    <n v="10.82"/>
    <n v="5.51"/>
    <n v="0"/>
    <n v="17000"/>
    <n v="8500"/>
    <n v="0"/>
    <n v="54000"/>
    <n v="27000"/>
    <x v="2"/>
    <x v="2"/>
    <n v="5.51"/>
    <n v="0"/>
    <n v="0"/>
    <n v="6.6020000000000003"/>
    <x v="2"/>
  </r>
  <r>
    <n v="2434"/>
    <x v="279"/>
    <x v="1"/>
    <x v="19"/>
    <n v="20"/>
    <n v="30"/>
    <n v="25"/>
    <n v="2.2000000000000002"/>
    <n v="10.6"/>
    <n v="6.4"/>
    <n v="7.2"/>
    <n v="8.5"/>
    <n v="7.85"/>
    <n v="278"/>
    <n v="653"/>
    <n v="465.5"/>
    <n v="1.9"/>
    <n v="6.8"/>
    <n v="4.3499999999999996"/>
    <n v="0.15"/>
    <n v="2.4500000000000002"/>
    <n v="1.3"/>
    <n v="20"/>
    <n v="16000"/>
    <n v="8010"/>
    <n v="78"/>
    <n v="17000"/>
    <n v="8539"/>
    <x v="2"/>
    <x v="2"/>
    <n v="1.3"/>
    <n v="0"/>
    <n v="0"/>
    <n v="5.76"/>
    <x v="2"/>
  </r>
  <r>
    <n v="2435"/>
    <x v="280"/>
    <x v="1"/>
    <x v="19"/>
    <n v="21"/>
    <n v="29"/>
    <n v="25"/>
    <n v="2"/>
    <n v="17.100000000000001"/>
    <n v="9.5500000000000007"/>
    <n v="6.9"/>
    <n v="9.1999999999999993"/>
    <n v="8.0500000000000007"/>
    <n v="246"/>
    <n v="1368"/>
    <n v="807"/>
    <n v="2"/>
    <n v="21.6"/>
    <n v="11.8"/>
    <n v="0.19"/>
    <n v="8.9499999999999993"/>
    <n v="4.5699999999999994"/>
    <n v="20"/>
    <n v="2400"/>
    <n v="1210"/>
    <n v="45"/>
    <n v="16000"/>
    <n v="8022.5"/>
    <x v="2"/>
    <x v="2"/>
    <n v="4.5699999999999994"/>
    <n v="0"/>
    <n v="0"/>
    <n v="6.4139999999999997"/>
    <x v="2"/>
  </r>
  <r>
    <n v="2436"/>
    <x v="281"/>
    <x v="1"/>
    <x v="19"/>
    <n v="22"/>
    <n v="30"/>
    <n v="26"/>
    <n v="2.4"/>
    <n v="15.2"/>
    <n v="8.7999999999999989"/>
    <n v="7"/>
    <n v="8.5"/>
    <n v="7.75"/>
    <n v="260"/>
    <n v="576"/>
    <n v="418"/>
    <n v="2.7"/>
    <n v="29.9"/>
    <n v="16.3"/>
    <n v="0.13"/>
    <n v="1.9"/>
    <n v="1.0149999999999999"/>
    <n v="130"/>
    <n v="16000"/>
    <n v="8065"/>
    <n v="220"/>
    <n v="22000"/>
    <n v="11110"/>
    <x v="2"/>
    <x v="2"/>
    <n v="1.0149999999999999"/>
    <n v="0"/>
    <n v="0"/>
    <n v="5.7030000000000003"/>
    <x v="2"/>
  </r>
  <r>
    <n v="3962"/>
    <x v="282"/>
    <x v="1"/>
    <x v="19"/>
    <n v="20"/>
    <n v="30"/>
    <n v="25"/>
    <n v="6"/>
    <n v="7.6"/>
    <n v="6.8"/>
    <n v="7.2"/>
    <n v="8.4"/>
    <n v="7.8000000000000007"/>
    <n v="166"/>
    <n v="434"/>
    <n v="300"/>
    <n v="1.4"/>
    <n v="2.4"/>
    <n v="1.9"/>
    <n v="0.16"/>
    <n v="2.34"/>
    <n v="1.25"/>
    <n v="20"/>
    <n v="1700"/>
    <n v="860"/>
    <n v="68"/>
    <n v="4900"/>
    <n v="2484"/>
    <x v="32"/>
    <x v="2"/>
    <n v="1.25"/>
    <n v="0"/>
    <n v="0"/>
    <n v="4.4375"/>
    <x v="2"/>
  </r>
  <r>
    <n v="3963"/>
    <x v="283"/>
    <x v="1"/>
    <x v="19"/>
    <n v="21"/>
    <n v="30"/>
    <n v="25.5"/>
    <n v="3.2"/>
    <n v="10.8"/>
    <n v="7"/>
    <n v="7"/>
    <n v="8.6999999999999993"/>
    <n v="7.85"/>
    <n v="489"/>
    <n v="1049"/>
    <n v="769"/>
    <n v="1.3"/>
    <n v="9.8000000000000007"/>
    <n v="5.5500000000000007"/>
    <n v="0.17"/>
    <n v="4.72"/>
    <n v="2.4449999999999998"/>
    <n v="20"/>
    <n v="16000"/>
    <n v="8010"/>
    <n v="78"/>
    <n v="16000"/>
    <n v="8039"/>
    <x v="2"/>
    <x v="2"/>
    <n v="2.4449999999999998"/>
    <n v="0"/>
    <n v="0"/>
    <n v="5.9889999999999999"/>
    <x v="2"/>
  </r>
  <r>
    <n v="1396"/>
    <x v="637"/>
    <x v="0"/>
    <x v="20"/>
    <n v="22"/>
    <n v="28"/>
    <n v="25"/>
    <n v="3.6"/>
    <n v="8.9"/>
    <n v="6.25"/>
    <n v="7.6"/>
    <n v="7.8"/>
    <n v="7.6999999999999993"/>
    <n v="320"/>
    <n v="447"/>
    <n v="383.5"/>
    <n v="1.7"/>
    <n v="4.2"/>
    <n v="2.95"/>
    <n v="0.02"/>
    <n v="0.11"/>
    <n v="6.5000000000000002E-2"/>
    <n v="220"/>
    <n v="300"/>
    <n v="260"/>
    <n v="500"/>
    <n v="500"/>
    <n v="500"/>
    <x v="6"/>
    <x v="225"/>
    <n v="6.5000000000000002E-2"/>
    <n v="0"/>
    <n v="0"/>
    <n v="3.1567499999999997"/>
    <x v="2"/>
  </r>
  <r>
    <n v="1686"/>
    <x v="638"/>
    <x v="0"/>
    <x v="20"/>
    <n v="26"/>
    <n v="32"/>
    <n v="29"/>
    <n v="1.1000000000000001"/>
    <n v="7.5"/>
    <n v="4.3"/>
    <n v="7.5"/>
    <n v="7.6"/>
    <n v="7.55"/>
    <n v="331"/>
    <n v="591"/>
    <n v="461"/>
    <n v="0"/>
    <n v="4.7"/>
    <n v="2.35"/>
    <n v="0.03"/>
    <n v="0.06"/>
    <n v="4.4999999999999998E-2"/>
    <n v="220"/>
    <n v="430"/>
    <n v="325"/>
    <n v="300"/>
    <n v="540"/>
    <n v="420"/>
    <x v="50"/>
    <x v="226"/>
    <n v="4.4999999999999998E-2"/>
    <n v="0"/>
    <n v="1.4000000000000004"/>
    <n v="3.24275"/>
    <x v="2"/>
  </r>
  <r>
    <n v="4634"/>
    <x v="639"/>
    <x v="0"/>
    <x v="20"/>
    <n v="24"/>
    <n v="35"/>
    <n v="29.5"/>
    <n v="6.1"/>
    <n v="9"/>
    <n v="7.55"/>
    <n v="7.7"/>
    <n v="8"/>
    <n v="7.85"/>
    <n v="128"/>
    <n v="341"/>
    <n v="234.5"/>
    <n v="1.4"/>
    <n v="2.6"/>
    <n v="2"/>
    <n v="0"/>
    <n v="0.22"/>
    <n v="0.11"/>
    <n v="780"/>
    <n v="7900"/>
    <n v="4340"/>
    <n v="14000"/>
    <n v="28000"/>
    <n v="21000"/>
    <x v="34"/>
    <x v="2"/>
    <n v="0.10999999999999999"/>
    <n v="0"/>
    <n v="0"/>
    <n v="4.2720000000000002"/>
    <x v="2"/>
  </r>
  <r>
    <n v="1297"/>
    <x v="286"/>
    <x v="0"/>
    <x v="21"/>
    <n v="13"/>
    <n v="32"/>
    <n v="22.5"/>
    <n v="6.9"/>
    <n v="8.6"/>
    <n v="7.75"/>
    <n v="7.2"/>
    <n v="8"/>
    <n v="7.6"/>
    <n v="229"/>
    <n v="380"/>
    <n v="304.5"/>
    <n v="1"/>
    <n v="2.1"/>
    <n v="1.55"/>
    <n v="0.5"/>
    <n v="1"/>
    <n v="0.75"/>
    <n v="300"/>
    <n v="2700"/>
    <n v="1500"/>
    <n v="1300"/>
    <n v="6300"/>
    <n v="3800"/>
    <x v="27"/>
    <x v="2"/>
    <n v="0.75"/>
    <n v="0"/>
    <n v="0"/>
    <n v="4.1187500000000004"/>
    <x v="2"/>
  </r>
  <r>
    <n v="1382"/>
    <x v="433"/>
    <x v="0"/>
    <x v="21"/>
    <n v="13"/>
    <n v="32"/>
    <n v="22.5"/>
    <n v="5.8"/>
    <n v="8.8000000000000007"/>
    <n v="7.3000000000000007"/>
    <n v="7.2"/>
    <n v="8.1999999999999993"/>
    <n v="7.6999999999999993"/>
    <n v="194"/>
    <n v="410"/>
    <n v="302"/>
    <n v="1"/>
    <n v="3.9"/>
    <n v="2.4500000000000002"/>
    <n v="0.4"/>
    <n v="1.4"/>
    <n v="0.89999999999999991"/>
    <n v="360"/>
    <n v="2100"/>
    <n v="1230"/>
    <n v="1000"/>
    <n v="4600"/>
    <n v="2800"/>
    <x v="14"/>
    <x v="2"/>
    <n v="0.89999999999999991"/>
    <n v="0"/>
    <n v="0"/>
    <n v="4.7112499999999997"/>
    <x v="2"/>
  </r>
  <r>
    <n v="2912"/>
    <x v="288"/>
    <x v="0"/>
    <x v="21"/>
    <n v="10"/>
    <n v="28"/>
    <n v="19"/>
    <n v="7.2"/>
    <n v="8.9"/>
    <n v="8.0500000000000007"/>
    <n v="7.2"/>
    <n v="7.9"/>
    <n v="7.5500000000000007"/>
    <n v="152"/>
    <n v="226"/>
    <n v="189"/>
    <n v="0"/>
    <n v="1"/>
    <n v="0.5"/>
    <n v="0.1"/>
    <n v="0.1"/>
    <n v="0.1"/>
    <n v="26"/>
    <n v="43"/>
    <n v="34.5"/>
    <n v="63"/>
    <n v="84"/>
    <n v="73.5"/>
    <x v="93"/>
    <x v="227"/>
    <n v="0.1"/>
    <n v="0"/>
    <n v="0"/>
    <n v="0.505"/>
    <x v="2"/>
  </r>
  <r>
    <n v="1285"/>
    <x v="289"/>
    <x v="0"/>
    <x v="22"/>
    <n v="18"/>
    <n v="24"/>
    <n v="21"/>
    <n v="5.8"/>
    <n v="7"/>
    <n v="6.4"/>
    <n v="2"/>
    <n v="8.6999999999999993"/>
    <n v="5.35"/>
    <n v="470"/>
    <n v="780"/>
    <n v="625"/>
    <n v="0.7"/>
    <n v="3.04"/>
    <n v="1.87"/>
    <n v="2"/>
    <n v="3.11"/>
    <n v="2.5549999999999997"/>
    <n v="11"/>
    <n v="64"/>
    <n v="37.5"/>
    <n v="64"/>
    <n v="120"/>
    <n v="92"/>
    <x v="103"/>
    <x v="80"/>
    <n v="2.5549999999999997"/>
    <n v="10"/>
    <n v="0"/>
    <n v="3.3672500000000003"/>
    <x v="2"/>
  </r>
  <r>
    <n v="1286"/>
    <x v="290"/>
    <x v="0"/>
    <x v="22"/>
    <n v="18"/>
    <n v="26"/>
    <n v="22"/>
    <n v="5"/>
    <n v="7.8"/>
    <n v="6.4"/>
    <n v="7.6"/>
    <n v="8.8000000000000007"/>
    <n v="8.1999999999999993"/>
    <n v="860"/>
    <n v="1860"/>
    <n v="1360"/>
    <n v="3"/>
    <n v="6.8"/>
    <n v="4.9000000000000004"/>
    <n v="2.14"/>
    <n v="2.8"/>
    <n v="2.4699999999999998"/>
    <n v="9"/>
    <n v="150"/>
    <n v="79.5"/>
    <n v="28"/>
    <n v="460"/>
    <n v="244"/>
    <x v="2"/>
    <x v="228"/>
    <n v="2.4699999999999998"/>
    <n v="0"/>
    <n v="0"/>
    <n v="3.3914999999999997"/>
    <x v="2"/>
  </r>
  <r>
    <n v="1414"/>
    <x v="291"/>
    <x v="0"/>
    <x v="22"/>
    <n v="15"/>
    <n v="32"/>
    <n v="23.5"/>
    <n v="0.9"/>
    <n v="4.9000000000000004"/>
    <n v="2.9000000000000004"/>
    <n v="7.3"/>
    <n v="8.4"/>
    <n v="7.85"/>
    <n v="190"/>
    <n v="570"/>
    <n v="380"/>
    <n v="1.7"/>
    <n v="22.5"/>
    <n v="12.1"/>
    <n v="2.2000000000000002"/>
    <n v="3.5"/>
    <n v="2.85"/>
    <n v="20"/>
    <n v="75"/>
    <n v="47.5"/>
    <n v="39"/>
    <n v="210"/>
    <n v="124.5"/>
    <x v="2"/>
    <x v="229"/>
    <n v="2.8500000000000005"/>
    <n v="0"/>
    <n v="4.1999999999999993"/>
    <n v="3.7275"/>
    <x v="2"/>
  </r>
  <r>
    <n v="1481"/>
    <x v="292"/>
    <x v="0"/>
    <x v="22"/>
    <n v="18"/>
    <n v="22"/>
    <n v="20"/>
    <n v="5.0999999999999996"/>
    <n v="8"/>
    <n v="6.55"/>
    <n v="8"/>
    <n v="8.8000000000000007"/>
    <n v="8.4"/>
    <n v="480"/>
    <n v="880"/>
    <n v="680"/>
    <n v="1.4"/>
    <n v="2.2000000000000002"/>
    <n v="1.8"/>
    <n v="1.67"/>
    <n v="2.36"/>
    <n v="2.0149999999999997"/>
    <n v="11"/>
    <n v="39"/>
    <n v="25"/>
    <n v="75"/>
    <n v="150"/>
    <n v="112.5"/>
    <x v="1"/>
    <x v="116"/>
    <n v="2.0149999999999997"/>
    <n v="0"/>
    <n v="0"/>
    <n v="1.653"/>
    <x v="2"/>
  </r>
  <r>
    <n v="1714"/>
    <x v="293"/>
    <x v="0"/>
    <x v="22"/>
    <n v="22"/>
    <n v="30"/>
    <n v="26"/>
    <n v="5.3"/>
    <n v="9.1999999999999993"/>
    <n v="7.25"/>
    <n v="7.2"/>
    <n v="8.4"/>
    <n v="7.8000000000000007"/>
    <n v="260"/>
    <n v="390"/>
    <n v="325"/>
    <n v="0.7"/>
    <n v="1.6"/>
    <n v="1.1499999999999999"/>
    <n v="1.84"/>
    <n v="2.74"/>
    <n v="2.29"/>
    <n v="7"/>
    <n v="23"/>
    <n v="15"/>
    <n v="28"/>
    <n v="39"/>
    <n v="33.5"/>
    <x v="46"/>
    <x v="11"/>
    <n v="2.29"/>
    <n v="0"/>
    <n v="0"/>
    <n v="1.2517499999999999"/>
    <x v="2"/>
  </r>
  <r>
    <n v="1716"/>
    <x v="294"/>
    <x v="0"/>
    <x v="22"/>
    <n v="12.5"/>
    <n v="28"/>
    <n v="20.25"/>
    <n v="4.3"/>
    <n v="6.6"/>
    <n v="5.4499999999999993"/>
    <n v="7.2"/>
    <n v="8.4"/>
    <n v="7.8000000000000007"/>
    <n v="230"/>
    <n v="370"/>
    <n v="300"/>
    <n v="0.8"/>
    <n v="3.6"/>
    <n v="2.2000000000000002"/>
    <n v="1.78"/>
    <n v="3.12"/>
    <n v="2.4500000000000002"/>
    <n v="9"/>
    <n v="93"/>
    <n v="51"/>
    <n v="28"/>
    <n v="150"/>
    <n v="89"/>
    <x v="13"/>
    <x v="169"/>
    <n v="2.4500000000000002"/>
    <n v="0"/>
    <n v="0"/>
    <n v="2.12"/>
    <x v="2"/>
  </r>
  <r>
    <n v="2935"/>
    <x v="640"/>
    <x v="0"/>
    <x v="22"/>
    <n v="18"/>
    <n v="32"/>
    <n v="25"/>
    <n v="3.6"/>
    <n v="6.6"/>
    <n v="5.0999999999999996"/>
    <n v="7.3"/>
    <n v="8.1999999999999993"/>
    <n v="7.75"/>
    <n v="390"/>
    <n v="480"/>
    <n v="435"/>
    <n v="1.4"/>
    <n v="3.4"/>
    <n v="2.4"/>
    <n v="1.77"/>
    <n v="2.74"/>
    <n v="2.2549999999999999"/>
    <n v="20"/>
    <n v="75"/>
    <n v="47.5"/>
    <n v="75"/>
    <n v="150"/>
    <n v="112.5"/>
    <x v="57"/>
    <x v="229"/>
    <n v="2.2549999999999999"/>
    <n v="0"/>
    <n v="0"/>
    <n v="2.1884999999999999"/>
    <x v="2"/>
  </r>
  <r>
    <n v="2936"/>
    <x v="296"/>
    <x v="0"/>
    <x v="22"/>
    <n v="25"/>
    <n v="26"/>
    <n v="25.5"/>
    <n v="5.6"/>
    <n v="5.9"/>
    <n v="5.75"/>
    <n v="7"/>
    <n v="7.2"/>
    <n v="7.1"/>
    <n v="150"/>
    <n v="290"/>
    <n v="220"/>
    <n v="0.74"/>
    <n v="1.6"/>
    <n v="1.17"/>
    <n v="1.34"/>
    <n v="1.54"/>
    <n v="1.44"/>
    <n v="7"/>
    <n v="23"/>
    <n v="15"/>
    <n v="14"/>
    <n v="64"/>
    <n v="39"/>
    <x v="104"/>
    <x v="11"/>
    <n v="1.44"/>
    <n v="0"/>
    <n v="0"/>
    <n v="1.0942499999999999"/>
    <x v="2"/>
  </r>
  <r>
    <n v="2937"/>
    <x v="641"/>
    <x v="0"/>
    <x v="22"/>
    <n v="18"/>
    <n v="31"/>
    <n v="24.5"/>
    <n v="5.8"/>
    <n v="7.9"/>
    <n v="6.85"/>
    <n v="7.1"/>
    <n v="8.4"/>
    <n v="7.75"/>
    <n v="180"/>
    <n v="280"/>
    <n v="230"/>
    <n v="0.9"/>
    <n v="3.8"/>
    <n v="2.35"/>
    <n v="1.6"/>
    <n v="2.2000000000000002"/>
    <n v="1.9000000000000001"/>
    <n v="9"/>
    <n v="39"/>
    <n v="24"/>
    <n v="20"/>
    <n v="75"/>
    <n v="47.5"/>
    <x v="50"/>
    <x v="230"/>
    <n v="1.9"/>
    <n v="0"/>
    <n v="0"/>
    <n v="1.96875"/>
    <x v="2"/>
  </r>
  <r>
    <n v="2938"/>
    <x v="642"/>
    <x v="0"/>
    <x v="22"/>
    <n v="16"/>
    <n v="22"/>
    <n v="19"/>
    <n v="2.5"/>
    <n v="5.7"/>
    <n v="4.0999999999999996"/>
    <n v="7.7"/>
    <n v="8.5"/>
    <n v="8.1"/>
    <n v="480"/>
    <n v="650"/>
    <n v="565"/>
    <n v="1.2"/>
    <n v="2.76"/>
    <n v="1.98"/>
    <n v="1.7"/>
    <n v="2.37"/>
    <n v="2.0350000000000001"/>
    <n v="11"/>
    <n v="93"/>
    <n v="52"/>
    <n v="28"/>
    <n v="240"/>
    <n v="134"/>
    <x v="105"/>
    <x v="165"/>
    <n v="2.0350000000000001"/>
    <n v="0"/>
    <n v="1.8000000000000007"/>
    <n v="2.0845000000000002"/>
    <x v="2"/>
  </r>
  <r>
    <n v="2939"/>
    <x v="643"/>
    <x v="0"/>
    <x v="22"/>
    <n v="16"/>
    <n v="22.5"/>
    <n v="19.25"/>
    <n v="2.9"/>
    <n v="5.9"/>
    <n v="4.4000000000000004"/>
    <n v="7.7"/>
    <n v="8.5"/>
    <n v="8.1"/>
    <n v="480"/>
    <n v="620"/>
    <n v="550"/>
    <n v="0.2"/>
    <n v="3.04"/>
    <n v="1.62"/>
    <n v="1.82"/>
    <n v="2.37"/>
    <n v="2.0950000000000002"/>
    <n v="11"/>
    <n v="93"/>
    <n v="52"/>
    <n v="28"/>
    <n v="240"/>
    <n v="134"/>
    <x v="106"/>
    <x v="165"/>
    <n v="2.0950000000000002"/>
    <n v="0"/>
    <n v="1.1999999999999993"/>
    <n v="1.8115000000000001"/>
    <x v="2"/>
  </r>
  <r>
    <n v="2940"/>
    <x v="300"/>
    <x v="0"/>
    <x v="22"/>
    <n v="14"/>
    <n v="22"/>
    <n v="18"/>
    <n v="4.5"/>
    <n v="7.5"/>
    <n v="6"/>
    <n v="7.6"/>
    <n v="8.4"/>
    <n v="8"/>
    <n v="580"/>
    <n v="1000"/>
    <n v="790"/>
    <n v="1.6"/>
    <n v="3.52"/>
    <n v="2.56"/>
    <n v="1.82"/>
    <n v="2.2799999999999998"/>
    <n v="2.0499999999999998"/>
    <n v="11"/>
    <n v="93"/>
    <n v="52"/>
    <n v="75"/>
    <n v="210"/>
    <n v="142.5"/>
    <x v="107"/>
    <x v="165"/>
    <n v="2.0499999999999998"/>
    <n v="0"/>
    <n v="0"/>
    <n v="2.27"/>
    <x v="2"/>
  </r>
  <r>
    <n v="2941"/>
    <x v="644"/>
    <x v="0"/>
    <x v="22"/>
    <n v="16"/>
    <n v="22"/>
    <n v="19"/>
    <n v="6.8"/>
    <n v="7.7"/>
    <n v="7.25"/>
    <n v="7.7"/>
    <n v="8.5"/>
    <n v="8.1"/>
    <n v="510"/>
    <n v="660"/>
    <n v="585"/>
    <n v="0.9"/>
    <n v="2.1"/>
    <n v="1.5"/>
    <n v="1.6"/>
    <n v="2.2000000000000002"/>
    <n v="1.9000000000000001"/>
    <n v="11"/>
    <n v="39"/>
    <n v="25"/>
    <n v="28"/>
    <n v="148"/>
    <n v="88"/>
    <x v="39"/>
    <x v="116"/>
    <n v="1.9"/>
    <n v="0"/>
    <n v="0"/>
    <n v="1.4424999999999999"/>
    <x v="2"/>
  </r>
  <r>
    <n v="2942"/>
    <x v="645"/>
    <x v="0"/>
    <x v="22"/>
    <n v="16"/>
    <n v="22"/>
    <n v="19"/>
    <n v="7"/>
    <n v="7.8"/>
    <n v="7.4"/>
    <n v="7.7"/>
    <n v="8.6"/>
    <n v="8.15"/>
    <n v="510"/>
    <n v="630"/>
    <n v="570"/>
    <n v="0.6"/>
    <n v="1.9"/>
    <n v="1.25"/>
    <n v="1.68"/>
    <n v="2.1"/>
    <n v="1.8900000000000001"/>
    <n v="9"/>
    <n v="64"/>
    <n v="36.5"/>
    <n v="28"/>
    <n v="120"/>
    <n v="74"/>
    <x v="45"/>
    <x v="231"/>
    <n v="1.8900000000000001"/>
    <n v="0"/>
    <n v="0"/>
    <n v="1.34175"/>
    <x v="2"/>
  </r>
  <r>
    <n v="2943"/>
    <x v="303"/>
    <x v="0"/>
    <x v="22"/>
    <n v="13"/>
    <n v="30"/>
    <n v="21.5"/>
    <n v="3.5"/>
    <n v="5.0999999999999996"/>
    <n v="4.3"/>
    <n v="7.5"/>
    <n v="8.3000000000000007"/>
    <n v="7.9"/>
    <n v="640"/>
    <n v="1320"/>
    <n v="980"/>
    <n v="1.3"/>
    <n v="5.7"/>
    <n v="3.5"/>
    <n v="1.46"/>
    <n v="3.15"/>
    <n v="2.3049999999999997"/>
    <n v="23"/>
    <n v="150"/>
    <n v="86.5"/>
    <n v="120"/>
    <n v="240"/>
    <n v="180"/>
    <x v="8"/>
    <x v="232"/>
    <n v="2.3049999999999997"/>
    <n v="0"/>
    <n v="1.4000000000000004"/>
    <n v="3.2210000000000001"/>
    <x v="2"/>
  </r>
  <r>
    <n v="2944"/>
    <x v="304"/>
    <x v="0"/>
    <x v="22"/>
    <n v="15"/>
    <n v="27"/>
    <n v="21"/>
    <n v="0.5"/>
    <n v="5.3"/>
    <n v="2.9"/>
    <n v="7.9"/>
    <n v="9"/>
    <n v="8.4499999999999993"/>
    <n v="2500"/>
    <n v="5000"/>
    <n v="3750"/>
    <n v="5"/>
    <n v="28.2"/>
    <n v="16.600000000000001"/>
    <n v="2.21"/>
    <n v="3.12"/>
    <n v="2.665"/>
    <n v="39"/>
    <n v="240"/>
    <n v="139.5"/>
    <n v="120"/>
    <n v="460"/>
    <n v="290"/>
    <x v="2"/>
    <x v="233"/>
    <n v="2.665"/>
    <n v="0"/>
    <n v="4.2"/>
    <n v="4.1505000000000001"/>
    <x v="2"/>
  </r>
  <r>
    <n v="4795"/>
    <x v="646"/>
    <x v="0"/>
    <x v="22"/>
    <n v="18"/>
    <n v="26"/>
    <n v="22"/>
    <n v="3.4"/>
    <n v="5.5"/>
    <n v="4.45"/>
    <n v="8"/>
    <n v="8.9"/>
    <n v="8.4499999999999993"/>
    <n v="540"/>
    <n v="2100"/>
    <n v="1320"/>
    <n v="2.1"/>
    <n v="8.4"/>
    <n v="5.25"/>
    <n v="1.1399999999999999"/>
    <n v="2.2799999999999998"/>
    <n v="1.71"/>
    <n v="20"/>
    <n v="240"/>
    <n v="130"/>
    <n v="75"/>
    <n v="460"/>
    <n v="267.5"/>
    <x v="2"/>
    <x v="53"/>
    <n v="1.71"/>
    <n v="0"/>
    <n v="1.0999999999999996"/>
    <n v="3.6019999999999999"/>
    <x v="2"/>
  </r>
  <r>
    <n v="4179"/>
    <x v="440"/>
    <x v="1"/>
    <x v="22"/>
    <n v="18"/>
    <n v="24"/>
    <n v="21"/>
    <n v="4"/>
    <n v="7.8"/>
    <n v="5.9"/>
    <n v="7.4"/>
    <n v="8.6999999999999993"/>
    <n v="8.0500000000000007"/>
    <n v="370"/>
    <n v="1130"/>
    <n v="750"/>
    <n v="1.2"/>
    <n v="3.4"/>
    <n v="2.2999999999999998"/>
    <n v="1.76"/>
    <n v="2.46"/>
    <n v="2.11"/>
    <n v="9"/>
    <n v="64"/>
    <n v="36.5"/>
    <n v="28"/>
    <n v="210"/>
    <n v="119"/>
    <x v="11"/>
    <x v="231"/>
    <n v="2.11"/>
    <n v="0"/>
    <n v="0"/>
    <n v="2.0420000000000003"/>
    <x v="2"/>
  </r>
  <r>
    <n v="1420"/>
    <x v="305"/>
    <x v="0"/>
    <x v="23"/>
    <n v="17"/>
    <n v="25"/>
    <n v="21"/>
    <n v="6.3"/>
    <n v="7.2"/>
    <n v="6.75"/>
    <n v="6.5"/>
    <n v="7.7"/>
    <n v="7.1"/>
    <n v="107"/>
    <n v="130"/>
    <n v="118.5"/>
    <n v="2.2999999999999998"/>
    <n v="5.6"/>
    <n v="3.9499999999999997"/>
    <n v="0"/>
    <n v="3.55"/>
    <n v="1.7749999999999999"/>
    <n v="46"/>
    <n v="63"/>
    <n v="54.5"/>
    <n v="63"/>
    <n v="84"/>
    <n v="73.5"/>
    <x v="108"/>
    <x v="234"/>
    <n v="1.7749999999999999"/>
    <n v="0"/>
    <n v="0"/>
    <n v="3.0962499999999999"/>
    <x v="2"/>
  </r>
  <r>
    <n v="1421"/>
    <x v="306"/>
    <x v="0"/>
    <x v="23"/>
    <n v="16"/>
    <n v="23"/>
    <n v="19.5"/>
    <n v="4.5999999999999996"/>
    <n v="7.2"/>
    <n v="5.9"/>
    <n v="6.6"/>
    <n v="7.8"/>
    <n v="7.1999999999999993"/>
    <n v="5"/>
    <n v="629"/>
    <n v="317"/>
    <n v="0.6"/>
    <n v="8.4"/>
    <n v="4.5"/>
    <n v="0.2"/>
    <n v="19.899999999999999"/>
    <n v="10.049999999999999"/>
    <n v="170"/>
    <n v="700"/>
    <n v="435"/>
    <n v="390"/>
    <n v="2200"/>
    <n v="1295"/>
    <x v="2"/>
    <x v="235"/>
    <n v="10"/>
    <n v="0"/>
    <n v="0"/>
    <n v="6.6749999999999998"/>
    <x v="2"/>
  </r>
  <r>
    <n v="1452"/>
    <x v="307"/>
    <x v="0"/>
    <x v="23"/>
    <n v="20"/>
    <n v="27"/>
    <n v="23.5"/>
    <n v="4.7"/>
    <n v="7.1"/>
    <n v="5.9"/>
    <n v="6.7"/>
    <n v="7.9"/>
    <n v="7.3000000000000007"/>
    <n v="338"/>
    <n v="561"/>
    <n v="449.5"/>
    <n v="1.3"/>
    <n v="4.8"/>
    <n v="3.05"/>
    <n v="0.03"/>
    <n v="3.87"/>
    <n v="1.95"/>
    <n v="79"/>
    <n v="680"/>
    <n v="379.5"/>
    <n v="240"/>
    <n v="1700"/>
    <n v="970"/>
    <x v="21"/>
    <x v="236"/>
    <n v="1.9500000000000002"/>
    <n v="0"/>
    <n v="0"/>
    <n v="4.1937499999999996"/>
    <x v="2"/>
  </r>
  <r>
    <n v="3007"/>
    <x v="308"/>
    <x v="0"/>
    <x v="23"/>
    <n v="21"/>
    <n v="37"/>
    <n v="29"/>
    <n v="4.2"/>
    <n v="6.9"/>
    <n v="5.5500000000000007"/>
    <n v="7.4"/>
    <n v="8.6"/>
    <n v="8"/>
    <n v="288"/>
    <n v="683"/>
    <n v="485.5"/>
    <n v="0.9"/>
    <n v="12"/>
    <n v="6.45"/>
    <n v="0.08"/>
    <n v="4.38"/>
    <n v="2.23"/>
    <n v="22"/>
    <n v="220"/>
    <n v="121"/>
    <n v="70"/>
    <n v="540"/>
    <n v="305"/>
    <x v="2"/>
    <x v="57"/>
    <n v="2.23"/>
    <n v="0"/>
    <n v="0"/>
    <n v="3.5510000000000002"/>
    <x v="2"/>
  </r>
  <r>
    <n v="3008"/>
    <x v="309"/>
    <x v="0"/>
    <x v="23"/>
    <n v="0"/>
    <n v="31"/>
    <n v="15.5"/>
    <n v="4"/>
    <n v="7.4"/>
    <n v="5.7"/>
    <n v="7"/>
    <n v="8.3000000000000007"/>
    <n v="7.65"/>
    <n v="531"/>
    <n v="941"/>
    <n v="736"/>
    <n v="0"/>
    <n v="14"/>
    <n v="7"/>
    <n v="0"/>
    <n v="3.05"/>
    <n v="1.5249999999999999"/>
    <n v="0"/>
    <n v="1100"/>
    <n v="550"/>
    <n v="0"/>
    <n v="9200"/>
    <n v="4600"/>
    <x v="2"/>
    <x v="237"/>
    <n v="1.5249999999999999"/>
    <n v="0"/>
    <n v="0"/>
    <n v="5.5549999999999997"/>
    <x v="2"/>
  </r>
  <r>
    <n v="3009"/>
    <x v="310"/>
    <x v="0"/>
    <x v="23"/>
    <n v="29.2"/>
    <n v="31"/>
    <n v="30.1"/>
    <n v="3"/>
    <n v="7.8"/>
    <n v="5.4"/>
    <n v="6.6"/>
    <n v="8.6"/>
    <n v="7.6"/>
    <n v="420"/>
    <n v="2360"/>
    <n v="1390"/>
    <n v="2"/>
    <n v="12"/>
    <n v="7"/>
    <n v="0"/>
    <n v="2.0499999999999998"/>
    <n v="1.0249999999999999"/>
    <n v="2"/>
    <n v="250"/>
    <n v="126"/>
    <n v="0"/>
    <n v="2790"/>
    <n v="1395"/>
    <x v="2"/>
    <x v="238"/>
    <n v="1.0249999999999999"/>
    <n v="0"/>
    <n v="0"/>
    <n v="3.335"/>
    <x v="2"/>
  </r>
  <r>
    <n v="3010"/>
    <x v="311"/>
    <x v="0"/>
    <x v="23"/>
    <n v="30"/>
    <n v="31"/>
    <n v="30.5"/>
    <n v="3"/>
    <n v="8"/>
    <n v="5.5"/>
    <n v="6.9"/>
    <n v="9.6"/>
    <n v="8.25"/>
    <n v="751"/>
    <n v="1950"/>
    <n v="1350.5"/>
    <n v="2"/>
    <n v="16"/>
    <n v="9"/>
    <n v="0"/>
    <n v="2.8"/>
    <n v="1.4"/>
    <n v="0"/>
    <n v="390"/>
    <n v="195"/>
    <n v="0"/>
    <n v="2800"/>
    <n v="1400"/>
    <x v="2"/>
    <x v="102"/>
    <n v="1.4"/>
    <n v="0"/>
    <n v="0"/>
    <n v="3.7549999999999999"/>
    <x v="2"/>
  </r>
  <r>
    <n v="3011"/>
    <x v="312"/>
    <x v="0"/>
    <x v="23"/>
    <n v="24"/>
    <n v="31"/>
    <n v="27.5"/>
    <n v="3.1"/>
    <n v="6.5"/>
    <n v="4.8"/>
    <n v="6.1"/>
    <n v="8.3000000000000007"/>
    <n v="7.2"/>
    <n v="24200"/>
    <n v="59500"/>
    <n v="41850"/>
    <n v="2"/>
    <n v="9"/>
    <n v="5.5"/>
    <n v="0"/>
    <n v="3.05"/>
    <n v="1.5249999999999999"/>
    <n v="2"/>
    <n v="680"/>
    <n v="341"/>
    <n v="0"/>
    <n v="930"/>
    <n v="465"/>
    <x v="2"/>
    <x v="239"/>
    <n v="1.5249999999999999"/>
    <n v="0"/>
    <n v="0.40000000000000036"/>
    <n v="4.55"/>
    <x v="2"/>
  </r>
  <r>
    <n v="4823"/>
    <x v="647"/>
    <x v="2"/>
    <x v="23"/>
    <n v="20.324904942965802"/>
    <n v="29.264638783270001"/>
    <n v="24.794771863117901"/>
    <n v="2.7"/>
    <n v="7"/>
    <n v="4.8499999999999996"/>
    <n v="6.9"/>
    <n v="7.6"/>
    <n v="7.25"/>
    <n v="945"/>
    <n v="1053"/>
    <n v="999"/>
    <n v="2"/>
    <n v="5"/>
    <n v="3.5"/>
    <n v="0.18"/>
    <n v="0.65"/>
    <n v="0.41500000000000004"/>
    <n v="0"/>
    <n v="78"/>
    <n v="39"/>
    <n v="0"/>
    <n v="330"/>
    <n v="165"/>
    <x v="8"/>
    <x v="240"/>
    <n v="0.41500000000000004"/>
    <n v="0"/>
    <n v="0.30000000000000071"/>
    <n v="2.4955000000000003"/>
    <x v="2"/>
  </r>
  <r>
    <n v="1391"/>
    <x v="313"/>
    <x v="0"/>
    <x v="24"/>
    <n v="21"/>
    <n v="29"/>
    <n v="25"/>
    <n v="0.1"/>
    <n v="5.0999999999999996"/>
    <n v="2.5999999999999996"/>
    <n v="7"/>
    <n v="7.9"/>
    <n v="7.45"/>
    <n v="1080"/>
    <n v="1786"/>
    <n v="1433"/>
    <n v="10"/>
    <n v="32"/>
    <n v="21"/>
    <n v="0"/>
    <n v="21"/>
    <n v="10.5"/>
    <n v="20"/>
    <n v="920"/>
    <n v="470"/>
    <n v="240"/>
    <n v="1600"/>
    <n v="920"/>
    <x v="2"/>
    <x v="197"/>
    <n v="10"/>
    <n v="0"/>
    <n v="4.8000000000000007"/>
    <n v="7.33"/>
    <x v="2"/>
  </r>
  <r>
    <n v="1788"/>
    <x v="648"/>
    <x v="0"/>
    <x v="24"/>
    <n v="24"/>
    <n v="30"/>
    <n v="27"/>
    <n v="0"/>
    <n v="0.1"/>
    <n v="0.05"/>
    <n v="7.2"/>
    <n v="7.6"/>
    <n v="7.4"/>
    <n v="1360"/>
    <n v="1610"/>
    <n v="1485"/>
    <n v="28"/>
    <n v="39"/>
    <n v="33.5"/>
    <n v="7"/>
    <n v="11.7"/>
    <n v="9.35"/>
    <n v="2"/>
    <n v="70"/>
    <n v="36"/>
    <n v="0"/>
    <n v="540"/>
    <n v="270"/>
    <x v="2"/>
    <x v="27"/>
    <n v="9.35"/>
    <n v="0"/>
    <n v="9.9"/>
    <n v="5.5400000000000009"/>
    <x v="2"/>
  </r>
  <r>
    <n v="1789"/>
    <x v="315"/>
    <x v="0"/>
    <x v="24"/>
    <n v="25"/>
    <n v="30"/>
    <n v="27.5"/>
    <n v="4.4000000000000004"/>
    <n v="6"/>
    <n v="5.2"/>
    <n v="7.2"/>
    <n v="8.3000000000000007"/>
    <n v="7.75"/>
    <n v="380"/>
    <n v="444"/>
    <n v="412"/>
    <n v="2"/>
    <n v="4"/>
    <n v="3"/>
    <n v="0"/>
    <n v="9"/>
    <n v="4.5"/>
    <n v="2"/>
    <n v="8"/>
    <n v="5"/>
    <n v="0"/>
    <n v="80"/>
    <n v="40"/>
    <x v="5"/>
    <x v="58"/>
    <n v="4.5"/>
    <n v="0"/>
    <n v="0"/>
    <n v="2.8"/>
    <x v="2"/>
  </r>
  <r>
    <n v="2340"/>
    <x v="649"/>
    <x v="0"/>
    <x v="24"/>
    <n v="24"/>
    <n v="30"/>
    <n v="27"/>
    <n v="0"/>
    <n v="2.8"/>
    <n v="1.4"/>
    <n v="7.2"/>
    <n v="7.8"/>
    <n v="7.5"/>
    <n v="1316"/>
    <n v="1819"/>
    <n v="1567.5"/>
    <n v="10"/>
    <n v="28"/>
    <n v="19"/>
    <n v="3.2"/>
    <n v="6"/>
    <n v="4.5999999999999996"/>
    <n v="14"/>
    <n v="34"/>
    <n v="24"/>
    <n v="280"/>
    <n v="470"/>
    <n v="375"/>
    <x v="2"/>
    <x v="230"/>
    <n v="4.5999999999999996"/>
    <n v="0"/>
    <n v="7.2"/>
    <n v="4.26"/>
    <x v="2"/>
  </r>
  <r>
    <n v="2341"/>
    <x v="317"/>
    <x v="0"/>
    <x v="24"/>
    <n v="25"/>
    <n v="30"/>
    <n v="27.5"/>
    <n v="0"/>
    <n v="2.4"/>
    <n v="1.2"/>
    <n v="6.9"/>
    <n v="7.6"/>
    <n v="7.25"/>
    <n v="1503"/>
    <n v="1759"/>
    <n v="1631"/>
    <n v="10"/>
    <n v="26"/>
    <n v="18"/>
    <n v="3.02"/>
    <n v="11"/>
    <n v="7.01"/>
    <n v="22"/>
    <n v="36"/>
    <n v="29"/>
    <n v="320"/>
    <n v="430"/>
    <n v="375"/>
    <x v="2"/>
    <x v="118"/>
    <n v="7.01"/>
    <n v="0"/>
    <n v="7.6"/>
    <n v="4.8070000000000004"/>
    <x v="2"/>
  </r>
  <r>
    <n v="2342"/>
    <x v="442"/>
    <x v="0"/>
    <x v="24"/>
    <n v="26"/>
    <n v="30"/>
    <n v="28"/>
    <n v="0"/>
    <n v="0.1"/>
    <n v="0.05"/>
    <n v="7.2"/>
    <n v="7.7"/>
    <n v="7.45"/>
    <n v="2132"/>
    <n v="2980"/>
    <n v="2556"/>
    <n v="36"/>
    <n v="54"/>
    <n v="45"/>
    <n v="4.58"/>
    <n v="19"/>
    <n v="11.79"/>
    <n v="20"/>
    <n v="94"/>
    <n v="57"/>
    <n v="350"/>
    <n v="540"/>
    <n v="445"/>
    <x v="2"/>
    <x v="241"/>
    <n v="10"/>
    <n v="0"/>
    <n v="9.9"/>
    <n v="5.7750000000000004"/>
    <x v="2"/>
  </r>
  <r>
    <n v="3068"/>
    <x v="319"/>
    <x v="0"/>
    <x v="24"/>
    <n v="25"/>
    <n v="30"/>
    <n v="27.5"/>
    <n v="5"/>
    <n v="6.7"/>
    <n v="5.85"/>
    <n v="7.3"/>
    <n v="8.1"/>
    <n v="7.6999999999999993"/>
    <n v="242"/>
    <n v="340"/>
    <n v="291"/>
    <n v="2"/>
    <n v="3"/>
    <n v="2.5"/>
    <n v="0"/>
    <n v="2"/>
    <n v="1"/>
    <n v="2"/>
    <n v="2"/>
    <n v="2"/>
    <n v="0"/>
    <n v="42"/>
    <n v="21"/>
    <x v="41"/>
    <x v="0"/>
    <n v="1"/>
    <n v="0"/>
    <n v="0"/>
    <n v="1.7725"/>
    <x v="2"/>
  </r>
  <r>
    <n v="3069"/>
    <x v="320"/>
    <x v="0"/>
    <x v="24"/>
    <n v="23"/>
    <n v="30"/>
    <n v="26.5"/>
    <n v="3.8"/>
    <n v="5.2"/>
    <n v="4.5"/>
    <n v="7"/>
    <n v="7.9"/>
    <n v="7.45"/>
    <n v="578"/>
    <n v="820"/>
    <n v="699"/>
    <n v="3"/>
    <n v="4"/>
    <n v="3.5"/>
    <n v="0.26"/>
    <n v="2.2999999999999998"/>
    <n v="1.2799999999999998"/>
    <n v="2"/>
    <n v="2"/>
    <n v="2"/>
    <n v="0"/>
    <n v="38"/>
    <n v="19"/>
    <x v="8"/>
    <x v="0"/>
    <n v="1.2799999999999998"/>
    <n v="0"/>
    <n v="1"/>
    <n v="2.5534999999999997"/>
    <x v="2"/>
  </r>
  <r>
    <n v="3070"/>
    <x v="321"/>
    <x v="0"/>
    <x v="24"/>
    <n v="26"/>
    <n v="30"/>
    <n v="28"/>
    <n v="0.1"/>
    <n v="1.5"/>
    <n v="0.8"/>
    <n v="7.1"/>
    <n v="7.9"/>
    <n v="7.5"/>
    <n v="1420"/>
    <n v="1883"/>
    <n v="1651.5"/>
    <n v="12"/>
    <n v="22"/>
    <n v="17"/>
    <n v="2.2000000000000002"/>
    <n v="5.2"/>
    <n v="3.7"/>
    <n v="11"/>
    <n v="40"/>
    <n v="25.5"/>
    <n v="330"/>
    <n v="540"/>
    <n v="435"/>
    <x v="2"/>
    <x v="242"/>
    <n v="3.7"/>
    <n v="0"/>
    <n v="8.4"/>
    <n v="4.2075000000000005"/>
    <x v="2"/>
  </r>
  <r>
    <n v="3071"/>
    <x v="322"/>
    <x v="0"/>
    <x v="24"/>
    <n v="27"/>
    <n v="30"/>
    <n v="28.5"/>
    <n v="0"/>
    <n v="0.1"/>
    <n v="0.05"/>
    <n v="7.1"/>
    <n v="7.8"/>
    <n v="7.4499999999999993"/>
    <n v="1032"/>
    <n v="1511"/>
    <n v="1271.5"/>
    <n v="14"/>
    <n v="26"/>
    <n v="20"/>
    <n v="3.28"/>
    <n v="8"/>
    <n v="5.64"/>
    <n v="8"/>
    <n v="62"/>
    <n v="35"/>
    <n v="350"/>
    <n v="590"/>
    <n v="470"/>
    <x v="2"/>
    <x v="86"/>
    <n v="5.64"/>
    <n v="0"/>
    <n v="9.9"/>
    <n v="4.7930000000000001"/>
    <x v="2"/>
  </r>
  <r>
    <n v="3072"/>
    <x v="323"/>
    <x v="0"/>
    <x v="24"/>
    <n v="23"/>
    <n v="30"/>
    <n v="26.5"/>
    <n v="0"/>
    <n v="0.1"/>
    <n v="0.05"/>
    <n v="7"/>
    <n v="7.7"/>
    <n v="7.35"/>
    <n v="1269"/>
    <n v="1762"/>
    <n v="1515.5"/>
    <n v="16"/>
    <n v="28"/>
    <n v="22"/>
    <n v="3.2"/>
    <n v="18"/>
    <n v="10.6"/>
    <n v="20"/>
    <n v="26"/>
    <n v="23"/>
    <n v="320"/>
    <n v="580"/>
    <n v="450"/>
    <x v="2"/>
    <x v="72"/>
    <n v="10"/>
    <n v="0"/>
    <n v="9.9"/>
    <n v="5.6050000000000004"/>
    <x v="2"/>
  </r>
  <r>
    <n v="3073"/>
    <x v="443"/>
    <x v="0"/>
    <x v="24"/>
    <n v="22"/>
    <n v="30"/>
    <n v="26"/>
    <n v="0"/>
    <n v="1"/>
    <n v="0.5"/>
    <n v="6.9"/>
    <n v="7.8"/>
    <n v="7.35"/>
    <n v="1167"/>
    <n v="1666"/>
    <n v="1416.5"/>
    <n v="12"/>
    <n v="42"/>
    <n v="27"/>
    <n v="8"/>
    <n v="26"/>
    <n v="17"/>
    <n v="20"/>
    <n v="28"/>
    <n v="24"/>
    <n v="350"/>
    <n v="560"/>
    <n v="455"/>
    <x v="2"/>
    <x v="230"/>
    <n v="10"/>
    <n v="0"/>
    <n v="9"/>
    <n v="5.5200000000000005"/>
    <x v="2"/>
  </r>
  <r>
    <n v="3074"/>
    <x v="444"/>
    <x v="0"/>
    <x v="24"/>
    <n v="25"/>
    <n v="32"/>
    <n v="28.5"/>
    <n v="0"/>
    <n v="1.8"/>
    <n v="0.9"/>
    <n v="7.2"/>
    <n v="7.8"/>
    <n v="7.5"/>
    <n v="916"/>
    <n v="1360"/>
    <n v="1138"/>
    <n v="6"/>
    <n v="30"/>
    <n v="18"/>
    <n v="1.6"/>
    <n v="4"/>
    <n v="2.8"/>
    <n v="4"/>
    <n v="40"/>
    <n v="22"/>
    <n v="280"/>
    <n v="540"/>
    <n v="410"/>
    <x v="2"/>
    <x v="65"/>
    <n v="2.8"/>
    <n v="0"/>
    <n v="8.1999999999999993"/>
    <n v="3.9899999999999998"/>
    <x v="2"/>
  </r>
  <r>
    <n v="4229"/>
    <x v="445"/>
    <x v="0"/>
    <x v="24"/>
    <n v="25"/>
    <n v="30"/>
    <n v="27.5"/>
    <n v="0"/>
    <n v="1"/>
    <n v="0.5"/>
    <n v="7.1"/>
    <n v="7.8"/>
    <n v="7.4499999999999993"/>
    <n v="1234"/>
    <n v="2295"/>
    <n v="1764.5"/>
    <n v="18"/>
    <n v="36"/>
    <n v="27"/>
    <n v="2"/>
    <n v="18.2"/>
    <n v="10.1"/>
    <n v="17"/>
    <n v="90"/>
    <n v="53.5"/>
    <n v="220"/>
    <n v="540"/>
    <n v="380"/>
    <x v="2"/>
    <x v="151"/>
    <n v="10"/>
    <n v="0"/>
    <n v="9"/>
    <n v="5.6675000000000004"/>
    <x v="2"/>
  </r>
  <r>
    <n v="4234"/>
    <x v="446"/>
    <x v="0"/>
    <x v="24"/>
    <n v="27"/>
    <n v="30"/>
    <n v="28.5"/>
    <n v="0"/>
    <n v="5.7"/>
    <n v="2.85"/>
    <n v="7.3"/>
    <n v="8.6"/>
    <n v="7.9499999999999993"/>
    <n v="1113"/>
    <n v="1610"/>
    <n v="1361.5"/>
    <n v="8"/>
    <n v="28"/>
    <n v="18"/>
    <n v="2"/>
    <n v="12"/>
    <n v="7"/>
    <n v="20"/>
    <n v="120"/>
    <n v="70"/>
    <n v="320"/>
    <n v="540"/>
    <n v="430"/>
    <x v="2"/>
    <x v="243"/>
    <n v="7"/>
    <n v="0"/>
    <n v="4.3"/>
    <n v="4.68"/>
    <x v="2"/>
  </r>
  <r>
    <n v="4235"/>
    <x v="447"/>
    <x v="0"/>
    <x v="24"/>
    <n v="23"/>
    <n v="35"/>
    <n v="29"/>
    <n v="0"/>
    <n v="6.8"/>
    <n v="3.4"/>
    <n v="7.1"/>
    <n v="8.1999999999999993"/>
    <n v="7.6499999999999995"/>
    <n v="1037"/>
    <n v="2332"/>
    <n v="1684.5"/>
    <n v="5.2"/>
    <n v="36"/>
    <n v="20.6"/>
    <n v="3.61"/>
    <n v="14.5"/>
    <n v="9.0549999999999997"/>
    <n v="2"/>
    <n v="180"/>
    <n v="91"/>
    <n v="0"/>
    <n v="490"/>
    <n v="245"/>
    <x v="2"/>
    <x v="90"/>
    <n v="9.0549999999999997"/>
    <n v="0"/>
    <n v="3.2"/>
    <n v="5.0860000000000003"/>
    <x v="2"/>
  </r>
  <r>
    <n v="4667"/>
    <x v="650"/>
    <x v="0"/>
    <x v="24"/>
    <n v="23"/>
    <n v="30"/>
    <n v="26.5"/>
    <n v="0"/>
    <n v="0.1"/>
    <n v="0.05"/>
    <n v="6.9"/>
    <n v="7.6"/>
    <n v="7.25"/>
    <n v="1720"/>
    <n v="2967"/>
    <n v="2343.5"/>
    <n v="32"/>
    <n v="62"/>
    <n v="47"/>
    <n v="1"/>
    <n v="33.24"/>
    <n v="17.12"/>
    <n v="20"/>
    <n v="49"/>
    <n v="34.5"/>
    <n v="330"/>
    <n v="920"/>
    <n v="625"/>
    <x v="2"/>
    <x v="227"/>
    <n v="10"/>
    <n v="0"/>
    <n v="9.9"/>
    <n v="5.6624999999999996"/>
    <x v="2"/>
  </r>
  <r>
    <n v="4668"/>
    <x v="651"/>
    <x v="0"/>
    <x v="24"/>
    <n v="25"/>
    <n v="30"/>
    <n v="27.5"/>
    <n v="0"/>
    <n v="2.8"/>
    <n v="1.4"/>
    <n v="7.1"/>
    <n v="8.4"/>
    <n v="7.75"/>
    <n v="1206"/>
    <n v="1790"/>
    <n v="1498"/>
    <n v="30"/>
    <n v="60"/>
    <n v="45"/>
    <n v="19"/>
    <n v="73.62"/>
    <n v="46.31"/>
    <n v="14"/>
    <n v="49"/>
    <n v="31.5"/>
    <n v="220"/>
    <n v="430"/>
    <n v="325"/>
    <x v="2"/>
    <x v="244"/>
    <n v="10"/>
    <n v="0"/>
    <n v="7.2"/>
    <n v="5.3775000000000004"/>
    <x v="2"/>
  </r>
  <r>
    <n v="4669"/>
    <x v="652"/>
    <x v="0"/>
    <x v="24"/>
    <n v="28"/>
    <n v="28"/>
    <n v="28"/>
    <n v="0.1"/>
    <n v="2"/>
    <n v="1.05"/>
    <n v="7"/>
    <n v="8"/>
    <n v="7.5"/>
    <n v="1783"/>
    <n v="1916"/>
    <n v="1849.5"/>
    <n v="24"/>
    <n v="28"/>
    <n v="26"/>
    <n v="12"/>
    <n v="18"/>
    <n v="15"/>
    <n v="2"/>
    <n v="26"/>
    <n v="14"/>
    <n v="0"/>
    <n v="430"/>
    <n v="215"/>
    <x v="2"/>
    <x v="69"/>
    <n v="10"/>
    <n v="0"/>
    <n v="7.9"/>
    <n v="5.36"/>
    <x v="2"/>
  </r>
  <r>
    <n v="4672"/>
    <x v="653"/>
    <x v="0"/>
    <x v="24"/>
    <n v="22"/>
    <n v="31"/>
    <n v="26.5"/>
    <n v="0.1"/>
    <n v="3.6"/>
    <n v="1.85"/>
    <n v="6.7"/>
    <n v="7.9"/>
    <n v="7.3000000000000007"/>
    <n v="1122"/>
    <n v="1756"/>
    <n v="1439"/>
    <n v="14"/>
    <n v="30"/>
    <n v="22"/>
    <n v="8"/>
    <n v="24.46"/>
    <n v="16.23"/>
    <n v="2"/>
    <n v="22"/>
    <n v="12"/>
    <n v="0"/>
    <n v="500"/>
    <n v="250"/>
    <x v="2"/>
    <x v="96"/>
    <n v="10"/>
    <n v="0"/>
    <n v="6.3"/>
    <n v="5.19"/>
    <x v="2"/>
  </r>
  <r>
    <n v="4673"/>
    <x v="654"/>
    <x v="0"/>
    <x v="24"/>
    <n v="25"/>
    <n v="30"/>
    <n v="27.5"/>
    <n v="0"/>
    <n v="2.8"/>
    <n v="1.4"/>
    <n v="6.8"/>
    <n v="7.8"/>
    <n v="7.3"/>
    <n v="896"/>
    <n v="1280"/>
    <n v="1088"/>
    <n v="8"/>
    <n v="16"/>
    <n v="12"/>
    <n v="2.4"/>
    <n v="13"/>
    <n v="7.7"/>
    <n v="16"/>
    <n v="32"/>
    <n v="24"/>
    <n v="220"/>
    <n v="430"/>
    <n v="325"/>
    <x v="2"/>
    <x v="230"/>
    <n v="7.7"/>
    <n v="0"/>
    <n v="7.2"/>
    <n v="4.88"/>
    <x v="2"/>
  </r>
  <r>
    <n v="4674"/>
    <x v="655"/>
    <x v="0"/>
    <x v="24"/>
    <n v="28"/>
    <n v="29"/>
    <n v="28.5"/>
    <n v="0.1"/>
    <n v="0.1"/>
    <n v="0.1"/>
    <n v="7.1"/>
    <n v="7.9"/>
    <n v="7.5"/>
    <n v="1020"/>
    <n v="1440"/>
    <n v="1230"/>
    <n v="14"/>
    <n v="22"/>
    <n v="18"/>
    <n v="0.7"/>
    <n v="9"/>
    <n v="4.8499999999999996"/>
    <n v="20"/>
    <n v="22"/>
    <n v="21"/>
    <n v="220"/>
    <n v="350"/>
    <n v="285"/>
    <x v="2"/>
    <x v="56"/>
    <n v="4.8499999999999996"/>
    <n v="0"/>
    <n v="9.8000000000000007"/>
    <n v="4.5550000000000006"/>
    <x v="2"/>
  </r>
  <r>
    <n v="4676"/>
    <x v="656"/>
    <x v="0"/>
    <x v="24"/>
    <n v="26"/>
    <n v="30"/>
    <n v="28"/>
    <n v="0.1"/>
    <n v="5.4"/>
    <n v="2.75"/>
    <n v="6.9"/>
    <n v="7.9"/>
    <n v="7.4"/>
    <n v="1271"/>
    <n v="1739"/>
    <n v="1505"/>
    <n v="28"/>
    <n v="44"/>
    <n v="36"/>
    <n v="16"/>
    <n v="56.46"/>
    <n v="36.230000000000004"/>
    <n v="0"/>
    <n v="32"/>
    <n v="16"/>
    <n v="0"/>
    <n v="430"/>
    <n v="215"/>
    <x v="2"/>
    <x v="23"/>
    <n v="10"/>
    <n v="0"/>
    <n v="4.5"/>
    <n v="5.03"/>
    <x v="2"/>
  </r>
  <r>
    <n v="4681"/>
    <x v="657"/>
    <x v="0"/>
    <x v="24"/>
    <n v="26"/>
    <n v="29"/>
    <n v="27.5"/>
    <n v="5.8"/>
    <n v="6.8"/>
    <n v="6.3"/>
    <n v="7.1"/>
    <n v="8"/>
    <n v="7.55"/>
    <n v="218"/>
    <n v="273"/>
    <n v="245.5"/>
    <n v="2"/>
    <n v="3"/>
    <n v="2.5"/>
    <n v="0.1"/>
    <n v="2"/>
    <n v="1.05"/>
    <n v="2"/>
    <n v="2"/>
    <n v="2"/>
    <n v="0"/>
    <n v="18"/>
    <n v="9"/>
    <x v="41"/>
    <x v="0"/>
    <n v="1.05"/>
    <n v="0"/>
    <n v="0"/>
    <n v="1.7825"/>
    <x v="2"/>
  </r>
  <r>
    <n v="4682"/>
    <x v="658"/>
    <x v="0"/>
    <x v="24"/>
    <n v="26"/>
    <n v="30"/>
    <n v="28"/>
    <n v="0"/>
    <n v="2.2000000000000002"/>
    <n v="1.1000000000000001"/>
    <n v="7.2"/>
    <n v="8.1"/>
    <n v="7.65"/>
    <n v="1323"/>
    <n v="1694"/>
    <n v="1508.5"/>
    <n v="6"/>
    <n v="30"/>
    <n v="18"/>
    <n v="10"/>
    <n v="21"/>
    <n v="15.5"/>
    <n v="20"/>
    <n v="212"/>
    <n v="116"/>
    <n v="220"/>
    <n v="540"/>
    <n v="380"/>
    <x v="2"/>
    <x v="245"/>
    <n v="10"/>
    <n v="0"/>
    <n v="7.8"/>
    <n v="5.86"/>
    <x v="2"/>
  </r>
  <r>
    <n v="4683"/>
    <x v="659"/>
    <x v="0"/>
    <x v="24"/>
    <n v="3.6"/>
    <n v="29"/>
    <n v="16.3"/>
    <n v="1.2"/>
    <n v="7.6"/>
    <n v="4.3999999999999995"/>
    <n v="7"/>
    <n v="7.6"/>
    <n v="7.3"/>
    <n v="470"/>
    <n v="734"/>
    <n v="602"/>
    <n v="3"/>
    <n v="4"/>
    <n v="3.5"/>
    <n v="0.3"/>
    <n v="2.6"/>
    <n v="1.45"/>
    <n v="2"/>
    <n v="35"/>
    <n v="18.5"/>
    <n v="0"/>
    <n v="340"/>
    <n v="170"/>
    <x v="8"/>
    <x v="246"/>
    <n v="1.45"/>
    <n v="0"/>
    <n v="1.2000000000000011"/>
    <n v="2.69"/>
    <x v="2"/>
  </r>
  <r>
    <n v="4684"/>
    <x v="660"/>
    <x v="0"/>
    <x v="24"/>
    <n v="23"/>
    <n v="28"/>
    <n v="25.5"/>
    <n v="2"/>
    <n v="7"/>
    <n v="4.5"/>
    <n v="6.6"/>
    <n v="7.5"/>
    <n v="7.05"/>
    <n v="169"/>
    <n v="799"/>
    <n v="484"/>
    <n v="1.6"/>
    <n v="4.8"/>
    <n v="3.2"/>
    <n v="2.23"/>
    <n v="9.4"/>
    <n v="5.8150000000000004"/>
    <n v="2"/>
    <n v="40"/>
    <n v="21"/>
    <n v="220"/>
    <n v="720"/>
    <n v="470"/>
    <x v="87"/>
    <x v="56"/>
    <n v="5.8150000000000004"/>
    <n v="0"/>
    <n v="1"/>
    <n v="3.3679999999999999"/>
    <x v="2"/>
  </r>
  <r>
    <n v="4685"/>
    <x v="661"/>
    <x v="0"/>
    <x v="24"/>
    <n v="23"/>
    <n v="25"/>
    <n v="24"/>
    <n v="5.4"/>
    <n v="7.3"/>
    <n v="6.35"/>
    <n v="6.7"/>
    <n v="7.4"/>
    <n v="7.0500000000000007"/>
    <n v="456"/>
    <n v="2586"/>
    <n v="1521"/>
    <n v="3"/>
    <n v="12"/>
    <n v="7.5"/>
    <n v="3.29"/>
    <n v="22.47"/>
    <n v="12.879999999999999"/>
    <n v="2"/>
    <n v="6"/>
    <n v="4"/>
    <n v="140"/>
    <n v="540"/>
    <n v="340"/>
    <x v="2"/>
    <x v="16"/>
    <n v="10"/>
    <n v="0"/>
    <n v="0"/>
    <n v="4.5199999999999996"/>
    <x v="2"/>
  </r>
  <r>
    <n v="4686"/>
    <x v="662"/>
    <x v="0"/>
    <x v="24"/>
    <n v="23"/>
    <n v="25"/>
    <n v="24"/>
    <n v="4.0999999999999996"/>
    <n v="7.1"/>
    <n v="5.6"/>
    <n v="6.8"/>
    <n v="7.4"/>
    <n v="7.1"/>
    <n v="517"/>
    <n v="1447"/>
    <n v="982"/>
    <n v="2.6"/>
    <n v="13"/>
    <n v="7.8"/>
    <n v="6.35"/>
    <n v="14.48"/>
    <n v="10.414999999999999"/>
    <n v="2"/>
    <n v="7"/>
    <n v="4.5"/>
    <n v="0"/>
    <n v="1400"/>
    <n v="700"/>
    <x v="2"/>
    <x v="17"/>
    <n v="10"/>
    <n v="0"/>
    <n v="0"/>
    <n v="4.5225"/>
    <x v="2"/>
  </r>
  <r>
    <n v="4687"/>
    <x v="663"/>
    <x v="0"/>
    <x v="24"/>
    <n v="24"/>
    <n v="25"/>
    <n v="24.5"/>
    <n v="4.7"/>
    <n v="7.4"/>
    <n v="6.0500000000000007"/>
    <n v="6.7"/>
    <n v="7.4"/>
    <n v="7.0500000000000007"/>
    <n v="637"/>
    <n v="1184"/>
    <n v="910.5"/>
    <n v="2"/>
    <n v="22"/>
    <n v="12"/>
    <n v="5.42"/>
    <n v="19.57"/>
    <n v="12.495000000000001"/>
    <n v="2"/>
    <n v="60"/>
    <n v="31"/>
    <n v="280"/>
    <n v="12000"/>
    <n v="6140"/>
    <x v="2"/>
    <x v="176"/>
    <n v="10"/>
    <n v="0"/>
    <n v="0"/>
    <n v="4.6549999999999994"/>
    <x v="2"/>
  </r>
  <r>
    <n v="4688"/>
    <x v="664"/>
    <x v="0"/>
    <x v="24"/>
    <n v="24"/>
    <n v="24"/>
    <n v="24"/>
    <n v="6.2"/>
    <n v="6.5"/>
    <n v="6.35"/>
    <n v="7.1"/>
    <n v="7.4"/>
    <n v="7.25"/>
    <n v="443"/>
    <n v="641"/>
    <n v="542"/>
    <n v="2"/>
    <n v="2.7"/>
    <n v="2.35"/>
    <n v="8.3800000000000008"/>
    <n v="10.3"/>
    <n v="9.34"/>
    <n v="2"/>
    <n v="2"/>
    <n v="2"/>
    <n v="0"/>
    <n v="0"/>
    <n v="0"/>
    <x v="50"/>
    <x v="0"/>
    <n v="9.34"/>
    <n v="0"/>
    <n v="0"/>
    <n v="3.3467500000000001"/>
    <x v="2"/>
  </r>
  <r>
    <n v="4690"/>
    <x v="665"/>
    <x v="0"/>
    <x v="24"/>
    <n v="25"/>
    <n v="29"/>
    <n v="27"/>
    <n v="1.2"/>
    <n v="4.5"/>
    <n v="2.85"/>
    <n v="7"/>
    <n v="7.5"/>
    <n v="7.25"/>
    <n v="520"/>
    <n v="980"/>
    <n v="750"/>
    <n v="6"/>
    <n v="14"/>
    <n v="10"/>
    <n v="5"/>
    <n v="26.47"/>
    <n v="15.734999999999999"/>
    <n v="3"/>
    <n v="17"/>
    <n v="10"/>
    <n v="154"/>
    <n v="330"/>
    <n v="242"/>
    <x v="2"/>
    <x v="143"/>
    <n v="10"/>
    <n v="0"/>
    <n v="4.3"/>
    <n v="4.9799999999999995"/>
    <x v="2"/>
  </r>
  <r>
    <n v="4691"/>
    <x v="666"/>
    <x v="0"/>
    <x v="24"/>
    <n v="27"/>
    <n v="28"/>
    <n v="27.5"/>
    <n v="0.1"/>
    <n v="2"/>
    <n v="1.05"/>
    <n v="7.3"/>
    <n v="7.4"/>
    <n v="7.35"/>
    <n v="1172"/>
    <n v="1252"/>
    <n v="1212"/>
    <n v="8"/>
    <n v="14"/>
    <n v="11"/>
    <n v="8"/>
    <n v="18"/>
    <n v="13"/>
    <n v="28"/>
    <n v="32"/>
    <n v="30"/>
    <n v="350"/>
    <n v="430"/>
    <n v="390"/>
    <x v="2"/>
    <x v="82"/>
    <n v="10"/>
    <n v="0"/>
    <n v="7.9"/>
    <n v="5.44"/>
    <x v="2"/>
  </r>
  <r>
    <n v="4692"/>
    <x v="667"/>
    <x v="0"/>
    <x v="24"/>
    <n v="27"/>
    <n v="28"/>
    <n v="27.5"/>
    <n v="1.2"/>
    <n v="2"/>
    <n v="1.6"/>
    <n v="7.1"/>
    <n v="7.5"/>
    <n v="7.3"/>
    <n v="910"/>
    <n v="1027"/>
    <n v="968.5"/>
    <n v="10"/>
    <n v="12"/>
    <n v="11"/>
    <n v="9"/>
    <n v="18"/>
    <n v="13.5"/>
    <n v="18"/>
    <n v="20"/>
    <n v="19"/>
    <n v="330"/>
    <n v="350"/>
    <n v="340"/>
    <x v="2"/>
    <x v="98"/>
    <n v="10"/>
    <n v="0"/>
    <n v="6.8"/>
    <n v="5.2750000000000004"/>
    <x v="2"/>
  </r>
  <r>
    <n v="4693"/>
    <x v="668"/>
    <x v="0"/>
    <x v="24"/>
    <n v="26"/>
    <n v="28"/>
    <n v="27"/>
    <n v="0.1"/>
    <n v="1.8"/>
    <n v="0.95000000000000007"/>
    <n v="7.1"/>
    <n v="7.6"/>
    <n v="7.35"/>
    <n v="820"/>
    <n v="1152"/>
    <n v="986"/>
    <n v="12"/>
    <n v="18"/>
    <n v="15"/>
    <n v="2.6"/>
    <n v="3.8"/>
    <n v="3.2"/>
    <n v="11"/>
    <n v="28"/>
    <n v="19.5"/>
    <n v="318"/>
    <n v="350"/>
    <n v="334"/>
    <x v="2"/>
    <x v="64"/>
    <n v="3.2"/>
    <n v="0"/>
    <n v="8.1"/>
    <n v="4.0475000000000003"/>
    <x v="2"/>
  </r>
  <r>
    <n v="4694"/>
    <x v="669"/>
    <x v="0"/>
    <x v="24"/>
    <n v="26"/>
    <n v="29"/>
    <n v="27.5"/>
    <n v="0.1"/>
    <n v="3.2"/>
    <n v="1.6500000000000001"/>
    <n v="6.9"/>
    <n v="7.9"/>
    <n v="7.4"/>
    <n v="1286"/>
    <n v="1709"/>
    <n v="1497.5"/>
    <n v="16"/>
    <n v="44"/>
    <n v="30"/>
    <n v="8"/>
    <n v="22.45"/>
    <n v="15.225"/>
    <n v="8"/>
    <n v="26"/>
    <n v="17"/>
    <n v="326"/>
    <n v="1200"/>
    <n v="763"/>
    <x v="2"/>
    <x v="97"/>
    <n v="10"/>
    <n v="0"/>
    <n v="6.6999999999999993"/>
    <n v="5.2549999999999999"/>
    <x v="2"/>
  </r>
  <r>
    <n v="4695"/>
    <x v="670"/>
    <x v="0"/>
    <x v="24"/>
    <n v="27"/>
    <n v="29"/>
    <n v="28"/>
    <n v="0"/>
    <n v="2.1"/>
    <n v="1.05"/>
    <n v="7.1"/>
    <n v="7.7"/>
    <n v="7.4"/>
    <n v="1308"/>
    <n v="1633"/>
    <n v="1470.5"/>
    <n v="60"/>
    <n v="63"/>
    <n v="61.5"/>
    <n v="12"/>
    <n v="72.3"/>
    <n v="42.15"/>
    <n v="17"/>
    <n v="39"/>
    <n v="28"/>
    <n v="350"/>
    <n v="1600"/>
    <n v="975"/>
    <x v="2"/>
    <x v="247"/>
    <n v="10"/>
    <n v="0"/>
    <n v="7.9"/>
    <n v="5.4300000000000006"/>
    <x v="2"/>
  </r>
  <r>
    <n v="4696"/>
    <x v="671"/>
    <x v="0"/>
    <x v="24"/>
    <n v="26"/>
    <n v="29"/>
    <n v="27.5"/>
    <n v="0"/>
    <n v="2.7"/>
    <n v="1.35"/>
    <n v="7.1"/>
    <n v="7.9"/>
    <n v="7.5"/>
    <n v="1213"/>
    <n v="2053"/>
    <n v="1633"/>
    <n v="20"/>
    <n v="38"/>
    <n v="29"/>
    <n v="3.2"/>
    <n v="88.54"/>
    <n v="45.870000000000005"/>
    <n v="2"/>
    <n v="70"/>
    <n v="36"/>
    <n v="0"/>
    <n v="540"/>
    <n v="270"/>
    <x v="2"/>
    <x v="27"/>
    <n v="10"/>
    <n v="0"/>
    <n v="7.3"/>
    <n v="5.41"/>
    <x v="2"/>
  </r>
  <r>
    <n v="4697"/>
    <x v="672"/>
    <x v="0"/>
    <x v="24"/>
    <n v="26"/>
    <n v="29"/>
    <n v="27.5"/>
    <n v="0"/>
    <n v="0.1"/>
    <n v="0.05"/>
    <n v="8"/>
    <n v="8.3000000000000007"/>
    <n v="8.15"/>
    <n v="1180"/>
    <n v="1300"/>
    <n v="1240"/>
    <n v="25"/>
    <n v="28"/>
    <n v="26.5"/>
    <n v="47"/>
    <n v="48.8"/>
    <n v="47.9"/>
    <n v="2"/>
    <n v="2"/>
    <n v="2"/>
    <n v="20"/>
    <n v="21"/>
    <n v="20.5"/>
    <x v="2"/>
    <x v="0"/>
    <n v="10"/>
    <n v="0"/>
    <n v="9.9"/>
    <n v="5.5"/>
    <x v="2"/>
  </r>
  <r>
    <n v="4698"/>
    <x v="673"/>
    <x v="0"/>
    <x v="24"/>
    <n v="27"/>
    <n v="30"/>
    <n v="28.5"/>
    <n v="1.2"/>
    <n v="1.5"/>
    <n v="1.35"/>
    <n v="7"/>
    <n v="7.1"/>
    <n v="7.05"/>
    <n v="2200"/>
    <n v="2216"/>
    <n v="2208"/>
    <n v="50"/>
    <n v="53"/>
    <n v="51.5"/>
    <n v="51.87"/>
    <n v="52"/>
    <n v="51.935000000000002"/>
    <n v="2"/>
    <n v="32"/>
    <n v="17"/>
    <n v="300"/>
    <n v="350"/>
    <n v="325"/>
    <x v="2"/>
    <x v="97"/>
    <n v="10"/>
    <n v="0"/>
    <n v="7.3"/>
    <n v="5.3149999999999995"/>
    <x v="2"/>
  </r>
  <r>
    <n v="4699"/>
    <x v="674"/>
    <x v="0"/>
    <x v="24"/>
    <n v="27"/>
    <n v="27"/>
    <n v="27"/>
    <n v="2.8"/>
    <n v="3"/>
    <n v="2.9"/>
    <n v="6.7"/>
    <n v="7.8"/>
    <n v="7.25"/>
    <n v="320"/>
    <n v="380"/>
    <n v="350"/>
    <n v="3"/>
    <n v="3"/>
    <n v="3"/>
    <n v="2.2000000000000002"/>
    <n v="2.8"/>
    <n v="2.5"/>
    <n v="2"/>
    <n v="2"/>
    <n v="2"/>
    <n v="0"/>
    <n v="0"/>
    <n v="0"/>
    <x v="5"/>
    <x v="0"/>
    <n v="2.5"/>
    <n v="0"/>
    <n v="4.2"/>
    <n v="2.8049999999999997"/>
    <x v="2"/>
  </r>
  <r>
    <n v="4701"/>
    <x v="675"/>
    <x v="0"/>
    <x v="24"/>
    <n v="27"/>
    <n v="30"/>
    <n v="28.5"/>
    <n v="0"/>
    <n v="1"/>
    <n v="0.5"/>
    <n v="6.8"/>
    <n v="7.7"/>
    <n v="7.25"/>
    <n v="1420"/>
    <n v="1570"/>
    <n v="1495"/>
    <n v="18"/>
    <n v="28"/>
    <n v="23"/>
    <n v="11"/>
    <n v="18"/>
    <n v="14.5"/>
    <n v="17"/>
    <n v="34"/>
    <n v="25.5"/>
    <n v="260"/>
    <n v="430"/>
    <n v="345"/>
    <x v="2"/>
    <x v="242"/>
    <n v="10"/>
    <n v="0"/>
    <n v="9"/>
    <n v="5.5274999999999999"/>
    <x v="2"/>
  </r>
  <r>
    <n v="4702"/>
    <x v="676"/>
    <x v="0"/>
    <x v="24"/>
    <n v="27"/>
    <n v="34"/>
    <n v="30.5"/>
    <n v="0.1"/>
    <n v="3.6"/>
    <n v="1.85"/>
    <n v="6.8"/>
    <n v="8.1999999999999993"/>
    <n v="7.5"/>
    <n v="1052"/>
    <n v="1989"/>
    <n v="1520.5"/>
    <n v="10"/>
    <n v="38"/>
    <n v="24"/>
    <n v="2.78"/>
    <n v="29.5"/>
    <n v="16.14"/>
    <n v="26"/>
    <n v="240"/>
    <n v="133"/>
    <n v="430"/>
    <n v="1140"/>
    <n v="785"/>
    <x v="2"/>
    <x v="248"/>
    <n v="10"/>
    <n v="0"/>
    <n v="6.3"/>
    <n v="5.7949999999999999"/>
    <x v="2"/>
  </r>
  <r>
    <n v="4705"/>
    <x v="677"/>
    <x v="0"/>
    <x v="24"/>
    <n v="26"/>
    <n v="30"/>
    <n v="28"/>
    <n v="0.1"/>
    <n v="3.8"/>
    <n v="1.95"/>
    <n v="7.1"/>
    <n v="8.1999999999999993"/>
    <n v="7.6499999999999995"/>
    <n v="1382"/>
    <n v="2113"/>
    <n v="1747.5"/>
    <n v="10"/>
    <n v="78"/>
    <n v="44"/>
    <n v="24"/>
    <n v="89.11"/>
    <n v="56.555"/>
    <n v="18"/>
    <n v="33"/>
    <n v="25.5"/>
    <n v="280"/>
    <n v="430"/>
    <n v="355"/>
    <x v="2"/>
    <x v="242"/>
    <n v="10"/>
    <n v="0"/>
    <n v="6.1"/>
    <n v="5.2374999999999998"/>
    <x v="2"/>
  </r>
  <r>
    <n v="4677"/>
    <x v="678"/>
    <x v="0"/>
    <x v="24"/>
    <n v="27"/>
    <n v="29"/>
    <n v="28"/>
    <n v="0.1"/>
    <n v="3.2"/>
    <n v="1.6500000000000001"/>
    <n v="7.1"/>
    <n v="7.6"/>
    <n v="7.35"/>
    <n v="1660"/>
    <n v="2047"/>
    <n v="1853.5"/>
    <n v="24"/>
    <n v="50"/>
    <n v="37"/>
    <n v="16"/>
    <n v="48.2"/>
    <n v="32.1"/>
    <n v="2"/>
    <n v="28"/>
    <n v="15"/>
    <n v="0"/>
    <n v="350"/>
    <n v="175"/>
    <x v="2"/>
    <x v="11"/>
    <n v="10"/>
    <n v="0"/>
    <n v="6.6999999999999993"/>
    <n v="5.2450000000000001"/>
    <x v="2"/>
  </r>
  <r>
    <n v="4678"/>
    <x v="679"/>
    <x v="0"/>
    <x v="24"/>
    <n v="27"/>
    <n v="29"/>
    <n v="28"/>
    <n v="0.1"/>
    <n v="1"/>
    <n v="0.55000000000000004"/>
    <n v="7.2"/>
    <n v="7.5"/>
    <n v="7.35"/>
    <n v="1409"/>
    <n v="1604"/>
    <n v="1506.5"/>
    <n v="32"/>
    <n v="52"/>
    <n v="42"/>
    <n v="8"/>
    <n v="30"/>
    <n v="19"/>
    <n v="22"/>
    <n v="28"/>
    <n v="25"/>
    <n v="350"/>
    <n v="540"/>
    <n v="445"/>
    <x v="2"/>
    <x v="116"/>
    <n v="10"/>
    <n v="0"/>
    <n v="8.9"/>
    <n v="5.5150000000000006"/>
    <x v="2"/>
  </r>
  <r>
    <n v="4679"/>
    <x v="680"/>
    <x v="0"/>
    <x v="24"/>
    <n v="22"/>
    <n v="40"/>
    <n v="31"/>
    <n v="0"/>
    <n v="1"/>
    <n v="0.5"/>
    <n v="7.2"/>
    <n v="7.6"/>
    <n v="7.4"/>
    <n v="1510"/>
    <n v="2152"/>
    <n v="1831"/>
    <n v="22"/>
    <n v="42"/>
    <n v="32"/>
    <n v="0.98"/>
    <n v="4.5999999999999996"/>
    <n v="2.79"/>
    <n v="22"/>
    <n v="58"/>
    <n v="40"/>
    <n v="350"/>
    <n v="430"/>
    <n v="390"/>
    <x v="2"/>
    <x v="89"/>
    <n v="2.79"/>
    <n v="0"/>
    <n v="9"/>
    <n v="4.1580000000000004"/>
    <x v="2"/>
  </r>
  <r>
    <n v="4680"/>
    <x v="681"/>
    <x v="0"/>
    <x v="24"/>
    <n v="26"/>
    <n v="30"/>
    <n v="28"/>
    <n v="5.6"/>
    <n v="6.8"/>
    <n v="6.1999999999999993"/>
    <n v="7.4"/>
    <n v="8.9"/>
    <n v="8.15"/>
    <n v="140"/>
    <n v="318"/>
    <n v="229"/>
    <n v="2"/>
    <n v="3"/>
    <n v="2.5"/>
    <n v="0.1"/>
    <n v="2.5"/>
    <n v="1.3"/>
    <n v="2"/>
    <n v="2"/>
    <n v="2"/>
    <n v="0"/>
    <n v="0"/>
    <n v="0"/>
    <x v="41"/>
    <x v="0"/>
    <n v="1.3"/>
    <n v="0"/>
    <n v="0"/>
    <n v="1.8325"/>
    <x v="2"/>
  </r>
  <r>
    <n v="2344"/>
    <x v="682"/>
    <x v="1"/>
    <x v="24"/>
    <n v="26"/>
    <n v="26"/>
    <n v="26"/>
    <n v="0.1"/>
    <n v="0.1"/>
    <n v="0.1"/>
    <n v="7.2"/>
    <n v="7.2"/>
    <n v="7.2"/>
    <n v="1507"/>
    <n v="1507"/>
    <n v="1507"/>
    <n v="38"/>
    <n v="38"/>
    <n v="38"/>
    <n v="6"/>
    <n v="6"/>
    <n v="6"/>
    <n v="14"/>
    <n v="14"/>
    <n v="14"/>
    <n v="350"/>
    <n v="350"/>
    <n v="350"/>
    <x v="2"/>
    <x v="69"/>
    <n v="6"/>
    <n v="0"/>
    <n v="9.8000000000000007"/>
    <n v="4.75"/>
    <x v="2"/>
  </r>
  <r>
    <n v="2345"/>
    <x v="683"/>
    <x v="1"/>
    <x v="24"/>
    <n v="26"/>
    <n v="29"/>
    <n v="27.5"/>
    <n v="0"/>
    <n v="0.1"/>
    <n v="0.05"/>
    <n v="7"/>
    <n v="7.9"/>
    <n v="7.45"/>
    <n v="6570"/>
    <n v="12256"/>
    <n v="9413"/>
    <n v="122"/>
    <n v="202"/>
    <n v="162"/>
    <n v="8"/>
    <n v="13"/>
    <n v="10.5"/>
    <n v="22"/>
    <n v="160"/>
    <n v="91"/>
    <n v="350"/>
    <n v="540"/>
    <n v="445"/>
    <x v="2"/>
    <x v="90"/>
    <n v="10"/>
    <n v="0"/>
    <n v="9.9"/>
    <n v="5.9450000000000003"/>
    <x v="2"/>
  </r>
  <r>
    <n v="2346"/>
    <x v="684"/>
    <x v="1"/>
    <x v="24"/>
    <n v="26"/>
    <n v="30"/>
    <n v="28"/>
    <n v="5.4"/>
    <n v="6.1"/>
    <n v="5.75"/>
    <n v="7.4"/>
    <n v="8.1999999999999993"/>
    <n v="7.8"/>
    <n v="390"/>
    <n v="548"/>
    <n v="469"/>
    <n v="2"/>
    <n v="3"/>
    <n v="2.5"/>
    <n v="0"/>
    <n v="2.8"/>
    <n v="1.4"/>
    <n v="2"/>
    <n v="2"/>
    <n v="2"/>
    <n v="0"/>
    <n v="50"/>
    <n v="25"/>
    <x v="41"/>
    <x v="0"/>
    <n v="1.4"/>
    <n v="0"/>
    <n v="0"/>
    <n v="1.8525"/>
    <x v="2"/>
  </r>
  <r>
    <n v="2347"/>
    <x v="329"/>
    <x v="1"/>
    <x v="24"/>
    <n v="21"/>
    <n v="26"/>
    <n v="23.5"/>
    <n v="0"/>
    <n v="0.1"/>
    <n v="0.05"/>
    <n v="6.5"/>
    <n v="7.4"/>
    <n v="6.95"/>
    <n v="3064"/>
    <n v="15750"/>
    <n v="9407"/>
    <n v="77"/>
    <n v="286"/>
    <n v="181.5"/>
    <n v="7.75"/>
    <n v="94.81"/>
    <n v="51.28"/>
    <n v="2"/>
    <n v="10"/>
    <n v="6"/>
    <n v="0"/>
    <n v="350"/>
    <n v="175"/>
    <x v="2"/>
    <x v="55"/>
    <n v="10"/>
    <n v="0"/>
    <n v="9.9"/>
    <n v="5.52"/>
    <x v="2"/>
  </r>
  <r>
    <n v="2357"/>
    <x v="685"/>
    <x v="1"/>
    <x v="24"/>
    <n v="25"/>
    <n v="30"/>
    <n v="27.5"/>
    <n v="0.1"/>
    <n v="3"/>
    <n v="1.55"/>
    <n v="1.4"/>
    <n v="7.8"/>
    <n v="4.5999999999999996"/>
    <n v="1060"/>
    <n v="1260"/>
    <n v="1160"/>
    <n v="10"/>
    <n v="18"/>
    <n v="14"/>
    <n v="3.03"/>
    <n v="5.6"/>
    <n v="4.3149999999999995"/>
    <n v="14"/>
    <n v="32"/>
    <n v="23"/>
    <n v="320"/>
    <n v="440"/>
    <n v="380"/>
    <x v="2"/>
    <x v="72"/>
    <n v="4.3149999999999995"/>
    <n v="10"/>
    <n v="6.9"/>
    <n v="5.6680000000000001"/>
    <x v="2"/>
  </r>
  <r>
    <n v="2359"/>
    <x v="686"/>
    <x v="1"/>
    <x v="24"/>
    <n v="25"/>
    <n v="30"/>
    <n v="27.5"/>
    <n v="0"/>
    <n v="3.2"/>
    <n v="1.6"/>
    <n v="7.2"/>
    <n v="8.3000000000000007"/>
    <n v="7.75"/>
    <n v="376"/>
    <n v="1672"/>
    <n v="1024"/>
    <n v="18"/>
    <n v="40"/>
    <n v="29"/>
    <n v="0.4"/>
    <n v="21.5"/>
    <n v="10.95"/>
    <n v="14"/>
    <n v="86"/>
    <n v="50"/>
    <n v="320"/>
    <n v="540"/>
    <n v="430"/>
    <x v="2"/>
    <x v="249"/>
    <n v="10"/>
    <n v="0"/>
    <n v="6.8"/>
    <n v="5.43"/>
    <x v="2"/>
  </r>
  <r>
    <n v="3075"/>
    <x v="332"/>
    <x v="1"/>
    <x v="24"/>
    <n v="25"/>
    <n v="30"/>
    <n v="27.5"/>
    <n v="0"/>
    <n v="1"/>
    <n v="0.5"/>
    <n v="7.2"/>
    <n v="7.8"/>
    <n v="7.5"/>
    <n v="1080"/>
    <n v="1690"/>
    <n v="1385"/>
    <n v="10"/>
    <n v="24"/>
    <n v="17"/>
    <n v="1.4"/>
    <n v="4"/>
    <n v="2.7"/>
    <n v="20"/>
    <n v="58"/>
    <n v="39"/>
    <n v="22"/>
    <n v="560"/>
    <n v="291"/>
    <x v="2"/>
    <x v="240"/>
    <n v="2.7"/>
    <n v="0"/>
    <n v="9"/>
    <n v="4.1349999999999998"/>
    <x v="2"/>
  </r>
  <r>
    <n v="3076"/>
    <x v="333"/>
    <x v="1"/>
    <x v="24"/>
    <n v="26"/>
    <n v="30"/>
    <n v="28"/>
    <n v="0"/>
    <n v="0.1"/>
    <n v="0.05"/>
    <n v="7"/>
    <n v="7.8"/>
    <n v="7.4"/>
    <n v="1520"/>
    <n v="1763"/>
    <n v="1641.5"/>
    <n v="24"/>
    <n v="68"/>
    <n v="46"/>
    <n v="3.72"/>
    <n v="29"/>
    <n v="16.36"/>
    <n v="19"/>
    <n v="32"/>
    <n v="25.5"/>
    <n v="290"/>
    <n v="450"/>
    <n v="370"/>
    <x v="2"/>
    <x v="242"/>
    <n v="10"/>
    <n v="0"/>
    <n v="9.9"/>
    <n v="5.6174999999999997"/>
    <x v="2"/>
  </r>
  <r>
    <n v="3077"/>
    <x v="334"/>
    <x v="1"/>
    <x v="24"/>
    <n v="22"/>
    <n v="30"/>
    <n v="26"/>
    <n v="0"/>
    <n v="2.2000000000000002"/>
    <n v="1.1000000000000001"/>
    <n v="7"/>
    <n v="7.8"/>
    <n v="7.4"/>
    <n v="1401"/>
    <n v="1812"/>
    <n v="1606.5"/>
    <n v="12"/>
    <n v="26"/>
    <n v="19"/>
    <n v="5.6"/>
    <n v="10"/>
    <n v="7.8"/>
    <n v="16"/>
    <n v="217"/>
    <n v="116.5"/>
    <n v="280"/>
    <n v="540"/>
    <n v="410"/>
    <x v="2"/>
    <x v="250"/>
    <n v="7.8000000000000007"/>
    <n v="0"/>
    <n v="7.8"/>
    <n v="5.4225000000000003"/>
    <x v="2"/>
  </r>
  <r>
    <n v="3078"/>
    <x v="335"/>
    <x v="1"/>
    <x v="24"/>
    <n v="26"/>
    <n v="30"/>
    <n v="28"/>
    <n v="0"/>
    <n v="4.0999999999999996"/>
    <n v="2.0499999999999998"/>
    <n v="7"/>
    <n v="7.5"/>
    <n v="7.25"/>
    <n v="594"/>
    <n v="1682"/>
    <n v="1138"/>
    <n v="3"/>
    <n v="40"/>
    <n v="21.5"/>
    <n v="0.4"/>
    <n v="20"/>
    <n v="10.199999999999999"/>
    <n v="2"/>
    <n v="40"/>
    <n v="21"/>
    <n v="0"/>
    <n v="430"/>
    <n v="215"/>
    <x v="2"/>
    <x v="56"/>
    <n v="10"/>
    <n v="0"/>
    <n v="5.9"/>
    <n v="5.1950000000000003"/>
    <x v="2"/>
  </r>
  <r>
    <n v="4665"/>
    <x v="687"/>
    <x v="1"/>
    <x v="24"/>
    <n v="27"/>
    <n v="30"/>
    <n v="28.5"/>
    <n v="4.5"/>
    <n v="5.2"/>
    <n v="4.8499999999999996"/>
    <n v="7.4"/>
    <n v="8.3000000000000007"/>
    <n v="7.8500000000000005"/>
    <n v="673"/>
    <n v="944"/>
    <n v="808.5"/>
    <n v="3"/>
    <n v="4"/>
    <n v="3.5"/>
    <n v="0.42"/>
    <n v="1"/>
    <n v="0.71"/>
    <n v="2"/>
    <n v="2"/>
    <n v="2"/>
    <n v="0"/>
    <n v="0"/>
    <n v="0"/>
    <x v="8"/>
    <x v="0"/>
    <n v="0.71"/>
    <n v="0"/>
    <n v="0.30000000000000071"/>
    <n v="2.3694999999999999"/>
    <x v="2"/>
  </r>
  <r>
    <n v="4675"/>
    <x v="688"/>
    <x v="1"/>
    <x v="24"/>
    <n v="23"/>
    <n v="29"/>
    <n v="26"/>
    <n v="0.1"/>
    <n v="6.2"/>
    <n v="3.15"/>
    <n v="7.1"/>
    <n v="8"/>
    <n v="7.55"/>
    <n v="720"/>
    <n v="986"/>
    <n v="853"/>
    <n v="8"/>
    <n v="18"/>
    <n v="13"/>
    <n v="2.6"/>
    <n v="33.08"/>
    <n v="17.84"/>
    <n v="20"/>
    <n v="33"/>
    <n v="26.5"/>
    <n v="153"/>
    <n v="350"/>
    <n v="251.5"/>
    <x v="2"/>
    <x v="13"/>
    <n v="10"/>
    <n v="0"/>
    <n v="3.7"/>
    <n v="5.0025000000000004"/>
    <x v="2"/>
  </r>
  <r>
    <n v="1447"/>
    <x v="336"/>
    <x v="2"/>
    <x v="24"/>
    <n v="26"/>
    <n v="39"/>
    <n v="32.5"/>
    <n v="5.2"/>
    <n v="5.9"/>
    <n v="5.5500000000000007"/>
    <n v="7.2"/>
    <n v="8.4"/>
    <n v="7.8000000000000007"/>
    <n v="294"/>
    <n v="393"/>
    <n v="343.5"/>
    <n v="3"/>
    <n v="3"/>
    <n v="3"/>
    <n v="0.1"/>
    <n v="0.8"/>
    <n v="0.45"/>
    <n v="2"/>
    <n v="2"/>
    <n v="2"/>
    <n v="0"/>
    <n v="26"/>
    <n v="13"/>
    <x v="5"/>
    <x v="0"/>
    <n v="0.44999999999999996"/>
    <n v="0"/>
    <n v="0"/>
    <n v="1.9750000000000001"/>
    <x v="2"/>
  </r>
  <r>
    <n v="1464"/>
    <x v="449"/>
    <x v="2"/>
    <x v="24"/>
    <n v="17"/>
    <n v="24"/>
    <n v="20.5"/>
    <n v="5.4"/>
    <n v="7.3"/>
    <n v="6.35"/>
    <n v="6.2"/>
    <n v="7.8"/>
    <n v="7"/>
    <n v="443"/>
    <n v="2129"/>
    <n v="1286"/>
    <n v="2.8"/>
    <n v="5"/>
    <n v="3.9"/>
    <n v="6.3"/>
    <n v="16.39"/>
    <n v="11.345000000000001"/>
    <n v="2"/>
    <n v="8"/>
    <n v="5"/>
    <n v="0"/>
    <n v="140"/>
    <n v="70"/>
    <x v="59"/>
    <x v="58"/>
    <n v="10"/>
    <n v="0"/>
    <n v="0"/>
    <n v="4.4625000000000004"/>
    <x v="2"/>
  </r>
  <r>
    <n v="1780"/>
    <x v="689"/>
    <x v="2"/>
    <x v="24"/>
    <n v="18"/>
    <n v="30"/>
    <n v="24"/>
    <n v="1.3"/>
    <n v="7.2"/>
    <n v="4.25"/>
    <n v="6.8"/>
    <n v="7.7"/>
    <n v="7.25"/>
    <n v="1840"/>
    <n v="4100"/>
    <n v="2970"/>
    <n v="2"/>
    <n v="16"/>
    <n v="9"/>
    <n v="12.37"/>
    <n v="28.3"/>
    <n v="20.335000000000001"/>
    <n v="2"/>
    <n v="2"/>
    <n v="2"/>
    <n v="0"/>
    <n v="50"/>
    <n v="25"/>
    <x v="2"/>
    <x v="0"/>
    <n v="10"/>
    <n v="0"/>
    <n v="1.5"/>
    <n v="4.66"/>
    <x v="2"/>
  </r>
  <r>
    <n v="1783"/>
    <x v="450"/>
    <x v="2"/>
    <x v="24"/>
    <n v="21"/>
    <n v="26"/>
    <n v="23.5"/>
    <n v="5.5"/>
    <n v="6.9"/>
    <n v="6.2"/>
    <n v="6.4"/>
    <n v="7.6"/>
    <n v="7"/>
    <n v="2441"/>
    <n v="6350"/>
    <n v="4395.5"/>
    <n v="3.4"/>
    <n v="14"/>
    <n v="8.6999999999999993"/>
    <n v="9.2799999999999994"/>
    <n v="38.549999999999997"/>
    <n v="23.914999999999999"/>
    <n v="2"/>
    <n v="6"/>
    <n v="4"/>
    <n v="0"/>
    <n v="210"/>
    <n v="105"/>
    <x v="2"/>
    <x v="16"/>
    <n v="10"/>
    <n v="0"/>
    <n v="0"/>
    <n v="4.5199999999999996"/>
    <x v="2"/>
  </r>
  <r>
    <n v="2343"/>
    <x v="340"/>
    <x v="2"/>
    <x v="24"/>
    <n v="23"/>
    <n v="30"/>
    <n v="26.5"/>
    <n v="0"/>
    <n v="0.1"/>
    <n v="0.05"/>
    <n v="6.9"/>
    <n v="8"/>
    <n v="7.45"/>
    <n v="3072"/>
    <n v="5490"/>
    <n v="4281"/>
    <n v="26"/>
    <n v="52"/>
    <n v="39"/>
    <n v="10"/>
    <n v="18"/>
    <n v="14"/>
    <n v="14"/>
    <n v="130"/>
    <n v="72"/>
    <n v="350"/>
    <n v="560"/>
    <n v="455"/>
    <x v="2"/>
    <x v="251"/>
    <n v="10"/>
    <n v="0"/>
    <n v="9.9"/>
    <n v="5.85"/>
    <x v="2"/>
  </r>
  <r>
    <n v="2348"/>
    <x v="341"/>
    <x v="2"/>
    <x v="24"/>
    <n v="21"/>
    <n v="23"/>
    <n v="22"/>
    <n v="5.0999999999999996"/>
    <n v="6.8"/>
    <n v="5.9499999999999993"/>
    <n v="6.7"/>
    <n v="7.4"/>
    <n v="7.0500000000000007"/>
    <n v="2021"/>
    <n v="3170"/>
    <n v="2595.5"/>
    <n v="2.4"/>
    <n v="3"/>
    <n v="2.7"/>
    <n v="15.3"/>
    <n v="23.29"/>
    <n v="19.295000000000002"/>
    <n v="2"/>
    <n v="2"/>
    <n v="2"/>
    <n v="0"/>
    <n v="0"/>
    <n v="0"/>
    <x v="40"/>
    <x v="0"/>
    <n v="10"/>
    <n v="0"/>
    <n v="0"/>
    <n v="3.6974999999999998"/>
    <x v="2"/>
  </r>
  <r>
    <n v="2358"/>
    <x v="342"/>
    <x v="2"/>
    <x v="24"/>
    <n v="26"/>
    <n v="31"/>
    <n v="28.5"/>
    <n v="0"/>
    <n v="0.9"/>
    <n v="0.45"/>
    <n v="7.1"/>
    <n v="8"/>
    <n v="7.55"/>
    <n v="1524"/>
    <n v="2097"/>
    <n v="1810.5"/>
    <n v="24"/>
    <n v="48"/>
    <n v="36"/>
    <n v="2.6"/>
    <n v="14"/>
    <n v="8.3000000000000007"/>
    <n v="20"/>
    <n v="94"/>
    <n v="57"/>
    <n v="350"/>
    <n v="860"/>
    <n v="605"/>
    <x v="2"/>
    <x v="241"/>
    <n v="8.3000000000000007"/>
    <n v="0"/>
    <n v="9.1"/>
    <n v="5.3550000000000004"/>
    <x v="2"/>
  </r>
  <r>
    <n v="3084"/>
    <x v="343"/>
    <x v="2"/>
    <x v="24"/>
    <n v="27"/>
    <n v="39"/>
    <n v="33"/>
    <n v="4.5999999999999996"/>
    <n v="5.9"/>
    <n v="5.25"/>
    <n v="7"/>
    <n v="8.1"/>
    <n v="7.55"/>
    <n v="588"/>
    <n v="741"/>
    <n v="664.5"/>
    <n v="3"/>
    <n v="6"/>
    <n v="4.5"/>
    <n v="0.4"/>
    <n v="0.83"/>
    <n v="0.61499999999999999"/>
    <n v="2"/>
    <n v="2"/>
    <n v="2"/>
    <n v="0"/>
    <n v="43"/>
    <n v="21.5"/>
    <x v="2"/>
    <x v="0"/>
    <n v="0.61499999999999999"/>
    <n v="0"/>
    <n v="0"/>
    <n v="2.633"/>
    <x v="2"/>
  </r>
  <r>
    <n v="3085"/>
    <x v="344"/>
    <x v="2"/>
    <x v="24"/>
    <n v="26"/>
    <n v="29"/>
    <n v="27.5"/>
    <n v="0"/>
    <n v="3.8"/>
    <n v="1.9"/>
    <n v="7.1"/>
    <n v="8"/>
    <n v="7.55"/>
    <n v="1380"/>
    <n v="1890"/>
    <n v="1635"/>
    <n v="14"/>
    <n v="30"/>
    <n v="22"/>
    <n v="0.57999999999999996"/>
    <n v="4.7"/>
    <n v="2.64"/>
    <n v="22"/>
    <n v="70"/>
    <n v="46"/>
    <n v="350"/>
    <n v="432"/>
    <n v="391"/>
    <x v="2"/>
    <x v="252"/>
    <n v="2.64"/>
    <n v="0"/>
    <n v="6.2"/>
    <n v="3.8780000000000001"/>
    <x v="2"/>
  </r>
  <r>
    <n v="3086"/>
    <x v="345"/>
    <x v="2"/>
    <x v="24"/>
    <n v="18"/>
    <n v="29"/>
    <n v="23.5"/>
    <n v="6"/>
    <n v="7.5"/>
    <n v="6.75"/>
    <n v="6.4"/>
    <n v="7.9"/>
    <n v="7.15"/>
    <n v="282"/>
    <n v="2129"/>
    <n v="1205.5"/>
    <n v="2"/>
    <n v="3"/>
    <n v="2.5"/>
    <n v="0.26"/>
    <n v="28.48"/>
    <n v="14.370000000000001"/>
    <n v="2"/>
    <n v="2"/>
    <n v="2"/>
    <n v="0"/>
    <n v="50"/>
    <n v="25"/>
    <x v="41"/>
    <x v="0"/>
    <n v="10"/>
    <n v="0"/>
    <n v="0"/>
    <n v="3.5724999999999998"/>
    <x v="2"/>
  </r>
  <r>
    <n v="4222"/>
    <x v="451"/>
    <x v="2"/>
    <x v="24"/>
    <n v="23"/>
    <n v="30"/>
    <n v="26.5"/>
    <n v="2"/>
    <n v="2.8"/>
    <n v="2.4"/>
    <n v="7.2"/>
    <n v="8"/>
    <n v="7.6"/>
    <n v="810"/>
    <n v="1122"/>
    <n v="966"/>
    <n v="6"/>
    <n v="12"/>
    <n v="9"/>
    <n v="2"/>
    <n v="3.9"/>
    <n v="2.95"/>
    <n v="11"/>
    <n v="23"/>
    <n v="17"/>
    <n v="220"/>
    <n v="350"/>
    <n v="285"/>
    <x v="2"/>
    <x v="97"/>
    <n v="2.95"/>
    <n v="0"/>
    <n v="5.2"/>
    <n v="3.6949999999999998"/>
    <x v="2"/>
  </r>
  <r>
    <n v="4223"/>
    <x v="452"/>
    <x v="2"/>
    <x v="24"/>
    <n v="24"/>
    <n v="30"/>
    <n v="27"/>
    <n v="1.4"/>
    <n v="2.6"/>
    <n v="2"/>
    <n v="7"/>
    <n v="7.8"/>
    <n v="7.4"/>
    <n v="923"/>
    <n v="1348"/>
    <n v="1135.5"/>
    <n v="6"/>
    <n v="18"/>
    <n v="12"/>
    <n v="1.2"/>
    <n v="4.2"/>
    <n v="2.7"/>
    <n v="11"/>
    <n v="33"/>
    <n v="22"/>
    <n v="220"/>
    <n v="430"/>
    <n v="325"/>
    <x v="2"/>
    <x v="65"/>
    <n v="2.7"/>
    <n v="0"/>
    <n v="6"/>
    <n v="3.75"/>
    <x v="2"/>
  </r>
  <r>
    <n v="4225"/>
    <x v="454"/>
    <x v="2"/>
    <x v="24"/>
    <n v="22"/>
    <n v="30"/>
    <n v="26"/>
    <n v="4"/>
    <n v="6.5"/>
    <n v="5.25"/>
    <n v="7.3"/>
    <n v="8.6"/>
    <n v="7.9499999999999993"/>
    <n v="383"/>
    <n v="950"/>
    <n v="666.5"/>
    <n v="2.1"/>
    <n v="3"/>
    <n v="2.5499999999999998"/>
    <n v="0.11"/>
    <n v="9.2100000000000009"/>
    <n v="4.66"/>
    <n v="2"/>
    <n v="2"/>
    <n v="2"/>
    <n v="0"/>
    <n v="18"/>
    <n v="9"/>
    <x v="69"/>
    <x v="0"/>
    <n v="4.66"/>
    <n v="0"/>
    <n v="0"/>
    <n v="2.5357500000000002"/>
    <x v="2"/>
  </r>
  <r>
    <n v="4228"/>
    <x v="455"/>
    <x v="2"/>
    <x v="24"/>
    <n v="28"/>
    <n v="28"/>
    <n v="28"/>
    <n v="0"/>
    <n v="0"/>
    <n v="0"/>
    <n v="7.2"/>
    <n v="7.6"/>
    <n v="7.4"/>
    <n v="1669"/>
    <n v="1858"/>
    <n v="1763.5"/>
    <n v="28"/>
    <n v="34"/>
    <n v="31"/>
    <n v="15.1"/>
    <n v="17.2"/>
    <n v="16.149999999999999"/>
    <n v="46"/>
    <n v="80"/>
    <n v="63"/>
    <n v="350"/>
    <n v="390"/>
    <n v="370"/>
    <x v="2"/>
    <x v="253"/>
    <n v="10"/>
    <n v="0"/>
    <n v="10"/>
    <n v="5.8149999999999995"/>
    <x v="2"/>
  </r>
  <r>
    <n v="4230"/>
    <x v="690"/>
    <x v="2"/>
    <x v="24"/>
    <n v="21"/>
    <n v="26"/>
    <n v="23.5"/>
    <n v="6"/>
    <n v="6.9"/>
    <n v="6.45"/>
    <n v="6.7"/>
    <n v="7.4"/>
    <n v="7.0500000000000007"/>
    <n v="1160"/>
    <n v="1498"/>
    <n v="1329"/>
    <n v="2"/>
    <n v="3"/>
    <n v="2.5"/>
    <n v="5.41"/>
    <n v="12"/>
    <n v="8.7050000000000001"/>
    <n v="2"/>
    <n v="2"/>
    <n v="2"/>
    <n v="0"/>
    <n v="0"/>
    <n v="0"/>
    <x v="41"/>
    <x v="0"/>
    <n v="8.7050000000000001"/>
    <n v="0"/>
    <n v="0"/>
    <n v="3.3135000000000003"/>
    <x v="2"/>
  </r>
  <r>
    <n v="4231"/>
    <x v="691"/>
    <x v="2"/>
    <x v="24"/>
    <n v="21"/>
    <n v="27"/>
    <n v="24"/>
    <n v="5.0999999999999996"/>
    <n v="7.2"/>
    <n v="6.15"/>
    <n v="6.7"/>
    <n v="7.4"/>
    <n v="7.0500000000000007"/>
    <n v="336"/>
    <n v="4750"/>
    <n v="2543"/>
    <n v="2"/>
    <n v="4.2"/>
    <n v="3.1"/>
    <n v="2.36"/>
    <n v="23.22"/>
    <n v="12.79"/>
    <n v="2"/>
    <n v="2"/>
    <n v="2"/>
    <n v="0"/>
    <n v="32"/>
    <n v="16"/>
    <x v="60"/>
    <x v="0"/>
    <n v="10"/>
    <n v="0"/>
    <n v="0"/>
    <n v="3.9474999999999998"/>
    <x v="2"/>
  </r>
  <r>
    <n v="4232"/>
    <x v="458"/>
    <x v="2"/>
    <x v="24"/>
    <n v="19"/>
    <n v="30"/>
    <n v="24.5"/>
    <n v="6.1"/>
    <n v="7.2"/>
    <n v="6.65"/>
    <n v="6.6"/>
    <n v="7.9"/>
    <n v="7.25"/>
    <n v="678"/>
    <n v="1037"/>
    <n v="857.5"/>
    <n v="2"/>
    <n v="5.2"/>
    <n v="3.6"/>
    <n v="7.32"/>
    <n v="19.47"/>
    <n v="13.395"/>
    <n v="2"/>
    <n v="8"/>
    <n v="5"/>
    <n v="0"/>
    <n v="40"/>
    <n v="20"/>
    <x v="54"/>
    <x v="58"/>
    <n v="10"/>
    <n v="0"/>
    <n v="0"/>
    <n v="4.2750000000000004"/>
    <x v="2"/>
  </r>
  <r>
    <n v="4233"/>
    <x v="692"/>
    <x v="2"/>
    <x v="24"/>
    <n v="21"/>
    <n v="27"/>
    <n v="24"/>
    <n v="4.5"/>
    <n v="5.5"/>
    <n v="5"/>
    <n v="6.5"/>
    <n v="7.5"/>
    <n v="7"/>
    <n v="4860"/>
    <n v="8960"/>
    <n v="6910"/>
    <n v="6.3"/>
    <n v="26"/>
    <n v="16.149999999999999"/>
    <n v="20.62"/>
    <n v="45.43"/>
    <n v="33.024999999999999"/>
    <n v="2"/>
    <n v="4"/>
    <n v="3"/>
    <n v="0"/>
    <n v="70"/>
    <n v="35"/>
    <x v="2"/>
    <x v="10"/>
    <n v="10"/>
    <n v="0"/>
    <n v="0"/>
    <n v="4.5150000000000006"/>
    <x v="2"/>
  </r>
  <r>
    <n v="4237"/>
    <x v="461"/>
    <x v="2"/>
    <x v="24"/>
    <n v="22"/>
    <n v="30"/>
    <n v="26"/>
    <n v="0"/>
    <n v="1"/>
    <n v="0.5"/>
    <n v="7.1"/>
    <n v="8.1999999999999993"/>
    <n v="7.6499999999999995"/>
    <n v="1371"/>
    <n v="1940"/>
    <n v="1655.5"/>
    <n v="18"/>
    <n v="38"/>
    <n v="28"/>
    <n v="13"/>
    <n v="22"/>
    <n v="17.5"/>
    <n v="34"/>
    <n v="72"/>
    <n v="53"/>
    <n v="350"/>
    <n v="540"/>
    <n v="445"/>
    <x v="2"/>
    <x v="254"/>
    <n v="10"/>
    <n v="0"/>
    <n v="9"/>
    <n v="5.6650000000000009"/>
    <x v="2"/>
  </r>
  <r>
    <n v="4238"/>
    <x v="693"/>
    <x v="2"/>
    <x v="24"/>
    <n v="23"/>
    <n v="28"/>
    <n v="25.5"/>
    <n v="5.0999999999999996"/>
    <n v="6.5"/>
    <n v="5.8"/>
    <n v="7"/>
    <n v="7.4"/>
    <n v="7.2"/>
    <n v="1114"/>
    <n v="1992"/>
    <n v="1553"/>
    <n v="3.2"/>
    <n v="12"/>
    <n v="7.6"/>
    <n v="5.24"/>
    <n v="23.62"/>
    <n v="14.43"/>
    <n v="2"/>
    <n v="18"/>
    <n v="10"/>
    <n v="0"/>
    <n v="230"/>
    <n v="115"/>
    <x v="2"/>
    <x v="143"/>
    <n v="10"/>
    <n v="0"/>
    <n v="0"/>
    <n v="4.55"/>
    <x v="2"/>
  </r>
  <r>
    <n v="4239"/>
    <x v="694"/>
    <x v="2"/>
    <x v="24"/>
    <n v="22"/>
    <n v="24"/>
    <n v="23"/>
    <n v="5.5"/>
    <n v="6.7"/>
    <n v="6.1"/>
    <n v="7.2"/>
    <n v="7.5"/>
    <n v="7.35"/>
    <n v="1060"/>
    <n v="1804"/>
    <n v="1432"/>
    <n v="2.2000000000000002"/>
    <n v="8"/>
    <n v="5.0999999999999996"/>
    <n v="9.2899999999999991"/>
    <n v="18.399999999999999"/>
    <n v="13.844999999999999"/>
    <n v="2"/>
    <n v="4"/>
    <n v="3"/>
    <n v="0"/>
    <n v="70"/>
    <n v="35"/>
    <x v="2"/>
    <x v="10"/>
    <n v="10"/>
    <n v="0"/>
    <n v="0"/>
    <n v="4.5150000000000006"/>
    <x v="2"/>
  </r>
  <r>
    <n v="4241"/>
    <x v="695"/>
    <x v="2"/>
    <x v="24"/>
    <n v="23"/>
    <n v="26"/>
    <n v="24.5"/>
    <n v="4.9000000000000004"/>
    <n v="6.2"/>
    <n v="5.5500000000000007"/>
    <n v="6.6"/>
    <n v="7.6"/>
    <n v="7.1"/>
    <n v="1110"/>
    <n v="4550"/>
    <n v="2830"/>
    <n v="2.8"/>
    <n v="10"/>
    <n v="6.4"/>
    <n v="7.32"/>
    <n v="28.37"/>
    <n v="17.844999999999999"/>
    <n v="2"/>
    <n v="2"/>
    <n v="2"/>
    <n v="0"/>
    <n v="40"/>
    <n v="20"/>
    <x v="2"/>
    <x v="0"/>
    <n v="10"/>
    <n v="0"/>
    <n v="0"/>
    <n v="4.51"/>
    <x v="2"/>
  </r>
  <r>
    <n v="4242"/>
    <x v="696"/>
    <x v="2"/>
    <x v="24"/>
    <n v="22"/>
    <n v="26"/>
    <n v="24"/>
    <n v="4.9000000000000004"/>
    <n v="5.3"/>
    <n v="5.0999999999999996"/>
    <n v="6.9"/>
    <n v="7.3"/>
    <n v="7.1"/>
    <n v="1190"/>
    <n v="1233"/>
    <n v="1211.5"/>
    <n v="3.4"/>
    <n v="4"/>
    <n v="3.7"/>
    <n v="8.3699999999999992"/>
    <n v="9.43"/>
    <n v="8.8999999999999986"/>
    <n v="2"/>
    <n v="2"/>
    <n v="2"/>
    <n v="0"/>
    <n v="0"/>
    <n v="0"/>
    <x v="29"/>
    <x v="0"/>
    <n v="8.8999999999999986"/>
    <n v="0"/>
    <n v="0"/>
    <n v="4.1024999999999991"/>
    <x v="2"/>
  </r>
  <r>
    <n v="4243"/>
    <x v="697"/>
    <x v="2"/>
    <x v="24"/>
    <n v="23"/>
    <n v="25"/>
    <n v="24"/>
    <n v="4.5999999999999996"/>
    <n v="6.7"/>
    <n v="5.65"/>
    <n v="6.5"/>
    <n v="7.6"/>
    <n v="7.05"/>
    <n v="3370"/>
    <n v="15300"/>
    <n v="9335"/>
    <n v="5.6"/>
    <n v="54"/>
    <n v="29.8"/>
    <n v="21.4"/>
    <n v="61.93"/>
    <n v="41.664999999999999"/>
    <n v="2"/>
    <n v="6"/>
    <n v="4"/>
    <n v="0"/>
    <n v="210"/>
    <n v="105"/>
    <x v="2"/>
    <x v="16"/>
    <n v="10"/>
    <n v="0"/>
    <n v="0"/>
    <n v="4.5199999999999996"/>
    <x v="2"/>
  </r>
  <r>
    <n v="4244"/>
    <x v="468"/>
    <x v="2"/>
    <x v="24"/>
    <n v="22"/>
    <n v="24"/>
    <n v="23"/>
    <n v="5.8"/>
    <n v="7.2"/>
    <n v="6.5"/>
    <n v="6.6"/>
    <n v="7.8"/>
    <n v="7.1999999999999993"/>
    <n v="590"/>
    <n v="3200"/>
    <n v="1895"/>
    <n v="2"/>
    <n v="36"/>
    <n v="19"/>
    <n v="7.59"/>
    <n v="40.200000000000003"/>
    <n v="23.895000000000003"/>
    <n v="2"/>
    <n v="2"/>
    <n v="2"/>
    <n v="0"/>
    <n v="26"/>
    <n v="13"/>
    <x v="2"/>
    <x v="0"/>
    <n v="10"/>
    <n v="0"/>
    <n v="0"/>
    <n v="4.51"/>
    <x v="2"/>
  </r>
  <r>
    <n v="4245"/>
    <x v="698"/>
    <x v="2"/>
    <x v="24"/>
    <n v="23"/>
    <n v="25"/>
    <n v="24"/>
    <n v="4.9000000000000004"/>
    <n v="6.5"/>
    <n v="5.7"/>
    <n v="7.3"/>
    <n v="7.9"/>
    <n v="7.6"/>
    <n v="1598"/>
    <n v="3150"/>
    <n v="2374"/>
    <n v="3.4"/>
    <n v="8"/>
    <n v="5.7"/>
    <n v="10.37"/>
    <n v="38.299999999999997"/>
    <n v="24.334999999999997"/>
    <n v="2"/>
    <n v="2"/>
    <n v="2"/>
    <n v="0"/>
    <n v="40"/>
    <n v="20"/>
    <x v="2"/>
    <x v="0"/>
    <n v="10"/>
    <n v="0"/>
    <n v="0"/>
    <n v="4.51"/>
    <x v="2"/>
  </r>
  <r>
    <n v="4247"/>
    <x v="470"/>
    <x v="2"/>
    <x v="24"/>
    <n v="25"/>
    <n v="31"/>
    <n v="28"/>
    <n v="0.1"/>
    <n v="3.2"/>
    <n v="1.6500000000000001"/>
    <n v="6.7"/>
    <n v="8.1999999999999993"/>
    <n v="7.4499999999999993"/>
    <n v="698"/>
    <n v="1739"/>
    <n v="1218.5"/>
    <n v="6"/>
    <n v="26"/>
    <n v="16"/>
    <n v="0.37"/>
    <n v="14"/>
    <n v="7.1849999999999996"/>
    <n v="11"/>
    <n v="60"/>
    <n v="35.5"/>
    <n v="110"/>
    <n v="540"/>
    <n v="325"/>
    <x v="2"/>
    <x v="153"/>
    <n v="7.1849999999999987"/>
    <n v="0"/>
    <n v="6.6999999999999993"/>
    <n v="4.7844999999999995"/>
    <x v="2"/>
  </r>
  <r>
    <n v="4248"/>
    <x v="471"/>
    <x v="2"/>
    <x v="24"/>
    <n v="26"/>
    <n v="30"/>
    <n v="28"/>
    <n v="0.1"/>
    <n v="5.6"/>
    <n v="2.8499999999999996"/>
    <n v="6.8"/>
    <n v="7.9"/>
    <n v="7.35"/>
    <n v="996"/>
    <n v="1406"/>
    <n v="1201"/>
    <n v="4"/>
    <n v="18"/>
    <n v="11"/>
    <n v="0.5"/>
    <n v="22"/>
    <n v="11.25"/>
    <n v="10"/>
    <n v="32"/>
    <n v="21"/>
    <n v="280"/>
    <n v="350"/>
    <n v="315"/>
    <x v="2"/>
    <x v="56"/>
    <n v="10"/>
    <n v="0"/>
    <n v="4.3000000000000007"/>
    <n v="5.0350000000000001"/>
    <x v="2"/>
  </r>
  <r>
    <n v="4249"/>
    <x v="472"/>
    <x v="2"/>
    <x v="24"/>
    <n v="26"/>
    <n v="30"/>
    <n v="28"/>
    <n v="0"/>
    <n v="1.6"/>
    <n v="0.8"/>
    <n v="7.2"/>
    <n v="7.8"/>
    <n v="7.5"/>
    <n v="1015"/>
    <n v="1893"/>
    <n v="1454"/>
    <n v="12"/>
    <n v="28"/>
    <n v="20"/>
    <n v="2"/>
    <n v="6"/>
    <n v="4"/>
    <n v="20"/>
    <n v="350"/>
    <n v="185"/>
    <n v="230"/>
    <n v="540"/>
    <n v="385"/>
    <x v="2"/>
    <x v="184"/>
    <n v="4"/>
    <n v="0"/>
    <n v="8.4"/>
    <n v="5.0649999999999995"/>
    <x v="2"/>
  </r>
  <r>
    <n v="4302"/>
    <x v="699"/>
    <x v="2"/>
    <x v="24"/>
    <n v="22"/>
    <n v="25"/>
    <n v="23.5"/>
    <n v="5.6"/>
    <n v="6.9"/>
    <n v="6.25"/>
    <n v="6.1"/>
    <n v="7.4"/>
    <n v="6.75"/>
    <n v="1085"/>
    <n v="3560"/>
    <n v="2322.5"/>
    <n v="2.2000000000000002"/>
    <n v="12"/>
    <n v="7.1"/>
    <n v="6.17"/>
    <n v="42.43"/>
    <n v="24.3"/>
    <n v="2"/>
    <n v="2"/>
    <n v="2"/>
    <n v="0"/>
    <n v="40"/>
    <n v="20"/>
    <x v="2"/>
    <x v="0"/>
    <n v="10"/>
    <n v="0"/>
    <n v="0"/>
    <n v="4.51"/>
    <x v="2"/>
  </r>
  <r>
    <n v="4689"/>
    <x v="700"/>
    <x v="2"/>
    <x v="24"/>
    <n v="26"/>
    <n v="29"/>
    <n v="27.5"/>
    <n v="1.2"/>
    <n v="2.1"/>
    <n v="1.65"/>
    <n v="6.9"/>
    <n v="7.6"/>
    <n v="7.25"/>
    <n v="940"/>
    <n v="1114"/>
    <n v="1027"/>
    <n v="6"/>
    <n v="63"/>
    <n v="34.5"/>
    <n v="5.2"/>
    <n v="35.36"/>
    <n v="20.28"/>
    <n v="3"/>
    <n v="49"/>
    <n v="26"/>
    <n v="164"/>
    <n v="540"/>
    <n v="352"/>
    <x v="2"/>
    <x v="223"/>
    <n v="10"/>
    <n v="0"/>
    <n v="6.7"/>
    <n v="5.3"/>
    <x v="2"/>
  </r>
  <r>
    <n v="4700"/>
    <x v="701"/>
    <x v="2"/>
    <x v="24"/>
    <n v="27"/>
    <n v="30"/>
    <n v="28.5"/>
    <n v="0"/>
    <n v="1"/>
    <n v="0.5"/>
    <n v="7.1"/>
    <n v="7.6"/>
    <n v="7.35"/>
    <n v="1468"/>
    <n v="1603"/>
    <n v="1535.5"/>
    <n v="24"/>
    <n v="28"/>
    <n v="26"/>
    <n v="7"/>
    <n v="12"/>
    <n v="9.5"/>
    <n v="2"/>
    <n v="26"/>
    <n v="14"/>
    <n v="0"/>
    <n v="350"/>
    <n v="175"/>
    <x v="2"/>
    <x v="69"/>
    <n v="9.5"/>
    <n v="0"/>
    <n v="9"/>
    <n v="5.37"/>
    <x v="2"/>
  </r>
  <r>
    <n v="4703"/>
    <x v="702"/>
    <x v="2"/>
    <x v="24"/>
    <n v="22"/>
    <n v="35"/>
    <n v="28.5"/>
    <n v="0"/>
    <n v="1.2"/>
    <n v="0.6"/>
    <n v="7.2"/>
    <n v="7.8"/>
    <n v="7.5"/>
    <n v="1220"/>
    <n v="2206"/>
    <n v="1713"/>
    <n v="8"/>
    <n v="28"/>
    <n v="18"/>
    <n v="5.8"/>
    <n v="18"/>
    <n v="11.9"/>
    <n v="17"/>
    <n v="63"/>
    <n v="40"/>
    <n v="350"/>
    <n v="430"/>
    <n v="390"/>
    <x v="2"/>
    <x v="89"/>
    <n v="10"/>
    <n v="0"/>
    <n v="8.8000000000000007"/>
    <n v="5.58"/>
    <x v="2"/>
  </r>
  <r>
    <n v="4704"/>
    <x v="703"/>
    <x v="2"/>
    <x v="24"/>
    <n v="27"/>
    <n v="30"/>
    <n v="28.5"/>
    <n v="0"/>
    <n v="1"/>
    <n v="0.5"/>
    <n v="7.1"/>
    <n v="7.9"/>
    <n v="7.5"/>
    <n v="1380"/>
    <n v="1782"/>
    <n v="1581"/>
    <n v="20"/>
    <n v="34"/>
    <n v="27"/>
    <n v="2.6"/>
    <n v="24"/>
    <n v="13.3"/>
    <n v="20"/>
    <n v="58"/>
    <n v="39"/>
    <n v="25"/>
    <n v="430"/>
    <n v="227.5"/>
    <x v="2"/>
    <x v="240"/>
    <n v="10"/>
    <n v="0"/>
    <n v="9"/>
    <n v="5.5950000000000006"/>
    <x v="2"/>
  </r>
  <r>
    <n v="1727"/>
    <x v="346"/>
    <x v="0"/>
    <x v="25"/>
    <n v="21"/>
    <n v="28"/>
    <n v="24.5"/>
    <n v="6.2"/>
    <n v="6.9"/>
    <n v="6.5500000000000007"/>
    <n v="6.7"/>
    <n v="8"/>
    <n v="7.35"/>
    <n v="108"/>
    <n v="194"/>
    <n v="151"/>
    <n v="0.4"/>
    <n v="2.7"/>
    <n v="1.55"/>
    <n v="0.19"/>
    <n v="0.32"/>
    <n v="0.255"/>
    <n v="94"/>
    <n v="150"/>
    <n v="122"/>
    <n v="150"/>
    <n v="220"/>
    <n v="185"/>
    <x v="27"/>
    <x v="255"/>
    <n v="0.255"/>
    <n v="0"/>
    <n v="0"/>
    <n v="1.6297499999999998"/>
    <x v="2"/>
  </r>
  <r>
    <n v="1728"/>
    <x v="347"/>
    <x v="0"/>
    <x v="25"/>
    <n v="20.5"/>
    <n v="27"/>
    <n v="23.75"/>
    <n v="6.7"/>
    <n v="7.2"/>
    <n v="6.95"/>
    <n v="6.5"/>
    <n v="7.5"/>
    <n v="7"/>
    <n v="106"/>
    <n v="194"/>
    <n v="150"/>
    <n v="1.2"/>
    <n v="2.9"/>
    <n v="2.0499999999999998"/>
    <n v="0.22"/>
    <n v="0.39"/>
    <n v="0.30499999999999999"/>
    <n v="70"/>
    <n v="130"/>
    <n v="100"/>
    <n v="170"/>
    <n v="240"/>
    <n v="205"/>
    <x v="62"/>
    <x v="256"/>
    <n v="0.30499999999999999"/>
    <n v="0"/>
    <n v="0"/>
    <n v="1.8422499999999999"/>
    <x v="2"/>
  </r>
  <r>
    <n v="3391"/>
    <x v="348"/>
    <x v="0"/>
    <x v="25"/>
    <n v="20.5"/>
    <n v="28"/>
    <n v="24.25"/>
    <n v="6.3"/>
    <n v="7.6"/>
    <n v="6.9499999999999993"/>
    <n v="6.7"/>
    <n v="7.9"/>
    <n v="7.3000000000000007"/>
    <n v="105"/>
    <n v="248"/>
    <n v="176.5"/>
    <n v="0.8"/>
    <n v="2.66"/>
    <n v="1.73"/>
    <n v="0.2"/>
    <n v="3.03"/>
    <n v="1.615"/>
    <n v="84"/>
    <n v="120"/>
    <n v="102"/>
    <n v="150"/>
    <n v="220"/>
    <n v="185"/>
    <x v="109"/>
    <x v="257"/>
    <n v="1.615"/>
    <n v="0"/>
    <n v="0"/>
    <n v="1.91425"/>
    <x v="2"/>
  </r>
  <r>
    <n v="4192"/>
    <x v="704"/>
    <x v="0"/>
    <x v="25"/>
    <n v="21.5"/>
    <n v="28"/>
    <n v="24.75"/>
    <n v="6.6"/>
    <n v="7.9"/>
    <n v="7.25"/>
    <n v="6.8"/>
    <n v="7.6"/>
    <n v="7.1999999999999993"/>
    <n v="112"/>
    <n v="165"/>
    <n v="138.5"/>
    <n v="0.6"/>
    <n v="2.68"/>
    <n v="1.6400000000000001"/>
    <n v="0.28999999999999998"/>
    <n v="1.81"/>
    <n v="1.05"/>
    <n v="63"/>
    <n v="130"/>
    <n v="96.5"/>
    <n v="120"/>
    <n v="240"/>
    <n v="180"/>
    <x v="110"/>
    <x v="258"/>
    <n v="1.05"/>
    <n v="0"/>
    <n v="0"/>
    <n v="1.7175"/>
    <x v="2"/>
  </r>
  <r>
    <n v="4193"/>
    <x v="705"/>
    <x v="0"/>
    <x v="25"/>
    <n v="22"/>
    <n v="28"/>
    <n v="25"/>
    <n v="6.7"/>
    <n v="7.7"/>
    <n v="7.2"/>
    <n v="7"/>
    <n v="7.7"/>
    <n v="7.35"/>
    <n v="106"/>
    <n v="177"/>
    <n v="141.5"/>
    <n v="0.6"/>
    <n v="2.8"/>
    <n v="1.7"/>
    <n v="0.31"/>
    <n v="2.37"/>
    <n v="1.34"/>
    <n v="58"/>
    <n v="130"/>
    <n v="94"/>
    <n v="130"/>
    <n v="220"/>
    <n v="175"/>
    <x v="26"/>
    <x v="259"/>
    <n v="1.34"/>
    <n v="0"/>
    <n v="0"/>
    <n v="1.8005"/>
    <x v="2"/>
  </r>
  <r>
    <n v="3392"/>
    <x v="349"/>
    <x v="1"/>
    <x v="25"/>
    <n v="21"/>
    <n v="27.5"/>
    <n v="24.25"/>
    <n v="6.1"/>
    <n v="7.5"/>
    <n v="6.8"/>
    <n v="6.7"/>
    <n v="7.5"/>
    <n v="7.1"/>
    <n v="106"/>
    <n v="167"/>
    <n v="136.5"/>
    <n v="1.1000000000000001"/>
    <n v="2.94"/>
    <n v="2.02"/>
    <n v="0.32"/>
    <n v="2.72"/>
    <n v="1.52"/>
    <n v="58"/>
    <n v="130"/>
    <n v="94"/>
    <n v="140"/>
    <n v="220"/>
    <n v="180"/>
    <x v="111"/>
    <x v="259"/>
    <n v="1.52"/>
    <n v="0"/>
    <n v="0"/>
    <n v="2.0365000000000002"/>
    <x v="2"/>
  </r>
  <r>
    <n v="3393"/>
    <x v="350"/>
    <x v="1"/>
    <x v="25"/>
    <n v="21.5"/>
    <n v="28"/>
    <n v="24.75"/>
    <n v="6.5"/>
    <n v="7.6"/>
    <n v="7.05"/>
    <n v="6.9"/>
    <n v="7.5"/>
    <n v="7.2"/>
    <n v="109"/>
    <n v="179"/>
    <n v="144"/>
    <n v="0.8"/>
    <n v="2.9"/>
    <n v="1.85"/>
    <n v="0.25"/>
    <n v="2.4"/>
    <n v="1.325"/>
    <n v="43"/>
    <n v="120"/>
    <n v="81.5"/>
    <n v="120"/>
    <n v="220"/>
    <n v="170"/>
    <x v="3"/>
    <x v="260"/>
    <n v="1.3250000000000002"/>
    <n v="0"/>
    <n v="0"/>
    <n v="1.8287500000000001"/>
    <x v="2"/>
  </r>
  <r>
    <n v="3394"/>
    <x v="351"/>
    <x v="1"/>
    <x v="25"/>
    <n v="21.5"/>
    <n v="27.5"/>
    <n v="24.5"/>
    <n v="6.3"/>
    <n v="7.7"/>
    <n v="7"/>
    <n v="6.6"/>
    <n v="7.3"/>
    <n v="6.9499999999999993"/>
    <n v="111"/>
    <n v="182"/>
    <n v="146.5"/>
    <n v="1.8"/>
    <n v="2.86"/>
    <n v="2.33"/>
    <n v="0.24"/>
    <n v="2.46"/>
    <n v="1.35"/>
    <n v="49"/>
    <n v="150"/>
    <n v="99.5"/>
    <n v="130"/>
    <n v="240"/>
    <n v="185"/>
    <x v="112"/>
    <x v="261"/>
    <n v="1.35"/>
    <n v="0"/>
    <n v="0"/>
    <n v="2.2237499999999999"/>
    <x v="2"/>
  </r>
  <r>
    <n v="3395"/>
    <x v="352"/>
    <x v="1"/>
    <x v="25"/>
    <n v="21"/>
    <n v="28"/>
    <n v="24.5"/>
    <n v="6.4"/>
    <n v="8"/>
    <n v="7.2"/>
    <n v="6.7"/>
    <n v="7.5"/>
    <n v="7.1"/>
    <n v="112"/>
    <n v="183"/>
    <n v="147.5"/>
    <n v="0.7"/>
    <n v="2.54"/>
    <n v="1.62"/>
    <n v="0.3"/>
    <n v="2.2000000000000002"/>
    <n v="1.25"/>
    <n v="70"/>
    <n v="120"/>
    <n v="95"/>
    <n v="120"/>
    <n v="220"/>
    <n v="170"/>
    <x v="106"/>
    <x v="100"/>
    <n v="1.25"/>
    <n v="0"/>
    <n v="0"/>
    <n v="1.7375000000000003"/>
    <x v="2"/>
  </r>
  <r>
    <n v="3396"/>
    <x v="353"/>
    <x v="1"/>
    <x v="25"/>
    <n v="21.5"/>
    <n v="27.5"/>
    <n v="24.5"/>
    <n v="6.6"/>
    <n v="7.9"/>
    <n v="7.25"/>
    <n v="6.6"/>
    <n v="7.9"/>
    <n v="7.25"/>
    <n v="114"/>
    <n v="157"/>
    <n v="135.5"/>
    <n v="0.9"/>
    <n v="2.94"/>
    <n v="1.92"/>
    <n v="0.22"/>
    <n v="2.5"/>
    <n v="1.36"/>
    <n v="46"/>
    <n v="120"/>
    <n v="83"/>
    <n v="120"/>
    <n v="220"/>
    <n v="170"/>
    <x v="113"/>
    <x v="262"/>
    <n v="1.36"/>
    <n v="0"/>
    <n v="0"/>
    <n v="1.887"/>
    <x v="2"/>
  </r>
  <r>
    <n v="4194"/>
    <x v="476"/>
    <x v="1"/>
    <x v="25"/>
    <n v="22"/>
    <n v="28"/>
    <n v="25"/>
    <n v="6"/>
    <n v="7.8"/>
    <n v="6.9"/>
    <n v="6.9"/>
    <n v="7.5"/>
    <n v="7.2"/>
    <n v="101"/>
    <n v="177"/>
    <n v="139"/>
    <n v="0.6"/>
    <n v="2.5"/>
    <n v="1.55"/>
    <n v="0.27"/>
    <n v="1.3"/>
    <n v="0.78500000000000003"/>
    <n v="47"/>
    <n v="150"/>
    <n v="98.5"/>
    <n v="110"/>
    <n v="240"/>
    <n v="175"/>
    <x v="27"/>
    <x v="263"/>
    <n v="0.78500000000000003"/>
    <n v="0"/>
    <n v="0"/>
    <n v="1.61825"/>
    <x v="2"/>
  </r>
  <r>
    <n v="4195"/>
    <x v="477"/>
    <x v="1"/>
    <x v="25"/>
    <n v="21"/>
    <n v="27.5"/>
    <n v="24.25"/>
    <n v="6.5"/>
    <n v="7.5"/>
    <n v="7"/>
    <n v="6.9"/>
    <n v="7.7"/>
    <n v="7.3000000000000007"/>
    <n v="108"/>
    <n v="166"/>
    <n v="137"/>
    <n v="0.57999999999999996"/>
    <n v="2.6"/>
    <n v="1.59"/>
    <n v="0.2"/>
    <n v="1.1299999999999999"/>
    <n v="0.66499999999999992"/>
    <n v="33"/>
    <n v="130"/>
    <n v="81.5"/>
    <n v="130"/>
    <n v="220"/>
    <n v="175"/>
    <x v="114"/>
    <x v="260"/>
    <n v="0.66499999999999992"/>
    <n v="0"/>
    <n v="0"/>
    <n v="1.5342500000000001"/>
    <x v="2"/>
  </r>
  <r>
    <n v="4196"/>
    <x v="478"/>
    <x v="1"/>
    <x v="25"/>
    <n v="22"/>
    <n v="28"/>
    <n v="25"/>
    <n v="6.7"/>
    <n v="8"/>
    <n v="7.35"/>
    <n v="7"/>
    <n v="7.6"/>
    <n v="7.3"/>
    <n v="113"/>
    <n v="169"/>
    <n v="141"/>
    <n v="0.6"/>
    <n v="3.2"/>
    <n v="1.9000000000000001"/>
    <n v="0.28999999999999998"/>
    <n v="1.51"/>
    <n v="0.9"/>
    <n v="84"/>
    <n v="150"/>
    <n v="117"/>
    <n v="170"/>
    <n v="240"/>
    <n v="205"/>
    <x v="32"/>
    <x v="264"/>
    <n v="0.89999999999999991"/>
    <n v="0"/>
    <n v="0"/>
    <n v="1.9524999999999999"/>
    <x v="2"/>
  </r>
  <r>
    <n v="4197"/>
    <x v="479"/>
    <x v="1"/>
    <x v="25"/>
    <n v="21"/>
    <n v="27"/>
    <n v="24"/>
    <n v="6.8"/>
    <n v="8.1999999999999993"/>
    <n v="7.5"/>
    <n v="7"/>
    <n v="7.7"/>
    <n v="7.35"/>
    <n v="105"/>
    <n v="178"/>
    <n v="141.5"/>
    <n v="0.7"/>
    <n v="2.5"/>
    <n v="1.6"/>
    <n v="0.21"/>
    <n v="2.0299999999999998"/>
    <n v="1.1199999999999999"/>
    <n v="34"/>
    <n v="130"/>
    <n v="82"/>
    <n v="130"/>
    <n v="220"/>
    <n v="175"/>
    <x v="56"/>
    <x v="265"/>
    <n v="1.1199999999999999"/>
    <n v="0"/>
    <n v="0"/>
    <n v="1.6339999999999999"/>
    <x v="2"/>
  </r>
  <r>
    <n v="4221"/>
    <x v="480"/>
    <x v="1"/>
    <x v="25"/>
    <n v="21"/>
    <n v="27"/>
    <n v="24"/>
    <n v="6.3"/>
    <n v="7.8"/>
    <n v="7.05"/>
    <n v="7"/>
    <n v="7.9"/>
    <n v="7.45"/>
    <n v="110"/>
    <n v="168"/>
    <n v="139"/>
    <n v="0.6"/>
    <n v="2.08"/>
    <n v="1.34"/>
    <n v="0.28000000000000003"/>
    <n v="1.1499999999999999"/>
    <n v="0.71499999999999997"/>
    <n v="43"/>
    <n v="130"/>
    <n v="86.5"/>
    <n v="110"/>
    <n v="220"/>
    <n v="165"/>
    <x v="115"/>
    <x v="232"/>
    <n v="0.71499999999999997"/>
    <n v="0"/>
    <n v="0"/>
    <n v="1.413"/>
    <x v="2"/>
  </r>
  <r>
    <n v="1364"/>
    <x v="354"/>
    <x v="0"/>
    <x v="26"/>
    <n v="12"/>
    <n v="33"/>
    <n v="22.5"/>
    <n v="8.8000000000000007"/>
    <n v="9.6"/>
    <n v="9.1999999999999993"/>
    <n v="7.5"/>
    <n v="8.1999999999999993"/>
    <n v="7.85"/>
    <n v="438"/>
    <n v="478"/>
    <n v="458"/>
    <n v="4.2"/>
    <n v="5.2"/>
    <n v="4.7"/>
    <n v="0"/>
    <n v="0"/>
    <n v="0"/>
    <n v="2200"/>
    <n v="17000"/>
    <n v="9600"/>
    <n v="8400"/>
    <n v="29000"/>
    <n v="18700"/>
    <x v="2"/>
    <x v="2"/>
    <n v="0"/>
    <n v="0"/>
    <n v="0"/>
    <n v="5.5"/>
    <x v="2"/>
  </r>
  <r>
    <n v="2499"/>
    <x v="355"/>
    <x v="0"/>
    <x v="26"/>
    <n v="20"/>
    <n v="30"/>
    <n v="25"/>
    <n v="5.8"/>
    <n v="8.5"/>
    <n v="7.15"/>
    <n v="8"/>
    <n v="8.6"/>
    <n v="8.3000000000000007"/>
    <n v="289"/>
    <n v="521"/>
    <n v="405"/>
    <n v="4"/>
    <n v="5"/>
    <n v="4.5"/>
    <n v="0"/>
    <n v="0.96"/>
    <n v="0.48"/>
    <n v="3600"/>
    <n v="5600"/>
    <n v="4600"/>
    <n v="4600"/>
    <n v="8100"/>
    <n v="6350"/>
    <x v="2"/>
    <x v="2"/>
    <n v="0.48"/>
    <n v="0"/>
    <n v="0"/>
    <n v="5.5960000000000001"/>
    <x v="2"/>
  </r>
  <r>
    <n v="2500"/>
    <x v="356"/>
    <x v="1"/>
    <x v="26"/>
    <n v="12.6"/>
    <n v="36"/>
    <n v="24.3"/>
    <n v="0"/>
    <n v="2.6"/>
    <n v="1.3"/>
    <n v="7.3"/>
    <n v="8.9"/>
    <n v="8.1"/>
    <n v="232"/>
    <n v="2320"/>
    <n v="1276"/>
    <n v="22"/>
    <n v="58"/>
    <n v="40"/>
    <n v="0"/>
    <n v="0"/>
    <n v="0"/>
    <n v="1100"/>
    <n v="2400"/>
    <n v="1750"/>
    <n v="17000"/>
    <n v="43000"/>
    <n v="30000"/>
    <x v="2"/>
    <x v="2"/>
    <n v="0"/>
    <n v="0"/>
    <n v="7.4"/>
    <n v="6.24"/>
    <x v="2"/>
  </r>
  <r>
    <n v="2501"/>
    <x v="357"/>
    <x v="1"/>
    <x v="26"/>
    <n v="17"/>
    <n v="38.299999999999997"/>
    <n v="27.65"/>
    <n v="0"/>
    <n v="8"/>
    <n v="4"/>
    <n v="7.1"/>
    <n v="8.6999999999999993"/>
    <n v="7.8999999999999995"/>
    <n v="180"/>
    <n v="2460"/>
    <n v="1320"/>
    <n v="2"/>
    <n v="92"/>
    <n v="47"/>
    <n v="0"/>
    <n v="0"/>
    <n v="0"/>
    <n v="2100"/>
    <n v="3200"/>
    <n v="2650"/>
    <n v="35000"/>
    <n v="92000"/>
    <n v="63500"/>
    <x v="2"/>
    <x v="2"/>
    <n v="0"/>
    <n v="0"/>
    <n v="2"/>
    <n v="5.7"/>
    <x v="2"/>
  </r>
  <r>
    <n v="1362"/>
    <x v="358"/>
    <x v="0"/>
    <x v="27"/>
    <n v="6"/>
    <n v="19"/>
    <n v="12.5"/>
    <n v="6"/>
    <n v="7.6"/>
    <n v="6.8"/>
    <n v="7.4"/>
    <n v="7.9"/>
    <n v="7.65"/>
    <n v="360"/>
    <n v="460"/>
    <n v="410"/>
    <n v="1.2"/>
    <n v="2"/>
    <n v="1.6"/>
    <n v="0"/>
    <n v="0"/>
    <n v="0"/>
    <n v="871.18936170212805"/>
    <n v="233806.89958159"/>
    <n v="117339.04447164606"/>
    <n v="5008.63768115942"/>
    <n v="2939574.0021231398"/>
    <n v="1472291.3199021495"/>
    <x v="56"/>
    <x v="2"/>
    <n v="0"/>
    <n v="0"/>
    <n v="0"/>
    <n v="4"/>
    <x v="2"/>
  </r>
  <r>
    <n v="3437"/>
    <x v="359"/>
    <x v="0"/>
    <x v="27"/>
    <n v="8"/>
    <n v="20"/>
    <n v="14"/>
    <n v="6"/>
    <n v="7.4"/>
    <n v="6.7"/>
    <n v="7.3"/>
    <n v="7.7"/>
    <n v="7.5"/>
    <n v="160"/>
    <n v="240"/>
    <n v="200"/>
    <n v="1.2"/>
    <n v="1.8"/>
    <n v="1.5"/>
    <n v="0"/>
    <n v="0"/>
    <n v="0"/>
    <n v="871.18936170212805"/>
    <n v="233806.89958159"/>
    <n v="117339.04447164606"/>
    <n v="5008.63768115942"/>
    <n v="2939574.0021231398"/>
    <n v="1472291.3199021495"/>
    <x v="39"/>
    <x v="2"/>
    <n v="0"/>
    <n v="0"/>
    <n v="0"/>
    <n v="3.9375"/>
    <x v="2"/>
  </r>
  <r>
    <n v="1765"/>
    <x v="360"/>
    <x v="0"/>
    <x v="28"/>
    <n v="18"/>
    <n v="33"/>
    <n v="25.5"/>
    <n v="7"/>
    <n v="9.4"/>
    <n v="8.1999999999999993"/>
    <n v="7.1"/>
    <n v="9"/>
    <n v="8.0500000000000007"/>
    <n v="354"/>
    <n v="455"/>
    <n v="404.5"/>
    <n v="1"/>
    <n v="5"/>
    <n v="3"/>
    <n v="0.02"/>
    <n v="1.85"/>
    <n v="0.93500000000000005"/>
    <n v="200"/>
    <n v="7000"/>
    <n v="3600"/>
    <n v="700"/>
    <n v="17000"/>
    <n v="8850"/>
    <x v="5"/>
    <x v="2"/>
    <n v="0.93500000000000005"/>
    <n v="0"/>
    <n v="0"/>
    <n v="5.0620000000000003"/>
    <x v="2"/>
  </r>
  <r>
    <n v="2503"/>
    <x v="706"/>
    <x v="0"/>
    <x v="28"/>
    <n v="20"/>
    <n v="35"/>
    <n v="27.5"/>
    <n v="3.6"/>
    <n v="15.3"/>
    <n v="9.4500000000000011"/>
    <n v="7.8"/>
    <n v="8.9"/>
    <n v="8.35"/>
    <n v="653"/>
    <n v="812"/>
    <n v="732.5"/>
    <n v="4.01"/>
    <n v="14.45"/>
    <n v="9.23"/>
    <n v="0.16"/>
    <n v="1.33"/>
    <n v="0.745"/>
    <n v="8000"/>
    <n v="220000"/>
    <n v="114000"/>
    <n v="17000"/>
    <n v="500000"/>
    <n v="258500"/>
    <x v="2"/>
    <x v="2"/>
    <n v="0.745"/>
    <n v="0"/>
    <n v="0"/>
    <n v="5.649"/>
    <x v="2"/>
  </r>
  <r>
    <n v="2504"/>
    <x v="707"/>
    <x v="0"/>
    <x v="28"/>
    <n v="20"/>
    <n v="35"/>
    <n v="27.5"/>
    <n v="1.6"/>
    <n v="11.6"/>
    <n v="6.6"/>
    <n v="7.2"/>
    <n v="9"/>
    <n v="8.1"/>
    <n v="686"/>
    <n v="860"/>
    <n v="773"/>
    <n v="4.2"/>
    <n v="46.45"/>
    <n v="25.325000000000003"/>
    <n v="0.19"/>
    <n v="1.08"/>
    <n v="0.63500000000000001"/>
    <n v="8000"/>
    <n v="500000"/>
    <n v="254000"/>
    <n v="17000"/>
    <n v="900000"/>
    <n v="458500"/>
    <x v="2"/>
    <x v="2"/>
    <n v="0.63500000000000001"/>
    <n v="0"/>
    <n v="0"/>
    <n v="5.6269999999999998"/>
    <x v="2"/>
  </r>
  <r>
    <n v="2505"/>
    <x v="708"/>
    <x v="0"/>
    <x v="28"/>
    <n v="20"/>
    <n v="35"/>
    <n v="27.5"/>
    <n v="1.5"/>
    <n v="18"/>
    <n v="9.75"/>
    <n v="7.8"/>
    <n v="8.8000000000000007"/>
    <n v="8.3000000000000007"/>
    <n v="674"/>
    <n v="830"/>
    <n v="752"/>
    <n v="2.2000000000000002"/>
    <n v="18.600000000000001"/>
    <n v="10.4"/>
    <n v="0.21"/>
    <n v="1.31"/>
    <n v="0.76"/>
    <n v="30000"/>
    <n v="900000"/>
    <n v="465000"/>
    <n v="80000"/>
    <n v="1600000"/>
    <n v="840000"/>
    <x v="2"/>
    <x v="2"/>
    <n v="0.76"/>
    <n v="0"/>
    <n v="0"/>
    <n v="5.6520000000000001"/>
    <x v="2"/>
  </r>
  <r>
    <n v="2519"/>
    <x v="709"/>
    <x v="0"/>
    <x v="28"/>
    <n v="18"/>
    <n v="30"/>
    <n v="24"/>
    <n v="6.8"/>
    <n v="8.6999999999999993"/>
    <n v="7.75"/>
    <n v="6.8"/>
    <n v="8.5"/>
    <n v="7.65"/>
    <n v="41"/>
    <n v="78"/>
    <n v="59.5"/>
    <n v="1.2"/>
    <n v="2.8"/>
    <n v="2"/>
    <n v="0.06"/>
    <n v="1.2"/>
    <n v="0.63"/>
    <n v="1700"/>
    <n v="5000"/>
    <n v="3350"/>
    <n v="5000"/>
    <n v="28000"/>
    <n v="16500"/>
    <x v="34"/>
    <x v="2"/>
    <n v="0.63"/>
    <n v="0"/>
    <n v="0"/>
    <n v="4.3760000000000003"/>
    <x v="2"/>
  </r>
  <r>
    <n v="2520"/>
    <x v="710"/>
    <x v="0"/>
    <x v="28"/>
    <n v="5"/>
    <n v="24"/>
    <n v="14.5"/>
    <n v="1.3"/>
    <n v="7.7"/>
    <n v="4.5"/>
    <n v="6.4"/>
    <n v="7.9"/>
    <n v="7.15"/>
    <n v="78"/>
    <n v="168"/>
    <n v="123"/>
    <n v="1.8"/>
    <n v="31"/>
    <n v="16.399999999999999"/>
    <n v="0.13"/>
    <n v="2.71"/>
    <n v="1.42"/>
    <n v="2200"/>
    <n v="9400"/>
    <n v="5800"/>
    <n v="5000"/>
    <n v="28000"/>
    <n v="16500"/>
    <x v="2"/>
    <x v="2"/>
    <n v="1.42"/>
    <n v="0"/>
    <n v="1"/>
    <n v="5.8839999999999995"/>
    <x v="2"/>
  </r>
  <r>
    <n v="2521"/>
    <x v="711"/>
    <x v="0"/>
    <x v="28"/>
    <n v="7"/>
    <n v="22"/>
    <n v="14.5"/>
    <n v="6.5"/>
    <n v="8.6"/>
    <n v="7.55"/>
    <n v="6.1"/>
    <n v="7.8"/>
    <n v="6.9499999999999993"/>
    <n v="15"/>
    <n v="97"/>
    <n v="56"/>
    <n v="0.8"/>
    <n v="1.8"/>
    <n v="1.3"/>
    <n v="0.11"/>
    <n v="0.83"/>
    <n v="0.47"/>
    <n v="70"/>
    <n v="230"/>
    <n v="150"/>
    <n v="120"/>
    <n v="500"/>
    <n v="310"/>
    <x v="43"/>
    <x v="186"/>
    <n v="0.47"/>
    <n v="0"/>
    <n v="0"/>
    <n v="1.6565000000000001"/>
    <x v="2"/>
  </r>
  <r>
    <n v="2522"/>
    <x v="367"/>
    <x v="0"/>
    <x v="28"/>
    <n v="2"/>
    <n v="15"/>
    <n v="8.5"/>
    <n v="6.8"/>
    <n v="8.6"/>
    <n v="7.6999999999999993"/>
    <n v="7"/>
    <n v="7.9"/>
    <n v="7.45"/>
    <n v="13"/>
    <n v="44"/>
    <n v="28.5"/>
    <n v="0.8"/>
    <n v="2"/>
    <n v="1.4"/>
    <n v="0"/>
    <n v="2.25"/>
    <n v="1.125"/>
    <n v="70"/>
    <n v="170"/>
    <n v="120"/>
    <n v="110"/>
    <n v="500"/>
    <n v="305"/>
    <x v="49"/>
    <x v="41"/>
    <n v="1.125"/>
    <n v="0"/>
    <n v="0"/>
    <n v="1.7000000000000002"/>
    <x v="2"/>
  </r>
  <r>
    <n v="2539"/>
    <x v="712"/>
    <x v="0"/>
    <x v="28"/>
    <n v="19"/>
    <n v="33"/>
    <n v="26"/>
    <n v="7.1"/>
    <n v="8.9"/>
    <n v="8"/>
    <n v="7.4"/>
    <n v="8.1999999999999993"/>
    <n v="7.8"/>
    <n v="152"/>
    <n v="277"/>
    <n v="214.5"/>
    <n v="1.4"/>
    <n v="3.85"/>
    <n v="2.625"/>
    <n v="7.0000000000000007E-2"/>
    <n v="0.79"/>
    <n v="0.43000000000000005"/>
    <n v="400"/>
    <n v="2100"/>
    <n v="1250"/>
    <n v="810"/>
    <n v="3900"/>
    <n v="2355"/>
    <x v="116"/>
    <x v="2"/>
    <n v="0.43000000000000005"/>
    <n v="0"/>
    <n v="0"/>
    <n v="4.7266250000000003"/>
    <x v="2"/>
  </r>
  <r>
    <n v="2544"/>
    <x v="369"/>
    <x v="0"/>
    <x v="28"/>
    <n v="20"/>
    <n v="35"/>
    <n v="27.5"/>
    <n v="8"/>
    <n v="9.6"/>
    <n v="8.8000000000000007"/>
    <n v="7.6"/>
    <n v="8.5"/>
    <n v="8.0500000000000007"/>
    <n v="338"/>
    <n v="617"/>
    <n v="477.5"/>
    <n v="2.65"/>
    <n v="5.5"/>
    <n v="4.0750000000000002"/>
    <n v="0.09"/>
    <n v="0.83"/>
    <n v="0.45999999999999996"/>
    <n v="2000"/>
    <n v="17000"/>
    <n v="9500"/>
    <n v="2500"/>
    <n v="28000"/>
    <n v="15250"/>
    <x v="2"/>
    <x v="2"/>
    <n v="0.45999999999999996"/>
    <n v="0"/>
    <n v="0"/>
    <n v="5.5919999999999996"/>
    <x v="2"/>
  </r>
  <r>
    <n v="4720"/>
    <x v="713"/>
    <x v="0"/>
    <x v="28"/>
    <n v="20"/>
    <n v="30"/>
    <n v="25"/>
    <n v="6.8"/>
    <n v="7.6"/>
    <n v="7.1999999999999993"/>
    <n v="7.1"/>
    <n v="8.1"/>
    <n v="7.6"/>
    <n v="65"/>
    <n v="118"/>
    <n v="91.5"/>
    <n v="1.5"/>
    <n v="2.6"/>
    <n v="2.0499999999999998"/>
    <n v="0.01"/>
    <n v="1.43"/>
    <n v="0.72"/>
    <n v="210"/>
    <n v="500"/>
    <n v="355"/>
    <n v="1100"/>
    <n v="2800"/>
    <n v="1950"/>
    <x v="62"/>
    <x v="266"/>
    <n v="0.72"/>
    <n v="0"/>
    <n v="0"/>
    <n v="3.2002500000000005"/>
    <x v="2"/>
  </r>
  <r>
    <n v="4725"/>
    <x v="714"/>
    <x v="0"/>
    <x v="28"/>
    <n v="9"/>
    <n v="18"/>
    <n v="13.5"/>
    <n v="7.1"/>
    <n v="7.9"/>
    <n v="7.5"/>
    <n v="6.6"/>
    <n v="7.8"/>
    <n v="7.1999999999999993"/>
    <n v="13"/>
    <n v="38"/>
    <n v="25.5"/>
    <n v="0.6"/>
    <n v="2.1"/>
    <n v="1.35"/>
    <n v="0"/>
    <n v="1.01"/>
    <n v="0.505"/>
    <n v="70"/>
    <n v="170"/>
    <n v="120"/>
    <n v="110"/>
    <n v="500"/>
    <n v="305"/>
    <x v="18"/>
    <x v="41"/>
    <n v="0.505"/>
    <n v="0"/>
    <n v="0"/>
    <n v="1.5447500000000001"/>
    <x v="2"/>
  </r>
  <r>
    <n v="4729"/>
    <x v="715"/>
    <x v="0"/>
    <x v="28"/>
    <n v="9"/>
    <n v="18"/>
    <n v="13.5"/>
    <n v="6.2"/>
    <n v="7.2"/>
    <n v="6.7"/>
    <n v="6.8"/>
    <n v="7.4"/>
    <n v="7.1"/>
    <n v="16"/>
    <n v="55"/>
    <n v="35.5"/>
    <n v="1.2"/>
    <n v="2.2000000000000002"/>
    <n v="1.7000000000000002"/>
    <n v="0.01"/>
    <n v="0.84"/>
    <n v="0.42499999999999999"/>
    <n v="70"/>
    <n v="110"/>
    <n v="90"/>
    <n v="110"/>
    <n v="260"/>
    <n v="185"/>
    <x v="26"/>
    <x v="267"/>
    <n v="0.42499999999999993"/>
    <n v="0"/>
    <n v="0"/>
    <n v="1.5974999999999999"/>
    <x v="2"/>
  </r>
  <r>
    <n v="1790"/>
    <x v="481"/>
    <x v="0"/>
    <x v="0"/>
    <n v="21"/>
    <n v="26"/>
    <n v="23.5"/>
    <n v="3.8"/>
    <n v="4.8"/>
    <n v="4.3"/>
    <n v="7"/>
    <n v="8.4"/>
    <n v="7.7"/>
    <n v="18830"/>
    <n v="57090"/>
    <n v="37960"/>
    <n v="2.2000000000000002"/>
    <n v="2.8"/>
    <n v="2.5"/>
    <n v="0.74"/>
    <n v="1.45"/>
    <n v="1.095"/>
    <n v="3"/>
    <n v="3"/>
    <n v="3"/>
    <n v="75"/>
    <n v="210"/>
    <n v="142.5"/>
    <x v="41"/>
    <x v="10"/>
    <n v="1.095"/>
    <n v="0"/>
    <n v="1.4000000000000004"/>
    <n v="1.9365000000000001"/>
    <x v="3"/>
  </r>
  <r>
    <n v="2353"/>
    <x v="716"/>
    <x v="0"/>
    <x v="0"/>
    <n v="25"/>
    <n v="28"/>
    <n v="26.5"/>
    <n v="3.6"/>
    <n v="6.8"/>
    <n v="5.2"/>
    <n v="7.1"/>
    <n v="8.3000000000000007"/>
    <n v="7.7"/>
    <n v="580"/>
    <n v="890"/>
    <n v="735"/>
    <n v="2.4"/>
    <n v="4.8"/>
    <n v="3.5999999999999996"/>
    <n v="1.03"/>
    <n v="4.5199999999999996"/>
    <n v="2.7749999999999999"/>
    <n v="15"/>
    <n v="23"/>
    <n v="19"/>
    <n v="150"/>
    <n v="460"/>
    <n v="305"/>
    <x v="54"/>
    <x v="98"/>
    <n v="2.7749999999999995"/>
    <n v="0"/>
    <n v="0"/>
    <n v="2.9000000000000004"/>
    <x v="3"/>
  </r>
  <r>
    <n v="4368"/>
    <x v="483"/>
    <x v="0"/>
    <x v="0"/>
    <n v="23"/>
    <n v="29"/>
    <n v="26"/>
    <n v="0.5"/>
    <n v="5.4"/>
    <n v="2.95"/>
    <n v="6.8"/>
    <n v="8.4"/>
    <n v="7.6"/>
    <n v="675"/>
    <n v="13800"/>
    <n v="7237.5"/>
    <n v="1.7"/>
    <n v="6.2"/>
    <n v="3.95"/>
    <n v="1.3"/>
    <n v="8.6199999999999992"/>
    <n v="4.96"/>
    <n v="11"/>
    <n v="23"/>
    <n v="17"/>
    <n v="150"/>
    <n v="1100"/>
    <n v="625"/>
    <x v="108"/>
    <x v="97"/>
    <n v="4.96"/>
    <n v="0"/>
    <n v="4.0999999999999996"/>
    <n v="3.9557500000000001"/>
    <x v="3"/>
  </r>
  <r>
    <n v="4391"/>
    <x v="484"/>
    <x v="2"/>
    <x v="0"/>
    <n v="26"/>
    <n v="30"/>
    <n v="28"/>
    <n v="5.3"/>
    <n v="6.7"/>
    <n v="6"/>
    <n v="6.4"/>
    <n v="7.6"/>
    <n v="7"/>
    <n v="206"/>
    <n v="670"/>
    <n v="438"/>
    <n v="0.8"/>
    <n v="2.5"/>
    <n v="1.65"/>
    <n v="0.11"/>
    <n v="3.3"/>
    <n v="1.7049999999999998"/>
    <n v="47"/>
    <n v="200"/>
    <n v="123.5"/>
    <n v="210"/>
    <n v="600"/>
    <n v="405"/>
    <x v="0"/>
    <x v="268"/>
    <n v="1.7049999999999998"/>
    <n v="0"/>
    <n v="0"/>
    <n v="1.9897500000000001"/>
    <x v="3"/>
  </r>
  <r>
    <n v="1529"/>
    <x v="485"/>
    <x v="0"/>
    <x v="1"/>
    <n v="18"/>
    <n v="35"/>
    <n v="26.5"/>
    <n v="7.2"/>
    <n v="10.199999999999999"/>
    <n v="8.6999999999999993"/>
    <n v="7.3"/>
    <n v="8"/>
    <n v="7.65"/>
    <n v="188"/>
    <n v="240"/>
    <n v="214"/>
    <n v="2.1"/>
    <n v="3.8"/>
    <n v="2.95"/>
    <n v="1"/>
    <n v="1.8"/>
    <n v="1.4"/>
    <n v="300"/>
    <n v="910"/>
    <n v="605"/>
    <n v="720"/>
    <n v="1500"/>
    <n v="1110"/>
    <x v="6"/>
    <x v="2"/>
    <n v="1.4"/>
    <n v="0"/>
    <n v="0"/>
    <n v="5.1237500000000002"/>
    <x v="3"/>
  </r>
  <r>
    <n v="2205"/>
    <x v="2"/>
    <x v="0"/>
    <x v="1"/>
    <n v="20"/>
    <n v="28"/>
    <n v="24"/>
    <n v="4.2"/>
    <n v="6.8"/>
    <n v="5.5"/>
    <n v="6.8"/>
    <n v="7.6"/>
    <n v="7.1999999999999993"/>
    <n v="25"/>
    <n v="140"/>
    <n v="82.5"/>
    <n v="1.1000000000000001"/>
    <n v="2.4"/>
    <n v="1.75"/>
    <n v="0.6"/>
    <n v="1"/>
    <n v="0.8"/>
    <n v="300"/>
    <n v="360"/>
    <n v="330"/>
    <n v="720"/>
    <n v="1400"/>
    <n v="1060"/>
    <x v="33"/>
    <x v="5"/>
    <n v="0.8"/>
    <n v="0"/>
    <n v="0"/>
    <n v="2.9037500000000001"/>
    <x v="3"/>
  </r>
  <r>
    <n v="2206"/>
    <x v="3"/>
    <x v="0"/>
    <x v="1"/>
    <n v="22"/>
    <n v="34"/>
    <n v="28"/>
    <n v="4.0999999999999996"/>
    <n v="5.4"/>
    <n v="4.75"/>
    <n v="7"/>
    <n v="8.1"/>
    <n v="7.55"/>
    <n v="43"/>
    <n v="67"/>
    <n v="55"/>
    <n v="1.1000000000000001"/>
    <n v="2.4"/>
    <n v="1.75"/>
    <n v="0.4"/>
    <n v="1.1000000000000001"/>
    <n v="0.75"/>
    <n v="2"/>
    <n v="360"/>
    <n v="181"/>
    <n v="300"/>
    <n v="910"/>
    <n v="605"/>
    <x v="33"/>
    <x v="104"/>
    <n v="0.75"/>
    <n v="0"/>
    <n v="0.5"/>
    <n v="2.19875"/>
    <x v="3"/>
  </r>
  <r>
    <n v="2218"/>
    <x v="16"/>
    <x v="0"/>
    <x v="1"/>
    <n v="18"/>
    <n v="32"/>
    <n v="25"/>
    <n v="4.5"/>
    <n v="11.2"/>
    <n v="7.85"/>
    <n v="7.1"/>
    <n v="8"/>
    <n v="7.55"/>
    <n v="189"/>
    <n v="244"/>
    <n v="216.5"/>
    <n v="2.8"/>
    <n v="3.9"/>
    <n v="3.3499999999999996"/>
    <n v="1.2"/>
    <n v="2"/>
    <n v="1.6"/>
    <n v="300"/>
    <n v="730"/>
    <n v="515"/>
    <n v="360"/>
    <n v="1500"/>
    <n v="930"/>
    <x v="66"/>
    <x v="4"/>
    <n v="1.6"/>
    <n v="0"/>
    <n v="0"/>
    <n v="4.9887499999999996"/>
    <x v="3"/>
  </r>
  <r>
    <n v="3785"/>
    <x v="717"/>
    <x v="0"/>
    <x v="1"/>
    <n v="24"/>
    <n v="25"/>
    <n v="24.5"/>
    <n v="0.3"/>
    <n v="0.3"/>
    <n v="0.3"/>
    <n v="7.3"/>
    <n v="7.4"/>
    <n v="7.35"/>
    <n v="177"/>
    <n v="273"/>
    <n v="225"/>
    <n v="1.1000000000000001"/>
    <n v="2.2999999999999998"/>
    <n v="1.7"/>
    <n v="0.7"/>
    <n v="0.7"/>
    <n v="0.7"/>
    <n v="2"/>
    <n v="2"/>
    <n v="2"/>
    <n v="2"/>
    <n v="2"/>
    <n v="2"/>
    <x v="26"/>
    <x v="0"/>
    <n v="0.7"/>
    <n v="0"/>
    <n v="9.4"/>
    <n v="2.1524999999999999"/>
    <x v="3"/>
  </r>
  <r>
    <n v="3787"/>
    <x v="718"/>
    <x v="0"/>
    <x v="1"/>
    <n v="20"/>
    <n v="27"/>
    <n v="23.5"/>
    <n v="5"/>
    <n v="9"/>
    <n v="7"/>
    <n v="7.1"/>
    <n v="7.8"/>
    <n v="7.4499999999999993"/>
    <n v="68"/>
    <n v="94"/>
    <n v="81"/>
    <n v="1.8"/>
    <n v="2.4"/>
    <n v="2.1"/>
    <n v="0.5"/>
    <n v="0.9"/>
    <n v="0.7"/>
    <n v="300"/>
    <n v="730"/>
    <n v="515"/>
    <n v="700"/>
    <n v="2000"/>
    <n v="1350"/>
    <x v="23"/>
    <x v="4"/>
    <n v="0.7"/>
    <n v="0"/>
    <n v="0"/>
    <n v="4.0274999999999999"/>
    <x v="3"/>
  </r>
  <r>
    <n v="3789"/>
    <x v="719"/>
    <x v="0"/>
    <x v="1"/>
    <n v="20"/>
    <n v="25"/>
    <n v="22.5"/>
    <n v="5"/>
    <n v="7.6"/>
    <n v="6.3"/>
    <n v="7"/>
    <n v="8"/>
    <n v="7.5"/>
    <n v="189"/>
    <n v="218"/>
    <n v="203.5"/>
    <n v="1.3"/>
    <n v="2.6"/>
    <n v="1.9500000000000002"/>
    <n v="0.7"/>
    <n v="1.4"/>
    <n v="1.0499999999999998"/>
    <n v="300"/>
    <n v="730"/>
    <n v="515"/>
    <n v="700"/>
    <n v="2000"/>
    <n v="1350"/>
    <x v="36"/>
    <x v="4"/>
    <n v="1.0499999999999998"/>
    <n v="0"/>
    <n v="0"/>
    <n v="4.0037500000000001"/>
    <x v="3"/>
  </r>
  <r>
    <n v="3798"/>
    <x v="720"/>
    <x v="0"/>
    <x v="1"/>
    <n v="17"/>
    <n v="35"/>
    <n v="26"/>
    <n v="4.0999999999999996"/>
    <n v="5.8"/>
    <n v="4.9499999999999993"/>
    <n v="7"/>
    <n v="7.6"/>
    <n v="7.3"/>
    <n v="89"/>
    <n v="116"/>
    <n v="102.5"/>
    <n v="1.3"/>
    <n v="2.8"/>
    <n v="2.0499999999999998"/>
    <n v="0.7"/>
    <n v="1.2"/>
    <n v="0.95"/>
    <n v="300"/>
    <n v="730"/>
    <n v="515"/>
    <n v="360"/>
    <n v="1500"/>
    <n v="930"/>
    <x v="62"/>
    <x v="4"/>
    <n v="0.95"/>
    <n v="0"/>
    <n v="0.10000000000000142"/>
    <n v="4.0562499999999995"/>
    <x v="3"/>
  </r>
  <r>
    <n v="3800"/>
    <x v="721"/>
    <x v="0"/>
    <x v="1"/>
    <n v="20"/>
    <n v="25"/>
    <n v="22.5"/>
    <n v="4"/>
    <n v="4.5"/>
    <n v="4.25"/>
    <n v="6.2"/>
    <n v="7.4"/>
    <n v="6.8000000000000007"/>
    <n v="126"/>
    <n v="152"/>
    <n v="139"/>
    <n v="2.1"/>
    <n v="2.6"/>
    <n v="2.35"/>
    <n v="0.7"/>
    <n v="1.1000000000000001"/>
    <n v="0.9"/>
    <n v="300"/>
    <n v="360"/>
    <n v="330"/>
    <n v="360"/>
    <n v="1500"/>
    <n v="930"/>
    <x v="50"/>
    <x v="5"/>
    <n v="0.89999999999999991"/>
    <n v="0"/>
    <n v="1.5"/>
    <n v="3.44875"/>
    <x v="3"/>
  </r>
  <r>
    <n v="3804"/>
    <x v="486"/>
    <x v="0"/>
    <x v="1"/>
    <n v="21"/>
    <n v="25"/>
    <n v="23"/>
    <n v="4.0999999999999996"/>
    <n v="5.8"/>
    <n v="4.9499999999999993"/>
    <n v="6.8"/>
    <n v="7.3"/>
    <n v="7.05"/>
    <n v="106"/>
    <n v="150"/>
    <n v="128"/>
    <n v="1.3"/>
    <n v="2.2999999999999998"/>
    <n v="1.7999999999999998"/>
    <n v="0.6"/>
    <n v="1.3"/>
    <n v="0.95"/>
    <n v="300"/>
    <n v="720"/>
    <n v="510"/>
    <n v="720"/>
    <n v="2000"/>
    <n v="1360"/>
    <x v="1"/>
    <x v="3"/>
    <n v="0.95"/>
    <n v="0"/>
    <n v="0.10000000000000142"/>
    <n v="3.875"/>
    <x v="3"/>
  </r>
  <r>
    <n v="3808"/>
    <x v="722"/>
    <x v="0"/>
    <x v="1"/>
    <n v="21"/>
    <n v="36"/>
    <n v="28.5"/>
    <n v="4"/>
    <n v="8.5"/>
    <n v="6.25"/>
    <n v="6.4"/>
    <n v="7.7"/>
    <n v="7.0500000000000007"/>
    <n v="96"/>
    <n v="148"/>
    <n v="122"/>
    <n v="1.6"/>
    <n v="2.7"/>
    <n v="2.1500000000000004"/>
    <n v="0.7"/>
    <n v="2"/>
    <n v="1.35"/>
    <n v="300"/>
    <n v="910"/>
    <n v="605"/>
    <n v="720"/>
    <n v="2100"/>
    <n v="1410"/>
    <x v="61"/>
    <x v="2"/>
    <n v="1.35"/>
    <n v="0"/>
    <n v="0"/>
    <n v="4.6137499999999996"/>
    <x v="3"/>
  </r>
  <r>
    <n v="3812"/>
    <x v="723"/>
    <x v="0"/>
    <x v="1"/>
    <n v="18"/>
    <n v="35"/>
    <n v="26.5"/>
    <n v="1.4"/>
    <n v="5.6"/>
    <n v="3.5"/>
    <n v="7"/>
    <n v="7.7"/>
    <n v="7.35"/>
    <n v="1139"/>
    <n v="1168"/>
    <n v="1153.5"/>
    <n v="22.5"/>
    <n v="29.2"/>
    <n v="25.85"/>
    <n v="1.6"/>
    <n v="4.5999999999999996"/>
    <n v="3.0999999999999996"/>
    <n v="360"/>
    <n v="1100"/>
    <n v="730"/>
    <n v="1400"/>
    <n v="3500"/>
    <n v="2450"/>
    <x v="2"/>
    <x v="2"/>
    <n v="3.0999999999999996"/>
    <n v="0"/>
    <n v="3"/>
    <n v="6.42"/>
    <x v="3"/>
  </r>
  <r>
    <n v="3814"/>
    <x v="724"/>
    <x v="0"/>
    <x v="1"/>
    <n v="20"/>
    <n v="34"/>
    <n v="27"/>
    <n v="0.3"/>
    <n v="2.4"/>
    <n v="1.3499999999999999"/>
    <n v="6.9"/>
    <n v="7.8"/>
    <n v="7.35"/>
    <n v="480"/>
    <n v="530"/>
    <n v="505"/>
    <n v="13"/>
    <n v="16.3"/>
    <n v="14.65"/>
    <n v="1.1000000000000001"/>
    <n v="2.2000000000000002"/>
    <n v="1.6500000000000001"/>
    <n v="1100"/>
    <n v="2900"/>
    <n v="2000"/>
    <n v="2700"/>
    <n v="4400"/>
    <n v="3550"/>
    <x v="2"/>
    <x v="2"/>
    <n v="1.6500000000000001"/>
    <n v="0"/>
    <n v="7.3000000000000007"/>
    <n v="6.5600000000000005"/>
    <x v="3"/>
  </r>
  <r>
    <n v="3819"/>
    <x v="725"/>
    <x v="0"/>
    <x v="1"/>
    <n v="20"/>
    <n v="33"/>
    <n v="26.5"/>
    <n v="0.3"/>
    <n v="2.2999999999999998"/>
    <n v="1.2999999999999998"/>
    <n v="6.8"/>
    <n v="7.5"/>
    <n v="7.15"/>
    <n v="471"/>
    <n v="526"/>
    <n v="498.5"/>
    <n v="25"/>
    <n v="28.5"/>
    <n v="26.75"/>
    <n v="1"/>
    <n v="7"/>
    <n v="4"/>
    <n v="1400"/>
    <n v="3900"/>
    <n v="2650"/>
    <n v="3900"/>
    <n v="12000"/>
    <n v="7950"/>
    <x v="2"/>
    <x v="2"/>
    <n v="4"/>
    <n v="0"/>
    <n v="7.4"/>
    <n v="7.04"/>
    <x v="3"/>
  </r>
  <r>
    <n v="3820"/>
    <x v="726"/>
    <x v="0"/>
    <x v="1"/>
    <n v="20"/>
    <n v="34"/>
    <n v="27"/>
    <n v="0.3"/>
    <n v="2.2000000000000002"/>
    <n v="1.25"/>
    <n v="6.8"/>
    <n v="7.5"/>
    <n v="7.15"/>
    <n v="436"/>
    <n v="529"/>
    <n v="482.5"/>
    <n v="25.5"/>
    <n v="34.799999999999997"/>
    <n v="30.15"/>
    <n v="1.2"/>
    <n v="4.0999999999999996"/>
    <n v="2.65"/>
    <n v="2000"/>
    <n v="4300"/>
    <n v="3150"/>
    <n v="2800"/>
    <n v="15000"/>
    <n v="8900"/>
    <x v="2"/>
    <x v="2"/>
    <n v="2.6500000000000004"/>
    <n v="0"/>
    <n v="7.5"/>
    <n v="6.78"/>
    <x v="3"/>
  </r>
  <r>
    <n v="3821"/>
    <x v="727"/>
    <x v="0"/>
    <x v="1"/>
    <n v="21"/>
    <n v="34"/>
    <n v="27.5"/>
    <n v="4.0999999999999996"/>
    <n v="5.0999999999999996"/>
    <n v="4.5999999999999996"/>
    <n v="7.1"/>
    <n v="7.5"/>
    <n v="7.3"/>
    <n v="43"/>
    <n v="65"/>
    <n v="54"/>
    <n v="1.2"/>
    <n v="2.4"/>
    <n v="1.7999999999999998"/>
    <n v="0.6"/>
    <n v="1"/>
    <n v="0.8"/>
    <n v="300"/>
    <n v="730"/>
    <n v="515"/>
    <n v="360"/>
    <n v="1400"/>
    <n v="880"/>
    <x v="1"/>
    <x v="4"/>
    <n v="0.8"/>
    <n v="0"/>
    <n v="0.80000000000000071"/>
    <n v="3.94"/>
    <x v="3"/>
  </r>
  <r>
    <n v="4337"/>
    <x v="487"/>
    <x v="0"/>
    <x v="1"/>
    <n v="17"/>
    <n v="32"/>
    <n v="24.5"/>
    <n v="4.5"/>
    <n v="7.6"/>
    <n v="6.05"/>
    <n v="6.7"/>
    <n v="7.6"/>
    <n v="7.15"/>
    <n v="31"/>
    <n v="59"/>
    <n v="45"/>
    <n v="1.3"/>
    <n v="2.6"/>
    <n v="1.9500000000000002"/>
    <n v="0.2"/>
    <n v="1.1000000000000001"/>
    <n v="0.65"/>
    <n v="2"/>
    <n v="2"/>
    <n v="2"/>
    <n v="2"/>
    <n v="930"/>
    <n v="466"/>
    <x v="36"/>
    <x v="0"/>
    <n v="0.65"/>
    <n v="0"/>
    <n v="0"/>
    <n v="1.3587500000000001"/>
    <x v="3"/>
  </r>
  <r>
    <n v="1263"/>
    <x v="4"/>
    <x v="1"/>
    <x v="1"/>
    <n v="18"/>
    <n v="34"/>
    <n v="26"/>
    <n v="1"/>
    <n v="6.6"/>
    <n v="3.8"/>
    <n v="7"/>
    <n v="7.8"/>
    <n v="7.4"/>
    <n v="847"/>
    <n v="1004"/>
    <n v="925.5"/>
    <n v="2.2999999999999998"/>
    <n v="2.9"/>
    <n v="2.5999999999999996"/>
    <n v="1.2"/>
    <n v="1.8"/>
    <n v="1.5"/>
    <n v="300"/>
    <n v="1100"/>
    <n v="700"/>
    <n v="720"/>
    <n v="2800"/>
    <n v="1760"/>
    <x v="68"/>
    <x v="2"/>
    <n v="1.5"/>
    <n v="0"/>
    <n v="2.4000000000000004"/>
    <n v="5.165"/>
    <x v="3"/>
  </r>
  <r>
    <n v="2207"/>
    <x v="5"/>
    <x v="1"/>
    <x v="1"/>
    <n v="20"/>
    <n v="26"/>
    <n v="23"/>
    <n v="4.2"/>
    <n v="7.7"/>
    <n v="5.95"/>
    <n v="6.9"/>
    <n v="7.4"/>
    <n v="7.15"/>
    <n v="153"/>
    <n v="203"/>
    <n v="178"/>
    <n v="1"/>
    <n v="2.8"/>
    <n v="1.9"/>
    <n v="0.6"/>
    <n v="1.1000000000000001"/>
    <n v="0.85000000000000009"/>
    <n v="300"/>
    <n v="910"/>
    <n v="605"/>
    <n v="720"/>
    <n v="2100"/>
    <n v="1410"/>
    <x v="32"/>
    <x v="2"/>
    <n v="0.85000000000000009"/>
    <n v="0"/>
    <n v="0"/>
    <n v="4.3574999999999999"/>
    <x v="3"/>
  </r>
  <r>
    <n v="2208"/>
    <x v="6"/>
    <x v="1"/>
    <x v="1"/>
    <n v="19"/>
    <n v="31"/>
    <n v="25"/>
    <n v="5.2"/>
    <n v="7.4"/>
    <n v="6.3000000000000007"/>
    <n v="7.1"/>
    <n v="7.8"/>
    <n v="7.4499999999999993"/>
    <n v="28"/>
    <n v="62"/>
    <n v="45"/>
    <n v="1.4"/>
    <n v="2.4"/>
    <n v="1.9"/>
    <n v="0.6"/>
    <n v="1.1000000000000001"/>
    <n v="0.85000000000000009"/>
    <n v="2"/>
    <n v="360"/>
    <n v="181"/>
    <n v="2"/>
    <n v="910"/>
    <n v="456"/>
    <x v="32"/>
    <x v="104"/>
    <n v="0.85000000000000009"/>
    <n v="0"/>
    <n v="0"/>
    <n v="2.2625000000000002"/>
    <x v="3"/>
  </r>
  <r>
    <n v="2209"/>
    <x v="7"/>
    <x v="1"/>
    <x v="1"/>
    <n v="20"/>
    <n v="31"/>
    <n v="25.5"/>
    <n v="6"/>
    <n v="7.5"/>
    <n v="6.75"/>
    <n v="7"/>
    <n v="7.8"/>
    <n v="7.4"/>
    <n v="22"/>
    <n v="33"/>
    <n v="27.5"/>
    <n v="1"/>
    <n v="2.4"/>
    <n v="1.7"/>
    <n v="0.1"/>
    <n v="0.9"/>
    <n v="0.5"/>
    <n v="2"/>
    <n v="360"/>
    <n v="181"/>
    <n v="300"/>
    <n v="730"/>
    <n v="515"/>
    <x v="26"/>
    <x v="104"/>
    <n v="0.5"/>
    <n v="0"/>
    <n v="0"/>
    <n v="2.0674999999999999"/>
    <x v="3"/>
  </r>
  <r>
    <n v="2210"/>
    <x v="8"/>
    <x v="1"/>
    <x v="1"/>
    <n v="19"/>
    <n v="33"/>
    <n v="26"/>
    <n v="6.3"/>
    <n v="7.9"/>
    <n v="7.1"/>
    <n v="6.8"/>
    <n v="8.1"/>
    <n v="7.4499999999999993"/>
    <n v="80"/>
    <n v="93"/>
    <n v="86.5"/>
    <n v="1.9"/>
    <n v="2.2999999999999998"/>
    <n v="2.0999999999999996"/>
    <n v="0.4"/>
    <n v="1.6"/>
    <n v="1"/>
    <n v="2"/>
    <n v="910"/>
    <n v="456"/>
    <n v="300"/>
    <n v="1500"/>
    <n v="900"/>
    <x v="79"/>
    <x v="106"/>
    <n v="1"/>
    <n v="0"/>
    <n v="0"/>
    <n v="3.7924999999999995"/>
    <x v="3"/>
  </r>
  <r>
    <n v="2211"/>
    <x v="9"/>
    <x v="1"/>
    <x v="1"/>
    <n v="21"/>
    <n v="32"/>
    <n v="26.5"/>
    <n v="6.8"/>
    <n v="8"/>
    <n v="7.4"/>
    <n v="7"/>
    <n v="8.1999999999999993"/>
    <n v="7.6"/>
    <n v="273"/>
    <n v="313"/>
    <n v="293"/>
    <n v="1.2"/>
    <n v="2.6"/>
    <n v="1.9"/>
    <n v="0.7"/>
    <n v="1.2"/>
    <n v="0.95"/>
    <n v="300"/>
    <n v="910"/>
    <n v="605"/>
    <n v="720"/>
    <n v="2000"/>
    <n v="1360"/>
    <x v="32"/>
    <x v="2"/>
    <n v="0.95"/>
    <n v="0"/>
    <n v="0"/>
    <n v="4.3775000000000004"/>
    <x v="3"/>
  </r>
  <r>
    <n v="2212"/>
    <x v="10"/>
    <x v="1"/>
    <x v="1"/>
    <n v="19"/>
    <n v="34"/>
    <n v="26.5"/>
    <n v="6.6"/>
    <n v="8"/>
    <n v="7.3"/>
    <n v="7"/>
    <n v="7.8"/>
    <n v="7.4"/>
    <n v="83"/>
    <n v="101"/>
    <n v="92"/>
    <n v="1.9"/>
    <n v="2.5"/>
    <n v="2.2000000000000002"/>
    <n v="0.8"/>
    <n v="1.1000000000000001"/>
    <n v="0.95000000000000007"/>
    <n v="2"/>
    <n v="730"/>
    <n v="366"/>
    <n v="730"/>
    <n v="1500"/>
    <n v="1115"/>
    <x v="13"/>
    <x v="105"/>
    <n v="0.95"/>
    <n v="0"/>
    <n v="0"/>
    <n v="3.395"/>
    <x v="3"/>
  </r>
  <r>
    <n v="2213"/>
    <x v="11"/>
    <x v="1"/>
    <x v="1"/>
    <n v="21"/>
    <n v="32"/>
    <n v="26.5"/>
    <n v="7"/>
    <n v="8.3000000000000007"/>
    <n v="7.65"/>
    <n v="7.2"/>
    <n v="8.1999999999999993"/>
    <n v="7.6999999999999993"/>
    <n v="168"/>
    <n v="190"/>
    <n v="179"/>
    <n v="1.3"/>
    <n v="2.4"/>
    <n v="1.85"/>
    <n v="0.4"/>
    <n v="1.1000000000000001"/>
    <n v="0.75"/>
    <n v="300"/>
    <n v="1100"/>
    <n v="700"/>
    <n v="720"/>
    <n v="2700"/>
    <n v="1710"/>
    <x v="3"/>
    <x v="2"/>
    <n v="0.75"/>
    <n v="0"/>
    <n v="0"/>
    <n v="4.3062500000000004"/>
    <x v="3"/>
  </r>
  <r>
    <n v="2214"/>
    <x v="12"/>
    <x v="1"/>
    <x v="1"/>
    <n v="20"/>
    <n v="34"/>
    <n v="27"/>
    <n v="4.2"/>
    <n v="7.6"/>
    <n v="5.9"/>
    <n v="7"/>
    <n v="7.7"/>
    <n v="7.35"/>
    <n v="41"/>
    <n v="60"/>
    <n v="50.5"/>
    <n v="1.6"/>
    <n v="2.6"/>
    <n v="2.1"/>
    <n v="0.7"/>
    <n v="1.6"/>
    <n v="1.1499999999999999"/>
    <n v="300"/>
    <n v="730"/>
    <n v="515"/>
    <n v="720"/>
    <n v="2000"/>
    <n v="1360"/>
    <x v="23"/>
    <x v="4"/>
    <n v="1.1499999999999999"/>
    <n v="0"/>
    <n v="0"/>
    <n v="4.1174999999999997"/>
    <x v="3"/>
  </r>
  <r>
    <n v="2215"/>
    <x v="13"/>
    <x v="1"/>
    <x v="1"/>
    <n v="20"/>
    <n v="34"/>
    <n v="27"/>
    <n v="4.3"/>
    <n v="10"/>
    <n v="7.15"/>
    <n v="7"/>
    <n v="7.7"/>
    <n v="7.35"/>
    <n v="57"/>
    <n v="84"/>
    <n v="70.5"/>
    <n v="1.6"/>
    <n v="2.4"/>
    <n v="2"/>
    <n v="0.7"/>
    <n v="2"/>
    <n v="1.35"/>
    <n v="2"/>
    <n v="730"/>
    <n v="366"/>
    <n v="300"/>
    <n v="2000"/>
    <n v="1150"/>
    <x v="34"/>
    <x v="105"/>
    <n v="1.35"/>
    <n v="0"/>
    <n v="0"/>
    <n v="3.35"/>
    <x v="3"/>
  </r>
  <r>
    <n v="2216"/>
    <x v="14"/>
    <x v="1"/>
    <x v="1"/>
    <n v="20"/>
    <n v="34"/>
    <n v="27"/>
    <n v="5.0999999999999996"/>
    <n v="10.5"/>
    <n v="7.8"/>
    <n v="7.2"/>
    <n v="8"/>
    <n v="7.6"/>
    <n v="176"/>
    <n v="227"/>
    <n v="201.5"/>
    <n v="2.2000000000000002"/>
    <n v="2.8"/>
    <n v="2.5"/>
    <n v="0.8"/>
    <n v="1.5"/>
    <n v="1.1499999999999999"/>
    <n v="300"/>
    <n v="910"/>
    <n v="605"/>
    <n v="730"/>
    <n v="2000"/>
    <n v="1365"/>
    <x v="41"/>
    <x v="2"/>
    <n v="1.1499999999999999"/>
    <n v="0"/>
    <n v="0"/>
    <n v="4.7925000000000004"/>
    <x v="3"/>
  </r>
  <r>
    <n v="2217"/>
    <x v="15"/>
    <x v="1"/>
    <x v="1"/>
    <n v="18"/>
    <n v="32"/>
    <n v="25"/>
    <n v="5.2"/>
    <n v="10.6"/>
    <n v="7.9"/>
    <n v="7"/>
    <n v="7.6"/>
    <n v="7.3"/>
    <n v="229"/>
    <n v="395"/>
    <n v="312"/>
    <n v="2.2000000000000002"/>
    <n v="2.6"/>
    <n v="2.4000000000000004"/>
    <n v="1"/>
    <n v="2.1"/>
    <n v="1.55"/>
    <n v="730"/>
    <n v="1500"/>
    <n v="1115"/>
    <n v="1400"/>
    <n v="3500"/>
    <n v="2450"/>
    <x v="91"/>
    <x v="2"/>
    <n v="1.55"/>
    <n v="0"/>
    <n v="0"/>
    <n v="4.8100000000000005"/>
    <x v="3"/>
  </r>
  <r>
    <n v="2219"/>
    <x v="17"/>
    <x v="1"/>
    <x v="1"/>
    <n v="20"/>
    <n v="35"/>
    <n v="27.5"/>
    <n v="4.8"/>
    <n v="10.5"/>
    <n v="7.65"/>
    <n v="6.8"/>
    <n v="8"/>
    <n v="7.4"/>
    <n v="216"/>
    <n v="250"/>
    <n v="233"/>
    <n v="2"/>
    <n v="4.2"/>
    <n v="3.1"/>
    <n v="1"/>
    <n v="1.8"/>
    <n v="1.4"/>
    <n v="300"/>
    <n v="730"/>
    <n v="515"/>
    <n v="720"/>
    <n v="2100"/>
    <n v="1410"/>
    <x v="60"/>
    <x v="4"/>
    <n v="1.4"/>
    <n v="0"/>
    <n v="0"/>
    <n v="4.7924999999999995"/>
    <x v="3"/>
  </r>
  <r>
    <n v="2220"/>
    <x v="18"/>
    <x v="1"/>
    <x v="1"/>
    <n v="20"/>
    <n v="34"/>
    <n v="27"/>
    <n v="5.5"/>
    <n v="11.4"/>
    <n v="8.4499999999999993"/>
    <n v="6.8"/>
    <n v="7.7"/>
    <n v="7.25"/>
    <n v="30"/>
    <n v="92"/>
    <n v="61"/>
    <n v="1.4"/>
    <n v="2.4"/>
    <n v="1.9"/>
    <n v="0.6"/>
    <n v="1"/>
    <n v="0.8"/>
    <n v="2"/>
    <n v="910"/>
    <n v="456"/>
    <n v="360"/>
    <n v="2800"/>
    <n v="1580"/>
    <x v="32"/>
    <x v="106"/>
    <n v="0.8"/>
    <n v="0"/>
    <n v="0"/>
    <n v="3.6274999999999999"/>
    <x v="3"/>
  </r>
  <r>
    <n v="2221"/>
    <x v="19"/>
    <x v="1"/>
    <x v="1"/>
    <n v="19"/>
    <n v="36"/>
    <n v="27.5"/>
    <n v="6.4"/>
    <n v="11.1"/>
    <n v="8.75"/>
    <n v="7.2"/>
    <n v="8.1999999999999993"/>
    <n v="7.6999999999999993"/>
    <n v="47"/>
    <n v="64"/>
    <n v="55.5"/>
    <n v="1.7"/>
    <n v="2.2999999999999998"/>
    <n v="2"/>
    <n v="0.6"/>
    <n v="1.6"/>
    <n v="1.1000000000000001"/>
    <n v="300"/>
    <n v="910"/>
    <n v="605"/>
    <n v="1100"/>
    <n v="2100"/>
    <n v="1600"/>
    <x v="34"/>
    <x v="2"/>
    <n v="1.1000000000000001"/>
    <n v="0"/>
    <n v="0"/>
    <n v="4.47"/>
    <x v="3"/>
  </r>
  <r>
    <n v="2222"/>
    <x v="20"/>
    <x v="1"/>
    <x v="1"/>
    <n v="22"/>
    <n v="36"/>
    <n v="29"/>
    <n v="4"/>
    <n v="4.9000000000000004"/>
    <n v="4.45"/>
    <n v="7.3"/>
    <n v="8.1999999999999993"/>
    <n v="7.75"/>
    <n v="27"/>
    <n v="65"/>
    <n v="46"/>
    <n v="1.3"/>
    <n v="2.4"/>
    <n v="1.85"/>
    <n v="0.6"/>
    <n v="1.1000000000000001"/>
    <n v="0.85000000000000009"/>
    <n v="300"/>
    <n v="720"/>
    <n v="510"/>
    <n v="720"/>
    <n v="1500"/>
    <n v="1110"/>
    <x v="3"/>
    <x v="3"/>
    <n v="0.85000000000000009"/>
    <n v="0"/>
    <n v="1.0999999999999996"/>
    <n v="3.9862499999999996"/>
    <x v="3"/>
  </r>
  <r>
    <n v="2223"/>
    <x v="21"/>
    <x v="1"/>
    <x v="1"/>
    <n v="22"/>
    <n v="35"/>
    <n v="28.5"/>
    <n v="4.0999999999999996"/>
    <n v="4.8"/>
    <n v="4.4499999999999993"/>
    <n v="7.2"/>
    <n v="7.7"/>
    <n v="7.45"/>
    <n v="49"/>
    <n v="70"/>
    <n v="59.5"/>
    <n v="1.3"/>
    <n v="2.7"/>
    <n v="2"/>
    <n v="0.4"/>
    <n v="1.1000000000000001"/>
    <n v="0.75"/>
    <n v="2"/>
    <n v="910"/>
    <n v="456"/>
    <n v="360"/>
    <n v="2700"/>
    <n v="1530"/>
    <x v="34"/>
    <x v="106"/>
    <n v="0.75"/>
    <n v="0"/>
    <n v="1.1000000000000014"/>
    <n v="3.79"/>
    <x v="3"/>
  </r>
  <r>
    <n v="2224"/>
    <x v="22"/>
    <x v="1"/>
    <x v="1"/>
    <n v="22"/>
    <n v="35"/>
    <n v="28.5"/>
    <n v="4.3"/>
    <n v="5.5"/>
    <n v="4.9000000000000004"/>
    <n v="7"/>
    <n v="7.9"/>
    <n v="7.45"/>
    <n v="73"/>
    <n v="96"/>
    <n v="84.5"/>
    <n v="1.4"/>
    <n v="2.6"/>
    <n v="2"/>
    <n v="0.6"/>
    <n v="1.1000000000000001"/>
    <n v="0.85000000000000009"/>
    <n v="2"/>
    <n v="910"/>
    <n v="456"/>
    <n v="730"/>
    <n v="2100"/>
    <n v="1415"/>
    <x v="34"/>
    <x v="106"/>
    <n v="0.85000000000000009"/>
    <n v="0"/>
    <n v="0.19999999999999929"/>
    <n v="3.7199999999999998"/>
    <x v="3"/>
  </r>
  <r>
    <n v="2225"/>
    <x v="23"/>
    <x v="1"/>
    <x v="1"/>
    <n v="20"/>
    <n v="24"/>
    <n v="22"/>
    <n v="4.0999999999999996"/>
    <n v="5.2"/>
    <n v="4.6500000000000004"/>
    <n v="7.2"/>
    <n v="7.6"/>
    <n v="7.4"/>
    <n v="96"/>
    <n v="131"/>
    <n v="113.5"/>
    <n v="2"/>
    <n v="2.7"/>
    <n v="2.35"/>
    <n v="0.7"/>
    <n v="1.3"/>
    <n v="1"/>
    <n v="300"/>
    <n v="730"/>
    <n v="515"/>
    <n v="300"/>
    <n v="2000"/>
    <n v="1150"/>
    <x v="50"/>
    <x v="4"/>
    <n v="1"/>
    <n v="0"/>
    <n v="0.69999999999999929"/>
    <n v="4.3137499999999998"/>
    <x v="3"/>
  </r>
  <r>
    <n v="2226"/>
    <x v="24"/>
    <x v="1"/>
    <x v="1"/>
    <n v="19"/>
    <n v="33"/>
    <n v="26"/>
    <n v="5.5"/>
    <n v="7.7"/>
    <n v="6.6"/>
    <n v="6.8"/>
    <n v="7.7"/>
    <n v="7.25"/>
    <n v="21"/>
    <n v="35"/>
    <n v="28"/>
    <n v="1.5"/>
    <n v="2.4"/>
    <n v="1.95"/>
    <n v="0.2"/>
    <n v="0.8"/>
    <n v="0.5"/>
    <n v="2"/>
    <n v="300"/>
    <n v="151"/>
    <n v="300"/>
    <n v="730"/>
    <n v="515"/>
    <x v="36"/>
    <x v="187"/>
    <n v="0.5"/>
    <n v="0"/>
    <n v="0"/>
    <n v="2.07375"/>
    <x v="3"/>
  </r>
  <r>
    <n v="2227"/>
    <x v="25"/>
    <x v="1"/>
    <x v="1"/>
    <n v="19"/>
    <n v="32"/>
    <n v="25.5"/>
    <n v="4.8"/>
    <n v="7.2"/>
    <n v="6"/>
    <n v="6.7"/>
    <n v="7.8"/>
    <n v="7.25"/>
    <n v="22"/>
    <n v="57"/>
    <n v="39.5"/>
    <n v="1.8"/>
    <n v="2.5"/>
    <n v="2.15"/>
    <n v="0.4"/>
    <n v="1.1000000000000001"/>
    <n v="0.75"/>
    <n v="2"/>
    <n v="2"/>
    <n v="2"/>
    <n v="2"/>
    <n v="730"/>
    <n v="366"/>
    <x v="53"/>
    <x v="0"/>
    <n v="0.75"/>
    <n v="0"/>
    <n v="0"/>
    <n v="1.5037500000000001"/>
    <x v="3"/>
  </r>
  <r>
    <n v="2228"/>
    <x v="26"/>
    <x v="1"/>
    <x v="1"/>
    <n v="20"/>
    <n v="30"/>
    <n v="25"/>
    <n v="6.7"/>
    <n v="9.5"/>
    <n v="8.1"/>
    <n v="7"/>
    <n v="7.7"/>
    <n v="7.35"/>
    <n v="36"/>
    <n v="65"/>
    <n v="50.5"/>
    <n v="1.3"/>
    <n v="2.2999999999999998"/>
    <n v="1.7999999999999998"/>
    <n v="0.5"/>
    <n v="1"/>
    <n v="0.75"/>
    <n v="300"/>
    <n v="910"/>
    <n v="605"/>
    <n v="360"/>
    <n v="2000"/>
    <n v="1180"/>
    <x v="1"/>
    <x v="2"/>
    <n v="0.75"/>
    <n v="0"/>
    <n v="0"/>
    <n v="4.2750000000000004"/>
    <x v="3"/>
  </r>
  <r>
    <n v="3772"/>
    <x v="27"/>
    <x v="1"/>
    <x v="1"/>
    <n v="18"/>
    <n v="32"/>
    <n v="25"/>
    <n v="5.3"/>
    <n v="7.9"/>
    <n v="6.6"/>
    <n v="6.9"/>
    <n v="7.7"/>
    <n v="7.3000000000000007"/>
    <n v="69"/>
    <n v="89"/>
    <n v="79"/>
    <n v="1.6"/>
    <n v="2.4"/>
    <n v="2"/>
    <n v="0.6"/>
    <n v="1.7"/>
    <n v="1.1499999999999999"/>
    <n v="2"/>
    <n v="360"/>
    <n v="181"/>
    <n v="2"/>
    <n v="1400"/>
    <n v="701"/>
    <x v="34"/>
    <x v="104"/>
    <n v="1.1499999999999999"/>
    <n v="0"/>
    <n v="0"/>
    <n v="2.3850000000000002"/>
    <x v="3"/>
  </r>
  <r>
    <n v="3806"/>
    <x v="29"/>
    <x v="1"/>
    <x v="1"/>
    <n v="22"/>
    <n v="26"/>
    <n v="24"/>
    <n v="4.0999999999999996"/>
    <n v="5.0999999999999996"/>
    <n v="4.5999999999999996"/>
    <n v="6.3"/>
    <n v="7.4"/>
    <n v="6.85"/>
    <n v="158"/>
    <n v="170"/>
    <n v="164"/>
    <n v="2"/>
    <n v="2.2999999999999998"/>
    <n v="2.15"/>
    <n v="0.6"/>
    <n v="1.3"/>
    <n v="0.95"/>
    <n v="300"/>
    <n v="910"/>
    <n v="605"/>
    <n v="300"/>
    <n v="2100"/>
    <n v="1200"/>
    <x v="53"/>
    <x v="2"/>
    <n v="0.95"/>
    <n v="0"/>
    <n v="0.80000000000000071"/>
    <n v="4.6137500000000005"/>
    <x v="3"/>
  </r>
  <r>
    <n v="3809"/>
    <x v="28"/>
    <x v="1"/>
    <x v="1"/>
    <n v="20"/>
    <n v="35"/>
    <n v="27.5"/>
    <n v="4.2"/>
    <n v="10.3"/>
    <n v="7.25"/>
    <n v="7"/>
    <n v="7.7"/>
    <n v="7.35"/>
    <n v="387"/>
    <n v="421"/>
    <n v="404"/>
    <n v="2.2000000000000002"/>
    <n v="2.7"/>
    <n v="2.4500000000000002"/>
    <n v="0.8"/>
    <n v="1.8"/>
    <n v="1.3"/>
    <n v="360"/>
    <n v="1100"/>
    <n v="730"/>
    <n v="910"/>
    <n v="3500"/>
    <n v="2205"/>
    <x v="14"/>
    <x v="2"/>
    <n v="1.3"/>
    <n v="0"/>
    <n v="0"/>
    <n v="4.7912499999999998"/>
    <x v="3"/>
  </r>
  <r>
    <n v="4006"/>
    <x v="377"/>
    <x v="1"/>
    <x v="1"/>
    <n v="20"/>
    <n v="31"/>
    <n v="25.5"/>
    <n v="5.6"/>
    <n v="8"/>
    <n v="6.8"/>
    <n v="6.8"/>
    <n v="7.9"/>
    <n v="7.35"/>
    <n v="21"/>
    <n v="34"/>
    <n v="27.5"/>
    <n v="1.9"/>
    <n v="2.5"/>
    <n v="2.2000000000000002"/>
    <n v="0.3"/>
    <n v="1.4"/>
    <n v="0.85"/>
    <n v="2"/>
    <n v="300"/>
    <n v="151"/>
    <n v="300"/>
    <n v="730"/>
    <n v="515"/>
    <x v="13"/>
    <x v="187"/>
    <n v="0.84999999999999987"/>
    <n v="0"/>
    <n v="0"/>
    <n v="2.2999999999999998"/>
    <x v="3"/>
  </r>
  <r>
    <n v="4334"/>
    <x v="488"/>
    <x v="1"/>
    <x v="1"/>
    <n v="19"/>
    <n v="33"/>
    <n v="26"/>
    <n v="4.2"/>
    <n v="7.8"/>
    <n v="6"/>
    <n v="7.2"/>
    <n v="7.8"/>
    <n v="7.5"/>
    <n v="49"/>
    <n v="71"/>
    <n v="60"/>
    <n v="1.4"/>
    <n v="2.4"/>
    <n v="1.9"/>
    <n v="0.4"/>
    <n v="1.6"/>
    <n v="1"/>
    <n v="2"/>
    <n v="360"/>
    <n v="181"/>
    <n v="300"/>
    <n v="910"/>
    <n v="605"/>
    <x v="32"/>
    <x v="104"/>
    <n v="1"/>
    <n v="0"/>
    <n v="0"/>
    <n v="2.2925000000000004"/>
    <x v="3"/>
  </r>
  <r>
    <n v="1532"/>
    <x v="489"/>
    <x v="2"/>
    <x v="1"/>
    <n v="20"/>
    <n v="30"/>
    <n v="25"/>
    <n v="6.6"/>
    <n v="7.3"/>
    <n v="6.9499999999999993"/>
    <n v="6.7"/>
    <n v="7.6"/>
    <n v="7.15"/>
    <n v="21"/>
    <n v="31"/>
    <n v="26"/>
    <n v="1.3"/>
    <n v="2.2999999999999998"/>
    <n v="1.7999999999999998"/>
    <n v="0.7"/>
    <n v="1.1000000000000001"/>
    <n v="0.9"/>
    <n v="2"/>
    <n v="2"/>
    <n v="2"/>
    <n v="300"/>
    <n v="600"/>
    <n v="450"/>
    <x v="1"/>
    <x v="0"/>
    <n v="0.89999999999999991"/>
    <n v="0"/>
    <n v="0"/>
    <n v="1.3149999999999999"/>
    <x v="3"/>
  </r>
  <r>
    <n v="2557"/>
    <x v="490"/>
    <x v="0"/>
    <x v="2"/>
    <n v="16"/>
    <n v="36"/>
    <n v="26"/>
    <n v="3.5"/>
    <n v="16"/>
    <n v="9.75"/>
    <n v="7.3"/>
    <n v="9"/>
    <n v="8.15"/>
    <n v="205"/>
    <n v="263"/>
    <n v="234"/>
    <n v="1.4"/>
    <n v="6.1"/>
    <n v="3.75"/>
    <n v="0.11"/>
    <n v="0.2"/>
    <n v="0.155"/>
    <n v="780"/>
    <n v="160000"/>
    <n v="80390"/>
    <n v="2700"/>
    <n v="160000"/>
    <n v="81350"/>
    <x v="9"/>
    <x v="2"/>
    <n v="0.155"/>
    <n v="0"/>
    <n v="0"/>
    <n v="5.3747499999999997"/>
    <x v="3"/>
  </r>
  <r>
    <n v="2571"/>
    <x v="491"/>
    <x v="0"/>
    <x v="2"/>
    <n v="17"/>
    <n v="30"/>
    <n v="23.5"/>
    <n v="4.5"/>
    <n v="16.600000000000001"/>
    <n v="10.55"/>
    <n v="7.3"/>
    <n v="9.6999999999999993"/>
    <n v="8.5"/>
    <n v="627"/>
    <n v="1050"/>
    <n v="838.5"/>
    <n v="1.8"/>
    <n v="26"/>
    <n v="13.9"/>
    <n v="0.09"/>
    <n v="0.95"/>
    <n v="0.52"/>
    <n v="1100"/>
    <n v="28000"/>
    <n v="14550"/>
    <n v="3300"/>
    <n v="160000"/>
    <n v="81650"/>
    <x v="2"/>
    <x v="2"/>
    <n v="0.52"/>
    <n v="0"/>
    <n v="0"/>
    <n v="5.6040000000000001"/>
    <x v="3"/>
  </r>
  <r>
    <n v="4296"/>
    <x v="492"/>
    <x v="0"/>
    <x v="2"/>
    <n v="19"/>
    <n v="32"/>
    <n v="25.5"/>
    <n v="1"/>
    <n v="22"/>
    <n v="11.5"/>
    <n v="7.2"/>
    <n v="9.5"/>
    <n v="8.35"/>
    <n v="397"/>
    <n v="991"/>
    <n v="694"/>
    <n v="1.9"/>
    <n v="18.399999999999999"/>
    <n v="10.149999999999999"/>
    <n v="0.11"/>
    <n v="0.68"/>
    <n v="0.39500000000000002"/>
    <n v="2100"/>
    <n v="54000"/>
    <n v="28050"/>
    <n v="4600"/>
    <n v="92000"/>
    <n v="48300"/>
    <x v="2"/>
    <x v="2"/>
    <n v="0.39500000000000002"/>
    <n v="0"/>
    <n v="0"/>
    <n v="5.5789999999999997"/>
    <x v="3"/>
  </r>
  <r>
    <n v="2573"/>
    <x v="493"/>
    <x v="1"/>
    <x v="2"/>
    <n v="14"/>
    <n v="30"/>
    <n v="22"/>
    <n v="2.9"/>
    <n v="13"/>
    <n v="7.95"/>
    <n v="7.1"/>
    <n v="9"/>
    <n v="8.0500000000000007"/>
    <n v="470"/>
    <n v="968"/>
    <n v="719"/>
    <n v="1.2"/>
    <n v="5"/>
    <n v="3.1"/>
    <n v="0.18"/>
    <n v="5.99"/>
    <n v="3.085"/>
    <n v="17000"/>
    <n v="160000"/>
    <n v="88500"/>
    <n v="22000"/>
    <n v="160000"/>
    <n v="91000"/>
    <x v="60"/>
    <x v="2"/>
    <n v="3.085"/>
    <n v="0"/>
    <n v="0"/>
    <n v="5.5545"/>
    <x v="3"/>
  </r>
  <r>
    <n v="2574"/>
    <x v="494"/>
    <x v="1"/>
    <x v="2"/>
    <n v="14"/>
    <n v="31"/>
    <n v="22.5"/>
    <n v="6"/>
    <n v="14"/>
    <n v="10"/>
    <n v="7.5"/>
    <n v="8.6"/>
    <n v="8.0500000000000007"/>
    <n v="237"/>
    <n v="688"/>
    <n v="462.5"/>
    <n v="3"/>
    <n v="8"/>
    <n v="5.5"/>
    <n v="0.05"/>
    <n v="1.01"/>
    <n v="0.53"/>
    <n v="360"/>
    <n v="160000"/>
    <n v="80180"/>
    <n v="3300"/>
    <n v="160000"/>
    <n v="81650"/>
    <x v="2"/>
    <x v="2"/>
    <n v="0.53"/>
    <n v="0"/>
    <n v="0"/>
    <n v="5.6059999999999999"/>
    <x v="3"/>
  </r>
  <r>
    <n v="2046"/>
    <x v="35"/>
    <x v="0"/>
    <x v="3"/>
    <n v="16"/>
    <n v="30"/>
    <n v="23"/>
    <n v="7.1"/>
    <n v="9.8000000000000007"/>
    <n v="8.4499999999999993"/>
    <n v="7.4"/>
    <n v="8.5"/>
    <n v="7.95"/>
    <n v="215"/>
    <n v="288"/>
    <n v="251.5"/>
    <n v="0.7"/>
    <n v="3.6"/>
    <n v="2.15"/>
    <n v="0.52"/>
    <n v="4"/>
    <n v="2.2599999999999998"/>
    <n v="8"/>
    <n v="5449"/>
    <n v="2728.5"/>
    <n v="9"/>
    <n v="80000"/>
    <n v="40004.5"/>
    <x v="53"/>
    <x v="2"/>
    <n v="2.2599999999999998"/>
    <n v="0"/>
    <n v="0"/>
    <n v="4.79575"/>
    <x v="3"/>
  </r>
  <r>
    <n v="3163"/>
    <x v="495"/>
    <x v="0"/>
    <x v="4"/>
    <n v="23"/>
    <n v="36"/>
    <n v="29.5"/>
    <n v="6.3"/>
    <n v="6.9"/>
    <n v="6.6"/>
    <n v="7.1"/>
    <n v="7.7"/>
    <n v="7.4"/>
    <n v="308"/>
    <n v="308"/>
    <n v="308"/>
    <n v="7"/>
    <n v="16"/>
    <n v="11.5"/>
    <n v="0.44"/>
    <n v="0.44"/>
    <n v="0.44"/>
    <n v="1"/>
    <n v="360"/>
    <n v="180.5"/>
    <n v="6"/>
    <n v="1600"/>
    <n v="803"/>
    <x v="2"/>
    <x v="269"/>
    <n v="0.43999999999999995"/>
    <n v="0"/>
    <n v="0"/>
    <n v="3.4904999999999999"/>
    <x v="3"/>
  </r>
  <r>
    <n v="3164"/>
    <x v="37"/>
    <x v="1"/>
    <x v="4"/>
    <n v="24"/>
    <n v="33"/>
    <n v="28.5"/>
    <n v="6.5"/>
    <n v="7.4"/>
    <n v="6.95"/>
    <n v="7.1"/>
    <n v="7.6"/>
    <n v="7.35"/>
    <n v="322"/>
    <n v="322"/>
    <n v="322"/>
    <n v="1.6"/>
    <n v="86.4"/>
    <n v="44"/>
    <n v="0.36"/>
    <n v="0.36"/>
    <n v="0.36"/>
    <n v="5"/>
    <n v="300"/>
    <n v="152.5"/>
    <n v="1"/>
    <n v="1600"/>
    <n v="800.5"/>
    <x v="2"/>
    <x v="270"/>
    <n v="0.36"/>
    <n v="0"/>
    <n v="0"/>
    <n v="3.3345000000000002"/>
    <x v="3"/>
  </r>
  <r>
    <n v="3030"/>
    <x v="380"/>
    <x v="0"/>
    <x v="29"/>
    <n v="21.389679715302499"/>
    <n v="29.2402135231317"/>
    <n v="25.3149466192171"/>
    <n v="14.2"/>
    <n v="14.2"/>
    <n v="14.2"/>
    <n v="8.1"/>
    <n v="8.1"/>
    <n v="8.1"/>
    <n v="840"/>
    <n v="840"/>
    <n v="840"/>
    <n v="13"/>
    <n v="13"/>
    <n v="13"/>
    <n v="5.9"/>
    <n v="5.9"/>
    <n v="5.9"/>
    <n v="1700"/>
    <n v="1700"/>
    <n v="1700"/>
    <n v="16000"/>
    <n v="16000"/>
    <n v="16000"/>
    <x v="2"/>
    <x v="2"/>
    <n v="5.9"/>
    <n v="0"/>
    <n v="0"/>
    <n v="6.68"/>
    <x v="3"/>
  </r>
  <r>
    <n v="3031"/>
    <x v="381"/>
    <x v="0"/>
    <x v="29"/>
    <n v="21.389679715302499"/>
    <n v="29.2402135231317"/>
    <n v="25.3149466192171"/>
    <n v="3.9770053475935701"/>
    <n v="7.0112299465240699"/>
    <n v="5.49411764705882"/>
    <n v="8.1"/>
    <n v="8.1"/>
    <n v="8.1"/>
    <n v="5250"/>
    <n v="5250"/>
    <n v="5250"/>
    <n v="82"/>
    <n v="82"/>
    <n v="82"/>
    <n v="1.74"/>
    <n v="1.74"/>
    <n v="1.74"/>
    <n v="8200"/>
    <n v="8200"/>
    <n v="8200"/>
    <n v="920000"/>
    <n v="920000"/>
    <n v="920000"/>
    <x v="2"/>
    <x v="2"/>
    <n v="1.7399999999999998"/>
    <n v="0"/>
    <n v="0"/>
    <n v="5.8479999999999999"/>
    <x v="3"/>
  </r>
  <r>
    <n v="3476"/>
    <x v="383"/>
    <x v="0"/>
    <x v="29"/>
    <n v="21.389679715302499"/>
    <n v="29.2402135231317"/>
    <n v="25.3149466192171"/>
    <n v="14.2"/>
    <n v="14.2"/>
    <n v="14.2"/>
    <n v="8.1999999999999993"/>
    <n v="8.1999999999999993"/>
    <n v="8.1999999999999993"/>
    <n v="670"/>
    <n v="670"/>
    <n v="670"/>
    <n v="38"/>
    <n v="38"/>
    <n v="38"/>
    <n v="24.92"/>
    <n v="24.92"/>
    <n v="24.92"/>
    <n v="220"/>
    <n v="220"/>
    <n v="220"/>
    <n v="3500"/>
    <n v="3500"/>
    <n v="3500"/>
    <x v="2"/>
    <x v="43"/>
    <n v="10"/>
    <n v="0"/>
    <n v="0"/>
    <n v="5.6"/>
    <x v="3"/>
  </r>
  <r>
    <n v="1549"/>
    <x v="384"/>
    <x v="0"/>
    <x v="5"/>
    <n v="27"/>
    <n v="31"/>
    <n v="29"/>
    <n v="5.9"/>
    <n v="8.8000000000000007"/>
    <n v="7.3500000000000005"/>
    <n v="6.5"/>
    <n v="7.6"/>
    <n v="7.05"/>
    <n v="21"/>
    <n v="83"/>
    <n v="52"/>
    <n v="0.1"/>
    <n v="2.1"/>
    <n v="1.1000000000000001"/>
    <n v="0.11"/>
    <n v="0.32"/>
    <n v="0.215"/>
    <n v="5"/>
    <n v="170"/>
    <n v="87.5"/>
    <n v="13"/>
    <n v="350"/>
    <n v="181.5"/>
    <x v="24"/>
    <x v="271"/>
    <n v="0.21499999999999997"/>
    <n v="0"/>
    <n v="0"/>
    <n v="1.1679999999999999"/>
    <x v="3"/>
  </r>
  <r>
    <n v="2269"/>
    <x v="39"/>
    <x v="0"/>
    <x v="5"/>
    <n v="27"/>
    <n v="32"/>
    <n v="29.5"/>
    <n v="5.6"/>
    <n v="7.9"/>
    <n v="6.75"/>
    <n v="5.6"/>
    <n v="6.9"/>
    <n v="6.25"/>
    <n v="42"/>
    <n v="72"/>
    <n v="57"/>
    <n v="0.1"/>
    <n v="0.1"/>
    <n v="0.1"/>
    <n v="0.11"/>
    <n v="0.32"/>
    <n v="0.215"/>
    <n v="1100"/>
    <n v="2300"/>
    <n v="1700"/>
    <n v="2200"/>
    <n v="4900"/>
    <n v="3550"/>
    <x v="117"/>
    <x v="2"/>
    <n v="0.21499999999999997"/>
    <n v="10"/>
    <n v="0"/>
    <n v="4.6055000000000001"/>
    <x v="3"/>
  </r>
  <r>
    <n v="3175"/>
    <x v="40"/>
    <x v="0"/>
    <x v="5"/>
    <n v="27"/>
    <n v="30"/>
    <n v="28.5"/>
    <n v="3.9"/>
    <n v="7.7"/>
    <n v="5.8"/>
    <n v="5.8"/>
    <n v="7.4"/>
    <n v="6.6"/>
    <n v="41"/>
    <n v="78"/>
    <n v="59.5"/>
    <n v="0.1"/>
    <n v="2"/>
    <n v="1.05"/>
    <n v="0.11"/>
    <n v="0.32"/>
    <n v="0.215"/>
    <n v="8"/>
    <n v="540"/>
    <n v="274"/>
    <n v="13"/>
    <n v="920"/>
    <n v="466.5"/>
    <x v="96"/>
    <x v="272"/>
    <n v="0.21499999999999997"/>
    <n v="0"/>
    <n v="0"/>
    <n v="2.0692500000000003"/>
    <x v="3"/>
  </r>
  <r>
    <n v="3176"/>
    <x v="41"/>
    <x v="0"/>
    <x v="5"/>
    <n v="27"/>
    <n v="31"/>
    <n v="29"/>
    <n v="1.3"/>
    <n v="6.2"/>
    <n v="3.75"/>
    <n v="6.1"/>
    <n v="7.4"/>
    <n v="6.75"/>
    <n v="81"/>
    <n v="15330"/>
    <n v="7705.5"/>
    <n v="0.1"/>
    <n v="6.2"/>
    <n v="3.15"/>
    <n v="0.11"/>
    <n v="3.61"/>
    <n v="1.8599999999999999"/>
    <n v="1300"/>
    <n v="7900"/>
    <n v="4600"/>
    <n v="1700"/>
    <n v="14000"/>
    <n v="7850"/>
    <x v="10"/>
    <x v="2"/>
    <n v="1.8599999999999999"/>
    <n v="0"/>
    <n v="2.5"/>
    <n v="5.5907499999999999"/>
    <x v="3"/>
  </r>
  <r>
    <n v="3177"/>
    <x v="42"/>
    <x v="0"/>
    <x v="5"/>
    <n v="26"/>
    <n v="31"/>
    <n v="28.5"/>
    <n v="4.8"/>
    <n v="8"/>
    <n v="6.4"/>
    <n v="6.3"/>
    <n v="8.1"/>
    <n v="7.1999999999999993"/>
    <n v="34"/>
    <n v="395"/>
    <n v="214.5"/>
    <n v="0.1"/>
    <n v="3.6"/>
    <n v="1.85"/>
    <n v="0.11"/>
    <n v="0.51"/>
    <n v="0.31"/>
    <n v="490"/>
    <n v="2300"/>
    <n v="1395"/>
    <n v="790"/>
    <n v="4900"/>
    <n v="2845"/>
    <x v="3"/>
    <x v="2"/>
    <n v="0.31"/>
    <n v="0"/>
    <n v="0"/>
    <n v="4.2182500000000003"/>
    <x v="3"/>
  </r>
  <r>
    <n v="3178"/>
    <x v="43"/>
    <x v="0"/>
    <x v="5"/>
    <n v="26"/>
    <n v="30"/>
    <n v="28"/>
    <n v="4.4000000000000004"/>
    <n v="8"/>
    <n v="6.2"/>
    <n v="6.1"/>
    <n v="8.6999999999999993"/>
    <n v="7.3999999999999995"/>
    <n v="28"/>
    <n v="267"/>
    <n v="147.5"/>
    <n v="0.1"/>
    <n v="3.7"/>
    <n v="1.9000000000000001"/>
    <n v="0.11"/>
    <n v="4.78"/>
    <n v="2.4450000000000003"/>
    <n v="1300"/>
    <n v="4900"/>
    <n v="3100"/>
    <n v="2300"/>
    <n v="7900"/>
    <n v="5100"/>
    <x v="32"/>
    <x v="2"/>
    <n v="2.4450000000000003"/>
    <n v="0"/>
    <n v="0"/>
    <n v="4.6764999999999999"/>
    <x v="3"/>
  </r>
  <r>
    <n v="3179"/>
    <x v="44"/>
    <x v="0"/>
    <x v="5"/>
    <n v="28"/>
    <n v="30"/>
    <n v="29"/>
    <n v="4.0999999999999996"/>
    <n v="5.8"/>
    <n v="4.9499999999999993"/>
    <n v="7"/>
    <n v="7.3"/>
    <n v="7.15"/>
    <n v="176"/>
    <n v="358"/>
    <n v="267"/>
    <n v="0.1"/>
    <n v="5"/>
    <n v="2.5499999999999998"/>
    <n v="0.63"/>
    <n v="2.59"/>
    <n v="1.6099999999999999"/>
    <n v="3300"/>
    <n v="7000"/>
    <n v="5150"/>
    <n v="4900"/>
    <n v="11000"/>
    <n v="7950"/>
    <x v="69"/>
    <x v="2"/>
    <n v="1.6099999999999999"/>
    <n v="0"/>
    <n v="0.10000000000000142"/>
    <n v="4.9257499999999999"/>
    <x v="3"/>
  </r>
  <r>
    <n v="3180"/>
    <x v="45"/>
    <x v="0"/>
    <x v="5"/>
    <n v="26"/>
    <n v="30"/>
    <n v="28"/>
    <n v="1.6"/>
    <n v="8.6999999999999993"/>
    <n v="5.1499999999999995"/>
    <n v="6"/>
    <n v="7.5"/>
    <n v="6.75"/>
    <n v="62"/>
    <n v="1671"/>
    <n v="866.5"/>
    <n v="0.1"/>
    <n v="6.2"/>
    <n v="3.15"/>
    <n v="0.11"/>
    <n v="1.96"/>
    <n v="1.0349999999999999"/>
    <n v="1100"/>
    <n v="7000"/>
    <n v="4050"/>
    <n v="2300"/>
    <n v="9400"/>
    <n v="5850"/>
    <x v="10"/>
    <x v="2"/>
    <n v="1.0349999999999999"/>
    <n v="0"/>
    <n v="0"/>
    <n v="5.1757499999999999"/>
    <x v="3"/>
  </r>
  <r>
    <n v="4408"/>
    <x v="496"/>
    <x v="0"/>
    <x v="5"/>
    <n v="27"/>
    <n v="31"/>
    <n v="29"/>
    <n v="7.3"/>
    <n v="8"/>
    <n v="7.65"/>
    <n v="6.2"/>
    <n v="7.3"/>
    <n v="6.75"/>
    <n v="55"/>
    <n v="153"/>
    <n v="104"/>
    <n v="0.1"/>
    <n v="2.2999999999999998"/>
    <n v="1.2"/>
    <n v="0.11"/>
    <n v="0.45"/>
    <n v="0.28000000000000003"/>
    <n v="1700"/>
    <n v="4900"/>
    <n v="3300"/>
    <n v="3500"/>
    <n v="7000"/>
    <n v="5250"/>
    <x v="19"/>
    <x v="2"/>
    <n v="0.28000000000000003"/>
    <n v="0"/>
    <n v="0"/>
    <n v="3.806"/>
    <x v="3"/>
  </r>
  <r>
    <n v="1343"/>
    <x v="497"/>
    <x v="0"/>
    <x v="6"/>
    <n v="25"/>
    <n v="30"/>
    <n v="27.5"/>
    <n v="5.2"/>
    <n v="8.6999999999999993"/>
    <n v="6.9499999999999993"/>
    <n v="7.9"/>
    <n v="8.9"/>
    <n v="8.4"/>
    <n v="2303"/>
    <n v="3840"/>
    <n v="3071.5"/>
    <n v="1.8"/>
    <n v="21"/>
    <n v="11.4"/>
    <n v="7.0000000000000007E-2"/>
    <n v="0.41"/>
    <n v="0.24"/>
    <n v="6"/>
    <n v="82"/>
    <n v="44"/>
    <n v="94"/>
    <n v="430"/>
    <n v="262"/>
    <x v="2"/>
    <x v="193"/>
    <n v="0.24"/>
    <n v="0"/>
    <n v="0"/>
    <n v="2.7680000000000002"/>
    <x v="3"/>
  </r>
  <r>
    <n v="1344"/>
    <x v="498"/>
    <x v="0"/>
    <x v="6"/>
    <n v="25"/>
    <n v="30"/>
    <n v="27.5"/>
    <n v="5.7"/>
    <n v="8.1999999999999993"/>
    <n v="6.9499999999999993"/>
    <n v="7.3"/>
    <n v="8.3000000000000007"/>
    <n v="7.8000000000000007"/>
    <n v="36"/>
    <n v="601"/>
    <n v="318.5"/>
    <n v="2.7"/>
    <n v="6"/>
    <n v="4.3499999999999996"/>
    <n v="0.03"/>
    <n v="0.33"/>
    <n v="0.18"/>
    <n v="15"/>
    <n v="92"/>
    <n v="53.5"/>
    <n v="120"/>
    <n v="460"/>
    <n v="290"/>
    <x v="2"/>
    <x v="151"/>
    <n v="0.18"/>
    <n v="0"/>
    <n v="0"/>
    <n v="2.8035000000000001"/>
    <x v="3"/>
  </r>
  <r>
    <n v="1345"/>
    <x v="499"/>
    <x v="0"/>
    <x v="6"/>
    <n v="22"/>
    <n v="32"/>
    <n v="27"/>
    <n v="3.5"/>
    <n v="8.8000000000000007"/>
    <n v="6.15"/>
    <n v="7.9"/>
    <n v="8.4"/>
    <n v="8.15"/>
    <n v="9"/>
    <n v="419"/>
    <n v="214"/>
    <n v="0.1"/>
    <n v="0.9"/>
    <n v="0.5"/>
    <n v="0.12"/>
    <n v="0.62"/>
    <n v="0.37"/>
    <n v="2"/>
    <n v="20"/>
    <n v="11"/>
    <n v="17"/>
    <n v="120"/>
    <n v="68.5"/>
    <x v="93"/>
    <x v="222"/>
    <n v="0.37"/>
    <n v="0"/>
    <n v="0"/>
    <n v="0.4415"/>
    <x v="3"/>
  </r>
  <r>
    <n v="1346"/>
    <x v="500"/>
    <x v="0"/>
    <x v="6"/>
    <n v="22"/>
    <n v="32"/>
    <n v="27"/>
    <n v="2.8"/>
    <n v="6.1"/>
    <n v="4.4499999999999993"/>
    <n v="7.3"/>
    <n v="8.4"/>
    <n v="7.85"/>
    <n v="770"/>
    <n v="1299"/>
    <n v="1034.5"/>
    <n v="0.1"/>
    <n v="5.0999999999999996"/>
    <n v="2.5999999999999996"/>
    <n v="0.18"/>
    <n v="0.74"/>
    <n v="0.45999999999999996"/>
    <n v="21"/>
    <n v="540"/>
    <n v="280.5"/>
    <n v="120"/>
    <n v="920"/>
    <n v="520"/>
    <x v="68"/>
    <x v="273"/>
    <n v="0.45999999999999996"/>
    <n v="0"/>
    <n v="1.1000000000000014"/>
    <n v="3.2295000000000003"/>
    <x v="3"/>
  </r>
  <r>
    <n v="1972"/>
    <x v="50"/>
    <x v="0"/>
    <x v="6"/>
    <n v="26"/>
    <n v="30"/>
    <n v="28"/>
    <n v="5.7"/>
    <n v="8.1999999999999993"/>
    <n v="6.9499999999999993"/>
    <n v="7.5"/>
    <n v="9"/>
    <n v="8.25"/>
    <n v="281"/>
    <n v="13220"/>
    <n v="6750.5"/>
    <n v="1.8"/>
    <n v="17"/>
    <n v="9.4"/>
    <n v="0.09"/>
    <n v="0.35"/>
    <n v="0.21999999999999997"/>
    <n v="8"/>
    <n v="170"/>
    <n v="89"/>
    <n v="110"/>
    <n v="350"/>
    <n v="230"/>
    <x v="2"/>
    <x v="274"/>
    <n v="0.21999999999999997"/>
    <n v="0"/>
    <n v="0"/>
    <n v="2.9889999999999999"/>
    <x v="3"/>
  </r>
  <r>
    <n v="1973"/>
    <x v="51"/>
    <x v="0"/>
    <x v="6"/>
    <n v="21"/>
    <n v="33"/>
    <n v="27"/>
    <n v="5.5"/>
    <n v="8.1999999999999993"/>
    <n v="6.85"/>
    <n v="7.2"/>
    <n v="8.1999999999999993"/>
    <n v="7.6999999999999993"/>
    <n v="1082"/>
    <n v="3113"/>
    <n v="2097.5"/>
    <n v="0.9"/>
    <n v="6"/>
    <n v="3.45"/>
    <n v="0.05"/>
    <n v="6.9"/>
    <n v="3.4750000000000001"/>
    <n v="5"/>
    <n v="33"/>
    <n v="19"/>
    <n v="40"/>
    <n v="170"/>
    <n v="105"/>
    <x v="52"/>
    <x v="98"/>
    <n v="3.4750000000000005"/>
    <n v="0"/>
    <n v="0"/>
    <n v="2.9462500000000005"/>
    <x v="3"/>
  </r>
  <r>
    <n v="1975"/>
    <x v="52"/>
    <x v="0"/>
    <x v="6"/>
    <n v="24"/>
    <n v="26"/>
    <n v="25"/>
    <n v="2.6"/>
    <n v="6.3"/>
    <n v="4.45"/>
    <n v="7.1"/>
    <n v="8.4"/>
    <n v="7.75"/>
    <n v="450"/>
    <n v="1360"/>
    <n v="905"/>
    <n v="0.4"/>
    <n v="3"/>
    <n v="1.7"/>
    <n v="0.28000000000000003"/>
    <n v="0.32"/>
    <n v="0.30000000000000004"/>
    <n v="6"/>
    <n v="7"/>
    <n v="6.5"/>
    <n v="17"/>
    <n v="27"/>
    <n v="22"/>
    <x v="26"/>
    <x v="21"/>
    <n v="0.30000000000000004"/>
    <n v="0"/>
    <n v="1.0999999999999996"/>
    <n v="1.2649999999999999"/>
    <x v="3"/>
  </r>
  <r>
    <n v="1976"/>
    <x v="385"/>
    <x v="0"/>
    <x v="6"/>
    <n v="22"/>
    <n v="28"/>
    <n v="25"/>
    <n v="2.6"/>
    <n v="8.9"/>
    <n v="5.75"/>
    <n v="7.3"/>
    <n v="8.4"/>
    <n v="7.85"/>
    <n v="355"/>
    <n v="1241"/>
    <n v="798"/>
    <n v="2.1"/>
    <n v="26.4"/>
    <n v="14.25"/>
    <n v="0.04"/>
    <n v="2.25"/>
    <n v="1.145"/>
    <n v="2"/>
    <n v="17"/>
    <n v="9.5"/>
    <n v="2"/>
    <n v="110"/>
    <n v="56"/>
    <x v="2"/>
    <x v="24"/>
    <n v="1.145"/>
    <n v="0"/>
    <n v="0"/>
    <n v="2.7765"/>
    <x v="3"/>
  </r>
  <r>
    <n v="1977"/>
    <x v="54"/>
    <x v="0"/>
    <x v="6"/>
    <n v="20"/>
    <n v="34"/>
    <n v="27"/>
    <n v="3.1"/>
    <n v="7"/>
    <n v="5.05"/>
    <n v="7.4"/>
    <n v="8.6999999999999993"/>
    <n v="8.0500000000000007"/>
    <n v="651"/>
    <n v="1777"/>
    <n v="1214"/>
    <n v="0.1"/>
    <n v="6.3"/>
    <n v="3.1999999999999997"/>
    <n v="0.18"/>
    <n v="0.88"/>
    <n v="0.53"/>
    <n v="12"/>
    <n v="120"/>
    <n v="66"/>
    <n v="110"/>
    <n v="540"/>
    <n v="325"/>
    <x v="118"/>
    <x v="150"/>
    <n v="0.53"/>
    <n v="0"/>
    <n v="0"/>
    <n v="2.4359999999999995"/>
    <x v="3"/>
  </r>
  <r>
    <n v="2076"/>
    <x v="57"/>
    <x v="0"/>
    <x v="6"/>
    <n v="28"/>
    <n v="32"/>
    <n v="30"/>
    <n v="6.1"/>
    <n v="7.8"/>
    <n v="6.9499999999999993"/>
    <n v="7.3"/>
    <n v="8.4"/>
    <n v="7.85"/>
    <n v="354"/>
    <n v="565"/>
    <n v="459.5"/>
    <n v="0.1"/>
    <n v="0.9"/>
    <n v="0.5"/>
    <n v="7.0000000000000007E-2"/>
    <n v="0.32"/>
    <n v="0.19500000000000001"/>
    <n v="17"/>
    <n v="26"/>
    <n v="21.5"/>
    <n v="33"/>
    <n v="70"/>
    <n v="51.5"/>
    <x v="93"/>
    <x v="71"/>
    <n v="0.19500000000000001"/>
    <n v="0"/>
    <n v="0"/>
    <n v="0.45899999999999996"/>
    <x v="3"/>
  </r>
  <r>
    <n v="2077"/>
    <x v="58"/>
    <x v="0"/>
    <x v="6"/>
    <n v="26"/>
    <n v="30"/>
    <n v="28"/>
    <n v="6.7"/>
    <n v="7.4"/>
    <n v="7.0500000000000007"/>
    <n v="7"/>
    <n v="8.4"/>
    <n v="7.7"/>
    <n v="304"/>
    <n v="4533"/>
    <n v="2418.5"/>
    <n v="0.2"/>
    <n v="1.5"/>
    <n v="0.85"/>
    <n v="0.05"/>
    <n v="0.15"/>
    <n v="0.1"/>
    <n v="2"/>
    <n v="12"/>
    <n v="7"/>
    <n v="12"/>
    <n v="63"/>
    <n v="37.5"/>
    <x v="81"/>
    <x v="20"/>
    <n v="0.1"/>
    <n v="0"/>
    <n v="0"/>
    <n v="0.58625000000000005"/>
    <x v="3"/>
  </r>
  <r>
    <n v="2078"/>
    <x v="59"/>
    <x v="0"/>
    <x v="6"/>
    <n v="25"/>
    <n v="30"/>
    <n v="27.5"/>
    <n v="4.2"/>
    <n v="7.3"/>
    <n v="5.75"/>
    <n v="7.3"/>
    <n v="8.3000000000000007"/>
    <n v="7.8000000000000007"/>
    <n v="922"/>
    <n v="2350"/>
    <n v="1636"/>
    <n v="2"/>
    <n v="2.7"/>
    <n v="2.35"/>
    <n v="0.03"/>
    <n v="0.75"/>
    <n v="0.39"/>
    <n v="2"/>
    <n v="2"/>
    <n v="2"/>
    <n v="2"/>
    <n v="8"/>
    <n v="5"/>
    <x v="50"/>
    <x v="0"/>
    <n v="0.39"/>
    <n v="0"/>
    <n v="0"/>
    <n v="1.5567500000000001"/>
    <x v="3"/>
  </r>
  <r>
    <n v="3197"/>
    <x v="388"/>
    <x v="0"/>
    <x v="6"/>
    <n v="24"/>
    <n v="30"/>
    <n v="27"/>
    <n v="5.4"/>
    <n v="7.2"/>
    <n v="6.3000000000000007"/>
    <n v="6.4"/>
    <n v="8.5"/>
    <n v="7.45"/>
    <n v="502"/>
    <n v="1832"/>
    <n v="1167"/>
    <n v="0.1"/>
    <n v="2.2999999999999998"/>
    <n v="1.2"/>
    <n v="0.03"/>
    <n v="0.28000000000000003"/>
    <n v="0.15500000000000003"/>
    <n v="2"/>
    <n v="2"/>
    <n v="2"/>
    <n v="2"/>
    <n v="2"/>
    <n v="2"/>
    <x v="19"/>
    <x v="0"/>
    <n v="0.15500000000000003"/>
    <n v="0"/>
    <n v="0"/>
    <n v="0.79100000000000004"/>
    <x v="3"/>
  </r>
  <r>
    <n v="3198"/>
    <x v="61"/>
    <x v="0"/>
    <x v="6"/>
    <n v="21"/>
    <n v="31"/>
    <n v="26"/>
    <n v="4.0999999999999996"/>
    <n v="6.3"/>
    <n v="5.1999999999999993"/>
    <n v="7.2"/>
    <n v="8.1999999999999993"/>
    <n v="7.6999999999999993"/>
    <n v="383"/>
    <n v="562"/>
    <n v="472.5"/>
    <n v="0.6"/>
    <n v="2.6"/>
    <n v="1.6"/>
    <n v="0.12"/>
    <n v="0.68"/>
    <n v="0.4"/>
    <n v="12"/>
    <n v="94"/>
    <n v="53"/>
    <n v="84"/>
    <n v="350"/>
    <n v="217"/>
    <x v="56"/>
    <x v="254"/>
    <n v="0.4"/>
    <n v="0"/>
    <n v="0"/>
    <n v="1.345"/>
    <x v="3"/>
  </r>
  <r>
    <n v="3199"/>
    <x v="62"/>
    <x v="0"/>
    <x v="6"/>
    <n v="26"/>
    <n v="32"/>
    <n v="29"/>
    <n v="6.1"/>
    <n v="6.9"/>
    <n v="6.5"/>
    <n v="7"/>
    <n v="7.7"/>
    <n v="7.35"/>
    <n v="371"/>
    <n v="695"/>
    <n v="533"/>
    <n v="1.1000000000000001"/>
    <n v="2.6"/>
    <n v="1.85"/>
    <n v="0.03"/>
    <n v="0.23"/>
    <n v="0.13"/>
    <n v="2"/>
    <n v="7"/>
    <n v="4.5"/>
    <n v="2"/>
    <n v="26"/>
    <n v="14"/>
    <x v="3"/>
    <x v="17"/>
    <n v="0.13"/>
    <n v="0"/>
    <n v="0"/>
    <n v="1.20475"/>
    <x v="3"/>
  </r>
  <r>
    <n v="3200"/>
    <x v="63"/>
    <x v="0"/>
    <x v="6"/>
    <n v="27"/>
    <n v="30"/>
    <n v="28.5"/>
    <n v="0.6"/>
    <n v="8.3000000000000007"/>
    <n v="4.45"/>
    <n v="8.4"/>
    <n v="9.1999999999999993"/>
    <n v="8.8000000000000007"/>
    <n v="704"/>
    <n v="18330"/>
    <n v="9517"/>
    <n v="6"/>
    <n v="170"/>
    <n v="88"/>
    <n v="0.15"/>
    <n v="0.5"/>
    <n v="0.32500000000000001"/>
    <n v="21"/>
    <n v="540"/>
    <n v="280.5"/>
    <n v="220"/>
    <n v="920"/>
    <n v="570"/>
    <x v="2"/>
    <x v="273"/>
    <n v="0.32500000000000001"/>
    <n v="10"/>
    <n v="1.0999999999999996"/>
    <n v="5.5774999999999997"/>
    <x v="3"/>
  </r>
  <r>
    <n v="3201"/>
    <x v="64"/>
    <x v="0"/>
    <x v="6"/>
    <n v="27"/>
    <n v="30"/>
    <n v="28.5"/>
    <n v="4.5999999999999996"/>
    <n v="8.6"/>
    <n v="6.6"/>
    <n v="9"/>
    <n v="9.3000000000000007"/>
    <n v="9.15"/>
    <n v="2451"/>
    <n v="4408"/>
    <n v="3429.5"/>
    <n v="6"/>
    <n v="24"/>
    <n v="15"/>
    <n v="0.04"/>
    <n v="0.32"/>
    <n v="0.18"/>
    <n v="26"/>
    <n v="540"/>
    <n v="283"/>
    <n v="120"/>
    <n v="920"/>
    <n v="520"/>
    <x v="2"/>
    <x v="275"/>
    <n v="0.18"/>
    <n v="10"/>
    <n v="0"/>
    <n v="5.4510000000000005"/>
    <x v="3"/>
  </r>
  <r>
    <n v="3202"/>
    <x v="65"/>
    <x v="0"/>
    <x v="6"/>
    <n v="25"/>
    <n v="29"/>
    <n v="27"/>
    <n v="4.7"/>
    <n v="7.5"/>
    <n v="6.1"/>
    <n v="7.6"/>
    <n v="8.4"/>
    <n v="8"/>
    <n v="250"/>
    <n v="802"/>
    <n v="526"/>
    <n v="3.7"/>
    <n v="6.4"/>
    <n v="5.0500000000000007"/>
    <n v="0.16"/>
    <n v="0.18"/>
    <n v="0.16999999999999998"/>
    <n v="210"/>
    <n v="1600"/>
    <n v="905"/>
    <n v="920"/>
    <n v="1600"/>
    <n v="1260"/>
    <x v="2"/>
    <x v="2"/>
    <n v="0.16999999999999998"/>
    <n v="0"/>
    <n v="0"/>
    <n v="5.5339999999999998"/>
    <x v="3"/>
  </r>
  <r>
    <n v="1979"/>
    <x v="66"/>
    <x v="1"/>
    <x v="6"/>
    <n v="26"/>
    <n v="30"/>
    <n v="28"/>
    <n v="6.5"/>
    <n v="7.8"/>
    <n v="7.15"/>
    <n v="7"/>
    <n v="8.4"/>
    <n v="7.7"/>
    <n v="532"/>
    <n v="7359"/>
    <n v="3945.5"/>
    <n v="0.3"/>
    <n v="2.6"/>
    <n v="1.45"/>
    <n v="0.06"/>
    <n v="0.25"/>
    <n v="0.155"/>
    <n v="9"/>
    <n v="47"/>
    <n v="28"/>
    <n v="41"/>
    <n v="430"/>
    <n v="235.5"/>
    <x v="25"/>
    <x v="247"/>
    <n v="0.155"/>
    <n v="0"/>
    <n v="0"/>
    <n v="1.0772499999999998"/>
    <x v="3"/>
  </r>
  <r>
    <n v="2079"/>
    <x v="67"/>
    <x v="1"/>
    <x v="6"/>
    <n v="24"/>
    <n v="34"/>
    <n v="29"/>
    <n v="5.2"/>
    <n v="7.4"/>
    <n v="6.3000000000000007"/>
    <n v="7.1"/>
    <n v="8.5"/>
    <n v="7.8"/>
    <n v="324"/>
    <n v="4317"/>
    <n v="2320.5"/>
    <n v="0.2"/>
    <n v="1.8"/>
    <n v="1"/>
    <n v="0.03"/>
    <n v="0.28000000000000003"/>
    <n v="0.15500000000000003"/>
    <n v="2"/>
    <n v="36"/>
    <n v="19"/>
    <n v="2"/>
    <n v="84"/>
    <n v="43"/>
    <x v="58"/>
    <x v="98"/>
    <n v="0.15500000000000003"/>
    <n v="0"/>
    <n v="0"/>
    <n v="0.751"/>
    <x v="3"/>
  </r>
  <r>
    <n v="1971"/>
    <x v="68"/>
    <x v="2"/>
    <x v="6"/>
    <n v="24"/>
    <n v="30"/>
    <n v="27"/>
    <n v="4.3"/>
    <n v="8.1999999999999993"/>
    <n v="6.25"/>
    <n v="7.2"/>
    <n v="8.4"/>
    <n v="7.8000000000000007"/>
    <n v="420"/>
    <n v="843"/>
    <n v="631.5"/>
    <n v="4"/>
    <n v="20"/>
    <n v="12"/>
    <n v="0.04"/>
    <n v="0.66"/>
    <n v="0.35000000000000003"/>
    <n v="4"/>
    <n v="170"/>
    <n v="87"/>
    <n v="8"/>
    <n v="470"/>
    <n v="239"/>
    <x v="2"/>
    <x v="276"/>
    <n v="0.35000000000000003"/>
    <n v="0"/>
    <n v="0"/>
    <n v="3.0049999999999999"/>
    <x v="3"/>
  </r>
  <r>
    <n v="1349"/>
    <x v="501"/>
    <x v="0"/>
    <x v="7"/>
    <n v="14"/>
    <n v="28"/>
    <n v="21"/>
    <n v="7"/>
    <n v="10.5"/>
    <n v="8.75"/>
    <n v="7.2"/>
    <n v="8.1"/>
    <n v="7.65"/>
    <n v="216"/>
    <n v="1850"/>
    <n v="1033"/>
    <n v="1.6"/>
    <n v="5.2"/>
    <n v="3.4000000000000004"/>
    <n v="0.09"/>
    <n v="2.2999999999999998"/>
    <n v="1.1949999999999998"/>
    <n v="200"/>
    <n v="2000"/>
    <n v="1100"/>
    <n v="140"/>
    <n v="11000"/>
    <n v="5570"/>
    <x v="48"/>
    <x v="2"/>
    <n v="1.1949999999999998"/>
    <n v="0"/>
    <n v="0"/>
    <n v="5.3639999999999999"/>
    <x v="3"/>
  </r>
  <r>
    <n v="1392"/>
    <x v="502"/>
    <x v="0"/>
    <x v="7"/>
    <n v="14"/>
    <n v="29"/>
    <n v="21.5"/>
    <n v="6.7"/>
    <n v="9.6"/>
    <n v="8.15"/>
    <n v="7"/>
    <n v="8.4"/>
    <n v="7.7"/>
    <n v="329"/>
    <n v="905"/>
    <n v="617"/>
    <n v="1.2"/>
    <n v="7.6"/>
    <n v="4.3999999999999995"/>
    <n v="0.06"/>
    <n v="3.14"/>
    <n v="1.6"/>
    <n v="130"/>
    <n v="26000"/>
    <n v="13065"/>
    <n v="260"/>
    <n v="233000"/>
    <n v="116630"/>
    <x v="2"/>
    <x v="2"/>
    <n v="1.6"/>
    <n v="0"/>
    <n v="0"/>
    <n v="5.82"/>
    <x v="3"/>
  </r>
  <r>
    <n v="3032"/>
    <x v="382"/>
    <x v="0"/>
    <x v="7"/>
    <n v="21.389679715302499"/>
    <n v="29.2402135231317"/>
    <n v="25.3149466192171"/>
    <n v="3.9770053475935701"/>
    <n v="7.0112299465240699"/>
    <n v="5.49411764705882"/>
    <n v="7.7"/>
    <n v="7.7"/>
    <n v="7.7"/>
    <n v="300"/>
    <n v="300"/>
    <n v="300"/>
    <n v="2.1"/>
    <n v="2.1"/>
    <n v="2.1"/>
    <n v="7.41"/>
    <n v="7.41"/>
    <n v="7.41"/>
    <n v="2"/>
    <n v="2"/>
    <n v="2"/>
    <n v="2"/>
    <n v="2"/>
    <n v="2"/>
    <x v="23"/>
    <x v="0"/>
    <n v="7.41"/>
    <n v="0"/>
    <n v="0"/>
    <n v="2.8045"/>
    <x v="3"/>
  </r>
  <r>
    <n v="3033"/>
    <x v="389"/>
    <x v="0"/>
    <x v="7"/>
    <n v="5"/>
    <n v="13"/>
    <n v="9"/>
    <n v="6"/>
    <n v="6.8"/>
    <n v="6.4"/>
    <n v="7"/>
    <n v="7.9"/>
    <n v="7.45"/>
    <n v="340"/>
    <n v="920"/>
    <n v="630"/>
    <n v="4"/>
    <n v="19"/>
    <n v="11.5"/>
    <n v="2.1"/>
    <n v="9.3000000000000007"/>
    <n v="5.7"/>
    <n v="881.63300970873797"/>
    <n v="297613.623300971"/>
    <n v="149247.62815533986"/>
    <n v="7234.2093023255802"/>
    <n v="2663074.23643411"/>
    <n v="1335154.2228682179"/>
    <x v="2"/>
    <x v="2"/>
    <n v="5.7000000000000011"/>
    <n v="0"/>
    <n v="0"/>
    <n v="6.6400000000000006"/>
    <x v="3"/>
  </r>
  <r>
    <n v="4857"/>
    <x v="728"/>
    <x v="1"/>
    <x v="7"/>
    <n v="24"/>
    <n v="29"/>
    <n v="26.5"/>
    <n v="6.8"/>
    <n v="9.9"/>
    <n v="8.35"/>
    <n v="7.1"/>
    <n v="8.3000000000000007"/>
    <n v="7.7"/>
    <n v="240"/>
    <n v="1720"/>
    <n v="980"/>
    <n v="2.2000000000000002"/>
    <n v="7.5"/>
    <n v="4.8499999999999996"/>
    <n v="0.05"/>
    <n v="2.38"/>
    <n v="1.2149999999999999"/>
    <n v="100"/>
    <n v="100"/>
    <n v="100"/>
    <n v="110"/>
    <n v="1400"/>
    <n v="755"/>
    <x v="2"/>
    <x v="256"/>
    <n v="1.2149999999999999"/>
    <n v="0"/>
    <n v="0"/>
    <n v="3.2429999999999999"/>
    <x v="3"/>
  </r>
  <r>
    <n v="1291"/>
    <x v="503"/>
    <x v="0"/>
    <x v="8"/>
    <n v="16"/>
    <n v="22"/>
    <n v="19"/>
    <n v="8.3000000000000007"/>
    <n v="10.1"/>
    <n v="9.1999999999999993"/>
    <n v="7.3"/>
    <n v="8.5"/>
    <n v="7.9"/>
    <n v="169"/>
    <n v="397"/>
    <n v="283"/>
    <n v="0.1"/>
    <n v="0.4"/>
    <n v="0.25"/>
    <n v="0.1"/>
    <n v="3.39"/>
    <n v="1.7450000000000001"/>
    <n v="63"/>
    <n v="140"/>
    <n v="101.5"/>
    <n v="280"/>
    <n v="920"/>
    <n v="600"/>
    <x v="42"/>
    <x v="277"/>
    <n v="1.7450000000000001"/>
    <n v="0"/>
    <n v="0"/>
    <n v="1.01275"/>
    <x v="3"/>
  </r>
  <r>
    <n v="1292"/>
    <x v="504"/>
    <x v="0"/>
    <x v="8"/>
    <n v="13"/>
    <n v="28"/>
    <n v="20.5"/>
    <n v="8.1"/>
    <n v="9.6"/>
    <n v="8.85"/>
    <n v="6.7"/>
    <n v="8"/>
    <n v="7.35"/>
    <n v="178"/>
    <n v="306"/>
    <n v="242"/>
    <n v="0.1"/>
    <n v="0.3"/>
    <n v="0.2"/>
    <n v="7.0000000000000007E-2"/>
    <n v="1.3"/>
    <n v="0.68500000000000005"/>
    <n v="2"/>
    <n v="2"/>
    <n v="2"/>
    <n v="25"/>
    <n v="70"/>
    <n v="47.5"/>
    <x v="97"/>
    <x v="0"/>
    <n v="0.68500000000000005"/>
    <n v="0"/>
    <n v="0"/>
    <n v="0.27200000000000002"/>
    <x v="3"/>
  </r>
  <r>
    <n v="1429"/>
    <x v="505"/>
    <x v="0"/>
    <x v="8"/>
    <n v="15"/>
    <n v="27"/>
    <n v="21"/>
    <n v="6.1"/>
    <n v="7.6"/>
    <n v="6.85"/>
    <n v="6.7"/>
    <n v="7.6"/>
    <n v="7.15"/>
    <n v="483"/>
    <n v="6124"/>
    <n v="3303.5"/>
    <n v="0.8"/>
    <n v="2"/>
    <n v="1.4"/>
    <n v="0.01"/>
    <n v="1.23"/>
    <n v="0.62"/>
    <n v="12"/>
    <n v="33"/>
    <n v="22.5"/>
    <n v="38"/>
    <n v="170"/>
    <n v="104"/>
    <x v="49"/>
    <x v="12"/>
    <n v="0.62"/>
    <n v="0"/>
    <n v="0"/>
    <n v="1.1114999999999999"/>
    <x v="3"/>
  </r>
  <r>
    <n v="2649"/>
    <x v="73"/>
    <x v="0"/>
    <x v="8"/>
    <n v="16"/>
    <n v="24"/>
    <n v="20"/>
    <n v="5.6"/>
    <n v="9.6"/>
    <n v="7.6"/>
    <n v="7.1"/>
    <n v="8.1"/>
    <n v="7.6"/>
    <n v="144"/>
    <n v="204"/>
    <n v="174"/>
    <n v="1.6"/>
    <n v="9"/>
    <n v="5.3"/>
    <n v="0.06"/>
    <n v="1.68"/>
    <n v="0.87"/>
    <n v="49"/>
    <n v="350"/>
    <n v="199.5"/>
    <n v="350"/>
    <n v="1600"/>
    <n v="975"/>
    <x v="2"/>
    <x v="278"/>
    <n v="0.86999999999999988"/>
    <n v="0"/>
    <n v="0"/>
    <n v="3.6715"/>
    <x v="3"/>
  </r>
  <r>
    <n v="2650"/>
    <x v="74"/>
    <x v="0"/>
    <x v="8"/>
    <n v="3"/>
    <n v="22"/>
    <n v="12.5"/>
    <n v="5.9"/>
    <n v="6.7"/>
    <n v="6.3000000000000007"/>
    <n v="6.6"/>
    <n v="7.9"/>
    <n v="7.25"/>
    <n v="60"/>
    <n v="139"/>
    <n v="99.5"/>
    <n v="0.4"/>
    <n v="6.5"/>
    <n v="3.45"/>
    <n v="0.22"/>
    <n v="1.63"/>
    <n v="0.92499999999999993"/>
    <n v="2"/>
    <n v="20"/>
    <n v="11"/>
    <n v="32"/>
    <n v="240"/>
    <n v="136"/>
    <x v="52"/>
    <x v="222"/>
    <n v="0.92500000000000004"/>
    <n v="0"/>
    <n v="0"/>
    <n v="2.3962500000000002"/>
    <x v="3"/>
  </r>
  <r>
    <n v="1309"/>
    <x v="506"/>
    <x v="0"/>
    <x v="9"/>
    <n v="12"/>
    <n v="27"/>
    <n v="19.5"/>
    <n v="4.9000000000000004"/>
    <n v="9.1"/>
    <n v="7"/>
    <n v="7.2"/>
    <n v="8.3000000000000007"/>
    <n v="7.75"/>
    <n v="130"/>
    <n v="226"/>
    <n v="178"/>
    <n v="1.3"/>
    <n v="2.7"/>
    <n v="2"/>
    <n v="1.02966469428008"/>
    <n v="6.1141617357001996"/>
    <n v="3.5719132149901398"/>
    <n v="881.63300970873797"/>
    <n v="297613.623300971"/>
    <n v="149247.62815533986"/>
    <n v="7234.2093023255802"/>
    <n v="2663074.23643411"/>
    <n v="1335154.2228682179"/>
    <x v="34"/>
    <x v="2"/>
    <n v="3.5719132149901398"/>
    <n v="0"/>
    <n v="0"/>
    <n v="4.9643826429980278"/>
    <x v="3"/>
  </r>
  <r>
    <n v="2738"/>
    <x v="507"/>
    <x v="0"/>
    <x v="9"/>
    <n v="15"/>
    <n v="24"/>
    <n v="19.5"/>
    <n v="7.6"/>
    <n v="7.8"/>
    <n v="7.6999999999999993"/>
    <n v="7.2"/>
    <n v="7.7"/>
    <n v="7.45"/>
    <n v="105"/>
    <n v="220"/>
    <n v="162.5"/>
    <n v="0.3"/>
    <n v="0.4"/>
    <n v="0.35"/>
    <n v="0.01"/>
    <n v="0.02"/>
    <n v="1.4999999999999999E-2"/>
    <n v="881.63300970873797"/>
    <n v="297613.623300971"/>
    <n v="149247.62815533986"/>
    <n v="7234.2093023255802"/>
    <n v="2663074.23643411"/>
    <n v="1335154.2228682179"/>
    <x v="82"/>
    <x v="2"/>
    <n v="1.4999999999999999E-2"/>
    <n v="0"/>
    <n v="0"/>
    <n v="3.2217500000000001"/>
    <x v="3"/>
  </r>
  <r>
    <n v="2739"/>
    <x v="508"/>
    <x v="0"/>
    <x v="9"/>
    <n v="15"/>
    <n v="24"/>
    <n v="19.5"/>
    <n v="6.2"/>
    <n v="7.6"/>
    <n v="6.9"/>
    <n v="7.3"/>
    <n v="7.9"/>
    <n v="7.6"/>
    <n v="110"/>
    <n v="234"/>
    <n v="172"/>
    <n v="0.4"/>
    <n v="0.6"/>
    <n v="0.5"/>
    <n v="0.02"/>
    <n v="0.03"/>
    <n v="2.5000000000000001E-2"/>
    <n v="881.63300970873797"/>
    <n v="297613.623300971"/>
    <n v="149247.62815533986"/>
    <n v="7234.2093023255802"/>
    <n v="2663074.23643411"/>
    <n v="1335154.2228682179"/>
    <x v="93"/>
    <x v="2"/>
    <n v="2.5000000000000001E-2"/>
    <n v="0"/>
    <n v="0"/>
    <n v="3.3174999999999999"/>
    <x v="3"/>
  </r>
  <r>
    <n v="2740"/>
    <x v="509"/>
    <x v="0"/>
    <x v="9"/>
    <n v="8"/>
    <n v="24"/>
    <n v="16"/>
    <n v="5.4"/>
    <n v="6.8"/>
    <n v="6.1"/>
    <n v="8.1"/>
    <n v="8.1999999999999993"/>
    <n v="8.1499999999999986"/>
    <n v="120"/>
    <n v="212"/>
    <n v="166"/>
    <n v="3.2"/>
    <n v="4.8"/>
    <n v="4"/>
    <n v="0.03"/>
    <n v="0.04"/>
    <n v="3.5000000000000003E-2"/>
    <n v="881.63300970873797"/>
    <n v="297613.623300971"/>
    <n v="149247.62815533986"/>
    <n v="7234.2093023255802"/>
    <n v="2663074.23643411"/>
    <n v="1335154.2228682179"/>
    <x v="2"/>
    <x v="2"/>
    <n v="3.5000000000000003E-2"/>
    <n v="0"/>
    <n v="0"/>
    <n v="5.5069999999999997"/>
    <x v="3"/>
  </r>
  <r>
    <n v="2741"/>
    <x v="510"/>
    <x v="0"/>
    <x v="9"/>
    <n v="15"/>
    <n v="23"/>
    <n v="19"/>
    <n v="5.2"/>
    <n v="6.6"/>
    <n v="5.9"/>
    <n v="8.1999999999999993"/>
    <n v="8.1999999999999993"/>
    <n v="8.1999999999999993"/>
    <n v="180"/>
    <n v="224"/>
    <n v="202"/>
    <n v="4"/>
    <n v="5.6"/>
    <n v="4.8"/>
    <n v="0.04"/>
    <n v="0.05"/>
    <n v="4.4999999999999998E-2"/>
    <n v="881.63300970873797"/>
    <n v="297613.623300971"/>
    <n v="149247.62815533986"/>
    <n v="7234.2093023255802"/>
    <n v="2663074.23643411"/>
    <n v="1335154.2228682179"/>
    <x v="2"/>
    <x v="2"/>
    <n v="4.4999999999999998E-2"/>
    <n v="0"/>
    <n v="0"/>
    <n v="5.5090000000000003"/>
    <x v="3"/>
  </r>
  <r>
    <n v="3251"/>
    <x v="80"/>
    <x v="0"/>
    <x v="9"/>
    <n v="11"/>
    <n v="26"/>
    <n v="18.5"/>
    <n v="6.2"/>
    <n v="8.8000000000000007"/>
    <n v="7.5"/>
    <n v="7.3"/>
    <n v="7.7"/>
    <n v="7.5"/>
    <n v="135"/>
    <n v="250"/>
    <n v="192.5"/>
    <n v="2.4"/>
    <n v="3.1"/>
    <n v="2.75"/>
    <n v="1.02966469428008"/>
    <n v="6.1141617357001996"/>
    <n v="3.5719132149901398"/>
    <n v="881.63300970873797"/>
    <n v="297613.623300971"/>
    <n v="149247.62815533986"/>
    <n v="7234.2093023255802"/>
    <n v="2663074.23643411"/>
    <n v="1335154.2228682179"/>
    <x v="98"/>
    <x v="2"/>
    <n v="3.5719132149901398"/>
    <n v="0"/>
    <n v="0"/>
    <n v="5.4331326429980278"/>
    <x v="3"/>
  </r>
  <r>
    <n v="3252"/>
    <x v="81"/>
    <x v="0"/>
    <x v="9"/>
    <n v="18"/>
    <n v="29"/>
    <n v="23.5"/>
    <n v="5.5"/>
    <n v="8.6999999999999993"/>
    <n v="7.1"/>
    <n v="7.4"/>
    <n v="8.1999999999999993"/>
    <n v="7.8"/>
    <n v="128"/>
    <n v="234"/>
    <n v="181"/>
    <n v="2"/>
    <n v="3.3"/>
    <n v="2.65"/>
    <n v="1.02966469428008"/>
    <n v="6.1141617357001996"/>
    <n v="3.5719132149901398"/>
    <n v="881.63300970873797"/>
    <n v="297613.623300971"/>
    <n v="149247.62815533986"/>
    <n v="7234.2093023255802"/>
    <n v="2663074.23643411"/>
    <n v="1335154.2228682179"/>
    <x v="16"/>
    <x v="2"/>
    <n v="3.5719132149901398"/>
    <n v="0"/>
    <n v="0"/>
    <n v="5.3706326429980278"/>
    <x v="3"/>
  </r>
  <r>
    <n v="3253"/>
    <x v="82"/>
    <x v="0"/>
    <x v="9"/>
    <n v="18"/>
    <n v="27"/>
    <n v="22.5"/>
    <n v="4.5"/>
    <n v="9.6"/>
    <n v="7.05"/>
    <n v="7.3"/>
    <n v="8.6"/>
    <n v="7.9499999999999993"/>
    <n v="154"/>
    <n v="284"/>
    <n v="219"/>
    <n v="3"/>
    <n v="5.6"/>
    <n v="4.3"/>
    <n v="1.02966469428008"/>
    <n v="6.1141617357001996"/>
    <n v="3.5719132149901398"/>
    <n v="881.63300970873797"/>
    <n v="297613.623300971"/>
    <n v="149247.62815533986"/>
    <n v="7234.2093023255802"/>
    <n v="2663074.23643411"/>
    <n v="1335154.2228682179"/>
    <x v="2"/>
    <x v="2"/>
    <n v="3.5719132149901398"/>
    <n v="0"/>
    <n v="0"/>
    <n v="6.2143826429980278"/>
    <x v="3"/>
  </r>
  <r>
    <n v="3254"/>
    <x v="83"/>
    <x v="0"/>
    <x v="9"/>
    <n v="19"/>
    <n v="29"/>
    <n v="24"/>
    <n v="3.7"/>
    <n v="8.5"/>
    <n v="6.1"/>
    <n v="7.1"/>
    <n v="8.4"/>
    <n v="7.75"/>
    <n v="126"/>
    <n v="239"/>
    <n v="182.5"/>
    <n v="2.2000000000000002"/>
    <n v="3.2"/>
    <n v="2.7"/>
    <n v="1.02966469428008"/>
    <n v="6.1141617357001996"/>
    <n v="3.5719132149901398"/>
    <n v="881.63300970873797"/>
    <n v="297613.623300971"/>
    <n v="149247.62815533986"/>
    <n v="7234.2093023255802"/>
    <n v="2663074.23643411"/>
    <n v="1335154.2228682179"/>
    <x v="40"/>
    <x v="2"/>
    <n v="3.5719132149901398"/>
    <n v="0"/>
    <n v="0"/>
    <n v="5.4018826429980278"/>
    <x v="3"/>
  </r>
  <r>
    <n v="3256"/>
    <x v="84"/>
    <x v="0"/>
    <x v="9"/>
    <n v="14"/>
    <n v="29"/>
    <n v="21.5"/>
    <n v="3.7"/>
    <n v="9.9"/>
    <n v="6.8000000000000007"/>
    <n v="7.1"/>
    <n v="8.4"/>
    <n v="7.75"/>
    <n v="106"/>
    <n v="377"/>
    <n v="241.5"/>
    <n v="1"/>
    <n v="3.3"/>
    <n v="2.15"/>
    <n v="1.02966469428008"/>
    <n v="6.1141617357001996"/>
    <n v="3.5719132149901398"/>
    <n v="881.63300970873797"/>
    <n v="297613.623300971"/>
    <n v="149247.62815533986"/>
    <n v="7234.2093023255802"/>
    <n v="2663074.23643411"/>
    <n v="1335154.2228682179"/>
    <x v="53"/>
    <x v="2"/>
    <n v="3.5719132149901398"/>
    <n v="0"/>
    <n v="0"/>
    <n v="5.0581326429980278"/>
    <x v="3"/>
  </r>
  <r>
    <n v="3257"/>
    <x v="85"/>
    <x v="0"/>
    <x v="9"/>
    <n v="19"/>
    <n v="28"/>
    <n v="23.5"/>
    <n v="4.5999999999999996"/>
    <n v="8.9"/>
    <n v="6.75"/>
    <n v="7.3"/>
    <n v="8"/>
    <n v="7.65"/>
    <n v="214"/>
    <n v="359"/>
    <n v="286.5"/>
    <n v="3.2"/>
    <n v="5.3"/>
    <n v="4.25"/>
    <n v="1.02966469428008"/>
    <n v="6.1141617357001996"/>
    <n v="3.5719132149901398"/>
    <n v="881.63300970873797"/>
    <n v="297613.623300971"/>
    <n v="149247.62815533986"/>
    <n v="7234.2093023255802"/>
    <n v="2663074.23643411"/>
    <n v="1335154.2228682179"/>
    <x v="2"/>
    <x v="2"/>
    <n v="3.5719132149901398"/>
    <n v="0"/>
    <n v="0"/>
    <n v="6.2143826429980278"/>
    <x v="3"/>
  </r>
  <r>
    <n v="3258"/>
    <x v="86"/>
    <x v="0"/>
    <x v="9"/>
    <n v="21"/>
    <n v="28"/>
    <n v="24.5"/>
    <n v="4.8"/>
    <n v="8.6"/>
    <n v="6.6999999999999993"/>
    <n v="7.4"/>
    <n v="8.1"/>
    <n v="7.75"/>
    <n v="146"/>
    <n v="305"/>
    <n v="225.5"/>
    <n v="1.6"/>
    <n v="4.8"/>
    <n v="3.2"/>
    <n v="1.02966469428008"/>
    <n v="6.1141617357001996"/>
    <n v="3.5719132149901398"/>
    <n v="881.63300970873797"/>
    <n v="297613.623300971"/>
    <n v="149247.62815533986"/>
    <n v="7234.2093023255802"/>
    <n v="2663074.23643411"/>
    <n v="1335154.2228682179"/>
    <x v="87"/>
    <x v="2"/>
    <n v="3.5719132149901398"/>
    <n v="0"/>
    <n v="0"/>
    <n v="5.7143826429980278"/>
    <x v="3"/>
  </r>
  <r>
    <n v="3259"/>
    <x v="87"/>
    <x v="0"/>
    <x v="9"/>
    <n v="19"/>
    <n v="29"/>
    <n v="24"/>
    <n v="5"/>
    <n v="8.4"/>
    <n v="6.7"/>
    <n v="7.2"/>
    <n v="8.5"/>
    <n v="7.85"/>
    <n v="133"/>
    <n v="281"/>
    <n v="207"/>
    <n v="2"/>
    <n v="4.5999999999999996"/>
    <n v="3.3"/>
    <n v="1.02966469428008"/>
    <n v="6.1141617357001996"/>
    <n v="3.5719132149901398"/>
    <n v="881.63300970873797"/>
    <n v="297613.623300971"/>
    <n v="149247.62815533986"/>
    <n v="7234.2093023255802"/>
    <n v="2663074.23643411"/>
    <n v="1335154.2228682179"/>
    <x v="20"/>
    <x v="2"/>
    <n v="3.5719132149901398"/>
    <n v="0"/>
    <n v="0"/>
    <n v="5.7768826429980278"/>
    <x v="3"/>
  </r>
  <r>
    <n v="3260"/>
    <x v="88"/>
    <x v="0"/>
    <x v="9"/>
    <n v="18"/>
    <n v="28"/>
    <n v="23"/>
    <n v="6.5"/>
    <n v="7.4"/>
    <n v="6.95"/>
    <n v="7.6"/>
    <n v="8.8000000000000007"/>
    <n v="8.1999999999999993"/>
    <n v="130"/>
    <n v="210"/>
    <n v="170"/>
    <n v="2"/>
    <n v="2.5"/>
    <n v="2.25"/>
    <n v="1.02966469428008"/>
    <n v="6.1141617357001996"/>
    <n v="3.5719132149901398"/>
    <n v="881.63300970873797"/>
    <n v="297613.623300971"/>
    <n v="149247.62815533986"/>
    <n v="7234.2093023255802"/>
    <n v="2663074.23643411"/>
    <n v="1335154.2228682179"/>
    <x v="7"/>
    <x v="2"/>
    <n v="3.5719132149901398"/>
    <n v="0"/>
    <n v="0"/>
    <n v="5.1206326429980278"/>
    <x v="3"/>
  </r>
  <r>
    <n v="3261"/>
    <x v="89"/>
    <x v="0"/>
    <x v="9"/>
    <n v="20"/>
    <n v="28"/>
    <n v="24"/>
    <n v="3.9"/>
    <n v="7.8"/>
    <n v="5.85"/>
    <n v="7.9"/>
    <n v="8.6"/>
    <n v="8.25"/>
    <n v="148"/>
    <n v="258"/>
    <n v="203"/>
    <n v="2.6"/>
    <n v="4.2"/>
    <n v="3.4000000000000004"/>
    <n v="1.02966469428008"/>
    <n v="6.1141617357001996"/>
    <n v="3.5719132149901398"/>
    <n v="881.63300970873797"/>
    <n v="297613.623300971"/>
    <n v="149247.62815533986"/>
    <n v="7234.2093023255802"/>
    <n v="2663074.23643411"/>
    <n v="1335154.2228682179"/>
    <x v="48"/>
    <x v="2"/>
    <n v="3.5719132149901398"/>
    <n v="0"/>
    <n v="0"/>
    <n v="5.8393826429980278"/>
    <x v="3"/>
  </r>
  <r>
    <n v="3262"/>
    <x v="90"/>
    <x v="0"/>
    <x v="9"/>
    <n v="20"/>
    <n v="28"/>
    <n v="24"/>
    <n v="5.2"/>
    <n v="8.6999999999999993"/>
    <n v="6.9499999999999993"/>
    <n v="7.5"/>
    <n v="8.5"/>
    <n v="8"/>
    <n v="132"/>
    <n v="241"/>
    <n v="186.5"/>
    <n v="1"/>
    <n v="2.8"/>
    <n v="1.9"/>
    <n v="1.02966469428008"/>
    <n v="6.1141617357001996"/>
    <n v="3.5719132149901398"/>
    <n v="881.63300970873797"/>
    <n v="297613.623300971"/>
    <n v="149247.62815533986"/>
    <n v="7234.2093023255802"/>
    <n v="2663074.23643411"/>
    <n v="1335154.2228682179"/>
    <x v="32"/>
    <x v="2"/>
    <n v="3.5719132149901398"/>
    <n v="0"/>
    <n v="0"/>
    <n v="4.9018826429980278"/>
    <x v="3"/>
  </r>
  <r>
    <n v="3263"/>
    <x v="91"/>
    <x v="0"/>
    <x v="9"/>
    <n v="12"/>
    <n v="25"/>
    <n v="18.5"/>
    <n v="3.9"/>
    <n v="6.3"/>
    <n v="5.0999999999999996"/>
    <n v="7.3"/>
    <n v="7.4"/>
    <n v="7.35"/>
    <n v="106"/>
    <n v="281"/>
    <n v="193.5"/>
    <n v="0.1"/>
    <n v="1.5"/>
    <n v="0.8"/>
    <n v="1.02966469428008"/>
    <n v="6.1141617357001996"/>
    <n v="3.5719132149901398"/>
    <n v="881.63300970873797"/>
    <n v="297613.623300971"/>
    <n v="149247.62815533986"/>
    <n v="7234.2093023255802"/>
    <n v="2663074.23643411"/>
    <n v="1335154.2228682179"/>
    <x v="72"/>
    <x v="2"/>
    <n v="3.5719132149901398"/>
    <n v="0"/>
    <n v="0"/>
    <n v="4.2143826429980278"/>
    <x v="3"/>
  </r>
  <r>
    <n v="3264"/>
    <x v="92"/>
    <x v="0"/>
    <x v="9"/>
    <n v="17"/>
    <n v="25"/>
    <n v="21"/>
    <n v="3.6"/>
    <n v="8.6999999999999993"/>
    <n v="6.1499999999999995"/>
    <n v="7.1"/>
    <n v="7.4"/>
    <n v="7.25"/>
    <n v="108"/>
    <n v="269"/>
    <n v="188.5"/>
    <n v="0.1"/>
    <n v="3.1"/>
    <n v="1.6"/>
    <n v="1.02966469428008"/>
    <n v="6.1141617357001996"/>
    <n v="3.5719132149901398"/>
    <n v="881.63300970873797"/>
    <n v="297613.623300971"/>
    <n v="149247.62815533986"/>
    <n v="7234.2093023255802"/>
    <n v="2663074.23643411"/>
    <n v="1335154.2228682179"/>
    <x v="56"/>
    <x v="2"/>
    <n v="3.5719132149901398"/>
    <n v="0"/>
    <n v="0"/>
    <n v="4.7143826429980278"/>
    <x v="3"/>
  </r>
  <r>
    <n v="3265"/>
    <x v="93"/>
    <x v="0"/>
    <x v="9"/>
    <n v="20"/>
    <n v="24"/>
    <n v="22"/>
    <n v="4.0999999999999996"/>
    <n v="8.4"/>
    <n v="6.25"/>
    <n v="7.2"/>
    <n v="7.3"/>
    <n v="7.25"/>
    <n v="250"/>
    <n v="278"/>
    <n v="264"/>
    <n v="2"/>
    <n v="4.0999999999999996"/>
    <n v="3.05"/>
    <n v="1.02966469428008"/>
    <n v="6.1141617357001996"/>
    <n v="3.5719132149901398"/>
    <n v="881.63300970873797"/>
    <n v="297613.623300971"/>
    <n v="149247.62815533986"/>
    <n v="7234.2093023255802"/>
    <n v="2663074.23643411"/>
    <n v="1335154.2228682179"/>
    <x v="21"/>
    <x v="2"/>
    <n v="3.5719132149901398"/>
    <n v="0"/>
    <n v="0"/>
    <n v="5.6206326429980278"/>
    <x v="3"/>
  </r>
  <r>
    <n v="3266"/>
    <x v="94"/>
    <x v="0"/>
    <x v="9"/>
    <n v="15"/>
    <n v="21"/>
    <n v="18"/>
    <n v="3.3"/>
    <n v="5.4"/>
    <n v="4.3499999999999996"/>
    <n v="7.2"/>
    <n v="7.3"/>
    <n v="7.25"/>
    <n v="108"/>
    <n v="180"/>
    <n v="144"/>
    <n v="0.1"/>
    <n v="2.2000000000000002"/>
    <n v="1.1500000000000001"/>
    <n v="1.02966469428008"/>
    <n v="6.1141617357001996"/>
    <n v="3.5719132149901398"/>
    <n v="881.63300970873797"/>
    <n v="297613.623300971"/>
    <n v="149247.62815533986"/>
    <n v="7234.2093023255802"/>
    <n v="2663074.23643411"/>
    <n v="1335154.2228682179"/>
    <x v="119"/>
    <x v="2"/>
    <n v="3.5719132149901398"/>
    <n v="0"/>
    <n v="1.3000000000000007"/>
    <n v="4.5631326429980277"/>
    <x v="3"/>
  </r>
  <r>
    <n v="4040"/>
    <x v="729"/>
    <x v="0"/>
    <x v="9"/>
    <n v="19"/>
    <n v="30"/>
    <n v="24.5"/>
    <n v="5.6"/>
    <n v="8.6999999999999993"/>
    <n v="7.1499999999999995"/>
    <n v="7.6"/>
    <n v="8.1999999999999993"/>
    <n v="7.8999999999999995"/>
    <n v="143"/>
    <n v="227"/>
    <n v="185"/>
    <n v="1"/>
    <n v="2.6"/>
    <n v="1.8"/>
    <n v="1.02966469428008"/>
    <n v="6.1141617357001996"/>
    <n v="3.5719132149901398"/>
    <n v="881.63300970873797"/>
    <n v="297613.623300971"/>
    <n v="149247.62815533986"/>
    <n v="7234.2093023255802"/>
    <n v="2663074.23643411"/>
    <n v="1335154.2228682179"/>
    <x v="1"/>
    <x v="2"/>
    <n v="3.5719132149901398"/>
    <n v="0"/>
    <n v="0"/>
    <n v="4.8393826429980278"/>
    <x v="3"/>
  </r>
  <r>
    <n v="4041"/>
    <x v="730"/>
    <x v="0"/>
    <x v="9"/>
    <n v="14"/>
    <n v="29"/>
    <n v="21.5"/>
    <n v="0.9"/>
    <n v="3.4"/>
    <n v="2.15"/>
    <n v="7"/>
    <n v="7.7"/>
    <n v="7.35"/>
    <n v="316"/>
    <n v="686"/>
    <n v="501"/>
    <n v="3.2"/>
    <n v="16.899999999999999"/>
    <n v="10.049999999999999"/>
    <n v="1.02966469428008"/>
    <n v="6.1141617357001996"/>
    <n v="3.5719132149901398"/>
    <n v="881.63300970873797"/>
    <n v="297613.623300971"/>
    <n v="149247.62815533986"/>
    <n v="7234.2093023255802"/>
    <n v="2663074.23643411"/>
    <n v="1335154.2228682179"/>
    <x v="2"/>
    <x v="2"/>
    <n v="3.5719132149901398"/>
    <n v="0"/>
    <n v="5.7"/>
    <n v="6.7843826429980281"/>
    <x v="3"/>
  </r>
  <r>
    <n v="4042"/>
    <x v="731"/>
    <x v="0"/>
    <x v="9"/>
    <n v="14"/>
    <n v="29"/>
    <n v="21.5"/>
    <n v="0.5"/>
    <n v="3.2"/>
    <n v="1.85"/>
    <n v="7.1"/>
    <n v="7.5"/>
    <n v="7.3"/>
    <n v="350"/>
    <n v="708"/>
    <n v="529"/>
    <n v="3.6"/>
    <n v="17.399999999999999"/>
    <n v="10.5"/>
    <n v="1.02966469428008"/>
    <n v="6.1141617357001996"/>
    <n v="3.5719132149901398"/>
    <n v="881.63300970873797"/>
    <n v="297613.623300971"/>
    <n v="149247.62815533986"/>
    <n v="7234.2093023255802"/>
    <n v="2663074.23643411"/>
    <n v="1335154.2228682179"/>
    <x v="2"/>
    <x v="2"/>
    <n v="3.5719132149901398"/>
    <n v="0"/>
    <n v="6.3"/>
    <n v="6.8443826429980277"/>
    <x v="3"/>
  </r>
  <r>
    <n v="4043"/>
    <x v="511"/>
    <x v="0"/>
    <x v="9"/>
    <n v="13"/>
    <n v="27"/>
    <n v="20"/>
    <n v="2.7"/>
    <n v="8"/>
    <n v="5.35"/>
    <n v="7.3"/>
    <n v="7.8"/>
    <n v="7.55"/>
    <n v="125"/>
    <n v="528"/>
    <n v="326.5"/>
    <n v="1.4"/>
    <n v="3.6"/>
    <n v="2.5"/>
    <n v="1.02966469428008"/>
    <n v="6.1141617357001996"/>
    <n v="3.5719132149901398"/>
    <n v="881.63300970873797"/>
    <n v="297613.623300971"/>
    <n v="149247.62815533986"/>
    <n v="7234.2093023255802"/>
    <n v="2663074.23643411"/>
    <n v="1335154.2228682179"/>
    <x v="41"/>
    <x v="2"/>
    <n v="3.5719132149901398"/>
    <n v="0"/>
    <n v="0"/>
    <n v="5.2768826429980278"/>
    <x v="3"/>
  </r>
  <r>
    <n v="4044"/>
    <x v="732"/>
    <x v="0"/>
    <x v="9"/>
    <n v="16"/>
    <n v="30"/>
    <n v="23"/>
    <n v="2.7"/>
    <n v="7.2"/>
    <n v="4.95"/>
    <n v="7.1"/>
    <n v="7.6"/>
    <n v="7.35"/>
    <n v="228"/>
    <n v="417"/>
    <n v="322.5"/>
    <n v="1.6"/>
    <n v="4.5"/>
    <n v="3.05"/>
    <n v="1.02966469428008"/>
    <n v="6.1141617357001996"/>
    <n v="3.5719132149901398"/>
    <n v="881.63300970873797"/>
    <n v="297613.623300971"/>
    <n v="149247.62815533986"/>
    <n v="7234.2093023255802"/>
    <n v="2663074.23643411"/>
    <n v="1335154.2228682179"/>
    <x v="21"/>
    <x v="2"/>
    <n v="3.5719132149901398"/>
    <n v="0"/>
    <n v="9.9999999999999645E-2"/>
    <n v="5.6306326429980276"/>
    <x v="3"/>
  </r>
  <r>
    <n v="4045"/>
    <x v="733"/>
    <x v="0"/>
    <x v="9"/>
    <n v="17"/>
    <n v="29"/>
    <n v="23"/>
    <n v="0.7"/>
    <n v="4.5"/>
    <n v="2.6"/>
    <n v="7.1"/>
    <n v="7.3"/>
    <n v="7.1999999999999993"/>
    <n v="185"/>
    <n v="520"/>
    <n v="352.5"/>
    <n v="2.4"/>
    <n v="4.9000000000000004"/>
    <n v="3.6500000000000004"/>
    <n v="1.02966469428008"/>
    <n v="6.1141617357001996"/>
    <n v="3.5719132149901398"/>
    <n v="881.63300970873797"/>
    <n v="297613.623300971"/>
    <n v="149247.62815533986"/>
    <n v="7234.2093023255802"/>
    <n v="2663074.23643411"/>
    <n v="1335154.2228682179"/>
    <x v="64"/>
    <x v="2"/>
    <n v="3.5719132149901398"/>
    <n v="0"/>
    <n v="4.8"/>
    <n v="6.4756326429980273"/>
    <x v="3"/>
  </r>
  <r>
    <n v="4046"/>
    <x v="734"/>
    <x v="0"/>
    <x v="9"/>
    <n v="19"/>
    <n v="29"/>
    <n v="24"/>
    <n v="0.7"/>
    <n v="2.6"/>
    <n v="1.65"/>
    <n v="7.1"/>
    <n v="8.3000000000000007"/>
    <n v="7.7"/>
    <n v="205"/>
    <n v="505"/>
    <n v="355"/>
    <n v="3.4"/>
    <n v="6.4"/>
    <n v="4.9000000000000004"/>
    <n v="1.02966469428008"/>
    <n v="6.1141617357001996"/>
    <n v="3.5719132149901398"/>
    <n v="881.63300970873797"/>
    <n v="297613.623300971"/>
    <n v="149247.62815533986"/>
    <n v="7234.2093023255802"/>
    <n v="2663074.23643411"/>
    <n v="1335154.2228682179"/>
    <x v="2"/>
    <x v="2"/>
    <n v="3.5719132149901398"/>
    <n v="0"/>
    <n v="6.7"/>
    <n v="6.8843826429980277"/>
    <x v="3"/>
  </r>
  <r>
    <n v="4047"/>
    <x v="735"/>
    <x v="0"/>
    <x v="9"/>
    <n v="17"/>
    <n v="27"/>
    <n v="22"/>
    <n v="1"/>
    <n v="2.2000000000000002"/>
    <n v="1.6"/>
    <n v="7"/>
    <n v="7.2"/>
    <n v="7.1"/>
    <n v="194"/>
    <n v="493"/>
    <n v="343.5"/>
    <n v="4"/>
    <n v="6.2"/>
    <n v="5.0999999999999996"/>
    <n v="1.02966469428008"/>
    <n v="6.1141617357001996"/>
    <n v="3.5719132149901398"/>
    <n v="881.63300970873797"/>
    <n v="297613.623300971"/>
    <n v="149247.62815533986"/>
    <n v="7234.2093023255802"/>
    <n v="2663074.23643411"/>
    <n v="1335154.2228682179"/>
    <x v="2"/>
    <x v="2"/>
    <n v="3.5719132149901398"/>
    <n v="0"/>
    <n v="6.8"/>
    <n v="6.8943826429980275"/>
    <x v="3"/>
  </r>
  <r>
    <n v="4048"/>
    <x v="736"/>
    <x v="0"/>
    <x v="9"/>
    <n v="19"/>
    <n v="24"/>
    <n v="21.5"/>
    <n v="1.8"/>
    <n v="7.3"/>
    <n v="4.55"/>
    <n v="7"/>
    <n v="7.2"/>
    <n v="7.1"/>
    <n v="103"/>
    <n v="499"/>
    <n v="301"/>
    <n v="2.4"/>
    <n v="10.4"/>
    <n v="6.4"/>
    <n v="1.02966469428008"/>
    <n v="6.1141617357001996"/>
    <n v="3.5719132149901398"/>
    <n v="881.63300970873797"/>
    <n v="297613.623300971"/>
    <n v="149247.62815533986"/>
    <n v="7234.2093023255802"/>
    <n v="2663074.23643411"/>
    <n v="1335154.2228682179"/>
    <x v="2"/>
    <x v="2"/>
    <n v="3.5719132149901398"/>
    <n v="0"/>
    <n v="0.90000000000000036"/>
    <n v="6.3043826429980276"/>
    <x v="3"/>
  </r>
  <r>
    <n v="4049"/>
    <x v="737"/>
    <x v="0"/>
    <x v="9"/>
    <n v="18"/>
    <n v="19"/>
    <n v="18.5"/>
    <n v="2.8"/>
    <n v="7.2"/>
    <n v="5"/>
    <n v="7"/>
    <n v="7.6"/>
    <n v="7.3"/>
    <n v="90"/>
    <n v="241"/>
    <n v="165.5"/>
    <n v="1.6"/>
    <n v="5.8"/>
    <n v="3.7"/>
    <n v="1.02966469428008"/>
    <n v="6.1141617357001996"/>
    <n v="3.5719132149901398"/>
    <n v="881.63300970873797"/>
    <n v="297613.623300971"/>
    <n v="149247.62815533986"/>
    <n v="7234.2093023255802"/>
    <n v="2663074.23643411"/>
    <n v="1335154.2228682179"/>
    <x v="29"/>
    <x v="2"/>
    <n v="3.5719132149901398"/>
    <n v="0"/>
    <n v="0"/>
    <n v="6.0268826429980278"/>
    <x v="3"/>
  </r>
  <r>
    <n v="4050"/>
    <x v="738"/>
    <x v="0"/>
    <x v="9"/>
    <n v="16"/>
    <n v="16"/>
    <n v="16"/>
    <n v="3.5"/>
    <n v="3.5"/>
    <n v="3.5"/>
    <n v="7.1"/>
    <n v="7.1"/>
    <n v="7.1"/>
    <n v="260"/>
    <n v="260"/>
    <n v="260"/>
    <n v="5.8"/>
    <n v="5.8"/>
    <n v="5.8"/>
    <n v="1.02966469428008"/>
    <n v="6.1141617357001996"/>
    <n v="3.5719132149901398"/>
    <n v="881.63300970873797"/>
    <n v="297613.623300971"/>
    <n v="149247.62815533986"/>
    <n v="7234.2093023255802"/>
    <n v="2663074.23643411"/>
    <n v="1335154.2228682179"/>
    <x v="2"/>
    <x v="2"/>
    <n v="3.5719132149901398"/>
    <n v="0"/>
    <n v="3"/>
    <n v="6.5143826429980276"/>
    <x v="3"/>
  </r>
  <r>
    <n v="2394"/>
    <x v="516"/>
    <x v="0"/>
    <x v="10"/>
    <n v="15"/>
    <n v="33"/>
    <n v="24"/>
    <n v="7.4"/>
    <n v="7.9"/>
    <n v="7.65"/>
    <n v="7.4"/>
    <n v="7.6"/>
    <n v="7.5"/>
    <n v="580.25088967971499"/>
    <n v="1731.04804270463"/>
    <n v="1155.6494661921724"/>
    <n v="0.9"/>
    <n v="1.5"/>
    <n v="1.2"/>
    <n v="1.02966469428008"/>
    <n v="6.1141617357001996"/>
    <n v="3.5719132149901398"/>
    <n v="881.63300970873797"/>
    <n v="297613.623300971"/>
    <n v="149247.62815533986"/>
    <n v="7234.2093023255802"/>
    <n v="2663074.23643411"/>
    <n v="1335154.2228682179"/>
    <x v="19"/>
    <x v="2"/>
    <n v="3.5719132149901398"/>
    <n v="0"/>
    <n v="0"/>
    <n v="4.4643826429980278"/>
    <x v="3"/>
  </r>
  <r>
    <n v="2398"/>
    <x v="96"/>
    <x v="0"/>
    <x v="10"/>
    <n v="15"/>
    <n v="33"/>
    <n v="24"/>
    <n v="7.2"/>
    <n v="7.8"/>
    <n v="7.5"/>
    <n v="7.4"/>
    <n v="7.5"/>
    <n v="7.45"/>
    <n v="152"/>
    <n v="162"/>
    <n v="157"/>
    <n v="0.7"/>
    <n v="1.1000000000000001"/>
    <n v="0.9"/>
    <n v="1.28"/>
    <n v="1.76"/>
    <n v="1.52"/>
    <n v="881.63300970873797"/>
    <n v="297613.623300971"/>
    <n v="149247.62815533986"/>
    <n v="7234.2093023255802"/>
    <n v="2663074.23643411"/>
    <n v="1335154.2228682179"/>
    <x v="47"/>
    <x v="2"/>
    <n v="1.52"/>
    <n v="0"/>
    <n v="0"/>
    <n v="3.8665000000000003"/>
    <x v="3"/>
  </r>
  <r>
    <n v="2402"/>
    <x v="401"/>
    <x v="0"/>
    <x v="10"/>
    <n v="16"/>
    <n v="29"/>
    <n v="22.5"/>
    <n v="6.4"/>
    <n v="8.3000000000000007"/>
    <n v="7.3500000000000005"/>
    <n v="6.7"/>
    <n v="7.6"/>
    <n v="7.15"/>
    <n v="580.25088967971499"/>
    <n v="1731.04804270463"/>
    <n v="1155.6494661921724"/>
    <n v="1.1000000000000001"/>
    <n v="2.8"/>
    <n v="1.95"/>
    <n v="1.02966469428008"/>
    <n v="6.1141617357001996"/>
    <n v="3.5719132149901398"/>
    <n v="881.63300970873797"/>
    <n v="297613.623300971"/>
    <n v="149247.62815533986"/>
    <n v="7234.2093023255802"/>
    <n v="2663074.23643411"/>
    <n v="1335154.2228682179"/>
    <x v="36"/>
    <x v="2"/>
    <n v="3.5719132149901398"/>
    <n v="0"/>
    <n v="0"/>
    <n v="4.9331326429980278"/>
    <x v="3"/>
  </r>
  <r>
    <n v="2393"/>
    <x v="97"/>
    <x v="1"/>
    <x v="10"/>
    <n v="16"/>
    <n v="35"/>
    <n v="25.5"/>
    <n v="8"/>
    <n v="8.8000000000000007"/>
    <n v="8.4"/>
    <n v="7.2"/>
    <n v="8.6"/>
    <n v="7.9"/>
    <n v="308"/>
    <n v="318"/>
    <n v="313"/>
    <n v="2.1"/>
    <n v="18.8"/>
    <n v="10.450000000000001"/>
    <n v="1.02966469428008"/>
    <n v="6.1141617357001996"/>
    <n v="3.5719132149901398"/>
    <n v="881.63300970873797"/>
    <n v="297613.623300971"/>
    <n v="149247.62815533986"/>
    <n v="7234.2093023255802"/>
    <n v="2663074.23643411"/>
    <n v="1335154.2228682179"/>
    <x v="2"/>
    <x v="2"/>
    <n v="3.5719132149901398"/>
    <n v="0"/>
    <n v="0"/>
    <n v="6.2143826429980278"/>
    <x v="3"/>
  </r>
  <r>
    <n v="4491"/>
    <x v="739"/>
    <x v="1"/>
    <x v="10"/>
    <n v="15"/>
    <n v="37"/>
    <n v="26"/>
    <n v="4.5"/>
    <n v="4.8"/>
    <n v="4.6500000000000004"/>
    <n v="8.1999999999999993"/>
    <n v="8.6"/>
    <n v="8.3999999999999986"/>
    <n v="300"/>
    <n v="312"/>
    <n v="306"/>
    <n v="2.2000000000000002"/>
    <n v="2.6"/>
    <n v="2.4000000000000004"/>
    <n v="1.02966469428008"/>
    <n v="6.1141617357001996"/>
    <n v="3.5719132149901398"/>
    <n v="881.63300970873797"/>
    <n v="297613.623300971"/>
    <n v="149247.62815533986"/>
    <n v="7234.2093023255802"/>
    <n v="2663074.23643411"/>
    <n v="1335154.2228682179"/>
    <x v="91"/>
    <x v="2"/>
    <n v="3.5719132149901398"/>
    <n v="0"/>
    <n v="0.69999999999999929"/>
    <n v="5.2843826429980281"/>
    <x v="3"/>
  </r>
  <r>
    <n v="4740"/>
    <x v="740"/>
    <x v="1"/>
    <x v="10"/>
    <n v="15"/>
    <n v="32"/>
    <n v="23.5"/>
    <n v="1.8"/>
    <n v="5.6"/>
    <n v="3.6999999999999997"/>
    <n v="7.2"/>
    <n v="7.7"/>
    <n v="7.45"/>
    <n v="580.25088967971499"/>
    <n v="1731.04804270463"/>
    <n v="1155.6494661921724"/>
    <n v="4.8"/>
    <n v="15.1"/>
    <n v="9.9499999999999993"/>
    <n v="1.02966469428008"/>
    <n v="6.1141617357001996"/>
    <n v="3.5719132149901398"/>
    <n v="881.63300970873797"/>
    <n v="297613.623300971"/>
    <n v="149247.62815533986"/>
    <n v="7234.2093023255802"/>
    <n v="2663074.23643411"/>
    <n v="1335154.2228682179"/>
    <x v="2"/>
    <x v="2"/>
    <n v="3.5719132149901398"/>
    <n v="0"/>
    <n v="2.6000000000000005"/>
    <n v="6.4743826429980276"/>
    <x v="3"/>
  </r>
  <r>
    <n v="4741"/>
    <x v="518"/>
    <x v="1"/>
    <x v="10"/>
    <n v="14"/>
    <n v="30"/>
    <n v="22"/>
    <n v="1.8"/>
    <n v="6"/>
    <n v="3.9"/>
    <n v="7.1"/>
    <n v="7.6"/>
    <n v="7.35"/>
    <n v="580.25088967971499"/>
    <n v="1731.04804270463"/>
    <n v="1155.6494661921724"/>
    <n v="10.5"/>
    <n v="14"/>
    <n v="12.25"/>
    <n v="1.02966469428008"/>
    <n v="6.1141617357001996"/>
    <n v="3.5719132149901398"/>
    <n v="881.63300970873797"/>
    <n v="297613.623300971"/>
    <n v="149247.62815533986"/>
    <n v="7234.2093023255802"/>
    <n v="2663074.23643411"/>
    <n v="1335154.2228682179"/>
    <x v="2"/>
    <x v="2"/>
    <n v="3.5719132149901398"/>
    <n v="0"/>
    <n v="2.2000000000000002"/>
    <n v="6.4343826429980275"/>
    <x v="3"/>
  </r>
  <r>
    <n v="1388"/>
    <x v="519"/>
    <x v="0"/>
    <x v="11"/>
    <n v="25"/>
    <n v="27"/>
    <n v="26"/>
    <n v="3.4"/>
    <n v="8.5"/>
    <n v="5.95"/>
    <n v="7"/>
    <n v="9.3000000000000007"/>
    <n v="8.15"/>
    <n v="317"/>
    <n v="479"/>
    <n v="398"/>
    <n v="3"/>
    <n v="60"/>
    <n v="31.5"/>
    <n v="0.5"/>
    <n v="4.3099999999999996"/>
    <n v="2.4049999999999998"/>
    <n v="940"/>
    <n v="34000"/>
    <n v="17470"/>
    <n v="5400"/>
    <n v="240000"/>
    <n v="122700"/>
    <x v="2"/>
    <x v="2"/>
    <n v="2.4049999999999998"/>
    <n v="0"/>
    <n v="0"/>
    <n v="5.9809999999999999"/>
    <x v="3"/>
  </r>
  <r>
    <n v="1446"/>
    <x v="403"/>
    <x v="0"/>
    <x v="11"/>
    <n v="23"/>
    <n v="28"/>
    <n v="25.5"/>
    <n v="2"/>
    <n v="6.1"/>
    <n v="4.05"/>
    <n v="7.5"/>
    <n v="8.1999999999999993"/>
    <n v="7.85"/>
    <n v="387"/>
    <n v="891"/>
    <n v="639"/>
    <n v="3"/>
    <n v="5.8"/>
    <n v="4.4000000000000004"/>
    <n v="2.4"/>
    <n v="7.5"/>
    <n v="4.95"/>
    <n v="330"/>
    <n v="1200"/>
    <n v="765"/>
    <n v="2200"/>
    <n v="4300"/>
    <n v="3250"/>
    <x v="2"/>
    <x v="2"/>
    <n v="4.95"/>
    <n v="0"/>
    <n v="1.9000000000000004"/>
    <n v="6.6800000000000006"/>
    <x v="3"/>
  </r>
  <r>
    <n v="3582"/>
    <x v="100"/>
    <x v="0"/>
    <x v="11"/>
    <n v="20"/>
    <n v="34"/>
    <n v="27"/>
    <n v="0.3"/>
    <n v="3.6"/>
    <n v="1.95"/>
    <n v="7.4"/>
    <n v="8.5"/>
    <n v="7.95"/>
    <n v="1076"/>
    <n v="2490"/>
    <n v="1783"/>
    <n v="9"/>
    <n v="17.2"/>
    <n v="13.1"/>
    <n v="0.83"/>
    <n v="11.3"/>
    <n v="6.0650000000000004"/>
    <n v="2100"/>
    <n v="4300"/>
    <n v="3200"/>
    <n v="8400"/>
    <n v="13000"/>
    <n v="10700"/>
    <x v="2"/>
    <x v="2"/>
    <n v="6.0650000000000004"/>
    <n v="0"/>
    <n v="6.1"/>
    <n v="7.3230000000000004"/>
    <x v="3"/>
  </r>
  <r>
    <n v="3583"/>
    <x v="101"/>
    <x v="0"/>
    <x v="11"/>
    <n v="21"/>
    <n v="29"/>
    <n v="25"/>
    <n v="6"/>
    <n v="6.9"/>
    <n v="6.45"/>
    <n v="7.9"/>
    <n v="9.1999999999999993"/>
    <n v="8.5500000000000007"/>
    <n v="512"/>
    <n v="633"/>
    <n v="572.5"/>
    <n v="2.8"/>
    <n v="5.2"/>
    <n v="4"/>
    <n v="1"/>
    <n v="2.8"/>
    <n v="1.9"/>
    <n v="580"/>
    <n v="1700"/>
    <n v="1140"/>
    <n v="4300"/>
    <n v="6300"/>
    <n v="5300"/>
    <x v="2"/>
    <x v="2"/>
    <n v="1.9"/>
    <n v="10"/>
    <n v="0"/>
    <n v="7.38"/>
    <x v="3"/>
  </r>
  <r>
    <n v="3584"/>
    <x v="102"/>
    <x v="0"/>
    <x v="11"/>
    <n v="21"/>
    <n v="32"/>
    <n v="26.5"/>
    <n v="0.5"/>
    <n v="3.2"/>
    <n v="1.85"/>
    <n v="7.3"/>
    <n v="8.3000000000000007"/>
    <n v="7.8000000000000007"/>
    <n v="722"/>
    <n v="1176"/>
    <n v="949"/>
    <n v="7.4"/>
    <n v="15.2"/>
    <n v="11.3"/>
    <n v="1.9"/>
    <n v="5.3"/>
    <n v="3.5999999999999996"/>
    <n v="2100"/>
    <n v="6300"/>
    <n v="4200"/>
    <n v="8400"/>
    <n v="14000"/>
    <n v="11200"/>
    <x v="2"/>
    <x v="2"/>
    <n v="3.5999999999999996"/>
    <n v="0"/>
    <n v="6.3"/>
    <n v="6.85"/>
    <x v="3"/>
  </r>
  <r>
    <n v="3585"/>
    <x v="103"/>
    <x v="0"/>
    <x v="11"/>
    <n v="19"/>
    <n v="33"/>
    <n v="26"/>
    <n v="0.3"/>
    <n v="2.8"/>
    <n v="1.5499999999999998"/>
    <n v="7.4"/>
    <n v="8.4"/>
    <n v="7.9"/>
    <n v="919"/>
    <n v="1168"/>
    <n v="1043.5"/>
    <n v="9.6"/>
    <n v="16"/>
    <n v="12.8"/>
    <n v="2.1"/>
    <n v="8.4"/>
    <n v="5.25"/>
    <n v="2100"/>
    <n v="7000"/>
    <n v="4550"/>
    <n v="8400"/>
    <n v="15000"/>
    <n v="11700"/>
    <x v="2"/>
    <x v="2"/>
    <n v="5.25"/>
    <n v="0"/>
    <n v="6.9"/>
    <n v="7.24"/>
    <x v="3"/>
  </r>
  <r>
    <n v="3586"/>
    <x v="104"/>
    <x v="0"/>
    <x v="11"/>
    <n v="20"/>
    <n v="32"/>
    <n v="26"/>
    <n v="4.5"/>
    <n v="6"/>
    <n v="5.25"/>
    <n v="7.5"/>
    <n v="8.8000000000000007"/>
    <n v="8.15"/>
    <n v="612"/>
    <n v="1270"/>
    <n v="941"/>
    <n v="3.5"/>
    <n v="7.5"/>
    <n v="5.5"/>
    <n v="3.4"/>
    <n v="7.6"/>
    <n v="5.5"/>
    <n v="1100"/>
    <n v="2200"/>
    <n v="1650"/>
    <n v="4800"/>
    <n v="7000"/>
    <n v="5900"/>
    <x v="2"/>
    <x v="2"/>
    <n v="5.5"/>
    <n v="0"/>
    <n v="0"/>
    <n v="6.6"/>
    <x v="3"/>
  </r>
  <r>
    <n v="3587"/>
    <x v="105"/>
    <x v="0"/>
    <x v="11"/>
    <n v="20"/>
    <n v="32"/>
    <n v="26"/>
    <n v="5.2"/>
    <n v="6.5"/>
    <n v="5.85"/>
    <n v="7.5"/>
    <n v="8.8000000000000007"/>
    <n v="8.15"/>
    <n v="494"/>
    <n v="978"/>
    <n v="736"/>
    <n v="3"/>
    <n v="6"/>
    <n v="4.5"/>
    <n v="1.2"/>
    <n v="6.5"/>
    <n v="3.85"/>
    <n v="910"/>
    <n v="2100"/>
    <n v="1505"/>
    <n v="4800"/>
    <n v="6300"/>
    <n v="5550"/>
    <x v="2"/>
    <x v="2"/>
    <n v="3.85"/>
    <n v="0"/>
    <n v="0"/>
    <n v="6.27"/>
    <x v="3"/>
  </r>
  <r>
    <n v="3591"/>
    <x v="106"/>
    <x v="0"/>
    <x v="11"/>
    <n v="24"/>
    <n v="31"/>
    <n v="27.5"/>
    <n v="4.0999999999999996"/>
    <n v="11.5"/>
    <n v="7.8"/>
    <n v="6.6"/>
    <n v="8.3000000000000007"/>
    <n v="7.45"/>
    <n v="397"/>
    <n v="723"/>
    <n v="560"/>
    <n v="3.4"/>
    <n v="17"/>
    <n v="10.199999999999999"/>
    <n v="0.01"/>
    <n v="4"/>
    <n v="2.0049999999999999"/>
    <n v="1700"/>
    <n v="330000"/>
    <n v="165850"/>
    <n v="9200"/>
    <n v="3500000"/>
    <n v="1754600"/>
    <x v="2"/>
    <x v="2"/>
    <n v="2.0049999999999999"/>
    <n v="0"/>
    <n v="0"/>
    <n v="5.9009999999999998"/>
    <x v="3"/>
  </r>
  <r>
    <n v="3592"/>
    <x v="107"/>
    <x v="0"/>
    <x v="11"/>
    <n v="24"/>
    <n v="30"/>
    <n v="27"/>
    <n v="4"/>
    <n v="8.4"/>
    <n v="6.2"/>
    <n v="7.3"/>
    <n v="9.1999999999999993"/>
    <n v="8.25"/>
    <n v="250"/>
    <n v="725"/>
    <n v="487.5"/>
    <n v="3"/>
    <n v="16"/>
    <n v="9.5"/>
    <n v="0.31"/>
    <n v="3.2"/>
    <n v="1.7550000000000001"/>
    <n v="940"/>
    <n v="15000"/>
    <n v="7970"/>
    <n v="5400"/>
    <n v="160000"/>
    <n v="82700"/>
    <x v="2"/>
    <x v="2"/>
    <n v="1.7550000000000001"/>
    <n v="0"/>
    <n v="0"/>
    <n v="5.851"/>
    <x v="3"/>
  </r>
  <r>
    <n v="3593"/>
    <x v="741"/>
    <x v="0"/>
    <x v="11"/>
    <n v="25"/>
    <n v="27"/>
    <n v="26"/>
    <n v="3.5"/>
    <n v="11.3"/>
    <n v="7.4"/>
    <n v="7"/>
    <n v="9"/>
    <n v="8"/>
    <n v="320"/>
    <n v="500"/>
    <n v="410"/>
    <n v="3"/>
    <n v="25"/>
    <n v="14"/>
    <n v="0.9"/>
    <n v="2.35"/>
    <n v="1.625"/>
    <n v="4100"/>
    <n v="210000"/>
    <n v="107050"/>
    <n v="24000"/>
    <n v="1600000"/>
    <n v="812000"/>
    <x v="2"/>
    <x v="2"/>
    <n v="1.625"/>
    <n v="0"/>
    <n v="0"/>
    <n v="5.8250000000000002"/>
    <x v="3"/>
  </r>
  <r>
    <n v="3601"/>
    <x v="108"/>
    <x v="0"/>
    <x v="11"/>
    <n v="23"/>
    <n v="30"/>
    <n v="26.5"/>
    <n v="0.9"/>
    <n v="5.3"/>
    <n v="3.1"/>
    <n v="6.5"/>
    <n v="7.9"/>
    <n v="7.2"/>
    <n v="992"/>
    <n v="2644"/>
    <n v="1818"/>
    <n v="6"/>
    <n v="32"/>
    <n v="19"/>
    <n v="1"/>
    <n v="57"/>
    <n v="29"/>
    <n v="630"/>
    <n v="94000"/>
    <n v="47315"/>
    <n v="5400"/>
    <n v="540000"/>
    <n v="272700"/>
    <x v="2"/>
    <x v="2"/>
    <n v="10"/>
    <n v="0"/>
    <n v="3.8"/>
    <n v="7.88"/>
    <x v="3"/>
  </r>
  <r>
    <n v="3602"/>
    <x v="109"/>
    <x v="0"/>
    <x v="11"/>
    <n v="25"/>
    <n v="29"/>
    <n v="27"/>
    <n v="0.3"/>
    <n v="6.5"/>
    <n v="3.4"/>
    <n v="6.5"/>
    <n v="7.5"/>
    <n v="7"/>
    <n v="554"/>
    <n v="2107"/>
    <n v="1330.5"/>
    <n v="0.5"/>
    <n v="32"/>
    <n v="16.25"/>
    <n v="1.61"/>
    <n v="16"/>
    <n v="8.8049999999999997"/>
    <n v="12000"/>
    <n v="7000000"/>
    <n v="3506000"/>
    <n v="92000"/>
    <n v="54000000"/>
    <n v="27046000"/>
    <x v="2"/>
    <x v="2"/>
    <n v="8.8049999999999997"/>
    <n v="0"/>
    <n v="3.2"/>
    <n v="7.5810000000000004"/>
    <x v="3"/>
  </r>
  <r>
    <n v="3608"/>
    <x v="110"/>
    <x v="0"/>
    <x v="11"/>
    <n v="25"/>
    <n v="29"/>
    <n v="27"/>
    <n v="0.3"/>
    <n v="6.8"/>
    <n v="3.55"/>
    <n v="6.5"/>
    <n v="8.1"/>
    <n v="7.3"/>
    <n v="880"/>
    <n v="1520"/>
    <n v="1200"/>
    <n v="3"/>
    <n v="174"/>
    <n v="88.5"/>
    <n v="1.85"/>
    <n v="7.6"/>
    <n v="4.7249999999999996"/>
    <n v="7000"/>
    <n v="23000000"/>
    <n v="11503500"/>
    <n v="54000"/>
    <n v="240000000"/>
    <n v="120027000"/>
    <x v="2"/>
    <x v="2"/>
    <n v="4.7249999999999996"/>
    <n v="0"/>
    <n v="2.9000000000000004"/>
    <n v="6.7350000000000003"/>
    <x v="3"/>
  </r>
  <r>
    <n v="3609"/>
    <x v="742"/>
    <x v="0"/>
    <x v="11"/>
    <n v="25"/>
    <n v="28"/>
    <n v="26.5"/>
    <n v="0.5"/>
    <n v="6.2"/>
    <n v="3.35"/>
    <n v="6.6"/>
    <n v="8"/>
    <n v="7.3"/>
    <n v="328"/>
    <n v="1386"/>
    <n v="857"/>
    <n v="3.5"/>
    <n v="31"/>
    <n v="17.25"/>
    <n v="0.51"/>
    <n v="10"/>
    <n v="5.2549999999999999"/>
    <n v="330"/>
    <n v="3300000"/>
    <n v="1650165"/>
    <n v="3500"/>
    <n v="24000000"/>
    <n v="12001750"/>
    <x v="2"/>
    <x v="2"/>
    <n v="5.2549999999999999"/>
    <n v="0"/>
    <n v="3.3"/>
    <n v="6.8810000000000002"/>
    <x v="3"/>
  </r>
  <r>
    <n v="3610"/>
    <x v="111"/>
    <x v="0"/>
    <x v="11"/>
    <n v="24"/>
    <n v="30"/>
    <n v="27"/>
    <n v="0.5"/>
    <n v="10.5"/>
    <n v="5.5"/>
    <n v="6.8"/>
    <n v="8.4"/>
    <n v="7.6"/>
    <n v="1250"/>
    <n v="2050"/>
    <n v="1650"/>
    <n v="6"/>
    <n v="70"/>
    <n v="38"/>
    <n v="1.2"/>
    <n v="4.5599999999999996"/>
    <n v="2.88"/>
    <n v="4800"/>
    <n v="2100000"/>
    <n v="1052400"/>
    <n v="7000"/>
    <n v="16000000"/>
    <n v="8003500"/>
    <x v="2"/>
    <x v="2"/>
    <n v="2.88"/>
    <n v="0"/>
    <n v="0"/>
    <n v="6.0759999999999996"/>
    <x v="3"/>
  </r>
  <r>
    <n v="3611"/>
    <x v="112"/>
    <x v="0"/>
    <x v="11"/>
    <n v="25"/>
    <n v="29"/>
    <n v="27"/>
    <n v="3.4"/>
    <n v="6.5"/>
    <n v="4.95"/>
    <n v="6.9"/>
    <n v="8"/>
    <n v="7.45"/>
    <n v="702"/>
    <n v="1961"/>
    <n v="1331.5"/>
    <n v="3"/>
    <n v="20"/>
    <n v="11.5"/>
    <n v="0.6"/>
    <n v="9"/>
    <n v="4.8"/>
    <n v="3300"/>
    <n v="94000"/>
    <n v="48650"/>
    <n v="24000"/>
    <n v="540000"/>
    <n v="282000"/>
    <x v="2"/>
    <x v="2"/>
    <n v="4.8"/>
    <n v="0"/>
    <n v="9.9999999999999645E-2"/>
    <n v="6.47"/>
    <x v="3"/>
  </r>
  <r>
    <n v="3612"/>
    <x v="113"/>
    <x v="0"/>
    <x v="11"/>
    <n v="25"/>
    <n v="28"/>
    <n v="26.5"/>
    <n v="3.7"/>
    <n v="6.8"/>
    <n v="5.25"/>
    <n v="6.8"/>
    <n v="7.5"/>
    <n v="7.15"/>
    <n v="814"/>
    <n v="1103"/>
    <n v="958.5"/>
    <n v="3.4"/>
    <n v="15"/>
    <n v="9.1999999999999993"/>
    <n v="0.72"/>
    <n v="8"/>
    <n v="4.3600000000000003"/>
    <n v="4800"/>
    <n v="70000"/>
    <n v="37400"/>
    <n v="35000"/>
    <n v="920000"/>
    <n v="477500"/>
    <x v="2"/>
    <x v="2"/>
    <n v="4.3600000000000003"/>
    <n v="0"/>
    <n v="0"/>
    <n v="6.3719999999999999"/>
    <x v="3"/>
  </r>
  <r>
    <n v="3613"/>
    <x v="164"/>
    <x v="0"/>
    <x v="11"/>
    <n v="25"/>
    <n v="25"/>
    <n v="25"/>
    <n v="6.1"/>
    <n v="6.1"/>
    <n v="6.1"/>
    <n v="6.5"/>
    <n v="6.5"/>
    <n v="6.5"/>
    <n v="1101"/>
    <n v="1101"/>
    <n v="1101"/>
    <n v="4"/>
    <n v="4"/>
    <n v="4"/>
    <n v="1.9"/>
    <n v="1.9"/>
    <n v="1.9"/>
    <n v="17000"/>
    <n v="17000"/>
    <n v="17000"/>
    <n v="92000"/>
    <n v="92000"/>
    <n v="92000"/>
    <x v="2"/>
    <x v="2"/>
    <n v="1.9"/>
    <n v="0"/>
    <n v="0"/>
    <n v="5.88"/>
    <x v="3"/>
  </r>
  <r>
    <n v="3614"/>
    <x v="115"/>
    <x v="0"/>
    <x v="11"/>
    <n v="25"/>
    <n v="28"/>
    <n v="26.5"/>
    <n v="3.8"/>
    <n v="7.1"/>
    <n v="5.4499999999999993"/>
    <n v="6.7"/>
    <n v="7.9"/>
    <n v="7.3000000000000007"/>
    <n v="688"/>
    <n v="1410"/>
    <n v="1049"/>
    <n v="2.7"/>
    <n v="9"/>
    <n v="5.85"/>
    <n v="0.65"/>
    <n v="4.5"/>
    <n v="2.5750000000000002"/>
    <n v="330"/>
    <n v="110000"/>
    <n v="55165"/>
    <n v="3500"/>
    <n v="920000"/>
    <n v="461750"/>
    <x v="2"/>
    <x v="2"/>
    <n v="2.5750000000000002"/>
    <n v="0"/>
    <n v="0"/>
    <n v="6.0149999999999997"/>
    <x v="3"/>
  </r>
  <r>
    <n v="3615"/>
    <x v="116"/>
    <x v="0"/>
    <x v="11"/>
    <n v="25"/>
    <n v="28"/>
    <n v="26.5"/>
    <n v="2.6"/>
    <n v="7.2"/>
    <n v="4.9000000000000004"/>
    <n v="6.5"/>
    <n v="7.9"/>
    <n v="7.2"/>
    <n v="720"/>
    <n v="1961"/>
    <n v="1340.5"/>
    <n v="3"/>
    <n v="45"/>
    <n v="24"/>
    <n v="1.2"/>
    <n v="6.5"/>
    <n v="3.85"/>
    <n v="790"/>
    <n v="46000"/>
    <n v="23395"/>
    <n v="9200"/>
    <n v="350000"/>
    <n v="179600"/>
    <x v="2"/>
    <x v="2"/>
    <n v="3.85"/>
    <n v="0"/>
    <n v="0.19999999999999929"/>
    <n v="6.2899999999999991"/>
    <x v="3"/>
  </r>
  <r>
    <n v="3616"/>
    <x v="117"/>
    <x v="0"/>
    <x v="11"/>
    <n v="25"/>
    <n v="29"/>
    <n v="27"/>
    <n v="3.4"/>
    <n v="7"/>
    <n v="5.2"/>
    <n v="6.6"/>
    <n v="7.9"/>
    <n v="7.25"/>
    <n v="682"/>
    <n v="1338"/>
    <n v="1010"/>
    <n v="3.1"/>
    <n v="13"/>
    <n v="8.0500000000000007"/>
    <n v="0.64"/>
    <n v="12"/>
    <n v="6.32"/>
    <n v="340"/>
    <n v="70000"/>
    <n v="35170"/>
    <n v="3500"/>
    <n v="920000"/>
    <n v="461750"/>
    <x v="2"/>
    <x v="2"/>
    <n v="6.32"/>
    <n v="0"/>
    <n v="0"/>
    <n v="6.7640000000000002"/>
    <x v="3"/>
  </r>
  <r>
    <n v="3617"/>
    <x v="118"/>
    <x v="0"/>
    <x v="11"/>
    <n v="25"/>
    <n v="28"/>
    <n v="26.5"/>
    <n v="4"/>
    <n v="7.1"/>
    <n v="5.55"/>
    <n v="6.5"/>
    <n v="7.7"/>
    <n v="7.1"/>
    <n v="370"/>
    <n v="1343"/>
    <n v="856.5"/>
    <n v="2.6"/>
    <n v="11"/>
    <n v="6.8"/>
    <n v="1"/>
    <n v="2.4"/>
    <n v="1.7"/>
    <n v="840"/>
    <n v="79000"/>
    <n v="39920"/>
    <n v="9200"/>
    <n v="540000"/>
    <n v="274600"/>
    <x v="2"/>
    <x v="2"/>
    <n v="1.6999999999999997"/>
    <n v="0"/>
    <n v="0"/>
    <n v="5.84"/>
    <x v="3"/>
  </r>
  <r>
    <n v="3618"/>
    <x v="119"/>
    <x v="0"/>
    <x v="11"/>
    <n v="25"/>
    <n v="29"/>
    <n v="27"/>
    <n v="4.0999999999999996"/>
    <n v="11.5"/>
    <n v="7.8"/>
    <n v="6.4"/>
    <n v="8"/>
    <n v="7.2"/>
    <n v="378"/>
    <n v="1472"/>
    <n v="925"/>
    <n v="2.6"/>
    <n v="20"/>
    <n v="11.3"/>
    <n v="0.7"/>
    <n v="3.21"/>
    <n v="1.9550000000000001"/>
    <n v="630"/>
    <n v="120000"/>
    <n v="60315"/>
    <n v="5400"/>
    <n v="920000"/>
    <n v="462700"/>
    <x v="2"/>
    <x v="2"/>
    <n v="1.9550000000000001"/>
    <n v="0"/>
    <n v="0"/>
    <n v="5.891"/>
    <x v="3"/>
  </r>
  <r>
    <n v="3620"/>
    <x v="120"/>
    <x v="0"/>
    <x v="11"/>
    <n v="25"/>
    <n v="28"/>
    <n v="26.5"/>
    <n v="1"/>
    <n v="6.2"/>
    <n v="3.6"/>
    <n v="6.4"/>
    <n v="8.1"/>
    <n v="7.25"/>
    <n v="641"/>
    <n v="1482"/>
    <n v="1061.5"/>
    <n v="3"/>
    <n v="24"/>
    <n v="13.5"/>
    <n v="1.06"/>
    <n v="3.3"/>
    <n v="2.1799999999999997"/>
    <n v="630"/>
    <n v="130000"/>
    <n v="65315"/>
    <n v="5400"/>
    <n v="920000"/>
    <n v="462700"/>
    <x v="2"/>
    <x v="2"/>
    <n v="2.1799999999999997"/>
    <n v="0"/>
    <n v="2.8"/>
    <n v="6.2160000000000002"/>
    <x v="3"/>
  </r>
  <r>
    <n v="3621"/>
    <x v="121"/>
    <x v="0"/>
    <x v="11"/>
    <n v="25"/>
    <n v="29"/>
    <n v="27"/>
    <n v="0.3"/>
    <n v="8.4"/>
    <n v="4.3500000000000005"/>
    <n v="6.7"/>
    <n v="7.9"/>
    <n v="7.3000000000000007"/>
    <n v="510"/>
    <n v="1069"/>
    <n v="789.5"/>
    <n v="3.4"/>
    <n v="39"/>
    <n v="21.2"/>
    <n v="0.71"/>
    <n v="11"/>
    <n v="5.8550000000000004"/>
    <n v="410"/>
    <n v="3400000"/>
    <n v="1700205"/>
    <n v="3500"/>
    <n v="24000000"/>
    <n v="12001750"/>
    <x v="2"/>
    <x v="2"/>
    <n v="5.8550000000000004"/>
    <n v="0"/>
    <n v="1.2999999999999989"/>
    <n v="6.8010000000000002"/>
    <x v="3"/>
  </r>
  <r>
    <n v="3624"/>
    <x v="404"/>
    <x v="0"/>
    <x v="11"/>
    <n v="25"/>
    <n v="30"/>
    <n v="27.5"/>
    <n v="3.8"/>
    <n v="6.7"/>
    <n v="5.25"/>
    <n v="5.3"/>
    <n v="8"/>
    <n v="6.65"/>
    <n v="575"/>
    <n v="1100"/>
    <n v="837.5"/>
    <n v="3"/>
    <n v="13"/>
    <n v="8"/>
    <n v="0.84"/>
    <n v="12"/>
    <n v="6.42"/>
    <n v="460"/>
    <n v="140000"/>
    <n v="70230"/>
    <n v="5400"/>
    <n v="920000"/>
    <n v="462700"/>
    <x v="2"/>
    <x v="2"/>
    <n v="6.42"/>
    <n v="0"/>
    <n v="0"/>
    <n v="6.7839999999999998"/>
    <x v="3"/>
  </r>
  <r>
    <n v="3625"/>
    <x v="100"/>
    <x v="0"/>
    <x v="11"/>
    <n v="25"/>
    <n v="28"/>
    <n v="26.5"/>
    <n v="2.4"/>
    <n v="6.5"/>
    <n v="4.45"/>
    <n v="6"/>
    <n v="7.7"/>
    <n v="6.85"/>
    <n v="178"/>
    <n v="702"/>
    <n v="440"/>
    <n v="2"/>
    <n v="15"/>
    <n v="8.5"/>
    <n v="0.4"/>
    <n v="5.89"/>
    <n v="3.145"/>
    <n v="1500"/>
    <n v="1400000"/>
    <n v="700750"/>
    <n v="16000"/>
    <n v="9200000"/>
    <n v="4608000"/>
    <x v="2"/>
    <x v="2"/>
    <n v="3.145"/>
    <n v="0"/>
    <n v="1.0999999999999996"/>
    <n v="6.2389999999999999"/>
    <x v="3"/>
  </r>
  <r>
    <n v="3627"/>
    <x v="124"/>
    <x v="0"/>
    <x v="11"/>
    <n v="25"/>
    <n v="31"/>
    <n v="28"/>
    <n v="2.2999999999999998"/>
    <n v="5.8"/>
    <n v="4.05"/>
    <n v="6.4"/>
    <n v="9.8000000000000007"/>
    <n v="8.1000000000000014"/>
    <n v="702"/>
    <n v="1160"/>
    <n v="931"/>
    <n v="7"/>
    <n v="39"/>
    <n v="23"/>
    <n v="0.9"/>
    <n v="7.32"/>
    <n v="4.1100000000000003"/>
    <n v="630"/>
    <n v="1200000"/>
    <n v="600315"/>
    <n v="5400"/>
    <n v="9200000"/>
    <n v="4602700"/>
    <x v="2"/>
    <x v="2"/>
    <n v="4.1100000000000003"/>
    <n v="0"/>
    <n v="1.9000000000000004"/>
    <n v="6.5120000000000005"/>
    <x v="3"/>
  </r>
  <r>
    <n v="3628"/>
    <x v="405"/>
    <x v="0"/>
    <x v="11"/>
    <n v="25"/>
    <n v="30"/>
    <n v="27.5"/>
    <n v="3"/>
    <n v="6.1"/>
    <n v="4.55"/>
    <n v="6.4"/>
    <n v="8.1999999999999993"/>
    <n v="7.3"/>
    <n v="266"/>
    <n v="1184"/>
    <n v="725"/>
    <n v="3"/>
    <n v="17"/>
    <n v="10"/>
    <n v="0.46"/>
    <n v="3.77"/>
    <n v="2.1150000000000002"/>
    <n v="1700"/>
    <n v="940000"/>
    <n v="470850"/>
    <n v="16000"/>
    <n v="5400000"/>
    <n v="2708000"/>
    <x v="2"/>
    <x v="2"/>
    <n v="2.1150000000000002"/>
    <n v="0"/>
    <n v="0.90000000000000036"/>
    <n v="6.0129999999999999"/>
    <x v="3"/>
  </r>
  <r>
    <n v="3644"/>
    <x v="125"/>
    <x v="0"/>
    <x v="11"/>
    <n v="25"/>
    <n v="25"/>
    <n v="25"/>
    <n v="5.3"/>
    <n v="5.3"/>
    <n v="5.3"/>
    <n v="6.9"/>
    <n v="6.9"/>
    <n v="6.9"/>
    <n v="1264"/>
    <n v="1264"/>
    <n v="1264"/>
    <n v="7"/>
    <n v="7"/>
    <n v="7"/>
    <n v="2.4"/>
    <n v="2.4"/>
    <n v="2.4"/>
    <n v="4600"/>
    <n v="4600"/>
    <n v="4600"/>
    <n v="35000"/>
    <n v="35000"/>
    <n v="35000"/>
    <x v="2"/>
    <x v="2"/>
    <n v="2.4"/>
    <n v="0"/>
    <n v="0"/>
    <n v="5.98"/>
    <x v="3"/>
  </r>
  <r>
    <n v="3645"/>
    <x v="126"/>
    <x v="0"/>
    <x v="11"/>
    <n v="25"/>
    <n v="25"/>
    <n v="25"/>
    <n v="6.3"/>
    <n v="6.3"/>
    <n v="6.3"/>
    <n v="6.6"/>
    <n v="6.6"/>
    <n v="6.6"/>
    <n v="182"/>
    <n v="182"/>
    <n v="182"/>
    <n v="4"/>
    <n v="4"/>
    <n v="4"/>
    <n v="0.46"/>
    <n v="0.46"/>
    <n v="0.46"/>
    <n v="4100"/>
    <n v="4100"/>
    <n v="4100"/>
    <n v="24000"/>
    <n v="24000"/>
    <n v="24000"/>
    <x v="2"/>
    <x v="2"/>
    <n v="0.45999999999999996"/>
    <n v="0"/>
    <n v="0"/>
    <n v="5.5919999999999996"/>
    <x v="3"/>
  </r>
  <r>
    <n v="3646"/>
    <x v="127"/>
    <x v="0"/>
    <x v="11"/>
    <n v="23"/>
    <n v="28"/>
    <n v="25.5"/>
    <n v="3.4"/>
    <n v="9"/>
    <n v="6.2"/>
    <n v="7.4"/>
    <n v="8.1999999999999993"/>
    <n v="7.8"/>
    <n v="685"/>
    <n v="924"/>
    <n v="804.5"/>
    <n v="3"/>
    <n v="8"/>
    <n v="5.5"/>
    <n v="1.4"/>
    <n v="5.2"/>
    <n v="3.3"/>
    <n v="940"/>
    <n v="12000"/>
    <n v="6470"/>
    <n v="5400"/>
    <n v="92000"/>
    <n v="48700"/>
    <x v="2"/>
    <x v="2"/>
    <n v="3.3"/>
    <n v="0"/>
    <n v="0"/>
    <n v="6.16"/>
    <x v="3"/>
  </r>
  <r>
    <n v="3649"/>
    <x v="129"/>
    <x v="0"/>
    <x v="11"/>
    <n v="18"/>
    <n v="32"/>
    <n v="25"/>
    <n v="4.5"/>
    <n v="7"/>
    <n v="5.75"/>
    <n v="6.1"/>
    <n v="8.3000000000000007"/>
    <n v="7.2"/>
    <n v="135"/>
    <n v="1612"/>
    <n v="873.5"/>
    <n v="2"/>
    <n v="8"/>
    <n v="5"/>
    <n v="0.12"/>
    <n v="3.83"/>
    <n v="1.9750000000000001"/>
    <n v="390"/>
    <n v="1200000"/>
    <n v="600195"/>
    <n v="5400"/>
    <n v="9200000"/>
    <n v="4602700"/>
    <x v="2"/>
    <x v="2"/>
    <n v="1.9750000000000001"/>
    <n v="0"/>
    <n v="0"/>
    <n v="5.8949999999999996"/>
    <x v="3"/>
  </r>
  <r>
    <n v="3654"/>
    <x v="164"/>
    <x v="0"/>
    <x v="11"/>
    <n v="25"/>
    <n v="33"/>
    <n v="29"/>
    <n v="0.5"/>
    <n v="6"/>
    <n v="3.25"/>
    <n v="5.5"/>
    <n v="7.8"/>
    <n v="6.65"/>
    <n v="340"/>
    <n v="2014"/>
    <n v="1177"/>
    <n v="6"/>
    <n v="36"/>
    <n v="21"/>
    <n v="0.86"/>
    <n v="10"/>
    <n v="5.43"/>
    <n v="84"/>
    <n v="40000"/>
    <n v="20042"/>
    <n v="920"/>
    <n v="350000"/>
    <n v="175460"/>
    <x v="2"/>
    <x v="2"/>
    <n v="5.43"/>
    <n v="0"/>
    <n v="3.5"/>
    <n v="6.9359999999999999"/>
    <x v="3"/>
  </r>
  <r>
    <n v="3679"/>
    <x v="171"/>
    <x v="0"/>
    <x v="11"/>
    <n v="24"/>
    <n v="30"/>
    <n v="27"/>
    <n v="6.1"/>
    <n v="8.9"/>
    <n v="7.5"/>
    <n v="8.1"/>
    <n v="8.8000000000000007"/>
    <n v="8.4499999999999993"/>
    <n v="386"/>
    <n v="1200"/>
    <n v="793"/>
    <n v="1.1000000000000001"/>
    <n v="9.9"/>
    <n v="5.5"/>
    <n v="0.61"/>
    <n v="3.96"/>
    <n v="2.2850000000000001"/>
    <n v="500"/>
    <n v="920"/>
    <n v="710"/>
    <n v="900"/>
    <n v="1600"/>
    <n v="1250"/>
    <x v="2"/>
    <x v="2"/>
    <n v="2.2850000000000001"/>
    <n v="0"/>
    <n v="0"/>
    <n v="5.9569999999999999"/>
    <x v="3"/>
  </r>
  <r>
    <n v="3680"/>
    <x v="172"/>
    <x v="0"/>
    <x v="11"/>
    <n v="22"/>
    <n v="26"/>
    <n v="24"/>
    <n v="6.3"/>
    <n v="8.9"/>
    <n v="7.6"/>
    <n v="7.7"/>
    <n v="8.8000000000000007"/>
    <n v="8.25"/>
    <n v="316"/>
    <n v="456"/>
    <n v="386"/>
    <n v="1"/>
    <n v="4.7"/>
    <n v="2.85"/>
    <n v="0.52"/>
    <n v="3.76"/>
    <n v="2.1399999999999997"/>
    <n v="350"/>
    <n v="920"/>
    <n v="635"/>
    <n v="900"/>
    <n v="1600"/>
    <n v="1250"/>
    <x v="71"/>
    <x v="2"/>
    <n v="2.1399999999999997"/>
    <n v="0"/>
    <n v="0"/>
    <n v="5.2092499999999999"/>
    <x v="3"/>
  </r>
  <r>
    <n v="3685"/>
    <x v="177"/>
    <x v="0"/>
    <x v="11"/>
    <n v="24"/>
    <n v="26"/>
    <n v="25"/>
    <n v="6.5"/>
    <n v="7.1"/>
    <n v="6.8"/>
    <n v="7.4"/>
    <n v="8.3000000000000007"/>
    <n v="7.8500000000000005"/>
    <n v="525"/>
    <n v="790"/>
    <n v="657.5"/>
    <n v="3.3"/>
    <n v="4.3"/>
    <n v="3.8"/>
    <n v="0.69"/>
    <n v="0.99"/>
    <n v="0.84"/>
    <n v="9"/>
    <n v="120"/>
    <n v="64.5"/>
    <n v="120"/>
    <n v="788"/>
    <n v="454"/>
    <x v="74"/>
    <x v="279"/>
    <n v="0.83999999999999986"/>
    <n v="0"/>
    <n v="0"/>
    <n v="2.8654999999999999"/>
    <x v="3"/>
  </r>
  <r>
    <n v="4094"/>
    <x v="406"/>
    <x v="0"/>
    <x v="11"/>
    <n v="24"/>
    <n v="36"/>
    <n v="30"/>
    <n v="0.2"/>
    <n v="6.9"/>
    <n v="3.5500000000000003"/>
    <n v="5.7"/>
    <n v="7.2"/>
    <n v="6.45"/>
    <n v="243"/>
    <n v="2887"/>
    <n v="1565"/>
    <n v="4"/>
    <n v="258"/>
    <n v="131"/>
    <n v="0.87"/>
    <n v="16"/>
    <n v="8.4350000000000005"/>
    <n v="3300"/>
    <n v="1200000"/>
    <n v="601650"/>
    <n v="24000"/>
    <n v="9200000"/>
    <n v="4612000"/>
    <x v="2"/>
    <x v="2"/>
    <n v="8.4350000000000005"/>
    <n v="10"/>
    <n v="2.8999999999999995"/>
    <n v="8.9770000000000003"/>
    <x v="3"/>
  </r>
  <r>
    <n v="4095"/>
    <x v="407"/>
    <x v="0"/>
    <x v="11"/>
    <n v="25"/>
    <n v="32"/>
    <n v="28.5"/>
    <n v="0.6"/>
    <n v="6"/>
    <n v="3.3"/>
    <n v="6"/>
    <n v="7.9"/>
    <n v="6.95"/>
    <n v="419"/>
    <n v="1954"/>
    <n v="1186.5"/>
    <n v="3.3"/>
    <n v="36"/>
    <n v="19.649999999999999"/>
    <n v="1.4"/>
    <n v="11"/>
    <n v="6.2"/>
    <n v="1700"/>
    <n v="84000"/>
    <n v="42850"/>
    <n v="9200"/>
    <n v="1600000"/>
    <n v="804600"/>
    <x v="2"/>
    <x v="2"/>
    <n v="6.2"/>
    <n v="0"/>
    <n v="3.4000000000000004"/>
    <n v="7.08"/>
    <x v="3"/>
  </r>
  <r>
    <n v="4096"/>
    <x v="408"/>
    <x v="0"/>
    <x v="11"/>
    <n v="24"/>
    <n v="36"/>
    <n v="30"/>
    <n v="0.1"/>
    <n v="6.4"/>
    <n v="3.25"/>
    <n v="6.5"/>
    <n v="8.1999999999999993"/>
    <n v="7.35"/>
    <n v="306"/>
    <n v="1572"/>
    <n v="939"/>
    <n v="4"/>
    <n v="30"/>
    <n v="17"/>
    <n v="0.72"/>
    <n v="15"/>
    <n v="7.86"/>
    <n v="940"/>
    <n v="460000"/>
    <n v="230470"/>
    <n v="5400"/>
    <n v="5400000"/>
    <n v="2702700"/>
    <x v="2"/>
    <x v="2"/>
    <n v="7.86"/>
    <n v="0"/>
    <n v="3.5"/>
    <n v="7.4219999999999997"/>
    <x v="3"/>
  </r>
  <r>
    <n v="4097"/>
    <x v="409"/>
    <x v="0"/>
    <x v="11"/>
    <n v="24"/>
    <n v="37"/>
    <n v="30.5"/>
    <n v="0.5"/>
    <n v="6.7"/>
    <n v="3.6"/>
    <n v="6.7"/>
    <n v="7.5"/>
    <n v="7.1"/>
    <n v="1204"/>
    <n v="2278"/>
    <n v="1741"/>
    <n v="2"/>
    <n v="39"/>
    <n v="20.5"/>
    <n v="1.3"/>
    <n v="13"/>
    <n v="7.15"/>
    <n v="490"/>
    <n v="150000"/>
    <n v="75245"/>
    <n v="5400"/>
    <n v="1600000"/>
    <n v="802700"/>
    <x v="2"/>
    <x v="2"/>
    <n v="7.15"/>
    <n v="0"/>
    <n v="2.8"/>
    <n v="7.21"/>
    <x v="3"/>
  </r>
  <r>
    <n v="4504"/>
    <x v="520"/>
    <x v="0"/>
    <x v="11"/>
    <n v="24"/>
    <n v="30"/>
    <n v="27"/>
    <n v="3.5"/>
    <n v="7"/>
    <n v="5.25"/>
    <n v="6.6"/>
    <n v="8.1999999999999993"/>
    <n v="7.3999999999999995"/>
    <n v="329"/>
    <n v="920"/>
    <n v="624.5"/>
    <n v="3"/>
    <n v="9"/>
    <n v="6"/>
    <n v="0.34"/>
    <n v="14"/>
    <n v="7.17"/>
    <n v="1100"/>
    <n v="34000"/>
    <n v="17550"/>
    <n v="9200"/>
    <n v="240000"/>
    <n v="124600"/>
    <x v="2"/>
    <x v="2"/>
    <n v="7.17"/>
    <n v="0"/>
    <n v="0"/>
    <n v="6.9340000000000002"/>
    <x v="3"/>
  </r>
  <r>
    <n v="4505"/>
    <x v="521"/>
    <x v="0"/>
    <x v="11"/>
    <n v="25"/>
    <n v="30"/>
    <n v="27.5"/>
    <n v="4"/>
    <n v="6.5"/>
    <n v="5.25"/>
    <n v="6.2"/>
    <n v="9.1999999999999993"/>
    <n v="7.6999999999999993"/>
    <n v="121"/>
    <n v="2047"/>
    <n v="1084"/>
    <n v="3"/>
    <n v="35"/>
    <n v="19"/>
    <n v="0.33"/>
    <n v="20.100000000000001"/>
    <n v="10.215"/>
    <n v="700"/>
    <n v="1700000"/>
    <n v="850350"/>
    <n v="5400"/>
    <n v="9200000"/>
    <n v="4602700"/>
    <x v="2"/>
    <x v="2"/>
    <n v="10"/>
    <n v="0"/>
    <n v="0"/>
    <n v="7.5"/>
    <x v="3"/>
  </r>
  <r>
    <n v="4506"/>
    <x v="743"/>
    <x v="0"/>
    <x v="11"/>
    <n v="24"/>
    <n v="33"/>
    <n v="28.5"/>
    <n v="0.4"/>
    <n v="5.9"/>
    <n v="3.1500000000000004"/>
    <n v="6.5"/>
    <n v="7"/>
    <n v="6.75"/>
    <n v="425"/>
    <n v="1553"/>
    <n v="989"/>
    <n v="5"/>
    <n v="11"/>
    <n v="8"/>
    <n v="0.8"/>
    <n v="14"/>
    <n v="7.4"/>
    <n v="700"/>
    <n v="63000"/>
    <n v="31850"/>
    <n v="5400"/>
    <n v="540000"/>
    <n v="272700"/>
    <x v="2"/>
    <x v="2"/>
    <n v="7.4"/>
    <n v="0"/>
    <n v="3.6999999999999993"/>
    <n v="7.3500000000000005"/>
    <x v="3"/>
  </r>
  <r>
    <n v="4507"/>
    <x v="522"/>
    <x v="0"/>
    <x v="11"/>
    <n v="25"/>
    <n v="31"/>
    <n v="28"/>
    <n v="3.2"/>
    <n v="7.4"/>
    <n v="5.3000000000000007"/>
    <n v="6.1"/>
    <n v="8"/>
    <n v="7.05"/>
    <n v="267"/>
    <n v="945"/>
    <n v="606"/>
    <n v="2"/>
    <n v="16"/>
    <n v="9"/>
    <n v="0.48"/>
    <n v="5.6"/>
    <n v="3.04"/>
    <n v="480"/>
    <n v="170000"/>
    <n v="85240"/>
    <n v="3500"/>
    <n v="1600000"/>
    <n v="801750"/>
    <x v="2"/>
    <x v="2"/>
    <n v="3.04"/>
    <n v="0"/>
    <n v="0"/>
    <n v="6.1080000000000005"/>
    <x v="3"/>
  </r>
  <r>
    <n v="4508"/>
    <x v="523"/>
    <x v="0"/>
    <x v="11"/>
    <n v="25"/>
    <n v="31"/>
    <n v="28"/>
    <n v="0.5"/>
    <n v="6"/>
    <n v="3.25"/>
    <n v="6.4"/>
    <n v="8"/>
    <n v="7.2"/>
    <n v="594"/>
    <n v="1954"/>
    <n v="1274"/>
    <n v="3"/>
    <n v="30"/>
    <n v="16.5"/>
    <n v="1.2"/>
    <n v="13.9"/>
    <n v="7.55"/>
    <n v="4000"/>
    <n v="1200000"/>
    <n v="602000"/>
    <n v="35000"/>
    <n v="92000000"/>
    <n v="46017500"/>
    <x v="2"/>
    <x v="2"/>
    <n v="7.55"/>
    <n v="0"/>
    <n v="3.5"/>
    <n v="7.3599999999999994"/>
    <x v="3"/>
  </r>
  <r>
    <n v="4509"/>
    <x v="524"/>
    <x v="0"/>
    <x v="11"/>
    <n v="24"/>
    <n v="31"/>
    <n v="27.5"/>
    <n v="4"/>
    <n v="7.2"/>
    <n v="5.6"/>
    <n v="6"/>
    <n v="7.9"/>
    <n v="6.95"/>
    <n v="267"/>
    <n v="741"/>
    <n v="504"/>
    <n v="2"/>
    <n v="8"/>
    <n v="5"/>
    <n v="0.68"/>
    <n v="4"/>
    <n v="2.34"/>
    <n v="790"/>
    <n v="2300000"/>
    <n v="1150395"/>
    <n v="9200"/>
    <n v="35000000"/>
    <n v="17504600"/>
    <x v="2"/>
    <x v="2"/>
    <n v="2.34"/>
    <n v="0"/>
    <n v="0"/>
    <n v="5.968"/>
    <x v="3"/>
  </r>
  <r>
    <n v="4510"/>
    <x v="525"/>
    <x v="0"/>
    <x v="11"/>
    <n v="25"/>
    <n v="31"/>
    <n v="28"/>
    <n v="2.1"/>
    <n v="5.7"/>
    <n v="3.9000000000000004"/>
    <n v="6.6"/>
    <n v="9.6999999999999993"/>
    <n v="8.1499999999999986"/>
    <n v="729"/>
    <n v="1368"/>
    <n v="1048.5"/>
    <n v="4"/>
    <n v="30"/>
    <n v="17"/>
    <n v="0.77"/>
    <n v="6"/>
    <n v="3.3849999999999998"/>
    <n v="6300"/>
    <n v="46000"/>
    <n v="26150"/>
    <n v="54000"/>
    <n v="540000"/>
    <n v="297000"/>
    <x v="2"/>
    <x v="2"/>
    <n v="3.3849999999999998"/>
    <n v="0"/>
    <n v="2.1999999999999993"/>
    <n v="6.3969999999999994"/>
    <x v="3"/>
  </r>
  <r>
    <n v="4514"/>
    <x v="744"/>
    <x v="0"/>
    <x v="11"/>
    <n v="25"/>
    <n v="28"/>
    <n v="26.5"/>
    <n v="3.4"/>
    <n v="6.2"/>
    <n v="4.8"/>
    <n v="6.1"/>
    <n v="7.8"/>
    <n v="6.9499999999999993"/>
    <n v="577"/>
    <n v="1405"/>
    <n v="991"/>
    <n v="4"/>
    <n v="10"/>
    <n v="7"/>
    <n v="0.03"/>
    <n v="3.4"/>
    <n v="1.7149999999999999"/>
    <n v="480"/>
    <n v="63000"/>
    <n v="31740"/>
    <n v="2400"/>
    <n v="540000"/>
    <n v="271200"/>
    <x v="2"/>
    <x v="2"/>
    <n v="1.7149999999999999"/>
    <n v="0"/>
    <n v="0.40000000000000036"/>
    <n v="5.883"/>
    <x v="3"/>
  </r>
  <r>
    <n v="4515"/>
    <x v="745"/>
    <x v="0"/>
    <x v="11"/>
    <n v="25"/>
    <n v="28"/>
    <n v="26.5"/>
    <n v="2.4"/>
    <n v="6.8"/>
    <n v="4.5999999999999996"/>
    <n v="6.6"/>
    <n v="8.1999999999999993"/>
    <n v="7.3999999999999995"/>
    <n v="757"/>
    <n v="1164"/>
    <n v="960.5"/>
    <n v="5"/>
    <n v="15"/>
    <n v="10"/>
    <n v="0.9"/>
    <n v="3.08"/>
    <n v="1.99"/>
    <n v="4600"/>
    <n v="490000"/>
    <n v="247300"/>
    <n v="34000"/>
    <n v="2400000"/>
    <n v="1217000"/>
    <x v="2"/>
    <x v="2"/>
    <n v="1.9900000000000002"/>
    <n v="0"/>
    <n v="0.80000000000000071"/>
    <n v="5.9779999999999998"/>
    <x v="3"/>
  </r>
  <r>
    <n v="4516"/>
    <x v="746"/>
    <x v="0"/>
    <x v="11"/>
    <n v="24"/>
    <n v="26"/>
    <n v="25"/>
    <n v="4.2"/>
    <n v="6.9"/>
    <n v="5.5500000000000007"/>
    <n v="7.1"/>
    <n v="7.8"/>
    <n v="7.4499999999999993"/>
    <n v="882"/>
    <n v="1405"/>
    <n v="1143.5"/>
    <n v="3"/>
    <n v="10"/>
    <n v="6.5"/>
    <n v="0.03"/>
    <n v="3.3"/>
    <n v="1.6649999999999998"/>
    <n v="480"/>
    <n v="17000"/>
    <n v="8740"/>
    <n v="3500"/>
    <n v="160000"/>
    <n v="81750"/>
    <x v="2"/>
    <x v="2"/>
    <n v="1.6649999999999998"/>
    <n v="0"/>
    <n v="0"/>
    <n v="5.8330000000000002"/>
    <x v="3"/>
  </r>
  <r>
    <n v="4517"/>
    <x v="747"/>
    <x v="0"/>
    <x v="11"/>
    <n v="25"/>
    <n v="27"/>
    <n v="26"/>
    <n v="3.2"/>
    <n v="8.1999999999999993"/>
    <n v="5.6999999999999993"/>
    <n v="6.1"/>
    <n v="7.1"/>
    <n v="6.6"/>
    <n v="287"/>
    <n v="928"/>
    <n v="607.5"/>
    <n v="3"/>
    <n v="15"/>
    <n v="9"/>
    <n v="1.2"/>
    <n v="6.71"/>
    <n v="3.9550000000000001"/>
    <n v="4100"/>
    <n v="150000"/>
    <n v="77050"/>
    <n v="54000"/>
    <n v="1600000"/>
    <n v="827000"/>
    <x v="2"/>
    <x v="2"/>
    <n v="3.9550000000000001"/>
    <n v="0"/>
    <n v="0"/>
    <n v="6.2910000000000004"/>
    <x v="3"/>
  </r>
  <r>
    <n v="4518"/>
    <x v="748"/>
    <x v="0"/>
    <x v="11"/>
    <n v="25"/>
    <n v="26"/>
    <n v="25.5"/>
    <n v="2"/>
    <n v="6.1"/>
    <n v="4.05"/>
    <n v="6.4"/>
    <n v="8.6999999999999993"/>
    <n v="7.55"/>
    <n v="470"/>
    <n v="885"/>
    <n v="677.5"/>
    <n v="4"/>
    <n v="15"/>
    <n v="9.5"/>
    <n v="0.48"/>
    <n v="10"/>
    <n v="5.24"/>
    <n v="700"/>
    <n v="21000"/>
    <n v="10850"/>
    <n v="5400"/>
    <n v="160000"/>
    <n v="82700"/>
    <x v="2"/>
    <x v="2"/>
    <n v="5.24"/>
    <n v="0"/>
    <n v="1.9000000000000004"/>
    <n v="6.7380000000000004"/>
    <x v="3"/>
  </r>
  <r>
    <n v="4519"/>
    <x v="749"/>
    <x v="0"/>
    <x v="11"/>
    <n v="25"/>
    <n v="26"/>
    <n v="25.5"/>
    <n v="0.3"/>
    <n v="3"/>
    <n v="1.65"/>
    <n v="6.1"/>
    <n v="7.2"/>
    <n v="6.65"/>
    <n v="528"/>
    <n v="1413"/>
    <n v="970.5"/>
    <n v="6.6"/>
    <n v="128"/>
    <n v="67.3"/>
    <n v="0.91"/>
    <n v="13.3"/>
    <n v="7.1050000000000004"/>
    <n v="11000"/>
    <n v="940000"/>
    <n v="475500"/>
    <n v="92000"/>
    <n v="5400000"/>
    <n v="2746000"/>
    <x v="2"/>
    <x v="2"/>
    <n v="7.1050000000000004"/>
    <n v="0"/>
    <n v="6.7"/>
    <n v="7.5910000000000002"/>
    <x v="3"/>
  </r>
  <r>
    <n v="4520"/>
    <x v="750"/>
    <x v="0"/>
    <x v="11"/>
    <n v="24"/>
    <n v="27"/>
    <n v="25.5"/>
    <n v="0.5"/>
    <n v="5.2"/>
    <n v="2.85"/>
    <n v="7"/>
    <n v="9.1999999999999993"/>
    <n v="8.1"/>
    <n v="729"/>
    <n v="1309"/>
    <n v="1019"/>
    <n v="6"/>
    <n v="37.5"/>
    <n v="21.75"/>
    <n v="1.5"/>
    <n v="11"/>
    <n v="6.25"/>
    <n v="4100"/>
    <n v="94000"/>
    <n v="49050"/>
    <n v="35000"/>
    <n v="920000"/>
    <n v="477500"/>
    <x v="2"/>
    <x v="2"/>
    <n v="6.25"/>
    <n v="0"/>
    <n v="4.3"/>
    <n v="7.18"/>
    <x v="3"/>
  </r>
  <r>
    <n v="4521"/>
    <x v="751"/>
    <x v="0"/>
    <x v="11"/>
    <n v="25"/>
    <n v="29"/>
    <n v="27"/>
    <n v="2.8"/>
    <n v="11"/>
    <n v="6.9"/>
    <n v="6.6"/>
    <n v="8"/>
    <n v="7.3"/>
    <n v="680"/>
    <n v="1228"/>
    <n v="954"/>
    <n v="3.2"/>
    <n v="14"/>
    <n v="8.6"/>
    <n v="0.13"/>
    <n v="3.3"/>
    <n v="1.7149999999999999"/>
    <n v="460"/>
    <n v="63000"/>
    <n v="31730"/>
    <n v="3500"/>
    <n v="540000"/>
    <n v="271750"/>
    <x v="2"/>
    <x v="2"/>
    <n v="1.7149999999999999"/>
    <n v="0"/>
    <n v="0"/>
    <n v="5.843"/>
    <x v="3"/>
  </r>
  <r>
    <n v="4523"/>
    <x v="752"/>
    <x v="0"/>
    <x v="11"/>
    <n v="29"/>
    <n v="29"/>
    <n v="29"/>
    <n v="1.4"/>
    <n v="3"/>
    <n v="2.2000000000000002"/>
    <n v="7.2"/>
    <n v="7.3"/>
    <n v="7.25"/>
    <n v="1176"/>
    <n v="1314"/>
    <n v="1245"/>
    <n v="10"/>
    <n v="17"/>
    <n v="13.5"/>
    <n v="4"/>
    <n v="14"/>
    <n v="9"/>
    <n v="46000"/>
    <n v="70000"/>
    <n v="58000"/>
    <n v="540000"/>
    <n v="540000"/>
    <n v="540000"/>
    <x v="2"/>
    <x v="2"/>
    <n v="9"/>
    <n v="0"/>
    <n v="5.6"/>
    <n v="7.8599999999999994"/>
    <x v="3"/>
  </r>
  <r>
    <n v="4524"/>
    <x v="753"/>
    <x v="0"/>
    <x v="11"/>
    <n v="24"/>
    <n v="29"/>
    <n v="26.5"/>
    <n v="1"/>
    <n v="5.8"/>
    <n v="3.4"/>
    <n v="6.7"/>
    <n v="7.6"/>
    <n v="7.15"/>
    <n v="445"/>
    <n v="1415"/>
    <n v="930"/>
    <n v="4"/>
    <n v="12"/>
    <n v="8"/>
    <n v="0.7"/>
    <n v="10"/>
    <n v="5.35"/>
    <n v="4100"/>
    <n v="330000"/>
    <n v="167050"/>
    <n v="24000"/>
    <n v="3500000"/>
    <n v="1762000"/>
    <x v="2"/>
    <x v="2"/>
    <n v="5.35"/>
    <n v="0"/>
    <n v="3.2"/>
    <n v="6.8900000000000006"/>
    <x v="3"/>
  </r>
  <r>
    <n v="4525"/>
    <x v="754"/>
    <x v="0"/>
    <x v="11"/>
    <n v="24"/>
    <n v="29"/>
    <n v="26.5"/>
    <n v="1"/>
    <n v="4.0999999999999996"/>
    <n v="2.5499999999999998"/>
    <n v="6.7"/>
    <n v="7.5"/>
    <n v="7.1"/>
    <n v="1082"/>
    <n v="2293"/>
    <n v="1687.5"/>
    <n v="9"/>
    <n v="37"/>
    <n v="23"/>
    <n v="0.19"/>
    <n v="16"/>
    <n v="8.0950000000000006"/>
    <n v="3300"/>
    <n v="150000"/>
    <n v="76650"/>
    <n v="35000"/>
    <n v="1600000"/>
    <n v="817500"/>
    <x v="2"/>
    <x v="2"/>
    <n v="8.0950000000000006"/>
    <n v="0"/>
    <n v="4.9000000000000004"/>
    <n v="7.609"/>
    <x v="3"/>
  </r>
  <r>
    <n v="4529"/>
    <x v="755"/>
    <x v="0"/>
    <x v="11"/>
    <n v="25"/>
    <n v="28"/>
    <n v="26.5"/>
    <n v="3.6"/>
    <n v="5.6"/>
    <n v="4.5999999999999996"/>
    <n v="6.8"/>
    <n v="8"/>
    <n v="7.4"/>
    <n v="738"/>
    <n v="1330"/>
    <n v="1034"/>
    <n v="3"/>
    <n v="10"/>
    <n v="6.5"/>
    <n v="1.1499999999999999"/>
    <n v="1.9"/>
    <n v="1.5249999999999999"/>
    <n v="7900"/>
    <n v="4800000"/>
    <n v="2403950"/>
    <n v="54000"/>
    <n v="35000000"/>
    <n v="17527000"/>
    <x v="2"/>
    <x v="2"/>
    <n v="1.5249999999999999"/>
    <n v="0"/>
    <n v="0.80000000000000071"/>
    <n v="5.8849999999999998"/>
    <x v="3"/>
  </r>
  <r>
    <n v="4533"/>
    <x v="526"/>
    <x v="0"/>
    <x v="11"/>
    <n v="23"/>
    <n v="29"/>
    <n v="26"/>
    <n v="2.4"/>
    <n v="7.2"/>
    <n v="4.8"/>
    <n v="6.9"/>
    <n v="8.1999999999999993"/>
    <n v="7.55"/>
    <n v="917"/>
    <n v="1883"/>
    <n v="1400"/>
    <n v="4"/>
    <n v="9"/>
    <n v="6.5"/>
    <n v="2.61"/>
    <n v="47"/>
    <n v="24.805"/>
    <n v="460"/>
    <n v="11000"/>
    <n v="5730"/>
    <n v="3500"/>
    <n v="92000"/>
    <n v="47750"/>
    <x v="2"/>
    <x v="2"/>
    <n v="10"/>
    <n v="0"/>
    <n v="0.40000000000000036"/>
    <n v="7.54"/>
    <x v="3"/>
  </r>
  <r>
    <n v="4534"/>
    <x v="527"/>
    <x v="0"/>
    <x v="11"/>
    <n v="25"/>
    <n v="32"/>
    <n v="28.5"/>
    <n v="4.7"/>
    <n v="7"/>
    <n v="5.85"/>
    <n v="6.3"/>
    <n v="7.6"/>
    <n v="6.9499999999999993"/>
    <n v="268"/>
    <n v="871"/>
    <n v="569.5"/>
    <n v="2"/>
    <n v="5"/>
    <n v="3.5"/>
    <n v="0.3"/>
    <n v="4.47"/>
    <n v="2.3849999999999998"/>
    <n v="1200"/>
    <n v="43000"/>
    <n v="22100"/>
    <n v="9200"/>
    <n v="540000"/>
    <n v="274600"/>
    <x v="8"/>
    <x v="2"/>
    <n v="2.3849999999999998"/>
    <n v="0"/>
    <n v="0"/>
    <n v="5.6645000000000003"/>
    <x v="3"/>
  </r>
  <r>
    <n v="4535"/>
    <x v="528"/>
    <x v="0"/>
    <x v="11"/>
    <n v="25"/>
    <n v="31"/>
    <n v="28"/>
    <n v="0.6"/>
    <n v="6.5"/>
    <n v="3.55"/>
    <n v="6.7"/>
    <n v="7.8"/>
    <n v="7.25"/>
    <n v="1073"/>
    <n v="2298"/>
    <n v="1685.5"/>
    <n v="4"/>
    <n v="32"/>
    <n v="18"/>
    <n v="3"/>
    <n v="7"/>
    <n v="5"/>
    <n v="460"/>
    <n v="4800000"/>
    <n v="2400230"/>
    <n v="3500"/>
    <n v="35000000"/>
    <n v="17501750"/>
    <x v="2"/>
    <x v="2"/>
    <n v="5"/>
    <n v="0"/>
    <n v="2.9000000000000004"/>
    <n v="6.79"/>
    <x v="3"/>
  </r>
  <r>
    <n v="4536"/>
    <x v="529"/>
    <x v="0"/>
    <x v="11"/>
    <n v="20"/>
    <n v="32"/>
    <n v="26"/>
    <n v="2.4"/>
    <n v="6.7"/>
    <n v="4.55"/>
    <n v="6.3"/>
    <n v="7.9"/>
    <n v="7.1"/>
    <n v="380"/>
    <n v="1648"/>
    <n v="1014"/>
    <n v="3"/>
    <n v="16"/>
    <n v="9.5"/>
    <n v="1.0900000000000001"/>
    <n v="4.0999999999999996"/>
    <n v="2.5949999999999998"/>
    <n v="540"/>
    <n v="700000"/>
    <n v="350270"/>
    <n v="9200"/>
    <n v="5400000"/>
    <n v="2704600"/>
    <x v="2"/>
    <x v="2"/>
    <n v="2.5949999999999998"/>
    <n v="0"/>
    <n v="0.90000000000000036"/>
    <n v="6.109"/>
    <x v="3"/>
  </r>
  <r>
    <n v="4537"/>
    <x v="530"/>
    <x v="0"/>
    <x v="11"/>
    <n v="24"/>
    <n v="32"/>
    <n v="28"/>
    <n v="5"/>
    <n v="6.9"/>
    <n v="5.95"/>
    <n v="6.5"/>
    <n v="8.1999999999999993"/>
    <n v="7.35"/>
    <n v="248"/>
    <n v="593"/>
    <n v="420.5"/>
    <n v="3"/>
    <n v="5"/>
    <n v="4"/>
    <n v="0.61"/>
    <n v="5"/>
    <n v="2.8050000000000002"/>
    <n v="1200"/>
    <n v="70000"/>
    <n v="35600"/>
    <n v="9200"/>
    <n v="350000"/>
    <n v="179600"/>
    <x v="2"/>
    <x v="2"/>
    <n v="2.8050000000000002"/>
    <n v="0"/>
    <n v="0"/>
    <n v="6.0609999999999999"/>
    <x v="3"/>
  </r>
  <r>
    <n v="4538"/>
    <x v="531"/>
    <x v="0"/>
    <x v="11"/>
    <n v="23"/>
    <n v="37"/>
    <n v="30"/>
    <n v="1"/>
    <n v="6.6"/>
    <n v="3.8"/>
    <n v="6"/>
    <n v="7.4"/>
    <n v="6.7"/>
    <n v="607"/>
    <n v="3008"/>
    <n v="1807.5"/>
    <n v="2"/>
    <n v="57"/>
    <n v="29.5"/>
    <n v="1.1100000000000001"/>
    <n v="8.11"/>
    <n v="4.6099999999999994"/>
    <n v="630"/>
    <n v="94000"/>
    <n v="47315"/>
    <n v="5400"/>
    <n v="540000"/>
    <n v="272700"/>
    <x v="2"/>
    <x v="2"/>
    <n v="4.6099999999999994"/>
    <n v="0"/>
    <n v="2.4000000000000004"/>
    <n v="6.6619999999999999"/>
    <x v="3"/>
  </r>
  <r>
    <n v="4539"/>
    <x v="532"/>
    <x v="0"/>
    <x v="11"/>
    <n v="24"/>
    <n v="35"/>
    <n v="29.5"/>
    <n v="0.1"/>
    <n v="7"/>
    <n v="3.55"/>
    <n v="6.5"/>
    <n v="7.9"/>
    <n v="7.2"/>
    <n v="294"/>
    <n v="2086"/>
    <n v="1190"/>
    <n v="3"/>
    <n v="38"/>
    <n v="20.5"/>
    <n v="1.39"/>
    <n v="20"/>
    <n v="10.695"/>
    <n v="1100"/>
    <n v="1200000"/>
    <n v="600550"/>
    <n v="16000"/>
    <n v="9200000"/>
    <n v="4608000"/>
    <x v="2"/>
    <x v="2"/>
    <n v="10"/>
    <n v="0"/>
    <n v="2.9000000000000004"/>
    <n v="7.79"/>
    <x v="3"/>
  </r>
  <r>
    <n v="4540"/>
    <x v="533"/>
    <x v="0"/>
    <x v="11"/>
    <n v="24"/>
    <n v="32"/>
    <n v="28"/>
    <n v="1"/>
    <n v="6.1"/>
    <n v="3.55"/>
    <n v="6.1"/>
    <n v="8.5"/>
    <n v="7.3"/>
    <n v="313"/>
    <n v="1553"/>
    <n v="933"/>
    <n v="3.6"/>
    <n v="120"/>
    <n v="61.8"/>
    <n v="2"/>
    <n v="6.32"/>
    <n v="4.16"/>
    <n v="790"/>
    <n v="1100000"/>
    <n v="550395"/>
    <n v="5400"/>
    <n v="9200000"/>
    <n v="4602700"/>
    <x v="2"/>
    <x v="2"/>
    <n v="4.16"/>
    <n v="0"/>
    <n v="2.9000000000000004"/>
    <n v="6.6219999999999999"/>
    <x v="3"/>
  </r>
  <r>
    <n v="4542"/>
    <x v="756"/>
    <x v="0"/>
    <x v="11"/>
    <n v="25"/>
    <n v="28"/>
    <n v="26.5"/>
    <n v="1.9"/>
    <n v="9.4"/>
    <n v="5.65"/>
    <n v="6.8"/>
    <n v="7.9"/>
    <n v="7.35"/>
    <n v="600"/>
    <n v="1254"/>
    <n v="927"/>
    <n v="4"/>
    <n v="13"/>
    <n v="8.5"/>
    <n v="0.97"/>
    <n v="3.4"/>
    <n v="2.1850000000000001"/>
    <n v="460"/>
    <n v="48000"/>
    <n v="24230"/>
    <n v="3500"/>
    <n v="350000"/>
    <n v="176750"/>
    <x v="2"/>
    <x v="2"/>
    <n v="2.1850000000000001"/>
    <n v="0"/>
    <n v="0"/>
    <n v="5.9370000000000003"/>
    <x v="3"/>
  </r>
  <r>
    <n v="4543"/>
    <x v="534"/>
    <x v="0"/>
    <x v="11"/>
    <n v="25"/>
    <n v="29"/>
    <n v="27"/>
    <n v="3.8"/>
    <n v="6.5"/>
    <n v="5.15"/>
    <n v="6.7"/>
    <n v="8"/>
    <n v="7.35"/>
    <n v="337"/>
    <n v="1104"/>
    <n v="720.5"/>
    <n v="3.4"/>
    <n v="18"/>
    <n v="10.7"/>
    <n v="0.68"/>
    <n v="13.2"/>
    <n v="6.9399999999999995"/>
    <n v="1700"/>
    <n v="110000"/>
    <n v="55850"/>
    <n v="9200"/>
    <n v="1600000"/>
    <n v="804600"/>
    <x v="2"/>
    <x v="2"/>
    <n v="6.9399999999999995"/>
    <n v="0"/>
    <n v="0"/>
    <n v="6.8879999999999999"/>
    <x v="3"/>
  </r>
  <r>
    <n v="4544"/>
    <x v="757"/>
    <x v="0"/>
    <x v="11"/>
    <n v="25"/>
    <n v="28"/>
    <n v="26.5"/>
    <n v="2.6"/>
    <n v="12"/>
    <n v="7.3"/>
    <n v="6.7"/>
    <n v="7.6"/>
    <n v="7.15"/>
    <n v="332"/>
    <n v="1000"/>
    <n v="666"/>
    <n v="4.2"/>
    <n v="30"/>
    <n v="17.100000000000001"/>
    <n v="0.47"/>
    <n v="3.3"/>
    <n v="1.8849999999999998"/>
    <n v="790"/>
    <n v="23000"/>
    <n v="11895"/>
    <n v="9200"/>
    <n v="350000"/>
    <n v="179600"/>
    <x v="2"/>
    <x v="2"/>
    <n v="1.8849999999999998"/>
    <n v="0"/>
    <n v="0"/>
    <n v="5.8769999999999998"/>
    <x v="3"/>
  </r>
  <r>
    <n v="4545"/>
    <x v="535"/>
    <x v="0"/>
    <x v="11"/>
    <n v="28"/>
    <n v="28"/>
    <n v="28"/>
    <n v="3.5"/>
    <n v="6.2"/>
    <n v="4.8499999999999996"/>
    <n v="7.3"/>
    <n v="7.6"/>
    <n v="7.4499999999999993"/>
    <n v="868"/>
    <n v="1197"/>
    <n v="1032.5"/>
    <n v="4"/>
    <n v="16"/>
    <n v="10"/>
    <n v="3"/>
    <n v="9"/>
    <n v="6"/>
    <n v="700"/>
    <n v="7900"/>
    <n v="4300"/>
    <n v="5400"/>
    <n v="92000"/>
    <n v="48700"/>
    <x v="2"/>
    <x v="2"/>
    <n v="6"/>
    <n v="0"/>
    <n v="0.30000000000000071"/>
    <n v="6.73"/>
    <x v="3"/>
  </r>
  <r>
    <n v="4546"/>
    <x v="536"/>
    <x v="0"/>
    <x v="11"/>
    <n v="25"/>
    <n v="28"/>
    <n v="26.5"/>
    <n v="1"/>
    <n v="6.3"/>
    <n v="3.65"/>
    <n v="6.8"/>
    <n v="7.5"/>
    <n v="7.15"/>
    <n v="625"/>
    <n v="1236"/>
    <n v="930.5"/>
    <n v="4"/>
    <n v="10"/>
    <n v="7"/>
    <n v="0.67"/>
    <n v="13"/>
    <n v="6.835"/>
    <n v="1200"/>
    <n v="14000"/>
    <n v="7600"/>
    <n v="9200"/>
    <n v="92000"/>
    <n v="50600"/>
    <x v="2"/>
    <x v="2"/>
    <n v="6.835"/>
    <n v="0"/>
    <n v="2.7"/>
    <n v="7.1370000000000005"/>
    <x v="3"/>
  </r>
  <r>
    <n v="4547"/>
    <x v="537"/>
    <x v="0"/>
    <x v="11"/>
    <n v="25"/>
    <n v="28"/>
    <n v="26.5"/>
    <n v="4.0999999999999996"/>
    <n v="6"/>
    <n v="5.05"/>
    <n v="7"/>
    <n v="7.8"/>
    <n v="7.4"/>
    <n v="660"/>
    <n v="1066"/>
    <n v="863"/>
    <n v="4"/>
    <n v="8"/>
    <n v="6"/>
    <n v="0.78"/>
    <n v="3"/>
    <n v="1.8900000000000001"/>
    <n v="940"/>
    <n v="140000"/>
    <n v="70470"/>
    <n v="5400"/>
    <n v="1600000"/>
    <n v="802700"/>
    <x v="2"/>
    <x v="2"/>
    <n v="1.8900000000000001"/>
    <n v="0"/>
    <n v="0"/>
    <n v="5.8780000000000001"/>
    <x v="3"/>
  </r>
  <r>
    <n v="3559"/>
    <x v="130"/>
    <x v="2"/>
    <x v="11"/>
    <n v="20"/>
    <n v="28"/>
    <n v="24"/>
    <n v="6.8"/>
    <n v="7.2"/>
    <n v="7"/>
    <n v="7.1"/>
    <n v="8.6999999999999993"/>
    <n v="7.8999999999999995"/>
    <n v="260"/>
    <n v="418"/>
    <n v="339"/>
    <n v="3"/>
    <n v="6"/>
    <n v="4.5"/>
    <n v="0.1"/>
    <n v="0.3"/>
    <n v="0.2"/>
    <n v="350"/>
    <n v="1100"/>
    <n v="725"/>
    <n v="1600"/>
    <n v="3500"/>
    <n v="2550"/>
    <x v="2"/>
    <x v="2"/>
    <n v="0.2"/>
    <n v="0"/>
    <n v="0"/>
    <n v="5.54"/>
    <x v="3"/>
  </r>
  <r>
    <n v="3560"/>
    <x v="538"/>
    <x v="2"/>
    <x v="11"/>
    <n v="24"/>
    <n v="30"/>
    <n v="27"/>
    <n v="3.8"/>
    <n v="8.6"/>
    <n v="6.1999999999999993"/>
    <n v="8.6"/>
    <n v="9.4"/>
    <n v="9"/>
    <n v="810"/>
    <n v="3142"/>
    <n v="1976"/>
    <n v="16"/>
    <n v="39"/>
    <n v="27.5"/>
    <n v="0.1"/>
    <n v="1.25"/>
    <n v="0.67500000000000004"/>
    <n v="6300"/>
    <n v="28000"/>
    <n v="17150"/>
    <n v="22000"/>
    <n v="92000"/>
    <n v="57000"/>
    <x v="2"/>
    <x v="2"/>
    <n v="0.67500000000000004"/>
    <n v="10"/>
    <n v="0"/>
    <n v="7.1349999999999998"/>
    <x v="3"/>
  </r>
  <r>
    <n v="3561"/>
    <x v="539"/>
    <x v="2"/>
    <x v="11"/>
    <n v="20"/>
    <n v="28"/>
    <n v="24"/>
    <n v="6.8"/>
    <n v="7.2"/>
    <n v="7"/>
    <n v="7.5"/>
    <n v="9.1"/>
    <n v="8.3000000000000007"/>
    <n v="278"/>
    <n v="521"/>
    <n v="399.5"/>
    <n v="4"/>
    <n v="6"/>
    <n v="5"/>
    <n v="0.1"/>
    <n v="0.3"/>
    <n v="0.2"/>
    <n v="580"/>
    <n v="1100"/>
    <n v="840"/>
    <n v="2100"/>
    <n v="3500"/>
    <n v="2800"/>
    <x v="2"/>
    <x v="2"/>
    <n v="0.2"/>
    <n v="0"/>
    <n v="0"/>
    <n v="5.54"/>
    <x v="3"/>
  </r>
  <r>
    <n v="3565"/>
    <x v="133"/>
    <x v="2"/>
    <x v="11"/>
    <n v="27"/>
    <n v="32"/>
    <n v="29.5"/>
    <n v="5.3"/>
    <n v="7.6"/>
    <n v="6.4499999999999993"/>
    <n v="6.6"/>
    <n v="7.4"/>
    <n v="7"/>
    <n v="128"/>
    <n v="166"/>
    <n v="147"/>
    <n v="2"/>
    <n v="3"/>
    <n v="2.5"/>
    <n v="0.08"/>
    <n v="2.4900000000000002"/>
    <n v="1.2850000000000001"/>
    <n v="2"/>
    <n v="1600"/>
    <n v="801"/>
    <n v="7"/>
    <n v="1600"/>
    <n v="803.5"/>
    <x v="41"/>
    <x v="2"/>
    <n v="1.2850000000000001"/>
    <n v="0"/>
    <n v="0"/>
    <n v="4.8194999999999997"/>
    <x v="3"/>
  </r>
  <r>
    <n v="3588"/>
    <x v="540"/>
    <x v="2"/>
    <x v="11"/>
    <n v="21"/>
    <n v="26"/>
    <n v="23.5"/>
    <n v="4.5"/>
    <n v="6.7"/>
    <n v="5.6"/>
    <n v="7.2"/>
    <n v="8.4"/>
    <n v="7.8000000000000007"/>
    <n v="552"/>
    <n v="868"/>
    <n v="710"/>
    <n v="3"/>
    <n v="7.2"/>
    <n v="5.0999999999999996"/>
    <n v="1.5"/>
    <n v="5"/>
    <n v="3.25"/>
    <n v="780"/>
    <n v="1300"/>
    <n v="1040"/>
    <n v="4300"/>
    <n v="6300"/>
    <n v="5300"/>
    <x v="2"/>
    <x v="2"/>
    <n v="3.25"/>
    <n v="0"/>
    <n v="0"/>
    <n v="6.15"/>
    <x v="3"/>
  </r>
  <r>
    <n v="3589"/>
    <x v="410"/>
    <x v="2"/>
    <x v="11"/>
    <n v="25"/>
    <n v="28"/>
    <n v="26.5"/>
    <n v="4.5"/>
    <n v="6.9"/>
    <n v="5.7"/>
    <n v="6.5"/>
    <n v="7.6"/>
    <n v="7.05"/>
    <n v="487"/>
    <n v="1661"/>
    <n v="1074"/>
    <n v="3"/>
    <n v="9"/>
    <n v="6"/>
    <n v="0.83"/>
    <n v="3.8"/>
    <n v="2.3149999999999999"/>
    <n v="940"/>
    <n v="940000"/>
    <n v="470470"/>
    <n v="5400"/>
    <n v="9200000"/>
    <n v="4602700"/>
    <x v="2"/>
    <x v="2"/>
    <n v="2.3149999999999999"/>
    <n v="0"/>
    <n v="0"/>
    <n v="5.9630000000000001"/>
    <x v="3"/>
  </r>
  <r>
    <n v="3590"/>
    <x v="136"/>
    <x v="2"/>
    <x v="11"/>
    <n v="24"/>
    <n v="30"/>
    <n v="27"/>
    <n v="4"/>
    <n v="8.1999999999999993"/>
    <n v="6.1"/>
    <n v="6.9"/>
    <n v="8.1999999999999993"/>
    <n v="7.55"/>
    <n v="399"/>
    <n v="592"/>
    <n v="495.5"/>
    <n v="4"/>
    <n v="9"/>
    <n v="6.5"/>
    <n v="0.12"/>
    <n v="3.31"/>
    <n v="1.7150000000000001"/>
    <n v="230"/>
    <n v="14000"/>
    <n v="7115"/>
    <n v="3500"/>
    <n v="160000"/>
    <n v="81750"/>
    <x v="2"/>
    <x v="2"/>
    <n v="1.7150000000000001"/>
    <n v="0"/>
    <n v="0"/>
    <n v="5.843"/>
    <x v="3"/>
  </r>
  <r>
    <n v="3594"/>
    <x v="137"/>
    <x v="2"/>
    <x v="11"/>
    <n v="25"/>
    <n v="27"/>
    <n v="26"/>
    <n v="3.6"/>
    <n v="7.6"/>
    <n v="5.6"/>
    <n v="6.5"/>
    <n v="8.6"/>
    <n v="7.55"/>
    <n v="357"/>
    <n v="570"/>
    <n v="463.5"/>
    <n v="3"/>
    <n v="8"/>
    <n v="5.5"/>
    <n v="0.18"/>
    <n v="4.59"/>
    <n v="2.3849999999999998"/>
    <n v="230"/>
    <n v="70000"/>
    <n v="35115"/>
    <n v="3500"/>
    <n v="540000"/>
    <n v="271750"/>
    <x v="2"/>
    <x v="2"/>
    <n v="2.3849999999999998"/>
    <n v="0"/>
    <n v="0"/>
    <n v="5.9770000000000003"/>
    <x v="3"/>
  </r>
  <r>
    <n v="3595"/>
    <x v="138"/>
    <x v="2"/>
    <x v="11"/>
    <n v="25"/>
    <n v="28"/>
    <n v="26.5"/>
    <n v="0.5"/>
    <n v="6.3"/>
    <n v="3.4"/>
    <n v="6"/>
    <n v="8.3000000000000007"/>
    <n v="7.15"/>
    <n v="426"/>
    <n v="1469"/>
    <n v="947.5"/>
    <n v="4"/>
    <n v="41"/>
    <n v="22.5"/>
    <n v="0.57999999999999996"/>
    <n v="4"/>
    <n v="2.29"/>
    <n v="4600"/>
    <n v="210000"/>
    <n v="107300"/>
    <n v="54000"/>
    <n v="1600000"/>
    <n v="827000"/>
    <x v="2"/>
    <x v="2"/>
    <n v="2.29"/>
    <n v="0"/>
    <n v="3.2"/>
    <n v="6.2780000000000005"/>
    <x v="3"/>
  </r>
  <r>
    <n v="3596"/>
    <x v="758"/>
    <x v="2"/>
    <x v="11"/>
    <n v="22"/>
    <n v="28"/>
    <n v="25"/>
    <n v="4"/>
    <n v="6.8"/>
    <n v="5.4"/>
    <n v="5.6"/>
    <n v="6.6"/>
    <n v="6.1"/>
    <n v="187"/>
    <n v="415"/>
    <n v="301"/>
    <n v="3"/>
    <n v="6"/>
    <n v="4.5"/>
    <n v="0.41"/>
    <n v="2.89"/>
    <n v="1.6500000000000001"/>
    <n v="700"/>
    <n v="150000"/>
    <n v="75350"/>
    <n v="5400"/>
    <n v="1600000"/>
    <n v="802700"/>
    <x v="2"/>
    <x v="2"/>
    <n v="1.6500000000000001"/>
    <n v="10"/>
    <n v="0"/>
    <n v="7.33"/>
    <x v="3"/>
  </r>
  <r>
    <n v="3597"/>
    <x v="139"/>
    <x v="2"/>
    <x v="11"/>
    <n v="24"/>
    <n v="34"/>
    <n v="29"/>
    <n v="0.9"/>
    <n v="6.7"/>
    <n v="3.8000000000000003"/>
    <n v="6.3"/>
    <n v="7.7"/>
    <n v="7"/>
    <n v="76"/>
    <n v="1852"/>
    <n v="964"/>
    <n v="2"/>
    <n v="31"/>
    <n v="16.5"/>
    <n v="0.82"/>
    <n v="4.5"/>
    <n v="2.66"/>
    <n v="790"/>
    <n v="170000"/>
    <n v="85395"/>
    <n v="9200"/>
    <n v="1600000"/>
    <n v="804600"/>
    <x v="2"/>
    <x v="2"/>
    <n v="2.66"/>
    <n v="0"/>
    <n v="2.3999999999999995"/>
    <n v="6.2720000000000002"/>
    <x v="3"/>
  </r>
  <r>
    <n v="3598"/>
    <x v="140"/>
    <x v="2"/>
    <x v="11"/>
    <n v="23"/>
    <n v="36"/>
    <n v="29.5"/>
    <n v="2.5"/>
    <n v="12"/>
    <n v="7.25"/>
    <n v="6.7"/>
    <n v="8.6999999999999993"/>
    <n v="7.6999999999999993"/>
    <n v="124"/>
    <n v="1228"/>
    <n v="676"/>
    <n v="4"/>
    <n v="29"/>
    <n v="16.5"/>
    <n v="1.1499999999999999"/>
    <n v="4.7"/>
    <n v="2.9249999999999998"/>
    <n v="700"/>
    <n v="1200000"/>
    <n v="600350"/>
    <n v="5400"/>
    <n v="9200000"/>
    <n v="4602700"/>
    <x v="2"/>
    <x v="2"/>
    <n v="2.9249999999999998"/>
    <n v="0"/>
    <n v="0"/>
    <n v="6.085"/>
    <x v="3"/>
  </r>
  <r>
    <n v="3599"/>
    <x v="141"/>
    <x v="2"/>
    <x v="11"/>
    <n v="23"/>
    <n v="35"/>
    <n v="29"/>
    <n v="3"/>
    <n v="6.2"/>
    <n v="4.5999999999999996"/>
    <n v="6.2"/>
    <n v="8.5"/>
    <n v="7.35"/>
    <n v="525"/>
    <n v="1594"/>
    <n v="1059.5"/>
    <n v="4"/>
    <n v="20"/>
    <n v="12"/>
    <n v="1"/>
    <n v="5.9"/>
    <n v="3.45"/>
    <n v="79"/>
    <n v="48000"/>
    <n v="24039.5"/>
    <n v="9200"/>
    <n v="350000"/>
    <n v="179600"/>
    <x v="2"/>
    <x v="2"/>
    <n v="3.45"/>
    <n v="0"/>
    <n v="0.80000000000000071"/>
    <n v="6.2700000000000005"/>
    <x v="3"/>
  </r>
  <r>
    <n v="3600"/>
    <x v="142"/>
    <x v="2"/>
    <x v="11"/>
    <n v="22"/>
    <n v="30"/>
    <n v="26"/>
    <n v="0.5"/>
    <n v="8.4"/>
    <n v="4.45"/>
    <n v="6.5"/>
    <n v="8.1999999999999993"/>
    <n v="7.35"/>
    <n v="1114"/>
    <n v="3780"/>
    <n v="2447"/>
    <n v="6"/>
    <n v="46"/>
    <n v="26"/>
    <n v="2.42"/>
    <n v="16"/>
    <n v="9.2100000000000009"/>
    <n v="1100"/>
    <n v="1500000"/>
    <n v="750550"/>
    <n v="9200"/>
    <n v="16000000"/>
    <n v="8004600"/>
    <x v="2"/>
    <x v="2"/>
    <n v="9.2100000000000009"/>
    <n v="0"/>
    <n v="1.0999999999999996"/>
    <n v="7.4520000000000008"/>
    <x v="3"/>
  </r>
  <r>
    <n v="3603"/>
    <x v="143"/>
    <x v="2"/>
    <x v="11"/>
    <n v="25"/>
    <n v="33"/>
    <n v="29"/>
    <n v="0.5"/>
    <n v="6.5"/>
    <n v="3.5"/>
    <n v="6.6"/>
    <n v="7.5"/>
    <n v="7.05"/>
    <n v="277"/>
    <n v="1791"/>
    <n v="1034"/>
    <n v="4"/>
    <n v="50"/>
    <n v="27"/>
    <n v="1.66"/>
    <n v="12.2"/>
    <n v="6.93"/>
    <n v="840"/>
    <n v="480000"/>
    <n v="240420"/>
    <n v="9200"/>
    <n v="5400000"/>
    <n v="2704600"/>
    <x v="2"/>
    <x v="2"/>
    <n v="6.93"/>
    <n v="0"/>
    <n v="3"/>
    <n v="7.1859999999999999"/>
    <x v="3"/>
  </r>
  <r>
    <n v="3604"/>
    <x v="144"/>
    <x v="2"/>
    <x v="11"/>
    <n v="25"/>
    <n v="25"/>
    <n v="25"/>
    <n v="4.5999999999999996"/>
    <n v="5.3"/>
    <n v="4.9499999999999993"/>
    <n v="6.2"/>
    <n v="6.9"/>
    <n v="6.5500000000000007"/>
    <n v="714"/>
    <n v="791"/>
    <n v="752.5"/>
    <n v="5"/>
    <n v="8"/>
    <n v="6.5"/>
    <n v="1.1000000000000001"/>
    <n v="3.61"/>
    <n v="2.355"/>
    <n v="6300"/>
    <n v="17000"/>
    <n v="11650"/>
    <n v="54000"/>
    <n v="92000"/>
    <n v="73000"/>
    <x v="2"/>
    <x v="2"/>
    <n v="2.355"/>
    <n v="0"/>
    <n v="0.10000000000000142"/>
    <n v="5.9809999999999999"/>
    <x v="3"/>
  </r>
  <r>
    <n v="3605"/>
    <x v="145"/>
    <x v="2"/>
    <x v="11"/>
    <n v="25"/>
    <n v="28"/>
    <n v="26.5"/>
    <n v="0.5"/>
    <n v="5.8"/>
    <n v="3.15"/>
    <n v="6.3"/>
    <n v="7.7"/>
    <n v="7"/>
    <n v="637"/>
    <n v="1988"/>
    <n v="1312.5"/>
    <n v="4"/>
    <n v="51"/>
    <n v="27.5"/>
    <n v="1.4"/>
    <n v="29"/>
    <n v="15.2"/>
    <n v="790"/>
    <n v="94000"/>
    <n v="47395"/>
    <n v="16000"/>
    <n v="920000"/>
    <n v="468000"/>
    <x v="2"/>
    <x v="2"/>
    <n v="10"/>
    <n v="0"/>
    <n v="3.7"/>
    <n v="7.87"/>
    <x v="3"/>
  </r>
  <r>
    <n v="3606"/>
    <x v="146"/>
    <x v="2"/>
    <x v="11"/>
    <n v="24"/>
    <n v="33"/>
    <n v="28.5"/>
    <n v="0.6"/>
    <n v="13.5"/>
    <n v="7.05"/>
    <n v="6.4"/>
    <n v="7.6"/>
    <n v="7"/>
    <n v="243"/>
    <n v="1354"/>
    <n v="798.5"/>
    <n v="3"/>
    <n v="13"/>
    <n v="8"/>
    <n v="0.73"/>
    <n v="13"/>
    <n v="6.8650000000000002"/>
    <n v="700"/>
    <n v="48000"/>
    <n v="24350"/>
    <n v="5400"/>
    <n v="350000"/>
    <n v="177700"/>
    <x v="2"/>
    <x v="2"/>
    <n v="6.8650000000000002"/>
    <n v="0"/>
    <n v="0"/>
    <n v="6.8730000000000002"/>
    <x v="3"/>
  </r>
  <r>
    <n v="3607"/>
    <x v="541"/>
    <x v="2"/>
    <x v="11"/>
    <n v="25"/>
    <n v="28"/>
    <n v="26.5"/>
    <n v="0.5"/>
    <n v="8.6"/>
    <n v="4.55"/>
    <n v="6"/>
    <n v="8.1999999999999993"/>
    <n v="7.1"/>
    <n v="525"/>
    <n v="1973"/>
    <n v="1249"/>
    <n v="4"/>
    <n v="40"/>
    <n v="22"/>
    <n v="0.83"/>
    <n v="7.4"/>
    <n v="4.1150000000000002"/>
    <n v="4600"/>
    <n v="1400000"/>
    <n v="702300"/>
    <n v="35000"/>
    <n v="9200000"/>
    <n v="4617500"/>
    <x v="2"/>
    <x v="2"/>
    <n v="4.1150000000000002"/>
    <n v="0"/>
    <n v="0.90000000000000036"/>
    <n v="6.4130000000000003"/>
    <x v="3"/>
  </r>
  <r>
    <n v="3619"/>
    <x v="147"/>
    <x v="2"/>
    <x v="11"/>
    <n v="25"/>
    <n v="28"/>
    <n v="26.5"/>
    <n v="2"/>
    <n v="6.2"/>
    <n v="4.0999999999999996"/>
    <n v="6.5"/>
    <n v="7.9"/>
    <n v="7.2"/>
    <n v="726"/>
    <n v="1478"/>
    <n v="1102"/>
    <n v="3"/>
    <n v="29"/>
    <n v="16"/>
    <n v="0.6"/>
    <n v="8.73"/>
    <n v="4.665"/>
    <n v="400"/>
    <n v="120000"/>
    <n v="60200"/>
    <n v="3500"/>
    <n v="920000"/>
    <n v="461750"/>
    <x v="2"/>
    <x v="2"/>
    <n v="4.665"/>
    <n v="0"/>
    <n v="1.8000000000000007"/>
    <n v="6.6129999999999995"/>
    <x v="3"/>
  </r>
  <r>
    <n v="3623"/>
    <x v="542"/>
    <x v="2"/>
    <x v="11"/>
    <n v="25"/>
    <n v="30"/>
    <n v="27.5"/>
    <n v="3.3"/>
    <n v="8.1999999999999993"/>
    <n v="5.75"/>
    <n v="6.5"/>
    <n v="8.3000000000000007"/>
    <n v="7.4"/>
    <n v="351"/>
    <n v="2770"/>
    <n v="1560.5"/>
    <n v="2"/>
    <n v="22"/>
    <n v="12"/>
    <n v="1.1000000000000001"/>
    <n v="7.46"/>
    <n v="4.28"/>
    <n v="460"/>
    <n v="140000"/>
    <n v="70230"/>
    <n v="3500"/>
    <n v="920000"/>
    <n v="461750"/>
    <x v="2"/>
    <x v="2"/>
    <n v="4.28"/>
    <n v="0"/>
    <n v="0"/>
    <n v="6.3559999999999999"/>
    <x v="3"/>
  </r>
  <r>
    <n v="3626"/>
    <x v="148"/>
    <x v="2"/>
    <x v="11"/>
    <n v="25"/>
    <n v="32"/>
    <n v="28.5"/>
    <n v="2.1"/>
    <n v="8.5"/>
    <n v="5.3"/>
    <n v="6.4"/>
    <n v="7.9"/>
    <n v="7.15"/>
    <n v="267"/>
    <n v="1185"/>
    <n v="726"/>
    <n v="3"/>
    <n v="21"/>
    <n v="12"/>
    <n v="0.8"/>
    <n v="5.8"/>
    <n v="3.3"/>
    <n v="120"/>
    <n v="46000000"/>
    <n v="23000060"/>
    <n v="920"/>
    <n v="350000000"/>
    <n v="175000460"/>
    <x v="2"/>
    <x v="2"/>
    <n v="3.3"/>
    <n v="0"/>
    <n v="0"/>
    <n v="6.16"/>
    <x v="3"/>
  </r>
  <r>
    <n v="3629"/>
    <x v="149"/>
    <x v="2"/>
    <x v="11"/>
    <n v="25"/>
    <n v="30"/>
    <n v="27.5"/>
    <n v="3"/>
    <n v="7.5"/>
    <n v="5.25"/>
    <n v="7"/>
    <n v="9"/>
    <n v="8"/>
    <n v="474"/>
    <n v="1445"/>
    <n v="959.5"/>
    <n v="4"/>
    <n v="13"/>
    <n v="8.5"/>
    <n v="1"/>
    <n v="3.3"/>
    <n v="2.15"/>
    <n v="4600"/>
    <n v="3300000"/>
    <n v="1652300"/>
    <n v="35000"/>
    <n v="24000000"/>
    <n v="12017500"/>
    <x v="2"/>
    <x v="2"/>
    <n v="2.15"/>
    <n v="0"/>
    <n v="0"/>
    <n v="5.93"/>
    <x v="3"/>
  </r>
  <r>
    <n v="3630"/>
    <x v="150"/>
    <x v="2"/>
    <x v="11"/>
    <n v="25"/>
    <n v="31"/>
    <n v="28"/>
    <n v="0.5"/>
    <n v="7.8"/>
    <n v="4.1500000000000004"/>
    <n v="5.9"/>
    <n v="9.6999999999999993"/>
    <n v="7.8"/>
    <n v="428"/>
    <n v="1443"/>
    <n v="935.5"/>
    <n v="2"/>
    <n v="35"/>
    <n v="18.5"/>
    <n v="1.22"/>
    <n v="6.9"/>
    <n v="4.0600000000000005"/>
    <n v="3300"/>
    <n v="110000"/>
    <n v="56650"/>
    <n v="35000"/>
    <n v="1600000"/>
    <n v="817500"/>
    <x v="2"/>
    <x v="2"/>
    <n v="4.0600000000000005"/>
    <n v="0"/>
    <n v="1.6999999999999993"/>
    <n v="6.4820000000000002"/>
    <x v="3"/>
  </r>
  <r>
    <n v="3632"/>
    <x v="151"/>
    <x v="2"/>
    <x v="11"/>
    <n v="24"/>
    <n v="26"/>
    <n v="25"/>
    <n v="0.5"/>
    <n v="6.1"/>
    <n v="3.3"/>
    <n v="6.3"/>
    <n v="7.8"/>
    <n v="7.05"/>
    <n v="262"/>
    <n v="2880"/>
    <n v="1571"/>
    <n v="4"/>
    <n v="77"/>
    <n v="40.5"/>
    <n v="0.9"/>
    <n v="5.74"/>
    <n v="3.3200000000000003"/>
    <n v="630"/>
    <n v="940000"/>
    <n v="470315"/>
    <n v="5400"/>
    <n v="5400000"/>
    <n v="2702700"/>
    <x v="2"/>
    <x v="2"/>
    <n v="3.3200000000000003"/>
    <n v="0"/>
    <n v="3.4000000000000004"/>
    <n v="6.5039999999999996"/>
    <x v="3"/>
  </r>
  <r>
    <n v="3633"/>
    <x v="759"/>
    <x v="2"/>
    <x v="11"/>
    <n v="25"/>
    <n v="34"/>
    <n v="29.5"/>
    <n v="3.8"/>
    <n v="7"/>
    <n v="5.4"/>
    <n v="6.4"/>
    <n v="7.9"/>
    <n v="7.15"/>
    <n v="920"/>
    <n v="1853"/>
    <n v="1386.5"/>
    <n v="4"/>
    <n v="28"/>
    <n v="16"/>
    <n v="1.4"/>
    <n v="7.72"/>
    <n v="4.5599999999999996"/>
    <n v="580"/>
    <n v="58000"/>
    <n v="29290"/>
    <n v="9200"/>
    <n v="920000"/>
    <n v="464600"/>
    <x v="2"/>
    <x v="2"/>
    <n v="4.5599999999999996"/>
    <n v="0"/>
    <n v="0"/>
    <n v="6.4119999999999999"/>
    <x v="3"/>
  </r>
  <r>
    <n v="3634"/>
    <x v="152"/>
    <x v="2"/>
    <x v="11"/>
    <n v="24"/>
    <n v="35"/>
    <n v="29.5"/>
    <n v="3.5"/>
    <n v="6.8"/>
    <n v="5.15"/>
    <n v="6.5"/>
    <n v="7.7"/>
    <n v="7.1"/>
    <n v="261"/>
    <n v="1936"/>
    <n v="1098.5"/>
    <n v="2.6"/>
    <n v="9"/>
    <n v="5.8"/>
    <n v="0.61"/>
    <n v="2.1800000000000002"/>
    <n v="1.395"/>
    <n v="460"/>
    <n v="130000"/>
    <n v="65230"/>
    <n v="5400"/>
    <n v="920000"/>
    <n v="462700"/>
    <x v="2"/>
    <x v="2"/>
    <n v="1.395"/>
    <n v="0"/>
    <n v="0"/>
    <n v="5.7789999999999999"/>
    <x v="3"/>
  </r>
  <r>
    <n v="3635"/>
    <x v="153"/>
    <x v="2"/>
    <x v="11"/>
    <n v="20"/>
    <n v="29"/>
    <n v="24.5"/>
    <n v="0.3"/>
    <n v="5.2"/>
    <n v="2.75"/>
    <n v="6.6"/>
    <n v="7.9"/>
    <n v="7.25"/>
    <n v="912"/>
    <n v="1570"/>
    <n v="1241"/>
    <n v="5"/>
    <n v="95"/>
    <n v="50"/>
    <n v="2.1"/>
    <n v="11"/>
    <n v="6.55"/>
    <n v="6300"/>
    <n v="15000000"/>
    <n v="7503150"/>
    <n v="54000"/>
    <n v="160000000"/>
    <n v="80027000"/>
    <x v="2"/>
    <x v="2"/>
    <n v="6.5500000000000007"/>
    <n v="0"/>
    <n v="4.5"/>
    <n v="7.2600000000000007"/>
    <x v="3"/>
  </r>
  <r>
    <n v="3636"/>
    <x v="760"/>
    <x v="2"/>
    <x v="11"/>
    <n v="24"/>
    <n v="29"/>
    <n v="26.5"/>
    <n v="0.5"/>
    <n v="6.1"/>
    <n v="3.3"/>
    <n v="6.5"/>
    <n v="8"/>
    <n v="7.25"/>
    <n v="670"/>
    <n v="1276"/>
    <n v="973"/>
    <n v="4"/>
    <n v="15"/>
    <n v="9.5"/>
    <n v="2"/>
    <n v="11.7"/>
    <n v="6.85"/>
    <n v="4300"/>
    <n v="15000"/>
    <n v="9650"/>
    <n v="35000"/>
    <n v="160000"/>
    <n v="97500"/>
    <x v="2"/>
    <x v="2"/>
    <n v="6.85"/>
    <n v="0"/>
    <n v="3.4000000000000004"/>
    <n v="7.21"/>
    <x v="3"/>
  </r>
  <r>
    <n v="3637"/>
    <x v="154"/>
    <x v="2"/>
    <x v="11"/>
    <n v="25"/>
    <n v="26"/>
    <n v="25.5"/>
    <n v="0.9"/>
    <n v="6.5"/>
    <n v="3.7"/>
    <n v="6.5"/>
    <n v="7.6"/>
    <n v="7.05"/>
    <n v="850"/>
    <n v="1330"/>
    <n v="1090"/>
    <n v="4"/>
    <n v="28"/>
    <n v="16"/>
    <n v="0.32"/>
    <n v="5.4"/>
    <n v="2.8600000000000003"/>
    <n v="1400"/>
    <n v="140000"/>
    <n v="70700"/>
    <n v="9200"/>
    <n v="1600000"/>
    <n v="804600"/>
    <x v="2"/>
    <x v="2"/>
    <n v="2.8600000000000003"/>
    <n v="0"/>
    <n v="2.5999999999999996"/>
    <n v="6.3319999999999999"/>
    <x v="3"/>
  </r>
  <r>
    <n v="3638"/>
    <x v="155"/>
    <x v="2"/>
    <x v="11"/>
    <n v="24"/>
    <n v="31"/>
    <n v="27.5"/>
    <n v="4.3"/>
    <n v="6.7"/>
    <n v="5.5"/>
    <n v="6.5"/>
    <n v="8"/>
    <n v="7.25"/>
    <n v="225"/>
    <n v="400"/>
    <n v="312.5"/>
    <n v="3"/>
    <n v="8"/>
    <n v="5.5"/>
    <n v="0.02"/>
    <n v="3.1"/>
    <n v="1.56"/>
    <n v="480"/>
    <n v="11000"/>
    <n v="5740"/>
    <n v="3500"/>
    <n v="92000"/>
    <n v="47750"/>
    <x v="2"/>
    <x v="2"/>
    <n v="1.56"/>
    <n v="0"/>
    <n v="0"/>
    <n v="5.8120000000000003"/>
    <x v="3"/>
  </r>
  <r>
    <n v="3639"/>
    <x v="156"/>
    <x v="2"/>
    <x v="11"/>
    <n v="24"/>
    <n v="30"/>
    <n v="27"/>
    <n v="2.8"/>
    <n v="6.8"/>
    <n v="4.8"/>
    <n v="6.5"/>
    <n v="7.6"/>
    <n v="7.05"/>
    <n v="314"/>
    <n v="1822"/>
    <n v="1068"/>
    <n v="3.2"/>
    <n v="13"/>
    <n v="8.1"/>
    <n v="0.65"/>
    <n v="6.81"/>
    <n v="3.73"/>
    <n v="4600"/>
    <n v="94000"/>
    <n v="49300"/>
    <n v="35000"/>
    <n v="920000"/>
    <n v="477500"/>
    <x v="2"/>
    <x v="2"/>
    <n v="3.73"/>
    <n v="0"/>
    <n v="0.40000000000000036"/>
    <n v="6.2860000000000005"/>
    <x v="3"/>
  </r>
  <r>
    <n v="3640"/>
    <x v="411"/>
    <x v="2"/>
    <x v="11"/>
    <n v="25"/>
    <n v="35"/>
    <n v="30"/>
    <n v="2.5"/>
    <n v="5.8"/>
    <n v="4.1500000000000004"/>
    <n v="6.7"/>
    <n v="9"/>
    <n v="7.85"/>
    <n v="165"/>
    <n v="681"/>
    <n v="423"/>
    <n v="5"/>
    <n v="59"/>
    <n v="32"/>
    <n v="0.5"/>
    <n v="5.78"/>
    <n v="3.14"/>
    <n v="2300"/>
    <n v="940000"/>
    <n v="471150"/>
    <n v="35000"/>
    <n v="5400000"/>
    <n v="2717500"/>
    <x v="2"/>
    <x v="2"/>
    <n v="3.14"/>
    <n v="0"/>
    <n v="1.6999999999999993"/>
    <n v="6.298"/>
    <x v="3"/>
  </r>
  <r>
    <n v="3641"/>
    <x v="543"/>
    <x v="2"/>
    <x v="11"/>
    <n v="24"/>
    <n v="35"/>
    <n v="29.5"/>
    <n v="0.5"/>
    <n v="7.5"/>
    <n v="4"/>
    <n v="6.5"/>
    <n v="8.1"/>
    <n v="7.3"/>
    <n v="402"/>
    <n v="990"/>
    <n v="696"/>
    <n v="4"/>
    <n v="83"/>
    <n v="43.5"/>
    <n v="0.19"/>
    <n v="6"/>
    <n v="3.0950000000000002"/>
    <n v="940"/>
    <n v="460000"/>
    <n v="230470"/>
    <n v="9200"/>
    <n v="3500000"/>
    <n v="1754600"/>
    <x v="2"/>
    <x v="2"/>
    <n v="3.0949999999999998"/>
    <n v="0"/>
    <n v="2"/>
    <n v="6.319"/>
    <x v="3"/>
  </r>
  <r>
    <n v="3642"/>
    <x v="544"/>
    <x v="2"/>
    <x v="11"/>
    <n v="25"/>
    <n v="27"/>
    <n v="26"/>
    <n v="3.6"/>
    <n v="8.5"/>
    <n v="6.05"/>
    <n v="6.3"/>
    <n v="8.1999999999999993"/>
    <n v="7.25"/>
    <n v="393"/>
    <n v="1378"/>
    <n v="885.5"/>
    <n v="3"/>
    <n v="18"/>
    <n v="10.5"/>
    <n v="1"/>
    <n v="5.9"/>
    <n v="3.45"/>
    <n v="460"/>
    <n v="170000"/>
    <n v="85230"/>
    <n v="5400"/>
    <n v="1600000"/>
    <n v="802700"/>
    <x v="2"/>
    <x v="2"/>
    <n v="3.45"/>
    <n v="0"/>
    <n v="0"/>
    <n v="6.19"/>
    <x v="3"/>
  </r>
  <r>
    <n v="3643"/>
    <x v="159"/>
    <x v="2"/>
    <x v="11"/>
    <n v="24"/>
    <n v="27"/>
    <n v="25.5"/>
    <n v="0.8"/>
    <n v="8.3000000000000007"/>
    <n v="4.5500000000000007"/>
    <n v="6.6"/>
    <n v="8.1999999999999993"/>
    <n v="7.3999999999999995"/>
    <n v="302"/>
    <n v="865"/>
    <n v="583.5"/>
    <n v="3"/>
    <n v="16"/>
    <n v="9.5"/>
    <n v="1"/>
    <n v="2.5"/>
    <n v="1.75"/>
    <n v="1200"/>
    <n v="46000"/>
    <n v="23600"/>
    <n v="9200"/>
    <n v="540000"/>
    <n v="274600"/>
    <x v="2"/>
    <x v="2"/>
    <n v="1.75"/>
    <n v="0"/>
    <n v="0.89999999999999858"/>
    <n v="5.9399999999999995"/>
    <x v="3"/>
  </r>
  <r>
    <n v="3648"/>
    <x v="545"/>
    <x v="2"/>
    <x v="11"/>
    <n v="25"/>
    <n v="32"/>
    <n v="28.5"/>
    <n v="3.2"/>
    <n v="7.6"/>
    <n v="5.4"/>
    <n v="6.6"/>
    <n v="8"/>
    <n v="7.3"/>
    <n v="133"/>
    <n v="415"/>
    <n v="274"/>
    <n v="2"/>
    <n v="12"/>
    <n v="7"/>
    <n v="0.28999999999999998"/>
    <n v="4"/>
    <n v="2.145"/>
    <n v="460"/>
    <n v="11000"/>
    <n v="5730"/>
    <n v="5400"/>
    <n v="92000"/>
    <n v="48700"/>
    <x v="2"/>
    <x v="2"/>
    <n v="2.145"/>
    <n v="0"/>
    <n v="0"/>
    <n v="5.9290000000000003"/>
    <x v="3"/>
  </r>
  <r>
    <n v="3650"/>
    <x v="546"/>
    <x v="2"/>
    <x v="11"/>
    <n v="20"/>
    <n v="32"/>
    <n v="26"/>
    <n v="1"/>
    <n v="6"/>
    <n v="3.5"/>
    <n v="6.5"/>
    <n v="7.9"/>
    <n v="7.2"/>
    <n v="519"/>
    <n v="1443"/>
    <n v="981"/>
    <n v="4"/>
    <n v="12"/>
    <n v="8"/>
    <n v="0.49"/>
    <n v="9"/>
    <n v="4.7450000000000001"/>
    <n v="460"/>
    <n v="940000"/>
    <n v="470230"/>
    <n v="5400"/>
    <n v="5400000"/>
    <n v="2702700"/>
    <x v="2"/>
    <x v="2"/>
    <n v="4.7450000000000001"/>
    <n v="0"/>
    <n v="3"/>
    <n v="6.7489999999999997"/>
    <x v="3"/>
  </r>
  <r>
    <n v="3651"/>
    <x v="162"/>
    <x v="2"/>
    <x v="11"/>
    <n v="19"/>
    <n v="32"/>
    <n v="25.5"/>
    <n v="1"/>
    <n v="6.4"/>
    <n v="3.7"/>
    <n v="6.8"/>
    <n v="7.9"/>
    <n v="7.35"/>
    <n v="926"/>
    <n v="1719"/>
    <n v="1322.5"/>
    <n v="6.1"/>
    <n v="19"/>
    <n v="12.55"/>
    <n v="1"/>
    <n v="20.5"/>
    <n v="10.75"/>
    <n v="460"/>
    <n v="70000"/>
    <n v="35230"/>
    <n v="3500"/>
    <n v="350000"/>
    <n v="176750"/>
    <x v="2"/>
    <x v="2"/>
    <n v="10"/>
    <n v="0"/>
    <n v="2.5999999999999996"/>
    <n v="7.76"/>
    <x v="3"/>
  </r>
  <r>
    <n v="3653"/>
    <x v="163"/>
    <x v="2"/>
    <x v="11"/>
    <n v="24"/>
    <n v="31"/>
    <n v="27.5"/>
    <n v="4.5"/>
    <n v="7.6"/>
    <n v="6.05"/>
    <n v="6.2"/>
    <n v="8.1999999999999993"/>
    <n v="7.1999999999999993"/>
    <n v="136"/>
    <n v="556"/>
    <n v="346"/>
    <n v="2"/>
    <n v="8"/>
    <n v="5"/>
    <n v="0.32"/>
    <n v="4.4000000000000004"/>
    <n v="2.3600000000000003"/>
    <n v="63"/>
    <n v="15000"/>
    <n v="7531.5"/>
    <n v="540"/>
    <n v="160000"/>
    <n v="80270"/>
    <x v="2"/>
    <x v="2"/>
    <n v="2.3600000000000003"/>
    <n v="0"/>
    <n v="0"/>
    <n v="5.9720000000000004"/>
    <x v="3"/>
  </r>
  <r>
    <n v="3656"/>
    <x v="547"/>
    <x v="2"/>
    <x v="11"/>
    <n v="27"/>
    <n v="27"/>
    <n v="27"/>
    <n v="4.5999999999999996"/>
    <n v="4.5999999999999996"/>
    <n v="4.5999999999999996"/>
    <n v="7.7"/>
    <n v="7.7"/>
    <n v="7.7"/>
    <n v="510"/>
    <n v="510"/>
    <n v="510"/>
    <n v="3"/>
    <n v="3"/>
    <n v="3"/>
    <n v="0.2"/>
    <n v="0.2"/>
    <n v="0.2"/>
    <n v="680"/>
    <n v="680"/>
    <n v="680"/>
    <n v="3900"/>
    <n v="3900"/>
    <n v="3900"/>
    <x v="5"/>
    <x v="2"/>
    <n v="0.2"/>
    <n v="0"/>
    <n v="0.80000000000000071"/>
    <n v="4.9950000000000001"/>
    <x v="3"/>
  </r>
  <r>
    <n v="3657"/>
    <x v="761"/>
    <x v="2"/>
    <x v="11"/>
    <n v="24"/>
    <n v="28"/>
    <n v="26"/>
    <n v="3.6"/>
    <n v="5.2"/>
    <n v="4.4000000000000004"/>
    <n v="8"/>
    <n v="8.1999999999999993"/>
    <n v="8.1"/>
    <n v="1410"/>
    <n v="3260"/>
    <n v="2335"/>
    <n v="4"/>
    <n v="8"/>
    <n v="6"/>
    <n v="0.7"/>
    <n v="1.3"/>
    <n v="1"/>
    <n v="680"/>
    <n v="930"/>
    <n v="805"/>
    <n v="4300"/>
    <n v="7900"/>
    <n v="6100"/>
    <x v="2"/>
    <x v="2"/>
    <n v="1"/>
    <n v="0"/>
    <n v="1.1999999999999993"/>
    <n v="5.82"/>
    <x v="3"/>
  </r>
  <r>
    <n v="3659"/>
    <x v="762"/>
    <x v="2"/>
    <x v="11"/>
    <n v="24"/>
    <n v="28"/>
    <n v="26"/>
    <n v="2.8"/>
    <n v="5.0999999999999996"/>
    <n v="3.9499999999999997"/>
    <n v="7.3"/>
    <n v="7.8"/>
    <n v="7.55"/>
    <n v="580"/>
    <n v="1190"/>
    <n v="885"/>
    <n v="3.6"/>
    <n v="6"/>
    <n v="4.8"/>
    <n v="0.13"/>
    <n v="0.68"/>
    <n v="0.40500000000000003"/>
    <n v="920"/>
    <n v="3400"/>
    <n v="2160"/>
    <n v="7000"/>
    <n v="17000"/>
    <n v="12000"/>
    <x v="2"/>
    <x v="2"/>
    <n v="0.40500000000000003"/>
    <n v="0"/>
    <n v="2.1000000000000005"/>
    <n v="5.7910000000000004"/>
    <x v="3"/>
  </r>
  <r>
    <n v="3660"/>
    <x v="551"/>
    <x v="2"/>
    <x v="11"/>
    <n v="24"/>
    <n v="28"/>
    <n v="26"/>
    <n v="4.9000000000000004"/>
    <n v="6.5"/>
    <n v="5.7"/>
    <n v="7.5"/>
    <n v="7.9"/>
    <n v="7.7"/>
    <n v="430"/>
    <n v="530"/>
    <n v="480"/>
    <n v="1.8"/>
    <n v="3"/>
    <n v="2.4"/>
    <n v="0.14000000000000001"/>
    <n v="0.2"/>
    <n v="0.17"/>
    <n v="340"/>
    <n v="780"/>
    <n v="560"/>
    <n v="2400"/>
    <n v="4900"/>
    <n v="3650"/>
    <x v="57"/>
    <x v="207"/>
    <n v="0.17"/>
    <n v="0"/>
    <n v="0"/>
    <n v="4.3340000000000005"/>
    <x v="3"/>
  </r>
  <r>
    <n v="3661"/>
    <x v="552"/>
    <x v="2"/>
    <x v="11"/>
    <n v="24"/>
    <n v="28"/>
    <n v="26"/>
    <n v="4.7"/>
    <n v="6.8"/>
    <n v="5.75"/>
    <n v="7.7"/>
    <n v="8.5"/>
    <n v="8.1"/>
    <n v="470"/>
    <n v="1470"/>
    <n v="970"/>
    <n v="3"/>
    <n v="5"/>
    <n v="4"/>
    <n v="0.32"/>
    <n v="1.4"/>
    <n v="0.86"/>
    <n v="320"/>
    <n v="780"/>
    <n v="550"/>
    <n v="2400"/>
    <n v="4000"/>
    <n v="3200"/>
    <x v="2"/>
    <x v="237"/>
    <n v="0.85999999999999988"/>
    <n v="0"/>
    <n v="0"/>
    <n v="5.4219999999999997"/>
    <x v="3"/>
  </r>
  <r>
    <n v="3662"/>
    <x v="763"/>
    <x v="2"/>
    <x v="11"/>
    <n v="23"/>
    <n v="28"/>
    <n v="25.5"/>
    <n v="5.3"/>
    <n v="6.9"/>
    <n v="6.1"/>
    <n v="7.7"/>
    <n v="8"/>
    <n v="7.85"/>
    <n v="390"/>
    <n v="450"/>
    <n v="420"/>
    <n v="2"/>
    <n v="2.4"/>
    <n v="2.2000000000000002"/>
    <n v="0.13"/>
    <n v="0.26"/>
    <n v="0.19500000000000001"/>
    <n v="170"/>
    <n v="260"/>
    <n v="215"/>
    <n v="1100"/>
    <n v="2200"/>
    <n v="1650"/>
    <x v="13"/>
    <x v="128"/>
    <n v="0.19500000000000001"/>
    <n v="0"/>
    <n v="0"/>
    <n v="2.4890000000000003"/>
    <x v="3"/>
  </r>
  <r>
    <n v="3663"/>
    <x v="554"/>
    <x v="2"/>
    <x v="11"/>
    <n v="23"/>
    <n v="27"/>
    <n v="25"/>
    <n v="4.8"/>
    <n v="6.8"/>
    <n v="5.8"/>
    <n v="7.7"/>
    <n v="8.1"/>
    <n v="7.9"/>
    <n v="450"/>
    <n v="620"/>
    <n v="535"/>
    <n v="2"/>
    <n v="3"/>
    <n v="2.5"/>
    <n v="0.14000000000000001"/>
    <n v="0.3"/>
    <n v="0.22"/>
    <n v="270"/>
    <n v="470"/>
    <n v="370"/>
    <n v="2200"/>
    <n v="3500"/>
    <n v="2850"/>
    <x v="41"/>
    <x v="66"/>
    <n v="0.21999999999999997"/>
    <n v="0"/>
    <n v="0"/>
    <n v="3.4565000000000001"/>
    <x v="3"/>
  </r>
  <r>
    <n v="3664"/>
    <x v="555"/>
    <x v="2"/>
    <x v="11"/>
    <n v="24"/>
    <n v="28"/>
    <n v="26"/>
    <n v="4.5"/>
    <n v="6.9"/>
    <n v="5.7"/>
    <n v="7.7"/>
    <n v="8"/>
    <n v="7.85"/>
    <n v="390"/>
    <n v="480"/>
    <n v="435"/>
    <n v="2.2000000000000002"/>
    <n v="3"/>
    <n v="2.6"/>
    <n v="0.2"/>
    <n v="0.25"/>
    <n v="0.22500000000000001"/>
    <n v="320"/>
    <n v="680"/>
    <n v="500"/>
    <n v="2200"/>
    <n v="4000"/>
    <n v="3100"/>
    <x v="4"/>
    <x v="280"/>
    <n v="0.22499999999999998"/>
    <n v="0"/>
    <n v="0"/>
    <n v="4.17"/>
    <x v="3"/>
  </r>
  <r>
    <n v="3665"/>
    <x v="556"/>
    <x v="2"/>
    <x v="11"/>
    <n v="23"/>
    <n v="28"/>
    <n v="25.5"/>
    <n v="5.0999999999999996"/>
    <n v="6.3"/>
    <n v="5.6999999999999993"/>
    <n v="7.8"/>
    <n v="8.1"/>
    <n v="7.9499999999999993"/>
    <n v="450"/>
    <n v="640"/>
    <n v="545"/>
    <n v="2.2000000000000002"/>
    <n v="3"/>
    <n v="2.6"/>
    <n v="0.17"/>
    <n v="0.3"/>
    <n v="0.23499999999999999"/>
    <n v="320"/>
    <n v="780"/>
    <n v="550"/>
    <n v="1600"/>
    <n v="4000"/>
    <n v="2800"/>
    <x v="4"/>
    <x v="237"/>
    <n v="0.23499999999999999"/>
    <n v="0"/>
    <n v="0"/>
    <n v="4.4219999999999997"/>
    <x v="3"/>
  </r>
  <r>
    <n v="3666"/>
    <x v="557"/>
    <x v="2"/>
    <x v="11"/>
    <n v="24"/>
    <n v="28"/>
    <n v="26"/>
    <n v="4.9000000000000004"/>
    <n v="7.4"/>
    <n v="6.15"/>
    <n v="7.8"/>
    <n v="8.1"/>
    <n v="7.9499999999999993"/>
    <n v="410"/>
    <n v="480"/>
    <n v="445"/>
    <n v="2"/>
    <n v="3"/>
    <n v="2.5"/>
    <n v="0.1"/>
    <n v="0.2"/>
    <n v="0.15000000000000002"/>
    <n v="140"/>
    <n v="390"/>
    <n v="265"/>
    <n v="920"/>
    <n v="2800"/>
    <n v="1860"/>
    <x v="41"/>
    <x v="203"/>
    <n v="0.15000000000000002"/>
    <n v="0"/>
    <n v="0"/>
    <n v="2.9174999999999995"/>
    <x v="3"/>
  </r>
  <r>
    <n v="3667"/>
    <x v="558"/>
    <x v="2"/>
    <x v="11"/>
    <n v="24"/>
    <n v="28"/>
    <n v="26"/>
    <n v="4.8"/>
    <n v="6.2"/>
    <n v="5.5"/>
    <n v="7.8"/>
    <n v="8.1"/>
    <n v="7.9499999999999993"/>
    <n v="500"/>
    <n v="1100"/>
    <n v="800"/>
    <n v="2"/>
    <n v="3.8"/>
    <n v="2.9"/>
    <n v="0.2"/>
    <n v="1.1000000000000001"/>
    <n v="0.65"/>
    <n v="260"/>
    <n v="700"/>
    <n v="480"/>
    <n v="1700"/>
    <n v="5400"/>
    <n v="3550"/>
    <x v="75"/>
    <x v="281"/>
    <n v="0.65"/>
    <n v="0"/>
    <n v="0"/>
    <n v="4.3425000000000002"/>
    <x v="3"/>
  </r>
  <r>
    <n v="3668"/>
    <x v="764"/>
    <x v="2"/>
    <x v="11"/>
    <n v="23"/>
    <n v="28"/>
    <n v="25.5"/>
    <n v="5"/>
    <n v="6.4"/>
    <n v="5.7"/>
    <n v="7.5"/>
    <n v="8"/>
    <n v="7.75"/>
    <n v="440"/>
    <n v="760"/>
    <n v="600"/>
    <n v="2"/>
    <n v="3"/>
    <n v="2.5"/>
    <n v="0.1"/>
    <n v="0.28999999999999998"/>
    <n v="0.19500000000000001"/>
    <n v="210"/>
    <n v="490"/>
    <n v="350"/>
    <n v="1700"/>
    <n v="3500"/>
    <n v="2600"/>
    <x v="41"/>
    <x v="282"/>
    <n v="0.19500000000000001"/>
    <n v="0"/>
    <n v="0"/>
    <n v="3.3515000000000001"/>
    <x v="3"/>
  </r>
  <r>
    <n v="3669"/>
    <x v="765"/>
    <x v="2"/>
    <x v="11"/>
    <n v="24"/>
    <n v="27"/>
    <n v="25.5"/>
    <n v="4.9000000000000004"/>
    <n v="6.2"/>
    <n v="5.5500000000000007"/>
    <n v="7.6"/>
    <n v="7.9"/>
    <n v="7.75"/>
    <n v="400"/>
    <n v="560"/>
    <n v="480"/>
    <n v="2"/>
    <n v="3"/>
    <n v="2.5"/>
    <n v="0.1"/>
    <n v="0.2"/>
    <n v="0.15000000000000002"/>
    <n v="170"/>
    <n v="490"/>
    <n v="330"/>
    <n v="2100"/>
    <n v="3500"/>
    <n v="2800"/>
    <x v="41"/>
    <x v="5"/>
    <n v="0.15000000000000002"/>
    <n v="0"/>
    <n v="0"/>
    <n v="3.2424999999999997"/>
    <x v="3"/>
  </r>
  <r>
    <n v="3670"/>
    <x v="766"/>
    <x v="2"/>
    <x v="11"/>
    <n v="24"/>
    <n v="27"/>
    <n v="25.5"/>
    <n v="4.2"/>
    <n v="7"/>
    <n v="5.6"/>
    <n v="7.5"/>
    <n v="7.8"/>
    <n v="7.65"/>
    <n v="340"/>
    <n v="460"/>
    <n v="400"/>
    <n v="1.8"/>
    <n v="3"/>
    <n v="2.4"/>
    <n v="0.13"/>
    <n v="0.25"/>
    <n v="0.19"/>
    <n v="320"/>
    <n v="490"/>
    <n v="405"/>
    <n v="1700"/>
    <n v="2800"/>
    <n v="2250"/>
    <x v="57"/>
    <x v="283"/>
    <n v="0.19"/>
    <n v="0"/>
    <n v="0"/>
    <n v="3.5629999999999997"/>
    <x v="3"/>
  </r>
  <r>
    <n v="3671"/>
    <x v="562"/>
    <x v="2"/>
    <x v="11"/>
    <n v="24"/>
    <n v="28"/>
    <n v="26"/>
    <n v="5.2"/>
    <n v="7.1"/>
    <n v="6.15"/>
    <n v="7.5"/>
    <n v="7.7"/>
    <n v="7.6"/>
    <n v="380"/>
    <n v="460"/>
    <n v="420"/>
    <n v="2"/>
    <n v="3"/>
    <n v="2.5"/>
    <n v="0.17"/>
    <n v="0.24"/>
    <n v="0.20500000000000002"/>
    <n v="210"/>
    <n v="400"/>
    <n v="305"/>
    <n v="1300"/>
    <n v="2800"/>
    <n v="2050"/>
    <x v="41"/>
    <x v="216"/>
    <n v="0.20500000000000002"/>
    <n v="0"/>
    <n v="0"/>
    <n v="3.1284999999999998"/>
    <x v="3"/>
  </r>
  <r>
    <n v="3672"/>
    <x v="563"/>
    <x v="2"/>
    <x v="11"/>
    <n v="25"/>
    <n v="28"/>
    <n v="26.5"/>
    <n v="4.8"/>
    <n v="5.8"/>
    <n v="5.3"/>
    <n v="7.5"/>
    <n v="7.9"/>
    <n v="7.7"/>
    <n v="410"/>
    <n v="470"/>
    <n v="440"/>
    <n v="2"/>
    <n v="3"/>
    <n v="2.5"/>
    <n v="0.18"/>
    <n v="0.23"/>
    <n v="0.20500000000000002"/>
    <n v="170"/>
    <n v="260"/>
    <n v="215"/>
    <n v="1100"/>
    <n v="1400"/>
    <n v="1250"/>
    <x v="41"/>
    <x v="128"/>
    <n v="0.20500000000000002"/>
    <n v="0"/>
    <n v="0"/>
    <n v="2.6785000000000001"/>
    <x v="3"/>
  </r>
  <r>
    <n v="3673"/>
    <x v="767"/>
    <x v="2"/>
    <x v="11"/>
    <n v="24"/>
    <n v="28"/>
    <n v="26"/>
    <n v="3"/>
    <n v="4.5999999999999996"/>
    <n v="3.8"/>
    <n v="7.6"/>
    <n v="8.1"/>
    <n v="7.85"/>
    <n v="1280"/>
    <n v="1820"/>
    <n v="1550"/>
    <n v="4"/>
    <n v="6"/>
    <n v="5"/>
    <n v="0.8"/>
    <n v="1.6"/>
    <n v="1.2000000000000002"/>
    <n v="610"/>
    <n v="940"/>
    <n v="775"/>
    <n v="4600"/>
    <n v="5400"/>
    <n v="5000"/>
    <x v="2"/>
    <x v="2"/>
    <n v="1.2000000000000002"/>
    <n v="0"/>
    <n v="2.4000000000000004"/>
    <n v="5.98"/>
    <x v="3"/>
  </r>
  <r>
    <n v="3674"/>
    <x v="768"/>
    <x v="2"/>
    <x v="11"/>
    <n v="24"/>
    <n v="28"/>
    <n v="26"/>
    <n v="5.2"/>
    <n v="6.6"/>
    <n v="5.9"/>
    <n v="7.6"/>
    <n v="8"/>
    <n v="7.8"/>
    <n v="340"/>
    <n v="400"/>
    <n v="370"/>
    <n v="2"/>
    <n v="2.6"/>
    <n v="2.2999999999999998"/>
    <n v="0.1"/>
    <n v="0.2"/>
    <n v="0.15000000000000002"/>
    <n v="120"/>
    <n v="400"/>
    <n v="260"/>
    <n v="1100"/>
    <n v="2200"/>
    <n v="1650"/>
    <x v="11"/>
    <x v="225"/>
    <n v="0.15000000000000002"/>
    <n v="0"/>
    <n v="0"/>
    <n v="2.7674999999999996"/>
    <x v="3"/>
  </r>
  <r>
    <n v="3675"/>
    <x v="769"/>
    <x v="2"/>
    <x v="11"/>
    <n v="24"/>
    <n v="28"/>
    <n v="26"/>
    <n v="5.0999999999999996"/>
    <n v="7.2"/>
    <n v="6.15"/>
    <n v="7.5"/>
    <n v="8"/>
    <n v="7.75"/>
    <n v="280"/>
    <n v="420"/>
    <n v="350"/>
    <n v="2"/>
    <n v="2.8"/>
    <n v="2.4"/>
    <n v="0.16"/>
    <n v="0.26"/>
    <n v="0.21000000000000002"/>
    <n v="140"/>
    <n v="220"/>
    <n v="180"/>
    <n v="920"/>
    <n v="1700"/>
    <n v="1310"/>
    <x v="57"/>
    <x v="183"/>
    <n v="0.21000000000000002"/>
    <n v="0"/>
    <n v="0"/>
    <n v="2.4419999999999997"/>
    <x v="3"/>
  </r>
  <r>
    <n v="3676"/>
    <x v="770"/>
    <x v="2"/>
    <x v="11"/>
    <n v="23"/>
    <n v="27"/>
    <n v="25"/>
    <n v="4.9000000000000004"/>
    <n v="6.6"/>
    <n v="5.75"/>
    <n v="7.6"/>
    <n v="8.1999999999999993"/>
    <n v="7.8999999999999995"/>
    <n v="280"/>
    <n v="360"/>
    <n v="320"/>
    <n v="2"/>
    <n v="2.6"/>
    <n v="2.2999999999999998"/>
    <n v="0.1"/>
    <n v="0.18"/>
    <n v="0.14000000000000001"/>
    <n v="110"/>
    <n v="270"/>
    <n v="190"/>
    <n v="940"/>
    <n v="1700"/>
    <n v="1320"/>
    <x v="11"/>
    <x v="51"/>
    <n v="0.14000000000000001"/>
    <n v="0"/>
    <n v="0"/>
    <n v="2.4155000000000002"/>
    <x v="3"/>
  </r>
  <r>
    <n v="3677"/>
    <x v="568"/>
    <x v="2"/>
    <x v="11"/>
    <n v="26"/>
    <n v="31"/>
    <n v="28.5"/>
    <n v="6.8"/>
    <n v="7.4"/>
    <n v="7.1"/>
    <n v="7.5"/>
    <n v="8.9"/>
    <n v="8.1999999999999993"/>
    <n v="938"/>
    <n v="2296"/>
    <n v="1617"/>
    <n v="4.5"/>
    <n v="16"/>
    <n v="10.25"/>
    <n v="0.1"/>
    <n v="0.86"/>
    <n v="0.48"/>
    <n v="700"/>
    <n v="2200"/>
    <n v="1450"/>
    <n v="2800"/>
    <n v="9200"/>
    <n v="6000"/>
    <x v="2"/>
    <x v="2"/>
    <n v="0.48"/>
    <n v="0"/>
    <n v="0"/>
    <n v="5.5960000000000001"/>
    <x v="3"/>
  </r>
  <r>
    <n v="3681"/>
    <x v="569"/>
    <x v="2"/>
    <x v="11"/>
    <n v="21"/>
    <n v="30"/>
    <n v="25.5"/>
    <n v="0.3"/>
    <n v="6.7"/>
    <n v="3.5"/>
    <n v="6.8"/>
    <n v="8"/>
    <n v="7.4"/>
    <n v="394"/>
    <n v="658"/>
    <n v="526"/>
    <n v="3.4"/>
    <n v="17.100000000000001"/>
    <n v="10.25"/>
    <n v="0.72"/>
    <n v="4.1500000000000004"/>
    <n v="2.4350000000000001"/>
    <n v="900"/>
    <n v="1800"/>
    <n v="1350"/>
    <n v="1600"/>
    <n v="3200"/>
    <n v="2400"/>
    <x v="2"/>
    <x v="2"/>
    <n v="2.4350000000000001"/>
    <n v="0"/>
    <n v="3"/>
    <n v="6.2869999999999999"/>
    <x v="3"/>
  </r>
  <r>
    <n v="3682"/>
    <x v="423"/>
    <x v="2"/>
    <x v="11"/>
    <n v="21"/>
    <n v="28"/>
    <n v="24.5"/>
    <n v="4.9000000000000004"/>
    <n v="8.6999999999999993"/>
    <n v="6.8"/>
    <n v="8.4"/>
    <n v="9.4"/>
    <n v="8.9"/>
    <n v="760"/>
    <n v="4300"/>
    <n v="2530"/>
    <n v="1.5"/>
    <n v="5.2"/>
    <n v="3.35"/>
    <n v="0.81"/>
    <n v="4.96"/>
    <n v="2.8849999999999998"/>
    <n v="900"/>
    <n v="920"/>
    <n v="910"/>
    <n v="1600"/>
    <n v="1600"/>
    <n v="1600"/>
    <x v="66"/>
    <x v="2"/>
    <n v="2.8849999999999998"/>
    <n v="10"/>
    <n v="0"/>
    <n v="7.17075"/>
    <x v="3"/>
  </r>
  <r>
    <n v="3683"/>
    <x v="570"/>
    <x v="2"/>
    <x v="11"/>
    <n v="23"/>
    <n v="26"/>
    <n v="24.5"/>
    <n v="5.2"/>
    <n v="5.7"/>
    <n v="5.45"/>
    <n v="6.9"/>
    <n v="7.5"/>
    <n v="7.2"/>
    <n v="806"/>
    <n v="1597"/>
    <n v="1201.5"/>
    <n v="4.5"/>
    <n v="8.4"/>
    <n v="6.45"/>
    <n v="1.17"/>
    <n v="1.7"/>
    <n v="1.4350000000000001"/>
    <n v="70"/>
    <n v="187"/>
    <n v="128.5"/>
    <n v="278"/>
    <n v="698"/>
    <n v="488"/>
    <x v="2"/>
    <x v="284"/>
    <n v="1.4350000000000001"/>
    <n v="0"/>
    <n v="0"/>
    <n v="3.4295"/>
    <x v="3"/>
  </r>
  <r>
    <n v="3684"/>
    <x v="571"/>
    <x v="2"/>
    <x v="11"/>
    <n v="23"/>
    <n v="25"/>
    <n v="24"/>
    <n v="7.1"/>
    <n v="7.9"/>
    <n v="7.5"/>
    <n v="7.4"/>
    <n v="8.3000000000000007"/>
    <n v="7.8500000000000005"/>
    <n v="358"/>
    <n v="452"/>
    <n v="405"/>
    <n v="3.1"/>
    <n v="3.9"/>
    <n v="3.5"/>
    <n v="0.44"/>
    <n v="0.63"/>
    <n v="0.53500000000000003"/>
    <n v="8"/>
    <n v="177"/>
    <n v="92.5"/>
    <n v="94"/>
    <n v="849"/>
    <n v="471.5"/>
    <x v="8"/>
    <x v="285"/>
    <n v="0.53500000000000003"/>
    <n v="0"/>
    <n v="0"/>
    <n v="2.7570000000000001"/>
    <x v="3"/>
  </r>
  <r>
    <n v="3686"/>
    <x v="572"/>
    <x v="2"/>
    <x v="11"/>
    <n v="24"/>
    <n v="26"/>
    <n v="25"/>
    <n v="7.2"/>
    <n v="7.8"/>
    <n v="7.5"/>
    <n v="7.6"/>
    <n v="8.3000000000000007"/>
    <n v="7.95"/>
    <n v="301"/>
    <n v="903"/>
    <n v="602"/>
    <n v="2.1"/>
    <n v="3.7"/>
    <n v="2.9000000000000004"/>
    <n v="0.27"/>
    <n v="0.82"/>
    <n v="0.54499999999999993"/>
    <n v="2"/>
    <n v="39"/>
    <n v="20.5"/>
    <n v="11"/>
    <n v="175"/>
    <n v="93"/>
    <x v="15"/>
    <x v="218"/>
    <n v="0.54499999999999993"/>
    <n v="0"/>
    <n v="0"/>
    <n v="2.024"/>
    <x v="3"/>
  </r>
  <r>
    <n v="3687"/>
    <x v="573"/>
    <x v="2"/>
    <x v="11"/>
    <n v="24"/>
    <n v="26"/>
    <n v="25"/>
    <n v="6.8"/>
    <n v="7.2"/>
    <n v="7"/>
    <n v="7.3"/>
    <n v="8.1999999999999993"/>
    <n v="7.75"/>
    <n v="554"/>
    <n v="869"/>
    <n v="711.5"/>
    <n v="3.2"/>
    <n v="4.2"/>
    <n v="3.7"/>
    <n v="0.42"/>
    <n v="0.72"/>
    <n v="0.56999999999999995"/>
    <n v="5"/>
    <n v="96"/>
    <n v="50.5"/>
    <n v="39"/>
    <n v="302"/>
    <n v="170.5"/>
    <x v="29"/>
    <x v="286"/>
    <n v="0.56999999999999995"/>
    <n v="0"/>
    <n v="0"/>
    <n v="2.6789999999999998"/>
    <x v="3"/>
  </r>
  <r>
    <n v="3688"/>
    <x v="574"/>
    <x v="2"/>
    <x v="11"/>
    <n v="23"/>
    <n v="25"/>
    <n v="24"/>
    <n v="6.8"/>
    <n v="7.4"/>
    <n v="7.1"/>
    <n v="7.2"/>
    <n v="8.3000000000000007"/>
    <n v="7.75"/>
    <n v="650"/>
    <n v="1070"/>
    <n v="860"/>
    <n v="3.2"/>
    <n v="3.7"/>
    <n v="3.45"/>
    <n v="0.47"/>
    <n v="0.75"/>
    <n v="0.61"/>
    <n v="5"/>
    <n v="48"/>
    <n v="26.5"/>
    <n v="109"/>
    <n v="1161"/>
    <n v="635"/>
    <x v="52"/>
    <x v="13"/>
    <n v="0.61"/>
    <n v="0"/>
    <n v="0"/>
    <n v="2.4107499999999997"/>
    <x v="3"/>
  </r>
  <r>
    <n v="3689"/>
    <x v="575"/>
    <x v="2"/>
    <x v="11"/>
    <n v="23"/>
    <n v="25"/>
    <n v="24"/>
    <n v="6.6"/>
    <n v="6.9"/>
    <n v="6.75"/>
    <n v="7.2"/>
    <n v="8.1999999999999993"/>
    <n v="7.6999999999999993"/>
    <n v="693"/>
    <n v="1169"/>
    <n v="931"/>
    <n v="3.4"/>
    <n v="4.2"/>
    <n v="3.8"/>
    <n v="0.13"/>
    <n v="1.29"/>
    <n v="0.71"/>
    <n v="2"/>
    <n v="58"/>
    <n v="30"/>
    <n v="27"/>
    <n v="154"/>
    <n v="90.5"/>
    <x v="74"/>
    <x v="82"/>
    <n v="0.71"/>
    <n v="0"/>
    <n v="0"/>
    <n v="2.6669999999999998"/>
    <x v="3"/>
  </r>
  <r>
    <n v="3690"/>
    <x v="576"/>
    <x v="2"/>
    <x v="11"/>
    <n v="24"/>
    <n v="26"/>
    <n v="25"/>
    <n v="7.1"/>
    <n v="7.3"/>
    <n v="7.1999999999999993"/>
    <n v="7.4"/>
    <n v="8.3000000000000007"/>
    <n v="7.8500000000000005"/>
    <n v="809"/>
    <n v="975"/>
    <n v="892"/>
    <n v="3.5"/>
    <n v="4.3"/>
    <n v="3.9"/>
    <n v="0.75"/>
    <n v="1.08"/>
    <n v="0.91500000000000004"/>
    <n v="13"/>
    <n v="253"/>
    <n v="133"/>
    <n v="130"/>
    <n v="1005"/>
    <n v="567.5"/>
    <x v="59"/>
    <x v="248"/>
    <n v="0.91500000000000004"/>
    <n v="0"/>
    <n v="0"/>
    <n v="3.2854999999999999"/>
    <x v="3"/>
  </r>
  <r>
    <n v="3691"/>
    <x v="577"/>
    <x v="2"/>
    <x v="11"/>
    <n v="26"/>
    <n v="29"/>
    <n v="27.5"/>
    <n v="6.7"/>
    <n v="7.6"/>
    <n v="7.15"/>
    <n v="7"/>
    <n v="8.1999999999999993"/>
    <n v="7.6"/>
    <n v="110"/>
    <n v="270"/>
    <n v="190"/>
    <n v="1.8"/>
    <n v="2.5"/>
    <n v="2.15"/>
    <n v="0.3"/>
    <n v="1"/>
    <n v="0.65"/>
    <n v="240"/>
    <n v="500"/>
    <n v="370"/>
    <n v="800"/>
    <n v="900"/>
    <n v="850"/>
    <x v="53"/>
    <x v="66"/>
    <n v="0.65"/>
    <n v="0"/>
    <n v="0"/>
    <n v="3.32375"/>
    <x v="3"/>
  </r>
  <r>
    <n v="3692"/>
    <x v="578"/>
    <x v="2"/>
    <x v="11"/>
    <n v="25"/>
    <n v="29"/>
    <n v="27"/>
    <n v="4"/>
    <n v="7.3"/>
    <n v="5.65"/>
    <n v="7.2"/>
    <n v="8.1999999999999993"/>
    <n v="7.6999999999999993"/>
    <n v="120"/>
    <n v="298"/>
    <n v="209"/>
    <n v="2"/>
    <n v="5"/>
    <n v="3.5"/>
    <n v="0.3"/>
    <n v="5.9"/>
    <n v="3.1"/>
    <n v="600"/>
    <n v="15000"/>
    <n v="7800"/>
    <n v="900"/>
    <n v="160000"/>
    <n v="80450"/>
    <x v="8"/>
    <x v="2"/>
    <n v="3.1"/>
    <n v="0"/>
    <n v="0"/>
    <n v="5.8075000000000001"/>
    <x v="3"/>
  </r>
  <r>
    <n v="3693"/>
    <x v="579"/>
    <x v="2"/>
    <x v="11"/>
    <n v="27"/>
    <n v="29"/>
    <n v="28"/>
    <n v="5.2"/>
    <n v="7"/>
    <n v="6.1"/>
    <n v="6.9"/>
    <n v="8.3000000000000007"/>
    <n v="7.6000000000000005"/>
    <n v="320"/>
    <n v="1070"/>
    <n v="695"/>
    <n v="3.4"/>
    <n v="16"/>
    <n v="9.6999999999999993"/>
    <n v="0.3"/>
    <n v="23.2"/>
    <n v="11.75"/>
    <n v="5000"/>
    <n v="11000"/>
    <n v="8000"/>
    <n v="7000"/>
    <n v="22000"/>
    <n v="14500"/>
    <x v="2"/>
    <x v="2"/>
    <n v="10"/>
    <n v="0"/>
    <n v="0"/>
    <n v="7.5"/>
    <x v="3"/>
  </r>
  <r>
    <n v="3694"/>
    <x v="580"/>
    <x v="2"/>
    <x v="11"/>
    <n v="26"/>
    <n v="33"/>
    <n v="29.5"/>
    <n v="6.8"/>
    <n v="7.8"/>
    <n v="7.3"/>
    <n v="7.1"/>
    <n v="8.1999999999999993"/>
    <n v="7.6499999999999995"/>
    <n v="152"/>
    <n v="290"/>
    <n v="221"/>
    <n v="2.4"/>
    <n v="3"/>
    <n v="2.7"/>
    <n v="0.3"/>
    <n v="0.9"/>
    <n v="0.6"/>
    <n v="500"/>
    <n v="900"/>
    <n v="700"/>
    <n v="1400"/>
    <n v="2200"/>
    <n v="1800"/>
    <x v="40"/>
    <x v="2"/>
    <n v="0.6"/>
    <n v="0"/>
    <n v="0"/>
    <n v="4.8075000000000001"/>
    <x v="3"/>
  </r>
  <r>
    <n v="3695"/>
    <x v="581"/>
    <x v="2"/>
    <x v="11"/>
    <n v="27"/>
    <n v="30"/>
    <n v="28.5"/>
    <n v="4.0999999999999996"/>
    <n v="7.9"/>
    <n v="6"/>
    <n v="7"/>
    <n v="8.3000000000000007"/>
    <n v="7.65"/>
    <n v="182"/>
    <n v="676"/>
    <n v="429"/>
    <n v="2.8"/>
    <n v="4"/>
    <n v="3.4"/>
    <n v="0.3"/>
    <n v="0.7"/>
    <n v="0.5"/>
    <n v="900"/>
    <n v="1400"/>
    <n v="1150"/>
    <n v="2200"/>
    <n v="2800"/>
    <n v="2500"/>
    <x v="48"/>
    <x v="2"/>
    <n v="0.5"/>
    <n v="0"/>
    <n v="0"/>
    <n v="5.2249999999999996"/>
    <x v="3"/>
  </r>
  <r>
    <n v="3696"/>
    <x v="582"/>
    <x v="2"/>
    <x v="11"/>
    <n v="25"/>
    <n v="29"/>
    <n v="27"/>
    <n v="2.2000000000000002"/>
    <n v="6.9"/>
    <n v="4.5500000000000007"/>
    <n v="8.1999999999999993"/>
    <n v="8.5"/>
    <n v="8.35"/>
    <n v="1020"/>
    <n v="1390"/>
    <n v="1205"/>
    <n v="4.5999999999999996"/>
    <n v="102"/>
    <n v="53.3"/>
    <n v="0.3"/>
    <n v="4.3"/>
    <n v="2.2999999999999998"/>
    <n v="50000"/>
    <n v="140000"/>
    <n v="95000"/>
    <n v="110000"/>
    <n v="220000"/>
    <n v="165000"/>
    <x v="2"/>
    <x v="2"/>
    <n v="2.2999999999999998"/>
    <n v="0"/>
    <n v="0.89999999999999858"/>
    <n v="6.05"/>
    <x v="3"/>
  </r>
  <r>
    <n v="3697"/>
    <x v="583"/>
    <x v="2"/>
    <x v="11"/>
    <n v="25"/>
    <n v="31"/>
    <n v="28"/>
    <n v="3.9"/>
    <n v="7.1"/>
    <n v="5.5"/>
    <n v="7.1"/>
    <n v="8.3000000000000007"/>
    <n v="7.7"/>
    <n v="530"/>
    <n v="1080"/>
    <n v="805"/>
    <n v="4.8"/>
    <n v="32"/>
    <n v="18.399999999999999"/>
    <n v="0.3"/>
    <n v="35"/>
    <n v="17.649999999999999"/>
    <n v="5000"/>
    <n v="40000"/>
    <n v="22500"/>
    <n v="8000"/>
    <n v="60000"/>
    <n v="34000"/>
    <x v="2"/>
    <x v="2"/>
    <n v="10"/>
    <n v="0"/>
    <n v="0"/>
    <n v="7.5"/>
    <x v="3"/>
  </r>
  <r>
    <n v="4092"/>
    <x v="584"/>
    <x v="2"/>
    <x v="11"/>
    <n v="25"/>
    <n v="31"/>
    <n v="28"/>
    <n v="6.5"/>
    <n v="7.4"/>
    <n v="6.95"/>
    <n v="7.5"/>
    <n v="9.1999999999999993"/>
    <n v="8.35"/>
    <n v="978"/>
    <n v="2553"/>
    <n v="1765.5"/>
    <n v="9"/>
    <n v="16"/>
    <n v="12.5"/>
    <n v="0.1"/>
    <n v="0.32"/>
    <n v="0.21000000000000002"/>
    <n v="2400"/>
    <n v="11000"/>
    <n v="6700"/>
    <n v="9200"/>
    <n v="43000"/>
    <n v="26100"/>
    <x v="2"/>
    <x v="2"/>
    <n v="0.21000000000000002"/>
    <n v="0"/>
    <n v="0"/>
    <n v="5.5419999999999998"/>
    <x v="3"/>
  </r>
  <r>
    <n v="4498"/>
    <x v="585"/>
    <x v="2"/>
    <x v="11"/>
    <n v="24"/>
    <n v="26"/>
    <n v="25"/>
    <n v="7.1"/>
    <n v="7.7"/>
    <n v="7.4"/>
    <n v="6.7"/>
    <n v="7.6"/>
    <n v="7.15"/>
    <n v="128"/>
    <n v="217"/>
    <n v="172.5"/>
    <n v="2.2999999999999998"/>
    <n v="2.6"/>
    <n v="2.4500000000000002"/>
    <n v="0.21"/>
    <n v="0.72"/>
    <n v="0.46499999999999997"/>
    <n v="4"/>
    <n v="26"/>
    <n v="15"/>
    <n v="14"/>
    <n v="94"/>
    <n v="54"/>
    <x v="14"/>
    <x v="11"/>
    <n v="0.46499999999999997"/>
    <n v="0"/>
    <n v="0"/>
    <n v="1.6992499999999999"/>
    <x v="3"/>
  </r>
  <r>
    <n v="4501"/>
    <x v="586"/>
    <x v="2"/>
    <x v="11"/>
    <n v="25"/>
    <n v="26"/>
    <n v="25.5"/>
    <n v="3.2"/>
    <n v="7.2"/>
    <n v="5.2"/>
    <n v="7"/>
    <n v="8.5"/>
    <n v="7.75"/>
    <n v="842"/>
    <n v="1306"/>
    <n v="1074"/>
    <n v="4"/>
    <n v="9"/>
    <n v="6.5"/>
    <n v="0.28999999999999998"/>
    <n v="18.399999999999999"/>
    <n v="9.3449999999999989"/>
    <n v="400"/>
    <n v="17000"/>
    <n v="8700"/>
    <n v="2400"/>
    <n v="92000"/>
    <n v="47200"/>
    <x v="2"/>
    <x v="2"/>
    <n v="9.3449999999999989"/>
    <n v="0"/>
    <n v="0"/>
    <n v="7.3689999999999998"/>
    <x v="3"/>
  </r>
  <r>
    <n v="4502"/>
    <x v="587"/>
    <x v="2"/>
    <x v="11"/>
    <n v="25"/>
    <n v="26"/>
    <n v="25.5"/>
    <n v="0.9"/>
    <n v="6"/>
    <n v="3.45"/>
    <n v="7.1"/>
    <n v="8.6"/>
    <n v="7.85"/>
    <n v="898"/>
    <n v="1325"/>
    <n v="1111.5"/>
    <n v="6"/>
    <n v="16"/>
    <n v="11"/>
    <n v="0.62"/>
    <n v="18.600000000000001"/>
    <n v="9.6100000000000012"/>
    <n v="630"/>
    <n v="15000"/>
    <n v="7815"/>
    <n v="5400"/>
    <n v="160000"/>
    <n v="82700"/>
    <x v="2"/>
    <x v="2"/>
    <n v="9.6100000000000012"/>
    <n v="0"/>
    <n v="3.0999999999999996"/>
    <n v="7.7320000000000002"/>
    <x v="3"/>
  </r>
  <r>
    <n v="4503"/>
    <x v="588"/>
    <x v="2"/>
    <x v="11"/>
    <n v="24"/>
    <n v="26"/>
    <n v="25"/>
    <n v="0.1"/>
    <n v="7.2"/>
    <n v="3.65"/>
    <n v="6.4"/>
    <n v="8.5"/>
    <n v="7.45"/>
    <n v="187"/>
    <n v="1178"/>
    <n v="682.5"/>
    <n v="2.2999999999999998"/>
    <n v="78"/>
    <n v="40.15"/>
    <n v="0.5"/>
    <n v="6.62"/>
    <n v="3.56"/>
    <n v="4300"/>
    <n v="7000000"/>
    <n v="3502150"/>
    <n v="35000"/>
    <n v="54000000"/>
    <n v="27017500"/>
    <x v="2"/>
    <x v="2"/>
    <n v="3.5599999999999996"/>
    <n v="0"/>
    <n v="2.7"/>
    <n v="6.4819999999999993"/>
    <x v="3"/>
  </r>
  <r>
    <n v="4512"/>
    <x v="586"/>
    <x v="2"/>
    <x v="11"/>
    <n v="25"/>
    <n v="37"/>
    <n v="31"/>
    <n v="0.3"/>
    <n v="6.1"/>
    <n v="3.1999999999999997"/>
    <n v="6.5"/>
    <n v="7.4"/>
    <n v="6.95"/>
    <n v="161"/>
    <n v="1648"/>
    <n v="904.5"/>
    <n v="4"/>
    <n v="114"/>
    <n v="59"/>
    <n v="0.76"/>
    <n v="12"/>
    <n v="6.38"/>
    <n v="790"/>
    <n v="1200000"/>
    <n v="600395"/>
    <n v="9200"/>
    <n v="9200000"/>
    <n v="4604600"/>
    <x v="2"/>
    <x v="2"/>
    <n v="6.38"/>
    <n v="0"/>
    <n v="3.6000000000000005"/>
    <n v="7.1360000000000001"/>
    <x v="3"/>
  </r>
  <r>
    <n v="4513"/>
    <x v="587"/>
    <x v="2"/>
    <x v="11"/>
    <n v="24"/>
    <n v="34"/>
    <n v="29"/>
    <n v="0.6"/>
    <n v="7"/>
    <n v="3.8"/>
    <n v="6.3"/>
    <n v="7.6"/>
    <n v="6.9499999999999993"/>
    <n v="301"/>
    <n v="2297"/>
    <n v="1299"/>
    <n v="3"/>
    <n v="13"/>
    <n v="8"/>
    <n v="0.66"/>
    <n v="11"/>
    <n v="5.83"/>
    <n v="460"/>
    <n v="13000"/>
    <n v="6730"/>
    <n v="5400"/>
    <n v="160000"/>
    <n v="82700"/>
    <x v="2"/>
    <x v="2"/>
    <n v="5.83"/>
    <n v="0"/>
    <n v="2.4000000000000004"/>
    <n v="6.9060000000000006"/>
    <x v="3"/>
  </r>
  <r>
    <n v="4526"/>
    <x v="771"/>
    <x v="2"/>
    <x v="11"/>
    <n v="25"/>
    <n v="29"/>
    <n v="27"/>
    <n v="2.9"/>
    <n v="6.1"/>
    <n v="4.5"/>
    <n v="6.5"/>
    <n v="7.1"/>
    <n v="6.8"/>
    <n v="414"/>
    <n v="685"/>
    <n v="549.5"/>
    <n v="3.5"/>
    <n v="11"/>
    <n v="7.25"/>
    <n v="0.9"/>
    <n v="3.6"/>
    <n v="2.25"/>
    <n v="630"/>
    <n v="17000"/>
    <n v="8815"/>
    <n v="5400"/>
    <n v="92000"/>
    <n v="48700"/>
    <x v="2"/>
    <x v="2"/>
    <n v="2.25"/>
    <n v="0"/>
    <n v="1"/>
    <n v="6.05"/>
    <x v="3"/>
  </r>
  <r>
    <n v="4530"/>
    <x v="589"/>
    <x v="2"/>
    <x v="11"/>
    <n v="20"/>
    <n v="25"/>
    <n v="22.5"/>
    <n v="0.3"/>
    <n v="5.5"/>
    <n v="2.9"/>
    <n v="6.8"/>
    <n v="7.8"/>
    <n v="7.3"/>
    <n v="637"/>
    <n v="2414"/>
    <n v="1525.5"/>
    <n v="8"/>
    <n v="45"/>
    <n v="26.5"/>
    <n v="2.72"/>
    <n v="4.74"/>
    <n v="3.7300000000000004"/>
    <n v="840"/>
    <n v="170000"/>
    <n v="85420"/>
    <n v="5400"/>
    <n v="1600000"/>
    <n v="802700"/>
    <x v="2"/>
    <x v="2"/>
    <n v="3.7300000000000004"/>
    <n v="0"/>
    <n v="4.2"/>
    <n v="6.6660000000000004"/>
    <x v="3"/>
  </r>
  <r>
    <n v="4531"/>
    <x v="590"/>
    <x v="2"/>
    <x v="11"/>
    <n v="20"/>
    <n v="25"/>
    <n v="22.5"/>
    <n v="4.0999999999999996"/>
    <n v="7"/>
    <n v="5.55"/>
    <n v="6.7"/>
    <n v="8.6"/>
    <n v="7.65"/>
    <n v="757"/>
    <n v="1775"/>
    <n v="1266"/>
    <n v="4"/>
    <n v="19"/>
    <n v="11.5"/>
    <n v="0.34"/>
    <n v="10.47"/>
    <n v="5.4050000000000002"/>
    <n v="1500"/>
    <n v="110000"/>
    <n v="55750"/>
    <n v="16000"/>
    <n v="920000"/>
    <n v="468000"/>
    <x v="2"/>
    <x v="2"/>
    <n v="5.4049999999999994"/>
    <n v="0"/>
    <n v="0"/>
    <n v="6.5809999999999995"/>
    <x v="3"/>
  </r>
  <r>
    <n v="4532"/>
    <x v="591"/>
    <x v="2"/>
    <x v="11"/>
    <n v="21"/>
    <n v="25"/>
    <n v="23"/>
    <n v="0.5"/>
    <n v="6.5"/>
    <n v="3.5"/>
    <n v="6.8"/>
    <n v="7.9"/>
    <n v="7.35"/>
    <n v="749"/>
    <n v="2775"/>
    <n v="1762"/>
    <n v="7"/>
    <n v="39"/>
    <n v="23"/>
    <n v="2.16"/>
    <n v="13.1"/>
    <n v="7.63"/>
    <n v="940"/>
    <n v="110000"/>
    <n v="55470"/>
    <n v="5400"/>
    <n v="1600000"/>
    <n v="802700"/>
    <x v="2"/>
    <x v="2"/>
    <n v="7.63"/>
    <n v="0"/>
    <n v="3"/>
    <n v="7.3259999999999996"/>
    <x v="3"/>
  </r>
  <r>
    <n v="4541"/>
    <x v="772"/>
    <x v="2"/>
    <x v="11"/>
    <n v="25"/>
    <n v="25"/>
    <n v="25"/>
    <n v="0.5"/>
    <n v="6.3"/>
    <n v="3.4"/>
    <n v="6.1"/>
    <n v="7.6"/>
    <n v="6.85"/>
    <n v="76"/>
    <n v="2307"/>
    <n v="1191.5"/>
    <n v="4"/>
    <n v="12"/>
    <n v="8"/>
    <n v="1"/>
    <n v="4"/>
    <n v="2.5"/>
    <n v="1200"/>
    <n v="6300"/>
    <n v="3750"/>
    <n v="9200"/>
    <n v="54000"/>
    <n v="31600"/>
    <x v="2"/>
    <x v="2"/>
    <n v="2.5"/>
    <n v="0"/>
    <n v="3.2"/>
    <n v="6.32"/>
    <x v="3"/>
  </r>
  <r>
    <n v="1383"/>
    <x v="190"/>
    <x v="0"/>
    <x v="12"/>
    <n v="26"/>
    <n v="29"/>
    <n v="27.5"/>
    <n v="0.9"/>
    <n v="2.6"/>
    <n v="1.75"/>
    <n v="6.2"/>
    <n v="7.8"/>
    <n v="7"/>
    <n v="241"/>
    <n v="475"/>
    <n v="358"/>
    <n v="2.2999999999999998"/>
    <n v="10.199999999999999"/>
    <n v="6.25"/>
    <n v="0.01"/>
    <n v="0.11"/>
    <n v="0.06"/>
    <n v="200"/>
    <n v="1000"/>
    <n v="600"/>
    <n v="1300"/>
    <n v="2400"/>
    <n v="1850"/>
    <x v="2"/>
    <x v="2"/>
    <n v="0.06"/>
    <n v="0"/>
    <n v="6.5"/>
    <n v="6.1619999999999999"/>
    <x v="3"/>
  </r>
  <r>
    <n v="1385"/>
    <x v="191"/>
    <x v="0"/>
    <x v="12"/>
    <n v="20"/>
    <n v="25"/>
    <n v="22.5"/>
    <n v="6.8"/>
    <n v="7.5"/>
    <n v="7.15"/>
    <n v="6.8"/>
    <n v="7.9"/>
    <n v="7.35"/>
    <n v="140"/>
    <n v="174"/>
    <n v="157"/>
    <n v="1.2"/>
    <n v="2.7"/>
    <n v="1.9500000000000002"/>
    <n v="0.67"/>
    <n v="0.73"/>
    <n v="0.7"/>
    <n v="40"/>
    <n v="100"/>
    <n v="70"/>
    <n v="180"/>
    <n v="380"/>
    <n v="280"/>
    <x v="36"/>
    <x v="243"/>
    <n v="0.7"/>
    <n v="0"/>
    <n v="0"/>
    <n v="1.70875"/>
    <x v="3"/>
  </r>
  <r>
    <n v="1441"/>
    <x v="192"/>
    <x v="0"/>
    <x v="12"/>
    <n v="20"/>
    <n v="23"/>
    <n v="21.5"/>
    <n v="3.6"/>
    <n v="5.6"/>
    <n v="4.5999999999999996"/>
    <n v="6.6"/>
    <n v="8.1"/>
    <n v="7.35"/>
    <n v="18200"/>
    <n v="19220"/>
    <n v="18710"/>
    <n v="2.9"/>
    <n v="4.5"/>
    <n v="3.7"/>
    <n v="2.2000000000000002"/>
    <n v="2.6"/>
    <n v="2.4000000000000004"/>
    <n v="100"/>
    <n v="220"/>
    <n v="160"/>
    <n v="310"/>
    <n v="540"/>
    <n v="425"/>
    <x v="29"/>
    <x v="47"/>
    <n v="2.4000000000000004"/>
    <n v="0"/>
    <n v="0.80000000000000071"/>
    <n v="3.6724999999999999"/>
    <x v="3"/>
  </r>
  <r>
    <n v="1574"/>
    <x v="193"/>
    <x v="0"/>
    <x v="12"/>
    <n v="19"/>
    <n v="24"/>
    <n v="21.5"/>
    <n v="6.1"/>
    <n v="6.8"/>
    <n v="6.4499999999999993"/>
    <n v="6.9"/>
    <n v="7.9"/>
    <n v="7.4"/>
    <n v="13120"/>
    <n v="14910"/>
    <n v="14015"/>
    <n v="1.7"/>
    <n v="2"/>
    <n v="1.85"/>
    <n v="1.1000000000000001"/>
    <n v="1.7"/>
    <n v="1.4"/>
    <n v="80"/>
    <n v="200"/>
    <n v="140"/>
    <n v="310"/>
    <n v="540"/>
    <n v="425"/>
    <x v="3"/>
    <x v="179"/>
    <n v="1.4"/>
    <n v="0"/>
    <n v="0"/>
    <n v="2.13625"/>
    <x v="3"/>
  </r>
  <r>
    <n v="1575"/>
    <x v="592"/>
    <x v="0"/>
    <x v="12"/>
    <n v="27"/>
    <n v="30"/>
    <n v="28.5"/>
    <n v="2.2999999999999998"/>
    <n v="6.7"/>
    <n v="4.5"/>
    <n v="6.6"/>
    <n v="7.7"/>
    <n v="7.15"/>
    <n v="320"/>
    <n v="46270"/>
    <n v="23295"/>
    <n v="0.1"/>
    <n v="3.4"/>
    <n v="1.75"/>
    <n v="7.0000000000000007E-2"/>
    <n v="1.39"/>
    <n v="0.73"/>
    <n v="480"/>
    <n v="24000"/>
    <n v="12240"/>
    <n v="1100"/>
    <n v="46000"/>
    <n v="23550"/>
    <x v="33"/>
    <x v="2"/>
    <n v="0.73"/>
    <n v="0"/>
    <n v="1"/>
    <n v="4.3397499999999996"/>
    <x v="3"/>
  </r>
  <r>
    <n v="1576"/>
    <x v="593"/>
    <x v="0"/>
    <x v="12"/>
    <n v="21"/>
    <n v="30"/>
    <n v="25.5"/>
    <n v="6.7"/>
    <n v="8.4"/>
    <n v="7.5500000000000007"/>
    <n v="6.5"/>
    <n v="8"/>
    <n v="7.25"/>
    <n v="33"/>
    <n v="52"/>
    <n v="42.5"/>
    <n v="0.1"/>
    <n v="0.9"/>
    <n v="0.5"/>
    <n v="0.01"/>
    <n v="0.05"/>
    <n v="3.0000000000000002E-2"/>
    <n v="2"/>
    <n v="400"/>
    <n v="201"/>
    <n v="2"/>
    <n v="600"/>
    <n v="301"/>
    <x v="93"/>
    <x v="287"/>
    <n v="0.03"/>
    <n v="0"/>
    <n v="0"/>
    <n v="1.3234999999999999"/>
    <x v="3"/>
  </r>
  <r>
    <n v="1577"/>
    <x v="196"/>
    <x v="0"/>
    <x v="12"/>
    <n v="26"/>
    <n v="31"/>
    <n v="28.5"/>
    <n v="6"/>
    <n v="8.1999999999999993"/>
    <n v="7.1"/>
    <n v="6.7"/>
    <n v="7.9"/>
    <n v="7.3000000000000007"/>
    <n v="300"/>
    <n v="36100"/>
    <n v="18200"/>
    <n v="0.9"/>
    <n v="2.7"/>
    <n v="1.8"/>
    <n v="0.04"/>
    <n v="0.5"/>
    <n v="0.27"/>
    <n v="17"/>
    <n v="1700"/>
    <n v="858.5"/>
    <n v="49"/>
    <n v="4300"/>
    <n v="2174.5"/>
    <x v="1"/>
    <x v="2"/>
    <n v="0.27"/>
    <n v="0"/>
    <n v="0"/>
    <n v="4.1790000000000003"/>
    <x v="3"/>
  </r>
  <r>
    <n v="1578"/>
    <x v="197"/>
    <x v="0"/>
    <x v="12"/>
    <n v="25"/>
    <n v="31"/>
    <n v="28"/>
    <n v="2.6"/>
    <n v="5.7"/>
    <n v="4.1500000000000004"/>
    <n v="6.8"/>
    <n v="8"/>
    <n v="7.4"/>
    <n v="2348"/>
    <n v="7690"/>
    <n v="5019"/>
    <n v="2.7"/>
    <n v="5.4"/>
    <n v="4.0500000000000007"/>
    <n v="0.01"/>
    <n v="0.32"/>
    <n v="0.16500000000000001"/>
    <n v="2"/>
    <n v="1200"/>
    <n v="601"/>
    <n v="2"/>
    <n v="2500"/>
    <n v="1251"/>
    <x v="2"/>
    <x v="2"/>
    <n v="0.16500000000000001"/>
    <n v="0"/>
    <n v="1.6999999999999993"/>
    <n v="5.7030000000000003"/>
    <x v="3"/>
  </r>
  <r>
    <n v="1579"/>
    <x v="198"/>
    <x v="0"/>
    <x v="12"/>
    <n v="25"/>
    <n v="31"/>
    <n v="28"/>
    <n v="3.9"/>
    <n v="7.9"/>
    <n v="5.9"/>
    <n v="6.9"/>
    <n v="7.9"/>
    <n v="7.4"/>
    <n v="171"/>
    <n v="1172"/>
    <n v="671.5"/>
    <n v="1.1000000000000001"/>
    <n v="4.8"/>
    <n v="2.95"/>
    <n v="0.01"/>
    <n v="0.77"/>
    <n v="0.39"/>
    <n v="100"/>
    <n v="1400"/>
    <n v="750"/>
    <n v="400"/>
    <n v="2400"/>
    <n v="1400"/>
    <x v="6"/>
    <x v="2"/>
    <n v="0.39"/>
    <n v="0"/>
    <n v="0"/>
    <n v="4.9217500000000003"/>
    <x v="3"/>
  </r>
  <r>
    <n v="1580"/>
    <x v="199"/>
    <x v="0"/>
    <x v="12"/>
    <n v="24"/>
    <n v="30"/>
    <n v="27"/>
    <n v="6.8"/>
    <n v="8.5"/>
    <n v="7.65"/>
    <n v="6.9"/>
    <n v="7.5"/>
    <n v="7.2"/>
    <n v="24"/>
    <n v="32"/>
    <n v="28"/>
    <n v="0.1"/>
    <n v="1.6"/>
    <n v="0.85000000000000009"/>
    <n v="0.01"/>
    <n v="0.1"/>
    <n v="5.5E-2"/>
    <n v="4"/>
    <n v="120"/>
    <n v="62"/>
    <n v="14"/>
    <n v="150"/>
    <n v="82"/>
    <x v="81"/>
    <x v="191"/>
    <n v="5.4999999999999993E-2"/>
    <n v="0"/>
    <n v="0"/>
    <n v="0.85224999999999995"/>
    <x v="3"/>
  </r>
  <r>
    <n v="2312"/>
    <x v="594"/>
    <x v="0"/>
    <x v="12"/>
    <n v="25"/>
    <n v="31"/>
    <n v="28"/>
    <n v="4.9000000000000004"/>
    <n v="7.8"/>
    <n v="6.35"/>
    <n v="6.8"/>
    <n v="7.4"/>
    <n v="7.1"/>
    <n v="180"/>
    <n v="1351"/>
    <n v="765.5"/>
    <n v="1.8"/>
    <n v="3.1"/>
    <n v="2.4500000000000002"/>
    <n v="0.01"/>
    <n v="0.24"/>
    <n v="0.125"/>
    <n v="2"/>
    <n v="400"/>
    <n v="201"/>
    <n v="2"/>
    <n v="700"/>
    <n v="351"/>
    <x v="14"/>
    <x v="287"/>
    <n v="0.125"/>
    <n v="0"/>
    <n v="0"/>
    <n v="2.5612499999999998"/>
    <x v="3"/>
  </r>
  <r>
    <n v="2318"/>
    <x v="201"/>
    <x v="0"/>
    <x v="12"/>
    <n v="24"/>
    <n v="30"/>
    <n v="27"/>
    <n v="6.6"/>
    <n v="8"/>
    <n v="7.3"/>
    <n v="6.7"/>
    <n v="7.5"/>
    <n v="7.1"/>
    <n v="38"/>
    <n v="74"/>
    <n v="56"/>
    <n v="0.1"/>
    <n v="1.4"/>
    <n v="0.75"/>
    <n v="0.01"/>
    <n v="0.06"/>
    <n v="3.4999999999999996E-2"/>
    <n v="40"/>
    <n v="140"/>
    <n v="90"/>
    <n v="120"/>
    <n v="540"/>
    <n v="330"/>
    <x v="17"/>
    <x v="267"/>
    <n v="3.4999999999999996E-2"/>
    <n v="0"/>
    <n v="0"/>
    <n v="0.92574999999999996"/>
    <x v="3"/>
  </r>
  <r>
    <n v="2328"/>
    <x v="202"/>
    <x v="0"/>
    <x v="12"/>
    <n v="23"/>
    <n v="28"/>
    <n v="25.5"/>
    <n v="6.8"/>
    <n v="7.9"/>
    <n v="7.35"/>
    <n v="6.7"/>
    <n v="7.8"/>
    <n v="7.25"/>
    <n v="91"/>
    <n v="128"/>
    <n v="109.5"/>
    <n v="0.1"/>
    <n v="1.2"/>
    <n v="0.65"/>
    <n v="0.01"/>
    <n v="1.47"/>
    <n v="0.74"/>
    <n v="2"/>
    <n v="600"/>
    <n v="301"/>
    <n v="2"/>
    <n v="920"/>
    <n v="461"/>
    <x v="94"/>
    <x v="210"/>
    <n v="0.74"/>
    <n v="0"/>
    <n v="0"/>
    <n v="2.05925"/>
    <x v="3"/>
  </r>
  <r>
    <n v="2329"/>
    <x v="203"/>
    <x v="0"/>
    <x v="12"/>
    <n v="24"/>
    <n v="29"/>
    <n v="26.5"/>
    <n v="7.6"/>
    <n v="8.3000000000000007"/>
    <n v="7.95"/>
    <n v="6.3"/>
    <n v="7.4"/>
    <n v="6.85"/>
    <n v="20"/>
    <n v="51"/>
    <n v="35.5"/>
    <n v="0.1"/>
    <n v="2.1"/>
    <n v="1.1000000000000001"/>
    <n v="0.05"/>
    <n v="0.95"/>
    <n v="0.5"/>
    <n v="40"/>
    <n v="2200"/>
    <n v="1120"/>
    <n v="58"/>
    <n v="7000"/>
    <n v="3529"/>
    <x v="24"/>
    <x v="2"/>
    <n v="0.5"/>
    <n v="0"/>
    <n v="0"/>
    <n v="3.7875000000000001"/>
    <x v="3"/>
  </r>
  <r>
    <n v="2330"/>
    <x v="204"/>
    <x v="0"/>
    <x v="12"/>
    <n v="25"/>
    <n v="29"/>
    <n v="27"/>
    <n v="7.4"/>
    <n v="8.1999999999999993"/>
    <n v="7.8"/>
    <n v="6.7"/>
    <n v="7.4"/>
    <n v="7.0500000000000007"/>
    <n v="16"/>
    <n v="30"/>
    <n v="23"/>
    <n v="0.1"/>
    <n v="1.8"/>
    <n v="0.95000000000000007"/>
    <n v="0.01"/>
    <n v="0.12"/>
    <n v="6.5000000000000002E-2"/>
    <n v="10"/>
    <n v="140"/>
    <n v="75"/>
    <n v="17"/>
    <n v="330"/>
    <n v="173.5"/>
    <x v="63"/>
    <x v="78"/>
    <n v="6.5000000000000002E-2"/>
    <n v="0"/>
    <n v="0"/>
    <n v="0.98175000000000001"/>
    <x v="3"/>
  </r>
  <r>
    <n v="3470"/>
    <x v="205"/>
    <x v="0"/>
    <x v="12"/>
    <n v="26"/>
    <n v="29"/>
    <n v="27.5"/>
    <n v="1.8"/>
    <n v="6.9"/>
    <n v="4.3500000000000005"/>
    <n v="6"/>
    <n v="7.2"/>
    <n v="6.6"/>
    <n v="102"/>
    <n v="212"/>
    <n v="157"/>
    <n v="1.4"/>
    <n v="13.2"/>
    <n v="7.3"/>
    <n v="0.01"/>
    <n v="0.01"/>
    <n v="0.01"/>
    <n v="100"/>
    <n v="400"/>
    <n v="250"/>
    <n v="400"/>
    <n v="1400"/>
    <n v="900"/>
    <x v="2"/>
    <x v="42"/>
    <n v="0.01"/>
    <n v="0"/>
    <n v="1.2999999999999989"/>
    <n v="3.8819999999999997"/>
    <x v="3"/>
  </r>
  <r>
    <n v="2325"/>
    <x v="206"/>
    <x v="1"/>
    <x v="12"/>
    <n v="26"/>
    <n v="29"/>
    <n v="27.5"/>
    <n v="0.9"/>
    <n v="4.7"/>
    <n v="2.8000000000000003"/>
    <n v="6.8"/>
    <n v="8.1999999999999993"/>
    <n v="7.5"/>
    <n v="265"/>
    <n v="362"/>
    <n v="313.5"/>
    <n v="6.6"/>
    <n v="23.4"/>
    <n v="15"/>
    <n v="0.01"/>
    <n v="0.01"/>
    <n v="0.01"/>
    <n v="400"/>
    <n v="1000"/>
    <n v="700"/>
    <n v="1700"/>
    <n v="2800"/>
    <n v="2250"/>
    <x v="2"/>
    <x v="2"/>
    <n v="0.01"/>
    <n v="0"/>
    <n v="4.3999999999999995"/>
    <n v="5.9420000000000002"/>
    <x v="3"/>
  </r>
  <r>
    <n v="3462"/>
    <x v="207"/>
    <x v="1"/>
    <x v="12"/>
    <n v="23"/>
    <n v="29"/>
    <n v="26"/>
    <n v="5.7"/>
    <n v="8"/>
    <n v="6.85"/>
    <n v="6.5"/>
    <n v="8.1"/>
    <n v="7.3"/>
    <n v="51"/>
    <n v="73"/>
    <n v="62"/>
    <n v="0.1"/>
    <n v="1"/>
    <n v="0.55000000000000004"/>
    <n v="0.01"/>
    <n v="0.38"/>
    <n v="0.19500000000000001"/>
    <n v="31"/>
    <n v="920"/>
    <n v="475.5"/>
    <n v="54"/>
    <n v="1200"/>
    <n v="627"/>
    <x v="22"/>
    <x v="288"/>
    <n v="0.19500000000000001"/>
    <n v="0"/>
    <n v="0"/>
    <n v="2.7602500000000001"/>
    <x v="3"/>
  </r>
  <r>
    <n v="1401"/>
    <x v="595"/>
    <x v="1"/>
    <x v="13"/>
    <n v="31"/>
    <n v="32"/>
    <n v="31.5"/>
    <n v="3.9770053475935701"/>
    <n v="7.0112299465240699"/>
    <n v="5.49411764705882"/>
    <n v="8.6999999999999993"/>
    <n v="8.6999999999999993"/>
    <n v="8.6999999999999993"/>
    <n v="471"/>
    <n v="586"/>
    <n v="528.5"/>
    <n v="3.4344582593250399"/>
    <n v="14.729307282415601"/>
    <n v="9.0818827708703207"/>
    <n v="1.02966469428008"/>
    <n v="6.1141617357001996"/>
    <n v="3.5719132149901398"/>
    <n v="881.63300970873797"/>
    <n v="297613.623300971"/>
    <n v="149247.62815533986"/>
    <n v="7234.2093023255802"/>
    <n v="2663074.23643411"/>
    <n v="1335154.2228682179"/>
    <x v="2"/>
    <x v="2"/>
    <n v="3.5719132149901398"/>
    <n v="10"/>
    <n v="0"/>
    <n v="7.7143826429980278"/>
    <x v="3"/>
  </r>
  <r>
    <n v="4557"/>
    <x v="596"/>
    <x v="1"/>
    <x v="13"/>
    <n v="27"/>
    <n v="29"/>
    <n v="28"/>
    <n v="3.9770053475935701"/>
    <n v="7.0112299465240699"/>
    <n v="5.49411764705882"/>
    <n v="7.2"/>
    <n v="9.5"/>
    <n v="8.35"/>
    <n v="490"/>
    <n v="1648"/>
    <n v="1069"/>
    <n v="3.4344582593250399"/>
    <n v="14.729307282415601"/>
    <n v="9.0818827708703207"/>
    <n v="1.02966469428008"/>
    <n v="6.1141617357001996"/>
    <n v="3.5719132149901398"/>
    <n v="881.63300970873797"/>
    <n v="297613.623300971"/>
    <n v="149247.62815533986"/>
    <n v="7234.2093023255802"/>
    <n v="2663074.23643411"/>
    <n v="1335154.2228682179"/>
    <x v="2"/>
    <x v="2"/>
    <n v="3.5719132149901398"/>
    <n v="0"/>
    <n v="0"/>
    <n v="6.2143826429980278"/>
    <x v="3"/>
  </r>
  <r>
    <n v="4568"/>
    <x v="597"/>
    <x v="1"/>
    <x v="13"/>
    <n v="27"/>
    <n v="29"/>
    <n v="28"/>
    <n v="3.9770053475935701"/>
    <n v="7.0112299465240699"/>
    <n v="5.49411764705882"/>
    <n v="6.8"/>
    <n v="7.7"/>
    <n v="7.25"/>
    <n v="646"/>
    <n v="1663"/>
    <n v="1154.5"/>
    <n v="3.4344582593250399"/>
    <n v="14.729307282415601"/>
    <n v="9.0818827708703207"/>
    <n v="1.02966469428008"/>
    <n v="6.1141617357001996"/>
    <n v="3.5719132149901398"/>
    <n v="881.63300970873797"/>
    <n v="297613.623300971"/>
    <n v="149247.62815533986"/>
    <n v="7234.2093023255802"/>
    <n v="2663074.23643411"/>
    <n v="1335154.2228682179"/>
    <x v="2"/>
    <x v="2"/>
    <n v="3.5719132149901398"/>
    <n v="0"/>
    <n v="0"/>
    <n v="6.2143826429980278"/>
    <x v="3"/>
  </r>
  <r>
    <n v="1373"/>
    <x v="209"/>
    <x v="0"/>
    <x v="14"/>
    <n v="19"/>
    <n v="31"/>
    <n v="25"/>
    <n v="6"/>
    <n v="10.7"/>
    <n v="8.35"/>
    <n v="7.2"/>
    <n v="8.9"/>
    <n v="8.0500000000000007"/>
    <n v="162"/>
    <n v="914"/>
    <n v="538"/>
    <n v="0.9"/>
    <n v="2.5"/>
    <n v="1.7"/>
    <n v="1.02"/>
    <n v="3.71"/>
    <n v="2.3650000000000002"/>
    <n v="2"/>
    <n v="360"/>
    <n v="181"/>
    <n v="40"/>
    <n v="22000"/>
    <n v="11020"/>
    <x v="26"/>
    <x v="104"/>
    <n v="2.3650000000000002"/>
    <n v="0"/>
    <n v="0"/>
    <n v="2.4405000000000001"/>
    <x v="3"/>
  </r>
  <r>
    <n v="1374"/>
    <x v="210"/>
    <x v="0"/>
    <x v="14"/>
    <n v="19"/>
    <n v="31"/>
    <n v="25"/>
    <n v="4.9000000000000004"/>
    <n v="8.6999999999999993"/>
    <n v="6.8"/>
    <n v="6.9"/>
    <n v="8.6"/>
    <n v="7.75"/>
    <n v="347"/>
    <n v="901"/>
    <n v="624"/>
    <n v="2.9"/>
    <n v="19"/>
    <n v="10.95"/>
    <n v="0.32"/>
    <n v="7.44"/>
    <n v="3.8800000000000003"/>
    <n v="39"/>
    <n v="22000"/>
    <n v="11019.5"/>
    <n v="920"/>
    <n v="1600000"/>
    <n v="800460"/>
    <x v="2"/>
    <x v="2"/>
    <n v="3.88"/>
    <n v="0"/>
    <n v="0"/>
    <n v="6.2759999999999998"/>
    <x v="3"/>
  </r>
  <r>
    <n v="1466"/>
    <x v="773"/>
    <x v="0"/>
    <x v="14"/>
    <n v="21"/>
    <n v="38"/>
    <n v="29.5"/>
    <n v="7.1"/>
    <n v="7.2"/>
    <n v="7.15"/>
    <n v="7.4"/>
    <n v="8.1999999999999993"/>
    <n v="7.8"/>
    <n v="618"/>
    <n v="813"/>
    <n v="715.5"/>
    <n v="1.2"/>
    <n v="11.8"/>
    <n v="6.5"/>
    <n v="2.2000000000000002"/>
    <n v="2.6"/>
    <n v="2.4000000000000004"/>
    <n v="3"/>
    <n v="7"/>
    <n v="5"/>
    <n v="14"/>
    <n v="75"/>
    <n v="44.5"/>
    <x v="2"/>
    <x v="58"/>
    <n v="2.4000000000000004"/>
    <n v="0"/>
    <n v="0"/>
    <n v="3.0049999999999999"/>
    <x v="3"/>
  </r>
  <r>
    <n v="2128"/>
    <x v="212"/>
    <x v="0"/>
    <x v="14"/>
    <n v="16"/>
    <n v="25"/>
    <n v="20.5"/>
    <n v="7"/>
    <n v="8.4"/>
    <n v="7.7"/>
    <n v="7.1"/>
    <n v="8.3000000000000007"/>
    <n v="7.7"/>
    <n v="160"/>
    <n v="482"/>
    <n v="321"/>
    <n v="0.8"/>
    <n v="1.8"/>
    <n v="1.3"/>
    <n v="0.21"/>
    <n v="1.34"/>
    <n v="0.77500000000000002"/>
    <n v="2"/>
    <n v="2"/>
    <n v="2"/>
    <n v="10"/>
    <n v="47"/>
    <n v="28.5"/>
    <x v="43"/>
    <x v="0"/>
    <n v="0.77500000000000002"/>
    <n v="0"/>
    <n v="0"/>
    <n v="0.97750000000000004"/>
    <x v="3"/>
  </r>
  <r>
    <n v="2130"/>
    <x v="214"/>
    <x v="0"/>
    <x v="14"/>
    <n v="20"/>
    <n v="26"/>
    <n v="23"/>
    <n v="5.9"/>
    <n v="7.6"/>
    <n v="6.75"/>
    <n v="7.5"/>
    <n v="8.3000000000000007"/>
    <n v="7.9"/>
    <n v="318"/>
    <n v="730"/>
    <n v="524"/>
    <n v="1.8"/>
    <n v="2.9"/>
    <n v="2.35"/>
    <n v="0.32"/>
    <n v="1.2"/>
    <n v="0.76"/>
    <n v="1"/>
    <n v="8"/>
    <n v="4.5"/>
    <n v="32"/>
    <n v="110"/>
    <n v="71"/>
    <x v="50"/>
    <x v="17"/>
    <n v="0.76"/>
    <n v="0"/>
    <n v="0"/>
    <n v="1.6432500000000001"/>
    <x v="3"/>
  </r>
  <r>
    <n v="2131"/>
    <x v="215"/>
    <x v="0"/>
    <x v="14"/>
    <n v="20"/>
    <n v="25"/>
    <n v="22.5"/>
    <n v="6.6"/>
    <n v="8.1999999999999993"/>
    <n v="7.3999999999999995"/>
    <n v="7.3"/>
    <n v="8.1999999999999993"/>
    <n v="7.75"/>
    <n v="314"/>
    <n v="795"/>
    <n v="554.5"/>
    <n v="0.8"/>
    <n v="1.7"/>
    <n v="1.25"/>
    <n v="0.82"/>
    <n v="1.39"/>
    <n v="1.105"/>
    <n v="1"/>
    <n v="1"/>
    <n v="1"/>
    <n v="41"/>
    <n v="110"/>
    <n v="75.5"/>
    <x v="45"/>
    <x v="289"/>
    <n v="1.105"/>
    <n v="0"/>
    <n v="0"/>
    <n v="1.00725"/>
    <x v="3"/>
  </r>
  <r>
    <n v="2132"/>
    <x v="216"/>
    <x v="0"/>
    <x v="14"/>
    <n v="16"/>
    <n v="28"/>
    <n v="22"/>
    <n v="6.1"/>
    <n v="8"/>
    <n v="7.05"/>
    <n v="7.7"/>
    <n v="8.5"/>
    <n v="8.1"/>
    <n v="373"/>
    <n v="1080"/>
    <n v="726.5"/>
    <n v="0.9"/>
    <n v="1.6"/>
    <n v="1.25"/>
    <n v="0.64"/>
    <n v="1.74"/>
    <n v="1.19"/>
    <n v="1"/>
    <n v="1"/>
    <n v="1"/>
    <n v="41"/>
    <n v="158"/>
    <n v="99.5"/>
    <x v="45"/>
    <x v="289"/>
    <n v="1.19"/>
    <n v="0"/>
    <n v="0"/>
    <n v="1.0242499999999999"/>
    <x v="3"/>
  </r>
  <r>
    <n v="2133"/>
    <x v="217"/>
    <x v="0"/>
    <x v="14"/>
    <n v="16"/>
    <n v="25"/>
    <n v="20.5"/>
    <n v="6.6"/>
    <n v="8.6"/>
    <n v="7.6"/>
    <n v="7.6"/>
    <n v="8.1"/>
    <n v="7.85"/>
    <n v="280"/>
    <n v="642"/>
    <n v="461"/>
    <n v="1"/>
    <n v="1.4"/>
    <n v="1.2"/>
    <n v="0.01"/>
    <n v="1.68"/>
    <n v="0.84499999999999997"/>
    <n v="1"/>
    <n v="1"/>
    <n v="1"/>
    <n v="43"/>
    <n v="110"/>
    <n v="76.5"/>
    <x v="19"/>
    <x v="289"/>
    <n v="0.84499999999999997"/>
    <n v="0"/>
    <n v="0"/>
    <n v="0.92400000000000004"/>
    <x v="3"/>
  </r>
  <r>
    <n v="2134"/>
    <x v="218"/>
    <x v="0"/>
    <x v="14"/>
    <n v="19"/>
    <n v="24"/>
    <n v="21.5"/>
    <n v="6"/>
    <n v="7.8"/>
    <n v="6.9"/>
    <n v="7.2"/>
    <n v="8.3000000000000007"/>
    <n v="7.75"/>
    <n v="265"/>
    <n v="492"/>
    <n v="378.5"/>
    <n v="0.9"/>
    <n v="1.3"/>
    <n v="1.1000000000000001"/>
    <n v="0.62"/>
    <n v="1.37"/>
    <n v="0.99500000000000011"/>
    <n v="1"/>
    <n v="2"/>
    <n v="1.5"/>
    <n v="39"/>
    <n v="63"/>
    <n v="51"/>
    <x v="24"/>
    <x v="290"/>
    <n v="0.99500000000000011"/>
    <n v="0"/>
    <n v="0"/>
    <n v="0.89400000000000002"/>
    <x v="3"/>
  </r>
  <r>
    <n v="2135"/>
    <x v="599"/>
    <x v="0"/>
    <x v="14"/>
    <n v="19"/>
    <n v="31"/>
    <n v="25"/>
    <n v="6.6"/>
    <n v="8.3000000000000007"/>
    <n v="7.45"/>
    <n v="7.1"/>
    <n v="8.1"/>
    <n v="7.6"/>
    <n v="209"/>
    <n v="382"/>
    <n v="295.5"/>
    <n v="0.7"/>
    <n v="2"/>
    <n v="1.35"/>
    <n v="0.18"/>
    <n v="0.67"/>
    <n v="0.42500000000000004"/>
    <n v="2"/>
    <n v="18"/>
    <n v="10"/>
    <n v="32"/>
    <n v="49"/>
    <n v="40.5"/>
    <x v="18"/>
    <x v="143"/>
    <n v="0.42500000000000004"/>
    <n v="0"/>
    <n v="0"/>
    <n v="0.97875000000000001"/>
    <x v="3"/>
  </r>
  <r>
    <n v="2136"/>
    <x v="220"/>
    <x v="0"/>
    <x v="14"/>
    <n v="19"/>
    <n v="31"/>
    <n v="25"/>
    <n v="5.9"/>
    <n v="10.3"/>
    <n v="8.1000000000000014"/>
    <n v="7.2"/>
    <n v="8.4"/>
    <n v="7.8000000000000007"/>
    <n v="512"/>
    <n v="667"/>
    <n v="589.5"/>
    <n v="1.2"/>
    <n v="20"/>
    <n v="10.6"/>
    <n v="1.02"/>
    <n v="15.94"/>
    <n v="8.48"/>
    <n v="10"/>
    <n v="35000"/>
    <n v="17505"/>
    <n v="540"/>
    <n v="1600000"/>
    <n v="800270"/>
    <x v="2"/>
    <x v="2"/>
    <n v="8.48"/>
    <n v="0"/>
    <n v="0"/>
    <n v="7.1959999999999997"/>
    <x v="3"/>
  </r>
  <r>
    <n v="2137"/>
    <x v="221"/>
    <x v="0"/>
    <x v="14"/>
    <n v="20"/>
    <n v="31"/>
    <n v="25.5"/>
    <n v="8"/>
    <n v="10.3"/>
    <n v="9.15"/>
    <n v="7.5"/>
    <n v="8.8000000000000007"/>
    <n v="8.15"/>
    <n v="93"/>
    <n v="902"/>
    <n v="497.5"/>
    <n v="0.1"/>
    <n v="2"/>
    <n v="1.05"/>
    <n v="1.02"/>
    <n v="3.95"/>
    <n v="2.4850000000000003"/>
    <n v="2"/>
    <n v="1600"/>
    <n v="801"/>
    <n v="34"/>
    <n v="28000"/>
    <n v="14017"/>
    <x v="96"/>
    <x v="2"/>
    <n v="2.4850000000000003"/>
    <n v="0"/>
    <n v="0"/>
    <n v="4.1532499999999999"/>
    <x v="3"/>
  </r>
  <r>
    <n v="2138"/>
    <x v="222"/>
    <x v="0"/>
    <x v="14"/>
    <n v="20"/>
    <n v="31"/>
    <n v="25.5"/>
    <n v="8.3000000000000007"/>
    <n v="10.9"/>
    <n v="9.6000000000000014"/>
    <n v="7.7"/>
    <n v="8.1999999999999993"/>
    <n v="7.9499999999999993"/>
    <n v="160"/>
    <n v="905"/>
    <n v="532.5"/>
    <n v="1.2"/>
    <n v="3.9"/>
    <n v="2.5499999999999998"/>
    <n v="1.29"/>
    <n v="3.48"/>
    <n v="2.3849999999999998"/>
    <n v="2"/>
    <n v="2400"/>
    <n v="1201"/>
    <n v="47"/>
    <n v="43000"/>
    <n v="21523.5"/>
    <x v="69"/>
    <x v="2"/>
    <n v="2.3849999999999998"/>
    <n v="0"/>
    <n v="0"/>
    <n v="5.0707500000000003"/>
    <x v="3"/>
  </r>
  <r>
    <n v="2139"/>
    <x v="223"/>
    <x v="0"/>
    <x v="14"/>
    <n v="19"/>
    <n v="31"/>
    <n v="25"/>
    <n v="7.9"/>
    <n v="10.199999999999999"/>
    <n v="9.0500000000000007"/>
    <n v="7.7"/>
    <n v="8.4"/>
    <n v="8.0500000000000007"/>
    <n v="180"/>
    <n v="922"/>
    <n v="551"/>
    <n v="1.4"/>
    <n v="3.4"/>
    <n v="2.4"/>
    <n v="1.32"/>
    <n v="7.44"/>
    <n v="4.38"/>
    <n v="2"/>
    <n v="17000"/>
    <n v="8501"/>
    <n v="46"/>
    <n v="92000"/>
    <n v="46023"/>
    <x v="57"/>
    <x v="2"/>
    <n v="4.38"/>
    <n v="0"/>
    <n v="0"/>
    <n v="5.3760000000000003"/>
    <x v="3"/>
  </r>
  <r>
    <n v="2140"/>
    <x v="224"/>
    <x v="0"/>
    <x v="14"/>
    <n v="20"/>
    <n v="32"/>
    <n v="26"/>
    <n v="3.4"/>
    <n v="9.6999999999999993"/>
    <n v="6.55"/>
    <n v="7.4"/>
    <n v="8"/>
    <n v="7.7"/>
    <n v="212"/>
    <n v="857"/>
    <n v="534.5"/>
    <n v="0.1"/>
    <n v="2.7"/>
    <n v="1.4000000000000001"/>
    <n v="1.02"/>
    <n v="3.5"/>
    <n v="2.2599999999999998"/>
    <n v="2"/>
    <n v="84"/>
    <n v="43"/>
    <n v="21"/>
    <n v="17000"/>
    <n v="8510.5"/>
    <x v="78"/>
    <x v="220"/>
    <n v="2.2599999999999998"/>
    <n v="0"/>
    <n v="0"/>
    <n v="1.542"/>
    <x v="3"/>
  </r>
  <r>
    <n v="2141"/>
    <x v="426"/>
    <x v="0"/>
    <x v="14"/>
    <n v="28"/>
    <n v="30"/>
    <n v="29"/>
    <n v="8.6"/>
    <n v="9"/>
    <n v="8.8000000000000007"/>
    <n v="7.8"/>
    <n v="8.1999999999999993"/>
    <n v="8"/>
    <n v="273"/>
    <n v="476"/>
    <n v="374.5"/>
    <n v="1.6"/>
    <n v="2.2999999999999998"/>
    <n v="1.95"/>
    <n v="0.65"/>
    <n v="0.82"/>
    <n v="0.73499999999999999"/>
    <n v="2"/>
    <n v="2"/>
    <n v="2"/>
    <n v="21"/>
    <n v="70"/>
    <n v="45.5"/>
    <x v="36"/>
    <x v="0"/>
    <n v="0.73499999999999999"/>
    <n v="0"/>
    <n v="0"/>
    <n v="1.37575"/>
    <x v="3"/>
  </r>
  <r>
    <n v="2142"/>
    <x v="226"/>
    <x v="0"/>
    <x v="14"/>
    <n v="12"/>
    <n v="26"/>
    <n v="19"/>
    <n v="6.8"/>
    <n v="8"/>
    <n v="7.4"/>
    <n v="7.2"/>
    <n v="7.9"/>
    <n v="7.5500000000000007"/>
    <n v="210"/>
    <n v="666"/>
    <n v="438"/>
    <n v="1.2"/>
    <n v="1.8"/>
    <n v="1.5"/>
    <n v="0.1"/>
    <n v="2"/>
    <n v="1.05"/>
    <n v="2"/>
    <n v="3"/>
    <n v="2.5"/>
    <n v="24"/>
    <n v="52"/>
    <n v="38"/>
    <x v="39"/>
    <x v="177"/>
    <n v="1.05"/>
    <n v="0"/>
    <n v="0"/>
    <n v="1.1599999999999999"/>
    <x v="3"/>
  </r>
  <r>
    <n v="3296"/>
    <x v="227"/>
    <x v="0"/>
    <x v="14"/>
    <n v="20"/>
    <n v="25"/>
    <n v="22.5"/>
    <n v="6.8"/>
    <n v="7.8"/>
    <n v="7.3"/>
    <n v="7.3"/>
    <n v="8.1999999999999993"/>
    <n v="7.75"/>
    <n v="264"/>
    <n v="665"/>
    <n v="464.5"/>
    <n v="0.6"/>
    <n v="2.1"/>
    <n v="1.35"/>
    <n v="0.71"/>
    <n v="1.84"/>
    <n v="1.2749999999999999"/>
    <n v="1"/>
    <n v="1"/>
    <n v="1"/>
    <n v="32"/>
    <n v="63"/>
    <n v="47.5"/>
    <x v="18"/>
    <x v="289"/>
    <n v="1.2749999999999999"/>
    <n v="0"/>
    <n v="0"/>
    <n v="1.10375"/>
    <x v="3"/>
  </r>
  <r>
    <n v="4614"/>
    <x v="601"/>
    <x v="0"/>
    <x v="14"/>
    <n v="16"/>
    <n v="24"/>
    <n v="20"/>
    <n v="6.4"/>
    <n v="7.6"/>
    <n v="7"/>
    <n v="7.3"/>
    <n v="8.1"/>
    <n v="7.6999999999999993"/>
    <n v="220"/>
    <n v="802"/>
    <n v="511"/>
    <n v="1.8"/>
    <n v="4.8"/>
    <n v="3.3"/>
    <n v="0.25"/>
    <n v="2.1"/>
    <n v="1.175"/>
    <n v="2"/>
    <n v="70"/>
    <n v="36"/>
    <n v="17"/>
    <n v="1600"/>
    <n v="808.5"/>
    <x v="20"/>
    <x v="27"/>
    <n v="1.175"/>
    <n v="0"/>
    <n v="0"/>
    <n v="2.4775"/>
    <x v="3"/>
  </r>
  <r>
    <n v="4615"/>
    <x v="602"/>
    <x v="0"/>
    <x v="14"/>
    <n v="16"/>
    <n v="24"/>
    <n v="20"/>
    <n v="5.5"/>
    <n v="7.8"/>
    <n v="6.65"/>
    <n v="6.3"/>
    <n v="8.4"/>
    <n v="7.35"/>
    <n v="180"/>
    <n v="911"/>
    <n v="545.5"/>
    <n v="2.5"/>
    <n v="7.8"/>
    <n v="5.15"/>
    <n v="0.12"/>
    <n v="1.6"/>
    <n v="0.8600000000000001"/>
    <n v="2"/>
    <n v="170"/>
    <n v="86"/>
    <n v="11"/>
    <n v="1600"/>
    <n v="805.5"/>
    <x v="2"/>
    <x v="146"/>
    <n v="0.8600000000000001"/>
    <n v="0"/>
    <n v="0"/>
    <n v="3.1020000000000003"/>
    <x v="3"/>
  </r>
  <r>
    <n v="4622"/>
    <x v="603"/>
    <x v="0"/>
    <x v="14"/>
    <n v="19"/>
    <n v="31"/>
    <n v="25"/>
    <n v="6.8"/>
    <n v="7.5"/>
    <n v="7.15"/>
    <n v="7.1"/>
    <n v="7.8"/>
    <n v="7.4499999999999993"/>
    <n v="168"/>
    <n v="294"/>
    <n v="231"/>
    <n v="0.8"/>
    <n v="1.8"/>
    <n v="1.3"/>
    <n v="0.01"/>
    <n v="0.17"/>
    <n v="9.0000000000000011E-2"/>
    <n v="2"/>
    <n v="2"/>
    <n v="2"/>
    <n v="2"/>
    <n v="27"/>
    <n v="14.5"/>
    <x v="43"/>
    <x v="0"/>
    <n v="9.0000000000000011E-2"/>
    <n v="0"/>
    <n v="0"/>
    <n v="0.84050000000000002"/>
    <x v="3"/>
  </r>
  <r>
    <n v="3297"/>
    <x v="228"/>
    <x v="1"/>
    <x v="14"/>
    <n v="22"/>
    <n v="24"/>
    <n v="23"/>
    <n v="6.6"/>
    <n v="7.6"/>
    <n v="7.1"/>
    <n v="7.3"/>
    <n v="7.9"/>
    <n v="7.6"/>
    <n v="350"/>
    <n v="493"/>
    <n v="421.5"/>
    <n v="1.8"/>
    <n v="3.4"/>
    <n v="2.6"/>
    <n v="0.75"/>
    <n v="1.25"/>
    <n v="1"/>
    <n v="2"/>
    <n v="36"/>
    <n v="19"/>
    <n v="29"/>
    <n v="150"/>
    <n v="89.5"/>
    <x v="4"/>
    <x v="98"/>
    <n v="1"/>
    <n v="0"/>
    <n v="0"/>
    <n v="1.92"/>
    <x v="3"/>
  </r>
  <r>
    <n v="3298"/>
    <x v="229"/>
    <x v="1"/>
    <x v="14"/>
    <n v="24"/>
    <n v="26"/>
    <n v="25"/>
    <n v="7.2"/>
    <n v="7.6"/>
    <n v="7.4"/>
    <n v="7.6"/>
    <n v="7.8"/>
    <n v="7.6999999999999993"/>
    <n v="264"/>
    <n v="768"/>
    <n v="516"/>
    <n v="1.6"/>
    <n v="2"/>
    <n v="1.8"/>
    <n v="0.48"/>
    <n v="0.82"/>
    <n v="0.64999999999999991"/>
    <n v="2"/>
    <n v="2"/>
    <n v="2"/>
    <n v="40"/>
    <n v="49"/>
    <n v="44.5"/>
    <x v="1"/>
    <x v="0"/>
    <n v="0.64999999999999991"/>
    <n v="0"/>
    <n v="0"/>
    <n v="1.2649999999999999"/>
    <x v="3"/>
  </r>
  <r>
    <n v="3299"/>
    <x v="230"/>
    <x v="1"/>
    <x v="14"/>
    <n v="16"/>
    <n v="24"/>
    <n v="20"/>
    <n v="6"/>
    <n v="7.8"/>
    <n v="6.9"/>
    <n v="7.4"/>
    <n v="7.8"/>
    <n v="7.6"/>
    <n v="226"/>
    <n v="641"/>
    <n v="433.5"/>
    <n v="0.8"/>
    <n v="4.8"/>
    <n v="2.8"/>
    <n v="0.12"/>
    <n v="2"/>
    <n v="1.06"/>
    <n v="1"/>
    <n v="120"/>
    <n v="60.5"/>
    <n v="17"/>
    <n v="540"/>
    <n v="278.5"/>
    <x v="65"/>
    <x v="99"/>
    <n v="1.06"/>
    <n v="0"/>
    <n v="0"/>
    <n v="2.2645000000000004"/>
    <x v="3"/>
  </r>
  <r>
    <n v="3300"/>
    <x v="231"/>
    <x v="1"/>
    <x v="14"/>
    <n v="16"/>
    <n v="26"/>
    <n v="21"/>
    <n v="5"/>
    <n v="7.6"/>
    <n v="6.3"/>
    <n v="7.1"/>
    <n v="7.9"/>
    <n v="7.5"/>
    <n v="310"/>
    <n v="857"/>
    <n v="583.5"/>
    <n v="1.9"/>
    <n v="4.2"/>
    <n v="3.05"/>
    <n v="0.12"/>
    <n v="3.2"/>
    <n v="1.6600000000000001"/>
    <n v="2"/>
    <n v="220"/>
    <n v="111"/>
    <n v="20"/>
    <n v="1600"/>
    <n v="810"/>
    <x v="21"/>
    <x v="159"/>
    <n v="1.6600000000000001"/>
    <n v="0"/>
    <n v="0"/>
    <n v="2.7932500000000005"/>
    <x v="3"/>
  </r>
  <r>
    <n v="3301"/>
    <x v="232"/>
    <x v="1"/>
    <x v="14"/>
    <n v="16"/>
    <n v="29"/>
    <n v="22.5"/>
    <n v="6.1"/>
    <n v="7.6"/>
    <n v="6.85"/>
    <n v="7.1"/>
    <n v="8.1999999999999993"/>
    <n v="7.6499999999999995"/>
    <n v="234"/>
    <n v="513"/>
    <n v="373.5"/>
    <n v="0.9"/>
    <n v="4.2"/>
    <n v="2.5500000000000003"/>
    <n v="0.01"/>
    <n v="1.6"/>
    <n v="0.80500000000000005"/>
    <n v="2"/>
    <n v="27"/>
    <n v="14.5"/>
    <n v="7"/>
    <n v="540"/>
    <n v="273.5"/>
    <x v="120"/>
    <x v="172"/>
    <n v="0.80500000000000005"/>
    <n v="0"/>
    <n v="0"/>
    <n v="1.8272500000000003"/>
    <x v="3"/>
  </r>
  <r>
    <n v="3302"/>
    <x v="233"/>
    <x v="1"/>
    <x v="14"/>
    <n v="16"/>
    <n v="25"/>
    <n v="20.5"/>
    <n v="6.8"/>
    <n v="8.5"/>
    <n v="7.65"/>
    <n v="7.6"/>
    <n v="8.4"/>
    <n v="8"/>
    <n v="382"/>
    <n v="618"/>
    <n v="500"/>
    <n v="1.1000000000000001"/>
    <n v="1.6"/>
    <n v="1.35"/>
    <n v="0.83"/>
    <n v="2.02"/>
    <n v="1.425"/>
    <n v="1"/>
    <n v="1"/>
    <n v="1"/>
    <n v="48"/>
    <n v="140"/>
    <n v="94"/>
    <x v="18"/>
    <x v="289"/>
    <n v="1.4250000000000003"/>
    <n v="0"/>
    <n v="0"/>
    <n v="1.13375"/>
    <x v="3"/>
  </r>
  <r>
    <n v="3303"/>
    <x v="234"/>
    <x v="1"/>
    <x v="14"/>
    <n v="19"/>
    <n v="32"/>
    <n v="25.5"/>
    <n v="6.3"/>
    <n v="7.8"/>
    <n v="7.05"/>
    <n v="7.2"/>
    <n v="8.1"/>
    <n v="7.65"/>
    <n v="270"/>
    <n v="544"/>
    <n v="407"/>
    <n v="0.7"/>
    <n v="1.9"/>
    <n v="1.2999999999999998"/>
    <n v="0.19"/>
    <n v="0.8"/>
    <n v="0.495"/>
    <n v="2"/>
    <n v="18"/>
    <n v="10"/>
    <n v="27"/>
    <n v="48"/>
    <n v="37.5"/>
    <x v="102"/>
    <x v="143"/>
    <n v="0.495"/>
    <n v="0"/>
    <n v="0"/>
    <n v="0.96149999999999991"/>
    <x v="3"/>
  </r>
  <r>
    <n v="3304"/>
    <x v="235"/>
    <x v="1"/>
    <x v="14"/>
    <n v="18"/>
    <n v="38"/>
    <n v="28"/>
    <n v="6.7"/>
    <n v="7.1"/>
    <n v="6.9"/>
    <n v="7.5"/>
    <n v="7.5"/>
    <n v="7.5"/>
    <n v="150"/>
    <n v="520"/>
    <n v="335"/>
    <n v="0.1"/>
    <n v="1.8"/>
    <n v="0.95000000000000007"/>
    <n v="0.4"/>
    <n v="2.2999999999999998"/>
    <n v="1.3499999999999999"/>
    <n v="881.63300970873797"/>
    <n v="297613.623300971"/>
    <n v="149247.62815533986"/>
    <n v="7234.2093023255802"/>
    <n v="2663074.23643411"/>
    <n v="1335154.2228682179"/>
    <x v="63"/>
    <x v="2"/>
    <n v="1.3499999999999999"/>
    <n v="0"/>
    <n v="0"/>
    <n v="3.86375"/>
    <x v="3"/>
  </r>
  <r>
    <n v="3830"/>
    <x v="236"/>
    <x v="1"/>
    <x v="14"/>
    <n v="17"/>
    <n v="24"/>
    <n v="20.5"/>
    <n v="5.4"/>
    <n v="7.8"/>
    <n v="6.6"/>
    <n v="7.3"/>
    <n v="8.6"/>
    <n v="7.9499999999999993"/>
    <n v="45"/>
    <n v="964"/>
    <n v="504.5"/>
    <n v="0.9"/>
    <n v="4.2"/>
    <n v="2.5500000000000003"/>
    <n v="0.12"/>
    <n v="1.1000000000000001"/>
    <n v="0.6100000000000001"/>
    <n v="2"/>
    <n v="280"/>
    <n v="141"/>
    <n v="25"/>
    <n v="1600"/>
    <n v="812.5"/>
    <x v="120"/>
    <x v="148"/>
    <n v="0.6100000000000001"/>
    <n v="0"/>
    <n v="0"/>
    <n v="2.42075"/>
    <x v="3"/>
  </r>
  <r>
    <n v="3831"/>
    <x v="237"/>
    <x v="1"/>
    <x v="14"/>
    <n v="17"/>
    <n v="26"/>
    <n v="21.5"/>
    <n v="6"/>
    <n v="8.1999999999999993"/>
    <n v="7.1"/>
    <n v="6.7"/>
    <n v="8.6"/>
    <n v="7.65"/>
    <n v="290"/>
    <n v="5640"/>
    <n v="2965"/>
    <n v="0.9"/>
    <n v="4"/>
    <n v="2.4500000000000002"/>
    <n v="0.18"/>
    <n v="1.6"/>
    <n v="0.89"/>
    <n v="2"/>
    <n v="11"/>
    <n v="6.5"/>
    <n v="7"/>
    <n v="920"/>
    <n v="463.5"/>
    <x v="14"/>
    <x v="21"/>
    <n v="0.8899999999999999"/>
    <n v="0"/>
    <n v="0"/>
    <n v="1.7417499999999999"/>
    <x v="3"/>
  </r>
  <r>
    <n v="3849"/>
    <x v="238"/>
    <x v="1"/>
    <x v="14"/>
    <n v="19"/>
    <n v="26"/>
    <n v="22.5"/>
    <n v="6.2"/>
    <n v="7.6"/>
    <n v="6.9"/>
    <n v="7.6"/>
    <n v="8.8000000000000007"/>
    <n v="8.1999999999999993"/>
    <n v="302"/>
    <n v="525"/>
    <n v="413.5"/>
    <n v="0.8"/>
    <n v="1.4"/>
    <n v="1.1000000000000001"/>
    <n v="0.09"/>
    <n v="2.68"/>
    <n v="1.385"/>
    <n v="1"/>
    <n v="1"/>
    <n v="1"/>
    <n v="31"/>
    <n v="63"/>
    <n v="47"/>
    <x v="24"/>
    <x v="289"/>
    <n v="1.3850000000000002"/>
    <n v="0"/>
    <n v="0"/>
    <n v="0.96950000000000003"/>
    <x v="3"/>
  </r>
  <r>
    <n v="3850"/>
    <x v="604"/>
    <x v="1"/>
    <x v="14"/>
    <n v="19"/>
    <n v="24"/>
    <n v="21.5"/>
    <n v="6.9"/>
    <n v="7.9"/>
    <n v="7.4"/>
    <n v="7.1"/>
    <n v="8.1"/>
    <n v="7.6"/>
    <n v="220"/>
    <n v="496"/>
    <n v="358"/>
    <n v="0.8"/>
    <n v="1.3"/>
    <n v="1.05"/>
    <n v="0.62"/>
    <n v="1.37"/>
    <n v="0.99500000000000011"/>
    <n v="1"/>
    <n v="1"/>
    <n v="1"/>
    <n v="16"/>
    <n v="63"/>
    <n v="39.5"/>
    <x v="96"/>
    <x v="289"/>
    <n v="0.99500000000000011"/>
    <n v="0"/>
    <n v="0"/>
    <n v="0.86025000000000007"/>
    <x v="3"/>
  </r>
  <r>
    <n v="2129"/>
    <x v="605"/>
    <x v="2"/>
    <x v="14"/>
    <n v="17"/>
    <n v="25"/>
    <n v="21"/>
    <n v="7"/>
    <n v="8.1999999999999993"/>
    <n v="7.6"/>
    <n v="7"/>
    <n v="8.1999999999999993"/>
    <n v="7.6"/>
    <n v="162"/>
    <n v="391"/>
    <n v="276.5"/>
    <n v="0.8"/>
    <n v="1.9"/>
    <n v="1.35"/>
    <n v="0.21"/>
    <n v="1.1000000000000001"/>
    <n v="0.65500000000000003"/>
    <n v="2"/>
    <n v="2"/>
    <n v="2"/>
    <n v="11"/>
    <n v="48"/>
    <n v="29.5"/>
    <x v="18"/>
    <x v="0"/>
    <n v="0.65500000000000003"/>
    <n v="0"/>
    <n v="0"/>
    <n v="0.98475000000000001"/>
    <x v="3"/>
  </r>
  <r>
    <n v="1425"/>
    <x v="606"/>
    <x v="0"/>
    <x v="15"/>
    <n v="20"/>
    <n v="28"/>
    <n v="24"/>
    <n v="6.9"/>
    <n v="7.3"/>
    <n v="7.1"/>
    <n v="6.9"/>
    <n v="7.6"/>
    <n v="7.25"/>
    <n v="130"/>
    <n v="224"/>
    <n v="177"/>
    <n v="3"/>
    <n v="3.5"/>
    <n v="3.25"/>
    <n v="1.02966469428008"/>
    <n v="6.1141617357001996"/>
    <n v="3.5719132149901398"/>
    <n v="5"/>
    <n v="30"/>
    <n v="17.5"/>
    <n v="35"/>
    <n v="110"/>
    <n v="72.5"/>
    <x v="38"/>
    <x v="101"/>
    <n v="3.5719132149901398"/>
    <n v="0"/>
    <n v="0"/>
    <n v="2.8331326429980281"/>
    <x v="3"/>
  </r>
  <r>
    <n v="1426"/>
    <x v="607"/>
    <x v="0"/>
    <x v="15"/>
    <n v="20"/>
    <n v="29"/>
    <n v="24.5"/>
    <n v="6.6"/>
    <n v="7.8"/>
    <n v="7.1999999999999993"/>
    <n v="6.7"/>
    <n v="7.5"/>
    <n v="7.1"/>
    <n v="150"/>
    <n v="220"/>
    <n v="185"/>
    <n v="2.9"/>
    <n v="3.4"/>
    <n v="3.15"/>
    <n v="1.02966469428008"/>
    <n v="6.1141617357001996"/>
    <n v="3.5719132149901398"/>
    <n v="5"/>
    <n v="35"/>
    <n v="20"/>
    <n v="35"/>
    <n v="90"/>
    <n v="62.5"/>
    <x v="10"/>
    <x v="1"/>
    <n v="3.5719132149901398"/>
    <n v="0"/>
    <n v="0"/>
    <n v="2.7831326429980283"/>
    <x v="3"/>
  </r>
  <r>
    <n v="1629"/>
    <x v="608"/>
    <x v="0"/>
    <x v="15"/>
    <n v="20"/>
    <n v="28"/>
    <n v="24"/>
    <n v="6.3"/>
    <n v="7.5"/>
    <n v="6.9"/>
    <n v="7.1"/>
    <n v="7.5"/>
    <n v="7.3"/>
    <n v="120"/>
    <n v="240"/>
    <n v="180"/>
    <n v="2.8"/>
    <n v="3.7"/>
    <n v="3.25"/>
    <n v="1.02966469428008"/>
    <n v="6.1141617357001996"/>
    <n v="3.5719132149901398"/>
    <n v="10"/>
    <n v="25"/>
    <n v="17.5"/>
    <n v="45"/>
    <n v="80"/>
    <n v="62.5"/>
    <x v="38"/>
    <x v="101"/>
    <n v="3.5719132149901398"/>
    <n v="0"/>
    <n v="0"/>
    <n v="2.8331326429980281"/>
    <x v="3"/>
  </r>
  <r>
    <n v="1630"/>
    <x v="609"/>
    <x v="0"/>
    <x v="15"/>
    <n v="20"/>
    <n v="28"/>
    <n v="24"/>
    <n v="6.7"/>
    <n v="7.5"/>
    <n v="7.1"/>
    <n v="7.1"/>
    <n v="7.6"/>
    <n v="7.35"/>
    <n v="125"/>
    <n v="380"/>
    <n v="252.5"/>
    <n v="3"/>
    <n v="3.8"/>
    <n v="3.4"/>
    <n v="1.02966469428008"/>
    <n v="6.1141617357001996"/>
    <n v="3.5719132149901398"/>
    <n v="2"/>
    <n v="10"/>
    <n v="6"/>
    <n v="15"/>
    <n v="55"/>
    <n v="35"/>
    <x v="48"/>
    <x v="55"/>
    <n v="3.5719132149901398"/>
    <n v="0"/>
    <n v="0"/>
    <n v="2.869382642998028"/>
    <x v="3"/>
  </r>
  <r>
    <n v="2837"/>
    <x v="610"/>
    <x v="0"/>
    <x v="15"/>
    <n v="18"/>
    <n v="28"/>
    <n v="23"/>
    <n v="6.7"/>
    <n v="7.7"/>
    <n v="7.2"/>
    <n v="7.2"/>
    <n v="7.6"/>
    <n v="7.4"/>
    <n v="140"/>
    <n v="380"/>
    <n v="260"/>
    <n v="3.2"/>
    <n v="3.8"/>
    <n v="3.5"/>
    <n v="1.02966469428008"/>
    <n v="6.1141617357001996"/>
    <n v="3.5719132149901398"/>
    <n v="10"/>
    <n v="35"/>
    <n v="22.5"/>
    <n v="15"/>
    <n v="60"/>
    <n v="37.5"/>
    <x v="8"/>
    <x v="12"/>
    <n v="3.5719132149901398"/>
    <n v="0"/>
    <n v="0"/>
    <n v="3.0143826429980276"/>
    <x v="3"/>
  </r>
  <r>
    <n v="2839"/>
    <x v="611"/>
    <x v="1"/>
    <x v="15"/>
    <n v="18"/>
    <n v="28"/>
    <n v="23"/>
    <n v="6.7"/>
    <n v="7.8"/>
    <n v="7.25"/>
    <n v="7.3"/>
    <n v="7.6"/>
    <n v="7.4499999999999993"/>
    <n v="210"/>
    <n v="370"/>
    <n v="290"/>
    <n v="3.3"/>
    <n v="3.8"/>
    <n v="3.55"/>
    <n v="1.02966469428008"/>
    <n v="6.1141617357001996"/>
    <n v="3.5719132149901398"/>
    <n v="10"/>
    <n v="10"/>
    <n v="10"/>
    <n v="30"/>
    <n v="90"/>
    <n v="60"/>
    <x v="12"/>
    <x v="143"/>
    <n v="3.5719132149901398"/>
    <n v="0"/>
    <n v="0"/>
    <n v="2.9831326429980276"/>
    <x v="3"/>
  </r>
  <r>
    <n v="2840"/>
    <x v="612"/>
    <x v="1"/>
    <x v="15"/>
    <n v="18"/>
    <n v="29"/>
    <n v="23.5"/>
    <n v="6.6"/>
    <n v="7.4"/>
    <n v="7"/>
    <n v="7.4"/>
    <n v="7.6"/>
    <n v="7.5"/>
    <n v="180"/>
    <n v="360"/>
    <n v="270"/>
    <n v="3.1"/>
    <n v="3.4"/>
    <n v="3.25"/>
    <n v="1.02966469428008"/>
    <n v="6.1141617357001996"/>
    <n v="3.5719132149901398"/>
    <n v="2"/>
    <n v="2"/>
    <n v="2"/>
    <n v="10"/>
    <n v="95"/>
    <n v="52.5"/>
    <x v="38"/>
    <x v="0"/>
    <n v="3.5719132149901398"/>
    <n v="0"/>
    <n v="0"/>
    <n v="2.7556326429980276"/>
    <x v="3"/>
  </r>
  <r>
    <n v="2841"/>
    <x v="613"/>
    <x v="1"/>
    <x v="15"/>
    <n v="17"/>
    <n v="28"/>
    <n v="22.5"/>
    <n v="5.6"/>
    <n v="7.3"/>
    <n v="6.4499999999999993"/>
    <n v="6.7"/>
    <n v="7.6"/>
    <n v="7.15"/>
    <n v="70"/>
    <n v="510"/>
    <n v="290"/>
    <n v="3"/>
    <n v="4.2"/>
    <n v="3.6"/>
    <n v="1.02966469428008"/>
    <n v="6.1141617357001996"/>
    <n v="3.5719132149901398"/>
    <n v="20"/>
    <n v="60"/>
    <n v="40"/>
    <n v="75"/>
    <n v="195"/>
    <n v="135"/>
    <x v="54"/>
    <x v="89"/>
    <n v="3.5719132149901398"/>
    <n v="0"/>
    <n v="0"/>
    <n v="3.164382642998028"/>
    <x v="3"/>
  </r>
  <r>
    <n v="2842"/>
    <x v="614"/>
    <x v="1"/>
    <x v="15"/>
    <n v="18"/>
    <n v="29"/>
    <n v="23.5"/>
    <n v="6.4"/>
    <n v="7.6"/>
    <n v="7"/>
    <n v="7.2"/>
    <n v="7.5"/>
    <n v="7.35"/>
    <n v="205"/>
    <n v="330"/>
    <n v="267.5"/>
    <n v="3"/>
    <n v="3.8"/>
    <n v="3.4"/>
    <n v="1.02966469428008"/>
    <n v="6.1141617357001996"/>
    <n v="3.5719132149901398"/>
    <n v="5"/>
    <n v="25"/>
    <n v="15"/>
    <n v="35"/>
    <n v="105"/>
    <n v="70"/>
    <x v="48"/>
    <x v="11"/>
    <n v="3.5719132149901398"/>
    <n v="0"/>
    <n v="0"/>
    <n v="2.914382642998028"/>
    <x v="3"/>
  </r>
  <r>
    <n v="2843"/>
    <x v="615"/>
    <x v="1"/>
    <x v="15"/>
    <n v="18"/>
    <n v="28"/>
    <n v="23"/>
    <n v="5.9"/>
    <n v="7.1"/>
    <n v="6.5"/>
    <n v="7"/>
    <n v="7.5"/>
    <n v="7.25"/>
    <n v="80"/>
    <n v="380"/>
    <n v="230"/>
    <n v="3"/>
    <n v="3.9"/>
    <n v="3.45"/>
    <n v="1.02966469428008"/>
    <n v="6.1141617357001996"/>
    <n v="3.5719132149901398"/>
    <n v="5"/>
    <n v="20"/>
    <n v="12.5"/>
    <n v="40"/>
    <n v="70"/>
    <n v="55"/>
    <x v="52"/>
    <x v="109"/>
    <n v="3.5719132149901398"/>
    <n v="0"/>
    <n v="0"/>
    <n v="2.9331326429980278"/>
    <x v="3"/>
  </r>
  <r>
    <n v="2844"/>
    <x v="616"/>
    <x v="1"/>
    <x v="15"/>
    <n v="16"/>
    <n v="28"/>
    <n v="22"/>
    <n v="6.3"/>
    <n v="7.5"/>
    <n v="6.9"/>
    <n v="7.2"/>
    <n v="8.1"/>
    <n v="7.65"/>
    <n v="70"/>
    <n v="310"/>
    <n v="190"/>
    <n v="3"/>
    <n v="4.2"/>
    <n v="3.6"/>
    <n v="1.02966469428008"/>
    <n v="6.1141617357001996"/>
    <n v="3.5719132149901398"/>
    <n v="5"/>
    <n v="10"/>
    <n v="7.5"/>
    <n v="25"/>
    <n v="65"/>
    <n v="45"/>
    <x v="54"/>
    <x v="15"/>
    <n v="3.5719132149901398"/>
    <n v="0"/>
    <n v="0"/>
    <n v="3.0018826429980283"/>
    <x v="3"/>
  </r>
  <r>
    <n v="2845"/>
    <x v="617"/>
    <x v="1"/>
    <x v="15"/>
    <n v="3"/>
    <n v="28"/>
    <n v="15.5"/>
    <n v="6.1"/>
    <n v="7.2"/>
    <n v="6.65"/>
    <n v="6.4"/>
    <n v="8.1"/>
    <n v="7.25"/>
    <n v="125"/>
    <n v="240"/>
    <n v="182.5"/>
    <n v="3.2"/>
    <n v="3.8"/>
    <n v="3.5"/>
    <n v="1.02966469428008"/>
    <n v="6.1141617357001996"/>
    <n v="3.5719132149901398"/>
    <n v="881.63300970873797"/>
    <n v="297613.623300971"/>
    <n v="149247.62815533986"/>
    <n v="5"/>
    <n v="75"/>
    <n v="40"/>
    <x v="8"/>
    <x v="2"/>
    <n v="3.5719132149901398"/>
    <n v="0"/>
    <n v="0"/>
    <n v="5.9018826429980278"/>
    <x v="3"/>
  </r>
  <r>
    <n v="2846"/>
    <x v="618"/>
    <x v="1"/>
    <x v="15"/>
    <n v="19"/>
    <n v="28"/>
    <n v="23.5"/>
    <n v="6.3"/>
    <n v="7.3"/>
    <n v="6.8"/>
    <n v="6.3"/>
    <n v="7.7"/>
    <n v="7"/>
    <n v="50"/>
    <n v="215"/>
    <n v="132.5"/>
    <n v="3"/>
    <n v="3.6"/>
    <n v="3.3"/>
    <n v="1.02966469428008"/>
    <n v="6.1141617357001996"/>
    <n v="3.5719132149901398"/>
    <n v="9"/>
    <n v="9"/>
    <n v="9"/>
    <n v="15"/>
    <n v="45"/>
    <n v="30"/>
    <x v="20"/>
    <x v="29"/>
    <n v="3.5719132149901398"/>
    <n v="0"/>
    <n v="0"/>
    <n v="2.8218826429980277"/>
    <x v="3"/>
  </r>
  <r>
    <n v="2847"/>
    <x v="619"/>
    <x v="1"/>
    <x v="15"/>
    <n v="20"/>
    <n v="29"/>
    <n v="24.5"/>
    <n v="5.7"/>
    <n v="7.9"/>
    <n v="6.8000000000000007"/>
    <n v="6.8"/>
    <n v="7.5"/>
    <n v="7.15"/>
    <n v="140"/>
    <n v="264"/>
    <n v="202"/>
    <n v="2.8"/>
    <n v="4.0999999999999996"/>
    <n v="3.4499999999999997"/>
    <n v="1.02966469428008"/>
    <n v="6.1141617357001996"/>
    <n v="3.5719132149901398"/>
    <n v="10"/>
    <n v="35"/>
    <n v="22.5"/>
    <n v="35"/>
    <n v="93"/>
    <n v="64"/>
    <x v="52"/>
    <x v="12"/>
    <n v="3.5719132149901398"/>
    <n v="0"/>
    <n v="0"/>
    <n v="2.9831326429980276"/>
    <x v="3"/>
  </r>
  <r>
    <n v="2848"/>
    <x v="620"/>
    <x v="1"/>
    <x v="15"/>
    <n v="18"/>
    <n v="28"/>
    <n v="23"/>
    <n v="5.3"/>
    <n v="6.7"/>
    <n v="6"/>
    <n v="7.2"/>
    <n v="8.1"/>
    <n v="7.65"/>
    <n v="150"/>
    <n v="670"/>
    <n v="410"/>
    <n v="3.3"/>
    <n v="4.3"/>
    <n v="3.8"/>
    <n v="1.02966469428008"/>
    <n v="6.1141617357001996"/>
    <n v="3.5719132149901398"/>
    <n v="25"/>
    <n v="45"/>
    <n v="35"/>
    <n v="85"/>
    <n v="165"/>
    <n v="125"/>
    <x v="74"/>
    <x v="86"/>
    <n v="3.5719132149901398"/>
    <n v="0"/>
    <n v="0"/>
    <n v="3.2643826429980276"/>
    <x v="3"/>
  </r>
  <r>
    <n v="2849"/>
    <x v="621"/>
    <x v="1"/>
    <x v="15"/>
    <n v="18"/>
    <n v="29"/>
    <n v="23.5"/>
    <n v="5.6"/>
    <n v="6.7"/>
    <n v="6.15"/>
    <n v="7.1"/>
    <n v="8.6999999999999993"/>
    <n v="7.8999999999999995"/>
    <n v="150"/>
    <n v="600"/>
    <n v="375"/>
    <n v="3.3"/>
    <n v="4.2"/>
    <n v="3.75"/>
    <n v="1.02966469428008"/>
    <n v="6.1141617357001996"/>
    <n v="3.5719132149901398"/>
    <n v="20"/>
    <n v="40"/>
    <n v="30"/>
    <n v="65"/>
    <n v="155"/>
    <n v="110"/>
    <x v="9"/>
    <x v="82"/>
    <n v="3.5719132149901398"/>
    <n v="0"/>
    <n v="0"/>
    <n v="3.2081326429980281"/>
    <x v="3"/>
  </r>
  <r>
    <n v="2850"/>
    <x v="622"/>
    <x v="1"/>
    <x v="15"/>
    <n v="17"/>
    <n v="28"/>
    <n v="22.5"/>
    <n v="5.0999999999999996"/>
    <n v="8.1"/>
    <n v="6.6"/>
    <n v="7.1"/>
    <n v="7.8"/>
    <n v="7.4499999999999993"/>
    <n v="90"/>
    <n v="370"/>
    <n v="230"/>
    <n v="3"/>
    <n v="4.5"/>
    <n v="3.75"/>
    <n v="1.02966469428008"/>
    <n v="6.1141617357001996"/>
    <n v="3.5719132149901398"/>
    <n v="15"/>
    <n v="45"/>
    <n v="30"/>
    <n v="15"/>
    <n v="145"/>
    <n v="80"/>
    <x v="9"/>
    <x v="82"/>
    <n v="3.5719132149901398"/>
    <n v="0"/>
    <n v="0"/>
    <n v="3.2081326429980281"/>
    <x v="3"/>
  </r>
  <r>
    <n v="2851"/>
    <x v="623"/>
    <x v="1"/>
    <x v="15"/>
    <n v="17"/>
    <n v="29"/>
    <n v="23"/>
    <n v="5.0999999999999996"/>
    <n v="6.5"/>
    <n v="5.8"/>
    <n v="7.1"/>
    <n v="8.4"/>
    <n v="7.75"/>
    <n v="530"/>
    <n v="680"/>
    <n v="605"/>
    <n v="3.5"/>
    <n v="4.8"/>
    <n v="4.1500000000000004"/>
    <n v="1.02966469428008"/>
    <n v="6.1141617357001996"/>
    <n v="3.5719132149901398"/>
    <n v="35"/>
    <n v="80"/>
    <n v="57.5"/>
    <n v="170"/>
    <n v="440"/>
    <n v="305"/>
    <x v="2"/>
    <x v="83"/>
    <n v="3.5719132149901398"/>
    <n v="0"/>
    <n v="0"/>
    <n v="3.5018826429980283"/>
    <x v="3"/>
  </r>
  <r>
    <n v="1347"/>
    <x v="624"/>
    <x v="0"/>
    <x v="16"/>
    <n v="15"/>
    <n v="25"/>
    <n v="20"/>
    <n v="5.6"/>
    <n v="6.9"/>
    <n v="6.25"/>
    <n v="7.1"/>
    <n v="8"/>
    <n v="7.55"/>
    <n v="67"/>
    <n v="110"/>
    <n v="88.5"/>
    <n v="4.8"/>
    <n v="6"/>
    <n v="5.4"/>
    <n v="0.5"/>
    <n v="2.73"/>
    <n v="1.615"/>
    <n v="340"/>
    <n v="790"/>
    <n v="565"/>
    <n v="420"/>
    <n v="2100"/>
    <n v="1260"/>
    <x v="2"/>
    <x v="291"/>
    <n v="1.615"/>
    <n v="0"/>
    <n v="0"/>
    <n v="5.6479999999999997"/>
    <x v="3"/>
  </r>
  <r>
    <n v="1348"/>
    <x v="625"/>
    <x v="0"/>
    <x v="16"/>
    <n v="15"/>
    <n v="26"/>
    <n v="20.5"/>
    <n v="7"/>
    <n v="8"/>
    <n v="7.5"/>
    <n v="7.1"/>
    <n v="7.9"/>
    <n v="7.5"/>
    <n v="120"/>
    <n v="155"/>
    <n v="137.5"/>
    <n v="3.1"/>
    <n v="4.2"/>
    <n v="3.6500000000000004"/>
    <n v="0.3"/>
    <n v="0.98"/>
    <n v="0.64"/>
    <n v="84"/>
    <n v="170"/>
    <n v="127"/>
    <n v="390"/>
    <n v="790"/>
    <n v="590"/>
    <x v="64"/>
    <x v="213"/>
    <n v="0.64"/>
    <n v="0"/>
    <n v="0"/>
    <n v="3.0442499999999999"/>
    <x v="3"/>
  </r>
  <r>
    <n v="1459"/>
    <x v="626"/>
    <x v="0"/>
    <x v="16"/>
    <n v="6"/>
    <n v="21"/>
    <n v="13.5"/>
    <n v="6"/>
    <n v="7.8"/>
    <n v="6.9"/>
    <n v="6.7"/>
    <n v="7.3"/>
    <n v="7"/>
    <n v="35"/>
    <n v="390"/>
    <n v="212.5"/>
    <n v="1.4"/>
    <n v="5.8"/>
    <n v="3.5999999999999996"/>
    <n v="0.39"/>
    <n v="0.78"/>
    <n v="0.58499999999999996"/>
    <n v="9"/>
    <n v="420"/>
    <n v="214.5"/>
    <n v="94"/>
    <n v="1200"/>
    <n v="647"/>
    <x v="54"/>
    <x v="292"/>
    <n v="0.58499999999999996"/>
    <n v="0"/>
    <n v="0"/>
    <n v="3.4394999999999998"/>
    <x v="3"/>
  </r>
  <r>
    <n v="3346"/>
    <x v="774"/>
    <x v="0"/>
    <x v="16"/>
    <n v="14"/>
    <n v="29"/>
    <n v="21.5"/>
    <n v="4.8"/>
    <n v="6"/>
    <n v="5.4"/>
    <n v="6.9"/>
    <n v="8.3000000000000007"/>
    <n v="7.6000000000000005"/>
    <n v="70"/>
    <n v="118"/>
    <n v="94"/>
    <n v="5.5"/>
    <n v="7.3"/>
    <n v="6.4"/>
    <n v="0.52"/>
    <n v="2.72"/>
    <n v="1.62"/>
    <n v="330"/>
    <n v="790"/>
    <n v="560"/>
    <n v="790"/>
    <n v="1700"/>
    <n v="1245"/>
    <x v="2"/>
    <x v="207"/>
    <n v="1.62"/>
    <n v="0"/>
    <n v="0"/>
    <n v="5.6240000000000006"/>
    <x v="3"/>
  </r>
  <r>
    <n v="3347"/>
    <x v="628"/>
    <x v="0"/>
    <x v="16"/>
    <n v="16"/>
    <n v="28"/>
    <n v="22"/>
    <n v="5.9"/>
    <n v="6.8"/>
    <n v="6.35"/>
    <n v="7.2"/>
    <n v="8.1"/>
    <n v="7.65"/>
    <n v="65"/>
    <n v="112"/>
    <n v="88.5"/>
    <n v="4.8"/>
    <n v="6.7"/>
    <n v="5.75"/>
    <n v="0.02"/>
    <n v="2.91"/>
    <n v="1.4650000000000001"/>
    <n v="310"/>
    <n v="430"/>
    <n v="370"/>
    <n v="580"/>
    <n v="1300"/>
    <n v="940"/>
    <x v="2"/>
    <x v="66"/>
    <n v="1.4650000000000003"/>
    <n v="0"/>
    <n v="0"/>
    <n v="4.6429999999999998"/>
    <x v="3"/>
  </r>
  <r>
    <n v="3348"/>
    <x v="629"/>
    <x v="0"/>
    <x v="16"/>
    <n v="12"/>
    <n v="28"/>
    <n v="20"/>
    <n v="5.6"/>
    <n v="6.8"/>
    <n v="6.1999999999999993"/>
    <n v="6.9"/>
    <n v="7.7"/>
    <n v="7.3000000000000007"/>
    <n v="65"/>
    <n v="109"/>
    <n v="87"/>
    <n v="4.9000000000000004"/>
    <n v="6.2"/>
    <n v="5.5500000000000007"/>
    <n v="0.3"/>
    <n v="3.21"/>
    <n v="1.7549999999999999"/>
    <n v="310"/>
    <n v="630"/>
    <n v="470"/>
    <n v="630"/>
    <n v="1200"/>
    <n v="915"/>
    <x v="2"/>
    <x v="197"/>
    <n v="1.7549999999999999"/>
    <n v="0"/>
    <n v="0"/>
    <n v="5.2009999999999996"/>
    <x v="3"/>
  </r>
  <r>
    <n v="3349"/>
    <x v="630"/>
    <x v="0"/>
    <x v="16"/>
    <n v="19"/>
    <n v="30"/>
    <n v="24.5"/>
    <n v="6.8"/>
    <n v="7.5"/>
    <n v="7.15"/>
    <n v="7"/>
    <n v="7.2"/>
    <n v="7.1"/>
    <n v="55"/>
    <n v="79"/>
    <n v="67"/>
    <n v="1.6"/>
    <n v="2.2000000000000002"/>
    <n v="1.9000000000000001"/>
    <n v="0.32"/>
    <n v="0.47"/>
    <n v="0.39500000000000002"/>
    <n v="21"/>
    <n v="120"/>
    <n v="70.5"/>
    <n v="130"/>
    <n v="520"/>
    <n v="325"/>
    <x v="32"/>
    <x v="293"/>
    <n v="0.39500000000000002"/>
    <n v="0"/>
    <n v="0"/>
    <n v="1.619"/>
    <x v="3"/>
  </r>
  <r>
    <n v="3723"/>
    <x v="265"/>
    <x v="0"/>
    <x v="17"/>
    <n v="13"/>
    <n v="25"/>
    <n v="19"/>
    <n v="7.3"/>
    <n v="10.199999999999999"/>
    <n v="8.75"/>
    <n v="6.3"/>
    <n v="10"/>
    <n v="8.15"/>
    <n v="38"/>
    <n v="130"/>
    <n v="84"/>
    <n v="0.9"/>
    <n v="1.6"/>
    <n v="1.25"/>
    <n v="0.01"/>
    <n v="7.0000000000000007E-2"/>
    <n v="0.04"/>
    <n v="881.63300970873797"/>
    <n v="297613.623300971"/>
    <n v="149247.62815533986"/>
    <n v="7234.2093023255802"/>
    <n v="2663074.23643411"/>
    <n v="1335154.2228682179"/>
    <x v="45"/>
    <x v="2"/>
    <n v="0.04"/>
    <n v="0"/>
    <n v="0"/>
    <n v="3.78925"/>
    <x v="3"/>
  </r>
  <r>
    <n v="3722"/>
    <x v="266"/>
    <x v="1"/>
    <x v="17"/>
    <n v="17"/>
    <n v="27"/>
    <n v="22"/>
    <n v="3.6"/>
    <n v="8.6999999999999993"/>
    <n v="6.1499999999999995"/>
    <n v="6.3"/>
    <n v="7.8"/>
    <n v="7.05"/>
    <n v="198"/>
    <n v="356"/>
    <n v="277"/>
    <n v="0.9"/>
    <n v="2"/>
    <n v="1.45"/>
    <n v="0.02"/>
    <n v="0.09"/>
    <n v="5.5E-2"/>
    <n v="881.63300970873797"/>
    <n v="297613.623300971"/>
    <n v="149247.62815533986"/>
    <n v="7234.2093023255802"/>
    <n v="2663074.23643411"/>
    <n v="1335154.2228682179"/>
    <x v="25"/>
    <x v="2"/>
    <n v="5.4999999999999993E-2"/>
    <n v="0"/>
    <n v="0"/>
    <n v="3.9172500000000001"/>
    <x v="3"/>
  </r>
  <r>
    <n v="3755"/>
    <x v="267"/>
    <x v="1"/>
    <x v="17"/>
    <n v="18"/>
    <n v="33"/>
    <n v="25.5"/>
    <n v="3.1"/>
    <n v="11"/>
    <n v="7.05"/>
    <n v="7.1"/>
    <n v="8.6"/>
    <n v="7.85"/>
    <n v="185"/>
    <n v="265"/>
    <n v="225"/>
    <n v="0.3"/>
    <n v="2.8"/>
    <n v="1.5499999999999998"/>
    <n v="0.02"/>
    <n v="0.2"/>
    <n v="0.11"/>
    <n v="881.63300970873797"/>
    <n v="297613.623300971"/>
    <n v="149247.62815533986"/>
    <n v="7234.2093023255802"/>
    <n v="2663074.23643411"/>
    <n v="1335154.2228682179"/>
    <x v="86"/>
    <x v="2"/>
    <n v="0.10999999999999999"/>
    <n v="0"/>
    <n v="0"/>
    <n v="3.9907499999999998"/>
    <x v="3"/>
  </r>
  <r>
    <n v="3743"/>
    <x v="268"/>
    <x v="2"/>
    <x v="17"/>
    <n v="13"/>
    <n v="30"/>
    <n v="21.5"/>
    <n v="4.5"/>
    <n v="8.1"/>
    <n v="6.3"/>
    <n v="4.9000000000000004"/>
    <n v="8"/>
    <n v="6.45"/>
    <n v="33"/>
    <n v="329"/>
    <n v="181"/>
    <n v="1.3"/>
    <n v="2.1"/>
    <n v="1.7000000000000002"/>
    <n v="0.01"/>
    <n v="0.2"/>
    <n v="0.10500000000000001"/>
    <n v="881.63300970873797"/>
    <n v="297613.623300971"/>
    <n v="149247.62815533986"/>
    <n v="7234.2093023255802"/>
    <n v="2663074.23643411"/>
    <n v="1335154.2228682179"/>
    <x v="26"/>
    <x v="2"/>
    <n v="0.10500000000000001"/>
    <n v="10"/>
    <n v="0"/>
    <n v="5.5834999999999999"/>
    <x v="3"/>
  </r>
  <r>
    <n v="2886"/>
    <x v="631"/>
    <x v="0"/>
    <x v="18"/>
    <n v="19"/>
    <n v="32"/>
    <n v="25.5"/>
    <n v="3.9"/>
    <n v="6.4"/>
    <n v="5.15"/>
    <n v="6.7"/>
    <n v="7.5"/>
    <n v="7.1"/>
    <n v="72"/>
    <n v="132"/>
    <n v="102"/>
    <n v="1.8"/>
    <n v="2.4"/>
    <n v="2.1"/>
    <n v="0.09"/>
    <n v="3.5"/>
    <n v="1.7949999999999999"/>
    <n v="881.63300970873797"/>
    <n v="297613.623300971"/>
    <n v="149247.62815533986"/>
    <n v="7234.2093023255802"/>
    <n v="2663074.23643411"/>
    <n v="1335154.2228682179"/>
    <x v="23"/>
    <x v="2"/>
    <n v="1.7949999999999999"/>
    <n v="0"/>
    <n v="0"/>
    <n v="4.6715"/>
    <x v="3"/>
  </r>
  <r>
    <n v="2887"/>
    <x v="632"/>
    <x v="0"/>
    <x v="18"/>
    <n v="20"/>
    <n v="31"/>
    <n v="25.5"/>
    <n v="4.8"/>
    <n v="7.1"/>
    <n v="5.9499999999999993"/>
    <n v="6.7"/>
    <n v="8.6"/>
    <n v="7.65"/>
    <n v="120"/>
    <n v="170"/>
    <n v="145"/>
    <n v="1.7"/>
    <n v="2.4"/>
    <n v="2.0499999999999998"/>
    <n v="0.08"/>
    <n v="1.5"/>
    <n v="0.79"/>
    <n v="881.63300970873797"/>
    <n v="297613.623300971"/>
    <n v="149247.62815533986"/>
    <n v="7234.2093023255802"/>
    <n v="2663074.23643411"/>
    <n v="1335154.2228682179"/>
    <x v="62"/>
    <x v="2"/>
    <n v="0.79"/>
    <n v="0"/>
    <n v="0"/>
    <n v="4.4392500000000004"/>
    <x v="3"/>
  </r>
  <r>
    <n v="2437"/>
    <x v="633"/>
    <x v="0"/>
    <x v="19"/>
    <n v="22"/>
    <n v="32"/>
    <n v="27"/>
    <n v="6.1"/>
    <n v="8.1999999999999993"/>
    <n v="7.1499999999999995"/>
    <n v="7"/>
    <n v="8.4"/>
    <n v="7.7"/>
    <n v="1830"/>
    <n v="47720"/>
    <n v="24775"/>
    <n v="0.5"/>
    <n v="1.8"/>
    <n v="1.1499999999999999"/>
    <n v="0.02"/>
    <n v="3.22"/>
    <n v="1.62"/>
    <n v="2"/>
    <n v="1300"/>
    <n v="651"/>
    <n v="45"/>
    <n v="2400"/>
    <n v="1222.5"/>
    <x v="46"/>
    <x v="2"/>
    <n v="1.62"/>
    <n v="0"/>
    <n v="0"/>
    <n v="4.0427499999999998"/>
    <x v="3"/>
  </r>
  <r>
    <n v="2438"/>
    <x v="634"/>
    <x v="0"/>
    <x v="19"/>
    <n v="20"/>
    <n v="37"/>
    <n v="28.5"/>
    <n v="5.0999999999999996"/>
    <n v="7.8"/>
    <n v="6.4499999999999993"/>
    <n v="6.9"/>
    <n v="8.4"/>
    <n v="7.65"/>
    <n v="92"/>
    <n v="1888"/>
    <n v="990"/>
    <n v="0.6"/>
    <n v="2.5"/>
    <n v="1.55"/>
    <n v="0.02"/>
    <n v="1.86"/>
    <n v="0.94000000000000006"/>
    <n v="170"/>
    <n v="2200"/>
    <n v="1185"/>
    <n v="490"/>
    <n v="5400"/>
    <n v="2945"/>
    <x v="27"/>
    <x v="2"/>
    <n v="0.94"/>
    <n v="0"/>
    <n v="0"/>
    <n v="4.1567499999999997"/>
    <x v="3"/>
  </r>
  <r>
    <n v="3953"/>
    <x v="273"/>
    <x v="0"/>
    <x v="19"/>
    <n v="13"/>
    <n v="31"/>
    <n v="22"/>
    <n v="5.8"/>
    <n v="8.5"/>
    <n v="7.15"/>
    <n v="7.4"/>
    <n v="8.6"/>
    <n v="8"/>
    <n v="6898"/>
    <n v="21180"/>
    <n v="14039"/>
    <n v="0.9"/>
    <n v="2.6"/>
    <n v="1.75"/>
    <n v="0.04"/>
    <n v="1.02"/>
    <n v="0.53"/>
    <n v="2"/>
    <n v="220"/>
    <n v="111"/>
    <n v="20"/>
    <n v="1100"/>
    <n v="560"/>
    <x v="33"/>
    <x v="159"/>
    <n v="0.53"/>
    <n v="0"/>
    <n v="0"/>
    <n v="1.7547500000000003"/>
    <x v="3"/>
  </r>
  <r>
    <n v="3954"/>
    <x v="274"/>
    <x v="0"/>
    <x v="19"/>
    <n v="12"/>
    <n v="30"/>
    <n v="21"/>
    <n v="3"/>
    <n v="9.6999999999999993"/>
    <n v="6.35"/>
    <n v="7.8"/>
    <n v="8.6999999999999993"/>
    <n v="8.25"/>
    <n v="305"/>
    <n v="1614"/>
    <n v="959.5"/>
    <n v="2.1"/>
    <n v="8.3000000000000007"/>
    <n v="5.2"/>
    <n v="0.02"/>
    <n v="1.88"/>
    <n v="0.95"/>
    <n v="130"/>
    <n v="3300"/>
    <n v="1715"/>
    <n v="230"/>
    <n v="17000"/>
    <n v="8615"/>
    <x v="2"/>
    <x v="2"/>
    <n v="0.95"/>
    <n v="0"/>
    <n v="0"/>
    <n v="5.69"/>
    <x v="3"/>
  </r>
  <r>
    <n v="3955"/>
    <x v="275"/>
    <x v="0"/>
    <x v="19"/>
    <n v="18"/>
    <n v="38"/>
    <n v="28"/>
    <n v="4"/>
    <n v="8.4"/>
    <n v="6.2"/>
    <n v="6.6"/>
    <n v="8.4"/>
    <n v="7.5"/>
    <n v="108"/>
    <n v="239"/>
    <n v="173.5"/>
    <n v="0.6"/>
    <n v="2.1"/>
    <n v="1.35"/>
    <n v="0.02"/>
    <n v="4.66"/>
    <n v="2.34"/>
    <n v="110"/>
    <n v="1100"/>
    <n v="605"/>
    <n v="220"/>
    <n v="3500"/>
    <n v="1860"/>
    <x v="18"/>
    <x v="2"/>
    <n v="2.34"/>
    <n v="0"/>
    <n v="0"/>
    <n v="4.31175"/>
    <x v="3"/>
  </r>
  <r>
    <n v="3956"/>
    <x v="276"/>
    <x v="0"/>
    <x v="19"/>
    <n v="19"/>
    <n v="34"/>
    <n v="26.5"/>
    <n v="4.5999999999999996"/>
    <n v="7.8"/>
    <n v="6.1999999999999993"/>
    <n v="6.9"/>
    <n v="7.9"/>
    <n v="7.4"/>
    <n v="112"/>
    <n v="209"/>
    <n v="160.5"/>
    <n v="0.5"/>
    <n v="2.4"/>
    <n v="1.45"/>
    <n v="0.02"/>
    <n v="1.62"/>
    <n v="0.82000000000000006"/>
    <n v="20"/>
    <n v="2200"/>
    <n v="1110"/>
    <n v="110"/>
    <n v="3500"/>
    <n v="1805"/>
    <x v="25"/>
    <x v="2"/>
    <n v="0.82000000000000006"/>
    <n v="0"/>
    <n v="0"/>
    <n v="4.0702499999999997"/>
    <x v="3"/>
  </r>
  <r>
    <n v="3957"/>
    <x v="635"/>
    <x v="0"/>
    <x v="19"/>
    <n v="18"/>
    <n v="37"/>
    <n v="27.5"/>
    <n v="4.8"/>
    <n v="9.1999999999999993"/>
    <n v="7"/>
    <n v="6.6"/>
    <n v="8.3000000000000007"/>
    <n v="7.45"/>
    <n v="90"/>
    <n v="219"/>
    <n v="154.5"/>
    <n v="0.6"/>
    <n v="2.4"/>
    <n v="1.5"/>
    <n v="0.02"/>
    <n v="1.07"/>
    <n v="0.54500000000000004"/>
    <n v="45"/>
    <n v="1300"/>
    <n v="672.5"/>
    <n v="170"/>
    <n v="3500"/>
    <n v="1835"/>
    <x v="39"/>
    <x v="2"/>
    <n v="0.54500000000000004"/>
    <n v="0"/>
    <n v="0"/>
    <n v="4.0465"/>
    <x v="3"/>
  </r>
  <r>
    <n v="2431"/>
    <x v="775"/>
    <x v="1"/>
    <x v="19"/>
    <n v="20"/>
    <n v="29"/>
    <n v="24.5"/>
    <n v="6.4"/>
    <n v="9.6"/>
    <n v="8"/>
    <n v="6.8"/>
    <n v="8.4"/>
    <n v="7.6"/>
    <n v="208"/>
    <n v="498"/>
    <n v="353"/>
    <n v="1.3"/>
    <n v="2.9"/>
    <n v="2.1"/>
    <n v="0.02"/>
    <n v="1.67"/>
    <n v="0.84499999999999997"/>
    <n v="20"/>
    <n v="22000"/>
    <n v="11010"/>
    <n v="490"/>
    <n v="160000"/>
    <n v="80245"/>
    <x v="23"/>
    <x v="2"/>
    <n v="0.84499999999999997"/>
    <n v="0"/>
    <n v="0"/>
    <n v="4.4814999999999996"/>
    <x v="3"/>
  </r>
  <r>
    <n v="2432"/>
    <x v="431"/>
    <x v="1"/>
    <x v="19"/>
    <n v="22"/>
    <n v="33"/>
    <n v="27.5"/>
    <n v="4.5"/>
    <n v="12.4"/>
    <n v="8.4499999999999993"/>
    <n v="7.9"/>
    <n v="8.6999999999999993"/>
    <n v="8.3000000000000007"/>
    <n v="461"/>
    <n v="1381"/>
    <n v="921"/>
    <n v="2.2999999999999998"/>
    <n v="6.3"/>
    <n v="4.3"/>
    <n v="0.02"/>
    <n v="2.02"/>
    <n v="1.02"/>
    <n v="2"/>
    <n v="14000"/>
    <n v="7001"/>
    <n v="20"/>
    <n v="22000"/>
    <n v="11010"/>
    <x v="2"/>
    <x v="2"/>
    <n v="1.02"/>
    <n v="0"/>
    <n v="0"/>
    <n v="5.7039999999999997"/>
    <x v="3"/>
  </r>
  <r>
    <n v="2433"/>
    <x v="432"/>
    <x v="1"/>
    <x v="19"/>
    <n v="23"/>
    <n v="32"/>
    <n v="27.5"/>
    <n v="2.8"/>
    <n v="17"/>
    <n v="9.9"/>
    <n v="7.7"/>
    <n v="8.8000000000000007"/>
    <n v="8.25"/>
    <n v="513"/>
    <n v="735"/>
    <n v="624"/>
    <n v="3.7"/>
    <n v="8.8000000000000007"/>
    <n v="6.25"/>
    <n v="0.23"/>
    <n v="8.91"/>
    <n v="4.57"/>
    <n v="2"/>
    <n v="1700"/>
    <n v="851"/>
    <n v="36"/>
    <n v="4900"/>
    <n v="2468"/>
    <x v="2"/>
    <x v="2"/>
    <n v="4.57"/>
    <n v="0"/>
    <n v="0"/>
    <n v="6.4139999999999997"/>
    <x v="3"/>
  </r>
  <r>
    <n v="2434"/>
    <x v="279"/>
    <x v="1"/>
    <x v="19"/>
    <n v="20"/>
    <n v="32"/>
    <n v="26"/>
    <n v="3.1"/>
    <n v="10.9"/>
    <n v="7"/>
    <n v="7.4"/>
    <n v="8.5"/>
    <n v="7.95"/>
    <n v="267"/>
    <n v="1279"/>
    <n v="773"/>
    <n v="3.5"/>
    <n v="6.7"/>
    <n v="5.0999999999999996"/>
    <n v="0.02"/>
    <n v="14.57"/>
    <n v="7.2949999999999999"/>
    <n v="2"/>
    <n v="7900"/>
    <n v="3951"/>
    <n v="78"/>
    <n v="24000"/>
    <n v="12039"/>
    <x v="2"/>
    <x v="2"/>
    <n v="7.2949999999999999"/>
    <n v="0"/>
    <n v="0"/>
    <n v="6.9589999999999996"/>
    <x v="3"/>
  </r>
  <r>
    <n v="2435"/>
    <x v="280"/>
    <x v="1"/>
    <x v="19"/>
    <n v="22"/>
    <n v="32"/>
    <n v="27"/>
    <n v="2.9"/>
    <n v="18.100000000000001"/>
    <n v="10.5"/>
    <n v="7.9"/>
    <n v="8.9"/>
    <n v="8.4"/>
    <n v="424"/>
    <n v="1155"/>
    <n v="789.5"/>
    <n v="3.6"/>
    <n v="8.6999999999999993"/>
    <n v="6.1499999999999995"/>
    <n v="0.02"/>
    <n v="6.88"/>
    <n v="3.4499999999999997"/>
    <n v="2"/>
    <n v="11000"/>
    <n v="5501"/>
    <n v="2"/>
    <n v="22000"/>
    <n v="11001"/>
    <x v="2"/>
    <x v="2"/>
    <n v="3.4499999999999997"/>
    <n v="0"/>
    <n v="0"/>
    <n v="6.1899999999999995"/>
    <x v="3"/>
  </r>
  <r>
    <n v="2436"/>
    <x v="281"/>
    <x v="1"/>
    <x v="19"/>
    <n v="15"/>
    <n v="33"/>
    <n v="24"/>
    <n v="3.5"/>
    <n v="12.3"/>
    <n v="7.9"/>
    <n v="7.2"/>
    <n v="8.5"/>
    <n v="7.85"/>
    <n v="288"/>
    <n v="519"/>
    <n v="403.5"/>
    <n v="3.3"/>
    <n v="8.4"/>
    <n v="5.85"/>
    <n v="0.19"/>
    <n v="4.29"/>
    <n v="2.2400000000000002"/>
    <n v="2"/>
    <n v="7900"/>
    <n v="3951"/>
    <n v="45"/>
    <n v="24000"/>
    <n v="12022.5"/>
    <x v="2"/>
    <x v="2"/>
    <n v="2.2400000000000002"/>
    <n v="0"/>
    <n v="0"/>
    <n v="5.9480000000000004"/>
    <x v="3"/>
  </r>
  <r>
    <n v="3962"/>
    <x v="282"/>
    <x v="1"/>
    <x v="19"/>
    <n v="16"/>
    <n v="32"/>
    <n v="24"/>
    <n v="5.4"/>
    <n v="8.4"/>
    <n v="6.9"/>
    <n v="7.1"/>
    <n v="8.1999999999999993"/>
    <n v="7.6499999999999995"/>
    <n v="176"/>
    <n v="369"/>
    <n v="272.5"/>
    <n v="0.9"/>
    <n v="2.7"/>
    <n v="1.8"/>
    <n v="0.02"/>
    <n v="2.2999999999999998"/>
    <n v="1.1599999999999999"/>
    <n v="220"/>
    <n v="3300"/>
    <n v="1760"/>
    <n v="790"/>
    <n v="7900"/>
    <n v="4345"/>
    <x v="1"/>
    <x v="2"/>
    <n v="1.1599999999999999"/>
    <n v="0"/>
    <n v="0"/>
    <n v="4.3570000000000002"/>
    <x v="3"/>
  </r>
  <r>
    <n v="3963"/>
    <x v="283"/>
    <x v="1"/>
    <x v="19"/>
    <n v="19"/>
    <n v="29"/>
    <n v="24"/>
    <n v="2.8"/>
    <n v="10.1"/>
    <n v="6.4499999999999993"/>
    <n v="7.3"/>
    <n v="8"/>
    <n v="7.65"/>
    <n v="246"/>
    <n v="1080"/>
    <n v="663"/>
    <n v="2"/>
    <n v="8.4"/>
    <n v="5.2"/>
    <n v="0.02"/>
    <n v="2.8"/>
    <n v="1.41"/>
    <n v="220"/>
    <n v="7900"/>
    <n v="4060"/>
    <n v="790"/>
    <n v="13000"/>
    <n v="6895"/>
    <x v="2"/>
    <x v="2"/>
    <n v="1.41"/>
    <n v="0"/>
    <n v="0"/>
    <n v="5.782"/>
    <x v="3"/>
  </r>
  <r>
    <n v="1396"/>
    <x v="637"/>
    <x v="0"/>
    <x v="20"/>
    <n v="27"/>
    <n v="32"/>
    <n v="29.5"/>
    <n v="5.2"/>
    <n v="6.6"/>
    <n v="5.9"/>
    <n v="7.2"/>
    <n v="7.5"/>
    <n v="7.35"/>
    <n v="182"/>
    <n v="905"/>
    <n v="543.5"/>
    <n v="0.8"/>
    <n v="2"/>
    <n v="1.4"/>
    <n v="0.05"/>
    <n v="0.92"/>
    <n v="0.48500000000000004"/>
    <n v="13"/>
    <n v="1600"/>
    <n v="806.5"/>
    <n v="23"/>
    <n v="1600"/>
    <n v="811.5"/>
    <x v="49"/>
    <x v="2"/>
    <n v="0.48499999999999999"/>
    <n v="0"/>
    <n v="0"/>
    <n v="3.972"/>
    <x v="3"/>
  </r>
  <r>
    <n v="1686"/>
    <x v="638"/>
    <x v="0"/>
    <x v="20"/>
    <n v="28"/>
    <n v="28"/>
    <n v="28"/>
    <n v="4"/>
    <n v="7"/>
    <n v="5.5"/>
    <n v="6.9"/>
    <n v="7.2"/>
    <n v="7.0500000000000007"/>
    <n v="287"/>
    <n v="332"/>
    <n v="309.5"/>
    <n v="1"/>
    <n v="1.5"/>
    <n v="1.25"/>
    <n v="0.02"/>
    <n v="1.42"/>
    <n v="0.72"/>
    <n v="240"/>
    <n v="1600"/>
    <n v="920"/>
    <n v="1600"/>
    <n v="1600"/>
    <n v="1600"/>
    <x v="45"/>
    <x v="2"/>
    <n v="0.72"/>
    <n v="0"/>
    <n v="0"/>
    <n v="3.9252500000000001"/>
    <x v="3"/>
  </r>
  <r>
    <n v="4634"/>
    <x v="639"/>
    <x v="0"/>
    <x v="20"/>
    <n v="13"/>
    <n v="32"/>
    <n v="22.5"/>
    <n v="5.0999999999999996"/>
    <n v="8.5"/>
    <n v="6.8"/>
    <n v="7.2"/>
    <n v="8.8000000000000007"/>
    <n v="8"/>
    <n v="218"/>
    <n v="1542"/>
    <n v="880"/>
    <n v="1.5"/>
    <n v="11"/>
    <n v="6.25"/>
    <n v="0.03"/>
    <n v="0.82"/>
    <n v="0.42499999999999999"/>
    <n v="2"/>
    <n v="3900"/>
    <n v="1951"/>
    <n v="1600"/>
    <n v="11000"/>
    <n v="6300"/>
    <x v="2"/>
    <x v="2"/>
    <n v="0.42499999999999993"/>
    <n v="0"/>
    <n v="0"/>
    <n v="5.585"/>
    <x v="3"/>
  </r>
  <r>
    <n v="1297"/>
    <x v="286"/>
    <x v="0"/>
    <x v="21"/>
    <n v="11"/>
    <n v="32"/>
    <n v="21.5"/>
    <n v="6.5"/>
    <n v="8.8000000000000007"/>
    <n v="7.65"/>
    <n v="7.4"/>
    <n v="8.1"/>
    <n v="7.75"/>
    <n v="207"/>
    <n v="280"/>
    <n v="243.5"/>
    <n v="1.1000000000000001"/>
    <n v="1.8"/>
    <n v="1.4500000000000002"/>
    <n v="0.5"/>
    <n v="1.2"/>
    <n v="0.85"/>
    <n v="110"/>
    <n v="610"/>
    <n v="360"/>
    <n v="700"/>
    <n v="1700"/>
    <n v="1200"/>
    <x v="44"/>
    <x v="294"/>
    <n v="0.84999999999999987"/>
    <n v="0"/>
    <n v="0"/>
    <n v="2.8762499999999998"/>
    <x v="3"/>
  </r>
  <r>
    <n v="1382"/>
    <x v="433"/>
    <x v="0"/>
    <x v="21"/>
    <n v="12"/>
    <n v="33"/>
    <n v="22.5"/>
    <n v="7"/>
    <n v="8.9"/>
    <n v="7.95"/>
    <n v="7.5"/>
    <n v="8.1999999999999993"/>
    <n v="7.85"/>
    <n v="204"/>
    <n v="310"/>
    <n v="257"/>
    <n v="1.1000000000000001"/>
    <n v="1.9"/>
    <n v="1.5"/>
    <n v="0.6"/>
    <n v="0.9"/>
    <n v="0.75"/>
    <n v="140"/>
    <n v="920"/>
    <n v="530"/>
    <n v="1000"/>
    <n v="2700"/>
    <n v="1850"/>
    <x v="39"/>
    <x v="295"/>
    <n v="0.75"/>
    <n v="0"/>
    <n v="0"/>
    <n v="3.7374999999999994"/>
    <x v="3"/>
  </r>
  <r>
    <n v="2912"/>
    <x v="288"/>
    <x v="0"/>
    <x v="21"/>
    <n v="6"/>
    <n v="34"/>
    <n v="20"/>
    <n v="0.3"/>
    <n v="8.6"/>
    <n v="4.45"/>
    <n v="7.5"/>
    <n v="8.4"/>
    <n v="7.95"/>
    <n v="138"/>
    <n v="246"/>
    <n v="192"/>
    <n v="0.1"/>
    <n v="1.1000000000000001"/>
    <n v="0.60000000000000009"/>
    <n v="0.1"/>
    <n v="0.6"/>
    <n v="0.35"/>
    <n v="11"/>
    <n v="46"/>
    <n v="28.5"/>
    <n v="61"/>
    <n v="94"/>
    <n v="77.5"/>
    <x v="121"/>
    <x v="8"/>
    <n v="0.35"/>
    <n v="0"/>
    <n v="1.0999999999999996"/>
    <n v="0.69750000000000001"/>
    <x v="3"/>
  </r>
  <r>
    <n v="1285"/>
    <x v="289"/>
    <x v="0"/>
    <x v="22"/>
    <n v="23"/>
    <n v="26"/>
    <n v="24.5"/>
    <n v="6.9"/>
    <n v="8.6"/>
    <n v="7.75"/>
    <n v="8"/>
    <n v="8.8000000000000007"/>
    <n v="8.4"/>
    <n v="420"/>
    <n v="660"/>
    <n v="540"/>
    <n v="1.2"/>
    <n v="2.7"/>
    <n v="1.9500000000000002"/>
    <n v="1.68"/>
    <n v="2.16"/>
    <n v="1.92"/>
    <n v="21"/>
    <n v="75"/>
    <n v="48"/>
    <n v="28"/>
    <n v="150"/>
    <n v="89"/>
    <x v="36"/>
    <x v="92"/>
    <n v="1.92"/>
    <n v="0"/>
    <n v="0"/>
    <n v="1.8427500000000001"/>
    <x v="3"/>
  </r>
  <r>
    <n v="1286"/>
    <x v="290"/>
    <x v="0"/>
    <x v="22"/>
    <n v="20"/>
    <n v="26"/>
    <n v="23"/>
    <n v="5.0999999999999996"/>
    <n v="6.8"/>
    <n v="5.9499999999999993"/>
    <n v="7.6"/>
    <n v="8.8000000000000007"/>
    <n v="8.1999999999999993"/>
    <n v="1060"/>
    <n v="1250"/>
    <n v="1155"/>
    <n v="1.2"/>
    <n v="3.8"/>
    <n v="2.5"/>
    <n v="1.66"/>
    <n v="3.09"/>
    <n v="2.375"/>
    <n v="64"/>
    <n v="150"/>
    <n v="107"/>
    <n v="120"/>
    <n v="240"/>
    <n v="180"/>
    <x v="41"/>
    <x v="296"/>
    <n v="2.375"/>
    <n v="0"/>
    <n v="0"/>
    <n v="2.5725000000000002"/>
    <x v="3"/>
  </r>
  <r>
    <n v="1414"/>
    <x v="291"/>
    <x v="0"/>
    <x v="22"/>
    <n v="21"/>
    <n v="31"/>
    <n v="26"/>
    <n v="1.2"/>
    <n v="5.8"/>
    <n v="3.5"/>
    <n v="7.7"/>
    <n v="8.9"/>
    <n v="8.3000000000000007"/>
    <n v="190"/>
    <n v="560"/>
    <n v="375"/>
    <n v="1.5"/>
    <n v="5.3"/>
    <n v="3.4"/>
    <n v="1.55"/>
    <n v="4.72"/>
    <n v="3.1349999999999998"/>
    <n v="14"/>
    <n v="75"/>
    <n v="44.5"/>
    <n v="28"/>
    <n v="210"/>
    <n v="119"/>
    <x v="48"/>
    <x v="112"/>
    <n v="3.1349999999999998"/>
    <n v="0"/>
    <n v="3"/>
    <n v="3.2744999999999997"/>
    <x v="3"/>
  </r>
  <r>
    <n v="1481"/>
    <x v="292"/>
    <x v="0"/>
    <x v="22"/>
    <n v="24"/>
    <n v="26"/>
    <n v="25"/>
    <n v="7"/>
    <n v="8.8000000000000007"/>
    <n v="7.9"/>
    <n v="8.3000000000000007"/>
    <n v="8.8000000000000007"/>
    <n v="8.5500000000000007"/>
    <n v="540"/>
    <n v="1590"/>
    <n v="1065"/>
    <n v="0.7"/>
    <n v="3.2"/>
    <n v="1.9500000000000002"/>
    <n v="1.1499999999999999"/>
    <n v="1.75"/>
    <n v="1.45"/>
    <n v="64"/>
    <n v="93"/>
    <n v="78.5"/>
    <n v="120"/>
    <n v="150"/>
    <n v="135"/>
    <x v="36"/>
    <x v="297"/>
    <n v="1.45"/>
    <n v="10"/>
    <n v="0"/>
    <n v="3.4012500000000001"/>
    <x v="3"/>
  </r>
  <r>
    <n v="1716"/>
    <x v="294"/>
    <x v="0"/>
    <x v="22"/>
    <n v="14"/>
    <n v="28"/>
    <n v="21"/>
    <n v="3.4"/>
    <n v="7.3"/>
    <n v="5.35"/>
    <n v="7.8"/>
    <n v="8.1999999999999993"/>
    <n v="8"/>
    <n v="230"/>
    <n v="330"/>
    <n v="280"/>
    <n v="0.7"/>
    <n v="2.7"/>
    <n v="1.7000000000000002"/>
    <n v="1.1399999999999999"/>
    <n v="2.63"/>
    <n v="1.8849999999999998"/>
    <n v="39"/>
    <n v="93"/>
    <n v="66"/>
    <n v="75"/>
    <n v="210"/>
    <n v="142.5"/>
    <x v="26"/>
    <x v="150"/>
    <n v="1.8849999999999998"/>
    <n v="0"/>
    <n v="0"/>
    <n v="1.7695000000000001"/>
    <x v="3"/>
  </r>
  <r>
    <n v="2935"/>
    <x v="640"/>
    <x v="0"/>
    <x v="22"/>
    <n v="20"/>
    <n v="30"/>
    <n v="25"/>
    <n v="1.6"/>
    <n v="6.9"/>
    <n v="4.25"/>
    <n v="7.9"/>
    <n v="8.6"/>
    <n v="8.25"/>
    <n v="310"/>
    <n v="510"/>
    <n v="410"/>
    <n v="1.1000000000000001"/>
    <n v="3.3"/>
    <n v="2.2000000000000002"/>
    <n v="0.92"/>
    <n v="2.29"/>
    <n v="1.605"/>
    <n v="39"/>
    <n v="240"/>
    <n v="139.5"/>
    <n v="75"/>
    <n v="460"/>
    <n v="267.5"/>
    <x v="13"/>
    <x v="233"/>
    <n v="1.605"/>
    <n v="0"/>
    <n v="1.5"/>
    <n v="2.5434999999999999"/>
    <x v="3"/>
  </r>
  <r>
    <n v="2937"/>
    <x v="641"/>
    <x v="0"/>
    <x v="22"/>
    <n v="20"/>
    <n v="32"/>
    <n v="26"/>
    <n v="5.2"/>
    <n v="6.8"/>
    <n v="6"/>
    <n v="7"/>
    <n v="8.3000000000000007"/>
    <n v="7.65"/>
    <n v="210"/>
    <n v="280"/>
    <n v="245"/>
    <n v="0.6"/>
    <n v="3.1"/>
    <n v="1.85"/>
    <n v="0.08"/>
    <n v="1.76"/>
    <n v="0.92"/>
    <n v="14"/>
    <n v="23"/>
    <n v="18.5"/>
    <n v="21"/>
    <n v="64"/>
    <n v="42.5"/>
    <x v="3"/>
    <x v="246"/>
    <n v="0.91999999999999993"/>
    <n v="0"/>
    <n v="0"/>
    <n v="1.43275"/>
    <x v="3"/>
  </r>
  <r>
    <n v="2938"/>
    <x v="776"/>
    <x v="0"/>
    <x v="22"/>
    <n v="17"/>
    <n v="22"/>
    <n v="19.5"/>
    <n v="4.0999999999999996"/>
    <n v="6.6"/>
    <n v="5.35"/>
    <n v="8.3000000000000007"/>
    <n v="8.6999999999999993"/>
    <n v="8.5"/>
    <n v="310"/>
    <n v="630"/>
    <n v="470"/>
    <n v="1"/>
    <n v="3.4"/>
    <n v="2.2000000000000002"/>
    <n v="0.92"/>
    <n v="2.1"/>
    <n v="1.51"/>
    <n v="39"/>
    <n v="150"/>
    <n v="94.5"/>
    <n v="75"/>
    <n v="240"/>
    <n v="157.5"/>
    <x v="13"/>
    <x v="298"/>
    <n v="1.51"/>
    <n v="0"/>
    <n v="0"/>
    <n v="2.1494999999999997"/>
    <x v="3"/>
  </r>
  <r>
    <n v="2939"/>
    <x v="777"/>
    <x v="0"/>
    <x v="22"/>
    <n v="17"/>
    <n v="22"/>
    <n v="19.5"/>
    <n v="4"/>
    <n v="6.9"/>
    <n v="5.45"/>
    <n v="8.4"/>
    <n v="8.8000000000000007"/>
    <n v="8.6000000000000014"/>
    <n v="420"/>
    <n v="640"/>
    <n v="530"/>
    <n v="0.8"/>
    <n v="2.8"/>
    <n v="1.7999999999999998"/>
    <n v="1.1000000000000001"/>
    <n v="2.06"/>
    <n v="1.58"/>
    <n v="39"/>
    <n v="240"/>
    <n v="139.5"/>
    <n v="64"/>
    <n v="460"/>
    <n v="262"/>
    <x v="1"/>
    <x v="233"/>
    <n v="1.58"/>
    <n v="10"/>
    <n v="0"/>
    <n v="3.6385000000000001"/>
    <x v="3"/>
  </r>
  <r>
    <n v="2940"/>
    <x v="438"/>
    <x v="0"/>
    <x v="22"/>
    <n v="22"/>
    <n v="25"/>
    <n v="23.5"/>
    <n v="5.0999999999999996"/>
    <n v="7.6"/>
    <n v="6.35"/>
    <n v="8.1"/>
    <n v="8.8000000000000007"/>
    <n v="8.4499999999999993"/>
    <n v="560"/>
    <n v="750"/>
    <n v="655"/>
    <n v="0.8"/>
    <n v="4.3"/>
    <n v="2.5499999999999998"/>
    <n v="1.54"/>
    <n v="2.29"/>
    <n v="1.915"/>
    <n v="64"/>
    <n v="240"/>
    <n v="152"/>
    <n v="120"/>
    <n v="1100"/>
    <n v="610"/>
    <x v="69"/>
    <x v="31"/>
    <n v="1.915"/>
    <n v="0"/>
    <n v="0"/>
    <n v="2.7367500000000002"/>
    <x v="3"/>
  </r>
  <r>
    <n v="2941"/>
    <x v="644"/>
    <x v="0"/>
    <x v="22"/>
    <n v="22"/>
    <n v="26"/>
    <n v="24"/>
    <n v="7.2"/>
    <n v="9"/>
    <n v="8.1"/>
    <n v="8.4"/>
    <n v="8.8000000000000007"/>
    <n v="8.6000000000000014"/>
    <n v="470"/>
    <n v="520"/>
    <n v="495"/>
    <n v="1"/>
    <n v="2.2999999999999998"/>
    <n v="1.65"/>
    <n v="1.24"/>
    <n v="1.66"/>
    <n v="1.45"/>
    <n v="23"/>
    <n v="75"/>
    <n v="49"/>
    <n v="39"/>
    <n v="150"/>
    <n v="94.5"/>
    <x v="0"/>
    <x v="108"/>
    <n v="1.45"/>
    <n v="10"/>
    <n v="0"/>
    <n v="3.0662500000000001"/>
    <x v="3"/>
  </r>
  <r>
    <n v="2942"/>
    <x v="645"/>
    <x v="0"/>
    <x v="22"/>
    <n v="22"/>
    <n v="26"/>
    <n v="24"/>
    <n v="7"/>
    <n v="8.8000000000000007"/>
    <n v="7.9"/>
    <n v="8.3000000000000007"/>
    <n v="8.6"/>
    <n v="8.4499999999999993"/>
    <n v="480"/>
    <n v="720"/>
    <n v="600"/>
    <n v="1.5"/>
    <n v="2.2000000000000002"/>
    <n v="1.85"/>
    <n v="1.24"/>
    <n v="2.62"/>
    <n v="1.9300000000000002"/>
    <n v="23"/>
    <n v="64"/>
    <n v="43.5"/>
    <n v="64"/>
    <n v="120"/>
    <n v="92"/>
    <x v="3"/>
    <x v="299"/>
    <n v="1.9300000000000002"/>
    <n v="0"/>
    <n v="0"/>
    <n v="1.7597500000000001"/>
    <x v="3"/>
  </r>
  <r>
    <n v="2943"/>
    <x v="778"/>
    <x v="0"/>
    <x v="22"/>
    <n v="19"/>
    <n v="34"/>
    <n v="26.5"/>
    <n v="1"/>
    <n v="5.8"/>
    <n v="3.4"/>
    <n v="7.6"/>
    <n v="8.1"/>
    <n v="7.85"/>
    <n v="430"/>
    <n v="1010"/>
    <n v="720"/>
    <n v="1.6"/>
    <n v="4.4000000000000004"/>
    <n v="3"/>
    <n v="2.0699999999999998"/>
    <n v="3.05"/>
    <n v="2.5599999999999996"/>
    <n v="75"/>
    <n v="460"/>
    <n v="267.5"/>
    <n v="150"/>
    <n v="2400"/>
    <n v="1275"/>
    <x v="5"/>
    <x v="300"/>
    <n v="2.5599999999999996"/>
    <n v="0"/>
    <n v="3.2"/>
    <n v="4.0445000000000002"/>
    <x v="3"/>
  </r>
  <r>
    <n v="4177"/>
    <x v="779"/>
    <x v="0"/>
    <x v="22"/>
    <n v="20"/>
    <n v="26"/>
    <n v="23"/>
    <n v="4.8"/>
    <n v="7.6"/>
    <n v="6.1999999999999993"/>
    <n v="7.9"/>
    <n v="9.4"/>
    <n v="8.65"/>
    <n v="390"/>
    <n v="650"/>
    <n v="520"/>
    <n v="1"/>
    <n v="2.4"/>
    <n v="1.7"/>
    <n v="1.25"/>
    <n v="2.5"/>
    <n v="1.875"/>
    <n v="14"/>
    <n v="150"/>
    <n v="82"/>
    <n v="21"/>
    <n v="460"/>
    <n v="240.5"/>
    <x v="26"/>
    <x v="265"/>
    <n v="1.875"/>
    <n v="10"/>
    <n v="0"/>
    <n v="3.3475000000000001"/>
    <x v="3"/>
  </r>
  <r>
    <n v="4178"/>
    <x v="780"/>
    <x v="0"/>
    <x v="22"/>
    <n v="20"/>
    <n v="26"/>
    <n v="23"/>
    <n v="3"/>
    <n v="6.4"/>
    <n v="4.7"/>
    <n v="8"/>
    <n v="9"/>
    <n v="8.5"/>
    <n v="690"/>
    <n v="920"/>
    <n v="805"/>
    <n v="1.4"/>
    <n v="4.0999999999999996"/>
    <n v="2.75"/>
    <n v="1.35"/>
    <n v="2.29"/>
    <n v="1.82"/>
    <n v="64"/>
    <n v="460"/>
    <n v="262"/>
    <n v="120"/>
    <n v="1100"/>
    <n v="610"/>
    <x v="98"/>
    <x v="301"/>
    <n v="1.8199999999999998"/>
    <n v="0"/>
    <n v="0.59999999999999964"/>
    <n v="3.4527499999999995"/>
    <x v="3"/>
  </r>
  <r>
    <n v="4795"/>
    <x v="781"/>
    <x v="0"/>
    <x v="22"/>
    <n v="20"/>
    <n v="26"/>
    <n v="23"/>
    <n v="3.2"/>
    <n v="5.0999999999999996"/>
    <n v="4.1500000000000004"/>
    <n v="7.9"/>
    <n v="8.6999999999999993"/>
    <n v="8.3000000000000007"/>
    <n v="540"/>
    <n v="880"/>
    <n v="710"/>
    <n v="1.1000000000000001"/>
    <n v="4.4000000000000004"/>
    <n v="2.75"/>
    <n v="1.56"/>
    <n v="2.33"/>
    <n v="1.9450000000000001"/>
    <n v="93"/>
    <n v="150"/>
    <n v="121.5"/>
    <n v="150"/>
    <n v="240"/>
    <n v="195"/>
    <x v="98"/>
    <x v="302"/>
    <n v="1.9450000000000001"/>
    <n v="0"/>
    <n v="1.6999999999999993"/>
    <n v="2.8852500000000001"/>
    <x v="3"/>
  </r>
  <r>
    <n v="4179"/>
    <x v="440"/>
    <x v="1"/>
    <x v="22"/>
    <n v="24"/>
    <n v="26"/>
    <n v="25"/>
    <n v="7.2"/>
    <n v="8.8000000000000007"/>
    <n v="8"/>
    <n v="7.9"/>
    <n v="8.6"/>
    <n v="8.25"/>
    <n v="360"/>
    <n v="430"/>
    <n v="395"/>
    <n v="1"/>
    <n v="2.2999999999999998"/>
    <n v="1.65"/>
    <n v="1.02"/>
    <n v="1.82"/>
    <n v="1.42"/>
    <n v="20"/>
    <n v="64"/>
    <n v="42"/>
    <n v="39"/>
    <n v="120"/>
    <n v="79.5"/>
    <x v="0"/>
    <x v="68"/>
    <n v="1.42"/>
    <n v="0"/>
    <n v="0"/>
    <n v="1.52525"/>
    <x v="3"/>
  </r>
  <r>
    <n v="1420"/>
    <x v="305"/>
    <x v="0"/>
    <x v="23"/>
    <n v="18"/>
    <n v="30"/>
    <n v="24"/>
    <n v="6"/>
    <n v="6.5"/>
    <n v="6.25"/>
    <n v="6"/>
    <n v="7.8"/>
    <n v="6.9"/>
    <n v="68"/>
    <n v="182"/>
    <n v="125"/>
    <n v="2"/>
    <n v="4"/>
    <n v="3"/>
    <n v="0.32"/>
    <n v="2.36"/>
    <n v="1.3399999999999999"/>
    <n v="36"/>
    <n v="49"/>
    <n v="42.5"/>
    <n v="60"/>
    <n v="96"/>
    <n v="78"/>
    <x v="5"/>
    <x v="81"/>
    <n v="1.3399999999999999"/>
    <n v="0"/>
    <n v="0"/>
    <n v="2.3554999999999997"/>
    <x v="3"/>
  </r>
  <r>
    <n v="1421"/>
    <x v="306"/>
    <x v="0"/>
    <x v="23"/>
    <n v="17"/>
    <n v="23"/>
    <n v="20"/>
    <n v="4.5999999999999996"/>
    <n v="6.6"/>
    <n v="5.6"/>
    <n v="6.7"/>
    <n v="7.9"/>
    <n v="7.3000000000000007"/>
    <n v="345"/>
    <n v="517"/>
    <n v="431"/>
    <n v="2"/>
    <n v="11.1"/>
    <n v="6.55"/>
    <n v="0.04"/>
    <n v="0.96"/>
    <n v="0.5"/>
    <n v="12"/>
    <n v="220"/>
    <n v="116"/>
    <n v="34"/>
    <n v="540"/>
    <n v="287"/>
    <x v="2"/>
    <x v="245"/>
    <n v="0.5"/>
    <n v="0"/>
    <n v="0"/>
    <n v="3.18"/>
    <x v="3"/>
  </r>
  <r>
    <n v="1452"/>
    <x v="307"/>
    <x v="0"/>
    <x v="23"/>
    <n v="20"/>
    <n v="24"/>
    <n v="22"/>
    <n v="5.9"/>
    <n v="7.1"/>
    <n v="6.5"/>
    <n v="6.5"/>
    <n v="8"/>
    <n v="7.25"/>
    <n v="286"/>
    <n v="378"/>
    <n v="332"/>
    <n v="0.1"/>
    <n v="2"/>
    <n v="1.05"/>
    <n v="0.22"/>
    <n v="0.77"/>
    <n v="0.495"/>
    <n v="25"/>
    <n v="260"/>
    <n v="142.5"/>
    <n v="120"/>
    <n v="630"/>
    <n v="375"/>
    <x v="96"/>
    <x v="303"/>
    <n v="0.495"/>
    <n v="0"/>
    <n v="0"/>
    <n v="1.4677499999999999"/>
    <x v="3"/>
  </r>
  <r>
    <n v="3007"/>
    <x v="308"/>
    <x v="0"/>
    <x v="23"/>
    <n v="23"/>
    <n v="27"/>
    <n v="25"/>
    <n v="5.7"/>
    <n v="7"/>
    <n v="6.35"/>
    <n v="7.9"/>
    <n v="8.4"/>
    <n v="8.15"/>
    <n v="454"/>
    <n v="725"/>
    <n v="589.5"/>
    <n v="0.1"/>
    <n v="2.4"/>
    <n v="1.25"/>
    <n v="0.15"/>
    <n v="0.84"/>
    <n v="0.495"/>
    <n v="31"/>
    <n v="94"/>
    <n v="62.5"/>
    <n v="70"/>
    <n v="280"/>
    <n v="175"/>
    <x v="45"/>
    <x v="304"/>
    <n v="0.495"/>
    <n v="0"/>
    <n v="0"/>
    <n v="1.19275"/>
    <x v="3"/>
  </r>
  <r>
    <n v="3008"/>
    <x v="309"/>
    <x v="0"/>
    <x v="23"/>
    <n v="26"/>
    <n v="32"/>
    <n v="29"/>
    <n v="5"/>
    <n v="7"/>
    <n v="6"/>
    <n v="7.2"/>
    <n v="8.3000000000000007"/>
    <n v="7.75"/>
    <n v="358"/>
    <n v="615"/>
    <n v="486.5"/>
    <n v="2"/>
    <n v="3"/>
    <n v="2.5"/>
    <n v="0.32"/>
    <n v="1.05"/>
    <n v="0.68500000000000005"/>
    <n v="2"/>
    <n v="2"/>
    <n v="2"/>
    <n v="2"/>
    <n v="170"/>
    <n v="86"/>
    <x v="41"/>
    <x v="0"/>
    <n v="0.68500000000000005"/>
    <n v="0"/>
    <n v="0"/>
    <n v="1.7095"/>
    <x v="3"/>
  </r>
  <r>
    <n v="3009"/>
    <x v="310"/>
    <x v="0"/>
    <x v="23"/>
    <n v="26"/>
    <n v="31"/>
    <n v="28.5"/>
    <n v="4.9000000000000004"/>
    <n v="6.4"/>
    <n v="5.65"/>
    <n v="7"/>
    <n v="8.3000000000000007"/>
    <n v="7.65"/>
    <n v="340"/>
    <n v="531"/>
    <n v="435.5"/>
    <n v="1"/>
    <n v="3"/>
    <n v="2"/>
    <n v="0.14000000000000001"/>
    <n v="2.0499999999999998"/>
    <n v="1.095"/>
    <n v="2"/>
    <n v="93"/>
    <n v="47.5"/>
    <n v="2"/>
    <n v="490"/>
    <n v="246"/>
    <x v="34"/>
    <x v="229"/>
    <n v="1.095"/>
    <n v="0"/>
    <n v="0"/>
    <n v="1.7065000000000001"/>
    <x v="3"/>
  </r>
  <r>
    <n v="3010"/>
    <x v="311"/>
    <x v="0"/>
    <x v="23"/>
    <n v="26"/>
    <n v="30"/>
    <n v="28"/>
    <n v="5"/>
    <n v="7"/>
    <n v="6"/>
    <n v="7.2"/>
    <n v="8.6999999999999993"/>
    <n v="7.9499999999999993"/>
    <n v="836"/>
    <n v="1657"/>
    <n v="1246.5"/>
    <n v="1"/>
    <n v="3"/>
    <n v="2"/>
    <n v="0.32"/>
    <n v="1.85"/>
    <n v="1.085"/>
    <n v="2"/>
    <n v="120"/>
    <n v="61"/>
    <n v="40"/>
    <n v="1300"/>
    <n v="670"/>
    <x v="34"/>
    <x v="63"/>
    <n v="1.085"/>
    <n v="0"/>
    <n v="0"/>
    <n v="1.772"/>
    <x v="3"/>
  </r>
  <r>
    <n v="3011"/>
    <x v="312"/>
    <x v="0"/>
    <x v="23"/>
    <n v="26"/>
    <n v="32"/>
    <n v="29"/>
    <n v="4.8"/>
    <n v="5.7"/>
    <n v="5.25"/>
    <n v="7.3"/>
    <n v="8.6"/>
    <n v="7.9499999999999993"/>
    <n v="13010"/>
    <n v="65200"/>
    <n v="39105"/>
    <n v="2"/>
    <n v="4"/>
    <n v="3"/>
    <n v="0.32"/>
    <n v="2.21"/>
    <n v="1.2649999999999999"/>
    <n v="2"/>
    <n v="45"/>
    <n v="23.5"/>
    <n v="2"/>
    <n v="330"/>
    <n v="166"/>
    <x v="5"/>
    <x v="221"/>
    <n v="1.2650000000000001"/>
    <n v="0"/>
    <n v="0"/>
    <n v="2.2454999999999998"/>
    <x v="3"/>
  </r>
  <r>
    <n v="1391"/>
    <x v="313"/>
    <x v="0"/>
    <x v="24"/>
    <n v="25"/>
    <n v="31"/>
    <n v="28"/>
    <n v="0.4"/>
    <n v="6"/>
    <n v="3.2"/>
    <n v="6.9"/>
    <n v="8.1"/>
    <n v="7.5"/>
    <n v="1066"/>
    <n v="1566"/>
    <n v="1316"/>
    <n v="8"/>
    <n v="28"/>
    <n v="18"/>
    <n v="2.59"/>
    <n v="51"/>
    <n v="26.795000000000002"/>
    <n v="14"/>
    <n v="540"/>
    <n v="277"/>
    <n v="350"/>
    <n v="1600"/>
    <n v="975"/>
    <x v="2"/>
    <x v="305"/>
    <n v="10"/>
    <n v="0"/>
    <n v="3.5999999999999996"/>
    <n v="6.2450000000000001"/>
    <x v="3"/>
  </r>
  <r>
    <n v="1788"/>
    <x v="648"/>
    <x v="0"/>
    <x v="24"/>
    <n v="26"/>
    <n v="33"/>
    <n v="29.5"/>
    <n v="0.1"/>
    <n v="3.9"/>
    <n v="2"/>
    <n v="6.8"/>
    <n v="7.9"/>
    <n v="7.35"/>
    <n v="1070"/>
    <n v="1498"/>
    <n v="1284"/>
    <n v="8"/>
    <n v="46"/>
    <n v="27"/>
    <n v="0.1"/>
    <n v="9"/>
    <n v="4.55"/>
    <n v="8"/>
    <n v="70"/>
    <n v="39"/>
    <n v="31"/>
    <n v="1600"/>
    <n v="815.5"/>
    <x v="2"/>
    <x v="240"/>
    <n v="4.55"/>
    <n v="0"/>
    <n v="6"/>
    <n v="4.2050000000000001"/>
    <x v="3"/>
  </r>
  <r>
    <n v="1789"/>
    <x v="315"/>
    <x v="0"/>
    <x v="24"/>
    <n v="27"/>
    <n v="30"/>
    <n v="28.5"/>
    <n v="4"/>
    <n v="7.5"/>
    <n v="5.75"/>
    <n v="7.2"/>
    <n v="8.1999999999999993"/>
    <n v="7.6999999999999993"/>
    <n v="272"/>
    <n v="602"/>
    <n v="437"/>
    <n v="2.1"/>
    <n v="3"/>
    <n v="2.5499999999999998"/>
    <n v="0.28999999999999998"/>
    <n v="2.1"/>
    <n v="1.1950000000000001"/>
    <n v="2"/>
    <n v="8"/>
    <n v="5"/>
    <n v="5"/>
    <n v="154"/>
    <n v="79.5"/>
    <x v="69"/>
    <x v="58"/>
    <n v="1.1950000000000001"/>
    <n v="0"/>
    <n v="0"/>
    <n v="1.85775"/>
    <x v="3"/>
  </r>
  <r>
    <n v="2340"/>
    <x v="649"/>
    <x v="0"/>
    <x v="24"/>
    <n v="22"/>
    <n v="29"/>
    <n v="25.5"/>
    <n v="0.1"/>
    <n v="5.8"/>
    <n v="2.9499999999999997"/>
    <n v="7.1"/>
    <n v="8.6"/>
    <n v="7.85"/>
    <n v="1084"/>
    <n v="1630"/>
    <n v="1357"/>
    <n v="2.7"/>
    <n v="20"/>
    <n v="11.35"/>
    <n v="0.7"/>
    <n v="8"/>
    <n v="4.3499999999999996"/>
    <n v="2"/>
    <n v="24"/>
    <n v="13"/>
    <n v="2"/>
    <n v="430"/>
    <n v="216"/>
    <x v="2"/>
    <x v="123"/>
    <n v="4.3499999999999996"/>
    <n v="0"/>
    <n v="4.1000000000000005"/>
    <n v="3.8450000000000002"/>
    <x v="3"/>
  </r>
  <r>
    <n v="2341"/>
    <x v="317"/>
    <x v="0"/>
    <x v="24"/>
    <n v="26"/>
    <n v="32"/>
    <n v="29"/>
    <n v="0.1"/>
    <n v="5.4"/>
    <n v="2.75"/>
    <n v="6.9"/>
    <n v="8.1999999999999993"/>
    <n v="7.55"/>
    <n v="1048"/>
    <n v="1547"/>
    <n v="1297.5"/>
    <n v="6"/>
    <n v="20"/>
    <n v="13"/>
    <n v="1.1000000000000001"/>
    <n v="107"/>
    <n v="54.05"/>
    <n v="2"/>
    <n v="36"/>
    <n v="19"/>
    <n v="220"/>
    <n v="1600"/>
    <n v="910"/>
    <x v="2"/>
    <x v="98"/>
    <n v="10"/>
    <n v="0"/>
    <n v="4.5"/>
    <n v="5.0450000000000008"/>
    <x v="3"/>
  </r>
  <r>
    <n v="2342"/>
    <x v="442"/>
    <x v="0"/>
    <x v="24"/>
    <n v="26"/>
    <n v="29"/>
    <n v="27.5"/>
    <n v="0.1"/>
    <n v="0.3"/>
    <n v="0.2"/>
    <n v="7"/>
    <n v="7.7"/>
    <n v="7.35"/>
    <n v="1072"/>
    <n v="2710"/>
    <n v="1891"/>
    <n v="12"/>
    <n v="98"/>
    <n v="55"/>
    <n v="3.9"/>
    <n v="19"/>
    <n v="11.45"/>
    <n v="2"/>
    <n v="70"/>
    <n v="36"/>
    <n v="110"/>
    <n v="1600"/>
    <n v="855"/>
    <x v="2"/>
    <x v="27"/>
    <n v="10"/>
    <n v="0"/>
    <n v="9.6"/>
    <n v="5.64"/>
    <x v="3"/>
  </r>
  <r>
    <n v="3068"/>
    <x v="319"/>
    <x v="0"/>
    <x v="24"/>
    <n v="27"/>
    <n v="27"/>
    <n v="27"/>
    <n v="5.8"/>
    <n v="6.8"/>
    <n v="6.3"/>
    <n v="7.4"/>
    <n v="8.6"/>
    <n v="8"/>
    <n v="155"/>
    <n v="274"/>
    <n v="214.5"/>
    <n v="2.1"/>
    <n v="4"/>
    <n v="3.05"/>
    <n v="0.01"/>
    <n v="7"/>
    <n v="3.5049999999999999"/>
    <n v="2"/>
    <n v="2"/>
    <n v="2"/>
    <n v="2"/>
    <n v="70"/>
    <n v="36"/>
    <x v="21"/>
    <x v="0"/>
    <n v="3.5049999999999999"/>
    <n v="0"/>
    <n v="0"/>
    <n v="2.6172500000000003"/>
    <x v="3"/>
  </r>
  <r>
    <n v="3069"/>
    <x v="320"/>
    <x v="0"/>
    <x v="24"/>
    <n v="26"/>
    <n v="30"/>
    <n v="28"/>
    <n v="4.2"/>
    <n v="6"/>
    <n v="5.0999999999999996"/>
    <n v="6.9"/>
    <n v="8.3000000000000007"/>
    <n v="7.6000000000000005"/>
    <n v="408"/>
    <n v="699"/>
    <n v="553.5"/>
    <n v="2"/>
    <n v="4"/>
    <n v="3"/>
    <n v="0.4"/>
    <n v="3.5"/>
    <n v="1.95"/>
    <n v="2"/>
    <n v="10"/>
    <n v="6"/>
    <n v="18"/>
    <n v="280"/>
    <n v="149"/>
    <x v="5"/>
    <x v="55"/>
    <n v="1.9500000000000002"/>
    <n v="0"/>
    <n v="0"/>
    <n v="2.2949999999999999"/>
    <x v="3"/>
  </r>
  <r>
    <n v="3070"/>
    <x v="321"/>
    <x v="0"/>
    <x v="24"/>
    <n v="26"/>
    <n v="31"/>
    <n v="28.5"/>
    <n v="0.1"/>
    <n v="4.8"/>
    <n v="2.4499999999999997"/>
    <n v="7.1"/>
    <n v="7.8"/>
    <n v="7.4499999999999993"/>
    <n v="1066"/>
    <n v="2496"/>
    <n v="1781"/>
    <n v="6"/>
    <n v="48"/>
    <n v="27"/>
    <n v="1.64"/>
    <n v="12"/>
    <n v="6.82"/>
    <n v="2"/>
    <n v="49"/>
    <n v="25.5"/>
    <n v="79"/>
    <n v="1600"/>
    <n v="839.5"/>
    <x v="2"/>
    <x v="242"/>
    <n v="6.82"/>
    <n v="0"/>
    <n v="5.1000000000000005"/>
    <n v="4.5015000000000001"/>
    <x v="3"/>
  </r>
  <r>
    <n v="3071"/>
    <x v="322"/>
    <x v="0"/>
    <x v="24"/>
    <n v="26"/>
    <n v="32"/>
    <n v="29"/>
    <n v="0.1"/>
    <n v="3.4"/>
    <n v="1.75"/>
    <n v="6.9"/>
    <n v="7.7"/>
    <n v="7.3000000000000007"/>
    <n v="840"/>
    <n v="1414"/>
    <n v="1127"/>
    <n v="4"/>
    <n v="28"/>
    <n v="16"/>
    <n v="0.4"/>
    <n v="19"/>
    <n v="9.6999999999999993"/>
    <n v="2"/>
    <n v="36"/>
    <n v="19"/>
    <n v="20"/>
    <n v="540"/>
    <n v="280"/>
    <x v="2"/>
    <x v="98"/>
    <n v="9.6999999999999993"/>
    <n v="0"/>
    <n v="6.5"/>
    <n v="5.1850000000000005"/>
    <x v="3"/>
  </r>
  <r>
    <n v="3072"/>
    <x v="323"/>
    <x v="0"/>
    <x v="24"/>
    <n v="25"/>
    <n v="30"/>
    <n v="27.5"/>
    <n v="0.1"/>
    <n v="2"/>
    <n v="1.05"/>
    <n v="6.9"/>
    <n v="7.6"/>
    <n v="7.25"/>
    <n v="816"/>
    <n v="1776"/>
    <n v="1296"/>
    <n v="6"/>
    <n v="28"/>
    <n v="17"/>
    <n v="2.04"/>
    <n v="22"/>
    <n v="12.02"/>
    <n v="8"/>
    <n v="26"/>
    <n v="17"/>
    <n v="26"/>
    <n v="430"/>
    <n v="228"/>
    <x v="2"/>
    <x v="97"/>
    <n v="10"/>
    <n v="0"/>
    <n v="7.9"/>
    <n v="5.375"/>
    <x v="3"/>
  </r>
  <r>
    <n v="3073"/>
    <x v="443"/>
    <x v="0"/>
    <x v="24"/>
    <n v="24"/>
    <n v="30"/>
    <n v="27"/>
    <n v="0.1"/>
    <n v="1.2"/>
    <n v="0.65"/>
    <n v="6.9"/>
    <n v="7.5"/>
    <n v="7.2"/>
    <n v="928"/>
    <n v="1728"/>
    <n v="1328"/>
    <n v="10"/>
    <n v="32"/>
    <n v="21"/>
    <n v="0.7"/>
    <n v="25"/>
    <n v="12.85"/>
    <n v="17"/>
    <n v="150"/>
    <n v="83.5"/>
    <n v="230"/>
    <n v="1600"/>
    <n v="915"/>
    <x v="2"/>
    <x v="306"/>
    <n v="10"/>
    <n v="0"/>
    <n v="8.6999999999999993"/>
    <n v="5.7875000000000005"/>
    <x v="3"/>
  </r>
  <r>
    <n v="3074"/>
    <x v="444"/>
    <x v="0"/>
    <x v="24"/>
    <n v="26"/>
    <n v="30"/>
    <n v="28"/>
    <n v="0.3"/>
    <n v="0.9"/>
    <n v="0.6"/>
    <n v="7"/>
    <n v="7.8"/>
    <n v="7.4"/>
    <n v="1080"/>
    <n v="1144"/>
    <n v="1112"/>
    <n v="8"/>
    <n v="12"/>
    <n v="10"/>
    <n v="1.18"/>
    <n v="1.51"/>
    <n v="1.345"/>
    <n v="14"/>
    <n v="130"/>
    <n v="72"/>
    <n v="280"/>
    <n v="920"/>
    <n v="600"/>
    <x v="2"/>
    <x v="251"/>
    <n v="1.3450000000000002"/>
    <n v="0"/>
    <n v="8.8000000000000007"/>
    <n v="4.0090000000000003"/>
    <x v="3"/>
  </r>
  <r>
    <n v="4229"/>
    <x v="445"/>
    <x v="0"/>
    <x v="24"/>
    <n v="25"/>
    <n v="35"/>
    <n v="30"/>
    <n v="0.1"/>
    <n v="5.2"/>
    <n v="2.65"/>
    <n v="7"/>
    <n v="7.7"/>
    <n v="7.35"/>
    <n v="1160"/>
    <n v="2021"/>
    <n v="1590.5"/>
    <n v="2.9"/>
    <n v="34"/>
    <n v="18.45"/>
    <n v="1.4"/>
    <n v="7.87"/>
    <n v="4.6349999999999998"/>
    <n v="2"/>
    <n v="32"/>
    <n v="17"/>
    <n v="74"/>
    <n v="430"/>
    <n v="252"/>
    <x v="2"/>
    <x v="97"/>
    <n v="4.6349999999999998"/>
    <n v="0"/>
    <n v="4.7"/>
    <n v="3.9820000000000002"/>
    <x v="3"/>
  </r>
  <r>
    <n v="4234"/>
    <x v="446"/>
    <x v="0"/>
    <x v="24"/>
    <n v="27"/>
    <n v="28"/>
    <n v="27.5"/>
    <n v="0.1"/>
    <n v="4.7"/>
    <n v="2.4"/>
    <n v="6.7"/>
    <n v="8.9"/>
    <n v="7.8000000000000007"/>
    <n v="712"/>
    <n v="1480"/>
    <n v="1096"/>
    <n v="4"/>
    <n v="30"/>
    <n v="17"/>
    <n v="0.3"/>
    <n v="13"/>
    <n v="6.65"/>
    <n v="4"/>
    <n v="130"/>
    <n v="67"/>
    <n v="180"/>
    <n v="540"/>
    <n v="360"/>
    <x v="2"/>
    <x v="307"/>
    <n v="6.65"/>
    <n v="0"/>
    <n v="5.2"/>
    <n v="4.6850000000000005"/>
    <x v="3"/>
  </r>
  <r>
    <n v="4235"/>
    <x v="447"/>
    <x v="0"/>
    <x v="24"/>
    <n v="23"/>
    <n v="32"/>
    <n v="27.5"/>
    <n v="0.1"/>
    <n v="5.0999999999999996"/>
    <n v="2.5999999999999996"/>
    <n v="7.1"/>
    <n v="8.5"/>
    <n v="7.8"/>
    <n v="645"/>
    <n v="1894"/>
    <n v="1269.5"/>
    <n v="2.6"/>
    <n v="28"/>
    <n v="15.3"/>
    <n v="1"/>
    <n v="20"/>
    <n v="10.5"/>
    <n v="2"/>
    <n v="36"/>
    <n v="19"/>
    <n v="74"/>
    <n v="430"/>
    <n v="252"/>
    <x v="2"/>
    <x v="98"/>
    <n v="10"/>
    <n v="0"/>
    <n v="4.8000000000000007"/>
    <n v="5.0750000000000011"/>
    <x v="3"/>
  </r>
  <r>
    <n v="4667"/>
    <x v="782"/>
    <x v="0"/>
    <x v="24"/>
    <n v="26"/>
    <n v="30"/>
    <n v="28"/>
    <n v="0.1"/>
    <n v="3"/>
    <n v="1.55"/>
    <n v="6.8"/>
    <n v="8.3000000000000007"/>
    <n v="7.5500000000000007"/>
    <n v="1081"/>
    <n v="2518"/>
    <n v="1799.5"/>
    <n v="8"/>
    <n v="42"/>
    <n v="25"/>
    <n v="3.4"/>
    <n v="18"/>
    <n v="10.7"/>
    <n v="2"/>
    <n v="46"/>
    <n v="24"/>
    <n v="63"/>
    <n v="540"/>
    <n v="301.5"/>
    <x v="2"/>
    <x v="230"/>
    <n v="10"/>
    <n v="0"/>
    <n v="6.9"/>
    <n v="5.3100000000000005"/>
    <x v="3"/>
  </r>
  <r>
    <n v="4668"/>
    <x v="651"/>
    <x v="0"/>
    <x v="24"/>
    <n v="26"/>
    <n v="30"/>
    <n v="28"/>
    <n v="0.1"/>
    <n v="4.5"/>
    <n v="2.2999999999999998"/>
    <n v="6.9"/>
    <n v="7.9"/>
    <n v="7.4"/>
    <n v="1105"/>
    <n v="1992"/>
    <n v="1548.5"/>
    <n v="8"/>
    <n v="32"/>
    <n v="20"/>
    <n v="1"/>
    <n v="16"/>
    <n v="8.5"/>
    <n v="2"/>
    <n v="20"/>
    <n v="11"/>
    <n v="49"/>
    <n v="430"/>
    <n v="239.5"/>
    <x v="2"/>
    <x v="222"/>
    <n v="8.5"/>
    <n v="0"/>
    <n v="5.4"/>
    <n v="4.7950000000000008"/>
    <x v="3"/>
  </r>
  <r>
    <n v="4669"/>
    <x v="652"/>
    <x v="0"/>
    <x v="24"/>
    <n v="20"/>
    <n v="28"/>
    <n v="24"/>
    <n v="0.1"/>
    <n v="3.9"/>
    <n v="2"/>
    <n v="6.7"/>
    <n v="8.4"/>
    <n v="7.5500000000000007"/>
    <n v="1122"/>
    <n v="2485"/>
    <n v="1803.5"/>
    <n v="6"/>
    <n v="32"/>
    <n v="19"/>
    <n v="3.1"/>
    <n v="16"/>
    <n v="9.5500000000000007"/>
    <n v="12"/>
    <n v="36"/>
    <n v="24"/>
    <n v="120"/>
    <n v="540"/>
    <n v="330"/>
    <x v="2"/>
    <x v="230"/>
    <n v="9.5500000000000007"/>
    <n v="0"/>
    <n v="6"/>
    <n v="5.1300000000000008"/>
    <x v="3"/>
  </r>
  <r>
    <n v="4670"/>
    <x v="783"/>
    <x v="0"/>
    <x v="24"/>
    <n v="27"/>
    <n v="29"/>
    <n v="28"/>
    <n v="0.1"/>
    <n v="4.3"/>
    <n v="2.1999999999999997"/>
    <n v="6.9"/>
    <n v="8.1999999999999993"/>
    <n v="7.55"/>
    <n v="474"/>
    <n v="1360"/>
    <n v="917"/>
    <n v="2.2000000000000002"/>
    <n v="18"/>
    <n v="10.1"/>
    <n v="0.3"/>
    <n v="4.0999999999999996"/>
    <n v="2.1999999999999997"/>
    <n v="2"/>
    <n v="17"/>
    <n v="9.5"/>
    <n v="70"/>
    <n v="220"/>
    <n v="145"/>
    <x v="2"/>
    <x v="24"/>
    <n v="2.1999999999999997"/>
    <n v="0"/>
    <n v="5.6000000000000005"/>
    <n v="3.5474999999999999"/>
    <x v="3"/>
  </r>
  <r>
    <n v="4672"/>
    <x v="653"/>
    <x v="0"/>
    <x v="24"/>
    <n v="22"/>
    <n v="35"/>
    <n v="28.5"/>
    <n v="0.1"/>
    <n v="5"/>
    <n v="2.5499999999999998"/>
    <n v="7.2"/>
    <n v="8.4"/>
    <n v="7.8000000000000007"/>
    <n v="887"/>
    <n v="1480"/>
    <n v="1183.5"/>
    <n v="4"/>
    <n v="22"/>
    <n v="13"/>
    <n v="1"/>
    <n v="8.5"/>
    <n v="4.75"/>
    <n v="4"/>
    <n v="36"/>
    <n v="20"/>
    <n v="84"/>
    <n v="430"/>
    <n v="257"/>
    <x v="2"/>
    <x v="1"/>
    <n v="4.75"/>
    <n v="0"/>
    <n v="4.9000000000000004"/>
    <n v="4.04"/>
    <x v="3"/>
  </r>
  <r>
    <n v="4673"/>
    <x v="654"/>
    <x v="0"/>
    <x v="24"/>
    <n v="18"/>
    <n v="29"/>
    <n v="23.5"/>
    <n v="0.1"/>
    <n v="3.2"/>
    <n v="1.6500000000000001"/>
    <n v="6.9"/>
    <n v="7.4"/>
    <n v="7.15"/>
    <n v="685"/>
    <n v="1553"/>
    <n v="1119"/>
    <n v="6"/>
    <n v="34"/>
    <n v="20"/>
    <n v="0.8"/>
    <n v="5"/>
    <n v="2.9"/>
    <n v="4"/>
    <n v="26"/>
    <n v="15"/>
    <n v="110"/>
    <n v="920"/>
    <n v="515"/>
    <x v="2"/>
    <x v="11"/>
    <n v="2.9"/>
    <n v="0"/>
    <n v="6.6999999999999993"/>
    <n v="3.8250000000000002"/>
    <x v="3"/>
  </r>
  <r>
    <n v="4674"/>
    <x v="655"/>
    <x v="0"/>
    <x v="24"/>
    <n v="19"/>
    <n v="28"/>
    <n v="23.5"/>
    <n v="0.3"/>
    <n v="3"/>
    <n v="1.65"/>
    <n v="7.3"/>
    <n v="7.8"/>
    <n v="7.55"/>
    <n v="729"/>
    <n v="1216"/>
    <n v="972.5"/>
    <n v="4"/>
    <n v="12"/>
    <n v="8"/>
    <n v="1.2"/>
    <n v="11.4"/>
    <n v="6.3"/>
    <n v="2"/>
    <n v="15"/>
    <n v="8.5"/>
    <n v="84"/>
    <n v="430"/>
    <n v="257"/>
    <x v="2"/>
    <x v="54"/>
    <n v="6.3"/>
    <n v="0"/>
    <n v="6.7"/>
    <n v="4.4725000000000001"/>
    <x v="3"/>
  </r>
  <r>
    <n v="4676"/>
    <x v="656"/>
    <x v="0"/>
    <x v="24"/>
    <n v="26"/>
    <n v="30"/>
    <n v="28"/>
    <n v="0.1"/>
    <n v="2.8"/>
    <n v="1.45"/>
    <n v="6.9"/>
    <n v="7.8"/>
    <n v="7.35"/>
    <n v="1216"/>
    <n v="1642"/>
    <n v="1429"/>
    <n v="7"/>
    <n v="32"/>
    <n v="19.5"/>
    <n v="1.8"/>
    <n v="22"/>
    <n v="11.9"/>
    <n v="2"/>
    <n v="70"/>
    <n v="36"/>
    <n v="63"/>
    <n v="430"/>
    <n v="246.5"/>
    <x v="2"/>
    <x v="27"/>
    <n v="10"/>
    <n v="0"/>
    <n v="7.1"/>
    <n v="5.39"/>
    <x v="3"/>
  </r>
  <r>
    <n v="4677"/>
    <x v="678"/>
    <x v="0"/>
    <x v="24"/>
    <n v="26"/>
    <n v="30"/>
    <n v="28"/>
    <n v="0.1"/>
    <n v="5"/>
    <n v="2.5499999999999998"/>
    <n v="6.9"/>
    <n v="7.9"/>
    <n v="7.4"/>
    <n v="1267"/>
    <n v="1800"/>
    <n v="1533.5"/>
    <n v="7"/>
    <n v="25"/>
    <n v="16"/>
    <n v="2.1"/>
    <n v="28"/>
    <n v="15.05"/>
    <n v="2"/>
    <n v="49"/>
    <n v="25.5"/>
    <n v="110"/>
    <n v="480"/>
    <n v="295"/>
    <x v="2"/>
    <x v="242"/>
    <n v="10"/>
    <n v="0"/>
    <n v="4.9000000000000004"/>
    <n v="5.1174999999999997"/>
    <x v="3"/>
  </r>
  <r>
    <n v="4678"/>
    <x v="679"/>
    <x v="0"/>
    <x v="24"/>
    <n v="19"/>
    <n v="29"/>
    <n v="24"/>
    <n v="0.1"/>
    <n v="1"/>
    <n v="0.55000000000000004"/>
    <n v="7"/>
    <n v="7.9"/>
    <n v="7.45"/>
    <n v="1220"/>
    <n v="1820"/>
    <n v="1520"/>
    <n v="8"/>
    <n v="32"/>
    <n v="20"/>
    <n v="0.8"/>
    <n v="12"/>
    <n v="6.4"/>
    <n v="5"/>
    <n v="70"/>
    <n v="37.5"/>
    <n v="33"/>
    <n v="540"/>
    <n v="286.5"/>
    <x v="2"/>
    <x v="80"/>
    <n v="6.4"/>
    <n v="0"/>
    <n v="8.9"/>
    <n v="4.8574999999999999"/>
    <x v="3"/>
  </r>
  <r>
    <n v="4679"/>
    <x v="680"/>
    <x v="0"/>
    <x v="24"/>
    <n v="22"/>
    <n v="35"/>
    <n v="28.5"/>
    <n v="0.1"/>
    <n v="2.6"/>
    <n v="1.35"/>
    <n v="6.8"/>
    <n v="7.9"/>
    <n v="7.35"/>
    <n v="1546"/>
    <n v="2299"/>
    <n v="1922.5"/>
    <n v="10"/>
    <n v="36"/>
    <n v="23"/>
    <n v="2.4"/>
    <n v="5.7"/>
    <n v="4.05"/>
    <n v="8"/>
    <n v="79"/>
    <n v="43.5"/>
    <n v="110"/>
    <n v="540"/>
    <n v="325"/>
    <x v="2"/>
    <x v="299"/>
    <n v="4.05"/>
    <n v="0"/>
    <n v="7.3"/>
    <n v="4.2575000000000003"/>
    <x v="3"/>
  </r>
  <r>
    <n v="4680"/>
    <x v="681"/>
    <x v="0"/>
    <x v="24"/>
    <n v="28"/>
    <n v="29"/>
    <n v="28.5"/>
    <n v="5.5"/>
    <n v="6.8"/>
    <n v="6.15"/>
    <n v="6.5"/>
    <n v="8"/>
    <n v="7.25"/>
    <n v="98"/>
    <n v="640"/>
    <n v="369"/>
    <n v="2"/>
    <n v="12"/>
    <n v="7"/>
    <n v="0.36"/>
    <n v="4.2"/>
    <n v="2.2800000000000002"/>
    <n v="2"/>
    <n v="17"/>
    <n v="9.5"/>
    <n v="20"/>
    <n v="170"/>
    <n v="95"/>
    <x v="2"/>
    <x v="24"/>
    <n v="2.2800000000000002"/>
    <n v="0"/>
    <n v="0"/>
    <n v="3.0034999999999998"/>
    <x v="3"/>
  </r>
  <r>
    <n v="4681"/>
    <x v="657"/>
    <x v="0"/>
    <x v="24"/>
    <n v="27"/>
    <n v="30"/>
    <n v="28.5"/>
    <n v="4.4000000000000004"/>
    <n v="6.4"/>
    <n v="5.4"/>
    <n v="7.6"/>
    <n v="8.1999999999999993"/>
    <n v="7.8999999999999995"/>
    <n v="175"/>
    <n v="376"/>
    <n v="275.5"/>
    <n v="2"/>
    <n v="2.8"/>
    <n v="2.4"/>
    <n v="0.1"/>
    <n v="2"/>
    <n v="1.05"/>
    <n v="2"/>
    <n v="26"/>
    <n v="14"/>
    <n v="14"/>
    <n v="240"/>
    <n v="127"/>
    <x v="57"/>
    <x v="69"/>
    <n v="1.05"/>
    <n v="0"/>
    <n v="0"/>
    <n v="1.78"/>
    <x v="3"/>
  </r>
  <r>
    <n v="4682"/>
    <x v="658"/>
    <x v="0"/>
    <x v="24"/>
    <n v="27"/>
    <n v="28"/>
    <n v="27.5"/>
    <n v="0.1"/>
    <n v="5.6"/>
    <n v="2.8499999999999996"/>
    <n v="7.2"/>
    <n v="8.1999999999999993"/>
    <n v="7.6999999999999993"/>
    <n v="808"/>
    <n v="1480"/>
    <n v="1144"/>
    <n v="3"/>
    <n v="18"/>
    <n v="10.5"/>
    <n v="0.3"/>
    <n v="4"/>
    <n v="2.15"/>
    <n v="18"/>
    <n v="74"/>
    <n v="46"/>
    <n v="140"/>
    <n v="430"/>
    <n v="285"/>
    <x v="2"/>
    <x v="252"/>
    <n v="2.15"/>
    <n v="0"/>
    <n v="4.3000000000000007"/>
    <n v="3.5900000000000003"/>
    <x v="3"/>
  </r>
  <r>
    <n v="4683"/>
    <x v="659"/>
    <x v="0"/>
    <x v="24"/>
    <n v="27"/>
    <n v="28"/>
    <n v="27.5"/>
    <n v="2.2000000000000002"/>
    <n v="5.8"/>
    <n v="4"/>
    <n v="7.3"/>
    <n v="8.3000000000000007"/>
    <n v="7.8000000000000007"/>
    <n v="420"/>
    <n v="715"/>
    <n v="567.5"/>
    <n v="2.2000000000000002"/>
    <n v="12"/>
    <n v="7.1"/>
    <n v="0.2"/>
    <n v="1.74"/>
    <n v="0.97"/>
    <n v="2"/>
    <n v="22"/>
    <n v="12"/>
    <n v="27"/>
    <n v="120"/>
    <n v="73.5"/>
    <x v="2"/>
    <x v="96"/>
    <n v="0.97"/>
    <n v="0"/>
    <n v="2"/>
    <n v="2.9540000000000002"/>
    <x v="3"/>
  </r>
  <r>
    <n v="4684"/>
    <x v="660"/>
    <x v="0"/>
    <x v="24"/>
    <n v="17"/>
    <n v="28"/>
    <n v="22.5"/>
    <n v="5.2"/>
    <n v="7.1"/>
    <n v="6.15"/>
    <n v="6.8"/>
    <n v="7.4"/>
    <n v="7.1"/>
    <n v="158"/>
    <n v="950"/>
    <n v="554"/>
    <n v="2.2000000000000002"/>
    <n v="4"/>
    <n v="3.1"/>
    <n v="2.1"/>
    <n v="7.29"/>
    <n v="4.6950000000000003"/>
    <n v="3"/>
    <n v="84"/>
    <n v="43.5"/>
    <n v="170"/>
    <n v="350"/>
    <n v="260"/>
    <x v="60"/>
    <x v="299"/>
    <n v="4.6950000000000003"/>
    <n v="0"/>
    <n v="0"/>
    <n v="3.0939999999999999"/>
    <x v="3"/>
  </r>
  <r>
    <n v="4685"/>
    <x v="661"/>
    <x v="0"/>
    <x v="24"/>
    <n v="17"/>
    <n v="26"/>
    <n v="21.5"/>
    <n v="5.2"/>
    <n v="7.2"/>
    <n v="6.2"/>
    <n v="6.8"/>
    <n v="7.4"/>
    <n v="7.1"/>
    <n v="242"/>
    <n v="762"/>
    <n v="502"/>
    <n v="2.4"/>
    <n v="5"/>
    <n v="3.7"/>
    <n v="2.16"/>
    <n v="8.33"/>
    <n v="5.2450000000000001"/>
    <n v="3"/>
    <n v="240"/>
    <n v="121.5"/>
    <n v="170"/>
    <n v="1600"/>
    <n v="885"/>
    <x v="29"/>
    <x v="302"/>
    <n v="5.2449999999999992"/>
    <n v="0"/>
    <n v="0"/>
    <n v="3.9689999999999999"/>
    <x v="3"/>
  </r>
  <r>
    <n v="4686"/>
    <x v="662"/>
    <x v="0"/>
    <x v="24"/>
    <n v="18"/>
    <n v="26"/>
    <n v="22"/>
    <n v="5.7"/>
    <n v="6.8"/>
    <n v="6.25"/>
    <n v="6.6"/>
    <n v="7.3"/>
    <n v="6.9499999999999993"/>
    <n v="238"/>
    <n v="903"/>
    <n v="570.5"/>
    <n v="2.8"/>
    <n v="5"/>
    <n v="3.9"/>
    <n v="1.49"/>
    <n v="15.28"/>
    <n v="8.3849999999999998"/>
    <n v="3"/>
    <n v="36"/>
    <n v="19.5"/>
    <n v="33"/>
    <n v="540"/>
    <n v="286.5"/>
    <x v="59"/>
    <x v="64"/>
    <n v="8.3849999999999998"/>
    <n v="0"/>
    <n v="0"/>
    <n v="4.2119999999999997"/>
    <x v="3"/>
  </r>
  <r>
    <n v="4687"/>
    <x v="663"/>
    <x v="0"/>
    <x v="24"/>
    <n v="18"/>
    <n v="25"/>
    <n v="21.5"/>
    <n v="5.8"/>
    <n v="6.9"/>
    <n v="6.35"/>
    <n v="6.6"/>
    <n v="7.5"/>
    <n v="7.05"/>
    <n v="345"/>
    <n v="1220"/>
    <n v="782.5"/>
    <n v="2.2000000000000002"/>
    <n v="5.6"/>
    <n v="3.9"/>
    <n v="4.2"/>
    <n v="18.36"/>
    <n v="11.28"/>
    <n v="4"/>
    <n v="13"/>
    <n v="8.5"/>
    <n v="110"/>
    <n v="430"/>
    <n v="270"/>
    <x v="59"/>
    <x v="54"/>
    <n v="10"/>
    <n v="0"/>
    <n v="0"/>
    <n v="4.4800000000000004"/>
    <x v="3"/>
  </r>
  <r>
    <n v="4688"/>
    <x v="664"/>
    <x v="0"/>
    <x v="24"/>
    <n v="24"/>
    <n v="24"/>
    <n v="24"/>
    <n v="6.5"/>
    <n v="7.4"/>
    <n v="6.95"/>
    <n v="6.9"/>
    <n v="7.4"/>
    <n v="7.15"/>
    <n v="154"/>
    <n v="283"/>
    <n v="218.5"/>
    <n v="2.1"/>
    <n v="3"/>
    <n v="2.5499999999999998"/>
    <n v="1.24"/>
    <n v="3.25"/>
    <n v="2.2450000000000001"/>
    <n v="2"/>
    <n v="33"/>
    <n v="17.5"/>
    <n v="6"/>
    <n v="110"/>
    <n v="58"/>
    <x v="69"/>
    <x v="101"/>
    <n v="2.2450000000000001"/>
    <n v="0"/>
    <n v="0"/>
    <n v="2.1302500000000002"/>
    <x v="3"/>
  </r>
  <r>
    <n v="4690"/>
    <x v="665"/>
    <x v="0"/>
    <x v="24"/>
    <n v="26"/>
    <n v="29"/>
    <n v="27.5"/>
    <n v="0.1"/>
    <n v="3.8"/>
    <n v="1.95"/>
    <n v="6.8"/>
    <n v="8.1"/>
    <n v="7.4499999999999993"/>
    <n v="942"/>
    <n v="1346"/>
    <n v="1144"/>
    <n v="8"/>
    <n v="34"/>
    <n v="21"/>
    <n v="2.0099999999999998"/>
    <n v="12"/>
    <n v="7.0049999999999999"/>
    <n v="2"/>
    <n v="79"/>
    <n v="40.5"/>
    <n v="110"/>
    <n v="430"/>
    <n v="270"/>
    <x v="2"/>
    <x v="308"/>
    <n v="7.0049999999999999"/>
    <n v="0"/>
    <n v="6.1"/>
    <n v="4.7135000000000007"/>
    <x v="3"/>
  </r>
  <r>
    <n v="4691"/>
    <x v="666"/>
    <x v="0"/>
    <x v="24"/>
    <n v="22"/>
    <n v="31"/>
    <n v="26.5"/>
    <n v="0.1"/>
    <n v="2.8"/>
    <n v="1.45"/>
    <n v="6.8"/>
    <n v="7.8"/>
    <n v="7.3"/>
    <n v="1034"/>
    <n v="1883"/>
    <n v="1458.5"/>
    <n v="6"/>
    <n v="44"/>
    <n v="25"/>
    <n v="0.8"/>
    <n v="14"/>
    <n v="7.4"/>
    <n v="2"/>
    <n v="84"/>
    <n v="43"/>
    <n v="220"/>
    <n v="920"/>
    <n v="570"/>
    <x v="2"/>
    <x v="220"/>
    <n v="7.4"/>
    <n v="0"/>
    <n v="7.1"/>
    <n v="4.9050000000000002"/>
    <x v="3"/>
  </r>
  <r>
    <n v="4693"/>
    <x v="668"/>
    <x v="0"/>
    <x v="24"/>
    <n v="19"/>
    <n v="26"/>
    <n v="22.5"/>
    <n v="0.1"/>
    <n v="2.2000000000000002"/>
    <n v="1.1500000000000001"/>
    <n v="6.8"/>
    <n v="7.4"/>
    <n v="7.1"/>
    <n v="966"/>
    <n v="1503"/>
    <n v="1234.5"/>
    <n v="5"/>
    <n v="20"/>
    <n v="12.5"/>
    <n v="1.2"/>
    <n v="12"/>
    <n v="6.6"/>
    <n v="8"/>
    <n v="79"/>
    <n v="43.5"/>
    <n v="150"/>
    <n v="540"/>
    <n v="345"/>
    <x v="2"/>
    <x v="299"/>
    <n v="6.6"/>
    <n v="0"/>
    <n v="7.6999999999999993"/>
    <n v="4.8074999999999992"/>
    <x v="3"/>
  </r>
  <r>
    <n v="4696"/>
    <x v="671"/>
    <x v="0"/>
    <x v="24"/>
    <n v="25"/>
    <n v="29"/>
    <n v="27"/>
    <n v="0.1"/>
    <n v="3.8"/>
    <n v="1.95"/>
    <n v="6.8"/>
    <n v="8.4"/>
    <n v="7.6"/>
    <n v="1043"/>
    <n v="1818"/>
    <n v="1430.5"/>
    <n v="10"/>
    <n v="36"/>
    <n v="23"/>
    <n v="2.9"/>
    <n v="29"/>
    <n v="15.95"/>
    <n v="2"/>
    <n v="79"/>
    <n v="40.5"/>
    <n v="13"/>
    <n v="920"/>
    <n v="466.5"/>
    <x v="2"/>
    <x v="308"/>
    <n v="10"/>
    <n v="0"/>
    <n v="6.1"/>
    <n v="5.3125000000000009"/>
    <x v="3"/>
  </r>
  <r>
    <n v="4697"/>
    <x v="672"/>
    <x v="0"/>
    <x v="24"/>
    <n v="27"/>
    <n v="27"/>
    <n v="27"/>
    <n v="5.2"/>
    <n v="5.2"/>
    <n v="5.2"/>
    <n v="8.5"/>
    <n v="8.5"/>
    <n v="8.5"/>
    <n v="561"/>
    <n v="561"/>
    <n v="561"/>
    <n v="6"/>
    <n v="6"/>
    <n v="6"/>
    <n v="16"/>
    <n v="16"/>
    <n v="16"/>
    <n v="5"/>
    <n v="5"/>
    <n v="5"/>
    <n v="33"/>
    <n v="33"/>
    <n v="33"/>
    <x v="2"/>
    <x v="58"/>
    <n v="10"/>
    <n v="0"/>
    <n v="0"/>
    <n v="4.5250000000000004"/>
    <x v="3"/>
  </r>
  <r>
    <n v="4698"/>
    <x v="673"/>
    <x v="0"/>
    <x v="24"/>
    <n v="26"/>
    <n v="31"/>
    <n v="28.5"/>
    <n v="0.1"/>
    <n v="4"/>
    <n v="2.0499999999999998"/>
    <n v="7"/>
    <n v="7.8"/>
    <n v="7.4"/>
    <n v="1146"/>
    <n v="2014"/>
    <n v="1580"/>
    <n v="9"/>
    <n v="52"/>
    <n v="30.5"/>
    <n v="1.9"/>
    <n v="13"/>
    <n v="7.45"/>
    <n v="2"/>
    <n v="34"/>
    <n v="18"/>
    <n v="63"/>
    <n v="430"/>
    <n v="246.5"/>
    <x v="2"/>
    <x v="46"/>
    <n v="7.45"/>
    <n v="0"/>
    <n v="5.9"/>
    <n v="4.67"/>
    <x v="3"/>
  </r>
  <r>
    <n v="4699"/>
    <x v="674"/>
    <x v="0"/>
    <x v="24"/>
    <n v="25"/>
    <n v="28"/>
    <n v="26.5"/>
    <n v="1.2"/>
    <n v="4.8"/>
    <n v="3"/>
    <n v="6.6"/>
    <n v="7.8"/>
    <n v="7.1999999999999993"/>
    <n v="388"/>
    <n v="959"/>
    <n v="673.5"/>
    <n v="2.1"/>
    <n v="8"/>
    <n v="5.05"/>
    <n v="0.3"/>
    <n v="3"/>
    <n v="1.65"/>
    <n v="2"/>
    <n v="115"/>
    <n v="58.5"/>
    <n v="28"/>
    <n v="540"/>
    <n v="284"/>
    <x v="2"/>
    <x v="309"/>
    <n v="1.65"/>
    <n v="0"/>
    <n v="4"/>
    <n v="3.5225"/>
    <x v="3"/>
  </r>
  <r>
    <n v="4701"/>
    <x v="675"/>
    <x v="0"/>
    <x v="24"/>
    <n v="20"/>
    <n v="29"/>
    <n v="24.5"/>
    <n v="0.1"/>
    <n v="3.2"/>
    <n v="1.6500000000000001"/>
    <n v="6.8"/>
    <n v="7.8"/>
    <n v="7.3"/>
    <n v="1172"/>
    <n v="1737"/>
    <n v="1454.5"/>
    <n v="5"/>
    <n v="28"/>
    <n v="16.5"/>
    <n v="1.62"/>
    <n v="12"/>
    <n v="6.8100000000000005"/>
    <n v="2"/>
    <n v="94"/>
    <n v="48"/>
    <n v="94"/>
    <n v="540"/>
    <n v="317"/>
    <x v="2"/>
    <x v="92"/>
    <n v="6.8100000000000005"/>
    <n v="0"/>
    <n v="6.6999999999999993"/>
    <n v="4.7720000000000002"/>
    <x v="3"/>
  </r>
  <r>
    <n v="4702"/>
    <x v="784"/>
    <x v="0"/>
    <x v="24"/>
    <n v="22"/>
    <n v="30"/>
    <n v="26"/>
    <n v="2.1"/>
    <n v="5.9"/>
    <n v="4"/>
    <n v="7.2"/>
    <n v="8.1"/>
    <n v="7.65"/>
    <n v="1132"/>
    <n v="1793"/>
    <n v="1462.5"/>
    <n v="8"/>
    <n v="34"/>
    <n v="21"/>
    <n v="13"/>
    <n v="41"/>
    <n v="27"/>
    <n v="13"/>
    <n v="280"/>
    <n v="146.5"/>
    <n v="49"/>
    <n v="1600"/>
    <n v="824.5"/>
    <x v="2"/>
    <x v="310"/>
    <n v="10"/>
    <n v="0"/>
    <n v="2"/>
    <n v="5.4325000000000001"/>
    <x v="3"/>
  </r>
  <r>
    <n v="4705"/>
    <x v="677"/>
    <x v="0"/>
    <x v="24"/>
    <n v="26"/>
    <n v="30"/>
    <n v="28"/>
    <n v="0.1"/>
    <n v="2.8"/>
    <n v="1.45"/>
    <n v="7"/>
    <n v="7.6"/>
    <n v="7.3"/>
    <n v="1700"/>
    <n v="1916"/>
    <n v="1808"/>
    <n v="10"/>
    <n v="38"/>
    <n v="24"/>
    <n v="5"/>
    <n v="22.3"/>
    <n v="13.65"/>
    <n v="11"/>
    <n v="49"/>
    <n v="30"/>
    <n v="130"/>
    <n v="430"/>
    <n v="280"/>
    <x v="2"/>
    <x v="82"/>
    <n v="10"/>
    <n v="0"/>
    <n v="7.1"/>
    <n v="5.36"/>
    <x v="3"/>
  </r>
  <r>
    <n v="2344"/>
    <x v="682"/>
    <x v="1"/>
    <x v="24"/>
    <n v="26"/>
    <n v="30"/>
    <n v="28"/>
    <n v="0.3"/>
    <n v="2.4"/>
    <n v="1.3499999999999999"/>
    <n v="7.6"/>
    <n v="7.7"/>
    <n v="7.65"/>
    <n v="1499"/>
    <n v="1669"/>
    <n v="1584"/>
    <n v="10"/>
    <n v="14"/>
    <n v="12"/>
    <n v="1.9"/>
    <n v="3.41"/>
    <n v="2.6550000000000002"/>
    <n v="2"/>
    <n v="20"/>
    <n v="11"/>
    <n v="8"/>
    <n v="350"/>
    <n v="179"/>
    <x v="2"/>
    <x v="222"/>
    <n v="2.6550000000000002"/>
    <n v="0"/>
    <n v="7.3000000000000007"/>
    <n v="3.8160000000000003"/>
    <x v="3"/>
  </r>
  <r>
    <n v="2345"/>
    <x v="683"/>
    <x v="1"/>
    <x v="24"/>
    <n v="28"/>
    <n v="29"/>
    <n v="28.5"/>
    <n v="0.1"/>
    <n v="4.7"/>
    <n v="2.4"/>
    <n v="6.8"/>
    <n v="8.4"/>
    <n v="7.6"/>
    <n v="2491"/>
    <n v="14650"/>
    <n v="8570.5"/>
    <n v="21"/>
    <n v="82"/>
    <n v="51.5"/>
    <n v="1.9"/>
    <n v="11"/>
    <n v="6.45"/>
    <n v="2"/>
    <n v="58"/>
    <n v="30"/>
    <n v="18"/>
    <n v="430"/>
    <n v="224"/>
    <x v="2"/>
    <x v="82"/>
    <n v="6.45"/>
    <n v="0"/>
    <n v="5.2"/>
    <n v="4.46"/>
    <x v="3"/>
  </r>
  <r>
    <n v="2346"/>
    <x v="684"/>
    <x v="1"/>
    <x v="24"/>
    <n v="27"/>
    <n v="29"/>
    <n v="28"/>
    <n v="4.2"/>
    <n v="6.7"/>
    <n v="5.45"/>
    <n v="7.5"/>
    <n v="8.5"/>
    <n v="8"/>
    <n v="350"/>
    <n v="590"/>
    <n v="470"/>
    <n v="2.1"/>
    <n v="3.2"/>
    <n v="2.6500000000000004"/>
    <n v="0.6"/>
    <n v="2"/>
    <n v="1.3"/>
    <n v="2"/>
    <n v="2"/>
    <n v="2"/>
    <n v="6"/>
    <n v="58"/>
    <n v="32"/>
    <x v="90"/>
    <x v="0"/>
    <n v="1.3"/>
    <n v="0"/>
    <n v="0"/>
    <n v="1.9262500000000002"/>
    <x v="3"/>
  </r>
  <r>
    <n v="2347"/>
    <x v="329"/>
    <x v="1"/>
    <x v="24"/>
    <n v="18"/>
    <n v="32"/>
    <n v="25"/>
    <n v="0.1"/>
    <n v="0.3"/>
    <n v="0.2"/>
    <n v="6.3"/>
    <n v="7.6"/>
    <n v="6.9499999999999993"/>
    <n v="1409"/>
    <n v="12540"/>
    <n v="6974.5"/>
    <n v="51"/>
    <n v="486"/>
    <n v="268.5"/>
    <n v="0.64"/>
    <n v="61.63"/>
    <n v="31.135000000000002"/>
    <n v="2"/>
    <n v="350"/>
    <n v="176"/>
    <n v="28"/>
    <n v="1600"/>
    <n v="814"/>
    <x v="2"/>
    <x v="33"/>
    <n v="10"/>
    <n v="0"/>
    <n v="9.6"/>
    <n v="6.34"/>
    <x v="3"/>
  </r>
  <r>
    <n v="2357"/>
    <x v="685"/>
    <x v="1"/>
    <x v="24"/>
    <n v="27"/>
    <n v="30"/>
    <n v="28.5"/>
    <n v="0.1"/>
    <n v="4.8"/>
    <n v="2.4499999999999997"/>
    <n v="7.1"/>
    <n v="8.6999999999999993"/>
    <n v="7.8999999999999995"/>
    <n v="814"/>
    <n v="1256"/>
    <n v="1035"/>
    <n v="6"/>
    <n v="18"/>
    <n v="12"/>
    <n v="0.2"/>
    <n v="8"/>
    <n v="4.0999999999999996"/>
    <n v="2"/>
    <n v="36"/>
    <n v="19"/>
    <n v="140"/>
    <n v="1600"/>
    <n v="870"/>
    <x v="2"/>
    <x v="98"/>
    <n v="4.0999999999999996"/>
    <n v="0"/>
    <n v="5.1000000000000005"/>
    <n v="3.9250000000000003"/>
    <x v="3"/>
  </r>
  <r>
    <n v="2359"/>
    <x v="686"/>
    <x v="1"/>
    <x v="24"/>
    <n v="26"/>
    <n v="32"/>
    <n v="29"/>
    <n v="0.1"/>
    <n v="1.1000000000000001"/>
    <n v="0.60000000000000009"/>
    <n v="7.1"/>
    <n v="7.8"/>
    <n v="7.4499999999999993"/>
    <n v="914"/>
    <n v="1615"/>
    <n v="1264.5"/>
    <n v="12"/>
    <n v="60"/>
    <n v="36"/>
    <n v="0.2"/>
    <n v="20"/>
    <n v="10.1"/>
    <n v="12"/>
    <n v="49"/>
    <n v="30.5"/>
    <n v="210"/>
    <n v="1600"/>
    <n v="905"/>
    <x v="2"/>
    <x v="311"/>
    <n v="10"/>
    <n v="0"/>
    <n v="8.8000000000000007"/>
    <n v="5.5324999999999998"/>
    <x v="3"/>
  </r>
  <r>
    <n v="3075"/>
    <x v="332"/>
    <x v="1"/>
    <x v="24"/>
    <n v="26"/>
    <n v="30"/>
    <n v="28"/>
    <n v="0.1"/>
    <n v="4"/>
    <n v="2.0499999999999998"/>
    <n v="6.8"/>
    <n v="8.1999999999999993"/>
    <n v="7.5"/>
    <n v="762"/>
    <n v="1549"/>
    <n v="1155.5"/>
    <n v="5"/>
    <n v="32"/>
    <n v="18.5"/>
    <n v="0.8"/>
    <n v="18"/>
    <n v="9.4"/>
    <n v="2"/>
    <n v="70"/>
    <n v="36"/>
    <n v="140"/>
    <n v="540"/>
    <n v="340"/>
    <x v="2"/>
    <x v="27"/>
    <n v="9.4"/>
    <n v="0"/>
    <n v="5.9"/>
    <n v="5.15"/>
    <x v="3"/>
  </r>
  <r>
    <n v="3076"/>
    <x v="333"/>
    <x v="1"/>
    <x v="24"/>
    <n v="26"/>
    <n v="32"/>
    <n v="29"/>
    <n v="0.1"/>
    <n v="2.9"/>
    <n v="1.5"/>
    <n v="7"/>
    <n v="7.8"/>
    <n v="7.4"/>
    <n v="994"/>
    <n v="1864"/>
    <n v="1429"/>
    <n v="8"/>
    <n v="34"/>
    <n v="21"/>
    <n v="1.57"/>
    <n v="18"/>
    <n v="9.7850000000000001"/>
    <n v="2"/>
    <n v="84"/>
    <n v="43"/>
    <n v="230"/>
    <n v="540"/>
    <n v="385"/>
    <x v="2"/>
    <x v="220"/>
    <n v="9.7850000000000001"/>
    <n v="0"/>
    <n v="7"/>
    <n v="5.3719999999999999"/>
    <x v="3"/>
  </r>
  <r>
    <n v="3077"/>
    <x v="334"/>
    <x v="1"/>
    <x v="24"/>
    <n v="27"/>
    <n v="29"/>
    <n v="28"/>
    <n v="0.1"/>
    <n v="4.5999999999999996"/>
    <n v="2.3499999999999996"/>
    <n v="7"/>
    <n v="7.9"/>
    <n v="7.45"/>
    <n v="1139"/>
    <n v="1667"/>
    <n v="1403"/>
    <n v="8"/>
    <n v="12"/>
    <n v="10"/>
    <n v="1.2"/>
    <n v="4.0999999999999996"/>
    <n v="2.65"/>
    <n v="15"/>
    <n v="49"/>
    <n v="32"/>
    <n v="210"/>
    <n v="920"/>
    <n v="565"/>
    <x v="2"/>
    <x v="175"/>
    <n v="2.6500000000000004"/>
    <n v="0"/>
    <n v="5.3000000000000007"/>
    <n v="3.7200000000000006"/>
    <x v="3"/>
  </r>
  <r>
    <n v="3078"/>
    <x v="335"/>
    <x v="1"/>
    <x v="24"/>
    <n v="26"/>
    <n v="32"/>
    <n v="29"/>
    <n v="0.1"/>
    <n v="2.8"/>
    <n v="1.45"/>
    <n v="7"/>
    <n v="7.7"/>
    <n v="7.35"/>
    <n v="998"/>
    <n v="1716"/>
    <n v="1357"/>
    <n v="8"/>
    <n v="38"/>
    <n v="23"/>
    <n v="1.5"/>
    <n v="14"/>
    <n v="7.75"/>
    <n v="22"/>
    <n v="130"/>
    <n v="76"/>
    <n v="350"/>
    <n v="920"/>
    <n v="635"/>
    <x v="2"/>
    <x v="62"/>
    <n v="7.75"/>
    <n v="0"/>
    <n v="7.1"/>
    <n v="5.14"/>
    <x v="3"/>
  </r>
  <r>
    <n v="4236"/>
    <x v="460"/>
    <x v="1"/>
    <x v="24"/>
    <n v="28"/>
    <n v="28"/>
    <n v="28"/>
    <n v="0.3"/>
    <n v="0.3"/>
    <n v="0.3"/>
    <n v="7.5"/>
    <n v="7.5"/>
    <n v="7.5"/>
    <n v="1498"/>
    <n v="1498"/>
    <n v="1498"/>
    <n v="15"/>
    <n v="15"/>
    <n v="15"/>
    <n v="2.83"/>
    <n v="2.83"/>
    <n v="2.83"/>
    <n v="881.63300970873797"/>
    <n v="297613.623300971"/>
    <n v="149247.62815533986"/>
    <n v="7234.2093023255802"/>
    <n v="2663074.23643411"/>
    <n v="1335154.2228682179"/>
    <x v="2"/>
    <x v="2"/>
    <n v="2.83"/>
    <n v="0"/>
    <n v="9.4"/>
    <n v="7.0060000000000002"/>
    <x v="3"/>
  </r>
  <r>
    <n v="4665"/>
    <x v="687"/>
    <x v="1"/>
    <x v="24"/>
    <n v="27"/>
    <n v="29"/>
    <n v="28"/>
    <n v="3.4"/>
    <n v="5.7"/>
    <n v="4.55"/>
    <n v="7.4"/>
    <n v="8.4"/>
    <n v="7.9"/>
    <n v="480"/>
    <n v="990"/>
    <n v="735"/>
    <n v="2.2999999999999998"/>
    <n v="5"/>
    <n v="3.65"/>
    <n v="0.5"/>
    <n v="2.2000000000000002"/>
    <n v="1.35"/>
    <n v="2"/>
    <n v="23"/>
    <n v="12.5"/>
    <n v="18"/>
    <n v="130"/>
    <n v="74"/>
    <x v="64"/>
    <x v="109"/>
    <n v="1.35"/>
    <n v="0"/>
    <n v="0.90000000000000036"/>
    <n v="2.7037499999999999"/>
    <x v="3"/>
  </r>
  <r>
    <n v="4675"/>
    <x v="688"/>
    <x v="1"/>
    <x v="24"/>
    <n v="25"/>
    <n v="29"/>
    <n v="27"/>
    <n v="0.8"/>
    <n v="5"/>
    <n v="2.9"/>
    <n v="6.9"/>
    <n v="8.3000000000000007"/>
    <n v="7.6000000000000005"/>
    <n v="600"/>
    <n v="880"/>
    <n v="740"/>
    <n v="3"/>
    <n v="16"/>
    <n v="9.5"/>
    <n v="1.2"/>
    <n v="32"/>
    <n v="16.600000000000001"/>
    <n v="2"/>
    <n v="32"/>
    <n v="17"/>
    <n v="21"/>
    <n v="350"/>
    <n v="185.5"/>
    <x v="2"/>
    <x v="97"/>
    <n v="10"/>
    <n v="0"/>
    <n v="4.2"/>
    <n v="5.0049999999999999"/>
    <x v="3"/>
  </r>
  <r>
    <n v="1447"/>
    <x v="336"/>
    <x v="2"/>
    <x v="24"/>
    <n v="27"/>
    <n v="28"/>
    <n v="27.5"/>
    <n v="5.6"/>
    <n v="6.5"/>
    <n v="6.05"/>
    <n v="7.5"/>
    <n v="8.8000000000000007"/>
    <n v="8.15"/>
    <n v="187"/>
    <n v="380"/>
    <n v="283.5"/>
    <n v="2"/>
    <n v="3"/>
    <n v="2.5"/>
    <n v="0.3"/>
    <n v="2"/>
    <n v="1.1499999999999999"/>
    <n v="2"/>
    <n v="2"/>
    <n v="2"/>
    <n v="4"/>
    <n v="39"/>
    <n v="21.5"/>
    <x v="41"/>
    <x v="0"/>
    <n v="1.1499999999999999"/>
    <n v="0"/>
    <n v="0"/>
    <n v="1.8025"/>
    <x v="3"/>
  </r>
  <r>
    <n v="1464"/>
    <x v="449"/>
    <x v="2"/>
    <x v="24"/>
    <n v="16"/>
    <n v="28"/>
    <n v="22"/>
    <n v="5.6"/>
    <n v="6.9"/>
    <n v="6.25"/>
    <n v="7"/>
    <n v="7.5"/>
    <n v="7.25"/>
    <n v="408"/>
    <n v="582"/>
    <n v="495"/>
    <n v="3"/>
    <n v="4"/>
    <n v="3.5"/>
    <n v="2.14"/>
    <n v="7.32"/>
    <n v="4.7300000000000004"/>
    <n v="2"/>
    <n v="13"/>
    <n v="7.5"/>
    <n v="27"/>
    <n v="110"/>
    <n v="68.5"/>
    <x v="8"/>
    <x v="15"/>
    <n v="4.7300000000000004"/>
    <n v="0"/>
    <n v="0"/>
    <n v="3.1710000000000003"/>
    <x v="3"/>
  </r>
  <r>
    <n v="1780"/>
    <x v="689"/>
    <x v="2"/>
    <x v="24"/>
    <n v="17"/>
    <n v="34"/>
    <n v="25.5"/>
    <n v="5.6"/>
    <n v="6.6"/>
    <n v="6.1"/>
    <n v="6.9"/>
    <n v="7.4"/>
    <n v="7.15"/>
    <n v="773"/>
    <n v="2938"/>
    <n v="1855.5"/>
    <n v="3.8"/>
    <n v="7"/>
    <n v="5.4"/>
    <n v="6.19"/>
    <n v="20.350000000000001"/>
    <n v="13.270000000000001"/>
    <n v="2"/>
    <n v="13"/>
    <n v="7.5"/>
    <n v="13"/>
    <n v="120"/>
    <n v="66.5"/>
    <x v="2"/>
    <x v="15"/>
    <n v="10"/>
    <n v="0"/>
    <n v="0"/>
    <n v="4.5374999999999996"/>
    <x v="3"/>
  </r>
  <r>
    <n v="1783"/>
    <x v="450"/>
    <x v="2"/>
    <x v="24"/>
    <n v="18"/>
    <n v="30"/>
    <n v="24"/>
    <n v="4.9000000000000004"/>
    <n v="7.2"/>
    <n v="6.0500000000000007"/>
    <n v="6.7"/>
    <n v="7.4"/>
    <n v="7.0500000000000007"/>
    <n v="1120"/>
    <n v="6250"/>
    <n v="3685"/>
    <n v="4"/>
    <n v="9"/>
    <n v="6.5"/>
    <n v="8.11"/>
    <n v="31.24"/>
    <n v="19.674999999999997"/>
    <n v="2"/>
    <n v="26"/>
    <n v="14"/>
    <n v="16"/>
    <n v="110"/>
    <n v="63"/>
    <x v="2"/>
    <x v="69"/>
    <n v="10"/>
    <n v="0"/>
    <n v="0"/>
    <n v="4.57"/>
    <x v="3"/>
  </r>
  <r>
    <n v="2343"/>
    <x v="340"/>
    <x v="2"/>
    <x v="24"/>
    <n v="27"/>
    <n v="33"/>
    <n v="30"/>
    <n v="0.1"/>
    <n v="3.8"/>
    <n v="1.95"/>
    <n v="6.8"/>
    <n v="8.5"/>
    <n v="7.65"/>
    <n v="1670"/>
    <n v="6110"/>
    <n v="3890"/>
    <n v="16"/>
    <n v="68"/>
    <n v="42"/>
    <n v="0.5"/>
    <n v="18"/>
    <n v="9.25"/>
    <n v="2"/>
    <n v="36"/>
    <n v="19"/>
    <n v="14"/>
    <n v="540"/>
    <n v="277"/>
    <x v="2"/>
    <x v="98"/>
    <n v="9.25"/>
    <n v="0"/>
    <n v="6.1"/>
    <n v="5.0550000000000006"/>
    <x v="3"/>
  </r>
  <r>
    <n v="2348"/>
    <x v="341"/>
    <x v="2"/>
    <x v="24"/>
    <n v="21"/>
    <n v="25"/>
    <n v="23"/>
    <n v="4.0999999999999996"/>
    <n v="6.3"/>
    <n v="5.1999999999999993"/>
    <n v="6.9"/>
    <n v="7.4"/>
    <n v="7.15"/>
    <n v="2080"/>
    <n v="3510"/>
    <n v="2795"/>
    <n v="3"/>
    <n v="5.4"/>
    <n v="4.2"/>
    <n v="12.18"/>
    <n v="57.32"/>
    <n v="34.75"/>
    <n v="2"/>
    <n v="4"/>
    <n v="3"/>
    <n v="8"/>
    <n v="79"/>
    <n v="43.5"/>
    <x v="2"/>
    <x v="10"/>
    <n v="10"/>
    <n v="0"/>
    <n v="0"/>
    <n v="4.5150000000000006"/>
    <x v="3"/>
  </r>
  <r>
    <n v="2358"/>
    <x v="342"/>
    <x v="2"/>
    <x v="24"/>
    <n v="25"/>
    <n v="30"/>
    <n v="27.5"/>
    <n v="0.1"/>
    <n v="0.3"/>
    <n v="0.2"/>
    <n v="7"/>
    <n v="7.8"/>
    <n v="7.4"/>
    <n v="1270"/>
    <n v="2343"/>
    <n v="1806.5"/>
    <n v="16"/>
    <n v="52"/>
    <n v="34"/>
    <n v="1.6"/>
    <n v="17"/>
    <n v="9.3000000000000007"/>
    <n v="14"/>
    <n v="430"/>
    <n v="222"/>
    <n v="350"/>
    <n v="1600"/>
    <n v="975"/>
    <x v="2"/>
    <x v="312"/>
    <n v="9.3000000000000007"/>
    <n v="0"/>
    <n v="9.6"/>
    <n v="6.4300000000000006"/>
    <x v="3"/>
  </r>
  <r>
    <n v="3084"/>
    <x v="343"/>
    <x v="2"/>
    <x v="24"/>
    <n v="18"/>
    <n v="29"/>
    <n v="23.5"/>
    <n v="4.2"/>
    <n v="6.5"/>
    <n v="5.35"/>
    <n v="6.9"/>
    <n v="8.4"/>
    <n v="7.65"/>
    <n v="319"/>
    <n v="1321"/>
    <n v="820"/>
    <n v="2"/>
    <n v="6"/>
    <n v="4"/>
    <n v="0.3"/>
    <n v="8.2100000000000009"/>
    <n v="4.2550000000000008"/>
    <n v="2"/>
    <n v="8"/>
    <n v="5"/>
    <n v="24"/>
    <n v="84"/>
    <n v="54"/>
    <x v="2"/>
    <x v="58"/>
    <n v="4.2550000000000008"/>
    <n v="0"/>
    <n v="0"/>
    <n v="3.3760000000000003"/>
    <x v="3"/>
  </r>
  <r>
    <n v="3085"/>
    <x v="344"/>
    <x v="2"/>
    <x v="24"/>
    <n v="27"/>
    <n v="29"/>
    <n v="28"/>
    <n v="0.1"/>
    <n v="5.8"/>
    <n v="2.9499999999999997"/>
    <n v="6.9"/>
    <n v="9.5"/>
    <n v="8.1999999999999993"/>
    <n v="481"/>
    <n v="1296"/>
    <n v="888.5"/>
    <n v="2.1"/>
    <n v="40"/>
    <n v="21.05"/>
    <n v="0.8"/>
    <n v="17"/>
    <n v="8.9"/>
    <n v="2"/>
    <n v="39"/>
    <n v="20.5"/>
    <n v="63"/>
    <n v="540"/>
    <n v="301.5"/>
    <x v="2"/>
    <x v="218"/>
    <n v="8.9"/>
    <n v="0"/>
    <n v="4.1000000000000005"/>
    <n v="4.7925000000000004"/>
    <x v="3"/>
  </r>
  <r>
    <n v="3086"/>
    <x v="345"/>
    <x v="2"/>
    <x v="24"/>
    <n v="18"/>
    <n v="26"/>
    <n v="22"/>
    <n v="5"/>
    <n v="7.1"/>
    <n v="6.05"/>
    <n v="7.1"/>
    <n v="7.4"/>
    <n v="7.25"/>
    <n v="495"/>
    <n v="2083"/>
    <n v="1289"/>
    <n v="3"/>
    <n v="6.4"/>
    <n v="4.7"/>
    <n v="0.32"/>
    <n v="9.18"/>
    <n v="4.75"/>
    <n v="2"/>
    <n v="9"/>
    <n v="5.5"/>
    <n v="25"/>
    <n v="84"/>
    <n v="54.5"/>
    <x v="2"/>
    <x v="14"/>
    <n v="4.75"/>
    <n v="0"/>
    <n v="0"/>
    <n v="3.4775"/>
    <x v="3"/>
  </r>
  <r>
    <n v="4222"/>
    <x v="451"/>
    <x v="2"/>
    <x v="24"/>
    <n v="27"/>
    <n v="27"/>
    <n v="27"/>
    <n v="2"/>
    <n v="4.8"/>
    <n v="3.4"/>
    <n v="7.1"/>
    <n v="7.6"/>
    <n v="7.35"/>
    <n v="951"/>
    <n v="1332"/>
    <n v="1141.5"/>
    <n v="4"/>
    <n v="10"/>
    <n v="7"/>
    <n v="4"/>
    <n v="4.5999999999999996"/>
    <n v="4.3"/>
    <n v="14"/>
    <n v="70"/>
    <n v="42"/>
    <n v="320"/>
    <n v="350"/>
    <n v="335"/>
    <x v="2"/>
    <x v="68"/>
    <n v="4.3"/>
    <n v="0"/>
    <n v="3.2"/>
    <n v="3.8899999999999997"/>
    <x v="3"/>
  </r>
  <r>
    <n v="4223"/>
    <x v="452"/>
    <x v="2"/>
    <x v="24"/>
    <n v="26"/>
    <n v="28"/>
    <n v="27"/>
    <n v="2.1"/>
    <n v="3.4"/>
    <n v="2.75"/>
    <n v="7.1"/>
    <n v="7.3"/>
    <n v="7.1999999999999993"/>
    <n v="1079"/>
    <n v="1290"/>
    <n v="1184.5"/>
    <n v="12"/>
    <n v="18"/>
    <n v="15"/>
    <n v="4"/>
    <n v="5"/>
    <n v="4.5"/>
    <n v="20"/>
    <n v="26"/>
    <n v="23"/>
    <n v="280"/>
    <n v="430"/>
    <n v="355"/>
    <x v="2"/>
    <x v="72"/>
    <n v="4.5"/>
    <n v="0"/>
    <n v="4.5"/>
    <n v="3.9650000000000003"/>
    <x v="3"/>
  </r>
  <r>
    <n v="4225"/>
    <x v="454"/>
    <x v="2"/>
    <x v="24"/>
    <n v="26"/>
    <n v="31"/>
    <n v="28.5"/>
    <n v="4.8"/>
    <n v="6.2"/>
    <n v="5.5"/>
    <n v="6.9"/>
    <n v="8.4"/>
    <n v="7.65"/>
    <n v="660"/>
    <n v="1808"/>
    <n v="1234"/>
    <n v="2"/>
    <n v="4"/>
    <n v="3"/>
    <n v="0.2"/>
    <n v="4"/>
    <n v="2.1"/>
    <n v="2"/>
    <n v="13"/>
    <n v="7.5"/>
    <n v="6"/>
    <n v="70"/>
    <n v="38"/>
    <x v="5"/>
    <x v="15"/>
    <n v="2.1"/>
    <n v="0"/>
    <n v="0"/>
    <n v="2.3325"/>
    <x v="3"/>
  </r>
  <r>
    <n v="4228"/>
    <x v="455"/>
    <x v="2"/>
    <x v="24"/>
    <n v="30"/>
    <n v="32"/>
    <n v="31"/>
    <n v="0.3"/>
    <n v="1.7"/>
    <n v="1"/>
    <n v="6.9"/>
    <n v="7.3"/>
    <n v="7.1"/>
    <n v="1246"/>
    <n v="1686"/>
    <n v="1466"/>
    <n v="8"/>
    <n v="12"/>
    <n v="10"/>
    <n v="1.2"/>
    <n v="6.9"/>
    <n v="4.05"/>
    <n v="2"/>
    <n v="27"/>
    <n v="14.5"/>
    <n v="33"/>
    <n v="920"/>
    <n v="476.5"/>
    <x v="2"/>
    <x v="172"/>
    <n v="4.05"/>
    <n v="0"/>
    <n v="8"/>
    <n v="4.1825000000000001"/>
    <x v="3"/>
  </r>
  <r>
    <n v="4230"/>
    <x v="690"/>
    <x v="2"/>
    <x v="24"/>
    <n v="21"/>
    <n v="37"/>
    <n v="29"/>
    <n v="0.9"/>
    <n v="6.2"/>
    <n v="3.5500000000000003"/>
    <n v="7.1"/>
    <n v="7.4"/>
    <n v="7.25"/>
    <n v="1391"/>
    <n v="3075"/>
    <n v="2233"/>
    <n v="2.1"/>
    <n v="12"/>
    <n v="7.05"/>
    <n v="6.9"/>
    <n v="24.38"/>
    <n v="15.64"/>
    <n v="2"/>
    <n v="27"/>
    <n v="14.5"/>
    <n v="2"/>
    <n v="920"/>
    <n v="461"/>
    <x v="2"/>
    <x v="172"/>
    <n v="10"/>
    <n v="0"/>
    <n v="2.8999999999999995"/>
    <n v="4.8624999999999998"/>
    <x v="3"/>
  </r>
  <r>
    <n v="4231"/>
    <x v="691"/>
    <x v="2"/>
    <x v="24"/>
    <n v="21"/>
    <n v="37"/>
    <n v="29"/>
    <n v="5"/>
    <n v="6.4"/>
    <n v="5.7"/>
    <n v="7"/>
    <n v="7.4"/>
    <n v="7.2"/>
    <n v="234"/>
    <n v="625"/>
    <n v="429.5"/>
    <n v="2.1"/>
    <n v="3.4"/>
    <n v="2.75"/>
    <n v="2.16"/>
    <n v="9"/>
    <n v="5.58"/>
    <n v="2"/>
    <n v="5"/>
    <n v="3.5"/>
    <n v="2"/>
    <n v="110"/>
    <n v="56"/>
    <x v="98"/>
    <x v="174"/>
    <n v="5.58"/>
    <n v="0"/>
    <n v="0"/>
    <n v="2.8522500000000002"/>
    <x v="3"/>
  </r>
  <r>
    <n v="4232"/>
    <x v="458"/>
    <x v="2"/>
    <x v="24"/>
    <n v="24"/>
    <n v="37"/>
    <n v="30.5"/>
    <n v="5.8"/>
    <n v="6.8"/>
    <n v="6.3"/>
    <n v="7"/>
    <n v="7.4"/>
    <n v="7.2"/>
    <n v="323"/>
    <n v="943"/>
    <n v="633"/>
    <n v="2.1"/>
    <n v="4.2"/>
    <n v="3.1500000000000004"/>
    <n v="2.08"/>
    <n v="10.37"/>
    <n v="6.2249999999999996"/>
    <n v="2"/>
    <n v="68"/>
    <n v="35"/>
    <n v="2"/>
    <n v="70"/>
    <n v="36"/>
    <x v="84"/>
    <x v="86"/>
    <n v="6.2249999999999996"/>
    <n v="0"/>
    <n v="0"/>
    <n v="3.3887500000000004"/>
    <x v="3"/>
  </r>
  <r>
    <n v="4233"/>
    <x v="692"/>
    <x v="2"/>
    <x v="24"/>
    <n v="21"/>
    <n v="37"/>
    <n v="29"/>
    <n v="4"/>
    <n v="5.0999999999999996"/>
    <n v="4.55"/>
    <n v="6.3"/>
    <n v="7.4"/>
    <n v="6.85"/>
    <n v="2600"/>
    <n v="6600"/>
    <n v="4600"/>
    <n v="6"/>
    <n v="10"/>
    <n v="8"/>
    <n v="13.31"/>
    <n v="37.42"/>
    <n v="25.365000000000002"/>
    <n v="2"/>
    <n v="17"/>
    <n v="9.5"/>
    <n v="2"/>
    <n v="220"/>
    <n v="111"/>
    <x v="2"/>
    <x v="24"/>
    <n v="10"/>
    <n v="0"/>
    <n v="0.90000000000000036"/>
    <n v="4.6374999999999993"/>
    <x v="3"/>
  </r>
  <r>
    <n v="4237"/>
    <x v="461"/>
    <x v="2"/>
    <x v="24"/>
    <n v="25"/>
    <n v="32"/>
    <n v="28.5"/>
    <n v="0.1"/>
    <n v="0.3"/>
    <n v="0.2"/>
    <n v="6.9"/>
    <n v="7.8"/>
    <n v="7.35"/>
    <n v="1158"/>
    <n v="1558"/>
    <n v="1358"/>
    <n v="6"/>
    <n v="22"/>
    <n v="14"/>
    <n v="0.5"/>
    <n v="6"/>
    <n v="3.25"/>
    <n v="5"/>
    <n v="33"/>
    <n v="19"/>
    <n v="170"/>
    <n v="920"/>
    <n v="545"/>
    <x v="2"/>
    <x v="98"/>
    <n v="3.25"/>
    <n v="0"/>
    <n v="9.6"/>
    <n v="4.2050000000000001"/>
    <x v="3"/>
  </r>
  <r>
    <n v="4238"/>
    <x v="693"/>
    <x v="2"/>
    <x v="24"/>
    <n v="21"/>
    <n v="26"/>
    <n v="23.5"/>
    <n v="5"/>
    <n v="6.1"/>
    <n v="5.55"/>
    <n v="6.9"/>
    <n v="7.4"/>
    <n v="7.15"/>
    <n v="685"/>
    <n v="1680"/>
    <n v="1182.5"/>
    <n v="3.4"/>
    <n v="5"/>
    <n v="4.2"/>
    <n v="1.28"/>
    <n v="19.309999999999999"/>
    <n v="10.295"/>
    <n v="2"/>
    <n v="24"/>
    <n v="13"/>
    <n v="92"/>
    <n v="280"/>
    <n v="186"/>
    <x v="2"/>
    <x v="123"/>
    <n v="10"/>
    <n v="0"/>
    <n v="0"/>
    <n v="4.5649999999999995"/>
    <x v="3"/>
  </r>
  <r>
    <n v="4239"/>
    <x v="694"/>
    <x v="2"/>
    <x v="24"/>
    <n v="17"/>
    <n v="26"/>
    <n v="21.5"/>
    <n v="5"/>
    <n v="6"/>
    <n v="5.5"/>
    <n v="6.7"/>
    <n v="7.5"/>
    <n v="7.1"/>
    <n v="448"/>
    <n v="1861"/>
    <n v="1154.5"/>
    <n v="2.8"/>
    <n v="5.2"/>
    <n v="4"/>
    <n v="3.13"/>
    <n v="16.28"/>
    <n v="9.7050000000000001"/>
    <n v="3"/>
    <n v="92"/>
    <n v="47.5"/>
    <n v="33"/>
    <n v="240"/>
    <n v="136.5"/>
    <x v="2"/>
    <x v="229"/>
    <n v="9.7050000000000001"/>
    <n v="0"/>
    <n v="0"/>
    <n v="4.6784999999999997"/>
    <x v="3"/>
  </r>
  <r>
    <n v="4240"/>
    <x v="785"/>
    <x v="2"/>
    <x v="24"/>
    <n v="23"/>
    <n v="24"/>
    <n v="23.5"/>
    <n v="4.9000000000000004"/>
    <n v="5.4"/>
    <n v="5.15"/>
    <n v="7.2"/>
    <n v="7.3"/>
    <n v="7.25"/>
    <n v="249"/>
    <n v="325"/>
    <n v="287"/>
    <n v="2.8"/>
    <n v="3.2"/>
    <n v="3"/>
    <n v="3.1"/>
    <n v="4.1399999999999997"/>
    <n v="3.62"/>
    <n v="2"/>
    <n v="4"/>
    <n v="3"/>
    <n v="17"/>
    <n v="22"/>
    <n v="19.5"/>
    <x v="5"/>
    <x v="10"/>
    <n v="3.62"/>
    <n v="0"/>
    <n v="0"/>
    <n v="2.6139999999999999"/>
    <x v="3"/>
  </r>
  <r>
    <n v="4241"/>
    <x v="695"/>
    <x v="2"/>
    <x v="24"/>
    <n v="19"/>
    <n v="26"/>
    <n v="22.5"/>
    <n v="4.5"/>
    <n v="5.4"/>
    <n v="4.95"/>
    <n v="6.9"/>
    <n v="7.3"/>
    <n v="7.1"/>
    <n v="725"/>
    <n v="2680"/>
    <n v="1702.5"/>
    <n v="2.8"/>
    <n v="5.8"/>
    <n v="4.3"/>
    <n v="7.17"/>
    <n v="26.28"/>
    <n v="16.725000000000001"/>
    <n v="2"/>
    <n v="68"/>
    <n v="35"/>
    <n v="20"/>
    <n v="130"/>
    <n v="75"/>
    <x v="2"/>
    <x v="86"/>
    <n v="10"/>
    <n v="0"/>
    <n v="9.9999999999999645E-2"/>
    <n v="4.6849999999999996"/>
    <x v="3"/>
  </r>
  <r>
    <n v="4242"/>
    <x v="696"/>
    <x v="2"/>
    <x v="24"/>
    <n v="16"/>
    <n v="26"/>
    <n v="21"/>
    <n v="4.5999999999999996"/>
    <n v="5.7"/>
    <n v="5.15"/>
    <n v="6.6"/>
    <n v="7.4"/>
    <n v="7"/>
    <n v="610"/>
    <n v="1962"/>
    <n v="1286"/>
    <n v="3"/>
    <n v="6"/>
    <n v="4.5"/>
    <n v="4.12"/>
    <n v="17.37"/>
    <n v="10.745000000000001"/>
    <n v="2"/>
    <n v="12"/>
    <n v="7"/>
    <n v="20"/>
    <n v="94"/>
    <n v="57"/>
    <x v="2"/>
    <x v="20"/>
    <n v="10"/>
    <n v="0"/>
    <n v="0"/>
    <n v="4.5350000000000001"/>
    <x v="3"/>
  </r>
  <r>
    <n v="4243"/>
    <x v="697"/>
    <x v="2"/>
    <x v="24"/>
    <n v="18"/>
    <n v="26"/>
    <n v="22"/>
    <n v="3.5"/>
    <n v="5"/>
    <n v="4.25"/>
    <n v="6.7"/>
    <n v="7.4"/>
    <n v="7.0500000000000007"/>
    <n v="1328"/>
    <n v="11200"/>
    <n v="6264"/>
    <n v="4.2"/>
    <n v="86"/>
    <n v="45.1"/>
    <n v="8.39"/>
    <n v="45.31"/>
    <n v="26.85"/>
    <n v="2"/>
    <n v="33"/>
    <n v="17.5"/>
    <n v="24"/>
    <n v="210"/>
    <n v="117"/>
    <x v="2"/>
    <x v="101"/>
    <n v="10"/>
    <n v="0"/>
    <n v="1.5"/>
    <n v="4.7375000000000007"/>
    <x v="3"/>
  </r>
  <r>
    <n v="4244"/>
    <x v="468"/>
    <x v="2"/>
    <x v="24"/>
    <n v="18"/>
    <n v="24"/>
    <n v="21"/>
    <n v="6"/>
    <n v="6.4"/>
    <n v="6.2"/>
    <n v="6.8"/>
    <n v="7.4"/>
    <n v="7.1"/>
    <n v="420"/>
    <n v="1843"/>
    <n v="1131.5"/>
    <n v="2.4"/>
    <n v="3.6"/>
    <n v="3"/>
    <n v="4.1100000000000003"/>
    <n v="16.53"/>
    <n v="10.32"/>
    <n v="2"/>
    <n v="6"/>
    <n v="4"/>
    <n v="47"/>
    <n v="63"/>
    <n v="55"/>
    <x v="5"/>
    <x v="16"/>
    <n v="10"/>
    <n v="0"/>
    <n v="0"/>
    <n v="3.895"/>
    <x v="3"/>
  </r>
  <r>
    <n v="4245"/>
    <x v="698"/>
    <x v="2"/>
    <x v="24"/>
    <n v="20"/>
    <n v="24"/>
    <n v="22"/>
    <n v="5.4"/>
    <n v="6.2"/>
    <n v="5.8000000000000007"/>
    <n v="6.8"/>
    <n v="7.4"/>
    <n v="7.1"/>
    <n v="405"/>
    <n v="3013"/>
    <n v="1709"/>
    <n v="3"/>
    <n v="5"/>
    <n v="4"/>
    <n v="2.1"/>
    <n v="22.58"/>
    <n v="12.34"/>
    <n v="2"/>
    <n v="15"/>
    <n v="8.5"/>
    <n v="31"/>
    <n v="70"/>
    <n v="50.5"/>
    <x v="2"/>
    <x v="54"/>
    <n v="10"/>
    <n v="0"/>
    <n v="0"/>
    <n v="4.5425000000000004"/>
    <x v="3"/>
  </r>
  <r>
    <n v="4246"/>
    <x v="786"/>
    <x v="2"/>
    <x v="24"/>
    <n v="19"/>
    <n v="19"/>
    <n v="19"/>
    <n v="4.7"/>
    <n v="4.7"/>
    <n v="4.7"/>
    <n v="7.2"/>
    <n v="7.2"/>
    <n v="7.2"/>
    <n v="5500"/>
    <n v="5500"/>
    <n v="5500"/>
    <n v="7"/>
    <n v="7"/>
    <n v="7"/>
    <n v="23.3"/>
    <n v="23.3"/>
    <n v="23.3"/>
    <n v="2"/>
    <n v="2"/>
    <n v="2"/>
    <n v="70"/>
    <n v="70"/>
    <n v="70"/>
    <x v="2"/>
    <x v="0"/>
    <n v="10"/>
    <n v="0"/>
    <n v="0.59999999999999964"/>
    <n v="4.5699999999999994"/>
    <x v="3"/>
  </r>
  <r>
    <n v="4247"/>
    <x v="470"/>
    <x v="2"/>
    <x v="24"/>
    <n v="25"/>
    <n v="29"/>
    <n v="27"/>
    <n v="1"/>
    <n v="5.5"/>
    <n v="3.25"/>
    <n v="7.4"/>
    <n v="8.5"/>
    <n v="7.95"/>
    <n v="527"/>
    <n v="1010"/>
    <n v="768.5"/>
    <n v="2.2000000000000002"/>
    <n v="16"/>
    <n v="9.1"/>
    <n v="0.3"/>
    <n v="3"/>
    <n v="1.65"/>
    <n v="2"/>
    <n v="26"/>
    <n v="14"/>
    <n v="28"/>
    <n v="430"/>
    <n v="229"/>
    <x v="2"/>
    <x v="69"/>
    <n v="1.65"/>
    <n v="0"/>
    <n v="3.5"/>
    <n v="3.25"/>
    <x v="3"/>
  </r>
  <r>
    <n v="4248"/>
    <x v="471"/>
    <x v="2"/>
    <x v="24"/>
    <n v="27"/>
    <n v="29"/>
    <n v="28"/>
    <n v="0.1"/>
    <n v="4.3"/>
    <n v="2.1999999999999997"/>
    <n v="6.8"/>
    <n v="8.4"/>
    <n v="7.6"/>
    <n v="698"/>
    <n v="1124"/>
    <n v="911"/>
    <n v="4"/>
    <n v="18"/>
    <n v="11"/>
    <n v="0.6"/>
    <n v="8"/>
    <n v="4.3"/>
    <n v="2"/>
    <n v="22"/>
    <n v="12"/>
    <n v="14"/>
    <n v="540"/>
    <n v="277"/>
    <x v="2"/>
    <x v="96"/>
    <n v="4.3"/>
    <n v="0"/>
    <n v="5.6000000000000005"/>
    <n v="3.98"/>
    <x v="3"/>
  </r>
  <r>
    <n v="4249"/>
    <x v="472"/>
    <x v="2"/>
    <x v="24"/>
    <n v="27"/>
    <n v="29"/>
    <n v="28"/>
    <n v="0.1"/>
    <n v="4.8"/>
    <n v="2.4499999999999997"/>
    <n v="7.2"/>
    <n v="8.4"/>
    <n v="7.8000000000000007"/>
    <n v="644"/>
    <n v="1585"/>
    <n v="1114.5"/>
    <n v="3.8"/>
    <n v="18"/>
    <n v="10.9"/>
    <n v="0.3"/>
    <n v="4"/>
    <n v="2.15"/>
    <n v="8"/>
    <n v="38"/>
    <n v="23"/>
    <n v="73"/>
    <n v="430"/>
    <n v="251.5"/>
    <x v="2"/>
    <x v="72"/>
    <n v="2.15"/>
    <n v="0"/>
    <n v="5.1000000000000005"/>
    <n v="3.5550000000000006"/>
    <x v="3"/>
  </r>
  <r>
    <n v="4302"/>
    <x v="699"/>
    <x v="2"/>
    <x v="24"/>
    <n v="18"/>
    <n v="28"/>
    <n v="23"/>
    <n v="5"/>
    <n v="6.6"/>
    <n v="5.8"/>
    <n v="6.7"/>
    <n v="7.5"/>
    <n v="7.1"/>
    <n v="715"/>
    <n v="2979"/>
    <n v="1847"/>
    <n v="2.6"/>
    <n v="5"/>
    <n v="3.8"/>
    <n v="6.1"/>
    <n v="24.21"/>
    <n v="15.155000000000001"/>
    <n v="2"/>
    <n v="9"/>
    <n v="5.5"/>
    <n v="20"/>
    <n v="84"/>
    <n v="52"/>
    <x v="74"/>
    <x v="14"/>
    <n v="10"/>
    <n v="0"/>
    <n v="0"/>
    <n v="4.4024999999999999"/>
    <x v="3"/>
  </r>
  <r>
    <n v="4689"/>
    <x v="700"/>
    <x v="2"/>
    <x v="24"/>
    <n v="26"/>
    <n v="29"/>
    <n v="27.5"/>
    <n v="0.1"/>
    <n v="4.5"/>
    <n v="2.2999999999999998"/>
    <n v="7.1"/>
    <n v="8"/>
    <n v="7.55"/>
    <n v="434"/>
    <n v="1030"/>
    <n v="732"/>
    <n v="4"/>
    <n v="26"/>
    <n v="15"/>
    <n v="0.88"/>
    <n v="18"/>
    <n v="9.44"/>
    <n v="2"/>
    <n v="26"/>
    <n v="14"/>
    <n v="58"/>
    <n v="350"/>
    <n v="204"/>
    <x v="2"/>
    <x v="69"/>
    <n v="9.44"/>
    <n v="0"/>
    <n v="5.4"/>
    <n v="4.9980000000000002"/>
    <x v="3"/>
  </r>
  <r>
    <n v="4700"/>
    <x v="701"/>
    <x v="2"/>
    <x v="24"/>
    <n v="25"/>
    <n v="29"/>
    <n v="27"/>
    <n v="0.1"/>
    <n v="2.5"/>
    <n v="1.3"/>
    <n v="6.7"/>
    <n v="7.6"/>
    <n v="7.15"/>
    <n v="1296"/>
    <n v="1620"/>
    <n v="1458"/>
    <n v="6"/>
    <n v="30"/>
    <n v="18"/>
    <n v="0.62"/>
    <n v="8"/>
    <n v="4.3099999999999996"/>
    <n v="2"/>
    <n v="94"/>
    <n v="48"/>
    <n v="130"/>
    <n v="540"/>
    <n v="335"/>
    <x v="2"/>
    <x v="92"/>
    <n v="4.3099999999999996"/>
    <n v="0"/>
    <n v="7.4"/>
    <n v="4.3420000000000005"/>
    <x v="3"/>
  </r>
  <r>
    <n v="4703"/>
    <x v="702"/>
    <x v="2"/>
    <x v="24"/>
    <n v="22"/>
    <n v="30"/>
    <n v="26"/>
    <n v="0.1"/>
    <n v="3.2"/>
    <n v="1.6500000000000001"/>
    <n v="7.1"/>
    <n v="7.8"/>
    <n v="7.4499999999999993"/>
    <n v="1326"/>
    <n v="2158"/>
    <n v="1742"/>
    <n v="14"/>
    <n v="34"/>
    <n v="24"/>
    <n v="1.4"/>
    <n v="8"/>
    <n v="4.7"/>
    <n v="17"/>
    <n v="110"/>
    <n v="63.5"/>
    <n v="320"/>
    <n v="920"/>
    <n v="620"/>
    <x v="2"/>
    <x v="313"/>
    <n v="4.7"/>
    <n v="0"/>
    <n v="6.6999999999999993"/>
    <n v="4.4275000000000002"/>
    <x v="3"/>
  </r>
  <r>
    <n v="4704"/>
    <x v="703"/>
    <x v="2"/>
    <x v="24"/>
    <n v="27"/>
    <n v="30"/>
    <n v="28.5"/>
    <n v="0.1"/>
    <n v="3.3"/>
    <n v="1.7"/>
    <n v="6.9"/>
    <n v="11.1"/>
    <n v="9"/>
    <n v="573"/>
    <n v="1720"/>
    <n v="1146.5"/>
    <n v="6"/>
    <n v="30"/>
    <n v="18"/>
    <n v="0.3"/>
    <n v="20"/>
    <n v="10.15"/>
    <n v="2"/>
    <n v="41"/>
    <n v="21.5"/>
    <n v="130"/>
    <n v="430"/>
    <n v="280"/>
    <x v="2"/>
    <x v="71"/>
    <n v="10"/>
    <n v="10"/>
    <n v="6.6"/>
    <n v="6.7675000000000001"/>
    <x v="3"/>
  </r>
  <r>
    <n v="1727"/>
    <x v="346"/>
    <x v="0"/>
    <x v="25"/>
    <n v="23"/>
    <n v="30"/>
    <n v="26.5"/>
    <n v="5.7"/>
    <n v="6.7"/>
    <n v="6.2"/>
    <n v="7"/>
    <n v="8.3000000000000007"/>
    <n v="7.65"/>
    <n v="126"/>
    <n v="179"/>
    <n v="152.5"/>
    <n v="0.9"/>
    <n v="1.4"/>
    <n v="1.1499999999999999"/>
    <n v="0.3"/>
    <n v="1.28"/>
    <n v="0.79"/>
    <n v="15"/>
    <n v="38"/>
    <n v="26.5"/>
    <n v="47"/>
    <n v="150"/>
    <n v="98.5"/>
    <x v="46"/>
    <x v="13"/>
    <n v="0.79"/>
    <n v="0"/>
    <n v="0"/>
    <n v="1.00925"/>
    <x v="3"/>
  </r>
  <r>
    <n v="1728"/>
    <x v="347"/>
    <x v="0"/>
    <x v="25"/>
    <n v="22"/>
    <n v="29"/>
    <n v="25.5"/>
    <n v="5.0999999999999996"/>
    <n v="6.3"/>
    <n v="5.6999999999999993"/>
    <n v="6.7"/>
    <n v="7.3"/>
    <n v="7"/>
    <n v="118"/>
    <n v="1229"/>
    <n v="673.5"/>
    <n v="1"/>
    <n v="2.7"/>
    <n v="1.85"/>
    <n v="0.78"/>
    <n v="1.92"/>
    <n v="1.35"/>
    <n v="25"/>
    <n v="58"/>
    <n v="41.5"/>
    <n v="94"/>
    <n v="280"/>
    <n v="187"/>
    <x v="3"/>
    <x v="314"/>
    <n v="1.35"/>
    <n v="0"/>
    <n v="0"/>
    <n v="1.63375"/>
    <x v="3"/>
  </r>
  <r>
    <n v="3391"/>
    <x v="348"/>
    <x v="0"/>
    <x v="25"/>
    <n v="22"/>
    <n v="29"/>
    <n v="25.5"/>
    <n v="5.4"/>
    <n v="6.9"/>
    <n v="6.15"/>
    <n v="6.8"/>
    <n v="7.7"/>
    <n v="7.25"/>
    <n v="124"/>
    <n v="191"/>
    <n v="157.5"/>
    <n v="0.1"/>
    <n v="1.4"/>
    <n v="0.75"/>
    <n v="0.69"/>
    <n v="1.18"/>
    <n v="0.93499999999999994"/>
    <n v="17"/>
    <n v="47"/>
    <n v="32"/>
    <n v="63"/>
    <n v="170"/>
    <n v="116.5"/>
    <x v="17"/>
    <x v="175"/>
    <n v="0.93500000000000005"/>
    <n v="0"/>
    <n v="0"/>
    <n v="0.81575000000000009"/>
    <x v="3"/>
  </r>
  <r>
    <n v="4192"/>
    <x v="704"/>
    <x v="0"/>
    <x v="25"/>
    <n v="22"/>
    <n v="30"/>
    <n v="26"/>
    <n v="5"/>
    <n v="6.5"/>
    <n v="5.75"/>
    <n v="6.9"/>
    <n v="7.5"/>
    <n v="7.2"/>
    <n v="116"/>
    <n v="166"/>
    <n v="141"/>
    <n v="0.1"/>
    <n v="1.3"/>
    <n v="0.70000000000000007"/>
    <n v="0.31"/>
    <n v="0.89"/>
    <n v="0.6"/>
    <n v="15"/>
    <n v="48"/>
    <n v="31.5"/>
    <n v="84"/>
    <n v="240"/>
    <n v="162"/>
    <x v="83"/>
    <x v="244"/>
    <n v="0.6"/>
    <n v="0"/>
    <n v="0"/>
    <n v="0.71500000000000008"/>
    <x v="3"/>
  </r>
  <r>
    <n v="4193"/>
    <x v="705"/>
    <x v="0"/>
    <x v="25"/>
    <n v="23"/>
    <n v="29"/>
    <n v="26"/>
    <n v="5.2"/>
    <n v="6.8"/>
    <n v="6"/>
    <n v="6.3"/>
    <n v="6.9"/>
    <n v="6.6"/>
    <n v="106"/>
    <n v="161"/>
    <n v="133.5"/>
    <n v="0.7"/>
    <n v="1.6"/>
    <n v="1.1499999999999999"/>
    <n v="0.3"/>
    <n v="1.17"/>
    <n v="0.73499999999999999"/>
    <n v="15"/>
    <n v="58"/>
    <n v="36.5"/>
    <n v="58"/>
    <n v="220"/>
    <n v="139"/>
    <x v="46"/>
    <x v="231"/>
    <n v="0.73499999999999999"/>
    <n v="0"/>
    <n v="0"/>
    <n v="1.0482499999999999"/>
    <x v="3"/>
  </r>
  <r>
    <n v="4642"/>
    <x v="787"/>
    <x v="0"/>
    <x v="25"/>
    <n v="22"/>
    <n v="29"/>
    <n v="25.5"/>
    <n v="5.8"/>
    <n v="6.8"/>
    <n v="6.3"/>
    <n v="6.7"/>
    <n v="7.2"/>
    <n v="6.95"/>
    <n v="109"/>
    <n v="181"/>
    <n v="145"/>
    <n v="0.5"/>
    <n v="2.2999999999999998"/>
    <n v="1.4"/>
    <n v="0.27"/>
    <n v="1.17"/>
    <n v="0.72"/>
    <n v="17"/>
    <n v="58"/>
    <n v="37.5"/>
    <n v="58"/>
    <n v="210"/>
    <n v="134"/>
    <x v="49"/>
    <x v="80"/>
    <n v="0.72"/>
    <n v="0"/>
    <n v="0"/>
    <n v="1.2064999999999999"/>
    <x v="3"/>
  </r>
  <r>
    <n v="4643"/>
    <x v="788"/>
    <x v="0"/>
    <x v="25"/>
    <n v="22"/>
    <n v="29"/>
    <n v="25.5"/>
    <n v="5.3"/>
    <n v="6.4"/>
    <n v="5.85"/>
    <n v="6.8"/>
    <n v="7.5"/>
    <n v="7.15"/>
    <n v="121"/>
    <n v="184"/>
    <n v="152.5"/>
    <n v="0.1"/>
    <n v="1.8"/>
    <n v="0.95000000000000007"/>
    <n v="0.27"/>
    <n v="1.28"/>
    <n v="0.77500000000000002"/>
    <n v="17"/>
    <n v="63"/>
    <n v="40"/>
    <n v="84"/>
    <n v="150"/>
    <n v="117"/>
    <x v="63"/>
    <x v="89"/>
    <n v="0.77500000000000002"/>
    <n v="0"/>
    <n v="0"/>
    <n v="0.94874999999999998"/>
    <x v="3"/>
  </r>
  <r>
    <n v="4644"/>
    <x v="789"/>
    <x v="0"/>
    <x v="25"/>
    <n v="22"/>
    <n v="29"/>
    <n v="25.5"/>
    <n v="5.6"/>
    <n v="6.5"/>
    <n v="6.05"/>
    <n v="6.7"/>
    <n v="7.2"/>
    <n v="6.95"/>
    <n v="117"/>
    <n v="169"/>
    <n v="143"/>
    <n v="0.3"/>
    <n v="1.6"/>
    <n v="0.95000000000000007"/>
    <n v="0.32"/>
    <n v="1.19"/>
    <n v="0.755"/>
    <n v="17"/>
    <n v="58"/>
    <n v="37.5"/>
    <n v="58"/>
    <n v="210"/>
    <n v="134"/>
    <x v="63"/>
    <x v="80"/>
    <n v="0.755"/>
    <n v="0"/>
    <n v="0"/>
    <n v="0.93225000000000002"/>
    <x v="3"/>
  </r>
  <r>
    <n v="3392"/>
    <x v="349"/>
    <x v="1"/>
    <x v="25"/>
    <n v="13"/>
    <n v="27"/>
    <n v="20"/>
    <n v="5"/>
    <n v="6.1"/>
    <n v="5.55"/>
    <n v="6.4"/>
    <n v="7.1"/>
    <n v="6.75"/>
    <n v="119"/>
    <n v="169"/>
    <n v="144"/>
    <n v="0.6"/>
    <n v="1.6"/>
    <n v="1.1000000000000001"/>
    <n v="0.7"/>
    <n v="1.72"/>
    <n v="1.21"/>
    <n v="17"/>
    <n v="38"/>
    <n v="27.5"/>
    <n v="47"/>
    <n v="130"/>
    <n v="88.5"/>
    <x v="24"/>
    <x v="32"/>
    <n v="1.21"/>
    <n v="0"/>
    <n v="0"/>
    <n v="1.0669999999999999"/>
    <x v="3"/>
  </r>
  <r>
    <n v="3393"/>
    <x v="350"/>
    <x v="1"/>
    <x v="25"/>
    <n v="22"/>
    <n v="29"/>
    <n v="25.5"/>
    <n v="6"/>
    <n v="6.8"/>
    <n v="6.4"/>
    <n v="6.9"/>
    <n v="7.3"/>
    <n v="7.1"/>
    <n v="122"/>
    <n v="193"/>
    <n v="157.5"/>
    <n v="0.6"/>
    <n v="1.6"/>
    <n v="1.1000000000000001"/>
    <n v="0.68"/>
    <n v="1.65"/>
    <n v="1.165"/>
    <n v="17"/>
    <n v="40"/>
    <n v="28.5"/>
    <n v="58"/>
    <n v="130"/>
    <n v="94"/>
    <x v="24"/>
    <x v="8"/>
    <n v="1.165"/>
    <n v="0"/>
    <n v="0"/>
    <n v="1.0629999999999999"/>
    <x v="3"/>
  </r>
  <r>
    <n v="3394"/>
    <x v="351"/>
    <x v="1"/>
    <x v="25"/>
    <n v="22"/>
    <n v="30"/>
    <n v="26"/>
    <n v="6"/>
    <n v="6.9"/>
    <n v="6.45"/>
    <n v="6.5"/>
    <n v="7.4"/>
    <n v="6.95"/>
    <n v="123"/>
    <n v="192"/>
    <n v="157.5"/>
    <n v="0.7"/>
    <n v="2.1"/>
    <n v="1.4"/>
    <n v="0.68"/>
    <n v="2.27"/>
    <n v="1.4750000000000001"/>
    <n v="25"/>
    <n v="63"/>
    <n v="44"/>
    <n v="94"/>
    <n v="220"/>
    <n v="157"/>
    <x v="49"/>
    <x v="193"/>
    <n v="1.4750000000000001"/>
    <n v="0"/>
    <n v="0"/>
    <n v="1.3900000000000001"/>
    <x v="3"/>
  </r>
  <r>
    <n v="3395"/>
    <x v="352"/>
    <x v="1"/>
    <x v="25"/>
    <n v="22"/>
    <n v="29"/>
    <n v="25.5"/>
    <n v="6.1"/>
    <n v="6.9"/>
    <n v="6.5"/>
    <n v="7"/>
    <n v="7.4"/>
    <n v="7.2"/>
    <n v="127"/>
    <n v="173"/>
    <n v="150"/>
    <n v="0.1"/>
    <n v="1.5"/>
    <n v="0.8"/>
    <n v="0.46"/>
    <n v="1.29"/>
    <n v="0.875"/>
    <n v="15"/>
    <n v="58"/>
    <n v="36.5"/>
    <n v="48"/>
    <n v="150"/>
    <n v="99"/>
    <x v="72"/>
    <x v="231"/>
    <n v="0.875"/>
    <n v="0"/>
    <n v="0"/>
    <n v="0.85750000000000004"/>
    <x v="3"/>
  </r>
  <r>
    <n v="3396"/>
    <x v="353"/>
    <x v="1"/>
    <x v="25"/>
    <n v="22"/>
    <n v="29"/>
    <n v="25.5"/>
    <n v="5.9"/>
    <n v="7"/>
    <n v="6.45"/>
    <n v="6.7"/>
    <n v="7.1"/>
    <n v="6.9"/>
    <n v="106"/>
    <n v="174"/>
    <n v="140"/>
    <n v="0.6"/>
    <n v="1.4"/>
    <n v="1"/>
    <n v="0.55000000000000004"/>
    <n v="1.0900000000000001"/>
    <n v="0.82000000000000006"/>
    <n v="17"/>
    <n v="31"/>
    <n v="24"/>
    <n v="41"/>
    <n v="120"/>
    <n v="80.5"/>
    <x v="58"/>
    <x v="230"/>
    <n v="0.82000000000000006"/>
    <n v="0"/>
    <n v="0"/>
    <n v="0.90900000000000003"/>
    <x v="3"/>
  </r>
  <r>
    <n v="4194"/>
    <x v="476"/>
    <x v="1"/>
    <x v="25"/>
    <n v="22"/>
    <n v="29"/>
    <n v="25.5"/>
    <n v="5.3"/>
    <n v="6.5"/>
    <n v="5.9"/>
    <n v="6.5"/>
    <n v="7.1"/>
    <n v="6.8"/>
    <n v="127"/>
    <n v="172"/>
    <n v="149.5"/>
    <n v="1.1000000000000001"/>
    <n v="2"/>
    <n v="1.55"/>
    <n v="0.48"/>
    <n v="1.25"/>
    <n v="0.86499999999999999"/>
    <n v="15"/>
    <n v="48"/>
    <n v="31.5"/>
    <n v="41"/>
    <n v="140"/>
    <n v="90.5"/>
    <x v="27"/>
    <x v="244"/>
    <n v="0.86499999999999999"/>
    <n v="0"/>
    <n v="0"/>
    <n v="1.29925"/>
    <x v="3"/>
  </r>
  <r>
    <n v="4195"/>
    <x v="477"/>
    <x v="1"/>
    <x v="25"/>
    <n v="22"/>
    <n v="29"/>
    <n v="25.5"/>
    <n v="5"/>
    <n v="6.6"/>
    <n v="5.8"/>
    <n v="6.4"/>
    <n v="6.9"/>
    <n v="6.65"/>
    <n v="128"/>
    <n v="179"/>
    <n v="153.5"/>
    <n v="0.1"/>
    <n v="1.3"/>
    <n v="0.70000000000000007"/>
    <n v="0.43"/>
    <n v="1.0900000000000001"/>
    <n v="0.76"/>
    <n v="12"/>
    <n v="25"/>
    <n v="18.5"/>
    <n v="40"/>
    <n v="120"/>
    <n v="80"/>
    <x v="83"/>
    <x v="246"/>
    <n v="0.76"/>
    <n v="0"/>
    <n v="0"/>
    <n v="0.68200000000000005"/>
    <x v="3"/>
  </r>
  <r>
    <n v="4196"/>
    <x v="478"/>
    <x v="1"/>
    <x v="25"/>
    <n v="22"/>
    <n v="30"/>
    <n v="26"/>
    <n v="5.0999999999999996"/>
    <n v="6.8"/>
    <n v="5.9499999999999993"/>
    <n v="6.6"/>
    <n v="7.1"/>
    <n v="6.85"/>
    <n v="114"/>
    <n v="191"/>
    <n v="152.5"/>
    <n v="2.1"/>
    <n v="4"/>
    <n v="3.05"/>
    <n v="0.68"/>
    <n v="1.51"/>
    <n v="1.095"/>
    <n v="32"/>
    <n v="63"/>
    <n v="47.5"/>
    <n v="110"/>
    <n v="280"/>
    <n v="195"/>
    <x v="21"/>
    <x v="229"/>
    <n v="1.095"/>
    <n v="0"/>
    <n v="0"/>
    <n v="2.3627499999999997"/>
    <x v="3"/>
  </r>
  <r>
    <n v="4197"/>
    <x v="479"/>
    <x v="1"/>
    <x v="25"/>
    <n v="22"/>
    <n v="29"/>
    <n v="25.5"/>
    <n v="6"/>
    <n v="7.1"/>
    <n v="6.55"/>
    <n v="6.1"/>
    <n v="7.1"/>
    <n v="6.6"/>
    <n v="119"/>
    <n v="184"/>
    <n v="151.5"/>
    <n v="0.1"/>
    <n v="1.3"/>
    <n v="0.70000000000000007"/>
    <n v="0.75"/>
    <n v="1.08"/>
    <n v="0.91500000000000004"/>
    <n v="15"/>
    <n v="39"/>
    <n v="27"/>
    <n v="46"/>
    <n v="120"/>
    <n v="83"/>
    <x v="83"/>
    <x v="22"/>
    <n v="0.91500000000000004"/>
    <n v="0"/>
    <n v="0"/>
    <n v="0.75550000000000006"/>
    <x v="3"/>
  </r>
  <r>
    <n v="4221"/>
    <x v="480"/>
    <x v="1"/>
    <x v="25"/>
    <n v="23"/>
    <n v="29"/>
    <n v="26"/>
    <n v="5.5"/>
    <n v="6.9"/>
    <n v="6.2"/>
    <n v="6.5"/>
    <n v="7.4"/>
    <n v="6.95"/>
    <n v="127"/>
    <n v="184"/>
    <n v="155.5"/>
    <n v="0.5"/>
    <n v="1.6"/>
    <n v="1.05"/>
    <n v="0.31"/>
    <n v="1.1200000000000001"/>
    <n v="0.71500000000000008"/>
    <n v="15"/>
    <n v="49"/>
    <n v="32"/>
    <n v="40"/>
    <n v="150"/>
    <n v="95"/>
    <x v="96"/>
    <x v="175"/>
    <n v="0.71500000000000008"/>
    <n v="0"/>
    <n v="0"/>
    <n v="0.95925000000000005"/>
    <x v="3"/>
  </r>
  <r>
    <n v="1364"/>
    <x v="354"/>
    <x v="0"/>
    <x v="26"/>
    <n v="14"/>
    <n v="26"/>
    <n v="20"/>
    <n v="6.2"/>
    <n v="9.4"/>
    <n v="7.8000000000000007"/>
    <n v="8"/>
    <n v="8.3000000000000007"/>
    <n v="8.15"/>
    <n v="426"/>
    <n v="498"/>
    <n v="462"/>
    <n v="4.8"/>
    <n v="6.2"/>
    <n v="5.5"/>
    <n v="1.02966469428008"/>
    <n v="6.1141617357001996"/>
    <n v="3.5719132149901398"/>
    <n v="18000"/>
    <n v="28000"/>
    <n v="23000"/>
    <n v="30000"/>
    <n v="50000"/>
    <n v="40000"/>
    <x v="2"/>
    <x v="2"/>
    <n v="3.5719132149901398"/>
    <n v="0"/>
    <n v="0"/>
    <n v="6.2143826429980278"/>
    <x v="3"/>
  </r>
  <r>
    <n v="2499"/>
    <x v="355"/>
    <x v="0"/>
    <x v="26"/>
    <n v="21"/>
    <n v="28"/>
    <n v="24.5"/>
    <n v="0.3"/>
    <n v="8"/>
    <n v="4.1500000000000004"/>
    <n v="7.8"/>
    <n v="8.1999999999999993"/>
    <n v="8"/>
    <n v="259"/>
    <n v="411"/>
    <n v="335"/>
    <n v="4"/>
    <n v="4.5999999999999996"/>
    <n v="4.3"/>
    <n v="0.78"/>
    <n v="0.9"/>
    <n v="0.84000000000000008"/>
    <n v="3900"/>
    <n v="4900"/>
    <n v="4400"/>
    <n v="5100"/>
    <n v="7000"/>
    <n v="6050"/>
    <x v="2"/>
    <x v="2"/>
    <n v="0.84000000000000008"/>
    <n v="0"/>
    <n v="1.6999999999999993"/>
    <n v="5.8380000000000001"/>
    <x v="3"/>
  </r>
  <r>
    <n v="2500"/>
    <x v="356"/>
    <x v="1"/>
    <x v="26"/>
    <n v="18"/>
    <n v="36"/>
    <n v="27"/>
    <n v="1.3"/>
    <n v="3.1"/>
    <n v="2.2000000000000002"/>
    <n v="7.7"/>
    <n v="8.6"/>
    <n v="8.15"/>
    <n v="1170"/>
    <n v="2460"/>
    <n v="1815"/>
    <n v="26"/>
    <n v="48"/>
    <n v="37"/>
    <n v="1.02966469428008"/>
    <n v="6.1141617357001996"/>
    <n v="3.5719132149901398"/>
    <n v="1400"/>
    <n v="26000"/>
    <n v="13700"/>
    <n v="21000"/>
    <n v="43000"/>
    <n v="32000"/>
    <x v="2"/>
    <x v="2"/>
    <n v="3.5719132149901398"/>
    <n v="0"/>
    <n v="5.6"/>
    <n v="6.7743826429980274"/>
    <x v="3"/>
  </r>
  <r>
    <n v="2501"/>
    <x v="357"/>
    <x v="1"/>
    <x v="26"/>
    <n v="17"/>
    <n v="33"/>
    <n v="25"/>
    <n v="1.3"/>
    <n v="2.2999999999999998"/>
    <n v="1.7999999999999998"/>
    <n v="7.3"/>
    <n v="8.6999999999999993"/>
    <n v="8"/>
    <n v="1012"/>
    <n v="1664"/>
    <n v="1338"/>
    <n v="36"/>
    <n v="80"/>
    <n v="58"/>
    <n v="1.02966469428008"/>
    <n v="6.1141617357001996"/>
    <n v="3.5719132149901398"/>
    <n v="2100"/>
    <n v="35000"/>
    <n v="18550"/>
    <n v="35000"/>
    <n v="92000"/>
    <n v="63500"/>
    <x v="2"/>
    <x v="2"/>
    <n v="3.5719132149901398"/>
    <n v="0"/>
    <n v="6.4"/>
    <n v="6.8543826429980275"/>
    <x v="3"/>
  </r>
  <r>
    <n v="1362"/>
    <x v="358"/>
    <x v="0"/>
    <x v="27"/>
    <n v="10"/>
    <n v="24"/>
    <n v="17"/>
    <n v="6.8"/>
    <n v="8.6"/>
    <n v="7.6999999999999993"/>
    <n v="7.2"/>
    <n v="8.1"/>
    <n v="7.65"/>
    <n v="330"/>
    <n v="470"/>
    <n v="400"/>
    <n v="1"/>
    <n v="2.6"/>
    <n v="1.8"/>
    <n v="1.02966469428008"/>
    <n v="6.1141617357001996"/>
    <n v="3.5719132149901398"/>
    <n v="415"/>
    <n v="415"/>
    <n v="415"/>
    <n v="620"/>
    <n v="620"/>
    <n v="620"/>
    <x v="1"/>
    <x v="315"/>
    <n v="3.5719132149901398"/>
    <n v="0"/>
    <n v="0"/>
    <n v="3.914382642998028"/>
    <x v="3"/>
  </r>
  <r>
    <n v="3437"/>
    <x v="359"/>
    <x v="0"/>
    <x v="27"/>
    <n v="12"/>
    <n v="25"/>
    <n v="18.5"/>
    <n v="6.6"/>
    <n v="9"/>
    <n v="7.8"/>
    <n v="7.3"/>
    <n v="8.1999999999999993"/>
    <n v="7.75"/>
    <n v="160"/>
    <n v="230"/>
    <n v="195"/>
    <n v="1"/>
    <n v="1.8"/>
    <n v="1.4"/>
    <n v="1.02966469428008"/>
    <n v="6.1141617357001996"/>
    <n v="3.5719132149901398"/>
    <n v="220"/>
    <n v="220"/>
    <n v="220"/>
    <n v="350"/>
    <n v="350"/>
    <n v="350"/>
    <x v="49"/>
    <x v="43"/>
    <n v="3.5719132149901398"/>
    <n v="0"/>
    <n v="0"/>
    <n v="2.6893826429980279"/>
    <x v="3"/>
  </r>
  <r>
    <n v="1765"/>
    <x v="360"/>
    <x v="0"/>
    <x v="28"/>
    <n v="19"/>
    <n v="36"/>
    <n v="27.5"/>
    <n v="4.8"/>
    <n v="10.4"/>
    <n v="7.6"/>
    <n v="6.9"/>
    <n v="8.5"/>
    <n v="7.7"/>
    <n v="299"/>
    <n v="987"/>
    <n v="643"/>
    <n v="1.1000000000000001"/>
    <n v="5.5"/>
    <n v="3.3"/>
    <n v="0.99"/>
    <n v="3.54"/>
    <n v="2.2650000000000001"/>
    <n v="450"/>
    <n v="1100"/>
    <n v="775"/>
    <n v="1300"/>
    <n v="2800"/>
    <n v="2050"/>
    <x v="20"/>
    <x v="2"/>
    <n v="2.2650000000000001"/>
    <n v="0"/>
    <n v="0"/>
    <n v="5.5155000000000003"/>
    <x v="3"/>
  </r>
  <r>
    <n v="2503"/>
    <x v="706"/>
    <x v="0"/>
    <x v="28"/>
    <n v="24"/>
    <n v="34"/>
    <n v="29"/>
    <n v="4.8"/>
    <n v="9"/>
    <n v="6.9"/>
    <n v="7.9"/>
    <n v="8.6"/>
    <n v="8.25"/>
    <n v="607"/>
    <n v="786"/>
    <n v="696.5"/>
    <n v="4"/>
    <n v="7.2"/>
    <n v="5.6"/>
    <n v="0.33"/>
    <n v="0.61"/>
    <n v="0.47"/>
    <n v="200"/>
    <n v="35000"/>
    <n v="17600"/>
    <n v="400"/>
    <n v="54000"/>
    <n v="27200"/>
    <x v="2"/>
    <x v="2"/>
    <n v="0.47"/>
    <n v="0"/>
    <n v="0"/>
    <n v="5.5940000000000003"/>
    <x v="3"/>
  </r>
  <r>
    <n v="2504"/>
    <x v="707"/>
    <x v="0"/>
    <x v="28"/>
    <n v="24"/>
    <n v="34"/>
    <n v="29"/>
    <n v="4.5"/>
    <n v="8.8000000000000007"/>
    <n v="6.65"/>
    <n v="7.9"/>
    <n v="8.6999999999999993"/>
    <n v="8.3000000000000007"/>
    <n v="604"/>
    <n v="777"/>
    <n v="690.5"/>
    <n v="3.5"/>
    <n v="6.5"/>
    <n v="5"/>
    <n v="0.36"/>
    <n v="0.77"/>
    <n v="0.56499999999999995"/>
    <n v="4000"/>
    <n v="54000"/>
    <n v="29000"/>
    <n v="8000"/>
    <n v="92000"/>
    <n v="50000"/>
    <x v="2"/>
    <x v="2"/>
    <n v="0.56499999999999995"/>
    <n v="0"/>
    <n v="0"/>
    <n v="5.6129999999999995"/>
    <x v="3"/>
  </r>
  <r>
    <n v="2505"/>
    <x v="708"/>
    <x v="0"/>
    <x v="28"/>
    <n v="24"/>
    <n v="33"/>
    <n v="28.5"/>
    <n v="5.5"/>
    <n v="9.1999999999999993"/>
    <n v="7.35"/>
    <n v="8.1"/>
    <n v="8.6"/>
    <n v="8.35"/>
    <n v="615"/>
    <n v="800"/>
    <n v="707.5"/>
    <n v="2.2000000000000002"/>
    <n v="6.6"/>
    <n v="4.4000000000000004"/>
    <n v="0.37"/>
    <n v="0.63"/>
    <n v="0.5"/>
    <n v="200"/>
    <n v="22000"/>
    <n v="11100"/>
    <n v="400"/>
    <n v="35000"/>
    <n v="17700"/>
    <x v="2"/>
    <x v="2"/>
    <n v="0.5"/>
    <n v="0"/>
    <n v="0"/>
    <n v="5.6"/>
    <x v="3"/>
  </r>
  <r>
    <n v="2519"/>
    <x v="709"/>
    <x v="0"/>
    <x v="28"/>
    <n v="16"/>
    <n v="29"/>
    <n v="22.5"/>
    <n v="6.4"/>
    <n v="7.4"/>
    <n v="6.9"/>
    <n v="6.7"/>
    <n v="7.8"/>
    <n v="7.25"/>
    <n v="39"/>
    <n v="107"/>
    <n v="73"/>
    <n v="1.2"/>
    <n v="2.6"/>
    <n v="1.9"/>
    <n v="0.3"/>
    <n v="1.75"/>
    <n v="1.0249999999999999"/>
    <n v="2100"/>
    <n v="14000"/>
    <n v="8050"/>
    <n v="7000"/>
    <n v="14000"/>
    <n v="10500"/>
    <x v="32"/>
    <x v="2"/>
    <n v="1.0249999999999999"/>
    <n v="0"/>
    <n v="0"/>
    <n v="4.3925000000000001"/>
    <x v="3"/>
  </r>
  <r>
    <n v="2520"/>
    <x v="710"/>
    <x v="0"/>
    <x v="28"/>
    <n v="8"/>
    <n v="17"/>
    <n v="12.5"/>
    <n v="5.4"/>
    <n v="7.4"/>
    <n v="6.4"/>
    <n v="6.5"/>
    <n v="7.6"/>
    <n v="7.05"/>
    <n v="18"/>
    <n v="128"/>
    <n v="73"/>
    <n v="1"/>
    <n v="2.8"/>
    <n v="1.9"/>
    <n v="0.3"/>
    <n v="2.39"/>
    <n v="1.345"/>
    <n v="90"/>
    <n v="3400"/>
    <n v="1745"/>
    <n v="170"/>
    <n v="17000"/>
    <n v="8585"/>
    <x v="32"/>
    <x v="2"/>
    <n v="1.3450000000000002"/>
    <n v="0"/>
    <n v="0"/>
    <n v="4.4565000000000001"/>
    <x v="3"/>
  </r>
  <r>
    <n v="2521"/>
    <x v="711"/>
    <x v="0"/>
    <x v="28"/>
    <n v="7"/>
    <n v="21"/>
    <n v="14"/>
    <n v="7"/>
    <n v="7.6"/>
    <n v="7.3"/>
    <n v="6.9"/>
    <n v="7.8"/>
    <n v="7.35"/>
    <n v="13"/>
    <n v="33"/>
    <n v="23"/>
    <n v="1"/>
    <n v="1.2"/>
    <n v="1.1000000000000001"/>
    <n v="0.3"/>
    <n v="1.1599999999999999"/>
    <n v="0.73"/>
    <n v="80"/>
    <n v="230"/>
    <n v="155"/>
    <n v="110"/>
    <n v="1100"/>
    <n v="605"/>
    <x v="24"/>
    <x v="217"/>
    <n v="0.73"/>
    <n v="0"/>
    <n v="0"/>
    <n v="1.6084999999999998"/>
    <x v="3"/>
  </r>
  <r>
    <n v="2522"/>
    <x v="367"/>
    <x v="0"/>
    <x v="28"/>
    <n v="3"/>
    <n v="12"/>
    <n v="7.5"/>
    <n v="7.1"/>
    <n v="8.6"/>
    <n v="7.85"/>
    <n v="6.9"/>
    <n v="7.8"/>
    <n v="7.35"/>
    <n v="12"/>
    <n v="28"/>
    <n v="20"/>
    <n v="1"/>
    <n v="1.2"/>
    <n v="1.1000000000000001"/>
    <n v="0.3"/>
    <n v="0.82"/>
    <n v="0.55999999999999994"/>
    <n v="70"/>
    <n v="170"/>
    <n v="120"/>
    <n v="120"/>
    <n v="300"/>
    <n v="210"/>
    <x v="24"/>
    <x v="41"/>
    <n v="0.55999999999999994"/>
    <n v="0"/>
    <n v="0"/>
    <n v="1.3995000000000002"/>
    <x v="3"/>
  </r>
  <r>
    <n v="2539"/>
    <x v="712"/>
    <x v="0"/>
    <x v="28"/>
    <n v="19"/>
    <n v="34"/>
    <n v="26.5"/>
    <n v="7.9"/>
    <n v="8.6999999999999993"/>
    <n v="8.3000000000000007"/>
    <n v="6.9"/>
    <n v="7.8"/>
    <n v="7.35"/>
    <n v="122"/>
    <n v="222"/>
    <n v="172"/>
    <n v="1.4"/>
    <n v="2.1"/>
    <n v="1.75"/>
    <n v="0.3"/>
    <n v="0.3"/>
    <n v="0.3"/>
    <n v="450"/>
    <n v="1700"/>
    <n v="1075"/>
    <n v="830"/>
    <n v="2200"/>
    <n v="1515"/>
    <x v="33"/>
    <x v="2"/>
    <n v="0.3"/>
    <n v="0"/>
    <n v="0"/>
    <n v="4.1537499999999996"/>
    <x v="3"/>
  </r>
  <r>
    <n v="2544"/>
    <x v="369"/>
    <x v="0"/>
    <x v="28"/>
    <n v="18"/>
    <n v="35"/>
    <n v="26.5"/>
    <n v="8.5"/>
    <n v="9.5"/>
    <n v="9"/>
    <n v="7.3"/>
    <n v="8.3000000000000007"/>
    <n v="7.8000000000000007"/>
    <n v="314"/>
    <n v="467"/>
    <n v="390.5"/>
    <n v="2.9"/>
    <n v="4"/>
    <n v="3.45"/>
    <n v="0.3"/>
    <n v="0.3"/>
    <n v="0.3"/>
    <n v="2500"/>
    <n v="4100"/>
    <n v="3300"/>
    <n v="3800"/>
    <n v="8400"/>
    <n v="6100"/>
    <x v="52"/>
    <x v="2"/>
    <n v="0.3"/>
    <n v="0"/>
    <n v="0"/>
    <n v="5.2162499999999996"/>
    <x v="3"/>
  </r>
  <r>
    <n v="4720"/>
    <x v="713"/>
    <x v="0"/>
    <x v="28"/>
    <n v="19"/>
    <n v="28"/>
    <n v="23.5"/>
    <n v="6.7"/>
    <n v="8.1"/>
    <n v="7.4"/>
    <n v="7.1"/>
    <n v="8.4"/>
    <n v="7.75"/>
    <n v="32"/>
    <n v="109"/>
    <n v="70.5"/>
    <n v="1.4"/>
    <n v="2.1"/>
    <n v="1.75"/>
    <n v="0.3"/>
    <n v="2.76"/>
    <n v="1.5299999999999998"/>
    <n v="90"/>
    <n v="1300"/>
    <n v="695"/>
    <n v="700"/>
    <n v="3500"/>
    <n v="2100"/>
    <x v="33"/>
    <x v="2"/>
    <n v="1.5299999999999998"/>
    <n v="0"/>
    <n v="0"/>
    <n v="4.39975"/>
    <x v="3"/>
  </r>
  <r>
    <n v="4725"/>
    <x v="714"/>
    <x v="0"/>
    <x v="28"/>
    <n v="4"/>
    <n v="27"/>
    <n v="15.5"/>
    <n v="7.1"/>
    <n v="8.1999999999999993"/>
    <n v="7.6499999999999995"/>
    <n v="7.1"/>
    <n v="7.7"/>
    <n v="7.4"/>
    <n v="14"/>
    <n v="32"/>
    <n v="23"/>
    <n v="1"/>
    <n v="2.1"/>
    <n v="1.55"/>
    <n v="0.3"/>
    <n v="2.76"/>
    <n v="1.5299999999999998"/>
    <n v="70"/>
    <n v="1300"/>
    <n v="685"/>
    <n v="170"/>
    <n v="3400"/>
    <n v="1785"/>
    <x v="27"/>
    <x v="2"/>
    <n v="1.5299999999999998"/>
    <n v="0"/>
    <n v="0"/>
    <n v="4.27475"/>
    <x v="3"/>
  </r>
  <r>
    <n v="4729"/>
    <x v="715"/>
    <x v="0"/>
    <x v="28"/>
    <n v="4"/>
    <n v="14"/>
    <n v="9"/>
    <n v="6.9"/>
    <n v="7.8"/>
    <n v="7.35"/>
    <n v="6.8"/>
    <n v="8"/>
    <n v="7.4"/>
    <n v="10"/>
    <n v="135"/>
    <n v="72.5"/>
    <n v="1"/>
    <n v="1.4"/>
    <n v="1.2"/>
    <n v="0.3"/>
    <n v="2.2799999999999998"/>
    <n v="1.2899999999999998"/>
    <n v="60"/>
    <n v="260"/>
    <n v="160"/>
    <n v="110"/>
    <n v="330"/>
    <n v="220"/>
    <x v="19"/>
    <x v="47"/>
    <n v="1.2899999999999998"/>
    <n v="0"/>
    <n v="0"/>
    <n v="1.8079999999999998"/>
    <x v="3"/>
  </r>
  <r>
    <n v="4368"/>
    <x v="790"/>
    <x v="0"/>
    <x v="0"/>
    <n v="24"/>
    <n v="27"/>
    <n v="25.5"/>
    <n v="3.2"/>
    <n v="6.5"/>
    <n v="4.8499999999999996"/>
    <n v="7"/>
    <n v="8"/>
    <n v="7.5"/>
    <n v="245"/>
    <n v="5160"/>
    <n v="2702.5"/>
    <n v="1.6"/>
    <n v="3.2"/>
    <n v="2.4000000000000004"/>
    <n v="1.02"/>
    <n v="3.6"/>
    <n v="2.31"/>
    <n v="9"/>
    <n v="21"/>
    <n v="15"/>
    <n v="120"/>
    <n v="210"/>
    <n v="165"/>
    <x v="91"/>
    <x v="11"/>
    <n v="2.31"/>
    <n v="0"/>
    <n v="0.30000000000000071"/>
    <n v="2.0670000000000006"/>
    <x v="4"/>
  </r>
  <r>
    <n v="2353"/>
    <x v="716"/>
    <x v="0"/>
    <x v="0"/>
    <n v="26"/>
    <n v="29"/>
    <n v="27.5"/>
    <n v="3"/>
    <n v="6.8"/>
    <n v="4.9000000000000004"/>
    <n v="6.9"/>
    <n v="7.8"/>
    <n v="7.35"/>
    <n v="599"/>
    <n v="1179"/>
    <n v="889"/>
    <n v="1.9"/>
    <n v="4.5999999999999996"/>
    <n v="3.25"/>
    <n v="0.77"/>
    <n v="3.56"/>
    <n v="2.165"/>
    <n v="15"/>
    <n v="23"/>
    <n v="19"/>
    <n v="150"/>
    <n v="240"/>
    <n v="195"/>
    <x v="38"/>
    <x v="98"/>
    <n v="2.165"/>
    <n v="0"/>
    <n v="0.19999999999999929"/>
    <n v="2.5792500000000005"/>
    <x v="4"/>
  </r>
  <r>
    <n v="1790"/>
    <x v="481"/>
    <x v="0"/>
    <x v="0"/>
    <n v="18"/>
    <n v="24"/>
    <n v="21"/>
    <n v="4.2"/>
    <n v="6"/>
    <n v="5.0999999999999996"/>
    <n v="7.2"/>
    <n v="8.1999999999999993"/>
    <n v="7.6999999999999993"/>
    <n v="28000"/>
    <n v="56900"/>
    <n v="42450"/>
    <n v="2.4"/>
    <n v="2.8"/>
    <n v="2.5999999999999996"/>
    <n v="1.2"/>
    <n v="1.64"/>
    <n v="1.42"/>
    <n v="3"/>
    <n v="3"/>
    <n v="3"/>
    <n v="47"/>
    <n v="150"/>
    <n v="98.5"/>
    <x v="68"/>
    <x v="10"/>
    <n v="1.42"/>
    <n v="0"/>
    <n v="0"/>
    <n v="1.9239999999999997"/>
    <x v="4"/>
  </r>
  <r>
    <n v="4391"/>
    <x v="484"/>
    <x v="2"/>
    <x v="0"/>
    <n v="22"/>
    <n v="29"/>
    <n v="25.5"/>
    <n v="5.4"/>
    <n v="6.2"/>
    <n v="5.8000000000000007"/>
    <n v="6.3"/>
    <n v="7.9"/>
    <n v="7.1"/>
    <n v="180"/>
    <n v="476"/>
    <n v="328"/>
    <n v="1"/>
    <n v="2.5"/>
    <n v="1.75"/>
    <n v="0.34"/>
    <n v="2.2999999999999998"/>
    <n v="1.3199999999999998"/>
    <n v="24"/>
    <n v="365"/>
    <n v="194.5"/>
    <n v="170"/>
    <n v="549"/>
    <n v="359.5"/>
    <x v="33"/>
    <x v="316"/>
    <n v="1.3199999999999998"/>
    <n v="0"/>
    <n v="0"/>
    <n v="2.3302499999999999"/>
    <x v="4"/>
  </r>
  <r>
    <n v="4921"/>
    <x v="791"/>
    <x v="3"/>
    <x v="0"/>
    <n v="21"/>
    <n v="30"/>
    <n v="25.5"/>
    <n v="5.4"/>
    <n v="6.5"/>
    <n v="5.95"/>
    <n v="7.3"/>
    <n v="8"/>
    <n v="7.65"/>
    <n v="496"/>
    <n v="734"/>
    <n v="615"/>
    <n v="1"/>
    <n v="2.2999999999999998"/>
    <n v="1.65"/>
    <n v="0.35"/>
    <n v="1"/>
    <n v="0.67500000000000004"/>
    <n v="43"/>
    <n v="289"/>
    <n v="166"/>
    <n v="240"/>
    <n v="727"/>
    <n v="483.5"/>
    <x v="0"/>
    <x v="75"/>
    <n v="0.67500000000000004"/>
    <n v="0"/>
    <n v="0"/>
    <n v="1.9962500000000001"/>
    <x v="4"/>
  </r>
  <r>
    <n v="4936"/>
    <x v="792"/>
    <x v="3"/>
    <x v="0"/>
    <n v="22"/>
    <n v="23"/>
    <n v="22.5"/>
    <n v="6.8"/>
    <n v="7.5"/>
    <n v="7.15"/>
    <n v="7.1"/>
    <n v="9"/>
    <n v="8.0500000000000007"/>
    <n v="158"/>
    <n v="320"/>
    <n v="239"/>
    <n v="1.2"/>
    <n v="2.2000000000000002"/>
    <n v="1.7000000000000002"/>
    <n v="0.42"/>
    <n v="1.79"/>
    <n v="1.105"/>
    <n v="3"/>
    <n v="4"/>
    <n v="3.5"/>
    <n v="63"/>
    <n v="150"/>
    <n v="106.5"/>
    <x v="26"/>
    <x v="174"/>
    <n v="1.105"/>
    <n v="0"/>
    <n v="0"/>
    <n v="1.3010000000000002"/>
    <x v="4"/>
  </r>
  <r>
    <n v="4919"/>
    <x v="793"/>
    <x v="3"/>
    <x v="0"/>
    <n v="20"/>
    <n v="29"/>
    <n v="24.5"/>
    <n v="5.0999999999999996"/>
    <n v="6.4"/>
    <n v="5.75"/>
    <n v="7.1"/>
    <n v="7.9"/>
    <n v="7.5"/>
    <n v="381"/>
    <n v="608"/>
    <n v="494.5"/>
    <n v="1"/>
    <n v="2.2000000000000002"/>
    <n v="1.6"/>
    <n v="0.32"/>
    <n v="0.67"/>
    <n v="0.495"/>
    <n v="45"/>
    <n v="322"/>
    <n v="183.5"/>
    <n v="210"/>
    <n v="602"/>
    <n v="406"/>
    <x v="56"/>
    <x v="208"/>
    <n v="0.495"/>
    <n v="0"/>
    <n v="0"/>
    <n v="2.0165000000000002"/>
    <x v="4"/>
  </r>
  <r>
    <n v="4926"/>
    <x v="794"/>
    <x v="3"/>
    <x v="0"/>
    <n v="22"/>
    <n v="31"/>
    <n v="26.5"/>
    <n v="4.2"/>
    <n v="7.3"/>
    <n v="5.75"/>
    <n v="7.1"/>
    <n v="8.5"/>
    <n v="7.8"/>
    <n v="274"/>
    <n v="18950"/>
    <n v="9612"/>
    <n v="1.5"/>
    <n v="2.5"/>
    <n v="2"/>
    <n v="0.38"/>
    <n v="2.82"/>
    <n v="1.5999999999999999"/>
    <n v="4"/>
    <n v="15"/>
    <n v="9.5"/>
    <n v="2"/>
    <n v="150"/>
    <n v="76"/>
    <x v="34"/>
    <x v="24"/>
    <n v="1.5999999999999996"/>
    <n v="0"/>
    <n v="0"/>
    <n v="1.6175000000000002"/>
    <x v="4"/>
  </r>
  <r>
    <n v="4931"/>
    <x v="795"/>
    <x v="3"/>
    <x v="0"/>
    <n v="27"/>
    <n v="31"/>
    <n v="29"/>
    <n v="4.5"/>
    <n v="7.2"/>
    <n v="5.85"/>
    <n v="7.1"/>
    <n v="8.6"/>
    <n v="7.85"/>
    <n v="12230"/>
    <n v="56900"/>
    <n v="34565"/>
    <n v="1.4"/>
    <n v="3.6"/>
    <n v="2.5"/>
    <n v="0.63"/>
    <n v="2.86"/>
    <n v="1.7449999999999999"/>
    <n v="4"/>
    <n v="15"/>
    <n v="9.5"/>
    <n v="64"/>
    <n v="120"/>
    <n v="92"/>
    <x v="41"/>
    <x v="24"/>
    <n v="1.7449999999999999"/>
    <n v="0"/>
    <n v="0"/>
    <n v="1.9590000000000001"/>
    <x v="4"/>
  </r>
  <r>
    <n v="4917"/>
    <x v="796"/>
    <x v="3"/>
    <x v="0"/>
    <n v="21"/>
    <n v="30"/>
    <n v="25.5"/>
    <n v="3.8"/>
    <n v="5.8"/>
    <n v="4.8"/>
    <n v="6.6"/>
    <n v="8.1"/>
    <n v="7.35"/>
    <n v="802"/>
    <n v="1326"/>
    <n v="1064"/>
    <n v="2.2000000000000002"/>
    <n v="3.5"/>
    <n v="2.85"/>
    <n v="1.08"/>
    <n v="4.51"/>
    <n v="2.7949999999999999"/>
    <n v="191"/>
    <n v="659"/>
    <n v="425"/>
    <n v="540"/>
    <n v="1120"/>
    <n v="830"/>
    <x v="71"/>
    <x v="199"/>
    <n v="2.7949999999999999"/>
    <n v="0"/>
    <n v="0.40000000000000036"/>
    <n v="4.5052500000000002"/>
    <x v="4"/>
  </r>
  <r>
    <n v="4934"/>
    <x v="797"/>
    <x v="3"/>
    <x v="0"/>
    <n v="25"/>
    <n v="26"/>
    <n v="25.5"/>
    <n v="6.1"/>
    <n v="7.5"/>
    <n v="6.8"/>
    <n v="7.3"/>
    <n v="7.9"/>
    <n v="7.6"/>
    <n v="16170"/>
    <n v="26800"/>
    <n v="21485"/>
    <n v="2.4"/>
    <n v="2.8"/>
    <n v="2.5999999999999996"/>
    <n v="1.1200000000000001"/>
    <n v="1.8"/>
    <n v="1.46"/>
    <n v="3"/>
    <n v="3"/>
    <n v="3"/>
    <n v="63"/>
    <n v="150"/>
    <n v="106.5"/>
    <x v="68"/>
    <x v="10"/>
    <n v="1.46"/>
    <n v="0"/>
    <n v="0"/>
    <n v="1.9319999999999997"/>
    <x v="4"/>
  </r>
  <r>
    <n v="4918"/>
    <x v="798"/>
    <x v="3"/>
    <x v="0"/>
    <n v="23"/>
    <n v="30"/>
    <n v="26.5"/>
    <n v="4.3"/>
    <n v="5.6"/>
    <n v="4.9499999999999993"/>
    <n v="6.8"/>
    <n v="8.1"/>
    <n v="7.4499999999999993"/>
    <n v="733"/>
    <n v="1303"/>
    <n v="1018"/>
    <n v="1.8"/>
    <n v="3.2"/>
    <n v="2.5"/>
    <n v="0.65"/>
    <n v="2.91"/>
    <n v="1.78"/>
    <n v="170"/>
    <n v="525"/>
    <n v="347.5"/>
    <n v="430"/>
    <n v="1120"/>
    <n v="775"/>
    <x v="41"/>
    <x v="317"/>
    <n v="1.7799999999999998"/>
    <n v="0"/>
    <n v="0.10000000000000142"/>
    <n v="3.6659999999999999"/>
    <x v="4"/>
  </r>
  <r>
    <n v="4933"/>
    <x v="799"/>
    <x v="3"/>
    <x v="0"/>
    <n v="24"/>
    <n v="28"/>
    <n v="26"/>
    <n v="5.0999999999999996"/>
    <n v="6.2"/>
    <n v="5.65"/>
    <n v="7.1"/>
    <n v="8"/>
    <n v="7.55"/>
    <n v="24000"/>
    <n v="34500"/>
    <n v="29250"/>
    <n v="2.4"/>
    <n v="2.8"/>
    <n v="2.5999999999999996"/>
    <n v="1.03"/>
    <n v="1.81"/>
    <n v="1.42"/>
    <n v="3"/>
    <n v="3"/>
    <n v="3"/>
    <n v="71"/>
    <n v="150"/>
    <n v="110.5"/>
    <x v="68"/>
    <x v="10"/>
    <n v="1.42"/>
    <n v="0"/>
    <n v="0"/>
    <n v="1.9239999999999997"/>
    <x v="4"/>
  </r>
  <r>
    <n v="4916"/>
    <x v="800"/>
    <x v="3"/>
    <x v="0"/>
    <n v="21"/>
    <n v="27"/>
    <n v="24"/>
    <n v="5.3"/>
    <n v="6.3"/>
    <n v="5.8"/>
    <n v="7"/>
    <n v="7.9"/>
    <n v="7.45"/>
    <n v="346"/>
    <n v="560"/>
    <n v="453"/>
    <n v="1"/>
    <n v="1.7"/>
    <n v="1.35"/>
    <n v="0.33"/>
    <n v="2.57"/>
    <n v="1.45"/>
    <n v="84"/>
    <n v="376"/>
    <n v="230"/>
    <n v="220"/>
    <n v="659"/>
    <n v="439.5"/>
    <x v="18"/>
    <x v="158"/>
    <n v="1.45"/>
    <n v="0"/>
    <n v="0"/>
    <n v="2.2837499999999999"/>
    <x v="4"/>
  </r>
  <r>
    <n v="4925"/>
    <x v="801"/>
    <x v="3"/>
    <x v="0"/>
    <n v="22"/>
    <n v="32"/>
    <n v="27"/>
    <n v="2"/>
    <n v="8"/>
    <n v="5"/>
    <n v="7.2"/>
    <n v="8.3000000000000007"/>
    <n v="7.75"/>
    <n v="330"/>
    <n v="58500"/>
    <n v="29415"/>
    <n v="1.8"/>
    <n v="4.0999999999999996"/>
    <n v="2.9499999999999997"/>
    <n v="1"/>
    <n v="6.16"/>
    <n v="3.58"/>
    <n v="7"/>
    <n v="28"/>
    <n v="17.5"/>
    <n v="2"/>
    <n v="1100"/>
    <n v="551"/>
    <x v="80"/>
    <x v="101"/>
    <n v="3.58"/>
    <n v="0"/>
    <n v="0"/>
    <n v="2.6472499999999997"/>
    <x v="4"/>
  </r>
  <r>
    <n v="4930"/>
    <x v="802"/>
    <x v="3"/>
    <x v="0"/>
    <n v="24"/>
    <n v="30"/>
    <n v="27"/>
    <n v="5.8"/>
    <n v="8"/>
    <n v="6.9"/>
    <n v="6.8"/>
    <n v="8.1999999999999993"/>
    <n v="7.5"/>
    <n v="460"/>
    <n v="1340"/>
    <n v="900"/>
    <n v="1.5"/>
    <n v="4.0999999999999996"/>
    <n v="2.8"/>
    <n v="0.32"/>
    <n v="1.92"/>
    <n v="1.1199999999999999"/>
    <n v="4"/>
    <n v="21"/>
    <n v="12.5"/>
    <n v="64"/>
    <n v="210"/>
    <n v="137"/>
    <x v="65"/>
    <x v="109"/>
    <n v="1.1199999999999999"/>
    <n v="0"/>
    <n v="0"/>
    <n v="2.0365000000000002"/>
    <x v="4"/>
  </r>
  <r>
    <n v="4924"/>
    <x v="803"/>
    <x v="3"/>
    <x v="0"/>
    <n v="22"/>
    <n v="32"/>
    <n v="27"/>
    <n v="3.5"/>
    <n v="8.5"/>
    <n v="6"/>
    <n v="6.9"/>
    <n v="8.6"/>
    <n v="7.75"/>
    <n v="271"/>
    <n v="53100"/>
    <n v="26685.5"/>
    <n v="1.5"/>
    <n v="22"/>
    <n v="11.75"/>
    <n v="1.02"/>
    <n v="3.87"/>
    <n v="2.4450000000000003"/>
    <n v="9"/>
    <n v="23"/>
    <n v="16"/>
    <n v="120"/>
    <n v="460"/>
    <n v="290"/>
    <x v="2"/>
    <x v="23"/>
    <n v="2.4450000000000003"/>
    <n v="0"/>
    <n v="0"/>
    <n v="3.069"/>
    <x v="4"/>
  </r>
  <r>
    <n v="4915"/>
    <x v="804"/>
    <x v="3"/>
    <x v="0"/>
    <n v="23"/>
    <n v="28"/>
    <n v="25.5"/>
    <n v="4.5999999999999996"/>
    <n v="6.1"/>
    <n v="5.35"/>
    <n v="7.1"/>
    <n v="8.1"/>
    <n v="7.6"/>
    <n v="931"/>
    <n v="1702"/>
    <n v="1316.5"/>
    <n v="1.8"/>
    <n v="3"/>
    <n v="2.4"/>
    <n v="0.42"/>
    <n v="2.94"/>
    <n v="1.68"/>
    <n v="180"/>
    <n v="629"/>
    <n v="404.5"/>
    <n v="430"/>
    <n v="1046"/>
    <n v="738"/>
    <x v="57"/>
    <x v="318"/>
    <n v="1.6799999999999997"/>
    <n v="0"/>
    <n v="0"/>
    <n v="3.8584999999999998"/>
    <x v="4"/>
  </r>
  <r>
    <n v="4928"/>
    <x v="686"/>
    <x v="3"/>
    <x v="0"/>
    <n v="26"/>
    <n v="32"/>
    <n v="29"/>
    <n v="0.3"/>
    <n v="7.5"/>
    <n v="3.9"/>
    <n v="6.6"/>
    <n v="7.7"/>
    <n v="7.15"/>
    <n v="620"/>
    <n v="1450"/>
    <n v="1035"/>
    <n v="1.9"/>
    <n v="54"/>
    <n v="27.95"/>
    <n v="1.96"/>
    <n v="6.09"/>
    <n v="4.0250000000000004"/>
    <n v="21"/>
    <n v="39"/>
    <n v="30"/>
    <n v="240"/>
    <n v="2400"/>
    <n v="1320"/>
    <x v="2"/>
    <x v="82"/>
    <n v="4.0250000000000004"/>
    <n v="0"/>
    <n v="2.2000000000000002"/>
    <n v="3.6750000000000003"/>
    <x v="4"/>
  </r>
  <r>
    <n v="4923"/>
    <x v="805"/>
    <x v="3"/>
    <x v="0"/>
    <n v="22"/>
    <n v="27"/>
    <n v="24.5"/>
    <n v="5.0999999999999996"/>
    <n v="6.4"/>
    <n v="5.75"/>
    <n v="6.8"/>
    <n v="7.9"/>
    <n v="7.35"/>
    <n v="357"/>
    <n v="1210"/>
    <n v="783.5"/>
    <n v="1.2"/>
    <n v="2.7"/>
    <n v="1.9500000000000002"/>
    <n v="0.38"/>
    <n v="2.34"/>
    <n v="1.3599999999999999"/>
    <n v="41"/>
    <n v="356"/>
    <n v="198.5"/>
    <n v="220"/>
    <n v="840"/>
    <n v="530"/>
    <x v="36"/>
    <x v="319"/>
    <n v="1.3599999999999999"/>
    <n v="0"/>
    <n v="0"/>
    <n v="2.4832499999999995"/>
    <x v="4"/>
  </r>
  <r>
    <n v="4920"/>
    <x v="806"/>
    <x v="3"/>
    <x v="0"/>
    <n v="21"/>
    <n v="29"/>
    <n v="25"/>
    <n v="5.2"/>
    <n v="6.5"/>
    <n v="5.85"/>
    <n v="7.2"/>
    <n v="7.9"/>
    <n v="7.5500000000000007"/>
    <n v="480"/>
    <n v="795"/>
    <n v="637.5"/>
    <n v="1"/>
    <n v="1.8"/>
    <n v="1.4"/>
    <n v="0.34"/>
    <n v="0.94"/>
    <n v="0.64"/>
    <n v="25"/>
    <n v="373"/>
    <n v="199"/>
    <n v="240"/>
    <n v="594"/>
    <n v="417"/>
    <x v="49"/>
    <x v="320"/>
    <n v="0.64"/>
    <n v="0"/>
    <n v="0"/>
    <n v="1.9979999999999998"/>
    <x v="4"/>
  </r>
  <r>
    <n v="4927"/>
    <x v="807"/>
    <x v="3"/>
    <x v="0"/>
    <n v="25"/>
    <n v="32"/>
    <n v="28.5"/>
    <n v="4.0999999999999996"/>
    <n v="8"/>
    <n v="6.05"/>
    <n v="7"/>
    <n v="8.1999999999999993"/>
    <n v="7.6"/>
    <n v="216"/>
    <n v="392"/>
    <n v="304"/>
    <n v="1.2"/>
    <n v="2.4"/>
    <n v="1.7999999999999998"/>
    <n v="0.34"/>
    <n v="2.29"/>
    <n v="1.3149999999999999"/>
    <n v="3"/>
    <n v="4"/>
    <n v="3.5"/>
    <n v="39"/>
    <n v="75"/>
    <n v="57"/>
    <x v="1"/>
    <x v="174"/>
    <n v="1.3149999999999999"/>
    <n v="0"/>
    <n v="0"/>
    <n v="1.4055"/>
    <x v="4"/>
  </r>
  <r>
    <n v="4929"/>
    <x v="808"/>
    <x v="3"/>
    <x v="0"/>
    <n v="25"/>
    <n v="29"/>
    <n v="27"/>
    <n v="2.2999999999999998"/>
    <n v="8"/>
    <n v="5.15"/>
    <n v="7"/>
    <n v="8"/>
    <n v="7.5"/>
    <n v="730"/>
    <n v="39600"/>
    <n v="20165"/>
    <n v="1.8"/>
    <n v="5.8"/>
    <n v="3.8"/>
    <n v="0.46"/>
    <n v="3.02"/>
    <n v="1.74"/>
    <n v="4"/>
    <n v="15"/>
    <n v="9.5"/>
    <n v="49"/>
    <n v="150"/>
    <n v="99.5"/>
    <x v="74"/>
    <x v="24"/>
    <n v="1.7399999999999998"/>
    <n v="0"/>
    <n v="0"/>
    <n v="2.7704999999999997"/>
    <x v="4"/>
  </r>
  <r>
    <n v="4935"/>
    <x v="809"/>
    <x v="3"/>
    <x v="0"/>
    <n v="21"/>
    <n v="24"/>
    <n v="22.5"/>
    <n v="6.4"/>
    <n v="7.6"/>
    <n v="7"/>
    <n v="7"/>
    <n v="8.4"/>
    <n v="7.7"/>
    <n v="641"/>
    <n v="937"/>
    <n v="789"/>
    <n v="2.6"/>
    <n v="4.4000000000000004"/>
    <n v="3.5"/>
    <n v="1.27"/>
    <n v="4.5199999999999996"/>
    <n v="2.8949999999999996"/>
    <n v="3"/>
    <n v="4"/>
    <n v="3.5"/>
    <n v="150"/>
    <n v="2400"/>
    <n v="1275"/>
    <x v="8"/>
    <x v="174"/>
    <n v="2.8949999999999996"/>
    <n v="0"/>
    <n v="0"/>
    <n v="2.7839999999999998"/>
    <x v="4"/>
  </r>
  <r>
    <n v="4932"/>
    <x v="810"/>
    <x v="3"/>
    <x v="0"/>
    <n v="23"/>
    <n v="28"/>
    <n v="25.5"/>
    <n v="2.2000000000000002"/>
    <n v="8.1999999999999993"/>
    <n v="5.1999999999999993"/>
    <n v="7.1"/>
    <n v="8"/>
    <n v="7.55"/>
    <n v="185"/>
    <n v="1175"/>
    <n v="680"/>
    <n v="1.4"/>
    <n v="2.8"/>
    <n v="2.0999999999999996"/>
    <n v="0.42"/>
    <n v="2.29"/>
    <n v="1.355"/>
    <n v="4"/>
    <n v="7"/>
    <n v="5.5"/>
    <n v="43"/>
    <n v="93"/>
    <n v="68"/>
    <x v="79"/>
    <x v="14"/>
    <n v="1.355"/>
    <n v="0"/>
    <n v="0"/>
    <n v="1.6109999999999998"/>
    <x v="4"/>
  </r>
  <r>
    <n v="3785"/>
    <x v="717"/>
    <x v="0"/>
    <x v="1"/>
    <n v="24"/>
    <n v="24"/>
    <n v="24"/>
    <n v="1"/>
    <n v="1"/>
    <n v="1"/>
    <n v="7.7"/>
    <n v="7.8"/>
    <n v="7.75"/>
    <n v="278"/>
    <n v="282"/>
    <n v="280"/>
    <n v="2.2999999999999998"/>
    <n v="2.4"/>
    <n v="2.3499999999999996"/>
    <n v="1"/>
    <n v="1"/>
    <n v="1"/>
    <n v="2"/>
    <n v="2"/>
    <n v="2"/>
    <n v="2"/>
    <n v="2"/>
    <n v="2"/>
    <x v="35"/>
    <x v="0"/>
    <n v="1"/>
    <n v="0"/>
    <n v="8"/>
    <n v="2.4787499999999998"/>
    <x v="4"/>
  </r>
  <r>
    <n v="3789"/>
    <x v="719"/>
    <x v="0"/>
    <x v="1"/>
    <n v="22"/>
    <n v="26"/>
    <n v="24"/>
    <n v="3.8"/>
    <n v="8.5"/>
    <n v="6.15"/>
    <n v="7"/>
    <n v="7.7"/>
    <n v="7.35"/>
    <n v="179"/>
    <n v="208"/>
    <n v="193.5"/>
    <n v="2"/>
    <n v="2.7"/>
    <n v="2.35"/>
    <n v="0.6"/>
    <n v="1.2"/>
    <n v="0.89999999999999991"/>
    <n v="300"/>
    <n v="910"/>
    <n v="605"/>
    <n v="1400"/>
    <n v="2000"/>
    <n v="1700"/>
    <x v="50"/>
    <x v="2"/>
    <n v="0.89999999999999991"/>
    <n v="0"/>
    <n v="0"/>
    <n v="4.6487499999999997"/>
    <x v="4"/>
  </r>
  <r>
    <n v="3820"/>
    <x v="726"/>
    <x v="0"/>
    <x v="1"/>
    <n v="21"/>
    <n v="32"/>
    <n v="26.5"/>
    <n v="0.3"/>
    <n v="6.3"/>
    <n v="3.3"/>
    <n v="7.3"/>
    <n v="7.8"/>
    <n v="7.55"/>
    <n v="452"/>
    <n v="470"/>
    <n v="461"/>
    <n v="23.6"/>
    <n v="29.2"/>
    <n v="26.4"/>
    <n v="2"/>
    <n v="2.8"/>
    <n v="2.4"/>
    <n v="2300"/>
    <n v="3900"/>
    <n v="3100"/>
    <n v="4400"/>
    <n v="6400"/>
    <n v="5400"/>
    <x v="2"/>
    <x v="2"/>
    <n v="2.4"/>
    <n v="0"/>
    <n v="3.4000000000000004"/>
    <n v="6.32"/>
    <x v="4"/>
  </r>
  <r>
    <n v="2206"/>
    <x v="3"/>
    <x v="0"/>
    <x v="1"/>
    <n v="24"/>
    <n v="36"/>
    <n v="30"/>
    <n v="4.5"/>
    <n v="5.5"/>
    <n v="5"/>
    <n v="7"/>
    <n v="7.8"/>
    <n v="7.4"/>
    <n v="66"/>
    <n v="81"/>
    <n v="73.5"/>
    <n v="1.6"/>
    <n v="2.6"/>
    <n v="2.1"/>
    <n v="0.7"/>
    <n v="1.1000000000000001"/>
    <n v="0.9"/>
    <n v="300"/>
    <n v="730"/>
    <n v="515"/>
    <n v="610"/>
    <n v="1500"/>
    <n v="1055"/>
    <x v="23"/>
    <x v="4"/>
    <n v="0.89999999999999991"/>
    <n v="0"/>
    <n v="0"/>
    <n v="4.0674999999999999"/>
    <x v="4"/>
  </r>
  <r>
    <n v="2218"/>
    <x v="16"/>
    <x v="0"/>
    <x v="1"/>
    <n v="21"/>
    <n v="31"/>
    <n v="26"/>
    <n v="4.5999999999999996"/>
    <n v="10.8"/>
    <n v="7.7"/>
    <n v="7.2"/>
    <n v="7.8"/>
    <n v="7.5"/>
    <n v="156"/>
    <n v="288"/>
    <n v="222"/>
    <n v="2"/>
    <n v="5"/>
    <n v="3.5"/>
    <n v="0.6"/>
    <n v="2"/>
    <n v="1.3"/>
    <n v="300"/>
    <n v="730"/>
    <n v="515"/>
    <n v="1100"/>
    <n v="1600"/>
    <n v="1350"/>
    <x v="8"/>
    <x v="4"/>
    <n v="1.3"/>
    <n v="0"/>
    <n v="0"/>
    <n v="5.0224999999999991"/>
    <x v="4"/>
  </r>
  <r>
    <n v="1529"/>
    <x v="485"/>
    <x v="0"/>
    <x v="1"/>
    <n v="20"/>
    <n v="31"/>
    <n v="25.5"/>
    <n v="4.2"/>
    <n v="10.8"/>
    <n v="7.5"/>
    <n v="7.2"/>
    <n v="7.8"/>
    <n v="7.5"/>
    <n v="150"/>
    <n v="291"/>
    <n v="220.5"/>
    <n v="2.2000000000000002"/>
    <n v="5.2"/>
    <n v="3.7"/>
    <n v="0.8"/>
    <n v="1.8"/>
    <n v="1.3"/>
    <n v="300"/>
    <n v="730"/>
    <n v="515"/>
    <n v="910"/>
    <n v="1600"/>
    <n v="1255"/>
    <x v="29"/>
    <x v="4"/>
    <n v="1.3"/>
    <n v="0"/>
    <n v="0"/>
    <n v="5.1474999999999991"/>
    <x v="4"/>
  </r>
  <r>
    <n v="3821"/>
    <x v="727"/>
    <x v="0"/>
    <x v="1"/>
    <n v="22"/>
    <n v="34"/>
    <n v="28"/>
    <n v="4.2"/>
    <n v="5.5"/>
    <n v="4.8499999999999996"/>
    <n v="7"/>
    <n v="7.6"/>
    <n v="7.3"/>
    <n v="64"/>
    <n v="98"/>
    <n v="81"/>
    <n v="2"/>
    <n v="2.9"/>
    <n v="2.4500000000000002"/>
    <n v="0.7"/>
    <n v="1.4"/>
    <n v="1.0499999999999998"/>
    <n v="300"/>
    <n v="730"/>
    <n v="515"/>
    <n v="910"/>
    <n v="1600"/>
    <n v="1255"/>
    <x v="14"/>
    <x v="4"/>
    <n v="1.0499999999999998"/>
    <n v="0"/>
    <n v="0.30000000000000071"/>
    <n v="4.3462499999999995"/>
    <x v="4"/>
  </r>
  <r>
    <n v="3787"/>
    <x v="718"/>
    <x v="0"/>
    <x v="1"/>
    <n v="22"/>
    <n v="25"/>
    <n v="23.5"/>
    <n v="4.2"/>
    <n v="8.4"/>
    <n v="6.3000000000000007"/>
    <n v="7"/>
    <n v="7.6"/>
    <n v="7.3"/>
    <n v="84"/>
    <n v="130"/>
    <n v="107"/>
    <n v="2"/>
    <n v="2.8"/>
    <n v="2.4"/>
    <n v="0.6"/>
    <n v="0.9"/>
    <n v="0.75"/>
    <n v="300"/>
    <n v="730"/>
    <n v="515"/>
    <n v="910"/>
    <n v="1500"/>
    <n v="1205"/>
    <x v="57"/>
    <x v="4"/>
    <n v="0.75"/>
    <n v="0"/>
    <n v="0"/>
    <n v="4.2249999999999996"/>
    <x v="4"/>
  </r>
  <r>
    <n v="4337"/>
    <x v="487"/>
    <x v="0"/>
    <x v="1"/>
    <n v="20"/>
    <n v="35"/>
    <n v="27.5"/>
    <n v="5.4"/>
    <n v="7.6"/>
    <n v="6.5"/>
    <n v="6.8"/>
    <n v="7.6"/>
    <n v="7.1999999999999993"/>
    <n v="53"/>
    <n v="85"/>
    <n v="69"/>
    <n v="1.9"/>
    <n v="2.5"/>
    <n v="2.2000000000000002"/>
    <n v="0.7"/>
    <n v="1.2"/>
    <n v="0.95"/>
    <n v="300"/>
    <n v="360"/>
    <n v="330"/>
    <n v="360"/>
    <n v="910"/>
    <n v="635"/>
    <x v="13"/>
    <x v="5"/>
    <n v="0.95"/>
    <n v="0"/>
    <n v="0"/>
    <n v="3.2149999999999999"/>
    <x v="4"/>
  </r>
  <r>
    <n v="3812"/>
    <x v="723"/>
    <x v="0"/>
    <x v="1"/>
    <n v="21"/>
    <n v="27"/>
    <n v="24"/>
    <n v="0.3"/>
    <n v="3.8"/>
    <n v="2.0499999999999998"/>
    <n v="7.2"/>
    <n v="7.8"/>
    <n v="7.5"/>
    <n v="1046"/>
    <n v="1150"/>
    <n v="1098"/>
    <n v="25.2"/>
    <n v="30.4"/>
    <n v="27.799999999999997"/>
    <n v="2.2000000000000002"/>
    <n v="3.4"/>
    <n v="2.8"/>
    <n v="360"/>
    <n v="1400"/>
    <n v="880"/>
    <n v="910"/>
    <n v="2700"/>
    <n v="1805"/>
    <x v="2"/>
    <x v="2"/>
    <n v="2.8"/>
    <n v="0"/>
    <n v="5.9"/>
    <n v="6.6499999999999995"/>
    <x v="4"/>
  </r>
  <r>
    <n v="3800"/>
    <x v="721"/>
    <x v="0"/>
    <x v="1"/>
    <n v="20"/>
    <n v="25"/>
    <n v="22.5"/>
    <n v="4"/>
    <n v="6.2"/>
    <n v="5.0999999999999996"/>
    <n v="7"/>
    <n v="7.7"/>
    <n v="7.35"/>
    <n v="126"/>
    <n v="164"/>
    <n v="145"/>
    <n v="2.1"/>
    <n v="2.8"/>
    <n v="2.4500000000000002"/>
    <n v="0.6"/>
    <n v="1"/>
    <n v="0.8"/>
    <n v="300"/>
    <n v="610"/>
    <n v="455"/>
    <n v="610"/>
    <n v="1600"/>
    <n v="1105"/>
    <x v="14"/>
    <x v="140"/>
    <n v="0.8"/>
    <n v="0"/>
    <n v="0"/>
    <n v="3.9662500000000001"/>
    <x v="4"/>
  </r>
  <r>
    <n v="2205"/>
    <x v="2"/>
    <x v="0"/>
    <x v="1"/>
    <n v="22"/>
    <n v="25"/>
    <n v="23.5"/>
    <n v="4"/>
    <n v="7.8"/>
    <n v="5.9"/>
    <n v="7.2"/>
    <n v="8"/>
    <n v="7.6"/>
    <n v="136"/>
    <n v="161"/>
    <n v="148.5"/>
    <n v="2.2999999999999998"/>
    <n v="2.8"/>
    <n v="2.5499999999999998"/>
    <n v="0.8"/>
    <n v="1.1000000000000001"/>
    <n v="0.95000000000000007"/>
    <n v="300"/>
    <n v="720"/>
    <n v="510"/>
    <n v="910"/>
    <n v="2000"/>
    <n v="1455"/>
    <x v="69"/>
    <x v="3"/>
    <n v="0.95"/>
    <n v="0"/>
    <n v="0"/>
    <n v="4.3337500000000002"/>
    <x v="4"/>
  </r>
  <r>
    <n v="3808"/>
    <x v="722"/>
    <x v="0"/>
    <x v="1"/>
    <n v="20"/>
    <n v="30"/>
    <n v="25"/>
    <n v="5.8"/>
    <n v="10.199999999999999"/>
    <n v="8"/>
    <n v="7"/>
    <n v="7.6"/>
    <n v="7.3"/>
    <n v="120"/>
    <n v="152"/>
    <n v="136"/>
    <n v="2.2000000000000002"/>
    <n v="2.8"/>
    <n v="2.5"/>
    <n v="0.6"/>
    <n v="1.2"/>
    <n v="0.89999999999999991"/>
    <n v="300"/>
    <n v="930"/>
    <n v="615"/>
    <n v="910"/>
    <n v="2000"/>
    <n v="1455"/>
    <x v="41"/>
    <x v="2"/>
    <n v="0.89999999999999991"/>
    <n v="0"/>
    <n v="0"/>
    <n v="4.7424999999999997"/>
    <x v="4"/>
  </r>
  <r>
    <n v="3798"/>
    <x v="720"/>
    <x v="0"/>
    <x v="1"/>
    <n v="19"/>
    <n v="34"/>
    <n v="26.5"/>
    <n v="4"/>
    <n v="7.1"/>
    <n v="5.55"/>
    <n v="7"/>
    <n v="7.5"/>
    <n v="7.25"/>
    <n v="118"/>
    <n v="143"/>
    <n v="130.5"/>
    <n v="2"/>
    <n v="2.9"/>
    <n v="2.4500000000000002"/>
    <n v="0.6"/>
    <n v="1.1000000000000001"/>
    <n v="0.85000000000000009"/>
    <n v="300"/>
    <n v="730"/>
    <n v="515"/>
    <n v="720"/>
    <n v="2000"/>
    <n v="1360"/>
    <x v="14"/>
    <x v="4"/>
    <n v="0.85000000000000009"/>
    <n v="0"/>
    <n v="0"/>
    <n v="4.2762499999999992"/>
    <x v="4"/>
  </r>
  <r>
    <n v="3814"/>
    <x v="724"/>
    <x v="0"/>
    <x v="1"/>
    <n v="20"/>
    <n v="33"/>
    <n v="26.5"/>
    <n v="0.3"/>
    <n v="1.4"/>
    <n v="0.85"/>
    <n v="7.1"/>
    <n v="7.6"/>
    <n v="7.35"/>
    <n v="511"/>
    <n v="532"/>
    <n v="521.5"/>
    <n v="14"/>
    <n v="19"/>
    <n v="16.5"/>
    <n v="1.2"/>
    <n v="2.6"/>
    <n v="1.9"/>
    <n v="1400"/>
    <n v="2300"/>
    <n v="1850"/>
    <n v="2700"/>
    <n v="4300"/>
    <n v="3500"/>
    <x v="2"/>
    <x v="2"/>
    <n v="1.9"/>
    <n v="0"/>
    <n v="8.3000000000000007"/>
    <n v="6.71"/>
    <x v="4"/>
  </r>
  <r>
    <n v="3804"/>
    <x v="486"/>
    <x v="0"/>
    <x v="1"/>
    <n v="21"/>
    <n v="25"/>
    <n v="23"/>
    <n v="4"/>
    <n v="4.3"/>
    <n v="4.1500000000000004"/>
    <n v="6.8"/>
    <n v="7.5"/>
    <n v="7.15"/>
    <n v="123"/>
    <n v="158"/>
    <n v="140.5"/>
    <n v="2.2000000000000002"/>
    <n v="2.8"/>
    <n v="2.5"/>
    <n v="0.6"/>
    <n v="1.2"/>
    <n v="0.89999999999999991"/>
    <n v="300"/>
    <n v="910"/>
    <n v="605"/>
    <n v="730"/>
    <n v="2100"/>
    <n v="1415"/>
    <x v="41"/>
    <x v="2"/>
    <n v="0.89999999999999991"/>
    <n v="0"/>
    <n v="1.6999999999999993"/>
    <n v="4.9124999999999996"/>
    <x v="4"/>
  </r>
  <r>
    <n v="3819"/>
    <x v="725"/>
    <x v="0"/>
    <x v="1"/>
    <n v="21"/>
    <n v="32"/>
    <n v="26.5"/>
    <n v="0.3"/>
    <n v="6.7"/>
    <n v="3.5"/>
    <n v="7"/>
    <n v="8"/>
    <n v="7.5"/>
    <n v="462"/>
    <n v="486"/>
    <n v="474"/>
    <n v="24.6"/>
    <n v="29.4"/>
    <n v="27"/>
    <n v="2"/>
    <n v="2.8"/>
    <n v="2.4"/>
    <n v="2600"/>
    <n v="3600"/>
    <n v="3100"/>
    <n v="4200"/>
    <n v="5300"/>
    <n v="4750"/>
    <x v="2"/>
    <x v="2"/>
    <n v="2.4"/>
    <n v="0"/>
    <n v="3"/>
    <n v="6.28"/>
    <x v="4"/>
  </r>
  <r>
    <n v="2225"/>
    <x v="23"/>
    <x v="1"/>
    <x v="1"/>
    <n v="18"/>
    <n v="24"/>
    <n v="21"/>
    <n v="4.2"/>
    <n v="4.8"/>
    <n v="4.5"/>
    <n v="7.2"/>
    <n v="7.5"/>
    <n v="7.35"/>
    <n v="101"/>
    <n v="130"/>
    <n v="115.5"/>
    <n v="2.1"/>
    <n v="2.6"/>
    <n v="2.35"/>
    <n v="0.6"/>
    <n v="1.2"/>
    <n v="0.89999999999999991"/>
    <n v="300"/>
    <n v="910"/>
    <n v="605"/>
    <n v="1100"/>
    <n v="2000"/>
    <n v="1550"/>
    <x v="50"/>
    <x v="2"/>
    <n v="0.89999999999999991"/>
    <n v="0"/>
    <n v="1"/>
    <n v="4.7487499999999994"/>
    <x v="4"/>
  </r>
  <r>
    <n v="2219"/>
    <x v="17"/>
    <x v="1"/>
    <x v="1"/>
    <n v="20"/>
    <n v="27"/>
    <n v="23.5"/>
    <n v="4.5"/>
    <n v="10"/>
    <n v="7.25"/>
    <n v="7"/>
    <n v="7.6"/>
    <n v="7.3"/>
    <n v="210"/>
    <n v="242"/>
    <n v="226"/>
    <n v="2"/>
    <n v="2.6"/>
    <n v="2.2999999999999998"/>
    <n v="1"/>
    <n v="1.3"/>
    <n v="1.1499999999999999"/>
    <n v="300"/>
    <n v="2300"/>
    <n v="1300"/>
    <n v="730"/>
    <n v="4300"/>
    <n v="2515"/>
    <x v="11"/>
    <x v="2"/>
    <n v="1.1499999999999999"/>
    <n v="0"/>
    <n v="0"/>
    <n v="4.6675000000000004"/>
    <x v="4"/>
  </r>
  <r>
    <n v="2207"/>
    <x v="5"/>
    <x v="1"/>
    <x v="1"/>
    <n v="21"/>
    <n v="25"/>
    <n v="23"/>
    <n v="4"/>
    <n v="7"/>
    <n v="5.5"/>
    <n v="7.2"/>
    <n v="7.8"/>
    <n v="7.5"/>
    <n v="200"/>
    <n v="297"/>
    <n v="248.5"/>
    <n v="2"/>
    <n v="2.8"/>
    <n v="2.4"/>
    <n v="0.6"/>
    <n v="1.1000000000000001"/>
    <n v="0.85000000000000009"/>
    <n v="300"/>
    <n v="730"/>
    <n v="515"/>
    <n v="610"/>
    <n v="1500"/>
    <n v="1055"/>
    <x v="57"/>
    <x v="4"/>
    <n v="0.85000000000000009"/>
    <n v="0"/>
    <n v="0"/>
    <n v="4.2449999999999992"/>
    <x v="4"/>
  </r>
  <r>
    <n v="3772"/>
    <x v="27"/>
    <x v="1"/>
    <x v="1"/>
    <n v="18"/>
    <n v="33"/>
    <n v="25.5"/>
    <n v="5.8"/>
    <n v="7.4"/>
    <n v="6.6"/>
    <n v="6.8"/>
    <n v="8"/>
    <n v="7.4"/>
    <n v="68"/>
    <n v="111"/>
    <n v="89.5"/>
    <n v="2"/>
    <n v="2.6"/>
    <n v="2.2999999999999998"/>
    <n v="0.6"/>
    <n v="1.1000000000000001"/>
    <n v="0.85000000000000009"/>
    <n v="300"/>
    <n v="360"/>
    <n v="330"/>
    <n v="360"/>
    <n v="1100"/>
    <n v="730"/>
    <x v="11"/>
    <x v="5"/>
    <n v="0.85000000000000009"/>
    <n v="0"/>
    <n v="0"/>
    <n v="3.2574999999999998"/>
    <x v="4"/>
  </r>
  <r>
    <n v="2208"/>
    <x v="6"/>
    <x v="1"/>
    <x v="1"/>
    <n v="19"/>
    <n v="34"/>
    <n v="26.5"/>
    <n v="5.6"/>
    <n v="7.6"/>
    <n v="6.6"/>
    <n v="6.9"/>
    <n v="7.7"/>
    <n v="7.3000000000000007"/>
    <n v="56"/>
    <n v="96"/>
    <n v="76"/>
    <n v="2"/>
    <n v="2.5"/>
    <n v="2.25"/>
    <n v="0.7"/>
    <n v="1.1000000000000001"/>
    <n v="0.9"/>
    <n v="300"/>
    <n v="360"/>
    <n v="330"/>
    <n v="300"/>
    <n v="910"/>
    <n v="605"/>
    <x v="7"/>
    <x v="5"/>
    <n v="0.89999999999999991"/>
    <n v="0"/>
    <n v="0"/>
    <n v="3.2362500000000001"/>
    <x v="4"/>
  </r>
  <r>
    <n v="2214"/>
    <x v="12"/>
    <x v="1"/>
    <x v="1"/>
    <n v="20"/>
    <n v="30"/>
    <n v="25"/>
    <n v="4"/>
    <n v="6.2"/>
    <n v="5.0999999999999996"/>
    <n v="7.2"/>
    <n v="7.6"/>
    <n v="7.4"/>
    <n v="63"/>
    <n v="88"/>
    <n v="75.5"/>
    <n v="2"/>
    <n v="2.8"/>
    <n v="2.4"/>
    <n v="0.8"/>
    <n v="1.1000000000000001"/>
    <n v="0.95000000000000007"/>
    <n v="300"/>
    <n v="730"/>
    <n v="515"/>
    <n v="730"/>
    <n v="1500"/>
    <n v="1115"/>
    <x v="57"/>
    <x v="4"/>
    <n v="0.95"/>
    <n v="0"/>
    <n v="0"/>
    <n v="4.2649999999999997"/>
    <x v="4"/>
  </r>
  <r>
    <n v="2220"/>
    <x v="18"/>
    <x v="1"/>
    <x v="1"/>
    <n v="22"/>
    <n v="32"/>
    <n v="27"/>
    <n v="4.5999999999999996"/>
    <n v="10.3"/>
    <n v="7.45"/>
    <n v="7.2"/>
    <n v="7.7"/>
    <n v="7.45"/>
    <n v="83"/>
    <n v="108"/>
    <n v="95.5"/>
    <n v="2.1"/>
    <n v="2.6"/>
    <n v="2.35"/>
    <n v="0.7"/>
    <n v="1.1000000000000001"/>
    <n v="0.9"/>
    <n v="300"/>
    <n v="730"/>
    <n v="515"/>
    <n v="720"/>
    <n v="1500"/>
    <n v="1110"/>
    <x v="50"/>
    <x v="4"/>
    <n v="0.89999999999999991"/>
    <n v="0"/>
    <n v="0"/>
    <n v="4.223749999999999"/>
    <x v="4"/>
  </r>
  <r>
    <n v="2216"/>
    <x v="14"/>
    <x v="1"/>
    <x v="1"/>
    <n v="20"/>
    <n v="35"/>
    <n v="27.5"/>
    <n v="4.2"/>
    <n v="11.2"/>
    <n v="7.6999999999999993"/>
    <n v="7.1"/>
    <n v="7.7"/>
    <n v="7.4"/>
    <n v="218"/>
    <n v="321"/>
    <n v="269.5"/>
    <n v="2.2999999999999998"/>
    <n v="3"/>
    <n v="2.65"/>
    <n v="1"/>
    <n v="1.8"/>
    <n v="1.4"/>
    <n v="360"/>
    <n v="730"/>
    <n v="545"/>
    <n v="910"/>
    <n v="2000"/>
    <n v="1455"/>
    <x v="16"/>
    <x v="321"/>
    <n v="1.4"/>
    <n v="0"/>
    <n v="0"/>
    <n v="4.6612499999999999"/>
    <x v="4"/>
  </r>
  <r>
    <n v="1263"/>
    <x v="4"/>
    <x v="1"/>
    <x v="1"/>
    <n v="19"/>
    <n v="29"/>
    <n v="24"/>
    <n v="4"/>
    <n v="6.8"/>
    <n v="5.4"/>
    <n v="7"/>
    <n v="7.6"/>
    <n v="7.3"/>
    <n v="206"/>
    <n v="882"/>
    <n v="544"/>
    <n v="2.2000000000000002"/>
    <n v="2.8"/>
    <n v="2.5"/>
    <n v="0.8"/>
    <n v="1.3"/>
    <n v="1.05"/>
    <n v="300"/>
    <n v="910"/>
    <n v="605"/>
    <n v="730"/>
    <n v="2100"/>
    <n v="1415"/>
    <x v="41"/>
    <x v="2"/>
    <n v="1.05"/>
    <n v="0"/>
    <n v="0"/>
    <n v="4.7725"/>
    <x v="4"/>
  </r>
  <r>
    <n v="2228"/>
    <x v="26"/>
    <x v="1"/>
    <x v="1"/>
    <n v="20"/>
    <n v="30"/>
    <n v="25"/>
    <n v="6.8"/>
    <n v="9.1999999999999993"/>
    <n v="8"/>
    <n v="7.3"/>
    <n v="7.8"/>
    <n v="7.55"/>
    <n v="63"/>
    <n v="103"/>
    <n v="83"/>
    <n v="2.1"/>
    <n v="2.5"/>
    <n v="2.2999999999999998"/>
    <n v="0.7"/>
    <n v="1.1000000000000001"/>
    <n v="0.9"/>
    <n v="300"/>
    <n v="720"/>
    <n v="510"/>
    <n v="720"/>
    <n v="1500"/>
    <n v="1110"/>
    <x v="11"/>
    <x v="3"/>
    <n v="0.89999999999999991"/>
    <n v="0"/>
    <n v="0"/>
    <n v="4.1674999999999995"/>
    <x v="4"/>
  </r>
  <r>
    <n v="2221"/>
    <x v="19"/>
    <x v="1"/>
    <x v="1"/>
    <n v="21"/>
    <n v="27"/>
    <n v="24"/>
    <n v="4.5"/>
    <n v="10.199999999999999"/>
    <n v="7.35"/>
    <n v="7"/>
    <n v="7.8"/>
    <n v="7.4"/>
    <n v="70"/>
    <n v="89"/>
    <n v="79.5"/>
    <n v="1.8"/>
    <n v="2.8"/>
    <n v="2.2999999999999998"/>
    <n v="0.6"/>
    <n v="1.1000000000000001"/>
    <n v="0.85000000000000009"/>
    <n v="300"/>
    <n v="730"/>
    <n v="515"/>
    <n v="610"/>
    <n v="1500"/>
    <n v="1055"/>
    <x v="11"/>
    <x v="4"/>
    <n v="0.85000000000000009"/>
    <n v="0"/>
    <n v="0"/>
    <n v="4.1824999999999992"/>
    <x v="4"/>
  </r>
  <r>
    <n v="2209"/>
    <x v="7"/>
    <x v="1"/>
    <x v="1"/>
    <n v="20"/>
    <n v="36"/>
    <n v="28"/>
    <n v="4.8"/>
    <n v="7"/>
    <n v="5.9"/>
    <n v="6.4"/>
    <n v="7.6"/>
    <n v="7"/>
    <n v="65"/>
    <n v="83"/>
    <n v="74"/>
    <n v="1.3"/>
    <n v="2.7"/>
    <n v="2"/>
    <n v="0.7"/>
    <n v="1.4"/>
    <n v="1.0499999999999998"/>
    <n v="2"/>
    <n v="730"/>
    <n v="366"/>
    <n v="360"/>
    <n v="1500"/>
    <n v="930"/>
    <x v="34"/>
    <x v="105"/>
    <n v="1.0499999999999998"/>
    <n v="0"/>
    <n v="0"/>
    <n v="3.29"/>
    <x v="4"/>
  </r>
  <r>
    <n v="2212"/>
    <x v="10"/>
    <x v="1"/>
    <x v="1"/>
    <n v="20"/>
    <n v="32"/>
    <n v="26"/>
    <n v="6.8"/>
    <n v="7.6"/>
    <n v="7.1999999999999993"/>
    <n v="7.4"/>
    <n v="7.8"/>
    <n v="7.6"/>
    <n v="101"/>
    <n v="119"/>
    <n v="110"/>
    <n v="2.2999999999999998"/>
    <n v="2.6"/>
    <n v="2.4500000000000002"/>
    <n v="0.6"/>
    <n v="1.2"/>
    <n v="0.89999999999999991"/>
    <n v="300"/>
    <n v="360"/>
    <n v="330"/>
    <n v="620"/>
    <n v="1500"/>
    <n v="1060"/>
    <x v="14"/>
    <x v="5"/>
    <n v="0.89999999999999991"/>
    <n v="0"/>
    <n v="0"/>
    <n v="3.3612500000000001"/>
    <x v="4"/>
  </r>
  <r>
    <n v="2227"/>
    <x v="25"/>
    <x v="1"/>
    <x v="1"/>
    <n v="18"/>
    <n v="32"/>
    <n v="25"/>
    <n v="5.6"/>
    <n v="7.2"/>
    <n v="6.4"/>
    <n v="6.7"/>
    <n v="7.4"/>
    <n v="7.0500000000000007"/>
    <n v="64"/>
    <n v="77"/>
    <n v="70.5"/>
    <n v="1.8"/>
    <n v="2.7"/>
    <n v="2.25"/>
    <n v="0.8"/>
    <n v="1.1000000000000001"/>
    <n v="0.95000000000000007"/>
    <n v="300"/>
    <n v="360"/>
    <n v="330"/>
    <n v="360"/>
    <n v="910"/>
    <n v="635"/>
    <x v="7"/>
    <x v="5"/>
    <n v="0.95"/>
    <n v="0"/>
    <n v="0"/>
    <n v="3.2462499999999999"/>
    <x v="4"/>
  </r>
  <r>
    <n v="2213"/>
    <x v="11"/>
    <x v="1"/>
    <x v="1"/>
    <n v="22"/>
    <n v="31"/>
    <n v="26.5"/>
    <n v="7"/>
    <n v="8"/>
    <n v="7.5"/>
    <n v="7.2"/>
    <n v="8"/>
    <n v="7.6"/>
    <n v="89"/>
    <n v="210"/>
    <n v="149.5"/>
    <n v="2.2000000000000002"/>
    <n v="2.8"/>
    <n v="2.5"/>
    <n v="0.8"/>
    <n v="1.1000000000000001"/>
    <n v="0.95000000000000007"/>
    <n v="300"/>
    <n v="720"/>
    <n v="510"/>
    <n v="730"/>
    <n v="1400"/>
    <n v="1065"/>
    <x v="41"/>
    <x v="3"/>
    <n v="0.95"/>
    <n v="0"/>
    <n v="0"/>
    <n v="4.3025000000000002"/>
    <x v="4"/>
  </r>
  <r>
    <n v="3809"/>
    <x v="28"/>
    <x v="1"/>
    <x v="1"/>
    <n v="20"/>
    <n v="35"/>
    <n v="27.5"/>
    <n v="4.5"/>
    <n v="11"/>
    <n v="7.75"/>
    <n v="7"/>
    <n v="8"/>
    <n v="7.5"/>
    <n v="382"/>
    <n v="404"/>
    <n v="393"/>
    <n v="2.1"/>
    <n v="2.9"/>
    <n v="2.5"/>
    <n v="0.8"/>
    <n v="1.2"/>
    <n v="1"/>
    <n v="360"/>
    <n v="910"/>
    <n v="635"/>
    <n v="910"/>
    <n v="2000"/>
    <n v="1455"/>
    <x v="41"/>
    <x v="2"/>
    <n v="1"/>
    <n v="0"/>
    <n v="0"/>
    <n v="4.7625000000000002"/>
    <x v="4"/>
  </r>
  <r>
    <n v="2223"/>
    <x v="21"/>
    <x v="1"/>
    <x v="1"/>
    <n v="22"/>
    <n v="36"/>
    <n v="29"/>
    <n v="4"/>
    <n v="5.0999999999999996"/>
    <n v="4.55"/>
    <n v="7.2"/>
    <n v="8"/>
    <n v="7.6"/>
    <n v="68"/>
    <n v="95"/>
    <n v="81.5"/>
    <n v="1.9"/>
    <n v="2.6"/>
    <n v="2.25"/>
    <n v="0.7"/>
    <n v="1.1000000000000001"/>
    <n v="0.9"/>
    <n v="300"/>
    <n v="910"/>
    <n v="605"/>
    <n v="910"/>
    <n v="2100"/>
    <n v="1505"/>
    <x v="7"/>
    <x v="2"/>
    <n v="0.89999999999999991"/>
    <n v="0"/>
    <n v="0.90000000000000036"/>
    <n v="4.6762499999999996"/>
    <x v="4"/>
  </r>
  <r>
    <n v="4006"/>
    <x v="377"/>
    <x v="1"/>
    <x v="1"/>
    <n v="18"/>
    <n v="35"/>
    <n v="26.5"/>
    <n v="5"/>
    <n v="7.6"/>
    <n v="6.3"/>
    <n v="6"/>
    <n v="7.9"/>
    <n v="6.95"/>
    <n v="64"/>
    <n v="88"/>
    <n v="76"/>
    <n v="1.8"/>
    <n v="2.6"/>
    <n v="2.2000000000000002"/>
    <n v="0.7"/>
    <n v="1.1000000000000001"/>
    <n v="0.9"/>
    <n v="300"/>
    <n v="360"/>
    <n v="330"/>
    <n v="360"/>
    <n v="910"/>
    <n v="635"/>
    <x v="13"/>
    <x v="5"/>
    <n v="0.89999999999999991"/>
    <n v="0"/>
    <n v="0"/>
    <n v="3.2050000000000001"/>
    <x v="4"/>
  </r>
  <r>
    <n v="2211"/>
    <x v="9"/>
    <x v="1"/>
    <x v="1"/>
    <n v="23"/>
    <n v="33"/>
    <n v="28"/>
    <n v="7"/>
    <n v="7.8"/>
    <n v="7.4"/>
    <n v="7.2"/>
    <n v="7.8"/>
    <n v="7.5"/>
    <n v="264"/>
    <n v="304"/>
    <n v="284"/>
    <n v="2.2000000000000002"/>
    <n v="2.7"/>
    <n v="2.4500000000000002"/>
    <n v="0.8"/>
    <n v="1.3"/>
    <n v="1.05"/>
    <n v="300"/>
    <n v="730"/>
    <n v="515"/>
    <n v="720"/>
    <n v="1500"/>
    <n v="1110"/>
    <x v="14"/>
    <x v="4"/>
    <n v="1.05"/>
    <n v="0"/>
    <n v="0"/>
    <n v="4.3162499999999993"/>
    <x v="4"/>
  </r>
  <r>
    <n v="3806"/>
    <x v="29"/>
    <x v="1"/>
    <x v="1"/>
    <n v="22"/>
    <n v="25"/>
    <n v="23.5"/>
    <n v="4"/>
    <n v="5.4"/>
    <n v="4.7"/>
    <n v="6.8"/>
    <n v="7.7"/>
    <n v="7.25"/>
    <n v="122"/>
    <n v="179"/>
    <n v="150.5"/>
    <n v="2.2000000000000002"/>
    <n v="2.6"/>
    <n v="2.4000000000000004"/>
    <n v="0.7"/>
    <n v="1"/>
    <n v="0.85"/>
    <n v="300"/>
    <n v="940"/>
    <n v="620"/>
    <n v="910"/>
    <n v="1600"/>
    <n v="1255"/>
    <x v="91"/>
    <x v="2"/>
    <n v="0.84999999999999987"/>
    <n v="0"/>
    <n v="0.59999999999999964"/>
    <n v="4.7299999999999995"/>
    <x v="4"/>
  </r>
  <r>
    <n v="2222"/>
    <x v="20"/>
    <x v="1"/>
    <x v="1"/>
    <n v="24"/>
    <n v="38"/>
    <n v="31"/>
    <n v="4.0999999999999996"/>
    <n v="5.7"/>
    <n v="4.9000000000000004"/>
    <n v="7"/>
    <n v="7.7"/>
    <n v="7.35"/>
    <n v="60"/>
    <n v="80"/>
    <n v="70"/>
    <n v="1.9"/>
    <n v="2.6"/>
    <n v="2.25"/>
    <n v="0.7"/>
    <n v="1.2"/>
    <n v="0.95"/>
    <n v="300"/>
    <n v="910"/>
    <n v="605"/>
    <n v="730"/>
    <n v="2000"/>
    <n v="1365"/>
    <x v="7"/>
    <x v="2"/>
    <n v="0.95"/>
    <n v="0"/>
    <n v="0.19999999999999929"/>
    <n v="4.61625"/>
    <x v="4"/>
  </r>
  <r>
    <n v="2224"/>
    <x v="22"/>
    <x v="1"/>
    <x v="1"/>
    <n v="24"/>
    <n v="36"/>
    <n v="30"/>
    <n v="4.3"/>
    <n v="5.6"/>
    <n v="4.9499999999999993"/>
    <n v="7.3"/>
    <n v="7.9"/>
    <n v="7.6"/>
    <n v="96"/>
    <n v="126"/>
    <n v="111"/>
    <n v="2.1"/>
    <n v="2.6"/>
    <n v="2.35"/>
    <n v="0.7"/>
    <n v="1.2"/>
    <n v="0.95"/>
    <n v="300"/>
    <n v="910"/>
    <n v="605"/>
    <n v="910"/>
    <n v="2000"/>
    <n v="1455"/>
    <x v="50"/>
    <x v="2"/>
    <n v="0.95"/>
    <n v="0"/>
    <n v="0.10000000000000142"/>
    <n v="4.6687500000000002"/>
    <x v="4"/>
  </r>
  <r>
    <n v="2210"/>
    <x v="8"/>
    <x v="1"/>
    <x v="1"/>
    <n v="21"/>
    <n v="33"/>
    <n v="27"/>
    <n v="5.6"/>
    <n v="7.8"/>
    <n v="6.6999999999999993"/>
    <n v="6.8"/>
    <n v="7.8"/>
    <n v="7.3"/>
    <n v="73"/>
    <n v="109"/>
    <n v="91"/>
    <n v="2.1"/>
    <n v="2.6"/>
    <n v="2.35"/>
    <n v="0.6"/>
    <n v="1.2"/>
    <n v="0.89999999999999991"/>
    <n v="300"/>
    <n v="360"/>
    <n v="330"/>
    <n v="360"/>
    <n v="910"/>
    <n v="635"/>
    <x v="50"/>
    <x v="5"/>
    <n v="0.89999999999999991"/>
    <n v="0"/>
    <n v="0"/>
    <n v="3.2987500000000001"/>
    <x v="4"/>
  </r>
  <r>
    <n v="2215"/>
    <x v="13"/>
    <x v="1"/>
    <x v="1"/>
    <n v="21"/>
    <n v="32"/>
    <n v="26.5"/>
    <n v="4"/>
    <n v="7"/>
    <n v="5.5"/>
    <n v="7"/>
    <n v="7.6"/>
    <n v="7.3"/>
    <n v="75"/>
    <n v="105"/>
    <n v="90"/>
    <n v="2"/>
    <n v="2.7"/>
    <n v="2.35"/>
    <n v="0.7"/>
    <n v="1.1000000000000001"/>
    <n v="0.9"/>
    <n v="300"/>
    <n v="730"/>
    <n v="515"/>
    <n v="720"/>
    <n v="1500"/>
    <n v="1110"/>
    <x v="50"/>
    <x v="4"/>
    <n v="0.89999999999999991"/>
    <n v="0"/>
    <n v="0"/>
    <n v="4.223749999999999"/>
    <x v="4"/>
  </r>
  <r>
    <n v="2226"/>
    <x v="24"/>
    <x v="1"/>
    <x v="1"/>
    <n v="20"/>
    <n v="36"/>
    <n v="28"/>
    <n v="4"/>
    <n v="7.5"/>
    <n v="5.75"/>
    <n v="6.6"/>
    <n v="7.6"/>
    <n v="7.1"/>
    <n v="66"/>
    <n v="90"/>
    <n v="78"/>
    <n v="1.8"/>
    <n v="2.8"/>
    <n v="2.2999999999999998"/>
    <n v="0.7"/>
    <n v="1.1000000000000001"/>
    <n v="0.9"/>
    <n v="300"/>
    <n v="730"/>
    <n v="515"/>
    <n v="360"/>
    <n v="1500"/>
    <n v="930"/>
    <x v="11"/>
    <x v="4"/>
    <n v="0.89999999999999991"/>
    <n v="0"/>
    <n v="0"/>
    <n v="4.192499999999999"/>
    <x v="4"/>
  </r>
  <r>
    <n v="2217"/>
    <x v="15"/>
    <x v="1"/>
    <x v="1"/>
    <n v="19"/>
    <n v="30"/>
    <n v="24.5"/>
    <n v="4"/>
    <n v="8.5"/>
    <n v="6.25"/>
    <n v="7.3"/>
    <n v="7.8"/>
    <n v="7.55"/>
    <n v="218"/>
    <n v="247"/>
    <n v="232.5"/>
    <n v="2"/>
    <n v="2.7"/>
    <n v="2.35"/>
    <n v="0.6"/>
    <n v="1.1000000000000001"/>
    <n v="0.85000000000000009"/>
    <n v="300"/>
    <n v="730"/>
    <n v="515"/>
    <n v="720"/>
    <n v="2100"/>
    <n v="1410"/>
    <x v="50"/>
    <x v="4"/>
    <n v="0.85000000000000009"/>
    <n v="0"/>
    <n v="0"/>
    <n v="4.2137499999999992"/>
    <x v="4"/>
  </r>
  <r>
    <n v="4334"/>
    <x v="488"/>
    <x v="1"/>
    <x v="1"/>
    <n v="19"/>
    <n v="36"/>
    <n v="27.5"/>
    <n v="5.5"/>
    <n v="7.8"/>
    <n v="6.65"/>
    <n v="6.8"/>
    <n v="7.7"/>
    <n v="7.25"/>
    <n v="71"/>
    <n v="89"/>
    <n v="80"/>
    <n v="2"/>
    <n v="2.8"/>
    <n v="2.4"/>
    <n v="0.7"/>
    <n v="1.1000000000000001"/>
    <n v="0.9"/>
    <n v="300"/>
    <n v="360"/>
    <n v="330"/>
    <n v="360"/>
    <n v="910"/>
    <n v="635"/>
    <x v="57"/>
    <x v="5"/>
    <n v="0.89999999999999991"/>
    <n v="0"/>
    <n v="0"/>
    <n v="3.33"/>
    <x v="4"/>
  </r>
  <r>
    <n v="1532"/>
    <x v="489"/>
    <x v="2"/>
    <x v="1"/>
    <n v="20"/>
    <n v="36"/>
    <n v="28"/>
    <n v="5.5"/>
    <n v="6.5"/>
    <n v="6"/>
    <n v="6.3"/>
    <n v="7.6"/>
    <n v="6.9499999999999993"/>
    <n v="62"/>
    <n v="88"/>
    <n v="75"/>
    <n v="1.4"/>
    <n v="2.6"/>
    <n v="2"/>
    <n v="0.7"/>
    <n v="1.1000000000000001"/>
    <n v="0.9"/>
    <n v="2"/>
    <n v="300"/>
    <n v="151"/>
    <n v="360"/>
    <n v="730"/>
    <n v="545"/>
    <x v="34"/>
    <x v="187"/>
    <n v="0.89999999999999991"/>
    <n v="0"/>
    <n v="0"/>
    <n v="2.1850000000000001"/>
    <x v="4"/>
  </r>
  <r>
    <n v="2557"/>
    <x v="490"/>
    <x v="0"/>
    <x v="2"/>
    <n v="12"/>
    <n v="31"/>
    <n v="21.5"/>
    <n v="1.7"/>
    <n v="9.1999999999999993"/>
    <n v="5.4499999999999993"/>
    <n v="6.8"/>
    <n v="7.5"/>
    <n v="7.15"/>
    <n v="136"/>
    <n v="360"/>
    <n v="248"/>
    <n v="2.4"/>
    <n v="4.2"/>
    <n v="3.3"/>
    <n v="0.15"/>
    <n v="6.2"/>
    <n v="3.1750000000000003"/>
    <n v="780"/>
    <n v="92000"/>
    <n v="46390"/>
    <n v="2300"/>
    <n v="160000"/>
    <n v="81150"/>
    <x v="20"/>
    <x v="2"/>
    <n v="3.1749999999999998"/>
    <n v="0"/>
    <n v="0"/>
    <n v="5.6974999999999998"/>
    <x v="4"/>
  </r>
  <r>
    <n v="2571"/>
    <x v="491"/>
    <x v="0"/>
    <x v="2"/>
    <n v="20"/>
    <n v="29"/>
    <n v="24.5"/>
    <n v="2.6"/>
    <n v="22"/>
    <n v="12.3"/>
    <n v="7.2"/>
    <n v="8.3000000000000007"/>
    <n v="7.75"/>
    <n v="390"/>
    <n v="1080"/>
    <n v="735"/>
    <n v="1"/>
    <n v="16"/>
    <n v="8.5"/>
    <n v="0.06"/>
    <n v="2.57"/>
    <n v="1.3149999999999999"/>
    <n v="680"/>
    <n v="160000"/>
    <n v="80340"/>
    <n v="1100"/>
    <n v="160000"/>
    <n v="80550"/>
    <x v="2"/>
    <x v="2"/>
    <n v="1.3149999999999999"/>
    <n v="0"/>
    <n v="0"/>
    <n v="5.7629999999999999"/>
    <x v="4"/>
  </r>
  <r>
    <n v="4296"/>
    <x v="492"/>
    <x v="0"/>
    <x v="2"/>
    <n v="12"/>
    <n v="32"/>
    <n v="22"/>
    <n v="2.2000000000000002"/>
    <n v="18.5"/>
    <n v="10.35"/>
    <n v="7.6"/>
    <n v="9"/>
    <n v="8.3000000000000007"/>
    <n v="444"/>
    <n v="948"/>
    <n v="696"/>
    <n v="3.7"/>
    <n v="10"/>
    <n v="6.85"/>
    <n v="0.3"/>
    <n v="0.5"/>
    <n v="0.4"/>
    <n v="1700"/>
    <n v="160000"/>
    <n v="80850"/>
    <n v="3300"/>
    <n v="160000"/>
    <n v="81650"/>
    <x v="2"/>
    <x v="2"/>
    <n v="0.4"/>
    <n v="0"/>
    <n v="0"/>
    <n v="5.58"/>
    <x v="4"/>
  </r>
  <r>
    <n v="2574"/>
    <x v="494"/>
    <x v="1"/>
    <x v="2"/>
    <n v="18"/>
    <n v="31"/>
    <n v="24.5"/>
    <n v="3.3"/>
    <n v="16"/>
    <n v="9.65"/>
    <n v="7.1"/>
    <n v="8.1999999999999993"/>
    <n v="7.6499999999999995"/>
    <n v="427"/>
    <n v="817"/>
    <n v="622"/>
    <n v="2.2999999999999998"/>
    <n v="6.9"/>
    <n v="4.5999999999999996"/>
    <n v="0.13"/>
    <n v="1.65"/>
    <n v="0.8899999999999999"/>
    <n v="2200"/>
    <n v="160000"/>
    <n v="81100"/>
    <n v="2600"/>
    <n v="160000"/>
    <n v="81300"/>
    <x v="2"/>
    <x v="2"/>
    <n v="0.8899999999999999"/>
    <n v="0"/>
    <n v="0"/>
    <n v="5.6779999999999999"/>
    <x v="4"/>
  </r>
  <r>
    <n v="2573"/>
    <x v="493"/>
    <x v="1"/>
    <x v="2"/>
    <n v="18"/>
    <n v="31"/>
    <n v="24.5"/>
    <n v="5.4"/>
    <n v="19.600000000000001"/>
    <n v="12.5"/>
    <n v="7.4"/>
    <n v="8.8000000000000007"/>
    <n v="8.1000000000000014"/>
    <n v="557"/>
    <n v="1140"/>
    <n v="848.5"/>
    <n v="2.1"/>
    <n v="8"/>
    <n v="5.05"/>
    <n v="0.3"/>
    <n v="1.17"/>
    <n v="0.73499999999999999"/>
    <n v="920"/>
    <n v="160000"/>
    <n v="80460"/>
    <n v="1700"/>
    <n v="160000"/>
    <n v="80850"/>
    <x v="2"/>
    <x v="2"/>
    <n v="0.73499999999999999"/>
    <n v="0"/>
    <n v="0"/>
    <n v="5.6470000000000002"/>
    <x v="4"/>
  </r>
  <r>
    <n v="2046"/>
    <x v="35"/>
    <x v="0"/>
    <x v="3"/>
    <n v="17"/>
    <n v="33"/>
    <n v="25"/>
    <n v="7.5"/>
    <n v="10.3"/>
    <n v="8.9"/>
    <n v="6.9"/>
    <n v="8.6999999999999993"/>
    <n v="7.8"/>
    <n v="208"/>
    <n v="295"/>
    <n v="251.5"/>
    <n v="2.4"/>
    <n v="3.6"/>
    <n v="3"/>
    <n v="0.5"/>
    <n v="15"/>
    <n v="7.75"/>
    <n v="5"/>
    <n v="27000"/>
    <n v="13502.5"/>
    <n v="33"/>
    <n v="10900000"/>
    <n v="5450016.5"/>
    <x v="5"/>
    <x v="2"/>
    <n v="7.75"/>
    <n v="0"/>
    <n v="0"/>
    <n v="6.4249999999999998"/>
    <x v="4"/>
  </r>
  <r>
    <n v="3163"/>
    <x v="495"/>
    <x v="0"/>
    <x v="4"/>
    <n v="24"/>
    <n v="32"/>
    <n v="28"/>
    <n v="6"/>
    <n v="6.8"/>
    <n v="6.4"/>
    <n v="7.1"/>
    <n v="7.8"/>
    <n v="7.4499999999999993"/>
    <n v="662.31544715447205"/>
    <n v="2015.7398373983699"/>
    <n v="1339.0276422764209"/>
    <n v="8"/>
    <n v="16"/>
    <n v="12"/>
    <n v="0.64"/>
    <n v="0.64"/>
    <n v="0.64"/>
    <n v="2"/>
    <n v="170"/>
    <n v="86"/>
    <n v="70"/>
    <n v="170"/>
    <n v="120"/>
    <x v="2"/>
    <x v="146"/>
    <n v="0.64"/>
    <n v="0"/>
    <n v="0"/>
    <n v="3.0580000000000003"/>
    <x v="4"/>
  </r>
  <r>
    <n v="3164"/>
    <x v="37"/>
    <x v="1"/>
    <x v="4"/>
    <n v="21"/>
    <n v="31"/>
    <n v="26"/>
    <n v="7"/>
    <n v="7.2"/>
    <n v="7.1"/>
    <n v="7.1"/>
    <n v="7.8"/>
    <n v="7.4499999999999993"/>
    <n v="662.31544715447205"/>
    <n v="2015.7398373983699"/>
    <n v="1339.0276422764209"/>
    <n v="2"/>
    <n v="2.8"/>
    <n v="2.4"/>
    <n v="0.59"/>
    <n v="0.59"/>
    <n v="0.59"/>
    <n v="10"/>
    <n v="110"/>
    <n v="60"/>
    <n v="110"/>
    <n v="170"/>
    <n v="140"/>
    <x v="57"/>
    <x v="85"/>
    <n v="0.59"/>
    <n v="0"/>
    <n v="0"/>
    <n v="1.9180000000000001"/>
    <x v="4"/>
  </r>
  <r>
    <n v="3031"/>
    <x v="381"/>
    <x v="0"/>
    <x v="29"/>
    <n v="32"/>
    <n v="32"/>
    <n v="32"/>
    <n v="0.3"/>
    <n v="1.7"/>
    <n v="1"/>
    <n v="7.6"/>
    <n v="8.1"/>
    <n v="7.85"/>
    <n v="6560"/>
    <n v="6560"/>
    <n v="6560"/>
    <n v="40"/>
    <n v="55"/>
    <n v="47.5"/>
    <n v="1.1399999999999999"/>
    <n v="2.1"/>
    <n v="1.62"/>
    <n v="49000"/>
    <n v="3300000"/>
    <n v="1674500"/>
    <n v="14000000"/>
    <n v="14000000"/>
    <n v="14000000"/>
    <x v="2"/>
    <x v="2"/>
    <n v="1.62"/>
    <n v="0"/>
    <n v="8"/>
    <n v="6.6239999999999997"/>
    <x v="4"/>
  </r>
  <r>
    <n v="3476"/>
    <x v="383"/>
    <x v="0"/>
    <x v="29"/>
    <n v="34"/>
    <n v="34"/>
    <n v="34"/>
    <n v="0.3"/>
    <n v="11"/>
    <n v="5.65"/>
    <n v="8.6999999999999993"/>
    <n v="9.1"/>
    <n v="8.8999999999999986"/>
    <n v="940"/>
    <n v="940"/>
    <n v="940"/>
    <n v="64"/>
    <n v="163"/>
    <n v="113.5"/>
    <n v="2.38"/>
    <n v="2.6"/>
    <n v="2.4900000000000002"/>
    <n v="49"/>
    <n v="980000"/>
    <n v="490024.5"/>
    <n v="79"/>
    <n v="79"/>
    <n v="79"/>
    <x v="2"/>
    <x v="2"/>
    <n v="2.4900000000000002"/>
    <n v="10"/>
    <n v="0"/>
    <n v="7.4980000000000002"/>
    <x v="4"/>
  </r>
  <r>
    <n v="3030"/>
    <x v="380"/>
    <x v="0"/>
    <x v="29"/>
    <n v="33"/>
    <n v="33"/>
    <n v="33"/>
    <n v="0.3"/>
    <n v="9"/>
    <n v="4.6500000000000004"/>
    <n v="8.1"/>
    <n v="8.3000000000000007"/>
    <n v="8.1999999999999993"/>
    <n v="1194"/>
    <n v="1194"/>
    <n v="1194"/>
    <n v="26"/>
    <n v="57"/>
    <n v="41.5"/>
    <n v="1.01"/>
    <n v="2.04"/>
    <n v="1.5249999999999999"/>
    <n v="49"/>
    <n v="40000"/>
    <n v="20024.5"/>
    <n v="130"/>
    <n v="130"/>
    <n v="130"/>
    <x v="2"/>
    <x v="2"/>
    <n v="1.5249999999999999"/>
    <n v="0"/>
    <n v="0.69999999999999929"/>
    <n v="5.875"/>
    <x v="4"/>
  </r>
  <r>
    <n v="3175"/>
    <x v="40"/>
    <x v="0"/>
    <x v="5"/>
    <n v="27"/>
    <n v="32"/>
    <n v="29.5"/>
    <n v="4.8"/>
    <n v="7.9"/>
    <n v="6.35"/>
    <n v="5.7"/>
    <n v="7.4"/>
    <n v="6.5500000000000007"/>
    <n v="40"/>
    <n v="140"/>
    <n v="90"/>
    <n v="1"/>
    <n v="1.6"/>
    <n v="1.3"/>
    <n v="0.32"/>
    <n v="0.54"/>
    <n v="0.43000000000000005"/>
    <n v="2"/>
    <n v="240"/>
    <n v="121"/>
    <n v="2"/>
    <n v="540"/>
    <n v="271"/>
    <x v="43"/>
    <x v="57"/>
    <n v="0.43000000000000005"/>
    <n v="0"/>
    <n v="0"/>
    <n v="1.5035000000000001"/>
    <x v="4"/>
  </r>
  <r>
    <n v="3177"/>
    <x v="42"/>
    <x v="0"/>
    <x v="5"/>
    <n v="27"/>
    <n v="30"/>
    <n v="28.5"/>
    <n v="4.3"/>
    <n v="8.8000000000000007"/>
    <n v="6.5500000000000007"/>
    <n v="6.3"/>
    <n v="8.3000000000000007"/>
    <n v="7.3000000000000007"/>
    <n v="99"/>
    <n v="603"/>
    <n v="351"/>
    <n v="1"/>
    <n v="2.8"/>
    <n v="1.9"/>
    <n v="0.32"/>
    <n v="0.39"/>
    <n v="0.35499999999999998"/>
    <n v="78"/>
    <n v="1300"/>
    <n v="689"/>
    <n v="110"/>
    <n v="3300"/>
    <n v="1705"/>
    <x v="32"/>
    <x v="2"/>
    <n v="0.35499999999999998"/>
    <n v="0"/>
    <n v="0"/>
    <n v="4.2584999999999997"/>
    <x v="4"/>
  </r>
  <r>
    <n v="3180"/>
    <x v="45"/>
    <x v="0"/>
    <x v="5"/>
    <n v="27"/>
    <n v="31"/>
    <n v="29"/>
    <n v="1.6"/>
    <n v="6.7"/>
    <n v="4.1500000000000004"/>
    <n v="6"/>
    <n v="7.7"/>
    <n v="6.85"/>
    <n v="78"/>
    <n v="195"/>
    <n v="136.5"/>
    <n v="1"/>
    <n v="2.9"/>
    <n v="1.95"/>
    <n v="0.32"/>
    <n v="1.22"/>
    <n v="0.77"/>
    <n v="130"/>
    <n v="2300"/>
    <n v="1215"/>
    <n v="170"/>
    <n v="4900"/>
    <n v="2535"/>
    <x v="36"/>
    <x v="2"/>
    <n v="0.77"/>
    <n v="0"/>
    <n v="1.6999999999999993"/>
    <n v="4.5427499999999998"/>
    <x v="4"/>
  </r>
  <r>
    <n v="4408"/>
    <x v="496"/>
    <x v="0"/>
    <x v="5"/>
    <n v="27"/>
    <n v="33"/>
    <n v="30"/>
    <n v="5.9"/>
    <n v="8.4"/>
    <n v="7.15"/>
    <n v="6.2"/>
    <n v="7.4"/>
    <n v="6.8000000000000007"/>
    <n v="55"/>
    <n v="167"/>
    <n v="111"/>
    <n v="1"/>
    <n v="1.9"/>
    <n v="1.45"/>
    <n v="0.32"/>
    <n v="0.44"/>
    <n v="0.38"/>
    <n v="49"/>
    <n v="3300"/>
    <n v="1674.5"/>
    <n v="140"/>
    <n v="5400"/>
    <n v="2770"/>
    <x v="25"/>
    <x v="2"/>
    <n v="0.38"/>
    <n v="0"/>
    <n v="0"/>
    <n v="3.9822500000000001"/>
    <x v="4"/>
  </r>
  <r>
    <n v="2269"/>
    <x v="39"/>
    <x v="0"/>
    <x v="5"/>
    <n v="28"/>
    <n v="32"/>
    <n v="30"/>
    <n v="5.9"/>
    <n v="8.1999999999999993"/>
    <n v="7.05"/>
    <n v="6.2"/>
    <n v="7.3"/>
    <n v="6.75"/>
    <n v="39"/>
    <n v="96"/>
    <n v="67.5"/>
    <n v="1"/>
    <n v="1.8"/>
    <n v="1.4"/>
    <n v="0.32"/>
    <n v="0.32"/>
    <n v="0.32"/>
    <n v="170"/>
    <n v="2200"/>
    <n v="1185"/>
    <n v="330"/>
    <n v="2700"/>
    <n v="1515"/>
    <x v="49"/>
    <x v="2"/>
    <n v="0.32"/>
    <n v="0"/>
    <n v="0"/>
    <n v="3.9390000000000001"/>
    <x v="4"/>
  </r>
  <r>
    <n v="3178"/>
    <x v="43"/>
    <x v="0"/>
    <x v="5"/>
    <n v="27"/>
    <n v="31"/>
    <n v="29"/>
    <n v="2.8"/>
    <n v="7.7"/>
    <n v="5.25"/>
    <n v="6.4"/>
    <n v="7.7"/>
    <n v="7.0500000000000007"/>
    <n v="90"/>
    <n v="177"/>
    <n v="133.5"/>
    <n v="1.2"/>
    <n v="3.4"/>
    <n v="2.2999999999999998"/>
    <n v="0.32"/>
    <n v="1.1200000000000001"/>
    <n v="0.72000000000000008"/>
    <n v="45"/>
    <n v="2700"/>
    <n v="1372.5"/>
    <n v="68"/>
    <n v="3900"/>
    <n v="1984"/>
    <x v="11"/>
    <x v="2"/>
    <n v="0.72000000000000008"/>
    <n v="0"/>
    <n v="0"/>
    <n v="4.5815000000000001"/>
    <x v="4"/>
  </r>
  <r>
    <n v="3176"/>
    <x v="41"/>
    <x v="0"/>
    <x v="5"/>
    <n v="27"/>
    <n v="32"/>
    <n v="29.5"/>
    <n v="1.2"/>
    <n v="6"/>
    <n v="3.6"/>
    <n v="6.1"/>
    <n v="7.8"/>
    <n v="6.9499999999999993"/>
    <n v="95"/>
    <n v="141"/>
    <n v="118"/>
    <n v="1"/>
    <n v="3.8"/>
    <n v="2.4"/>
    <n v="0.32"/>
    <n v="0.52"/>
    <n v="0.42000000000000004"/>
    <n v="130"/>
    <n v="2300"/>
    <n v="1215"/>
    <n v="230"/>
    <n v="4900"/>
    <n v="2565"/>
    <x v="57"/>
    <x v="2"/>
    <n v="0.42000000000000004"/>
    <n v="0"/>
    <n v="2.8"/>
    <n v="4.8639999999999999"/>
    <x v="4"/>
  </r>
  <r>
    <n v="3179"/>
    <x v="44"/>
    <x v="0"/>
    <x v="5"/>
    <n v="28"/>
    <n v="30"/>
    <n v="29"/>
    <n v="1.2"/>
    <n v="4.9000000000000004"/>
    <n v="3.0500000000000003"/>
    <n v="6.5"/>
    <n v="7.8"/>
    <n v="7.15"/>
    <n v="196"/>
    <n v="463"/>
    <n v="329.5"/>
    <n v="2.5"/>
    <n v="8"/>
    <n v="5.25"/>
    <n v="0.32"/>
    <n v="1.18"/>
    <n v="0.75"/>
    <n v="230"/>
    <n v="4900"/>
    <n v="2565"/>
    <n v="940"/>
    <n v="7900"/>
    <n v="4420"/>
    <x v="2"/>
    <x v="2"/>
    <n v="0.75"/>
    <n v="0"/>
    <n v="3.8999999999999995"/>
    <n v="6.04"/>
    <x v="4"/>
  </r>
  <r>
    <n v="1549"/>
    <x v="384"/>
    <x v="0"/>
    <x v="5"/>
    <n v="27.5"/>
    <n v="33"/>
    <n v="30.25"/>
    <n v="6.1"/>
    <n v="8.1"/>
    <n v="7.1"/>
    <n v="6.7"/>
    <n v="8.5"/>
    <n v="7.6"/>
    <n v="38"/>
    <n v="139"/>
    <n v="88.5"/>
    <n v="1"/>
    <n v="1.8"/>
    <n v="1.4"/>
    <n v="0.32"/>
    <n v="0.9"/>
    <n v="0.61"/>
    <n v="2"/>
    <n v="49"/>
    <n v="25.5"/>
    <n v="4"/>
    <n v="79"/>
    <n v="41.5"/>
    <x v="49"/>
    <x v="242"/>
    <n v="0.61"/>
    <n v="0"/>
    <n v="0"/>
    <n v="1.1244999999999998"/>
    <x v="4"/>
  </r>
  <r>
    <n v="1345"/>
    <x v="499"/>
    <x v="0"/>
    <x v="6"/>
    <n v="27"/>
    <n v="30"/>
    <n v="28.5"/>
    <n v="5.0999999999999996"/>
    <n v="8.5"/>
    <n v="6.8"/>
    <n v="7.6"/>
    <n v="8.5"/>
    <n v="8.0500000000000007"/>
    <n v="365"/>
    <n v="502"/>
    <n v="433.5"/>
    <n v="1"/>
    <n v="1"/>
    <n v="1"/>
    <n v="0.32"/>
    <n v="0.39"/>
    <n v="0.35499999999999998"/>
    <n v="2"/>
    <n v="11"/>
    <n v="6.5"/>
    <n v="17"/>
    <n v="70"/>
    <n v="43.5"/>
    <x v="58"/>
    <x v="21"/>
    <n v="0.35499999999999998"/>
    <n v="0"/>
    <n v="0"/>
    <n v="0.72849999999999993"/>
    <x v="4"/>
  </r>
  <r>
    <n v="2076"/>
    <x v="57"/>
    <x v="0"/>
    <x v="6"/>
    <n v="26"/>
    <n v="31"/>
    <n v="28.5"/>
    <n v="6.5"/>
    <n v="8.5"/>
    <n v="7.5"/>
    <n v="7.6"/>
    <n v="8.3000000000000007"/>
    <n v="7.95"/>
    <n v="306"/>
    <n v="508"/>
    <n v="407"/>
    <n v="1"/>
    <n v="1"/>
    <n v="1"/>
    <n v="0.3"/>
    <n v="0.5"/>
    <n v="0.4"/>
    <n v="2"/>
    <n v="27"/>
    <n v="14.5"/>
    <n v="20"/>
    <n v="70"/>
    <n v="45"/>
    <x v="58"/>
    <x v="172"/>
    <n v="0.4"/>
    <n v="0"/>
    <n v="0"/>
    <n v="0.77750000000000008"/>
    <x v="4"/>
  </r>
  <r>
    <n v="1973"/>
    <x v="51"/>
    <x v="0"/>
    <x v="6"/>
    <n v="27"/>
    <n v="29"/>
    <n v="28"/>
    <n v="3.5"/>
    <n v="7.2"/>
    <n v="5.35"/>
    <n v="7.3"/>
    <n v="8"/>
    <n v="7.65"/>
    <n v="205"/>
    <n v="2415"/>
    <n v="1310"/>
    <n v="1"/>
    <n v="10.5"/>
    <n v="5.75"/>
    <n v="0.3"/>
    <n v="1.3"/>
    <n v="0.8"/>
    <n v="12"/>
    <n v="120"/>
    <n v="66"/>
    <n v="46"/>
    <n v="350"/>
    <n v="198"/>
    <x v="2"/>
    <x v="150"/>
    <n v="0.8"/>
    <n v="0"/>
    <n v="0"/>
    <n v="2.99"/>
    <x v="4"/>
  </r>
  <r>
    <n v="1344"/>
    <x v="498"/>
    <x v="0"/>
    <x v="6"/>
    <n v="25"/>
    <n v="30"/>
    <n v="27.5"/>
    <n v="4.0999999999999996"/>
    <n v="6.9"/>
    <n v="5.5"/>
    <n v="7.3"/>
    <n v="8.4"/>
    <n v="7.85"/>
    <n v="449"/>
    <n v="669"/>
    <n v="559"/>
    <n v="2.4"/>
    <n v="19"/>
    <n v="10.7"/>
    <n v="0.3"/>
    <n v="1.68"/>
    <n v="0.99"/>
    <n v="26"/>
    <n v="920"/>
    <n v="473"/>
    <n v="130"/>
    <n v="1600"/>
    <n v="865"/>
    <x v="2"/>
    <x v="322"/>
    <n v="0.99"/>
    <n v="0"/>
    <n v="0"/>
    <n v="5.0630000000000006"/>
    <x v="4"/>
  </r>
  <r>
    <n v="1977"/>
    <x v="54"/>
    <x v="0"/>
    <x v="6"/>
    <n v="27"/>
    <n v="35"/>
    <n v="31"/>
    <n v="4.7"/>
    <n v="6.7"/>
    <n v="5.7"/>
    <n v="7.7"/>
    <n v="8.5"/>
    <n v="8.1"/>
    <n v="892"/>
    <n v="1621"/>
    <n v="1256.5"/>
    <n v="1.5"/>
    <n v="3.2"/>
    <n v="2.35"/>
    <n v="0.24"/>
    <n v="0.72"/>
    <n v="0.48"/>
    <n v="70"/>
    <n v="350"/>
    <n v="210"/>
    <n v="280"/>
    <n v="540"/>
    <n v="410"/>
    <x v="50"/>
    <x v="137"/>
    <n v="0.48"/>
    <n v="0"/>
    <n v="0"/>
    <n v="2.6147499999999999"/>
    <x v="4"/>
  </r>
  <r>
    <n v="3198"/>
    <x v="61"/>
    <x v="0"/>
    <x v="6"/>
    <n v="26"/>
    <n v="33"/>
    <n v="29.5"/>
    <n v="3.4"/>
    <n v="6.8"/>
    <n v="5.0999999999999996"/>
    <n v="7.4"/>
    <n v="8.5"/>
    <n v="7.95"/>
    <n v="335"/>
    <n v="646"/>
    <n v="490.5"/>
    <n v="1.3"/>
    <n v="3.2"/>
    <n v="2.25"/>
    <n v="0.32"/>
    <n v="1.6"/>
    <n v="0.96000000000000008"/>
    <n v="23"/>
    <n v="140"/>
    <n v="81.5"/>
    <n v="130"/>
    <n v="350"/>
    <n v="240"/>
    <x v="7"/>
    <x v="260"/>
    <n v="0.96"/>
    <n v="0"/>
    <n v="0"/>
    <n v="2.0057499999999999"/>
    <x v="4"/>
  </r>
  <r>
    <n v="3199"/>
    <x v="62"/>
    <x v="0"/>
    <x v="6"/>
    <n v="23"/>
    <n v="30"/>
    <n v="26.5"/>
    <n v="5.2"/>
    <n v="6.4"/>
    <n v="5.8000000000000007"/>
    <n v="7.2"/>
    <n v="8.4"/>
    <n v="7.8000000000000007"/>
    <n v="363"/>
    <n v="690"/>
    <n v="526.5"/>
    <n v="2.2000000000000002"/>
    <n v="2.8"/>
    <n v="2.5"/>
    <n v="0.33"/>
    <n v="0.46"/>
    <n v="0.39500000000000002"/>
    <n v="5"/>
    <n v="7"/>
    <n v="6"/>
    <n v="22"/>
    <n v="28"/>
    <n v="25"/>
    <x v="41"/>
    <x v="55"/>
    <n v="0.39500000000000002"/>
    <n v="0"/>
    <n v="0"/>
    <n v="1.6715"/>
    <x v="4"/>
  </r>
  <r>
    <n v="1343"/>
    <x v="497"/>
    <x v="0"/>
    <x v="6"/>
    <n v="25"/>
    <n v="30"/>
    <n v="27.5"/>
    <n v="4.8"/>
    <n v="8.4"/>
    <n v="6.6"/>
    <n v="8.5"/>
    <n v="9.1"/>
    <n v="8.8000000000000007"/>
    <n v="2571"/>
    <n v="3999"/>
    <n v="3285"/>
    <n v="7"/>
    <n v="22"/>
    <n v="14.5"/>
    <n v="0.32"/>
    <n v="1.63"/>
    <n v="0.97499999999999998"/>
    <n v="33"/>
    <n v="920"/>
    <n v="476.5"/>
    <n v="280"/>
    <n v="1600"/>
    <n v="940"/>
    <x v="2"/>
    <x v="323"/>
    <n v="0.97500000000000009"/>
    <n v="10"/>
    <n v="0"/>
    <n v="6.5775000000000006"/>
    <x v="4"/>
  </r>
  <r>
    <n v="2078"/>
    <x v="59"/>
    <x v="0"/>
    <x v="6"/>
    <n v="26"/>
    <n v="30"/>
    <n v="28"/>
    <n v="5.9"/>
    <n v="6.9"/>
    <n v="6.4"/>
    <n v="7.3"/>
    <n v="8.4"/>
    <n v="7.85"/>
    <n v="452"/>
    <n v="3120"/>
    <n v="1786"/>
    <n v="1.6"/>
    <n v="2.5"/>
    <n v="2.0499999999999998"/>
    <n v="0.32"/>
    <n v="0.75"/>
    <n v="0.53500000000000003"/>
    <n v="2"/>
    <n v="170"/>
    <n v="86"/>
    <n v="10"/>
    <n v="540"/>
    <n v="275"/>
    <x v="62"/>
    <x v="146"/>
    <n v="0.53500000000000003"/>
    <n v="0"/>
    <n v="0"/>
    <n v="1.8182499999999999"/>
    <x v="4"/>
  </r>
  <r>
    <n v="1975"/>
    <x v="52"/>
    <x v="0"/>
    <x v="6"/>
    <n v="18"/>
    <n v="29"/>
    <n v="23.5"/>
    <n v="3"/>
    <n v="4.4000000000000004"/>
    <n v="3.7"/>
    <n v="6.8"/>
    <n v="8.4"/>
    <n v="7.6"/>
    <n v="358"/>
    <n v="835"/>
    <n v="596.5"/>
    <n v="1"/>
    <n v="2.1"/>
    <n v="1.55"/>
    <n v="0.32"/>
    <n v="0.6"/>
    <n v="0.45999999999999996"/>
    <n v="3"/>
    <n v="6"/>
    <n v="4.5"/>
    <n v="6"/>
    <n v="27"/>
    <n v="16.5"/>
    <x v="27"/>
    <x v="17"/>
    <n v="0.45999999999999996"/>
    <n v="0"/>
    <n v="2.5999999999999996"/>
    <n v="1.3432500000000001"/>
    <x v="4"/>
  </r>
  <r>
    <n v="3197"/>
    <x v="388"/>
    <x v="0"/>
    <x v="6"/>
    <n v="24"/>
    <n v="29"/>
    <n v="26.5"/>
    <n v="6.4"/>
    <n v="6.8"/>
    <n v="6.6"/>
    <n v="7.3"/>
    <n v="8.6"/>
    <n v="7.9499999999999993"/>
    <n v="299"/>
    <n v="1012"/>
    <n v="655.5"/>
    <n v="2"/>
    <n v="2.4"/>
    <n v="2.2000000000000002"/>
    <n v="0.16"/>
    <n v="0.43"/>
    <n v="0.29499999999999998"/>
    <n v="2"/>
    <n v="21"/>
    <n v="11.5"/>
    <n v="2"/>
    <n v="49"/>
    <n v="25.5"/>
    <x v="13"/>
    <x v="192"/>
    <n v="0.29499999999999998"/>
    <n v="0"/>
    <n v="0"/>
    <n v="1.4915"/>
    <x v="4"/>
  </r>
  <r>
    <n v="3201"/>
    <x v="64"/>
    <x v="0"/>
    <x v="6"/>
    <n v="24"/>
    <n v="32"/>
    <n v="28"/>
    <n v="4.2"/>
    <n v="9.1999999999999993"/>
    <n v="6.6999999999999993"/>
    <n v="8.3000000000000007"/>
    <n v="9.1"/>
    <n v="8.6999999999999993"/>
    <n v="2669"/>
    <n v="3850"/>
    <n v="3259.5"/>
    <n v="3"/>
    <n v="27"/>
    <n v="15"/>
    <n v="0.3"/>
    <n v="0.72"/>
    <n v="0.51"/>
    <n v="12"/>
    <n v="540"/>
    <n v="276"/>
    <n v="63"/>
    <n v="920"/>
    <n v="491.5"/>
    <x v="2"/>
    <x v="113"/>
    <n v="0.51"/>
    <n v="10"/>
    <n v="0"/>
    <n v="5.4819999999999993"/>
    <x v="4"/>
  </r>
  <r>
    <n v="3200"/>
    <x v="63"/>
    <x v="0"/>
    <x v="6"/>
    <n v="26"/>
    <n v="30"/>
    <n v="28"/>
    <n v="0.3"/>
    <n v="7.5"/>
    <n v="3.9"/>
    <n v="8.3000000000000007"/>
    <n v="9"/>
    <n v="8.65"/>
    <n v="1838"/>
    <n v="6138"/>
    <n v="3988"/>
    <n v="10"/>
    <n v="59"/>
    <n v="34.5"/>
    <n v="0.16"/>
    <n v="1.1000000000000001"/>
    <n v="0.63"/>
    <n v="94"/>
    <n v="920"/>
    <n v="507"/>
    <n v="280"/>
    <n v="1600"/>
    <n v="940"/>
    <x v="2"/>
    <x v="324"/>
    <n v="0.63"/>
    <n v="10"/>
    <n v="2.2000000000000002"/>
    <n v="6.8810000000000002"/>
    <x v="4"/>
  </r>
  <r>
    <n v="2077"/>
    <x v="58"/>
    <x v="0"/>
    <x v="6"/>
    <n v="20"/>
    <n v="30"/>
    <n v="25"/>
    <n v="6.2"/>
    <n v="7.6"/>
    <n v="6.9"/>
    <n v="7.5"/>
    <n v="8.3000000000000007"/>
    <n v="7.9"/>
    <n v="383"/>
    <n v="773"/>
    <n v="578"/>
    <n v="1"/>
    <n v="1.1000000000000001"/>
    <n v="1.05"/>
    <n v="0.01"/>
    <n v="0.42"/>
    <n v="0.215"/>
    <n v="2"/>
    <n v="6"/>
    <n v="4"/>
    <n v="2"/>
    <n v="33"/>
    <n v="17.5"/>
    <x v="96"/>
    <x v="16"/>
    <n v="0.21499999999999997"/>
    <n v="0"/>
    <n v="0"/>
    <n v="0.71925000000000006"/>
    <x v="4"/>
  </r>
  <r>
    <n v="1972"/>
    <x v="50"/>
    <x v="0"/>
    <x v="6"/>
    <n v="26"/>
    <n v="30"/>
    <n v="28"/>
    <n v="5"/>
    <n v="8.4"/>
    <n v="6.7"/>
    <n v="7.8"/>
    <n v="8.8000000000000007"/>
    <n v="8.3000000000000007"/>
    <n v="1290"/>
    <n v="11480"/>
    <n v="6385"/>
    <n v="1.8"/>
    <n v="24"/>
    <n v="12.9"/>
    <n v="0.32"/>
    <n v="0.76"/>
    <n v="0.54"/>
    <n v="33"/>
    <n v="540"/>
    <n v="286.5"/>
    <n v="120"/>
    <n v="920"/>
    <n v="520"/>
    <x v="2"/>
    <x v="325"/>
    <n v="0.54"/>
    <n v="0"/>
    <n v="0"/>
    <n v="4.0404999999999998"/>
    <x v="4"/>
  </r>
  <r>
    <n v="1976"/>
    <x v="385"/>
    <x v="0"/>
    <x v="6"/>
    <n v="23"/>
    <n v="29"/>
    <n v="26"/>
    <n v="3.5"/>
    <n v="6.5"/>
    <n v="5"/>
    <n v="7.2"/>
    <n v="8.3000000000000007"/>
    <n v="7.75"/>
    <n v="314"/>
    <n v="1020"/>
    <n v="667"/>
    <n v="2.2000000000000002"/>
    <n v="2.9"/>
    <n v="2.5499999999999998"/>
    <n v="0.33"/>
    <n v="0.35"/>
    <n v="0.33999999999999997"/>
    <n v="2"/>
    <n v="49"/>
    <n v="25.5"/>
    <n v="17"/>
    <n v="130"/>
    <n v="73.5"/>
    <x v="69"/>
    <x v="242"/>
    <n v="0.33999999999999997"/>
    <n v="0"/>
    <n v="0"/>
    <n v="1.78925"/>
    <x v="4"/>
  </r>
  <r>
    <n v="1346"/>
    <x v="500"/>
    <x v="0"/>
    <x v="6"/>
    <n v="26"/>
    <n v="32"/>
    <n v="29"/>
    <n v="4.9000000000000004"/>
    <n v="7.3"/>
    <n v="6.1"/>
    <n v="7.6"/>
    <n v="8.5"/>
    <n v="8.0500000000000007"/>
    <n v="800"/>
    <n v="1136"/>
    <n v="968"/>
    <n v="1.6"/>
    <n v="4.0999999999999996"/>
    <n v="2.8499999999999996"/>
    <n v="0.32"/>
    <n v="0.45"/>
    <n v="0.38500000000000001"/>
    <n v="46"/>
    <n v="350"/>
    <n v="198"/>
    <n v="170"/>
    <n v="540"/>
    <n v="355"/>
    <x v="85"/>
    <x v="326"/>
    <n v="0.38500000000000001"/>
    <n v="0"/>
    <n v="0"/>
    <n v="2.8482499999999997"/>
    <x v="4"/>
  </r>
  <r>
    <n v="3202"/>
    <x v="65"/>
    <x v="0"/>
    <x v="6"/>
    <n v="26"/>
    <n v="28"/>
    <n v="27"/>
    <n v="3.5"/>
    <n v="5.5"/>
    <n v="4.5"/>
    <n v="7.3"/>
    <n v="8.5"/>
    <n v="7.9"/>
    <n v="430"/>
    <n v="779"/>
    <n v="604.5"/>
    <n v="1.8"/>
    <n v="4.0999999999999996"/>
    <n v="2.9499999999999997"/>
    <n v="0.3"/>
    <n v="0.91"/>
    <n v="0.60499999999999998"/>
    <n v="130"/>
    <n v="350"/>
    <n v="240"/>
    <n v="240"/>
    <n v="540"/>
    <n v="390"/>
    <x v="80"/>
    <x v="45"/>
    <n v="0.60499999999999998"/>
    <n v="0"/>
    <n v="1"/>
    <n v="3.2647499999999998"/>
    <x v="4"/>
  </r>
  <r>
    <n v="2079"/>
    <x v="67"/>
    <x v="1"/>
    <x v="6"/>
    <n v="28"/>
    <n v="31"/>
    <n v="29.5"/>
    <n v="7"/>
    <n v="7.8"/>
    <n v="7.4"/>
    <n v="7.5"/>
    <n v="8.4"/>
    <n v="7.95"/>
    <n v="369"/>
    <n v="564"/>
    <n v="466.5"/>
    <n v="1"/>
    <n v="1.9"/>
    <n v="1.45"/>
    <n v="0.3"/>
    <n v="0.56999999999999995"/>
    <n v="0.43499999999999994"/>
    <n v="2"/>
    <n v="17"/>
    <n v="9.5"/>
    <n v="10"/>
    <n v="120"/>
    <n v="65"/>
    <x v="25"/>
    <x v="24"/>
    <n v="0.43499999999999994"/>
    <n v="0"/>
    <n v="0"/>
    <n v="1.0407500000000001"/>
    <x v="4"/>
  </r>
  <r>
    <n v="1979"/>
    <x v="66"/>
    <x v="1"/>
    <x v="6"/>
    <n v="20"/>
    <n v="30"/>
    <n v="25"/>
    <n v="5.4"/>
    <n v="8.1999999999999993"/>
    <n v="6.8"/>
    <n v="7.3"/>
    <n v="8.4"/>
    <n v="7.85"/>
    <n v="413"/>
    <n v="1038"/>
    <n v="725.5"/>
    <n v="1"/>
    <n v="2.5"/>
    <n v="1.75"/>
    <n v="0.04"/>
    <n v="0.32"/>
    <n v="0.18"/>
    <n v="2"/>
    <n v="110"/>
    <n v="56"/>
    <n v="27"/>
    <n v="280"/>
    <n v="153.5"/>
    <x v="33"/>
    <x v="30"/>
    <n v="0.18"/>
    <n v="0"/>
    <n v="0"/>
    <n v="1.4097500000000001"/>
    <x v="4"/>
  </r>
  <r>
    <n v="1971"/>
    <x v="68"/>
    <x v="2"/>
    <x v="6"/>
    <n v="22"/>
    <n v="35"/>
    <n v="28.5"/>
    <n v="2.6"/>
    <n v="7.7"/>
    <n v="5.15"/>
    <n v="7.1"/>
    <n v="8.5"/>
    <n v="7.8"/>
    <n v="440"/>
    <n v="1360"/>
    <n v="900"/>
    <n v="8"/>
    <n v="29"/>
    <n v="18.5"/>
    <n v="0.32"/>
    <n v="1.04"/>
    <n v="0.68"/>
    <n v="6"/>
    <n v="540"/>
    <n v="273"/>
    <n v="50"/>
    <n v="920"/>
    <n v="485"/>
    <x v="2"/>
    <x v="327"/>
    <n v="0.68"/>
    <n v="0"/>
    <n v="0"/>
    <n v="4.0010000000000003"/>
    <x v="4"/>
  </r>
  <r>
    <n v="1349"/>
    <x v="501"/>
    <x v="0"/>
    <x v="7"/>
    <n v="21.8051863857374"/>
    <n v="28.374716369529999"/>
    <n v="25.0899513776337"/>
    <n v="6.2"/>
    <n v="7.8"/>
    <n v="7"/>
    <n v="7.2"/>
    <n v="8"/>
    <n v="7.6"/>
    <n v="289"/>
    <n v="812"/>
    <n v="550.5"/>
    <n v="3.5"/>
    <n v="4.5"/>
    <n v="4"/>
    <n v="0.14000000000000001"/>
    <n v="2.84"/>
    <n v="1.49"/>
    <n v="100"/>
    <n v="14100"/>
    <n v="7100"/>
    <n v="100"/>
    <n v="34800"/>
    <n v="17450"/>
    <x v="2"/>
    <x v="2"/>
    <n v="1.49"/>
    <n v="0"/>
    <n v="0"/>
    <n v="5.798"/>
    <x v="4"/>
  </r>
  <r>
    <n v="1392"/>
    <x v="502"/>
    <x v="0"/>
    <x v="7"/>
    <n v="21.8051863857374"/>
    <n v="28.374716369529999"/>
    <n v="25.0899513776337"/>
    <n v="3.9"/>
    <n v="7.2"/>
    <n v="5.55"/>
    <n v="7.6"/>
    <n v="8.1999999999999993"/>
    <n v="7.8999999999999995"/>
    <n v="329"/>
    <n v="488"/>
    <n v="408.5"/>
    <n v="3.2"/>
    <n v="4.8"/>
    <n v="4"/>
    <n v="0.3"/>
    <n v="0.88"/>
    <n v="0.59"/>
    <n v="400"/>
    <n v="4800"/>
    <n v="2600"/>
    <n v="100"/>
    <n v="12000"/>
    <n v="6050"/>
    <x v="2"/>
    <x v="2"/>
    <n v="0.59"/>
    <n v="0"/>
    <n v="0"/>
    <n v="5.6180000000000003"/>
    <x v="4"/>
  </r>
  <r>
    <n v="3033"/>
    <x v="389"/>
    <x v="0"/>
    <x v="7"/>
    <n v="20.399999999999999"/>
    <n v="32"/>
    <n v="26.2"/>
    <n v="6.5"/>
    <n v="7.2"/>
    <n v="6.85"/>
    <n v="7"/>
    <n v="7.9"/>
    <n v="7.45"/>
    <n v="860"/>
    <n v="1360"/>
    <n v="1110"/>
    <n v="4"/>
    <n v="9"/>
    <n v="6.5"/>
    <n v="0.8"/>
    <n v="3.2"/>
    <n v="2"/>
    <n v="6600"/>
    <n v="39000"/>
    <n v="22800"/>
    <n v="32000"/>
    <n v="110000"/>
    <n v="71000"/>
    <x v="2"/>
    <x v="2"/>
    <n v="2"/>
    <n v="0"/>
    <n v="0"/>
    <n v="5.9"/>
    <x v="4"/>
  </r>
  <r>
    <n v="4857"/>
    <x v="728"/>
    <x v="1"/>
    <x v="7"/>
    <n v="21.8051863857374"/>
    <n v="28.374716369529999"/>
    <n v="25.0899513776337"/>
    <n v="6.3"/>
    <n v="8"/>
    <n v="7.15"/>
    <n v="7"/>
    <n v="7.8"/>
    <n v="7.4"/>
    <n v="280"/>
    <n v="785"/>
    <n v="532.5"/>
    <n v="3.4"/>
    <n v="4.5999999999999996"/>
    <n v="4"/>
    <n v="0.18"/>
    <n v="0.3"/>
    <n v="0.24"/>
    <n v="100"/>
    <n v="11800"/>
    <n v="5950"/>
    <n v="100"/>
    <n v="24000"/>
    <n v="12050"/>
    <x v="2"/>
    <x v="2"/>
    <n v="0.24"/>
    <n v="0"/>
    <n v="0"/>
    <n v="5.548"/>
    <x v="4"/>
  </r>
  <r>
    <n v="1291"/>
    <x v="503"/>
    <x v="0"/>
    <x v="8"/>
    <n v="14"/>
    <n v="23"/>
    <n v="18.5"/>
    <n v="8.4"/>
    <n v="9.6999999999999993"/>
    <n v="9.0500000000000007"/>
    <n v="7.2"/>
    <n v="8"/>
    <n v="7.6"/>
    <n v="187"/>
    <n v="380"/>
    <n v="283.5"/>
    <n v="1"/>
    <n v="1"/>
    <n v="1"/>
    <n v="0.32"/>
    <n v="2.14"/>
    <n v="1.23"/>
    <n v="94"/>
    <n v="540"/>
    <n v="317"/>
    <n v="280"/>
    <n v="1600"/>
    <n v="940"/>
    <x v="58"/>
    <x v="328"/>
    <n v="1.23"/>
    <n v="0"/>
    <n v="0"/>
    <n v="2.456"/>
    <x v="4"/>
  </r>
  <r>
    <n v="2650"/>
    <x v="74"/>
    <x v="0"/>
    <x v="8"/>
    <n v="4"/>
    <n v="17"/>
    <n v="10.5"/>
    <n v="5.7"/>
    <n v="7.1"/>
    <n v="6.4"/>
    <n v="6.1"/>
    <n v="7.7"/>
    <n v="6.9"/>
    <n v="62"/>
    <n v="113"/>
    <n v="87.5"/>
    <n v="1"/>
    <n v="2"/>
    <n v="1.5"/>
    <n v="0.3"/>
    <n v="1.9"/>
    <n v="1.0999999999999999"/>
    <n v="2"/>
    <n v="2"/>
    <n v="2"/>
    <n v="31"/>
    <n v="84"/>
    <n v="57.5"/>
    <x v="39"/>
    <x v="0"/>
    <n v="1.0999999999999999"/>
    <n v="0"/>
    <n v="0"/>
    <n v="1.1675"/>
    <x v="4"/>
  </r>
  <r>
    <n v="1292"/>
    <x v="504"/>
    <x v="0"/>
    <x v="8"/>
    <n v="13"/>
    <n v="26"/>
    <n v="19.5"/>
    <n v="6"/>
    <n v="9.1999999999999993"/>
    <n v="7.6"/>
    <n v="7.1"/>
    <n v="8.1999999999999993"/>
    <n v="7.6499999999999995"/>
    <n v="109"/>
    <n v="225"/>
    <n v="167"/>
    <n v="1"/>
    <n v="1"/>
    <n v="1"/>
    <n v="0.3"/>
    <n v="1.2"/>
    <n v="0.75"/>
    <n v="2"/>
    <n v="2"/>
    <n v="2"/>
    <n v="25"/>
    <n v="63"/>
    <n v="44"/>
    <x v="58"/>
    <x v="0"/>
    <n v="0.75"/>
    <n v="0"/>
    <n v="0"/>
    <n v="0.78500000000000003"/>
    <x v="4"/>
  </r>
  <r>
    <n v="1429"/>
    <x v="505"/>
    <x v="0"/>
    <x v="8"/>
    <n v="10"/>
    <n v="22"/>
    <n v="16"/>
    <n v="6.5"/>
    <n v="8.9"/>
    <n v="7.7"/>
    <n v="7.3"/>
    <n v="8.5"/>
    <n v="7.9"/>
    <n v="372"/>
    <n v="625"/>
    <n v="498.5"/>
    <n v="1"/>
    <n v="2"/>
    <n v="1.5"/>
    <n v="0.32"/>
    <n v="0.82"/>
    <n v="0.56999999999999995"/>
    <n v="26"/>
    <n v="46"/>
    <n v="36"/>
    <n v="130"/>
    <n v="350"/>
    <n v="240"/>
    <x v="39"/>
    <x v="27"/>
    <n v="0.56999999999999995"/>
    <n v="0"/>
    <n v="0"/>
    <n v="1.2315"/>
    <x v="4"/>
  </r>
  <r>
    <n v="2649"/>
    <x v="73"/>
    <x v="0"/>
    <x v="8"/>
    <n v="11"/>
    <n v="27"/>
    <n v="19"/>
    <n v="5.3"/>
    <n v="9.8000000000000007"/>
    <n v="7.5500000000000007"/>
    <n v="6.9"/>
    <n v="8.3000000000000007"/>
    <n v="7.6000000000000005"/>
    <n v="58"/>
    <n v="746"/>
    <n v="402"/>
    <n v="1"/>
    <n v="5"/>
    <n v="3"/>
    <n v="0.41"/>
    <n v="1.74"/>
    <n v="1.075"/>
    <n v="110"/>
    <n v="920"/>
    <n v="515"/>
    <n v="920"/>
    <n v="1600"/>
    <n v="1260"/>
    <x v="5"/>
    <x v="4"/>
    <n v="1.075"/>
    <n v="0"/>
    <n v="0"/>
    <n v="4.6649999999999991"/>
    <x v="4"/>
  </r>
  <r>
    <n v="2738"/>
    <x v="507"/>
    <x v="0"/>
    <x v="9"/>
    <n v="14"/>
    <n v="24"/>
    <n v="19"/>
    <n v="7.5"/>
    <n v="7.9"/>
    <n v="7.7"/>
    <n v="7.4"/>
    <n v="7.9"/>
    <n v="7.65"/>
    <n v="190"/>
    <n v="225"/>
    <n v="207.5"/>
    <n v="1"/>
    <n v="1"/>
    <n v="1"/>
    <n v="0.02"/>
    <n v="0.26"/>
    <n v="0.14000000000000001"/>
    <n v="1010.2165492957701"/>
    <n v="9370632.2394366208"/>
    <n v="4685821.2279929584"/>
    <n v="30837.3908450704"/>
    <n v="27354974.920774601"/>
    <n v="13692906.155809836"/>
    <x v="58"/>
    <x v="2"/>
    <n v="0.14000000000000001"/>
    <n v="0"/>
    <n v="0"/>
    <n v="3.653"/>
    <x v="4"/>
  </r>
  <r>
    <n v="2740"/>
    <x v="509"/>
    <x v="0"/>
    <x v="9"/>
    <n v="15"/>
    <n v="26"/>
    <n v="20.5"/>
    <n v="6.2"/>
    <n v="6.6"/>
    <n v="6.4"/>
    <n v="7.9"/>
    <n v="8.6"/>
    <n v="8.25"/>
    <n v="168"/>
    <n v="236"/>
    <n v="202"/>
    <n v="3.1"/>
    <n v="4.0999999999999996"/>
    <n v="3.5999999999999996"/>
    <n v="0.03"/>
    <n v="0.04"/>
    <n v="3.5000000000000003E-2"/>
    <n v="1010.2165492957701"/>
    <n v="9370632.2394366208"/>
    <n v="4685821.2279929584"/>
    <n v="30837.3908450704"/>
    <n v="27354974.920774601"/>
    <n v="13692906.155809836"/>
    <x v="54"/>
    <x v="2"/>
    <n v="3.5000000000000003E-2"/>
    <n v="0"/>
    <n v="0"/>
    <n v="5.2569999999999997"/>
    <x v="4"/>
  </r>
  <r>
    <n v="4044"/>
    <x v="811"/>
    <x v="0"/>
    <x v="9"/>
    <n v="9.1999999999999993"/>
    <n v="26.1"/>
    <n v="17.649999999999999"/>
    <n v="3.6"/>
    <n v="7.1"/>
    <n v="5.35"/>
    <n v="7.3"/>
    <n v="7.7"/>
    <n v="7.5"/>
    <n v="225"/>
    <n v="479"/>
    <n v="352"/>
    <n v="1.5"/>
    <n v="2.8"/>
    <n v="2.15"/>
    <n v="1.2430281690140901"/>
    <n v="6.2730105633802804"/>
    <n v="3.7580193661971855"/>
    <n v="1010.2165492957701"/>
    <n v="9370632.2394366208"/>
    <n v="4685821.2279929584"/>
    <n v="30837.3908450704"/>
    <n v="27354974.920774601"/>
    <n v="13692906.155809836"/>
    <x v="53"/>
    <x v="2"/>
    <n v="3.7580193661971855"/>
    <n v="0"/>
    <n v="0"/>
    <n v="5.0953538732394374"/>
    <x v="4"/>
  </r>
  <r>
    <n v="4047"/>
    <x v="812"/>
    <x v="0"/>
    <x v="9"/>
    <n v="8.3000000000000007"/>
    <n v="26.3"/>
    <n v="17.3"/>
    <n v="0.5"/>
    <n v="3.6"/>
    <n v="2.0499999999999998"/>
    <n v="7.2"/>
    <n v="7.4"/>
    <n v="7.3000000000000007"/>
    <n v="300"/>
    <n v="725"/>
    <n v="512.5"/>
    <n v="3.3"/>
    <n v="8.6999999999999993"/>
    <n v="6"/>
    <n v="1.2430281690140901"/>
    <n v="6.2730105633802804"/>
    <n v="3.7580193661971855"/>
    <n v="1010.2165492957701"/>
    <n v="9370632.2394366208"/>
    <n v="4685821.2279929584"/>
    <n v="30837.3908450704"/>
    <n v="27354974.920774601"/>
    <n v="13692906.155809836"/>
    <x v="2"/>
    <x v="2"/>
    <n v="3.7580193661971855"/>
    <n v="0"/>
    <n v="5.9"/>
    <n v="6.8416038732394373"/>
    <x v="4"/>
  </r>
  <r>
    <n v="4045"/>
    <x v="813"/>
    <x v="0"/>
    <x v="9"/>
    <n v="7.1"/>
    <n v="26.4"/>
    <n v="16.75"/>
    <n v="1.4"/>
    <n v="5.6"/>
    <n v="3.5"/>
    <n v="7.2"/>
    <n v="7.4"/>
    <n v="7.3000000000000007"/>
    <n v="274"/>
    <n v="552"/>
    <n v="413"/>
    <n v="2.4"/>
    <n v="5.3"/>
    <n v="3.8499999999999996"/>
    <n v="1.2430281690140901"/>
    <n v="6.2730105633802804"/>
    <n v="3.7580193661971855"/>
    <n v="1010.2165492957701"/>
    <n v="9370632.2394366208"/>
    <n v="4685821.2279929584"/>
    <n v="30837.3908450704"/>
    <n v="27354974.920774601"/>
    <n v="13692906.155809836"/>
    <x v="37"/>
    <x v="2"/>
    <n v="3.7580193661971855"/>
    <n v="0"/>
    <n v="3"/>
    <n v="6.4578538732394373"/>
    <x v="4"/>
  </r>
  <r>
    <n v="4043"/>
    <x v="814"/>
    <x v="0"/>
    <x v="9"/>
    <n v="7.3"/>
    <n v="24"/>
    <n v="15.65"/>
    <n v="3.5"/>
    <n v="7.2"/>
    <n v="5.35"/>
    <n v="7.3"/>
    <n v="7.8"/>
    <n v="7.55"/>
    <n v="217"/>
    <n v="2889"/>
    <n v="1553"/>
    <n v="1.2"/>
    <n v="2.8"/>
    <n v="2"/>
    <n v="1.2430281690140901"/>
    <n v="6.2730105633802804"/>
    <n v="3.7580193661971855"/>
    <n v="1010.2165492957701"/>
    <n v="9370632.2394366208"/>
    <n v="4685821.2279929584"/>
    <n v="30837.3908450704"/>
    <n v="27354974.920774601"/>
    <n v="13692906.155809836"/>
    <x v="34"/>
    <x v="2"/>
    <n v="3.7580193661971855"/>
    <n v="0"/>
    <n v="0"/>
    <n v="5.0016038732394374"/>
    <x v="4"/>
  </r>
  <r>
    <n v="4046"/>
    <x v="815"/>
    <x v="0"/>
    <x v="9"/>
    <n v="8.9"/>
    <n v="25.8"/>
    <n v="17.350000000000001"/>
    <n v="0.7"/>
    <n v="2.6"/>
    <n v="1.65"/>
    <n v="7.1"/>
    <n v="7.4"/>
    <n v="7.25"/>
    <n v="274"/>
    <n v="676"/>
    <n v="475"/>
    <n v="3.5"/>
    <n v="7.6"/>
    <n v="5.55"/>
    <n v="1.2430281690140901"/>
    <n v="6.2730105633802804"/>
    <n v="3.7580193661971855"/>
    <n v="1010.2165492957701"/>
    <n v="9370632.2394366208"/>
    <n v="4685821.2279929584"/>
    <n v="30837.3908450704"/>
    <n v="27354974.920774601"/>
    <n v="13692906.155809836"/>
    <x v="2"/>
    <x v="2"/>
    <n v="3.7580193661971855"/>
    <n v="0"/>
    <n v="6.7"/>
    <n v="6.9216038732394374"/>
    <x v="4"/>
  </r>
  <r>
    <n v="4040"/>
    <x v="816"/>
    <x v="0"/>
    <x v="9"/>
    <n v="13"/>
    <n v="25.8"/>
    <n v="19.399999999999999"/>
    <n v="4.3"/>
    <n v="9"/>
    <n v="6.65"/>
    <n v="7.3"/>
    <n v="8.1"/>
    <n v="7.6999999999999993"/>
    <n v="179"/>
    <n v="217"/>
    <n v="198"/>
    <n v="2"/>
    <n v="4.4000000000000004"/>
    <n v="3.2"/>
    <n v="1.2430281690140901"/>
    <n v="6.2730105633802804"/>
    <n v="3.7580193661971855"/>
    <n v="1010.2165492957701"/>
    <n v="9370632.2394366208"/>
    <n v="4685821.2279929584"/>
    <n v="30837.3908450704"/>
    <n v="27354974.920774601"/>
    <n v="13692906.155809836"/>
    <x v="87"/>
    <x v="2"/>
    <n v="3.7580193661971855"/>
    <n v="0"/>
    <n v="0"/>
    <n v="5.7516038732394374"/>
    <x v="4"/>
  </r>
  <r>
    <n v="4042"/>
    <x v="817"/>
    <x v="0"/>
    <x v="9"/>
    <n v="14"/>
    <n v="28.2"/>
    <n v="21.1"/>
    <n v="0.5"/>
    <n v="4.5"/>
    <n v="2.5"/>
    <n v="7.1"/>
    <n v="7.7"/>
    <n v="7.4"/>
    <n v="264"/>
    <n v="350"/>
    <n v="307"/>
    <n v="5.4"/>
    <n v="13.6"/>
    <n v="9.5"/>
    <n v="1.2430281690140901"/>
    <n v="6.2730105633802804"/>
    <n v="3.7580193661971855"/>
    <n v="1010.2165492957701"/>
    <n v="9370632.2394366208"/>
    <n v="4685821.2279929584"/>
    <n v="30837.3908450704"/>
    <n v="27354974.920774601"/>
    <n v="13692906.155809836"/>
    <x v="2"/>
    <x v="2"/>
    <n v="3.7580193661971855"/>
    <n v="0"/>
    <n v="5"/>
    <n v="6.7516038732394374"/>
    <x v="4"/>
  </r>
  <r>
    <n v="4041"/>
    <x v="818"/>
    <x v="0"/>
    <x v="9"/>
    <n v="13.5"/>
    <n v="28"/>
    <n v="20.75"/>
    <n v="0.7"/>
    <n v="5"/>
    <n v="2.85"/>
    <n v="7.1"/>
    <n v="7.7"/>
    <n v="7.4"/>
    <n v="273"/>
    <n v="310"/>
    <n v="291.5"/>
    <n v="4.4000000000000004"/>
    <n v="10.5"/>
    <n v="7.45"/>
    <n v="1.2430281690140901"/>
    <n v="6.2730105633802804"/>
    <n v="3.7580193661971855"/>
    <n v="1010.2165492957701"/>
    <n v="9370632.2394366208"/>
    <n v="4685821.2279929584"/>
    <n v="30837.3908450704"/>
    <n v="27354974.920774601"/>
    <n v="13692906.155809836"/>
    <x v="2"/>
    <x v="2"/>
    <n v="3.7580193661971855"/>
    <n v="0"/>
    <n v="4.3"/>
    <n v="6.6816038732394372"/>
    <x v="4"/>
  </r>
  <r>
    <n v="3254"/>
    <x v="83"/>
    <x v="0"/>
    <x v="9"/>
    <n v="11.2"/>
    <n v="25.5"/>
    <n v="18.350000000000001"/>
    <n v="3.4"/>
    <n v="7.5"/>
    <n v="5.45"/>
    <n v="7.2"/>
    <n v="7.9"/>
    <n v="7.5500000000000007"/>
    <n v="166"/>
    <n v="2110"/>
    <n v="1138"/>
    <n v="2.1"/>
    <n v="2.9"/>
    <n v="2.5"/>
    <n v="1.2430281690140901"/>
    <n v="6.2730105633802804"/>
    <n v="3.7580193661971855"/>
    <n v="1010.2165492957701"/>
    <n v="9370632.2394366208"/>
    <n v="4685821.2279929584"/>
    <n v="30837.3908450704"/>
    <n v="27354974.920774601"/>
    <n v="13692906.155809836"/>
    <x v="41"/>
    <x v="2"/>
    <n v="3.7580193661971855"/>
    <n v="0"/>
    <n v="0"/>
    <n v="5.3141038732394374"/>
    <x v="4"/>
  </r>
  <r>
    <n v="3252"/>
    <x v="81"/>
    <x v="0"/>
    <x v="9"/>
    <n v="11.3"/>
    <n v="28"/>
    <n v="19.649999999999999"/>
    <n v="3.3"/>
    <n v="7.5"/>
    <n v="5.4"/>
    <n v="7"/>
    <n v="8.3000000000000007"/>
    <n v="7.65"/>
    <n v="161"/>
    <n v="206"/>
    <n v="183.5"/>
    <n v="2"/>
    <n v="3.7"/>
    <n v="2.85"/>
    <n v="1.2430281690140901"/>
    <n v="6.2730105633802804"/>
    <n v="3.7580193661971855"/>
    <n v="1010.2165492957701"/>
    <n v="9370632.2394366208"/>
    <n v="4685821.2279929584"/>
    <n v="30837.3908450704"/>
    <n v="27354974.920774601"/>
    <n v="13692906.155809836"/>
    <x v="71"/>
    <x v="2"/>
    <n v="3.7580193661971855"/>
    <n v="0"/>
    <n v="0"/>
    <n v="5.5328538732394374"/>
    <x v="4"/>
  </r>
  <r>
    <n v="3251"/>
    <x v="80"/>
    <x v="0"/>
    <x v="9"/>
    <n v="11.7"/>
    <n v="27.3"/>
    <n v="19.5"/>
    <n v="4.7"/>
    <n v="7.6"/>
    <n v="6.15"/>
    <n v="7.1"/>
    <n v="7.9"/>
    <n v="7.5"/>
    <n v="170"/>
    <n v="200"/>
    <n v="185"/>
    <n v="2.7"/>
    <n v="3.3"/>
    <n v="3"/>
    <n v="1.2430281690140901"/>
    <n v="6.2730105633802804"/>
    <n v="3.7580193661971855"/>
    <n v="1010.2165492957701"/>
    <n v="9370632.2394366208"/>
    <n v="4685821.2279929584"/>
    <n v="30837.3908450704"/>
    <n v="27354974.920774601"/>
    <n v="13692906.155809836"/>
    <x v="5"/>
    <x v="2"/>
    <n v="3.7580193661971855"/>
    <n v="0"/>
    <n v="0"/>
    <n v="5.6266038732394374"/>
    <x v="4"/>
  </r>
  <r>
    <n v="3259"/>
    <x v="87"/>
    <x v="0"/>
    <x v="9"/>
    <n v="14"/>
    <n v="27.8"/>
    <n v="20.9"/>
    <n v="4"/>
    <n v="9"/>
    <n v="6.5"/>
    <n v="7.5"/>
    <n v="8.1999999999999993"/>
    <n v="7.85"/>
    <n v="161"/>
    <n v="430"/>
    <n v="295.5"/>
    <n v="2.2999999999999998"/>
    <n v="6.4"/>
    <n v="4.3499999999999996"/>
    <n v="1.2430281690140901"/>
    <n v="6.2730105633802804"/>
    <n v="3.7580193661971855"/>
    <n v="1010.2165492957701"/>
    <n v="9370632.2394366208"/>
    <n v="4685821.2279929584"/>
    <n v="30837.3908450704"/>
    <n v="27354974.920774601"/>
    <n v="13692906.155809836"/>
    <x v="2"/>
    <x v="2"/>
    <n v="3.7580193661971855"/>
    <n v="0"/>
    <n v="0"/>
    <n v="6.2516038732394374"/>
    <x v="4"/>
  </r>
  <r>
    <n v="3256"/>
    <x v="84"/>
    <x v="0"/>
    <x v="9"/>
    <n v="13"/>
    <n v="26.4"/>
    <n v="19.7"/>
    <n v="6"/>
    <n v="9.5"/>
    <n v="7.75"/>
    <n v="7.5"/>
    <n v="8.1"/>
    <n v="7.8"/>
    <n v="101"/>
    <n v="237"/>
    <n v="169"/>
    <n v="1.3"/>
    <n v="3.4"/>
    <n v="2.35"/>
    <n v="1.2430281690140901"/>
    <n v="6.2730105633802804"/>
    <n v="3.7580193661971855"/>
    <n v="1010.2165492957701"/>
    <n v="9370632.2394366208"/>
    <n v="4685821.2279929584"/>
    <n v="30837.3908450704"/>
    <n v="27354974.920774601"/>
    <n v="13692906.155809836"/>
    <x v="50"/>
    <x v="2"/>
    <n v="3.7580193661971855"/>
    <n v="0"/>
    <n v="0"/>
    <n v="5.2203538732394374"/>
    <x v="4"/>
  </r>
  <r>
    <n v="3257"/>
    <x v="85"/>
    <x v="0"/>
    <x v="9"/>
    <n v="13.5"/>
    <n v="27.4"/>
    <n v="20.45"/>
    <n v="2.8"/>
    <n v="8.3000000000000007"/>
    <n v="5.5500000000000007"/>
    <n v="7.4"/>
    <n v="8.5"/>
    <n v="7.95"/>
    <n v="183"/>
    <n v="420"/>
    <n v="301.5"/>
    <n v="1"/>
    <n v="8.5"/>
    <n v="4.75"/>
    <n v="0.02"/>
    <n v="0.02"/>
    <n v="0.02"/>
    <n v="1010.2165492957701"/>
    <n v="9370632.2394366208"/>
    <n v="4685821.2279929584"/>
    <n v="30837.3908450704"/>
    <n v="27354974.920774601"/>
    <n v="13692906.155809836"/>
    <x v="2"/>
    <x v="2"/>
    <n v="0.02"/>
    <n v="0"/>
    <n v="0"/>
    <n v="5.5039999999999996"/>
    <x v="4"/>
  </r>
  <r>
    <n v="3258"/>
    <x v="86"/>
    <x v="0"/>
    <x v="9"/>
    <n v="13.8"/>
    <n v="28"/>
    <n v="20.9"/>
    <n v="4.5"/>
    <n v="9.8000000000000007"/>
    <n v="7.15"/>
    <n v="7.5"/>
    <n v="8.3000000000000007"/>
    <n v="7.9"/>
    <n v="206"/>
    <n v="311"/>
    <n v="258.5"/>
    <n v="2.2000000000000002"/>
    <n v="5.6"/>
    <n v="3.9"/>
    <n v="1.2430281690140901"/>
    <n v="6.2730105633802804"/>
    <n v="3.7580193661971855"/>
    <n v="1010.2165492957701"/>
    <n v="9370632.2394366208"/>
    <n v="4685821.2279929584"/>
    <n v="30837.3908450704"/>
    <n v="27354974.920774601"/>
    <n v="13692906.155809836"/>
    <x v="59"/>
    <x v="2"/>
    <n v="3.7580193661971855"/>
    <n v="0"/>
    <n v="0"/>
    <n v="6.1891038732394374"/>
    <x v="4"/>
  </r>
  <r>
    <n v="3262"/>
    <x v="90"/>
    <x v="0"/>
    <x v="9"/>
    <n v="13.5"/>
    <n v="27"/>
    <n v="20.25"/>
    <n v="5.8"/>
    <n v="9.1999999999999993"/>
    <n v="7.5"/>
    <n v="7.7"/>
    <n v="8.5"/>
    <n v="8.1"/>
    <n v="202"/>
    <n v="227"/>
    <n v="214.5"/>
    <n v="2"/>
    <n v="4"/>
    <n v="3"/>
    <n v="1.2430281690140901"/>
    <n v="6.2730105633802804"/>
    <n v="3.7580193661971855"/>
    <n v="1010.2165492957701"/>
    <n v="9370632.2394366208"/>
    <n v="4685821.2279929584"/>
    <n v="30837.3908450704"/>
    <n v="27354974.920774601"/>
    <n v="13692906.155809836"/>
    <x v="5"/>
    <x v="2"/>
    <n v="3.7580193661971855"/>
    <n v="0"/>
    <n v="0"/>
    <n v="5.6266038732394374"/>
    <x v="4"/>
  </r>
  <r>
    <n v="3261"/>
    <x v="89"/>
    <x v="0"/>
    <x v="9"/>
    <n v="13"/>
    <n v="27.6"/>
    <n v="20.3"/>
    <n v="6.4"/>
    <n v="9.8000000000000007"/>
    <n v="8.1000000000000014"/>
    <n v="7.9"/>
    <n v="8.1999999999999993"/>
    <n v="8.0500000000000007"/>
    <n v="160"/>
    <n v="195"/>
    <n v="177.5"/>
    <n v="2"/>
    <n v="3.8"/>
    <n v="2.9"/>
    <n v="1.2430281690140901"/>
    <n v="6.2730105633802804"/>
    <n v="3.7580193661971855"/>
    <n v="1010.2165492957701"/>
    <n v="9370632.2394366208"/>
    <n v="4685821.2279929584"/>
    <n v="30837.3908450704"/>
    <n v="27354974.920774601"/>
    <n v="13692906.155809836"/>
    <x v="75"/>
    <x v="2"/>
    <n v="3.7580193661971855"/>
    <n v="0"/>
    <n v="0"/>
    <n v="5.5641038732394374"/>
    <x v="4"/>
  </r>
  <r>
    <n v="3260"/>
    <x v="88"/>
    <x v="0"/>
    <x v="9"/>
    <n v="13.8"/>
    <n v="26.1"/>
    <n v="19.950000000000003"/>
    <n v="6.4"/>
    <n v="9.8000000000000007"/>
    <n v="8.1000000000000014"/>
    <n v="7.4"/>
    <n v="8.5"/>
    <n v="7.95"/>
    <n v="142"/>
    <n v="268"/>
    <n v="205"/>
    <n v="1.5"/>
    <n v="2.9"/>
    <n v="2.2000000000000002"/>
    <n v="1.2430281690140901"/>
    <n v="6.2730105633802804"/>
    <n v="3.7580193661971855"/>
    <n v="1010.2165492957701"/>
    <n v="9370632.2394366208"/>
    <n v="4685821.2279929584"/>
    <n v="30837.3908450704"/>
    <n v="27354974.920774601"/>
    <n v="13692906.155809836"/>
    <x v="13"/>
    <x v="2"/>
    <n v="3.7580193661971855"/>
    <n v="0"/>
    <n v="0"/>
    <n v="5.1266038732394374"/>
    <x v="4"/>
  </r>
  <r>
    <n v="1309"/>
    <x v="506"/>
    <x v="0"/>
    <x v="9"/>
    <n v="11.7"/>
    <n v="28"/>
    <n v="19.850000000000001"/>
    <n v="5.7"/>
    <n v="9.3000000000000007"/>
    <n v="7.5"/>
    <n v="7.4"/>
    <n v="7.8"/>
    <n v="7.6"/>
    <n v="165"/>
    <n v="202"/>
    <n v="183.5"/>
    <n v="2.2999999999999998"/>
    <n v="4.5999999999999996"/>
    <n v="3.4499999999999997"/>
    <n v="1.2430281690140901"/>
    <n v="6.2730105633802804"/>
    <n v="3.7580193661971855"/>
    <n v="1010.2165492957701"/>
    <n v="9370632.2394366208"/>
    <n v="4685821.2279929584"/>
    <n v="30837.3908450704"/>
    <n v="27354974.920774601"/>
    <n v="13692906.155809836"/>
    <x v="52"/>
    <x v="2"/>
    <n v="3.7580193661971855"/>
    <n v="0"/>
    <n v="0"/>
    <n v="5.9078538732394374"/>
    <x v="4"/>
  </r>
  <r>
    <n v="3253"/>
    <x v="82"/>
    <x v="0"/>
    <x v="9"/>
    <n v="12.2"/>
    <n v="27.5"/>
    <n v="19.850000000000001"/>
    <n v="4.8"/>
    <n v="8.9"/>
    <n v="6.85"/>
    <n v="7.6"/>
    <n v="8.3000000000000007"/>
    <n v="7.95"/>
    <n v="188"/>
    <n v="267"/>
    <n v="227.5"/>
    <n v="2"/>
    <n v="6.3"/>
    <n v="4.1500000000000004"/>
    <n v="1.2430281690140901"/>
    <n v="6.2730105633802804"/>
    <n v="3.7580193661971855"/>
    <n v="1010.2165492957701"/>
    <n v="9370632.2394366208"/>
    <n v="4685821.2279929584"/>
    <n v="30837.3908450704"/>
    <n v="27354974.920774601"/>
    <n v="13692906.155809836"/>
    <x v="2"/>
    <x v="2"/>
    <n v="3.7580193661971855"/>
    <n v="0"/>
    <n v="0"/>
    <n v="6.2516038732394374"/>
    <x v="4"/>
  </r>
  <r>
    <n v="2739"/>
    <x v="508"/>
    <x v="0"/>
    <x v="9"/>
    <n v="14"/>
    <n v="24"/>
    <n v="19"/>
    <n v="5.9"/>
    <n v="7.9"/>
    <n v="6.9"/>
    <n v="7.5"/>
    <n v="8.1"/>
    <n v="7.8"/>
    <n v="192"/>
    <n v="239"/>
    <n v="215.5"/>
    <n v="1"/>
    <n v="1"/>
    <n v="1"/>
    <n v="0.02"/>
    <n v="0.02"/>
    <n v="0.02"/>
    <n v="1010.2165492957701"/>
    <n v="9370632.2394366208"/>
    <n v="4685821.2279929584"/>
    <n v="30837.3908450704"/>
    <n v="27354974.920774601"/>
    <n v="13692906.155809836"/>
    <x v="58"/>
    <x v="2"/>
    <n v="0.02"/>
    <n v="0"/>
    <n v="0"/>
    <n v="3.629"/>
    <x v="4"/>
  </r>
  <r>
    <n v="2741"/>
    <x v="510"/>
    <x v="0"/>
    <x v="9"/>
    <n v="15"/>
    <n v="26"/>
    <n v="20.5"/>
    <n v="6.1"/>
    <n v="6.5"/>
    <n v="6.3"/>
    <n v="8.1"/>
    <n v="8.6"/>
    <n v="8.35"/>
    <n v="170"/>
    <n v="240"/>
    <n v="205"/>
    <n v="3.4"/>
    <n v="16.399999999999999"/>
    <n v="9.8999999999999986"/>
    <n v="0.04"/>
    <n v="0.04"/>
    <n v="0.04"/>
    <n v="1010.2165492957701"/>
    <n v="9370632.2394366208"/>
    <n v="4685821.2279929584"/>
    <n v="30837.3908450704"/>
    <n v="27354974.920774601"/>
    <n v="13692906.155809836"/>
    <x v="2"/>
    <x v="2"/>
    <n v="0.04"/>
    <n v="0"/>
    <n v="0"/>
    <n v="5.508"/>
    <x v="4"/>
  </r>
  <r>
    <n v="4048"/>
    <x v="819"/>
    <x v="0"/>
    <x v="9"/>
    <n v="9.4"/>
    <n v="27"/>
    <n v="18.2"/>
    <n v="2.5"/>
    <n v="7.5"/>
    <n v="5"/>
    <n v="7.3"/>
    <n v="7.6"/>
    <n v="7.4499999999999993"/>
    <n v="197"/>
    <n v="291"/>
    <n v="244"/>
    <n v="2"/>
    <n v="5.0999999999999996"/>
    <n v="3.55"/>
    <n v="1.2430281690140901"/>
    <n v="6.2730105633802804"/>
    <n v="3.7580193661971855"/>
    <n v="1010.2165492957701"/>
    <n v="9370632.2394366208"/>
    <n v="4685821.2279929584"/>
    <n v="30837.3908450704"/>
    <n v="27354974.920774601"/>
    <n v="13692906.155809836"/>
    <x v="12"/>
    <x v="2"/>
    <n v="3.7580193661971855"/>
    <n v="0"/>
    <n v="0"/>
    <n v="5.9703538732394374"/>
    <x v="4"/>
  </r>
  <r>
    <n v="4049"/>
    <x v="820"/>
    <x v="0"/>
    <x v="9"/>
    <n v="10"/>
    <n v="21"/>
    <n v="15.5"/>
    <n v="1.6"/>
    <n v="8.1"/>
    <n v="4.8499999999999996"/>
    <n v="7.1"/>
    <n v="7.5"/>
    <n v="7.3"/>
    <n v="90"/>
    <n v="487"/>
    <n v="288.5"/>
    <n v="1.3"/>
    <n v="5.6"/>
    <n v="3.4499999999999997"/>
    <n v="1.2430281690140901"/>
    <n v="6.2730105633802804"/>
    <n v="3.7580193661971855"/>
    <n v="1010.2165492957701"/>
    <n v="9370632.2394366208"/>
    <n v="4685821.2279929584"/>
    <n v="30837.3908450704"/>
    <n v="27354974.920774601"/>
    <n v="13692906.155809836"/>
    <x v="52"/>
    <x v="2"/>
    <n v="3.7580193661971855"/>
    <n v="0"/>
    <n v="0.30000000000000071"/>
    <n v="5.9378538732394377"/>
    <x v="4"/>
  </r>
  <r>
    <n v="3266"/>
    <x v="94"/>
    <x v="0"/>
    <x v="9"/>
    <n v="6.1"/>
    <n v="24"/>
    <n v="15.05"/>
    <n v="3"/>
    <n v="7.9"/>
    <n v="5.45"/>
    <n v="7.2"/>
    <n v="7.9"/>
    <n v="7.5500000000000007"/>
    <n v="70"/>
    <n v="165"/>
    <n v="117.5"/>
    <n v="1"/>
    <n v="4.5999999999999996"/>
    <n v="2.8"/>
    <n v="1.2430281690140901"/>
    <n v="6.2730105633802804"/>
    <n v="3.7580193661971855"/>
    <n v="1010.2165492957701"/>
    <n v="9370632.2394366208"/>
    <n v="4685821.2279929584"/>
    <n v="30837.3908450704"/>
    <n v="27354974.920774601"/>
    <n v="13692906.155809836"/>
    <x v="65"/>
    <x v="2"/>
    <n v="3.7580193661971855"/>
    <n v="0"/>
    <n v="0"/>
    <n v="5.5016038732394374"/>
    <x v="4"/>
  </r>
  <r>
    <n v="3263"/>
    <x v="91"/>
    <x v="0"/>
    <x v="9"/>
    <n v="6"/>
    <n v="24.1"/>
    <n v="15.05"/>
    <n v="4.2"/>
    <n v="6.8"/>
    <n v="5.5"/>
    <n v="7.1"/>
    <n v="7.6"/>
    <n v="7.35"/>
    <n v="194"/>
    <n v="260"/>
    <n v="227"/>
    <n v="1.3"/>
    <n v="2.7"/>
    <n v="2"/>
    <n v="1.2430281690140901"/>
    <n v="6.2730105633802804"/>
    <n v="3.7580193661971855"/>
    <n v="1010.2165492957701"/>
    <n v="9370632.2394366208"/>
    <n v="4685821.2279929584"/>
    <n v="30837.3908450704"/>
    <n v="27354974.920774601"/>
    <n v="13692906.155809836"/>
    <x v="34"/>
    <x v="2"/>
    <n v="3.7580193661971855"/>
    <n v="0"/>
    <n v="0"/>
    <n v="5.0016038732394374"/>
    <x v="4"/>
  </r>
  <r>
    <n v="3264"/>
    <x v="92"/>
    <x v="0"/>
    <x v="9"/>
    <n v="8.6"/>
    <n v="26"/>
    <n v="17.3"/>
    <n v="4.4000000000000004"/>
    <n v="8.5"/>
    <n v="6.45"/>
    <n v="7.1"/>
    <n v="8"/>
    <n v="7.55"/>
    <n v="161"/>
    <n v="249"/>
    <n v="205"/>
    <n v="1.5"/>
    <n v="2.7"/>
    <n v="2.1"/>
    <n v="1.2430281690140901"/>
    <n v="6.2730105633802804"/>
    <n v="3.7580193661971855"/>
    <n v="1010.2165492957701"/>
    <n v="9370632.2394366208"/>
    <n v="4685821.2279929584"/>
    <n v="30837.3908450704"/>
    <n v="27354974.920774601"/>
    <n v="13692906.155809836"/>
    <x v="23"/>
    <x v="2"/>
    <n v="3.7580193661971855"/>
    <n v="0"/>
    <n v="0"/>
    <n v="5.0641038732394374"/>
    <x v="4"/>
  </r>
  <r>
    <n v="3265"/>
    <x v="93"/>
    <x v="0"/>
    <x v="9"/>
    <n v="8.5"/>
    <n v="28.4"/>
    <n v="18.45"/>
    <n v="2.4"/>
    <n v="8.6999999999999993"/>
    <n v="5.55"/>
    <n v="7.1"/>
    <n v="7.7"/>
    <n v="7.4"/>
    <n v="188"/>
    <n v="268"/>
    <n v="228"/>
    <n v="1.8"/>
    <n v="5.7"/>
    <n v="3.75"/>
    <n v="1.2430281690140901"/>
    <n v="6.2730105633802804"/>
    <n v="3.7580193661971855"/>
    <n v="1010.2165492957701"/>
    <n v="9370632.2394366208"/>
    <n v="4685821.2279929584"/>
    <n v="30837.3908450704"/>
    <n v="27354974.920774601"/>
    <n v="13692906.155809836"/>
    <x v="9"/>
    <x v="2"/>
    <n v="3.7580193661971855"/>
    <n v="0"/>
    <n v="0"/>
    <n v="6.0953538732394374"/>
    <x v="4"/>
  </r>
  <r>
    <n v="2398"/>
    <x v="96"/>
    <x v="0"/>
    <x v="10"/>
    <n v="20"/>
    <n v="32"/>
    <n v="26"/>
    <n v="7"/>
    <n v="8"/>
    <n v="7.5"/>
    <n v="7.2"/>
    <n v="7.7"/>
    <n v="7.45"/>
    <n v="168"/>
    <n v="243"/>
    <n v="205.5"/>
    <n v="1"/>
    <n v="1.6"/>
    <n v="1.3"/>
    <n v="1.2430281690140901"/>
    <n v="6.2730105633802804"/>
    <n v="3.7580193661971855"/>
    <n v="1010.2165492957701"/>
    <n v="9370632.2394366208"/>
    <n v="4685821.2279929584"/>
    <n v="30837.3908450704"/>
    <n v="27354974.920774601"/>
    <n v="13692906.155809836"/>
    <x v="43"/>
    <x v="2"/>
    <n v="3.7580193661971855"/>
    <n v="0"/>
    <n v="0"/>
    <n v="4.5641038732394374"/>
    <x v="4"/>
  </r>
  <r>
    <n v="2394"/>
    <x v="516"/>
    <x v="0"/>
    <x v="10"/>
    <n v="19.5"/>
    <n v="20"/>
    <n v="19.75"/>
    <n v="7.4"/>
    <n v="7.6"/>
    <n v="7.5"/>
    <n v="7.5"/>
    <n v="7.5"/>
    <n v="7.5"/>
    <n v="662.31544715447205"/>
    <n v="2015.7398373983699"/>
    <n v="1339.0276422764209"/>
    <n v="2.4"/>
    <n v="2.5"/>
    <n v="2.4500000000000002"/>
    <n v="1.2430281690140901"/>
    <n v="6.2730105633802804"/>
    <n v="3.7580193661971855"/>
    <n v="1010.2165492957701"/>
    <n v="9370632.2394366208"/>
    <n v="4685821.2279929584"/>
    <n v="30837.3908450704"/>
    <n v="27354974.920774601"/>
    <n v="13692906.155809836"/>
    <x v="14"/>
    <x v="2"/>
    <n v="3.7580193661971855"/>
    <n v="0"/>
    <n v="0"/>
    <n v="5.2828538732394374"/>
    <x v="4"/>
  </r>
  <r>
    <n v="4491"/>
    <x v="739"/>
    <x v="1"/>
    <x v="10"/>
    <n v="17"/>
    <n v="31"/>
    <n v="24"/>
    <n v="3.6"/>
    <n v="8"/>
    <n v="5.8"/>
    <n v="7.6"/>
    <n v="8.1999999999999993"/>
    <n v="7.8999999999999995"/>
    <n v="296"/>
    <n v="350"/>
    <n v="323"/>
    <n v="2.1"/>
    <n v="2.6"/>
    <n v="2.35"/>
    <n v="1.2430281690140901"/>
    <n v="6.2730105633802804"/>
    <n v="3.7580193661971855"/>
    <n v="1010.2165492957701"/>
    <n v="9370632.2394366208"/>
    <n v="4685821.2279929584"/>
    <n v="30837.3908450704"/>
    <n v="27354974.920774601"/>
    <n v="13692906.155809836"/>
    <x v="50"/>
    <x v="2"/>
    <n v="3.7580193661971855"/>
    <n v="0"/>
    <n v="0"/>
    <n v="5.2203538732394374"/>
    <x v="4"/>
  </r>
  <r>
    <n v="4740"/>
    <x v="740"/>
    <x v="1"/>
    <x v="10"/>
    <n v="20"/>
    <n v="23"/>
    <n v="21.5"/>
    <n v="2"/>
    <n v="4.9000000000000004"/>
    <n v="3.45"/>
    <n v="7.3"/>
    <n v="7.4"/>
    <n v="7.35"/>
    <n v="662.31544715447205"/>
    <n v="2015.7398373983699"/>
    <n v="1339.0276422764209"/>
    <n v="3.9"/>
    <n v="12.8"/>
    <n v="8.35"/>
    <n v="1.2430281690140901"/>
    <n v="6.2730105633802804"/>
    <n v="3.7580193661971855"/>
    <n v="1010.2165492957701"/>
    <n v="9370632.2394366208"/>
    <n v="4685821.2279929584"/>
    <n v="30837.3908450704"/>
    <n v="27354974.920774601"/>
    <n v="13692906.155809836"/>
    <x v="2"/>
    <x v="2"/>
    <n v="3.7580193661971855"/>
    <n v="0"/>
    <n v="3.0999999999999996"/>
    <n v="6.5616038732394371"/>
    <x v="4"/>
  </r>
  <r>
    <n v="4741"/>
    <x v="518"/>
    <x v="1"/>
    <x v="10"/>
    <n v="19"/>
    <n v="23"/>
    <n v="21"/>
    <n v="4"/>
    <n v="4.2"/>
    <n v="4.0999999999999996"/>
    <n v="7.3"/>
    <n v="7.4"/>
    <n v="7.35"/>
    <n v="662.31544715447205"/>
    <n v="2015.7398373983699"/>
    <n v="1339.0276422764209"/>
    <n v="4.5999999999999996"/>
    <n v="4.8"/>
    <n v="4.6999999999999993"/>
    <n v="1.2430281690140901"/>
    <n v="6.2730105633802804"/>
    <n v="3.7580193661971855"/>
    <n v="1010.2165492957701"/>
    <n v="9370632.2394366208"/>
    <n v="4685821.2279929584"/>
    <n v="30837.3908450704"/>
    <n v="27354974.920774601"/>
    <n v="13692906.155809836"/>
    <x v="2"/>
    <x v="2"/>
    <n v="3.7580193661971855"/>
    <n v="0"/>
    <n v="1.8000000000000007"/>
    <n v="6.4316038732394372"/>
    <x v="4"/>
  </r>
  <r>
    <n v="2393"/>
    <x v="97"/>
    <x v="1"/>
    <x v="10"/>
    <n v="17"/>
    <n v="32"/>
    <n v="24.5"/>
    <n v="6.2"/>
    <n v="7.6"/>
    <n v="6.9"/>
    <n v="7.6"/>
    <n v="8.1999999999999993"/>
    <n v="7.8999999999999995"/>
    <n v="310"/>
    <n v="332"/>
    <n v="321"/>
    <n v="1.5"/>
    <n v="2.6"/>
    <n v="2.0499999999999998"/>
    <n v="1.2430281690140901"/>
    <n v="6.2730105633802804"/>
    <n v="3.7580193661971855"/>
    <n v="1010.2165492957701"/>
    <n v="9370632.2394366208"/>
    <n v="4685821.2279929584"/>
    <n v="30837.3908450704"/>
    <n v="27354974.920774601"/>
    <n v="13692906.155809836"/>
    <x v="62"/>
    <x v="2"/>
    <n v="3.7580193661971855"/>
    <n v="0"/>
    <n v="0"/>
    <n v="5.0328538732394374"/>
    <x v="4"/>
  </r>
  <r>
    <n v="4506"/>
    <x v="743"/>
    <x v="0"/>
    <x v="11"/>
    <n v="25"/>
    <n v="25"/>
    <n v="25"/>
    <n v="0.3"/>
    <n v="7.2"/>
    <n v="3.75"/>
    <n v="6.5"/>
    <n v="8.1"/>
    <n v="7.3"/>
    <n v="226"/>
    <n v="1399"/>
    <n v="812.5"/>
    <n v="3"/>
    <n v="42"/>
    <n v="22.5"/>
    <n v="0.7"/>
    <n v="3"/>
    <n v="1.85"/>
    <n v="4600"/>
    <n v="940000"/>
    <n v="472300"/>
    <n v="35000"/>
    <n v="5400000"/>
    <n v="2717500"/>
    <x v="2"/>
    <x v="2"/>
    <n v="1.85"/>
    <n v="0"/>
    <n v="2.5"/>
    <n v="6.12"/>
    <x v="4"/>
  </r>
  <r>
    <n v="3612"/>
    <x v="113"/>
    <x v="0"/>
    <x v="11"/>
    <n v="25"/>
    <n v="25"/>
    <n v="25"/>
    <n v="1.9"/>
    <n v="7"/>
    <n v="4.45"/>
    <n v="6.5"/>
    <n v="7.7"/>
    <n v="7.1"/>
    <n v="324"/>
    <n v="1268"/>
    <n v="796"/>
    <n v="4"/>
    <n v="22"/>
    <n v="13"/>
    <n v="1.5"/>
    <n v="5.7"/>
    <n v="3.6"/>
    <n v="3300"/>
    <n v="150000"/>
    <n v="76650"/>
    <n v="24000"/>
    <n v="1600000"/>
    <n v="812000"/>
    <x v="2"/>
    <x v="2"/>
    <n v="3.5999999999999996"/>
    <n v="0"/>
    <n v="1.0999999999999996"/>
    <n v="6.33"/>
    <x v="4"/>
  </r>
  <r>
    <n v="3628"/>
    <x v="405"/>
    <x v="0"/>
    <x v="11"/>
    <n v="25"/>
    <n v="25"/>
    <n v="25"/>
    <n v="4.2"/>
    <n v="6.6"/>
    <n v="5.4"/>
    <n v="6.6"/>
    <n v="7.6"/>
    <n v="7.1"/>
    <n v="449"/>
    <n v="963"/>
    <n v="706"/>
    <n v="3"/>
    <n v="8"/>
    <n v="5.5"/>
    <n v="0.3"/>
    <n v="2.6"/>
    <n v="1.45"/>
    <n v="2300"/>
    <n v="1100000"/>
    <n v="551150"/>
    <n v="24000"/>
    <n v="3500000"/>
    <n v="1762000"/>
    <x v="2"/>
    <x v="2"/>
    <n v="1.45"/>
    <n v="0"/>
    <n v="0"/>
    <n v="5.79"/>
    <x v="4"/>
  </r>
  <r>
    <n v="4096"/>
    <x v="408"/>
    <x v="0"/>
    <x v="11"/>
    <n v="25"/>
    <n v="25"/>
    <n v="25"/>
    <n v="0.3"/>
    <n v="6.2"/>
    <n v="3.25"/>
    <n v="6.3"/>
    <n v="7.2"/>
    <n v="6.75"/>
    <n v="358"/>
    <n v="1637"/>
    <n v="997.5"/>
    <n v="4"/>
    <n v="29"/>
    <n v="16.5"/>
    <n v="0.3"/>
    <n v="2.2000000000000002"/>
    <n v="1.25"/>
    <n v="3400"/>
    <n v="700000"/>
    <n v="351700"/>
    <n v="24000"/>
    <n v="5400000"/>
    <n v="2712000"/>
    <x v="2"/>
    <x v="2"/>
    <n v="1.25"/>
    <n v="0"/>
    <n v="3.5"/>
    <n v="6.1"/>
    <x v="4"/>
  </r>
  <r>
    <n v="3615"/>
    <x v="116"/>
    <x v="0"/>
    <x v="11"/>
    <n v="25"/>
    <n v="25"/>
    <n v="25"/>
    <n v="4.5999999999999996"/>
    <n v="6.8"/>
    <n v="5.6999999999999993"/>
    <n v="6.8"/>
    <n v="7.9"/>
    <n v="7.35"/>
    <n v="706"/>
    <n v="985"/>
    <n v="845.5"/>
    <n v="3.7"/>
    <n v="7"/>
    <n v="5.35"/>
    <n v="1.4"/>
    <n v="3.29"/>
    <n v="2.3449999999999998"/>
    <n v="490"/>
    <n v="15000"/>
    <n v="7745"/>
    <n v="5400"/>
    <n v="160000"/>
    <n v="82700"/>
    <x v="2"/>
    <x v="2"/>
    <n v="2.3449999999999998"/>
    <n v="0"/>
    <n v="0"/>
    <n v="5.9690000000000003"/>
    <x v="4"/>
  </r>
  <r>
    <n v="4542"/>
    <x v="756"/>
    <x v="0"/>
    <x v="11"/>
    <n v="25"/>
    <n v="25"/>
    <n v="25"/>
    <n v="4.4000000000000004"/>
    <n v="6.5"/>
    <n v="5.45"/>
    <n v="6.5"/>
    <n v="8.1"/>
    <n v="7.3"/>
    <n v="209"/>
    <n v="1194"/>
    <n v="701.5"/>
    <n v="4"/>
    <n v="9"/>
    <n v="6.5"/>
    <n v="0.7"/>
    <n v="3.2"/>
    <n v="1.9500000000000002"/>
    <n v="3300"/>
    <n v="140000"/>
    <n v="71650"/>
    <n v="24000"/>
    <n v="540000"/>
    <n v="282000"/>
    <x v="2"/>
    <x v="2"/>
    <n v="1.9500000000000002"/>
    <n v="0"/>
    <n v="0"/>
    <n v="5.89"/>
    <x v="4"/>
  </r>
  <r>
    <n v="4515"/>
    <x v="745"/>
    <x v="0"/>
    <x v="11"/>
    <n v="25"/>
    <n v="25"/>
    <n v="25"/>
    <n v="3.2"/>
    <n v="6.8"/>
    <n v="5"/>
    <n v="7.1"/>
    <n v="8.5"/>
    <n v="7.8"/>
    <n v="706"/>
    <n v="949"/>
    <n v="827.5"/>
    <n v="4"/>
    <n v="17"/>
    <n v="10.5"/>
    <n v="0.4"/>
    <n v="6.49"/>
    <n v="3.4450000000000003"/>
    <n v="3300"/>
    <n v="150000"/>
    <n v="76650"/>
    <n v="24000"/>
    <n v="1600000"/>
    <n v="812000"/>
    <x v="2"/>
    <x v="2"/>
    <n v="3.4450000000000003"/>
    <n v="0"/>
    <n v="0"/>
    <n v="6.1890000000000001"/>
    <x v="4"/>
  </r>
  <r>
    <n v="3602"/>
    <x v="109"/>
    <x v="0"/>
    <x v="11"/>
    <n v="25"/>
    <n v="25"/>
    <n v="25"/>
    <n v="0.3"/>
    <n v="2.8"/>
    <n v="1.5499999999999998"/>
    <n v="6.5"/>
    <n v="6.9"/>
    <n v="6.7"/>
    <n v="1035"/>
    <n v="1187"/>
    <n v="1111"/>
    <n v="18"/>
    <n v="87"/>
    <n v="52.5"/>
    <n v="1.1000000000000001"/>
    <n v="5"/>
    <n v="3.05"/>
    <n v="2300"/>
    <n v="1200000000"/>
    <n v="600001150"/>
    <n v="24000"/>
    <n v="9200000000"/>
    <n v="4600012000"/>
    <x v="2"/>
    <x v="2"/>
    <n v="3.05"/>
    <n v="0"/>
    <n v="6.9"/>
    <n v="6.8000000000000007"/>
    <x v="4"/>
  </r>
  <r>
    <n v="3679"/>
    <x v="171"/>
    <x v="0"/>
    <x v="11"/>
    <n v="24"/>
    <n v="29"/>
    <n v="26.5"/>
    <n v="0.3"/>
    <n v="10.9"/>
    <n v="5.6000000000000005"/>
    <n v="7.6"/>
    <n v="9"/>
    <n v="8.3000000000000007"/>
    <n v="708"/>
    <n v="1528"/>
    <n v="1118"/>
    <n v="1"/>
    <n v="38"/>
    <n v="19.5"/>
    <n v="0.32"/>
    <n v="6"/>
    <n v="3.16"/>
    <n v="920"/>
    <n v="1840"/>
    <n v="1380"/>
    <n v="1600"/>
    <n v="3200"/>
    <n v="2400"/>
    <x v="2"/>
    <x v="2"/>
    <n v="3.16"/>
    <n v="0"/>
    <n v="0"/>
    <n v="6.1319999999999997"/>
    <x v="4"/>
  </r>
  <r>
    <n v="3649"/>
    <x v="129"/>
    <x v="0"/>
    <x v="11"/>
    <n v="25"/>
    <n v="25"/>
    <n v="25"/>
    <n v="5.7"/>
    <n v="6.9"/>
    <n v="6.3000000000000007"/>
    <n v="6.5"/>
    <n v="7.2"/>
    <n v="6.85"/>
    <n v="141"/>
    <n v="312"/>
    <n v="226.5"/>
    <n v="3"/>
    <n v="5"/>
    <n v="4"/>
    <n v="0.4"/>
    <n v="11.5"/>
    <n v="5.95"/>
    <n v="1200"/>
    <n v="15000"/>
    <n v="8100"/>
    <n v="16000"/>
    <n v="160000"/>
    <n v="88000"/>
    <x v="2"/>
    <x v="2"/>
    <n v="5.9499999999999993"/>
    <n v="0"/>
    <n v="0"/>
    <n v="6.6899999999999995"/>
    <x v="4"/>
  </r>
  <r>
    <n v="4507"/>
    <x v="522"/>
    <x v="0"/>
    <x v="11"/>
    <n v="25"/>
    <n v="25"/>
    <n v="25"/>
    <n v="4"/>
    <n v="7"/>
    <n v="5.5"/>
    <n v="6.5"/>
    <n v="7.4"/>
    <n v="6.95"/>
    <n v="297"/>
    <n v="1326"/>
    <n v="811.5"/>
    <n v="3"/>
    <n v="11"/>
    <n v="7"/>
    <n v="0.6"/>
    <n v="2.2999999999999998"/>
    <n v="1.45"/>
    <n v="3300"/>
    <n v="940000"/>
    <n v="471650"/>
    <n v="24000"/>
    <n v="5400000"/>
    <n v="2712000"/>
    <x v="2"/>
    <x v="2"/>
    <n v="1.45"/>
    <n v="0"/>
    <n v="0"/>
    <n v="5.79"/>
    <x v="4"/>
  </r>
  <r>
    <n v="4095"/>
    <x v="407"/>
    <x v="0"/>
    <x v="11"/>
    <n v="25"/>
    <n v="25"/>
    <n v="25"/>
    <n v="1"/>
    <n v="7"/>
    <n v="4"/>
    <n v="6.5"/>
    <n v="7.7"/>
    <n v="7.1"/>
    <n v="225"/>
    <n v="1871"/>
    <n v="1048"/>
    <n v="4"/>
    <n v="22"/>
    <n v="13"/>
    <n v="0.36"/>
    <n v="3"/>
    <n v="1.68"/>
    <n v="3300"/>
    <n v="1100000"/>
    <n v="551650"/>
    <n v="24000"/>
    <n v="9200000"/>
    <n v="4612000"/>
    <x v="2"/>
    <x v="2"/>
    <n v="1.6799999999999997"/>
    <n v="0"/>
    <n v="2"/>
    <n v="6.0360000000000005"/>
    <x v="4"/>
  </r>
  <r>
    <n v="4537"/>
    <x v="530"/>
    <x v="0"/>
    <x v="11"/>
    <n v="25"/>
    <n v="25.1"/>
    <n v="25.05"/>
    <n v="4.8"/>
    <n v="7.4"/>
    <n v="6.1"/>
    <n v="6.5"/>
    <n v="7.8"/>
    <n v="7.15"/>
    <n v="208"/>
    <n v="521"/>
    <n v="364.5"/>
    <n v="2"/>
    <n v="10"/>
    <n v="6"/>
    <n v="0.3"/>
    <n v="2.2000000000000002"/>
    <n v="1.25"/>
    <n v="23"/>
    <n v="46000"/>
    <n v="23011.5"/>
    <n v="24000"/>
    <n v="350000"/>
    <n v="187000"/>
    <x v="2"/>
    <x v="2"/>
    <n v="1.25"/>
    <n v="0"/>
    <n v="0"/>
    <n v="5.75"/>
    <x v="4"/>
  </r>
  <r>
    <n v="4520"/>
    <x v="750"/>
    <x v="0"/>
    <x v="11"/>
    <n v="25"/>
    <n v="25"/>
    <n v="25"/>
    <n v="2.1"/>
    <n v="4.8"/>
    <n v="3.45"/>
    <n v="6.5"/>
    <n v="8.5"/>
    <n v="7.5"/>
    <n v="671"/>
    <n v="1238"/>
    <n v="954.5"/>
    <n v="6"/>
    <n v="36"/>
    <n v="21"/>
    <n v="1.5"/>
    <n v="3.6"/>
    <n v="2.5499999999999998"/>
    <n v="4000"/>
    <n v="79000"/>
    <n v="41500"/>
    <n v="24000"/>
    <n v="540000"/>
    <n v="282000"/>
    <x v="2"/>
    <x v="2"/>
    <n v="2.5499999999999998"/>
    <n v="0"/>
    <n v="3.0999999999999996"/>
    <n v="6.3199999999999994"/>
    <x v="4"/>
  </r>
  <r>
    <n v="3584"/>
    <x v="102"/>
    <x v="0"/>
    <x v="11"/>
    <n v="21"/>
    <n v="26"/>
    <n v="23.5"/>
    <n v="0.3"/>
    <n v="3.6"/>
    <n v="1.95"/>
    <n v="7.1"/>
    <n v="8.5"/>
    <n v="7.8"/>
    <n v="725"/>
    <n v="1168"/>
    <n v="946.5"/>
    <n v="8"/>
    <n v="14"/>
    <n v="11"/>
    <n v="2.1"/>
    <n v="4.9000000000000004"/>
    <n v="3.5"/>
    <n v="2100"/>
    <n v="3300"/>
    <n v="2700"/>
    <n v="7000"/>
    <n v="12000"/>
    <n v="9500"/>
    <x v="2"/>
    <x v="2"/>
    <n v="3.5"/>
    <n v="0"/>
    <n v="6.1"/>
    <n v="6.8100000000000005"/>
    <x v="4"/>
  </r>
  <r>
    <n v="4521"/>
    <x v="751"/>
    <x v="0"/>
    <x v="11"/>
    <n v="21"/>
    <n v="25"/>
    <n v="23"/>
    <n v="2.1"/>
    <n v="6.6"/>
    <n v="4.3499999999999996"/>
    <n v="6.5"/>
    <n v="7.6"/>
    <n v="7.05"/>
    <n v="425"/>
    <n v="1336"/>
    <n v="880.5"/>
    <n v="3"/>
    <n v="30"/>
    <n v="16.5"/>
    <n v="1.1000000000000001"/>
    <n v="9.4"/>
    <n v="5.25"/>
    <n v="4000"/>
    <n v="14000"/>
    <n v="9000"/>
    <n v="24000"/>
    <n v="160000"/>
    <n v="92000"/>
    <x v="2"/>
    <x v="2"/>
    <n v="5.25"/>
    <n v="0"/>
    <n v="1.3000000000000007"/>
    <n v="6.68"/>
    <x v="4"/>
  </r>
  <r>
    <n v="3645"/>
    <x v="126"/>
    <x v="0"/>
    <x v="11"/>
    <n v="25"/>
    <n v="25"/>
    <n v="25"/>
    <n v="3.4"/>
    <n v="6.6"/>
    <n v="5"/>
    <n v="6.1"/>
    <n v="8"/>
    <n v="7.05"/>
    <n v="185"/>
    <n v="1114"/>
    <n v="649.5"/>
    <n v="3"/>
    <n v="8"/>
    <n v="5.5"/>
    <n v="0.3"/>
    <n v="9.7899999999999991"/>
    <n v="5.0449999999999999"/>
    <n v="4000"/>
    <n v="120000"/>
    <n v="62000"/>
    <n v="24000"/>
    <n v="1600000"/>
    <n v="812000"/>
    <x v="2"/>
    <x v="2"/>
    <n v="5.0449999999999999"/>
    <n v="0"/>
    <n v="0"/>
    <n v="6.5090000000000003"/>
    <x v="4"/>
  </r>
  <r>
    <n v="4539"/>
    <x v="532"/>
    <x v="0"/>
    <x v="11"/>
    <n v="25"/>
    <n v="25"/>
    <n v="25"/>
    <n v="0.3"/>
    <n v="5.0999999999999996"/>
    <n v="2.6999999999999997"/>
    <n v="6.3"/>
    <n v="7.4"/>
    <n v="6.85"/>
    <n v="974"/>
    <n v="1737"/>
    <n v="1355.5"/>
    <n v="9"/>
    <n v="375"/>
    <n v="192"/>
    <n v="1.2"/>
    <n v="8"/>
    <n v="4.5999999999999996"/>
    <n v="3300"/>
    <n v="2300000000"/>
    <n v="1150001650"/>
    <n v="24000"/>
    <n v="2400000000"/>
    <n v="1200012000"/>
    <x v="2"/>
    <x v="2"/>
    <n v="4.5999999999999996"/>
    <n v="0"/>
    <n v="4.6000000000000005"/>
    <n v="6.88"/>
    <x v="4"/>
  </r>
  <r>
    <n v="4094"/>
    <x v="406"/>
    <x v="0"/>
    <x v="11"/>
    <n v="25"/>
    <n v="25"/>
    <n v="25"/>
    <n v="0.3"/>
    <n v="6"/>
    <n v="3.15"/>
    <n v="6"/>
    <n v="7.5"/>
    <n v="6.75"/>
    <n v="359"/>
    <n v="3010"/>
    <n v="1684.5"/>
    <n v="5"/>
    <n v="203"/>
    <n v="104"/>
    <n v="0.7"/>
    <n v="13"/>
    <n v="6.85"/>
    <n v="4600"/>
    <n v="94000000"/>
    <n v="47002300"/>
    <n v="35000"/>
    <n v="540000000"/>
    <n v="270017500"/>
    <x v="2"/>
    <x v="2"/>
    <n v="6.85"/>
    <n v="0"/>
    <n v="3.7"/>
    <n v="7.24"/>
    <x v="4"/>
  </r>
  <r>
    <n v="4518"/>
    <x v="748"/>
    <x v="0"/>
    <x v="11"/>
    <n v="25"/>
    <n v="25"/>
    <n v="25"/>
    <n v="4"/>
    <n v="6.2"/>
    <n v="5.0999999999999996"/>
    <n v="6.5"/>
    <n v="7.6"/>
    <n v="7.05"/>
    <n v="325"/>
    <n v="1769"/>
    <n v="1047"/>
    <n v="4"/>
    <n v="15"/>
    <n v="9.5"/>
    <n v="0.5"/>
    <n v="4.5"/>
    <n v="2.5"/>
    <n v="2300"/>
    <n v="94000"/>
    <n v="48150"/>
    <n v="24000"/>
    <n v="540000"/>
    <n v="282000"/>
    <x v="2"/>
    <x v="2"/>
    <n v="2.5"/>
    <n v="0"/>
    <n v="0"/>
    <n v="6"/>
    <x v="4"/>
  </r>
  <r>
    <n v="3613"/>
    <x v="164"/>
    <x v="0"/>
    <x v="11"/>
    <n v="25"/>
    <n v="25"/>
    <n v="25"/>
    <n v="2"/>
    <n v="7.1"/>
    <n v="4.55"/>
    <n v="6.4"/>
    <n v="8.4"/>
    <n v="7.4"/>
    <n v="221"/>
    <n v="1453"/>
    <n v="837"/>
    <n v="4"/>
    <n v="42"/>
    <n v="23"/>
    <n v="0.6"/>
    <n v="3.6"/>
    <n v="2.1"/>
    <n v="2300"/>
    <n v="46000"/>
    <n v="24150"/>
    <n v="24000"/>
    <n v="350000"/>
    <n v="187000"/>
    <x v="2"/>
    <x v="2"/>
    <n v="2.1"/>
    <n v="0"/>
    <n v="0.90000000000000036"/>
    <n v="6.01"/>
    <x v="4"/>
  </r>
  <r>
    <n v="3654"/>
    <x v="164"/>
    <x v="0"/>
    <x v="11"/>
    <n v="25"/>
    <n v="26"/>
    <n v="25.5"/>
    <n v="2.1"/>
    <n v="6.8"/>
    <n v="4.45"/>
    <n v="6.1"/>
    <n v="7.1"/>
    <n v="6.6"/>
    <n v="240"/>
    <n v="2720"/>
    <n v="1480"/>
    <n v="3"/>
    <n v="34"/>
    <n v="18.5"/>
    <n v="0.3"/>
    <n v="8.8000000000000007"/>
    <n v="4.5500000000000007"/>
    <n v="4000"/>
    <n v="120000"/>
    <n v="62000"/>
    <n v="24000"/>
    <n v="920000"/>
    <n v="472000"/>
    <x v="2"/>
    <x v="2"/>
    <n v="4.5500000000000007"/>
    <n v="0"/>
    <n v="1.0999999999999996"/>
    <n v="6.5200000000000005"/>
    <x v="4"/>
  </r>
  <r>
    <n v="4535"/>
    <x v="528"/>
    <x v="0"/>
    <x v="11"/>
    <n v="25"/>
    <n v="25"/>
    <n v="25"/>
    <n v="4.8"/>
    <n v="6.4"/>
    <n v="5.6"/>
    <n v="6.5"/>
    <n v="7.7"/>
    <n v="7.1"/>
    <n v="247"/>
    <n v="371"/>
    <n v="309"/>
    <n v="3"/>
    <n v="11"/>
    <n v="7"/>
    <n v="0.4"/>
    <n v="0.8"/>
    <n v="0.60000000000000009"/>
    <n v="1500"/>
    <n v="15000"/>
    <n v="8250"/>
    <n v="16000"/>
    <n v="160000"/>
    <n v="88000"/>
    <x v="2"/>
    <x v="2"/>
    <n v="0.60000000000000009"/>
    <n v="0"/>
    <n v="0"/>
    <n v="5.62"/>
    <x v="4"/>
  </r>
  <r>
    <n v="3621"/>
    <x v="121"/>
    <x v="0"/>
    <x v="11"/>
    <n v="25"/>
    <n v="25"/>
    <n v="25"/>
    <n v="1.2"/>
    <n v="5.9"/>
    <n v="3.5500000000000003"/>
    <n v="6.5"/>
    <n v="8.4"/>
    <n v="7.45"/>
    <n v="812"/>
    <n v="1282"/>
    <n v="1047"/>
    <n v="4"/>
    <n v="30"/>
    <n v="17"/>
    <n v="0.8"/>
    <n v="5.3"/>
    <n v="3.05"/>
    <n v="3300"/>
    <n v="23000"/>
    <n v="13150"/>
    <n v="24000"/>
    <n v="240000"/>
    <n v="132000"/>
    <x v="2"/>
    <x v="2"/>
    <n v="3.05"/>
    <n v="0"/>
    <n v="2.8999999999999995"/>
    <n v="6.4"/>
    <x v="4"/>
  </r>
  <r>
    <n v="1446"/>
    <x v="403"/>
    <x v="0"/>
    <x v="11"/>
    <n v="22"/>
    <n v="29"/>
    <n v="25.5"/>
    <n v="5.2"/>
    <n v="5.8"/>
    <n v="5.5"/>
    <n v="7.5"/>
    <n v="8.5"/>
    <n v="8"/>
    <n v="386"/>
    <n v="655"/>
    <n v="520.5"/>
    <n v="3.5"/>
    <n v="4.8"/>
    <n v="4.1500000000000004"/>
    <n v="1.8"/>
    <n v="6"/>
    <n v="3.9"/>
    <n v="240"/>
    <n v="790"/>
    <n v="515"/>
    <n v="2200"/>
    <n v="3800"/>
    <n v="3000"/>
    <x v="2"/>
    <x v="4"/>
    <n v="3.9000000000000004"/>
    <n v="0"/>
    <n v="0"/>
    <n v="5.8549999999999995"/>
    <x v="4"/>
  </r>
  <r>
    <n v="3582"/>
    <x v="100"/>
    <x v="0"/>
    <x v="11"/>
    <n v="19"/>
    <n v="25"/>
    <n v="22"/>
    <n v="4.4000000000000004"/>
    <n v="6.3"/>
    <n v="5.35"/>
    <n v="7.5"/>
    <n v="9"/>
    <n v="8.25"/>
    <n v="986"/>
    <n v="1549"/>
    <n v="1267.5"/>
    <n v="3.5"/>
    <n v="7.4"/>
    <n v="5.45"/>
    <n v="2.2999999999999998"/>
    <n v="8.1"/>
    <n v="5.1999999999999993"/>
    <n v="910"/>
    <n v="2600"/>
    <n v="1755"/>
    <n v="5800"/>
    <n v="7000"/>
    <n v="6400"/>
    <x v="2"/>
    <x v="2"/>
    <n v="5.1999999999999993"/>
    <n v="0"/>
    <n v="0"/>
    <n v="6.54"/>
    <x v="4"/>
  </r>
  <r>
    <n v="3625"/>
    <x v="100"/>
    <x v="0"/>
    <x v="11"/>
    <n v="25"/>
    <n v="25"/>
    <n v="25"/>
    <n v="3.2"/>
    <n v="6.9"/>
    <n v="5.0500000000000007"/>
    <n v="6.4"/>
    <n v="7.4"/>
    <n v="6.9"/>
    <n v="303"/>
    <n v="974"/>
    <n v="638.5"/>
    <n v="3"/>
    <n v="16"/>
    <n v="9.5"/>
    <n v="0.9"/>
    <n v="4"/>
    <n v="2.4500000000000002"/>
    <n v="4000"/>
    <n v="480000"/>
    <n v="242000"/>
    <n v="35000"/>
    <n v="3500000"/>
    <n v="1767500"/>
    <x v="2"/>
    <x v="2"/>
    <n v="2.4500000000000002"/>
    <n v="0"/>
    <n v="0"/>
    <n v="5.99"/>
    <x v="4"/>
  </r>
  <r>
    <n v="4536"/>
    <x v="529"/>
    <x v="0"/>
    <x v="11"/>
    <n v="25"/>
    <n v="25.1"/>
    <n v="25.05"/>
    <n v="0.3"/>
    <n v="6"/>
    <n v="3.15"/>
    <n v="6.5"/>
    <n v="7"/>
    <n v="6.75"/>
    <n v="550"/>
    <n v="1576"/>
    <n v="1063"/>
    <n v="5"/>
    <n v="78"/>
    <n v="41.5"/>
    <n v="0.7"/>
    <n v="4.5"/>
    <n v="2.6"/>
    <n v="3300"/>
    <n v="700000"/>
    <n v="351650"/>
    <n v="24000"/>
    <n v="3500000"/>
    <n v="1762000"/>
    <x v="2"/>
    <x v="2"/>
    <n v="2.6"/>
    <n v="0"/>
    <n v="3.7"/>
    <n v="6.39"/>
    <x v="4"/>
  </r>
  <r>
    <n v="3617"/>
    <x v="118"/>
    <x v="0"/>
    <x v="11"/>
    <n v="25"/>
    <n v="25"/>
    <n v="25"/>
    <n v="3.1"/>
    <n v="7.2"/>
    <n v="5.15"/>
    <n v="6.9"/>
    <n v="7.9"/>
    <n v="7.4"/>
    <n v="217"/>
    <n v="1466"/>
    <n v="841.5"/>
    <n v="3"/>
    <n v="10"/>
    <n v="6.5"/>
    <n v="1"/>
    <n v="5.2"/>
    <n v="3.1"/>
    <n v="3300"/>
    <n v="17000"/>
    <n v="10150"/>
    <n v="24000"/>
    <n v="160000"/>
    <n v="92000"/>
    <x v="2"/>
    <x v="2"/>
    <n v="3.1"/>
    <n v="0"/>
    <n v="0"/>
    <n v="6.12"/>
    <x v="4"/>
  </r>
  <r>
    <n v="3609"/>
    <x v="742"/>
    <x v="0"/>
    <x v="11"/>
    <n v="25"/>
    <n v="25"/>
    <n v="25"/>
    <n v="2"/>
    <n v="6.4"/>
    <n v="4.2"/>
    <n v="6.5"/>
    <n v="7.4"/>
    <n v="6.95"/>
    <n v="206"/>
    <n v="738"/>
    <n v="472"/>
    <n v="4"/>
    <n v="16"/>
    <n v="10"/>
    <n v="0.5"/>
    <n v="3.4"/>
    <n v="1.95"/>
    <n v="4600"/>
    <n v="330000"/>
    <n v="167300"/>
    <n v="35000"/>
    <n v="2400000"/>
    <n v="1217500"/>
    <x v="2"/>
    <x v="2"/>
    <n v="1.9500000000000002"/>
    <n v="0"/>
    <n v="1.5999999999999996"/>
    <n v="6.05"/>
    <x v="4"/>
  </r>
  <r>
    <n v="4546"/>
    <x v="536"/>
    <x v="0"/>
    <x v="11"/>
    <n v="25"/>
    <n v="25"/>
    <n v="25"/>
    <n v="1"/>
    <n v="6.3"/>
    <n v="3.65"/>
    <n v="6.5"/>
    <n v="7.4"/>
    <n v="6.95"/>
    <n v="521"/>
    <n v="1017"/>
    <n v="769"/>
    <n v="3"/>
    <n v="35"/>
    <n v="19"/>
    <n v="1"/>
    <n v="4.2"/>
    <n v="2.6"/>
    <n v="2300"/>
    <n v="63000"/>
    <n v="32650"/>
    <n v="24000"/>
    <n v="540000"/>
    <n v="282000"/>
    <x v="2"/>
    <x v="2"/>
    <n v="2.6"/>
    <n v="0"/>
    <n v="2.7"/>
    <n v="6.2899999999999991"/>
    <x v="4"/>
  </r>
  <r>
    <n v="3627"/>
    <x v="124"/>
    <x v="0"/>
    <x v="11"/>
    <n v="25"/>
    <n v="25"/>
    <n v="25"/>
    <n v="2.8"/>
    <n v="6.1"/>
    <n v="4.4499999999999993"/>
    <n v="6.5"/>
    <n v="8.1999999999999993"/>
    <n v="7.35"/>
    <n v="447"/>
    <n v="1323"/>
    <n v="885"/>
    <n v="3"/>
    <n v="13"/>
    <n v="8"/>
    <n v="1.27"/>
    <n v="4.7"/>
    <n v="2.9850000000000003"/>
    <n v="2300"/>
    <n v="700000"/>
    <n v="351150"/>
    <n v="24000"/>
    <n v="16000000"/>
    <n v="8012000"/>
    <x v="2"/>
    <x v="2"/>
    <n v="2.9850000000000003"/>
    <n v="0"/>
    <n v="1.1000000000000014"/>
    <n v="6.2070000000000007"/>
    <x v="4"/>
  </r>
  <r>
    <n v="4097"/>
    <x v="409"/>
    <x v="0"/>
    <x v="11"/>
    <n v="25"/>
    <n v="25"/>
    <n v="25"/>
    <n v="0.3"/>
    <n v="5.5"/>
    <n v="2.9"/>
    <n v="6.3"/>
    <n v="7.6"/>
    <n v="6.9499999999999993"/>
    <n v="286"/>
    <n v="2280"/>
    <n v="1283"/>
    <n v="6"/>
    <n v="124"/>
    <n v="65"/>
    <n v="0.6"/>
    <n v="19"/>
    <n v="9.8000000000000007"/>
    <n v="3300"/>
    <n v="480000"/>
    <n v="241650"/>
    <n v="24000"/>
    <n v="3500000"/>
    <n v="1762000"/>
    <x v="2"/>
    <x v="2"/>
    <n v="9.8000000000000007"/>
    <n v="0"/>
    <n v="4.2"/>
    <n v="7.88"/>
    <x v="4"/>
  </r>
  <r>
    <n v="3611"/>
    <x v="112"/>
    <x v="0"/>
    <x v="11"/>
    <n v="25"/>
    <n v="25"/>
    <n v="25"/>
    <n v="0.3"/>
    <n v="7.2"/>
    <n v="3.75"/>
    <n v="6.6"/>
    <n v="7.7"/>
    <n v="7.15"/>
    <n v="629"/>
    <n v="1449"/>
    <n v="1039"/>
    <n v="3"/>
    <n v="27"/>
    <n v="15"/>
    <n v="0.93"/>
    <n v="6"/>
    <n v="3.4649999999999999"/>
    <n v="2200"/>
    <n v="1700000"/>
    <n v="851100"/>
    <n v="24000"/>
    <n v="16000000"/>
    <n v="8012000"/>
    <x v="2"/>
    <x v="2"/>
    <n v="3.4649999999999999"/>
    <n v="0"/>
    <n v="2.5"/>
    <n v="6.4429999999999996"/>
    <x v="4"/>
  </r>
  <r>
    <n v="3616"/>
    <x v="117"/>
    <x v="0"/>
    <x v="11"/>
    <n v="25"/>
    <n v="25"/>
    <n v="25"/>
    <n v="4.0999999999999996"/>
    <n v="7.2"/>
    <n v="5.65"/>
    <n v="6.5"/>
    <n v="8.4"/>
    <n v="7.45"/>
    <n v="424"/>
    <n v="1304"/>
    <n v="864"/>
    <n v="3"/>
    <n v="12"/>
    <n v="7.5"/>
    <n v="1"/>
    <n v="5.3"/>
    <n v="3.15"/>
    <n v="3300"/>
    <n v="23000"/>
    <n v="13150"/>
    <n v="24000"/>
    <n v="240000"/>
    <n v="132000"/>
    <x v="2"/>
    <x v="2"/>
    <n v="3.15"/>
    <n v="0"/>
    <n v="0"/>
    <n v="6.13"/>
    <x v="4"/>
  </r>
  <r>
    <n v="4540"/>
    <x v="533"/>
    <x v="0"/>
    <x v="11"/>
    <n v="25"/>
    <n v="25"/>
    <n v="25"/>
    <n v="2.2999999999999998"/>
    <n v="6.8"/>
    <n v="4.55"/>
    <n v="6.5"/>
    <n v="7.5"/>
    <n v="7"/>
    <n v="180"/>
    <n v="2116"/>
    <n v="1148"/>
    <n v="3"/>
    <n v="12"/>
    <n v="7.5"/>
    <n v="0.3"/>
    <n v="4"/>
    <n v="2.15"/>
    <n v="4900"/>
    <n v="130000"/>
    <n v="67450"/>
    <n v="24000"/>
    <n v="1600000"/>
    <n v="812000"/>
    <x v="2"/>
    <x v="2"/>
    <n v="2.15"/>
    <n v="0"/>
    <n v="0.90000000000000036"/>
    <n v="6.02"/>
    <x v="4"/>
  </r>
  <r>
    <n v="3601"/>
    <x v="108"/>
    <x v="0"/>
    <x v="11"/>
    <n v="25"/>
    <n v="25"/>
    <n v="25"/>
    <n v="0.3"/>
    <n v="6.1"/>
    <n v="3.1999999999999997"/>
    <n v="6.5"/>
    <n v="7.4"/>
    <n v="6.95"/>
    <n v="827"/>
    <n v="2860"/>
    <n v="1843.5"/>
    <n v="3"/>
    <n v="80"/>
    <n v="41.5"/>
    <n v="1.7"/>
    <n v="7.03"/>
    <n v="4.3650000000000002"/>
    <n v="4800"/>
    <n v="48000000"/>
    <n v="24002400"/>
    <n v="35000"/>
    <n v="350000000"/>
    <n v="175017500"/>
    <x v="2"/>
    <x v="2"/>
    <n v="4.3650000000000002"/>
    <n v="0"/>
    <n v="3.6000000000000005"/>
    <n v="6.7330000000000005"/>
    <x v="4"/>
  </r>
  <r>
    <n v="4529"/>
    <x v="755"/>
    <x v="0"/>
    <x v="11"/>
    <n v="25"/>
    <n v="25"/>
    <n v="25"/>
    <n v="4.5999999999999996"/>
    <n v="7.1"/>
    <n v="5.85"/>
    <n v="6.7"/>
    <n v="7"/>
    <n v="6.85"/>
    <n v="210"/>
    <n v="853"/>
    <n v="531.5"/>
    <n v="4"/>
    <n v="6"/>
    <n v="5"/>
    <n v="1"/>
    <n v="5"/>
    <n v="3"/>
    <n v="4600"/>
    <n v="46000"/>
    <n v="25300"/>
    <n v="35000"/>
    <n v="350000"/>
    <n v="192500"/>
    <x v="2"/>
    <x v="2"/>
    <n v="3"/>
    <n v="0"/>
    <n v="0"/>
    <n v="6.1"/>
    <x v="4"/>
  </r>
  <r>
    <n v="3591"/>
    <x v="106"/>
    <x v="0"/>
    <x v="11"/>
    <n v="25"/>
    <n v="25"/>
    <n v="25"/>
    <n v="4.3"/>
    <n v="6.8"/>
    <n v="5.55"/>
    <n v="6.5"/>
    <n v="8.5"/>
    <n v="7.5"/>
    <n v="299"/>
    <n v="787"/>
    <n v="543"/>
    <n v="3"/>
    <n v="14"/>
    <n v="8.5"/>
    <n v="0.88"/>
    <n v="2.2999999999999998"/>
    <n v="1.5899999999999999"/>
    <n v="2300"/>
    <n v="140000"/>
    <n v="71150"/>
    <n v="24000"/>
    <n v="1600000"/>
    <n v="812000"/>
    <x v="2"/>
    <x v="2"/>
    <n v="1.5899999999999999"/>
    <n v="0"/>
    <n v="0"/>
    <n v="5.8179999999999996"/>
    <x v="4"/>
  </r>
  <r>
    <n v="3680"/>
    <x v="172"/>
    <x v="0"/>
    <x v="11"/>
    <n v="21"/>
    <n v="33"/>
    <n v="27"/>
    <n v="4.5999999999999996"/>
    <n v="10"/>
    <n v="7.3"/>
    <n v="7"/>
    <n v="8.8000000000000007"/>
    <n v="7.9"/>
    <n v="332"/>
    <n v="692"/>
    <n v="512"/>
    <n v="1.3"/>
    <n v="6.4"/>
    <n v="3.85"/>
    <n v="0.3"/>
    <n v="4.7"/>
    <n v="2.5"/>
    <n v="920"/>
    <n v="920"/>
    <n v="920"/>
    <n v="1600"/>
    <n v="1600"/>
    <n v="1600"/>
    <x v="37"/>
    <x v="2"/>
    <n v="2.5"/>
    <n v="0"/>
    <n v="0"/>
    <n v="5.90625"/>
    <x v="4"/>
  </r>
  <r>
    <n v="4543"/>
    <x v="534"/>
    <x v="0"/>
    <x v="11"/>
    <n v="25"/>
    <n v="25"/>
    <n v="25"/>
    <n v="2.7"/>
    <n v="6.9"/>
    <n v="4.8000000000000007"/>
    <n v="6.5"/>
    <n v="8"/>
    <n v="7.25"/>
    <n v="488"/>
    <n v="1253"/>
    <n v="870.5"/>
    <n v="3"/>
    <n v="20"/>
    <n v="11.5"/>
    <n v="0.3"/>
    <n v="6.8"/>
    <n v="3.55"/>
    <n v="2300"/>
    <n v="46000"/>
    <n v="24150"/>
    <n v="24000"/>
    <n v="350000"/>
    <n v="187000"/>
    <x v="2"/>
    <x v="2"/>
    <n v="3.55"/>
    <n v="0"/>
    <n v="0.39999999999999858"/>
    <n v="6.25"/>
    <x v="4"/>
  </r>
  <r>
    <n v="4544"/>
    <x v="757"/>
    <x v="0"/>
    <x v="11"/>
    <n v="25"/>
    <n v="25"/>
    <n v="25"/>
    <n v="3"/>
    <n v="6.2"/>
    <n v="4.5999999999999996"/>
    <n v="6.6"/>
    <n v="7.6"/>
    <n v="7.1"/>
    <n v="369"/>
    <n v="1345"/>
    <n v="857"/>
    <n v="4"/>
    <n v="34"/>
    <n v="19"/>
    <n v="0.5"/>
    <n v="4"/>
    <n v="2.25"/>
    <n v="2700"/>
    <n v="14000"/>
    <n v="8350"/>
    <n v="24000"/>
    <n v="160000"/>
    <n v="92000"/>
    <x v="2"/>
    <x v="2"/>
    <n v="2.25"/>
    <n v="0"/>
    <n v="0.80000000000000071"/>
    <n v="6.03"/>
    <x v="4"/>
  </r>
  <r>
    <n v="4517"/>
    <x v="747"/>
    <x v="0"/>
    <x v="11"/>
    <n v="25"/>
    <n v="25.1"/>
    <n v="25.05"/>
    <n v="0.3"/>
    <n v="6.5"/>
    <n v="3.4"/>
    <n v="6.5"/>
    <n v="8.3000000000000007"/>
    <n v="7.4"/>
    <n v="313"/>
    <n v="3370"/>
    <n v="1841.5"/>
    <n v="5"/>
    <n v="54"/>
    <n v="29.5"/>
    <n v="0.3"/>
    <n v="8.09"/>
    <n v="4.1950000000000003"/>
    <n v="2600"/>
    <n v="330000"/>
    <n v="166300"/>
    <n v="24000"/>
    <n v="2400000"/>
    <n v="1212000"/>
    <x v="2"/>
    <x v="2"/>
    <n v="4.1950000000000003"/>
    <n v="0"/>
    <n v="3.2"/>
    <n v="6.6590000000000007"/>
    <x v="4"/>
  </r>
  <r>
    <n v="3583"/>
    <x v="101"/>
    <x v="0"/>
    <x v="11"/>
    <n v="21"/>
    <n v="25"/>
    <n v="23"/>
    <n v="5"/>
    <n v="6.8"/>
    <n v="5.9"/>
    <n v="7.1"/>
    <n v="9"/>
    <n v="8.0500000000000007"/>
    <n v="495"/>
    <n v="770"/>
    <n v="632.5"/>
    <n v="2.7"/>
    <n v="4.4000000000000004"/>
    <n v="3.5500000000000003"/>
    <n v="1"/>
    <n v="3.1"/>
    <n v="2.0499999999999998"/>
    <n v="830"/>
    <n v="1400"/>
    <n v="1115"/>
    <n v="4600"/>
    <n v="6300"/>
    <n v="5450"/>
    <x v="12"/>
    <x v="2"/>
    <n v="2.0499999999999998"/>
    <n v="0"/>
    <n v="0"/>
    <n v="5.6287500000000001"/>
    <x v="4"/>
  </r>
  <r>
    <n v="4516"/>
    <x v="746"/>
    <x v="0"/>
    <x v="11"/>
    <n v="25"/>
    <n v="25"/>
    <n v="25"/>
    <n v="3"/>
    <n v="6.1"/>
    <n v="4.55"/>
    <n v="6.8"/>
    <n v="7.8"/>
    <n v="7.3"/>
    <n v="725"/>
    <n v="1299"/>
    <n v="1012"/>
    <n v="4"/>
    <n v="17"/>
    <n v="10.5"/>
    <n v="0.81"/>
    <n v="15"/>
    <n v="7.9050000000000002"/>
    <n v="460"/>
    <n v="94000"/>
    <n v="47230"/>
    <n v="3500"/>
    <n v="540000"/>
    <n v="271750"/>
    <x v="2"/>
    <x v="2"/>
    <n v="7.9049999999999994"/>
    <n v="0"/>
    <n v="0.90000000000000036"/>
    <n v="7.1709999999999994"/>
    <x v="4"/>
  </r>
  <r>
    <n v="3586"/>
    <x v="104"/>
    <x v="0"/>
    <x v="11"/>
    <n v="20"/>
    <n v="26"/>
    <n v="23"/>
    <n v="4.5999999999999996"/>
    <n v="6"/>
    <n v="5.3"/>
    <n v="7.3"/>
    <n v="8.8000000000000007"/>
    <n v="8.0500000000000007"/>
    <n v="564"/>
    <n v="850"/>
    <n v="707"/>
    <n v="3.5"/>
    <n v="5.2"/>
    <n v="4.3499999999999996"/>
    <n v="1.5"/>
    <n v="3.1"/>
    <n v="2.2999999999999998"/>
    <n v="780"/>
    <n v="1700"/>
    <n v="1240"/>
    <n v="5800"/>
    <n v="8400"/>
    <n v="7100"/>
    <x v="2"/>
    <x v="2"/>
    <n v="2.2999999999999998"/>
    <n v="0"/>
    <n v="0"/>
    <n v="5.96"/>
    <x v="4"/>
  </r>
  <r>
    <n v="4538"/>
    <x v="531"/>
    <x v="0"/>
    <x v="11"/>
    <n v="25"/>
    <n v="25"/>
    <n v="25"/>
    <n v="0.3"/>
    <n v="6.4"/>
    <n v="3.35"/>
    <n v="6.3"/>
    <n v="7.6"/>
    <n v="6.9499999999999993"/>
    <n v="385"/>
    <n v="4200"/>
    <n v="2292.5"/>
    <n v="3"/>
    <n v="145"/>
    <n v="74"/>
    <n v="0.6"/>
    <n v="11"/>
    <n v="5.8"/>
    <n v="3300"/>
    <n v="1200000"/>
    <n v="601650"/>
    <n v="24000"/>
    <n v="9200000"/>
    <n v="4612000"/>
    <x v="2"/>
    <x v="2"/>
    <n v="5.8"/>
    <n v="0"/>
    <n v="3.3"/>
    <n v="6.99"/>
    <x v="4"/>
  </r>
  <r>
    <n v="3644"/>
    <x v="125"/>
    <x v="0"/>
    <x v="11"/>
    <n v="25"/>
    <n v="25"/>
    <n v="25"/>
    <n v="1.2"/>
    <n v="5.4"/>
    <n v="3.3000000000000003"/>
    <n v="6.8"/>
    <n v="8.1999999999999993"/>
    <n v="7.5"/>
    <n v="647"/>
    <n v="2009"/>
    <n v="1328"/>
    <n v="4"/>
    <n v="78"/>
    <n v="41"/>
    <n v="1.1000000000000001"/>
    <n v="6"/>
    <n v="3.55"/>
    <n v="3300"/>
    <n v="63000"/>
    <n v="33150"/>
    <n v="24000"/>
    <n v="540000"/>
    <n v="282000"/>
    <x v="2"/>
    <x v="2"/>
    <n v="3.55"/>
    <n v="0"/>
    <n v="3.3999999999999995"/>
    <n v="6.55"/>
    <x v="4"/>
  </r>
  <r>
    <n v="4523"/>
    <x v="752"/>
    <x v="0"/>
    <x v="11"/>
    <n v="24"/>
    <n v="25"/>
    <n v="24.5"/>
    <n v="3.6"/>
    <n v="6.5"/>
    <n v="5.05"/>
    <n v="6.5"/>
    <n v="6.7"/>
    <n v="6.6"/>
    <n v="374"/>
    <n v="820"/>
    <n v="597"/>
    <n v="3"/>
    <n v="10"/>
    <n v="6.5"/>
    <n v="1.2"/>
    <n v="3"/>
    <n v="2.1"/>
    <n v="3900"/>
    <n v="7000"/>
    <n v="5450"/>
    <n v="24000"/>
    <n v="54000"/>
    <n v="39000"/>
    <x v="2"/>
    <x v="2"/>
    <n v="2.1"/>
    <n v="0"/>
    <n v="0"/>
    <n v="5.92"/>
    <x v="4"/>
  </r>
  <r>
    <n v="3646"/>
    <x v="127"/>
    <x v="0"/>
    <x v="11"/>
    <n v="25"/>
    <n v="25"/>
    <n v="25"/>
    <n v="4.0999999999999996"/>
    <n v="6.2"/>
    <n v="5.15"/>
    <n v="6.9"/>
    <n v="8"/>
    <n v="7.45"/>
    <n v="543"/>
    <n v="1021"/>
    <n v="782"/>
    <n v="3"/>
    <n v="10"/>
    <n v="6.5"/>
    <n v="0.3"/>
    <n v="7.75"/>
    <n v="4.0250000000000004"/>
    <n v="3300"/>
    <n v="130000"/>
    <n v="66650"/>
    <n v="24000"/>
    <n v="920000"/>
    <n v="472000"/>
    <x v="2"/>
    <x v="2"/>
    <n v="4.0250000000000004"/>
    <n v="0"/>
    <n v="0"/>
    <n v="6.3049999999999997"/>
    <x v="4"/>
  </r>
  <r>
    <n v="4509"/>
    <x v="524"/>
    <x v="0"/>
    <x v="11"/>
    <n v="25"/>
    <n v="25"/>
    <n v="25"/>
    <n v="1.1000000000000001"/>
    <n v="7.1"/>
    <n v="4.0999999999999996"/>
    <n v="6.5"/>
    <n v="7.8"/>
    <n v="7.15"/>
    <n v="304"/>
    <n v="821"/>
    <n v="562.5"/>
    <n v="3"/>
    <n v="34"/>
    <n v="18.5"/>
    <n v="0.44"/>
    <n v="3.2"/>
    <n v="1.82"/>
    <n v="3400"/>
    <n v="7000000"/>
    <n v="3501700"/>
    <n v="24000"/>
    <n v="92000000"/>
    <n v="46012000"/>
    <x v="2"/>
    <x v="2"/>
    <n v="1.8199999999999998"/>
    <n v="0"/>
    <n v="1.8000000000000007"/>
    <n v="6.0439999999999996"/>
    <x v="4"/>
  </r>
  <r>
    <n v="3685"/>
    <x v="177"/>
    <x v="0"/>
    <x v="11"/>
    <n v="24"/>
    <n v="26"/>
    <n v="25"/>
    <n v="6.5"/>
    <n v="6.8"/>
    <n v="6.65"/>
    <n v="7.4"/>
    <n v="8"/>
    <n v="7.7"/>
    <n v="810"/>
    <n v="1070"/>
    <n v="940"/>
    <n v="3.4"/>
    <n v="3.9"/>
    <n v="3.65"/>
    <n v="0.92"/>
    <n v="1.22"/>
    <n v="1.07"/>
    <n v="26"/>
    <n v="52"/>
    <n v="39"/>
    <n v="109"/>
    <n v="165"/>
    <n v="137"/>
    <x v="64"/>
    <x v="240"/>
    <n v="1.07"/>
    <n v="0"/>
    <n v="0"/>
    <n v="2.6902499999999998"/>
    <x v="4"/>
  </r>
  <r>
    <n v="4505"/>
    <x v="521"/>
    <x v="0"/>
    <x v="11"/>
    <n v="25"/>
    <n v="25"/>
    <n v="25"/>
    <n v="0.8"/>
    <n v="6.3"/>
    <n v="3.55"/>
    <n v="6.5"/>
    <n v="7.6"/>
    <n v="7.05"/>
    <n v="422"/>
    <n v="2120"/>
    <n v="1271"/>
    <n v="4"/>
    <n v="46"/>
    <n v="25"/>
    <n v="1.22"/>
    <n v="7.6"/>
    <n v="4.41"/>
    <n v="4600"/>
    <n v="34000"/>
    <n v="19300"/>
    <n v="35000"/>
    <n v="240000"/>
    <n v="137500"/>
    <x v="2"/>
    <x v="2"/>
    <n v="4.41"/>
    <n v="0"/>
    <n v="2.9000000000000004"/>
    <n v="6.6719999999999997"/>
    <x v="4"/>
  </r>
  <r>
    <n v="3620"/>
    <x v="120"/>
    <x v="0"/>
    <x v="11"/>
    <n v="25"/>
    <n v="25"/>
    <n v="25"/>
    <n v="1.8"/>
    <n v="6.5"/>
    <n v="4.1500000000000004"/>
    <n v="6.5"/>
    <n v="8"/>
    <n v="7.25"/>
    <n v="207"/>
    <n v="1297"/>
    <n v="752"/>
    <n v="5"/>
    <n v="38"/>
    <n v="21.5"/>
    <n v="0.3"/>
    <n v="7.9"/>
    <n v="4.1000000000000005"/>
    <n v="2300"/>
    <n v="1100000"/>
    <n v="551150"/>
    <n v="24000"/>
    <n v="9200000"/>
    <n v="4612000"/>
    <x v="2"/>
    <x v="2"/>
    <n v="4.1000000000000005"/>
    <n v="0"/>
    <n v="1.6999999999999993"/>
    <n v="6.49"/>
    <x v="4"/>
  </r>
  <r>
    <n v="4524"/>
    <x v="753"/>
    <x v="0"/>
    <x v="11"/>
    <n v="25"/>
    <n v="25"/>
    <n v="25"/>
    <n v="0.3"/>
    <n v="6.8"/>
    <n v="3.55"/>
    <n v="6.5"/>
    <n v="8.1999999999999993"/>
    <n v="7.35"/>
    <n v="346"/>
    <n v="741"/>
    <n v="543.5"/>
    <n v="4"/>
    <n v="32"/>
    <n v="18"/>
    <n v="0.5"/>
    <n v="2.8"/>
    <n v="1.65"/>
    <n v="330"/>
    <n v="63000"/>
    <n v="31665"/>
    <n v="9200"/>
    <n v="540000"/>
    <n v="274600"/>
    <x v="2"/>
    <x v="2"/>
    <n v="1.65"/>
    <n v="0"/>
    <n v="2.9000000000000004"/>
    <n v="6.12"/>
    <x v="4"/>
  </r>
  <r>
    <n v="3624"/>
    <x v="404"/>
    <x v="0"/>
    <x v="11"/>
    <n v="25"/>
    <n v="25"/>
    <n v="25"/>
    <n v="3"/>
    <n v="6.3"/>
    <n v="4.6500000000000004"/>
    <n v="6.6"/>
    <n v="7.7"/>
    <n v="7.15"/>
    <n v="459"/>
    <n v="1173"/>
    <n v="816"/>
    <n v="3"/>
    <n v="22"/>
    <n v="12.5"/>
    <n v="1.1000000000000001"/>
    <n v="2.57"/>
    <n v="1.835"/>
    <n v="3300"/>
    <n v="94000"/>
    <n v="48650"/>
    <n v="24000"/>
    <n v="540000"/>
    <n v="282000"/>
    <x v="2"/>
    <x v="2"/>
    <n v="1.835"/>
    <n v="0"/>
    <n v="0.69999999999999929"/>
    <n v="5.9370000000000003"/>
    <x v="4"/>
  </r>
  <r>
    <n v="3614"/>
    <x v="115"/>
    <x v="0"/>
    <x v="11"/>
    <n v="25"/>
    <n v="25"/>
    <n v="25"/>
    <n v="4.7"/>
    <n v="6"/>
    <n v="5.35"/>
    <n v="6.9"/>
    <n v="7.8"/>
    <n v="7.35"/>
    <n v="290"/>
    <n v="1233"/>
    <n v="761.5"/>
    <n v="3"/>
    <n v="11"/>
    <n v="7"/>
    <n v="1.1000000000000001"/>
    <n v="3"/>
    <n v="2.0499999999999998"/>
    <n v="4000"/>
    <n v="9400"/>
    <n v="6700"/>
    <n v="35000"/>
    <n v="54000"/>
    <n v="44500"/>
    <x v="2"/>
    <x v="2"/>
    <n v="2.0499999999999998"/>
    <n v="0"/>
    <n v="0"/>
    <n v="5.91"/>
    <x v="4"/>
  </r>
  <r>
    <n v="4510"/>
    <x v="525"/>
    <x v="0"/>
    <x v="11"/>
    <n v="25"/>
    <n v="25"/>
    <n v="25"/>
    <n v="3.1"/>
    <n v="6.7"/>
    <n v="4.9000000000000004"/>
    <n v="6.6"/>
    <n v="8.5"/>
    <n v="7.55"/>
    <n v="413"/>
    <n v="1236"/>
    <n v="824.5"/>
    <n v="4"/>
    <n v="23"/>
    <n v="13.5"/>
    <n v="0.47"/>
    <n v="4.5999999999999996"/>
    <n v="2.5349999999999997"/>
    <n v="3300"/>
    <n v="150000"/>
    <n v="76650"/>
    <n v="24000"/>
    <n v="1600000"/>
    <n v="812000"/>
    <x v="2"/>
    <x v="2"/>
    <n v="2.5349999999999993"/>
    <n v="0"/>
    <n v="0.19999999999999929"/>
    <n v="6.0269999999999992"/>
    <x v="4"/>
  </r>
  <r>
    <n v="4519"/>
    <x v="749"/>
    <x v="0"/>
    <x v="11"/>
    <n v="25"/>
    <n v="25"/>
    <n v="25"/>
    <n v="0.3"/>
    <n v="4.2"/>
    <n v="2.25"/>
    <n v="6.6"/>
    <n v="7.4"/>
    <n v="7"/>
    <n v="1023"/>
    <n v="1480"/>
    <n v="1251.5"/>
    <n v="9"/>
    <n v="93"/>
    <n v="51"/>
    <n v="0.9"/>
    <n v="6"/>
    <n v="3.45"/>
    <n v="3300"/>
    <n v="1700000"/>
    <n v="851650"/>
    <n v="35000"/>
    <n v="9200000"/>
    <n v="4617500"/>
    <x v="2"/>
    <x v="2"/>
    <n v="3.45"/>
    <n v="0"/>
    <n v="5.5"/>
    <n v="6.74"/>
    <x v="4"/>
  </r>
  <r>
    <n v="4514"/>
    <x v="744"/>
    <x v="0"/>
    <x v="11"/>
    <n v="24"/>
    <n v="25"/>
    <n v="24.5"/>
    <n v="1.5"/>
    <n v="7"/>
    <n v="4.25"/>
    <n v="6.5"/>
    <n v="8.3000000000000007"/>
    <n v="7.4"/>
    <n v="552"/>
    <n v="1027"/>
    <n v="789.5"/>
    <n v="4"/>
    <n v="35"/>
    <n v="19.5"/>
    <n v="1.4"/>
    <n v="10"/>
    <n v="5.7"/>
    <n v="3300"/>
    <n v="15000"/>
    <n v="9150"/>
    <n v="24000"/>
    <n v="160000"/>
    <n v="92000"/>
    <x v="2"/>
    <x v="2"/>
    <n v="5.7000000000000011"/>
    <n v="0"/>
    <n v="1.5"/>
    <n v="6.7900000000000009"/>
    <x v="4"/>
  </r>
  <r>
    <n v="4504"/>
    <x v="520"/>
    <x v="0"/>
    <x v="11"/>
    <n v="25"/>
    <n v="25"/>
    <n v="25"/>
    <n v="4.9000000000000004"/>
    <n v="7.1"/>
    <n v="6"/>
    <n v="6.9"/>
    <n v="8.1999999999999993"/>
    <n v="7.55"/>
    <n v="415"/>
    <n v="783"/>
    <n v="599"/>
    <n v="3"/>
    <n v="9"/>
    <n v="6"/>
    <n v="0.3"/>
    <n v="5"/>
    <n v="2.65"/>
    <n v="3300"/>
    <n v="120000"/>
    <n v="61650"/>
    <n v="24000"/>
    <n v="920000"/>
    <n v="472000"/>
    <x v="2"/>
    <x v="2"/>
    <n v="2.6500000000000004"/>
    <n v="0"/>
    <n v="0"/>
    <n v="6.03"/>
    <x v="4"/>
  </r>
  <r>
    <n v="4525"/>
    <x v="754"/>
    <x v="0"/>
    <x v="11"/>
    <n v="25"/>
    <n v="25"/>
    <n v="25"/>
    <n v="0.3"/>
    <n v="5.9"/>
    <n v="3.1"/>
    <n v="7.1"/>
    <n v="8.6999999999999993"/>
    <n v="7.8999999999999995"/>
    <n v="512"/>
    <n v="3860"/>
    <n v="2186"/>
    <n v="4"/>
    <n v="50"/>
    <n v="27"/>
    <n v="2.09"/>
    <n v="11"/>
    <n v="6.5449999999999999"/>
    <n v="3300"/>
    <n v="63000"/>
    <n v="33150"/>
    <n v="24000"/>
    <n v="540000"/>
    <n v="282000"/>
    <x v="2"/>
    <x v="2"/>
    <n v="6.5449999999999999"/>
    <n v="0"/>
    <n v="3.8"/>
    <n v="7.1890000000000001"/>
    <x v="4"/>
  </r>
  <r>
    <n v="3587"/>
    <x v="105"/>
    <x v="0"/>
    <x v="11"/>
    <n v="20"/>
    <n v="34"/>
    <n v="27"/>
    <n v="4.3"/>
    <n v="6.6"/>
    <n v="5.4499999999999993"/>
    <n v="6.9"/>
    <n v="8.9"/>
    <n v="7.9"/>
    <n v="583"/>
    <n v="1028"/>
    <n v="805.5"/>
    <n v="3"/>
    <n v="6"/>
    <n v="4.5"/>
    <n v="1.8"/>
    <n v="3.6"/>
    <n v="2.7"/>
    <n v="700"/>
    <n v="2200"/>
    <n v="1450"/>
    <n v="4700"/>
    <n v="7000"/>
    <n v="5850"/>
    <x v="2"/>
    <x v="2"/>
    <n v="2.7"/>
    <n v="0"/>
    <n v="0"/>
    <n v="6.04"/>
    <x v="4"/>
  </r>
  <r>
    <n v="4508"/>
    <x v="523"/>
    <x v="0"/>
    <x v="11"/>
    <n v="25"/>
    <n v="25"/>
    <n v="25"/>
    <n v="0.3"/>
    <n v="5.2"/>
    <n v="2.75"/>
    <n v="6.5"/>
    <n v="7.2"/>
    <n v="6.85"/>
    <n v="886"/>
    <n v="1374"/>
    <n v="1130"/>
    <n v="5"/>
    <n v="47"/>
    <n v="26"/>
    <n v="0.3"/>
    <n v="5.9"/>
    <n v="3.1"/>
    <n v="4800"/>
    <n v="790000"/>
    <n v="397400"/>
    <n v="35000"/>
    <n v="5400000"/>
    <n v="2717500"/>
    <x v="2"/>
    <x v="2"/>
    <n v="3.1"/>
    <n v="0"/>
    <n v="4.5"/>
    <n v="6.57"/>
    <x v="4"/>
  </r>
  <r>
    <n v="3618"/>
    <x v="119"/>
    <x v="0"/>
    <x v="11"/>
    <n v="25"/>
    <n v="25"/>
    <n v="25"/>
    <n v="1.1000000000000001"/>
    <n v="7"/>
    <n v="4.05"/>
    <n v="6.5"/>
    <n v="7.6"/>
    <n v="7.05"/>
    <n v="562"/>
    <n v="1367"/>
    <n v="964.5"/>
    <n v="4"/>
    <n v="36"/>
    <n v="20"/>
    <n v="0.5"/>
    <n v="6"/>
    <n v="3.25"/>
    <n v="4300"/>
    <n v="130000"/>
    <n v="67150"/>
    <n v="35000"/>
    <n v="1600000"/>
    <n v="817500"/>
    <x v="2"/>
    <x v="2"/>
    <n v="3.25"/>
    <n v="0"/>
    <n v="1.9000000000000004"/>
    <n v="6.3400000000000007"/>
    <x v="4"/>
  </r>
  <r>
    <n v="3622"/>
    <x v="122"/>
    <x v="0"/>
    <x v="11"/>
    <n v="25"/>
    <n v="25"/>
    <n v="25"/>
    <n v="2.8"/>
    <n v="6.9"/>
    <n v="4.8499999999999996"/>
    <n v="6.6"/>
    <n v="7.6"/>
    <n v="7.1"/>
    <n v="216"/>
    <n v="1323"/>
    <n v="769.5"/>
    <n v="3.4"/>
    <n v="21"/>
    <n v="12.2"/>
    <n v="0.5"/>
    <n v="3.4"/>
    <n v="1.95"/>
    <n v="2300"/>
    <n v="140000"/>
    <n v="71150"/>
    <n v="24000"/>
    <n v="920000"/>
    <n v="472000"/>
    <x v="2"/>
    <x v="2"/>
    <n v="1.9500000000000002"/>
    <n v="0"/>
    <n v="0.30000000000000071"/>
    <n v="5.92"/>
    <x v="4"/>
  </r>
  <r>
    <n v="4534"/>
    <x v="527"/>
    <x v="0"/>
    <x v="11"/>
    <n v="25"/>
    <n v="25.1"/>
    <n v="25.05"/>
    <n v="4.2"/>
    <n v="7.2"/>
    <n v="5.7"/>
    <n v="7"/>
    <n v="7.7"/>
    <n v="7.35"/>
    <n v="239"/>
    <n v="532"/>
    <n v="385.5"/>
    <n v="2"/>
    <n v="6"/>
    <n v="4"/>
    <n v="0.6"/>
    <n v="2.1"/>
    <n v="1.35"/>
    <n v="2300"/>
    <n v="110000"/>
    <n v="56150"/>
    <n v="24000"/>
    <n v="920000"/>
    <n v="472000"/>
    <x v="2"/>
    <x v="2"/>
    <n v="1.35"/>
    <n v="0"/>
    <n v="0"/>
    <n v="5.77"/>
    <x v="4"/>
  </r>
  <r>
    <n v="4547"/>
    <x v="537"/>
    <x v="0"/>
    <x v="11"/>
    <n v="25"/>
    <n v="25"/>
    <n v="25"/>
    <n v="4.2"/>
    <n v="6.8"/>
    <n v="5.5"/>
    <n v="6.5"/>
    <n v="8.5"/>
    <n v="7.5"/>
    <n v="444"/>
    <n v="1320"/>
    <n v="882"/>
    <n v="3"/>
    <n v="9"/>
    <n v="6"/>
    <n v="0.5"/>
    <n v="3"/>
    <n v="1.75"/>
    <n v="2300"/>
    <n v="120000"/>
    <n v="61150"/>
    <n v="24000"/>
    <n v="1600000"/>
    <n v="812000"/>
    <x v="2"/>
    <x v="2"/>
    <n v="1.75"/>
    <n v="0"/>
    <n v="0"/>
    <n v="5.85"/>
    <x v="4"/>
  </r>
  <r>
    <n v="3610"/>
    <x v="111"/>
    <x v="0"/>
    <x v="11"/>
    <n v="25"/>
    <n v="25"/>
    <n v="25"/>
    <n v="0.3"/>
    <n v="4.8"/>
    <n v="2.5499999999999998"/>
    <n v="6.7"/>
    <n v="8.1"/>
    <n v="7.4"/>
    <n v="1109"/>
    <n v="1593"/>
    <n v="1351"/>
    <n v="7"/>
    <n v="81"/>
    <n v="44"/>
    <n v="0.4"/>
    <n v="3"/>
    <n v="1.7"/>
    <n v="9400"/>
    <n v="13000"/>
    <n v="11200"/>
    <n v="54000"/>
    <n v="160000"/>
    <n v="107000"/>
    <x v="2"/>
    <x v="2"/>
    <n v="1.6999999999999997"/>
    <n v="0"/>
    <n v="4.9000000000000004"/>
    <n v="6.33"/>
    <x v="4"/>
  </r>
  <r>
    <n v="4533"/>
    <x v="526"/>
    <x v="0"/>
    <x v="11"/>
    <n v="25"/>
    <n v="25"/>
    <n v="25"/>
    <n v="2"/>
    <n v="6.3"/>
    <n v="4.1500000000000004"/>
    <n v="6.5"/>
    <n v="7.7"/>
    <n v="7.1"/>
    <n v="369"/>
    <n v="1561"/>
    <n v="965"/>
    <n v="3"/>
    <n v="15"/>
    <n v="9"/>
    <n v="0.57999999999999996"/>
    <n v="25"/>
    <n v="12.79"/>
    <n v="3400"/>
    <n v="630000"/>
    <n v="316700"/>
    <n v="24000"/>
    <n v="5400000"/>
    <n v="2712000"/>
    <x v="2"/>
    <x v="2"/>
    <n v="10"/>
    <n v="0"/>
    <n v="1.6999999999999993"/>
    <n v="7.67"/>
    <x v="4"/>
  </r>
  <r>
    <n v="3593"/>
    <x v="741"/>
    <x v="0"/>
    <x v="11"/>
    <n v="25"/>
    <n v="25"/>
    <n v="25"/>
    <n v="1.8"/>
    <n v="7"/>
    <n v="4.4000000000000004"/>
    <n v="6.6"/>
    <n v="8.8000000000000007"/>
    <n v="7.7"/>
    <n v="254"/>
    <n v="551"/>
    <n v="402.5"/>
    <n v="3"/>
    <n v="42"/>
    <n v="22.5"/>
    <n v="0.3"/>
    <n v="2.0099999999999998"/>
    <n v="1.1549999999999998"/>
    <n v="4000"/>
    <n v="700000"/>
    <n v="352000"/>
    <n v="24000"/>
    <n v="3500000"/>
    <n v="1762000"/>
    <x v="2"/>
    <x v="2"/>
    <n v="1.1549999999999998"/>
    <n v="0"/>
    <n v="1.1999999999999993"/>
    <n v="5.851"/>
    <x v="4"/>
  </r>
  <r>
    <n v="1388"/>
    <x v="519"/>
    <x v="0"/>
    <x v="11"/>
    <n v="25"/>
    <n v="25"/>
    <n v="25"/>
    <n v="2"/>
    <n v="6.8"/>
    <n v="4.4000000000000004"/>
    <n v="6.8"/>
    <n v="8.5"/>
    <n v="7.65"/>
    <n v="253"/>
    <n v="570"/>
    <n v="411.5"/>
    <n v="3"/>
    <n v="38"/>
    <n v="20.5"/>
    <n v="0.67"/>
    <n v="2"/>
    <n v="1.335"/>
    <n v="2300"/>
    <n v="490000"/>
    <n v="246150"/>
    <n v="24000"/>
    <n v="2400000"/>
    <n v="1212000"/>
    <x v="2"/>
    <x v="2"/>
    <n v="1.335"/>
    <n v="0"/>
    <n v="1.1999999999999993"/>
    <n v="5.8870000000000005"/>
    <x v="4"/>
  </r>
  <r>
    <n v="3608"/>
    <x v="110"/>
    <x v="0"/>
    <x v="11"/>
    <n v="25"/>
    <n v="26"/>
    <n v="25.5"/>
    <n v="0.3"/>
    <n v="4.8"/>
    <n v="2.5499999999999998"/>
    <n v="6.5"/>
    <n v="7.7"/>
    <n v="7.1"/>
    <n v="798"/>
    <n v="1347"/>
    <n v="1072.5"/>
    <n v="6"/>
    <n v="60"/>
    <n v="33"/>
    <n v="1"/>
    <n v="19"/>
    <n v="10"/>
    <n v="11000"/>
    <n v="1500000000"/>
    <n v="750005500"/>
    <n v="160000"/>
    <n v="1600000000"/>
    <n v="800080000"/>
    <x v="2"/>
    <x v="2"/>
    <n v="10"/>
    <n v="0"/>
    <n v="4.9000000000000004"/>
    <n v="7.99"/>
    <x v="4"/>
  </r>
  <r>
    <n v="4527"/>
    <x v="821"/>
    <x v="0"/>
    <x v="11"/>
    <n v="24"/>
    <n v="25"/>
    <n v="24.5"/>
    <n v="0.3"/>
    <n v="6.9"/>
    <n v="3.6"/>
    <n v="6.6"/>
    <n v="8.4"/>
    <n v="7.5"/>
    <n v="496"/>
    <n v="889"/>
    <n v="692.5"/>
    <n v="4"/>
    <n v="62"/>
    <n v="33"/>
    <n v="0.3"/>
    <n v="13.4"/>
    <n v="6.8500000000000005"/>
    <n v="3300"/>
    <n v="150000"/>
    <n v="76650"/>
    <n v="24000"/>
    <n v="1600000"/>
    <n v="812000"/>
    <x v="2"/>
    <x v="2"/>
    <n v="6.8500000000000005"/>
    <n v="0"/>
    <n v="2.8"/>
    <n v="7.15"/>
    <x v="4"/>
  </r>
  <r>
    <n v="3592"/>
    <x v="107"/>
    <x v="0"/>
    <x v="11"/>
    <n v="25"/>
    <n v="25"/>
    <n v="25"/>
    <n v="4.0999999999999996"/>
    <n v="7.1"/>
    <n v="5.6"/>
    <n v="6.5"/>
    <n v="8.1999999999999993"/>
    <n v="7.35"/>
    <n v="201"/>
    <n v="334"/>
    <n v="267.5"/>
    <n v="3"/>
    <n v="18"/>
    <n v="10.5"/>
    <n v="0.6"/>
    <n v="2.4"/>
    <n v="1.5"/>
    <n v="4600"/>
    <n v="46000"/>
    <n v="25300"/>
    <n v="24000"/>
    <n v="920000"/>
    <n v="472000"/>
    <x v="2"/>
    <x v="2"/>
    <n v="1.5"/>
    <n v="0"/>
    <n v="0"/>
    <n v="5.8"/>
    <x v="4"/>
  </r>
  <r>
    <n v="3585"/>
    <x v="103"/>
    <x v="0"/>
    <x v="11"/>
    <n v="21"/>
    <n v="33"/>
    <n v="27"/>
    <n v="1"/>
    <n v="3.9"/>
    <n v="2.4500000000000002"/>
    <n v="7"/>
    <n v="8.5"/>
    <n v="7.75"/>
    <n v="742"/>
    <n v="1252"/>
    <n v="997"/>
    <n v="1.4"/>
    <n v="14"/>
    <n v="7.7"/>
    <n v="2.5"/>
    <n v="7.5"/>
    <n v="5"/>
    <n v="1300"/>
    <n v="4900"/>
    <n v="3100"/>
    <n v="7900"/>
    <n v="14000"/>
    <n v="10950"/>
    <x v="2"/>
    <x v="2"/>
    <n v="5"/>
    <n v="0"/>
    <n v="5.0999999999999996"/>
    <n v="7.01"/>
    <x v="4"/>
  </r>
  <r>
    <n v="3696"/>
    <x v="582"/>
    <x v="2"/>
    <x v="11"/>
    <n v="23"/>
    <n v="32"/>
    <n v="27.5"/>
    <n v="3.1"/>
    <n v="7.2"/>
    <n v="5.15"/>
    <n v="8"/>
    <n v="8.3000000000000007"/>
    <n v="8.15"/>
    <n v="654"/>
    <n v="1980"/>
    <n v="1317"/>
    <n v="4"/>
    <n v="132"/>
    <n v="68"/>
    <n v="0.3"/>
    <n v="1.4"/>
    <n v="0.85"/>
    <n v="1010.2165492957701"/>
    <n v="9370632.2394366208"/>
    <n v="4685821.2279929584"/>
    <n v="30837.3908450704"/>
    <n v="27354974.920774601"/>
    <n v="13692906.155809836"/>
    <x v="2"/>
    <x v="2"/>
    <n v="0.84999999999999987"/>
    <n v="0"/>
    <n v="0"/>
    <n v="5.67"/>
    <x v="4"/>
  </r>
  <r>
    <n v="3629"/>
    <x v="149"/>
    <x v="2"/>
    <x v="11"/>
    <n v="25"/>
    <n v="25"/>
    <n v="25"/>
    <n v="4"/>
    <n v="6.4"/>
    <n v="5.2"/>
    <n v="6.5"/>
    <n v="8.4"/>
    <n v="7.45"/>
    <n v="421"/>
    <n v="1223"/>
    <n v="822"/>
    <n v="4"/>
    <n v="8.5"/>
    <n v="6.25"/>
    <n v="0.9"/>
    <n v="5"/>
    <n v="2.95"/>
    <n v="6300"/>
    <n v="11000000"/>
    <n v="5503150"/>
    <n v="54000"/>
    <n v="92000000"/>
    <n v="46027000"/>
    <x v="2"/>
    <x v="2"/>
    <n v="2.95"/>
    <n v="0"/>
    <n v="0"/>
    <n v="6.09"/>
    <x v="4"/>
  </r>
  <r>
    <n v="4541"/>
    <x v="772"/>
    <x v="2"/>
    <x v="11"/>
    <n v="25"/>
    <n v="25"/>
    <n v="25"/>
    <n v="4.2"/>
    <n v="6.9"/>
    <n v="5.5500000000000007"/>
    <n v="6.5"/>
    <n v="7.3"/>
    <n v="6.9"/>
    <n v="89"/>
    <n v="678"/>
    <n v="383.5"/>
    <n v="3"/>
    <n v="16"/>
    <n v="9.5"/>
    <n v="0.3"/>
    <n v="2"/>
    <n v="1.1499999999999999"/>
    <n v="3300"/>
    <n v="49000"/>
    <n v="26150"/>
    <n v="35000"/>
    <n v="240000"/>
    <n v="137500"/>
    <x v="2"/>
    <x v="2"/>
    <n v="1.1499999999999999"/>
    <n v="0"/>
    <n v="0"/>
    <n v="5.73"/>
    <x v="4"/>
  </r>
  <r>
    <n v="3623"/>
    <x v="542"/>
    <x v="2"/>
    <x v="11"/>
    <n v="25"/>
    <n v="25"/>
    <n v="25"/>
    <n v="0.3"/>
    <n v="7.3"/>
    <n v="3.8"/>
    <n v="6.6"/>
    <n v="8"/>
    <n v="7.3"/>
    <n v="414"/>
    <n v="3020"/>
    <n v="1717"/>
    <n v="2"/>
    <n v="69"/>
    <n v="35.5"/>
    <n v="0.72"/>
    <n v="11.1"/>
    <n v="5.91"/>
    <n v="3300"/>
    <n v="15000"/>
    <n v="9150"/>
    <n v="24000"/>
    <n v="160000"/>
    <n v="92000"/>
    <x v="2"/>
    <x v="2"/>
    <n v="5.91"/>
    <n v="0"/>
    <n v="2.4000000000000004"/>
    <n v="6.9220000000000006"/>
    <x v="4"/>
  </r>
  <r>
    <n v="3681"/>
    <x v="569"/>
    <x v="2"/>
    <x v="11"/>
    <n v="21"/>
    <n v="33"/>
    <n v="27"/>
    <n v="0.3"/>
    <n v="8"/>
    <n v="4.1500000000000004"/>
    <n v="6.6"/>
    <n v="9.5"/>
    <n v="8.0500000000000007"/>
    <n v="293"/>
    <n v="584"/>
    <n v="438.5"/>
    <n v="3.7"/>
    <n v="57"/>
    <n v="30.35"/>
    <n v="0.32"/>
    <n v="5.46"/>
    <n v="2.89"/>
    <n v="1480"/>
    <n v="1840"/>
    <n v="1660"/>
    <n v="3200"/>
    <n v="3200"/>
    <n v="3200"/>
    <x v="2"/>
    <x v="2"/>
    <n v="2.8900000000000006"/>
    <n v="0"/>
    <n v="1.6999999999999993"/>
    <n v="6.2480000000000002"/>
    <x v="4"/>
  </r>
  <r>
    <n v="3638"/>
    <x v="155"/>
    <x v="2"/>
    <x v="11"/>
    <n v="25"/>
    <n v="25"/>
    <n v="25"/>
    <n v="4"/>
    <n v="7"/>
    <n v="5.5"/>
    <n v="6.5"/>
    <n v="8.1"/>
    <n v="7.3"/>
    <n v="173"/>
    <n v="493"/>
    <n v="333"/>
    <n v="3"/>
    <n v="8"/>
    <n v="5.5"/>
    <n v="0.3"/>
    <n v="1.53"/>
    <n v="0.91500000000000004"/>
    <n v="4100"/>
    <n v="46000"/>
    <n v="25050"/>
    <n v="24000"/>
    <n v="540000"/>
    <n v="282000"/>
    <x v="2"/>
    <x v="2"/>
    <n v="0.91500000000000004"/>
    <n v="0"/>
    <n v="0"/>
    <n v="5.6829999999999998"/>
    <x v="4"/>
  </r>
  <r>
    <n v="3673"/>
    <x v="767"/>
    <x v="2"/>
    <x v="11"/>
    <n v="21"/>
    <n v="27"/>
    <n v="24"/>
    <n v="3"/>
    <n v="4.3"/>
    <n v="3.65"/>
    <n v="7.3"/>
    <n v="7.9"/>
    <n v="7.6"/>
    <n v="980"/>
    <n v="1930"/>
    <n v="1455"/>
    <n v="3.8"/>
    <n v="6.4"/>
    <n v="5.0999999999999996"/>
    <n v="0.7"/>
    <n v="1.3"/>
    <n v="1"/>
    <n v="130"/>
    <n v="930"/>
    <n v="530"/>
    <n v="1100"/>
    <n v="4900"/>
    <n v="3000"/>
    <x v="2"/>
    <x v="295"/>
    <n v="1"/>
    <n v="0"/>
    <n v="2.7"/>
    <n v="5.6199999999999992"/>
    <x v="4"/>
  </r>
  <r>
    <n v="3675"/>
    <x v="769"/>
    <x v="2"/>
    <x v="11"/>
    <n v="21"/>
    <n v="27"/>
    <n v="24"/>
    <n v="5.4"/>
    <n v="6.7"/>
    <n v="6.0500000000000007"/>
    <n v="7.4"/>
    <n v="7.9"/>
    <n v="7.65"/>
    <n v="290"/>
    <n v="450"/>
    <n v="370"/>
    <n v="2"/>
    <n v="2.4"/>
    <n v="2.2000000000000002"/>
    <n v="0.3"/>
    <n v="0.3"/>
    <n v="0.3"/>
    <n v="110"/>
    <n v="140"/>
    <n v="125"/>
    <n v="920"/>
    <n v="1200"/>
    <n v="1060"/>
    <x v="13"/>
    <x v="329"/>
    <n v="0.3"/>
    <n v="0"/>
    <n v="0"/>
    <n v="2.06"/>
    <x v="4"/>
  </r>
  <r>
    <n v="3636"/>
    <x v="760"/>
    <x v="2"/>
    <x v="11"/>
    <n v="25"/>
    <n v="25"/>
    <n v="25"/>
    <n v="3"/>
    <n v="6.9"/>
    <n v="4.95"/>
    <n v="6.5"/>
    <n v="7.6"/>
    <n v="7.05"/>
    <n v="196"/>
    <n v="1268"/>
    <n v="732"/>
    <n v="5"/>
    <n v="18"/>
    <n v="11.5"/>
    <n v="0.4"/>
    <n v="3.23"/>
    <n v="1.8149999999999999"/>
    <n v="6300"/>
    <n v="33000"/>
    <n v="19650"/>
    <n v="54000"/>
    <n v="240000"/>
    <n v="147000"/>
    <x v="2"/>
    <x v="2"/>
    <n v="1.8149999999999999"/>
    <n v="0"/>
    <n v="9.9999999999999645E-2"/>
    <n v="5.8729999999999993"/>
    <x v="4"/>
  </r>
  <r>
    <n v="3664"/>
    <x v="555"/>
    <x v="2"/>
    <x v="11"/>
    <n v="25"/>
    <n v="25"/>
    <n v="25"/>
    <n v="5.9"/>
    <n v="5.9"/>
    <n v="5.9"/>
    <n v="7.7"/>
    <n v="7.7"/>
    <n v="7.7"/>
    <n v="500"/>
    <n v="500"/>
    <n v="500"/>
    <n v="2"/>
    <n v="2"/>
    <n v="2"/>
    <n v="0.3"/>
    <n v="0.3"/>
    <n v="0.3"/>
    <n v="330"/>
    <n v="330"/>
    <n v="330"/>
    <n v="2200"/>
    <n v="2200"/>
    <n v="2200"/>
    <x v="34"/>
    <x v="5"/>
    <n v="0.3"/>
    <n v="0"/>
    <n v="0"/>
    <n v="2.96"/>
    <x v="4"/>
  </r>
  <r>
    <n v="3643"/>
    <x v="159"/>
    <x v="2"/>
    <x v="11"/>
    <n v="25"/>
    <n v="25"/>
    <n v="25"/>
    <n v="0.5"/>
    <n v="7"/>
    <n v="3.75"/>
    <n v="6.6"/>
    <n v="7.9"/>
    <n v="7.25"/>
    <n v="304"/>
    <n v="1079"/>
    <n v="691.5"/>
    <n v="3"/>
    <n v="24"/>
    <n v="13.5"/>
    <n v="0.73"/>
    <n v="2.7"/>
    <n v="1.7150000000000001"/>
    <n v="3300"/>
    <n v="70000"/>
    <n v="36650"/>
    <n v="24000"/>
    <n v="1600000"/>
    <n v="812000"/>
    <x v="2"/>
    <x v="2"/>
    <n v="1.7150000000000001"/>
    <n v="0"/>
    <n v="2.5"/>
    <n v="6.093"/>
    <x v="4"/>
  </r>
  <r>
    <n v="3619"/>
    <x v="147"/>
    <x v="2"/>
    <x v="11"/>
    <n v="25"/>
    <n v="25"/>
    <n v="25"/>
    <n v="4.0999999999999996"/>
    <n v="6.5"/>
    <n v="5.3"/>
    <n v="6.4"/>
    <n v="7.5"/>
    <n v="6.95"/>
    <n v="426"/>
    <n v="1444"/>
    <n v="935"/>
    <n v="3"/>
    <n v="10"/>
    <n v="6.5"/>
    <n v="0.7"/>
    <n v="8"/>
    <n v="4.3499999999999996"/>
    <n v="2700"/>
    <n v="110000"/>
    <n v="56350"/>
    <n v="24000"/>
    <n v="920000"/>
    <n v="472000"/>
    <x v="2"/>
    <x v="2"/>
    <n v="4.3499999999999996"/>
    <n v="0"/>
    <n v="0"/>
    <n v="6.37"/>
    <x v="4"/>
  </r>
  <r>
    <n v="3693"/>
    <x v="579"/>
    <x v="2"/>
    <x v="11"/>
    <n v="26"/>
    <n v="32"/>
    <n v="29"/>
    <n v="0.5"/>
    <n v="7.3"/>
    <n v="3.9"/>
    <n v="7.1"/>
    <n v="7.8"/>
    <n v="7.4499999999999993"/>
    <n v="260"/>
    <n v="890"/>
    <n v="575"/>
    <n v="3"/>
    <n v="12"/>
    <n v="7.5"/>
    <n v="0.3"/>
    <n v="6.87"/>
    <n v="3.585"/>
    <n v="1010.2165492957701"/>
    <n v="9370632.2394366208"/>
    <n v="4685821.2279929584"/>
    <n v="30837.3908450704"/>
    <n v="27354974.920774601"/>
    <n v="13692906.155809836"/>
    <x v="2"/>
    <x v="2"/>
    <n v="3.585"/>
    <n v="0"/>
    <n v="2.2000000000000002"/>
    <n v="6.4370000000000003"/>
    <x v="4"/>
  </r>
  <r>
    <n v="3651"/>
    <x v="162"/>
    <x v="2"/>
    <x v="11"/>
    <n v="25"/>
    <n v="25"/>
    <n v="25"/>
    <n v="1"/>
    <n v="6.2"/>
    <n v="3.6"/>
    <n v="6.7"/>
    <n v="7.4"/>
    <n v="7.0500000000000007"/>
    <n v="740"/>
    <n v="1870"/>
    <n v="1305"/>
    <n v="4"/>
    <n v="46"/>
    <n v="25"/>
    <n v="2"/>
    <n v="78"/>
    <n v="40"/>
    <n v="3300"/>
    <n v="110000"/>
    <n v="56650"/>
    <n v="35000"/>
    <n v="920000"/>
    <n v="477500"/>
    <x v="2"/>
    <x v="2"/>
    <n v="10"/>
    <n v="0"/>
    <n v="2.8"/>
    <n v="7.78"/>
    <x v="4"/>
  </r>
  <r>
    <n v="3637"/>
    <x v="154"/>
    <x v="2"/>
    <x v="11"/>
    <n v="25"/>
    <n v="25"/>
    <n v="25"/>
    <n v="2.2000000000000002"/>
    <n v="6.1"/>
    <n v="4.1500000000000004"/>
    <n v="6.8"/>
    <n v="7.7"/>
    <n v="7.25"/>
    <n v="821"/>
    <n v="1413"/>
    <n v="1117"/>
    <n v="4"/>
    <n v="27"/>
    <n v="15.5"/>
    <n v="0.81"/>
    <n v="6.1"/>
    <n v="3.4550000000000001"/>
    <n v="3300"/>
    <n v="120000"/>
    <n v="61650"/>
    <n v="24000"/>
    <n v="920000"/>
    <n v="472000"/>
    <x v="2"/>
    <x v="2"/>
    <n v="3.4550000000000001"/>
    <n v="0"/>
    <n v="1.6999999999999993"/>
    <n v="6.3609999999999998"/>
    <x v="4"/>
  </r>
  <r>
    <n v="3595"/>
    <x v="138"/>
    <x v="2"/>
    <x v="11"/>
    <n v="25"/>
    <n v="25.1"/>
    <n v="25.05"/>
    <n v="3.2"/>
    <n v="6.2"/>
    <n v="4.7"/>
    <n v="6.5"/>
    <n v="7.7"/>
    <n v="7.1"/>
    <n v="274"/>
    <n v="1223"/>
    <n v="748.5"/>
    <n v="3"/>
    <n v="14"/>
    <n v="8.5"/>
    <n v="0.94"/>
    <n v="4.3"/>
    <n v="2.62"/>
    <n v="4800"/>
    <n v="150000"/>
    <n v="77400"/>
    <n v="35000"/>
    <n v="1600000"/>
    <n v="817500"/>
    <x v="2"/>
    <x v="2"/>
    <n v="2.62"/>
    <n v="0"/>
    <n v="0.59999999999999964"/>
    <n v="6.0839999999999996"/>
    <x v="4"/>
  </r>
  <r>
    <n v="4532"/>
    <x v="591"/>
    <x v="2"/>
    <x v="11"/>
    <n v="25"/>
    <n v="25"/>
    <n v="25"/>
    <n v="0.3"/>
    <n v="5"/>
    <n v="2.65"/>
    <n v="6.7"/>
    <n v="7.4"/>
    <n v="7.0500000000000007"/>
    <n v="1099"/>
    <n v="2309"/>
    <n v="1704"/>
    <n v="6"/>
    <n v="42"/>
    <n v="24"/>
    <n v="1"/>
    <n v="27"/>
    <n v="14"/>
    <n v="2300"/>
    <n v="460000"/>
    <n v="231150"/>
    <n v="24000"/>
    <n v="3500000"/>
    <n v="1762000"/>
    <x v="2"/>
    <x v="2"/>
    <n v="10"/>
    <n v="0"/>
    <n v="4.7"/>
    <n v="7.97"/>
    <x v="4"/>
  </r>
  <r>
    <n v="3606"/>
    <x v="146"/>
    <x v="2"/>
    <x v="11"/>
    <n v="25"/>
    <n v="26"/>
    <n v="25.5"/>
    <n v="2.9"/>
    <n v="6.8"/>
    <n v="4.8499999999999996"/>
    <n v="6.1"/>
    <n v="7.4"/>
    <n v="6.75"/>
    <n v="194"/>
    <n v="1120"/>
    <n v="657"/>
    <n v="2"/>
    <n v="14"/>
    <n v="8"/>
    <n v="0.51"/>
    <n v="2.5"/>
    <n v="1.5049999999999999"/>
    <n v="3300"/>
    <n v="40000"/>
    <n v="21650"/>
    <n v="13000"/>
    <n v="350000"/>
    <n v="181500"/>
    <x v="2"/>
    <x v="2"/>
    <n v="1.5049999999999999"/>
    <n v="0"/>
    <n v="0.30000000000000071"/>
    <n v="5.8310000000000004"/>
    <x v="4"/>
  </r>
  <r>
    <n v="3634"/>
    <x v="152"/>
    <x v="2"/>
    <x v="11"/>
    <n v="25"/>
    <n v="25"/>
    <n v="25"/>
    <n v="3"/>
    <n v="7.3"/>
    <n v="5.15"/>
    <n v="6.5"/>
    <n v="7.6"/>
    <n v="7.05"/>
    <n v="271"/>
    <n v="2540"/>
    <n v="1405.5"/>
    <n v="3"/>
    <n v="17"/>
    <n v="10"/>
    <n v="0.3"/>
    <n v="6.6"/>
    <n v="3.4499999999999997"/>
    <n v="4700"/>
    <n v="94000"/>
    <n v="49350"/>
    <n v="35000"/>
    <n v="920000"/>
    <n v="477500"/>
    <x v="2"/>
    <x v="2"/>
    <n v="3.4499999999999997"/>
    <n v="0"/>
    <n v="0"/>
    <n v="6.1899999999999995"/>
    <x v="4"/>
  </r>
  <r>
    <n v="3641"/>
    <x v="543"/>
    <x v="2"/>
    <x v="11"/>
    <n v="25"/>
    <n v="25"/>
    <n v="25"/>
    <n v="0.3"/>
    <n v="6.3"/>
    <n v="3.3"/>
    <n v="6.5"/>
    <n v="7.4"/>
    <n v="6.95"/>
    <n v="237"/>
    <n v="1145"/>
    <n v="691"/>
    <n v="3.8"/>
    <n v="39"/>
    <n v="21.4"/>
    <n v="0.7"/>
    <n v="5.2"/>
    <n v="2.95"/>
    <n v="2300"/>
    <n v="120000"/>
    <n v="61150"/>
    <n v="24000"/>
    <n v="920000"/>
    <n v="472000"/>
    <x v="2"/>
    <x v="2"/>
    <n v="2.95"/>
    <n v="0"/>
    <n v="3.4000000000000004"/>
    <n v="6.43"/>
    <x v="4"/>
  </r>
  <r>
    <n v="3653"/>
    <x v="163"/>
    <x v="2"/>
    <x v="11"/>
    <n v="25"/>
    <n v="26"/>
    <n v="25.5"/>
    <n v="4.8"/>
    <n v="7.2"/>
    <n v="6"/>
    <n v="6.5"/>
    <n v="7.3"/>
    <n v="6.9"/>
    <n v="155"/>
    <n v="406"/>
    <n v="280.5"/>
    <n v="3"/>
    <n v="6"/>
    <n v="4.5"/>
    <n v="0.3"/>
    <n v="1"/>
    <n v="0.65"/>
    <n v="2300"/>
    <n v="15000"/>
    <n v="8650"/>
    <n v="24000"/>
    <n v="160000"/>
    <n v="92000"/>
    <x v="2"/>
    <x v="2"/>
    <n v="0.65"/>
    <n v="0"/>
    <n v="0"/>
    <n v="5.63"/>
    <x v="4"/>
  </r>
  <r>
    <n v="3604"/>
    <x v="144"/>
    <x v="2"/>
    <x v="11"/>
    <n v="25"/>
    <n v="25"/>
    <n v="25"/>
    <n v="3.3"/>
    <n v="6.1"/>
    <n v="4.6999999999999993"/>
    <n v="6.5"/>
    <n v="7.8"/>
    <n v="7.15"/>
    <n v="574"/>
    <n v="2730"/>
    <n v="1652"/>
    <n v="4"/>
    <n v="10"/>
    <n v="7"/>
    <n v="1.1000000000000001"/>
    <n v="4.5"/>
    <n v="2.8"/>
    <n v="3300"/>
    <n v="49000"/>
    <n v="26150"/>
    <n v="35000"/>
    <n v="240000"/>
    <n v="137500"/>
    <x v="2"/>
    <x v="2"/>
    <n v="2.8"/>
    <n v="0"/>
    <n v="0.60000000000000142"/>
    <n v="6.12"/>
    <x v="4"/>
  </r>
  <r>
    <n v="4526"/>
    <x v="771"/>
    <x v="2"/>
    <x v="11"/>
    <n v="25"/>
    <n v="25"/>
    <n v="25"/>
    <n v="4"/>
    <n v="6.8"/>
    <n v="5.4"/>
    <n v="6.3"/>
    <n v="7.9"/>
    <n v="7.1"/>
    <n v="236"/>
    <n v="775"/>
    <n v="505.5"/>
    <n v="2"/>
    <n v="9"/>
    <n v="5.5"/>
    <n v="0.6"/>
    <n v="3"/>
    <n v="1.8"/>
    <n v="3300"/>
    <n v="14000"/>
    <n v="8650"/>
    <n v="24000"/>
    <n v="160000"/>
    <n v="92000"/>
    <x v="2"/>
    <x v="2"/>
    <n v="1.7999999999999998"/>
    <n v="0"/>
    <n v="0"/>
    <n v="5.86"/>
    <x v="4"/>
  </r>
  <r>
    <n v="3666"/>
    <x v="557"/>
    <x v="2"/>
    <x v="11"/>
    <n v="21"/>
    <n v="25"/>
    <n v="23"/>
    <n v="4.5999999999999996"/>
    <n v="6"/>
    <n v="5.3"/>
    <n v="7.6"/>
    <n v="8.3000000000000007"/>
    <n v="7.95"/>
    <n v="460"/>
    <n v="1180"/>
    <n v="820"/>
    <n v="2"/>
    <n v="3.2"/>
    <n v="2.6"/>
    <n v="0.3"/>
    <n v="0.4"/>
    <n v="0.35"/>
    <n v="140"/>
    <n v="320"/>
    <n v="230"/>
    <n v="1100"/>
    <n v="2100"/>
    <n v="1600"/>
    <x v="4"/>
    <x v="158"/>
    <n v="0.35"/>
    <n v="0"/>
    <n v="0"/>
    <n v="2.8449999999999998"/>
    <x v="4"/>
  </r>
  <r>
    <n v="3676"/>
    <x v="770"/>
    <x v="2"/>
    <x v="11"/>
    <n v="20"/>
    <n v="28"/>
    <n v="24"/>
    <n v="5.6"/>
    <n v="7.3"/>
    <n v="6.4499999999999993"/>
    <n v="7.4"/>
    <n v="7.9"/>
    <n v="7.65"/>
    <n v="330"/>
    <n v="470"/>
    <n v="400"/>
    <n v="2"/>
    <n v="2.2000000000000002"/>
    <n v="2.1"/>
    <n v="0.3"/>
    <n v="0.3"/>
    <n v="0.3"/>
    <n v="92"/>
    <n v="220"/>
    <n v="156"/>
    <n v="920"/>
    <n v="1400"/>
    <n v="1160"/>
    <x v="23"/>
    <x v="330"/>
    <n v="0.3"/>
    <n v="0"/>
    <n v="0"/>
    <n v="2.1525000000000003"/>
    <x v="4"/>
  </r>
  <r>
    <n v="3671"/>
    <x v="562"/>
    <x v="2"/>
    <x v="11"/>
    <n v="22"/>
    <n v="27"/>
    <n v="24.5"/>
    <n v="4.2"/>
    <n v="5.7"/>
    <n v="4.95"/>
    <n v="7.5"/>
    <n v="7.8"/>
    <n v="7.65"/>
    <n v="390"/>
    <n v="500"/>
    <n v="445"/>
    <n v="2.2000000000000002"/>
    <n v="2.6"/>
    <n v="2.4000000000000004"/>
    <n v="0.3"/>
    <n v="0.3"/>
    <n v="0.3"/>
    <n v="210"/>
    <n v="340"/>
    <n v="275"/>
    <n v="1700"/>
    <n v="2200"/>
    <n v="1950"/>
    <x v="91"/>
    <x v="331"/>
    <n v="0.3"/>
    <n v="0"/>
    <n v="9.9999999999999645E-2"/>
    <n v="2.9449999999999998"/>
    <x v="4"/>
  </r>
  <r>
    <n v="3683"/>
    <x v="570"/>
    <x v="2"/>
    <x v="11"/>
    <n v="24"/>
    <n v="26"/>
    <n v="25"/>
    <n v="4.5"/>
    <n v="5.5"/>
    <n v="5"/>
    <n v="7.4"/>
    <n v="7.9"/>
    <n v="7.65"/>
    <n v="739"/>
    <n v="889"/>
    <n v="814"/>
    <n v="9"/>
    <n v="24"/>
    <n v="16.5"/>
    <n v="1.22"/>
    <n v="1.67"/>
    <n v="1.4449999999999998"/>
    <n v="63"/>
    <n v="175"/>
    <n v="119"/>
    <n v="279"/>
    <n v="561"/>
    <n v="420"/>
    <x v="2"/>
    <x v="94"/>
    <n v="1.4449999999999998"/>
    <n v="0"/>
    <n v="0"/>
    <n v="3.3839999999999999"/>
    <x v="4"/>
  </r>
  <r>
    <n v="3598"/>
    <x v="140"/>
    <x v="2"/>
    <x v="11"/>
    <n v="25"/>
    <n v="25"/>
    <n v="25"/>
    <n v="0.3"/>
    <n v="6.3"/>
    <n v="3.3"/>
    <n v="6.2"/>
    <n v="7.4"/>
    <n v="6.8000000000000007"/>
    <n v="321"/>
    <n v="1566"/>
    <n v="943.5"/>
    <n v="4"/>
    <n v="30"/>
    <n v="17"/>
    <n v="0.3"/>
    <n v="6.3"/>
    <n v="3.3"/>
    <n v="3400"/>
    <n v="46000"/>
    <n v="24700"/>
    <n v="24000"/>
    <n v="350000"/>
    <n v="187000"/>
    <x v="2"/>
    <x v="2"/>
    <n v="3.3"/>
    <n v="0"/>
    <n v="3.4000000000000004"/>
    <n v="6.5"/>
    <x v="4"/>
  </r>
  <r>
    <n v="3597"/>
    <x v="139"/>
    <x v="2"/>
    <x v="11"/>
    <n v="25"/>
    <n v="25"/>
    <n v="25"/>
    <n v="4.8"/>
    <n v="6.6"/>
    <n v="5.6999999999999993"/>
    <n v="5.4"/>
    <n v="8.1"/>
    <n v="6.75"/>
    <n v="123"/>
    <n v="702"/>
    <n v="412.5"/>
    <n v="2"/>
    <n v="7"/>
    <n v="4.5"/>
    <n v="0.3"/>
    <n v="2.4"/>
    <n v="1.3499999999999999"/>
    <n v="4600"/>
    <n v="6300000"/>
    <n v="3152300"/>
    <n v="35000"/>
    <n v="54000000"/>
    <n v="27017500"/>
    <x v="2"/>
    <x v="2"/>
    <n v="1.3499999999999999"/>
    <n v="0"/>
    <n v="0"/>
    <n v="5.77"/>
    <x v="4"/>
  </r>
  <r>
    <n v="3559"/>
    <x v="130"/>
    <x v="2"/>
    <x v="11"/>
    <n v="24"/>
    <n v="29"/>
    <n v="26.5"/>
    <n v="6.9"/>
    <n v="7.5"/>
    <n v="7.2"/>
    <n v="7.4"/>
    <n v="8.4"/>
    <n v="7.9"/>
    <n v="312"/>
    <n v="1485"/>
    <n v="898.5"/>
    <n v="2.5"/>
    <n v="6"/>
    <n v="4.25"/>
    <n v="0.3"/>
    <n v="1.3"/>
    <n v="0.8"/>
    <n v="350"/>
    <n v="1400"/>
    <n v="875"/>
    <n v="1600"/>
    <n v="5400"/>
    <n v="3500"/>
    <x v="2"/>
    <x v="2"/>
    <n v="0.8"/>
    <n v="0"/>
    <n v="0"/>
    <n v="5.66"/>
    <x v="4"/>
  </r>
  <r>
    <n v="3660"/>
    <x v="551"/>
    <x v="2"/>
    <x v="11"/>
    <n v="21"/>
    <n v="27"/>
    <n v="24"/>
    <n v="5.3"/>
    <n v="7.1"/>
    <n v="6.1999999999999993"/>
    <n v="7.3"/>
    <n v="7.8"/>
    <n v="7.55"/>
    <n v="440"/>
    <n v="530"/>
    <n v="485"/>
    <n v="2"/>
    <n v="2.6"/>
    <n v="2.2999999999999998"/>
    <n v="0.3"/>
    <n v="0.3"/>
    <n v="0.3"/>
    <n v="170"/>
    <n v="700"/>
    <n v="435"/>
    <n v="1200"/>
    <n v="3500"/>
    <n v="2350"/>
    <x v="11"/>
    <x v="235"/>
    <n v="0.3"/>
    <n v="0"/>
    <n v="0"/>
    <n v="3.6724999999999999"/>
    <x v="4"/>
  </r>
  <r>
    <n v="3561"/>
    <x v="539"/>
    <x v="2"/>
    <x v="11"/>
    <n v="24"/>
    <n v="29"/>
    <n v="26.5"/>
    <n v="7"/>
    <n v="7.6"/>
    <n v="7.3"/>
    <n v="7.5"/>
    <n v="8.4"/>
    <n v="7.95"/>
    <n v="326"/>
    <n v="1458"/>
    <n v="892"/>
    <n v="3"/>
    <n v="6"/>
    <n v="4.5"/>
    <n v="0.3"/>
    <n v="0.3"/>
    <n v="0.3"/>
    <n v="350"/>
    <n v="1300"/>
    <n v="825"/>
    <n v="1600"/>
    <n v="5400"/>
    <n v="3500"/>
    <x v="2"/>
    <x v="2"/>
    <n v="0.3"/>
    <n v="0"/>
    <n v="0"/>
    <n v="5.56"/>
    <x v="4"/>
  </r>
  <r>
    <n v="3670"/>
    <x v="766"/>
    <x v="2"/>
    <x v="11"/>
    <n v="23"/>
    <n v="24"/>
    <n v="23.5"/>
    <n v="4.5999999999999996"/>
    <n v="6"/>
    <n v="5.3"/>
    <n v="7.3"/>
    <n v="7.8"/>
    <n v="7.55"/>
    <n v="320"/>
    <n v="440"/>
    <n v="380"/>
    <n v="2"/>
    <n v="2.2000000000000002"/>
    <n v="2.1"/>
    <n v="0.3"/>
    <n v="0.32"/>
    <n v="0.31"/>
    <n v="200"/>
    <n v="330"/>
    <n v="265"/>
    <n v="1700"/>
    <n v="2200"/>
    <n v="1950"/>
    <x v="23"/>
    <x v="203"/>
    <n v="0.31"/>
    <n v="0"/>
    <n v="0"/>
    <n v="2.6994999999999996"/>
    <x v="4"/>
  </r>
  <r>
    <n v="3642"/>
    <x v="544"/>
    <x v="2"/>
    <x v="11"/>
    <n v="23"/>
    <n v="25"/>
    <n v="24"/>
    <n v="4.8"/>
    <n v="6.9"/>
    <n v="5.85"/>
    <n v="6.5"/>
    <n v="7.3"/>
    <n v="6.9"/>
    <n v="394"/>
    <n v="1543"/>
    <n v="968.5"/>
    <n v="2"/>
    <n v="20"/>
    <n v="11"/>
    <n v="1"/>
    <n v="4"/>
    <n v="2.5"/>
    <n v="2700"/>
    <n v="70000"/>
    <n v="36350"/>
    <n v="24000"/>
    <n v="920000"/>
    <n v="472000"/>
    <x v="2"/>
    <x v="2"/>
    <n v="2.5"/>
    <n v="0"/>
    <n v="0"/>
    <n v="6"/>
    <x v="4"/>
  </r>
  <r>
    <n v="3663"/>
    <x v="554"/>
    <x v="2"/>
    <x v="11"/>
    <n v="21"/>
    <n v="27"/>
    <n v="24"/>
    <n v="4.2"/>
    <n v="5.8"/>
    <n v="5"/>
    <n v="7.7"/>
    <n v="8.1"/>
    <n v="7.9"/>
    <n v="390"/>
    <n v="650"/>
    <n v="520"/>
    <n v="2.1"/>
    <n v="3"/>
    <n v="2.5499999999999998"/>
    <n v="0.3"/>
    <n v="0.3"/>
    <n v="0.3"/>
    <n v="210"/>
    <n v="470"/>
    <n v="340"/>
    <n v="1400"/>
    <n v="3500"/>
    <n v="2450"/>
    <x v="69"/>
    <x v="50"/>
    <n v="0.3"/>
    <n v="0"/>
    <n v="0"/>
    <n v="3.3537499999999998"/>
    <x v="4"/>
  </r>
  <r>
    <n v="3682"/>
    <x v="423"/>
    <x v="2"/>
    <x v="11"/>
    <n v="21"/>
    <n v="32"/>
    <n v="26.5"/>
    <n v="4"/>
    <n v="9"/>
    <n v="6.5"/>
    <n v="8.4"/>
    <n v="10.3"/>
    <n v="9.3500000000000014"/>
    <n v="1180"/>
    <n v="3819"/>
    <n v="2499.5"/>
    <n v="1.1000000000000001"/>
    <n v="16.2"/>
    <n v="8.65"/>
    <n v="0.4"/>
    <n v="6.53"/>
    <n v="3.4650000000000003"/>
    <n v="920"/>
    <n v="1840"/>
    <n v="1380"/>
    <n v="1600"/>
    <n v="3200"/>
    <n v="2400"/>
    <x v="2"/>
    <x v="2"/>
    <n v="3.4650000000000003"/>
    <n v="10"/>
    <n v="0"/>
    <n v="7.6929999999999996"/>
    <x v="4"/>
  </r>
  <r>
    <n v="3607"/>
    <x v="541"/>
    <x v="2"/>
    <x v="11"/>
    <n v="25"/>
    <n v="25"/>
    <n v="25"/>
    <n v="1.8"/>
    <n v="6.3"/>
    <n v="4.05"/>
    <n v="6.5"/>
    <n v="8.4"/>
    <n v="7.45"/>
    <n v="393"/>
    <n v="1201"/>
    <n v="797"/>
    <n v="4"/>
    <n v="25"/>
    <n v="14.5"/>
    <n v="0.4"/>
    <n v="5.3"/>
    <n v="2.85"/>
    <n v="3300"/>
    <n v="2800000"/>
    <n v="1401650"/>
    <n v="24000"/>
    <n v="16000000"/>
    <n v="8012000"/>
    <x v="2"/>
    <x v="2"/>
    <n v="2.8500000000000005"/>
    <n v="0"/>
    <n v="1.9000000000000004"/>
    <n v="6.2600000000000007"/>
    <x v="4"/>
  </r>
  <r>
    <n v="4530"/>
    <x v="589"/>
    <x v="2"/>
    <x v="11"/>
    <n v="25"/>
    <n v="25"/>
    <n v="25"/>
    <n v="0.3"/>
    <n v="4.0999999999999996"/>
    <n v="2.1999999999999997"/>
    <n v="6.7"/>
    <n v="7.3"/>
    <n v="7"/>
    <n v="1237"/>
    <n v="2135"/>
    <n v="1686"/>
    <n v="9"/>
    <n v="101"/>
    <n v="55"/>
    <n v="1.8"/>
    <n v="16"/>
    <n v="8.9"/>
    <n v="2100"/>
    <n v="12000000"/>
    <n v="6001050"/>
    <n v="24000"/>
    <n v="92000000"/>
    <n v="46012000"/>
    <x v="2"/>
    <x v="2"/>
    <n v="8.9"/>
    <n v="0"/>
    <n v="5.6000000000000005"/>
    <n v="7.84"/>
    <x v="4"/>
  </r>
  <r>
    <n v="3657"/>
    <x v="761"/>
    <x v="2"/>
    <x v="11"/>
    <n v="21"/>
    <n v="27"/>
    <n v="24"/>
    <n v="2.4"/>
    <n v="5"/>
    <n v="3.7"/>
    <n v="7.3"/>
    <n v="8.1"/>
    <n v="7.6999999999999993"/>
    <n v="990"/>
    <n v="4300"/>
    <n v="2645"/>
    <n v="3.4"/>
    <n v="6.8"/>
    <n v="5.0999999999999996"/>
    <n v="0.5"/>
    <n v="1.9"/>
    <n v="1.2"/>
    <n v="110"/>
    <n v="700"/>
    <n v="405"/>
    <n v="920"/>
    <n v="4700"/>
    <n v="2810"/>
    <x v="2"/>
    <x v="283"/>
    <n v="1.2"/>
    <n v="0"/>
    <n v="2.5999999999999996"/>
    <n v="5.0250000000000004"/>
    <x v="4"/>
  </r>
  <r>
    <n v="3588"/>
    <x v="540"/>
    <x v="2"/>
    <x v="11"/>
    <n v="19"/>
    <n v="26"/>
    <n v="22.5"/>
    <n v="6"/>
    <n v="7.4"/>
    <n v="6.7"/>
    <n v="7.4"/>
    <n v="8.6"/>
    <n v="8"/>
    <n v="496"/>
    <n v="764"/>
    <n v="630"/>
    <n v="2.5"/>
    <n v="6"/>
    <n v="4.25"/>
    <n v="1.5"/>
    <n v="3.2"/>
    <n v="2.35"/>
    <n v="700"/>
    <n v="1100"/>
    <n v="900"/>
    <n v="4300"/>
    <n v="5800"/>
    <n v="5050"/>
    <x v="2"/>
    <x v="2"/>
    <n v="2.35"/>
    <n v="0"/>
    <n v="0"/>
    <n v="5.97"/>
    <x v="4"/>
  </r>
  <r>
    <n v="3684"/>
    <x v="571"/>
    <x v="2"/>
    <x v="11"/>
    <n v="23"/>
    <n v="26"/>
    <n v="24.5"/>
    <n v="6.7"/>
    <n v="7.4"/>
    <n v="7.0500000000000007"/>
    <n v="7.5"/>
    <n v="8.1999999999999993"/>
    <n v="7.85"/>
    <n v="447"/>
    <n v="592"/>
    <n v="519.5"/>
    <n v="3.2"/>
    <n v="4.0999999999999996"/>
    <n v="3.65"/>
    <n v="0.62"/>
    <n v="0.88"/>
    <n v="0.75"/>
    <n v="32"/>
    <n v="79"/>
    <n v="55.5"/>
    <n v="212"/>
    <n v="290"/>
    <n v="251"/>
    <x v="64"/>
    <x v="332"/>
    <n v="0.75"/>
    <n v="0"/>
    <n v="0"/>
    <n v="2.7087499999999998"/>
    <x v="4"/>
  </r>
  <r>
    <n v="3639"/>
    <x v="156"/>
    <x v="2"/>
    <x v="11"/>
    <n v="25"/>
    <n v="25"/>
    <n v="25"/>
    <n v="1.3"/>
    <n v="7.6"/>
    <n v="4.45"/>
    <n v="6.5"/>
    <n v="7.7"/>
    <n v="7.1"/>
    <n v="289"/>
    <n v="1389"/>
    <n v="839"/>
    <n v="3"/>
    <n v="40"/>
    <n v="21.5"/>
    <n v="0.59"/>
    <n v="6.3"/>
    <n v="3.4449999999999998"/>
    <n v="3300"/>
    <n v="940000"/>
    <n v="471650"/>
    <n v="24000"/>
    <n v="5400000"/>
    <n v="2712000"/>
    <x v="2"/>
    <x v="2"/>
    <n v="3.4449999999999998"/>
    <n v="0"/>
    <n v="1.0999999999999996"/>
    <n v="6.2990000000000004"/>
    <x v="4"/>
  </r>
  <r>
    <n v="4511"/>
    <x v="822"/>
    <x v="2"/>
    <x v="11"/>
    <n v="25"/>
    <n v="25"/>
    <n v="25"/>
    <n v="3.1"/>
    <n v="7.2"/>
    <n v="5.15"/>
    <n v="6.5"/>
    <n v="8.3000000000000007"/>
    <n v="7.4"/>
    <n v="407"/>
    <n v="1332"/>
    <n v="869.5"/>
    <n v="3"/>
    <n v="13"/>
    <n v="8"/>
    <n v="0.4"/>
    <n v="4.4000000000000004"/>
    <n v="2.4000000000000004"/>
    <n v="3300"/>
    <n v="6300000"/>
    <n v="3151650"/>
    <n v="35000"/>
    <n v="160000000"/>
    <n v="80017500"/>
    <x v="2"/>
    <x v="2"/>
    <n v="2.4000000000000004"/>
    <n v="0"/>
    <n v="0"/>
    <n v="5.98"/>
    <x v="4"/>
  </r>
  <r>
    <n v="3661"/>
    <x v="552"/>
    <x v="2"/>
    <x v="11"/>
    <n v="22"/>
    <n v="27"/>
    <n v="24.5"/>
    <n v="3.6"/>
    <n v="6.9"/>
    <n v="5.25"/>
    <n v="7.7"/>
    <n v="8.8000000000000007"/>
    <n v="8.25"/>
    <n v="500"/>
    <n v="2900"/>
    <n v="1700"/>
    <n v="2.6"/>
    <n v="7.2"/>
    <n v="4.9000000000000004"/>
    <n v="0.3"/>
    <n v="1.3"/>
    <n v="0.8"/>
    <n v="140"/>
    <n v="400"/>
    <n v="270"/>
    <n v="1100"/>
    <n v="2800"/>
    <n v="1950"/>
    <x v="2"/>
    <x v="333"/>
    <n v="0.8"/>
    <n v="0"/>
    <n v="0"/>
    <n v="4.01"/>
    <x v="4"/>
  </r>
  <r>
    <n v="3695"/>
    <x v="581"/>
    <x v="2"/>
    <x v="11"/>
    <n v="26"/>
    <n v="28"/>
    <n v="27"/>
    <n v="5.8"/>
    <n v="7.4"/>
    <n v="6.6"/>
    <n v="7.6"/>
    <n v="8.1999999999999993"/>
    <n v="7.8999999999999995"/>
    <n v="220"/>
    <n v="370"/>
    <n v="295"/>
    <n v="2.2000000000000002"/>
    <n v="6.5"/>
    <n v="4.3499999999999996"/>
    <n v="0.3"/>
    <n v="0.3"/>
    <n v="0.3"/>
    <n v="1010.2165492957701"/>
    <n v="9370632.2394366208"/>
    <n v="4685821.2279929584"/>
    <n v="30837.3908450704"/>
    <n v="27354974.920774601"/>
    <n v="13692906.155809836"/>
    <x v="2"/>
    <x v="2"/>
    <n v="0.3"/>
    <n v="0"/>
    <n v="0"/>
    <n v="5.56"/>
    <x v="4"/>
  </r>
  <r>
    <n v="3662"/>
    <x v="763"/>
    <x v="2"/>
    <x v="11"/>
    <n v="21"/>
    <n v="27"/>
    <n v="24"/>
    <n v="5.7"/>
    <n v="7.3"/>
    <n v="6.5"/>
    <n v="7.3"/>
    <n v="7.8"/>
    <n v="7.55"/>
    <n v="450"/>
    <n v="540"/>
    <n v="495"/>
    <n v="1.8"/>
    <n v="2.2999999999999998"/>
    <n v="2.0499999999999998"/>
    <n v="0.3"/>
    <n v="0.3"/>
    <n v="0.3"/>
    <n v="93"/>
    <n v="220"/>
    <n v="156.5"/>
    <n v="920"/>
    <n v="1400"/>
    <n v="1160"/>
    <x v="62"/>
    <x v="334"/>
    <n v="0.3"/>
    <n v="0"/>
    <n v="0"/>
    <n v="2.1237499999999998"/>
    <x v="4"/>
  </r>
  <r>
    <n v="3692"/>
    <x v="578"/>
    <x v="2"/>
    <x v="11"/>
    <n v="27"/>
    <n v="27"/>
    <n v="27"/>
    <n v="6.9"/>
    <n v="6.9"/>
    <n v="6.9"/>
    <n v="8"/>
    <n v="8"/>
    <n v="8"/>
    <n v="330"/>
    <n v="330"/>
    <n v="330"/>
    <n v="2.2999999999999998"/>
    <n v="2.2999999999999998"/>
    <n v="2.2999999999999998"/>
    <n v="1.1000000000000001"/>
    <n v="1.1000000000000001"/>
    <n v="1.1000000000000001"/>
    <n v="1010.2165492957701"/>
    <n v="9370632.2394366208"/>
    <n v="4685821.2279929584"/>
    <n v="30837.3908450704"/>
    <n v="27354974.920774601"/>
    <n v="13692906.155809836"/>
    <x v="11"/>
    <x v="2"/>
    <n v="1.1000000000000001"/>
    <n v="0"/>
    <n v="0"/>
    <n v="4.6574999999999998"/>
    <x v="4"/>
  </r>
  <r>
    <n v="3590"/>
    <x v="136"/>
    <x v="2"/>
    <x v="11"/>
    <n v="25"/>
    <n v="25"/>
    <n v="25"/>
    <n v="2.6"/>
    <n v="6.9"/>
    <n v="4.75"/>
    <n v="6.6"/>
    <n v="8.1"/>
    <n v="7.35"/>
    <n v="397"/>
    <n v="509"/>
    <n v="453"/>
    <n v="3"/>
    <n v="28"/>
    <n v="15.5"/>
    <n v="0.61"/>
    <n v="3"/>
    <n v="1.8049999999999999"/>
    <n v="3100"/>
    <n v="49000"/>
    <n v="26050"/>
    <n v="24000"/>
    <n v="540000"/>
    <n v="282000"/>
    <x v="2"/>
    <x v="2"/>
    <n v="1.8049999999999999"/>
    <n v="0"/>
    <n v="0.5"/>
    <n v="5.9109999999999996"/>
    <x v="4"/>
  </r>
  <r>
    <n v="3665"/>
    <x v="556"/>
    <x v="2"/>
    <x v="11"/>
    <n v="21"/>
    <n v="27"/>
    <n v="24"/>
    <n v="5"/>
    <n v="7"/>
    <n v="6"/>
    <n v="7.5"/>
    <n v="7.9"/>
    <n v="7.7"/>
    <n v="370"/>
    <n v="620"/>
    <n v="495"/>
    <n v="2"/>
    <n v="3"/>
    <n v="2.5"/>
    <n v="0.3"/>
    <n v="0.3"/>
    <n v="0.3"/>
    <n v="94"/>
    <n v="270"/>
    <n v="182"/>
    <n v="920"/>
    <n v="1700"/>
    <n v="1310"/>
    <x v="41"/>
    <x v="335"/>
    <n v="0.3"/>
    <n v="0"/>
    <n v="0"/>
    <n v="2.5325000000000002"/>
    <x v="4"/>
  </r>
  <r>
    <n v="3599"/>
    <x v="141"/>
    <x v="2"/>
    <x v="11"/>
    <n v="25"/>
    <n v="25"/>
    <n v="25"/>
    <n v="3.4"/>
    <n v="6.6"/>
    <n v="5"/>
    <n v="6.2"/>
    <n v="7.6"/>
    <n v="6.9"/>
    <n v="213"/>
    <n v="1240"/>
    <n v="726.5"/>
    <n v="2"/>
    <n v="13"/>
    <n v="7.5"/>
    <n v="0.56000000000000005"/>
    <n v="3.8"/>
    <n v="2.1799999999999997"/>
    <n v="2300"/>
    <n v="460000"/>
    <n v="231150"/>
    <n v="24000"/>
    <n v="3500000"/>
    <n v="1762000"/>
    <x v="2"/>
    <x v="2"/>
    <n v="2.1799999999999997"/>
    <n v="0"/>
    <n v="0"/>
    <n v="5.9359999999999999"/>
    <x v="4"/>
  </r>
  <r>
    <n v="4503"/>
    <x v="588"/>
    <x v="2"/>
    <x v="11"/>
    <n v="25"/>
    <n v="25"/>
    <n v="25"/>
    <n v="3.4"/>
    <n v="6.3"/>
    <n v="4.8499999999999996"/>
    <n v="6.5"/>
    <n v="6.8"/>
    <n v="6.65"/>
    <n v="64"/>
    <n v="398"/>
    <n v="231"/>
    <n v="3"/>
    <n v="18"/>
    <n v="10.5"/>
    <n v="0.3"/>
    <n v="2.1"/>
    <n v="1.2"/>
    <n v="4900"/>
    <n v="11000000"/>
    <n v="5502450"/>
    <n v="24000"/>
    <n v="92000000"/>
    <n v="46012000"/>
    <x v="2"/>
    <x v="2"/>
    <n v="1.2"/>
    <n v="0"/>
    <n v="0.30000000000000071"/>
    <n v="5.7700000000000005"/>
    <x v="4"/>
  </r>
  <r>
    <n v="3589"/>
    <x v="410"/>
    <x v="2"/>
    <x v="11"/>
    <n v="25"/>
    <n v="25"/>
    <n v="25"/>
    <n v="4.2"/>
    <n v="7.1"/>
    <n v="5.65"/>
    <n v="6.7"/>
    <n v="8.4"/>
    <n v="7.5500000000000007"/>
    <n v="286"/>
    <n v="1402"/>
    <n v="844"/>
    <n v="3"/>
    <n v="10"/>
    <n v="6.5"/>
    <n v="1.03"/>
    <n v="4.3"/>
    <n v="2.665"/>
    <n v="2300"/>
    <n v="170000"/>
    <n v="86150"/>
    <n v="24000"/>
    <n v="1600000"/>
    <n v="812000"/>
    <x v="2"/>
    <x v="2"/>
    <n v="2.665"/>
    <n v="0"/>
    <n v="0"/>
    <n v="6.0330000000000004"/>
    <x v="4"/>
  </r>
  <r>
    <n v="3659"/>
    <x v="762"/>
    <x v="2"/>
    <x v="11"/>
    <n v="21"/>
    <n v="27"/>
    <n v="24"/>
    <n v="1.9"/>
    <n v="3"/>
    <n v="2.4500000000000002"/>
    <n v="7.3"/>
    <n v="8"/>
    <n v="7.65"/>
    <n v="740"/>
    <n v="1400"/>
    <n v="1070"/>
    <n v="3.8"/>
    <n v="5.8"/>
    <n v="4.8"/>
    <n v="0.7"/>
    <n v="1.2"/>
    <n v="0.95"/>
    <n v="930"/>
    <n v="2600"/>
    <n v="1765"/>
    <n v="7000"/>
    <n v="13000"/>
    <n v="10000"/>
    <x v="2"/>
    <x v="2"/>
    <n v="0.95"/>
    <n v="0"/>
    <n v="5.0999999999999996"/>
    <n v="6.2"/>
    <x v="4"/>
  </r>
  <r>
    <n v="3635"/>
    <x v="153"/>
    <x v="2"/>
    <x v="11"/>
    <n v="25"/>
    <n v="25"/>
    <n v="25"/>
    <n v="0.3"/>
    <n v="5.8"/>
    <n v="3.05"/>
    <n v="6.3"/>
    <n v="7.6"/>
    <n v="6.9499999999999993"/>
    <n v="375"/>
    <n v="1898"/>
    <n v="1136.5"/>
    <n v="4"/>
    <n v="38"/>
    <n v="21"/>
    <n v="1.6"/>
    <n v="7.8"/>
    <n v="4.7"/>
    <n v="4900"/>
    <n v="1100000"/>
    <n v="552450"/>
    <n v="24000"/>
    <n v="9200000"/>
    <n v="4612000"/>
    <x v="2"/>
    <x v="2"/>
    <n v="4.7"/>
    <n v="0"/>
    <n v="3.9000000000000004"/>
    <n v="6.83"/>
    <x v="4"/>
  </r>
  <r>
    <n v="4092"/>
    <x v="584"/>
    <x v="2"/>
    <x v="11"/>
    <n v="26"/>
    <n v="29"/>
    <n v="27.5"/>
    <n v="6.5"/>
    <n v="7.2"/>
    <n v="6.85"/>
    <n v="7.8"/>
    <n v="8.8000000000000007"/>
    <n v="8.3000000000000007"/>
    <n v="922"/>
    <n v="2385"/>
    <n v="1653.5"/>
    <n v="6"/>
    <n v="18"/>
    <n v="12"/>
    <n v="0.3"/>
    <n v="2.27"/>
    <n v="1.2849999999999999"/>
    <n v="7900"/>
    <n v="54000"/>
    <n v="30950"/>
    <n v="35000"/>
    <n v="160000"/>
    <n v="97500"/>
    <x v="2"/>
    <x v="2"/>
    <n v="1.2850000000000001"/>
    <n v="0"/>
    <n v="0"/>
    <n v="5.7569999999999997"/>
    <x v="4"/>
  </r>
  <r>
    <n v="4501"/>
    <x v="586"/>
    <x v="2"/>
    <x v="11"/>
    <n v="25"/>
    <n v="25"/>
    <n v="25"/>
    <n v="3.3"/>
    <n v="7"/>
    <n v="5.15"/>
    <n v="6.6"/>
    <n v="8.3000000000000007"/>
    <n v="7.45"/>
    <n v="643"/>
    <n v="1100"/>
    <n v="871.5"/>
    <n v="4"/>
    <n v="10"/>
    <n v="7"/>
    <n v="0.3"/>
    <n v="14.04"/>
    <n v="7.17"/>
    <n v="3300"/>
    <n v="33000"/>
    <n v="18150"/>
    <n v="24000"/>
    <n v="350000"/>
    <n v="187000"/>
    <x v="2"/>
    <x v="2"/>
    <n v="7.17"/>
    <n v="0"/>
    <n v="0"/>
    <n v="6.9340000000000002"/>
    <x v="4"/>
  </r>
  <r>
    <n v="4512"/>
    <x v="586"/>
    <x v="2"/>
    <x v="11"/>
    <n v="25"/>
    <n v="25"/>
    <n v="25"/>
    <n v="0.3"/>
    <n v="6.5"/>
    <n v="3.4"/>
    <n v="6.5"/>
    <n v="7.4"/>
    <n v="6.95"/>
    <n v="183"/>
    <n v="1733"/>
    <n v="958"/>
    <n v="8"/>
    <n v="174"/>
    <n v="91"/>
    <n v="0.8"/>
    <n v="45"/>
    <n v="22.9"/>
    <n v="4600"/>
    <n v="63000"/>
    <n v="33800"/>
    <n v="35000"/>
    <n v="540000"/>
    <n v="287500"/>
    <x v="2"/>
    <x v="2"/>
    <n v="10"/>
    <n v="0"/>
    <n v="3.2"/>
    <n v="7.82"/>
    <x v="4"/>
  </r>
  <r>
    <n v="3697"/>
    <x v="583"/>
    <x v="2"/>
    <x v="11"/>
    <n v="24"/>
    <n v="29.5"/>
    <n v="26.75"/>
    <n v="4.2"/>
    <n v="8.4"/>
    <n v="6.3000000000000007"/>
    <n v="7.2"/>
    <n v="8.4"/>
    <n v="7.8000000000000007"/>
    <n v="770"/>
    <n v="920"/>
    <n v="845"/>
    <n v="5"/>
    <n v="34"/>
    <n v="19.5"/>
    <n v="0.3"/>
    <n v="3"/>
    <n v="1.65"/>
    <n v="1010.2165492957701"/>
    <n v="9370632.2394366208"/>
    <n v="4685821.2279929584"/>
    <n v="30837.3908450704"/>
    <n v="27354974.920774601"/>
    <n v="13692906.155809836"/>
    <x v="2"/>
    <x v="2"/>
    <n v="1.65"/>
    <n v="0"/>
    <n v="0"/>
    <n v="5.83"/>
    <x v="4"/>
  </r>
  <r>
    <n v="3560"/>
    <x v="538"/>
    <x v="2"/>
    <x v="11"/>
    <n v="26"/>
    <n v="29"/>
    <n v="27.5"/>
    <n v="6.5"/>
    <n v="7.2"/>
    <n v="6.85"/>
    <n v="7.5"/>
    <n v="9.3000000000000007"/>
    <n v="8.4"/>
    <n v="962"/>
    <n v="2156"/>
    <n v="1559"/>
    <n v="7"/>
    <n v="30"/>
    <n v="18.5"/>
    <n v="0.3"/>
    <n v="0.36"/>
    <n v="0.32999999999999996"/>
    <n v="14000"/>
    <n v="54000"/>
    <n v="34000"/>
    <n v="54000"/>
    <n v="160000"/>
    <n v="107000"/>
    <x v="2"/>
    <x v="2"/>
    <n v="0.32999999999999996"/>
    <n v="0"/>
    <n v="0"/>
    <n v="5.5659999999999998"/>
    <x v="4"/>
  </r>
  <r>
    <n v="3650"/>
    <x v="546"/>
    <x v="2"/>
    <x v="11"/>
    <n v="25"/>
    <n v="25"/>
    <n v="25"/>
    <n v="1.1000000000000001"/>
    <n v="6.4"/>
    <n v="3.75"/>
    <n v="6.6"/>
    <n v="8"/>
    <n v="7.3"/>
    <n v="704"/>
    <n v="1397"/>
    <n v="1050.5"/>
    <n v="3"/>
    <n v="53"/>
    <n v="28"/>
    <n v="1"/>
    <n v="6.3"/>
    <n v="3.65"/>
    <n v="4600"/>
    <n v="110000"/>
    <n v="57300"/>
    <n v="35000"/>
    <n v="920000"/>
    <n v="477500"/>
    <x v="2"/>
    <x v="2"/>
    <n v="3.65"/>
    <n v="0"/>
    <n v="2.5"/>
    <n v="6.48"/>
    <x v="4"/>
  </r>
  <r>
    <n v="3648"/>
    <x v="545"/>
    <x v="2"/>
    <x v="11"/>
    <n v="25"/>
    <n v="25"/>
    <n v="25"/>
    <n v="4.8"/>
    <n v="7.3"/>
    <n v="6.05"/>
    <n v="6.5"/>
    <n v="7.2"/>
    <n v="6.85"/>
    <n v="151"/>
    <n v="599"/>
    <n v="375"/>
    <n v="3"/>
    <n v="4"/>
    <n v="3.5"/>
    <n v="0.52"/>
    <n v="2"/>
    <n v="1.26"/>
    <n v="630"/>
    <n v="17000"/>
    <n v="8815"/>
    <n v="5400"/>
    <n v="160000"/>
    <n v="82700"/>
    <x v="8"/>
    <x v="2"/>
    <n v="1.26"/>
    <n v="0"/>
    <n v="0"/>
    <n v="5.4394999999999998"/>
    <x v="4"/>
  </r>
  <r>
    <n v="3626"/>
    <x v="148"/>
    <x v="2"/>
    <x v="11"/>
    <n v="25"/>
    <n v="25"/>
    <n v="25"/>
    <n v="1"/>
    <n v="7.1"/>
    <n v="4.05"/>
    <n v="6.5"/>
    <n v="8"/>
    <n v="7.25"/>
    <n v="308"/>
    <n v="773"/>
    <n v="540.5"/>
    <n v="3"/>
    <n v="35"/>
    <n v="19"/>
    <n v="0.5"/>
    <n v="3"/>
    <n v="1.75"/>
    <n v="4000"/>
    <n v="79000000"/>
    <n v="39502000"/>
    <n v="24000"/>
    <n v="540000000"/>
    <n v="270012000"/>
    <x v="2"/>
    <x v="2"/>
    <n v="1.75"/>
    <n v="0"/>
    <n v="1.9000000000000004"/>
    <n v="6.04"/>
    <x v="4"/>
  </r>
  <r>
    <n v="3596"/>
    <x v="758"/>
    <x v="2"/>
    <x v="11"/>
    <n v="25"/>
    <n v="25.1"/>
    <n v="25.05"/>
    <n v="0.3"/>
    <n v="6"/>
    <n v="3.15"/>
    <n v="6.1"/>
    <n v="8"/>
    <n v="7.05"/>
    <n v="211"/>
    <n v="1231"/>
    <n v="721"/>
    <n v="3.6"/>
    <n v="195"/>
    <n v="99.3"/>
    <n v="0.5"/>
    <n v="2.99"/>
    <n v="1.7450000000000001"/>
    <n v="3300"/>
    <n v="700000"/>
    <n v="351650"/>
    <n v="24000"/>
    <n v="3500000"/>
    <n v="1762000"/>
    <x v="2"/>
    <x v="2"/>
    <n v="1.7450000000000001"/>
    <n v="0"/>
    <n v="3.7"/>
    <n v="6.2190000000000003"/>
    <x v="4"/>
  </r>
  <r>
    <n v="3686"/>
    <x v="572"/>
    <x v="2"/>
    <x v="11"/>
    <n v="24"/>
    <n v="25"/>
    <n v="24.5"/>
    <n v="7.3"/>
    <n v="7.6"/>
    <n v="7.4499999999999993"/>
    <n v="7.5"/>
    <n v="8.1999999999999993"/>
    <n v="7.85"/>
    <n v="326"/>
    <n v="438"/>
    <n v="382"/>
    <n v="1"/>
    <n v="2.5"/>
    <n v="1.75"/>
    <n v="0.32"/>
    <n v="0.92"/>
    <n v="0.62"/>
    <n v="2"/>
    <n v="14"/>
    <n v="8"/>
    <n v="10"/>
    <n v="32"/>
    <n v="21"/>
    <x v="33"/>
    <x v="60"/>
    <n v="0.62"/>
    <n v="0"/>
    <n v="0"/>
    <n v="1.2577500000000001"/>
    <x v="4"/>
  </r>
  <r>
    <n v="3687"/>
    <x v="573"/>
    <x v="2"/>
    <x v="11"/>
    <n v="23"/>
    <n v="25"/>
    <n v="24"/>
    <n v="6.5"/>
    <n v="6.9"/>
    <n v="6.7"/>
    <n v="7.3"/>
    <n v="8.1"/>
    <n v="7.6999999999999993"/>
    <n v="620"/>
    <n v="850"/>
    <n v="735"/>
    <n v="3.2"/>
    <n v="3.8"/>
    <n v="3.5"/>
    <n v="0.72"/>
    <n v="1.92"/>
    <n v="1.3199999999999998"/>
    <n v="19"/>
    <n v="52"/>
    <n v="35.5"/>
    <n v="76"/>
    <n v="148"/>
    <n v="112"/>
    <x v="8"/>
    <x v="153"/>
    <n v="1.3199999999999998"/>
    <n v="0"/>
    <n v="0"/>
    <n v="2.629"/>
    <x v="4"/>
  </r>
  <r>
    <n v="3669"/>
    <x v="765"/>
    <x v="2"/>
    <x v="11"/>
    <n v="22"/>
    <n v="27"/>
    <n v="24.5"/>
    <n v="5.2"/>
    <n v="6.4"/>
    <n v="5.8000000000000007"/>
    <n v="7.4"/>
    <n v="7.8"/>
    <n v="7.6"/>
    <n v="380"/>
    <n v="520"/>
    <n v="450"/>
    <n v="1.8"/>
    <n v="2.5"/>
    <n v="2.15"/>
    <n v="0.3"/>
    <n v="0.3"/>
    <n v="0.3"/>
    <n v="94"/>
    <n v="400"/>
    <n v="247"/>
    <n v="920"/>
    <n v="3300"/>
    <n v="2110"/>
    <x v="53"/>
    <x v="336"/>
    <n v="0.3"/>
    <n v="0"/>
    <n v="0"/>
    <n v="2.6387500000000004"/>
    <x v="4"/>
  </r>
  <r>
    <n v="3565"/>
    <x v="133"/>
    <x v="2"/>
    <x v="11"/>
    <n v="28"/>
    <n v="30"/>
    <n v="29"/>
    <n v="4.9000000000000004"/>
    <n v="7.9"/>
    <n v="6.4"/>
    <n v="6.5"/>
    <n v="7.2"/>
    <n v="6.85"/>
    <n v="128"/>
    <n v="224"/>
    <n v="176"/>
    <n v="2"/>
    <n v="3"/>
    <n v="2.5"/>
    <n v="2.1"/>
    <n v="7"/>
    <n v="4.55"/>
    <n v="23"/>
    <n v="1600"/>
    <n v="811.5"/>
    <n v="23"/>
    <n v="1600"/>
    <n v="811.5"/>
    <x v="41"/>
    <x v="2"/>
    <n v="4.55"/>
    <n v="0"/>
    <n v="0"/>
    <n v="5.4725000000000001"/>
    <x v="4"/>
  </r>
  <r>
    <n v="4502"/>
    <x v="587"/>
    <x v="2"/>
    <x v="11"/>
    <n v="25"/>
    <n v="25"/>
    <n v="25"/>
    <n v="2.8"/>
    <n v="6.9"/>
    <n v="4.8499999999999996"/>
    <n v="7.2"/>
    <n v="8.4"/>
    <n v="7.8000000000000007"/>
    <n v="896"/>
    <n v="1365"/>
    <n v="1130.5"/>
    <n v="5"/>
    <n v="20"/>
    <n v="12.5"/>
    <n v="2"/>
    <n v="4"/>
    <n v="3"/>
    <n v="1200"/>
    <n v="94000"/>
    <n v="47600"/>
    <n v="35000"/>
    <n v="1600000"/>
    <n v="817500"/>
    <x v="2"/>
    <x v="2"/>
    <n v="3"/>
    <n v="0"/>
    <n v="0.30000000000000071"/>
    <n v="6.13"/>
    <x v="4"/>
  </r>
  <r>
    <n v="4513"/>
    <x v="587"/>
    <x v="2"/>
    <x v="11"/>
    <n v="25"/>
    <n v="25"/>
    <n v="25"/>
    <n v="1.6"/>
    <n v="6.5"/>
    <n v="4.05"/>
    <n v="6.2"/>
    <n v="7.2"/>
    <n v="6.7"/>
    <n v="230"/>
    <n v="1366"/>
    <n v="798"/>
    <n v="2"/>
    <n v="47"/>
    <n v="24.5"/>
    <n v="0.56000000000000005"/>
    <n v="3.51"/>
    <n v="2.0350000000000001"/>
    <n v="3300"/>
    <n v="150000"/>
    <n v="76650"/>
    <n v="24000"/>
    <n v="1600000"/>
    <n v="812000"/>
    <x v="2"/>
    <x v="2"/>
    <n v="2.0350000000000001"/>
    <n v="0"/>
    <n v="1.9000000000000004"/>
    <n v="6.0970000000000004"/>
    <x v="4"/>
  </r>
  <r>
    <n v="4531"/>
    <x v="590"/>
    <x v="2"/>
    <x v="11"/>
    <n v="25"/>
    <n v="25"/>
    <n v="25"/>
    <n v="0.3"/>
    <n v="5.8"/>
    <n v="3.05"/>
    <n v="6.7"/>
    <n v="7.9"/>
    <n v="7.3000000000000007"/>
    <n v="1035"/>
    <n v="1563"/>
    <n v="1299"/>
    <n v="5"/>
    <n v="20"/>
    <n v="12.5"/>
    <n v="1.1499999999999999"/>
    <n v="24"/>
    <n v="12.574999999999999"/>
    <n v="7900"/>
    <n v="94000"/>
    <n v="50950"/>
    <n v="54000"/>
    <n v="540000"/>
    <n v="297000"/>
    <x v="2"/>
    <x v="2"/>
    <n v="10"/>
    <n v="0"/>
    <n v="3.9000000000000004"/>
    <n v="7.89"/>
    <x v="4"/>
  </r>
  <r>
    <n v="4498"/>
    <x v="585"/>
    <x v="2"/>
    <x v="11"/>
    <n v="23"/>
    <n v="28"/>
    <n v="25.5"/>
    <n v="7.1"/>
    <n v="7.4"/>
    <n v="7.25"/>
    <n v="6.8"/>
    <n v="7.3"/>
    <n v="7.05"/>
    <n v="163"/>
    <n v="251"/>
    <n v="207"/>
    <n v="2.2000000000000002"/>
    <n v="2.7"/>
    <n v="2.4500000000000002"/>
    <n v="0.3"/>
    <n v="0.79"/>
    <n v="0.54500000000000004"/>
    <n v="2"/>
    <n v="8"/>
    <n v="5"/>
    <n v="19"/>
    <n v="31"/>
    <n v="25"/>
    <x v="14"/>
    <x v="58"/>
    <n v="0.54500000000000004"/>
    <n v="0"/>
    <n v="0"/>
    <n v="1.6652499999999999"/>
    <x v="4"/>
  </r>
  <r>
    <n v="3672"/>
    <x v="563"/>
    <x v="2"/>
    <x v="11"/>
    <n v="22"/>
    <n v="27"/>
    <n v="24.5"/>
    <n v="4.0999999999999996"/>
    <n v="6.4"/>
    <n v="5.25"/>
    <n v="7.4"/>
    <n v="7.9"/>
    <n v="7.65"/>
    <n v="450"/>
    <n v="700"/>
    <n v="575"/>
    <n v="2"/>
    <n v="2.6"/>
    <n v="2.2999999999999998"/>
    <n v="0.3"/>
    <n v="0.3"/>
    <n v="0.3"/>
    <n v="170"/>
    <n v="460"/>
    <n v="315"/>
    <n v="1100"/>
    <n v="3500"/>
    <n v="2300"/>
    <x v="11"/>
    <x v="201"/>
    <n v="0.3"/>
    <n v="0"/>
    <n v="0"/>
    <n v="3.0725000000000002"/>
    <x v="4"/>
  </r>
  <r>
    <n v="3594"/>
    <x v="137"/>
    <x v="2"/>
    <x v="11"/>
    <n v="25"/>
    <n v="25"/>
    <n v="25"/>
    <n v="4.9000000000000004"/>
    <n v="6.8"/>
    <n v="5.85"/>
    <n v="6.5"/>
    <n v="7.6"/>
    <n v="7.05"/>
    <n v="267"/>
    <n v="815"/>
    <n v="541"/>
    <n v="3"/>
    <n v="8"/>
    <n v="5.5"/>
    <n v="0.56000000000000005"/>
    <n v="3"/>
    <n v="1.78"/>
    <n v="490"/>
    <n v="3300000"/>
    <n v="1650245"/>
    <n v="2400"/>
    <n v="24000000"/>
    <n v="12001200"/>
    <x v="2"/>
    <x v="2"/>
    <n v="1.7799999999999998"/>
    <n v="0"/>
    <n v="0"/>
    <n v="5.8559999999999999"/>
    <x v="4"/>
  </r>
  <r>
    <n v="3667"/>
    <x v="558"/>
    <x v="2"/>
    <x v="11"/>
    <n v="22"/>
    <n v="28"/>
    <n v="25"/>
    <n v="4.5"/>
    <n v="6.2"/>
    <n v="5.35"/>
    <n v="7.6"/>
    <n v="8.1"/>
    <n v="7.85"/>
    <n v="780"/>
    <n v="1280"/>
    <n v="1030"/>
    <n v="3"/>
    <n v="4"/>
    <n v="3.5"/>
    <n v="0.5"/>
    <n v="1.5"/>
    <n v="1"/>
    <n v="220"/>
    <n v="610"/>
    <n v="415"/>
    <n v="1600"/>
    <n v="4000"/>
    <n v="2800"/>
    <x v="8"/>
    <x v="315"/>
    <n v="1"/>
    <n v="0"/>
    <n v="0"/>
    <n v="4.4624999999999995"/>
    <x v="4"/>
  </r>
  <r>
    <n v="3674"/>
    <x v="768"/>
    <x v="2"/>
    <x v="11"/>
    <n v="22"/>
    <n v="28"/>
    <n v="25"/>
    <n v="5.4"/>
    <n v="6.5"/>
    <n v="5.95"/>
    <n v="7.5"/>
    <n v="7.9"/>
    <n v="7.7"/>
    <n v="370"/>
    <n v="470"/>
    <n v="420"/>
    <n v="1.8"/>
    <n v="2.4"/>
    <n v="2.1"/>
    <n v="0.3"/>
    <n v="0.3"/>
    <n v="0.3"/>
    <n v="140"/>
    <n v="340"/>
    <n v="240"/>
    <n v="1100"/>
    <n v="2400"/>
    <n v="1750"/>
    <x v="23"/>
    <x v="45"/>
    <n v="0.3"/>
    <n v="0"/>
    <n v="0"/>
    <n v="2.5725000000000002"/>
    <x v="4"/>
  </r>
  <r>
    <n v="3694"/>
    <x v="580"/>
    <x v="2"/>
    <x v="11"/>
    <n v="25"/>
    <n v="28"/>
    <n v="26.5"/>
    <n v="6"/>
    <n v="7.3"/>
    <n v="6.65"/>
    <n v="7.7"/>
    <n v="8.3000000000000007"/>
    <n v="8"/>
    <n v="104"/>
    <n v="330"/>
    <n v="217"/>
    <n v="2"/>
    <n v="3"/>
    <n v="2.5"/>
    <n v="0.3"/>
    <n v="0.47"/>
    <n v="0.38500000000000001"/>
    <n v="1010.2165492957701"/>
    <n v="9370632.2394366208"/>
    <n v="4685821.2279929584"/>
    <n v="30837.3908450704"/>
    <n v="27354974.920774601"/>
    <n v="13692906.155809836"/>
    <x v="41"/>
    <x v="2"/>
    <n v="0.38500000000000001"/>
    <n v="0"/>
    <n v="0"/>
    <n v="4.6395"/>
    <x v="4"/>
  </r>
  <r>
    <n v="3677"/>
    <x v="823"/>
    <x v="2"/>
    <x v="11"/>
    <n v="26"/>
    <n v="30"/>
    <n v="28"/>
    <n v="6"/>
    <n v="8.1999999999999993"/>
    <n v="7.1"/>
    <n v="7.5"/>
    <n v="8.4"/>
    <n v="7.95"/>
    <n v="1035"/>
    <n v="1670"/>
    <n v="1352.5"/>
    <n v="3"/>
    <n v="6"/>
    <n v="4.5"/>
    <n v="0.3"/>
    <n v="1.8"/>
    <n v="1.05"/>
    <n v="630"/>
    <n v="1400"/>
    <n v="1015"/>
    <n v="2200"/>
    <n v="5400"/>
    <n v="3800"/>
    <x v="2"/>
    <x v="2"/>
    <n v="1.05"/>
    <n v="0"/>
    <n v="0"/>
    <n v="5.71"/>
    <x v="4"/>
  </r>
  <r>
    <n v="3600"/>
    <x v="142"/>
    <x v="2"/>
    <x v="11"/>
    <n v="25"/>
    <n v="25"/>
    <n v="25"/>
    <n v="0.3"/>
    <n v="5.8"/>
    <n v="3.05"/>
    <n v="6.5"/>
    <n v="7.6"/>
    <n v="7.05"/>
    <n v="762"/>
    <n v="4110"/>
    <n v="2436"/>
    <n v="5"/>
    <n v="83"/>
    <n v="44"/>
    <n v="2"/>
    <n v="9.19"/>
    <n v="5.5949999999999998"/>
    <n v="4000"/>
    <n v="9400000"/>
    <n v="4702000"/>
    <n v="35000"/>
    <n v="54000000"/>
    <n v="27017500"/>
    <x v="2"/>
    <x v="2"/>
    <n v="5.5949999999999998"/>
    <n v="0"/>
    <n v="3.9000000000000004"/>
    <n v="7.0089999999999995"/>
    <x v="4"/>
  </r>
  <r>
    <n v="3689"/>
    <x v="575"/>
    <x v="2"/>
    <x v="11"/>
    <n v="23"/>
    <n v="25"/>
    <n v="24"/>
    <n v="5.8"/>
    <n v="6.8"/>
    <n v="6.3"/>
    <n v="7.1"/>
    <n v="7.9"/>
    <n v="7.5"/>
    <n v="732"/>
    <n v="1340"/>
    <n v="1036"/>
    <n v="3.3"/>
    <n v="4.5"/>
    <n v="3.9"/>
    <n v="1.02"/>
    <n v="1.32"/>
    <n v="1.17"/>
    <n v="13"/>
    <n v="58"/>
    <n v="35.5"/>
    <n v="70"/>
    <n v="196"/>
    <n v="133"/>
    <x v="59"/>
    <x v="153"/>
    <n v="1.17"/>
    <n v="0"/>
    <n v="0"/>
    <n v="2.8490000000000002"/>
    <x v="4"/>
  </r>
  <r>
    <n v="3668"/>
    <x v="764"/>
    <x v="2"/>
    <x v="11"/>
    <n v="21"/>
    <n v="27"/>
    <n v="24"/>
    <n v="4.3"/>
    <n v="5.9"/>
    <n v="5.0999999999999996"/>
    <n v="7.3"/>
    <n v="7.8"/>
    <n v="7.55"/>
    <n v="690"/>
    <n v="1150"/>
    <n v="920"/>
    <n v="2.9"/>
    <n v="3.8"/>
    <n v="3.3499999999999996"/>
    <n v="0.3"/>
    <n v="0.9"/>
    <n v="0.6"/>
    <n v="340"/>
    <n v="490"/>
    <n v="415"/>
    <n v="2200"/>
    <n v="3500"/>
    <n v="2850"/>
    <x v="66"/>
    <x v="315"/>
    <n v="0.6"/>
    <n v="0"/>
    <n v="0"/>
    <n v="4.2887499999999994"/>
    <x v="4"/>
  </r>
  <r>
    <n v="3633"/>
    <x v="759"/>
    <x v="2"/>
    <x v="11"/>
    <n v="25"/>
    <n v="25"/>
    <n v="25"/>
    <n v="0.3"/>
    <n v="4.8"/>
    <n v="2.5499999999999998"/>
    <n v="6.5"/>
    <n v="7.6"/>
    <n v="7.05"/>
    <n v="969"/>
    <n v="2005"/>
    <n v="1487"/>
    <n v="5"/>
    <n v="50"/>
    <n v="27.5"/>
    <n v="0.8"/>
    <n v="11.5"/>
    <n v="6.15"/>
    <n v="4600"/>
    <n v="940000"/>
    <n v="472300"/>
    <n v="35000"/>
    <n v="5400000"/>
    <n v="2717500"/>
    <x v="2"/>
    <x v="2"/>
    <n v="6.15"/>
    <n v="0"/>
    <n v="4.9000000000000004"/>
    <n v="7.2200000000000006"/>
    <x v="4"/>
  </r>
  <r>
    <n v="3688"/>
    <x v="574"/>
    <x v="2"/>
    <x v="11"/>
    <n v="23"/>
    <n v="26"/>
    <n v="24.5"/>
    <n v="6.9"/>
    <n v="7.3"/>
    <n v="7.1"/>
    <n v="7.7"/>
    <n v="8.1999999999999993"/>
    <n v="7.9499999999999993"/>
    <n v="581"/>
    <n v="790"/>
    <n v="685.5"/>
    <n v="3.4"/>
    <n v="3.9"/>
    <n v="3.65"/>
    <n v="0.52"/>
    <n v="0.79"/>
    <n v="0.65500000000000003"/>
    <n v="41"/>
    <n v="136"/>
    <n v="88.5"/>
    <n v="221"/>
    <n v="394"/>
    <n v="307.5"/>
    <x v="64"/>
    <x v="337"/>
    <n v="0.65500000000000003"/>
    <n v="0"/>
    <n v="0"/>
    <n v="2.8547500000000001"/>
    <x v="4"/>
  </r>
  <r>
    <n v="3690"/>
    <x v="576"/>
    <x v="2"/>
    <x v="11"/>
    <n v="25"/>
    <n v="26"/>
    <n v="25.5"/>
    <n v="6.9"/>
    <n v="7.3"/>
    <n v="7.1"/>
    <n v="7.7"/>
    <n v="8.3000000000000007"/>
    <n v="8"/>
    <n v="876"/>
    <n v="1008"/>
    <n v="942"/>
    <n v="3.3"/>
    <n v="3.9"/>
    <n v="3.5999999999999996"/>
    <n v="1.02"/>
    <n v="1.1200000000000001"/>
    <n v="1.07"/>
    <n v="21"/>
    <n v="63"/>
    <n v="42"/>
    <n v="120"/>
    <n v="185"/>
    <n v="152.5"/>
    <x v="54"/>
    <x v="68"/>
    <n v="1.07"/>
    <n v="0"/>
    <n v="0"/>
    <n v="2.6739999999999999"/>
    <x v="4"/>
  </r>
  <r>
    <n v="3640"/>
    <x v="411"/>
    <x v="2"/>
    <x v="11"/>
    <n v="25"/>
    <n v="25"/>
    <n v="25"/>
    <n v="0.3"/>
    <n v="7.1"/>
    <n v="3.6999999999999997"/>
    <n v="6.7"/>
    <n v="9.3000000000000007"/>
    <n v="8"/>
    <n v="192"/>
    <n v="450"/>
    <n v="321"/>
    <n v="4"/>
    <n v="48"/>
    <n v="26"/>
    <n v="0.52"/>
    <n v="2.08"/>
    <n v="1.3"/>
    <n v="2700"/>
    <n v="94000"/>
    <n v="48350"/>
    <n v="24000"/>
    <n v="540000"/>
    <n v="282000"/>
    <x v="2"/>
    <x v="2"/>
    <n v="1.3"/>
    <n v="0"/>
    <n v="2.6000000000000005"/>
    <n v="6.02"/>
    <x v="4"/>
  </r>
  <r>
    <n v="3632"/>
    <x v="151"/>
    <x v="2"/>
    <x v="11"/>
    <n v="25"/>
    <n v="25"/>
    <n v="25"/>
    <n v="0.3"/>
    <n v="6.5"/>
    <n v="3.4"/>
    <n v="6.5"/>
    <n v="8.1"/>
    <n v="7.3"/>
    <n v="309"/>
    <n v="5860"/>
    <n v="3084.5"/>
    <n v="3"/>
    <n v="124"/>
    <n v="63.5"/>
    <n v="0.8"/>
    <n v="9"/>
    <n v="4.9000000000000004"/>
    <n v="4600"/>
    <n v="94000"/>
    <n v="49300"/>
    <n v="24000"/>
    <n v="540000"/>
    <n v="282000"/>
    <x v="2"/>
    <x v="2"/>
    <n v="4.9000000000000004"/>
    <n v="0"/>
    <n v="3.2"/>
    <n v="6.8000000000000007"/>
    <x v="4"/>
  </r>
  <r>
    <n v="3603"/>
    <x v="143"/>
    <x v="2"/>
    <x v="11"/>
    <n v="24"/>
    <n v="25"/>
    <n v="24.5"/>
    <n v="1.9"/>
    <n v="6.2"/>
    <n v="4.05"/>
    <n v="6.5"/>
    <n v="7.2"/>
    <n v="6.85"/>
    <n v="667"/>
    <n v="1330"/>
    <n v="998.5"/>
    <n v="2"/>
    <n v="81"/>
    <n v="41.5"/>
    <n v="0.8"/>
    <n v="12"/>
    <n v="6.4"/>
    <n v="2300"/>
    <n v="110000"/>
    <n v="56150"/>
    <n v="24000"/>
    <n v="920000"/>
    <n v="472000"/>
    <x v="2"/>
    <x v="2"/>
    <n v="6.4"/>
    <n v="0"/>
    <n v="1.9000000000000004"/>
    <n v="6.9700000000000006"/>
    <x v="4"/>
  </r>
  <r>
    <n v="3691"/>
    <x v="577"/>
    <x v="2"/>
    <x v="11"/>
    <n v="25"/>
    <n v="32"/>
    <n v="28.5"/>
    <n v="6.2"/>
    <n v="7.7"/>
    <n v="6.95"/>
    <n v="7.2"/>
    <n v="8.3000000000000007"/>
    <n v="7.75"/>
    <n v="92"/>
    <n v="290"/>
    <n v="191"/>
    <n v="2"/>
    <n v="2.2000000000000002"/>
    <n v="2.1"/>
    <n v="0.3"/>
    <n v="0.5"/>
    <n v="0.4"/>
    <n v="1010.2165492957701"/>
    <n v="9370632.2394366208"/>
    <n v="4685821.2279929584"/>
    <n v="30837.3908450704"/>
    <n v="27354974.920774601"/>
    <n v="13692906.155809836"/>
    <x v="23"/>
    <x v="2"/>
    <n v="0.4"/>
    <n v="0"/>
    <n v="0"/>
    <n v="4.3925000000000001"/>
    <x v="4"/>
  </r>
  <r>
    <n v="3630"/>
    <x v="150"/>
    <x v="2"/>
    <x v="11"/>
    <n v="25"/>
    <n v="25"/>
    <n v="25"/>
    <n v="4"/>
    <n v="6.9"/>
    <n v="5.45"/>
    <n v="6.5"/>
    <n v="8.5"/>
    <n v="7.5"/>
    <n v="512"/>
    <n v="1120"/>
    <n v="816"/>
    <n v="4"/>
    <n v="14"/>
    <n v="9"/>
    <n v="1.2"/>
    <n v="3.7"/>
    <n v="2.4500000000000002"/>
    <n v="140"/>
    <n v="94000"/>
    <n v="47070"/>
    <n v="24000"/>
    <n v="1600000"/>
    <n v="812000"/>
    <x v="2"/>
    <x v="2"/>
    <n v="2.4500000000000002"/>
    <n v="0"/>
    <n v="0"/>
    <n v="5.99"/>
    <x v="4"/>
  </r>
  <r>
    <n v="3605"/>
    <x v="145"/>
    <x v="2"/>
    <x v="11"/>
    <n v="25"/>
    <n v="25"/>
    <n v="25"/>
    <n v="3.1"/>
    <n v="5.6"/>
    <n v="4.3499999999999996"/>
    <n v="6.6"/>
    <n v="7.6"/>
    <n v="7.1"/>
    <n v="887"/>
    <n v="1791"/>
    <n v="1339"/>
    <n v="5"/>
    <n v="14"/>
    <n v="9.5"/>
    <n v="0.7"/>
    <n v="8.1199999999999992"/>
    <n v="4.4099999999999993"/>
    <n v="3300"/>
    <n v="170000"/>
    <n v="86650"/>
    <n v="24000"/>
    <n v="920000"/>
    <n v="472000"/>
    <x v="2"/>
    <x v="2"/>
    <n v="4.4099999999999993"/>
    <n v="0"/>
    <n v="1.3000000000000007"/>
    <n v="6.5119999999999996"/>
    <x v="4"/>
  </r>
  <r>
    <n v="1579"/>
    <x v="198"/>
    <x v="0"/>
    <x v="12"/>
    <n v="29"/>
    <n v="30"/>
    <n v="29.5"/>
    <n v="5.4"/>
    <n v="7.8"/>
    <n v="6.6"/>
    <n v="6.9"/>
    <n v="7.5"/>
    <n v="7.2"/>
    <n v="148"/>
    <n v="1168"/>
    <n v="658"/>
    <n v="1"/>
    <n v="4"/>
    <n v="2.5"/>
    <n v="0.3"/>
    <n v="0.8"/>
    <n v="0.55000000000000004"/>
    <n v="2"/>
    <n v="1400"/>
    <n v="701"/>
    <n v="2"/>
    <n v="2200"/>
    <n v="1101"/>
    <x v="41"/>
    <x v="2"/>
    <n v="0.55000000000000004"/>
    <n v="0"/>
    <n v="0"/>
    <n v="4.6725000000000003"/>
    <x v="4"/>
  </r>
  <r>
    <n v="1441"/>
    <x v="192"/>
    <x v="0"/>
    <x v="12"/>
    <n v="22"/>
    <n v="24"/>
    <n v="23"/>
    <n v="5.0999999999999996"/>
    <n v="6.1"/>
    <n v="5.6"/>
    <n v="6.3"/>
    <n v="7.4"/>
    <n v="6.85"/>
    <n v="15000"/>
    <n v="18410"/>
    <n v="16705"/>
    <n v="1"/>
    <n v="3.5"/>
    <n v="2.25"/>
    <n v="0.3"/>
    <n v="2.7"/>
    <n v="1.5"/>
    <n v="100"/>
    <n v="150"/>
    <n v="125"/>
    <n v="350"/>
    <n v="610"/>
    <n v="480"/>
    <x v="7"/>
    <x v="329"/>
    <n v="1.5"/>
    <n v="0"/>
    <n v="0"/>
    <n v="2.3312499999999998"/>
    <x v="4"/>
  </r>
  <r>
    <n v="1578"/>
    <x v="197"/>
    <x v="0"/>
    <x v="12"/>
    <n v="29"/>
    <n v="30"/>
    <n v="29.5"/>
    <n v="3.1"/>
    <n v="5.6"/>
    <n v="4.3499999999999996"/>
    <n v="6.9"/>
    <n v="8"/>
    <n v="7.45"/>
    <n v="1285"/>
    <n v="7651"/>
    <n v="4468"/>
    <n v="1.4"/>
    <n v="5.9"/>
    <n v="3.6500000000000004"/>
    <n v="0.3"/>
    <n v="0.3"/>
    <n v="0.3"/>
    <n v="200"/>
    <n v="1700"/>
    <n v="950"/>
    <n v="400"/>
    <n v="3500"/>
    <n v="1950"/>
    <x v="64"/>
    <x v="2"/>
    <n v="0.3"/>
    <n v="0"/>
    <n v="1.3000000000000007"/>
    <n v="5.4712499999999995"/>
    <x v="4"/>
  </r>
  <r>
    <n v="1577"/>
    <x v="196"/>
    <x v="0"/>
    <x v="12"/>
    <n v="26"/>
    <n v="31"/>
    <n v="28.5"/>
    <n v="5.7"/>
    <n v="8"/>
    <n v="6.85"/>
    <n v="6.5"/>
    <n v="8.6999999999999993"/>
    <n v="7.6"/>
    <n v="100"/>
    <n v="33520"/>
    <n v="16810"/>
    <n v="1"/>
    <n v="2.4"/>
    <n v="1.7"/>
    <n v="0.3"/>
    <n v="2.4"/>
    <n v="1.3499999999999999"/>
    <n v="100"/>
    <n v="2000"/>
    <n v="1050"/>
    <n v="630"/>
    <n v="6300"/>
    <n v="3465"/>
    <x v="26"/>
    <x v="2"/>
    <n v="1.3499999999999999"/>
    <n v="0"/>
    <n v="0"/>
    <n v="4.3324999999999996"/>
    <x v="4"/>
  </r>
  <r>
    <n v="2312"/>
    <x v="594"/>
    <x v="0"/>
    <x v="12"/>
    <n v="28"/>
    <n v="29"/>
    <n v="28.5"/>
    <n v="6.1"/>
    <n v="7.9"/>
    <n v="7"/>
    <n v="6.6"/>
    <n v="7.4"/>
    <n v="7"/>
    <n v="131"/>
    <n v="1314"/>
    <n v="722.5"/>
    <n v="1"/>
    <n v="3.8"/>
    <n v="2.4"/>
    <n v="0.3"/>
    <n v="0.3"/>
    <n v="0.3"/>
    <n v="2"/>
    <n v="1400"/>
    <n v="701"/>
    <n v="2"/>
    <n v="4100"/>
    <n v="2051"/>
    <x v="57"/>
    <x v="2"/>
    <n v="0.3"/>
    <n v="0"/>
    <n v="0"/>
    <n v="4.5599999999999996"/>
    <x v="4"/>
  </r>
  <r>
    <n v="1383"/>
    <x v="190"/>
    <x v="0"/>
    <x v="12"/>
    <n v="26"/>
    <n v="27"/>
    <n v="26.5"/>
    <n v="1.6"/>
    <n v="3.2"/>
    <n v="2.4000000000000004"/>
    <n v="6.4"/>
    <n v="7.8"/>
    <n v="7.1"/>
    <n v="173"/>
    <n v="240"/>
    <n v="206.5"/>
    <n v="1"/>
    <n v="7.2"/>
    <n v="4.0999999999999996"/>
    <n v="0.3"/>
    <n v="0.3"/>
    <n v="0.3"/>
    <n v="920"/>
    <n v="1700"/>
    <n v="1310"/>
    <n v="2100"/>
    <n v="3100"/>
    <n v="2600"/>
    <x v="2"/>
    <x v="2"/>
    <n v="0.3"/>
    <n v="0"/>
    <n v="5.1999999999999993"/>
    <n v="6.0799999999999992"/>
    <x v="4"/>
  </r>
  <r>
    <n v="1574"/>
    <x v="193"/>
    <x v="0"/>
    <x v="12"/>
    <n v="20"/>
    <n v="23"/>
    <n v="21.5"/>
    <n v="5.0999999999999996"/>
    <n v="6.9"/>
    <n v="6"/>
    <n v="6.2"/>
    <n v="7.6"/>
    <n v="6.9"/>
    <n v="12140"/>
    <n v="16130"/>
    <n v="14135"/>
    <n v="1"/>
    <n v="2.2999999999999998"/>
    <n v="1.65"/>
    <n v="0.3"/>
    <n v="1.8"/>
    <n v="1.05"/>
    <n v="94"/>
    <n v="140"/>
    <n v="117"/>
    <n v="380"/>
    <n v="490"/>
    <n v="435"/>
    <x v="0"/>
    <x v="264"/>
    <n v="1.05"/>
    <n v="0"/>
    <n v="0"/>
    <n v="1.8262499999999999"/>
    <x v="4"/>
  </r>
  <r>
    <n v="2318"/>
    <x v="201"/>
    <x v="0"/>
    <x v="12"/>
    <n v="24"/>
    <n v="30"/>
    <n v="27"/>
    <n v="6.7"/>
    <n v="8"/>
    <n v="7.35"/>
    <n v="6.6"/>
    <n v="7.8"/>
    <n v="7.1999999999999993"/>
    <n v="47"/>
    <n v="73"/>
    <n v="60"/>
    <n v="1"/>
    <n v="1.2"/>
    <n v="1.1000000000000001"/>
    <n v="0.3"/>
    <n v="0.3"/>
    <n v="0.3"/>
    <n v="20"/>
    <n v="80"/>
    <n v="50"/>
    <n v="100"/>
    <n v="620"/>
    <n v="360"/>
    <x v="24"/>
    <x v="249"/>
    <n v="0.3"/>
    <n v="0"/>
    <n v="0"/>
    <n v="0.99750000000000005"/>
    <x v="4"/>
  </r>
  <r>
    <n v="1576"/>
    <x v="593"/>
    <x v="0"/>
    <x v="12"/>
    <n v="24"/>
    <n v="26"/>
    <n v="25"/>
    <n v="6.5"/>
    <n v="7.8"/>
    <n v="7.15"/>
    <n v="6.7"/>
    <n v="7.6"/>
    <n v="7.15"/>
    <n v="36"/>
    <n v="44"/>
    <n v="40"/>
    <n v="1"/>
    <n v="1"/>
    <n v="1"/>
    <n v="0.3"/>
    <n v="0.3"/>
    <n v="0.3"/>
    <n v="2"/>
    <n v="2"/>
    <n v="2"/>
    <n v="2"/>
    <n v="100"/>
    <n v="51"/>
    <x v="58"/>
    <x v="0"/>
    <n v="0.3"/>
    <n v="0"/>
    <n v="0"/>
    <n v="0.69500000000000006"/>
    <x v="4"/>
  </r>
  <r>
    <n v="1580"/>
    <x v="199"/>
    <x v="0"/>
    <x v="12"/>
    <n v="25"/>
    <n v="29"/>
    <n v="27"/>
    <n v="6.9"/>
    <n v="8.1999999999999993"/>
    <n v="7.55"/>
    <n v="6.5"/>
    <n v="7"/>
    <n v="6.75"/>
    <n v="24"/>
    <n v="29"/>
    <n v="26.5"/>
    <n v="1"/>
    <n v="1.5"/>
    <n v="1.25"/>
    <n v="0.3"/>
    <n v="0.3"/>
    <n v="0.3"/>
    <n v="2"/>
    <n v="27"/>
    <n v="14.5"/>
    <n v="14"/>
    <n v="79"/>
    <n v="46.5"/>
    <x v="45"/>
    <x v="172"/>
    <n v="0.3"/>
    <n v="0"/>
    <n v="0"/>
    <n v="0.91375000000000006"/>
    <x v="4"/>
  </r>
  <r>
    <n v="2329"/>
    <x v="203"/>
    <x v="0"/>
    <x v="12"/>
    <n v="24"/>
    <n v="29"/>
    <n v="26.5"/>
    <n v="6.9"/>
    <n v="8.1999999999999993"/>
    <n v="7.55"/>
    <n v="6.2"/>
    <n v="8.1"/>
    <n v="7.15"/>
    <n v="23"/>
    <n v="56"/>
    <n v="39.5"/>
    <n v="1"/>
    <n v="1.3"/>
    <n v="1.1499999999999999"/>
    <n v="0.3"/>
    <n v="0.7"/>
    <n v="0.5"/>
    <n v="47"/>
    <n v="3500"/>
    <n v="1773.5"/>
    <n v="84"/>
    <n v="5400"/>
    <n v="2742"/>
    <x v="46"/>
    <x v="2"/>
    <n v="0.5"/>
    <n v="0"/>
    <n v="0"/>
    <n v="3.8187500000000001"/>
    <x v="4"/>
  </r>
  <r>
    <n v="2330"/>
    <x v="204"/>
    <x v="0"/>
    <x v="12"/>
    <n v="25"/>
    <n v="29"/>
    <n v="27"/>
    <n v="6.9"/>
    <n v="8.1999999999999993"/>
    <n v="7.55"/>
    <n v="6.4"/>
    <n v="7.7"/>
    <n v="7.0500000000000007"/>
    <n v="21"/>
    <n v="48"/>
    <n v="34.5"/>
    <n v="1"/>
    <n v="1"/>
    <n v="1"/>
    <n v="0.3"/>
    <n v="0.3"/>
    <n v="0.3"/>
    <n v="2"/>
    <n v="120"/>
    <n v="61"/>
    <n v="12"/>
    <n v="400"/>
    <n v="206"/>
    <x v="58"/>
    <x v="63"/>
    <n v="0.3"/>
    <n v="0"/>
    <n v="0"/>
    <n v="0.99"/>
    <x v="4"/>
  </r>
  <r>
    <n v="2328"/>
    <x v="202"/>
    <x v="0"/>
    <x v="12"/>
    <n v="22"/>
    <n v="31"/>
    <n v="26.5"/>
    <n v="6.1"/>
    <n v="7.8"/>
    <n v="6.9499999999999993"/>
    <n v="6.8"/>
    <n v="7.8"/>
    <n v="7.3"/>
    <n v="77"/>
    <n v="138"/>
    <n v="107.5"/>
    <n v="1"/>
    <n v="3.4"/>
    <n v="2.2000000000000002"/>
    <n v="0.3"/>
    <n v="3.6"/>
    <n v="1.95"/>
    <n v="2"/>
    <n v="700"/>
    <n v="351"/>
    <n v="100"/>
    <n v="1200"/>
    <n v="650"/>
    <x v="13"/>
    <x v="188"/>
    <n v="1.9500000000000002"/>
    <n v="0"/>
    <n v="0"/>
    <n v="3.52"/>
    <x v="4"/>
  </r>
  <r>
    <n v="1385"/>
    <x v="191"/>
    <x v="0"/>
    <x v="12"/>
    <n v="21"/>
    <n v="25"/>
    <n v="23"/>
    <n v="6.5"/>
    <n v="7.5"/>
    <n v="7"/>
    <n v="6.4"/>
    <n v="7.8"/>
    <n v="7.1"/>
    <n v="162"/>
    <n v="185"/>
    <n v="173.5"/>
    <n v="1"/>
    <n v="2"/>
    <n v="1.5"/>
    <n v="0.3"/>
    <n v="0.7"/>
    <n v="0.5"/>
    <n v="70"/>
    <n v="110"/>
    <n v="90"/>
    <n v="240"/>
    <n v="410"/>
    <n v="325"/>
    <x v="39"/>
    <x v="267"/>
    <n v="0.5"/>
    <n v="0"/>
    <n v="0"/>
    <n v="1.4875"/>
    <x v="4"/>
  </r>
  <r>
    <n v="3470"/>
    <x v="205"/>
    <x v="0"/>
    <x v="12"/>
    <n v="26"/>
    <n v="27"/>
    <n v="26.5"/>
    <n v="5.2"/>
    <n v="7.1"/>
    <n v="6.15"/>
    <n v="5.7"/>
    <n v="6.9"/>
    <n v="6.3000000000000007"/>
    <n v="105"/>
    <n v="165"/>
    <n v="135"/>
    <n v="1.7"/>
    <n v="3.8"/>
    <n v="2.75"/>
    <n v="0.3"/>
    <n v="0.3"/>
    <n v="0.3"/>
    <n v="200"/>
    <n v="700"/>
    <n v="450"/>
    <n v="700"/>
    <n v="1700"/>
    <n v="1200"/>
    <x v="98"/>
    <x v="338"/>
    <n v="0.3"/>
    <n v="10"/>
    <n v="0"/>
    <n v="5.5287499999999996"/>
    <x v="4"/>
  </r>
  <r>
    <n v="1575"/>
    <x v="592"/>
    <x v="0"/>
    <x v="12"/>
    <n v="27"/>
    <n v="31"/>
    <n v="29"/>
    <n v="3.4"/>
    <n v="7.8"/>
    <n v="5.6"/>
    <n v="6.3"/>
    <n v="7.9"/>
    <n v="7.1"/>
    <n v="200"/>
    <n v="42380"/>
    <n v="21290"/>
    <n v="1"/>
    <n v="3.6"/>
    <n v="2.2999999999999998"/>
    <n v="0.3"/>
    <n v="2.7"/>
    <n v="1.5"/>
    <n v="630"/>
    <n v="32000"/>
    <n v="16315"/>
    <n v="1500"/>
    <n v="200000"/>
    <n v="100750"/>
    <x v="11"/>
    <x v="2"/>
    <n v="1.5"/>
    <n v="0"/>
    <n v="0"/>
    <n v="4.7374999999999998"/>
    <x v="4"/>
  </r>
  <r>
    <n v="3462"/>
    <x v="207"/>
    <x v="1"/>
    <x v="12"/>
    <n v="23"/>
    <n v="32"/>
    <n v="27.5"/>
    <n v="6.5"/>
    <n v="8.1999999999999993"/>
    <n v="7.35"/>
    <n v="6.7"/>
    <n v="8"/>
    <n v="7.35"/>
    <n v="43"/>
    <n v="190"/>
    <n v="116.5"/>
    <n v="1"/>
    <n v="2.1"/>
    <n v="1.55"/>
    <n v="0.3"/>
    <n v="0.72"/>
    <n v="0.51"/>
    <n v="20"/>
    <n v="810"/>
    <n v="415"/>
    <n v="40"/>
    <n v="1300"/>
    <n v="670"/>
    <x v="27"/>
    <x v="315"/>
    <n v="0.51"/>
    <n v="0"/>
    <n v="0"/>
    <n v="3.1457499999999996"/>
    <x v="4"/>
  </r>
  <r>
    <n v="2325"/>
    <x v="206"/>
    <x v="1"/>
    <x v="12"/>
    <n v="26"/>
    <n v="27"/>
    <n v="26.5"/>
    <n v="2.5"/>
    <n v="6.7"/>
    <n v="4.5999999999999996"/>
    <n v="7"/>
    <n v="7.9"/>
    <n v="7.45"/>
    <n v="248"/>
    <n v="282"/>
    <n v="265"/>
    <n v="3.7"/>
    <n v="7.8"/>
    <n v="5.75"/>
    <n v="0.3"/>
    <n v="0.3"/>
    <n v="0.3"/>
    <n v="1000"/>
    <n v="2200"/>
    <n v="1600"/>
    <n v="3100"/>
    <n v="7000"/>
    <n v="5050"/>
    <x v="2"/>
    <x v="2"/>
    <n v="0.3"/>
    <n v="0"/>
    <n v="0.80000000000000071"/>
    <n v="5.64"/>
    <x v="4"/>
  </r>
  <r>
    <n v="4557"/>
    <x v="596"/>
    <x v="1"/>
    <x v="13"/>
    <n v="27.9"/>
    <n v="31.3"/>
    <n v="29.6"/>
    <n v="3.78139158576051"/>
    <n v="6.6045307443365697"/>
    <n v="5.1929611650485397"/>
    <n v="7.1"/>
    <n v="9.1999999999999993"/>
    <n v="8.1499999999999986"/>
    <n v="229"/>
    <n v="515"/>
    <n v="372"/>
    <n v="3.1844660194174699"/>
    <n v="13.853074433657"/>
    <n v="8.5187702265372351"/>
    <n v="0.32"/>
    <n v="0.32"/>
    <n v="0.32"/>
    <n v="2"/>
    <n v="2"/>
    <n v="2"/>
    <n v="2"/>
    <n v="2"/>
    <n v="2"/>
    <x v="2"/>
    <x v="0"/>
    <n v="0.32"/>
    <n v="0"/>
    <n v="0"/>
    <n v="2.5739999999999998"/>
    <x v="4"/>
  </r>
  <r>
    <n v="1401"/>
    <x v="595"/>
    <x v="1"/>
    <x v="13"/>
    <n v="28"/>
    <n v="30"/>
    <n v="29"/>
    <n v="9"/>
    <n v="9"/>
    <n v="9"/>
    <n v="7.1"/>
    <n v="9.5"/>
    <n v="8.3000000000000007"/>
    <n v="300"/>
    <n v="900"/>
    <n v="600"/>
    <n v="1"/>
    <n v="1"/>
    <n v="1"/>
    <n v="0.32"/>
    <n v="0.32"/>
    <n v="0.32"/>
    <n v="5"/>
    <n v="5"/>
    <n v="5"/>
    <n v="1600"/>
    <n v="1600"/>
    <n v="1600"/>
    <x v="58"/>
    <x v="58"/>
    <n v="0.32"/>
    <n v="0"/>
    <n v="0"/>
    <n v="0.71399999999999997"/>
    <x v="4"/>
  </r>
  <r>
    <n v="4568"/>
    <x v="597"/>
    <x v="1"/>
    <x v="13"/>
    <n v="28.1"/>
    <n v="31.1"/>
    <n v="29.6"/>
    <n v="3.78139158576051"/>
    <n v="6.6045307443365697"/>
    <n v="5.1929611650485397"/>
    <n v="6.4"/>
    <n v="7.6"/>
    <n v="7"/>
    <n v="658"/>
    <n v="824"/>
    <n v="741"/>
    <n v="3.1844660194174699"/>
    <n v="13.853074433657"/>
    <n v="8.5187702265372351"/>
    <n v="1.2430281690140901"/>
    <n v="6.2730105633802804"/>
    <n v="3.7580193661971855"/>
    <n v="1010.2165492957701"/>
    <n v="9370632.2394366208"/>
    <n v="4685821.2279929584"/>
    <n v="30837.3908450704"/>
    <n v="27354974.920774601"/>
    <n v="13692906.155809836"/>
    <x v="2"/>
    <x v="2"/>
    <n v="3.7580193661971855"/>
    <n v="0"/>
    <n v="0"/>
    <n v="6.2516038732394374"/>
    <x v="4"/>
  </r>
  <r>
    <n v="2132"/>
    <x v="216"/>
    <x v="0"/>
    <x v="14"/>
    <n v="19"/>
    <n v="24.3"/>
    <n v="21.65"/>
    <n v="6.8"/>
    <n v="7.9"/>
    <n v="7.35"/>
    <n v="7.4"/>
    <n v="8.8000000000000007"/>
    <n v="8.1000000000000014"/>
    <n v="326"/>
    <n v="512"/>
    <n v="419"/>
    <n v="1"/>
    <n v="2"/>
    <n v="1.5"/>
    <n v="0.54"/>
    <n v="4.42"/>
    <n v="2.48"/>
    <n v="2"/>
    <n v="2"/>
    <n v="2"/>
    <n v="43"/>
    <n v="63"/>
    <n v="53"/>
    <x v="39"/>
    <x v="0"/>
    <n v="2.48"/>
    <n v="0"/>
    <n v="0"/>
    <n v="1.4435"/>
    <x v="4"/>
  </r>
  <r>
    <n v="3296"/>
    <x v="227"/>
    <x v="0"/>
    <x v="14"/>
    <n v="20"/>
    <n v="24"/>
    <n v="22"/>
    <n v="7"/>
    <n v="7.8"/>
    <n v="7.4"/>
    <n v="7.1"/>
    <n v="8.4"/>
    <n v="7.75"/>
    <n v="325"/>
    <n v="573"/>
    <n v="449"/>
    <n v="1"/>
    <n v="1.3"/>
    <n v="1.1499999999999999"/>
    <n v="0.02"/>
    <n v="1.01"/>
    <n v="0.51500000000000001"/>
    <n v="2"/>
    <n v="2"/>
    <n v="2"/>
    <n v="40"/>
    <n v="58"/>
    <n v="49"/>
    <x v="46"/>
    <x v="0"/>
    <n v="0.51500000000000001"/>
    <n v="0"/>
    <n v="0"/>
    <n v="0.83174999999999999"/>
    <x v="4"/>
  </r>
  <r>
    <n v="4615"/>
    <x v="602"/>
    <x v="0"/>
    <x v="14"/>
    <n v="17"/>
    <n v="28.2"/>
    <n v="22.6"/>
    <n v="5.8"/>
    <n v="7.3"/>
    <n v="6.55"/>
    <n v="7.1"/>
    <n v="8.1999999999999993"/>
    <n v="7.6499999999999995"/>
    <n v="280"/>
    <n v="764"/>
    <n v="522"/>
    <n v="2.7"/>
    <n v="6"/>
    <n v="4.3499999999999996"/>
    <n v="0.3"/>
    <n v="0.77"/>
    <n v="0.53500000000000003"/>
    <n v="2"/>
    <n v="110"/>
    <n v="56"/>
    <n v="43"/>
    <n v="920"/>
    <n v="481.5"/>
    <x v="2"/>
    <x v="30"/>
    <n v="0.53500000000000003"/>
    <n v="0"/>
    <n v="0"/>
    <n v="2.887"/>
    <x v="4"/>
  </r>
  <r>
    <n v="2135"/>
    <x v="599"/>
    <x v="0"/>
    <x v="14"/>
    <n v="19.2"/>
    <n v="32.9"/>
    <n v="26.049999999999997"/>
    <n v="6.7"/>
    <n v="7.9"/>
    <n v="7.3000000000000007"/>
    <n v="7"/>
    <n v="8.1"/>
    <n v="7.55"/>
    <n v="204"/>
    <n v="288"/>
    <n v="246"/>
    <n v="1"/>
    <n v="1.6"/>
    <n v="1.3"/>
    <n v="0.35"/>
    <n v="1.18"/>
    <n v="0.7649999999999999"/>
    <n v="2"/>
    <n v="2"/>
    <n v="2"/>
    <n v="33"/>
    <n v="47"/>
    <n v="40"/>
    <x v="43"/>
    <x v="0"/>
    <n v="0.7649999999999999"/>
    <n v="0"/>
    <n v="0"/>
    <n v="0.97550000000000003"/>
    <x v="4"/>
  </r>
  <r>
    <n v="2141"/>
    <x v="426"/>
    <x v="0"/>
    <x v="14"/>
    <n v="20"/>
    <n v="32"/>
    <n v="26"/>
    <n v="6"/>
    <n v="8.6"/>
    <n v="7.3"/>
    <n v="6.8"/>
    <n v="8.1"/>
    <n v="7.4499999999999993"/>
    <n v="215"/>
    <n v="524"/>
    <n v="369.5"/>
    <n v="1.4"/>
    <n v="8.4"/>
    <n v="4.9000000000000004"/>
    <n v="0.33"/>
    <n v="9.17"/>
    <n v="4.75"/>
    <n v="2"/>
    <n v="180"/>
    <n v="91"/>
    <n v="49"/>
    <n v="24000"/>
    <n v="12024.5"/>
    <x v="2"/>
    <x v="90"/>
    <n v="4.75"/>
    <n v="0"/>
    <n v="0"/>
    <n v="3.9050000000000002"/>
    <x v="4"/>
  </r>
  <r>
    <n v="2142"/>
    <x v="226"/>
    <x v="0"/>
    <x v="14"/>
    <n v="20"/>
    <n v="24"/>
    <n v="22"/>
    <n v="7"/>
    <n v="7.9"/>
    <n v="7.45"/>
    <n v="7.2"/>
    <n v="7.9"/>
    <n v="7.5500000000000007"/>
    <n v="250"/>
    <n v="490"/>
    <n v="370"/>
    <n v="1.4"/>
    <n v="2.4"/>
    <n v="1.9"/>
    <n v="0.3"/>
    <n v="0.5"/>
    <n v="0.4"/>
    <n v="2"/>
    <n v="2"/>
    <n v="2"/>
    <n v="24"/>
    <n v="34"/>
    <n v="29"/>
    <x v="32"/>
    <x v="0"/>
    <n v="0.4"/>
    <n v="0"/>
    <n v="0"/>
    <n v="1.2775000000000001"/>
    <x v="4"/>
  </r>
  <r>
    <n v="3845"/>
    <x v="600"/>
    <x v="0"/>
    <x v="14"/>
    <n v="17"/>
    <n v="30"/>
    <n v="23.5"/>
    <n v="7.1"/>
    <n v="7.9"/>
    <n v="7.5"/>
    <n v="7.1"/>
    <n v="8.9"/>
    <n v="8"/>
    <n v="511"/>
    <n v="713"/>
    <n v="612"/>
    <n v="1"/>
    <n v="1.8"/>
    <n v="1.4"/>
    <n v="2.2000000000000002"/>
    <n v="3"/>
    <n v="2.6"/>
    <n v="3"/>
    <n v="4"/>
    <n v="3.5"/>
    <n v="14"/>
    <n v="43"/>
    <n v="28.5"/>
    <x v="49"/>
    <x v="174"/>
    <n v="2.6"/>
    <n v="0"/>
    <n v="0"/>
    <n v="1.4125000000000001"/>
    <x v="4"/>
  </r>
  <r>
    <n v="2140"/>
    <x v="224"/>
    <x v="0"/>
    <x v="14"/>
    <n v="19"/>
    <n v="30"/>
    <n v="24.5"/>
    <n v="5.2"/>
    <n v="10.4"/>
    <n v="7.8000000000000007"/>
    <n v="7.1"/>
    <n v="8.3000000000000007"/>
    <n v="7.7"/>
    <n v="183"/>
    <n v="422"/>
    <n v="302.5"/>
    <n v="1"/>
    <n v="1.4"/>
    <n v="1.2"/>
    <n v="1.88"/>
    <n v="6.66"/>
    <n v="4.2699999999999996"/>
    <n v="2"/>
    <n v="180"/>
    <n v="91"/>
    <n v="110"/>
    <n v="35000"/>
    <n v="17555"/>
    <x v="19"/>
    <x v="90"/>
    <n v="4.2699999999999996"/>
    <n v="0"/>
    <n v="0"/>
    <n v="2.0590000000000002"/>
    <x v="4"/>
  </r>
  <r>
    <n v="2128"/>
    <x v="212"/>
    <x v="0"/>
    <x v="14"/>
    <n v="16.600000000000001"/>
    <n v="27"/>
    <n v="21.8"/>
    <n v="7.1"/>
    <n v="8.3000000000000007"/>
    <n v="7.7"/>
    <n v="7.2"/>
    <n v="8.1"/>
    <n v="7.65"/>
    <n v="238"/>
    <n v="411"/>
    <n v="324.5"/>
    <n v="1"/>
    <n v="1.9"/>
    <n v="1.45"/>
    <n v="0.13"/>
    <n v="0.4"/>
    <n v="0.26500000000000001"/>
    <n v="2"/>
    <n v="4"/>
    <n v="3"/>
    <n v="8"/>
    <n v="48"/>
    <n v="28"/>
    <x v="25"/>
    <x v="10"/>
    <n v="0.26500000000000001"/>
    <n v="0"/>
    <n v="0"/>
    <n v="0.97425000000000006"/>
    <x v="4"/>
  </r>
  <r>
    <n v="4622"/>
    <x v="603"/>
    <x v="0"/>
    <x v="14"/>
    <n v="22"/>
    <n v="30"/>
    <n v="26"/>
    <n v="4.3"/>
    <n v="7.1"/>
    <n v="5.6999999999999993"/>
    <n v="7.2"/>
    <n v="8.5"/>
    <n v="7.85"/>
    <n v="243"/>
    <n v="702"/>
    <n v="472.5"/>
    <n v="1"/>
    <n v="2.9"/>
    <n v="1.95"/>
    <n v="0.05"/>
    <n v="0.47"/>
    <n v="0.26"/>
    <n v="2"/>
    <n v="2"/>
    <n v="2"/>
    <n v="4"/>
    <n v="38"/>
    <n v="21"/>
    <x v="36"/>
    <x v="0"/>
    <n v="0.26"/>
    <n v="0"/>
    <n v="0"/>
    <n v="1.2807500000000001"/>
    <x v="4"/>
  </r>
  <r>
    <n v="1374"/>
    <x v="210"/>
    <x v="0"/>
    <x v="14"/>
    <n v="19"/>
    <n v="33"/>
    <n v="26"/>
    <n v="4.7"/>
    <n v="8.3000000000000007"/>
    <n v="6.5"/>
    <n v="7.2"/>
    <n v="8"/>
    <n v="7.6"/>
    <n v="226"/>
    <n v="509"/>
    <n v="367.5"/>
    <n v="1.2"/>
    <n v="8"/>
    <n v="4.5999999999999996"/>
    <n v="3.8"/>
    <n v="15.23"/>
    <n v="9.5150000000000006"/>
    <n v="2"/>
    <n v="920"/>
    <n v="461"/>
    <n v="150"/>
    <n v="120000"/>
    <n v="60075"/>
    <x v="2"/>
    <x v="149"/>
    <n v="9.5150000000000006"/>
    <n v="0"/>
    <n v="0"/>
    <n v="6.7080000000000002"/>
    <x v="4"/>
  </r>
  <r>
    <n v="2130"/>
    <x v="214"/>
    <x v="0"/>
    <x v="14"/>
    <n v="20"/>
    <n v="27"/>
    <n v="23.5"/>
    <n v="5.2"/>
    <n v="7.8"/>
    <n v="6.5"/>
    <n v="7.6"/>
    <n v="8.1"/>
    <n v="7.85"/>
    <n v="278"/>
    <n v="800"/>
    <n v="539"/>
    <n v="1.7"/>
    <n v="3.2"/>
    <n v="2.4500000000000002"/>
    <n v="0.6"/>
    <n v="0.98"/>
    <n v="0.79"/>
    <n v="2"/>
    <n v="8"/>
    <n v="5"/>
    <n v="32"/>
    <n v="110"/>
    <n v="71"/>
    <x v="14"/>
    <x v="58"/>
    <n v="0.79"/>
    <n v="0"/>
    <n v="0"/>
    <n v="1.7142499999999998"/>
    <x v="4"/>
  </r>
  <r>
    <n v="1466"/>
    <x v="773"/>
    <x v="0"/>
    <x v="14"/>
    <n v="17"/>
    <n v="32"/>
    <n v="24.5"/>
    <n v="7"/>
    <n v="8"/>
    <n v="7.5"/>
    <n v="7.3"/>
    <n v="8.1999999999999993"/>
    <n v="7.75"/>
    <n v="611"/>
    <n v="813"/>
    <n v="712"/>
    <n v="1.2"/>
    <n v="1.8"/>
    <n v="1.5"/>
    <n v="2.2000000000000002"/>
    <n v="2.9"/>
    <n v="2.5499999999999998"/>
    <n v="3"/>
    <n v="7"/>
    <n v="5"/>
    <n v="15"/>
    <n v="75"/>
    <n v="45"/>
    <x v="39"/>
    <x v="58"/>
    <n v="2.5499999999999998"/>
    <n v="0"/>
    <n v="0"/>
    <n v="1.4725000000000001"/>
    <x v="4"/>
  </r>
  <r>
    <n v="2134"/>
    <x v="218"/>
    <x v="0"/>
    <x v="14"/>
    <n v="19"/>
    <n v="23.8"/>
    <n v="21.4"/>
    <n v="6.2"/>
    <n v="7.7"/>
    <n v="6.95"/>
    <n v="6.1"/>
    <n v="8.5"/>
    <n v="7.3"/>
    <n v="260"/>
    <n v="371"/>
    <n v="315.5"/>
    <n v="1"/>
    <n v="1.8"/>
    <n v="1.4"/>
    <n v="0.62"/>
    <n v="4.08"/>
    <n v="2.35"/>
    <n v="2"/>
    <n v="2"/>
    <n v="2"/>
    <n v="36"/>
    <n v="63"/>
    <n v="49.5"/>
    <x v="49"/>
    <x v="0"/>
    <n v="2.35"/>
    <n v="0"/>
    <n v="0"/>
    <n v="1.355"/>
    <x v="4"/>
  </r>
  <r>
    <n v="2136"/>
    <x v="220"/>
    <x v="0"/>
    <x v="14"/>
    <n v="20"/>
    <n v="33"/>
    <n v="26.5"/>
    <n v="2"/>
    <n v="10.199999999999999"/>
    <n v="6.1"/>
    <n v="6.8"/>
    <n v="8.6"/>
    <n v="7.6999999999999993"/>
    <n v="445"/>
    <n v="738"/>
    <n v="591.5"/>
    <n v="4.8"/>
    <n v="12"/>
    <n v="8.4"/>
    <n v="3.35"/>
    <n v="21.39"/>
    <n v="12.370000000000001"/>
    <n v="14"/>
    <n v="2100"/>
    <n v="1057"/>
    <n v="280"/>
    <n v="220000"/>
    <n v="110140"/>
    <x v="2"/>
    <x v="2"/>
    <n v="10"/>
    <n v="0"/>
    <n v="0"/>
    <n v="7.5"/>
    <x v="4"/>
  </r>
  <r>
    <n v="2133"/>
    <x v="217"/>
    <x v="0"/>
    <x v="14"/>
    <n v="20"/>
    <n v="23"/>
    <n v="21.5"/>
    <n v="6.7"/>
    <n v="7.8"/>
    <n v="7.25"/>
    <n v="7.4"/>
    <n v="8.1999999999999993"/>
    <n v="7.8"/>
    <n v="344"/>
    <n v="796"/>
    <n v="570"/>
    <n v="1"/>
    <n v="1.4"/>
    <n v="1.2"/>
    <n v="0.68"/>
    <n v="1.22"/>
    <n v="0.95"/>
    <n v="2"/>
    <n v="2"/>
    <n v="2"/>
    <n v="34"/>
    <n v="63"/>
    <n v="48.5"/>
    <x v="19"/>
    <x v="0"/>
    <n v="0.95"/>
    <n v="0"/>
    <n v="0"/>
    <n v="0.95"/>
    <x v="4"/>
  </r>
  <r>
    <n v="4614"/>
    <x v="601"/>
    <x v="0"/>
    <x v="14"/>
    <n v="17"/>
    <n v="27.7"/>
    <n v="22.35"/>
    <n v="6"/>
    <n v="7.7"/>
    <n v="6.85"/>
    <n v="7.1"/>
    <n v="7.8"/>
    <n v="7.4499999999999993"/>
    <n v="368"/>
    <n v="690"/>
    <n v="529"/>
    <n v="2.6"/>
    <n v="5"/>
    <n v="3.8"/>
    <n v="0.3"/>
    <n v="0.6"/>
    <n v="0.44999999999999996"/>
    <n v="2"/>
    <n v="350"/>
    <n v="176"/>
    <n v="46"/>
    <n v="1600"/>
    <n v="823"/>
    <x v="74"/>
    <x v="33"/>
    <n v="0.44999999999999996"/>
    <n v="0"/>
    <n v="0"/>
    <n v="3.3449999999999998"/>
    <x v="4"/>
  </r>
  <r>
    <n v="2139"/>
    <x v="223"/>
    <x v="0"/>
    <x v="14"/>
    <n v="19"/>
    <n v="32"/>
    <n v="25.5"/>
    <n v="4.0999999999999996"/>
    <n v="8"/>
    <n v="6.05"/>
    <n v="7.4"/>
    <n v="8.1"/>
    <n v="7.75"/>
    <n v="211"/>
    <n v="285"/>
    <n v="248"/>
    <n v="1"/>
    <n v="1.7"/>
    <n v="1.35"/>
    <n v="2.2200000000000002"/>
    <n v="5.03"/>
    <n v="3.625"/>
    <n v="2"/>
    <n v="3500"/>
    <n v="1751"/>
    <n v="240"/>
    <n v="92000"/>
    <n v="46120"/>
    <x v="18"/>
    <x v="2"/>
    <n v="3.625"/>
    <n v="0"/>
    <n v="0"/>
    <n v="4.5687499999999996"/>
    <x v="4"/>
  </r>
  <r>
    <n v="1373"/>
    <x v="209"/>
    <x v="0"/>
    <x v="14"/>
    <n v="19"/>
    <n v="32"/>
    <n v="25.5"/>
    <n v="5"/>
    <n v="8.1"/>
    <n v="6.55"/>
    <n v="7.2"/>
    <n v="7.7"/>
    <n v="7.45"/>
    <n v="208"/>
    <n v="305"/>
    <n v="256.5"/>
    <n v="1.1000000000000001"/>
    <n v="4.2"/>
    <n v="2.6500000000000004"/>
    <n v="2.4300000000000002"/>
    <n v="3.9"/>
    <n v="3.165"/>
    <n v="2"/>
    <n v="4700"/>
    <n v="2351"/>
    <n v="150"/>
    <n v="43000"/>
    <n v="21575"/>
    <x v="90"/>
    <x v="2"/>
    <n v="3.165"/>
    <n v="0"/>
    <n v="0"/>
    <n v="5.28925"/>
    <x v="4"/>
  </r>
  <r>
    <n v="2138"/>
    <x v="222"/>
    <x v="0"/>
    <x v="14"/>
    <n v="20"/>
    <n v="32"/>
    <n v="26"/>
    <n v="5"/>
    <n v="8.6"/>
    <n v="6.8"/>
    <n v="7.3"/>
    <n v="8.1"/>
    <n v="7.6999999999999993"/>
    <n v="205"/>
    <n v="256"/>
    <n v="230.5"/>
    <n v="1.2"/>
    <n v="4"/>
    <n v="2.6"/>
    <n v="2.25"/>
    <n v="5.01"/>
    <n v="3.63"/>
    <n v="2"/>
    <n v="2600"/>
    <n v="1301"/>
    <n v="110"/>
    <n v="92000"/>
    <n v="46055"/>
    <x v="4"/>
    <x v="2"/>
    <n v="3.63"/>
    <n v="0"/>
    <n v="0"/>
    <n v="5.351"/>
    <x v="4"/>
  </r>
  <r>
    <n v="2137"/>
    <x v="221"/>
    <x v="0"/>
    <x v="14"/>
    <n v="20"/>
    <n v="31"/>
    <n v="25.5"/>
    <n v="4.7"/>
    <n v="8.6"/>
    <n v="6.65"/>
    <n v="7.3"/>
    <n v="8.1999999999999993"/>
    <n v="7.75"/>
    <n v="210"/>
    <n v="288"/>
    <n v="249"/>
    <n v="1.1000000000000001"/>
    <n v="3.6"/>
    <n v="2.35"/>
    <n v="2.0299999999999998"/>
    <n v="4.75"/>
    <n v="3.3899999999999997"/>
    <n v="2"/>
    <n v="3500"/>
    <n v="1751"/>
    <n v="140"/>
    <n v="54000"/>
    <n v="27070"/>
    <x v="50"/>
    <x v="2"/>
    <n v="3.3899999999999997"/>
    <n v="0"/>
    <n v="0"/>
    <n v="5.1467499999999999"/>
    <x v="4"/>
  </r>
  <r>
    <n v="2131"/>
    <x v="215"/>
    <x v="0"/>
    <x v="14"/>
    <n v="20"/>
    <n v="24"/>
    <n v="22"/>
    <n v="6.6"/>
    <n v="7.9"/>
    <n v="7.25"/>
    <n v="7.6"/>
    <n v="8.5"/>
    <n v="8.0500000000000007"/>
    <n v="493"/>
    <n v="743"/>
    <n v="618"/>
    <n v="1"/>
    <n v="2.2000000000000002"/>
    <n v="1.6"/>
    <n v="0.65"/>
    <n v="1.1200000000000001"/>
    <n v="0.88500000000000001"/>
    <n v="2"/>
    <n v="2"/>
    <n v="2"/>
    <n v="40"/>
    <n v="70"/>
    <n v="55"/>
    <x v="56"/>
    <x v="0"/>
    <n v="0.88500000000000001"/>
    <n v="0"/>
    <n v="0"/>
    <n v="1.1870000000000001"/>
    <x v="4"/>
  </r>
  <r>
    <n v="3850"/>
    <x v="604"/>
    <x v="1"/>
    <x v="14"/>
    <n v="20"/>
    <n v="24"/>
    <n v="22"/>
    <n v="6.9"/>
    <n v="7.8"/>
    <n v="7.35"/>
    <n v="7.4"/>
    <n v="8.4"/>
    <n v="7.9"/>
    <n v="327"/>
    <n v="424"/>
    <n v="375.5"/>
    <n v="1"/>
    <n v="1.3"/>
    <n v="1.1499999999999999"/>
    <n v="0.54"/>
    <n v="1.92"/>
    <n v="1.23"/>
    <n v="2"/>
    <n v="2"/>
    <n v="2"/>
    <n v="33"/>
    <n v="403"/>
    <n v="218"/>
    <x v="46"/>
    <x v="0"/>
    <n v="1.23"/>
    <n v="0"/>
    <n v="0"/>
    <n v="0.97475000000000001"/>
    <x v="4"/>
  </r>
  <r>
    <n v="3831"/>
    <x v="237"/>
    <x v="1"/>
    <x v="14"/>
    <n v="16"/>
    <n v="30.3"/>
    <n v="23.15"/>
    <n v="6"/>
    <n v="7.6"/>
    <n v="6.8"/>
    <n v="7.3"/>
    <n v="7.9"/>
    <n v="7.6"/>
    <n v="220"/>
    <n v="612"/>
    <n v="416"/>
    <n v="1.8"/>
    <n v="4.4000000000000004"/>
    <n v="3.1"/>
    <n v="0.3"/>
    <n v="2.2999999999999998"/>
    <n v="1.2999999999999998"/>
    <n v="2"/>
    <n v="120"/>
    <n v="61"/>
    <n v="17"/>
    <n v="1600"/>
    <n v="808.5"/>
    <x v="60"/>
    <x v="63"/>
    <n v="1.2999999999999998"/>
    <n v="0"/>
    <n v="0"/>
    <n v="2.5024999999999999"/>
    <x v="4"/>
  </r>
  <r>
    <n v="3830"/>
    <x v="236"/>
    <x v="1"/>
    <x v="14"/>
    <n v="17.3"/>
    <n v="27.6"/>
    <n v="22.450000000000003"/>
    <n v="5.7"/>
    <n v="7.6"/>
    <n v="6.65"/>
    <n v="7.3"/>
    <n v="8.6999999999999993"/>
    <n v="8"/>
    <n v="180"/>
    <n v="671"/>
    <n v="425.5"/>
    <n v="2.4"/>
    <n v="8"/>
    <n v="5.2"/>
    <n v="0.3"/>
    <n v="0.73"/>
    <n v="0.51500000000000001"/>
    <n v="2"/>
    <n v="150"/>
    <n v="76"/>
    <n v="14"/>
    <n v="1600"/>
    <n v="807"/>
    <x v="2"/>
    <x v="62"/>
    <n v="0.51500000000000001"/>
    <n v="0"/>
    <n v="0"/>
    <n v="2.9830000000000001"/>
    <x v="4"/>
  </r>
  <r>
    <n v="3299"/>
    <x v="230"/>
    <x v="1"/>
    <x v="14"/>
    <n v="17"/>
    <n v="27.9"/>
    <n v="22.45"/>
    <n v="5.3"/>
    <n v="7.6"/>
    <n v="6.4499999999999993"/>
    <n v="7.2"/>
    <n v="7.9"/>
    <n v="7.5500000000000007"/>
    <n v="260"/>
    <n v="636"/>
    <n v="448"/>
    <n v="2.2999999999999998"/>
    <n v="4"/>
    <n v="3.15"/>
    <n v="0.3"/>
    <n v="0.73"/>
    <n v="0.51500000000000001"/>
    <n v="2"/>
    <n v="70"/>
    <n v="36"/>
    <n v="41"/>
    <n v="1600"/>
    <n v="820.5"/>
    <x v="10"/>
    <x v="27"/>
    <n v="0.51500000000000001"/>
    <n v="0"/>
    <n v="0"/>
    <n v="2.2517500000000004"/>
    <x v="4"/>
  </r>
  <r>
    <n v="3297"/>
    <x v="228"/>
    <x v="1"/>
    <x v="14"/>
    <n v="22"/>
    <n v="29"/>
    <n v="25.5"/>
    <n v="6.8"/>
    <n v="7.9"/>
    <n v="7.35"/>
    <n v="7.2"/>
    <n v="8.5"/>
    <n v="7.85"/>
    <n v="339"/>
    <n v="440"/>
    <n v="389.5"/>
    <n v="1.6"/>
    <n v="2.9"/>
    <n v="2.25"/>
    <n v="0.32"/>
    <n v="1"/>
    <n v="0.66"/>
    <n v="2"/>
    <n v="6"/>
    <n v="4"/>
    <n v="47"/>
    <n v="110"/>
    <n v="78.5"/>
    <x v="7"/>
    <x v="16"/>
    <n v="0.66"/>
    <n v="0"/>
    <n v="0"/>
    <n v="1.5582500000000001"/>
    <x v="4"/>
  </r>
  <r>
    <n v="3301"/>
    <x v="232"/>
    <x v="1"/>
    <x v="14"/>
    <n v="16.2"/>
    <n v="31"/>
    <n v="23.6"/>
    <n v="6.2"/>
    <n v="7.8"/>
    <n v="7"/>
    <n v="7.2"/>
    <n v="7.9"/>
    <n v="7.5500000000000007"/>
    <n v="262"/>
    <n v="687"/>
    <n v="474.5"/>
    <n v="1.1000000000000001"/>
    <n v="5.2"/>
    <n v="3.1500000000000004"/>
    <n v="0.21"/>
    <n v="0.3"/>
    <n v="0.255"/>
    <n v="2"/>
    <n v="110"/>
    <n v="56"/>
    <n v="17"/>
    <n v="920"/>
    <n v="468.5"/>
    <x v="84"/>
    <x v="30"/>
    <n v="0.255"/>
    <n v="0"/>
    <n v="0"/>
    <n v="2.2997500000000004"/>
    <x v="4"/>
  </r>
  <r>
    <n v="3302"/>
    <x v="233"/>
    <x v="1"/>
    <x v="14"/>
    <n v="19"/>
    <n v="24"/>
    <n v="21.5"/>
    <n v="6.5"/>
    <n v="7.6"/>
    <n v="7.05"/>
    <n v="7.4"/>
    <n v="8.6999999999999993"/>
    <n v="8.0500000000000007"/>
    <n v="440"/>
    <n v="621"/>
    <n v="530.5"/>
    <n v="1.2"/>
    <n v="2.2000000000000002"/>
    <n v="1.7000000000000002"/>
    <n v="0.81"/>
    <n v="3.09"/>
    <n v="1.95"/>
    <n v="2"/>
    <n v="2"/>
    <n v="2"/>
    <n v="63"/>
    <n v="140"/>
    <n v="101.5"/>
    <x v="26"/>
    <x v="0"/>
    <n v="1.9500000000000002"/>
    <n v="0"/>
    <n v="0"/>
    <n v="1.4625000000000001"/>
    <x v="4"/>
  </r>
  <r>
    <n v="3298"/>
    <x v="229"/>
    <x v="1"/>
    <x v="14"/>
    <n v="11.4"/>
    <n v="25"/>
    <n v="18.2"/>
    <n v="6.8"/>
    <n v="7.5"/>
    <n v="7.15"/>
    <n v="7.2"/>
    <n v="7.9"/>
    <n v="7.5500000000000007"/>
    <n v="210"/>
    <n v="592"/>
    <n v="401"/>
    <n v="1.7"/>
    <n v="2.1"/>
    <n v="1.9"/>
    <n v="0.61"/>
    <n v="1.02"/>
    <n v="0.81499999999999995"/>
    <n v="2"/>
    <n v="4"/>
    <n v="3"/>
    <n v="48"/>
    <n v="49"/>
    <n v="48.5"/>
    <x v="32"/>
    <x v="10"/>
    <n v="0.81499999999999995"/>
    <n v="0"/>
    <n v="0"/>
    <n v="1.3654999999999999"/>
    <x v="4"/>
  </r>
  <r>
    <n v="3303"/>
    <x v="234"/>
    <x v="1"/>
    <x v="14"/>
    <n v="19"/>
    <n v="30"/>
    <n v="24.5"/>
    <n v="5.8"/>
    <n v="7.5"/>
    <n v="6.65"/>
    <n v="7.5"/>
    <n v="8.5"/>
    <n v="8"/>
    <n v="288"/>
    <n v="415"/>
    <n v="351.5"/>
    <n v="1"/>
    <n v="1.9"/>
    <n v="1.45"/>
    <n v="0.48"/>
    <n v="0.9"/>
    <n v="0.69"/>
    <n v="2"/>
    <n v="2"/>
    <n v="2"/>
    <n v="33"/>
    <n v="48"/>
    <n v="40.5"/>
    <x v="25"/>
    <x v="0"/>
    <n v="0.69"/>
    <n v="0"/>
    <n v="0"/>
    <n v="1.0542499999999999"/>
    <x v="4"/>
  </r>
  <r>
    <n v="3300"/>
    <x v="231"/>
    <x v="1"/>
    <x v="14"/>
    <n v="17"/>
    <n v="26"/>
    <n v="21.5"/>
    <n v="5.2"/>
    <n v="8.3000000000000007"/>
    <n v="6.75"/>
    <n v="7.2"/>
    <n v="8.1999999999999993"/>
    <n v="7.6999999999999993"/>
    <n v="265"/>
    <n v="780"/>
    <n v="522.5"/>
    <n v="2.8"/>
    <n v="8"/>
    <n v="5.4"/>
    <n v="0.12"/>
    <n v="4.5999999999999996"/>
    <n v="2.36"/>
    <n v="2"/>
    <n v="280"/>
    <n v="141"/>
    <n v="63"/>
    <n v="1600"/>
    <n v="831.5"/>
    <x v="2"/>
    <x v="148"/>
    <n v="2.36"/>
    <n v="0"/>
    <n v="0"/>
    <n v="3.677"/>
    <x v="4"/>
  </r>
  <r>
    <n v="3304"/>
    <x v="235"/>
    <x v="1"/>
    <x v="14"/>
    <n v="15"/>
    <n v="36"/>
    <n v="25.5"/>
    <n v="6.5"/>
    <n v="7.6"/>
    <n v="7.05"/>
    <n v="7.1"/>
    <n v="7.5"/>
    <n v="7.3"/>
    <n v="203"/>
    <n v="530"/>
    <n v="366.5"/>
    <n v="1.4"/>
    <n v="1.8"/>
    <n v="1.6"/>
    <n v="0.32"/>
    <n v="3.17"/>
    <n v="1.7449999999999999"/>
    <n v="1010.2165492957701"/>
    <n v="9370632.2394366208"/>
    <n v="4685821.2279929584"/>
    <n v="30837.3908450704"/>
    <n v="27354974.920774601"/>
    <n v="13692906.155809836"/>
    <x v="56"/>
    <x v="2"/>
    <n v="1.7449999999999999"/>
    <n v="0"/>
    <n v="0"/>
    <n v="4.3490000000000002"/>
    <x v="4"/>
  </r>
  <r>
    <n v="3849"/>
    <x v="238"/>
    <x v="1"/>
    <x v="14"/>
    <n v="20"/>
    <n v="23"/>
    <n v="21.5"/>
    <n v="0.3"/>
    <n v="7.8"/>
    <n v="4.05"/>
    <n v="7.5439999999999996"/>
    <n v="8.1999999999999993"/>
    <n v="7.8719999999999999"/>
    <n v="5"/>
    <n v="529"/>
    <n v="267"/>
    <n v="1"/>
    <n v="1.2"/>
    <n v="1.1000000000000001"/>
    <n v="0.61"/>
    <n v="1"/>
    <n v="0.80499999999999994"/>
    <n v="2"/>
    <n v="2"/>
    <n v="2"/>
    <n v="33"/>
    <n v="49"/>
    <n v="41"/>
    <x v="24"/>
    <x v="0"/>
    <n v="0.80499999999999994"/>
    <n v="0"/>
    <n v="1.9000000000000004"/>
    <n v="1.0485000000000002"/>
    <x v="4"/>
  </r>
  <r>
    <n v="2129"/>
    <x v="605"/>
    <x v="2"/>
    <x v="14"/>
    <n v="16.600000000000001"/>
    <n v="27.4"/>
    <n v="22"/>
    <n v="7"/>
    <n v="7.9"/>
    <n v="7.45"/>
    <n v="7.2"/>
    <n v="7.9"/>
    <n v="7.5500000000000007"/>
    <n v="210"/>
    <n v="358"/>
    <n v="284"/>
    <n v="1"/>
    <n v="1.8"/>
    <n v="1.4"/>
    <n v="0.21"/>
    <n v="0.4"/>
    <n v="0.30499999999999999"/>
    <n v="2"/>
    <n v="4"/>
    <n v="3"/>
    <n v="7"/>
    <n v="46"/>
    <n v="26.5"/>
    <x v="49"/>
    <x v="10"/>
    <n v="0.30499999999999999"/>
    <n v="0"/>
    <n v="0"/>
    <n v="0.95100000000000007"/>
    <x v="4"/>
  </r>
  <r>
    <n v="1426"/>
    <x v="607"/>
    <x v="0"/>
    <x v="15"/>
    <n v="18"/>
    <n v="28"/>
    <n v="23"/>
    <n v="6.6"/>
    <n v="7.6"/>
    <n v="7.1"/>
    <n v="6.4"/>
    <n v="7.5"/>
    <n v="6.95"/>
    <n v="180"/>
    <n v="205"/>
    <n v="192.5"/>
    <n v="2.7"/>
    <n v="3.5"/>
    <n v="3.1"/>
    <n v="1.2430281690140901"/>
    <n v="6.2730105633802804"/>
    <n v="3.7580193661971855"/>
    <n v="25"/>
    <n v="65"/>
    <n v="45"/>
    <n v="70"/>
    <n v="120"/>
    <n v="95"/>
    <x v="60"/>
    <x v="163"/>
    <n v="3.7580193661971855"/>
    <n v="0"/>
    <n v="0"/>
    <n v="2.9141038732394371"/>
    <x v="4"/>
  </r>
  <r>
    <n v="1630"/>
    <x v="609"/>
    <x v="0"/>
    <x v="15"/>
    <n v="19"/>
    <n v="28"/>
    <n v="23.5"/>
    <n v="6.8"/>
    <n v="7.3"/>
    <n v="7.05"/>
    <n v="6.9"/>
    <n v="7.5"/>
    <n v="7.2"/>
    <n v="150"/>
    <n v="240"/>
    <n v="195"/>
    <n v="3"/>
    <n v="3.7"/>
    <n v="3.35"/>
    <n v="1.2430281690140901"/>
    <n v="6.2730105633802804"/>
    <n v="3.7580193661971855"/>
    <n v="10"/>
    <n v="20"/>
    <n v="15"/>
    <n v="15"/>
    <n v="60"/>
    <n v="37.5"/>
    <x v="66"/>
    <x v="11"/>
    <n v="3.7580193661971855"/>
    <n v="0"/>
    <n v="0"/>
    <n v="2.9203538732394372"/>
    <x v="4"/>
  </r>
  <r>
    <n v="1629"/>
    <x v="608"/>
    <x v="0"/>
    <x v="15"/>
    <n v="19"/>
    <n v="28"/>
    <n v="23.5"/>
    <n v="6.5"/>
    <n v="7.6"/>
    <n v="7.05"/>
    <n v="6.8"/>
    <n v="7.5"/>
    <n v="7.15"/>
    <n v="130"/>
    <n v="210"/>
    <n v="170"/>
    <n v="2.9"/>
    <n v="3.6"/>
    <n v="3.25"/>
    <n v="1.2430281690140901"/>
    <n v="6.2730105633802804"/>
    <n v="3.7580193661971855"/>
    <n v="10"/>
    <n v="75"/>
    <n v="42.5"/>
    <n v="60"/>
    <n v="105"/>
    <n v="82.5"/>
    <x v="38"/>
    <x v="81"/>
    <n v="3.7580193661971855"/>
    <n v="0"/>
    <n v="0"/>
    <n v="2.9953538732394369"/>
    <x v="4"/>
  </r>
  <r>
    <n v="1425"/>
    <x v="606"/>
    <x v="0"/>
    <x v="15"/>
    <n v="18.7"/>
    <n v="28"/>
    <n v="23.35"/>
    <n v="6.8"/>
    <n v="7.4"/>
    <n v="7.1"/>
    <n v="6.9"/>
    <n v="7.7"/>
    <n v="7.3000000000000007"/>
    <n v="150"/>
    <n v="215"/>
    <n v="182.5"/>
    <n v="3.1"/>
    <n v="3.6"/>
    <n v="3.35"/>
    <n v="1.2430281690140901"/>
    <n v="6.2730105633802804"/>
    <n v="3.7580193661971855"/>
    <n v="10"/>
    <n v="45"/>
    <n v="27.5"/>
    <n v="50"/>
    <n v="95"/>
    <n v="72.5"/>
    <x v="66"/>
    <x v="32"/>
    <n v="3.7580193661971855"/>
    <n v="0"/>
    <n v="0"/>
    <n v="2.9828538732394372"/>
    <x v="4"/>
  </r>
  <r>
    <n v="2837"/>
    <x v="610"/>
    <x v="0"/>
    <x v="15"/>
    <n v="20"/>
    <n v="28"/>
    <n v="24"/>
    <n v="6.9"/>
    <n v="7.6"/>
    <n v="7.25"/>
    <n v="7"/>
    <n v="7.4"/>
    <n v="7.2"/>
    <n v="130"/>
    <n v="286"/>
    <n v="208"/>
    <n v="3.2"/>
    <n v="3.6"/>
    <n v="3.4000000000000004"/>
    <n v="1.2430281690140901"/>
    <n v="6.2730105633802804"/>
    <n v="3.7580193661971855"/>
    <n v="5"/>
    <n v="25"/>
    <n v="15"/>
    <n v="30"/>
    <n v="60"/>
    <n v="45"/>
    <x v="48"/>
    <x v="11"/>
    <n v="3.7580193661971855"/>
    <n v="0"/>
    <n v="0"/>
    <n v="2.9516038732394372"/>
    <x v="4"/>
  </r>
  <r>
    <n v="2849"/>
    <x v="621"/>
    <x v="1"/>
    <x v="15"/>
    <n v="19"/>
    <n v="28"/>
    <n v="23.5"/>
    <n v="5.8"/>
    <n v="6.9"/>
    <n v="6.35"/>
    <n v="7"/>
    <n v="7.6"/>
    <n v="7.3"/>
    <n v="110"/>
    <n v="430"/>
    <n v="270"/>
    <n v="3.3"/>
    <n v="3.9"/>
    <n v="3.5999999999999996"/>
    <n v="0.3"/>
    <n v="0.3"/>
    <n v="0.3"/>
    <n v="30"/>
    <n v="60"/>
    <n v="45"/>
    <n v="75"/>
    <n v="175"/>
    <n v="125"/>
    <x v="54"/>
    <x v="163"/>
    <n v="0.3"/>
    <n v="0"/>
    <n v="0"/>
    <n v="2.5350000000000001"/>
    <x v="4"/>
  </r>
  <r>
    <n v="2841"/>
    <x v="613"/>
    <x v="1"/>
    <x v="15"/>
    <n v="20"/>
    <n v="28"/>
    <n v="24"/>
    <n v="6.2"/>
    <n v="7.5"/>
    <n v="6.85"/>
    <n v="7"/>
    <n v="7.5"/>
    <n v="7.25"/>
    <n v="80"/>
    <n v="450"/>
    <n v="265"/>
    <n v="3.2"/>
    <n v="3.9"/>
    <n v="3.55"/>
    <n v="1.2430281690140901"/>
    <n v="6.2730105633802804"/>
    <n v="3.7580193661971855"/>
    <n v="35"/>
    <n v="70"/>
    <n v="52.5"/>
    <n v="70"/>
    <n v="120"/>
    <n v="95"/>
    <x v="12"/>
    <x v="339"/>
    <n v="3.7580193661971855"/>
    <n v="0"/>
    <n v="0"/>
    <n v="3.2328538732394372"/>
    <x v="4"/>
  </r>
  <r>
    <n v="2840"/>
    <x v="612"/>
    <x v="1"/>
    <x v="15"/>
    <n v="21"/>
    <n v="28"/>
    <n v="24.5"/>
    <n v="6.7"/>
    <n v="7.4"/>
    <n v="7.0500000000000007"/>
    <n v="7.2"/>
    <n v="7.5"/>
    <n v="7.35"/>
    <n v="80"/>
    <n v="350"/>
    <n v="215"/>
    <n v="3.1"/>
    <n v="3.6"/>
    <n v="3.35"/>
    <n v="1.2430281690140901"/>
    <n v="6.2730105633802804"/>
    <n v="3.7580193661971855"/>
    <n v="2"/>
    <n v="20"/>
    <n v="11"/>
    <n v="25"/>
    <n v="50"/>
    <n v="37.5"/>
    <x v="66"/>
    <x v="222"/>
    <n v="3.7580193661971855"/>
    <n v="0"/>
    <n v="0"/>
    <n v="2.9003538732394372"/>
    <x v="4"/>
  </r>
  <r>
    <n v="2842"/>
    <x v="614"/>
    <x v="1"/>
    <x v="15"/>
    <n v="21"/>
    <n v="28"/>
    <n v="24.5"/>
    <n v="6.5"/>
    <n v="7.5"/>
    <n v="7"/>
    <n v="7.1"/>
    <n v="7.5"/>
    <n v="7.3"/>
    <n v="90"/>
    <n v="300"/>
    <n v="195"/>
    <n v="3.2"/>
    <n v="3.7"/>
    <n v="3.45"/>
    <n v="1.2430281690140901"/>
    <n v="6.2730105633802804"/>
    <n v="3.7580193661971855"/>
    <n v="2"/>
    <n v="40"/>
    <n v="21"/>
    <n v="35"/>
    <n v="70"/>
    <n v="52.5"/>
    <x v="52"/>
    <x v="56"/>
    <n v="3.7580193661971855"/>
    <n v="0"/>
    <n v="0"/>
    <n v="3.012853873239437"/>
    <x v="4"/>
  </r>
  <r>
    <n v="2844"/>
    <x v="616"/>
    <x v="1"/>
    <x v="15"/>
    <n v="18"/>
    <n v="27"/>
    <n v="22.5"/>
    <n v="6.5"/>
    <n v="7.4"/>
    <n v="6.95"/>
    <n v="7.2"/>
    <n v="7.6"/>
    <n v="7.4"/>
    <n v="90"/>
    <n v="340"/>
    <n v="215"/>
    <n v="3"/>
    <n v="3.7"/>
    <n v="3.35"/>
    <n v="1.2430281690140901"/>
    <n v="6.2730105633802804"/>
    <n v="3.7580193661971855"/>
    <n v="5"/>
    <n v="15"/>
    <n v="10"/>
    <n v="20"/>
    <n v="65"/>
    <n v="42.5"/>
    <x v="66"/>
    <x v="143"/>
    <n v="3.7580193661971855"/>
    <n v="0"/>
    <n v="0"/>
    <n v="2.8953538732394368"/>
    <x v="4"/>
  </r>
  <r>
    <n v="2850"/>
    <x v="622"/>
    <x v="1"/>
    <x v="15"/>
    <n v="21"/>
    <n v="28"/>
    <n v="24.5"/>
    <n v="5.4"/>
    <n v="6.8"/>
    <n v="6.1"/>
    <n v="6.9"/>
    <n v="7.7"/>
    <n v="7.3000000000000007"/>
    <n v="150"/>
    <n v="350"/>
    <n v="250"/>
    <n v="3.3"/>
    <n v="4.4000000000000004"/>
    <n v="3.85"/>
    <n v="1.2430281690140901"/>
    <n v="6.2730105633802804"/>
    <n v="3.7580193661971855"/>
    <n v="40"/>
    <n v="70"/>
    <n v="55"/>
    <n v="105"/>
    <n v="185"/>
    <n v="145"/>
    <x v="37"/>
    <x v="340"/>
    <n v="3.7580193661971855"/>
    <n v="0"/>
    <n v="0"/>
    <n v="3.4328538732394369"/>
    <x v="4"/>
  </r>
  <r>
    <n v="2848"/>
    <x v="620"/>
    <x v="1"/>
    <x v="15"/>
    <n v="21"/>
    <n v="28"/>
    <n v="24.5"/>
    <n v="5.5"/>
    <n v="7.1"/>
    <n v="6.3"/>
    <n v="7"/>
    <n v="7.7"/>
    <n v="7.35"/>
    <n v="150"/>
    <n v="660"/>
    <n v="405"/>
    <n v="3.4"/>
    <n v="4.0999999999999996"/>
    <n v="3.75"/>
    <n v="1.2430281690140901"/>
    <n v="6.2730105633802804"/>
    <n v="3.7580193661971855"/>
    <n v="35"/>
    <n v="65"/>
    <n v="50"/>
    <n v="85"/>
    <n v="170"/>
    <n v="127.5"/>
    <x v="9"/>
    <x v="249"/>
    <n v="3.7580193661971855"/>
    <n v="0"/>
    <n v="0"/>
    <n v="3.345353873239437"/>
    <x v="4"/>
  </r>
  <r>
    <n v="2851"/>
    <x v="623"/>
    <x v="1"/>
    <x v="15"/>
    <n v="21"/>
    <n v="28"/>
    <n v="24.5"/>
    <n v="5.3"/>
    <n v="7"/>
    <n v="6.15"/>
    <n v="6.9"/>
    <n v="7.6"/>
    <n v="7.25"/>
    <n v="280"/>
    <n v="610"/>
    <n v="445"/>
    <n v="3.4"/>
    <n v="4.5999999999999996"/>
    <n v="4"/>
    <n v="1.2430281690140901"/>
    <n v="6.2730105633802804"/>
    <n v="3.7580193661971855"/>
    <n v="60"/>
    <n v="95"/>
    <n v="77.5"/>
    <n v="215"/>
    <n v="310"/>
    <n v="262.5"/>
    <x v="2"/>
    <x v="341"/>
    <n v="3.7580193661971855"/>
    <n v="0"/>
    <n v="0"/>
    <n v="3.6391038732394372"/>
    <x v="4"/>
  </r>
  <r>
    <n v="2843"/>
    <x v="615"/>
    <x v="1"/>
    <x v="15"/>
    <n v="20"/>
    <n v="27"/>
    <n v="23.5"/>
    <n v="6.4"/>
    <n v="7.1"/>
    <n v="6.75"/>
    <n v="6.8"/>
    <n v="7.4"/>
    <n v="7.1"/>
    <n v="90"/>
    <n v="320"/>
    <n v="205"/>
    <n v="3.2"/>
    <n v="3.7"/>
    <n v="3.45"/>
    <n v="1.2430281690140901"/>
    <n v="6.2730105633802804"/>
    <n v="3.7580193661971855"/>
    <n v="20"/>
    <n v="40"/>
    <n v="30"/>
    <n v="50"/>
    <n v="110"/>
    <n v="80"/>
    <x v="52"/>
    <x v="82"/>
    <n v="3.7580193661971855"/>
    <n v="0"/>
    <n v="0"/>
    <n v="3.0578538732394369"/>
    <x v="4"/>
  </r>
  <r>
    <n v="2847"/>
    <x v="619"/>
    <x v="1"/>
    <x v="15"/>
    <n v="20"/>
    <n v="28"/>
    <n v="24"/>
    <n v="6"/>
    <n v="7.8"/>
    <n v="6.9"/>
    <n v="6.9"/>
    <n v="7.5"/>
    <n v="7.2"/>
    <n v="120"/>
    <n v="230"/>
    <n v="175"/>
    <n v="3"/>
    <n v="3.9"/>
    <n v="3.45"/>
    <n v="1.2430281690140901"/>
    <n v="6.2730105633802804"/>
    <n v="3.7580193661971855"/>
    <n v="10"/>
    <n v="50"/>
    <n v="30"/>
    <n v="35"/>
    <n v="160"/>
    <n v="97.5"/>
    <x v="52"/>
    <x v="82"/>
    <n v="3.7580193661971855"/>
    <n v="0"/>
    <n v="0"/>
    <n v="3.0578538732394369"/>
    <x v="4"/>
  </r>
  <r>
    <n v="2846"/>
    <x v="618"/>
    <x v="1"/>
    <x v="15"/>
    <n v="20"/>
    <n v="28"/>
    <n v="24"/>
    <n v="6.2"/>
    <n v="7.8"/>
    <n v="7"/>
    <n v="7"/>
    <n v="7.6"/>
    <n v="7.3"/>
    <n v="80"/>
    <n v="175"/>
    <n v="127.5"/>
    <n v="2.9"/>
    <n v="3.6"/>
    <n v="3.25"/>
    <n v="1.2430281690140901"/>
    <n v="6.2730105633802804"/>
    <n v="3.7580193661971855"/>
    <n v="2"/>
    <n v="15"/>
    <n v="8.5"/>
    <n v="15"/>
    <n v="50"/>
    <n v="32.5"/>
    <x v="38"/>
    <x v="54"/>
    <n v="3.7580193661971855"/>
    <n v="0"/>
    <n v="0"/>
    <n v="2.825353873239437"/>
    <x v="4"/>
  </r>
  <r>
    <n v="2845"/>
    <x v="617"/>
    <x v="1"/>
    <x v="15"/>
    <n v="21"/>
    <n v="27"/>
    <n v="24"/>
    <n v="6.6"/>
    <n v="7.8"/>
    <n v="7.1999999999999993"/>
    <n v="7.3"/>
    <n v="7.6"/>
    <n v="7.4499999999999993"/>
    <n v="80"/>
    <n v="190"/>
    <n v="135"/>
    <n v="2.8"/>
    <n v="3.7"/>
    <n v="3.25"/>
    <n v="1.2430281690140901"/>
    <n v="6.2730105633802804"/>
    <n v="3.7580193661971855"/>
    <n v="10"/>
    <n v="62"/>
    <n v="36"/>
    <n v="20"/>
    <n v="75"/>
    <n v="47.5"/>
    <x v="38"/>
    <x v="27"/>
    <n v="3.7580193661971855"/>
    <n v="0"/>
    <n v="0"/>
    <n v="2.9628538732394372"/>
    <x v="4"/>
  </r>
  <r>
    <n v="2839"/>
    <x v="611"/>
    <x v="1"/>
    <x v="15"/>
    <n v="21"/>
    <n v="28"/>
    <n v="24.5"/>
    <n v="6.7"/>
    <n v="7.7"/>
    <n v="7.2"/>
    <n v="7.1"/>
    <n v="7.6"/>
    <n v="7.35"/>
    <n v="80"/>
    <n v="350"/>
    <n v="215"/>
    <n v="3.2"/>
    <n v="3.6"/>
    <n v="3.4000000000000004"/>
    <n v="1.2430281690140901"/>
    <n v="6.2730105633802804"/>
    <n v="3.7580193661971855"/>
    <n v="10"/>
    <n v="30"/>
    <n v="20"/>
    <n v="30"/>
    <n v="95"/>
    <n v="62.5"/>
    <x v="48"/>
    <x v="1"/>
    <n v="3.7580193661971855"/>
    <n v="0"/>
    <n v="0"/>
    <n v="2.9766038732394371"/>
    <x v="4"/>
  </r>
  <r>
    <n v="3349"/>
    <x v="630"/>
    <x v="0"/>
    <x v="16"/>
    <n v="17.100000000000001"/>
    <n v="29"/>
    <n v="23.05"/>
    <n v="6.5"/>
    <n v="7"/>
    <n v="6.75"/>
    <n v="6.9"/>
    <n v="7.3"/>
    <n v="7.1"/>
    <n v="61"/>
    <n v="78"/>
    <n v="69.5"/>
    <n v="1.5"/>
    <n v="2.2000000000000002"/>
    <n v="1.85"/>
    <n v="0.42"/>
    <n v="0.56000000000000005"/>
    <n v="0.49"/>
    <n v="110"/>
    <n v="170"/>
    <n v="140"/>
    <n v="450"/>
    <n v="540"/>
    <n v="495"/>
    <x v="3"/>
    <x v="179"/>
    <n v="0.49"/>
    <n v="0"/>
    <n v="0"/>
    <n v="1.9542500000000003"/>
    <x v="4"/>
  </r>
  <r>
    <n v="1459"/>
    <x v="626"/>
    <x v="0"/>
    <x v="16"/>
    <n v="12"/>
    <n v="21"/>
    <n v="16.5"/>
    <n v="6.8"/>
    <n v="7.6"/>
    <n v="7.1999999999999993"/>
    <n v="6.9"/>
    <n v="7.3"/>
    <n v="7.1"/>
    <n v="37"/>
    <n v="70"/>
    <n v="53.5"/>
    <n v="1.4"/>
    <n v="1.9"/>
    <n v="1.65"/>
    <n v="0.32"/>
    <n v="0.52"/>
    <n v="0.42000000000000004"/>
    <n v="10"/>
    <n v="17"/>
    <n v="13.5"/>
    <n v="130"/>
    <n v="170"/>
    <n v="150"/>
    <x v="0"/>
    <x v="70"/>
    <n v="0.42000000000000004"/>
    <n v="0"/>
    <n v="0"/>
    <n v="1.18275"/>
    <x v="4"/>
  </r>
  <r>
    <n v="1347"/>
    <x v="624"/>
    <x v="0"/>
    <x v="16"/>
    <n v="15"/>
    <n v="23.1"/>
    <n v="19.05"/>
    <n v="5.7"/>
    <n v="6.8"/>
    <n v="6.25"/>
    <n v="7"/>
    <n v="7.8"/>
    <n v="7.4"/>
    <n v="74"/>
    <n v="117"/>
    <n v="95.5"/>
    <n v="5.2"/>
    <n v="7.8"/>
    <n v="6.5"/>
    <n v="0.32"/>
    <n v="1.1200000000000001"/>
    <n v="0.72000000000000008"/>
    <n v="380"/>
    <n v="420"/>
    <n v="400"/>
    <n v="1100"/>
    <n v="1700"/>
    <n v="1400"/>
    <x v="2"/>
    <x v="215"/>
    <n v="0.72000000000000008"/>
    <n v="0"/>
    <n v="0"/>
    <n v="4.6440000000000001"/>
    <x v="4"/>
  </r>
  <r>
    <n v="3347"/>
    <x v="628"/>
    <x v="0"/>
    <x v="16"/>
    <n v="15"/>
    <n v="23"/>
    <n v="19"/>
    <n v="5.5"/>
    <n v="6.8"/>
    <n v="6.15"/>
    <n v="7.1"/>
    <n v="7.8"/>
    <n v="7.4499999999999993"/>
    <n v="73"/>
    <n v="105"/>
    <n v="89"/>
    <n v="4.8"/>
    <n v="7.5"/>
    <n v="6.15"/>
    <n v="0.35"/>
    <n v="1.02"/>
    <n v="0.68500000000000005"/>
    <n v="310"/>
    <n v="410"/>
    <n v="360"/>
    <n v="830"/>
    <n v="1300"/>
    <n v="1065"/>
    <x v="2"/>
    <x v="294"/>
    <n v="0.68500000000000005"/>
    <n v="0"/>
    <n v="0"/>
    <n v="4.4369999999999994"/>
    <x v="4"/>
  </r>
  <r>
    <n v="3346"/>
    <x v="774"/>
    <x v="0"/>
    <x v="16"/>
    <n v="14"/>
    <n v="23.1"/>
    <n v="18.55"/>
    <n v="4.5"/>
    <n v="5.9"/>
    <n v="5.2"/>
    <n v="7.2"/>
    <n v="7.9"/>
    <n v="7.5500000000000007"/>
    <n v="77"/>
    <n v="250"/>
    <n v="163.5"/>
    <n v="6"/>
    <n v="9"/>
    <n v="7.5"/>
    <n v="0.32"/>
    <n v="1.22"/>
    <n v="0.77"/>
    <n v="350"/>
    <n v="520"/>
    <n v="435"/>
    <n v="920"/>
    <n v="2100"/>
    <n v="1510"/>
    <x v="2"/>
    <x v="235"/>
    <n v="0.77"/>
    <n v="0"/>
    <n v="0"/>
    <n v="4.8289999999999997"/>
    <x v="4"/>
  </r>
  <r>
    <n v="3348"/>
    <x v="629"/>
    <x v="0"/>
    <x v="16"/>
    <n v="15"/>
    <n v="23.2"/>
    <n v="19.100000000000001"/>
    <n v="5.6"/>
    <n v="6.6"/>
    <n v="6.1"/>
    <n v="6.8"/>
    <n v="7.8"/>
    <n v="7.3"/>
    <n v="69"/>
    <n v="130"/>
    <n v="99.5"/>
    <n v="5.3"/>
    <n v="7"/>
    <n v="6.15"/>
    <n v="0.32"/>
    <n v="0.66"/>
    <n v="0.49"/>
    <n v="340"/>
    <n v="460"/>
    <n v="400"/>
    <n v="940"/>
    <n v="1700"/>
    <n v="1320"/>
    <x v="2"/>
    <x v="215"/>
    <n v="0.49"/>
    <n v="0"/>
    <n v="0"/>
    <n v="4.5979999999999999"/>
    <x v="4"/>
  </r>
  <r>
    <n v="1348"/>
    <x v="625"/>
    <x v="0"/>
    <x v="16"/>
    <n v="14"/>
    <n v="26"/>
    <n v="20"/>
    <n v="6"/>
    <n v="7.8"/>
    <n v="6.9"/>
    <n v="7"/>
    <n v="7.8"/>
    <n v="7.4"/>
    <n v="110"/>
    <n v="145"/>
    <n v="127.5"/>
    <n v="2.1"/>
    <n v="3.6"/>
    <n v="2.85"/>
    <n v="0.32"/>
    <n v="0.79"/>
    <n v="0.55500000000000005"/>
    <n v="70"/>
    <n v="120"/>
    <n v="95"/>
    <n v="350"/>
    <n v="490"/>
    <n v="420"/>
    <x v="71"/>
    <x v="100"/>
    <n v="0.55500000000000005"/>
    <n v="0"/>
    <n v="0"/>
    <n v="2.3672500000000003"/>
    <x v="4"/>
  </r>
  <r>
    <n v="3723"/>
    <x v="265"/>
    <x v="0"/>
    <x v="17"/>
    <n v="13"/>
    <n v="22"/>
    <n v="17.5"/>
    <n v="6.7"/>
    <n v="12.7"/>
    <n v="9.6999999999999993"/>
    <n v="6.4"/>
    <n v="7.6"/>
    <n v="7"/>
    <n v="58"/>
    <n v="283"/>
    <n v="170.5"/>
    <n v="1"/>
    <n v="2.2000000000000002"/>
    <n v="1.6"/>
    <n v="0.02"/>
    <n v="0.03"/>
    <n v="2.5000000000000001E-2"/>
    <n v="1010.2165492957701"/>
    <n v="9370632.2394366208"/>
    <n v="4685821.2279929584"/>
    <n v="30837.3908450704"/>
    <n v="27354974.920774601"/>
    <n v="13692906.155809836"/>
    <x v="56"/>
    <x v="2"/>
    <n v="2.5000000000000001E-2"/>
    <n v="0"/>
    <n v="0"/>
    <n v="4.0049999999999999"/>
    <x v="4"/>
  </r>
  <r>
    <n v="3722"/>
    <x v="266"/>
    <x v="1"/>
    <x v="17"/>
    <n v="16"/>
    <n v="29"/>
    <n v="22.5"/>
    <n v="4.0999999999999996"/>
    <n v="9.5"/>
    <n v="6.8"/>
    <n v="6.6"/>
    <n v="7.8"/>
    <n v="7.1999999999999993"/>
    <n v="234"/>
    <n v="422"/>
    <n v="328"/>
    <n v="1.2"/>
    <n v="3.2"/>
    <n v="2.2000000000000002"/>
    <n v="0.03"/>
    <n v="0.12"/>
    <n v="7.4999999999999997E-2"/>
    <n v="1010.2165492957701"/>
    <n v="9370632.2394366208"/>
    <n v="4685821.2279929584"/>
    <n v="30837.3908450704"/>
    <n v="27354974.920774601"/>
    <n v="13692906.155809836"/>
    <x v="13"/>
    <x v="2"/>
    <n v="7.4999999999999997E-2"/>
    <n v="0"/>
    <n v="0"/>
    <n v="4.3899999999999997"/>
    <x v="4"/>
  </r>
  <r>
    <n v="3755"/>
    <x v="267"/>
    <x v="1"/>
    <x v="17"/>
    <n v="20"/>
    <n v="30"/>
    <n v="25"/>
    <n v="5"/>
    <n v="8.9"/>
    <n v="6.95"/>
    <n v="7.1"/>
    <n v="7.7"/>
    <n v="7.4"/>
    <n v="195"/>
    <n v="347"/>
    <n v="271"/>
    <n v="1.2"/>
    <n v="2.9"/>
    <n v="2.0499999999999998"/>
    <n v="0.02"/>
    <n v="0.06"/>
    <n v="0.04"/>
    <n v="1010.2165492957701"/>
    <n v="9370632.2394366208"/>
    <n v="4685821.2279929584"/>
    <n v="30837.3908450704"/>
    <n v="27354974.920774601"/>
    <n v="13692906.155809836"/>
    <x v="62"/>
    <x v="2"/>
    <n v="0.04"/>
    <n v="0"/>
    <n v="0"/>
    <n v="4.28925"/>
    <x v="4"/>
  </r>
  <r>
    <n v="3743"/>
    <x v="268"/>
    <x v="2"/>
    <x v="17"/>
    <n v="17"/>
    <n v="22"/>
    <n v="19.5"/>
    <n v="6.8"/>
    <n v="9.1999999999999993"/>
    <n v="8"/>
    <n v="6.7"/>
    <n v="7.8"/>
    <n v="7.25"/>
    <n v="34"/>
    <n v="379"/>
    <n v="206.5"/>
    <n v="1"/>
    <n v="2.6"/>
    <n v="1.8"/>
    <n v="0.02"/>
    <n v="0.03"/>
    <n v="2.5000000000000001E-2"/>
    <n v="1010.2165492957701"/>
    <n v="9370632.2394366208"/>
    <n v="4685821.2279929584"/>
    <n v="30837.3908450704"/>
    <n v="27354974.920774601"/>
    <n v="13692906.155809836"/>
    <x v="1"/>
    <x v="2"/>
    <n v="2.5000000000000001E-2"/>
    <n v="0"/>
    <n v="0"/>
    <n v="4.13"/>
    <x v="4"/>
  </r>
  <r>
    <n v="2887"/>
    <x v="632"/>
    <x v="0"/>
    <x v="18"/>
    <n v="19"/>
    <n v="34.299999999999997"/>
    <n v="26.65"/>
    <n v="3.2"/>
    <n v="6.2"/>
    <n v="4.7"/>
    <n v="6.5"/>
    <n v="8"/>
    <n v="7.25"/>
    <n v="88"/>
    <n v="550"/>
    <n v="319"/>
    <n v="1.5"/>
    <n v="2.6"/>
    <n v="2.0499999999999998"/>
    <n v="0.3"/>
    <n v="1.7"/>
    <n v="1"/>
    <n v="1010.2165492957701"/>
    <n v="9370632.2394366208"/>
    <n v="4685821.2279929584"/>
    <n v="30837.3908450704"/>
    <n v="27354974.920774601"/>
    <n v="13692906.155809836"/>
    <x v="62"/>
    <x v="2"/>
    <n v="1"/>
    <n v="0"/>
    <n v="0.59999999999999964"/>
    <n v="4.5412499999999998"/>
    <x v="4"/>
  </r>
  <r>
    <n v="2886"/>
    <x v="631"/>
    <x v="0"/>
    <x v="18"/>
    <n v="19"/>
    <n v="41"/>
    <n v="30"/>
    <n v="1.4"/>
    <n v="6.8"/>
    <n v="4.0999999999999996"/>
    <n v="2"/>
    <n v="7.8"/>
    <n v="4.9000000000000004"/>
    <n v="72"/>
    <n v="250"/>
    <n v="161"/>
    <n v="1.3"/>
    <n v="2.8"/>
    <n v="2.0499999999999998"/>
    <n v="0.6"/>
    <n v="1.6"/>
    <n v="1.1000000000000001"/>
    <n v="1010.2165492957701"/>
    <n v="9370632.2394366208"/>
    <n v="4685821.2279929584"/>
    <n v="30837.3908450704"/>
    <n v="27354974.920774601"/>
    <n v="13692906.155809836"/>
    <x v="62"/>
    <x v="2"/>
    <n v="1.1000000000000001"/>
    <n v="10"/>
    <n v="1.8000000000000007"/>
    <n v="6.1812499999999995"/>
    <x v="4"/>
  </r>
  <r>
    <n v="3956"/>
    <x v="276"/>
    <x v="0"/>
    <x v="19"/>
    <n v="19"/>
    <n v="35"/>
    <n v="27"/>
    <n v="5.2"/>
    <n v="7.5"/>
    <n v="6.35"/>
    <n v="6.6"/>
    <n v="8"/>
    <n v="7.3"/>
    <n v="111"/>
    <n v="184"/>
    <n v="147.5"/>
    <n v="1.2"/>
    <n v="2.6"/>
    <n v="1.9"/>
    <n v="0.32"/>
    <n v="0.62"/>
    <n v="0.47"/>
    <n v="700"/>
    <n v="4900"/>
    <n v="2800"/>
    <n v="2400"/>
    <n v="17000"/>
    <n v="9700"/>
    <x v="32"/>
    <x v="2"/>
    <n v="0.47"/>
    <n v="0"/>
    <n v="0"/>
    <n v="4.2815000000000003"/>
    <x v="4"/>
  </r>
  <r>
    <n v="3957"/>
    <x v="635"/>
    <x v="0"/>
    <x v="19"/>
    <n v="20"/>
    <n v="33"/>
    <n v="26.5"/>
    <n v="4"/>
    <n v="7.7"/>
    <n v="5.85"/>
    <n v="6.5"/>
    <n v="8.1999999999999993"/>
    <n v="7.35"/>
    <n v="96"/>
    <n v="223"/>
    <n v="159.5"/>
    <n v="1.1000000000000001"/>
    <n v="2.2000000000000002"/>
    <n v="1.6500000000000001"/>
    <n v="0.32"/>
    <n v="1.1499999999999999"/>
    <n v="0.73499999999999999"/>
    <n v="130"/>
    <n v="2300"/>
    <n v="1215"/>
    <n v="790"/>
    <n v="9200"/>
    <n v="4995"/>
    <x v="0"/>
    <x v="2"/>
    <n v="0.73499999999999999"/>
    <n v="0"/>
    <n v="0"/>
    <n v="4.1782500000000002"/>
    <x v="4"/>
  </r>
  <r>
    <n v="3955"/>
    <x v="275"/>
    <x v="0"/>
    <x v="19"/>
    <n v="20"/>
    <n v="34"/>
    <n v="27"/>
    <n v="6.2"/>
    <n v="7.8"/>
    <n v="7"/>
    <n v="6.5"/>
    <n v="8.5"/>
    <n v="7.5"/>
    <n v="102"/>
    <n v="181"/>
    <n v="141.5"/>
    <n v="1.1000000000000001"/>
    <n v="1.9"/>
    <n v="1.5"/>
    <n v="0.32"/>
    <n v="1.02"/>
    <n v="0.67"/>
    <n v="130"/>
    <n v="3500"/>
    <n v="1815"/>
    <n v="490"/>
    <n v="16000"/>
    <n v="8245"/>
    <x v="39"/>
    <x v="2"/>
    <n v="0.67"/>
    <n v="0"/>
    <n v="0"/>
    <n v="4.0715000000000003"/>
    <x v="4"/>
  </r>
  <r>
    <n v="2438"/>
    <x v="634"/>
    <x v="0"/>
    <x v="19"/>
    <n v="20"/>
    <n v="32"/>
    <n v="26"/>
    <n v="5.8"/>
    <n v="7.8"/>
    <n v="6.8"/>
    <n v="6.9"/>
    <n v="8.4"/>
    <n v="7.65"/>
    <n v="117"/>
    <n v="259"/>
    <n v="188"/>
    <n v="1.1000000000000001"/>
    <n v="2.2999999999999998"/>
    <n v="1.7"/>
    <n v="0.32"/>
    <n v="1.22"/>
    <n v="0.77"/>
    <n v="220"/>
    <n v="1700"/>
    <n v="960"/>
    <n v="1300"/>
    <n v="4700"/>
    <n v="3000"/>
    <x v="26"/>
    <x v="2"/>
    <n v="0.77"/>
    <n v="0"/>
    <n v="0"/>
    <n v="4.2164999999999999"/>
    <x v="4"/>
  </r>
  <r>
    <n v="3953"/>
    <x v="273"/>
    <x v="0"/>
    <x v="19"/>
    <n v="14"/>
    <n v="32"/>
    <n v="23"/>
    <n v="5.6"/>
    <n v="11"/>
    <n v="8.3000000000000007"/>
    <n v="6.9"/>
    <n v="8.5"/>
    <n v="7.7"/>
    <n v="106"/>
    <n v="40520"/>
    <n v="20313"/>
    <n v="1.3"/>
    <n v="2.7"/>
    <n v="2"/>
    <n v="0.32"/>
    <n v="1.66"/>
    <n v="0.99"/>
    <n v="2"/>
    <n v="2300"/>
    <n v="1151"/>
    <n v="2"/>
    <n v="4900"/>
    <n v="2451"/>
    <x v="34"/>
    <x v="2"/>
    <n v="0.99"/>
    <n v="0"/>
    <n v="0"/>
    <n v="4.4480000000000004"/>
    <x v="4"/>
  </r>
  <r>
    <n v="2437"/>
    <x v="633"/>
    <x v="0"/>
    <x v="19"/>
    <n v="20"/>
    <n v="32"/>
    <n v="26"/>
    <n v="5.8"/>
    <n v="9.6"/>
    <n v="7.6999999999999993"/>
    <n v="6.9"/>
    <n v="8.4"/>
    <n v="7.65"/>
    <n v="2930"/>
    <n v="42780"/>
    <n v="22855"/>
    <n v="1.2"/>
    <n v="1.9"/>
    <n v="1.5499999999999998"/>
    <n v="0.35"/>
    <n v="1.59"/>
    <n v="0.97"/>
    <n v="2"/>
    <n v="1700"/>
    <n v="851"/>
    <n v="20"/>
    <n v="3500"/>
    <n v="1760"/>
    <x v="86"/>
    <x v="2"/>
    <n v="0.97"/>
    <n v="0"/>
    <n v="0"/>
    <n v="4.16275"/>
    <x v="4"/>
  </r>
  <r>
    <n v="3954"/>
    <x v="274"/>
    <x v="0"/>
    <x v="19"/>
    <n v="13"/>
    <n v="30"/>
    <n v="21.5"/>
    <n v="3"/>
    <n v="11.5"/>
    <n v="7.25"/>
    <n v="7.9"/>
    <n v="8.5"/>
    <n v="8.1999999999999993"/>
    <n v="147"/>
    <n v="945"/>
    <n v="546"/>
    <n v="1.9"/>
    <n v="6"/>
    <n v="3.95"/>
    <n v="0.32"/>
    <n v="2.12"/>
    <n v="1.22"/>
    <n v="110"/>
    <n v="1700"/>
    <n v="905"/>
    <n v="460"/>
    <n v="3500"/>
    <n v="1980"/>
    <x v="108"/>
    <x v="2"/>
    <n v="1.22"/>
    <n v="0"/>
    <n v="0"/>
    <n v="5.7127499999999998"/>
    <x v="4"/>
  </r>
  <r>
    <n v="2431"/>
    <x v="636"/>
    <x v="1"/>
    <x v="19"/>
    <n v="22"/>
    <n v="33"/>
    <n v="27.5"/>
    <n v="4.0999999999999996"/>
    <n v="9.1"/>
    <n v="6.6"/>
    <n v="6.5"/>
    <n v="8"/>
    <n v="7.25"/>
    <n v="236"/>
    <n v="420"/>
    <n v="328"/>
    <n v="1.1000000000000001"/>
    <n v="2.8"/>
    <n v="1.95"/>
    <n v="0.32"/>
    <n v="1.52"/>
    <n v="0.92"/>
    <n v="2"/>
    <n v="24000"/>
    <n v="12001"/>
    <n v="170"/>
    <n v="54000"/>
    <n v="27085"/>
    <x v="36"/>
    <x v="2"/>
    <n v="0.91999999999999993"/>
    <n v="0"/>
    <n v="0"/>
    <n v="4.4027500000000002"/>
    <x v="4"/>
  </r>
  <r>
    <n v="2434"/>
    <x v="279"/>
    <x v="1"/>
    <x v="19"/>
    <n v="25"/>
    <n v="34"/>
    <n v="29.5"/>
    <n v="2"/>
    <n v="11.9"/>
    <n v="6.95"/>
    <n v="7.6"/>
    <n v="9.4"/>
    <n v="8.5"/>
    <n v="283"/>
    <n v="561"/>
    <n v="422"/>
    <n v="3.8"/>
    <n v="5.7"/>
    <n v="4.75"/>
    <n v="0.32"/>
    <n v="1.72"/>
    <n v="1.02"/>
    <n v="20"/>
    <n v="35000"/>
    <n v="17510"/>
    <n v="45"/>
    <n v="54000"/>
    <n v="27022.5"/>
    <x v="2"/>
    <x v="2"/>
    <n v="1.02"/>
    <n v="0"/>
    <n v="0"/>
    <n v="5.7039999999999997"/>
    <x v="4"/>
  </r>
  <r>
    <n v="3962"/>
    <x v="282"/>
    <x v="1"/>
    <x v="19"/>
    <n v="12"/>
    <n v="29"/>
    <n v="20.5"/>
    <n v="5.7"/>
    <n v="6.4"/>
    <n v="6.0500000000000007"/>
    <n v="7.1"/>
    <n v="7.6"/>
    <n v="7.35"/>
    <n v="216"/>
    <n v="402"/>
    <n v="309"/>
    <n v="1.4"/>
    <n v="2.7"/>
    <n v="2.0499999999999998"/>
    <n v="0.32"/>
    <n v="1.84"/>
    <n v="1.08"/>
    <n v="140"/>
    <n v="160000"/>
    <n v="80070"/>
    <n v="490"/>
    <n v="160000"/>
    <n v="80245"/>
    <x v="62"/>
    <x v="2"/>
    <n v="1.08"/>
    <n v="0"/>
    <n v="0"/>
    <n v="4.4972500000000002"/>
    <x v="4"/>
  </r>
  <r>
    <n v="2433"/>
    <x v="432"/>
    <x v="1"/>
    <x v="19"/>
    <n v="25"/>
    <n v="34"/>
    <n v="29.5"/>
    <n v="3.2"/>
    <n v="12.5"/>
    <n v="7.85"/>
    <n v="7.4"/>
    <n v="9.4"/>
    <n v="8.4"/>
    <n v="380"/>
    <n v="688"/>
    <n v="534"/>
    <n v="3.4"/>
    <n v="8.3000000000000007"/>
    <n v="5.8500000000000005"/>
    <n v="0.35"/>
    <n v="8.6199999999999992"/>
    <n v="4.4849999999999994"/>
    <n v="45"/>
    <n v="13000"/>
    <n v="6522.5"/>
    <n v="45"/>
    <n v="24000"/>
    <n v="12022.5"/>
    <x v="2"/>
    <x v="2"/>
    <n v="4.4849999999999994"/>
    <n v="0"/>
    <n v="0"/>
    <n v="6.3970000000000002"/>
    <x v="4"/>
  </r>
  <r>
    <n v="2432"/>
    <x v="431"/>
    <x v="1"/>
    <x v="19"/>
    <n v="25"/>
    <n v="34"/>
    <n v="29.5"/>
    <n v="4.2"/>
    <n v="15.7"/>
    <n v="9.9499999999999993"/>
    <n v="7.7"/>
    <n v="9.5"/>
    <n v="8.6"/>
    <n v="356"/>
    <n v="961"/>
    <n v="658.5"/>
    <n v="3.6"/>
    <n v="8.1999999999999993"/>
    <n v="5.8999999999999995"/>
    <n v="0.32"/>
    <n v="2.92"/>
    <n v="1.6199999999999999"/>
    <n v="130"/>
    <n v="1300"/>
    <n v="715"/>
    <n v="490"/>
    <n v="9200"/>
    <n v="4845"/>
    <x v="2"/>
    <x v="2"/>
    <n v="1.6199999999999997"/>
    <n v="10"/>
    <n v="0"/>
    <n v="7.3239999999999998"/>
    <x v="4"/>
  </r>
  <r>
    <n v="2436"/>
    <x v="281"/>
    <x v="1"/>
    <x v="19"/>
    <n v="25"/>
    <n v="35"/>
    <n v="30"/>
    <n v="2.1"/>
    <n v="11.1"/>
    <n v="6.6"/>
    <n v="6.9"/>
    <n v="9.3000000000000007"/>
    <n v="8.1000000000000014"/>
    <n v="332"/>
    <n v="599"/>
    <n v="465.5"/>
    <n v="3.3"/>
    <n v="12"/>
    <n v="7.65"/>
    <n v="0.32"/>
    <n v="3.46"/>
    <n v="1.89"/>
    <n v="45"/>
    <n v="2400"/>
    <n v="1222.5"/>
    <n v="130"/>
    <n v="5400"/>
    <n v="2765"/>
    <x v="2"/>
    <x v="2"/>
    <n v="1.8900000000000001"/>
    <n v="0"/>
    <n v="0"/>
    <n v="5.8780000000000001"/>
    <x v="4"/>
  </r>
  <r>
    <n v="3963"/>
    <x v="283"/>
    <x v="1"/>
    <x v="19"/>
    <n v="22"/>
    <n v="26"/>
    <n v="24"/>
    <n v="2.8"/>
    <n v="12.6"/>
    <n v="7.6999999999999993"/>
    <n v="7.3"/>
    <n v="8.4"/>
    <n v="7.85"/>
    <n v="392"/>
    <n v="1334"/>
    <n v="863"/>
    <n v="3.4"/>
    <n v="9.5"/>
    <n v="6.45"/>
    <n v="0.32"/>
    <n v="11.52"/>
    <n v="5.92"/>
    <n v="130"/>
    <n v="1300"/>
    <n v="715"/>
    <n v="490"/>
    <n v="2800"/>
    <n v="1645"/>
    <x v="2"/>
    <x v="2"/>
    <n v="5.92"/>
    <n v="0"/>
    <n v="0"/>
    <n v="6.6840000000000002"/>
    <x v="4"/>
  </r>
  <r>
    <n v="2435"/>
    <x v="280"/>
    <x v="1"/>
    <x v="19"/>
    <n v="23"/>
    <n v="35"/>
    <n v="29"/>
    <n v="3.3"/>
    <n v="15.6"/>
    <n v="9.4499999999999993"/>
    <n v="7.5"/>
    <n v="9.3000000000000007"/>
    <n v="8.4"/>
    <n v="298"/>
    <n v="745"/>
    <n v="521.5"/>
    <n v="3.6"/>
    <n v="8"/>
    <n v="5.8"/>
    <n v="0.32"/>
    <n v="13.34"/>
    <n v="6.83"/>
    <n v="45"/>
    <n v="2400"/>
    <n v="1222.5"/>
    <n v="170"/>
    <n v="4300"/>
    <n v="2235"/>
    <x v="2"/>
    <x v="2"/>
    <n v="6.83"/>
    <n v="0"/>
    <n v="0"/>
    <n v="6.8659999999999997"/>
    <x v="4"/>
  </r>
  <r>
    <n v="1686"/>
    <x v="638"/>
    <x v="0"/>
    <x v="20"/>
    <n v="28"/>
    <n v="33"/>
    <n v="30.5"/>
    <n v="5.2"/>
    <n v="5.6"/>
    <n v="5.4"/>
    <n v="7.1"/>
    <n v="7.5"/>
    <n v="7.3"/>
    <n v="198"/>
    <n v="375"/>
    <n v="286.5"/>
    <n v="1"/>
    <n v="2.5"/>
    <n v="1.75"/>
    <n v="0.32"/>
    <n v="1.22"/>
    <n v="0.77"/>
    <n v="2"/>
    <n v="23"/>
    <n v="12.5"/>
    <n v="350"/>
    <n v="1600"/>
    <n v="975"/>
    <x v="33"/>
    <x v="109"/>
    <n v="0.77"/>
    <n v="0"/>
    <n v="0"/>
    <n v="1.3102499999999999"/>
    <x v="4"/>
  </r>
  <r>
    <n v="4634"/>
    <x v="639"/>
    <x v="0"/>
    <x v="20"/>
    <n v="29"/>
    <n v="33"/>
    <n v="31"/>
    <n v="6.7"/>
    <n v="14.1"/>
    <n v="10.4"/>
    <n v="7.6"/>
    <n v="9.1"/>
    <n v="8.35"/>
    <n v="570"/>
    <n v="1682"/>
    <n v="1126"/>
    <n v="2.8"/>
    <n v="30"/>
    <n v="16.399999999999999"/>
    <n v="0.32"/>
    <n v="4.3"/>
    <n v="2.31"/>
    <n v="110"/>
    <n v="500"/>
    <n v="305"/>
    <n v="900"/>
    <n v="1600"/>
    <n v="1250"/>
    <x v="2"/>
    <x v="216"/>
    <n v="2.31"/>
    <n v="0"/>
    <n v="0"/>
    <n v="4.4870000000000001"/>
    <x v="4"/>
  </r>
  <r>
    <n v="1396"/>
    <x v="637"/>
    <x v="0"/>
    <x v="20"/>
    <n v="28"/>
    <n v="32"/>
    <n v="30"/>
    <n v="5.0999999999999996"/>
    <n v="9.3000000000000007"/>
    <n v="7.2"/>
    <n v="6.3"/>
    <n v="8"/>
    <n v="7.15"/>
    <n v="197"/>
    <n v="283"/>
    <n v="240"/>
    <n v="1"/>
    <n v="2.2999999999999998"/>
    <n v="1.65"/>
    <n v="0.32"/>
    <n v="0.82"/>
    <n v="0.56999999999999995"/>
    <n v="2"/>
    <n v="110"/>
    <n v="56"/>
    <n v="2"/>
    <n v="1600"/>
    <n v="801"/>
    <x v="0"/>
    <x v="30"/>
    <n v="0.56999999999999995"/>
    <n v="0"/>
    <n v="0"/>
    <n v="1.4252500000000001"/>
    <x v="4"/>
  </r>
  <r>
    <n v="1297"/>
    <x v="286"/>
    <x v="0"/>
    <x v="21"/>
    <n v="15"/>
    <n v="29"/>
    <n v="22"/>
    <n v="6.7"/>
    <n v="9"/>
    <n v="7.85"/>
    <n v="7.6"/>
    <n v="8.1"/>
    <n v="7.85"/>
    <n v="207"/>
    <n v="295"/>
    <n v="251"/>
    <n v="1"/>
    <n v="2.7"/>
    <n v="1.85"/>
    <n v="0.6"/>
    <n v="2.9"/>
    <n v="1.75"/>
    <n v="320"/>
    <n v="1300"/>
    <n v="810"/>
    <n v="910"/>
    <n v="3300"/>
    <n v="2105"/>
    <x v="3"/>
    <x v="2"/>
    <n v="1.75"/>
    <n v="0"/>
    <n v="0"/>
    <n v="4.5062499999999996"/>
    <x v="4"/>
  </r>
  <r>
    <n v="1382"/>
    <x v="433"/>
    <x v="0"/>
    <x v="21"/>
    <n v="15"/>
    <n v="29"/>
    <n v="22"/>
    <n v="5.9"/>
    <n v="9.4"/>
    <n v="7.65"/>
    <n v="7.5"/>
    <n v="8.1"/>
    <n v="7.8"/>
    <n v="188"/>
    <n v="340"/>
    <n v="264"/>
    <n v="1"/>
    <n v="3.8"/>
    <n v="2.4"/>
    <n v="0.6"/>
    <n v="5.6"/>
    <n v="3.0999999999999996"/>
    <n v="110"/>
    <n v="1700"/>
    <n v="905"/>
    <n v="490"/>
    <n v="4100"/>
    <n v="2295"/>
    <x v="57"/>
    <x v="2"/>
    <n v="3.0999999999999996"/>
    <n v="0"/>
    <n v="0"/>
    <n v="5.12"/>
    <x v="4"/>
  </r>
  <r>
    <n v="2912"/>
    <x v="288"/>
    <x v="0"/>
    <x v="21"/>
    <n v="7"/>
    <n v="37"/>
    <n v="22"/>
    <n v="7"/>
    <n v="8.1999999999999993"/>
    <n v="7.6"/>
    <n v="7.5"/>
    <n v="8.3000000000000007"/>
    <n v="7.9"/>
    <n v="135"/>
    <n v="234"/>
    <n v="184.5"/>
    <n v="1"/>
    <n v="1"/>
    <n v="1"/>
    <n v="0.3"/>
    <n v="0.7"/>
    <n v="0.5"/>
    <n v="20"/>
    <n v="40"/>
    <n v="30"/>
    <n v="79"/>
    <n v="140"/>
    <n v="109.5"/>
    <x v="58"/>
    <x v="82"/>
    <n v="0.5"/>
    <n v="0"/>
    <n v="0"/>
    <n v="0.875"/>
    <x v="4"/>
  </r>
  <r>
    <n v="1481"/>
    <x v="292"/>
    <x v="0"/>
    <x v="22"/>
    <n v="23"/>
    <n v="28"/>
    <n v="25.5"/>
    <n v="5.9"/>
    <n v="7.3"/>
    <n v="6.6"/>
    <n v="7.8"/>
    <n v="8.6999999999999993"/>
    <n v="8.25"/>
    <n v="590"/>
    <n v="867"/>
    <n v="728.5"/>
    <n v="1.9"/>
    <n v="2.8"/>
    <n v="2.3499999999999996"/>
    <n v="1.84"/>
    <n v="6.42"/>
    <n v="4.13"/>
    <n v="39"/>
    <n v="93"/>
    <n v="66"/>
    <n v="75"/>
    <n v="210"/>
    <n v="142.5"/>
    <x v="35"/>
    <x v="150"/>
    <n v="4.13"/>
    <n v="0"/>
    <n v="0"/>
    <n v="2.6247499999999997"/>
    <x v="4"/>
  </r>
  <r>
    <n v="2940"/>
    <x v="438"/>
    <x v="0"/>
    <x v="22"/>
    <n v="24"/>
    <n v="29"/>
    <n v="26.5"/>
    <n v="4.4000000000000004"/>
    <n v="5.2"/>
    <n v="4.8000000000000007"/>
    <n v="7.9"/>
    <n v="8.9"/>
    <n v="8.4"/>
    <n v="730"/>
    <n v="11113"/>
    <n v="5921.5"/>
    <n v="1.8"/>
    <n v="4.0999999999999996"/>
    <n v="2.9499999999999997"/>
    <n v="3.09"/>
    <n v="8.2200000000000006"/>
    <n v="5.6550000000000002"/>
    <n v="150"/>
    <n v="460"/>
    <n v="305"/>
    <n v="460"/>
    <n v="1100"/>
    <n v="780"/>
    <x v="80"/>
    <x v="216"/>
    <n v="5.6550000000000002"/>
    <n v="0"/>
    <n v="0.39999999999999858"/>
    <n v="4.5397499999999997"/>
    <x v="4"/>
  </r>
  <r>
    <n v="4178"/>
    <x v="780"/>
    <x v="0"/>
    <x v="22"/>
    <n v="20"/>
    <n v="28"/>
    <n v="24"/>
    <n v="4.9000000000000004"/>
    <n v="5.8"/>
    <n v="5.35"/>
    <n v="7.6"/>
    <n v="8.5"/>
    <n v="8.0500000000000007"/>
    <n v="480"/>
    <n v="1283"/>
    <n v="881.5"/>
    <n v="1.1000000000000001"/>
    <n v="3.3"/>
    <n v="2.2000000000000002"/>
    <n v="1.84"/>
    <n v="6.22"/>
    <n v="4.03"/>
    <n v="240"/>
    <n v="460"/>
    <n v="350"/>
    <n v="460"/>
    <n v="1100"/>
    <n v="780"/>
    <x v="13"/>
    <x v="282"/>
    <n v="4.03"/>
    <n v="0"/>
    <n v="0"/>
    <n v="3.931"/>
    <x v="4"/>
  </r>
  <r>
    <n v="2936"/>
    <x v="296"/>
    <x v="0"/>
    <x v="22"/>
    <n v="29"/>
    <n v="29"/>
    <n v="29"/>
    <n v="4"/>
    <n v="4.4000000000000004"/>
    <n v="4.2"/>
    <n v="7.2"/>
    <n v="7.2"/>
    <n v="7.2"/>
    <n v="110"/>
    <n v="279"/>
    <n v="194.5"/>
    <n v="1"/>
    <n v="1.4"/>
    <n v="1.2"/>
    <n v="0.74"/>
    <n v="1.26"/>
    <n v="1"/>
    <n v="23"/>
    <n v="93"/>
    <n v="58"/>
    <n v="64"/>
    <n v="150"/>
    <n v="107"/>
    <x v="19"/>
    <x v="342"/>
    <n v="1"/>
    <n v="0"/>
    <n v="1.5999999999999996"/>
    <n v="1.4"/>
    <x v="4"/>
  </r>
  <r>
    <n v="2941"/>
    <x v="644"/>
    <x v="0"/>
    <x v="22"/>
    <n v="23"/>
    <n v="28"/>
    <n v="25.5"/>
    <n v="7.1"/>
    <n v="7.8"/>
    <n v="7.4499999999999993"/>
    <n v="8.3000000000000007"/>
    <n v="9"/>
    <n v="8.65"/>
    <n v="530"/>
    <n v="777"/>
    <n v="653.5"/>
    <n v="1.2"/>
    <n v="2.1"/>
    <n v="1.65"/>
    <n v="1.66"/>
    <n v="3.54"/>
    <n v="2.6"/>
    <n v="23"/>
    <n v="75"/>
    <n v="49"/>
    <n v="75"/>
    <n v="150"/>
    <n v="112.5"/>
    <x v="0"/>
    <x v="108"/>
    <n v="2.6"/>
    <n v="10"/>
    <n v="0"/>
    <n v="3.2962500000000001"/>
    <x v="4"/>
  </r>
  <r>
    <n v="2942"/>
    <x v="645"/>
    <x v="0"/>
    <x v="22"/>
    <n v="24"/>
    <n v="28"/>
    <n v="26"/>
    <n v="7.2"/>
    <n v="7.8"/>
    <n v="7.5"/>
    <n v="8.4"/>
    <n v="8.9"/>
    <n v="8.65"/>
    <n v="520"/>
    <n v="665"/>
    <n v="592.5"/>
    <n v="1.3"/>
    <n v="2.4"/>
    <n v="1.85"/>
    <n v="1.42"/>
    <n v="3.37"/>
    <n v="2.395"/>
    <n v="39"/>
    <n v="75"/>
    <n v="57"/>
    <n v="64"/>
    <n v="150"/>
    <n v="107"/>
    <x v="3"/>
    <x v="241"/>
    <n v="2.395"/>
    <n v="10"/>
    <n v="0"/>
    <n v="3.4202500000000002"/>
    <x v="4"/>
  </r>
  <r>
    <n v="2944"/>
    <x v="304"/>
    <x v="0"/>
    <x v="22"/>
    <n v="18"/>
    <n v="30"/>
    <n v="24"/>
    <n v="0.5"/>
    <n v="4.4000000000000004"/>
    <n v="2.4500000000000002"/>
    <n v="8.5"/>
    <n v="9.1999999999999993"/>
    <n v="8.85"/>
    <n v="1210"/>
    <n v="2670"/>
    <n v="1940"/>
    <n v="3.2"/>
    <n v="5.9"/>
    <n v="4.5500000000000007"/>
    <n v="2.5"/>
    <n v="10.32"/>
    <n v="6.41"/>
    <n v="93"/>
    <n v="460"/>
    <n v="276.5"/>
    <n v="210"/>
    <n v="1100"/>
    <n v="655"/>
    <x v="2"/>
    <x v="343"/>
    <n v="6.41"/>
    <n v="10"/>
    <n v="5.0999999999999996"/>
    <n v="7.1745000000000001"/>
    <x v="4"/>
  </r>
  <r>
    <n v="2935"/>
    <x v="640"/>
    <x v="0"/>
    <x v="22"/>
    <n v="19"/>
    <n v="33"/>
    <n v="26"/>
    <n v="3.7"/>
    <n v="4.4000000000000004"/>
    <n v="4.0500000000000007"/>
    <n v="7.4"/>
    <n v="8.6"/>
    <n v="8"/>
    <n v="270"/>
    <n v="435"/>
    <n v="352.5"/>
    <n v="2.2999999999999998"/>
    <n v="3.2"/>
    <n v="2.75"/>
    <n v="1.56"/>
    <n v="4.08"/>
    <n v="2.8200000000000003"/>
    <n v="150"/>
    <n v="240"/>
    <n v="195"/>
    <n v="460"/>
    <n v="460"/>
    <n v="460"/>
    <x v="98"/>
    <x v="102"/>
    <n v="2.8200000000000003"/>
    <n v="0"/>
    <n v="1.8999999999999986"/>
    <n v="3.4477500000000001"/>
    <x v="4"/>
  </r>
  <r>
    <n v="1714"/>
    <x v="293"/>
    <x v="0"/>
    <x v="22"/>
    <n v="21"/>
    <n v="26"/>
    <n v="23.5"/>
    <n v="6.9"/>
    <n v="9"/>
    <n v="7.95"/>
    <n v="7.3"/>
    <n v="8.5"/>
    <n v="7.9"/>
    <n v="270"/>
    <n v="408"/>
    <n v="339"/>
    <n v="1"/>
    <n v="2.1"/>
    <n v="1.55"/>
    <n v="0.64"/>
    <n v="2.61"/>
    <n v="1.625"/>
    <n v="23"/>
    <n v="93"/>
    <n v="58"/>
    <n v="64"/>
    <n v="150"/>
    <n v="107"/>
    <x v="27"/>
    <x v="342"/>
    <n v="1.625"/>
    <n v="0"/>
    <n v="0"/>
    <n v="1.58375"/>
    <x v="4"/>
  </r>
  <r>
    <n v="2943"/>
    <x v="778"/>
    <x v="0"/>
    <x v="22"/>
    <n v="18"/>
    <n v="32"/>
    <n v="25"/>
    <n v="2.1"/>
    <n v="6.6"/>
    <n v="4.3499999999999996"/>
    <n v="7.7"/>
    <n v="8.6"/>
    <n v="8.15"/>
    <n v="460"/>
    <n v="1177"/>
    <n v="818.5"/>
    <n v="2.1"/>
    <n v="4.0999999999999996"/>
    <n v="3.0999999999999996"/>
    <n v="1.82"/>
    <n v="7.84"/>
    <n v="4.83"/>
    <n v="150"/>
    <n v="460"/>
    <n v="305"/>
    <n v="240"/>
    <n v="1100"/>
    <n v="670"/>
    <x v="122"/>
    <x v="216"/>
    <n v="4.83"/>
    <n v="0"/>
    <n v="1.3000000000000007"/>
    <n v="4.5584999999999996"/>
    <x v="4"/>
  </r>
  <r>
    <n v="1716"/>
    <x v="294"/>
    <x v="0"/>
    <x v="22"/>
    <n v="14"/>
    <n v="25.5"/>
    <n v="19.75"/>
    <n v="4.4000000000000004"/>
    <n v="6.7"/>
    <n v="5.5500000000000007"/>
    <n v="7.6"/>
    <n v="8.3000000000000007"/>
    <n v="7.95"/>
    <n v="230"/>
    <n v="420"/>
    <n v="325"/>
    <n v="1.3"/>
    <n v="3.4"/>
    <n v="2.35"/>
    <n v="1.37"/>
    <n v="3.84"/>
    <n v="2.605"/>
    <n v="64"/>
    <n v="150"/>
    <n v="107"/>
    <n v="120"/>
    <n v="210"/>
    <n v="165"/>
    <x v="50"/>
    <x v="296"/>
    <n v="2.605"/>
    <n v="0"/>
    <n v="0"/>
    <n v="2.52475"/>
    <x v="4"/>
  </r>
  <r>
    <n v="4795"/>
    <x v="781"/>
    <x v="0"/>
    <x v="22"/>
    <n v="20"/>
    <n v="28"/>
    <n v="24"/>
    <n v="3.3"/>
    <n v="7.2"/>
    <n v="5.25"/>
    <n v="7.6"/>
    <n v="8.9"/>
    <n v="8.25"/>
    <n v="460"/>
    <n v="1154"/>
    <n v="807"/>
    <n v="2"/>
    <n v="3.9"/>
    <n v="2.95"/>
    <n v="1.78"/>
    <n v="3.53"/>
    <n v="2.6549999999999998"/>
    <n v="75"/>
    <n v="240"/>
    <n v="157.5"/>
    <n v="150"/>
    <n v="460"/>
    <n v="305"/>
    <x v="6"/>
    <x v="344"/>
    <n v="2.6549999999999994"/>
    <n v="0"/>
    <n v="0"/>
    <n v="3.1622500000000002"/>
    <x v="4"/>
  </r>
  <r>
    <n v="1285"/>
    <x v="289"/>
    <x v="0"/>
    <x v="22"/>
    <n v="22"/>
    <n v="29"/>
    <n v="25.5"/>
    <n v="5.8"/>
    <n v="6.2"/>
    <n v="6"/>
    <n v="7.5"/>
    <n v="8.5"/>
    <n v="8"/>
    <n v="440"/>
    <n v="607"/>
    <n v="523.5"/>
    <n v="1.5"/>
    <n v="2.2999999999999998"/>
    <n v="1.9"/>
    <n v="1.72"/>
    <n v="5.42"/>
    <n v="3.57"/>
    <n v="23"/>
    <n v="39"/>
    <n v="31"/>
    <n v="39"/>
    <n v="75"/>
    <n v="57"/>
    <x v="32"/>
    <x v="176"/>
    <n v="3.57"/>
    <n v="0"/>
    <n v="0"/>
    <n v="2.0564999999999998"/>
    <x v="4"/>
  </r>
  <r>
    <n v="1414"/>
    <x v="291"/>
    <x v="0"/>
    <x v="22"/>
    <n v="19"/>
    <n v="29"/>
    <n v="24"/>
    <n v="3.6"/>
    <n v="8.5"/>
    <n v="6.05"/>
    <n v="7.3"/>
    <n v="8"/>
    <n v="7.65"/>
    <n v="220"/>
    <n v="390"/>
    <n v="305"/>
    <n v="2.2000000000000002"/>
    <n v="4.5"/>
    <n v="3.35"/>
    <n v="1.26"/>
    <n v="5.36"/>
    <n v="3.31"/>
    <n v="23"/>
    <n v="93"/>
    <n v="58"/>
    <n v="93"/>
    <n v="150"/>
    <n v="121.5"/>
    <x v="66"/>
    <x v="342"/>
    <n v="3.31"/>
    <n v="0"/>
    <n v="0"/>
    <n v="3.04575"/>
    <x v="4"/>
  </r>
  <r>
    <n v="2938"/>
    <x v="776"/>
    <x v="0"/>
    <x v="22"/>
    <n v="17"/>
    <n v="26"/>
    <n v="21.5"/>
    <n v="5.2"/>
    <n v="7.7"/>
    <n v="6.45"/>
    <n v="8.1999999999999993"/>
    <n v="8.9"/>
    <n v="8.5500000000000007"/>
    <n v="460"/>
    <n v="790"/>
    <n v="625"/>
    <n v="1.5"/>
    <n v="2.6"/>
    <n v="2.0499999999999998"/>
    <n v="1.1200000000000001"/>
    <n v="3.53"/>
    <n v="2.3250000000000002"/>
    <n v="23"/>
    <n v="150"/>
    <n v="86.5"/>
    <n v="93"/>
    <n v="240"/>
    <n v="166.5"/>
    <x v="62"/>
    <x v="232"/>
    <n v="2.3250000000000002"/>
    <n v="10"/>
    <n v="0"/>
    <n v="3.67875"/>
    <x v="4"/>
  </r>
  <r>
    <n v="2939"/>
    <x v="777"/>
    <x v="0"/>
    <x v="22"/>
    <n v="17"/>
    <n v="27"/>
    <n v="22"/>
    <n v="4.5999999999999996"/>
    <n v="7.2"/>
    <n v="5.9"/>
    <n v="8.3000000000000007"/>
    <n v="9.3000000000000007"/>
    <n v="8.8000000000000007"/>
    <n v="450"/>
    <n v="771"/>
    <n v="610.5"/>
    <n v="1.2"/>
    <n v="2.6"/>
    <n v="1.9"/>
    <n v="1.43"/>
    <n v="4.68"/>
    <n v="3.0549999999999997"/>
    <n v="75"/>
    <n v="240"/>
    <n v="157.5"/>
    <n v="120"/>
    <n v="460"/>
    <n v="290"/>
    <x v="32"/>
    <x v="344"/>
    <n v="3.0549999999999997"/>
    <n v="10"/>
    <n v="0"/>
    <n v="4.0860000000000003"/>
    <x v="4"/>
  </r>
  <r>
    <n v="2937"/>
    <x v="641"/>
    <x v="0"/>
    <x v="22"/>
    <n v="20"/>
    <n v="30"/>
    <n v="25"/>
    <n v="5.2"/>
    <n v="6.6"/>
    <n v="5.9"/>
    <n v="7.1"/>
    <n v="8.9"/>
    <n v="8"/>
    <n v="160"/>
    <n v="292"/>
    <n v="226"/>
    <n v="1"/>
    <n v="1.7"/>
    <n v="1.35"/>
    <n v="1.04"/>
    <n v="2.67"/>
    <n v="1.855"/>
    <n v="14"/>
    <n v="75"/>
    <n v="44.5"/>
    <n v="20"/>
    <n v="150"/>
    <n v="85"/>
    <x v="18"/>
    <x v="112"/>
    <n v="1.855"/>
    <n v="0"/>
    <n v="0"/>
    <n v="1.4372499999999999"/>
    <x v="4"/>
  </r>
  <r>
    <n v="4177"/>
    <x v="779"/>
    <x v="0"/>
    <x v="22"/>
    <n v="20"/>
    <n v="27"/>
    <n v="23.5"/>
    <n v="4.0999999999999996"/>
    <n v="5.7"/>
    <n v="4.9000000000000004"/>
    <n v="8"/>
    <n v="8.9"/>
    <n v="8.4499999999999993"/>
    <n v="460"/>
    <n v="790"/>
    <n v="625"/>
    <n v="1"/>
    <n v="2.4"/>
    <n v="1.7"/>
    <n v="2.0499999999999998"/>
    <n v="3.52"/>
    <n v="2.7850000000000001"/>
    <n v="4"/>
    <n v="93"/>
    <n v="48.5"/>
    <n v="120"/>
    <n v="210"/>
    <n v="165"/>
    <x v="26"/>
    <x v="91"/>
    <n v="2.7850000000000001"/>
    <n v="0"/>
    <n v="0.19999999999999929"/>
    <n v="1.8820000000000001"/>
    <x v="4"/>
  </r>
  <r>
    <n v="1286"/>
    <x v="290"/>
    <x v="0"/>
    <x v="22"/>
    <n v="20"/>
    <n v="28"/>
    <n v="24"/>
    <n v="4.5999999999999996"/>
    <n v="6"/>
    <n v="5.3"/>
    <n v="7.3"/>
    <n v="8.5"/>
    <n v="7.9"/>
    <n v="1170"/>
    <n v="1963"/>
    <n v="1566.5"/>
    <n v="1.4"/>
    <n v="3.1"/>
    <n v="2.25"/>
    <n v="2.7"/>
    <n v="7.92"/>
    <n v="5.3100000000000005"/>
    <n v="93"/>
    <n v="150"/>
    <n v="121.5"/>
    <n v="150"/>
    <n v="240"/>
    <n v="195"/>
    <x v="7"/>
    <x v="302"/>
    <n v="5.3100000000000005"/>
    <n v="0"/>
    <n v="0"/>
    <n v="3.0757500000000002"/>
    <x v="4"/>
  </r>
  <r>
    <n v="4179"/>
    <x v="440"/>
    <x v="1"/>
    <x v="22"/>
    <n v="23"/>
    <n v="27"/>
    <n v="25"/>
    <n v="7.1"/>
    <n v="7.9"/>
    <n v="7.5"/>
    <n v="7.2"/>
    <n v="8.4"/>
    <n v="7.8000000000000007"/>
    <n v="380"/>
    <n v="532"/>
    <n v="456"/>
    <n v="1.4"/>
    <n v="2.4"/>
    <n v="1.9"/>
    <n v="1.56"/>
    <n v="3.69"/>
    <n v="2.625"/>
    <n v="23"/>
    <n v="64"/>
    <n v="43.5"/>
    <n v="64"/>
    <n v="120"/>
    <n v="92"/>
    <x v="32"/>
    <x v="299"/>
    <n v="2.625"/>
    <n v="0"/>
    <n v="0"/>
    <n v="1.9300000000000002"/>
    <x v="4"/>
  </r>
  <r>
    <n v="1420"/>
    <x v="305"/>
    <x v="0"/>
    <x v="23"/>
    <n v="17"/>
    <n v="28"/>
    <n v="22.5"/>
    <n v="6"/>
    <n v="7"/>
    <n v="6.5"/>
    <n v="6.7"/>
    <n v="7.5"/>
    <n v="7.1"/>
    <n v="96"/>
    <n v="147"/>
    <n v="121.5"/>
    <n v="2"/>
    <n v="3"/>
    <n v="2.5"/>
    <n v="0.32"/>
    <n v="0.95"/>
    <n v="0.63500000000000001"/>
    <n v="14"/>
    <n v="36"/>
    <n v="25"/>
    <n v="25"/>
    <n v="96"/>
    <n v="60.5"/>
    <x v="41"/>
    <x v="116"/>
    <n v="0.63500000000000001"/>
    <n v="0"/>
    <n v="0"/>
    <n v="1.8145"/>
    <x v="4"/>
  </r>
  <r>
    <n v="3008"/>
    <x v="309"/>
    <x v="0"/>
    <x v="23"/>
    <n v="26"/>
    <n v="40"/>
    <n v="33"/>
    <n v="6"/>
    <n v="8.9"/>
    <n v="7.45"/>
    <n v="7"/>
    <n v="8.1"/>
    <n v="7.55"/>
    <n v="475"/>
    <n v="745"/>
    <n v="610"/>
    <n v="2"/>
    <n v="3"/>
    <n v="2.5"/>
    <n v="0.32"/>
    <n v="0.52"/>
    <n v="0.42000000000000004"/>
    <n v="2"/>
    <n v="2"/>
    <n v="2"/>
    <n v="2"/>
    <n v="68"/>
    <n v="35"/>
    <x v="41"/>
    <x v="0"/>
    <n v="0.42000000000000004"/>
    <n v="0"/>
    <n v="0"/>
    <n v="1.6565000000000001"/>
    <x v="4"/>
  </r>
  <r>
    <n v="3010"/>
    <x v="311"/>
    <x v="0"/>
    <x v="23"/>
    <n v="27"/>
    <n v="37"/>
    <n v="32"/>
    <n v="6"/>
    <n v="7"/>
    <n v="6.5"/>
    <n v="7.3"/>
    <n v="8"/>
    <n v="7.65"/>
    <n v="929"/>
    <n v="1410"/>
    <n v="1169.5"/>
    <n v="2"/>
    <n v="4"/>
    <n v="3"/>
    <n v="0.32"/>
    <n v="0.62"/>
    <n v="0.47"/>
    <n v="2"/>
    <n v="78"/>
    <n v="40"/>
    <n v="4"/>
    <n v="230"/>
    <n v="117"/>
    <x v="5"/>
    <x v="89"/>
    <n v="0.47"/>
    <n v="0"/>
    <n v="0"/>
    <n v="2.169"/>
    <x v="4"/>
  </r>
  <r>
    <n v="3011"/>
    <x v="312"/>
    <x v="0"/>
    <x v="23"/>
    <n v="25"/>
    <n v="36"/>
    <n v="30.5"/>
    <n v="5"/>
    <n v="6.9"/>
    <n v="5.95"/>
    <n v="6.9"/>
    <n v="8.1999999999999993"/>
    <n v="7.55"/>
    <n v="8330"/>
    <n v="59400"/>
    <n v="33865"/>
    <n v="2"/>
    <n v="4"/>
    <n v="3"/>
    <n v="0.32"/>
    <n v="1.5"/>
    <n v="0.91"/>
    <n v="2"/>
    <n v="45"/>
    <n v="23.5"/>
    <n v="4"/>
    <n v="230"/>
    <n v="117"/>
    <x v="5"/>
    <x v="221"/>
    <n v="0.90999999999999992"/>
    <n v="0"/>
    <n v="0"/>
    <n v="2.1745000000000001"/>
    <x v="4"/>
  </r>
  <r>
    <n v="3009"/>
    <x v="310"/>
    <x v="0"/>
    <x v="23"/>
    <n v="25"/>
    <n v="33"/>
    <n v="29"/>
    <n v="5.0999999999999996"/>
    <n v="7.1"/>
    <n v="6.1"/>
    <n v="6.6"/>
    <n v="8"/>
    <n v="7.3"/>
    <n v="432"/>
    <n v="660"/>
    <n v="546"/>
    <n v="2"/>
    <n v="4"/>
    <n v="3"/>
    <n v="0.32"/>
    <n v="0.62"/>
    <n v="0.47"/>
    <n v="2"/>
    <n v="20"/>
    <n v="11"/>
    <n v="2"/>
    <n v="200"/>
    <n v="101"/>
    <x v="5"/>
    <x v="222"/>
    <n v="0.47"/>
    <n v="0"/>
    <n v="0"/>
    <n v="2.024"/>
    <x v="4"/>
  </r>
  <r>
    <n v="1421"/>
    <x v="306"/>
    <x v="0"/>
    <x v="23"/>
    <n v="17"/>
    <n v="31"/>
    <n v="24"/>
    <n v="5.7"/>
    <n v="7.2"/>
    <n v="6.45"/>
    <n v="6.1"/>
    <n v="7.1"/>
    <n v="6.6"/>
    <n v="339"/>
    <n v="492"/>
    <n v="415.5"/>
    <n v="1"/>
    <n v="4.5"/>
    <n v="2.75"/>
    <n v="0.32"/>
    <n v="0.33"/>
    <n v="0.32500000000000001"/>
    <n v="38"/>
    <n v="120"/>
    <n v="79"/>
    <n v="120"/>
    <n v="330"/>
    <n v="225"/>
    <x v="98"/>
    <x v="345"/>
    <n v="0.32500000000000001"/>
    <n v="0"/>
    <n v="0"/>
    <n v="2.17875"/>
    <x v="4"/>
  </r>
  <r>
    <n v="3007"/>
    <x v="308"/>
    <x v="0"/>
    <x v="23"/>
    <n v="23"/>
    <n v="30"/>
    <n v="26.5"/>
    <n v="6"/>
    <n v="6.4"/>
    <n v="6.2"/>
    <n v="6.8"/>
    <n v="7.9"/>
    <n v="7.35"/>
    <n v="349"/>
    <n v="684"/>
    <n v="516.5"/>
    <n v="1"/>
    <n v="3"/>
    <n v="2"/>
    <n v="0.32"/>
    <n v="0.82"/>
    <n v="0.56999999999999995"/>
    <n v="23"/>
    <n v="46"/>
    <n v="34.5"/>
    <n v="58"/>
    <n v="120"/>
    <n v="89"/>
    <x v="34"/>
    <x v="227"/>
    <n v="0.56999999999999995"/>
    <n v="0"/>
    <n v="0"/>
    <n v="1.5365000000000002"/>
    <x v="4"/>
  </r>
  <r>
    <n v="1452"/>
    <x v="307"/>
    <x v="0"/>
    <x v="23"/>
    <n v="20"/>
    <n v="30"/>
    <n v="25"/>
    <n v="5.3"/>
    <n v="7"/>
    <n v="6.15"/>
    <n v="6"/>
    <n v="7.8"/>
    <n v="6.9"/>
    <n v="242"/>
    <n v="371"/>
    <n v="306.5"/>
    <n v="1"/>
    <n v="2.2000000000000002"/>
    <n v="1.6"/>
    <n v="0.32"/>
    <n v="0.33"/>
    <n v="0.32500000000000001"/>
    <n v="31"/>
    <n v="120"/>
    <n v="75.5"/>
    <n v="110"/>
    <n v="260"/>
    <n v="185"/>
    <x v="56"/>
    <x v="346"/>
    <n v="0.32500000000000001"/>
    <n v="0"/>
    <n v="0"/>
    <n v="1.4424999999999999"/>
    <x v="4"/>
  </r>
  <r>
    <n v="4823"/>
    <x v="647"/>
    <x v="2"/>
    <x v="23"/>
    <n v="25"/>
    <n v="39"/>
    <n v="32"/>
    <n v="5"/>
    <n v="6.7"/>
    <n v="5.85"/>
    <n v="6.8"/>
    <n v="7.4"/>
    <n v="7.1"/>
    <n v="946"/>
    <n v="2032"/>
    <n v="1489"/>
    <n v="2"/>
    <n v="4"/>
    <n v="3"/>
    <n v="0.32"/>
    <n v="1.18"/>
    <n v="0.75"/>
    <n v="2"/>
    <n v="20"/>
    <n v="11"/>
    <n v="2"/>
    <n v="110"/>
    <n v="56"/>
    <x v="5"/>
    <x v="222"/>
    <n v="0.75"/>
    <n v="0"/>
    <n v="0"/>
    <n v="2.08"/>
    <x v="4"/>
  </r>
  <r>
    <n v="5052"/>
    <x v="824"/>
    <x v="0"/>
    <x v="24"/>
    <n v="20"/>
    <n v="24"/>
    <n v="22"/>
    <n v="0.3"/>
    <n v="4.4000000000000004"/>
    <n v="2.35"/>
    <n v="6.6"/>
    <n v="8.4"/>
    <n v="7.5"/>
    <n v="659"/>
    <n v="1451"/>
    <n v="1055"/>
    <n v="3"/>
    <n v="16"/>
    <n v="9.5"/>
    <n v="3.2"/>
    <n v="7.6"/>
    <n v="5.4"/>
    <n v="2"/>
    <n v="23"/>
    <n v="12.5"/>
    <n v="80"/>
    <n v="540"/>
    <n v="310"/>
    <x v="2"/>
    <x v="109"/>
    <n v="5.4"/>
    <n v="0"/>
    <n v="5.3"/>
    <n v="4.1725000000000003"/>
    <x v="4"/>
  </r>
  <r>
    <n v="4676"/>
    <x v="656"/>
    <x v="0"/>
    <x v="24"/>
    <n v="28"/>
    <n v="29"/>
    <n v="28.5"/>
    <n v="0.3"/>
    <n v="1.3"/>
    <n v="0.8"/>
    <n v="7.1"/>
    <n v="8.1"/>
    <n v="7.6"/>
    <n v="1145"/>
    <n v="1680"/>
    <n v="1412.5"/>
    <n v="5.8"/>
    <n v="16"/>
    <n v="10.9"/>
    <n v="2.7"/>
    <n v="24.7"/>
    <n v="13.7"/>
    <n v="14"/>
    <n v="58"/>
    <n v="36"/>
    <n v="240"/>
    <n v="430"/>
    <n v="335"/>
    <x v="2"/>
    <x v="27"/>
    <n v="10"/>
    <n v="0"/>
    <n v="8.4"/>
    <n v="5.52"/>
    <x v="4"/>
  </r>
  <r>
    <n v="5048"/>
    <x v="825"/>
    <x v="0"/>
    <x v="24"/>
    <n v="27"/>
    <n v="27"/>
    <n v="27"/>
    <n v="2"/>
    <n v="3.8"/>
    <n v="2.9"/>
    <n v="7.1"/>
    <n v="8.1999999999999993"/>
    <n v="7.6499999999999995"/>
    <n v="732"/>
    <n v="877"/>
    <n v="804.5"/>
    <n v="3"/>
    <n v="9"/>
    <n v="6"/>
    <n v="3.2"/>
    <n v="6.2"/>
    <n v="4.7"/>
    <n v="14"/>
    <n v="63"/>
    <n v="38.5"/>
    <n v="140"/>
    <n v="540"/>
    <n v="340"/>
    <x v="2"/>
    <x v="347"/>
    <n v="4.7"/>
    <n v="0"/>
    <n v="4.2"/>
    <n v="4.0525000000000002"/>
    <x v="4"/>
  </r>
  <r>
    <n v="4682"/>
    <x v="658"/>
    <x v="0"/>
    <x v="24"/>
    <n v="27"/>
    <n v="29"/>
    <n v="28"/>
    <n v="0.7"/>
    <n v="4.0999999999999996"/>
    <n v="2.4"/>
    <n v="7.1"/>
    <n v="8.5"/>
    <n v="7.8"/>
    <n v="655"/>
    <n v="1457"/>
    <n v="1056"/>
    <n v="3.4"/>
    <n v="12"/>
    <n v="7.7"/>
    <n v="0.7"/>
    <n v="38"/>
    <n v="19.350000000000001"/>
    <n v="9"/>
    <n v="36"/>
    <n v="22.5"/>
    <n v="140"/>
    <n v="430"/>
    <n v="285"/>
    <x v="2"/>
    <x v="12"/>
    <n v="10"/>
    <n v="0"/>
    <n v="5.2"/>
    <n v="5.1325000000000003"/>
    <x v="4"/>
  </r>
  <r>
    <n v="5040"/>
    <x v="826"/>
    <x v="0"/>
    <x v="24"/>
    <n v="28"/>
    <n v="32"/>
    <n v="30"/>
    <n v="0.3"/>
    <n v="0.3"/>
    <n v="0.3"/>
    <n v="7"/>
    <n v="7.9"/>
    <n v="7.45"/>
    <n v="995"/>
    <n v="1519"/>
    <n v="1257"/>
    <n v="6.4"/>
    <n v="16"/>
    <n v="11.2"/>
    <n v="3.5"/>
    <n v="14.8"/>
    <n v="9.15"/>
    <n v="13"/>
    <n v="94"/>
    <n v="53.5"/>
    <n v="280"/>
    <n v="540"/>
    <n v="410"/>
    <x v="2"/>
    <x v="151"/>
    <n v="9.15"/>
    <n v="0"/>
    <n v="9.4"/>
    <n v="5.5375000000000005"/>
    <x v="4"/>
  </r>
  <r>
    <n v="4690"/>
    <x v="665"/>
    <x v="0"/>
    <x v="24"/>
    <n v="23"/>
    <n v="30"/>
    <n v="26.5"/>
    <n v="0.3"/>
    <n v="4.0999999999999996"/>
    <n v="2.1999999999999997"/>
    <n v="7.3"/>
    <n v="8.4"/>
    <n v="7.85"/>
    <n v="688"/>
    <n v="1191"/>
    <n v="939.5"/>
    <n v="2.6"/>
    <n v="6.8"/>
    <n v="4.7"/>
    <n v="3.6"/>
    <n v="14.2"/>
    <n v="8.9"/>
    <n v="7"/>
    <n v="39"/>
    <n v="23"/>
    <n v="170"/>
    <n v="540"/>
    <n v="355"/>
    <x v="2"/>
    <x v="72"/>
    <n v="8.9"/>
    <n v="0"/>
    <n v="5.6000000000000005"/>
    <n v="4.9550000000000001"/>
    <x v="4"/>
  </r>
  <r>
    <n v="3074"/>
    <x v="444"/>
    <x v="0"/>
    <x v="24"/>
    <n v="20"/>
    <n v="28"/>
    <n v="24"/>
    <n v="0.3"/>
    <n v="0.3"/>
    <n v="0.3"/>
    <n v="6.7"/>
    <n v="7.9"/>
    <n v="7.3000000000000007"/>
    <n v="783"/>
    <n v="1246"/>
    <n v="1014.5"/>
    <n v="6"/>
    <n v="18"/>
    <n v="12"/>
    <n v="1.2"/>
    <n v="10.8"/>
    <n v="6"/>
    <n v="11"/>
    <n v="70"/>
    <n v="40.5"/>
    <n v="210"/>
    <n v="540"/>
    <n v="375"/>
    <x v="2"/>
    <x v="308"/>
    <n v="6"/>
    <n v="0"/>
    <n v="9.4"/>
    <n v="4.8425000000000002"/>
    <x v="4"/>
  </r>
  <r>
    <n v="5035"/>
    <x v="827"/>
    <x v="0"/>
    <x v="24"/>
    <n v="23"/>
    <n v="30"/>
    <n v="26.5"/>
    <n v="0.3"/>
    <n v="2"/>
    <n v="1.1499999999999999"/>
    <n v="7.1"/>
    <n v="8.5"/>
    <n v="7.8"/>
    <n v="1042"/>
    <n v="1318"/>
    <n v="1180"/>
    <n v="4"/>
    <n v="12"/>
    <n v="8"/>
    <n v="4.5999999999999996"/>
    <n v="12.4"/>
    <n v="8.5"/>
    <n v="21"/>
    <n v="63"/>
    <n v="42"/>
    <n v="280"/>
    <n v="920"/>
    <n v="600"/>
    <x v="2"/>
    <x v="68"/>
    <n v="8.5"/>
    <n v="0"/>
    <n v="7.7"/>
    <n v="5.18"/>
    <x v="4"/>
  </r>
  <r>
    <n v="4684"/>
    <x v="660"/>
    <x v="0"/>
    <x v="24"/>
    <n v="24"/>
    <n v="25"/>
    <n v="24.5"/>
    <n v="5.7"/>
    <n v="6.9"/>
    <n v="6.3000000000000007"/>
    <n v="6.4"/>
    <n v="7.5"/>
    <n v="6.95"/>
    <n v="385"/>
    <n v="750"/>
    <n v="567.5"/>
    <n v="2.1"/>
    <n v="3"/>
    <n v="2.5499999999999998"/>
    <n v="4.09"/>
    <n v="7.1"/>
    <n v="5.5949999999999998"/>
    <n v="10"/>
    <n v="17"/>
    <n v="13.5"/>
    <n v="110"/>
    <n v="240"/>
    <n v="175"/>
    <x v="69"/>
    <x v="70"/>
    <n v="5.5949999999999998"/>
    <n v="0"/>
    <n v="0"/>
    <n v="2.7802499999999997"/>
    <x v="4"/>
  </r>
  <r>
    <n v="5060"/>
    <x v="828"/>
    <x v="0"/>
    <x v="24"/>
    <n v="20"/>
    <n v="30"/>
    <n v="25"/>
    <n v="0.3"/>
    <n v="2.9"/>
    <n v="1.5999999999999999"/>
    <n v="7"/>
    <n v="8.3000000000000007"/>
    <n v="7.65"/>
    <n v="1024"/>
    <n v="1528"/>
    <n v="1276"/>
    <n v="4"/>
    <n v="20"/>
    <n v="12"/>
    <n v="5.2"/>
    <n v="17.7"/>
    <n v="11.45"/>
    <n v="17"/>
    <n v="36"/>
    <n v="26.5"/>
    <n v="240"/>
    <n v="540"/>
    <n v="390"/>
    <x v="2"/>
    <x v="13"/>
    <n v="10"/>
    <n v="0"/>
    <n v="6.8000000000000007"/>
    <n v="5.3125"/>
    <x v="4"/>
  </r>
  <r>
    <n v="5051"/>
    <x v="829"/>
    <x v="0"/>
    <x v="24"/>
    <n v="27"/>
    <n v="29"/>
    <n v="28"/>
    <n v="0.3"/>
    <n v="3.9"/>
    <n v="2.1"/>
    <n v="7"/>
    <n v="8.3000000000000007"/>
    <n v="7.65"/>
    <n v="1146"/>
    <n v="1888"/>
    <n v="1517"/>
    <n v="2.1"/>
    <n v="14"/>
    <n v="8.0500000000000007"/>
    <n v="2.1"/>
    <n v="12.8"/>
    <n v="7.45"/>
    <n v="11"/>
    <n v="63"/>
    <n v="37"/>
    <n v="170"/>
    <n v="540"/>
    <n v="355"/>
    <x v="2"/>
    <x v="25"/>
    <n v="7.45"/>
    <n v="0"/>
    <n v="5.8"/>
    <n v="4.7550000000000008"/>
    <x v="4"/>
  </r>
  <r>
    <m/>
    <x v="830"/>
    <x v="0"/>
    <x v="24"/>
    <n v="20"/>
    <n v="29"/>
    <n v="24.5"/>
    <n v="1"/>
    <n v="5.0999999999999996"/>
    <n v="3.05"/>
    <n v="7"/>
    <n v="8.6"/>
    <n v="7.8"/>
    <n v="846"/>
    <n v="987"/>
    <n v="916.5"/>
    <n v="3"/>
    <n v="6"/>
    <n v="4.5"/>
    <n v="3.8"/>
    <n v="356"/>
    <n v="179.9"/>
    <n v="6"/>
    <n v="33"/>
    <n v="19.5"/>
    <n v="21"/>
    <n v="540"/>
    <n v="280.5"/>
    <x v="2"/>
    <x v="64"/>
    <n v="10"/>
    <n v="0"/>
    <n v="3.9000000000000004"/>
    <n v="4.9874999999999998"/>
    <x v="4"/>
  </r>
  <r>
    <n v="4668"/>
    <x v="651"/>
    <x v="0"/>
    <x v="24"/>
    <n v="28"/>
    <n v="30"/>
    <n v="29"/>
    <n v="0.3"/>
    <n v="2.2000000000000002"/>
    <n v="1.25"/>
    <n v="7.2"/>
    <n v="8.1999999999999993"/>
    <n v="7.6999999999999993"/>
    <n v="1080"/>
    <n v="1732"/>
    <n v="1406"/>
    <n v="6"/>
    <n v="12"/>
    <n v="9"/>
    <n v="2.2000000000000002"/>
    <n v="18"/>
    <n v="10.1"/>
    <n v="21"/>
    <n v="63"/>
    <n v="42"/>
    <n v="280"/>
    <n v="540"/>
    <n v="410"/>
    <x v="2"/>
    <x v="68"/>
    <n v="10"/>
    <n v="0"/>
    <n v="7.5"/>
    <n v="5.46"/>
    <x v="4"/>
  </r>
  <r>
    <n v="5046"/>
    <x v="831"/>
    <x v="0"/>
    <x v="24"/>
    <n v="27"/>
    <n v="30"/>
    <n v="28.5"/>
    <n v="2.2000000000000002"/>
    <n v="5"/>
    <n v="3.6"/>
    <n v="7.3"/>
    <n v="8.5"/>
    <n v="7.9"/>
    <n v="377"/>
    <n v="572"/>
    <n v="474.5"/>
    <n v="2.1"/>
    <n v="6"/>
    <n v="4.05"/>
    <n v="0.3"/>
    <n v="4"/>
    <n v="2.15"/>
    <n v="2"/>
    <n v="33"/>
    <n v="17.5"/>
    <n v="28"/>
    <n v="540"/>
    <n v="284"/>
    <x v="2"/>
    <x v="101"/>
    <n v="2.15"/>
    <n v="0"/>
    <n v="2.8"/>
    <n v="3.2974999999999999"/>
    <x v="4"/>
  </r>
  <r>
    <n v="5039"/>
    <x v="832"/>
    <x v="0"/>
    <x v="24"/>
    <n v="22"/>
    <n v="30"/>
    <n v="26"/>
    <n v="0.3"/>
    <n v="3.8"/>
    <n v="2.0499999999999998"/>
    <n v="7.1"/>
    <n v="8.1999999999999993"/>
    <n v="7.6499999999999995"/>
    <n v="1048"/>
    <n v="1821"/>
    <n v="1434.5"/>
    <n v="3.2"/>
    <n v="18"/>
    <n v="10.6"/>
    <n v="0.3"/>
    <n v="16.8"/>
    <n v="8.5500000000000007"/>
    <n v="13"/>
    <n v="79"/>
    <n v="46"/>
    <n v="94"/>
    <n v="540"/>
    <n v="317"/>
    <x v="2"/>
    <x v="252"/>
    <n v="8.5500000000000007"/>
    <n v="0"/>
    <n v="5.9"/>
    <n v="5.03"/>
    <x v="4"/>
  </r>
  <r>
    <n v="3070"/>
    <x v="321"/>
    <x v="0"/>
    <x v="24"/>
    <n v="25"/>
    <n v="30"/>
    <n v="27.5"/>
    <n v="0.8"/>
    <n v="3.2"/>
    <n v="2"/>
    <n v="7.6"/>
    <n v="8.5"/>
    <n v="8.0500000000000007"/>
    <n v="1042"/>
    <n v="1476"/>
    <n v="1259"/>
    <n v="3"/>
    <n v="6"/>
    <n v="4.5"/>
    <n v="1"/>
    <n v="14"/>
    <n v="7.5"/>
    <n v="7"/>
    <n v="54"/>
    <n v="30.5"/>
    <n v="280"/>
    <n v="540"/>
    <n v="410"/>
    <x v="2"/>
    <x v="311"/>
    <n v="7.5"/>
    <n v="0"/>
    <n v="6"/>
    <n v="4.7524999999999995"/>
    <x v="4"/>
  </r>
  <r>
    <n v="5059"/>
    <x v="833"/>
    <x v="0"/>
    <x v="24"/>
    <n v="20"/>
    <n v="32"/>
    <n v="26"/>
    <n v="0.3"/>
    <n v="4.0999999999999996"/>
    <n v="2.1999999999999997"/>
    <n v="7.1"/>
    <n v="8.4"/>
    <n v="7.75"/>
    <n v="999"/>
    <n v="1323"/>
    <n v="1161"/>
    <n v="3"/>
    <n v="10"/>
    <n v="6.5"/>
    <n v="2.6"/>
    <n v="10.3"/>
    <n v="6.45"/>
    <n v="10"/>
    <n v="34"/>
    <n v="22"/>
    <n v="220"/>
    <n v="540"/>
    <n v="380"/>
    <x v="2"/>
    <x v="65"/>
    <n v="6.45"/>
    <n v="0"/>
    <n v="5.6000000000000005"/>
    <n v="4.46"/>
    <x v="4"/>
  </r>
  <r>
    <n v="5062"/>
    <x v="834"/>
    <x v="0"/>
    <x v="24"/>
    <n v="20"/>
    <n v="30"/>
    <n v="25"/>
    <n v="0.3"/>
    <n v="3.9"/>
    <n v="2.1"/>
    <n v="7"/>
    <n v="8.5"/>
    <n v="7.75"/>
    <n v="830"/>
    <n v="1313"/>
    <n v="1071.5"/>
    <n v="4"/>
    <n v="14"/>
    <n v="9"/>
    <n v="6.2"/>
    <n v="39"/>
    <n v="22.6"/>
    <n v="8"/>
    <n v="33"/>
    <n v="20.5"/>
    <n v="170"/>
    <n v="540"/>
    <n v="355"/>
    <x v="2"/>
    <x v="218"/>
    <n v="10"/>
    <n v="0"/>
    <n v="5.8"/>
    <n v="5.1825000000000001"/>
    <x v="4"/>
  </r>
  <r>
    <n v="3073"/>
    <x v="443"/>
    <x v="0"/>
    <x v="24"/>
    <n v="21"/>
    <n v="30"/>
    <n v="25.5"/>
    <n v="0.3"/>
    <n v="0.3"/>
    <n v="0.3"/>
    <n v="7.1"/>
    <n v="8.4"/>
    <n v="7.75"/>
    <n v="961"/>
    <n v="1685"/>
    <n v="1323"/>
    <n v="6"/>
    <n v="10"/>
    <n v="8"/>
    <n v="2.1"/>
    <n v="7"/>
    <n v="4.55"/>
    <n v="21"/>
    <n v="84"/>
    <n v="52.5"/>
    <n v="430"/>
    <n v="540"/>
    <n v="485"/>
    <x v="2"/>
    <x v="339"/>
    <n v="4.55"/>
    <n v="0"/>
    <n v="9.4"/>
    <n v="4.6125000000000007"/>
    <x v="4"/>
  </r>
  <r>
    <n v="1789"/>
    <x v="315"/>
    <x v="0"/>
    <x v="24"/>
    <n v="20"/>
    <n v="29"/>
    <n v="24.5"/>
    <n v="4.9000000000000004"/>
    <n v="6.2"/>
    <n v="5.5500000000000007"/>
    <n v="7.3"/>
    <n v="8.1"/>
    <n v="7.6999999999999993"/>
    <n v="388"/>
    <n v="526"/>
    <n v="457"/>
    <n v="2.1"/>
    <n v="2.6"/>
    <n v="2.35"/>
    <n v="0.3"/>
    <n v="1.2"/>
    <n v="0.75"/>
    <n v="2"/>
    <n v="4"/>
    <n v="3"/>
    <n v="2"/>
    <n v="110"/>
    <n v="56"/>
    <x v="50"/>
    <x v="10"/>
    <n v="0.75"/>
    <n v="0"/>
    <n v="0"/>
    <n v="1.63375"/>
    <x v="4"/>
  </r>
  <r>
    <n v="4679"/>
    <x v="680"/>
    <x v="0"/>
    <x v="24"/>
    <n v="28"/>
    <n v="35"/>
    <n v="31.5"/>
    <n v="0.3"/>
    <n v="0.9"/>
    <n v="0.6"/>
    <n v="7"/>
    <n v="8.4"/>
    <n v="7.7"/>
    <n v="1773"/>
    <n v="3194"/>
    <n v="2483.5"/>
    <n v="6"/>
    <n v="22"/>
    <n v="14"/>
    <n v="5.2"/>
    <n v="29"/>
    <n v="17.100000000000001"/>
    <n v="26"/>
    <n v="120"/>
    <n v="73"/>
    <n v="350"/>
    <n v="920"/>
    <n v="635"/>
    <x v="2"/>
    <x v="121"/>
    <n v="10"/>
    <n v="0"/>
    <n v="8.8000000000000007"/>
    <n v="5.7450000000000001"/>
    <x v="4"/>
  </r>
  <r>
    <n v="1391"/>
    <x v="313"/>
    <x v="0"/>
    <x v="24"/>
    <n v="23.2"/>
    <n v="32"/>
    <n v="27.6"/>
    <n v="0.3"/>
    <n v="2.4"/>
    <n v="1.3499999999999999"/>
    <n v="7.4"/>
    <n v="8"/>
    <n v="7.7"/>
    <n v="1044"/>
    <n v="1410"/>
    <n v="1227"/>
    <n v="5.8"/>
    <n v="8"/>
    <n v="6.9"/>
    <n v="1.8"/>
    <n v="14.6"/>
    <n v="8.1999999999999993"/>
    <n v="39"/>
    <n v="120"/>
    <n v="79.5"/>
    <n v="430"/>
    <n v="920"/>
    <n v="675"/>
    <x v="2"/>
    <x v="228"/>
    <n v="8.1999999999999993"/>
    <n v="0"/>
    <n v="7.3000000000000007"/>
    <n v="5.2675000000000001"/>
    <x v="4"/>
  </r>
  <r>
    <n v="4686"/>
    <x v="662"/>
    <x v="0"/>
    <x v="24"/>
    <n v="25"/>
    <n v="25"/>
    <n v="25"/>
    <n v="5.9"/>
    <n v="6.8"/>
    <n v="6.35"/>
    <n v="6.5"/>
    <n v="7.3"/>
    <n v="6.9"/>
    <n v="394"/>
    <n v="914"/>
    <n v="654"/>
    <n v="2.1"/>
    <n v="3.6"/>
    <n v="2.85"/>
    <n v="3.11"/>
    <n v="7.15"/>
    <n v="5.13"/>
    <n v="10"/>
    <n v="25"/>
    <n v="17.5"/>
    <n v="120"/>
    <n v="280"/>
    <n v="200"/>
    <x v="71"/>
    <x v="101"/>
    <n v="5.13"/>
    <n v="0"/>
    <n v="0"/>
    <n v="2.8947500000000002"/>
    <x v="4"/>
  </r>
  <r>
    <n v="4699"/>
    <x v="674"/>
    <x v="0"/>
    <x v="24"/>
    <n v="20"/>
    <n v="35"/>
    <n v="27.5"/>
    <n v="2.9"/>
    <n v="5"/>
    <n v="3.95"/>
    <n v="7.2"/>
    <n v="8.3000000000000007"/>
    <n v="7.75"/>
    <n v="378"/>
    <n v="671"/>
    <n v="524.5"/>
    <n v="2.1"/>
    <n v="4"/>
    <n v="3.05"/>
    <n v="0.3"/>
    <n v="2.4"/>
    <n v="1.3499999999999999"/>
    <n v="8"/>
    <n v="34"/>
    <n v="21"/>
    <n v="110"/>
    <n v="280"/>
    <n v="195"/>
    <x v="21"/>
    <x v="56"/>
    <n v="1.3499999999999999"/>
    <n v="0"/>
    <n v="2.0999999999999996"/>
    <n v="2.49125"/>
    <x v="4"/>
  </r>
  <r>
    <n v="5054"/>
    <x v="835"/>
    <x v="0"/>
    <x v="24"/>
    <n v="20"/>
    <n v="30"/>
    <n v="25"/>
    <n v="1.8"/>
    <n v="5.0999999999999996"/>
    <n v="3.4499999999999997"/>
    <n v="7.1"/>
    <n v="8.5"/>
    <n v="7.8"/>
    <n v="554"/>
    <n v="775"/>
    <n v="664.5"/>
    <n v="2.1"/>
    <n v="7"/>
    <n v="4.55"/>
    <n v="2.2000000000000002"/>
    <n v="7.8"/>
    <n v="5"/>
    <n v="4"/>
    <n v="27"/>
    <n v="15.5"/>
    <n v="33"/>
    <n v="430"/>
    <n v="231.5"/>
    <x v="2"/>
    <x v="18"/>
    <n v="5"/>
    <n v="0"/>
    <n v="3.1000000000000005"/>
    <n v="3.8875000000000002"/>
    <x v="4"/>
  </r>
  <r>
    <n v="4705"/>
    <x v="677"/>
    <x v="0"/>
    <x v="24"/>
    <n v="27"/>
    <n v="29"/>
    <n v="28"/>
    <n v="0.3"/>
    <n v="0.9"/>
    <n v="0.6"/>
    <n v="7.3"/>
    <n v="8.5"/>
    <n v="7.9"/>
    <n v="1269"/>
    <n v="1942"/>
    <n v="1605.5"/>
    <n v="6"/>
    <n v="14"/>
    <n v="10"/>
    <n v="7.2"/>
    <n v="27"/>
    <n v="17.100000000000001"/>
    <n v="21"/>
    <n v="63"/>
    <n v="42"/>
    <n v="350"/>
    <n v="540"/>
    <n v="445"/>
    <x v="2"/>
    <x v="68"/>
    <n v="10"/>
    <n v="0"/>
    <n v="8.8000000000000007"/>
    <n v="5.59"/>
    <x v="4"/>
  </r>
  <r>
    <n v="5032"/>
    <x v="836"/>
    <x v="0"/>
    <x v="24"/>
    <n v="24"/>
    <n v="29"/>
    <n v="26.5"/>
    <n v="0.3"/>
    <n v="4.0999999999999996"/>
    <n v="2.1999999999999997"/>
    <n v="7.2"/>
    <n v="8.5"/>
    <n v="7.85"/>
    <n v="869"/>
    <n v="1366"/>
    <n v="1117.5"/>
    <n v="3"/>
    <n v="10"/>
    <n v="6.5"/>
    <n v="1.8"/>
    <n v="12"/>
    <n v="6.9"/>
    <n v="11"/>
    <n v="49"/>
    <n v="30"/>
    <n v="130"/>
    <n v="430"/>
    <n v="280"/>
    <x v="2"/>
    <x v="82"/>
    <n v="6.9"/>
    <n v="0"/>
    <n v="5.6000000000000005"/>
    <n v="4.59"/>
    <x v="4"/>
  </r>
  <r>
    <n v="5057"/>
    <x v="837"/>
    <x v="0"/>
    <x v="24"/>
    <n v="20"/>
    <n v="33"/>
    <n v="26.5"/>
    <n v="0.3"/>
    <n v="0.3"/>
    <n v="0.3"/>
    <n v="6.9"/>
    <n v="7.6"/>
    <n v="7.25"/>
    <n v="1045"/>
    <n v="1769"/>
    <n v="1407"/>
    <n v="6"/>
    <n v="17"/>
    <n v="11.5"/>
    <n v="5.4"/>
    <n v="19.899999999999999"/>
    <n v="12.649999999999999"/>
    <n v="10"/>
    <n v="47"/>
    <n v="28.5"/>
    <n v="350"/>
    <n v="540"/>
    <n v="445"/>
    <x v="2"/>
    <x v="8"/>
    <n v="10"/>
    <n v="0"/>
    <n v="9.4"/>
    <n v="5.5825000000000005"/>
    <x v="4"/>
  </r>
  <r>
    <n v="4235"/>
    <x v="447"/>
    <x v="0"/>
    <x v="24"/>
    <n v="28"/>
    <n v="35"/>
    <n v="31.5"/>
    <n v="1.8"/>
    <n v="4.4000000000000004"/>
    <n v="3.1"/>
    <n v="7"/>
    <n v="8.4"/>
    <n v="7.7"/>
    <n v="715"/>
    <n v="1291"/>
    <n v="1003"/>
    <n v="2.1"/>
    <n v="5.8"/>
    <n v="3.95"/>
    <n v="1.5"/>
    <n v="8.8000000000000007"/>
    <n v="5.15"/>
    <n v="11"/>
    <n v="33"/>
    <n v="22"/>
    <n v="170"/>
    <n v="540"/>
    <n v="355"/>
    <x v="108"/>
    <x v="65"/>
    <n v="5.15"/>
    <n v="0"/>
    <n v="3.8"/>
    <n v="3.9887499999999996"/>
    <x v="4"/>
  </r>
  <r>
    <n v="4680"/>
    <x v="681"/>
    <x v="0"/>
    <x v="24"/>
    <n v="28"/>
    <n v="29"/>
    <n v="28.5"/>
    <n v="5"/>
    <n v="6.6"/>
    <n v="5.8"/>
    <n v="6.9"/>
    <n v="8.4"/>
    <n v="7.65"/>
    <n v="124"/>
    <n v="211"/>
    <n v="167.5"/>
    <n v="2.1"/>
    <n v="2.6"/>
    <n v="2.35"/>
    <n v="0.3"/>
    <n v="0.8"/>
    <n v="0.55000000000000004"/>
    <n v="2"/>
    <n v="2"/>
    <n v="2"/>
    <n v="4"/>
    <n v="32"/>
    <n v="18"/>
    <x v="50"/>
    <x v="0"/>
    <n v="0.55000000000000004"/>
    <n v="0"/>
    <n v="0"/>
    <n v="1.5887500000000001"/>
    <x v="4"/>
  </r>
  <r>
    <n v="3071"/>
    <x v="322"/>
    <x v="0"/>
    <x v="24"/>
    <n v="20"/>
    <n v="30"/>
    <n v="25"/>
    <n v="0.3"/>
    <n v="1"/>
    <n v="0.65"/>
    <n v="7.2"/>
    <n v="8.1999999999999993"/>
    <n v="7.6999999999999993"/>
    <n v="870"/>
    <n v="1520"/>
    <n v="1195"/>
    <n v="4.2"/>
    <n v="10"/>
    <n v="7.1"/>
    <n v="2.6"/>
    <n v="13"/>
    <n v="7.8"/>
    <n v="7"/>
    <n v="110"/>
    <n v="58.5"/>
    <n v="280"/>
    <n v="540"/>
    <n v="410"/>
    <x v="2"/>
    <x v="309"/>
    <n v="7.8000000000000007"/>
    <n v="0"/>
    <n v="8.6999999999999993"/>
    <n v="5.2225000000000001"/>
    <x v="4"/>
  </r>
  <r>
    <n v="2340"/>
    <x v="649"/>
    <x v="0"/>
    <x v="24"/>
    <n v="21"/>
    <n v="30"/>
    <n v="25.5"/>
    <n v="3.1"/>
    <n v="5.4"/>
    <n v="4.25"/>
    <n v="7.5"/>
    <n v="8.3000000000000007"/>
    <n v="7.9"/>
    <n v="1086"/>
    <n v="1744"/>
    <n v="1415"/>
    <n v="2.4"/>
    <n v="5.4"/>
    <n v="3.9000000000000004"/>
    <n v="0.4"/>
    <n v="4.5"/>
    <n v="2.4500000000000002"/>
    <n v="3"/>
    <n v="22"/>
    <n v="12.5"/>
    <n v="150"/>
    <n v="350"/>
    <n v="250"/>
    <x v="59"/>
    <x v="109"/>
    <n v="2.4500000000000002"/>
    <n v="0"/>
    <n v="1.5"/>
    <n v="3.14"/>
    <x v="4"/>
  </r>
  <r>
    <n v="4677"/>
    <x v="678"/>
    <x v="0"/>
    <x v="24"/>
    <n v="27"/>
    <n v="29"/>
    <n v="28"/>
    <n v="0.3"/>
    <n v="0.3"/>
    <n v="0.3"/>
    <n v="7.1"/>
    <n v="7.7"/>
    <n v="7.4"/>
    <n v="1488"/>
    <n v="1731"/>
    <n v="1609.5"/>
    <n v="6.2"/>
    <n v="12"/>
    <n v="9.1"/>
    <n v="4"/>
    <n v="18.2"/>
    <n v="11.1"/>
    <n v="17"/>
    <n v="63"/>
    <n v="40"/>
    <n v="430"/>
    <n v="920"/>
    <n v="675"/>
    <x v="2"/>
    <x v="89"/>
    <n v="10"/>
    <n v="0"/>
    <n v="9.4"/>
    <n v="5.6400000000000006"/>
    <x v="4"/>
  </r>
  <r>
    <n v="4701"/>
    <x v="675"/>
    <x v="0"/>
    <x v="24"/>
    <n v="20"/>
    <n v="27"/>
    <n v="23.5"/>
    <n v="0.3"/>
    <n v="3.2"/>
    <n v="1.75"/>
    <n v="6.9"/>
    <n v="8.5"/>
    <n v="7.7"/>
    <n v="940"/>
    <n v="1360"/>
    <n v="1150"/>
    <n v="4"/>
    <n v="10"/>
    <n v="7"/>
    <n v="3"/>
    <n v="12"/>
    <n v="7.5"/>
    <n v="10"/>
    <n v="47"/>
    <n v="28.5"/>
    <n v="140"/>
    <n v="540"/>
    <n v="340"/>
    <x v="2"/>
    <x v="8"/>
    <n v="7.5"/>
    <n v="0"/>
    <n v="6.5"/>
    <n v="4.7925000000000004"/>
    <x v="4"/>
  </r>
  <r>
    <n v="4670"/>
    <x v="783"/>
    <x v="0"/>
    <x v="24"/>
    <n v="28"/>
    <n v="35"/>
    <n v="31.5"/>
    <n v="2.8"/>
    <n v="5.8"/>
    <n v="4.3"/>
    <n v="6.7"/>
    <n v="8"/>
    <n v="7.35"/>
    <n v="520"/>
    <n v="1358"/>
    <n v="939"/>
    <n v="2.1"/>
    <n v="5.4"/>
    <n v="3.75"/>
    <n v="0.3"/>
    <n v="6"/>
    <n v="3.15"/>
    <n v="6"/>
    <n v="49"/>
    <n v="27.5"/>
    <n v="170"/>
    <n v="540"/>
    <n v="355"/>
    <x v="9"/>
    <x v="32"/>
    <n v="3.15"/>
    <n v="0"/>
    <n v="1.4000000000000004"/>
    <n v="3.2512500000000002"/>
    <x v="4"/>
  </r>
  <r>
    <n v="5047"/>
    <x v="838"/>
    <x v="0"/>
    <x v="24"/>
    <n v="28"/>
    <n v="28"/>
    <n v="28"/>
    <n v="0.8"/>
    <n v="5.0999999999999996"/>
    <n v="2.9499999999999997"/>
    <n v="6.7"/>
    <n v="7.8"/>
    <n v="7.25"/>
    <n v="543"/>
    <n v="882"/>
    <n v="712.5"/>
    <n v="2.1"/>
    <n v="8"/>
    <n v="5.05"/>
    <n v="1.8"/>
    <n v="11.6"/>
    <n v="6.7"/>
    <n v="11"/>
    <n v="33"/>
    <n v="22"/>
    <n v="210"/>
    <n v="540"/>
    <n v="375"/>
    <x v="2"/>
    <x v="65"/>
    <n v="6.7"/>
    <n v="0"/>
    <n v="4.1000000000000005"/>
    <n v="4.3600000000000003"/>
    <x v="4"/>
  </r>
  <r>
    <n v="4698"/>
    <x v="673"/>
    <x v="0"/>
    <x v="24"/>
    <n v="28"/>
    <n v="29"/>
    <n v="28.5"/>
    <n v="0.3"/>
    <n v="0.3"/>
    <n v="0.3"/>
    <n v="7.5"/>
    <n v="8.1999999999999993"/>
    <n v="7.85"/>
    <n v="1481"/>
    <n v="1983"/>
    <n v="1732"/>
    <n v="7"/>
    <n v="10"/>
    <n v="8.5"/>
    <n v="8.4"/>
    <n v="16.600000000000001"/>
    <n v="12.5"/>
    <n v="47"/>
    <n v="63"/>
    <n v="55"/>
    <n v="430"/>
    <n v="540"/>
    <n v="485"/>
    <x v="2"/>
    <x v="340"/>
    <n v="10"/>
    <n v="0"/>
    <n v="9.4"/>
    <n v="5.7150000000000007"/>
    <x v="4"/>
  </r>
  <r>
    <n v="5049"/>
    <x v="839"/>
    <x v="0"/>
    <x v="24"/>
    <n v="27"/>
    <n v="28"/>
    <n v="27.5"/>
    <n v="1.3"/>
    <n v="4.2"/>
    <n v="2.75"/>
    <n v="7.2"/>
    <n v="8.1999999999999993"/>
    <n v="7.6999999999999993"/>
    <n v="685"/>
    <n v="1054"/>
    <n v="869.5"/>
    <n v="3"/>
    <n v="11"/>
    <n v="7"/>
    <n v="0.4"/>
    <n v="23"/>
    <n v="11.7"/>
    <n v="2"/>
    <n v="47"/>
    <n v="24.5"/>
    <n v="64"/>
    <n v="540"/>
    <n v="302"/>
    <x v="2"/>
    <x v="120"/>
    <n v="10"/>
    <n v="0"/>
    <n v="4.5"/>
    <n v="5.0725000000000007"/>
    <x v="4"/>
  </r>
  <r>
    <n v="4672"/>
    <x v="653"/>
    <x v="0"/>
    <x v="24"/>
    <n v="20"/>
    <n v="31"/>
    <n v="25.5"/>
    <n v="0.9"/>
    <n v="3.8"/>
    <n v="2.35"/>
    <n v="7.2"/>
    <n v="8.4"/>
    <n v="7.8000000000000007"/>
    <n v="809"/>
    <n v="1030"/>
    <n v="919.5"/>
    <n v="3.2"/>
    <n v="10"/>
    <n v="6.6"/>
    <n v="1.2"/>
    <n v="16.2"/>
    <n v="8.6999999999999993"/>
    <n v="4"/>
    <n v="84"/>
    <n v="44"/>
    <n v="240"/>
    <n v="540"/>
    <n v="390"/>
    <x v="2"/>
    <x v="193"/>
    <n v="8.6999999999999993"/>
    <n v="0"/>
    <n v="5.3"/>
    <n v="4.99"/>
    <x v="4"/>
  </r>
  <r>
    <n v="4673"/>
    <x v="654"/>
    <x v="0"/>
    <x v="24"/>
    <n v="18"/>
    <n v="29"/>
    <n v="23.5"/>
    <n v="0.3"/>
    <n v="3"/>
    <n v="1.65"/>
    <n v="6.7"/>
    <n v="8.4"/>
    <n v="7.5500000000000007"/>
    <n v="682"/>
    <n v="1244"/>
    <n v="963"/>
    <n v="3.2"/>
    <n v="11"/>
    <n v="7.1"/>
    <n v="3.6"/>
    <n v="9.1999999999999993"/>
    <n v="6.3999999999999995"/>
    <n v="11"/>
    <n v="46"/>
    <n v="28.5"/>
    <n v="140"/>
    <n v="540"/>
    <n v="340"/>
    <x v="2"/>
    <x v="8"/>
    <n v="6.3999999999999986"/>
    <n v="0"/>
    <n v="6.7"/>
    <n v="4.5925000000000002"/>
    <x v="4"/>
  </r>
  <r>
    <n v="4674"/>
    <x v="655"/>
    <x v="0"/>
    <x v="24"/>
    <n v="24"/>
    <n v="29"/>
    <n v="26.5"/>
    <n v="2"/>
    <n v="3.8"/>
    <n v="2.9"/>
    <n v="7.4"/>
    <n v="8.4"/>
    <n v="7.9"/>
    <n v="742"/>
    <n v="1106"/>
    <n v="924"/>
    <n v="2.8"/>
    <n v="10"/>
    <n v="6.4"/>
    <n v="1"/>
    <n v="8.6"/>
    <n v="4.8"/>
    <n v="11"/>
    <n v="73"/>
    <n v="42"/>
    <n v="170"/>
    <n v="540"/>
    <n v="355"/>
    <x v="2"/>
    <x v="68"/>
    <n v="4.8"/>
    <n v="0"/>
    <n v="4.2"/>
    <n v="4.09"/>
    <x v="4"/>
  </r>
  <r>
    <n v="2341"/>
    <x v="317"/>
    <x v="0"/>
    <x v="24"/>
    <n v="24"/>
    <n v="31"/>
    <n v="27.5"/>
    <n v="0.3"/>
    <n v="2.9"/>
    <n v="1.5999999999999999"/>
    <n v="7.2"/>
    <n v="8.1"/>
    <n v="7.65"/>
    <n v="1177"/>
    <n v="1398"/>
    <n v="1287.5"/>
    <n v="2.2000000000000002"/>
    <n v="8"/>
    <n v="5.0999999999999996"/>
    <n v="1.2"/>
    <n v="6.4"/>
    <n v="3.8000000000000003"/>
    <n v="4"/>
    <n v="84"/>
    <n v="44"/>
    <n v="280"/>
    <n v="430"/>
    <n v="355"/>
    <x v="2"/>
    <x v="193"/>
    <n v="3.8"/>
    <n v="0"/>
    <n v="6.8000000000000007"/>
    <n v="4.16"/>
    <x v="4"/>
  </r>
  <r>
    <n v="5029"/>
    <x v="840"/>
    <x v="0"/>
    <x v="24"/>
    <n v="21"/>
    <n v="27"/>
    <n v="24"/>
    <n v="0.3"/>
    <n v="4"/>
    <n v="2.15"/>
    <n v="7.2"/>
    <n v="8.5"/>
    <n v="7.85"/>
    <n v="366"/>
    <n v="2188"/>
    <n v="1277"/>
    <n v="2.1"/>
    <n v="18"/>
    <n v="10.050000000000001"/>
    <n v="1.7"/>
    <n v="9.9"/>
    <n v="5.8"/>
    <n v="9"/>
    <n v="63"/>
    <n v="36"/>
    <n v="79"/>
    <n v="430"/>
    <n v="254.5"/>
    <x v="2"/>
    <x v="27"/>
    <n v="5.8"/>
    <n v="0"/>
    <n v="5.7"/>
    <n v="4.41"/>
    <x v="4"/>
  </r>
  <r>
    <n v="5045"/>
    <x v="841"/>
    <x v="0"/>
    <x v="24"/>
    <n v="26"/>
    <n v="42"/>
    <n v="34"/>
    <n v="0.3"/>
    <n v="3.1"/>
    <n v="1.7"/>
    <n v="6.8"/>
    <n v="8.1999999999999993"/>
    <n v="7.5"/>
    <n v="1072"/>
    <n v="1790"/>
    <n v="1431"/>
    <n v="3"/>
    <n v="11"/>
    <n v="7"/>
    <n v="0.3"/>
    <n v="18.600000000000001"/>
    <n v="9.4500000000000011"/>
    <n v="15"/>
    <n v="63"/>
    <n v="39"/>
    <n v="79"/>
    <n v="540"/>
    <n v="309.5"/>
    <x v="2"/>
    <x v="240"/>
    <n v="9.4500000000000011"/>
    <n v="0"/>
    <n v="6.6"/>
    <n v="5.2450000000000001"/>
    <x v="4"/>
  </r>
  <r>
    <n v="5043"/>
    <x v="842"/>
    <x v="0"/>
    <x v="24"/>
    <n v="27"/>
    <n v="28"/>
    <n v="27.5"/>
    <n v="0.3"/>
    <n v="2"/>
    <n v="1.1499999999999999"/>
    <n v="7.1"/>
    <n v="8"/>
    <n v="7.55"/>
    <n v="1010"/>
    <n v="1358"/>
    <n v="1184"/>
    <n v="5"/>
    <n v="13"/>
    <n v="9"/>
    <n v="0.3"/>
    <n v="12.6"/>
    <n v="6.45"/>
    <n v="21"/>
    <n v="63"/>
    <n v="42"/>
    <n v="430"/>
    <n v="920"/>
    <n v="675"/>
    <x v="2"/>
    <x v="68"/>
    <n v="6.45"/>
    <n v="0"/>
    <n v="7.7"/>
    <n v="4.7699999999999996"/>
    <x v="4"/>
  </r>
  <r>
    <n v="4691"/>
    <x v="666"/>
    <x v="0"/>
    <x v="24"/>
    <n v="28"/>
    <n v="32"/>
    <n v="30"/>
    <n v="0.3"/>
    <n v="2"/>
    <n v="1.1499999999999999"/>
    <n v="6.9"/>
    <n v="8.4"/>
    <n v="7.65"/>
    <n v="919"/>
    <n v="1632"/>
    <n v="1275.5"/>
    <n v="5.8"/>
    <n v="12"/>
    <n v="8.9"/>
    <n v="1"/>
    <n v="13.5"/>
    <n v="7.25"/>
    <n v="17"/>
    <n v="84"/>
    <n v="50.5"/>
    <n v="240"/>
    <n v="540"/>
    <n v="390"/>
    <x v="2"/>
    <x v="286"/>
    <n v="7.25"/>
    <n v="0"/>
    <n v="7.7"/>
    <n v="4.9725000000000001"/>
    <x v="4"/>
  </r>
  <r>
    <n v="5063"/>
    <x v="843"/>
    <x v="0"/>
    <x v="24"/>
    <n v="20"/>
    <n v="35"/>
    <n v="27.5"/>
    <n v="0.3"/>
    <n v="3.8"/>
    <n v="2.0499999999999998"/>
    <n v="7.3"/>
    <n v="8.1999999999999993"/>
    <n v="7.75"/>
    <n v="279"/>
    <n v="1102"/>
    <n v="690.5"/>
    <n v="2.1"/>
    <n v="32"/>
    <n v="17.05"/>
    <n v="2.2000000000000002"/>
    <n v="6"/>
    <n v="4.0999999999999996"/>
    <n v="4"/>
    <n v="21"/>
    <n v="12.5"/>
    <n v="280"/>
    <n v="430"/>
    <n v="355"/>
    <x v="2"/>
    <x v="109"/>
    <n v="4.0999999999999996"/>
    <n v="0"/>
    <n v="5.9"/>
    <n v="3.9725000000000001"/>
    <x v="4"/>
  </r>
  <r>
    <n v="4688"/>
    <x v="664"/>
    <x v="0"/>
    <x v="24"/>
    <n v="23"/>
    <n v="26"/>
    <n v="24.5"/>
    <n v="5.9"/>
    <n v="7.1"/>
    <n v="6.5"/>
    <n v="6.8"/>
    <n v="7.4"/>
    <n v="7.1"/>
    <n v="410"/>
    <n v="670"/>
    <n v="540"/>
    <n v="2.1"/>
    <n v="3"/>
    <n v="2.5499999999999998"/>
    <n v="4.0999999999999996"/>
    <n v="7.15"/>
    <n v="5.625"/>
    <n v="6"/>
    <n v="9"/>
    <n v="7.5"/>
    <n v="21"/>
    <n v="41"/>
    <n v="31"/>
    <x v="69"/>
    <x v="15"/>
    <n v="5.625"/>
    <n v="0"/>
    <n v="0"/>
    <n v="2.7562500000000001"/>
    <x v="4"/>
  </r>
  <r>
    <n v="5030"/>
    <x v="844"/>
    <x v="0"/>
    <x v="24"/>
    <n v="22"/>
    <n v="32"/>
    <n v="27"/>
    <n v="0.3"/>
    <n v="3.3"/>
    <n v="1.7999999999999998"/>
    <n v="7.5"/>
    <n v="8.9"/>
    <n v="8.1999999999999993"/>
    <n v="1112"/>
    <n v="1356"/>
    <n v="1234"/>
    <n v="3.3"/>
    <n v="20"/>
    <n v="11.65"/>
    <n v="2.4"/>
    <n v="14.3"/>
    <n v="8.35"/>
    <n v="17"/>
    <n v="63"/>
    <n v="40"/>
    <n v="70"/>
    <n v="540"/>
    <n v="305"/>
    <x v="2"/>
    <x v="89"/>
    <n v="8.35"/>
    <n v="0"/>
    <n v="6.4"/>
    <n v="5.01"/>
    <x v="4"/>
  </r>
  <r>
    <n v="5056"/>
    <x v="845"/>
    <x v="0"/>
    <x v="24"/>
    <n v="20"/>
    <n v="27"/>
    <n v="23.5"/>
    <n v="0.3"/>
    <n v="4"/>
    <n v="2.15"/>
    <n v="7.1"/>
    <n v="8.6"/>
    <n v="7.85"/>
    <n v="828"/>
    <n v="1248"/>
    <n v="1038"/>
    <n v="3"/>
    <n v="10"/>
    <n v="6.5"/>
    <n v="2"/>
    <n v="14"/>
    <n v="8"/>
    <n v="11"/>
    <n v="33"/>
    <n v="22"/>
    <n v="150"/>
    <n v="540"/>
    <n v="345"/>
    <x v="2"/>
    <x v="65"/>
    <n v="8"/>
    <n v="0"/>
    <n v="5.7"/>
    <n v="4.78"/>
    <x v="4"/>
  </r>
  <r>
    <n v="4229"/>
    <x v="445"/>
    <x v="0"/>
    <x v="24"/>
    <n v="26"/>
    <n v="35"/>
    <n v="30.5"/>
    <n v="0.3"/>
    <n v="2.7"/>
    <n v="1.5"/>
    <n v="7.2"/>
    <n v="8.5"/>
    <n v="7.85"/>
    <n v="1322"/>
    <n v="2186"/>
    <n v="1754"/>
    <n v="6"/>
    <n v="12"/>
    <n v="9"/>
    <n v="3.8"/>
    <n v="35"/>
    <n v="19.399999999999999"/>
    <n v="17"/>
    <n v="84"/>
    <n v="50.5"/>
    <n v="140"/>
    <n v="920"/>
    <n v="530"/>
    <x v="2"/>
    <x v="286"/>
    <n v="10"/>
    <n v="0"/>
    <n v="7"/>
    <n v="5.4524999999999997"/>
    <x v="4"/>
  </r>
  <r>
    <n v="2342"/>
    <x v="442"/>
    <x v="0"/>
    <x v="24"/>
    <n v="25"/>
    <n v="29"/>
    <n v="27"/>
    <n v="0.3"/>
    <n v="0.3"/>
    <n v="0.3"/>
    <n v="7.2"/>
    <n v="7.9"/>
    <n v="7.5500000000000007"/>
    <n v="1384"/>
    <n v="2436"/>
    <n v="1910"/>
    <n v="6.2"/>
    <n v="22"/>
    <n v="14.1"/>
    <n v="4"/>
    <n v="28.7"/>
    <n v="16.350000000000001"/>
    <n v="21"/>
    <n v="94"/>
    <n v="57.5"/>
    <n v="430"/>
    <n v="540"/>
    <n v="485"/>
    <x v="2"/>
    <x v="83"/>
    <n v="10"/>
    <n v="0"/>
    <n v="9.4"/>
    <n v="5.7275"/>
    <x v="4"/>
  </r>
  <r>
    <n v="4696"/>
    <x v="671"/>
    <x v="0"/>
    <x v="24"/>
    <n v="26"/>
    <n v="28"/>
    <n v="27"/>
    <n v="0.3"/>
    <n v="0.3"/>
    <n v="0.3"/>
    <n v="7.2"/>
    <n v="8.1"/>
    <n v="7.65"/>
    <n v="1079"/>
    <n v="1803"/>
    <n v="1441"/>
    <n v="6"/>
    <n v="12"/>
    <n v="9"/>
    <n v="3"/>
    <n v="26"/>
    <n v="14.5"/>
    <n v="8"/>
    <n v="63"/>
    <n v="35.5"/>
    <n v="210"/>
    <n v="540"/>
    <n v="375"/>
    <x v="2"/>
    <x v="153"/>
    <n v="10"/>
    <n v="0"/>
    <n v="9.4"/>
    <n v="5.6175000000000006"/>
    <x v="4"/>
  </r>
  <r>
    <n v="4678"/>
    <x v="679"/>
    <x v="0"/>
    <x v="24"/>
    <n v="19"/>
    <n v="30"/>
    <n v="24.5"/>
    <n v="0.3"/>
    <n v="0.3"/>
    <n v="0.3"/>
    <n v="7.2"/>
    <n v="8.1"/>
    <n v="7.65"/>
    <n v="1193"/>
    <n v="1745"/>
    <n v="1469"/>
    <n v="7"/>
    <n v="22"/>
    <n v="14.5"/>
    <n v="3.8"/>
    <n v="28"/>
    <n v="15.9"/>
    <n v="14"/>
    <n v="63"/>
    <n v="38.5"/>
    <n v="240"/>
    <n v="540"/>
    <n v="390"/>
    <x v="2"/>
    <x v="347"/>
    <n v="10"/>
    <n v="0"/>
    <n v="9.4"/>
    <n v="5.6325000000000003"/>
    <x v="4"/>
  </r>
  <r>
    <n v="4693"/>
    <x v="668"/>
    <x v="0"/>
    <x v="24"/>
    <n v="19"/>
    <n v="32"/>
    <n v="25.5"/>
    <n v="0.3"/>
    <n v="2.6"/>
    <n v="1.45"/>
    <n v="7.1"/>
    <n v="7.7"/>
    <n v="7.4"/>
    <n v="737"/>
    <n v="1515"/>
    <n v="1126"/>
    <n v="4.5999999999999996"/>
    <n v="14"/>
    <n v="9.3000000000000007"/>
    <n v="4.2"/>
    <n v="9.4"/>
    <n v="6.8000000000000007"/>
    <n v="21"/>
    <n v="73"/>
    <n v="47"/>
    <n v="210"/>
    <n v="430"/>
    <n v="320"/>
    <x v="2"/>
    <x v="348"/>
    <n v="6.8000000000000007"/>
    <n v="0"/>
    <n v="7.1"/>
    <n v="4.8050000000000006"/>
    <x v="4"/>
  </r>
  <r>
    <n v="5041"/>
    <x v="846"/>
    <x v="0"/>
    <x v="24"/>
    <n v="27"/>
    <n v="32"/>
    <n v="29.5"/>
    <n v="0.3"/>
    <n v="2.2000000000000002"/>
    <n v="1.25"/>
    <n v="7.1"/>
    <n v="8.6"/>
    <n v="7.85"/>
    <n v="1050"/>
    <n v="1579"/>
    <n v="1314.5"/>
    <n v="4"/>
    <n v="22"/>
    <n v="13"/>
    <n v="1.2"/>
    <n v="11.2"/>
    <n v="6.1999999999999993"/>
    <n v="21"/>
    <n v="77"/>
    <n v="49"/>
    <n v="280"/>
    <n v="540"/>
    <n v="410"/>
    <x v="2"/>
    <x v="108"/>
    <n v="6.1999999999999993"/>
    <n v="0"/>
    <n v="7.5"/>
    <n v="4.7350000000000003"/>
    <x v="4"/>
  </r>
  <r>
    <n v="4702"/>
    <x v="784"/>
    <x v="0"/>
    <x v="24"/>
    <n v="28"/>
    <n v="34"/>
    <n v="31"/>
    <n v="2.1"/>
    <n v="4.5999999999999996"/>
    <n v="3.3499999999999996"/>
    <n v="7.3"/>
    <n v="8.1999999999999993"/>
    <n v="7.75"/>
    <n v="1130"/>
    <n v="1817"/>
    <n v="1473.5"/>
    <n v="8"/>
    <n v="19"/>
    <n v="13.5"/>
    <n v="5.0999999999999996"/>
    <n v="15"/>
    <n v="10.050000000000001"/>
    <n v="70"/>
    <n v="220"/>
    <n v="145"/>
    <n v="230"/>
    <n v="1600"/>
    <n v="915"/>
    <x v="2"/>
    <x v="182"/>
    <n v="10"/>
    <n v="0"/>
    <n v="3.3000000000000007"/>
    <n v="5.5549999999999997"/>
    <x v="4"/>
  </r>
  <r>
    <n v="4669"/>
    <x v="652"/>
    <x v="0"/>
    <x v="24"/>
    <n v="20"/>
    <n v="28"/>
    <n v="24"/>
    <n v="0.3"/>
    <n v="3.4"/>
    <n v="1.8499999999999999"/>
    <n v="6.8"/>
    <n v="8.3000000000000007"/>
    <n v="7.5500000000000007"/>
    <n v="623"/>
    <n v="2440"/>
    <n v="1531.5"/>
    <n v="3.5"/>
    <n v="14"/>
    <n v="8.75"/>
    <n v="3.6"/>
    <n v="12.4"/>
    <n v="8"/>
    <n v="17"/>
    <n v="94"/>
    <n v="55.5"/>
    <n v="170"/>
    <n v="540"/>
    <n v="355"/>
    <x v="2"/>
    <x v="332"/>
    <n v="8"/>
    <n v="0"/>
    <n v="6.3000000000000007"/>
    <n v="5.0074999999999994"/>
    <x v="4"/>
  </r>
  <r>
    <n v="4683"/>
    <x v="659"/>
    <x v="0"/>
    <x v="24"/>
    <n v="28"/>
    <n v="29"/>
    <n v="28.5"/>
    <n v="3.3"/>
    <n v="5.9"/>
    <n v="4.5999999999999996"/>
    <n v="7.1"/>
    <n v="8.4"/>
    <n v="7.75"/>
    <n v="527"/>
    <n v="746"/>
    <n v="636.5"/>
    <n v="2.1"/>
    <n v="8"/>
    <n v="5.05"/>
    <n v="0.6"/>
    <n v="2.8"/>
    <n v="1.7"/>
    <n v="2"/>
    <n v="31"/>
    <n v="16.5"/>
    <n v="26"/>
    <n v="350"/>
    <n v="188"/>
    <x v="2"/>
    <x v="115"/>
    <n v="1.6999999999999997"/>
    <n v="0"/>
    <n v="0.80000000000000071"/>
    <n v="3.0024999999999999"/>
    <x v="4"/>
  </r>
  <r>
    <n v="5061"/>
    <x v="847"/>
    <x v="0"/>
    <x v="24"/>
    <n v="20"/>
    <n v="27"/>
    <n v="23.5"/>
    <n v="0.3"/>
    <n v="3.2"/>
    <n v="1.75"/>
    <n v="7.1"/>
    <n v="8.3000000000000007"/>
    <n v="7.7"/>
    <n v="717"/>
    <n v="1404"/>
    <n v="1060.5"/>
    <n v="4"/>
    <n v="15"/>
    <n v="9.5"/>
    <n v="5.2"/>
    <n v="14.3"/>
    <n v="9.75"/>
    <n v="13"/>
    <n v="33"/>
    <n v="23"/>
    <n v="160"/>
    <n v="540"/>
    <n v="350"/>
    <x v="2"/>
    <x v="72"/>
    <n v="9.75"/>
    <n v="0"/>
    <n v="6.5"/>
    <n v="5.2150000000000007"/>
    <x v="4"/>
  </r>
  <r>
    <n v="4681"/>
    <x v="657"/>
    <x v="0"/>
    <x v="24"/>
    <n v="27"/>
    <n v="28"/>
    <n v="27.5"/>
    <n v="4.8"/>
    <n v="6.5"/>
    <n v="5.65"/>
    <n v="7.5"/>
    <n v="8.5"/>
    <n v="8"/>
    <n v="136"/>
    <n v="458"/>
    <n v="297"/>
    <n v="2.1"/>
    <n v="2.8"/>
    <n v="2.4500000000000002"/>
    <n v="0.3"/>
    <n v="0.8"/>
    <n v="0.55000000000000004"/>
    <n v="2"/>
    <n v="2"/>
    <n v="2"/>
    <n v="10"/>
    <n v="39"/>
    <n v="24.5"/>
    <x v="14"/>
    <x v="0"/>
    <n v="0.55000000000000004"/>
    <n v="0"/>
    <n v="0"/>
    <n v="1.6512500000000001"/>
    <x v="4"/>
  </r>
  <r>
    <n v="5053"/>
    <x v="848"/>
    <x v="0"/>
    <x v="24"/>
    <n v="30"/>
    <n v="35"/>
    <n v="32.5"/>
    <n v="0.3"/>
    <n v="2.4"/>
    <n v="1.3499999999999999"/>
    <n v="7.2"/>
    <n v="8.5"/>
    <n v="7.85"/>
    <n v="487"/>
    <n v="868"/>
    <n v="677.5"/>
    <n v="3"/>
    <n v="6"/>
    <n v="4.5"/>
    <n v="1"/>
    <n v="13"/>
    <n v="7"/>
    <n v="8"/>
    <n v="33"/>
    <n v="20.5"/>
    <n v="170"/>
    <n v="540"/>
    <n v="355"/>
    <x v="2"/>
    <x v="218"/>
    <n v="7"/>
    <n v="0"/>
    <n v="7.3000000000000007"/>
    <n v="4.7325000000000008"/>
    <x v="4"/>
  </r>
  <r>
    <n v="3068"/>
    <x v="319"/>
    <x v="0"/>
    <x v="24"/>
    <n v="27"/>
    <n v="27"/>
    <n v="27"/>
    <n v="5"/>
    <n v="6.4"/>
    <n v="5.7"/>
    <n v="7.6"/>
    <n v="8.3000000000000007"/>
    <n v="7.95"/>
    <n v="205"/>
    <n v="339"/>
    <n v="272"/>
    <n v="2.1"/>
    <n v="2.2999999999999998"/>
    <n v="2.2000000000000002"/>
    <n v="0.3"/>
    <n v="1.2"/>
    <n v="0.75"/>
    <n v="2"/>
    <n v="4"/>
    <n v="3"/>
    <n v="15"/>
    <n v="120"/>
    <n v="67.5"/>
    <x v="13"/>
    <x v="10"/>
    <n v="0.75"/>
    <n v="0"/>
    <n v="0"/>
    <n v="1.54"/>
    <x v="4"/>
  </r>
  <r>
    <n v="4687"/>
    <x v="663"/>
    <x v="0"/>
    <x v="24"/>
    <n v="25"/>
    <n v="25"/>
    <n v="25"/>
    <n v="5.5"/>
    <n v="6.6"/>
    <n v="6.05"/>
    <n v="6.7"/>
    <n v="7.5"/>
    <n v="7.1"/>
    <n v="548"/>
    <n v="1072"/>
    <n v="810"/>
    <n v="2.4"/>
    <n v="5"/>
    <n v="3.7"/>
    <n v="5.18"/>
    <n v="10.17"/>
    <n v="7.6749999999999998"/>
    <n v="14"/>
    <n v="31"/>
    <n v="22.5"/>
    <n v="170"/>
    <n v="350"/>
    <n v="260"/>
    <x v="29"/>
    <x v="12"/>
    <n v="7.6749999999999998"/>
    <n v="0"/>
    <n v="0"/>
    <n v="3.96"/>
    <x v="4"/>
  </r>
  <r>
    <n v="5058"/>
    <x v="849"/>
    <x v="0"/>
    <x v="24"/>
    <n v="20"/>
    <n v="32"/>
    <n v="26"/>
    <n v="0.3"/>
    <n v="4.2"/>
    <n v="2.25"/>
    <n v="7"/>
    <n v="8.4"/>
    <n v="7.7"/>
    <n v="644"/>
    <n v="920"/>
    <n v="782"/>
    <n v="2.6"/>
    <n v="8"/>
    <n v="5.3"/>
    <n v="1.6"/>
    <n v="8.6"/>
    <n v="5.0999999999999996"/>
    <n v="8"/>
    <n v="22"/>
    <n v="15"/>
    <n v="80"/>
    <n v="540"/>
    <n v="310"/>
    <x v="2"/>
    <x v="11"/>
    <n v="5.0999999999999996"/>
    <n v="0"/>
    <n v="5.5"/>
    <n v="4.1450000000000005"/>
    <x v="4"/>
  </r>
  <r>
    <n v="3072"/>
    <x v="323"/>
    <x v="0"/>
    <x v="24"/>
    <n v="21"/>
    <n v="30"/>
    <n v="25.5"/>
    <n v="0.3"/>
    <n v="1.6"/>
    <n v="0.95000000000000007"/>
    <n v="7.1"/>
    <n v="8.3000000000000007"/>
    <n v="7.7"/>
    <n v="1150"/>
    <n v="1865"/>
    <n v="1507.5"/>
    <n v="6"/>
    <n v="13"/>
    <n v="9.5"/>
    <n v="2.2000000000000002"/>
    <n v="12"/>
    <n v="7.1"/>
    <n v="17"/>
    <n v="84"/>
    <n v="50.5"/>
    <n v="350"/>
    <n v="540"/>
    <n v="445"/>
    <x v="2"/>
    <x v="286"/>
    <n v="7.1"/>
    <n v="0"/>
    <n v="8.1"/>
    <n v="4.9824999999999999"/>
    <x v="4"/>
  </r>
  <r>
    <n v="5038"/>
    <x v="850"/>
    <x v="0"/>
    <x v="24"/>
    <n v="21"/>
    <n v="30"/>
    <n v="25.5"/>
    <n v="0.3"/>
    <n v="2.2000000000000002"/>
    <n v="1.25"/>
    <n v="7.1"/>
    <n v="8.3000000000000007"/>
    <n v="7.7"/>
    <n v="1224"/>
    <n v="2627"/>
    <n v="1925.5"/>
    <n v="3"/>
    <n v="36"/>
    <n v="19.5"/>
    <n v="0.3"/>
    <n v="18.600000000000001"/>
    <n v="9.4500000000000011"/>
    <n v="17"/>
    <n v="63"/>
    <n v="40"/>
    <n v="350"/>
    <n v="540"/>
    <n v="445"/>
    <x v="2"/>
    <x v="89"/>
    <n v="9.4500000000000011"/>
    <n v="0"/>
    <n v="7.5"/>
    <n v="5.3400000000000007"/>
    <x v="4"/>
  </r>
  <r>
    <n v="1788"/>
    <x v="648"/>
    <x v="0"/>
    <x v="24"/>
    <n v="24"/>
    <n v="35"/>
    <n v="29.5"/>
    <n v="0.3"/>
    <n v="1.2"/>
    <n v="0.75"/>
    <n v="7.2"/>
    <n v="8.3000000000000007"/>
    <n v="7.75"/>
    <n v="944"/>
    <n v="1537"/>
    <n v="1240.5"/>
    <n v="5.8"/>
    <n v="14"/>
    <n v="9.9"/>
    <n v="2"/>
    <n v="10.6"/>
    <n v="6.3"/>
    <n v="21"/>
    <n v="34"/>
    <n v="27.5"/>
    <n v="280"/>
    <n v="540"/>
    <n v="410"/>
    <x v="2"/>
    <x v="32"/>
    <n v="6.3"/>
    <n v="0"/>
    <n v="8.5"/>
    <n v="4.7475000000000005"/>
    <x v="4"/>
  </r>
  <r>
    <n v="5033"/>
    <x v="851"/>
    <x v="0"/>
    <x v="24"/>
    <n v="22"/>
    <n v="30"/>
    <n v="26"/>
    <n v="0.3"/>
    <n v="0.3"/>
    <n v="0.3"/>
    <n v="7"/>
    <n v="8.1"/>
    <n v="7.55"/>
    <n v="840"/>
    <n v="1535"/>
    <n v="1187.5"/>
    <n v="4"/>
    <n v="22"/>
    <n v="13"/>
    <n v="3.2"/>
    <n v="10.199999999999999"/>
    <n v="6.6999999999999993"/>
    <n v="12"/>
    <n v="63"/>
    <n v="37.5"/>
    <n v="140"/>
    <n v="540"/>
    <n v="340"/>
    <x v="2"/>
    <x v="80"/>
    <n v="6.6999999999999993"/>
    <n v="0"/>
    <n v="9.4"/>
    <n v="4.9675000000000002"/>
    <x v="4"/>
  </r>
  <r>
    <n v="3069"/>
    <x v="320"/>
    <x v="0"/>
    <x v="24"/>
    <n v="22"/>
    <n v="29"/>
    <n v="25.5"/>
    <n v="5.2"/>
    <n v="6.1"/>
    <n v="5.65"/>
    <n v="7.4"/>
    <n v="8.4"/>
    <n v="7.9"/>
    <n v="498"/>
    <n v="622"/>
    <n v="560"/>
    <n v="2.1"/>
    <n v="2.8"/>
    <n v="2.4500000000000002"/>
    <n v="0.3"/>
    <n v="2.4"/>
    <n v="1.3499999999999999"/>
    <n v="2"/>
    <n v="12"/>
    <n v="7"/>
    <n v="27"/>
    <n v="280"/>
    <n v="153.5"/>
    <x v="14"/>
    <x v="20"/>
    <n v="1.3499999999999999"/>
    <n v="0"/>
    <n v="0"/>
    <n v="1.8362499999999999"/>
    <x v="4"/>
  </r>
  <r>
    <n v="5034"/>
    <x v="852"/>
    <x v="0"/>
    <x v="24"/>
    <n v="24"/>
    <n v="30"/>
    <n v="27"/>
    <n v="1.2"/>
    <n v="5.9"/>
    <n v="3.5500000000000003"/>
    <n v="7.4"/>
    <n v="8.5"/>
    <n v="7.95"/>
    <n v="634"/>
    <n v="1354"/>
    <n v="994"/>
    <n v="2.1"/>
    <n v="7"/>
    <n v="4.55"/>
    <n v="1.6"/>
    <n v="10.199999999999999"/>
    <n v="5.8999999999999995"/>
    <n v="14"/>
    <n v="63"/>
    <n v="38.5"/>
    <n v="33"/>
    <n v="540"/>
    <n v="286.5"/>
    <x v="2"/>
    <x v="347"/>
    <n v="5.8999999999999995"/>
    <n v="0"/>
    <n v="2.8999999999999995"/>
    <n v="4.1624999999999996"/>
    <x v="4"/>
  </r>
  <r>
    <n v="5044"/>
    <x v="853"/>
    <x v="0"/>
    <x v="24"/>
    <n v="28"/>
    <n v="41"/>
    <n v="34.5"/>
    <n v="0.3"/>
    <n v="1"/>
    <n v="0.65"/>
    <n v="7.1"/>
    <n v="7.8"/>
    <n v="7.4499999999999993"/>
    <n v="944"/>
    <n v="1592"/>
    <n v="1268"/>
    <n v="5"/>
    <n v="14"/>
    <n v="9.5"/>
    <n v="0.3"/>
    <n v="14.2"/>
    <n v="7.25"/>
    <n v="21"/>
    <n v="63"/>
    <n v="42"/>
    <n v="430"/>
    <n v="540"/>
    <n v="485"/>
    <x v="2"/>
    <x v="68"/>
    <n v="7.25"/>
    <n v="0"/>
    <n v="8.6999999999999993"/>
    <n v="5.03"/>
    <x v="4"/>
  </r>
  <r>
    <n v="4685"/>
    <x v="661"/>
    <x v="0"/>
    <x v="24"/>
    <n v="24"/>
    <n v="25"/>
    <n v="24.5"/>
    <n v="5.8"/>
    <n v="6.7"/>
    <n v="6.25"/>
    <n v="6.9"/>
    <n v="7.4"/>
    <n v="7.15"/>
    <n v="418"/>
    <n v="838"/>
    <n v="628"/>
    <n v="2.1"/>
    <n v="3.4"/>
    <n v="2.75"/>
    <n v="4.13"/>
    <n v="7.13"/>
    <n v="5.63"/>
    <n v="12"/>
    <n v="27"/>
    <n v="19.5"/>
    <n v="130"/>
    <n v="280"/>
    <n v="205"/>
    <x v="98"/>
    <x v="64"/>
    <n v="5.629999999999999"/>
    <n v="0"/>
    <n v="0"/>
    <n v="2.9422499999999996"/>
    <x v="4"/>
  </r>
  <r>
    <n v="4667"/>
    <x v="650"/>
    <x v="0"/>
    <x v="24"/>
    <n v="23"/>
    <n v="33"/>
    <n v="28"/>
    <n v="0.3"/>
    <n v="1"/>
    <n v="0.65"/>
    <n v="6.9"/>
    <n v="7.9"/>
    <n v="7.4"/>
    <n v="977"/>
    <n v="2360"/>
    <n v="1668.5"/>
    <n v="6"/>
    <n v="16"/>
    <n v="11"/>
    <n v="4.5"/>
    <n v="19"/>
    <n v="11.75"/>
    <n v="27"/>
    <n v="73"/>
    <n v="50"/>
    <n v="350"/>
    <n v="540"/>
    <n v="445"/>
    <x v="2"/>
    <x v="249"/>
    <n v="10"/>
    <n v="0"/>
    <n v="8.6999999999999993"/>
    <n v="5.62"/>
    <x v="4"/>
  </r>
  <r>
    <n v="5037"/>
    <x v="854"/>
    <x v="0"/>
    <x v="24"/>
    <n v="29"/>
    <n v="38"/>
    <n v="33.5"/>
    <n v="0.3"/>
    <n v="0.3"/>
    <n v="0.3"/>
    <n v="7.1"/>
    <n v="8.4"/>
    <n v="7.75"/>
    <n v="1289"/>
    <n v="1558"/>
    <n v="1423.5"/>
    <n v="6"/>
    <n v="12"/>
    <n v="9"/>
    <n v="0.3"/>
    <n v="14.2"/>
    <n v="7.25"/>
    <n v="21"/>
    <n v="33"/>
    <n v="27"/>
    <n v="430"/>
    <n v="540"/>
    <n v="485"/>
    <x v="2"/>
    <x v="22"/>
    <n v="7.25"/>
    <n v="0"/>
    <n v="9.4"/>
    <n v="5.0250000000000004"/>
    <x v="4"/>
  </r>
  <r>
    <n v="4234"/>
    <x v="446"/>
    <x v="0"/>
    <x v="24"/>
    <n v="27"/>
    <n v="35"/>
    <n v="31"/>
    <n v="0.3"/>
    <n v="3.7"/>
    <n v="2"/>
    <n v="6.9"/>
    <n v="8.4"/>
    <n v="7.65"/>
    <n v="813"/>
    <n v="1020"/>
    <n v="916.5"/>
    <n v="2.1"/>
    <n v="8"/>
    <n v="5.05"/>
    <n v="0.3"/>
    <n v="7.4"/>
    <n v="3.85"/>
    <n v="7"/>
    <n v="57"/>
    <n v="32"/>
    <n v="120"/>
    <n v="430"/>
    <n v="275"/>
    <x v="2"/>
    <x v="175"/>
    <n v="3.85"/>
    <n v="0"/>
    <n v="6"/>
    <n v="4.03"/>
    <x v="4"/>
  </r>
  <r>
    <n v="5050"/>
    <x v="855"/>
    <x v="0"/>
    <x v="24"/>
    <n v="27"/>
    <n v="30"/>
    <n v="28.5"/>
    <n v="0.3"/>
    <n v="3.1"/>
    <n v="1.7"/>
    <n v="7.1"/>
    <n v="7.8"/>
    <n v="7.4499999999999993"/>
    <n v="1312"/>
    <n v="1604"/>
    <n v="1458"/>
    <n v="5"/>
    <n v="16"/>
    <n v="10.5"/>
    <n v="7.8"/>
    <n v="52"/>
    <n v="29.9"/>
    <n v="9"/>
    <n v="63"/>
    <n v="36"/>
    <n v="130"/>
    <n v="540"/>
    <n v="335"/>
    <x v="2"/>
    <x v="27"/>
    <n v="10"/>
    <n v="0"/>
    <n v="6.6"/>
    <n v="5.34"/>
    <x v="4"/>
  </r>
  <r>
    <n v="5042"/>
    <x v="856"/>
    <x v="0"/>
    <x v="24"/>
    <n v="27"/>
    <n v="28"/>
    <n v="27.5"/>
    <n v="0.3"/>
    <n v="3"/>
    <n v="1.65"/>
    <n v="7"/>
    <n v="8.1"/>
    <n v="7.55"/>
    <n v="1027"/>
    <n v="2250"/>
    <n v="1638.5"/>
    <n v="5.8"/>
    <n v="20"/>
    <n v="12.9"/>
    <n v="0.6"/>
    <n v="37"/>
    <n v="18.8"/>
    <n v="27"/>
    <n v="63"/>
    <n v="45"/>
    <n v="220"/>
    <n v="920"/>
    <n v="570"/>
    <x v="2"/>
    <x v="163"/>
    <n v="10"/>
    <n v="0"/>
    <n v="6.7"/>
    <n v="5.3949999999999996"/>
    <x v="4"/>
  </r>
  <r>
    <n v="5031"/>
    <x v="857"/>
    <x v="0"/>
    <x v="24"/>
    <n v="22"/>
    <n v="29"/>
    <n v="25.5"/>
    <n v="0.3"/>
    <n v="3.8"/>
    <n v="2.0499999999999998"/>
    <n v="7.2"/>
    <n v="8"/>
    <n v="7.6"/>
    <n v="740"/>
    <n v="1352"/>
    <n v="1046"/>
    <n v="4"/>
    <n v="19"/>
    <n v="11.5"/>
    <n v="0.9"/>
    <n v="8.6"/>
    <n v="4.75"/>
    <n v="2"/>
    <n v="57"/>
    <n v="29.5"/>
    <n v="220"/>
    <n v="920"/>
    <n v="570"/>
    <x v="2"/>
    <x v="349"/>
    <n v="4.75"/>
    <n v="0"/>
    <n v="5.9"/>
    <n v="4.1875"/>
    <x v="4"/>
  </r>
  <r>
    <n v="3076"/>
    <x v="333"/>
    <x v="1"/>
    <x v="24"/>
    <n v="25"/>
    <n v="29"/>
    <n v="27"/>
    <n v="0.3"/>
    <n v="0.3"/>
    <n v="0.3"/>
    <n v="7.3"/>
    <n v="8.1999999999999993"/>
    <n v="7.75"/>
    <n v="925"/>
    <n v="1500"/>
    <n v="1212.5"/>
    <n v="7.8"/>
    <n v="12"/>
    <n v="9.9"/>
    <n v="2"/>
    <n v="6.4"/>
    <n v="4.2"/>
    <n v="33"/>
    <n v="79"/>
    <n v="56"/>
    <n v="350"/>
    <n v="430"/>
    <n v="390"/>
    <x v="2"/>
    <x v="30"/>
    <n v="4.2"/>
    <n v="0"/>
    <n v="9.4"/>
    <n v="4.5600000000000005"/>
    <x v="4"/>
  </r>
  <r>
    <n v="2347"/>
    <x v="329"/>
    <x v="1"/>
    <x v="24"/>
    <n v="19"/>
    <n v="24"/>
    <n v="21.5"/>
    <n v="0.3"/>
    <n v="1.3"/>
    <n v="0.8"/>
    <n v="6.4"/>
    <n v="7.3"/>
    <n v="6.85"/>
    <n v="4750"/>
    <n v="15300"/>
    <n v="10025"/>
    <n v="31"/>
    <n v="350"/>
    <n v="190.5"/>
    <n v="24.37"/>
    <n v="46.37"/>
    <n v="35.369999999999997"/>
    <n v="6"/>
    <n v="14"/>
    <n v="10"/>
    <n v="170"/>
    <n v="540"/>
    <n v="355"/>
    <x v="2"/>
    <x v="143"/>
    <n v="10"/>
    <n v="0"/>
    <n v="8.4"/>
    <n v="5.39"/>
    <x v="4"/>
  </r>
  <r>
    <n v="2346"/>
    <x v="684"/>
    <x v="1"/>
    <x v="24"/>
    <n v="27"/>
    <n v="28"/>
    <n v="27.5"/>
    <n v="4.0999999999999996"/>
    <n v="5.9"/>
    <n v="5"/>
    <n v="7.6"/>
    <n v="8.5"/>
    <n v="8.0500000000000007"/>
    <n v="537"/>
    <n v="901"/>
    <n v="719"/>
    <n v="2.1"/>
    <n v="4"/>
    <n v="3.05"/>
    <n v="0.8"/>
    <n v="2.2000000000000002"/>
    <n v="1.5"/>
    <n v="2"/>
    <n v="27"/>
    <n v="14.5"/>
    <n v="11"/>
    <n v="220"/>
    <n v="115.5"/>
    <x v="21"/>
    <x v="172"/>
    <n v="1.5"/>
    <n v="0"/>
    <n v="0"/>
    <n v="2.2787500000000001"/>
    <x v="4"/>
  </r>
  <r>
    <n v="2357"/>
    <x v="685"/>
    <x v="1"/>
    <x v="24"/>
    <n v="26"/>
    <n v="30"/>
    <n v="28"/>
    <n v="2"/>
    <n v="3.6"/>
    <n v="2.8"/>
    <n v="7.3"/>
    <n v="8.5"/>
    <n v="7.9"/>
    <n v="705"/>
    <n v="944"/>
    <n v="824.5"/>
    <n v="2.4"/>
    <n v="6"/>
    <n v="4.2"/>
    <n v="0.8"/>
    <n v="5.4"/>
    <n v="3.1"/>
    <n v="7"/>
    <n v="57"/>
    <n v="32"/>
    <n v="240"/>
    <n v="430"/>
    <n v="335"/>
    <x v="2"/>
    <x v="175"/>
    <n v="3.1"/>
    <n v="0"/>
    <n v="4.4000000000000004"/>
    <n v="3.72"/>
    <x v="4"/>
  </r>
  <r>
    <n v="3077"/>
    <x v="334"/>
    <x v="1"/>
    <x v="24"/>
    <n v="21"/>
    <n v="29"/>
    <n v="25"/>
    <n v="0.6"/>
    <n v="3.2"/>
    <n v="1.9000000000000001"/>
    <n v="7"/>
    <n v="8.3000000000000007"/>
    <n v="7.65"/>
    <n v="1225"/>
    <n v="1609"/>
    <n v="1417"/>
    <n v="3.2"/>
    <n v="8"/>
    <n v="5.6"/>
    <n v="1"/>
    <n v="4.5999999999999996"/>
    <n v="2.8"/>
    <n v="15"/>
    <n v="53"/>
    <n v="34"/>
    <n v="210"/>
    <n v="540"/>
    <n v="375"/>
    <x v="2"/>
    <x v="224"/>
    <n v="2.8"/>
    <n v="0"/>
    <n v="6.1999999999999993"/>
    <n v="3.85"/>
    <x v="4"/>
  </r>
  <r>
    <n v="4675"/>
    <x v="688"/>
    <x v="1"/>
    <x v="24"/>
    <n v="25"/>
    <n v="35"/>
    <n v="30"/>
    <n v="3"/>
    <n v="5.0999999999999996"/>
    <n v="4.05"/>
    <n v="6.9"/>
    <n v="8.6"/>
    <n v="7.75"/>
    <n v="589"/>
    <n v="873"/>
    <n v="731"/>
    <n v="2.2000000000000002"/>
    <n v="4"/>
    <n v="3.1"/>
    <n v="1"/>
    <n v="10.8"/>
    <n v="5.9"/>
    <n v="2"/>
    <n v="43"/>
    <n v="22.5"/>
    <n v="120"/>
    <n v="430"/>
    <n v="275"/>
    <x v="60"/>
    <x v="12"/>
    <n v="5.9"/>
    <n v="0"/>
    <n v="1.9000000000000004"/>
    <n v="3.42"/>
    <x v="4"/>
  </r>
  <r>
    <n v="2344"/>
    <x v="682"/>
    <x v="1"/>
    <x v="24"/>
    <n v="26"/>
    <n v="28"/>
    <n v="27"/>
    <n v="0.3"/>
    <n v="1.2"/>
    <n v="0.75"/>
    <n v="7.4"/>
    <n v="8.3000000000000007"/>
    <n v="7.8500000000000005"/>
    <n v="1046"/>
    <n v="1753"/>
    <n v="1399.5"/>
    <n v="6"/>
    <n v="10"/>
    <n v="8"/>
    <n v="0.3"/>
    <n v="4.8"/>
    <n v="2.5499999999999998"/>
    <n v="21"/>
    <n v="47"/>
    <n v="34"/>
    <n v="430"/>
    <n v="540"/>
    <n v="485"/>
    <x v="2"/>
    <x v="224"/>
    <n v="2.5499999999999998"/>
    <n v="0"/>
    <n v="8.5"/>
    <n v="4.0299999999999994"/>
    <x v="4"/>
  </r>
  <r>
    <n v="4665"/>
    <x v="687"/>
    <x v="1"/>
    <x v="24"/>
    <n v="27"/>
    <n v="28"/>
    <n v="27.5"/>
    <n v="3"/>
    <n v="5.4"/>
    <n v="4.2"/>
    <n v="7.2"/>
    <n v="8.4"/>
    <n v="7.8000000000000007"/>
    <n v="566"/>
    <n v="996"/>
    <n v="781"/>
    <n v="2.1"/>
    <n v="3.9"/>
    <n v="3"/>
    <n v="0.3"/>
    <n v="1.8"/>
    <n v="1.05"/>
    <n v="2"/>
    <n v="4"/>
    <n v="3"/>
    <n v="10"/>
    <n v="130"/>
    <n v="70"/>
    <x v="5"/>
    <x v="10"/>
    <n v="1.05"/>
    <n v="0"/>
    <n v="1.5999999999999996"/>
    <n v="2.2600000000000002"/>
    <x v="4"/>
  </r>
  <r>
    <n v="2359"/>
    <x v="686"/>
    <x v="1"/>
    <x v="24"/>
    <n v="26"/>
    <n v="30"/>
    <n v="28"/>
    <n v="0.3"/>
    <n v="1.2"/>
    <n v="0.75"/>
    <n v="7.2"/>
    <n v="8.5"/>
    <n v="7.85"/>
    <n v="1163"/>
    <n v="1665"/>
    <n v="1414"/>
    <n v="6"/>
    <n v="12"/>
    <n v="9"/>
    <n v="2.4"/>
    <n v="26"/>
    <n v="14.2"/>
    <n v="33"/>
    <n v="63"/>
    <n v="48"/>
    <n v="430"/>
    <n v="920"/>
    <n v="675"/>
    <x v="2"/>
    <x v="92"/>
    <n v="10"/>
    <n v="0"/>
    <n v="8.5"/>
    <n v="5.59"/>
    <x v="4"/>
  </r>
  <r>
    <n v="4236"/>
    <x v="460"/>
    <x v="1"/>
    <x v="24"/>
    <n v="20"/>
    <n v="29"/>
    <n v="24.5"/>
    <n v="1"/>
    <n v="2"/>
    <n v="1.5"/>
    <n v="7.4"/>
    <n v="7.9"/>
    <n v="7.65"/>
    <n v="1144"/>
    <n v="1605"/>
    <n v="1374.5"/>
    <n v="4"/>
    <n v="6"/>
    <n v="5"/>
    <n v="10.199999999999999"/>
    <n v="28.8"/>
    <n v="19.5"/>
    <n v="43"/>
    <n v="58"/>
    <n v="50.5"/>
    <n v="430"/>
    <n v="540"/>
    <n v="485"/>
    <x v="2"/>
    <x v="286"/>
    <n v="10"/>
    <n v="0"/>
    <n v="7"/>
    <n v="5.4524999999999997"/>
    <x v="4"/>
  </r>
  <r>
    <n v="3078"/>
    <x v="335"/>
    <x v="1"/>
    <x v="24"/>
    <n v="25"/>
    <n v="29"/>
    <n v="27"/>
    <n v="0.3"/>
    <n v="1.8"/>
    <n v="1.05"/>
    <n v="7.2"/>
    <n v="8"/>
    <n v="7.6"/>
    <n v="1020"/>
    <n v="1505"/>
    <n v="1262.5"/>
    <n v="4.2"/>
    <n v="15"/>
    <n v="9.6"/>
    <n v="1.6"/>
    <n v="9"/>
    <n v="5.3"/>
    <n v="4"/>
    <n v="47"/>
    <n v="25.5"/>
    <n v="350"/>
    <n v="540"/>
    <n v="445"/>
    <x v="2"/>
    <x v="242"/>
    <n v="5.3000000000000007"/>
    <n v="0"/>
    <n v="7.9"/>
    <n v="4.4775"/>
    <x v="4"/>
  </r>
  <r>
    <n v="3075"/>
    <x v="332"/>
    <x v="1"/>
    <x v="24"/>
    <n v="24"/>
    <n v="28"/>
    <n v="26"/>
    <n v="0.3"/>
    <n v="2.2000000000000002"/>
    <n v="1.25"/>
    <n v="7.2"/>
    <n v="8.4"/>
    <n v="7.8000000000000007"/>
    <n v="628"/>
    <n v="1679"/>
    <n v="1153.5"/>
    <n v="4"/>
    <n v="11"/>
    <n v="7.5"/>
    <n v="1.1000000000000001"/>
    <n v="7.6"/>
    <n v="4.3499999999999996"/>
    <n v="11"/>
    <n v="63"/>
    <n v="37"/>
    <n v="350"/>
    <n v="540"/>
    <n v="445"/>
    <x v="2"/>
    <x v="25"/>
    <n v="4.3499999999999996"/>
    <n v="0"/>
    <n v="7.5"/>
    <n v="4.3049999999999997"/>
    <x v="4"/>
  </r>
  <r>
    <n v="2345"/>
    <x v="683"/>
    <x v="1"/>
    <x v="24"/>
    <n v="27"/>
    <n v="28"/>
    <n v="27.5"/>
    <n v="0.3"/>
    <n v="3"/>
    <n v="1.65"/>
    <n v="7.5"/>
    <n v="8.5"/>
    <n v="8"/>
    <n v="1450"/>
    <n v="7050"/>
    <n v="4250"/>
    <n v="4"/>
    <n v="32"/>
    <n v="18"/>
    <n v="1.1000000000000001"/>
    <n v="14"/>
    <n v="7.55"/>
    <n v="2"/>
    <n v="31"/>
    <n v="16.5"/>
    <n v="120"/>
    <n v="350"/>
    <n v="235"/>
    <x v="2"/>
    <x v="115"/>
    <n v="7.55"/>
    <n v="0"/>
    <n v="6.7"/>
    <n v="4.7625000000000002"/>
    <x v="4"/>
  </r>
  <r>
    <n v="4238"/>
    <x v="693"/>
    <x v="2"/>
    <x v="24"/>
    <n v="24"/>
    <n v="26"/>
    <n v="25"/>
    <n v="5"/>
    <n v="6"/>
    <n v="5.5"/>
    <n v="6.5"/>
    <n v="7.5"/>
    <n v="7"/>
    <n v="998"/>
    <n v="1347"/>
    <n v="1172.5"/>
    <n v="3.2"/>
    <n v="6"/>
    <n v="4.5999999999999996"/>
    <n v="9.1300000000000008"/>
    <n v="13.17"/>
    <n v="11.15"/>
    <n v="4"/>
    <n v="12"/>
    <n v="8"/>
    <n v="79"/>
    <n v="170"/>
    <n v="124.5"/>
    <x v="2"/>
    <x v="60"/>
    <n v="10"/>
    <n v="0"/>
    <n v="0"/>
    <n v="4.54"/>
    <x v="4"/>
  </r>
  <r>
    <n v="1464"/>
    <x v="449"/>
    <x v="2"/>
    <x v="24"/>
    <n v="18"/>
    <n v="22"/>
    <n v="20"/>
    <n v="5"/>
    <n v="6.2"/>
    <n v="5.6"/>
    <n v="7.1"/>
    <n v="7.5"/>
    <n v="7.3"/>
    <n v="598"/>
    <n v="1004"/>
    <n v="801"/>
    <n v="2.2000000000000002"/>
    <n v="4.5"/>
    <n v="3.35"/>
    <n v="5.1100000000000003"/>
    <n v="12.12"/>
    <n v="8.6150000000000002"/>
    <n v="4"/>
    <n v="12"/>
    <n v="8"/>
    <n v="36"/>
    <n v="49"/>
    <n v="42.5"/>
    <x v="66"/>
    <x v="60"/>
    <n v="8.6150000000000002"/>
    <n v="0"/>
    <n v="0"/>
    <n v="3.8567499999999999"/>
    <x v="4"/>
  </r>
  <r>
    <n v="4703"/>
    <x v="702"/>
    <x v="2"/>
    <x v="24"/>
    <n v="26"/>
    <n v="33"/>
    <n v="29.5"/>
    <n v="0.3"/>
    <n v="0.3"/>
    <n v="0.3"/>
    <n v="7"/>
    <n v="8.4"/>
    <n v="7.7"/>
    <n v="1305"/>
    <n v="2234"/>
    <n v="1769.5"/>
    <n v="7.4"/>
    <n v="19"/>
    <n v="13.2"/>
    <n v="2.8"/>
    <n v="23"/>
    <n v="12.9"/>
    <n v="25"/>
    <n v="84"/>
    <n v="54.5"/>
    <n v="350"/>
    <n v="920"/>
    <n v="635"/>
    <x v="2"/>
    <x v="234"/>
    <n v="10"/>
    <n v="0"/>
    <n v="9.4"/>
    <n v="5.7125000000000004"/>
    <x v="4"/>
  </r>
  <r>
    <n v="3085"/>
    <x v="344"/>
    <x v="2"/>
    <x v="24"/>
    <n v="28"/>
    <n v="28"/>
    <n v="28"/>
    <n v="0.3"/>
    <n v="4.5999999999999996"/>
    <n v="2.4499999999999997"/>
    <n v="7"/>
    <n v="8.4"/>
    <n v="7.7"/>
    <n v="706"/>
    <n v="1355"/>
    <n v="1030.5"/>
    <n v="3.8"/>
    <n v="18"/>
    <n v="10.9"/>
    <n v="1.4"/>
    <n v="12"/>
    <n v="6.7"/>
    <n v="13"/>
    <n v="47"/>
    <n v="30"/>
    <n v="110"/>
    <n v="540"/>
    <n v="325"/>
    <x v="2"/>
    <x v="82"/>
    <n v="6.7"/>
    <n v="0"/>
    <n v="5.1000000000000005"/>
    <n v="4.5"/>
    <x v="4"/>
  </r>
  <r>
    <n v="4241"/>
    <x v="695"/>
    <x v="2"/>
    <x v="24"/>
    <n v="26"/>
    <n v="26"/>
    <n v="26"/>
    <n v="4.5999999999999996"/>
    <n v="6.3"/>
    <n v="5.4499999999999993"/>
    <n v="6.7"/>
    <n v="7.5"/>
    <n v="7.1"/>
    <n v="795"/>
    <n v="1687"/>
    <n v="1241"/>
    <n v="3.2"/>
    <n v="6"/>
    <n v="4.5999999999999996"/>
    <n v="10.1"/>
    <n v="15.13"/>
    <n v="12.615"/>
    <n v="4"/>
    <n v="11"/>
    <n v="7.5"/>
    <n v="49"/>
    <n v="140"/>
    <n v="94.5"/>
    <x v="2"/>
    <x v="15"/>
    <n v="10"/>
    <n v="0"/>
    <n v="0"/>
    <n v="4.5374999999999996"/>
    <x v="4"/>
  </r>
  <r>
    <n v="1447"/>
    <x v="336"/>
    <x v="2"/>
    <x v="24"/>
    <n v="27"/>
    <n v="29"/>
    <n v="28"/>
    <n v="5.0999999999999996"/>
    <n v="6.2"/>
    <n v="5.65"/>
    <n v="7.9"/>
    <n v="8.5"/>
    <n v="8.1999999999999993"/>
    <n v="253"/>
    <n v="502"/>
    <n v="377.5"/>
    <n v="2"/>
    <n v="2.1"/>
    <n v="2.0499999999999998"/>
    <n v="0.3"/>
    <n v="2.6"/>
    <n v="1.45"/>
    <n v="2"/>
    <n v="17"/>
    <n v="9.5"/>
    <n v="14"/>
    <n v="280"/>
    <n v="147"/>
    <x v="62"/>
    <x v="24"/>
    <n v="1.45"/>
    <n v="0"/>
    <n v="0"/>
    <n v="1.6187500000000001"/>
    <x v="4"/>
  </r>
  <r>
    <n v="4233"/>
    <x v="692"/>
    <x v="2"/>
    <x v="24"/>
    <n v="24"/>
    <n v="34"/>
    <n v="29"/>
    <n v="4"/>
    <n v="5.4"/>
    <n v="4.7"/>
    <n v="6.7"/>
    <n v="7.4"/>
    <n v="7.0500000000000007"/>
    <n v="3530"/>
    <n v="5140"/>
    <n v="4335"/>
    <n v="10"/>
    <n v="15"/>
    <n v="12.5"/>
    <n v="10.15"/>
    <n v="24.18"/>
    <n v="17.164999999999999"/>
    <n v="12"/>
    <n v="27"/>
    <n v="19.5"/>
    <n v="110"/>
    <n v="240"/>
    <n v="175"/>
    <x v="2"/>
    <x v="64"/>
    <n v="10"/>
    <n v="0"/>
    <n v="0.59999999999999964"/>
    <n v="4.6574999999999998"/>
    <x v="4"/>
  </r>
  <r>
    <n v="1780"/>
    <x v="689"/>
    <x v="2"/>
    <x v="24"/>
    <n v="19"/>
    <n v="24"/>
    <n v="21.5"/>
    <n v="5"/>
    <n v="6.2"/>
    <n v="5.6"/>
    <n v="6.8"/>
    <n v="7.5"/>
    <n v="7.15"/>
    <n v="1140"/>
    <n v="1802"/>
    <n v="1471"/>
    <n v="5.2"/>
    <n v="8"/>
    <n v="6.6"/>
    <n v="9.1300000000000008"/>
    <n v="14.2"/>
    <n v="11.664999999999999"/>
    <n v="4"/>
    <n v="10"/>
    <n v="7"/>
    <n v="70"/>
    <n v="140"/>
    <n v="105"/>
    <x v="2"/>
    <x v="20"/>
    <n v="10"/>
    <n v="0"/>
    <n v="0"/>
    <n v="4.5350000000000001"/>
    <x v="4"/>
  </r>
  <r>
    <n v="4228"/>
    <x v="455"/>
    <x v="2"/>
    <x v="24"/>
    <n v="26"/>
    <n v="33"/>
    <n v="29.5"/>
    <n v="0.3"/>
    <n v="1.2"/>
    <n v="0.75"/>
    <n v="7.1"/>
    <n v="8.4"/>
    <n v="7.75"/>
    <n v="992"/>
    <n v="2097"/>
    <n v="1544.5"/>
    <n v="5.6"/>
    <n v="20"/>
    <n v="12.8"/>
    <n v="2.4"/>
    <n v="14.6"/>
    <n v="8.5"/>
    <n v="11"/>
    <n v="63"/>
    <n v="37"/>
    <n v="350"/>
    <n v="540"/>
    <n v="445"/>
    <x v="2"/>
    <x v="25"/>
    <n v="8.5"/>
    <n v="0"/>
    <n v="8.5"/>
    <n v="5.2349999999999994"/>
    <x v="4"/>
  </r>
  <r>
    <n v="4243"/>
    <x v="697"/>
    <x v="2"/>
    <x v="24"/>
    <n v="24"/>
    <n v="25"/>
    <n v="24.5"/>
    <n v="3.7"/>
    <n v="5.4"/>
    <n v="4.5500000000000007"/>
    <n v="6.8"/>
    <n v="7.5"/>
    <n v="7.15"/>
    <n v="2186"/>
    <n v="5400"/>
    <n v="3793"/>
    <n v="8"/>
    <n v="22"/>
    <n v="15"/>
    <n v="13.18"/>
    <n v="23.28"/>
    <n v="18.23"/>
    <n v="13"/>
    <n v="20"/>
    <n v="16.5"/>
    <n v="110"/>
    <n v="280"/>
    <n v="195"/>
    <x v="2"/>
    <x v="115"/>
    <n v="10"/>
    <n v="0"/>
    <n v="0.89999999999999858"/>
    <n v="4.6724999999999994"/>
    <x v="4"/>
  </r>
  <r>
    <n v="4225"/>
    <x v="454"/>
    <x v="2"/>
    <x v="24"/>
    <n v="22"/>
    <n v="30"/>
    <n v="26"/>
    <n v="3.6"/>
    <n v="6"/>
    <n v="4.8"/>
    <n v="7.3"/>
    <n v="8.1999999999999993"/>
    <n v="7.75"/>
    <n v="471"/>
    <n v="1488"/>
    <n v="979.5"/>
    <n v="2.1"/>
    <n v="4.2"/>
    <n v="3.1500000000000004"/>
    <n v="1.2"/>
    <n v="3.7"/>
    <n v="2.4500000000000002"/>
    <n v="2"/>
    <n v="33"/>
    <n v="17.5"/>
    <n v="17"/>
    <n v="430"/>
    <n v="223.5"/>
    <x v="84"/>
    <x v="101"/>
    <n v="2.4500000000000002"/>
    <n v="0"/>
    <n v="0.40000000000000036"/>
    <n v="2.5862500000000006"/>
    <x v="4"/>
  </r>
  <r>
    <n v="2348"/>
    <x v="341"/>
    <x v="2"/>
    <x v="24"/>
    <n v="20"/>
    <n v="25"/>
    <n v="22.5"/>
    <n v="4"/>
    <n v="5.6"/>
    <n v="4.8"/>
    <n v="7"/>
    <n v="7.3"/>
    <n v="7.15"/>
    <n v="1428"/>
    <n v="3964"/>
    <n v="2696"/>
    <n v="5"/>
    <n v="10"/>
    <n v="7.5"/>
    <n v="12.2"/>
    <n v="21.15"/>
    <n v="16.674999999999997"/>
    <n v="2"/>
    <n v="8"/>
    <n v="5"/>
    <n v="39"/>
    <n v="63"/>
    <n v="51"/>
    <x v="2"/>
    <x v="58"/>
    <n v="10"/>
    <n v="0"/>
    <n v="0.40000000000000036"/>
    <n v="4.5650000000000004"/>
    <x v="4"/>
  </r>
  <r>
    <n v="4230"/>
    <x v="690"/>
    <x v="2"/>
    <x v="24"/>
    <n v="25"/>
    <n v="34"/>
    <n v="29.5"/>
    <n v="4.0999999999999996"/>
    <n v="5.4"/>
    <n v="4.75"/>
    <n v="7.2"/>
    <n v="7.5"/>
    <n v="7.35"/>
    <n v="2248"/>
    <n v="4810"/>
    <n v="3529"/>
    <n v="5.4"/>
    <n v="6.6"/>
    <n v="6"/>
    <n v="12.12"/>
    <n v="16.100000000000001"/>
    <n v="14.11"/>
    <n v="6"/>
    <n v="9"/>
    <n v="7.5"/>
    <n v="63"/>
    <n v="150"/>
    <n v="106.5"/>
    <x v="2"/>
    <x v="15"/>
    <n v="10"/>
    <n v="0"/>
    <n v="0.5"/>
    <n v="4.5874999999999995"/>
    <x v="4"/>
  </r>
  <r>
    <n v="1783"/>
    <x v="450"/>
    <x v="2"/>
    <x v="24"/>
    <n v="19"/>
    <n v="23"/>
    <n v="21"/>
    <n v="5"/>
    <n v="6.2"/>
    <n v="5.6"/>
    <n v="6.6"/>
    <n v="7.6"/>
    <n v="7.1"/>
    <n v="1624"/>
    <n v="2895"/>
    <n v="2259.5"/>
    <n v="5.4"/>
    <n v="9.5"/>
    <n v="7.45"/>
    <n v="13.1"/>
    <n v="26.1"/>
    <n v="19.600000000000001"/>
    <n v="2"/>
    <n v="8"/>
    <n v="5"/>
    <n v="38"/>
    <n v="84"/>
    <n v="61"/>
    <x v="2"/>
    <x v="58"/>
    <n v="10"/>
    <n v="0"/>
    <n v="0"/>
    <n v="4.5250000000000004"/>
    <x v="4"/>
  </r>
  <r>
    <n v="4232"/>
    <x v="458"/>
    <x v="2"/>
    <x v="24"/>
    <n v="25"/>
    <n v="34"/>
    <n v="29.5"/>
    <n v="5.4"/>
    <n v="6.5"/>
    <n v="5.95"/>
    <n v="7"/>
    <n v="7.5"/>
    <n v="7.25"/>
    <n v="495"/>
    <n v="893"/>
    <n v="694"/>
    <n v="2.7"/>
    <n v="23"/>
    <n v="12.85"/>
    <n v="5.07"/>
    <n v="11.1"/>
    <n v="8.0850000000000009"/>
    <n v="2"/>
    <n v="6"/>
    <n v="4"/>
    <n v="31"/>
    <n v="47"/>
    <n v="39"/>
    <x v="2"/>
    <x v="16"/>
    <n v="8.0850000000000009"/>
    <n v="0"/>
    <n v="0"/>
    <n v="4.1370000000000005"/>
    <x v="4"/>
  </r>
  <r>
    <n v="4248"/>
    <x v="471"/>
    <x v="2"/>
    <x v="24"/>
    <n v="27"/>
    <n v="28"/>
    <n v="27.5"/>
    <n v="1.5"/>
    <n v="4"/>
    <n v="2.75"/>
    <n v="6.8"/>
    <n v="8.4"/>
    <n v="7.6"/>
    <n v="788"/>
    <n v="1090"/>
    <n v="939"/>
    <n v="2.1"/>
    <n v="6"/>
    <n v="4.05"/>
    <n v="2.2000000000000002"/>
    <n v="5.2"/>
    <n v="3.7"/>
    <n v="2"/>
    <n v="27"/>
    <n v="14.5"/>
    <n v="21"/>
    <n v="430"/>
    <n v="225.5"/>
    <x v="2"/>
    <x v="172"/>
    <n v="3.7"/>
    <n v="0"/>
    <n v="4.5"/>
    <n v="3.7625000000000002"/>
    <x v="4"/>
  </r>
  <r>
    <n v="4242"/>
    <x v="696"/>
    <x v="2"/>
    <x v="24"/>
    <n v="25"/>
    <n v="26"/>
    <n v="25.5"/>
    <n v="4.3"/>
    <n v="5.8"/>
    <n v="5.05"/>
    <n v="7"/>
    <n v="7.4"/>
    <n v="7.2"/>
    <n v="585"/>
    <n v="1439"/>
    <n v="1012"/>
    <n v="4"/>
    <n v="6"/>
    <n v="5"/>
    <n v="3.1"/>
    <n v="14.17"/>
    <n v="8.6349999999999998"/>
    <n v="4"/>
    <n v="9"/>
    <n v="6.5"/>
    <n v="43"/>
    <n v="94"/>
    <n v="68.5"/>
    <x v="2"/>
    <x v="21"/>
    <n v="8.6349999999999998"/>
    <n v="0"/>
    <n v="0"/>
    <n v="4.2595000000000001"/>
    <x v="4"/>
  </r>
  <r>
    <n v="4700"/>
    <x v="701"/>
    <x v="2"/>
    <x v="24"/>
    <n v="28"/>
    <n v="35"/>
    <n v="31.5"/>
    <n v="0.3"/>
    <n v="0.3"/>
    <n v="0.3"/>
    <n v="7.1"/>
    <n v="8.3000000000000007"/>
    <n v="7.7"/>
    <n v="1244"/>
    <n v="1615"/>
    <n v="1429.5"/>
    <n v="12"/>
    <n v="22"/>
    <n v="17"/>
    <n v="1.8"/>
    <n v="18"/>
    <n v="9.9"/>
    <n v="15"/>
    <n v="47"/>
    <n v="31"/>
    <n v="120"/>
    <n v="540"/>
    <n v="330"/>
    <x v="2"/>
    <x v="176"/>
    <n v="9.9"/>
    <n v="0"/>
    <n v="9.4"/>
    <n v="5.5750000000000002"/>
    <x v="4"/>
  </r>
  <r>
    <n v="4239"/>
    <x v="694"/>
    <x v="2"/>
    <x v="24"/>
    <n v="24"/>
    <n v="25"/>
    <n v="24.5"/>
    <n v="5"/>
    <n v="6.3"/>
    <n v="5.65"/>
    <n v="6.8"/>
    <n v="7.5"/>
    <n v="7.15"/>
    <n v="570"/>
    <n v="1347"/>
    <n v="958.5"/>
    <n v="4"/>
    <n v="6"/>
    <n v="5"/>
    <n v="6.12"/>
    <n v="11.18"/>
    <n v="8.65"/>
    <n v="6"/>
    <n v="10"/>
    <n v="8"/>
    <n v="58"/>
    <n v="170"/>
    <n v="114"/>
    <x v="2"/>
    <x v="60"/>
    <n v="8.65"/>
    <n v="0"/>
    <n v="0"/>
    <n v="4.2700000000000005"/>
    <x v="4"/>
  </r>
  <r>
    <n v="2358"/>
    <x v="342"/>
    <x v="2"/>
    <x v="24"/>
    <n v="25"/>
    <n v="27"/>
    <n v="26"/>
    <n v="0.3"/>
    <n v="0.3"/>
    <n v="0.3"/>
    <n v="7"/>
    <n v="8.1999999999999993"/>
    <n v="7.6"/>
    <n v="1724"/>
    <n v="2496"/>
    <n v="2110"/>
    <n v="7.6"/>
    <n v="18"/>
    <n v="12.8"/>
    <n v="0.7"/>
    <n v="14.6"/>
    <n v="7.6499999999999995"/>
    <n v="17"/>
    <n v="94"/>
    <n v="55.5"/>
    <n v="350"/>
    <n v="540"/>
    <n v="445"/>
    <x v="2"/>
    <x v="332"/>
    <n v="7.6499999999999986"/>
    <n v="0"/>
    <n v="9.4"/>
    <n v="5.2474999999999996"/>
    <x v="4"/>
  </r>
  <r>
    <n v="4245"/>
    <x v="698"/>
    <x v="2"/>
    <x v="24"/>
    <n v="24"/>
    <n v="24"/>
    <n v="24"/>
    <n v="5.4"/>
    <n v="6.4"/>
    <n v="5.9"/>
    <n v="6.9"/>
    <n v="7.4"/>
    <n v="7.15"/>
    <n v="642"/>
    <n v="1457"/>
    <n v="1049.5"/>
    <n v="2.1"/>
    <n v="5"/>
    <n v="3.55"/>
    <n v="6.1"/>
    <n v="12.13"/>
    <n v="9.1150000000000002"/>
    <n v="6"/>
    <n v="12"/>
    <n v="9"/>
    <n v="47"/>
    <n v="70"/>
    <n v="58.5"/>
    <x v="12"/>
    <x v="29"/>
    <n v="9.1150000000000002"/>
    <n v="0"/>
    <n v="0"/>
    <n v="4.0867500000000003"/>
    <x v="4"/>
  </r>
  <r>
    <n v="4247"/>
    <x v="470"/>
    <x v="2"/>
    <x v="24"/>
    <n v="27"/>
    <n v="29"/>
    <n v="28"/>
    <n v="2.6"/>
    <n v="5.7"/>
    <n v="4.1500000000000004"/>
    <n v="7.4"/>
    <n v="8.6"/>
    <n v="8"/>
    <n v="420"/>
    <n v="1221"/>
    <n v="820.5"/>
    <n v="2.1"/>
    <n v="4"/>
    <n v="3.05"/>
    <n v="0.6"/>
    <n v="6.8"/>
    <n v="3.6999999999999997"/>
    <n v="7"/>
    <n v="34"/>
    <n v="20.5"/>
    <n v="150"/>
    <n v="350"/>
    <n v="250"/>
    <x v="21"/>
    <x v="218"/>
    <n v="3.7"/>
    <n v="0"/>
    <n v="1.6999999999999993"/>
    <n v="2.9187500000000002"/>
    <x v="4"/>
  </r>
  <r>
    <n v="4237"/>
    <x v="461"/>
    <x v="2"/>
    <x v="24"/>
    <n v="28"/>
    <n v="33"/>
    <n v="30.5"/>
    <n v="0.3"/>
    <n v="0.3"/>
    <n v="0.3"/>
    <n v="7"/>
    <n v="7.9"/>
    <n v="7.45"/>
    <n v="921"/>
    <n v="3030"/>
    <n v="1975.5"/>
    <n v="6"/>
    <n v="14"/>
    <n v="10"/>
    <n v="2.5"/>
    <n v="31.8"/>
    <n v="17.149999999999999"/>
    <n v="17"/>
    <n v="33"/>
    <n v="25"/>
    <n v="280"/>
    <n v="1600"/>
    <n v="940"/>
    <x v="2"/>
    <x v="116"/>
    <n v="10"/>
    <n v="0"/>
    <n v="9.4"/>
    <n v="5.5650000000000004"/>
    <x v="4"/>
  </r>
  <r>
    <n v="4240"/>
    <x v="785"/>
    <x v="2"/>
    <x v="24"/>
    <n v="24"/>
    <n v="26"/>
    <n v="25"/>
    <n v="4.5"/>
    <n v="6.2"/>
    <n v="5.35"/>
    <n v="6.8"/>
    <n v="7.5"/>
    <n v="7.15"/>
    <n v="420"/>
    <n v="1709"/>
    <n v="1064.5"/>
    <n v="2.2000000000000002"/>
    <n v="5.7"/>
    <n v="3.95"/>
    <n v="4.0999999999999996"/>
    <n v="12.11"/>
    <n v="8.1050000000000004"/>
    <n v="2"/>
    <n v="7"/>
    <n v="4.5"/>
    <n v="26"/>
    <n v="70"/>
    <n v="48"/>
    <x v="108"/>
    <x v="17"/>
    <n v="8.1050000000000004"/>
    <n v="0"/>
    <n v="0"/>
    <n v="4.1122500000000004"/>
    <x v="4"/>
  </r>
  <r>
    <n v="4704"/>
    <x v="703"/>
    <x v="2"/>
    <x v="24"/>
    <n v="27"/>
    <n v="35"/>
    <n v="31"/>
    <n v="0.3"/>
    <n v="4.5999999999999996"/>
    <n v="2.4499999999999997"/>
    <n v="6.9"/>
    <n v="8.4"/>
    <n v="7.65"/>
    <n v="427"/>
    <n v="1178"/>
    <n v="802.5"/>
    <n v="2.1"/>
    <n v="8"/>
    <n v="5.05"/>
    <n v="1.4"/>
    <n v="6"/>
    <n v="3.7"/>
    <n v="4"/>
    <n v="58"/>
    <n v="31"/>
    <n v="220"/>
    <n v="430"/>
    <n v="325"/>
    <x v="2"/>
    <x v="176"/>
    <n v="3.7"/>
    <n v="0"/>
    <n v="5.1000000000000005"/>
    <n v="3.9050000000000002"/>
    <x v="4"/>
  </r>
  <r>
    <n v="2343"/>
    <x v="340"/>
    <x v="2"/>
    <x v="24"/>
    <n v="24"/>
    <n v="29"/>
    <n v="26.5"/>
    <n v="0.3"/>
    <n v="2.6"/>
    <n v="1.45"/>
    <n v="7.4"/>
    <n v="8.4"/>
    <n v="7.9"/>
    <n v="1921"/>
    <n v="4320"/>
    <n v="3120.5"/>
    <n v="5.2"/>
    <n v="26"/>
    <n v="15.6"/>
    <n v="2.4"/>
    <n v="12"/>
    <n v="7.2"/>
    <n v="4"/>
    <n v="21"/>
    <n v="12.5"/>
    <n v="280"/>
    <n v="540"/>
    <n v="410"/>
    <x v="2"/>
    <x v="109"/>
    <n v="7.1999999999999993"/>
    <n v="0"/>
    <n v="7.1"/>
    <n v="4.7124999999999995"/>
    <x v="4"/>
  </r>
  <r>
    <n v="4249"/>
    <x v="472"/>
    <x v="2"/>
    <x v="24"/>
    <n v="27"/>
    <n v="29"/>
    <n v="28"/>
    <n v="1.7"/>
    <n v="3.7"/>
    <n v="2.7"/>
    <n v="7.1"/>
    <n v="8.6"/>
    <n v="7.85"/>
    <n v="606"/>
    <n v="1306"/>
    <n v="956"/>
    <n v="2.1"/>
    <n v="10"/>
    <n v="6.05"/>
    <n v="0.4"/>
    <n v="5.6"/>
    <n v="3"/>
    <n v="2"/>
    <n v="27"/>
    <n v="14.5"/>
    <n v="120"/>
    <n v="430"/>
    <n v="275"/>
    <x v="2"/>
    <x v="172"/>
    <n v="3"/>
    <n v="0"/>
    <n v="4.5999999999999996"/>
    <n v="3.6324999999999998"/>
    <x v="4"/>
  </r>
  <r>
    <n v="4231"/>
    <x v="691"/>
    <x v="2"/>
    <x v="24"/>
    <n v="24"/>
    <n v="34"/>
    <n v="29"/>
    <n v="4.5999999999999996"/>
    <n v="5.8"/>
    <n v="5.1999999999999993"/>
    <n v="7.1"/>
    <n v="7.4"/>
    <n v="7.25"/>
    <n v="480"/>
    <n v="1325"/>
    <n v="902.5"/>
    <n v="2.5"/>
    <n v="4"/>
    <n v="3.25"/>
    <n v="4.0999999999999996"/>
    <n v="10.199999999999999"/>
    <n v="7.1499999999999995"/>
    <n v="2"/>
    <n v="9"/>
    <n v="5.5"/>
    <n v="27"/>
    <n v="47"/>
    <n v="37"/>
    <x v="38"/>
    <x v="14"/>
    <n v="7.1499999999999995"/>
    <n v="0"/>
    <n v="0"/>
    <n v="3.4887499999999996"/>
    <x v="4"/>
  </r>
  <r>
    <n v="4302"/>
    <x v="699"/>
    <x v="2"/>
    <x v="24"/>
    <n v="24"/>
    <n v="25"/>
    <n v="24.5"/>
    <n v="5.0999999999999996"/>
    <n v="6.4"/>
    <n v="5.75"/>
    <n v="6.6"/>
    <n v="7.5"/>
    <n v="7.05"/>
    <n v="1023"/>
    <n v="1898"/>
    <n v="1460.5"/>
    <n v="3.5"/>
    <n v="6"/>
    <n v="4.75"/>
    <n v="7.1"/>
    <n v="15.1"/>
    <n v="11.1"/>
    <n v="2"/>
    <n v="8"/>
    <n v="5"/>
    <n v="47"/>
    <n v="84"/>
    <n v="65.5"/>
    <x v="2"/>
    <x v="58"/>
    <n v="10"/>
    <n v="0"/>
    <n v="0"/>
    <n v="4.5250000000000004"/>
    <x v="4"/>
  </r>
  <r>
    <n v="3086"/>
    <x v="345"/>
    <x v="2"/>
    <x v="24"/>
    <n v="18"/>
    <n v="23"/>
    <n v="20.5"/>
    <n v="5.2"/>
    <n v="6.6"/>
    <n v="5.9"/>
    <n v="6.8"/>
    <n v="7.5"/>
    <n v="7.15"/>
    <n v="689"/>
    <n v="1180"/>
    <n v="934.5"/>
    <n v="3"/>
    <n v="6.2"/>
    <n v="4.5999999999999996"/>
    <n v="6.16"/>
    <n v="14.1"/>
    <n v="10.129999999999999"/>
    <n v="6"/>
    <n v="11"/>
    <n v="8.5"/>
    <n v="34"/>
    <n v="48"/>
    <n v="41"/>
    <x v="2"/>
    <x v="54"/>
    <n v="10"/>
    <n v="0"/>
    <n v="0"/>
    <n v="4.5425000000000004"/>
    <x v="4"/>
  </r>
  <r>
    <n v="4689"/>
    <x v="700"/>
    <x v="2"/>
    <x v="24"/>
    <n v="23"/>
    <n v="29"/>
    <n v="26"/>
    <n v="1.8"/>
    <n v="6.6"/>
    <n v="4.2"/>
    <n v="6.7"/>
    <n v="8.5"/>
    <n v="7.6"/>
    <n v="344"/>
    <n v="820"/>
    <n v="582"/>
    <n v="2.1"/>
    <n v="8"/>
    <n v="5.05"/>
    <n v="0.8"/>
    <n v="8.1"/>
    <n v="4.45"/>
    <n v="7"/>
    <n v="27"/>
    <n v="17"/>
    <n v="150"/>
    <n v="430"/>
    <n v="290"/>
    <x v="2"/>
    <x v="97"/>
    <n v="4.45"/>
    <n v="0"/>
    <n v="1.5999999999999996"/>
    <n v="3.6350000000000002"/>
    <x v="4"/>
  </r>
  <r>
    <n v="3084"/>
    <x v="343"/>
    <x v="2"/>
    <x v="24"/>
    <n v="28"/>
    <n v="29"/>
    <n v="28.5"/>
    <n v="4.0999999999999996"/>
    <n v="6.3"/>
    <n v="5.1999999999999993"/>
    <n v="7.6"/>
    <n v="8.5"/>
    <n v="8.0500000000000007"/>
    <n v="350"/>
    <n v="644"/>
    <n v="497"/>
    <n v="2.1"/>
    <n v="3"/>
    <n v="2.5499999999999998"/>
    <n v="0.5"/>
    <n v="2.6"/>
    <n v="1.55"/>
    <n v="2"/>
    <n v="26"/>
    <n v="14"/>
    <n v="26"/>
    <n v="350"/>
    <n v="188"/>
    <x v="69"/>
    <x v="69"/>
    <n v="1.55"/>
    <n v="0"/>
    <n v="0"/>
    <n v="1.9737500000000001"/>
    <x v="4"/>
  </r>
  <r>
    <n v="4244"/>
    <x v="468"/>
    <x v="2"/>
    <x v="24"/>
    <n v="24"/>
    <n v="25"/>
    <n v="24.5"/>
    <n v="5.2"/>
    <n v="6.6"/>
    <n v="5.9"/>
    <n v="6.7"/>
    <n v="7.5"/>
    <n v="7.1"/>
    <n v="5"/>
    <n v="1437"/>
    <n v="721"/>
    <n v="2.2000000000000002"/>
    <n v="5"/>
    <n v="3.6"/>
    <n v="9.1"/>
    <n v="15.15"/>
    <n v="12.125"/>
    <n v="8"/>
    <n v="12"/>
    <n v="10"/>
    <n v="43"/>
    <n v="84"/>
    <n v="63.5"/>
    <x v="54"/>
    <x v="143"/>
    <n v="10"/>
    <n v="0"/>
    <n v="0"/>
    <n v="4.3"/>
    <x v="4"/>
  </r>
  <r>
    <n v="3391"/>
    <x v="348"/>
    <x v="0"/>
    <x v="25"/>
    <n v="18"/>
    <n v="28.5"/>
    <n v="23.25"/>
    <n v="5.0999999999999996"/>
    <n v="5.9"/>
    <n v="5.5"/>
    <n v="7"/>
    <n v="7.4"/>
    <n v="7.2"/>
    <n v="155"/>
    <n v="200"/>
    <n v="177.5"/>
    <n v="1"/>
    <n v="1.6"/>
    <n v="1.3"/>
    <n v="0.72"/>
    <n v="3"/>
    <n v="1.8599999999999999"/>
    <n v="17"/>
    <n v="58"/>
    <n v="37.5"/>
    <n v="94"/>
    <n v="220"/>
    <n v="157"/>
    <x v="43"/>
    <x v="80"/>
    <n v="1.8599999999999999"/>
    <n v="0"/>
    <n v="0"/>
    <n v="1.3719999999999999"/>
    <x v="4"/>
  </r>
  <r>
    <n v="4193"/>
    <x v="705"/>
    <x v="0"/>
    <x v="25"/>
    <n v="19"/>
    <n v="30"/>
    <n v="24.5"/>
    <n v="5.2"/>
    <n v="5.9"/>
    <n v="5.5500000000000007"/>
    <n v="6.6"/>
    <n v="7.3"/>
    <n v="6.9499999999999993"/>
    <n v="121"/>
    <n v="198"/>
    <n v="159.5"/>
    <n v="1"/>
    <n v="2.2000000000000002"/>
    <n v="1.6"/>
    <n v="0.55000000000000004"/>
    <n v="3.08"/>
    <n v="1.8149999999999999"/>
    <n v="21"/>
    <n v="63"/>
    <n v="42"/>
    <n v="140"/>
    <n v="280"/>
    <n v="210"/>
    <x v="56"/>
    <x v="68"/>
    <n v="1.8149999999999999"/>
    <n v="0"/>
    <n v="0"/>
    <n v="1.573"/>
    <x v="4"/>
  </r>
  <r>
    <n v="1727"/>
    <x v="346"/>
    <x v="0"/>
    <x v="25"/>
    <n v="19"/>
    <n v="29"/>
    <n v="24"/>
    <n v="5.2"/>
    <n v="6.4"/>
    <n v="5.8000000000000007"/>
    <n v="7.1"/>
    <n v="7.5"/>
    <n v="7.3"/>
    <n v="124"/>
    <n v="211"/>
    <n v="167.5"/>
    <n v="1"/>
    <n v="1.5"/>
    <n v="1.25"/>
    <n v="0.57999999999999996"/>
    <n v="2.94"/>
    <n v="1.76"/>
    <n v="13"/>
    <n v="58"/>
    <n v="35.5"/>
    <n v="79"/>
    <n v="210"/>
    <n v="144.5"/>
    <x v="45"/>
    <x v="153"/>
    <n v="1.7599999999999998"/>
    <n v="0"/>
    <n v="0"/>
    <n v="1.3107500000000001"/>
    <x v="4"/>
  </r>
  <r>
    <n v="4192"/>
    <x v="704"/>
    <x v="0"/>
    <x v="25"/>
    <n v="19"/>
    <n v="30"/>
    <n v="24.5"/>
    <n v="5.2"/>
    <n v="6.2"/>
    <n v="5.7"/>
    <n v="6.9"/>
    <n v="7.5"/>
    <n v="7.2"/>
    <n v="137"/>
    <n v="198"/>
    <n v="167.5"/>
    <n v="1"/>
    <n v="1.8"/>
    <n v="1.4"/>
    <n v="0.48"/>
    <n v="2.5499999999999998"/>
    <n v="1.5149999999999999"/>
    <n v="22"/>
    <n v="41"/>
    <n v="31.5"/>
    <n v="120"/>
    <n v="210"/>
    <n v="165"/>
    <x v="49"/>
    <x v="244"/>
    <n v="1.5149999999999999"/>
    <n v="0"/>
    <n v="0"/>
    <n v="1.3354999999999999"/>
    <x v="4"/>
  </r>
  <r>
    <n v="4643"/>
    <x v="788"/>
    <x v="0"/>
    <x v="25"/>
    <n v="18"/>
    <n v="29"/>
    <n v="23.5"/>
    <n v="5.2"/>
    <n v="6.3"/>
    <n v="5.75"/>
    <n v="7.1"/>
    <n v="7.5"/>
    <n v="7.3"/>
    <n v="152"/>
    <n v="203"/>
    <n v="177.5"/>
    <n v="1"/>
    <n v="1.9"/>
    <n v="1.45"/>
    <n v="0.74"/>
    <n v="2.73"/>
    <n v="1.7349999999999999"/>
    <n v="21"/>
    <n v="58"/>
    <n v="39.5"/>
    <n v="94"/>
    <n v="220"/>
    <n v="157"/>
    <x v="25"/>
    <x v="350"/>
    <n v="1.7349999999999999"/>
    <n v="0"/>
    <n v="0"/>
    <n v="1.45075"/>
    <x v="4"/>
  </r>
  <r>
    <n v="4642"/>
    <x v="787"/>
    <x v="0"/>
    <x v="25"/>
    <n v="18"/>
    <n v="29"/>
    <n v="23.5"/>
    <n v="5.3"/>
    <n v="6.9"/>
    <n v="6.1"/>
    <n v="6.9"/>
    <n v="7.3"/>
    <n v="7.1"/>
    <n v="148"/>
    <n v="206"/>
    <n v="177"/>
    <n v="1.4"/>
    <n v="2.2999999999999998"/>
    <n v="1.8499999999999999"/>
    <n v="0.72"/>
    <n v="3.5"/>
    <n v="2.11"/>
    <n v="27"/>
    <n v="84"/>
    <n v="55.5"/>
    <n v="150"/>
    <n v="280"/>
    <n v="215"/>
    <x v="3"/>
    <x v="332"/>
    <n v="2.11"/>
    <n v="0"/>
    <n v="0"/>
    <n v="1.85575"/>
    <x v="4"/>
  </r>
  <r>
    <n v="4644"/>
    <x v="789"/>
    <x v="0"/>
    <x v="25"/>
    <n v="18"/>
    <n v="29"/>
    <n v="23.5"/>
    <n v="5.6"/>
    <n v="6.5"/>
    <n v="6.05"/>
    <n v="7"/>
    <n v="7.7"/>
    <n v="7.35"/>
    <n v="129"/>
    <n v="181"/>
    <n v="155"/>
    <n v="1"/>
    <n v="2.1"/>
    <n v="1.55"/>
    <n v="0.73"/>
    <n v="2.73"/>
    <n v="1.73"/>
    <n v="25"/>
    <n v="63"/>
    <n v="44"/>
    <n v="150"/>
    <n v="280"/>
    <n v="215"/>
    <x v="27"/>
    <x v="193"/>
    <n v="1.73"/>
    <n v="0"/>
    <n v="0"/>
    <n v="1.5347500000000001"/>
    <x v="4"/>
  </r>
  <r>
    <n v="1728"/>
    <x v="347"/>
    <x v="0"/>
    <x v="25"/>
    <n v="19"/>
    <n v="28.5"/>
    <n v="23.75"/>
    <n v="5.0999999999999996"/>
    <n v="5.8"/>
    <n v="5.4499999999999993"/>
    <n v="6.6"/>
    <n v="7.5"/>
    <n v="7.05"/>
    <n v="132"/>
    <n v="187"/>
    <n v="159.5"/>
    <n v="1.1000000000000001"/>
    <n v="1.7"/>
    <n v="1.4"/>
    <n v="1.07"/>
    <n v="3.06"/>
    <n v="2.0649999999999999"/>
    <n v="31"/>
    <n v="49"/>
    <n v="40"/>
    <n v="170"/>
    <n v="240"/>
    <n v="205"/>
    <x v="49"/>
    <x v="89"/>
    <n v="2.0649999999999999"/>
    <n v="0"/>
    <n v="0"/>
    <n v="1.488"/>
    <x v="4"/>
  </r>
  <r>
    <n v="3393"/>
    <x v="350"/>
    <x v="1"/>
    <x v="25"/>
    <n v="19"/>
    <n v="28.5"/>
    <n v="23.75"/>
    <n v="5.4"/>
    <n v="6.5"/>
    <n v="5.95"/>
    <n v="6.9"/>
    <n v="7.5"/>
    <n v="7.2"/>
    <n v="157"/>
    <n v="228"/>
    <n v="192.5"/>
    <n v="1"/>
    <n v="1.8"/>
    <n v="1.4"/>
    <n v="1"/>
    <n v="2.48"/>
    <n v="1.74"/>
    <n v="17"/>
    <n v="48"/>
    <n v="32.5"/>
    <n v="84"/>
    <n v="170"/>
    <n v="127"/>
    <x v="49"/>
    <x v="351"/>
    <n v="1.7399999999999998"/>
    <n v="0"/>
    <n v="0"/>
    <n v="1.3855"/>
    <x v="4"/>
  </r>
  <r>
    <n v="4197"/>
    <x v="479"/>
    <x v="1"/>
    <x v="25"/>
    <n v="18.5"/>
    <n v="29"/>
    <n v="23.75"/>
    <n v="5.6"/>
    <n v="6.7"/>
    <n v="6.15"/>
    <n v="6.7"/>
    <n v="7.3"/>
    <n v="7"/>
    <n v="139"/>
    <n v="194"/>
    <n v="166.5"/>
    <n v="1"/>
    <n v="1.8"/>
    <n v="1.4"/>
    <n v="0.67"/>
    <n v="2.39"/>
    <n v="1.53"/>
    <n v="17"/>
    <n v="46"/>
    <n v="31.5"/>
    <n v="84"/>
    <n v="170"/>
    <n v="127"/>
    <x v="49"/>
    <x v="244"/>
    <n v="1.53"/>
    <n v="0"/>
    <n v="0"/>
    <n v="1.3385"/>
    <x v="4"/>
  </r>
  <r>
    <n v="4195"/>
    <x v="477"/>
    <x v="1"/>
    <x v="25"/>
    <n v="18.5"/>
    <n v="30"/>
    <n v="24.25"/>
    <n v="5"/>
    <n v="6.1"/>
    <n v="5.55"/>
    <n v="6.2"/>
    <n v="7.3"/>
    <n v="6.75"/>
    <n v="142"/>
    <n v="198"/>
    <n v="170"/>
    <n v="1"/>
    <n v="1.9"/>
    <n v="1.45"/>
    <n v="0.7"/>
    <n v="2.4900000000000002"/>
    <n v="1.5950000000000002"/>
    <n v="15"/>
    <n v="48"/>
    <n v="31.5"/>
    <n v="63"/>
    <n v="210"/>
    <n v="136.5"/>
    <x v="25"/>
    <x v="244"/>
    <n v="1.5950000000000002"/>
    <n v="0"/>
    <n v="0"/>
    <n v="1.3827500000000001"/>
    <x v="4"/>
  </r>
  <r>
    <n v="3396"/>
    <x v="353"/>
    <x v="1"/>
    <x v="25"/>
    <n v="19"/>
    <n v="29.5"/>
    <n v="24.25"/>
    <n v="5.2"/>
    <n v="6.2"/>
    <n v="5.7"/>
    <n v="6.9"/>
    <n v="7.3"/>
    <n v="7.1"/>
    <n v="143"/>
    <n v="201"/>
    <n v="172"/>
    <n v="1"/>
    <n v="2.2000000000000002"/>
    <n v="1.6"/>
    <n v="0.71"/>
    <n v="3.08"/>
    <n v="1.895"/>
    <n v="17"/>
    <n v="58"/>
    <n v="37.5"/>
    <n v="84"/>
    <n v="210"/>
    <n v="147"/>
    <x v="56"/>
    <x v="80"/>
    <n v="1.895"/>
    <n v="0"/>
    <n v="0"/>
    <n v="1.5665"/>
    <x v="4"/>
  </r>
  <r>
    <n v="3394"/>
    <x v="351"/>
    <x v="1"/>
    <x v="25"/>
    <n v="19.5"/>
    <n v="29.5"/>
    <n v="24.5"/>
    <n v="5.0999999999999996"/>
    <n v="6.8"/>
    <n v="5.9499999999999993"/>
    <n v="7"/>
    <n v="7.7"/>
    <n v="7.35"/>
    <n v="141"/>
    <n v="220"/>
    <n v="180.5"/>
    <n v="1.5"/>
    <n v="2.6"/>
    <n v="2.0499999999999998"/>
    <n v="1.54"/>
    <n v="4"/>
    <n v="2.77"/>
    <n v="33"/>
    <n v="93"/>
    <n v="63"/>
    <n v="140"/>
    <n v="280"/>
    <n v="210"/>
    <x v="62"/>
    <x v="253"/>
    <n v="2.7700000000000005"/>
    <n v="0"/>
    <n v="0"/>
    <n v="2.1502500000000002"/>
    <x v="4"/>
  </r>
  <r>
    <n v="4221"/>
    <x v="480"/>
    <x v="1"/>
    <x v="25"/>
    <n v="18"/>
    <n v="29"/>
    <n v="23.5"/>
    <n v="5.0999999999999996"/>
    <n v="6"/>
    <n v="5.55"/>
    <n v="6.9"/>
    <n v="7.5"/>
    <n v="7.2"/>
    <n v="143"/>
    <n v="191"/>
    <n v="167"/>
    <n v="1.1000000000000001"/>
    <n v="1.6"/>
    <n v="1.35"/>
    <n v="0.61"/>
    <n v="2.48"/>
    <n v="1.5449999999999999"/>
    <n v="27"/>
    <n v="47"/>
    <n v="37"/>
    <n v="110"/>
    <n v="210"/>
    <n v="160"/>
    <x v="18"/>
    <x v="25"/>
    <n v="1.5449999999999999"/>
    <n v="0"/>
    <n v="0"/>
    <n v="1.33775"/>
    <x v="4"/>
  </r>
  <r>
    <n v="4194"/>
    <x v="476"/>
    <x v="1"/>
    <x v="25"/>
    <n v="19"/>
    <n v="30"/>
    <n v="24.5"/>
    <n v="5.0999999999999996"/>
    <n v="5.9"/>
    <n v="5.5"/>
    <n v="6.8"/>
    <n v="7.4"/>
    <n v="7.1"/>
    <n v="135"/>
    <n v="198"/>
    <n v="166.5"/>
    <n v="1"/>
    <n v="1.9"/>
    <n v="1.45"/>
    <n v="0.57999999999999996"/>
    <n v="2.4"/>
    <n v="1.49"/>
    <n v="17"/>
    <n v="47"/>
    <n v="32"/>
    <n v="110"/>
    <n v="220"/>
    <n v="165"/>
    <x v="25"/>
    <x v="175"/>
    <n v="1.49"/>
    <n v="0"/>
    <n v="0"/>
    <n v="1.36425"/>
    <x v="4"/>
  </r>
  <r>
    <n v="3395"/>
    <x v="352"/>
    <x v="1"/>
    <x v="25"/>
    <n v="19"/>
    <n v="29"/>
    <n v="24"/>
    <n v="5.4"/>
    <n v="6.8"/>
    <n v="6.1"/>
    <n v="6.9"/>
    <n v="7.4"/>
    <n v="7.15"/>
    <n v="134"/>
    <n v="192"/>
    <n v="163"/>
    <n v="1"/>
    <n v="1.5"/>
    <n v="1.25"/>
    <n v="0.72"/>
    <n v="2.39"/>
    <n v="1.5550000000000002"/>
    <n v="17"/>
    <n v="63"/>
    <n v="40"/>
    <n v="94"/>
    <n v="240"/>
    <n v="167"/>
    <x v="45"/>
    <x v="89"/>
    <n v="1.5550000000000002"/>
    <n v="0"/>
    <n v="0"/>
    <n v="1.2922500000000001"/>
    <x v="4"/>
  </r>
  <r>
    <n v="4196"/>
    <x v="478"/>
    <x v="1"/>
    <x v="25"/>
    <n v="19.5"/>
    <n v="30"/>
    <n v="24.75"/>
    <n v="1.2"/>
    <n v="6.2"/>
    <n v="3.7"/>
    <n v="6.4"/>
    <n v="8"/>
    <n v="7.2"/>
    <n v="147"/>
    <n v="216"/>
    <n v="181.5"/>
    <n v="3.1"/>
    <n v="11"/>
    <n v="7.05"/>
    <n v="0.89"/>
    <n v="6.6"/>
    <n v="3.7449999999999997"/>
    <n v="47"/>
    <n v="94"/>
    <n v="70.5"/>
    <n v="210"/>
    <n v="430"/>
    <n v="320"/>
    <x v="2"/>
    <x v="293"/>
    <n v="3.7449999999999992"/>
    <n v="0"/>
    <n v="2.5999999999999996"/>
    <n v="3.8614999999999995"/>
    <x v="4"/>
  </r>
  <r>
    <n v="3392"/>
    <x v="349"/>
    <x v="1"/>
    <x v="25"/>
    <n v="19"/>
    <n v="29"/>
    <n v="24"/>
    <n v="5"/>
    <n v="5.9"/>
    <n v="5.45"/>
    <n v="6.6"/>
    <n v="7.2"/>
    <n v="6.9"/>
    <n v="128"/>
    <n v="192"/>
    <n v="160"/>
    <n v="1.1000000000000001"/>
    <n v="1.9"/>
    <n v="1.5"/>
    <n v="0.68"/>
    <n v="2.9"/>
    <n v="1.79"/>
    <n v="17"/>
    <n v="58"/>
    <n v="37.5"/>
    <n v="84"/>
    <n v="210"/>
    <n v="147"/>
    <x v="39"/>
    <x v="80"/>
    <n v="1.79"/>
    <n v="0"/>
    <n v="0"/>
    <n v="1.4830000000000001"/>
    <x v="4"/>
  </r>
  <r>
    <n v="1364"/>
    <x v="354"/>
    <x v="0"/>
    <x v="26"/>
    <n v="17"/>
    <n v="24"/>
    <n v="20.5"/>
    <n v="7.8"/>
    <n v="8.8000000000000007"/>
    <n v="8.3000000000000007"/>
    <n v="8.1"/>
    <n v="9"/>
    <n v="8.5500000000000007"/>
    <n v="468"/>
    <n v="539"/>
    <n v="503.5"/>
    <n v="5.2"/>
    <n v="6.8"/>
    <n v="6"/>
    <n v="1.2430281690140901"/>
    <n v="6.2730105633802804"/>
    <n v="3.7580193661971855"/>
    <n v="30000"/>
    <n v="40000"/>
    <n v="35000"/>
    <n v="55000"/>
    <n v="64000"/>
    <n v="59500"/>
    <x v="2"/>
    <x v="2"/>
    <n v="3.7580193661971855"/>
    <n v="10"/>
    <n v="0"/>
    <n v="7.7516038732394374"/>
    <x v="4"/>
  </r>
  <r>
    <n v="2499"/>
    <x v="355"/>
    <x v="0"/>
    <x v="26"/>
    <n v="19"/>
    <n v="26"/>
    <n v="22.5"/>
    <n v="5.8"/>
    <n v="7"/>
    <n v="6.4"/>
    <n v="7.6"/>
    <n v="8.1999999999999993"/>
    <n v="7.8999999999999995"/>
    <n v="251"/>
    <n v="371"/>
    <n v="311"/>
    <n v="4"/>
    <n v="5"/>
    <n v="4.5"/>
    <n v="0.8"/>
    <n v="0.92"/>
    <n v="0.8600000000000001"/>
    <n v="3600"/>
    <n v="4300"/>
    <n v="3950"/>
    <n v="6300"/>
    <n v="7900"/>
    <n v="7100"/>
    <x v="2"/>
    <x v="2"/>
    <n v="0.8600000000000001"/>
    <n v="0"/>
    <n v="0"/>
    <n v="5.6719999999999997"/>
    <x v="4"/>
  </r>
  <r>
    <n v="2501"/>
    <x v="357"/>
    <x v="1"/>
    <x v="26"/>
    <n v="18"/>
    <n v="22"/>
    <n v="20"/>
    <n v="4.5"/>
    <n v="5.8"/>
    <n v="5.15"/>
    <n v="7.2"/>
    <n v="8.4"/>
    <n v="7.8000000000000007"/>
    <n v="624"/>
    <n v="629"/>
    <n v="626.5"/>
    <n v="6"/>
    <n v="15"/>
    <n v="10.5"/>
    <n v="1.2430281690140901"/>
    <n v="6.2730105633802804"/>
    <n v="3.7580193661971855"/>
    <n v="1010.2165492957701"/>
    <n v="9370632.2394366208"/>
    <n v="4685821.2279929584"/>
    <n v="30837.3908450704"/>
    <n v="27354974.920774601"/>
    <n v="13692906.155809836"/>
    <x v="2"/>
    <x v="2"/>
    <n v="3.7580193661971855"/>
    <n v="0"/>
    <n v="0"/>
    <n v="6.2516038732394374"/>
    <x v="4"/>
  </r>
  <r>
    <n v="2500"/>
    <x v="356"/>
    <x v="1"/>
    <x v="26"/>
    <n v="18"/>
    <n v="23.2"/>
    <n v="20.6"/>
    <n v="1.2"/>
    <n v="4.7"/>
    <n v="2.95"/>
    <n v="7.5"/>
    <n v="8.9"/>
    <n v="8.1999999999999993"/>
    <n v="1190"/>
    <n v="1336"/>
    <n v="1263"/>
    <n v="16"/>
    <n v="32"/>
    <n v="24"/>
    <n v="1.2430281690140901"/>
    <n v="6.2730105633802804"/>
    <n v="3.7580193661971855"/>
    <n v="4300"/>
    <n v="4300"/>
    <n v="4300"/>
    <n v="6300"/>
    <n v="6300"/>
    <n v="6300"/>
    <x v="2"/>
    <x v="2"/>
    <n v="3.7580193661971855"/>
    <n v="0"/>
    <n v="4.0999999999999996"/>
    <n v="6.6616038732394376"/>
    <x v="4"/>
  </r>
  <r>
    <n v="3437"/>
    <x v="359"/>
    <x v="0"/>
    <x v="27"/>
    <n v="11"/>
    <n v="23"/>
    <n v="17"/>
    <n v="7.4"/>
    <n v="9"/>
    <n v="8.1999999999999993"/>
    <n v="7.2"/>
    <n v="8"/>
    <n v="7.6"/>
    <n v="160"/>
    <n v="210"/>
    <n v="185"/>
    <n v="1"/>
    <n v="1.6"/>
    <n v="1.3"/>
    <n v="0.32"/>
    <n v="0.37"/>
    <n v="0.34499999999999997"/>
    <n v="70"/>
    <n v="170"/>
    <n v="120"/>
    <n v="210"/>
    <n v="540"/>
    <n v="375"/>
    <x v="43"/>
    <x v="41"/>
    <n v="0.34499999999999997"/>
    <n v="0"/>
    <n v="0"/>
    <n v="1.4815"/>
    <x v="4"/>
  </r>
  <r>
    <n v="1362"/>
    <x v="358"/>
    <x v="0"/>
    <x v="27"/>
    <n v="9"/>
    <n v="22"/>
    <n v="15.5"/>
    <n v="7.6"/>
    <n v="9.6"/>
    <n v="8.6"/>
    <n v="7.2"/>
    <n v="7.8"/>
    <n v="7.5"/>
    <n v="370"/>
    <n v="440"/>
    <n v="405"/>
    <n v="1"/>
    <n v="2"/>
    <n v="1.5"/>
    <n v="0.32"/>
    <n v="0.36"/>
    <n v="0.33999999999999997"/>
    <n v="140"/>
    <n v="350"/>
    <n v="245"/>
    <n v="350"/>
    <n v="920"/>
    <n v="635"/>
    <x v="39"/>
    <x v="125"/>
    <n v="0.33999999999999997"/>
    <n v="0"/>
    <n v="0"/>
    <n v="2.2304999999999997"/>
    <x v="4"/>
  </r>
  <r>
    <n v="2539"/>
    <x v="712"/>
    <x v="0"/>
    <x v="28"/>
    <n v="19"/>
    <n v="30"/>
    <n v="24.5"/>
    <n v="7.7"/>
    <n v="8.6"/>
    <n v="8.15"/>
    <n v="7"/>
    <n v="8.1"/>
    <n v="7.55"/>
    <n v="141"/>
    <n v="195"/>
    <n v="168"/>
    <n v="1.2"/>
    <n v="1.7"/>
    <n v="1.45"/>
    <n v="0.3"/>
    <n v="0.3"/>
    <n v="0.3"/>
    <n v="1100"/>
    <n v="2200"/>
    <n v="1650"/>
    <n v="1400"/>
    <n v="3900"/>
    <n v="2650"/>
    <x v="25"/>
    <x v="2"/>
    <n v="0.3"/>
    <n v="0"/>
    <n v="0"/>
    <n v="3.9662500000000001"/>
    <x v="4"/>
  </r>
  <r>
    <n v="2505"/>
    <x v="708"/>
    <x v="0"/>
    <x v="28"/>
    <n v="22.5"/>
    <n v="34"/>
    <n v="28.25"/>
    <n v="4"/>
    <n v="13.1"/>
    <n v="8.5500000000000007"/>
    <n v="7.8"/>
    <n v="8.6999999999999993"/>
    <n v="8.25"/>
    <n v="568"/>
    <n v="763"/>
    <n v="665.5"/>
    <n v="3.2"/>
    <n v="8.5"/>
    <n v="5.85"/>
    <n v="0.35"/>
    <n v="0.72"/>
    <n v="0.53499999999999992"/>
    <n v="3300"/>
    <n v="35000"/>
    <n v="19150"/>
    <n v="4900"/>
    <n v="54000"/>
    <n v="29450"/>
    <x v="2"/>
    <x v="2"/>
    <n v="0.53499999999999992"/>
    <n v="0"/>
    <n v="0"/>
    <n v="5.6070000000000002"/>
    <x v="4"/>
  </r>
  <r>
    <n v="2503"/>
    <x v="706"/>
    <x v="0"/>
    <x v="28"/>
    <n v="22.5"/>
    <n v="34"/>
    <n v="28.25"/>
    <n v="4.5"/>
    <n v="10.9"/>
    <n v="7.7"/>
    <n v="7.5"/>
    <n v="8.6"/>
    <n v="8.0500000000000007"/>
    <n v="567"/>
    <n v="868"/>
    <n v="717.5"/>
    <n v="3.2"/>
    <n v="6.9"/>
    <n v="5.0500000000000007"/>
    <n v="0.3"/>
    <n v="0.8"/>
    <n v="0.55000000000000004"/>
    <n v="1400"/>
    <n v="92000"/>
    <n v="46700"/>
    <n v="3300"/>
    <n v="160000"/>
    <n v="81650"/>
    <x v="2"/>
    <x v="2"/>
    <n v="0.55000000000000004"/>
    <n v="0"/>
    <n v="0"/>
    <n v="5.61"/>
    <x v="4"/>
  </r>
  <r>
    <n v="4729"/>
    <x v="715"/>
    <x v="0"/>
    <x v="28"/>
    <n v="6"/>
    <n v="24"/>
    <n v="15"/>
    <n v="5.5"/>
    <n v="7.8"/>
    <n v="6.65"/>
    <n v="6.9"/>
    <n v="7.9"/>
    <n v="7.4"/>
    <n v="20"/>
    <n v="97"/>
    <n v="58.5"/>
    <n v="1"/>
    <n v="1.8"/>
    <n v="1.4"/>
    <n v="0.3"/>
    <n v="0.3"/>
    <n v="0.3"/>
    <n v="60"/>
    <n v="5000"/>
    <n v="2530"/>
    <n v="110"/>
    <n v="13000"/>
    <n v="6555"/>
    <x v="49"/>
    <x v="2"/>
    <n v="0.3"/>
    <n v="0"/>
    <n v="0"/>
    <n v="3.9350000000000001"/>
    <x v="4"/>
  </r>
  <r>
    <n v="2519"/>
    <x v="709"/>
    <x v="0"/>
    <x v="28"/>
    <n v="21"/>
    <n v="30"/>
    <n v="25.5"/>
    <n v="6.8"/>
    <n v="8.1999999999999993"/>
    <n v="7.5"/>
    <n v="6.7"/>
    <n v="7.6"/>
    <n v="7.15"/>
    <n v="32"/>
    <n v="68"/>
    <n v="50"/>
    <n v="1"/>
    <n v="2.2000000000000002"/>
    <n v="1.6"/>
    <n v="0.3"/>
    <n v="0.3"/>
    <n v="0.3"/>
    <n v="400"/>
    <n v="5000"/>
    <n v="2700"/>
    <n v="1300"/>
    <n v="13000"/>
    <n v="7150"/>
    <x v="56"/>
    <x v="2"/>
    <n v="0.3"/>
    <n v="0"/>
    <n v="0"/>
    <n v="4.0599999999999996"/>
    <x v="4"/>
  </r>
  <r>
    <n v="4720"/>
    <x v="713"/>
    <x v="0"/>
    <x v="28"/>
    <n v="19"/>
    <n v="33"/>
    <n v="26"/>
    <n v="6.8"/>
    <n v="8.9"/>
    <n v="7.85"/>
    <n v="6.7"/>
    <n v="8.4"/>
    <n v="7.5500000000000007"/>
    <n v="32"/>
    <n v="128"/>
    <n v="80"/>
    <n v="1.4"/>
    <n v="2.1"/>
    <n v="1.75"/>
    <n v="0.3"/>
    <n v="0.3"/>
    <n v="0.3"/>
    <n v="170"/>
    <n v="2600"/>
    <n v="1385"/>
    <n v="700"/>
    <n v="9000"/>
    <n v="4850"/>
    <x v="33"/>
    <x v="2"/>
    <n v="0.3"/>
    <n v="0"/>
    <n v="0"/>
    <n v="4.1537499999999996"/>
    <x v="4"/>
  </r>
  <r>
    <n v="2504"/>
    <x v="707"/>
    <x v="0"/>
    <x v="28"/>
    <n v="22.5"/>
    <n v="34"/>
    <n v="28.25"/>
    <n v="3.8"/>
    <n v="12"/>
    <n v="7.9"/>
    <n v="7.6"/>
    <n v="8.6999999999999993"/>
    <n v="8.1499999999999986"/>
    <n v="569"/>
    <n v="775"/>
    <n v="672"/>
    <n v="3.6"/>
    <n v="7.2"/>
    <n v="5.4"/>
    <n v="0.3"/>
    <n v="0.9"/>
    <n v="0.6"/>
    <n v="13000"/>
    <n v="240000"/>
    <n v="126500"/>
    <n v="23000"/>
    <n v="540000"/>
    <n v="281500"/>
    <x v="2"/>
    <x v="2"/>
    <n v="0.6"/>
    <n v="0"/>
    <n v="0"/>
    <n v="5.62"/>
    <x v="4"/>
  </r>
  <r>
    <n v="2520"/>
    <x v="710"/>
    <x v="0"/>
    <x v="28"/>
    <n v="4"/>
    <n v="24"/>
    <n v="14"/>
    <n v="5.8"/>
    <n v="6.9"/>
    <n v="6.35"/>
    <n v="6.5"/>
    <n v="8"/>
    <n v="7.25"/>
    <n v="67"/>
    <n v="196"/>
    <n v="131.5"/>
    <n v="1.8"/>
    <n v="2.8"/>
    <n v="2.2999999999999998"/>
    <n v="0.3"/>
    <n v="0.32"/>
    <n v="0.31"/>
    <n v="2100"/>
    <n v="5000"/>
    <n v="3550"/>
    <n v="5000"/>
    <n v="14000"/>
    <n v="9500"/>
    <x v="11"/>
    <x v="2"/>
    <n v="0.31"/>
    <n v="0"/>
    <n v="0"/>
    <n v="4.4995000000000003"/>
    <x v="4"/>
  </r>
  <r>
    <n v="1765"/>
    <x v="360"/>
    <x v="0"/>
    <x v="28"/>
    <n v="22"/>
    <n v="31"/>
    <n v="26.5"/>
    <n v="5.2"/>
    <n v="9.6999999999999993"/>
    <n v="7.4499999999999993"/>
    <n v="7.2"/>
    <n v="8.5"/>
    <n v="7.85"/>
    <n v="252"/>
    <n v="826"/>
    <n v="539"/>
    <n v="1.8"/>
    <n v="4.0999999999999996"/>
    <n v="2.9499999999999997"/>
    <n v="0.3"/>
    <n v="1.9"/>
    <n v="1.0999999999999999"/>
    <n v="330"/>
    <n v="790"/>
    <n v="560"/>
    <n v="1100"/>
    <n v="1700"/>
    <n v="1400"/>
    <x v="80"/>
    <x v="207"/>
    <n v="1.0999999999999999"/>
    <n v="0"/>
    <n v="0"/>
    <n v="4.8637499999999996"/>
    <x v="4"/>
  </r>
  <r>
    <n v="2544"/>
    <x v="369"/>
    <x v="0"/>
    <x v="28"/>
    <n v="22"/>
    <n v="32"/>
    <n v="27"/>
    <n v="8.8000000000000007"/>
    <n v="9.8000000000000007"/>
    <n v="9.3000000000000007"/>
    <n v="7"/>
    <n v="7.6"/>
    <n v="7.3"/>
    <n v="311"/>
    <n v="422"/>
    <n v="366.5"/>
    <n v="2.7"/>
    <n v="7.3"/>
    <n v="5"/>
    <n v="0.3"/>
    <n v="0.8"/>
    <n v="0.55000000000000004"/>
    <n v="3100"/>
    <n v="9400"/>
    <n v="6250"/>
    <n v="4300"/>
    <n v="12000"/>
    <n v="8150"/>
    <x v="2"/>
    <x v="2"/>
    <n v="0.55000000000000004"/>
    <n v="0"/>
    <n v="0"/>
    <n v="5.61"/>
    <x v="4"/>
  </r>
  <r>
    <n v="2522"/>
    <x v="367"/>
    <x v="0"/>
    <x v="28"/>
    <n v="7"/>
    <n v="16"/>
    <n v="11.5"/>
    <n v="7.1"/>
    <n v="8.1"/>
    <n v="7.6"/>
    <n v="6.9"/>
    <n v="7.6"/>
    <n v="7.25"/>
    <n v="13"/>
    <n v="29"/>
    <n v="21"/>
    <n v="1"/>
    <n v="1.1000000000000001"/>
    <n v="1.05"/>
    <n v="0.3"/>
    <n v="0.3"/>
    <n v="0.3"/>
    <n v="70"/>
    <n v="110"/>
    <n v="90"/>
    <n v="110"/>
    <n v="210"/>
    <n v="160"/>
    <x v="96"/>
    <x v="267"/>
    <n v="0.3"/>
    <n v="0"/>
    <n v="0"/>
    <n v="1.16625"/>
    <x v="4"/>
  </r>
  <r>
    <n v="2521"/>
    <x v="711"/>
    <x v="0"/>
    <x v="28"/>
    <n v="9"/>
    <n v="24"/>
    <n v="16.5"/>
    <n v="7.2"/>
    <n v="8.1999999999999993"/>
    <n v="7.6999999999999993"/>
    <n v="6.9"/>
    <n v="7.6"/>
    <n v="7.25"/>
    <n v="20"/>
    <n v="36"/>
    <n v="28"/>
    <n v="1"/>
    <n v="1.8"/>
    <n v="1.4"/>
    <n v="0.3"/>
    <n v="0.3"/>
    <n v="0.3"/>
    <n v="60"/>
    <n v="130"/>
    <n v="95"/>
    <n v="110"/>
    <n v="330"/>
    <n v="220"/>
    <x v="49"/>
    <x v="100"/>
    <n v="0.3"/>
    <n v="0"/>
    <n v="0"/>
    <n v="1.4100000000000001"/>
    <x v="4"/>
  </r>
  <r>
    <n v="4725"/>
    <x v="714"/>
    <x v="0"/>
    <x v="28"/>
    <n v="8"/>
    <n v="18"/>
    <n v="13"/>
    <n v="7.1"/>
    <n v="8.5"/>
    <n v="7.8"/>
    <n v="6.9"/>
    <n v="7.9"/>
    <n v="7.4"/>
    <n v="16"/>
    <n v="73"/>
    <n v="44.5"/>
    <n v="1"/>
    <n v="1.6"/>
    <n v="1.3"/>
    <n v="0.3"/>
    <n v="0.3"/>
    <n v="0.3"/>
    <n v="70"/>
    <n v="110"/>
    <n v="90"/>
    <n v="110"/>
    <n v="330"/>
    <n v="220"/>
    <x v="43"/>
    <x v="267"/>
    <n v="0.3"/>
    <n v="0"/>
    <n v="0"/>
    <n v="1.3225"/>
    <x v="4"/>
  </r>
  <r>
    <n v="5159"/>
    <x v="858"/>
    <x v="0"/>
    <x v="0"/>
    <n v="22"/>
    <n v="27"/>
    <n v="24.5"/>
    <n v="3.9"/>
    <n v="6.5"/>
    <n v="5.2"/>
    <n v="7.1"/>
    <n v="7.9"/>
    <n v="7.5"/>
    <n v="374"/>
    <n v="1370"/>
    <n v="872"/>
    <n v="1.5"/>
    <n v="3.7"/>
    <n v="2.6"/>
    <n v="0.33"/>
    <n v="5.9"/>
    <n v="3.1150000000000002"/>
    <n v="214"/>
    <n v="525"/>
    <n v="369.5"/>
    <n v="816"/>
    <n v="1733"/>
    <n v="1274.5"/>
    <x v="4"/>
    <x v="352"/>
    <n v="3.1150000000000002"/>
    <n v="0"/>
    <n v="0"/>
    <n v="4.0955000000000004"/>
    <x v="5"/>
  </r>
  <r>
    <n v="4368"/>
    <x v="859"/>
    <x v="0"/>
    <x v="0"/>
    <n v="18"/>
    <n v="29"/>
    <n v="23.5"/>
    <n v="3.2"/>
    <n v="8.6999999999999993"/>
    <n v="5.9499999999999993"/>
    <n v="7.2"/>
    <n v="8.6"/>
    <n v="7.9"/>
    <n v="215"/>
    <n v="1800"/>
    <n v="1007.5"/>
    <n v="1.6"/>
    <n v="6.1"/>
    <n v="3.8499999999999996"/>
    <n v="0.69"/>
    <n v="2.79"/>
    <n v="1.74"/>
    <n v="7"/>
    <n v="21"/>
    <n v="14"/>
    <n v="210"/>
    <n v="460"/>
    <n v="335"/>
    <x v="37"/>
    <x v="69"/>
    <n v="1.7399999999999998"/>
    <n v="0"/>
    <n v="0"/>
    <n v="2.8242499999999997"/>
    <x v="5"/>
  </r>
  <r>
    <n v="2353"/>
    <x v="860"/>
    <x v="0"/>
    <x v="0"/>
    <n v="26"/>
    <n v="29"/>
    <n v="27.5"/>
    <n v="3.4"/>
    <n v="6.4"/>
    <n v="4.9000000000000004"/>
    <n v="7.1"/>
    <n v="8.5"/>
    <n v="7.8"/>
    <n v="402"/>
    <n v="888"/>
    <n v="645"/>
    <n v="2.4"/>
    <n v="4.8"/>
    <n v="3.5999999999999996"/>
    <n v="1.1200000000000001"/>
    <n v="2.42"/>
    <n v="1.77"/>
    <n v="7"/>
    <n v="39"/>
    <n v="23"/>
    <n v="150"/>
    <n v="240"/>
    <n v="195"/>
    <x v="54"/>
    <x v="72"/>
    <n v="1.77"/>
    <n v="0"/>
    <n v="0.19999999999999929"/>
    <n v="2.7390000000000003"/>
    <x v="5"/>
  </r>
  <r>
    <n v="5147"/>
    <x v="861"/>
    <x v="0"/>
    <x v="0"/>
    <n v="23"/>
    <n v="27"/>
    <n v="25"/>
    <n v="5.0999999999999996"/>
    <n v="6.1"/>
    <n v="5.6"/>
    <n v="6.6"/>
    <n v="7.8"/>
    <n v="7.1999999999999993"/>
    <n v="322"/>
    <n v="535"/>
    <n v="428.5"/>
    <n v="1.5"/>
    <n v="2.2000000000000002"/>
    <n v="1.85"/>
    <n v="0.32"/>
    <n v="1.26"/>
    <n v="0.79"/>
    <n v="89"/>
    <n v="388"/>
    <n v="238.5"/>
    <n v="491"/>
    <n v="1046"/>
    <n v="768.5"/>
    <x v="3"/>
    <x v="353"/>
    <n v="0.79"/>
    <n v="0"/>
    <n v="0"/>
    <n v="2.5067499999999998"/>
    <x v="5"/>
  </r>
  <r>
    <n v="1790"/>
    <x v="862"/>
    <x v="0"/>
    <x v="0"/>
    <n v="18"/>
    <n v="22"/>
    <n v="20"/>
    <n v="5.7"/>
    <n v="6.8"/>
    <n v="6.25"/>
    <n v="7.4"/>
    <n v="8.1"/>
    <n v="7.75"/>
    <n v="31100"/>
    <n v="42200"/>
    <n v="36650"/>
    <n v="2.6"/>
    <n v="2.9"/>
    <n v="2.75"/>
    <n v="1.1100000000000001"/>
    <n v="1.78"/>
    <n v="1.4450000000000001"/>
    <n v="3"/>
    <n v="62"/>
    <n v="32.5"/>
    <n v="75"/>
    <n v="689"/>
    <n v="382"/>
    <x v="98"/>
    <x v="351"/>
    <n v="1.4450000000000003"/>
    <n v="0"/>
    <n v="0"/>
    <n v="2.1702500000000002"/>
    <x v="5"/>
  </r>
  <r>
    <n v="5156"/>
    <x v="863"/>
    <x v="2"/>
    <x v="0"/>
    <n v="24"/>
    <n v="24"/>
    <n v="24"/>
    <n v="6.6"/>
    <n v="7.7"/>
    <n v="7.15"/>
    <n v="7.2"/>
    <n v="8"/>
    <n v="7.6"/>
    <n v="699"/>
    <n v="990"/>
    <n v="844.5"/>
    <n v="2.4"/>
    <n v="2.9"/>
    <n v="2.65"/>
    <n v="1.4"/>
    <n v="2.04"/>
    <n v="1.72"/>
    <n v="3"/>
    <n v="343"/>
    <n v="173"/>
    <n v="75"/>
    <n v="1380"/>
    <n v="727.5"/>
    <x v="16"/>
    <x v="354"/>
    <n v="1.7199999999999998"/>
    <n v="0"/>
    <n v="0"/>
    <n v="2.8652500000000001"/>
    <x v="5"/>
  </r>
  <r>
    <n v="4391"/>
    <x v="864"/>
    <x v="2"/>
    <x v="0"/>
    <n v="22"/>
    <n v="29"/>
    <n v="25.5"/>
    <n v="5.2"/>
    <n v="6.3"/>
    <n v="5.75"/>
    <n v="7"/>
    <n v="7.9"/>
    <n v="7.45"/>
    <n v="196"/>
    <n v="502"/>
    <n v="349"/>
    <n v="1"/>
    <n v="2"/>
    <n v="1.5"/>
    <n v="0.32"/>
    <n v="3.12"/>
    <n v="1.72"/>
    <n v="104"/>
    <n v="258"/>
    <n v="181"/>
    <n v="258"/>
    <n v="980"/>
    <n v="619"/>
    <x v="39"/>
    <x v="104"/>
    <n v="1.7199999999999998"/>
    <n v="0"/>
    <n v="0"/>
    <n v="2.1865000000000001"/>
    <x v="5"/>
  </r>
  <r>
    <n v="5150"/>
    <x v="865"/>
    <x v="2"/>
    <x v="0"/>
    <n v="17"/>
    <n v="21"/>
    <n v="19"/>
    <n v="6.2"/>
    <n v="7.5"/>
    <n v="6.85"/>
    <n v="7.5"/>
    <n v="8.3000000000000007"/>
    <n v="7.9"/>
    <n v="982"/>
    <n v="1286"/>
    <n v="1134"/>
    <n v="2.5"/>
    <n v="2.9"/>
    <n v="2.7"/>
    <n v="0.45"/>
    <n v="4.46"/>
    <n v="2.4550000000000001"/>
    <n v="3"/>
    <n v="176"/>
    <n v="89.5"/>
    <n v="120"/>
    <n v="680"/>
    <n v="400"/>
    <x v="40"/>
    <x v="355"/>
    <n v="2.4550000000000001"/>
    <n v="0"/>
    <n v="0"/>
    <n v="2.6259999999999999"/>
    <x v="5"/>
  </r>
  <r>
    <n v="4921"/>
    <x v="866"/>
    <x v="3"/>
    <x v="0"/>
    <n v="19"/>
    <n v="29"/>
    <n v="24"/>
    <n v="5.0999999999999996"/>
    <n v="6.6"/>
    <n v="5.85"/>
    <n v="7.5"/>
    <n v="8"/>
    <n v="7.75"/>
    <n v="510"/>
    <n v="720"/>
    <n v="615"/>
    <n v="1.2"/>
    <n v="2.2999999999999998"/>
    <n v="1.75"/>
    <n v="0.32"/>
    <n v="0.79"/>
    <n v="0.55500000000000005"/>
    <n v="97"/>
    <n v="368"/>
    <n v="232.5"/>
    <n v="403"/>
    <n v="914"/>
    <n v="658.5"/>
    <x v="33"/>
    <x v="356"/>
    <n v="0.55500000000000005"/>
    <n v="0"/>
    <n v="0"/>
    <n v="2.3672499999999999"/>
    <x v="5"/>
  </r>
  <r>
    <n v="4936"/>
    <x v="867"/>
    <x v="3"/>
    <x v="0"/>
    <n v="22"/>
    <n v="26"/>
    <n v="24"/>
    <n v="6.4"/>
    <n v="7.6"/>
    <n v="7"/>
    <n v="7.3"/>
    <n v="8.4"/>
    <n v="7.85"/>
    <n v="247"/>
    <n v="480"/>
    <n v="363.5"/>
    <n v="1.8"/>
    <n v="2.6"/>
    <n v="2.2000000000000002"/>
    <n v="0.92"/>
    <n v="2.0499999999999998"/>
    <n v="1.4849999999999999"/>
    <n v="3"/>
    <n v="29"/>
    <n v="16"/>
    <n v="64"/>
    <n v="240"/>
    <n v="152"/>
    <x v="13"/>
    <x v="23"/>
    <n v="1.4849999999999999"/>
    <n v="0"/>
    <n v="0"/>
    <n v="1.752"/>
    <x v="5"/>
  </r>
  <r>
    <n v="4919"/>
    <x v="868"/>
    <x v="3"/>
    <x v="0"/>
    <n v="21"/>
    <n v="27"/>
    <n v="24"/>
    <n v="5.4"/>
    <n v="6.5"/>
    <n v="5.95"/>
    <n v="7"/>
    <n v="8"/>
    <n v="7.5"/>
    <n v="406"/>
    <n v="603"/>
    <n v="504.5"/>
    <n v="1"/>
    <n v="2.2000000000000002"/>
    <n v="1.6"/>
    <n v="0.32"/>
    <n v="1.1200000000000001"/>
    <n v="0.72000000000000008"/>
    <n v="102"/>
    <n v="243"/>
    <n v="172.5"/>
    <n v="436"/>
    <n v="816"/>
    <n v="626"/>
    <x v="56"/>
    <x v="357"/>
    <n v="0.72000000000000008"/>
    <n v="0"/>
    <n v="0"/>
    <n v="2.0065"/>
    <x v="5"/>
  </r>
  <r>
    <n v="4926"/>
    <x v="869"/>
    <x v="3"/>
    <x v="0"/>
    <n v="24"/>
    <n v="32"/>
    <n v="28"/>
    <n v="2.9"/>
    <n v="7.5"/>
    <n v="5.2"/>
    <n v="7.4"/>
    <n v="8.1999999999999993"/>
    <n v="7.8"/>
    <n v="279"/>
    <n v="804"/>
    <n v="541.5"/>
    <n v="1.7"/>
    <n v="10.199999999999999"/>
    <n v="5.9499999999999993"/>
    <n v="0.51"/>
    <n v="2.42"/>
    <n v="1.4649999999999999"/>
    <n v="4"/>
    <n v="20"/>
    <n v="12"/>
    <n v="75"/>
    <n v="460"/>
    <n v="267.5"/>
    <x v="2"/>
    <x v="96"/>
    <n v="1.4649999999999999"/>
    <n v="0"/>
    <n v="0"/>
    <n v="2.8530000000000002"/>
    <x v="5"/>
  </r>
  <r>
    <n v="4931"/>
    <x v="870"/>
    <x v="3"/>
    <x v="0"/>
    <n v="26"/>
    <n v="36"/>
    <n v="31"/>
    <n v="6.4"/>
    <n v="8"/>
    <n v="7.2"/>
    <n v="7.1"/>
    <n v="8.6999999999999993"/>
    <n v="7.8999999999999995"/>
    <n v="2182"/>
    <n v="56100"/>
    <n v="29141"/>
    <n v="1.6"/>
    <n v="2.6"/>
    <n v="2.1"/>
    <n v="0.55000000000000004"/>
    <n v="8.0500000000000007"/>
    <n v="4.3000000000000007"/>
    <n v="3"/>
    <n v="15"/>
    <n v="9"/>
    <n v="93"/>
    <n v="240"/>
    <n v="166.5"/>
    <x v="23"/>
    <x v="29"/>
    <n v="4.3000000000000007"/>
    <n v="0"/>
    <n v="0"/>
    <n v="2.2175000000000002"/>
    <x v="5"/>
  </r>
  <r>
    <n v="4917"/>
    <x v="871"/>
    <x v="3"/>
    <x v="0"/>
    <n v="15"/>
    <n v="30"/>
    <n v="22.5"/>
    <n v="4"/>
    <n v="6.1"/>
    <n v="5.05"/>
    <n v="6.8"/>
    <n v="7.7"/>
    <n v="7.25"/>
    <n v="893"/>
    <n v="1203"/>
    <n v="1048"/>
    <n v="1.3"/>
    <n v="3.5"/>
    <n v="2.4"/>
    <n v="0.32"/>
    <n v="3.59"/>
    <n v="1.9549999999999998"/>
    <n v="244"/>
    <n v="689"/>
    <n v="466.5"/>
    <n v="866"/>
    <n v="1986"/>
    <n v="1426"/>
    <x v="57"/>
    <x v="358"/>
    <n v="1.9549999999999998"/>
    <n v="0"/>
    <n v="0"/>
    <n v="4.2234999999999996"/>
    <x v="5"/>
  </r>
  <r>
    <n v="4934"/>
    <x v="872"/>
    <x v="3"/>
    <x v="0"/>
    <n v="25"/>
    <n v="26"/>
    <n v="25.5"/>
    <n v="6.1"/>
    <n v="6.6"/>
    <n v="6.35"/>
    <n v="7.5"/>
    <n v="8.1"/>
    <n v="7.8"/>
    <n v="14950"/>
    <n v="31200"/>
    <n v="23075"/>
    <n v="2.7"/>
    <n v="2.9"/>
    <n v="2.8"/>
    <n v="0.95"/>
    <n v="1.69"/>
    <n v="1.3199999999999998"/>
    <n v="3"/>
    <n v="22"/>
    <n v="12.5"/>
    <n v="75"/>
    <n v="423"/>
    <n v="249"/>
    <x v="65"/>
    <x v="109"/>
    <n v="1.3199999999999998"/>
    <n v="0"/>
    <n v="0"/>
    <n v="2.0764999999999998"/>
    <x v="5"/>
  </r>
  <r>
    <n v="4918"/>
    <x v="873"/>
    <x v="3"/>
    <x v="0"/>
    <n v="16"/>
    <n v="28"/>
    <n v="22"/>
    <n v="4.0999999999999996"/>
    <n v="6.2"/>
    <n v="5.15"/>
    <n v="6.8"/>
    <n v="7.6"/>
    <n v="7.1999999999999993"/>
    <n v="701"/>
    <n v="1172"/>
    <n v="936.5"/>
    <n v="1.2"/>
    <n v="3.7"/>
    <n v="2.4500000000000002"/>
    <n v="0.46"/>
    <n v="3.76"/>
    <n v="2.11"/>
    <n v="226"/>
    <n v="479"/>
    <n v="352.5"/>
    <n v="686"/>
    <n v="1733"/>
    <n v="1209.5"/>
    <x v="14"/>
    <x v="359"/>
    <n v="2.11"/>
    <n v="0"/>
    <n v="0"/>
    <n v="3.7157500000000003"/>
    <x v="5"/>
  </r>
  <r>
    <n v="4933"/>
    <x v="874"/>
    <x v="3"/>
    <x v="0"/>
    <n v="25"/>
    <n v="26"/>
    <n v="25.5"/>
    <n v="5.8"/>
    <n v="6.7"/>
    <n v="6.25"/>
    <n v="7.2"/>
    <n v="7.9"/>
    <n v="7.5500000000000007"/>
    <n v="23000"/>
    <n v="39200"/>
    <n v="31100"/>
    <n v="2.6"/>
    <n v="2.9"/>
    <n v="2.75"/>
    <n v="0.74"/>
    <n v="1.76"/>
    <n v="1.25"/>
    <n v="3"/>
    <n v="16"/>
    <n v="9.5"/>
    <n v="47"/>
    <n v="260"/>
    <n v="153.5"/>
    <x v="98"/>
    <x v="24"/>
    <n v="1.25"/>
    <n v="0"/>
    <n v="0"/>
    <n v="2.0162500000000003"/>
    <x v="5"/>
  </r>
  <r>
    <n v="4929"/>
    <x v="875"/>
    <x v="3"/>
    <x v="0"/>
    <n v="24"/>
    <n v="26"/>
    <n v="25"/>
    <n v="5"/>
    <n v="7.5"/>
    <n v="6.25"/>
    <n v="6.8"/>
    <n v="8.1"/>
    <n v="7.4499999999999993"/>
    <n v="1859"/>
    <n v="47070"/>
    <n v="24464.5"/>
    <n v="2.2000000000000002"/>
    <n v="3"/>
    <n v="2.6"/>
    <n v="1.04"/>
    <n v="3.61"/>
    <n v="2.3250000000000002"/>
    <n v="3"/>
    <n v="9"/>
    <n v="6"/>
    <n v="21"/>
    <n v="210"/>
    <n v="115.5"/>
    <x v="4"/>
    <x v="55"/>
    <n v="2.3250000000000002"/>
    <n v="0"/>
    <n v="0"/>
    <n v="2.12"/>
    <x v="5"/>
  </r>
  <r>
    <n v="4916"/>
    <x v="876"/>
    <x v="3"/>
    <x v="0"/>
    <n v="22"/>
    <n v="27"/>
    <n v="24.5"/>
    <n v="5.3"/>
    <n v="6.4"/>
    <n v="5.85"/>
    <n v="7.2"/>
    <n v="8.1999999999999993"/>
    <n v="7.6999999999999993"/>
    <n v="364"/>
    <n v="490"/>
    <n v="427"/>
    <n v="1"/>
    <n v="2.2999999999999998"/>
    <n v="1.65"/>
    <n v="0.32"/>
    <n v="0.74"/>
    <n v="0.53"/>
    <n v="118"/>
    <n v="293"/>
    <n v="205.5"/>
    <n v="365"/>
    <n v="722"/>
    <n v="543.5"/>
    <x v="0"/>
    <x v="360"/>
    <n v="0.53"/>
    <n v="0"/>
    <n v="0"/>
    <n v="2.1647499999999997"/>
    <x v="5"/>
  </r>
  <r>
    <n v="4925"/>
    <x v="877"/>
    <x v="3"/>
    <x v="0"/>
    <n v="24"/>
    <n v="31"/>
    <n v="27.5"/>
    <n v="3.2"/>
    <n v="7.3"/>
    <n v="5.25"/>
    <n v="7"/>
    <n v="8.4"/>
    <n v="7.7"/>
    <n v="415"/>
    <n v="51700"/>
    <n v="26057.5"/>
    <n v="1.1000000000000001"/>
    <n v="3.2"/>
    <n v="2.1500000000000004"/>
    <n v="0.53"/>
    <n v="2.33"/>
    <n v="1.4300000000000002"/>
    <n v="4"/>
    <n v="15"/>
    <n v="9.5"/>
    <n v="48"/>
    <n v="240"/>
    <n v="144"/>
    <x v="61"/>
    <x v="24"/>
    <n v="1.4300000000000002"/>
    <n v="0"/>
    <n v="0"/>
    <n v="1.6772500000000004"/>
    <x v="5"/>
  </r>
  <r>
    <n v="4930"/>
    <x v="878"/>
    <x v="3"/>
    <x v="0"/>
    <n v="25"/>
    <n v="27"/>
    <n v="26"/>
    <n v="5"/>
    <n v="8.1999999999999993"/>
    <n v="6.6"/>
    <n v="7.4"/>
    <n v="8.4"/>
    <n v="7.9"/>
    <n v="593"/>
    <n v="1446"/>
    <n v="1019.5"/>
    <n v="1.8"/>
    <n v="3.6"/>
    <n v="2.7"/>
    <n v="0.56999999999999995"/>
    <n v="3.89"/>
    <n v="2.23"/>
    <n v="3"/>
    <n v="11"/>
    <n v="7"/>
    <n v="11"/>
    <n v="210"/>
    <n v="110.5"/>
    <x v="40"/>
    <x v="20"/>
    <n v="2.23"/>
    <n v="0"/>
    <n v="0"/>
    <n v="2.1684999999999999"/>
    <x v="5"/>
  </r>
  <r>
    <n v="4915"/>
    <x v="879"/>
    <x v="3"/>
    <x v="0"/>
    <n v="21"/>
    <n v="27"/>
    <n v="24"/>
    <n v="4.2"/>
    <n v="6.2"/>
    <n v="5.2"/>
    <n v="7.3"/>
    <n v="8"/>
    <n v="7.65"/>
    <n v="746"/>
    <n v="2453"/>
    <n v="1599.5"/>
    <n v="1.2"/>
    <n v="3.7"/>
    <n v="2.4500000000000002"/>
    <n v="0.32"/>
    <n v="1.88"/>
    <n v="1.0999999999999999"/>
    <n v="228"/>
    <n v="914"/>
    <n v="571"/>
    <n v="579"/>
    <n v="2420"/>
    <n v="1499.5"/>
    <x v="14"/>
    <x v="361"/>
    <n v="1.0999999999999999"/>
    <n v="0"/>
    <n v="0"/>
    <n v="4.6062499999999993"/>
    <x v="5"/>
  </r>
  <r>
    <n v="4924"/>
    <x v="880"/>
    <x v="3"/>
    <x v="0"/>
    <n v="24"/>
    <n v="32"/>
    <n v="28"/>
    <n v="4.3"/>
    <n v="8"/>
    <n v="6.15"/>
    <n v="7.3"/>
    <n v="8.4"/>
    <n v="7.85"/>
    <n v="212"/>
    <n v="8710"/>
    <n v="4461"/>
    <n v="1"/>
    <n v="6.2"/>
    <n v="3.6"/>
    <n v="0.55000000000000004"/>
    <n v="1.88"/>
    <n v="1.2149999999999999"/>
    <n v="9"/>
    <n v="21"/>
    <n v="15"/>
    <n v="120"/>
    <n v="240"/>
    <n v="180"/>
    <x v="54"/>
    <x v="11"/>
    <n v="1.2149999999999999"/>
    <n v="0"/>
    <n v="0"/>
    <n v="2.5680000000000001"/>
    <x v="5"/>
  </r>
  <r>
    <n v="4928"/>
    <x v="881"/>
    <x v="3"/>
    <x v="0"/>
    <n v="23"/>
    <n v="27"/>
    <n v="25"/>
    <n v="0.3"/>
    <n v="6.5"/>
    <n v="3.4"/>
    <n v="6.8"/>
    <n v="8.4"/>
    <n v="7.6"/>
    <n v="658"/>
    <n v="2630"/>
    <n v="1644"/>
    <n v="5.4"/>
    <n v="54"/>
    <n v="29.7"/>
    <n v="0.32"/>
    <n v="4.95"/>
    <n v="2.6350000000000002"/>
    <n v="3"/>
    <n v="43"/>
    <n v="23"/>
    <n v="64"/>
    <n v="2400"/>
    <n v="1232"/>
    <x v="2"/>
    <x v="72"/>
    <n v="2.6350000000000002"/>
    <n v="0"/>
    <n v="3.2"/>
    <n v="3.4620000000000006"/>
    <x v="5"/>
  </r>
  <r>
    <n v="4923"/>
    <x v="882"/>
    <x v="3"/>
    <x v="0"/>
    <n v="21"/>
    <n v="26"/>
    <n v="23.5"/>
    <n v="4.8"/>
    <n v="6.3"/>
    <n v="5.55"/>
    <n v="7"/>
    <n v="8.1"/>
    <n v="7.55"/>
    <n v="389"/>
    <n v="1370"/>
    <n v="879.5"/>
    <n v="1.2"/>
    <n v="2.7"/>
    <n v="1.9500000000000002"/>
    <n v="0.43"/>
    <n v="1.94"/>
    <n v="1.1850000000000001"/>
    <n v="142"/>
    <n v="403"/>
    <n v="272.5"/>
    <n v="594"/>
    <n v="1046"/>
    <n v="820"/>
    <x v="36"/>
    <x v="362"/>
    <n v="1.1850000000000001"/>
    <n v="0"/>
    <n v="0"/>
    <n v="2.8182499999999999"/>
    <x v="5"/>
  </r>
  <r>
    <n v="4920"/>
    <x v="883"/>
    <x v="3"/>
    <x v="0"/>
    <n v="21"/>
    <n v="30"/>
    <n v="25.5"/>
    <n v="5.0999999999999996"/>
    <n v="6.7"/>
    <n v="5.9"/>
    <n v="7.3"/>
    <n v="8"/>
    <n v="7.65"/>
    <n v="464"/>
    <n v="820"/>
    <n v="642"/>
    <n v="1"/>
    <n v="2.8"/>
    <n v="1.9"/>
    <n v="0.32"/>
    <n v="1.69"/>
    <n v="1.0049999999999999"/>
    <n v="38"/>
    <n v="330"/>
    <n v="184"/>
    <n v="403"/>
    <n v="980"/>
    <n v="691.5"/>
    <x v="32"/>
    <x v="363"/>
    <n v="1.0049999999999999"/>
    <n v="0"/>
    <n v="0"/>
    <n v="2.3085"/>
    <x v="5"/>
  </r>
  <r>
    <n v="4927"/>
    <x v="884"/>
    <x v="3"/>
    <x v="0"/>
    <n v="25"/>
    <n v="29"/>
    <n v="27"/>
    <n v="5.7"/>
    <n v="8"/>
    <n v="6.85"/>
    <n v="7.1"/>
    <n v="8.5"/>
    <n v="7.8"/>
    <n v="218"/>
    <n v="444"/>
    <n v="331"/>
    <n v="1.2"/>
    <n v="2.8"/>
    <n v="2"/>
    <n v="0.38"/>
    <n v="1.75"/>
    <n v="1.0649999999999999"/>
    <n v="3"/>
    <n v="21"/>
    <n v="12"/>
    <n v="39"/>
    <n v="2400"/>
    <n v="1219.5"/>
    <x v="34"/>
    <x v="96"/>
    <n v="1.0649999999999999"/>
    <n v="0"/>
    <n v="0"/>
    <n v="1.5230000000000001"/>
    <x v="5"/>
  </r>
  <r>
    <n v="4935"/>
    <x v="885"/>
    <x v="3"/>
    <x v="0"/>
    <n v="23"/>
    <n v="27"/>
    <n v="25"/>
    <n v="6.1"/>
    <n v="6.8"/>
    <n v="6.4499999999999993"/>
    <n v="7.2"/>
    <n v="7.8"/>
    <n v="7.5"/>
    <n v="877"/>
    <n v="1188"/>
    <n v="1032.5"/>
    <n v="4"/>
    <n v="6.2"/>
    <n v="5.0999999999999996"/>
    <n v="2.96"/>
    <n v="5.88"/>
    <n v="4.42"/>
    <n v="4"/>
    <n v="609"/>
    <n v="306.5"/>
    <n v="380"/>
    <n v="2938"/>
    <n v="1659"/>
    <x v="2"/>
    <x v="364"/>
    <n v="4.42"/>
    <n v="0"/>
    <n v="0"/>
    <n v="4.9165000000000001"/>
    <x v="5"/>
  </r>
  <r>
    <n v="4932"/>
    <x v="886"/>
    <x v="3"/>
    <x v="0"/>
    <n v="16"/>
    <n v="32"/>
    <n v="24"/>
    <n v="5.6"/>
    <n v="8.6"/>
    <n v="7.1"/>
    <n v="7.5"/>
    <n v="8.5"/>
    <n v="8"/>
    <n v="146"/>
    <n v="401"/>
    <n v="273.5"/>
    <n v="1.4"/>
    <n v="4.2"/>
    <n v="2.8"/>
    <n v="0.32"/>
    <n v="2.12"/>
    <n v="1.22"/>
    <n v="3"/>
    <n v="15"/>
    <n v="9"/>
    <n v="64"/>
    <n v="240"/>
    <n v="152"/>
    <x v="65"/>
    <x v="29"/>
    <n v="1.22"/>
    <n v="0"/>
    <n v="0"/>
    <n v="2.0389999999999997"/>
    <x v="5"/>
  </r>
  <r>
    <n v="2207"/>
    <x v="887"/>
    <x v="0"/>
    <x v="1"/>
    <n v="22"/>
    <n v="24"/>
    <n v="23"/>
    <n v="4"/>
    <n v="7"/>
    <n v="5.5"/>
    <n v="6.8"/>
    <n v="7.4"/>
    <n v="7.1"/>
    <n v="140"/>
    <n v="248"/>
    <n v="194"/>
    <n v="2.1"/>
    <n v="2.8"/>
    <n v="2.4500000000000002"/>
    <n v="0.8"/>
    <n v="2"/>
    <n v="1.4"/>
    <n v="300"/>
    <n v="940"/>
    <n v="620"/>
    <n v="720"/>
    <n v="1600"/>
    <n v="1160"/>
    <x v="14"/>
    <x v="2"/>
    <n v="1.4"/>
    <n v="0"/>
    <n v="0"/>
    <n v="4.8112500000000002"/>
    <x v="5"/>
  </r>
  <r>
    <n v="3789"/>
    <x v="719"/>
    <x v="0"/>
    <x v="1"/>
    <n v="22"/>
    <n v="23"/>
    <n v="22.5"/>
    <n v="4.5"/>
    <n v="9.4"/>
    <n v="6.95"/>
    <n v="6.9"/>
    <n v="7.6"/>
    <n v="7.25"/>
    <n v="196"/>
    <n v="298"/>
    <n v="247"/>
    <n v="2"/>
    <n v="2.9"/>
    <n v="2.4500000000000002"/>
    <n v="0.9"/>
    <n v="1.2"/>
    <n v="1.05"/>
    <n v="300"/>
    <n v="730"/>
    <n v="515"/>
    <n v="730"/>
    <n v="1500"/>
    <n v="1115"/>
    <x v="14"/>
    <x v="4"/>
    <n v="1.05"/>
    <n v="0"/>
    <n v="0"/>
    <n v="4.3162499999999993"/>
    <x v="5"/>
  </r>
  <r>
    <n v="3820"/>
    <x v="726"/>
    <x v="0"/>
    <x v="1"/>
    <n v="20"/>
    <n v="33"/>
    <n v="26.5"/>
    <n v="0.3"/>
    <n v="2.4"/>
    <n v="1.3499999999999999"/>
    <n v="6.8"/>
    <n v="7.7"/>
    <n v="7.25"/>
    <n v="430"/>
    <n v="585"/>
    <n v="507.5"/>
    <n v="22.6"/>
    <n v="29.4"/>
    <n v="26"/>
    <n v="2.4"/>
    <n v="5.8"/>
    <n v="4.0999999999999996"/>
    <n v="2100"/>
    <n v="3900"/>
    <n v="3000"/>
    <n v="3900"/>
    <n v="6400"/>
    <n v="5150"/>
    <x v="2"/>
    <x v="2"/>
    <n v="4.0999999999999996"/>
    <n v="0"/>
    <n v="7.3000000000000007"/>
    <n v="7.0500000000000007"/>
    <x v="5"/>
  </r>
  <r>
    <n v="2220"/>
    <x v="18"/>
    <x v="0"/>
    <x v="1"/>
    <n v="20"/>
    <n v="27"/>
    <n v="23.5"/>
    <n v="4.5999999999999996"/>
    <n v="9"/>
    <n v="6.8"/>
    <n v="6.8"/>
    <n v="7.6"/>
    <n v="7.1999999999999993"/>
    <n v="92"/>
    <n v="153"/>
    <n v="122.5"/>
    <n v="2.4"/>
    <n v="2.8"/>
    <n v="2.5999999999999996"/>
    <n v="0.8"/>
    <n v="2.1"/>
    <n v="1.4500000000000002"/>
    <n v="360"/>
    <n v="910"/>
    <n v="635"/>
    <n v="730"/>
    <n v="2100"/>
    <n v="1415"/>
    <x v="68"/>
    <x v="2"/>
    <n v="1.4500000000000002"/>
    <n v="0"/>
    <n v="0"/>
    <n v="4.915"/>
    <x v="5"/>
  </r>
  <r>
    <n v="2206"/>
    <x v="3"/>
    <x v="0"/>
    <x v="1"/>
    <n v="23"/>
    <n v="37"/>
    <n v="30"/>
    <n v="4.8"/>
    <n v="5.2"/>
    <n v="5"/>
    <n v="7"/>
    <n v="7.6"/>
    <n v="7.3"/>
    <n v="90"/>
    <n v="156"/>
    <n v="123"/>
    <n v="2.1"/>
    <n v="2.8"/>
    <n v="2.4500000000000002"/>
    <n v="0.9"/>
    <n v="1.6"/>
    <n v="1.25"/>
    <n v="300"/>
    <n v="610"/>
    <n v="455"/>
    <n v="910"/>
    <n v="1400"/>
    <n v="1155"/>
    <x v="14"/>
    <x v="140"/>
    <n v="1.25"/>
    <n v="0"/>
    <n v="0"/>
    <n v="4.0562500000000004"/>
    <x v="5"/>
  </r>
  <r>
    <n v="2218"/>
    <x v="888"/>
    <x v="0"/>
    <x v="1"/>
    <n v="18"/>
    <n v="32"/>
    <n v="25"/>
    <n v="5"/>
    <n v="7.3"/>
    <n v="6.15"/>
    <n v="6.8"/>
    <n v="8.1"/>
    <n v="7.4499999999999993"/>
    <n v="224"/>
    <n v="478"/>
    <n v="351"/>
    <n v="5"/>
    <n v="5.9"/>
    <n v="5.45"/>
    <n v="2.5"/>
    <n v="4"/>
    <n v="3.25"/>
    <n v="360"/>
    <n v="920"/>
    <n v="640"/>
    <n v="910"/>
    <n v="1600"/>
    <n v="1255"/>
    <x v="2"/>
    <x v="2"/>
    <n v="3.25"/>
    <n v="0"/>
    <n v="0"/>
    <n v="6.15"/>
    <x v="5"/>
  </r>
  <r>
    <n v="1529"/>
    <x v="889"/>
    <x v="0"/>
    <x v="1"/>
    <n v="18"/>
    <n v="32"/>
    <n v="25"/>
    <n v="5.3"/>
    <n v="7.9"/>
    <n v="6.6"/>
    <n v="6.8"/>
    <n v="8"/>
    <n v="7.4"/>
    <n v="223"/>
    <n v="477"/>
    <n v="350"/>
    <n v="5.0999999999999996"/>
    <n v="5.8"/>
    <n v="5.4499999999999993"/>
    <n v="2.6"/>
    <n v="3.8"/>
    <n v="3.2"/>
    <n v="300"/>
    <n v="940"/>
    <n v="620"/>
    <n v="910"/>
    <n v="2000"/>
    <n v="1455"/>
    <x v="2"/>
    <x v="2"/>
    <n v="3.2"/>
    <n v="0"/>
    <n v="0"/>
    <n v="6.1400000000000006"/>
    <x v="5"/>
  </r>
  <r>
    <n v="3821"/>
    <x v="727"/>
    <x v="0"/>
    <x v="1"/>
    <n v="21"/>
    <n v="37"/>
    <n v="29"/>
    <n v="4.5999999999999996"/>
    <n v="5.5"/>
    <n v="5.05"/>
    <n v="6.7"/>
    <n v="7.6"/>
    <n v="7.15"/>
    <n v="103"/>
    <n v="138"/>
    <n v="120.5"/>
    <n v="1.8"/>
    <n v="2.5"/>
    <n v="2.15"/>
    <n v="0.8"/>
    <n v="2.1"/>
    <n v="1.4500000000000002"/>
    <n v="300"/>
    <n v="620"/>
    <n v="460"/>
    <n v="720"/>
    <n v="1300"/>
    <n v="1010"/>
    <x v="53"/>
    <x v="6"/>
    <n v="1.4500000000000002"/>
    <n v="0"/>
    <n v="0"/>
    <n v="3.9337499999999999"/>
    <x v="5"/>
  </r>
  <r>
    <n v="1263"/>
    <x v="890"/>
    <x v="0"/>
    <x v="1"/>
    <n v="20"/>
    <n v="30"/>
    <n v="25"/>
    <n v="4"/>
    <n v="4.8"/>
    <n v="4.4000000000000004"/>
    <n v="6.6"/>
    <n v="7.7"/>
    <n v="7.15"/>
    <n v="243"/>
    <n v="302"/>
    <n v="272.5"/>
    <n v="2.2000000000000002"/>
    <n v="2.8"/>
    <n v="2.5"/>
    <n v="0.7"/>
    <n v="2.2000000000000002"/>
    <n v="1.4500000000000002"/>
    <n v="360"/>
    <n v="1100"/>
    <n v="730"/>
    <n v="720"/>
    <n v="2100"/>
    <n v="1410"/>
    <x v="41"/>
    <x v="2"/>
    <n v="1.4500000000000002"/>
    <n v="0"/>
    <n v="1.1999999999999993"/>
    <n v="4.9725000000000001"/>
    <x v="5"/>
  </r>
  <r>
    <n v="3787"/>
    <x v="718"/>
    <x v="0"/>
    <x v="1"/>
    <n v="22"/>
    <n v="24"/>
    <n v="23"/>
    <n v="4.2"/>
    <n v="9.1999999999999993"/>
    <n v="6.6999999999999993"/>
    <n v="6.7"/>
    <n v="7.8"/>
    <n v="7.25"/>
    <n v="126"/>
    <n v="223"/>
    <n v="174.5"/>
    <n v="2"/>
    <n v="2.8"/>
    <n v="2.4"/>
    <n v="0.9"/>
    <n v="2.2000000000000002"/>
    <n v="1.55"/>
    <n v="300"/>
    <n v="720"/>
    <n v="510"/>
    <n v="910"/>
    <n v="1400"/>
    <n v="1155"/>
    <x v="57"/>
    <x v="3"/>
    <n v="1.55"/>
    <n v="0"/>
    <n v="0"/>
    <n v="4.3599999999999994"/>
    <x v="5"/>
  </r>
  <r>
    <n v="4337"/>
    <x v="487"/>
    <x v="0"/>
    <x v="1"/>
    <n v="18"/>
    <n v="33"/>
    <n v="25.5"/>
    <n v="4"/>
    <n v="6.8"/>
    <n v="5.4"/>
    <n v="6.6"/>
    <n v="7.5"/>
    <n v="7.05"/>
    <n v="49"/>
    <n v="88"/>
    <n v="68.5"/>
    <n v="2.2999999999999998"/>
    <n v="2.7"/>
    <n v="2.5"/>
    <n v="0.7"/>
    <n v="1.1000000000000001"/>
    <n v="0.9"/>
    <n v="300"/>
    <n v="730"/>
    <n v="515"/>
    <n v="360"/>
    <n v="1500"/>
    <n v="930"/>
    <x v="41"/>
    <x v="4"/>
    <n v="0.89999999999999991"/>
    <n v="0"/>
    <n v="0"/>
    <n v="4.317499999999999"/>
    <x v="5"/>
  </r>
  <r>
    <n v="3812"/>
    <x v="723"/>
    <x v="0"/>
    <x v="1"/>
    <n v="21"/>
    <n v="28"/>
    <n v="24.5"/>
    <n v="0.3"/>
    <n v="3"/>
    <n v="1.65"/>
    <n v="7.1"/>
    <n v="7.8"/>
    <n v="7.4499999999999993"/>
    <n v="953"/>
    <n v="1076"/>
    <n v="1014.5"/>
    <n v="24.4"/>
    <n v="29.6"/>
    <n v="27"/>
    <n v="2.2999999999999998"/>
    <n v="3.6"/>
    <n v="2.95"/>
    <n v="300"/>
    <n v="1500"/>
    <n v="900"/>
    <n v="1400"/>
    <n v="3500"/>
    <n v="2450"/>
    <x v="2"/>
    <x v="2"/>
    <n v="2.95"/>
    <n v="0"/>
    <n v="6.7"/>
    <n v="6.76"/>
    <x v="5"/>
  </r>
  <r>
    <n v="3783"/>
    <x v="891"/>
    <x v="0"/>
    <x v="1"/>
    <n v="22"/>
    <n v="23"/>
    <n v="22.5"/>
    <n v="4"/>
    <n v="9.6999999999999993"/>
    <n v="6.85"/>
    <n v="6.8"/>
    <n v="7.6"/>
    <n v="7.1999999999999993"/>
    <n v="154"/>
    <n v="182"/>
    <n v="168"/>
    <n v="2.1"/>
    <n v="2.7"/>
    <n v="2.4000000000000004"/>
    <n v="0.7"/>
    <n v="2"/>
    <n v="1.35"/>
    <n v="300"/>
    <n v="720"/>
    <n v="510"/>
    <n v="720"/>
    <n v="1300"/>
    <n v="1010"/>
    <x v="91"/>
    <x v="3"/>
    <n v="1.35"/>
    <n v="0"/>
    <n v="0"/>
    <n v="4.32"/>
    <x v="5"/>
  </r>
  <r>
    <n v="3800"/>
    <x v="721"/>
    <x v="0"/>
    <x v="1"/>
    <n v="21"/>
    <n v="25"/>
    <n v="23"/>
    <n v="4"/>
    <n v="4.2"/>
    <n v="4.0999999999999996"/>
    <n v="6.5"/>
    <n v="7.7"/>
    <n v="7.1"/>
    <n v="138"/>
    <n v="164"/>
    <n v="151"/>
    <n v="2.2000000000000002"/>
    <n v="2.9"/>
    <n v="2.5499999999999998"/>
    <n v="0.7"/>
    <n v="1.6"/>
    <n v="1.1499999999999999"/>
    <n v="300"/>
    <n v="730"/>
    <n v="515"/>
    <n v="730"/>
    <n v="1500"/>
    <n v="1115"/>
    <x v="69"/>
    <x v="4"/>
    <n v="1.1499999999999999"/>
    <n v="0"/>
    <n v="1.8000000000000007"/>
    <n v="4.5787499999999994"/>
    <x v="5"/>
  </r>
  <r>
    <n v="2205"/>
    <x v="2"/>
    <x v="0"/>
    <x v="1"/>
    <n v="22"/>
    <n v="23"/>
    <n v="22.5"/>
    <n v="4"/>
    <n v="7.2"/>
    <n v="5.6"/>
    <n v="6.5"/>
    <n v="7.8"/>
    <n v="7.15"/>
    <n v="140"/>
    <n v="180"/>
    <n v="160"/>
    <n v="2.1"/>
    <n v="2.6"/>
    <n v="2.35"/>
    <n v="0.5"/>
    <n v="1.2"/>
    <n v="0.85"/>
    <n v="300"/>
    <n v="720"/>
    <n v="510"/>
    <n v="720"/>
    <n v="1400"/>
    <n v="1060"/>
    <x v="50"/>
    <x v="3"/>
    <n v="0.84999999999999987"/>
    <n v="0"/>
    <n v="0"/>
    <n v="4.1887499999999998"/>
    <x v="5"/>
  </r>
  <r>
    <n v="3808"/>
    <x v="722"/>
    <x v="0"/>
    <x v="1"/>
    <n v="22"/>
    <n v="38"/>
    <n v="30"/>
    <n v="4.0999999999999996"/>
    <n v="9.6999999999999993"/>
    <n v="6.8999999999999995"/>
    <n v="6.8"/>
    <n v="7.6"/>
    <n v="7.1999999999999993"/>
    <n v="126"/>
    <n v="186"/>
    <n v="156"/>
    <n v="2.2000000000000002"/>
    <n v="2.7"/>
    <n v="2.4500000000000002"/>
    <n v="0.8"/>
    <n v="2"/>
    <n v="1.4"/>
    <n v="300"/>
    <n v="730"/>
    <n v="515"/>
    <n v="610"/>
    <n v="1500"/>
    <n v="1055"/>
    <x v="14"/>
    <x v="4"/>
    <n v="1.4"/>
    <n v="0"/>
    <n v="0"/>
    <n v="4.3862499999999995"/>
    <x v="5"/>
  </r>
  <r>
    <n v="3798"/>
    <x v="720"/>
    <x v="0"/>
    <x v="1"/>
    <n v="19"/>
    <n v="30"/>
    <n v="24.5"/>
    <n v="4"/>
    <n v="8"/>
    <n v="6"/>
    <n v="6.5"/>
    <n v="7.6"/>
    <n v="7.05"/>
    <n v="87"/>
    <n v="131"/>
    <n v="109"/>
    <n v="2.2999999999999998"/>
    <n v="2.6"/>
    <n v="2.4500000000000002"/>
    <n v="0.8"/>
    <n v="4"/>
    <n v="2.4"/>
    <n v="360"/>
    <n v="720"/>
    <n v="540"/>
    <n v="910"/>
    <n v="1400"/>
    <n v="1155"/>
    <x v="14"/>
    <x v="365"/>
    <n v="2.4"/>
    <n v="0"/>
    <n v="0"/>
    <n v="4.7112499999999997"/>
    <x v="5"/>
  </r>
  <r>
    <n v="2215"/>
    <x v="13"/>
    <x v="0"/>
    <x v="1"/>
    <n v="21"/>
    <n v="32"/>
    <n v="26.5"/>
    <n v="4"/>
    <n v="9.5"/>
    <n v="6.75"/>
    <n v="6.8"/>
    <n v="7.6"/>
    <n v="7.1999999999999993"/>
    <n v="78"/>
    <n v="122"/>
    <n v="100"/>
    <n v="2.1"/>
    <n v="2.8"/>
    <n v="2.4500000000000002"/>
    <n v="0.8"/>
    <n v="1.8"/>
    <n v="1.3"/>
    <n v="300"/>
    <n v="720"/>
    <n v="510"/>
    <n v="720"/>
    <n v="1500"/>
    <n v="1110"/>
    <x v="14"/>
    <x v="3"/>
    <n v="1.3"/>
    <n v="0"/>
    <n v="0"/>
    <n v="4.3412499999999996"/>
    <x v="5"/>
  </r>
  <r>
    <n v="3814"/>
    <x v="724"/>
    <x v="0"/>
    <x v="1"/>
    <n v="20"/>
    <n v="35"/>
    <n v="27.5"/>
    <n v="0.3"/>
    <n v="5"/>
    <n v="2.65"/>
    <n v="7"/>
    <n v="7.8"/>
    <n v="7.4"/>
    <n v="462"/>
    <n v="594"/>
    <n v="528"/>
    <n v="12.6"/>
    <n v="19.7"/>
    <n v="16.149999999999999"/>
    <n v="1.2"/>
    <n v="2"/>
    <n v="1.6"/>
    <n v="1500"/>
    <n v="2800"/>
    <n v="2150"/>
    <n v="2800"/>
    <n v="4400"/>
    <n v="3600"/>
    <x v="2"/>
    <x v="2"/>
    <n v="1.6"/>
    <n v="0"/>
    <n v="4.7"/>
    <n v="6.29"/>
    <x v="5"/>
  </r>
  <r>
    <n v="3804"/>
    <x v="486"/>
    <x v="0"/>
    <x v="1"/>
    <n v="20"/>
    <n v="25"/>
    <n v="22.5"/>
    <n v="4.0999999999999996"/>
    <n v="5.2"/>
    <n v="4.6500000000000004"/>
    <n v="6.8"/>
    <n v="7.2"/>
    <n v="7"/>
    <n v="104"/>
    <n v="156"/>
    <n v="130"/>
    <n v="2.2999999999999998"/>
    <n v="2.9"/>
    <n v="2.5999999999999996"/>
    <n v="0.7"/>
    <n v="1.1000000000000001"/>
    <n v="0.9"/>
    <n v="300"/>
    <n v="910"/>
    <n v="605"/>
    <n v="900"/>
    <n v="2000"/>
    <n v="1450"/>
    <x v="68"/>
    <x v="2"/>
    <n v="0.89999999999999991"/>
    <n v="0"/>
    <n v="0.69999999999999929"/>
    <n v="4.875"/>
    <x v="5"/>
  </r>
  <r>
    <n v="3819"/>
    <x v="725"/>
    <x v="0"/>
    <x v="1"/>
    <n v="20"/>
    <n v="35"/>
    <n v="27.5"/>
    <n v="0.3"/>
    <n v="2.7"/>
    <n v="1.5"/>
    <n v="6.9"/>
    <n v="7.8"/>
    <n v="7.35"/>
    <n v="430"/>
    <n v="602"/>
    <n v="516"/>
    <n v="20.8"/>
    <n v="29.6"/>
    <n v="25.200000000000003"/>
    <n v="2.8"/>
    <n v="5.7"/>
    <n v="4.25"/>
    <n v="2800"/>
    <n v="3900"/>
    <n v="3350"/>
    <n v="4400"/>
    <n v="5300"/>
    <n v="4850"/>
    <x v="2"/>
    <x v="2"/>
    <n v="4.25"/>
    <n v="0"/>
    <n v="7"/>
    <n v="7.05"/>
    <x v="5"/>
  </r>
  <r>
    <n v="2225"/>
    <x v="23"/>
    <x v="1"/>
    <x v="1"/>
    <n v="19"/>
    <n v="25"/>
    <n v="22"/>
    <n v="4"/>
    <n v="4.5999999999999996"/>
    <n v="4.3"/>
    <n v="7"/>
    <n v="7.3"/>
    <n v="7.15"/>
    <n v="101"/>
    <n v="108"/>
    <n v="104.5"/>
    <n v="2.2999999999999998"/>
    <n v="2.9"/>
    <n v="2.5999999999999996"/>
    <n v="0.7"/>
    <n v="1.1000000000000001"/>
    <n v="0.9"/>
    <n v="360"/>
    <n v="730"/>
    <n v="545"/>
    <n v="1100"/>
    <n v="1500"/>
    <n v="1300"/>
    <x v="68"/>
    <x v="321"/>
    <n v="0.89999999999999991"/>
    <n v="0"/>
    <n v="1.4000000000000004"/>
    <n v="4.669999999999999"/>
    <x v="5"/>
  </r>
  <r>
    <n v="2214"/>
    <x v="892"/>
    <x v="1"/>
    <x v="1"/>
    <n v="21"/>
    <n v="34"/>
    <n v="27.5"/>
    <n v="4"/>
    <n v="10.5"/>
    <n v="7.25"/>
    <n v="6.6"/>
    <n v="7.5"/>
    <n v="7.05"/>
    <n v="67"/>
    <n v="128"/>
    <n v="97.5"/>
    <n v="2.1"/>
    <n v="2.6"/>
    <n v="2.35"/>
    <n v="0.9"/>
    <n v="2"/>
    <n v="1.45"/>
    <n v="300"/>
    <n v="730"/>
    <n v="515"/>
    <n v="910"/>
    <n v="1500"/>
    <n v="1205"/>
    <x v="50"/>
    <x v="4"/>
    <n v="1.45"/>
    <n v="0"/>
    <n v="0"/>
    <n v="4.3337499999999993"/>
    <x v="5"/>
  </r>
  <r>
    <n v="2219"/>
    <x v="17"/>
    <x v="1"/>
    <x v="1"/>
    <n v="20"/>
    <n v="27"/>
    <n v="23.5"/>
    <n v="6.5"/>
    <n v="10.199999999999999"/>
    <n v="8.35"/>
    <n v="7.1"/>
    <n v="8.1"/>
    <n v="7.6"/>
    <n v="218"/>
    <n v="309"/>
    <n v="263.5"/>
    <n v="2.2000000000000002"/>
    <n v="2.6"/>
    <n v="2.4000000000000004"/>
    <n v="0.8"/>
    <n v="2"/>
    <n v="1.4"/>
    <n v="300"/>
    <n v="1100"/>
    <n v="700"/>
    <n v="910"/>
    <n v="2000"/>
    <n v="1455"/>
    <x v="91"/>
    <x v="2"/>
    <n v="1.4"/>
    <n v="0"/>
    <n v="0"/>
    <n v="4.78"/>
    <x v="5"/>
  </r>
  <r>
    <n v="3772"/>
    <x v="27"/>
    <x v="1"/>
    <x v="1"/>
    <n v="18"/>
    <n v="33"/>
    <n v="25.5"/>
    <n v="5.6"/>
    <n v="7.1"/>
    <n v="6.35"/>
    <n v="6.8"/>
    <n v="7.5"/>
    <n v="7.15"/>
    <n v="81"/>
    <n v="118"/>
    <n v="99.5"/>
    <n v="2.1"/>
    <n v="2.6"/>
    <n v="2.35"/>
    <n v="0.8"/>
    <n v="1.3"/>
    <n v="1.05"/>
    <n v="300"/>
    <n v="910"/>
    <n v="605"/>
    <n v="360"/>
    <n v="1500"/>
    <n v="930"/>
    <x v="50"/>
    <x v="2"/>
    <n v="1.05"/>
    <n v="0"/>
    <n v="0"/>
    <n v="4.67875"/>
    <x v="5"/>
  </r>
  <r>
    <n v="2208"/>
    <x v="6"/>
    <x v="1"/>
    <x v="1"/>
    <n v="20"/>
    <n v="34"/>
    <n v="27"/>
    <n v="4.7"/>
    <n v="7.8"/>
    <n v="6.25"/>
    <n v="6.8"/>
    <n v="7.4"/>
    <n v="7.1"/>
    <n v="52"/>
    <n v="96"/>
    <n v="74"/>
    <n v="2.1"/>
    <n v="2.8"/>
    <n v="2.4500000000000002"/>
    <n v="0.8"/>
    <n v="1.2"/>
    <n v="1"/>
    <n v="300"/>
    <n v="720"/>
    <n v="510"/>
    <n v="720"/>
    <n v="1400"/>
    <n v="1060"/>
    <x v="14"/>
    <x v="3"/>
    <n v="1"/>
    <n v="0"/>
    <n v="0"/>
    <n v="4.28125"/>
    <x v="5"/>
  </r>
  <r>
    <n v="2216"/>
    <x v="14"/>
    <x v="1"/>
    <x v="1"/>
    <n v="19"/>
    <n v="32"/>
    <n v="25.5"/>
    <n v="5.7"/>
    <n v="10.199999999999999"/>
    <n v="7.9499999999999993"/>
    <n v="7"/>
    <n v="8.1"/>
    <n v="7.55"/>
    <n v="156"/>
    <n v="250"/>
    <n v="203"/>
    <n v="2.2999999999999998"/>
    <n v="2.8"/>
    <n v="2.5499999999999998"/>
    <n v="0.9"/>
    <n v="4"/>
    <n v="2.4500000000000002"/>
    <n v="610"/>
    <n v="940"/>
    <n v="775"/>
    <n v="1100"/>
    <n v="1900"/>
    <n v="1500"/>
    <x v="69"/>
    <x v="2"/>
    <n v="2.4500000000000002"/>
    <n v="0"/>
    <n v="0"/>
    <n v="5.0837500000000002"/>
    <x v="5"/>
  </r>
  <r>
    <n v="2221"/>
    <x v="19"/>
    <x v="1"/>
    <x v="1"/>
    <n v="20"/>
    <n v="27"/>
    <n v="23.5"/>
    <n v="5.5"/>
    <n v="10"/>
    <n v="7.75"/>
    <n v="7.1"/>
    <n v="7.8"/>
    <n v="7.4499999999999993"/>
    <n v="84"/>
    <n v="134"/>
    <n v="109"/>
    <n v="2.2000000000000002"/>
    <n v="2.7"/>
    <n v="2.4500000000000002"/>
    <n v="0.9"/>
    <n v="2"/>
    <n v="1.45"/>
    <n v="300"/>
    <n v="730"/>
    <n v="515"/>
    <n v="910"/>
    <n v="1400"/>
    <n v="1155"/>
    <x v="14"/>
    <x v="4"/>
    <n v="1.45"/>
    <n v="0"/>
    <n v="0"/>
    <n v="4.3962499999999993"/>
    <x v="5"/>
  </r>
  <r>
    <n v="2209"/>
    <x v="7"/>
    <x v="1"/>
    <x v="1"/>
    <n v="17"/>
    <n v="33"/>
    <n v="25"/>
    <n v="4.2"/>
    <n v="7.2"/>
    <n v="5.7"/>
    <n v="6.7"/>
    <n v="7.5"/>
    <n v="7.1"/>
    <n v="59"/>
    <n v="114"/>
    <n v="86.5"/>
    <n v="2"/>
    <n v="2.6"/>
    <n v="2.2999999999999998"/>
    <n v="0.8"/>
    <n v="1.2"/>
    <n v="1"/>
    <n v="300"/>
    <n v="910"/>
    <n v="605"/>
    <n v="720"/>
    <n v="1500"/>
    <n v="1110"/>
    <x v="11"/>
    <x v="2"/>
    <n v="1"/>
    <n v="0"/>
    <n v="0"/>
    <n v="4.6375000000000002"/>
    <x v="5"/>
  </r>
  <r>
    <n v="2212"/>
    <x v="10"/>
    <x v="1"/>
    <x v="1"/>
    <n v="22"/>
    <n v="30"/>
    <n v="26"/>
    <n v="7"/>
    <n v="7.3"/>
    <n v="7.15"/>
    <n v="7"/>
    <n v="7.9"/>
    <n v="7.45"/>
    <n v="87"/>
    <n v="198"/>
    <n v="142.5"/>
    <n v="2.2999999999999998"/>
    <n v="2.8"/>
    <n v="2.5499999999999998"/>
    <n v="0.7"/>
    <n v="1.3"/>
    <n v="1"/>
    <n v="300"/>
    <n v="910"/>
    <n v="605"/>
    <n v="730"/>
    <n v="1500"/>
    <n v="1115"/>
    <x v="69"/>
    <x v="2"/>
    <n v="1"/>
    <n v="0"/>
    <n v="0"/>
    <n v="4.7937500000000002"/>
    <x v="5"/>
  </r>
  <r>
    <n v="2227"/>
    <x v="893"/>
    <x v="1"/>
    <x v="1"/>
    <n v="17"/>
    <n v="33"/>
    <n v="25"/>
    <n v="5.4"/>
    <n v="7.2"/>
    <n v="6.3000000000000007"/>
    <n v="6.6"/>
    <n v="7.7"/>
    <n v="7.15"/>
    <n v="48"/>
    <n v="86"/>
    <n v="67"/>
    <n v="2.1"/>
    <n v="2.5"/>
    <n v="2.2999999999999998"/>
    <n v="0.8"/>
    <n v="1.3"/>
    <n v="1.05"/>
    <n v="360"/>
    <n v="720"/>
    <n v="540"/>
    <n v="360"/>
    <n v="910"/>
    <n v="635"/>
    <x v="11"/>
    <x v="365"/>
    <n v="1.05"/>
    <n v="0"/>
    <n v="0"/>
    <n v="4.3474999999999993"/>
    <x v="5"/>
  </r>
  <r>
    <n v="2213"/>
    <x v="11"/>
    <x v="1"/>
    <x v="1"/>
    <n v="22"/>
    <n v="32"/>
    <n v="27"/>
    <n v="6.8"/>
    <n v="7.3"/>
    <n v="7.05"/>
    <n v="6.8"/>
    <n v="8.1999999999999993"/>
    <n v="7.5"/>
    <n v="105"/>
    <n v="355"/>
    <n v="230"/>
    <n v="2.2999999999999998"/>
    <n v="2.7"/>
    <n v="2.5"/>
    <n v="0.8"/>
    <n v="1.1000000000000001"/>
    <n v="0.95000000000000007"/>
    <n v="300"/>
    <n v="940"/>
    <n v="620"/>
    <n v="910"/>
    <n v="1500"/>
    <n v="1205"/>
    <x v="41"/>
    <x v="2"/>
    <n v="0.95"/>
    <n v="0"/>
    <n v="0"/>
    <n v="4.7525000000000004"/>
    <x v="5"/>
  </r>
  <r>
    <n v="1532"/>
    <x v="894"/>
    <x v="1"/>
    <x v="1"/>
    <n v="17"/>
    <n v="32"/>
    <n v="24.5"/>
    <n v="4.8"/>
    <n v="8.1999999999999993"/>
    <n v="6.5"/>
    <n v="6.8"/>
    <n v="7.9"/>
    <n v="7.35"/>
    <n v="58"/>
    <n v="104"/>
    <n v="81"/>
    <n v="1.9"/>
    <n v="2.6"/>
    <n v="2.25"/>
    <n v="0.6"/>
    <n v="1.3"/>
    <n v="0.95"/>
    <n v="300"/>
    <n v="730"/>
    <n v="515"/>
    <n v="360"/>
    <n v="1100"/>
    <n v="730"/>
    <x v="7"/>
    <x v="4"/>
    <n v="0.95"/>
    <n v="0"/>
    <n v="0"/>
    <n v="4.1712499999999997"/>
    <x v="5"/>
  </r>
  <r>
    <n v="3809"/>
    <x v="28"/>
    <x v="1"/>
    <x v="1"/>
    <n v="18"/>
    <n v="34"/>
    <n v="26"/>
    <n v="4.2"/>
    <n v="9.3000000000000007"/>
    <n v="6.75"/>
    <n v="7.2"/>
    <n v="7.7"/>
    <n v="7.45"/>
    <n v="348"/>
    <n v="428"/>
    <n v="388"/>
    <n v="2.4"/>
    <n v="2.8"/>
    <n v="2.5999999999999996"/>
    <n v="0.8"/>
    <n v="1.6"/>
    <n v="1.2000000000000002"/>
    <n v="360"/>
    <n v="940"/>
    <n v="650"/>
    <n v="1400"/>
    <n v="1600"/>
    <n v="1500"/>
    <x v="68"/>
    <x v="2"/>
    <n v="1.2000000000000002"/>
    <n v="0"/>
    <n v="0"/>
    <n v="4.8650000000000002"/>
    <x v="5"/>
  </r>
  <r>
    <n v="2223"/>
    <x v="21"/>
    <x v="1"/>
    <x v="1"/>
    <n v="22"/>
    <n v="38"/>
    <n v="30"/>
    <n v="4.5"/>
    <n v="5.2"/>
    <n v="4.8499999999999996"/>
    <n v="6.9"/>
    <n v="7.6"/>
    <n v="7.25"/>
    <n v="80"/>
    <n v="104"/>
    <n v="92"/>
    <n v="2.2000000000000002"/>
    <n v="2.7"/>
    <n v="2.4500000000000002"/>
    <n v="0.7"/>
    <n v="2.2999999999999998"/>
    <n v="1.5"/>
    <n v="300"/>
    <n v="730"/>
    <n v="515"/>
    <n v="910"/>
    <n v="1500"/>
    <n v="1205"/>
    <x v="14"/>
    <x v="4"/>
    <n v="1.5"/>
    <n v="0"/>
    <n v="0.30000000000000071"/>
    <n v="4.4362499999999994"/>
    <x v="5"/>
  </r>
  <r>
    <n v="4006"/>
    <x v="377"/>
    <x v="1"/>
    <x v="1"/>
    <n v="19"/>
    <n v="34"/>
    <n v="26.5"/>
    <n v="4.7"/>
    <n v="7.4"/>
    <n v="6.0500000000000007"/>
    <n v="6.8"/>
    <n v="7.3"/>
    <n v="7.05"/>
    <n v="59"/>
    <n v="96"/>
    <n v="77.5"/>
    <n v="2.1"/>
    <n v="6.8"/>
    <n v="4.45"/>
    <n v="0.7"/>
    <n v="1.1000000000000001"/>
    <n v="0.9"/>
    <n v="300"/>
    <n v="600"/>
    <n v="450"/>
    <n v="360"/>
    <n v="910"/>
    <n v="635"/>
    <x v="2"/>
    <x v="338"/>
    <n v="0.89999999999999991"/>
    <n v="0"/>
    <n v="0"/>
    <n v="4.93"/>
    <x v="5"/>
  </r>
  <r>
    <n v="2211"/>
    <x v="9"/>
    <x v="1"/>
    <x v="1"/>
    <n v="22"/>
    <n v="30"/>
    <n v="26"/>
    <n v="6.8"/>
    <n v="7.4"/>
    <n v="7.1"/>
    <n v="6.8"/>
    <n v="8"/>
    <n v="7.4"/>
    <n v="230"/>
    <n v="353"/>
    <n v="291.5"/>
    <n v="2.2999999999999998"/>
    <n v="2.8"/>
    <n v="2.5499999999999998"/>
    <n v="0.8"/>
    <n v="1.3"/>
    <n v="1.05"/>
    <n v="300"/>
    <n v="620"/>
    <n v="460"/>
    <n v="720"/>
    <n v="1400"/>
    <n v="1060"/>
    <x v="69"/>
    <x v="6"/>
    <n v="1.05"/>
    <n v="0"/>
    <n v="0"/>
    <n v="4.1037499999999998"/>
    <x v="5"/>
  </r>
  <r>
    <n v="3806"/>
    <x v="29"/>
    <x v="1"/>
    <x v="1"/>
    <n v="22"/>
    <n v="25"/>
    <n v="23.5"/>
    <n v="4"/>
    <n v="5.2"/>
    <n v="4.5999999999999996"/>
    <n v="6.9"/>
    <n v="7.4"/>
    <n v="7.15"/>
    <n v="130"/>
    <n v="162"/>
    <n v="146"/>
    <n v="2.2999999999999998"/>
    <n v="2.9"/>
    <n v="2.5999999999999996"/>
    <n v="0.8"/>
    <n v="1.3"/>
    <n v="1.05"/>
    <n v="300"/>
    <n v="730"/>
    <n v="515"/>
    <n v="610"/>
    <n v="1600"/>
    <n v="1105"/>
    <x v="68"/>
    <x v="4"/>
    <n v="1.05"/>
    <n v="0"/>
    <n v="0.80000000000000071"/>
    <n v="4.4899999999999993"/>
    <x v="5"/>
  </r>
  <r>
    <n v="2222"/>
    <x v="20"/>
    <x v="1"/>
    <x v="1"/>
    <n v="24"/>
    <n v="37"/>
    <n v="30.5"/>
    <n v="4.5"/>
    <n v="5.4"/>
    <n v="4.95"/>
    <n v="6.9"/>
    <n v="7.8"/>
    <n v="7.35"/>
    <n v="84"/>
    <n v="136"/>
    <n v="110"/>
    <n v="2.5"/>
    <n v="2.7"/>
    <n v="2.6"/>
    <n v="0.8"/>
    <n v="1.7"/>
    <n v="1.25"/>
    <n v="300"/>
    <n v="730"/>
    <n v="515"/>
    <n v="1100"/>
    <n v="2000"/>
    <n v="1550"/>
    <x v="4"/>
    <x v="4"/>
    <n v="1.25"/>
    <n v="0"/>
    <n v="9.9999999999999645E-2"/>
    <n v="4.4599999999999991"/>
    <x v="5"/>
  </r>
  <r>
    <n v="2224"/>
    <x v="22"/>
    <x v="1"/>
    <x v="1"/>
    <n v="22"/>
    <n v="39"/>
    <n v="30.5"/>
    <n v="4.5999999999999996"/>
    <n v="4.9000000000000004"/>
    <n v="4.75"/>
    <n v="6.9"/>
    <n v="7.7"/>
    <n v="7.3000000000000007"/>
    <n v="94"/>
    <n v="133"/>
    <n v="113.5"/>
    <n v="2.1"/>
    <n v="2.6"/>
    <n v="2.35"/>
    <n v="0.7"/>
    <n v="2.2000000000000002"/>
    <n v="1.4500000000000002"/>
    <n v="300"/>
    <n v="720"/>
    <n v="510"/>
    <n v="730"/>
    <n v="1400"/>
    <n v="1065"/>
    <x v="50"/>
    <x v="3"/>
    <n v="1.4500000000000002"/>
    <n v="0"/>
    <n v="0.5"/>
    <n v="4.3587499999999997"/>
    <x v="5"/>
  </r>
  <r>
    <n v="2210"/>
    <x v="8"/>
    <x v="1"/>
    <x v="1"/>
    <n v="20"/>
    <n v="34"/>
    <n v="27"/>
    <n v="4.9000000000000004"/>
    <n v="6.7"/>
    <n v="5.8000000000000007"/>
    <n v="7"/>
    <n v="8"/>
    <n v="7.5"/>
    <n v="90"/>
    <n v="116"/>
    <n v="103"/>
    <n v="2.1"/>
    <n v="2.5"/>
    <n v="2.2999999999999998"/>
    <n v="0.8"/>
    <n v="1.4"/>
    <n v="1.1000000000000001"/>
    <n v="300"/>
    <n v="910"/>
    <n v="605"/>
    <n v="620"/>
    <n v="2000"/>
    <n v="1310"/>
    <x v="11"/>
    <x v="2"/>
    <n v="1.1000000000000001"/>
    <n v="0"/>
    <n v="0"/>
    <n v="4.6574999999999998"/>
    <x v="5"/>
  </r>
  <r>
    <n v="2226"/>
    <x v="24"/>
    <x v="1"/>
    <x v="1"/>
    <n v="18"/>
    <n v="34"/>
    <n v="26"/>
    <n v="4.9000000000000004"/>
    <n v="7.2"/>
    <n v="6.0500000000000007"/>
    <n v="6.7"/>
    <n v="7.7"/>
    <n v="7.2"/>
    <n v="50"/>
    <n v="92"/>
    <n v="71"/>
    <n v="1"/>
    <n v="2.5"/>
    <n v="1.75"/>
    <n v="0.8"/>
    <n v="8"/>
    <n v="4.4000000000000004"/>
    <n v="300"/>
    <n v="910"/>
    <n v="605"/>
    <n v="620"/>
    <n v="1500"/>
    <n v="1060"/>
    <x v="33"/>
    <x v="2"/>
    <n v="4.4000000000000004"/>
    <n v="0"/>
    <n v="0"/>
    <n v="4.9737499999999999"/>
    <x v="5"/>
  </r>
  <r>
    <n v="2217"/>
    <x v="15"/>
    <x v="1"/>
    <x v="1"/>
    <n v="17"/>
    <n v="30"/>
    <n v="23.5"/>
    <n v="4.3"/>
    <n v="9.3000000000000007"/>
    <n v="6.8000000000000007"/>
    <n v="6.8"/>
    <n v="7.8"/>
    <n v="7.3"/>
    <n v="230"/>
    <n v="571"/>
    <n v="400.5"/>
    <n v="2.4"/>
    <n v="2.8"/>
    <n v="2.5999999999999996"/>
    <n v="1"/>
    <n v="1.5"/>
    <n v="1.25"/>
    <n v="300"/>
    <n v="730"/>
    <n v="515"/>
    <n v="1100"/>
    <n v="1500"/>
    <n v="1300"/>
    <x v="68"/>
    <x v="4"/>
    <n v="1.25"/>
    <n v="0"/>
    <n v="0"/>
    <n v="4.4499999999999993"/>
    <x v="5"/>
  </r>
  <r>
    <n v="3775"/>
    <x v="895"/>
    <x v="1"/>
    <x v="1"/>
    <n v="17"/>
    <n v="33"/>
    <n v="25"/>
    <n v="5.4"/>
    <n v="6.9"/>
    <n v="6.15"/>
    <n v="6.5"/>
    <n v="7.7"/>
    <n v="7.1"/>
    <n v="66"/>
    <n v="110"/>
    <n v="88"/>
    <n v="2.2999999999999998"/>
    <n v="2.8"/>
    <n v="2.5499999999999998"/>
    <n v="0.7"/>
    <n v="1.4"/>
    <n v="1.0499999999999998"/>
    <n v="300"/>
    <n v="910"/>
    <n v="605"/>
    <n v="730"/>
    <n v="1500"/>
    <n v="1115"/>
    <x v="69"/>
    <x v="2"/>
    <n v="1.0499999999999998"/>
    <n v="0"/>
    <n v="0"/>
    <n v="4.80375"/>
    <x v="5"/>
  </r>
  <r>
    <n v="4334"/>
    <x v="488"/>
    <x v="1"/>
    <x v="1"/>
    <n v="19"/>
    <n v="35"/>
    <n v="27"/>
    <n v="4.3"/>
    <n v="7.9"/>
    <n v="6.1"/>
    <n v="6.8"/>
    <n v="7.7"/>
    <n v="7.25"/>
    <n v="50"/>
    <n v="112"/>
    <n v="81"/>
    <n v="2.2999999999999998"/>
    <n v="2.6"/>
    <n v="2.4500000000000002"/>
    <n v="0.9"/>
    <n v="1.2"/>
    <n v="1.05"/>
    <n v="360"/>
    <n v="720"/>
    <n v="540"/>
    <n v="360"/>
    <n v="2000"/>
    <n v="1180"/>
    <x v="14"/>
    <x v="365"/>
    <n v="1.05"/>
    <n v="0"/>
    <n v="0"/>
    <n v="4.4412499999999993"/>
    <x v="5"/>
  </r>
  <r>
    <n v="5137"/>
    <x v="896"/>
    <x v="3"/>
    <x v="1"/>
    <n v="21"/>
    <n v="38"/>
    <n v="29.5"/>
    <n v="4.7"/>
    <n v="5.0999999999999996"/>
    <n v="4.9000000000000004"/>
    <n v="7"/>
    <n v="7.6"/>
    <n v="7.3"/>
    <n v="158"/>
    <n v="195"/>
    <n v="176.5"/>
    <n v="2.1"/>
    <n v="2.6"/>
    <n v="2.35"/>
    <n v="0.8"/>
    <n v="2"/>
    <n v="1.4"/>
    <n v="300"/>
    <n v="720"/>
    <n v="510"/>
    <n v="610"/>
    <n v="1200"/>
    <n v="905"/>
    <x v="50"/>
    <x v="3"/>
    <n v="1.4"/>
    <n v="0"/>
    <n v="0.19999999999999929"/>
    <n v="4.3187499999999996"/>
    <x v="5"/>
  </r>
  <r>
    <n v="5136"/>
    <x v="897"/>
    <x v="3"/>
    <x v="1"/>
    <n v="22"/>
    <n v="38"/>
    <n v="30"/>
    <n v="4.9000000000000004"/>
    <n v="5.3"/>
    <n v="5.0999999999999996"/>
    <n v="7"/>
    <n v="7.8"/>
    <n v="7.4"/>
    <n v="156"/>
    <n v="202"/>
    <n v="179"/>
    <n v="2"/>
    <n v="2.6"/>
    <n v="2.2999999999999998"/>
    <n v="1"/>
    <n v="1.6"/>
    <n v="1.3"/>
    <n v="300"/>
    <n v="730"/>
    <n v="515"/>
    <n v="730"/>
    <n v="1500"/>
    <n v="1115"/>
    <x v="11"/>
    <x v="4"/>
    <n v="1.3"/>
    <n v="0"/>
    <n v="0"/>
    <n v="4.2724999999999991"/>
    <x v="5"/>
  </r>
  <r>
    <n v="2557"/>
    <x v="898"/>
    <x v="0"/>
    <x v="2"/>
    <n v="15"/>
    <n v="28"/>
    <n v="21.5"/>
    <n v="2.8"/>
    <n v="8.9"/>
    <n v="5.85"/>
    <n v="7.1"/>
    <n v="8.1"/>
    <n v="7.6"/>
    <n v="221"/>
    <n v="392"/>
    <n v="306.5"/>
    <n v="1.6"/>
    <n v="6"/>
    <n v="3.8"/>
    <n v="0.3"/>
    <n v="0.43"/>
    <n v="0.36499999999999999"/>
    <n v="1400"/>
    <n v="130000"/>
    <n v="65700"/>
    <n v="2600"/>
    <n v="350000"/>
    <n v="176300"/>
    <x v="74"/>
    <x v="2"/>
    <n v="0.36499999999999999"/>
    <n v="0"/>
    <n v="0"/>
    <n v="5.4480000000000004"/>
    <x v="5"/>
  </r>
  <r>
    <n v="2571"/>
    <x v="899"/>
    <x v="0"/>
    <x v="2"/>
    <n v="15"/>
    <n v="30"/>
    <n v="22.5"/>
    <n v="3.6"/>
    <n v="20"/>
    <n v="11.8"/>
    <n v="7.2"/>
    <n v="8.5"/>
    <n v="7.85"/>
    <n v="472"/>
    <n v="1100"/>
    <n v="786"/>
    <n v="1.5"/>
    <n v="30"/>
    <n v="15.75"/>
    <n v="0.3"/>
    <n v="0.44"/>
    <n v="0.37"/>
    <n v="270"/>
    <n v="170000"/>
    <n v="85135"/>
    <n v="1100"/>
    <n v="350000"/>
    <n v="175550"/>
    <x v="2"/>
    <x v="2"/>
    <n v="0.37"/>
    <n v="0"/>
    <n v="0"/>
    <n v="5.5739999999999998"/>
    <x v="5"/>
  </r>
  <r>
    <n v="4296"/>
    <x v="900"/>
    <x v="0"/>
    <x v="2"/>
    <n v="17"/>
    <n v="31"/>
    <n v="24"/>
    <n v="3.4"/>
    <n v="14.1"/>
    <n v="8.75"/>
    <n v="7.3"/>
    <n v="8.5"/>
    <n v="7.9"/>
    <n v="364"/>
    <n v="962"/>
    <n v="663"/>
    <n v="1.8"/>
    <n v="12"/>
    <n v="6.9"/>
    <n v="0.3"/>
    <n v="0.68"/>
    <n v="0.49"/>
    <n v="230"/>
    <n v="160000"/>
    <n v="80115"/>
    <n v="330"/>
    <n v="160000"/>
    <n v="80165"/>
    <x v="2"/>
    <x v="2"/>
    <n v="0.49"/>
    <n v="0"/>
    <n v="0"/>
    <n v="5.5979999999999999"/>
    <x v="5"/>
  </r>
  <r>
    <n v="2573"/>
    <x v="901"/>
    <x v="1"/>
    <x v="2"/>
    <n v="19"/>
    <n v="32"/>
    <n v="25.5"/>
    <n v="5.2"/>
    <n v="15.2"/>
    <n v="10.199999999999999"/>
    <n v="7.1"/>
    <n v="8.6999999999999993"/>
    <n v="7.8999999999999995"/>
    <n v="699"/>
    <n v="995"/>
    <n v="847"/>
    <n v="2"/>
    <n v="14"/>
    <n v="8"/>
    <n v="0.3"/>
    <n v="0.43"/>
    <n v="0.36499999999999999"/>
    <n v="2300"/>
    <n v="92000"/>
    <n v="47150"/>
    <n v="3300"/>
    <n v="160000"/>
    <n v="81650"/>
    <x v="2"/>
    <x v="2"/>
    <n v="0.36499999999999999"/>
    <n v="0"/>
    <n v="0"/>
    <n v="5.5730000000000004"/>
    <x v="5"/>
  </r>
  <r>
    <n v="2574"/>
    <x v="902"/>
    <x v="1"/>
    <x v="2"/>
    <n v="15"/>
    <n v="32"/>
    <n v="23.5"/>
    <n v="6.3"/>
    <n v="17.5"/>
    <n v="11.9"/>
    <n v="7.3"/>
    <n v="8.4"/>
    <n v="7.85"/>
    <n v="400"/>
    <n v="831"/>
    <n v="615.5"/>
    <n v="2.6"/>
    <n v="11"/>
    <n v="6.8"/>
    <n v="0.3"/>
    <n v="0.35"/>
    <n v="0.32499999999999996"/>
    <n v="1300"/>
    <n v="240000"/>
    <n v="120650"/>
    <n v="3500"/>
    <n v="540000"/>
    <n v="271750"/>
    <x v="2"/>
    <x v="2"/>
    <n v="0.32499999999999996"/>
    <n v="0"/>
    <n v="0"/>
    <n v="5.5650000000000004"/>
    <x v="5"/>
  </r>
  <r>
    <n v="2046"/>
    <x v="35"/>
    <x v="0"/>
    <x v="3"/>
    <n v="16"/>
    <n v="34"/>
    <n v="25"/>
    <n v="7.8"/>
    <n v="10.9"/>
    <n v="9.35"/>
    <n v="7"/>
    <n v="8.8000000000000007"/>
    <n v="7.9"/>
    <n v="202"/>
    <n v="283"/>
    <n v="242.5"/>
    <n v="1.8"/>
    <n v="3.8"/>
    <n v="2.8"/>
    <n v="0.4"/>
    <n v="2.4"/>
    <n v="1.4"/>
    <n v="27"/>
    <n v="9200"/>
    <n v="4613.5"/>
    <n v="170"/>
    <n v="16000"/>
    <n v="8085"/>
    <x v="65"/>
    <x v="2"/>
    <n v="1.4"/>
    <n v="0"/>
    <n v="0"/>
    <n v="5.03"/>
    <x v="5"/>
  </r>
  <r>
    <n v="3164"/>
    <x v="37"/>
    <x v="1"/>
    <x v="4"/>
    <n v="26"/>
    <n v="29"/>
    <n v="27.5"/>
    <n v="6.2"/>
    <n v="7.7"/>
    <n v="6.95"/>
    <n v="7.2"/>
    <n v="8.8000000000000007"/>
    <n v="8"/>
    <n v="2432"/>
    <n v="2432"/>
    <n v="2432"/>
    <n v="1.8"/>
    <n v="47"/>
    <n v="24.4"/>
    <n v="0.36"/>
    <n v="1"/>
    <n v="0.67999999999999994"/>
    <n v="20"/>
    <n v="170"/>
    <n v="95"/>
    <n v="140"/>
    <n v="140"/>
    <n v="140"/>
    <x v="2"/>
    <x v="100"/>
    <n v="0.67999999999999994"/>
    <n v="0"/>
    <n v="0"/>
    <n v="3.1110000000000002"/>
    <x v="5"/>
  </r>
  <r>
    <n v="3031"/>
    <x v="381"/>
    <x v="0"/>
    <x v="29"/>
    <n v="21.776714513556598"/>
    <n v="28.3971291866029"/>
    <n v="25.086921850079747"/>
    <n v="0.3"/>
    <n v="3.5"/>
    <n v="1.9"/>
    <n v="7.8"/>
    <n v="8.9"/>
    <n v="8.35"/>
    <n v="785.11961722488002"/>
    <n v="2303.5199362041499"/>
    <n v="1544.319776714515"/>
    <n v="10"/>
    <n v="93.4"/>
    <n v="51.7"/>
    <n v="0.3"/>
    <n v="0.91"/>
    <n v="0.60499999999999998"/>
    <n v="21000"/>
    <n v="940000"/>
    <n v="480500"/>
    <n v="1751.8059210526301"/>
    <n v="39424734.378289498"/>
    <n v="19713243.092105277"/>
    <x v="2"/>
    <x v="2"/>
    <n v="0.60499999999999998"/>
    <n v="0"/>
    <n v="6.2"/>
    <n v="6.2410000000000005"/>
    <x v="5"/>
  </r>
  <r>
    <n v="3476"/>
    <x v="383"/>
    <x v="0"/>
    <x v="29"/>
    <n v="21.776714513556598"/>
    <n v="28.3971291866029"/>
    <n v="25.086921850079747"/>
    <n v="0.3"/>
    <n v="10"/>
    <n v="5.15"/>
    <n v="8.1"/>
    <n v="9.3000000000000007"/>
    <n v="8.6999999999999993"/>
    <n v="785.11961722488002"/>
    <n v="2303.5199362041499"/>
    <n v="1544.319776714515"/>
    <n v="3.3"/>
    <n v="113.3"/>
    <n v="58.3"/>
    <n v="0.3"/>
    <n v="0.7"/>
    <n v="0.5"/>
    <n v="4300"/>
    <n v="840000"/>
    <n v="422150"/>
    <n v="1751.8059210526301"/>
    <n v="39424734.378289498"/>
    <n v="19713243.092105277"/>
    <x v="2"/>
    <x v="2"/>
    <n v="0.5"/>
    <n v="10"/>
    <n v="0"/>
    <n v="7.1"/>
    <x v="5"/>
  </r>
  <r>
    <n v="3030"/>
    <x v="380"/>
    <x v="0"/>
    <x v="29"/>
    <n v="21.776714513556598"/>
    <n v="28.3971291866029"/>
    <n v="25.086921850079747"/>
    <n v="0.3"/>
    <n v="4.2"/>
    <n v="2.25"/>
    <n v="7.6"/>
    <n v="9.5"/>
    <n v="8.5500000000000007"/>
    <n v="785.11961722488002"/>
    <n v="2303.5199362041499"/>
    <n v="1544.319776714515"/>
    <n v="26"/>
    <n v="90"/>
    <n v="58"/>
    <n v="0.41"/>
    <n v="0.57999999999999996"/>
    <n v="0.495"/>
    <n v="32000"/>
    <n v="700000"/>
    <n v="366000"/>
    <n v="1751.8059210526301"/>
    <n v="39424734.378289498"/>
    <n v="19713243.092105277"/>
    <x v="2"/>
    <x v="2"/>
    <n v="0.495"/>
    <n v="10"/>
    <n v="5.5"/>
    <n v="7.649"/>
    <x v="5"/>
  </r>
  <r>
    <n v="5280"/>
    <x v="903"/>
    <x v="0"/>
    <x v="5"/>
    <n v="27"/>
    <n v="32"/>
    <n v="29.5"/>
    <n v="3"/>
    <n v="7.9"/>
    <n v="5.45"/>
    <n v="5.5"/>
    <n v="6.9"/>
    <n v="6.2"/>
    <n v="42"/>
    <n v="166"/>
    <n v="104"/>
    <n v="1"/>
    <n v="2.5"/>
    <n v="1.75"/>
    <n v="0.32"/>
    <n v="0.32"/>
    <n v="0.32"/>
    <n v="240"/>
    <n v="2200"/>
    <n v="1220"/>
    <n v="350"/>
    <n v="3500"/>
    <n v="1925"/>
    <x v="33"/>
    <x v="2"/>
    <n v="0.32"/>
    <n v="10"/>
    <n v="0"/>
    <n v="5.6577500000000001"/>
    <x v="5"/>
  </r>
  <r>
    <n v="3175"/>
    <x v="40"/>
    <x v="0"/>
    <x v="5"/>
    <n v="25"/>
    <n v="31"/>
    <n v="28"/>
    <n v="4.2"/>
    <n v="8"/>
    <n v="6.1"/>
    <n v="6.1"/>
    <n v="7.5"/>
    <n v="6.8"/>
    <n v="28"/>
    <n v="59"/>
    <n v="43.5"/>
    <n v="1"/>
    <n v="1.7"/>
    <n v="1.35"/>
    <n v="0.32"/>
    <n v="0.62"/>
    <n v="0.47"/>
    <n v="8"/>
    <n v="350"/>
    <n v="179"/>
    <n v="17"/>
    <n v="540"/>
    <n v="278.5"/>
    <x v="18"/>
    <x v="366"/>
    <n v="0.47"/>
    <n v="0"/>
    <n v="0"/>
    <n v="1.8327500000000001"/>
    <x v="5"/>
  </r>
  <r>
    <n v="5103"/>
    <x v="904"/>
    <x v="0"/>
    <x v="5"/>
    <n v="28"/>
    <n v="31"/>
    <n v="29.5"/>
    <n v="4"/>
    <n v="7.2"/>
    <n v="5.6"/>
    <n v="5.8"/>
    <n v="7.8"/>
    <n v="6.8"/>
    <n v="72"/>
    <n v="226"/>
    <n v="149"/>
    <n v="1"/>
    <n v="5"/>
    <n v="3"/>
    <n v="0.32"/>
    <n v="0.34"/>
    <n v="0.33"/>
    <n v="490"/>
    <n v="2400"/>
    <n v="1445"/>
    <n v="790"/>
    <n v="3500"/>
    <n v="2145"/>
    <x v="5"/>
    <x v="2"/>
    <n v="0.33"/>
    <n v="0"/>
    <n v="0"/>
    <n v="4.9409999999999998"/>
    <x v="5"/>
  </r>
  <r>
    <n v="3177"/>
    <x v="42"/>
    <x v="0"/>
    <x v="5"/>
    <n v="27"/>
    <n v="30"/>
    <n v="28.5"/>
    <n v="5.0999999999999996"/>
    <n v="10"/>
    <n v="7.55"/>
    <n v="6.1"/>
    <n v="8.9"/>
    <n v="7.5"/>
    <n v="16"/>
    <n v="1981"/>
    <n v="998.5"/>
    <n v="1"/>
    <n v="2.1"/>
    <n v="1.55"/>
    <n v="0.32"/>
    <n v="2.2200000000000002"/>
    <n v="1.27"/>
    <n v="1300"/>
    <n v="2700"/>
    <n v="2000"/>
    <n v="1700"/>
    <n v="3400"/>
    <n v="2550"/>
    <x v="27"/>
    <x v="2"/>
    <n v="1.27"/>
    <n v="0"/>
    <n v="0"/>
    <n v="4.2227499999999996"/>
    <x v="5"/>
  </r>
  <r>
    <n v="3180"/>
    <x v="45"/>
    <x v="0"/>
    <x v="5"/>
    <n v="28"/>
    <n v="31"/>
    <n v="29.5"/>
    <n v="1"/>
    <n v="7.3"/>
    <n v="4.1500000000000004"/>
    <n v="5.9"/>
    <n v="7.3"/>
    <n v="6.6"/>
    <n v="43"/>
    <n v="49"/>
    <n v="46"/>
    <n v="1.1000000000000001"/>
    <n v="28"/>
    <n v="14.55"/>
    <n v="0.32"/>
    <n v="0.35"/>
    <n v="0.33499999999999996"/>
    <n v="490"/>
    <n v="3400"/>
    <n v="1945"/>
    <n v="940"/>
    <n v="4700"/>
    <n v="2820"/>
    <x v="2"/>
    <x v="2"/>
    <n v="0.33499999999999996"/>
    <n v="0"/>
    <n v="1.6999999999999993"/>
    <n v="5.7370000000000001"/>
    <x v="5"/>
  </r>
  <r>
    <n v="4408"/>
    <x v="496"/>
    <x v="0"/>
    <x v="5"/>
    <n v="26"/>
    <n v="31"/>
    <n v="28.5"/>
    <n v="6.8"/>
    <n v="8.6999999999999993"/>
    <n v="7.75"/>
    <n v="6.1"/>
    <n v="7.7"/>
    <n v="6.9"/>
    <n v="44"/>
    <n v="164"/>
    <n v="104"/>
    <n v="1"/>
    <n v="2"/>
    <n v="1.5"/>
    <n v="0.32"/>
    <n v="0.32"/>
    <n v="0.32"/>
    <n v="490"/>
    <n v="2400"/>
    <n v="1445"/>
    <n v="700"/>
    <n v="4900"/>
    <n v="2800"/>
    <x v="39"/>
    <x v="2"/>
    <n v="0.32"/>
    <n v="0"/>
    <n v="0"/>
    <n v="4.0015000000000001"/>
    <x v="5"/>
  </r>
  <r>
    <n v="2269"/>
    <x v="39"/>
    <x v="0"/>
    <x v="5"/>
    <n v="27"/>
    <n v="30"/>
    <n v="28.5"/>
    <n v="6"/>
    <n v="8.6"/>
    <n v="7.3"/>
    <n v="5.3"/>
    <n v="7.3"/>
    <n v="6.3"/>
    <n v="29"/>
    <n v="67"/>
    <n v="48"/>
    <n v="1"/>
    <n v="1.9"/>
    <n v="1.45"/>
    <n v="0.32"/>
    <n v="0.32"/>
    <n v="0.32"/>
    <n v="1300"/>
    <n v="2300"/>
    <n v="1800"/>
    <n v="1700"/>
    <n v="3300"/>
    <n v="2500"/>
    <x v="25"/>
    <x v="2"/>
    <n v="0.32"/>
    <n v="10"/>
    <n v="0"/>
    <n v="5.4702500000000001"/>
    <x v="5"/>
  </r>
  <r>
    <n v="3178"/>
    <x v="905"/>
    <x v="0"/>
    <x v="5"/>
    <n v="28"/>
    <n v="31"/>
    <n v="29.5"/>
    <n v="3.4"/>
    <n v="7.5"/>
    <n v="5.45"/>
    <n v="5.9"/>
    <n v="7.7"/>
    <n v="6.8000000000000007"/>
    <n v="82"/>
    <n v="271"/>
    <n v="176.5"/>
    <n v="1.2"/>
    <n v="16"/>
    <n v="8.6"/>
    <n v="0.32"/>
    <n v="0.32"/>
    <n v="0.32"/>
    <n v="230"/>
    <n v="2400"/>
    <n v="1315"/>
    <n v="330"/>
    <n v="5400"/>
    <n v="2865"/>
    <x v="2"/>
    <x v="2"/>
    <n v="0.32"/>
    <n v="0"/>
    <n v="0"/>
    <n v="5.5640000000000001"/>
    <x v="5"/>
  </r>
  <r>
    <n v="3179"/>
    <x v="44"/>
    <x v="0"/>
    <x v="5"/>
    <n v="27"/>
    <n v="28"/>
    <n v="27.5"/>
    <n v="1.2"/>
    <n v="5.0999999999999996"/>
    <n v="3.15"/>
    <n v="6.3"/>
    <n v="7.4"/>
    <n v="6.85"/>
    <n v="166"/>
    <n v="477"/>
    <n v="321.5"/>
    <n v="1.7"/>
    <n v="6.7"/>
    <n v="4.2"/>
    <n v="0.32"/>
    <n v="2.96"/>
    <n v="1.64"/>
    <n v="2300"/>
    <n v="4900"/>
    <n v="3600"/>
    <n v="3300"/>
    <n v="7000"/>
    <n v="5150"/>
    <x v="2"/>
    <x v="2"/>
    <n v="1.6399999999999997"/>
    <n v="0"/>
    <n v="3.7"/>
    <n v="6.1980000000000004"/>
    <x v="5"/>
  </r>
  <r>
    <n v="5104"/>
    <x v="906"/>
    <x v="0"/>
    <x v="5"/>
    <n v="27"/>
    <n v="30"/>
    <n v="28.5"/>
    <n v="6.4"/>
    <n v="8.4"/>
    <n v="7.4"/>
    <n v="6"/>
    <n v="7.7"/>
    <n v="6.85"/>
    <n v="40"/>
    <n v="99"/>
    <n v="69.5"/>
    <n v="1"/>
    <n v="1.5"/>
    <n v="1.25"/>
    <n v="0.32"/>
    <n v="0.32"/>
    <n v="0.32"/>
    <n v="330"/>
    <n v="940"/>
    <n v="635"/>
    <n v="490"/>
    <n v="1500"/>
    <n v="995"/>
    <x v="45"/>
    <x v="2"/>
    <n v="0.32"/>
    <n v="0"/>
    <n v="0"/>
    <n v="3.8452500000000001"/>
    <x v="5"/>
  </r>
  <r>
    <n v="1345"/>
    <x v="499"/>
    <x v="0"/>
    <x v="6"/>
    <n v="25"/>
    <n v="31"/>
    <n v="28"/>
    <n v="6.1"/>
    <n v="7.6"/>
    <n v="6.85"/>
    <n v="7.8"/>
    <n v="8.5"/>
    <n v="8.15"/>
    <n v="320"/>
    <n v="576"/>
    <n v="448"/>
    <n v="1"/>
    <n v="1"/>
    <n v="1"/>
    <n v="0.32"/>
    <n v="3.27"/>
    <n v="1.7949999999999999"/>
    <n v="2"/>
    <n v="4"/>
    <n v="3"/>
    <n v="11"/>
    <n v="21"/>
    <n v="16"/>
    <x v="58"/>
    <x v="10"/>
    <n v="1.7949999999999999"/>
    <n v="0"/>
    <n v="0"/>
    <n v="0.999"/>
    <x v="5"/>
  </r>
  <r>
    <n v="1973"/>
    <x v="907"/>
    <x v="0"/>
    <x v="6"/>
    <n v="24"/>
    <n v="29"/>
    <n v="26.5"/>
    <n v="3.2"/>
    <n v="6.7"/>
    <n v="4.95"/>
    <n v="7.4"/>
    <n v="8"/>
    <n v="7.7"/>
    <n v="2140"/>
    <n v="2680"/>
    <n v="2410"/>
    <n v="1"/>
    <n v="13"/>
    <n v="7"/>
    <n v="0.3"/>
    <n v="0.81"/>
    <n v="0.55500000000000005"/>
    <n v="14"/>
    <n v="350"/>
    <n v="182"/>
    <n v="94"/>
    <n v="540"/>
    <n v="317"/>
    <x v="2"/>
    <x v="335"/>
    <n v="0.55500000000000005"/>
    <n v="0"/>
    <n v="9.9999999999999645E-2"/>
    <n v="3.5310000000000001"/>
    <x v="5"/>
  </r>
  <r>
    <n v="1344"/>
    <x v="498"/>
    <x v="0"/>
    <x v="6"/>
    <n v="26"/>
    <n v="31"/>
    <n v="28.5"/>
    <n v="4.0999999999999996"/>
    <n v="5.7"/>
    <n v="4.9000000000000004"/>
    <n v="7.5"/>
    <n v="8.3000000000000007"/>
    <n v="7.9"/>
    <n v="467"/>
    <n v="713"/>
    <n v="590"/>
    <n v="1.2"/>
    <n v="12"/>
    <n v="6.6"/>
    <n v="0.39"/>
    <n v="0.77"/>
    <n v="0.58000000000000007"/>
    <n v="170"/>
    <n v="920"/>
    <n v="545"/>
    <n v="540"/>
    <n v="1600"/>
    <n v="1070"/>
    <x v="2"/>
    <x v="321"/>
    <n v="0.58000000000000007"/>
    <n v="0"/>
    <n v="0.19999999999999929"/>
    <n v="5.3609999999999989"/>
    <x v="5"/>
  </r>
  <r>
    <n v="1977"/>
    <x v="908"/>
    <x v="0"/>
    <x v="6"/>
    <n v="25"/>
    <n v="35"/>
    <n v="30"/>
    <n v="4.5"/>
    <n v="6.3"/>
    <n v="5.4"/>
    <n v="8.4"/>
    <n v="8.8000000000000007"/>
    <n v="8.6000000000000014"/>
    <n v="1108"/>
    <n v="2862"/>
    <n v="1985"/>
    <n v="1.6"/>
    <n v="3.5"/>
    <n v="2.5499999999999998"/>
    <n v="0.42"/>
    <n v="1.69"/>
    <n v="1.0549999999999999"/>
    <n v="18"/>
    <n v="920"/>
    <n v="469"/>
    <n v="110"/>
    <n v="1600"/>
    <n v="855"/>
    <x v="69"/>
    <x v="367"/>
    <n v="1.0549999999999999"/>
    <n v="10"/>
    <n v="0"/>
    <n v="5.64975"/>
    <x v="5"/>
  </r>
  <r>
    <n v="3198"/>
    <x v="909"/>
    <x v="0"/>
    <x v="6"/>
    <n v="25"/>
    <n v="33"/>
    <n v="29"/>
    <n v="4"/>
    <n v="6.3"/>
    <n v="5.15"/>
    <n v="7.7"/>
    <n v="8.5"/>
    <n v="8.1"/>
    <n v="476"/>
    <n v="831"/>
    <n v="653.5"/>
    <n v="1"/>
    <n v="3.9"/>
    <n v="2.4500000000000002"/>
    <n v="0.32"/>
    <n v="0.66"/>
    <n v="0.49"/>
    <n v="11"/>
    <n v="350"/>
    <n v="180.5"/>
    <n v="110"/>
    <n v="540"/>
    <n v="325"/>
    <x v="14"/>
    <x v="269"/>
    <n v="0.49"/>
    <n v="0"/>
    <n v="0"/>
    <n v="2.5317499999999997"/>
    <x v="5"/>
  </r>
  <r>
    <n v="3199"/>
    <x v="910"/>
    <x v="0"/>
    <x v="6"/>
    <n v="25"/>
    <n v="29"/>
    <n v="27"/>
    <n v="5.0999999999999996"/>
    <n v="6.2"/>
    <n v="5.65"/>
    <n v="7.4"/>
    <n v="8.1999999999999993"/>
    <n v="7.8"/>
    <n v="390"/>
    <n v="970"/>
    <n v="680"/>
    <n v="2"/>
    <n v="3.1"/>
    <n v="2.5499999999999998"/>
    <n v="0.32"/>
    <n v="0.43"/>
    <n v="0.375"/>
    <n v="4"/>
    <n v="7"/>
    <n v="5.5"/>
    <n v="11"/>
    <n v="26"/>
    <n v="18.5"/>
    <x v="69"/>
    <x v="14"/>
    <n v="0.375"/>
    <n v="0"/>
    <n v="0"/>
    <n v="1.69625"/>
    <x v="5"/>
  </r>
  <r>
    <n v="1343"/>
    <x v="497"/>
    <x v="0"/>
    <x v="6"/>
    <n v="22"/>
    <n v="32"/>
    <n v="27"/>
    <n v="2.9"/>
    <n v="8.5"/>
    <n v="5.7"/>
    <n v="8.3000000000000007"/>
    <n v="8.8000000000000007"/>
    <n v="8.5500000000000007"/>
    <n v="2644"/>
    <n v="3950"/>
    <n v="3297"/>
    <n v="2.2000000000000002"/>
    <n v="25"/>
    <n v="13.6"/>
    <n v="0.32"/>
    <n v="1"/>
    <n v="0.66"/>
    <n v="540"/>
    <n v="920"/>
    <n v="730"/>
    <n v="920"/>
    <n v="1600"/>
    <n v="1260"/>
    <x v="2"/>
    <x v="2"/>
    <n v="0.66"/>
    <n v="10"/>
    <n v="0"/>
    <n v="7.1319999999999997"/>
    <x v="5"/>
  </r>
  <r>
    <n v="2078"/>
    <x v="911"/>
    <x v="0"/>
    <x v="6"/>
    <n v="26"/>
    <n v="29"/>
    <n v="27.5"/>
    <n v="6.5"/>
    <n v="7.3"/>
    <n v="6.9"/>
    <n v="7.1"/>
    <n v="8.1999999999999993"/>
    <n v="7.6499999999999995"/>
    <n v="340"/>
    <n v="2260"/>
    <n v="1300"/>
    <n v="1.8"/>
    <n v="2.2999999999999998"/>
    <n v="2.0499999999999998"/>
    <n v="0.04"/>
    <n v="0.47"/>
    <n v="0.255"/>
    <n v="70"/>
    <n v="350"/>
    <n v="210"/>
    <n v="170"/>
    <n v="920"/>
    <n v="545"/>
    <x v="62"/>
    <x v="137"/>
    <n v="0.255"/>
    <n v="0"/>
    <n v="0"/>
    <n v="2.38225"/>
    <x v="5"/>
  </r>
  <r>
    <n v="1975"/>
    <x v="912"/>
    <x v="0"/>
    <x v="6"/>
    <n v="24"/>
    <n v="29"/>
    <n v="26.5"/>
    <n v="4"/>
    <n v="5.8"/>
    <n v="4.9000000000000004"/>
    <n v="7.1"/>
    <n v="7.7"/>
    <n v="7.4"/>
    <n v="526"/>
    <n v="814"/>
    <n v="670"/>
    <n v="1"/>
    <n v="1.7"/>
    <n v="1.35"/>
    <n v="0.32"/>
    <n v="0.36"/>
    <n v="0.33999999999999997"/>
    <n v="4"/>
    <n v="7"/>
    <n v="5.5"/>
    <n v="21"/>
    <n v="26"/>
    <n v="23.5"/>
    <x v="18"/>
    <x v="14"/>
    <n v="0.33999999999999997"/>
    <n v="0"/>
    <n v="0.19999999999999929"/>
    <n v="0.95924999999999983"/>
    <x v="5"/>
  </r>
  <r>
    <n v="3201"/>
    <x v="913"/>
    <x v="0"/>
    <x v="6"/>
    <n v="23"/>
    <n v="36"/>
    <n v="29.5"/>
    <n v="0.3"/>
    <n v="6.8"/>
    <n v="3.55"/>
    <n v="8.6999999999999993"/>
    <n v="9.1"/>
    <n v="8.8999999999999986"/>
    <n v="3408"/>
    <n v="6004"/>
    <n v="4706"/>
    <n v="3.7"/>
    <n v="34"/>
    <n v="18.850000000000001"/>
    <n v="0.32"/>
    <n v="0.78"/>
    <n v="0.55000000000000004"/>
    <n v="49"/>
    <n v="920"/>
    <n v="484.5"/>
    <n v="170"/>
    <n v="1600"/>
    <n v="885"/>
    <x v="2"/>
    <x v="368"/>
    <n v="0.55000000000000004"/>
    <n v="10"/>
    <n v="2.9000000000000004"/>
    <n v="6.8224999999999998"/>
    <x v="5"/>
  </r>
  <r>
    <n v="3200"/>
    <x v="914"/>
    <x v="0"/>
    <x v="6"/>
    <n v="20"/>
    <n v="30"/>
    <n v="25"/>
    <n v="0.3"/>
    <n v="6.7"/>
    <n v="3.5"/>
    <n v="7.9"/>
    <n v="9.1"/>
    <n v="8.5"/>
    <n v="1592"/>
    <n v="14400"/>
    <n v="7996"/>
    <n v="16"/>
    <n v="70"/>
    <n v="43"/>
    <n v="0.33"/>
    <n v="1.02"/>
    <n v="0.67500000000000004"/>
    <n v="2"/>
    <n v="920"/>
    <n v="461"/>
    <n v="220"/>
    <n v="1600"/>
    <n v="910"/>
    <x v="2"/>
    <x v="149"/>
    <n v="0.67500000000000004"/>
    <n v="0"/>
    <n v="3"/>
    <n v="5.2399999999999993"/>
    <x v="5"/>
  </r>
  <r>
    <n v="2077"/>
    <x v="915"/>
    <x v="0"/>
    <x v="6"/>
    <n v="25"/>
    <n v="31"/>
    <n v="28"/>
    <n v="7"/>
    <n v="7.9"/>
    <n v="7.45"/>
    <n v="6.8"/>
    <n v="8.5"/>
    <n v="7.65"/>
    <n v="350"/>
    <n v="506"/>
    <n v="428"/>
    <n v="1"/>
    <n v="1.1000000000000001"/>
    <n v="1.05"/>
    <n v="0.3"/>
    <n v="0.3"/>
    <n v="0.3"/>
    <n v="2"/>
    <n v="2"/>
    <n v="2"/>
    <n v="4"/>
    <n v="14"/>
    <n v="9"/>
    <x v="96"/>
    <x v="0"/>
    <n v="0.3"/>
    <n v="0"/>
    <n v="0"/>
    <n v="0.72625000000000006"/>
    <x v="5"/>
  </r>
  <r>
    <n v="1972"/>
    <x v="916"/>
    <x v="0"/>
    <x v="6"/>
    <n v="20"/>
    <n v="29"/>
    <n v="24.5"/>
    <n v="1.2"/>
    <n v="8"/>
    <n v="4.5999999999999996"/>
    <n v="7.7"/>
    <n v="8.6"/>
    <n v="8.15"/>
    <n v="1322"/>
    <n v="20062"/>
    <n v="10692"/>
    <n v="2.2000000000000002"/>
    <n v="27"/>
    <n v="14.6"/>
    <n v="0.32"/>
    <n v="0.85"/>
    <n v="0.58499999999999996"/>
    <n v="12"/>
    <n v="170"/>
    <n v="91"/>
    <n v="70"/>
    <n v="920"/>
    <n v="495"/>
    <x v="2"/>
    <x v="90"/>
    <n v="0.58499999999999996"/>
    <n v="0"/>
    <n v="0.80000000000000071"/>
    <n v="3.1520000000000001"/>
    <x v="5"/>
  </r>
  <r>
    <n v="1976"/>
    <x v="917"/>
    <x v="0"/>
    <x v="6"/>
    <n v="23"/>
    <n v="30"/>
    <n v="26.5"/>
    <n v="6.5"/>
    <n v="7.3"/>
    <n v="6.9"/>
    <n v="7.1"/>
    <n v="8.4"/>
    <n v="7.75"/>
    <n v="312"/>
    <n v="1130"/>
    <n v="721"/>
    <n v="2"/>
    <n v="2.4"/>
    <n v="2.2000000000000002"/>
    <n v="0.32"/>
    <n v="0.37"/>
    <n v="0.34499999999999997"/>
    <n v="5"/>
    <n v="33"/>
    <n v="19"/>
    <n v="20"/>
    <n v="79"/>
    <n v="49.5"/>
    <x v="13"/>
    <x v="98"/>
    <n v="0.34499999999999997"/>
    <n v="0"/>
    <n v="0"/>
    <n v="1.5389999999999999"/>
    <x v="5"/>
  </r>
  <r>
    <n v="1346"/>
    <x v="500"/>
    <x v="0"/>
    <x v="6"/>
    <n v="25"/>
    <n v="32"/>
    <n v="28.5"/>
    <n v="5.3"/>
    <n v="6.8"/>
    <n v="6.05"/>
    <n v="8.1"/>
    <n v="9"/>
    <n v="8.5500000000000007"/>
    <n v="601"/>
    <n v="1053"/>
    <n v="827"/>
    <n v="1.2"/>
    <n v="3.3"/>
    <n v="2.25"/>
    <n v="0.36"/>
    <n v="4.34"/>
    <n v="2.35"/>
    <n v="63"/>
    <n v="240"/>
    <n v="151.5"/>
    <n v="170"/>
    <n v="350"/>
    <n v="260"/>
    <x v="7"/>
    <x v="369"/>
    <n v="2.35"/>
    <n v="10"/>
    <n v="0"/>
    <n v="4.13375"/>
    <x v="5"/>
  </r>
  <r>
    <n v="1971"/>
    <x v="918"/>
    <x v="0"/>
    <x v="6"/>
    <n v="23"/>
    <n v="35"/>
    <n v="29"/>
    <n v="1.6"/>
    <n v="7.4"/>
    <n v="4.5"/>
    <n v="7.7"/>
    <n v="8.5"/>
    <n v="8.1"/>
    <n v="1200"/>
    <n v="3046"/>
    <n v="2123"/>
    <n v="4.0999999999999996"/>
    <n v="28"/>
    <n v="16.05"/>
    <n v="0.3"/>
    <n v="0.94"/>
    <n v="0.62"/>
    <n v="12"/>
    <n v="920"/>
    <n v="466"/>
    <n v="47"/>
    <n v="1600"/>
    <n v="823.5"/>
    <x v="2"/>
    <x v="370"/>
    <n v="0.62"/>
    <n v="0"/>
    <n v="1"/>
    <n v="5.0539999999999994"/>
    <x v="5"/>
  </r>
  <r>
    <n v="3202"/>
    <x v="919"/>
    <x v="0"/>
    <x v="6"/>
    <n v="27"/>
    <n v="29"/>
    <n v="28"/>
    <n v="5.2"/>
    <n v="5.8"/>
    <n v="5.5"/>
    <n v="7.8"/>
    <n v="8.5"/>
    <n v="8.15"/>
    <n v="307"/>
    <n v="813"/>
    <n v="560"/>
    <n v="1"/>
    <n v="2.6"/>
    <n v="1.8"/>
    <n v="0.47"/>
    <n v="1.23"/>
    <n v="0.85"/>
    <n v="63"/>
    <n v="94"/>
    <n v="78.5"/>
    <n v="110"/>
    <n v="240"/>
    <n v="175"/>
    <x v="1"/>
    <x v="297"/>
    <n v="0.84999999999999987"/>
    <n v="0"/>
    <n v="0"/>
    <n v="1.6875"/>
    <x v="5"/>
  </r>
  <r>
    <n v="2079"/>
    <x v="920"/>
    <x v="1"/>
    <x v="6"/>
    <n v="28"/>
    <n v="30"/>
    <n v="29"/>
    <n v="6.6"/>
    <n v="8.1999999999999993"/>
    <n v="7.3999999999999995"/>
    <n v="7.8"/>
    <n v="8.5"/>
    <n v="8.15"/>
    <n v="345"/>
    <n v="540"/>
    <n v="442.5"/>
    <n v="1"/>
    <n v="2"/>
    <n v="1.5"/>
    <n v="0.32"/>
    <n v="0.36"/>
    <n v="0.33999999999999997"/>
    <n v="2"/>
    <n v="12"/>
    <n v="7"/>
    <n v="12"/>
    <n v="46"/>
    <n v="29"/>
    <x v="39"/>
    <x v="20"/>
    <n v="0.33999999999999997"/>
    <n v="0"/>
    <n v="0"/>
    <n v="1.0405"/>
    <x v="5"/>
  </r>
  <r>
    <n v="1979"/>
    <x v="921"/>
    <x v="1"/>
    <x v="6"/>
    <n v="25"/>
    <n v="31"/>
    <n v="28"/>
    <n v="6.8"/>
    <n v="8.3000000000000007"/>
    <n v="7.5500000000000007"/>
    <n v="7.5"/>
    <n v="8.4"/>
    <n v="7.95"/>
    <n v="522"/>
    <n v="1623"/>
    <n v="1072.5"/>
    <n v="1"/>
    <n v="2.2000000000000002"/>
    <n v="1.6"/>
    <n v="0.3"/>
    <n v="0.4"/>
    <n v="0.35"/>
    <n v="2"/>
    <n v="17"/>
    <n v="9.5"/>
    <n v="21"/>
    <n v="40"/>
    <n v="30.5"/>
    <x v="56"/>
    <x v="24"/>
    <n v="0.35"/>
    <n v="0"/>
    <n v="0"/>
    <n v="1.1175000000000002"/>
    <x v="5"/>
  </r>
  <r>
    <n v="1349"/>
    <x v="501"/>
    <x v="0"/>
    <x v="7"/>
    <n v="21.776714513556598"/>
    <n v="28.3971291866029"/>
    <n v="25.086921850079747"/>
    <n v="7.8"/>
    <n v="7.9"/>
    <n v="7.85"/>
    <n v="7.2"/>
    <n v="8"/>
    <n v="7.6"/>
    <n v="269"/>
    <n v="324"/>
    <n v="296.5"/>
    <n v="2.2000000000000002"/>
    <n v="4.5"/>
    <n v="3.35"/>
    <n v="0.3"/>
    <n v="0.3"/>
    <n v="0.3"/>
    <n v="100"/>
    <n v="200"/>
    <n v="150"/>
    <n v="800"/>
    <n v="900"/>
    <n v="850"/>
    <x v="66"/>
    <x v="186"/>
    <n v="0.3"/>
    <n v="0"/>
    <n v="0"/>
    <n v="2.9037500000000001"/>
    <x v="5"/>
  </r>
  <r>
    <n v="1392"/>
    <x v="502"/>
    <x v="0"/>
    <x v="7"/>
    <n v="21.776714513556598"/>
    <n v="28.3971291866029"/>
    <n v="25.086921850079747"/>
    <n v="6.4"/>
    <n v="7.6"/>
    <n v="7"/>
    <n v="7.6"/>
    <n v="8"/>
    <n v="7.8"/>
    <n v="299"/>
    <n v="392"/>
    <n v="345.5"/>
    <n v="1"/>
    <n v="4.5999999999999996"/>
    <n v="2.8"/>
    <n v="0.3"/>
    <n v="0.3"/>
    <n v="0.3"/>
    <n v="400"/>
    <n v="400"/>
    <n v="400"/>
    <n v="100"/>
    <n v="2100"/>
    <n v="1100"/>
    <x v="65"/>
    <x v="215"/>
    <n v="0.3"/>
    <n v="0"/>
    <n v="0"/>
    <n v="3.81"/>
    <x v="5"/>
  </r>
  <r>
    <n v="3033"/>
    <x v="389"/>
    <x v="0"/>
    <x v="7"/>
    <n v="18"/>
    <n v="25"/>
    <n v="21.5"/>
    <n v="6.4"/>
    <n v="7"/>
    <n v="6.7"/>
    <n v="7"/>
    <n v="7.3"/>
    <n v="7.15"/>
    <n v="1050"/>
    <n v="1270"/>
    <n v="1160"/>
    <n v="4"/>
    <n v="10"/>
    <n v="7"/>
    <n v="0.6"/>
    <n v="2.2000000000000002"/>
    <n v="1.4000000000000001"/>
    <n v="2400"/>
    <n v="7600"/>
    <n v="5000"/>
    <n v="14000"/>
    <n v="31000"/>
    <n v="22500"/>
    <x v="2"/>
    <x v="2"/>
    <n v="1.4000000000000001"/>
    <n v="0"/>
    <n v="0"/>
    <n v="5.78"/>
    <x v="5"/>
  </r>
  <r>
    <n v="3032"/>
    <x v="922"/>
    <x v="0"/>
    <x v="7"/>
    <n v="5"/>
    <n v="35"/>
    <n v="20"/>
    <n v="6.5"/>
    <n v="7.5"/>
    <n v="7"/>
    <n v="7"/>
    <n v="7.4"/>
    <n v="7.2"/>
    <n v="810"/>
    <n v="1120"/>
    <n v="965"/>
    <n v="4"/>
    <n v="9"/>
    <n v="6.5"/>
    <n v="1.8"/>
    <n v="1.8"/>
    <n v="1.8"/>
    <n v="750"/>
    <n v="4200"/>
    <n v="2475"/>
    <n v="4200"/>
    <n v="9200"/>
    <n v="6700"/>
    <x v="2"/>
    <x v="2"/>
    <n v="1.7999999999999998"/>
    <n v="0"/>
    <n v="0"/>
    <n v="5.86"/>
    <x v="5"/>
  </r>
  <r>
    <n v="4857"/>
    <x v="728"/>
    <x v="1"/>
    <x v="7"/>
    <n v="21.776714513556598"/>
    <n v="28.3971291866029"/>
    <n v="25.086921850079747"/>
    <n v="6.5"/>
    <n v="8.5"/>
    <n v="7.5"/>
    <n v="7.3"/>
    <n v="7.9"/>
    <n v="7.6"/>
    <n v="394"/>
    <n v="825"/>
    <n v="609.5"/>
    <n v="2.2000000000000002"/>
    <n v="3.2"/>
    <n v="2.7"/>
    <n v="0.3"/>
    <n v="0.3"/>
    <n v="0.3"/>
    <n v="200"/>
    <n v="200"/>
    <n v="200"/>
    <n v="700"/>
    <n v="700"/>
    <n v="700"/>
    <x v="40"/>
    <x v="38"/>
    <n v="0.3"/>
    <n v="0"/>
    <n v="0"/>
    <n v="2.7475000000000001"/>
    <x v="5"/>
  </r>
  <r>
    <n v="1291"/>
    <x v="923"/>
    <x v="0"/>
    <x v="8"/>
    <n v="10"/>
    <n v="28"/>
    <n v="19"/>
    <n v="8.6"/>
    <n v="9.6"/>
    <n v="9.1"/>
    <n v="7.6"/>
    <n v="8.5"/>
    <n v="8.0500000000000007"/>
    <n v="165"/>
    <n v="650"/>
    <n v="407.5"/>
    <n v="1"/>
    <n v="1"/>
    <n v="1"/>
    <n v="0.32"/>
    <n v="1.62"/>
    <n v="0.97000000000000008"/>
    <n v="94"/>
    <n v="540"/>
    <n v="317"/>
    <n v="540"/>
    <n v="1600"/>
    <n v="1070"/>
    <x v="58"/>
    <x v="328"/>
    <n v="0.97"/>
    <n v="0"/>
    <n v="0"/>
    <n v="2.4039999999999999"/>
    <x v="5"/>
  </r>
  <r>
    <n v="2650"/>
    <x v="74"/>
    <x v="0"/>
    <x v="8"/>
    <n v="7"/>
    <n v="23"/>
    <n v="15"/>
    <n v="5.5"/>
    <n v="9.9"/>
    <n v="7.7"/>
    <n v="6.7"/>
    <n v="8"/>
    <n v="7.35"/>
    <n v="46"/>
    <n v="179"/>
    <n v="112.5"/>
    <n v="1"/>
    <n v="1"/>
    <n v="1"/>
    <n v="0.3"/>
    <n v="4.67"/>
    <n v="2.4849999999999999"/>
    <n v="2"/>
    <n v="130"/>
    <n v="66"/>
    <n v="14"/>
    <n v="1600"/>
    <n v="807"/>
    <x v="58"/>
    <x v="150"/>
    <n v="2.4849999999999999"/>
    <n v="0"/>
    <n v="0"/>
    <n v="1.452"/>
    <x v="5"/>
  </r>
  <r>
    <n v="1429"/>
    <x v="924"/>
    <x v="0"/>
    <x v="8"/>
    <n v="18"/>
    <n v="25"/>
    <n v="21.5"/>
    <n v="6.7"/>
    <n v="8.1"/>
    <n v="7.4"/>
    <n v="7.8"/>
    <n v="8.3000000000000007"/>
    <n v="8.0500000000000007"/>
    <n v="309"/>
    <n v="747"/>
    <n v="528"/>
    <n v="1"/>
    <n v="2.6"/>
    <n v="1.8"/>
    <n v="0.32"/>
    <n v="0.91"/>
    <n v="0.61499999999999999"/>
    <n v="26"/>
    <n v="130"/>
    <n v="78"/>
    <n v="170"/>
    <n v="350"/>
    <n v="260"/>
    <x v="1"/>
    <x v="371"/>
    <n v="0.61499999999999999"/>
    <n v="0"/>
    <n v="0"/>
    <n v="1.6380000000000001"/>
    <x v="5"/>
  </r>
  <r>
    <n v="2649"/>
    <x v="925"/>
    <x v="0"/>
    <x v="8"/>
    <n v="9"/>
    <n v="27"/>
    <n v="18"/>
    <n v="6.2"/>
    <n v="8.4"/>
    <n v="7.3000000000000007"/>
    <n v="7.4"/>
    <n v="8.4"/>
    <n v="7.9"/>
    <n v="158"/>
    <n v="340"/>
    <n v="249"/>
    <n v="1"/>
    <n v="3.6"/>
    <n v="2.2999999999999998"/>
    <n v="0.32"/>
    <n v="3.83"/>
    <n v="2.0750000000000002"/>
    <n v="130"/>
    <n v="1600"/>
    <n v="865"/>
    <n v="920"/>
    <n v="1600"/>
    <n v="1260"/>
    <x v="11"/>
    <x v="2"/>
    <n v="2.0750000000000002"/>
    <n v="0"/>
    <n v="0"/>
    <n v="4.8525"/>
    <x v="5"/>
  </r>
  <r>
    <n v="2738"/>
    <x v="507"/>
    <x v="0"/>
    <x v="9"/>
    <n v="14"/>
    <n v="22"/>
    <n v="18"/>
    <n v="7.5"/>
    <n v="8.1"/>
    <n v="7.8"/>
    <n v="7.1"/>
    <n v="7.6"/>
    <n v="7.35"/>
    <n v="144"/>
    <n v="163"/>
    <n v="153.5"/>
    <n v="1"/>
    <n v="1"/>
    <n v="1"/>
    <n v="1.4475"/>
    <n v="7.25047297297297"/>
    <n v="4.3489864864864849"/>
    <n v="325.73701298701297"/>
    <n v="17186426.7483766"/>
    <n v="8593376.2426947933"/>
    <n v="1751.8059210526301"/>
    <n v="39424734.378289498"/>
    <n v="19713243.092105277"/>
    <x v="58"/>
    <x v="2"/>
    <n v="4.3489864864864849"/>
    <n v="0"/>
    <n v="0"/>
    <n v="4.4947972972972972"/>
    <x v="5"/>
  </r>
  <r>
    <n v="2740"/>
    <x v="509"/>
    <x v="0"/>
    <x v="9"/>
    <n v="16"/>
    <n v="24"/>
    <n v="20"/>
    <n v="6.4"/>
    <n v="6.8"/>
    <n v="6.6"/>
    <n v="8.1"/>
    <n v="8.1999999999999993"/>
    <n v="8.1499999999999986"/>
    <n v="138"/>
    <n v="176"/>
    <n v="157"/>
    <n v="3"/>
    <n v="3.5"/>
    <n v="3.25"/>
    <n v="1.4475"/>
    <n v="7.25047297297297"/>
    <n v="4.3489864864864849"/>
    <n v="325.73701298701297"/>
    <n v="17186426.7483766"/>
    <n v="8593376.2426947933"/>
    <n v="1751.8059210526301"/>
    <n v="39424734.378289498"/>
    <n v="19713243.092105277"/>
    <x v="38"/>
    <x v="2"/>
    <n v="4.3489864864864849"/>
    <n v="0"/>
    <n v="0"/>
    <n v="5.9010472972972972"/>
    <x v="5"/>
  </r>
  <r>
    <n v="3257"/>
    <x v="85"/>
    <x v="0"/>
    <x v="9"/>
    <n v="24"/>
    <n v="24"/>
    <n v="24"/>
    <n v="6.7"/>
    <n v="6.7"/>
    <n v="6.7"/>
    <n v="8"/>
    <n v="8"/>
    <n v="8"/>
    <n v="376"/>
    <n v="376"/>
    <n v="376"/>
    <n v="1.1000000000000001"/>
    <n v="1.1000000000000001"/>
    <n v="1.1000000000000001"/>
    <n v="1.4475"/>
    <n v="7.25047297297297"/>
    <n v="4.3489864864864849"/>
    <n v="325.73701298701297"/>
    <n v="17186426.7483766"/>
    <n v="8593376.2426947933"/>
    <n v="1751.8059210526301"/>
    <n v="39424734.378289498"/>
    <n v="19713243.092105277"/>
    <x v="24"/>
    <x v="2"/>
    <n v="4.3489864864864849"/>
    <n v="0"/>
    <n v="0"/>
    <n v="4.5572972972972972"/>
    <x v="5"/>
  </r>
  <r>
    <n v="3261"/>
    <x v="89"/>
    <x v="0"/>
    <x v="9"/>
    <n v="21"/>
    <n v="21"/>
    <n v="21"/>
    <n v="7.2"/>
    <n v="7.2"/>
    <n v="7.2"/>
    <n v="8.5"/>
    <n v="8.5"/>
    <n v="8.5"/>
    <n v="196"/>
    <n v="196"/>
    <n v="196"/>
    <n v="1"/>
    <n v="1"/>
    <n v="1"/>
    <n v="1.4475"/>
    <n v="7.25047297297297"/>
    <n v="4.3489864864864849"/>
    <n v="325.73701298701297"/>
    <n v="17186426.7483766"/>
    <n v="8593376.2426947933"/>
    <n v="1751.8059210526301"/>
    <n v="39424734.378289498"/>
    <n v="19713243.092105277"/>
    <x v="58"/>
    <x v="2"/>
    <n v="4.3489864864864849"/>
    <n v="0"/>
    <n v="0"/>
    <n v="4.4947972972972972"/>
    <x v="5"/>
  </r>
  <r>
    <n v="3255"/>
    <x v="926"/>
    <x v="0"/>
    <x v="9"/>
    <n v="20"/>
    <n v="20"/>
    <n v="20"/>
    <n v="5.6"/>
    <n v="5.6"/>
    <n v="5.6"/>
    <n v="8"/>
    <n v="8"/>
    <n v="8"/>
    <n v="380"/>
    <n v="380"/>
    <n v="380"/>
    <n v="1.6"/>
    <n v="1.6"/>
    <n v="1.6"/>
    <n v="1.4475"/>
    <n v="7.25047297297297"/>
    <n v="4.3489864864864849"/>
    <n v="325.73701298701297"/>
    <n v="17186426.7483766"/>
    <n v="8593376.2426947933"/>
    <n v="1751.8059210526301"/>
    <n v="39424734.378289498"/>
    <n v="19713243.092105277"/>
    <x v="56"/>
    <x v="2"/>
    <n v="4.3489864864864849"/>
    <n v="0"/>
    <n v="0"/>
    <n v="4.8697972972972972"/>
    <x v="5"/>
  </r>
  <r>
    <n v="2739"/>
    <x v="508"/>
    <x v="0"/>
    <x v="9"/>
    <n v="14"/>
    <n v="22"/>
    <n v="18"/>
    <n v="7.4"/>
    <n v="8"/>
    <n v="7.7"/>
    <n v="7.4"/>
    <n v="7.7"/>
    <n v="7.5500000000000007"/>
    <n v="152"/>
    <n v="172"/>
    <n v="162"/>
    <n v="1"/>
    <n v="1"/>
    <n v="1"/>
    <n v="1.4475"/>
    <n v="7.25047297297297"/>
    <n v="4.3489864864864849"/>
    <n v="325.73701298701297"/>
    <n v="17186426.7483766"/>
    <n v="8593376.2426947933"/>
    <n v="1751.8059210526301"/>
    <n v="39424734.378289498"/>
    <n v="19713243.092105277"/>
    <x v="58"/>
    <x v="2"/>
    <n v="4.3489864864864849"/>
    <n v="0"/>
    <n v="0"/>
    <n v="4.4947972972972972"/>
    <x v="5"/>
  </r>
  <r>
    <n v="2741"/>
    <x v="510"/>
    <x v="0"/>
    <x v="9"/>
    <n v="16"/>
    <n v="24"/>
    <n v="20"/>
    <n v="6"/>
    <n v="6.7"/>
    <n v="6.35"/>
    <n v="8.1999999999999993"/>
    <n v="8.3000000000000007"/>
    <n v="8.25"/>
    <n v="142"/>
    <n v="180"/>
    <n v="161"/>
    <n v="3.1"/>
    <n v="16.8"/>
    <n v="9.9500000000000011"/>
    <n v="1.4475"/>
    <n v="7.25047297297297"/>
    <n v="4.3489864864864849"/>
    <n v="325.73701298701297"/>
    <n v="17186426.7483766"/>
    <n v="8593376.2426947933"/>
    <n v="1751.8059210526301"/>
    <n v="39424734.378289498"/>
    <n v="19713243.092105277"/>
    <x v="2"/>
    <x v="2"/>
    <n v="4.3489864864864849"/>
    <n v="0"/>
    <n v="0"/>
    <n v="6.3697972972972972"/>
    <x v="5"/>
  </r>
  <r>
    <n v="2398"/>
    <x v="96"/>
    <x v="0"/>
    <x v="10"/>
    <n v="20"/>
    <n v="35"/>
    <n v="27.5"/>
    <n v="6.6"/>
    <n v="7.6"/>
    <n v="7.1"/>
    <n v="6.9"/>
    <n v="7.7"/>
    <n v="7.3000000000000007"/>
    <n v="193"/>
    <n v="277"/>
    <n v="235"/>
    <n v="1"/>
    <n v="1.2"/>
    <n v="1.1000000000000001"/>
    <n v="1.4475"/>
    <n v="7.25047297297297"/>
    <n v="4.3489864864864849"/>
    <n v="325.73701298701297"/>
    <n v="17186426.7483766"/>
    <n v="8593376.2426947933"/>
    <n v="1751.8059210526301"/>
    <n v="39424734.378289498"/>
    <n v="19713243.092105277"/>
    <x v="24"/>
    <x v="2"/>
    <n v="4.3489864864864849"/>
    <n v="0"/>
    <n v="0"/>
    <n v="4.5572972972972972"/>
    <x v="5"/>
  </r>
  <r>
    <n v="2402"/>
    <x v="401"/>
    <x v="0"/>
    <x v="10"/>
    <n v="22"/>
    <n v="35"/>
    <n v="28.5"/>
    <n v="6.5"/>
    <n v="7.6"/>
    <n v="7.05"/>
    <n v="7.3"/>
    <n v="7.5"/>
    <n v="7.4"/>
    <n v="785.11961722488002"/>
    <n v="2303.5199362041499"/>
    <n v="1544.319776714515"/>
    <n v="1.5"/>
    <n v="2.9"/>
    <n v="2.2000000000000002"/>
    <n v="1.4475"/>
    <n v="7.25047297297297"/>
    <n v="4.3489864864864849"/>
    <n v="325.73701298701297"/>
    <n v="17186426.7483766"/>
    <n v="8593376.2426947933"/>
    <n v="1751.8059210526301"/>
    <n v="39424734.378289498"/>
    <n v="19713243.092105277"/>
    <x v="13"/>
    <x v="2"/>
    <n v="4.3489864864864849"/>
    <n v="0"/>
    <n v="0"/>
    <n v="5.2447972972972972"/>
    <x v="5"/>
  </r>
  <r>
    <n v="2394"/>
    <x v="516"/>
    <x v="0"/>
    <x v="10"/>
    <n v="13"/>
    <n v="30"/>
    <n v="21.5"/>
    <n v="7.2"/>
    <n v="8.4"/>
    <n v="7.8000000000000007"/>
    <n v="7.3"/>
    <n v="8.5"/>
    <n v="7.9"/>
    <n v="785.11961722488002"/>
    <n v="2303.5199362041499"/>
    <n v="1544.319776714515"/>
    <n v="1.8"/>
    <n v="2.5"/>
    <n v="2.15"/>
    <n v="1.4475"/>
    <n v="7.25047297297297"/>
    <n v="4.3489864864864849"/>
    <n v="325.73701298701297"/>
    <n v="17186426.7483766"/>
    <n v="8593376.2426947933"/>
    <n v="1751.8059210526301"/>
    <n v="39424734.378289498"/>
    <n v="19713243.092105277"/>
    <x v="53"/>
    <x v="2"/>
    <n v="4.3489864864864849"/>
    <n v="0"/>
    <n v="0"/>
    <n v="5.2135472972972972"/>
    <x v="5"/>
  </r>
  <r>
    <n v="4491"/>
    <x v="739"/>
    <x v="1"/>
    <x v="10"/>
    <n v="16"/>
    <n v="36"/>
    <n v="26"/>
    <n v="5.2"/>
    <n v="6.8"/>
    <n v="6"/>
    <n v="7.5"/>
    <n v="7.8"/>
    <n v="7.65"/>
    <n v="92"/>
    <n v="306"/>
    <n v="199"/>
    <n v="1.2"/>
    <n v="2.2000000000000002"/>
    <n v="1.7000000000000002"/>
    <n v="1.4475"/>
    <n v="7.25047297297297"/>
    <n v="4.3489864864864849"/>
    <n v="325.73701298701297"/>
    <n v="17186426.7483766"/>
    <n v="8593376.2426947933"/>
    <n v="1751.8059210526301"/>
    <n v="39424734.378289498"/>
    <n v="19713243.092105277"/>
    <x v="26"/>
    <x v="2"/>
    <n v="4.3489864864864849"/>
    <n v="0"/>
    <n v="0"/>
    <n v="4.9322972972972972"/>
    <x v="5"/>
  </r>
  <r>
    <n v="4740"/>
    <x v="740"/>
    <x v="1"/>
    <x v="10"/>
    <n v="13"/>
    <n v="24"/>
    <n v="18.5"/>
    <n v="3.4"/>
    <n v="4.9000000000000004"/>
    <n v="4.1500000000000004"/>
    <n v="7.2"/>
    <n v="7.5"/>
    <n v="7.35"/>
    <n v="785.11961722488002"/>
    <n v="2303.5199362041499"/>
    <n v="1544.319776714515"/>
    <n v="2.5"/>
    <n v="3.9"/>
    <n v="3.2"/>
    <n v="1.4475"/>
    <n v="7.25047297297297"/>
    <n v="4.3489864864864849"/>
    <n v="325.73701298701297"/>
    <n v="17186426.7483766"/>
    <n v="8593376.2426947933"/>
    <n v="1751.8059210526301"/>
    <n v="39424734.378289498"/>
    <n v="19713243.092105277"/>
    <x v="87"/>
    <x v="2"/>
    <n v="4.3489864864864849"/>
    <n v="0"/>
    <n v="1.6999999999999993"/>
    <n v="6.0397972972972971"/>
    <x v="5"/>
  </r>
  <r>
    <n v="4741"/>
    <x v="518"/>
    <x v="1"/>
    <x v="10"/>
    <n v="14"/>
    <n v="25"/>
    <n v="19.5"/>
    <n v="4"/>
    <n v="5.2"/>
    <n v="4.5999999999999996"/>
    <n v="7.2"/>
    <n v="7.4"/>
    <n v="7.3000000000000007"/>
    <n v="785.11961722488002"/>
    <n v="2303.5199362041499"/>
    <n v="1544.319776714515"/>
    <n v="1.9"/>
    <n v="4.5"/>
    <n v="3.2"/>
    <n v="1.4475"/>
    <n v="7.25047297297297"/>
    <n v="4.3489864864864849"/>
    <n v="325.73701298701297"/>
    <n v="17186426.7483766"/>
    <n v="8593376.2426947933"/>
    <n v="1751.8059210526301"/>
    <n v="39424734.378289498"/>
    <n v="19713243.092105277"/>
    <x v="87"/>
    <x v="2"/>
    <n v="4.3489864864864849"/>
    <n v="0"/>
    <n v="0.80000000000000071"/>
    <n v="5.9497972972972972"/>
    <x v="5"/>
  </r>
  <r>
    <n v="2393"/>
    <x v="97"/>
    <x v="1"/>
    <x v="10"/>
    <n v="17"/>
    <n v="38"/>
    <n v="27.5"/>
    <n v="5.6"/>
    <n v="7"/>
    <n v="6.3"/>
    <n v="7.5"/>
    <n v="7.8"/>
    <n v="7.65"/>
    <n v="112"/>
    <n v="312"/>
    <n v="212"/>
    <n v="1.1000000000000001"/>
    <n v="1.6"/>
    <n v="1.35"/>
    <n v="1.4475"/>
    <n v="7.25047297297297"/>
    <n v="4.3489864864864849"/>
    <n v="325.73701298701297"/>
    <n v="17186426.7483766"/>
    <n v="8593376.2426947933"/>
    <n v="1751.8059210526301"/>
    <n v="39424734.378289498"/>
    <n v="19713243.092105277"/>
    <x v="18"/>
    <x v="2"/>
    <n v="4.3489864864864849"/>
    <n v="0"/>
    <n v="0"/>
    <n v="4.7135472972972972"/>
    <x v="5"/>
  </r>
  <r>
    <n v="4506"/>
    <x v="743"/>
    <x v="0"/>
    <x v="11"/>
    <n v="25"/>
    <n v="25"/>
    <n v="25"/>
    <n v="0.3"/>
    <n v="6.7"/>
    <n v="3.5"/>
    <n v="6.5"/>
    <n v="7.4"/>
    <n v="6.95"/>
    <n v="312"/>
    <n v="2130"/>
    <n v="1221"/>
    <n v="5"/>
    <n v="28"/>
    <n v="16.5"/>
    <n v="0.7"/>
    <n v="6.2"/>
    <n v="3.45"/>
    <n v="390"/>
    <n v="8400"/>
    <n v="4395"/>
    <n v="3500"/>
    <n v="160000"/>
    <n v="81750"/>
    <x v="2"/>
    <x v="2"/>
    <n v="3.45"/>
    <n v="0"/>
    <n v="3"/>
    <n v="6.49"/>
    <x v="5"/>
  </r>
  <r>
    <n v="3612"/>
    <x v="113"/>
    <x v="0"/>
    <x v="11"/>
    <n v="25"/>
    <n v="25"/>
    <n v="25"/>
    <n v="4.2"/>
    <n v="6.9"/>
    <n v="5.5500000000000007"/>
    <n v="6.8"/>
    <n v="7.8"/>
    <n v="7.3"/>
    <n v="354"/>
    <n v="1237"/>
    <n v="795.5"/>
    <n v="4"/>
    <n v="9"/>
    <n v="6.5"/>
    <n v="1"/>
    <n v="4.8"/>
    <n v="2.9"/>
    <n v="230"/>
    <n v="4900"/>
    <n v="2565"/>
    <n v="3500"/>
    <n v="92000"/>
    <n v="47750"/>
    <x v="2"/>
    <x v="2"/>
    <n v="2.9"/>
    <n v="0"/>
    <n v="0"/>
    <n v="6.08"/>
    <x v="5"/>
  </r>
  <r>
    <n v="3629"/>
    <x v="927"/>
    <x v="0"/>
    <x v="11"/>
    <n v="25"/>
    <n v="25"/>
    <n v="25"/>
    <n v="0.3"/>
    <n v="6"/>
    <n v="3.15"/>
    <n v="6.8"/>
    <n v="8.1999999999999993"/>
    <n v="7.5"/>
    <n v="368"/>
    <n v="1521"/>
    <n v="944.5"/>
    <n v="4"/>
    <n v="45"/>
    <n v="24.5"/>
    <n v="1"/>
    <n v="11.6"/>
    <n v="6.3"/>
    <n v="1700"/>
    <n v="33000"/>
    <n v="17350"/>
    <n v="24000"/>
    <n v="350000"/>
    <n v="187000"/>
    <x v="2"/>
    <x v="2"/>
    <n v="6.3"/>
    <n v="0"/>
    <n v="3.7"/>
    <n v="7.13"/>
    <x v="5"/>
  </r>
  <r>
    <n v="4541"/>
    <x v="928"/>
    <x v="0"/>
    <x v="11"/>
    <n v="25"/>
    <n v="25"/>
    <n v="25"/>
    <n v="4.4000000000000004"/>
    <n v="7.1"/>
    <n v="5.75"/>
    <n v="6.4"/>
    <n v="7.7"/>
    <n v="7.0500000000000007"/>
    <n v="118"/>
    <n v="896"/>
    <n v="507"/>
    <n v="4"/>
    <n v="9"/>
    <n v="6.5"/>
    <n v="0.4"/>
    <n v="2.9"/>
    <n v="1.65"/>
    <n v="210"/>
    <n v="3100000"/>
    <n v="1550105"/>
    <n v="3500"/>
    <n v="54000000"/>
    <n v="27001750"/>
    <x v="2"/>
    <x v="2"/>
    <n v="1.65"/>
    <n v="0"/>
    <n v="0"/>
    <n v="5.83"/>
    <x v="5"/>
  </r>
  <r>
    <n v="3628"/>
    <x v="405"/>
    <x v="0"/>
    <x v="11"/>
    <n v="24"/>
    <n v="25"/>
    <n v="24.5"/>
    <n v="0.3"/>
    <n v="6.3"/>
    <n v="3.3"/>
    <n v="6.5"/>
    <n v="8.1999999999999993"/>
    <n v="7.35"/>
    <n v="367"/>
    <n v="1098"/>
    <n v="732.5"/>
    <n v="4"/>
    <n v="73"/>
    <n v="38.5"/>
    <n v="1.1000000000000001"/>
    <n v="4"/>
    <n v="2.5499999999999998"/>
    <n v="49"/>
    <n v="7000"/>
    <n v="3524.5"/>
    <n v="540"/>
    <n v="160000"/>
    <n v="80270"/>
    <x v="2"/>
    <x v="2"/>
    <n v="2.5499999999999998"/>
    <n v="0"/>
    <n v="3.4000000000000004"/>
    <n v="6.35"/>
    <x v="5"/>
  </r>
  <r>
    <n v="3599"/>
    <x v="929"/>
    <x v="0"/>
    <x v="11"/>
    <n v="25"/>
    <n v="25"/>
    <n v="25"/>
    <n v="3.1"/>
    <n v="6.9"/>
    <n v="5"/>
    <n v="6.1"/>
    <n v="7.3"/>
    <n v="6.6999999999999993"/>
    <n v="286"/>
    <n v="1010"/>
    <n v="648"/>
    <n v="3"/>
    <n v="18"/>
    <n v="10.5"/>
    <n v="1"/>
    <n v="4"/>
    <n v="2.5"/>
    <n v="310"/>
    <n v="12000"/>
    <n v="6155"/>
    <n v="9200"/>
    <n v="160000"/>
    <n v="84600"/>
    <x v="2"/>
    <x v="2"/>
    <n v="2.5"/>
    <n v="0"/>
    <n v="0"/>
    <n v="6"/>
    <x v="5"/>
  </r>
  <r>
    <n v="4096"/>
    <x v="930"/>
    <x v="0"/>
    <x v="11"/>
    <n v="25"/>
    <n v="25"/>
    <n v="25"/>
    <n v="0.3"/>
    <n v="7.1"/>
    <n v="3.6999999999999997"/>
    <n v="6.5"/>
    <n v="7.4"/>
    <n v="6.95"/>
    <n v="287"/>
    <n v="1943"/>
    <n v="1115"/>
    <n v="4"/>
    <n v="52"/>
    <n v="28"/>
    <n v="0.96"/>
    <n v="7.2"/>
    <n v="4.08"/>
    <n v="170"/>
    <n v="4800000"/>
    <n v="2400085"/>
    <n v="3500"/>
    <n v="35000000"/>
    <n v="17501750"/>
    <x v="2"/>
    <x v="2"/>
    <n v="4.08"/>
    <n v="0"/>
    <n v="2.6000000000000005"/>
    <n v="6.5759999999999996"/>
    <x v="5"/>
  </r>
  <r>
    <n v="3615"/>
    <x v="116"/>
    <x v="0"/>
    <x v="11"/>
    <n v="25"/>
    <n v="25"/>
    <n v="25"/>
    <n v="2.6"/>
    <n v="6.2"/>
    <n v="4.4000000000000004"/>
    <n v="6.7"/>
    <n v="7.6"/>
    <n v="7.15"/>
    <n v="315"/>
    <n v="2078"/>
    <n v="1196.5"/>
    <n v="4"/>
    <n v="20"/>
    <n v="12"/>
    <n v="0.92"/>
    <n v="7.79"/>
    <n v="4.3550000000000004"/>
    <n v="230"/>
    <n v="21000"/>
    <n v="10615"/>
    <n v="3500"/>
    <n v="350000"/>
    <n v="176750"/>
    <x v="2"/>
    <x v="2"/>
    <n v="4.3550000000000004"/>
    <n v="0"/>
    <n v="1.1999999999999993"/>
    <n v="6.4910000000000005"/>
    <x v="5"/>
  </r>
  <r>
    <n v="3696"/>
    <x v="931"/>
    <x v="0"/>
    <x v="11"/>
    <n v="23"/>
    <n v="36"/>
    <n v="29.5"/>
    <n v="0.3"/>
    <n v="11.6"/>
    <n v="5.95"/>
    <n v="7.2"/>
    <n v="9.9"/>
    <n v="8.5500000000000007"/>
    <n v="690"/>
    <n v="1600"/>
    <n v="1145"/>
    <n v="3"/>
    <n v="185"/>
    <n v="94"/>
    <n v="0.4"/>
    <n v="7.3"/>
    <n v="3.85"/>
    <n v="1700"/>
    <n v="100000"/>
    <n v="50850"/>
    <n v="7900"/>
    <n v="320000"/>
    <n v="163950"/>
    <x v="2"/>
    <x v="2"/>
    <n v="3.85"/>
    <n v="10"/>
    <n v="0"/>
    <n v="7.77"/>
    <x v="5"/>
  </r>
  <r>
    <n v="4542"/>
    <x v="756"/>
    <x v="0"/>
    <x v="11"/>
    <n v="25"/>
    <n v="25"/>
    <n v="25"/>
    <n v="0.5"/>
    <n v="6.3"/>
    <n v="3.4"/>
    <n v="6.9"/>
    <n v="7.9"/>
    <n v="7.4"/>
    <n v="405"/>
    <n v="936"/>
    <n v="670.5"/>
    <n v="4"/>
    <n v="11"/>
    <n v="7.5"/>
    <n v="0.81"/>
    <n v="3.4"/>
    <n v="2.105"/>
    <n v="330"/>
    <n v="32000"/>
    <n v="16165"/>
    <n v="3500"/>
    <n v="540000"/>
    <n v="271750"/>
    <x v="2"/>
    <x v="2"/>
    <n v="2.105"/>
    <n v="0"/>
    <n v="3.2"/>
    <n v="6.2410000000000005"/>
    <x v="5"/>
  </r>
  <r>
    <n v="3602"/>
    <x v="109"/>
    <x v="0"/>
    <x v="11"/>
    <n v="25"/>
    <n v="25"/>
    <n v="25"/>
    <n v="0.3"/>
    <n v="6"/>
    <n v="3.15"/>
    <n v="6.5"/>
    <n v="7.4"/>
    <n v="6.95"/>
    <n v="436"/>
    <n v="1750"/>
    <n v="1093"/>
    <n v="5"/>
    <n v="65"/>
    <n v="35"/>
    <n v="1.4"/>
    <n v="18.7"/>
    <n v="10.049999999999999"/>
    <n v="460"/>
    <n v="41000000"/>
    <n v="20500230"/>
    <n v="16000"/>
    <n v="350000000"/>
    <n v="175008000"/>
    <x v="2"/>
    <x v="2"/>
    <n v="10"/>
    <n v="0"/>
    <n v="3.7"/>
    <n v="7.87"/>
    <x v="5"/>
  </r>
  <r>
    <n v="3643"/>
    <x v="932"/>
    <x v="0"/>
    <x v="11"/>
    <n v="25"/>
    <n v="25"/>
    <n v="25"/>
    <n v="4.2"/>
    <n v="6.3"/>
    <n v="5.25"/>
    <n v="6.5"/>
    <n v="7.9"/>
    <n v="7.2"/>
    <n v="404"/>
    <n v="499"/>
    <n v="451.5"/>
    <n v="3"/>
    <n v="8"/>
    <n v="5.5"/>
    <n v="0.72"/>
    <n v="2"/>
    <n v="1.3599999999999999"/>
    <n v="230"/>
    <n v="12000"/>
    <n v="6115"/>
    <n v="2400"/>
    <n v="92000"/>
    <n v="47200"/>
    <x v="2"/>
    <x v="2"/>
    <n v="1.3599999999999999"/>
    <n v="0"/>
    <n v="0"/>
    <n v="5.7720000000000002"/>
    <x v="5"/>
  </r>
  <r>
    <n v="4515"/>
    <x v="933"/>
    <x v="0"/>
    <x v="11"/>
    <n v="25"/>
    <n v="25"/>
    <n v="25"/>
    <n v="4.0999999999999996"/>
    <n v="6"/>
    <n v="5.05"/>
    <n v="7.3"/>
    <n v="8.1999999999999993"/>
    <n v="7.75"/>
    <n v="482"/>
    <n v="884"/>
    <n v="683"/>
    <n v="4"/>
    <n v="10"/>
    <n v="7"/>
    <n v="1.03"/>
    <n v="10"/>
    <n v="5.5149999999999997"/>
    <n v="130"/>
    <n v="7000"/>
    <n v="3565"/>
    <n v="2400"/>
    <n v="54000"/>
    <n v="28200"/>
    <x v="2"/>
    <x v="2"/>
    <n v="5.5149999999999997"/>
    <n v="0"/>
    <n v="0"/>
    <n v="6.6029999999999998"/>
    <x v="5"/>
  </r>
  <r>
    <n v="3651"/>
    <x v="162"/>
    <x v="0"/>
    <x v="11"/>
    <n v="25"/>
    <n v="25"/>
    <n v="25"/>
    <n v="0.3"/>
    <n v="6.2"/>
    <n v="3.25"/>
    <n v="6.6"/>
    <n v="7.3"/>
    <n v="6.9499999999999993"/>
    <n v="288"/>
    <n v="1742"/>
    <n v="1015"/>
    <n v="4"/>
    <n v="30"/>
    <n v="17"/>
    <n v="0.9"/>
    <n v="6.4"/>
    <n v="3.6500000000000004"/>
    <n v="330"/>
    <n v="110000"/>
    <n v="55165"/>
    <n v="2400"/>
    <n v="1600000"/>
    <n v="801200"/>
    <x v="2"/>
    <x v="2"/>
    <n v="3.6500000000000004"/>
    <n v="0"/>
    <n v="3.5"/>
    <n v="6.58"/>
    <x v="5"/>
  </r>
  <r>
    <n v="3679"/>
    <x v="171"/>
    <x v="0"/>
    <x v="11"/>
    <n v="27"/>
    <n v="38"/>
    <n v="32.5"/>
    <n v="3.4"/>
    <n v="10.3"/>
    <n v="6.8500000000000005"/>
    <n v="7.8"/>
    <n v="9"/>
    <n v="8.4"/>
    <n v="396"/>
    <n v="1020"/>
    <n v="708"/>
    <n v="1"/>
    <n v="5.4"/>
    <n v="3.2"/>
    <n v="3.43"/>
    <n v="21.34"/>
    <n v="12.385"/>
    <n v="920"/>
    <n v="920"/>
    <n v="920"/>
    <n v="1600"/>
    <n v="1600"/>
    <n v="1600"/>
    <x v="87"/>
    <x v="2"/>
    <n v="10"/>
    <n v="0"/>
    <n v="0"/>
    <n v="7"/>
    <x v="5"/>
  </r>
  <r>
    <n v="3637"/>
    <x v="934"/>
    <x v="0"/>
    <x v="11"/>
    <n v="25"/>
    <n v="25"/>
    <n v="25"/>
    <n v="2.8"/>
    <n v="6.1"/>
    <n v="4.4499999999999993"/>
    <n v="6.5"/>
    <n v="7.5"/>
    <n v="7"/>
    <n v="502"/>
    <n v="1615"/>
    <n v="1058.5"/>
    <n v="4"/>
    <n v="21"/>
    <n v="12.5"/>
    <n v="1.93"/>
    <n v="19"/>
    <n v="10.465"/>
    <n v="26"/>
    <n v="46000"/>
    <n v="23013"/>
    <n v="220"/>
    <n v="540000"/>
    <n v="270110"/>
    <x v="2"/>
    <x v="2"/>
    <n v="10"/>
    <n v="0"/>
    <n v="1.1000000000000014"/>
    <n v="7.61"/>
    <x v="5"/>
  </r>
  <r>
    <n v="4507"/>
    <x v="522"/>
    <x v="0"/>
    <x v="11"/>
    <n v="24"/>
    <n v="25"/>
    <n v="24.5"/>
    <n v="2.8"/>
    <n v="6.6"/>
    <n v="4.6999999999999993"/>
    <n v="6.6"/>
    <n v="8.1999999999999993"/>
    <n v="7.3999999999999995"/>
    <n v="482"/>
    <n v="1670"/>
    <n v="1076"/>
    <n v="3"/>
    <n v="20"/>
    <n v="11.5"/>
    <n v="1.7"/>
    <n v="6.78"/>
    <n v="4.24"/>
    <n v="220"/>
    <n v="4600000"/>
    <n v="2300110"/>
    <n v="2400"/>
    <n v="92000000"/>
    <n v="46001200"/>
    <x v="2"/>
    <x v="2"/>
    <n v="4.24"/>
    <n v="0"/>
    <n v="0.60000000000000142"/>
    <n v="6.4080000000000004"/>
    <x v="5"/>
  </r>
  <r>
    <n v="4095"/>
    <x v="935"/>
    <x v="0"/>
    <x v="11"/>
    <n v="25"/>
    <n v="25"/>
    <n v="25"/>
    <n v="0.3"/>
    <n v="6.7"/>
    <n v="3.5"/>
    <n v="6.5"/>
    <n v="7.5"/>
    <n v="7"/>
    <n v="368"/>
    <n v="2140"/>
    <n v="1254"/>
    <n v="4"/>
    <n v="81"/>
    <n v="42.5"/>
    <n v="1.8"/>
    <n v="7"/>
    <n v="4.4000000000000004"/>
    <n v="340"/>
    <n v="31000"/>
    <n v="15670"/>
    <n v="2400"/>
    <n v="540000"/>
    <n v="271200"/>
    <x v="2"/>
    <x v="2"/>
    <n v="4.4000000000000004"/>
    <n v="0"/>
    <n v="3"/>
    <n v="6.68"/>
    <x v="5"/>
  </r>
  <r>
    <n v="4537"/>
    <x v="530"/>
    <x v="0"/>
    <x v="11"/>
    <n v="25"/>
    <n v="25"/>
    <n v="25"/>
    <n v="5.0999999999999996"/>
    <n v="6.9"/>
    <n v="6"/>
    <n v="7.1"/>
    <n v="7.9"/>
    <n v="7.5"/>
    <n v="587"/>
    <n v="999"/>
    <n v="793"/>
    <n v="4"/>
    <n v="7"/>
    <n v="5.5"/>
    <n v="1.17"/>
    <n v="7.3"/>
    <n v="4.2349999999999994"/>
    <n v="230"/>
    <n v="12000"/>
    <n v="6115"/>
    <n v="3500"/>
    <n v="160000"/>
    <n v="81750"/>
    <x v="2"/>
    <x v="2"/>
    <n v="4.2349999999999994"/>
    <n v="0"/>
    <n v="0"/>
    <n v="6.3469999999999995"/>
    <x v="5"/>
  </r>
  <r>
    <n v="4520"/>
    <x v="936"/>
    <x v="0"/>
    <x v="11"/>
    <n v="25"/>
    <n v="25"/>
    <n v="25"/>
    <n v="4.0999999999999996"/>
    <n v="6.2"/>
    <n v="5.15"/>
    <n v="6.5"/>
    <n v="8.6"/>
    <n v="7.55"/>
    <n v="673"/>
    <n v="1009"/>
    <n v="841"/>
    <n v="4"/>
    <n v="10"/>
    <n v="7"/>
    <n v="1.85"/>
    <n v="16"/>
    <n v="8.9250000000000007"/>
    <n v="210"/>
    <n v="12000"/>
    <n v="6105"/>
    <n v="3500"/>
    <n v="160000"/>
    <n v="81750"/>
    <x v="2"/>
    <x v="2"/>
    <n v="8.9250000000000007"/>
    <n v="0"/>
    <n v="0"/>
    <n v="7.2850000000000001"/>
    <x v="5"/>
  </r>
  <r>
    <n v="3584"/>
    <x v="102"/>
    <x v="0"/>
    <x v="11"/>
    <n v="21"/>
    <n v="29"/>
    <n v="25"/>
    <n v="1.5"/>
    <n v="4.5"/>
    <n v="3"/>
    <n v="7.5"/>
    <n v="8.6999999999999993"/>
    <n v="8.1"/>
    <n v="897"/>
    <n v="1140"/>
    <n v="1018.5"/>
    <n v="8"/>
    <n v="14"/>
    <n v="11"/>
    <n v="0.84"/>
    <n v="4.8"/>
    <n v="2.82"/>
    <n v="1200"/>
    <n v="2200"/>
    <n v="1700"/>
    <n v="7000"/>
    <n v="11000"/>
    <n v="9000"/>
    <x v="2"/>
    <x v="2"/>
    <n v="2.82"/>
    <n v="0"/>
    <n v="4"/>
    <n v="6.4640000000000004"/>
    <x v="5"/>
  </r>
  <r>
    <n v="4521"/>
    <x v="751"/>
    <x v="0"/>
    <x v="11"/>
    <n v="25"/>
    <n v="25"/>
    <n v="25"/>
    <n v="2.2000000000000002"/>
    <n v="6.8"/>
    <n v="4.5"/>
    <n v="6.8"/>
    <n v="7.8"/>
    <n v="7.3"/>
    <n v="295"/>
    <n v="979"/>
    <n v="637"/>
    <n v="3"/>
    <n v="16"/>
    <n v="9.5"/>
    <n v="0.83"/>
    <n v="3.73"/>
    <n v="2.2799999999999998"/>
    <n v="220"/>
    <n v="27000"/>
    <n v="13610"/>
    <n v="2400"/>
    <n v="240000"/>
    <n v="121200"/>
    <x v="2"/>
    <x v="2"/>
    <n v="2.2799999999999998"/>
    <n v="0"/>
    <n v="1"/>
    <n v="6.0559999999999992"/>
    <x v="5"/>
  </r>
  <r>
    <n v="3645"/>
    <x v="126"/>
    <x v="0"/>
    <x v="11"/>
    <n v="25"/>
    <n v="25"/>
    <n v="25"/>
    <n v="0.5"/>
    <n v="6.4"/>
    <n v="3.45"/>
    <n v="6.5"/>
    <n v="7.3"/>
    <n v="6.9"/>
    <n v="216"/>
    <n v="499"/>
    <n v="357.5"/>
    <n v="3"/>
    <n v="8"/>
    <n v="5.5"/>
    <n v="0.5"/>
    <n v="2"/>
    <n v="1.25"/>
    <n v="330"/>
    <n v="15000"/>
    <n v="7665"/>
    <n v="3500"/>
    <n v="160000"/>
    <n v="81750"/>
    <x v="2"/>
    <x v="2"/>
    <n v="1.25"/>
    <n v="0"/>
    <n v="3.0999999999999996"/>
    <n v="6.06"/>
    <x v="5"/>
  </r>
  <r>
    <n v="4526"/>
    <x v="937"/>
    <x v="0"/>
    <x v="11"/>
    <n v="25"/>
    <n v="25"/>
    <n v="25"/>
    <n v="4.2"/>
    <n v="6.1"/>
    <n v="5.15"/>
    <n v="6.5"/>
    <n v="7.6"/>
    <n v="7.05"/>
    <n v="259"/>
    <n v="568"/>
    <n v="413.5"/>
    <n v="3"/>
    <n v="10"/>
    <n v="6.5"/>
    <n v="0.81"/>
    <n v="8"/>
    <n v="4.4050000000000002"/>
    <n v="170"/>
    <n v="31000"/>
    <n v="15585"/>
    <n v="3500"/>
    <n v="540000"/>
    <n v="271750"/>
    <x v="2"/>
    <x v="2"/>
    <n v="4.4050000000000002"/>
    <n v="0"/>
    <n v="0"/>
    <n v="6.3810000000000002"/>
    <x v="5"/>
  </r>
  <r>
    <n v="4539"/>
    <x v="532"/>
    <x v="0"/>
    <x v="11"/>
    <n v="25"/>
    <n v="25"/>
    <n v="25"/>
    <n v="0.3"/>
    <n v="0.6"/>
    <n v="0.44999999999999996"/>
    <n v="6.2"/>
    <n v="7.5"/>
    <n v="6.85"/>
    <n v="1033"/>
    <n v="1848"/>
    <n v="1440.5"/>
    <n v="11"/>
    <n v="148"/>
    <n v="79.5"/>
    <n v="3.9"/>
    <n v="25"/>
    <n v="14.45"/>
    <n v="2300"/>
    <n v="270000000"/>
    <n v="135001150"/>
    <n v="35000"/>
    <n v="2400000000"/>
    <n v="1200017500"/>
    <x v="2"/>
    <x v="2"/>
    <n v="10"/>
    <n v="0"/>
    <n v="9.1"/>
    <n v="8.41"/>
    <x v="5"/>
  </r>
  <r>
    <n v="4528"/>
    <x v="938"/>
    <x v="0"/>
    <x v="11"/>
    <n v="24"/>
    <n v="25"/>
    <n v="24.5"/>
    <n v="4"/>
    <n v="6"/>
    <n v="5"/>
    <n v="6.7"/>
    <n v="8.1999999999999993"/>
    <n v="7.4499999999999993"/>
    <n v="378"/>
    <n v="1479"/>
    <n v="928.5"/>
    <n v="3"/>
    <n v="16"/>
    <n v="9.5"/>
    <n v="1"/>
    <n v="6"/>
    <n v="3.5"/>
    <n v="310"/>
    <n v="31000"/>
    <n v="15655"/>
    <n v="5400"/>
    <n v="540000"/>
    <n v="272700"/>
    <x v="2"/>
    <x v="2"/>
    <n v="3.5"/>
    <n v="0"/>
    <n v="0"/>
    <n v="6.2"/>
    <x v="5"/>
  </r>
  <r>
    <n v="3604"/>
    <x v="939"/>
    <x v="0"/>
    <x v="11"/>
    <n v="25"/>
    <n v="25"/>
    <n v="25"/>
    <n v="1.3"/>
    <n v="6.4"/>
    <n v="3.85"/>
    <n v="6.5"/>
    <n v="7.8"/>
    <n v="7.15"/>
    <n v="493"/>
    <n v="1376"/>
    <n v="934.5"/>
    <n v="4"/>
    <n v="75"/>
    <n v="39.5"/>
    <n v="1.7"/>
    <n v="3.54"/>
    <n v="2.62"/>
    <n v="170"/>
    <n v="6300"/>
    <n v="3235"/>
    <n v="2400"/>
    <n v="160000"/>
    <n v="81200"/>
    <x v="2"/>
    <x v="2"/>
    <n v="2.62"/>
    <n v="0"/>
    <n v="2.2999999999999998"/>
    <n v="6.2539999999999996"/>
    <x v="5"/>
  </r>
  <r>
    <n v="4094"/>
    <x v="940"/>
    <x v="0"/>
    <x v="11"/>
    <n v="25"/>
    <n v="25"/>
    <n v="25"/>
    <n v="0.3"/>
    <n v="4.4000000000000004"/>
    <n v="2.35"/>
    <n v="2.2000000000000002"/>
    <n v="7.5"/>
    <n v="4.8499999999999996"/>
    <n v="898"/>
    <n v="11230"/>
    <n v="6064"/>
    <n v="6"/>
    <n v="107"/>
    <n v="56.5"/>
    <n v="2.5"/>
    <n v="32.4"/>
    <n v="17.45"/>
    <n v="410"/>
    <n v="84000000"/>
    <n v="42000205"/>
    <n v="3500"/>
    <n v="920000000"/>
    <n v="460001750"/>
    <x v="2"/>
    <x v="2"/>
    <n v="10"/>
    <n v="10"/>
    <n v="5.3"/>
    <n v="9.5299999999999994"/>
    <x v="5"/>
  </r>
  <r>
    <n v="3613"/>
    <x v="164"/>
    <x v="0"/>
    <x v="11"/>
    <n v="25"/>
    <n v="25"/>
    <n v="25"/>
    <n v="4.0999999999999996"/>
    <n v="6.8"/>
    <n v="5.4499999999999993"/>
    <n v="6.5"/>
    <n v="8"/>
    <n v="7.25"/>
    <n v="296"/>
    <n v="1292"/>
    <n v="794"/>
    <n v="4"/>
    <n v="10"/>
    <n v="7"/>
    <n v="1.1000000000000001"/>
    <n v="4"/>
    <n v="2.5499999999999998"/>
    <n v="48"/>
    <n v="7900"/>
    <n v="3974"/>
    <n v="1600"/>
    <n v="92000"/>
    <n v="46800"/>
    <x v="2"/>
    <x v="2"/>
    <n v="2.5499999999999998"/>
    <n v="0"/>
    <n v="0"/>
    <n v="6.01"/>
    <x v="5"/>
  </r>
  <r>
    <n v="3654"/>
    <x v="164"/>
    <x v="0"/>
    <x v="11"/>
    <n v="25"/>
    <n v="25"/>
    <n v="25"/>
    <n v="0.3"/>
    <n v="6.4"/>
    <n v="3.35"/>
    <n v="6.5"/>
    <n v="7.7"/>
    <n v="7.1"/>
    <n v="367"/>
    <n v="1542"/>
    <n v="954.5"/>
    <n v="4"/>
    <n v="19"/>
    <n v="11.5"/>
    <n v="1.1000000000000001"/>
    <n v="4.4000000000000004"/>
    <n v="2.75"/>
    <n v="270"/>
    <n v="63000"/>
    <n v="31635"/>
    <n v="2400"/>
    <n v="540000"/>
    <n v="271200"/>
    <x v="2"/>
    <x v="2"/>
    <n v="2.75"/>
    <n v="0"/>
    <n v="3.3"/>
    <n v="6.38"/>
    <x v="5"/>
  </r>
  <r>
    <n v="4535"/>
    <x v="941"/>
    <x v="0"/>
    <x v="11"/>
    <n v="25"/>
    <n v="25"/>
    <n v="25"/>
    <n v="3.3"/>
    <n v="7.4"/>
    <n v="5.35"/>
    <n v="6.5"/>
    <n v="8.6"/>
    <n v="7.55"/>
    <n v="217"/>
    <n v="650"/>
    <n v="433.5"/>
    <n v="3"/>
    <n v="11"/>
    <n v="7"/>
    <n v="0.7"/>
    <n v="3"/>
    <n v="1.85"/>
    <n v="400"/>
    <n v="700000"/>
    <n v="350200"/>
    <n v="3500"/>
    <n v="5400000"/>
    <n v="2701750"/>
    <x v="2"/>
    <x v="2"/>
    <n v="1.85"/>
    <n v="0"/>
    <n v="0"/>
    <n v="5.87"/>
    <x v="5"/>
  </r>
  <r>
    <n v="3621"/>
    <x v="942"/>
    <x v="0"/>
    <x v="11"/>
    <n v="25"/>
    <n v="25"/>
    <n v="25"/>
    <n v="0.3"/>
    <n v="6.6"/>
    <n v="3.4499999999999997"/>
    <n v="6.5"/>
    <n v="8"/>
    <n v="7.25"/>
    <n v="366"/>
    <n v="1972"/>
    <n v="1169"/>
    <n v="4"/>
    <n v="38"/>
    <n v="21"/>
    <n v="1.1000000000000001"/>
    <n v="13"/>
    <n v="7.05"/>
    <n v="330"/>
    <n v="33000"/>
    <n v="16665"/>
    <n v="5400"/>
    <n v="350000"/>
    <n v="177700"/>
    <x v="2"/>
    <x v="2"/>
    <n v="7.05"/>
    <n v="0"/>
    <n v="3.1000000000000005"/>
    <n v="7.2200000000000006"/>
    <x v="5"/>
  </r>
  <r>
    <n v="3582"/>
    <x v="100"/>
    <x v="0"/>
    <x v="11"/>
    <n v="17"/>
    <n v="28"/>
    <n v="22.5"/>
    <n v="4.5999999999999996"/>
    <n v="6.4"/>
    <n v="5.5"/>
    <n v="8.3000000000000007"/>
    <n v="9"/>
    <n v="8.65"/>
    <n v="1006"/>
    <n v="1463"/>
    <n v="1234.5"/>
    <n v="3"/>
    <n v="6"/>
    <n v="4.5"/>
    <n v="0.76"/>
    <n v="5.9"/>
    <n v="3.33"/>
    <n v="1100"/>
    <n v="1700"/>
    <n v="1400"/>
    <n v="5800"/>
    <n v="7000"/>
    <n v="6400"/>
    <x v="2"/>
    <x v="2"/>
    <n v="3.33"/>
    <n v="10"/>
    <n v="0"/>
    <n v="7.6660000000000004"/>
    <x v="5"/>
  </r>
  <r>
    <n v="3625"/>
    <x v="100"/>
    <x v="0"/>
    <x v="11"/>
    <n v="25"/>
    <n v="25"/>
    <n v="25"/>
    <n v="4"/>
    <n v="7.6"/>
    <n v="5.8"/>
    <n v="6.5"/>
    <n v="7.6"/>
    <n v="7.05"/>
    <n v="367"/>
    <n v="855"/>
    <n v="611"/>
    <n v="3"/>
    <n v="7"/>
    <n v="5"/>
    <n v="0.93"/>
    <n v="2.27"/>
    <n v="1.6"/>
    <n v="110"/>
    <n v="7900"/>
    <n v="4005"/>
    <n v="2400"/>
    <n v="160000"/>
    <n v="81200"/>
    <x v="2"/>
    <x v="2"/>
    <n v="1.6"/>
    <n v="0"/>
    <n v="0"/>
    <n v="5.82"/>
    <x v="5"/>
  </r>
  <r>
    <n v="3597"/>
    <x v="943"/>
    <x v="0"/>
    <x v="11"/>
    <n v="25"/>
    <n v="25"/>
    <n v="25"/>
    <n v="4.3"/>
    <n v="7.1"/>
    <n v="5.6999999999999993"/>
    <n v="6.5"/>
    <n v="7.1"/>
    <n v="6.8"/>
    <n v="109"/>
    <n v="341"/>
    <n v="225"/>
    <n v="2"/>
    <n v="8"/>
    <n v="5"/>
    <n v="0.3"/>
    <n v="1.06"/>
    <n v="0.68"/>
    <n v="260"/>
    <n v="9400"/>
    <n v="4830"/>
    <n v="3500"/>
    <n v="160000"/>
    <n v="81750"/>
    <x v="2"/>
    <x v="2"/>
    <n v="0.68"/>
    <n v="0"/>
    <n v="0"/>
    <n v="5.6360000000000001"/>
    <x v="5"/>
  </r>
  <r>
    <n v="4536"/>
    <x v="529"/>
    <x v="0"/>
    <x v="11"/>
    <n v="25"/>
    <n v="25"/>
    <n v="25"/>
    <n v="0.3"/>
    <n v="6.2"/>
    <n v="3.25"/>
    <n v="6.5"/>
    <n v="7.9"/>
    <n v="7.2"/>
    <n v="552"/>
    <n v="2099"/>
    <n v="1325.5"/>
    <n v="4"/>
    <n v="87"/>
    <n v="45.5"/>
    <n v="2.12"/>
    <n v="11.2"/>
    <n v="6.66"/>
    <n v="3100"/>
    <n v="8400000000"/>
    <n v="4200001550"/>
    <n v="35000"/>
    <n v="9200000000"/>
    <n v="4600017500"/>
    <x v="2"/>
    <x v="2"/>
    <n v="6.66"/>
    <n v="0"/>
    <n v="3.5"/>
    <n v="7.1819999999999995"/>
    <x v="5"/>
  </r>
  <r>
    <n v="3636"/>
    <x v="944"/>
    <x v="0"/>
    <x v="11"/>
    <n v="25"/>
    <n v="25"/>
    <n v="25"/>
    <n v="0.3"/>
    <n v="6.4"/>
    <n v="3.35"/>
    <n v="6.5"/>
    <n v="7.6"/>
    <n v="7.05"/>
    <n v="376"/>
    <n v="1776"/>
    <n v="1076"/>
    <n v="4"/>
    <n v="129"/>
    <n v="66.5"/>
    <n v="0.97"/>
    <n v="7.3"/>
    <n v="4.1349999999999998"/>
    <n v="270"/>
    <n v="4600000"/>
    <n v="2300135"/>
    <n v="5400"/>
    <n v="35000000"/>
    <n v="17502700"/>
    <x v="2"/>
    <x v="2"/>
    <n v="4.1349999999999998"/>
    <n v="0"/>
    <n v="3.3"/>
    <n v="6.657"/>
    <x v="5"/>
  </r>
  <r>
    <n v="3559"/>
    <x v="945"/>
    <x v="0"/>
    <x v="11"/>
    <n v="24"/>
    <n v="34"/>
    <n v="29"/>
    <n v="3.1"/>
    <n v="7.3"/>
    <n v="5.2"/>
    <n v="7.8"/>
    <n v="9"/>
    <n v="8.4"/>
    <n v="234"/>
    <n v="1483"/>
    <n v="858.5"/>
    <n v="1"/>
    <n v="25"/>
    <n v="13"/>
    <n v="0.3"/>
    <n v="4.53"/>
    <n v="2.415"/>
    <n v="2"/>
    <n v="1498"/>
    <n v="750"/>
    <n v="2"/>
    <n v="3500"/>
    <n v="1751"/>
    <x v="2"/>
    <x v="2"/>
    <n v="2.415"/>
    <n v="0"/>
    <n v="0"/>
    <n v="5.9829999999999997"/>
    <x v="5"/>
  </r>
  <r>
    <n v="3617"/>
    <x v="118"/>
    <x v="0"/>
    <x v="11"/>
    <n v="25"/>
    <n v="25"/>
    <n v="25"/>
    <n v="3.1"/>
    <n v="6.2"/>
    <n v="4.6500000000000004"/>
    <n v="6.5"/>
    <n v="7.7"/>
    <n v="7.1"/>
    <n v="316"/>
    <n v="1264"/>
    <n v="790"/>
    <n v="4"/>
    <n v="20"/>
    <n v="12"/>
    <n v="1"/>
    <n v="3.09"/>
    <n v="2.0449999999999999"/>
    <n v="170"/>
    <n v="15000"/>
    <n v="7585"/>
    <n v="2400"/>
    <n v="160000"/>
    <n v="81200"/>
    <x v="2"/>
    <x v="2"/>
    <n v="2.0449999999999999"/>
    <n v="0"/>
    <n v="0.69999999999999929"/>
    <n v="5.9790000000000001"/>
    <x v="5"/>
  </r>
  <r>
    <n v="3660"/>
    <x v="946"/>
    <x v="0"/>
    <x v="11"/>
    <n v="23"/>
    <n v="29"/>
    <n v="26"/>
    <n v="5.8"/>
    <n v="7.3"/>
    <n v="6.55"/>
    <n v="7.4"/>
    <n v="8"/>
    <n v="7.7"/>
    <n v="320"/>
    <n v="690"/>
    <n v="505"/>
    <n v="2"/>
    <n v="2.6"/>
    <n v="2.2999999999999998"/>
    <n v="0.3"/>
    <n v="0.3"/>
    <n v="0.3"/>
    <n v="130"/>
    <n v="280"/>
    <n v="205"/>
    <n v="1100"/>
    <n v="1600"/>
    <n v="1350"/>
    <x v="11"/>
    <x v="181"/>
    <n v="0.3"/>
    <n v="0"/>
    <n v="0"/>
    <n v="2.5225000000000004"/>
    <x v="5"/>
  </r>
  <r>
    <n v="3609"/>
    <x v="742"/>
    <x v="0"/>
    <x v="11"/>
    <n v="25"/>
    <n v="25"/>
    <n v="25"/>
    <n v="4.2"/>
    <n v="6.8"/>
    <n v="5.5"/>
    <n v="6.9"/>
    <n v="8.1999999999999993"/>
    <n v="7.55"/>
    <n v="379"/>
    <n v="872"/>
    <n v="625.5"/>
    <n v="3"/>
    <n v="16"/>
    <n v="9.5"/>
    <n v="1.3"/>
    <n v="5"/>
    <n v="3.15"/>
    <n v="170"/>
    <n v="4300"/>
    <n v="2235"/>
    <n v="2400"/>
    <n v="92000"/>
    <n v="47200"/>
    <x v="2"/>
    <x v="2"/>
    <n v="3.15"/>
    <n v="0"/>
    <n v="0"/>
    <n v="6.13"/>
    <x v="5"/>
  </r>
  <r>
    <n v="4546"/>
    <x v="947"/>
    <x v="0"/>
    <x v="11"/>
    <n v="25"/>
    <n v="25"/>
    <n v="25"/>
    <n v="5.5"/>
    <n v="5.5"/>
    <n v="5.5"/>
    <n v="6.8"/>
    <n v="6.8"/>
    <n v="6.8"/>
    <n v="314"/>
    <n v="314"/>
    <n v="314"/>
    <n v="4"/>
    <n v="4"/>
    <n v="4"/>
    <n v="1.4475"/>
    <n v="7.25047297297297"/>
    <n v="4.3489864864864849"/>
    <n v="4600"/>
    <n v="4600"/>
    <n v="4600"/>
    <n v="35000"/>
    <n v="35000"/>
    <n v="35000"/>
    <x v="2"/>
    <x v="2"/>
    <n v="4.3489864864864849"/>
    <n v="0"/>
    <n v="0"/>
    <n v="6.3697972972972972"/>
    <x v="5"/>
  </r>
  <r>
    <n v="3627"/>
    <x v="124"/>
    <x v="0"/>
    <x v="11"/>
    <n v="24"/>
    <n v="25"/>
    <n v="24.5"/>
    <n v="2.2000000000000002"/>
    <n v="6.9"/>
    <n v="4.5500000000000007"/>
    <n v="6.7"/>
    <n v="7.7"/>
    <n v="7.2"/>
    <n v="478"/>
    <n v="1257"/>
    <n v="867.5"/>
    <n v="4"/>
    <n v="30"/>
    <n v="17"/>
    <n v="1.8"/>
    <n v="12"/>
    <n v="6.9"/>
    <n v="2300"/>
    <n v="12000"/>
    <n v="7150"/>
    <n v="24000"/>
    <n v="160000"/>
    <n v="92000"/>
    <x v="2"/>
    <x v="2"/>
    <n v="6.9"/>
    <n v="0"/>
    <n v="0.89999999999999858"/>
    <n v="6.97"/>
    <x v="5"/>
  </r>
  <r>
    <n v="4545"/>
    <x v="948"/>
    <x v="0"/>
    <x v="11"/>
    <n v="25"/>
    <n v="25"/>
    <n v="25"/>
    <n v="5.6"/>
    <n v="5.6"/>
    <n v="5.6"/>
    <n v="6.9"/>
    <n v="6.9"/>
    <n v="6.9"/>
    <n v="406"/>
    <n v="406"/>
    <n v="406"/>
    <n v="4"/>
    <n v="4"/>
    <n v="4"/>
    <n v="1.4"/>
    <n v="1.4"/>
    <n v="1.4"/>
    <n v="220"/>
    <n v="220"/>
    <n v="220"/>
    <n v="2400"/>
    <n v="2400"/>
    <n v="2400"/>
    <x v="2"/>
    <x v="43"/>
    <n v="1.4"/>
    <n v="0"/>
    <n v="0"/>
    <n v="3.8799999999999994"/>
    <x v="5"/>
  </r>
  <r>
    <n v="4097"/>
    <x v="949"/>
    <x v="0"/>
    <x v="11"/>
    <n v="25"/>
    <n v="25"/>
    <n v="25"/>
    <n v="0.3"/>
    <n v="6.2"/>
    <n v="3.25"/>
    <n v="6.5"/>
    <n v="7.5"/>
    <n v="7"/>
    <n v="863"/>
    <n v="2420"/>
    <n v="1641.5"/>
    <n v="4"/>
    <n v="66"/>
    <n v="35"/>
    <n v="2.2000000000000002"/>
    <n v="15.87"/>
    <n v="9.0350000000000001"/>
    <n v="140"/>
    <n v="43000"/>
    <n v="21570"/>
    <n v="3500"/>
    <n v="920000"/>
    <n v="461750"/>
    <x v="2"/>
    <x v="2"/>
    <n v="9.0350000000000001"/>
    <n v="0"/>
    <n v="3.5"/>
    <n v="7.657"/>
    <x v="5"/>
  </r>
  <r>
    <n v="3611"/>
    <x v="112"/>
    <x v="0"/>
    <x v="11"/>
    <n v="25"/>
    <n v="25"/>
    <n v="25"/>
    <n v="0.3"/>
    <n v="6.5"/>
    <n v="3.4"/>
    <n v="6.8"/>
    <n v="8.4"/>
    <n v="7.6"/>
    <n v="416"/>
    <n v="2073"/>
    <n v="1244.5"/>
    <n v="4"/>
    <n v="45"/>
    <n v="24.5"/>
    <n v="1.6"/>
    <n v="16"/>
    <n v="8.8000000000000007"/>
    <n v="2200"/>
    <n v="340000"/>
    <n v="171100"/>
    <n v="24000"/>
    <n v="2400000"/>
    <n v="1212000"/>
    <x v="2"/>
    <x v="2"/>
    <n v="8.8000000000000007"/>
    <n v="0"/>
    <n v="3.2"/>
    <n v="7.58"/>
    <x v="5"/>
  </r>
  <r>
    <n v="3616"/>
    <x v="117"/>
    <x v="0"/>
    <x v="11"/>
    <n v="25"/>
    <n v="25"/>
    <n v="25"/>
    <n v="3.4"/>
    <n v="6.7"/>
    <n v="5.05"/>
    <n v="6.7"/>
    <n v="7.8"/>
    <n v="7.25"/>
    <n v="309"/>
    <n v="1044"/>
    <n v="676.5"/>
    <n v="3"/>
    <n v="11"/>
    <n v="7"/>
    <n v="0.72"/>
    <n v="4"/>
    <n v="2.36"/>
    <n v="330"/>
    <n v="41000"/>
    <n v="20665"/>
    <n v="3500"/>
    <n v="240000"/>
    <n v="121750"/>
    <x v="2"/>
    <x v="2"/>
    <n v="2.36"/>
    <n v="0"/>
    <n v="0"/>
    <n v="5.9719999999999995"/>
    <x v="5"/>
  </r>
  <r>
    <n v="4540"/>
    <x v="950"/>
    <x v="0"/>
    <x v="11"/>
    <n v="25"/>
    <n v="25"/>
    <n v="25"/>
    <n v="0.3"/>
    <n v="6.1"/>
    <n v="3.1999999999999997"/>
    <n v="6.5"/>
    <n v="7.4"/>
    <n v="6.95"/>
    <n v="262"/>
    <n v="1970"/>
    <n v="1116"/>
    <n v="3"/>
    <n v="36"/>
    <n v="19.5"/>
    <n v="0.67"/>
    <n v="7"/>
    <n v="3.835"/>
    <n v="430"/>
    <n v="2300000"/>
    <n v="1150215"/>
    <n v="3500"/>
    <n v="35000000"/>
    <n v="17501750"/>
    <x v="2"/>
    <x v="2"/>
    <n v="3.835"/>
    <n v="0"/>
    <n v="3.6000000000000005"/>
    <n v="6.6270000000000007"/>
    <x v="5"/>
  </r>
  <r>
    <n v="4530"/>
    <x v="951"/>
    <x v="0"/>
    <x v="11"/>
    <n v="25"/>
    <n v="25"/>
    <n v="25"/>
    <n v="0.3"/>
    <n v="5.0999999999999996"/>
    <n v="2.6999999999999997"/>
    <n v="6.8"/>
    <n v="7.8"/>
    <n v="7.3"/>
    <n v="738"/>
    <n v="3000"/>
    <n v="1869"/>
    <n v="7"/>
    <n v="105"/>
    <n v="56"/>
    <n v="3"/>
    <n v="18"/>
    <n v="10.5"/>
    <n v="390"/>
    <n v="94000"/>
    <n v="47195"/>
    <n v="5400"/>
    <n v="540000"/>
    <n v="272700"/>
    <x v="2"/>
    <x v="2"/>
    <n v="10"/>
    <n v="0"/>
    <n v="4.6000000000000005"/>
    <n v="7.96"/>
    <x v="5"/>
  </r>
  <r>
    <n v="3601"/>
    <x v="108"/>
    <x v="0"/>
    <x v="11"/>
    <n v="25"/>
    <n v="25"/>
    <n v="25"/>
    <n v="0.3"/>
    <n v="5.8"/>
    <n v="3.05"/>
    <n v="6.7"/>
    <n v="7.1"/>
    <n v="6.9"/>
    <n v="1291"/>
    <n v="2890"/>
    <n v="2090.5"/>
    <n v="5"/>
    <n v="80"/>
    <n v="42.5"/>
    <n v="4.2"/>
    <n v="53"/>
    <n v="28.6"/>
    <n v="430"/>
    <n v="220000"/>
    <n v="110215"/>
    <n v="5400"/>
    <n v="3500000"/>
    <n v="1752700"/>
    <x v="2"/>
    <x v="2"/>
    <n v="10"/>
    <n v="0"/>
    <n v="3.9000000000000004"/>
    <n v="7.89"/>
    <x v="5"/>
  </r>
  <r>
    <n v="4529"/>
    <x v="755"/>
    <x v="0"/>
    <x v="11"/>
    <n v="24"/>
    <n v="25"/>
    <n v="24.5"/>
    <n v="2.8"/>
    <n v="6.8"/>
    <n v="4.8"/>
    <n v="6.6"/>
    <n v="8.1999999999999993"/>
    <n v="7.3999999999999995"/>
    <n v="314"/>
    <n v="894"/>
    <n v="604"/>
    <n v="3"/>
    <n v="12"/>
    <n v="7.5"/>
    <n v="1.1000000000000001"/>
    <n v="7"/>
    <n v="4.05"/>
    <n v="170"/>
    <n v="8400"/>
    <n v="4285"/>
    <n v="3500"/>
    <n v="160000"/>
    <n v="81750"/>
    <x v="2"/>
    <x v="2"/>
    <n v="4.05"/>
    <n v="0"/>
    <n v="0.40000000000000036"/>
    <n v="6.3500000000000005"/>
    <x v="5"/>
  </r>
  <r>
    <n v="3684"/>
    <x v="952"/>
    <x v="0"/>
    <x v="11"/>
    <n v="23"/>
    <n v="25"/>
    <n v="24"/>
    <n v="7.1"/>
    <n v="7.4"/>
    <n v="7.25"/>
    <n v="7.2"/>
    <n v="8.1"/>
    <n v="7.65"/>
    <n v="503"/>
    <n v="680"/>
    <n v="591.5"/>
    <n v="3.5"/>
    <n v="4.7"/>
    <n v="4.0999999999999996"/>
    <n v="0.56000000000000005"/>
    <n v="1.18"/>
    <n v="0.87"/>
    <n v="70"/>
    <n v="278"/>
    <n v="174"/>
    <n v="212"/>
    <n v="542"/>
    <n v="377"/>
    <x v="2"/>
    <x v="372"/>
    <n v="0.86999999999999988"/>
    <n v="0"/>
    <n v="0"/>
    <n v="3.544"/>
    <x v="5"/>
  </r>
  <r>
    <n v="3680"/>
    <x v="172"/>
    <x v="0"/>
    <x v="11"/>
    <n v="21"/>
    <n v="25"/>
    <n v="23"/>
    <n v="4.2"/>
    <n v="7.7"/>
    <n v="5.95"/>
    <n v="7.7"/>
    <n v="8.9"/>
    <n v="8.3000000000000007"/>
    <n v="280"/>
    <n v="452"/>
    <n v="366"/>
    <n v="1"/>
    <n v="4"/>
    <n v="2.5"/>
    <n v="3.64"/>
    <n v="18.34"/>
    <n v="10.99"/>
    <n v="350"/>
    <n v="920"/>
    <n v="635"/>
    <n v="920"/>
    <n v="1600"/>
    <n v="1260"/>
    <x v="41"/>
    <x v="2"/>
    <n v="10"/>
    <n v="0"/>
    <n v="0"/>
    <n v="6.5625"/>
    <x v="5"/>
  </r>
  <r>
    <n v="4543"/>
    <x v="534"/>
    <x v="0"/>
    <x v="11"/>
    <n v="25"/>
    <n v="25"/>
    <n v="25"/>
    <n v="1.8"/>
    <n v="6.4"/>
    <n v="4.1000000000000005"/>
    <n v="6.7"/>
    <n v="7.6"/>
    <n v="7.15"/>
    <n v="278"/>
    <n v="1119"/>
    <n v="698.5"/>
    <n v="3"/>
    <n v="18"/>
    <n v="10.5"/>
    <n v="0.9"/>
    <n v="4"/>
    <n v="2.4500000000000002"/>
    <n v="330"/>
    <n v="8400"/>
    <n v="4365"/>
    <n v="2400"/>
    <n v="160000"/>
    <n v="81200"/>
    <x v="2"/>
    <x v="2"/>
    <n v="2.4500000000000002"/>
    <n v="0"/>
    <n v="1.7999999999999989"/>
    <n v="6.17"/>
    <x v="5"/>
  </r>
  <r>
    <n v="4511"/>
    <x v="822"/>
    <x v="0"/>
    <x v="11"/>
    <n v="25"/>
    <n v="25"/>
    <n v="25"/>
    <n v="3.2"/>
    <n v="6.2"/>
    <n v="4.7"/>
    <n v="6.5"/>
    <n v="7.2"/>
    <n v="6.85"/>
    <n v="363"/>
    <n v="1098"/>
    <n v="730.5"/>
    <n v="4"/>
    <n v="31"/>
    <n v="17.5"/>
    <n v="0.9"/>
    <n v="4"/>
    <n v="2.4500000000000002"/>
    <n v="270"/>
    <n v="12000"/>
    <n v="6135"/>
    <n v="3500"/>
    <n v="160000"/>
    <n v="81750"/>
    <x v="2"/>
    <x v="2"/>
    <n v="2.4500000000000002"/>
    <n v="0"/>
    <n v="0.59999999999999964"/>
    <n v="6.05"/>
    <x v="5"/>
  </r>
  <r>
    <n v="3695"/>
    <x v="953"/>
    <x v="0"/>
    <x v="11"/>
    <n v="25"/>
    <n v="30"/>
    <n v="27.5"/>
    <n v="6.1"/>
    <n v="7.4"/>
    <n v="6.75"/>
    <n v="7.4"/>
    <n v="8.1999999999999993"/>
    <n v="7.8"/>
    <n v="235"/>
    <n v="690"/>
    <n v="462.5"/>
    <n v="1.8"/>
    <n v="2.5"/>
    <n v="2.15"/>
    <n v="0.3"/>
    <n v="3.2"/>
    <n v="1.75"/>
    <n v="14"/>
    <n v="170"/>
    <n v="92"/>
    <n v="94"/>
    <n v="600"/>
    <n v="347"/>
    <x v="53"/>
    <x v="373"/>
    <n v="1.75"/>
    <n v="0"/>
    <n v="0"/>
    <n v="2.1537500000000001"/>
    <x v="5"/>
  </r>
  <r>
    <n v="4544"/>
    <x v="954"/>
    <x v="0"/>
    <x v="11"/>
    <n v="25"/>
    <n v="25"/>
    <n v="25"/>
    <n v="3.2"/>
    <n v="6.1"/>
    <n v="4.6500000000000004"/>
    <n v="6.5"/>
    <n v="7.8"/>
    <n v="7.15"/>
    <n v="345"/>
    <n v="1311"/>
    <n v="828"/>
    <n v="4"/>
    <n v="17"/>
    <n v="10.5"/>
    <n v="0.9"/>
    <n v="4"/>
    <n v="2.4500000000000002"/>
    <n v="79"/>
    <n v="7900"/>
    <n v="3989.5"/>
    <n v="1600"/>
    <n v="92000"/>
    <n v="46800"/>
    <x v="2"/>
    <x v="2"/>
    <n v="2.4500000000000002"/>
    <n v="0"/>
    <n v="0.69999999999999929"/>
    <n v="6.0600000000000005"/>
    <x v="5"/>
  </r>
  <r>
    <n v="3583"/>
    <x v="101"/>
    <x v="0"/>
    <x v="11"/>
    <n v="22"/>
    <n v="35"/>
    <n v="28.5"/>
    <n v="5.5"/>
    <n v="7"/>
    <n v="6.25"/>
    <n v="8.1999999999999993"/>
    <n v="9"/>
    <n v="8.6"/>
    <n v="543"/>
    <n v="653"/>
    <n v="598"/>
    <n v="2"/>
    <n v="4.5"/>
    <n v="3.25"/>
    <n v="0.44"/>
    <n v="2.5"/>
    <n v="1.47"/>
    <n v="400"/>
    <n v="1100"/>
    <n v="750"/>
    <n v="4300"/>
    <n v="6300"/>
    <n v="5300"/>
    <x v="38"/>
    <x v="2"/>
    <n v="1.47"/>
    <n v="10"/>
    <n v="0"/>
    <n v="6.8252499999999996"/>
    <x v="5"/>
  </r>
  <r>
    <n v="4516"/>
    <x v="746"/>
    <x v="0"/>
    <x v="11"/>
    <n v="25"/>
    <n v="25"/>
    <n v="25"/>
    <n v="4.7"/>
    <n v="6.2"/>
    <n v="5.45"/>
    <n v="6.5"/>
    <n v="7.8"/>
    <n v="7.15"/>
    <n v="633"/>
    <n v="1325"/>
    <n v="979"/>
    <n v="4"/>
    <n v="8"/>
    <n v="6"/>
    <n v="1.9"/>
    <n v="5.09"/>
    <n v="3.4950000000000001"/>
    <n v="310"/>
    <n v="4600"/>
    <n v="2455"/>
    <n v="2400"/>
    <n v="160000"/>
    <n v="81200"/>
    <x v="2"/>
    <x v="2"/>
    <n v="3.4950000000000001"/>
    <n v="0"/>
    <n v="0"/>
    <n v="6.1989999999999998"/>
    <x v="5"/>
  </r>
  <r>
    <n v="3692"/>
    <x v="955"/>
    <x v="0"/>
    <x v="11"/>
    <n v="25"/>
    <n v="28"/>
    <n v="26.5"/>
    <n v="6.7"/>
    <n v="9.1"/>
    <n v="7.9"/>
    <n v="7.8"/>
    <n v="8.3000000000000007"/>
    <n v="8.0500000000000007"/>
    <n v="240"/>
    <n v="370"/>
    <n v="305"/>
    <n v="1"/>
    <n v="2.6"/>
    <n v="1.8"/>
    <n v="0.3"/>
    <n v="2.2999999999999998"/>
    <n v="1.2999999999999998"/>
    <n v="20"/>
    <n v="70"/>
    <n v="45"/>
    <n v="170"/>
    <n v="240"/>
    <n v="205"/>
    <x v="1"/>
    <x v="163"/>
    <n v="1.2999999999999998"/>
    <n v="0"/>
    <n v="0"/>
    <n v="1.61"/>
    <x v="5"/>
  </r>
  <r>
    <n v="3586"/>
    <x v="104"/>
    <x v="0"/>
    <x v="11"/>
    <n v="20"/>
    <n v="29"/>
    <n v="24.5"/>
    <n v="4.5"/>
    <n v="6.2"/>
    <n v="5.35"/>
    <n v="7.9"/>
    <n v="8.6999999999999993"/>
    <n v="8.3000000000000007"/>
    <n v="731"/>
    <n v="1698"/>
    <n v="1214.5"/>
    <n v="3"/>
    <n v="6"/>
    <n v="4.5"/>
    <n v="0.44"/>
    <n v="4.8"/>
    <n v="2.62"/>
    <n v="140"/>
    <n v="1400"/>
    <n v="770"/>
    <n v="5800"/>
    <n v="7900"/>
    <n v="6850"/>
    <x v="2"/>
    <x v="2"/>
    <n v="2.62"/>
    <n v="0"/>
    <n v="0"/>
    <n v="6.024"/>
    <x v="5"/>
  </r>
  <r>
    <n v="4538"/>
    <x v="531"/>
    <x v="0"/>
    <x v="11"/>
    <n v="25"/>
    <n v="25"/>
    <n v="25"/>
    <n v="0.3"/>
    <n v="5.8"/>
    <n v="3.05"/>
    <n v="6.6"/>
    <n v="7.5"/>
    <n v="7.05"/>
    <n v="1057"/>
    <n v="6140"/>
    <n v="3598.5"/>
    <n v="5"/>
    <n v="390"/>
    <n v="197.5"/>
    <n v="2.7"/>
    <n v="20.51"/>
    <n v="11.605"/>
    <n v="2300"/>
    <n v="1100000000"/>
    <n v="550001150"/>
    <n v="24000"/>
    <n v="3500000000"/>
    <n v="1750012000"/>
    <x v="2"/>
    <x v="2"/>
    <n v="10"/>
    <n v="0"/>
    <n v="3.9000000000000004"/>
    <n v="7.89"/>
    <x v="5"/>
  </r>
  <r>
    <n v="3635"/>
    <x v="956"/>
    <x v="0"/>
    <x v="11"/>
    <n v="25"/>
    <n v="25"/>
    <n v="25"/>
    <n v="2.2000000000000002"/>
    <n v="6.3"/>
    <n v="4.25"/>
    <n v="6.6"/>
    <n v="7.7"/>
    <n v="7.15"/>
    <n v="632"/>
    <n v="1915"/>
    <n v="1273.5"/>
    <n v="4"/>
    <n v="52"/>
    <n v="28"/>
    <n v="1.42"/>
    <n v="7"/>
    <n v="4.21"/>
    <n v="260"/>
    <n v="8400"/>
    <n v="4330"/>
    <n v="9200"/>
    <n v="160000"/>
    <n v="84600"/>
    <x v="2"/>
    <x v="2"/>
    <n v="4.21"/>
    <n v="0"/>
    <n v="1.5"/>
    <n v="6.4920000000000009"/>
    <x v="5"/>
  </r>
  <r>
    <n v="4547"/>
    <x v="957"/>
    <x v="0"/>
    <x v="11"/>
    <n v="25"/>
    <n v="25"/>
    <n v="25"/>
    <n v="4.0999999999999996"/>
    <n v="6"/>
    <n v="5.05"/>
    <n v="6.7"/>
    <n v="7.7"/>
    <n v="7.2"/>
    <n v="325"/>
    <n v="896"/>
    <n v="610.5"/>
    <n v="4"/>
    <n v="14"/>
    <n v="9"/>
    <n v="0.72"/>
    <n v="4"/>
    <n v="2.36"/>
    <n v="130"/>
    <n v="11000"/>
    <n v="5565"/>
    <n v="2400"/>
    <n v="92000"/>
    <n v="47200"/>
    <x v="2"/>
    <x v="2"/>
    <n v="2.36"/>
    <n v="0"/>
    <n v="0"/>
    <n v="5.9719999999999995"/>
    <x v="5"/>
  </r>
  <r>
    <n v="3644"/>
    <x v="958"/>
    <x v="0"/>
    <x v="11"/>
    <n v="25"/>
    <n v="25"/>
    <n v="25"/>
    <n v="0.3"/>
    <n v="5.8"/>
    <n v="3.05"/>
    <n v="6.5"/>
    <n v="8.1999999999999993"/>
    <n v="7.35"/>
    <n v="850"/>
    <n v="1555"/>
    <n v="1202.5"/>
    <n v="4"/>
    <n v="30"/>
    <n v="17"/>
    <n v="1.8"/>
    <n v="5.23"/>
    <n v="3.5150000000000001"/>
    <n v="400"/>
    <n v="940000"/>
    <n v="470200"/>
    <n v="3500"/>
    <n v="9200000"/>
    <n v="4601750"/>
    <x v="2"/>
    <x v="2"/>
    <n v="3.5150000000000006"/>
    <n v="0"/>
    <n v="3.9000000000000004"/>
    <n v="6.593"/>
    <x v="5"/>
  </r>
  <r>
    <n v="3626"/>
    <x v="959"/>
    <x v="0"/>
    <x v="11"/>
    <n v="25"/>
    <n v="25"/>
    <n v="25"/>
    <n v="2.6"/>
    <n v="7.1"/>
    <n v="4.8499999999999996"/>
    <n v="6.5"/>
    <n v="8.1999999999999993"/>
    <n v="7.35"/>
    <n v="378"/>
    <n v="1006"/>
    <n v="692"/>
    <n v="3.2"/>
    <n v="31"/>
    <n v="17.100000000000001"/>
    <n v="1.4"/>
    <n v="3"/>
    <n v="2.2000000000000002"/>
    <n v="230"/>
    <n v="4700"/>
    <n v="2465"/>
    <n v="3500"/>
    <n v="160000"/>
    <n v="81750"/>
    <x v="2"/>
    <x v="2"/>
    <n v="2.2000000000000002"/>
    <n v="0"/>
    <n v="0.30000000000000071"/>
    <n v="5.9700000000000006"/>
    <x v="5"/>
  </r>
  <r>
    <n v="4523"/>
    <x v="752"/>
    <x v="0"/>
    <x v="11"/>
    <n v="25"/>
    <n v="25"/>
    <n v="25"/>
    <n v="4.2"/>
    <n v="6.8"/>
    <n v="5.5"/>
    <n v="6.6"/>
    <n v="8.6999999999999993"/>
    <n v="7.6499999999999995"/>
    <n v="383"/>
    <n v="624"/>
    <n v="503.5"/>
    <n v="4"/>
    <n v="9"/>
    <n v="6.5"/>
    <n v="1.3"/>
    <n v="9.8000000000000007"/>
    <n v="5.5500000000000007"/>
    <n v="210"/>
    <n v="4900"/>
    <n v="2555"/>
    <n v="2400"/>
    <n v="160000"/>
    <n v="81200"/>
    <x v="2"/>
    <x v="2"/>
    <n v="5.5500000000000007"/>
    <n v="0"/>
    <n v="0"/>
    <n v="6.61"/>
    <x v="5"/>
  </r>
  <r>
    <n v="3646"/>
    <x v="127"/>
    <x v="0"/>
    <x v="11"/>
    <n v="25"/>
    <n v="25"/>
    <n v="25"/>
    <n v="0.5"/>
    <n v="6.5"/>
    <n v="3.5"/>
    <n v="6.5"/>
    <n v="7.4"/>
    <n v="6.95"/>
    <n v="460"/>
    <n v="1006"/>
    <n v="733"/>
    <n v="4"/>
    <n v="115"/>
    <n v="59.5"/>
    <n v="0.92"/>
    <n v="3"/>
    <n v="1.96"/>
    <n v="230"/>
    <n v="4900"/>
    <n v="2565"/>
    <n v="3500"/>
    <n v="160000"/>
    <n v="81750"/>
    <x v="2"/>
    <x v="2"/>
    <n v="1.96"/>
    <n v="0"/>
    <n v="3"/>
    <n v="6.1920000000000002"/>
    <x v="5"/>
  </r>
  <r>
    <n v="4509"/>
    <x v="524"/>
    <x v="0"/>
    <x v="11"/>
    <n v="24"/>
    <n v="25"/>
    <n v="24.5"/>
    <n v="2.2000000000000002"/>
    <n v="7.3"/>
    <n v="4.75"/>
    <n v="6.6"/>
    <n v="8.1999999999999993"/>
    <n v="7.3999999999999995"/>
    <n v="354"/>
    <n v="774"/>
    <n v="564"/>
    <n v="3"/>
    <n v="19"/>
    <n v="11"/>
    <n v="1"/>
    <n v="3.9"/>
    <n v="2.4500000000000002"/>
    <n v="230"/>
    <n v="23000"/>
    <n v="11615"/>
    <n v="2400"/>
    <n v="240000"/>
    <n v="121200"/>
    <x v="2"/>
    <x v="2"/>
    <n v="2.4500000000000002"/>
    <n v="0"/>
    <n v="0.5"/>
    <n v="6.04"/>
    <x v="5"/>
  </r>
  <r>
    <n v="3685"/>
    <x v="177"/>
    <x v="0"/>
    <x v="11"/>
    <n v="23"/>
    <n v="26"/>
    <n v="24.5"/>
    <n v="6.3"/>
    <n v="7.6"/>
    <n v="6.9499999999999993"/>
    <n v="6.6"/>
    <n v="8.1999999999999993"/>
    <n v="7.3999999999999995"/>
    <n v="805"/>
    <n v="1130"/>
    <n v="967.5"/>
    <n v="3.6"/>
    <n v="4.4000000000000004"/>
    <n v="4"/>
    <n v="0.98"/>
    <n v="1.32"/>
    <n v="1.1499999999999999"/>
    <n v="58"/>
    <n v="141"/>
    <n v="99.5"/>
    <n v="130"/>
    <n v="280"/>
    <n v="205"/>
    <x v="2"/>
    <x v="261"/>
    <n v="1.1499999999999999"/>
    <n v="0"/>
    <n v="0"/>
    <n v="3.2275"/>
    <x v="5"/>
  </r>
  <r>
    <n v="4505"/>
    <x v="521"/>
    <x v="0"/>
    <x v="11"/>
    <n v="25"/>
    <n v="25"/>
    <n v="25"/>
    <n v="0.3"/>
    <n v="5.0999999999999996"/>
    <n v="2.6999999999999997"/>
    <n v="6.6"/>
    <n v="7.5"/>
    <n v="7.05"/>
    <n v="869"/>
    <n v="1938"/>
    <n v="1403.5"/>
    <n v="6"/>
    <n v="65"/>
    <n v="35.5"/>
    <n v="2.29"/>
    <n v="6.53"/>
    <n v="4.41"/>
    <n v="130"/>
    <n v="12000"/>
    <n v="6065"/>
    <n v="2400"/>
    <n v="92000"/>
    <n v="47200"/>
    <x v="2"/>
    <x v="2"/>
    <n v="4.41"/>
    <n v="0"/>
    <n v="4.6000000000000005"/>
    <n v="6.8419999999999996"/>
    <x v="5"/>
  </r>
  <r>
    <n v="3687"/>
    <x v="960"/>
    <x v="0"/>
    <x v="11"/>
    <n v="24"/>
    <n v="25"/>
    <n v="24.5"/>
    <n v="6.2"/>
    <n v="6.9"/>
    <n v="6.5500000000000007"/>
    <n v="7.1"/>
    <n v="8.1999999999999993"/>
    <n v="7.6499999999999995"/>
    <n v="653"/>
    <n v="842"/>
    <n v="747.5"/>
    <n v="3.4"/>
    <n v="4.0999999999999996"/>
    <n v="3.75"/>
    <n v="0.65"/>
    <n v="1.08"/>
    <n v="0.86499999999999999"/>
    <n v="58"/>
    <n v="150"/>
    <n v="104"/>
    <n v="141"/>
    <n v="278"/>
    <n v="209.5"/>
    <x v="9"/>
    <x v="77"/>
    <n v="0.86499999999999999"/>
    <n v="0"/>
    <n v="0"/>
    <n v="3.0367500000000001"/>
    <x v="5"/>
  </r>
  <r>
    <n v="3620"/>
    <x v="120"/>
    <x v="0"/>
    <x v="11"/>
    <n v="24"/>
    <n v="25"/>
    <n v="24.5"/>
    <n v="0.3"/>
    <n v="5.8"/>
    <n v="3.05"/>
    <n v="6.7"/>
    <n v="7.8"/>
    <n v="7.25"/>
    <n v="460"/>
    <n v="1910"/>
    <n v="1185"/>
    <n v="4"/>
    <n v="26"/>
    <n v="15"/>
    <n v="1.4"/>
    <n v="8.6"/>
    <n v="5"/>
    <n v="230"/>
    <n v="480000"/>
    <n v="240115"/>
    <n v="3500"/>
    <n v="3500000"/>
    <n v="1751750"/>
    <x v="2"/>
    <x v="2"/>
    <n v="5"/>
    <n v="0"/>
    <n v="3.9000000000000004"/>
    <n v="6.89"/>
    <x v="5"/>
  </r>
  <r>
    <n v="4524"/>
    <x v="961"/>
    <x v="0"/>
    <x v="11"/>
    <n v="25"/>
    <n v="25"/>
    <n v="25"/>
    <n v="2.2999999999999998"/>
    <n v="6.9"/>
    <n v="4.5999999999999996"/>
    <n v="6.6"/>
    <n v="7.6"/>
    <n v="7.1"/>
    <n v="409"/>
    <n v="1318"/>
    <n v="863.5"/>
    <n v="4"/>
    <n v="9"/>
    <n v="6.5"/>
    <n v="0.95"/>
    <n v="13"/>
    <n v="6.9749999999999996"/>
    <n v="480"/>
    <n v="27000"/>
    <n v="13740"/>
    <n v="3500"/>
    <n v="240000"/>
    <n v="121750"/>
    <x v="2"/>
    <x v="2"/>
    <n v="6.9749999999999996"/>
    <n v="0"/>
    <n v="0.80000000000000071"/>
    <n v="6.9749999999999996"/>
    <x v="5"/>
  </r>
  <r>
    <n v="3614"/>
    <x v="404"/>
    <x v="0"/>
    <x v="11"/>
    <n v="25"/>
    <n v="25"/>
    <n v="25"/>
    <n v="3.1"/>
    <n v="6.2"/>
    <n v="4.6500000000000004"/>
    <n v="6.5"/>
    <n v="7.5"/>
    <n v="7"/>
    <n v="360"/>
    <n v="1132"/>
    <n v="746"/>
    <n v="3"/>
    <n v="12"/>
    <n v="7.5"/>
    <n v="1"/>
    <n v="3.68"/>
    <n v="2.34"/>
    <n v="230"/>
    <n v="8400"/>
    <n v="4315"/>
    <n v="2400"/>
    <n v="160000"/>
    <n v="81200"/>
    <x v="2"/>
    <x v="2"/>
    <n v="2.34"/>
    <n v="0"/>
    <n v="0.69999999999999929"/>
    <n v="6.0380000000000003"/>
    <x v="5"/>
  </r>
  <r>
    <n v="3624"/>
    <x v="404"/>
    <x v="0"/>
    <x v="11"/>
    <n v="24"/>
    <n v="25"/>
    <n v="24.5"/>
    <n v="2"/>
    <n v="7.3"/>
    <n v="4.6500000000000004"/>
    <n v="6.5"/>
    <n v="7.6"/>
    <n v="7.05"/>
    <n v="369"/>
    <n v="751"/>
    <n v="560"/>
    <n v="4"/>
    <n v="23"/>
    <n v="13.5"/>
    <n v="1.1000000000000001"/>
    <n v="2.2000000000000002"/>
    <n v="1.6500000000000001"/>
    <n v="170"/>
    <n v="32000"/>
    <n v="16085"/>
    <n v="2400"/>
    <n v="540000"/>
    <n v="271200"/>
    <x v="2"/>
    <x v="2"/>
    <n v="1.6500000000000001"/>
    <n v="0"/>
    <n v="0.69999999999999929"/>
    <n v="5.9"/>
    <x v="5"/>
  </r>
  <r>
    <n v="4510"/>
    <x v="525"/>
    <x v="0"/>
    <x v="11"/>
    <n v="25"/>
    <n v="25"/>
    <n v="25"/>
    <n v="2"/>
    <n v="5.4"/>
    <n v="3.7"/>
    <n v="6.6"/>
    <n v="8.1999999999999993"/>
    <n v="7.3999999999999995"/>
    <n v="486"/>
    <n v="1521"/>
    <n v="1003.5"/>
    <n v="4"/>
    <n v="34"/>
    <n v="19"/>
    <n v="1.7"/>
    <n v="5.05"/>
    <n v="3.375"/>
    <n v="340"/>
    <n v="47000"/>
    <n v="23670"/>
    <n v="9200"/>
    <n v="540000"/>
    <n v="274600"/>
    <x v="2"/>
    <x v="2"/>
    <n v="3.375"/>
    <n v="0"/>
    <n v="2.5999999999999996"/>
    <n v="6.4349999999999996"/>
    <x v="5"/>
  </r>
  <r>
    <n v="4519"/>
    <x v="749"/>
    <x v="0"/>
    <x v="11"/>
    <n v="25"/>
    <n v="25"/>
    <n v="25"/>
    <n v="0.3"/>
    <n v="4.4000000000000004"/>
    <n v="2.35"/>
    <n v="6.5"/>
    <n v="7.5"/>
    <n v="7"/>
    <n v="1028"/>
    <n v="1545"/>
    <n v="1286.5"/>
    <n v="11"/>
    <n v="134"/>
    <n v="72.5"/>
    <n v="3"/>
    <n v="34"/>
    <n v="18.5"/>
    <n v="460"/>
    <n v="270000"/>
    <n v="135230"/>
    <n v="3500"/>
    <n v="2400000"/>
    <n v="1201750"/>
    <x v="2"/>
    <x v="2"/>
    <n v="10"/>
    <n v="0"/>
    <n v="5.3"/>
    <n v="8.0299999999999994"/>
    <x v="5"/>
  </r>
  <r>
    <n v="4514"/>
    <x v="962"/>
    <x v="0"/>
    <x v="11"/>
    <n v="25"/>
    <n v="25"/>
    <n v="25"/>
    <n v="1.6"/>
    <n v="6.6"/>
    <n v="4.0999999999999996"/>
    <n v="6.5"/>
    <n v="8.1999999999999993"/>
    <n v="7.35"/>
    <n v="530"/>
    <n v="812"/>
    <n v="671"/>
    <n v="4"/>
    <n v="14"/>
    <n v="9"/>
    <n v="1.39"/>
    <n v="3.19"/>
    <n v="2.29"/>
    <n v="170"/>
    <n v="6300"/>
    <n v="3235"/>
    <n v="2400"/>
    <n v="54000"/>
    <n v="28200"/>
    <x v="2"/>
    <x v="2"/>
    <n v="2.29"/>
    <n v="0"/>
    <n v="1.8000000000000007"/>
    <n v="6.1379999999999999"/>
    <x v="5"/>
  </r>
  <r>
    <n v="4504"/>
    <x v="520"/>
    <x v="0"/>
    <x v="11"/>
    <n v="25"/>
    <n v="25"/>
    <n v="25"/>
    <n v="3.8"/>
    <n v="9"/>
    <n v="6.4"/>
    <n v="6.9"/>
    <n v="8.3000000000000007"/>
    <n v="7.6000000000000005"/>
    <n v="422"/>
    <n v="686"/>
    <n v="554"/>
    <n v="4"/>
    <n v="9"/>
    <n v="6.5"/>
    <n v="1.4"/>
    <n v="2.6"/>
    <n v="2"/>
    <n v="270"/>
    <n v="7000"/>
    <n v="3635"/>
    <n v="2400"/>
    <n v="160000"/>
    <n v="81200"/>
    <x v="2"/>
    <x v="2"/>
    <n v="2"/>
    <n v="0"/>
    <n v="0"/>
    <n v="5.9"/>
    <x v="5"/>
  </r>
  <r>
    <n v="3674"/>
    <x v="963"/>
    <x v="0"/>
    <x v="11"/>
    <n v="21"/>
    <n v="28"/>
    <n v="24.5"/>
    <n v="5.8"/>
    <n v="7.1"/>
    <n v="6.4499999999999993"/>
    <n v="7.3"/>
    <n v="8.3000000000000007"/>
    <n v="7.8000000000000007"/>
    <n v="340"/>
    <n v="480"/>
    <n v="410"/>
    <n v="2"/>
    <n v="2.5"/>
    <n v="2.25"/>
    <n v="0.3"/>
    <n v="0.3"/>
    <n v="0.3"/>
    <n v="130"/>
    <n v="330"/>
    <n v="230"/>
    <n v="1100"/>
    <n v="1700"/>
    <n v="1400"/>
    <x v="7"/>
    <x v="158"/>
    <n v="0.3"/>
    <n v="0"/>
    <n v="0"/>
    <n v="2.61625"/>
    <x v="5"/>
  </r>
  <r>
    <n v="4525"/>
    <x v="964"/>
    <x v="0"/>
    <x v="11"/>
    <n v="25"/>
    <n v="25"/>
    <n v="25"/>
    <n v="2.8"/>
    <n v="5.7"/>
    <n v="4.25"/>
    <n v="6.7"/>
    <n v="8.4"/>
    <n v="7.5500000000000007"/>
    <n v="580"/>
    <n v="2480"/>
    <n v="1530"/>
    <n v="4"/>
    <n v="22"/>
    <n v="13"/>
    <n v="1.18"/>
    <n v="7.2"/>
    <n v="4.1900000000000004"/>
    <n v="170"/>
    <n v="40000"/>
    <n v="20085"/>
    <n v="3500"/>
    <n v="540000"/>
    <n v="271750"/>
    <x v="2"/>
    <x v="2"/>
    <n v="4.1900000000000004"/>
    <n v="0"/>
    <n v="1.5"/>
    <n v="6.4880000000000004"/>
    <x v="5"/>
  </r>
  <r>
    <n v="4527"/>
    <x v="965"/>
    <x v="0"/>
    <x v="11"/>
    <n v="25"/>
    <n v="25"/>
    <n v="25"/>
    <n v="0.5"/>
    <n v="6.2"/>
    <n v="3.35"/>
    <n v="6.5"/>
    <n v="8.9"/>
    <n v="7.7"/>
    <n v="517"/>
    <n v="1123"/>
    <n v="820"/>
    <n v="4"/>
    <n v="38"/>
    <n v="21"/>
    <n v="1.2"/>
    <n v="7.4"/>
    <n v="4.3"/>
    <n v="410"/>
    <n v="63000"/>
    <n v="31705"/>
    <n v="9200"/>
    <n v="540000"/>
    <n v="274600"/>
    <x v="2"/>
    <x v="2"/>
    <n v="4.3"/>
    <n v="0"/>
    <n v="3.3"/>
    <n v="6.69"/>
    <x v="5"/>
  </r>
  <r>
    <n v="3587"/>
    <x v="105"/>
    <x v="0"/>
    <x v="11"/>
    <n v="18"/>
    <n v="30"/>
    <n v="24"/>
    <n v="5.3"/>
    <n v="6.6"/>
    <n v="5.9499999999999993"/>
    <n v="7.7"/>
    <n v="8.6"/>
    <n v="8.15"/>
    <n v="525"/>
    <n v="1017"/>
    <n v="771"/>
    <n v="2.5"/>
    <n v="6.4"/>
    <n v="4.45"/>
    <n v="0.56000000000000005"/>
    <n v="3.8"/>
    <n v="2.1799999999999997"/>
    <n v="780"/>
    <n v="1700"/>
    <n v="1240"/>
    <n v="4600"/>
    <n v="7900"/>
    <n v="6250"/>
    <x v="2"/>
    <x v="2"/>
    <n v="2.1799999999999997"/>
    <n v="0"/>
    <n v="0"/>
    <n v="5.9359999999999999"/>
    <x v="5"/>
  </r>
  <r>
    <n v="4508"/>
    <x v="523"/>
    <x v="0"/>
    <x v="11"/>
    <n v="24"/>
    <n v="25"/>
    <n v="24.5"/>
    <n v="0.3"/>
    <n v="6.1"/>
    <n v="3.1999999999999997"/>
    <n v="6.5"/>
    <n v="7.4"/>
    <n v="6.95"/>
    <n v="628"/>
    <n v="1387"/>
    <n v="1007.5"/>
    <n v="4"/>
    <n v="98"/>
    <n v="51"/>
    <n v="2"/>
    <n v="19"/>
    <n v="10.5"/>
    <n v="630"/>
    <n v="31000000"/>
    <n v="15500315"/>
    <n v="9200"/>
    <n v="350000000"/>
    <n v="175004600"/>
    <x v="2"/>
    <x v="2"/>
    <n v="10"/>
    <n v="0"/>
    <n v="3.6000000000000005"/>
    <n v="7.86"/>
    <x v="5"/>
  </r>
  <r>
    <n v="3618"/>
    <x v="119"/>
    <x v="0"/>
    <x v="11"/>
    <n v="25"/>
    <n v="25"/>
    <n v="25"/>
    <n v="0.3"/>
    <n v="4.7"/>
    <n v="2.5"/>
    <n v="6.8"/>
    <n v="8.6"/>
    <n v="7.6999999999999993"/>
    <n v="457"/>
    <n v="1990"/>
    <n v="1223.5"/>
    <n v="8"/>
    <n v="32"/>
    <n v="20"/>
    <n v="1.4"/>
    <n v="14"/>
    <n v="7.7"/>
    <n v="330"/>
    <n v="34000"/>
    <n v="17165"/>
    <n v="2400"/>
    <n v="540000"/>
    <n v="271200"/>
    <x v="2"/>
    <x v="2"/>
    <n v="7.7"/>
    <n v="0"/>
    <n v="5"/>
    <n v="7.54"/>
    <x v="5"/>
  </r>
  <r>
    <n v="3622"/>
    <x v="966"/>
    <x v="0"/>
    <x v="11"/>
    <n v="25"/>
    <n v="25"/>
    <n v="25"/>
    <n v="2.8"/>
    <n v="6.4"/>
    <n v="4.5999999999999996"/>
    <n v="6.6"/>
    <n v="7.7"/>
    <n v="7.15"/>
    <n v="330"/>
    <n v="980"/>
    <n v="655"/>
    <n v="3"/>
    <n v="9"/>
    <n v="6"/>
    <n v="0.92"/>
    <n v="12"/>
    <n v="6.46"/>
    <n v="210"/>
    <n v="11000"/>
    <n v="5605"/>
    <n v="3500"/>
    <n v="92000"/>
    <n v="47750"/>
    <x v="2"/>
    <x v="2"/>
    <n v="6.46"/>
    <n v="0"/>
    <n v="0.80000000000000071"/>
    <n v="6.8719999999999999"/>
    <x v="5"/>
  </r>
  <r>
    <n v="4534"/>
    <x v="527"/>
    <x v="0"/>
    <x v="11"/>
    <n v="25"/>
    <n v="25"/>
    <n v="25"/>
    <n v="4.2"/>
    <n v="6.9"/>
    <n v="5.5500000000000007"/>
    <n v="7.3"/>
    <n v="7.8"/>
    <n v="7.55"/>
    <n v="652"/>
    <n v="1655"/>
    <n v="1153.5"/>
    <n v="4"/>
    <n v="7"/>
    <n v="5.5"/>
    <n v="1.89"/>
    <n v="23.24"/>
    <n v="12.565"/>
    <n v="140"/>
    <n v="9400"/>
    <n v="4770"/>
    <n v="2400"/>
    <n v="160000"/>
    <n v="81200"/>
    <x v="2"/>
    <x v="2"/>
    <n v="10"/>
    <n v="0"/>
    <n v="0"/>
    <n v="7.5"/>
    <x v="5"/>
  </r>
  <r>
    <n v="3688"/>
    <x v="967"/>
    <x v="0"/>
    <x v="11"/>
    <n v="23"/>
    <n v="25"/>
    <n v="24"/>
    <n v="5.0999999999999996"/>
    <n v="7.1"/>
    <n v="6.1"/>
    <n v="7.3"/>
    <n v="8.1999999999999993"/>
    <n v="7.75"/>
    <n v="719"/>
    <n v="1037"/>
    <n v="878"/>
    <n v="3.9"/>
    <n v="5.3"/>
    <n v="4.5999999999999996"/>
    <n v="0.7"/>
    <n v="1.36"/>
    <n v="1.03"/>
    <n v="112"/>
    <n v="350"/>
    <n v="231"/>
    <n v="345"/>
    <n v="630"/>
    <n v="487.5"/>
    <x v="2"/>
    <x v="74"/>
    <n v="1.03"/>
    <n v="0"/>
    <n v="0"/>
    <n v="3.8610000000000002"/>
    <x v="5"/>
  </r>
  <r>
    <n v="4533"/>
    <x v="526"/>
    <x v="0"/>
    <x v="11"/>
    <n v="25"/>
    <n v="25"/>
    <n v="25"/>
    <n v="0.3"/>
    <n v="6.4"/>
    <n v="3.35"/>
    <n v="6.5"/>
    <n v="7.8"/>
    <n v="7.15"/>
    <n v="405"/>
    <n v="978"/>
    <n v="691.5"/>
    <n v="4"/>
    <n v="50"/>
    <n v="27"/>
    <n v="1.18"/>
    <n v="4"/>
    <n v="2.59"/>
    <n v="310"/>
    <n v="23000000"/>
    <n v="11500155"/>
    <n v="3500"/>
    <n v="1600000000"/>
    <n v="800001750"/>
    <x v="2"/>
    <x v="2"/>
    <n v="2.59"/>
    <n v="0"/>
    <n v="3.3"/>
    <n v="6.3479999999999999"/>
    <x v="5"/>
  </r>
  <r>
    <n v="3593"/>
    <x v="741"/>
    <x v="0"/>
    <x v="11"/>
    <n v="25"/>
    <n v="25"/>
    <n v="25"/>
    <n v="0.5"/>
    <n v="6.9"/>
    <n v="3.7"/>
    <n v="6.5"/>
    <n v="9.1999999999999993"/>
    <n v="7.85"/>
    <n v="262"/>
    <n v="384"/>
    <n v="323"/>
    <n v="4"/>
    <n v="26"/>
    <n v="15"/>
    <n v="0.9"/>
    <n v="4"/>
    <n v="2.4500000000000002"/>
    <n v="630"/>
    <n v="40000"/>
    <n v="20315"/>
    <n v="5400"/>
    <n v="350000"/>
    <n v="177700"/>
    <x v="2"/>
    <x v="2"/>
    <n v="2.4500000000000002"/>
    <n v="0"/>
    <n v="2.5999999999999996"/>
    <n v="6.25"/>
    <x v="5"/>
  </r>
  <r>
    <n v="1388"/>
    <x v="968"/>
    <x v="0"/>
    <x v="11"/>
    <n v="25"/>
    <n v="25"/>
    <n v="25"/>
    <n v="0.6"/>
    <n v="6.8"/>
    <n v="3.6999999999999997"/>
    <n v="7.3"/>
    <n v="9.3000000000000007"/>
    <n v="8.3000000000000007"/>
    <n v="263"/>
    <n v="391"/>
    <n v="327"/>
    <n v="4"/>
    <n v="17.399999999999999"/>
    <n v="10.7"/>
    <n v="0.8"/>
    <n v="1.2"/>
    <n v="1"/>
    <n v="460"/>
    <n v="94000"/>
    <n v="47230"/>
    <n v="5400"/>
    <n v="540000"/>
    <n v="272700"/>
    <x v="2"/>
    <x v="2"/>
    <n v="1"/>
    <n v="0"/>
    <n v="2.6000000000000005"/>
    <n v="5.96"/>
    <x v="5"/>
  </r>
  <r>
    <n v="3690"/>
    <x v="969"/>
    <x v="0"/>
    <x v="11"/>
    <n v="24"/>
    <n v="26"/>
    <n v="25"/>
    <n v="7.1"/>
    <n v="7.3"/>
    <n v="7.1999999999999993"/>
    <n v="7.3"/>
    <n v="8.1999999999999993"/>
    <n v="7.75"/>
    <n v="784"/>
    <n v="1037"/>
    <n v="910.5"/>
    <n v="3.3"/>
    <n v="3.8"/>
    <n v="3.55"/>
    <n v="0.95"/>
    <n v="1.22"/>
    <n v="1.085"/>
    <n v="52"/>
    <n v="186"/>
    <n v="119"/>
    <n v="172"/>
    <n v="350"/>
    <n v="261"/>
    <x v="12"/>
    <x v="94"/>
    <n v="1.085"/>
    <n v="0"/>
    <n v="0"/>
    <n v="3.0307499999999998"/>
    <x v="5"/>
  </r>
  <r>
    <n v="3640"/>
    <x v="411"/>
    <x v="0"/>
    <x v="11"/>
    <n v="25"/>
    <n v="25"/>
    <n v="25"/>
    <n v="0.3"/>
    <n v="6.1"/>
    <n v="3.1999999999999997"/>
    <n v="6.3"/>
    <n v="8.8000000000000007"/>
    <n v="7.5500000000000007"/>
    <n v="171"/>
    <n v="509"/>
    <n v="340"/>
    <n v="4"/>
    <n v="174"/>
    <n v="89"/>
    <n v="0.65"/>
    <n v="4.5999999999999996"/>
    <n v="2.625"/>
    <n v="270"/>
    <n v="84000"/>
    <n v="42135"/>
    <n v="9200"/>
    <n v="920000"/>
    <n v="464600"/>
    <x v="2"/>
    <x v="2"/>
    <n v="2.625"/>
    <n v="0"/>
    <n v="3.6000000000000005"/>
    <n v="6.3850000000000007"/>
    <x v="5"/>
  </r>
  <r>
    <n v="3608"/>
    <x v="110"/>
    <x v="0"/>
    <x v="11"/>
    <n v="25"/>
    <n v="25"/>
    <n v="25"/>
    <n v="0.3"/>
    <n v="5.8"/>
    <n v="3.05"/>
    <n v="6.5"/>
    <n v="7.6"/>
    <n v="7.05"/>
    <n v="489"/>
    <n v="1517"/>
    <n v="1003"/>
    <n v="4"/>
    <n v="102"/>
    <n v="53"/>
    <n v="1.5"/>
    <n v="19"/>
    <n v="10.25"/>
    <n v="3400"/>
    <n v="33000000"/>
    <n v="16501700"/>
    <n v="92000"/>
    <n v="350000000"/>
    <n v="175046000"/>
    <x v="2"/>
    <x v="2"/>
    <n v="10"/>
    <n v="0"/>
    <n v="3.9000000000000004"/>
    <n v="7.89"/>
    <x v="5"/>
  </r>
  <r>
    <n v="3632"/>
    <x v="151"/>
    <x v="0"/>
    <x v="11"/>
    <n v="25"/>
    <n v="25"/>
    <n v="25"/>
    <n v="1.9"/>
    <n v="6.3"/>
    <n v="4.0999999999999996"/>
    <n v="6.5"/>
    <n v="7.3"/>
    <n v="6.9"/>
    <n v="133"/>
    <n v="1940"/>
    <n v="1036.5"/>
    <n v="3"/>
    <n v="51"/>
    <n v="27"/>
    <n v="0.41"/>
    <n v="6.53"/>
    <n v="3.47"/>
    <n v="49"/>
    <n v="15000"/>
    <n v="7524.5"/>
    <n v="350"/>
    <n v="160000"/>
    <n v="80175"/>
    <x v="2"/>
    <x v="2"/>
    <n v="3.47"/>
    <n v="0"/>
    <n v="1.8000000000000007"/>
    <n v="6.3739999999999997"/>
    <x v="5"/>
  </r>
  <r>
    <n v="3603"/>
    <x v="970"/>
    <x v="0"/>
    <x v="11"/>
    <n v="25"/>
    <n v="25"/>
    <n v="25"/>
    <n v="0.3"/>
    <n v="5.2"/>
    <n v="2.75"/>
    <n v="6.5"/>
    <n v="7.5"/>
    <n v="7"/>
    <n v="808"/>
    <n v="1697"/>
    <n v="1252.5"/>
    <n v="4"/>
    <n v="90"/>
    <n v="47"/>
    <n v="1.75"/>
    <n v="5.0999999999999996"/>
    <n v="3.4249999999999998"/>
    <n v="310"/>
    <n v="220000"/>
    <n v="110155"/>
    <n v="5400"/>
    <n v="2400000"/>
    <n v="1202700"/>
    <x v="2"/>
    <x v="2"/>
    <n v="3.4249999999999998"/>
    <n v="0"/>
    <n v="4.5"/>
    <n v="6.6350000000000007"/>
    <x v="5"/>
  </r>
  <r>
    <n v="4522"/>
    <x v="971"/>
    <x v="0"/>
    <x v="11"/>
    <n v="25"/>
    <n v="25"/>
    <n v="25"/>
    <n v="2.4"/>
    <n v="6.9"/>
    <n v="4.6500000000000004"/>
    <n v="6.5"/>
    <n v="8.5"/>
    <n v="7.5"/>
    <n v="325"/>
    <n v="1542"/>
    <n v="933.5"/>
    <n v="4"/>
    <n v="22"/>
    <n v="13"/>
    <n v="1.27"/>
    <n v="5"/>
    <n v="3.1349999999999998"/>
    <n v="140"/>
    <n v="2200"/>
    <n v="1170"/>
    <n v="2400"/>
    <n v="35000"/>
    <n v="18700"/>
    <x v="2"/>
    <x v="2"/>
    <n v="3.1349999999999998"/>
    <n v="0"/>
    <n v="0.69999999999999929"/>
    <n v="6.1970000000000001"/>
    <x v="5"/>
  </r>
  <r>
    <n v="4512"/>
    <x v="972"/>
    <x v="0"/>
    <x v="11"/>
    <n v="25"/>
    <n v="25"/>
    <n v="25"/>
    <n v="0.3"/>
    <n v="6"/>
    <n v="3.15"/>
    <n v="6.5"/>
    <n v="7.5"/>
    <n v="7"/>
    <n v="367"/>
    <n v="2860"/>
    <n v="1613.5"/>
    <n v="5"/>
    <n v="104"/>
    <n v="54.5"/>
    <n v="0.69"/>
    <n v="17.8"/>
    <n v="9.245000000000001"/>
    <n v="430"/>
    <n v="3400000"/>
    <n v="1700215"/>
    <n v="9200"/>
    <n v="35000000"/>
    <n v="17504600"/>
    <x v="2"/>
    <x v="2"/>
    <n v="9.245000000000001"/>
    <n v="0"/>
    <n v="3.7"/>
    <n v="7.7190000000000003"/>
    <x v="5"/>
  </r>
  <r>
    <n v="3638"/>
    <x v="973"/>
    <x v="0"/>
    <x v="11"/>
    <n v="25"/>
    <n v="25"/>
    <n v="25"/>
    <n v="3.9"/>
    <n v="6.6"/>
    <n v="5.25"/>
    <n v="6.5"/>
    <n v="8.6"/>
    <n v="7.55"/>
    <n v="157"/>
    <n v="1994"/>
    <n v="1075.5"/>
    <n v="3"/>
    <n v="12"/>
    <n v="7.5"/>
    <n v="0.52"/>
    <n v="7.6"/>
    <n v="4.0599999999999996"/>
    <n v="310"/>
    <n v="7000"/>
    <n v="3655"/>
    <n v="3500"/>
    <n v="92000"/>
    <n v="47750"/>
    <x v="2"/>
    <x v="2"/>
    <n v="4.0599999999999996"/>
    <n v="0"/>
    <n v="0"/>
    <n v="6.3120000000000003"/>
    <x v="5"/>
  </r>
  <r>
    <n v="3605"/>
    <x v="974"/>
    <x v="0"/>
    <x v="11"/>
    <n v="25"/>
    <n v="25"/>
    <n v="25"/>
    <n v="0.3"/>
    <n v="6.3"/>
    <n v="3.3"/>
    <n v="6.5"/>
    <n v="7.5"/>
    <n v="7"/>
    <n v="443"/>
    <n v="2118"/>
    <n v="1280.5"/>
    <n v="4"/>
    <n v="45"/>
    <n v="24.5"/>
    <n v="1.4"/>
    <n v="6.5"/>
    <n v="3.95"/>
    <n v="170"/>
    <n v="230000000"/>
    <n v="115000085"/>
    <n v="3500"/>
    <n v="2400000000"/>
    <n v="1200001750"/>
    <x v="2"/>
    <x v="2"/>
    <n v="3.95"/>
    <n v="0"/>
    <n v="3.4000000000000004"/>
    <n v="6.63"/>
    <x v="5"/>
  </r>
  <r>
    <n v="3585"/>
    <x v="103"/>
    <x v="0"/>
    <x v="11"/>
    <n v="20"/>
    <n v="28"/>
    <n v="24"/>
    <n v="0.9"/>
    <n v="4.3"/>
    <n v="2.6"/>
    <n v="7.6"/>
    <n v="8.6999999999999993"/>
    <n v="8.1499999999999986"/>
    <n v="856"/>
    <n v="1227"/>
    <n v="1041.5"/>
    <n v="9"/>
    <n v="24"/>
    <n v="16.5"/>
    <n v="0.76"/>
    <n v="5.6"/>
    <n v="3.1799999999999997"/>
    <n v="940"/>
    <n v="2500"/>
    <n v="1720"/>
    <n v="7900"/>
    <n v="11000"/>
    <n v="9450"/>
    <x v="2"/>
    <x v="2"/>
    <n v="3.1799999999999997"/>
    <n v="0"/>
    <n v="4.8"/>
    <n v="6.6159999999999997"/>
    <x v="5"/>
  </r>
  <r>
    <n v="3682"/>
    <x v="423"/>
    <x v="1"/>
    <x v="11"/>
    <n v="22"/>
    <n v="29"/>
    <n v="25.5"/>
    <n v="3.3"/>
    <n v="7.9"/>
    <n v="5.6"/>
    <n v="8.3000000000000007"/>
    <n v="9.4"/>
    <n v="8.8500000000000014"/>
    <n v="1020"/>
    <n v="2924"/>
    <n v="1972"/>
    <n v="1"/>
    <n v="7.5"/>
    <n v="4.25"/>
    <n v="2.69"/>
    <n v="21.54"/>
    <n v="12.115"/>
    <n v="430"/>
    <n v="1840"/>
    <n v="1135"/>
    <n v="1600"/>
    <n v="3200"/>
    <n v="2400"/>
    <x v="2"/>
    <x v="2"/>
    <n v="10"/>
    <n v="10"/>
    <n v="0"/>
    <n v="9"/>
    <x v="5"/>
  </r>
  <r>
    <n v="3670"/>
    <x v="975"/>
    <x v="2"/>
    <x v="11"/>
    <n v="20"/>
    <n v="26"/>
    <n v="23"/>
    <n v="4"/>
    <n v="5.8"/>
    <n v="4.9000000000000004"/>
    <n v="7.3"/>
    <n v="7.9"/>
    <n v="7.6"/>
    <n v="380"/>
    <n v="1680"/>
    <n v="1030"/>
    <n v="2.6"/>
    <n v="5.6"/>
    <n v="4.0999999999999996"/>
    <n v="0.3"/>
    <n v="0.6"/>
    <n v="0.44999999999999996"/>
    <n v="320"/>
    <n v="680"/>
    <n v="500"/>
    <n v="2100"/>
    <n v="4000"/>
    <n v="3050"/>
    <x v="2"/>
    <x v="280"/>
    <n v="0.44999999999999996"/>
    <n v="0"/>
    <n v="0.19999999999999929"/>
    <n v="5.1099999999999994"/>
    <x v="5"/>
  </r>
  <r>
    <n v="3623"/>
    <x v="542"/>
    <x v="2"/>
    <x v="11"/>
    <n v="25"/>
    <n v="25"/>
    <n v="25"/>
    <n v="3"/>
    <n v="6.5"/>
    <n v="4.75"/>
    <n v="6.6"/>
    <n v="8.1999999999999993"/>
    <n v="7.3999999999999995"/>
    <n v="492"/>
    <n v="1988"/>
    <n v="1240"/>
    <n v="4"/>
    <n v="13"/>
    <n v="8.5"/>
    <n v="1.4"/>
    <n v="21.44"/>
    <n v="11.42"/>
    <n v="210"/>
    <n v="6300"/>
    <n v="3255"/>
    <n v="3500"/>
    <n v="54000"/>
    <n v="28750"/>
    <x v="2"/>
    <x v="2"/>
    <n v="10"/>
    <n v="0"/>
    <n v="0.5"/>
    <n v="7.55"/>
    <x v="5"/>
  </r>
  <r>
    <n v="3681"/>
    <x v="569"/>
    <x v="2"/>
    <x v="11"/>
    <n v="24"/>
    <n v="28"/>
    <n v="26"/>
    <n v="0.3"/>
    <n v="2.1"/>
    <n v="1.2"/>
    <n v="6.8"/>
    <n v="8.3000000000000007"/>
    <n v="7.5500000000000007"/>
    <n v="348"/>
    <n v="1128"/>
    <n v="738"/>
    <n v="3.9"/>
    <n v="67"/>
    <n v="35.450000000000003"/>
    <n v="5.45"/>
    <n v="16.23"/>
    <n v="10.84"/>
    <n v="1840"/>
    <n v="1840"/>
    <n v="1840"/>
    <n v="3200"/>
    <n v="3200"/>
    <n v="3200"/>
    <x v="2"/>
    <x v="2"/>
    <n v="10"/>
    <n v="0"/>
    <n v="7.6"/>
    <n v="8.26"/>
    <x v="5"/>
  </r>
  <r>
    <n v="3673"/>
    <x v="767"/>
    <x v="2"/>
    <x v="11"/>
    <n v="21"/>
    <n v="30"/>
    <n v="25.5"/>
    <n v="1.9"/>
    <n v="4.5999999999999996"/>
    <n v="3.25"/>
    <n v="7.3"/>
    <n v="8"/>
    <n v="7.65"/>
    <n v="530"/>
    <n v="1510"/>
    <n v="1020"/>
    <n v="3.6"/>
    <n v="16"/>
    <n v="9.8000000000000007"/>
    <n v="0.3"/>
    <n v="1.3"/>
    <n v="0.8"/>
    <n v="110"/>
    <n v="680"/>
    <n v="395"/>
    <n v="920"/>
    <n v="4900"/>
    <n v="2910"/>
    <x v="2"/>
    <x v="374"/>
    <n v="0.8"/>
    <n v="0"/>
    <n v="3.5"/>
    <n v="4.9849999999999994"/>
    <x v="5"/>
  </r>
  <r>
    <n v="3675"/>
    <x v="769"/>
    <x v="2"/>
    <x v="11"/>
    <n v="21"/>
    <n v="26"/>
    <n v="23.5"/>
    <n v="6.3"/>
    <n v="7.4"/>
    <n v="6.85"/>
    <n v="7.3"/>
    <n v="8"/>
    <n v="7.65"/>
    <n v="320"/>
    <n v="410"/>
    <n v="365"/>
    <n v="2.2999999999999998"/>
    <n v="2.7"/>
    <n v="2.5"/>
    <n v="0.3"/>
    <n v="0.3"/>
    <n v="0.3"/>
    <n v="94"/>
    <n v="400"/>
    <n v="247"/>
    <n v="920"/>
    <n v="3500"/>
    <n v="2210"/>
    <x v="41"/>
    <x v="336"/>
    <n v="0.3"/>
    <n v="0"/>
    <n v="0"/>
    <n v="2.8575000000000004"/>
    <x v="5"/>
  </r>
  <r>
    <n v="3664"/>
    <x v="555"/>
    <x v="2"/>
    <x v="11"/>
    <n v="21"/>
    <n v="26"/>
    <n v="23.5"/>
    <n v="5.8"/>
    <n v="7.4"/>
    <n v="6.6"/>
    <n v="7.7"/>
    <n v="8.1999999999999993"/>
    <n v="7.9499999999999993"/>
    <n v="280"/>
    <n v="370"/>
    <n v="325"/>
    <n v="2"/>
    <n v="2.6"/>
    <n v="2.2999999999999998"/>
    <n v="0.3"/>
    <n v="0.3"/>
    <n v="0.3"/>
    <n v="94"/>
    <n v="220"/>
    <n v="157"/>
    <n v="920"/>
    <n v="1400"/>
    <n v="1160"/>
    <x v="11"/>
    <x v="375"/>
    <n v="0.3"/>
    <n v="0"/>
    <n v="0"/>
    <n v="2.2825000000000002"/>
    <x v="5"/>
  </r>
  <r>
    <n v="3619"/>
    <x v="147"/>
    <x v="2"/>
    <x v="11"/>
    <n v="25"/>
    <n v="25"/>
    <n v="25"/>
    <n v="3.2"/>
    <n v="6.3"/>
    <n v="4.75"/>
    <n v="6.6"/>
    <n v="7.6"/>
    <n v="7.1"/>
    <n v="285"/>
    <n v="1273"/>
    <n v="779"/>
    <n v="4"/>
    <n v="13"/>
    <n v="8.5"/>
    <n v="1"/>
    <n v="3.86"/>
    <n v="2.4299999999999997"/>
    <n v="230"/>
    <n v="9400"/>
    <n v="4815"/>
    <n v="2400"/>
    <n v="160000"/>
    <n v="81200"/>
    <x v="2"/>
    <x v="2"/>
    <n v="2.4299999999999997"/>
    <n v="0"/>
    <n v="0.5"/>
    <n v="6.0359999999999996"/>
    <x v="5"/>
  </r>
  <r>
    <n v="3693"/>
    <x v="579"/>
    <x v="2"/>
    <x v="11"/>
    <n v="25"/>
    <n v="30"/>
    <n v="27.5"/>
    <n v="1.9"/>
    <n v="6.9"/>
    <n v="4.4000000000000004"/>
    <n v="6.6"/>
    <n v="7.9"/>
    <n v="7.25"/>
    <n v="280"/>
    <n v="980"/>
    <n v="630"/>
    <n v="2"/>
    <n v="5.2"/>
    <n v="3.6"/>
    <n v="0.3"/>
    <n v="19"/>
    <n v="9.65"/>
    <n v="240"/>
    <n v="6300"/>
    <n v="3270"/>
    <n v="690"/>
    <n v="54000"/>
    <n v="27345"/>
    <x v="54"/>
    <x v="2"/>
    <n v="9.65"/>
    <n v="0"/>
    <n v="1.1999999999999993"/>
    <n v="7.3"/>
    <x v="5"/>
  </r>
  <r>
    <n v="3595"/>
    <x v="138"/>
    <x v="2"/>
    <x v="11"/>
    <n v="25"/>
    <n v="25"/>
    <n v="25"/>
    <n v="1.2"/>
    <n v="5.3"/>
    <n v="3.25"/>
    <n v="6.5"/>
    <n v="8.5"/>
    <n v="7.5"/>
    <n v="292"/>
    <n v="798"/>
    <n v="545"/>
    <n v="4"/>
    <n v="27"/>
    <n v="15.5"/>
    <n v="0.72"/>
    <n v="2.5"/>
    <n v="1.6099999999999999"/>
    <n v="310"/>
    <n v="27000"/>
    <n v="13655"/>
    <n v="16000"/>
    <n v="540000"/>
    <n v="278000"/>
    <x v="2"/>
    <x v="2"/>
    <n v="1.6099999999999999"/>
    <n v="0"/>
    <n v="3.5"/>
    <n v="6.1719999999999997"/>
    <x v="5"/>
  </r>
  <r>
    <n v="4532"/>
    <x v="591"/>
    <x v="2"/>
    <x v="11"/>
    <n v="25"/>
    <n v="25"/>
    <n v="25"/>
    <n v="0.3"/>
    <n v="6.1"/>
    <n v="3.1999999999999997"/>
    <n v="6.7"/>
    <n v="7.7"/>
    <n v="7.2"/>
    <n v="634"/>
    <n v="2890"/>
    <n v="1762"/>
    <n v="4"/>
    <n v="105"/>
    <n v="54.5"/>
    <n v="2"/>
    <n v="19"/>
    <n v="10.5"/>
    <n v="170"/>
    <n v="270000"/>
    <n v="135085"/>
    <n v="2400"/>
    <n v="2400000"/>
    <n v="1201200"/>
    <x v="2"/>
    <x v="2"/>
    <n v="10"/>
    <n v="0"/>
    <n v="3.6000000000000005"/>
    <n v="7.86"/>
    <x v="5"/>
  </r>
  <r>
    <n v="3606"/>
    <x v="146"/>
    <x v="2"/>
    <x v="11"/>
    <n v="25"/>
    <n v="25"/>
    <n v="25"/>
    <n v="3.3"/>
    <n v="6.3"/>
    <n v="4.8"/>
    <n v="6.1"/>
    <n v="6.9"/>
    <n v="6.5"/>
    <n v="274"/>
    <n v="484"/>
    <n v="379"/>
    <n v="3"/>
    <n v="14"/>
    <n v="8.5"/>
    <n v="0.8"/>
    <n v="2"/>
    <n v="1.4"/>
    <n v="170"/>
    <n v="110000"/>
    <n v="55085"/>
    <n v="2400"/>
    <n v="920000"/>
    <n v="461200"/>
    <x v="2"/>
    <x v="2"/>
    <n v="1.4"/>
    <n v="0"/>
    <n v="0.40000000000000036"/>
    <n v="5.82"/>
    <x v="5"/>
  </r>
  <r>
    <n v="3634"/>
    <x v="152"/>
    <x v="2"/>
    <x v="11"/>
    <n v="25"/>
    <n v="25"/>
    <n v="25"/>
    <n v="2.9"/>
    <n v="7.1"/>
    <n v="5"/>
    <n v="6.5"/>
    <n v="8"/>
    <n v="7.25"/>
    <n v="251"/>
    <n v="472"/>
    <n v="361.5"/>
    <n v="3"/>
    <n v="21"/>
    <n v="12"/>
    <n v="0.74"/>
    <n v="4.4000000000000004"/>
    <n v="2.5700000000000003"/>
    <n v="210"/>
    <n v="12000"/>
    <n v="6105"/>
    <n v="3500"/>
    <n v="160000"/>
    <n v="81750"/>
    <x v="2"/>
    <x v="2"/>
    <n v="2.5700000000000003"/>
    <n v="0"/>
    <n v="0"/>
    <n v="6.0140000000000002"/>
    <x v="5"/>
  </r>
  <r>
    <n v="3641"/>
    <x v="543"/>
    <x v="2"/>
    <x v="11"/>
    <n v="25"/>
    <n v="25"/>
    <n v="25"/>
    <n v="0.3"/>
    <n v="6.8"/>
    <n v="3.55"/>
    <n v="6.6"/>
    <n v="8.6"/>
    <n v="7.6"/>
    <n v="223"/>
    <n v="1015"/>
    <n v="619"/>
    <n v="4"/>
    <n v="54"/>
    <n v="29"/>
    <n v="0.86"/>
    <n v="5.7"/>
    <n v="3.2800000000000002"/>
    <n v="1700"/>
    <n v="12000"/>
    <n v="6850"/>
    <n v="24000"/>
    <n v="160000"/>
    <n v="92000"/>
    <x v="2"/>
    <x v="2"/>
    <n v="3.2800000000000002"/>
    <n v="0"/>
    <n v="2.9000000000000004"/>
    <n v="6.4460000000000006"/>
    <x v="5"/>
  </r>
  <r>
    <n v="3653"/>
    <x v="976"/>
    <x v="2"/>
    <x v="11"/>
    <n v="25"/>
    <n v="25"/>
    <n v="25"/>
    <n v="4.4000000000000004"/>
    <n v="6.4"/>
    <n v="5.4"/>
    <n v="6.5"/>
    <n v="8.1999999999999993"/>
    <n v="7.35"/>
    <n v="149"/>
    <n v="626"/>
    <n v="387.5"/>
    <n v="3"/>
    <n v="7"/>
    <n v="5"/>
    <n v="0.51"/>
    <n v="2"/>
    <n v="1.2549999999999999"/>
    <n v="340"/>
    <n v="8400"/>
    <n v="4370"/>
    <n v="5400"/>
    <n v="92000"/>
    <n v="48700"/>
    <x v="2"/>
    <x v="2"/>
    <n v="1.2549999999999999"/>
    <n v="0"/>
    <n v="0"/>
    <n v="5.7510000000000003"/>
    <x v="5"/>
  </r>
  <r>
    <n v="3666"/>
    <x v="557"/>
    <x v="2"/>
    <x v="11"/>
    <n v="21"/>
    <n v="25"/>
    <n v="23"/>
    <n v="6.2"/>
    <n v="7.3"/>
    <n v="6.75"/>
    <n v="7.6"/>
    <n v="8"/>
    <n v="7.8"/>
    <n v="410"/>
    <n v="730"/>
    <n v="570"/>
    <n v="2"/>
    <n v="2.5"/>
    <n v="2.25"/>
    <n v="0.02"/>
    <n v="0.3"/>
    <n v="0.16"/>
    <n v="140"/>
    <n v="320"/>
    <n v="230"/>
    <n v="1100"/>
    <n v="2200"/>
    <n v="1650"/>
    <x v="7"/>
    <x v="158"/>
    <n v="0.16"/>
    <n v="0"/>
    <n v="0"/>
    <n v="2.5882499999999999"/>
    <x v="5"/>
  </r>
  <r>
    <n v="4518"/>
    <x v="977"/>
    <x v="2"/>
    <x v="11"/>
    <n v="25"/>
    <n v="25"/>
    <n v="25"/>
    <n v="0.5"/>
    <n v="5.9"/>
    <n v="3.2"/>
    <n v="6.7"/>
    <n v="8.1999999999999993"/>
    <n v="7.4499999999999993"/>
    <n v="315"/>
    <n v="826"/>
    <n v="570.5"/>
    <n v="4"/>
    <n v="15"/>
    <n v="9.5"/>
    <n v="0.69"/>
    <n v="3"/>
    <n v="1.845"/>
    <n v="110"/>
    <n v="7900"/>
    <n v="4005"/>
    <n v="2400"/>
    <n v="92000"/>
    <n v="47200"/>
    <x v="2"/>
    <x v="2"/>
    <n v="1.845"/>
    <n v="0"/>
    <n v="3.5999999999999996"/>
    <n v="6.2290000000000001"/>
    <x v="5"/>
  </r>
  <r>
    <n v="3561"/>
    <x v="978"/>
    <x v="2"/>
    <x v="11"/>
    <n v="24"/>
    <n v="34"/>
    <n v="29"/>
    <n v="2.4"/>
    <n v="7.3"/>
    <n v="4.8499999999999996"/>
    <n v="8.1"/>
    <n v="9.1"/>
    <n v="8.6"/>
    <n v="304"/>
    <n v="1438"/>
    <n v="871"/>
    <n v="3"/>
    <n v="30"/>
    <n v="16.5"/>
    <n v="0.3"/>
    <n v="8.56"/>
    <n v="4.4300000000000006"/>
    <n v="2"/>
    <n v="1356"/>
    <n v="679"/>
    <n v="2"/>
    <n v="3500"/>
    <n v="1751"/>
    <x v="2"/>
    <x v="2"/>
    <n v="4.4300000000000006"/>
    <n v="10"/>
    <n v="0.30000000000000071"/>
    <n v="7.9160000000000004"/>
    <x v="5"/>
  </r>
  <r>
    <n v="3671"/>
    <x v="562"/>
    <x v="2"/>
    <x v="11"/>
    <n v="21"/>
    <n v="27"/>
    <n v="24"/>
    <n v="5.8"/>
    <n v="6.8"/>
    <n v="6.3"/>
    <n v="7.4"/>
    <n v="7.8"/>
    <n v="7.6"/>
    <n v="350"/>
    <n v="480"/>
    <n v="415"/>
    <n v="2"/>
    <n v="2.5"/>
    <n v="2.25"/>
    <n v="0.3"/>
    <n v="0.3"/>
    <n v="0.3"/>
    <n v="210"/>
    <n v="320"/>
    <n v="265"/>
    <n v="1300"/>
    <n v="2200"/>
    <n v="1750"/>
    <x v="7"/>
    <x v="203"/>
    <n v="0.3"/>
    <n v="0"/>
    <n v="0"/>
    <n v="2.7912499999999998"/>
    <x v="5"/>
  </r>
  <r>
    <n v="3683"/>
    <x v="570"/>
    <x v="2"/>
    <x v="11"/>
    <n v="23"/>
    <n v="26"/>
    <n v="24.5"/>
    <n v="4.4000000000000004"/>
    <n v="4.9000000000000004"/>
    <n v="4.6500000000000004"/>
    <n v="7.5"/>
    <n v="7.9"/>
    <n v="7.7"/>
    <n v="775"/>
    <n v="1119"/>
    <n v="947"/>
    <n v="19"/>
    <n v="36"/>
    <n v="27.5"/>
    <n v="1.1200000000000001"/>
    <n v="1.68"/>
    <n v="1.4"/>
    <n v="161"/>
    <n v="542"/>
    <n v="351.5"/>
    <n v="475"/>
    <n v="920"/>
    <n v="697.5"/>
    <x v="2"/>
    <x v="376"/>
    <n v="1.4"/>
    <n v="0"/>
    <n v="0.69999999999999929"/>
    <n v="4.6075000000000008"/>
    <x v="5"/>
  </r>
  <r>
    <n v="3598"/>
    <x v="140"/>
    <x v="2"/>
    <x v="11"/>
    <n v="25"/>
    <n v="25"/>
    <n v="25"/>
    <n v="0.5"/>
    <n v="6.8"/>
    <n v="3.65"/>
    <n v="6.5"/>
    <n v="7.4"/>
    <n v="6.95"/>
    <n v="293"/>
    <n v="1131"/>
    <n v="712"/>
    <n v="3"/>
    <n v="87"/>
    <n v="45"/>
    <n v="0.9"/>
    <n v="4.59"/>
    <n v="2.7450000000000001"/>
    <n v="170"/>
    <n v="7900"/>
    <n v="4035"/>
    <n v="2400"/>
    <n v="160000"/>
    <n v="81200"/>
    <x v="2"/>
    <x v="2"/>
    <n v="2.7450000000000001"/>
    <n v="0"/>
    <n v="2.7"/>
    <n v="6.3190000000000008"/>
    <x v="5"/>
  </r>
  <r>
    <n v="3642"/>
    <x v="979"/>
    <x v="2"/>
    <x v="11"/>
    <n v="25"/>
    <n v="25"/>
    <n v="25"/>
    <n v="4.3"/>
    <n v="6.2"/>
    <n v="5.25"/>
    <n v="6.5"/>
    <n v="7.4"/>
    <n v="6.95"/>
    <n v="446"/>
    <n v="1463"/>
    <n v="954.5"/>
    <n v="4"/>
    <n v="7"/>
    <n v="5.5"/>
    <n v="1.17"/>
    <n v="4"/>
    <n v="2.585"/>
    <n v="130"/>
    <n v="4800"/>
    <n v="2465"/>
    <n v="2400"/>
    <n v="35000"/>
    <n v="18700"/>
    <x v="2"/>
    <x v="2"/>
    <n v="2.585"/>
    <n v="0"/>
    <n v="0"/>
    <n v="6.0170000000000003"/>
    <x v="5"/>
  </r>
  <r>
    <n v="3663"/>
    <x v="554"/>
    <x v="2"/>
    <x v="11"/>
    <n v="21"/>
    <n v="28"/>
    <n v="24.5"/>
    <n v="5"/>
    <n v="6.9"/>
    <n v="5.95"/>
    <n v="7.6"/>
    <n v="8.1999999999999993"/>
    <n v="7.8999999999999995"/>
    <n v="340"/>
    <n v="580"/>
    <n v="460"/>
    <n v="2"/>
    <n v="3"/>
    <n v="2.5"/>
    <n v="0.02"/>
    <n v="0.3"/>
    <n v="0.16"/>
    <n v="140"/>
    <n v="340"/>
    <n v="240"/>
    <n v="1100"/>
    <n v="2400"/>
    <n v="1750"/>
    <x v="41"/>
    <x v="45"/>
    <n v="0.16"/>
    <n v="0"/>
    <n v="0"/>
    <n v="2.7945000000000002"/>
    <x v="5"/>
  </r>
  <r>
    <n v="3607"/>
    <x v="541"/>
    <x v="2"/>
    <x v="11"/>
    <n v="25"/>
    <n v="25"/>
    <n v="25"/>
    <n v="0.3"/>
    <n v="5.6"/>
    <n v="2.9499999999999997"/>
    <n v="6.8"/>
    <n v="8.9"/>
    <n v="7.85"/>
    <n v="885"/>
    <n v="1906"/>
    <n v="1395.5"/>
    <n v="4"/>
    <n v="36"/>
    <n v="20"/>
    <n v="1.9"/>
    <n v="16"/>
    <n v="8.9499999999999993"/>
    <n v="330"/>
    <n v="270000"/>
    <n v="135165"/>
    <n v="3500"/>
    <n v="2400000"/>
    <n v="1201750"/>
    <x v="2"/>
    <x v="2"/>
    <n v="8.9499999999999993"/>
    <n v="0"/>
    <n v="4.1000000000000005"/>
    <n v="7.7"/>
    <x v="5"/>
  </r>
  <r>
    <n v="3657"/>
    <x v="761"/>
    <x v="2"/>
    <x v="11"/>
    <n v="21"/>
    <n v="30"/>
    <n v="25.5"/>
    <n v="1.5"/>
    <n v="6.2"/>
    <n v="3.85"/>
    <n v="7.2"/>
    <n v="8"/>
    <n v="7.6"/>
    <n v="580"/>
    <n v="4700"/>
    <n v="2640"/>
    <n v="2.5"/>
    <n v="8"/>
    <n v="5.25"/>
    <n v="0.3"/>
    <n v="1.8"/>
    <n v="1.05"/>
    <n v="93"/>
    <n v="340"/>
    <n v="216.5"/>
    <n v="790"/>
    <n v="2200"/>
    <n v="1495"/>
    <x v="2"/>
    <x v="200"/>
    <n v="1.05"/>
    <n v="0"/>
    <n v="2.2999999999999998"/>
    <n v="4.0225"/>
    <x v="5"/>
  </r>
  <r>
    <n v="3588"/>
    <x v="540"/>
    <x v="2"/>
    <x v="11"/>
    <n v="22"/>
    <n v="28"/>
    <n v="25"/>
    <n v="5"/>
    <n v="6.9"/>
    <n v="5.95"/>
    <n v="7.9"/>
    <n v="8.8000000000000007"/>
    <n v="8.3500000000000014"/>
    <n v="540"/>
    <n v="912"/>
    <n v="726"/>
    <n v="2"/>
    <n v="4"/>
    <n v="3"/>
    <n v="0.32"/>
    <n v="3.3"/>
    <n v="1.8099999999999998"/>
    <n v="380"/>
    <n v="1100"/>
    <n v="740"/>
    <n v="4100"/>
    <n v="6300"/>
    <n v="5200"/>
    <x v="5"/>
    <x v="2"/>
    <n v="1.81"/>
    <n v="0"/>
    <n v="0"/>
    <n v="5.2370000000000001"/>
    <x v="5"/>
  </r>
  <r>
    <n v="3591"/>
    <x v="980"/>
    <x v="2"/>
    <x v="11"/>
    <n v="25"/>
    <n v="25"/>
    <n v="25"/>
    <n v="2.5"/>
    <n v="6.4"/>
    <n v="4.45"/>
    <n v="6.5"/>
    <n v="8.1"/>
    <n v="7.3"/>
    <n v="242"/>
    <n v="647"/>
    <n v="444.5"/>
    <n v="4"/>
    <n v="15"/>
    <n v="9.5"/>
    <n v="0.8"/>
    <n v="8"/>
    <n v="4.4000000000000004"/>
    <n v="340"/>
    <n v="15000"/>
    <n v="7670"/>
    <n v="2400"/>
    <n v="160000"/>
    <n v="81200"/>
    <x v="2"/>
    <x v="2"/>
    <n v="4.4000000000000004"/>
    <n v="0"/>
    <n v="1.0999999999999996"/>
    <n v="6.49"/>
    <x v="5"/>
  </r>
  <r>
    <n v="3639"/>
    <x v="156"/>
    <x v="2"/>
    <x v="11"/>
    <n v="25"/>
    <n v="25"/>
    <n v="25"/>
    <n v="0.3"/>
    <n v="5.3"/>
    <n v="2.8"/>
    <n v="6.5"/>
    <n v="7.8"/>
    <n v="7.15"/>
    <n v="493"/>
    <n v="1158"/>
    <n v="825.5"/>
    <n v="4"/>
    <n v="77"/>
    <n v="40.5"/>
    <n v="1.5"/>
    <n v="12"/>
    <n v="6.75"/>
    <n v="220"/>
    <n v="330000000"/>
    <n v="165000110"/>
    <n v="2400"/>
    <n v="2400000000"/>
    <n v="1200001200"/>
    <x v="2"/>
    <x v="2"/>
    <n v="6.75"/>
    <n v="0"/>
    <n v="4.4000000000000004"/>
    <n v="7.29"/>
    <x v="5"/>
  </r>
  <r>
    <n v="3661"/>
    <x v="552"/>
    <x v="2"/>
    <x v="11"/>
    <n v="20"/>
    <n v="29"/>
    <n v="24.5"/>
    <n v="4"/>
    <n v="7"/>
    <n v="5.5"/>
    <n v="7.6"/>
    <n v="8.6"/>
    <n v="8.1"/>
    <n v="380"/>
    <n v="2100"/>
    <n v="1240"/>
    <n v="2.8"/>
    <n v="5.0999999999999996"/>
    <n v="3.9499999999999997"/>
    <n v="0.3"/>
    <n v="1.3"/>
    <n v="0.8"/>
    <n v="93"/>
    <n v="400"/>
    <n v="246.5"/>
    <n v="920"/>
    <n v="3500"/>
    <n v="2210"/>
    <x v="108"/>
    <x v="377"/>
    <n v="0.8"/>
    <n v="0"/>
    <n v="0"/>
    <n v="3.8612500000000001"/>
    <x v="5"/>
  </r>
  <r>
    <n v="3662"/>
    <x v="763"/>
    <x v="2"/>
    <x v="11"/>
    <n v="21"/>
    <n v="32"/>
    <n v="26.5"/>
    <n v="6.2"/>
    <n v="7.8"/>
    <n v="7"/>
    <n v="7.5"/>
    <n v="8.1999999999999993"/>
    <n v="7.85"/>
    <n v="350"/>
    <n v="530"/>
    <n v="440"/>
    <n v="2"/>
    <n v="2.4"/>
    <n v="2.2000000000000002"/>
    <n v="0.3"/>
    <n v="0.3"/>
    <n v="0.3"/>
    <n v="94"/>
    <n v="220"/>
    <n v="157"/>
    <n v="920"/>
    <n v="1400"/>
    <n v="1160"/>
    <x v="13"/>
    <x v="375"/>
    <n v="0.3"/>
    <n v="0"/>
    <n v="0"/>
    <n v="2.2200000000000002"/>
    <x v="5"/>
  </r>
  <r>
    <n v="4517"/>
    <x v="981"/>
    <x v="2"/>
    <x v="11"/>
    <n v="25"/>
    <n v="25"/>
    <n v="25"/>
    <n v="0.3"/>
    <n v="6.8"/>
    <n v="3.55"/>
    <n v="6.5"/>
    <n v="8.8000000000000007"/>
    <n v="7.65"/>
    <n v="260"/>
    <n v="1197"/>
    <n v="728.5"/>
    <n v="3"/>
    <n v="32"/>
    <n v="17.5"/>
    <n v="0.63"/>
    <n v="4"/>
    <n v="2.3149999999999999"/>
    <n v="310"/>
    <n v="79000"/>
    <n v="39655"/>
    <n v="3500"/>
    <n v="350000"/>
    <n v="176750"/>
    <x v="2"/>
    <x v="2"/>
    <n v="2.3149999999999999"/>
    <n v="0"/>
    <n v="2.9000000000000004"/>
    <n v="6.2530000000000001"/>
    <x v="5"/>
  </r>
  <r>
    <n v="3590"/>
    <x v="136"/>
    <x v="2"/>
    <x v="11"/>
    <n v="25"/>
    <n v="25"/>
    <n v="25"/>
    <n v="3.5"/>
    <n v="6.7"/>
    <n v="5.0999999999999996"/>
    <n v="6.9"/>
    <n v="8.4"/>
    <n v="7.65"/>
    <n v="331"/>
    <n v="515"/>
    <n v="423"/>
    <n v="4"/>
    <n v="8"/>
    <n v="6"/>
    <n v="1.02"/>
    <n v="8"/>
    <n v="4.51"/>
    <n v="170"/>
    <n v="6300"/>
    <n v="3235"/>
    <n v="2400"/>
    <n v="92000"/>
    <n v="47200"/>
    <x v="2"/>
    <x v="2"/>
    <n v="4.51"/>
    <n v="0"/>
    <n v="0"/>
    <n v="6.4020000000000001"/>
    <x v="5"/>
  </r>
  <r>
    <n v="3665"/>
    <x v="556"/>
    <x v="2"/>
    <x v="11"/>
    <n v="21"/>
    <n v="32"/>
    <n v="26.5"/>
    <n v="6"/>
    <n v="7.4"/>
    <n v="6.7"/>
    <n v="7.5"/>
    <n v="8.1"/>
    <n v="7.8"/>
    <n v="320"/>
    <n v="540"/>
    <n v="430"/>
    <n v="2"/>
    <n v="3"/>
    <n v="2.5"/>
    <n v="0.3"/>
    <n v="0.3"/>
    <n v="0.3"/>
    <n v="98"/>
    <n v="260"/>
    <n v="179"/>
    <n v="920"/>
    <n v="1700"/>
    <n v="1310"/>
    <x v="41"/>
    <x v="366"/>
    <n v="0.3"/>
    <n v="0"/>
    <n v="0"/>
    <n v="2.5175000000000001"/>
    <x v="5"/>
  </r>
  <r>
    <n v="4503"/>
    <x v="588"/>
    <x v="2"/>
    <x v="11"/>
    <n v="25"/>
    <n v="25"/>
    <n v="25"/>
    <n v="4.5"/>
    <n v="6.4"/>
    <n v="5.45"/>
    <n v="6.5"/>
    <n v="7.7"/>
    <n v="7.1"/>
    <n v="120"/>
    <n v="555"/>
    <n v="337.5"/>
    <n v="3"/>
    <n v="8"/>
    <n v="5.5"/>
    <n v="0.37"/>
    <n v="2"/>
    <n v="1.1850000000000001"/>
    <n v="230"/>
    <n v="15000"/>
    <n v="7615"/>
    <n v="2400"/>
    <n v="160000"/>
    <n v="81200"/>
    <x v="2"/>
    <x v="2"/>
    <n v="1.1850000000000001"/>
    <n v="0"/>
    <n v="0"/>
    <n v="5.7370000000000001"/>
    <x v="5"/>
  </r>
  <r>
    <n v="3589"/>
    <x v="410"/>
    <x v="2"/>
    <x v="11"/>
    <n v="25"/>
    <n v="25"/>
    <n v="25"/>
    <n v="2.2000000000000002"/>
    <n v="6.6"/>
    <n v="4.4000000000000004"/>
    <n v="6.9"/>
    <n v="8.1999999999999993"/>
    <n v="7.55"/>
    <n v="399"/>
    <n v="1400"/>
    <n v="899.5"/>
    <n v="4"/>
    <n v="32"/>
    <n v="18"/>
    <n v="1.44"/>
    <n v="5.37"/>
    <n v="3.4050000000000002"/>
    <n v="230"/>
    <n v="12000"/>
    <n v="6115"/>
    <n v="2400"/>
    <n v="160000"/>
    <n v="81200"/>
    <x v="2"/>
    <x v="2"/>
    <n v="3.4050000000000002"/>
    <n v="0"/>
    <n v="1.1999999999999993"/>
    <n v="6.3010000000000002"/>
    <x v="5"/>
  </r>
  <r>
    <n v="3659"/>
    <x v="982"/>
    <x v="2"/>
    <x v="11"/>
    <n v="22"/>
    <n v="28"/>
    <n v="25"/>
    <n v="1"/>
    <n v="5.8"/>
    <n v="3.4"/>
    <n v="7.2"/>
    <n v="7.8"/>
    <n v="7.5"/>
    <n v="460"/>
    <n v="1230"/>
    <n v="845"/>
    <n v="3.1"/>
    <n v="9.4"/>
    <n v="6.25"/>
    <n v="0.3"/>
    <n v="0.9"/>
    <n v="0.6"/>
    <n v="400"/>
    <n v="3300"/>
    <n v="1850"/>
    <n v="4900"/>
    <n v="14000"/>
    <n v="9450"/>
    <x v="2"/>
    <x v="2"/>
    <n v="0.6"/>
    <n v="0"/>
    <n v="3.2"/>
    <n v="5.94"/>
    <x v="5"/>
  </r>
  <r>
    <n v="4092"/>
    <x v="983"/>
    <x v="2"/>
    <x v="11"/>
    <n v="25"/>
    <n v="35"/>
    <n v="30"/>
    <n v="5.8"/>
    <n v="10.7"/>
    <n v="8.25"/>
    <n v="7.1"/>
    <n v="9.3000000000000007"/>
    <n v="8.1999999999999993"/>
    <n v="945"/>
    <n v="2280"/>
    <n v="1612.5"/>
    <n v="4"/>
    <n v="24"/>
    <n v="14"/>
    <n v="0.3"/>
    <n v="17.22"/>
    <n v="8.76"/>
    <n v="170"/>
    <n v="54000"/>
    <n v="27085"/>
    <n v="500"/>
    <n v="160000"/>
    <n v="80250"/>
    <x v="2"/>
    <x v="2"/>
    <n v="8.76"/>
    <n v="0"/>
    <n v="0"/>
    <n v="7.2519999999999998"/>
    <x v="5"/>
  </r>
  <r>
    <n v="3697"/>
    <x v="984"/>
    <x v="2"/>
    <x v="11"/>
    <n v="24"/>
    <n v="29"/>
    <n v="26.5"/>
    <n v="7.2"/>
    <n v="8.1999999999999993"/>
    <n v="7.6999999999999993"/>
    <n v="7.4"/>
    <n v="9.3000000000000007"/>
    <n v="8.3500000000000014"/>
    <n v="740"/>
    <n v="1270"/>
    <n v="1005"/>
    <n v="4.8"/>
    <n v="28"/>
    <n v="16.399999999999999"/>
    <n v="0.32"/>
    <n v="8.4"/>
    <n v="4.3600000000000003"/>
    <n v="79"/>
    <n v="60000"/>
    <n v="30039.5"/>
    <n v="920"/>
    <n v="430000"/>
    <n v="215460"/>
    <x v="2"/>
    <x v="2"/>
    <n v="4.3600000000000003"/>
    <n v="0"/>
    <n v="0"/>
    <n v="6.3719999999999999"/>
    <x v="5"/>
  </r>
  <r>
    <n v="3560"/>
    <x v="985"/>
    <x v="2"/>
    <x v="11"/>
    <n v="25"/>
    <n v="36"/>
    <n v="30.5"/>
    <n v="5"/>
    <n v="10.8"/>
    <n v="7.9"/>
    <n v="7.5"/>
    <n v="9.3000000000000007"/>
    <n v="8.4"/>
    <n v="1210"/>
    <n v="2540"/>
    <n v="1875"/>
    <n v="4"/>
    <n v="24"/>
    <n v="14"/>
    <n v="0.3"/>
    <n v="6.84"/>
    <n v="3.57"/>
    <n v="170"/>
    <n v="110000"/>
    <n v="55085"/>
    <n v="900"/>
    <n v="350000"/>
    <n v="175450"/>
    <x v="2"/>
    <x v="2"/>
    <n v="3.57"/>
    <n v="0"/>
    <n v="0"/>
    <n v="6.2140000000000004"/>
    <x v="5"/>
  </r>
  <r>
    <n v="3650"/>
    <x v="546"/>
    <x v="2"/>
    <x v="11"/>
    <n v="25"/>
    <n v="25"/>
    <n v="25"/>
    <n v="0.5"/>
    <n v="6.3"/>
    <n v="3.4"/>
    <n v="6.6"/>
    <n v="7.6"/>
    <n v="7.1"/>
    <n v="284"/>
    <n v="1728"/>
    <n v="1006"/>
    <n v="4"/>
    <n v="38"/>
    <n v="21"/>
    <n v="0.9"/>
    <n v="6.5"/>
    <n v="3.7"/>
    <n v="330"/>
    <n v="27000"/>
    <n v="13665"/>
    <n v="3500"/>
    <n v="350000"/>
    <n v="176750"/>
    <x v="2"/>
    <x v="2"/>
    <n v="3.7"/>
    <n v="0"/>
    <n v="3.2"/>
    <n v="6.5600000000000005"/>
    <x v="5"/>
  </r>
  <r>
    <n v="3648"/>
    <x v="545"/>
    <x v="2"/>
    <x v="11"/>
    <n v="25"/>
    <n v="25"/>
    <n v="25"/>
    <n v="4"/>
    <n v="7.2"/>
    <n v="5.6"/>
    <n v="6.5"/>
    <n v="8.1999999999999993"/>
    <n v="7.35"/>
    <n v="158"/>
    <n v="433"/>
    <n v="295.5"/>
    <n v="3.4"/>
    <n v="9"/>
    <n v="6.2"/>
    <n v="0.5"/>
    <n v="2.1"/>
    <n v="1.3"/>
    <n v="170"/>
    <n v="46000"/>
    <n v="23085"/>
    <n v="2400"/>
    <n v="540000"/>
    <n v="271200"/>
    <x v="2"/>
    <x v="2"/>
    <n v="1.3"/>
    <n v="0"/>
    <n v="0"/>
    <n v="5.76"/>
    <x v="5"/>
  </r>
  <r>
    <n v="3596"/>
    <x v="758"/>
    <x v="2"/>
    <x v="11"/>
    <n v="25"/>
    <n v="25"/>
    <n v="25"/>
    <n v="0.3"/>
    <n v="6.8"/>
    <n v="3.55"/>
    <n v="5.7"/>
    <n v="8.1"/>
    <n v="6.9"/>
    <n v="184"/>
    <n v="1576"/>
    <n v="880"/>
    <n v="4"/>
    <n v="23"/>
    <n v="13.5"/>
    <n v="0.69"/>
    <n v="7"/>
    <n v="3.8449999999999998"/>
    <n v="630"/>
    <n v="130000"/>
    <n v="65315"/>
    <n v="16000"/>
    <n v="2400000"/>
    <n v="1208000"/>
    <x v="2"/>
    <x v="2"/>
    <n v="3.8449999999999998"/>
    <n v="0"/>
    <n v="2.9000000000000004"/>
    <n v="6.5590000000000002"/>
    <x v="5"/>
  </r>
  <r>
    <n v="3686"/>
    <x v="572"/>
    <x v="2"/>
    <x v="11"/>
    <n v="24"/>
    <n v="26"/>
    <n v="25"/>
    <n v="7.3"/>
    <n v="7.6"/>
    <n v="7.4499999999999993"/>
    <n v="7.2"/>
    <n v="8.1"/>
    <n v="7.65"/>
    <n v="341"/>
    <n v="448"/>
    <n v="394.5"/>
    <n v="2.2000000000000002"/>
    <n v="2.7"/>
    <n v="2.4500000000000002"/>
    <n v="0.35"/>
    <n v="0.56000000000000005"/>
    <n v="0.45500000000000002"/>
    <n v="6"/>
    <n v="30"/>
    <n v="18"/>
    <n v="16"/>
    <n v="80"/>
    <n v="48"/>
    <x v="14"/>
    <x v="46"/>
    <n v="0.45499999999999996"/>
    <n v="0"/>
    <n v="0"/>
    <n v="1.71225"/>
    <x v="5"/>
  </r>
  <r>
    <n v="3669"/>
    <x v="986"/>
    <x v="2"/>
    <x v="11"/>
    <n v="20"/>
    <n v="28"/>
    <n v="24"/>
    <n v="5.2"/>
    <n v="6.9"/>
    <n v="6.0500000000000007"/>
    <n v="7.3"/>
    <n v="8.1"/>
    <n v="7.6999999999999993"/>
    <n v="360"/>
    <n v="570"/>
    <n v="465"/>
    <n v="2"/>
    <n v="2.5"/>
    <n v="2.25"/>
    <n v="0.3"/>
    <n v="0.3"/>
    <n v="0.3"/>
    <n v="93"/>
    <n v="320"/>
    <n v="206.5"/>
    <n v="920"/>
    <n v="1700"/>
    <n v="1310"/>
    <x v="7"/>
    <x v="378"/>
    <n v="0.3"/>
    <n v="0"/>
    <n v="0"/>
    <n v="2.4987499999999998"/>
    <x v="5"/>
  </r>
  <r>
    <n v="3565"/>
    <x v="133"/>
    <x v="2"/>
    <x v="11"/>
    <n v="26"/>
    <n v="29"/>
    <n v="27.5"/>
    <n v="6.4"/>
    <n v="7.9"/>
    <n v="7.15"/>
    <n v="6.7"/>
    <n v="7.8"/>
    <n v="7.25"/>
    <n v="128"/>
    <n v="227"/>
    <n v="177.5"/>
    <n v="3"/>
    <n v="3"/>
    <n v="3"/>
    <n v="0.68"/>
    <n v="3.03"/>
    <n v="1.855"/>
    <n v="11"/>
    <n v="84"/>
    <n v="47.5"/>
    <n v="94"/>
    <n v="460"/>
    <n v="277"/>
    <x v="5"/>
    <x v="229"/>
    <n v="1.855"/>
    <n v="0"/>
    <n v="0"/>
    <n v="2.4834999999999998"/>
    <x v="5"/>
  </r>
  <r>
    <n v="4502"/>
    <x v="587"/>
    <x v="2"/>
    <x v="11"/>
    <n v="25"/>
    <n v="25"/>
    <n v="25"/>
    <n v="0.3"/>
    <n v="6.8"/>
    <n v="3.55"/>
    <n v="7"/>
    <n v="7.9"/>
    <n v="7.45"/>
    <n v="412"/>
    <n v="1073"/>
    <n v="742.5"/>
    <n v="4"/>
    <n v="32"/>
    <n v="18"/>
    <n v="0.92"/>
    <n v="15"/>
    <n v="7.96"/>
    <n v="330"/>
    <n v="9400"/>
    <n v="4865"/>
    <n v="3500"/>
    <n v="160000"/>
    <n v="81750"/>
    <x v="2"/>
    <x v="2"/>
    <n v="7.9600000000000009"/>
    <n v="0"/>
    <n v="2.9000000000000004"/>
    <n v="7.3820000000000006"/>
    <x v="5"/>
  </r>
  <r>
    <n v="4513"/>
    <x v="587"/>
    <x v="2"/>
    <x v="11"/>
    <n v="25"/>
    <n v="25"/>
    <n v="25"/>
    <n v="0.3"/>
    <n v="6.3"/>
    <n v="3.3"/>
    <n v="6.5"/>
    <n v="7"/>
    <n v="6.75"/>
    <n v="250"/>
    <n v="1699"/>
    <n v="974.5"/>
    <n v="3"/>
    <n v="22"/>
    <n v="12.5"/>
    <n v="0.95"/>
    <n v="5"/>
    <n v="2.9750000000000001"/>
    <n v="170"/>
    <n v="460000"/>
    <n v="230085"/>
    <n v="5400"/>
    <n v="3500000"/>
    <n v="1752700"/>
    <x v="2"/>
    <x v="2"/>
    <n v="2.9749999999999996"/>
    <n v="0"/>
    <n v="3.4000000000000004"/>
    <n v="6.4349999999999996"/>
    <x v="5"/>
  </r>
  <r>
    <n v="4531"/>
    <x v="590"/>
    <x v="2"/>
    <x v="11"/>
    <n v="25"/>
    <n v="25"/>
    <n v="25"/>
    <n v="0.3"/>
    <n v="5.9"/>
    <n v="3.1"/>
    <n v="6.7"/>
    <n v="7.8"/>
    <n v="7.25"/>
    <n v="736"/>
    <n v="2240"/>
    <n v="1488"/>
    <n v="5"/>
    <n v="99"/>
    <n v="52"/>
    <n v="2.6"/>
    <n v="33"/>
    <n v="17.8"/>
    <n v="210"/>
    <n v="4700000"/>
    <n v="2350105"/>
    <n v="9200"/>
    <n v="92000000"/>
    <n v="46004600"/>
    <x v="2"/>
    <x v="2"/>
    <n v="10"/>
    <n v="0"/>
    <n v="3.8"/>
    <n v="7.88"/>
    <x v="5"/>
  </r>
  <r>
    <n v="3676"/>
    <x v="987"/>
    <x v="2"/>
    <x v="11"/>
    <n v="21"/>
    <n v="28"/>
    <n v="24.5"/>
    <n v="5.9"/>
    <n v="7.3"/>
    <n v="6.6"/>
    <n v="7.5"/>
    <n v="8.1999999999999993"/>
    <n v="7.85"/>
    <n v="330"/>
    <n v="460"/>
    <n v="395"/>
    <n v="1.8"/>
    <n v="2.4"/>
    <n v="2.1"/>
    <n v="0.3"/>
    <n v="0.3"/>
    <n v="0.3"/>
    <n v="140"/>
    <n v="260"/>
    <n v="200"/>
    <n v="1100"/>
    <n v="1600"/>
    <n v="1350"/>
    <x v="23"/>
    <x v="38"/>
    <n v="0.3"/>
    <n v="0"/>
    <n v="0"/>
    <n v="2.3725000000000001"/>
    <x v="5"/>
  </r>
  <r>
    <n v="4498"/>
    <x v="585"/>
    <x v="2"/>
    <x v="11"/>
    <n v="24"/>
    <n v="30"/>
    <n v="27"/>
    <n v="7.1"/>
    <n v="7.3"/>
    <n v="7.1999999999999993"/>
    <n v="6.9"/>
    <n v="7.4"/>
    <n v="7.15"/>
    <n v="222"/>
    <n v="301"/>
    <n v="261.5"/>
    <n v="2.1"/>
    <n v="2.6"/>
    <n v="2.35"/>
    <n v="0.32"/>
    <n v="3.22"/>
    <n v="1.77"/>
    <n v="4"/>
    <n v="22"/>
    <n v="13"/>
    <n v="22"/>
    <n v="35"/>
    <n v="28.5"/>
    <x v="50"/>
    <x v="123"/>
    <n v="1.77"/>
    <n v="0"/>
    <n v="0"/>
    <n v="1.88775"/>
    <x v="5"/>
  </r>
  <r>
    <n v="3672"/>
    <x v="563"/>
    <x v="2"/>
    <x v="11"/>
    <n v="22"/>
    <n v="26"/>
    <n v="24"/>
    <n v="6.5"/>
    <n v="7.6"/>
    <n v="7.05"/>
    <n v="7.5"/>
    <n v="7.8"/>
    <n v="7.65"/>
    <n v="320"/>
    <n v="560"/>
    <n v="440"/>
    <n v="2"/>
    <n v="2.6"/>
    <n v="2.2999999999999998"/>
    <n v="0.02"/>
    <n v="0.3"/>
    <n v="0.16"/>
    <n v="220"/>
    <n v="330"/>
    <n v="275"/>
    <n v="1600"/>
    <n v="2200"/>
    <n v="1900"/>
    <x v="11"/>
    <x v="331"/>
    <n v="0.16"/>
    <n v="0"/>
    <n v="0"/>
    <n v="2.8445"/>
    <x v="5"/>
  </r>
  <r>
    <n v="3594"/>
    <x v="137"/>
    <x v="2"/>
    <x v="11"/>
    <n v="25"/>
    <n v="25"/>
    <n v="25"/>
    <n v="4.7"/>
    <n v="7"/>
    <n v="5.85"/>
    <n v="6.7"/>
    <n v="7.7"/>
    <n v="7.2"/>
    <n v="419"/>
    <n v="721"/>
    <n v="570"/>
    <n v="3"/>
    <n v="6"/>
    <n v="4.5"/>
    <n v="1.18"/>
    <n v="2.77"/>
    <n v="1.9750000000000001"/>
    <n v="49"/>
    <n v="4600"/>
    <n v="2324.5"/>
    <n v="240"/>
    <n v="54000"/>
    <n v="27120"/>
    <x v="2"/>
    <x v="2"/>
    <n v="1.9750000000000001"/>
    <n v="0"/>
    <n v="0"/>
    <n v="5.8949999999999996"/>
    <x v="5"/>
  </r>
  <r>
    <n v="3667"/>
    <x v="558"/>
    <x v="2"/>
    <x v="11"/>
    <n v="21"/>
    <n v="28"/>
    <n v="24.5"/>
    <n v="5.2"/>
    <n v="6.8"/>
    <n v="6"/>
    <n v="7.5"/>
    <n v="8.1"/>
    <n v="7.8"/>
    <n v="350"/>
    <n v="1130"/>
    <n v="740"/>
    <n v="2.5"/>
    <n v="4.0999999999999996"/>
    <n v="3.3"/>
    <n v="0.3"/>
    <n v="0.9"/>
    <n v="0.6"/>
    <n v="170"/>
    <n v="470"/>
    <n v="320"/>
    <n v="1300"/>
    <n v="3500"/>
    <n v="2400"/>
    <x v="20"/>
    <x v="124"/>
    <n v="0.6"/>
    <n v="0"/>
    <n v="0"/>
    <n v="3.7824999999999998"/>
    <x v="5"/>
  </r>
  <r>
    <n v="3694"/>
    <x v="580"/>
    <x v="2"/>
    <x v="11"/>
    <n v="26"/>
    <n v="28"/>
    <n v="27"/>
    <n v="6.8"/>
    <n v="7.3"/>
    <n v="7.05"/>
    <n v="6.9"/>
    <n v="8.3000000000000007"/>
    <n v="7.6000000000000005"/>
    <n v="98"/>
    <n v="710"/>
    <n v="404"/>
    <n v="1.6"/>
    <n v="3"/>
    <n v="2.2999999999999998"/>
    <n v="0.36"/>
    <n v="5.8"/>
    <n v="3.08"/>
    <n v="13"/>
    <n v="170"/>
    <n v="91.5"/>
    <n v="110"/>
    <n v="900"/>
    <n v="505"/>
    <x v="11"/>
    <x v="379"/>
    <n v="3.08"/>
    <n v="0"/>
    <n v="0"/>
    <n v="2.5110000000000001"/>
    <x v="5"/>
  </r>
  <r>
    <n v="3677"/>
    <x v="988"/>
    <x v="2"/>
    <x v="11"/>
    <n v="25"/>
    <n v="31"/>
    <n v="28"/>
    <n v="6"/>
    <n v="7.8"/>
    <n v="6.9"/>
    <n v="6.9"/>
    <n v="8.9"/>
    <n v="7.9"/>
    <n v="1199"/>
    <n v="2250"/>
    <n v="1724.5"/>
    <n v="3"/>
    <n v="15"/>
    <n v="9"/>
    <n v="0.3"/>
    <n v="4.2"/>
    <n v="2.25"/>
    <n v="140"/>
    <n v="7000"/>
    <n v="3570"/>
    <n v="920"/>
    <n v="160000"/>
    <n v="80460"/>
    <x v="2"/>
    <x v="2"/>
    <n v="2.25"/>
    <n v="0"/>
    <n v="0"/>
    <n v="5.95"/>
    <x v="5"/>
  </r>
  <r>
    <n v="3600"/>
    <x v="142"/>
    <x v="2"/>
    <x v="11"/>
    <n v="25"/>
    <n v="25"/>
    <n v="25"/>
    <n v="0.3"/>
    <n v="4.8"/>
    <n v="2.5499999999999998"/>
    <n v="6.8"/>
    <n v="7.4"/>
    <n v="7.1"/>
    <n v="694"/>
    <n v="3730"/>
    <n v="2212"/>
    <n v="8"/>
    <n v="87"/>
    <n v="47.5"/>
    <n v="2.67"/>
    <n v="22"/>
    <n v="12.335000000000001"/>
    <n v="220"/>
    <n v="94000"/>
    <n v="47110"/>
    <n v="2400"/>
    <n v="920000"/>
    <n v="461200"/>
    <x v="2"/>
    <x v="2"/>
    <n v="10"/>
    <n v="0"/>
    <n v="4.9000000000000004"/>
    <n v="7.99"/>
    <x v="5"/>
  </r>
  <r>
    <n v="3668"/>
    <x v="168"/>
    <x v="2"/>
    <x v="11"/>
    <n v="21"/>
    <n v="31"/>
    <n v="26"/>
    <n v="1.8"/>
    <n v="6"/>
    <n v="3.9"/>
    <n v="7.3"/>
    <n v="8.1999999999999993"/>
    <n v="7.75"/>
    <n v="520"/>
    <n v="1350"/>
    <n v="935"/>
    <n v="3"/>
    <n v="8"/>
    <n v="5.5"/>
    <n v="0.3"/>
    <n v="1.1000000000000001"/>
    <n v="0.70000000000000007"/>
    <n v="200"/>
    <n v="780"/>
    <n v="490"/>
    <n v="1600"/>
    <n v="4900"/>
    <n v="3250"/>
    <x v="2"/>
    <x v="136"/>
    <n v="0.70000000000000007"/>
    <n v="0"/>
    <n v="2.2000000000000002"/>
    <n v="5.3099999999999987"/>
    <x v="5"/>
  </r>
  <r>
    <n v="3689"/>
    <x v="575"/>
    <x v="2"/>
    <x v="11"/>
    <n v="23"/>
    <n v="26"/>
    <n v="24.5"/>
    <n v="5.0999999999999996"/>
    <n v="6.6"/>
    <n v="5.85"/>
    <n v="7.1"/>
    <n v="7.9"/>
    <n v="7.5"/>
    <n v="784"/>
    <n v="1302"/>
    <n v="1043"/>
    <n v="5.0999999999999996"/>
    <n v="8.1"/>
    <n v="6.6"/>
    <n v="1.08"/>
    <n v="1.9"/>
    <n v="1.49"/>
    <n v="63"/>
    <n v="220"/>
    <n v="141.5"/>
    <n v="220"/>
    <n v="450"/>
    <n v="335"/>
    <x v="2"/>
    <x v="380"/>
    <n v="1.49"/>
    <n v="0"/>
    <n v="0"/>
    <n v="3.5055000000000001"/>
    <x v="5"/>
  </r>
  <r>
    <n v="3633"/>
    <x v="759"/>
    <x v="2"/>
    <x v="11"/>
    <n v="25"/>
    <n v="25"/>
    <n v="25"/>
    <n v="0.3"/>
    <n v="5"/>
    <n v="2.65"/>
    <n v="6.6"/>
    <n v="7.6"/>
    <n v="7.1"/>
    <n v="992"/>
    <n v="2314"/>
    <n v="1653"/>
    <n v="5"/>
    <n v="90"/>
    <n v="47.5"/>
    <n v="2.2999999999999998"/>
    <n v="21"/>
    <n v="11.65"/>
    <n v="460"/>
    <n v="6300000"/>
    <n v="3150230"/>
    <n v="9200"/>
    <n v="54000000"/>
    <n v="27004600"/>
    <x v="2"/>
    <x v="2"/>
    <n v="10"/>
    <n v="0"/>
    <n v="4.7"/>
    <n v="7.97"/>
    <x v="5"/>
  </r>
  <r>
    <n v="3610"/>
    <x v="989"/>
    <x v="2"/>
    <x v="11"/>
    <n v="25"/>
    <n v="25"/>
    <n v="25"/>
    <n v="0.3"/>
    <n v="6"/>
    <n v="3.15"/>
    <n v="6.6"/>
    <n v="8"/>
    <n v="7.3"/>
    <n v="655"/>
    <n v="1017"/>
    <n v="836"/>
    <n v="4"/>
    <n v="14"/>
    <n v="9"/>
    <n v="2"/>
    <n v="14"/>
    <n v="8"/>
    <n v="330"/>
    <n v="4600"/>
    <n v="2465"/>
    <n v="3500"/>
    <n v="92000"/>
    <n v="47750"/>
    <x v="2"/>
    <x v="2"/>
    <n v="8"/>
    <n v="0"/>
    <n v="3.7"/>
    <n v="7.47"/>
    <x v="5"/>
  </r>
  <r>
    <n v="3691"/>
    <x v="577"/>
    <x v="2"/>
    <x v="11"/>
    <n v="25"/>
    <n v="29"/>
    <n v="27"/>
    <n v="6.8"/>
    <n v="8.5"/>
    <n v="7.65"/>
    <n v="7.3"/>
    <n v="8.5"/>
    <n v="7.9"/>
    <n v="122"/>
    <n v="318"/>
    <n v="220"/>
    <n v="1"/>
    <n v="3"/>
    <n v="2"/>
    <n v="0.3"/>
    <n v="2.6"/>
    <n v="1.45"/>
    <n v="13"/>
    <n v="47"/>
    <n v="30"/>
    <n v="109"/>
    <n v="350"/>
    <n v="229.5"/>
    <x v="34"/>
    <x v="82"/>
    <n v="1.45"/>
    <n v="0"/>
    <n v="0"/>
    <n v="1.69"/>
    <x v="5"/>
  </r>
  <r>
    <n v="3592"/>
    <x v="990"/>
    <x v="2"/>
    <x v="11"/>
    <n v="25"/>
    <n v="25"/>
    <n v="25"/>
    <n v="3.2"/>
    <n v="6.8"/>
    <n v="5"/>
    <n v="6.9"/>
    <n v="8.4"/>
    <n v="7.65"/>
    <n v="203"/>
    <n v="382"/>
    <n v="292.5"/>
    <n v="4"/>
    <n v="11"/>
    <n v="7.5"/>
    <n v="0.67"/>
    <n v="5"/>
    <n v="2.835"/>
    <n v="310"/>
    <n v="6300"/>
    <n v="3305"/>
    <n v="5400"/>
    <n v="160000"/>
    <n v="82700"/>
    <x v="2"/>
    <x v="2"/>
    <n v="2.835"/>
    <n v="0"/>
    <n v="0"/>
    <n v="6.0670000000000002"/>
    <x v="5"/>
  </r>
  <r>
    <n v="3630"/>
    <x v="150"/>
    <x v="2"/>
    <x v="11"/>
    <n v="24"/>
    <n v="25"/>
    <n v="24.5"/>
    <n v="2"/>
    <n v="6.5"/>
    <n v="4.25"/>
    <n v="6.7"/>
    <n v="8.1"/>
    <n v="7.4"/>
    <n v="366"/>
    <n v="780"/>
    <n v="573"/>
    <n v="4"/>
    <n v="19"/>
    <n v="11.5"/>
    <n v="1.1000000000000001"/>
    <n v="10"/>
    <n v="5.55"/>
    <n v="230"/>
    <n v="12000"/>
    <n v="6115"/>
    <n v="3500"/>
    <n v="92000"/>
    <n v="47750"/>
    <x v="2"/>
    <x v="2"/>
    <n v="5.5499999999999989"/>
    <n v="0"/>
    <n v="1.5"/>
    <n v="6.76"/>
    <x v="5"/>
  </r>
  <r>
    <n v="5180"/>
    <x v="991"/>
    <x v="0"/>
    <x v="12"/>
    <n v="27"/>
    <n v="27"/>
    <n v="27"/>
    <n v="0.8"/>
    <n v="7.3"/>
    <n v="4.05"/>
    <n v="6.3"/>
    <n v="7.5"/>
    <n v="6.9"/>
    <n v="5"/>
    <n v="56"/>
    <n v="30.5"/>
    <n v="1.6"/>
    <n v="13.8"/>
    <n v="7.7"/>
    <n v="0.3"/>
    <n v="0.3"/>
    <n v="0.3"/>
    <n v="100"/>
    <n v="15000"/>
    <n v="7550"/>
    <n v="400"/>
    <n v="400"/>
    <n v="400"/>
    <x v="2"/>
    <x v="2"/>
    <n v="0.3"/>
    <n v="0"/>
    <n v="1.9000000000000004"/>
    <n v="5.75"/>
    <x v="5"/>
  </r>
  <r>
    <n v="1383"/>
    <x v="992"/>
    <x v="0"/>
    <x v="12"/>
    <n v="26"/>
    <n v="27"/>
    <n v="26.5"/>
    <n v="2.2000000000000002"/>
    <n v="4.0999999999999996"/>
    <n v="3.15"/>
    <n v="6.5"/>
    <n v="7.8"/>
    <n v="7.15"/>
    <n v="179"/>
    <n v="520"/>
    <n v="349.5"/>
    <n v="3.6"/>
    <n v="7.2"/>
    <n v="5.4"/>
    <n v="0.3"/>
    <n v="0.3"/>
    <n v="0.3"/>
    <n v="920"/>
    <n v="2700"/>
    <n v="1810"/>
    <n v="2500"/>
    <n v="6300"/>
    <n v="4400"/>
    <x v="2"/>
    <x v="2"/>
    <n v="0.3"/>
    <n v="0"/>
    <n v="3.7"/>
    <n v="5.93"/>
    <x v="5"/>
  </r>
  <r>
    <n v="1579"/>
    <x v="198"/>
    <x v="0"/>
    <x v="12"/>
    <n v="27"/>
    <n v="31"/>
    <n v="29"/>
    <n v="4"/>
    <n v="7.4"/>
    <n v="5.7"/>
    <n v="6.5"/>
    <n v="7.7"/>
    <n v="7.1"/>
    <n v="154"/>
    <n v="2151"/>
    <n v="1152.5"/>
    <n v="1.1000000000000001"/>
    <n v="2.7"/>
    <n v="1.9000000000000001"/>
    <n v="0.3"/>
    <n v="0.3"/>
    <n v="0.3"/>
    <n v="2"/>
    <n v="1200"/>
    <n v="601"/>
    <n v="200"/>
    <n v="3300"/>
    <n v="1750"/>
    <x v="32"/>
    <x v="2"/>
    <n v="0.3"/>
    <n v="0"/>
    <n v="0"/>
    <n v="4.2474999999999996"/>
    <x v="5"/>
  </r>
  <r>
    <n v="5200"/>
    <x v="993"/>
    <x v="0"/>
    <x v="12"/>
    <n v="22"/>
    <n v="28"/>
    <n v="25"/>
    <n v="4.2"/>
    <n v="8.4"/>
    <n v="6.3000000000000007"/>
    <n v="6.6"/>
    <n v="8.1"/>
    <n v="7.35"/>
    <n v="14200"/>
    <n v="41265"/>
    <n v="27732.5"/>
    <n v="1"/>
    <n v="3.6"/>
    <n v="2.2999999999999998"/>
    <n v="0.3"/>
    <n v="140.80000000000001"/>
    <n v="70.550000000000011"/>
    <n v="81"/>
    <n v="220"/>
    <n v="150.5"/>
    <n v="200"/>
    <n v="810"/>
    <n v="505"/>
    <x v="11"/>
    <x v="381"/>
    <n v="10"/>
    <n v="0"/>
    <n v="0"/>
    <n v="4.1899999999999995"/>
    <x v="5"/>
  </r>
  <r>
    <n v="5198"/>
    <x v="994"/>
    <x v="0"/>
    <x v="12"/>
    <n v="24"/>
    <n v="29"/>
    <n v="26.5"/>
    <n v="0.8"/>
    <n v="5.7"/>
    <n v="3.25"/>
    <n v="6.7"/>
    <n v="8.1999999999999993"/>
    <n v="7.4499999999999993"/>
    <n v="16650"/>
    <n v="44050"/>
    <n v="30350"/>
    <n v="1.6"/>
    <n v="22"/>
    <n v="11.8"/>
    <n v="0.3"/>
    <n v="76.5"/>
    <n v="38.4"/>
    <n v="210"/>
    <n v="530"/>
    <n v="370"/>
    <n v="320"/>
    <n v="1560"/>
    <n v="940"/>
    <x v="2"/>
    <x v="66"/>
    <n v="10"/>
    <n v="0"/>
    <n v="3.5"/>
    <n v="6.6999999999999993"/>
    <x v="5"/>
  </r>
  <r>
    <n v="5199"/>
    <x v="995"/>
    <x v="0"/>
    <x v="12"/>
    <n v="23"/>
    <n v="28"/>
    <n v="25.5"/>
    <n v="0.4"/>
    <n v="4.9000000000000004"/>
    <n v="2.6500000000000004"/>
    <n v="7.5"/>
    <n v="8.9"/>
    <n v="8.1999999999999993"/>
    <n v="16885"/>
    <n v="42360"/>
    <n v="29622.5"/>
    <n v="8.8000000000000007"/>
    <n v="24"/>
    <n v="16.399999999999999"/>
    <n v="0.3"/>
    <n v="111.8"/>
    <n v="56.05"/>
    <n v="170"/>
    <n v="1200"/>
    <n v="685"/>
    <n v="700"/>
    <n v="3200"/>
    <n v="1950"/>
    <x v="2"/>
    <x v="2"/>
    <n v="10"/>
    <n v="0"/>
    <n v="4.6999999999999993"/>
    <n v="7.97"/>
    <x v="5"/>
  </r>
  <r>
    <n v="5201"/>
    <x v="996"/>
    <x v="0"/>
    <x v="12"/>
    <n v="20"/>
    <n v="26"/>
    <n v="23"/>
    <n v="3.4"/>
    <n v="7"/>
    <n v="5.2"/>
    <n v="7.1"/>
    <n v="8.1"/>
    <n v="7.6"/>
    <n v="24850"/>
    <n v="49865"/>
    <n v="37357.5"/>
    <n v="1"/>
    <n v="18"/>
    <n v="9.5"/>
    <n v="0.3"/>
    <n v="147"/>
    <n v="73.650000000000006"/>
    <n v="140"/>
    <n v="350"/>
    <n v="245"/>
    <n v="780"/>
    <n v="1700"/>
    <n v="1240"/>
    <x v="2"/>
    <x v="125"/>
    <n v="10"/>
    <n v="0"/>
    <n v="0"/>
    <n v="5.7249999999999996"/>
    <x v="5"/>
  </r>
  <r>
    <n v="1441"/>
    <x v="192"/>
    <x v="0"/>
    <x v="12"/>
    <n v="23"/>
    <n v="28"/>
    <n v="25.5"/>
    <n v="4.0999999999999996"/>
    <n v="6.8"/>
    <n v="5.4499999999999993"/>
    <n v="6.4"/>
    <n v="8.4"/>
    <n v="7.4"/>
    <n v="17123"/>
    <n v="46952"/>
    <n v="32037.5"/>
    <n v="1.8"/>
    <n v="9"/>
    <n v="5.4"/>
    <n v="0.3"/>
    <n v="135.4"/>
    <n v="67.850000000000009"/>
    <n v="130"/>
    <n v="680"/>
    <n v="405"/>
    <n v="630"/>
    <n v="1500"/>
    <n v="1065"/>
    <x v="2"/>
    <x v="283"/>
    <n v="10"/>
    <n v="0"/>
    <n v="0"/>
    <n v="6.5250000000000004"/>
    <x v="5"/>
  </r>
  <r>
    <n v="1578"/>
    <x v="197"/>
    <x v="0"/>
    <x v="12"/>
    <n v="28"/>
    <n v="31"/>
    <n v="29.5"/>
    <n v="3.3"/>
    <n v="7.4"/>
    <n v="5.35"/>
    <n v="7.1"/>
    <n v="7.8"/>
    <n v="7.4499999999999993"/>
    <n v="1894"/>
    <n v="10323"/>
    <n v="6108.5"/>
    <n v="2"/>
    <n v="3.9"/>
    <n v="2.95"/>
    <n v="0.3"/>
    <n v="0.68"/>
    <n v="0.49"/>
    <n v="2"/>
    <n v="800"/>
    <n v="401"/>
    <n v="2"/>
    <n v="1500"/>
    <n v="751"/>
    <x v="6"/>
    <x v="44"/>
    <n v="0.49"/>
    <n v="0"/>
    <n v="0"/>
    <n v="3.9467499999999998"/>
    <x v="5"/>
  </r>
  <r>
    <n v="5182"/>
    <x v="997"/>
    <x v="0"/>
    <x v="12"/>
    <n v="21.776714513556598"/>
    <n v="28.3971291866029"/>
    <n v="25.086921850079747"/>
    <n v="3.7"/>
    <n v="7.4"/>
    <n v="5.5500000000000007"/>
    <n v="7"/>
    <n v="9.6999999999999993"/>
    <n v="8.35"/>
    <n v="785.11961722488002"/>
    <n v="2303.5199362041499"/>
    <n v="1544.319776714515"/>
    <n v="1.4"/>
    <n v="3.9"/>
    <n v="2.65"/>
    <n v="1.4475"/>
    <n v="7.25047297297297"/>
    <n v="4.3489864864864849"/>
    <n v="310"/>
    <n v="4900"/>
    <n v="2605"/>
    <n v="1751.8059210526301"/>
    <n v="39424734.378289498"/>
    <n v="19713243.092105277"/>
    <x v="16"/>
    <x v="2"/>
    <n v="4.3489864864864849"/>
    <n v="0"/>
    <n v="0"/>
    <n v="5.5260472972972972"/>
    <x v="5"/>
  </r>
  <r>
    <n v="5183"/>
    <x v="998"/>
    <x v="0"/>
    <x v="12"/>
    <n v="21.776714513556598"/>
    <n v="28.3971291866029"/>
    <n v="25.086921850079747"/>
    <n v="1.8"/>
    <n v="6.3"/>
    <n v="4.05"/>
    <n v="7.3"/>
    <n v="8.9"/>
    <n v="8.1"/>
    <n v="785.11961722488002"/>
    <n v="2303.5199362041499"/>
    <n v="1544.319776714515"/>
    <n v="1"/>
    <n v="4.5"/>
    <n v="2.75"/>
    <n v="1.4475"/>
    <n v="7.25047297297297"/>
    <n v="4.3489864864864849"/>
    <n v="1700"/>
    <n v="78000"/>
    <n v="39850"/>
    <n v="1751.8059210526301"/>
    <n v="39424734.378289498"/>
    <n v="19713243.092105277"/>
    <x v="98"/>
    <x v="2"/>
    <n v="4.3489864864864849"/>
    <n v="0"/>
    <n v="1.9000000000000004"/>
    <n v="5.7785472972972975"/>
    <x v="5"/>
  </r>
  <r>
    <n v="5184"/>
    <x v="999"/>
    <x v="0"/>
    <x v="12"/>
    <n v="21.776714513556598"/>
    <n v="28.3971291866029"/>
    <n v="25.086921850079747"/>
    <n v="3.1"/>
    <n v="7.1"/>
    <n v="5.0999999999999996"/>
    <n v="7.3"/>
    <n v="9.1999999999999993"/>
    <n v="8.25"/>
    <n v="785.11961722488002"/>
    <n v="2303.5199362041499"/>
    <n v="1544.319776714515"/>
    <n v="1"/>
    <n v="2.4"/>
    <n v="1.7"/>
    <n v="1.4475"/>
    <n v="7.25047297297297"/>
    <n v="4.3489864864864849"/>
    <n v="1500"/>
    <n v="17000"/>
    <n v="9250"/>
    <n v="1751.8059210526301"/>
    <n v="39424734.378289498"/>
    <n v="19713243.092105277"/>
    <x v="26"/>
    <x v="2"/>
    <n v="4.3489864864864849"/>
    <n v="0"/>
    <n v="0"/>
    <n v="4.9322972972972972"/>
    <x v="5"/>
  </r>
  <r>
    <n v="5185"/>
    <x v="1000"/>
    <x v="0"/>
    <x v="12"/>
    <n v="21.776714513556598"/>
    <n v="28.3971291866029"/>
    <n v="25.086921850079747"/>
    <n v="3.3"/>
    <n v="7.3"/>
    <n v="5.3"/>
    <n v="7"/>
    <n v="9.3000000000000007"/>
    <n v="8.15"/>
    <n v="785.11961722488002"/>
    <n v="2303.5199362041499"/>
    <n v="1544.319776714515"/>
    <n v="1.8"/>
    <n v="4.4000000000000004"/>
    <n v="3.1"/>
    <n v="1.4475"/>
    <n v="7.25047297297297"/>
    <n v="4.3489864864864849"/>
    <n v="49"/>
    <n v="13000"/>
    <n v="6524.5"/>
    <n v="1751.8059210526301"/>
    <n v="39424734.378289498"/>
    <n v="19713243.092105277"/>
    <x v="60"/>
    <x v="2"/>
    <n v="4.3489864864864849"/>
    <n v="0"/>
    <n v="0"/>
    <n v="5.8072972972972972"/>
    <x v="5"/>
  </r>
  <r>
    <n v="1577"/>
    <x v="196"/>
    <x v="0"/>
    <x v="12"/>
    <n v="26"/>
    <n v="30"/>
    <n v="28"/>
    <n v="1.2"/>
    <n v="7.8"/>
    <n v="4.5"/>
    <n v="6.9"/>
    <n v="7.9"/>
    <n v="7.4"/>
    <n v="104"/>
    <n v="32000"/>
    <n v="16052"/>
    <n v="1"/>
    <n v="2.5"/>
    <n v="1.75"/>
    <n v="0.3"/>
    <n v="0.61"/>
    <n v="0.45499999999999996"/>
    <n v="170"/>
    <n v="10000"/>
    <n v="5085"/>
    <n v="350"/>
    <n v="22000"/>
    <n v="11175"/>
    <x v="33"/>
    <x v="2"/>
    <n v="0.45499999999999996"/>
    <n v="0"/>
    <n v="1"/>
    <n v="4.2847499999999998"/>
    <x v="5"/>
  </r>
  <r>
    <n v="5230"/>
    <x v="1001"/>
    <x v="0"/>
    <x v="12"/>
    <n v="22"/>
    <n v="31"/>
    <n v="26.5"/>
    <n v="6.1"/>
    <n v="7.5"/>
    <n v="6.8"/>
    <n v="6.5"/>
    <n v="7.2"/>
    <n v="6.85"/>
    <n v="39"/>
    <n v="69"/>
    <n v="54"/>
    <n v="1"/>
    <n v="1.8"/>
    <n v="1.4"/>
    <n v="0.3"/>
    <n v="0.3"/>
    <n v="0.3"/>
    <n v="4"/>
    <n v="63"/>
    <n v="33.5"/>
    <n v="8"/>
    <n v="140"/>
    <n v="74"/>
    <x v="49"/>
    <x v="178"/>
    <n v="0.3"/>
    <n v="0"/>
    <n v="0"/>
    <n v="1.1025"/>
    <x v="5"/>
  </r>
  <r>
    <n v="2312"/>
    <x v="594"/>
    <x v="0"/>
    <x v="12"/>
    <n v="27"/>
    <n v="31"/>
    <n v="29"/>
    <n v="5.9"/>
    <n v="7.9"/>
    <n v="6.9"/>
    <n v="6.5"/>
    <n v="7.7"/>
    <n v="7.1"/>
    <n v="131"/>
    <n v="1516"/>
    <n v="823.5"/>
    <n v="1.3"/>
    <n v="3"/>
    <n v="2.15"/>
    <n v="0.3"/>
    <n v="0.3"/>
    <n v="0.3"/>
    <n v="2"/>
    <n v="100"/>
    <n v="51"/>
    <n v="2"/>
    <n v="540"/>
    <n v="271"/>
    <x v="53"/>
    <x v="169"/>
    <n v="0.3"/>
    <n v="0"/>
    <n v="0"/>
    <n v="1.6587499999999999"/>
    <x v="5"/>
  </r>
  <r>
    <n v="1574"/>
    <x v="193"/>
    <x v="0"/>
    <x v="12"/>
    <n v="23"/>
    <n v="26"/>
    <n v="24.5"/>
    <n v="5.0999999999999996"/>
    <n v="7.8"/>
    <n v="6.4499999999999993"/>
    <n v="6.1"/>
    <n v="8"/>
    <n v="7.05"/>
    <n v="13800"/>
    <n v="28653"/>
    <n v="21226.5"/>
    <n v="1.4"/>
    <n v="2.6"/>
    <n v="2"/>
    <n v="0.3"/>
    <n v="26.7"/>
    <n v="13.5"/>
    <n v="130"/>
    <n v="300"/>
    <n v="215"/>
    <n v="460"/>
    <n v="1020"/>
    <n v="740"/>
    <x v="34"/>
    <x v="128"/>
    <n v="10"/>
    <n v="0"/>
    <n v="0"/>
    <n v="4.3250000000000002"/>
    <x v="5"/>
  </r>
  <r>
    <n v="1576"/>
    <x v="593"/>
    <x v="0"/>
    <x v="12"/>
    <n v="24"/>
    <n v="25"/>
    <n v="24.5"/>
    <n v="7.2"/>
    <n v="7.8"/>
    <n v="7.5"/>
    <n v="6.9"/>
    <n v="7.4"/>
    <n v="7.15"/>
    <n v="47"/>
    <n v="47"/>
    <n v="47"/>
    <n v="1"/>
    <n v="1"/>
    <n v="1"/>
    <n v="0.3"/>
    <n v="0.3"/>
    <n v="0.3"/>
    <n v="2"/>
    <n v="2"/>
    <n v="2"/>
    <n v="2"/>
    <n v="2"/>
    <n v="2"/>
    <x v="58"/>
    <x v="0"/>
    <n v="0.3"/>
    <n v="0"/>
    <n v="0"/>
    <n v="0.69500000000000006"/>
    <x v="5"/>
  </r>
  <r>
    <n v="1580"/>
    <x v="1002"/>
    <x v="0"/>
    <x v="12"/>
    <n v="22"/>
    <n v="31"/>
    <n v="26.5"/>
    <n v="7"/>
    <n v="7.7"/>
    <n v="7.35"/>
    <n v="6.5"/>
    <n v="7.1"/>
    <n v="6.8"/>
    <n v="21"/>
    <n v="29"/>
    <n v="25"/>
    <n v="1"/>
    <n v="1"/>
    <n v="1"/>
    <n v="0.3"/>
    <n v="0.3"/>
    <n v="0.3"/>
    <n v="2"/>
    <n v="24"/>
    <n v="13"/>
    <n v="10"/>
    <n v="48"/>
    <n v="29"/>
    <x v="58"/>
    <x v="123"/>
    <n v="0.3"/>
    <n v="0"/>
    <n v="0"/>
    <n v="0.75"/>
    <x v="5"/>
  </r>
  <r>
    <n v="1385"/>
    <x v="191"/>
    <x v="0"/>
    <x v="12"/>
    <n v="22"/>
    <n v="26"/>
    <n v="24"/>
    <n v="6.7"/>
    <n v="7.8"/>
    <n v="7.25"/>
    <n v="6.6"/>
    <n v="7.6"/>
    <n v="7.1"/>
    <n v="120"/>
    <n v="220"/>
    <n v="170"/>
    <n v="1"/>
    <n v="1.8"/>
    <n v="1.4"/>
    <n v="0.3"/>
    <n v="1.6"/>
    <n v="0.95000000000000007"/>
    <n v="100"/>
    <n v="170"/>
    <n v="135"/>
    <n v="150"/>
    <n v="680"/>
    <n v="415"/>
    <x v="49"/>
    <x v="382"/>
    <n v="0.95"/>
    <n v="0"/>
    <n v="0"/>
    <n v="1.7399999999999998"/>
    <x v="5"/>
  </r>
  <r>
    <n v="5179"/>
    <x v="1003"/>
    <x v="0"/>
    <x v="12"/>
    <n v="21.776714513556598"/>
    <n v="28.3971291866029"/>
    <n v="25.086921850079747"/>
    <n v="1.4"/>
    <n v="6.2"/>
    <n v="3.8"/>
    <n v="6.2"/>
    <n v="7.4"/>
    <n v="6.8000000000000007"/>
    <n v="5"/>
    <n v="5"/>
    <n v="5"/>
    <n v="4.9000000000000004"/>
    <n v="15"/>
    <n v="9.9499999999999993"/>
    <n v="1.4475"/>
    <n v="7.25047297297297"/>
    <n v="4.3489864864864849"/>
    <n v="4100"/>
    <n v="21000"/>
    <n v="12550"/>
    <n v="5800"/>
    <n v="5800"/>
    <n v="5800"/>
    <x v="2"/>
    <x v="2"/>
    <n v="4.3489864864864849"/>
    <n v="0"/>
    <n v="2.4000000000000004"/>
    <n v="6.6097972972972974"/>
    <x v="5"/>
  </r>
  <r>
    <n v="3470"/>
    <x v="205"/>
    <x v="0"/>
    <x v="12"/>
    <n v="26"/>
    <n v="27"/>
    <n v="26.5"/>
    <n v="5.2"/>
    <n v="7.8"/>
    <n v="6.5"/>
    <n v="6"/>
    <n v="7.9"/>
    <n v="6.95"/>
    <n v="125"/>
    <n v="200"/>
    <n v="162.5"/>
    <n v="1.9"/>
    <n v="5.8"/>
    <n v="3.8499999999999996"/>
    <n v="0.3"/>
    <n v="0.3"/>
    <n v="0.3"/>
    <n v="600"/>
    <n v="1800"/>
    <n v="1200"/>
    <n v="1400"/>
    <n v="2500"/>
    <n v="1950"/>
    <x v="37"/>
    <x v="2"/>
    <n v="0.3"/>
    <n v="0"/>
    <n v="0"/>
    <n v="5.4662499999999996"/>
    <x v="5"/>
  </r>
  <r>
    <n v="5190"/>
    <x v="1004"/>
    <x v="0"/>
    <x v="12"/>
    <n v="21.776714513556598"/>
    <n v="28.3971291866029"/>
    <n v="25.086921850079747"/>
    <n v="0.5"/>
    <n v="7.9"/>
    <n v="4.2"/>
    <n v="6.8"/>
    <n v="7.7"/>
    <n v="7.25"/>
    <n v="785.11961722488002"/>
    <n v="2303.5199362041499"/>
    <n v="1544.319776714515"/>
    <n v="1.9"/>
    <n v="5.3"/>
    <n v="3.5999999999999996"/>
    <n v="1.4475"/>
    <n v="7.25047297297297"/>
    <n v="4.3489864864864849"/>
    <n v="2"/>
    <n v="1000"/>
    <n v="501"/>
    <n v="300"/>
    <n v="300"/>
    <n v="300"/>
    <x v="54"/>
    <x v="383"/>
    <n v="4.3489864864864849"/>
    <n v="0"/>
    <n v="1.5999999999999996"/>
    <n v="5.7847972972972972"/>
    <x v="5"/>
  </r>
  <r>
    <n v="1575"/>
    <x v="592"/>
    <x v="0"/>
    <x v="12"/>
    <n v="27"/>
    <n v="30"/>
    <n v="28.5"/>
    <n v="2.8"/>
    <n v="7.6"/>
    <n v="5.1999999999999993"/>
    <n v="6.7"/>
    <n v="9.8000000000000007"/>
    <n v="8.25"/>
    <n v="365"/>
    <n v="53730"/>
    <n v="27047.5"/>
    <n v="2"/>
    <n v="3.8"/>
    <n v="2.9"/>
    <n v="0.3"/>
    <n v="0.57999999999999996"/>
    <n v="0.43999999999999995"/>
    <n v="2200"/>
    <n v="240000"/>
    <n v="121100"/>
    <n v="4000"/>
    <n v="700000"/>
    <n v="352000"/>
    <x v="75"/>
    <x v="2"/>
    <n v="0.43999999999999995"/>
    <n v="0"/>
    <n v="0"/>
    <n v="4.9005000000000001"/>
    <x v="5"/>
  </r>
  <r>
    <n v="5170"/>
    <x v="1005"/>
    <x v="1"/>
    <x v="12"/>
    <n v="25"/>
    <n v="30"/>
    <n v="27.5"/>
    <n v="5.3"/>
    <n v="8"/>
    <n v="6.65"/>
    <n v="6"/>
    <n v="8.3000000000000007"/>
    <n v="7.15"/>
    <n v="135"/>
    <n v="220"/>
    <n v="177.5"/>
    <n v="1"/>
    <n v="2.4"/>
    <n v="1.7"/>
    <n v="0.3"/>
    <n v="7.3"/>
    <n v="3.8"/>
    <n v="2"/>
    <n v="600"/>
    <n v="301"/>
    <n v="2"/>
    <n v="1000"/>
    <n v="501"/>
    <x v="26"/>
    <x v="210"/>
    <n v="3.8"/>
    <n v="0"/>
    <n v="0"/>
    <n v="3.3274999999999997"/>
    <x v="5"/>
  </r>
  <r>
    <n v="5165"/>
    <x v="1006"/>
    <x v="1"/>
    <x v="12"/>
    <n v="27"/>
    <n v="30"/>
    <n v="28.5"/>
    <n v="5.3"/>
    <n v="7.8"/>
    <n v="6.55"/>
    <n v="6.4"/>
    <n v="8.4"/>
    <n v="7.4"/>
    <n v="120"/>
    <n v="179"/>
    <n v="149.5"/>
    <n v="1"/>
    <n v="3.5"/>
    <n v="2.25"/>
    <n v="0.3"/>
    <n v="0.6"/>
    <n v="0.44999999999999996"/>
    <n v="40"/>
    <n v="350"/>
    <n v="195"/>
    <n v="70"/>
    <n v="700"/>
    <n v="385"/>
    <x v="7"/>
    <x v="102"/>
    <n v="0.44999999999999996"/>
    <n v="0"/>
    <n v="0"/>
    <n v="2.4712499999999999"/>
    <x v="5"/>
  </r>
  <r>
    <n v="3462"/>
    <x v="207"/>
    <x v="1"/>
    <x v="12"/>
    <n v="26"/>
    <n v="30"/>
    <n v="28"/>
    <n v="7.3"/>
    <n v="8.3000000000000007"/>
    <n v="7.8000000000000007"/>
    <n v="6.6"/>
    <n v="8.8000000000000007"/>
    <n v="7.7"/>
    <n v="39"/>
    <n v="64"/>
    <n v="51.5"/>
    <n v="1"/>
    <n v="1.4"/>
    <n v="1.2"/>
    <n v="0.3"/>
    <n v="0.3"/>
    <n v="0.3"/>
    <n v="10"/>
    <n v="630"/>
    <n v="320"/>
    <n v="100"/>
    <n v="790"/>
    <n v="445"/>
    <x v="19"/>
    <x v="124"/>
    <n v="0.3"/>
    <n v="0"/>
    <n v="0"/>
    <n v="2.4099999999999997"/>
    <x v="5"/>
  </r>
  <r>
    <n v="2325"/>
    <x v="206"/>
    <x v="1"/>
    <x v="12"/>
    <n v="26"/>
    <n v="27"/>
    <n v="26.5"/>
    <n v="3.5"/>
    <n v="7.8"/>
    <n v="5.65"/>
    <n v="6.7"/>
    <n v="8"/>
    <n v="7.35"/>
    <n v="195"/>
    <n v="300"/>
    <n v="247.5"/>
    <n v="2.4"/>
    <n v="5.4"/>
    <n v="3.9000000000000004"/>
    <n v="0.3"/>
    <n v="0.3"/>
    <n v="0.3"/>
    <n v="1800"/>
    <n v="3700"/>
    <n v="2750"/>
    <n v="4600"/>
    <n v="8400"/>
    <n v="6500"/>
    <x v="59"/>
    <x v="2"/>
    <n v="0.3"/>
    <n v="0"/>
    <n v="0"/>
    <n v="5.4974999999999996"/>
    <x v="5"/>
  </r>
  <r>
    <n v="5212"/>
    <x v="1007"/>
    <x v="1"/>
    <x v="12"/>
    <n v="27"/>
    <n v="30"/>
    <n v="28.5"/>
    <n v="7.2"/>
    <n v="7.9"/>
    <n v="7.5500000000000007"/>
    <n v="6.5"/>
    <n v="9.3000000000000007"/>
    <n v="7.9"/>
    <n v="55"/>
    <n v="96"/>
    <n v="75.5"/>
    <n v="1"/>
    <n v="2.2999999999999998"/>
    <n v="1.65"/>
    <n v="0.3"/>
    <n v="0.3"/>
    <n v="0.3"/>
    <n v="94"/>
    <n v="5400"/>
    <n v="2747"/>
    <n v="490"/>
    <n v="6300"/>
    <n v="3395"/>
    <x v="0"/>
    <x v="2"/>
    <n v="0.3"/>
    <n v="0"/>
    <n v="0"/>
    <n v="4.0912499999999996"/>
    <x v="5"/>
  </r>
  <r>
    <n v="5164"/>
    <x v="1008"/>
    <x v="1"/>
    <x v="12"/>
    <n v="27"/>
    <n v="29"/>
    <n v="28"/>
    <n v="5.3"/>
    <n v="8"/>
    <n v="6.65"/>
    <n v="6.9"/>
    <n v="7.9"/>
    <n v="7.4"/>
    <n v="83"/>
    <n v="238"/>
    <n v="160.5"/>
    <n v="1"/>
    <n v="2.8"/>
    <n v="1.9"/>
    <n v="0.3"/>
    <n v="0.37"/>
    <n v="0.33499999999999996"/>
    <n v="4"/>
    <n v="170"/>
    <n v="87"/>
    <n v="81"/>
    <n v="680"/>
    <n v="380.5"/>
    <x v="32"/>
    <x v="276"/>
    <n v="0.33499999999999996"/>
    <n v="0"/>
    <n v="0"/>
    <n v="1.6895"/>
    <x v="5"/>
  </r>
  <r>
    <n v="5166"/>
    <x v="1009"/>
    <x v="1"/>
    <x v="12"/>
    <n v="27"/>
    <n v="34"/>
    <n v="30.5"/>
    <n v="6.2"/>
    <n v="8.6999999999999993"/>
    <n v="7.4499999999999993"/>
    <n v="5.5"/>
    <n v="8.1"/>
    <n v="6.8"/>
    <n v="82"/>
    <n v="185"/>
    <n v="133.5"/>
    <n v="1"/>
    <n v="4"/>
    <n v="2.5"/>
    <n v="0.3"/>
    <n v="0.3"/>
    <n v="0.3"/>
    <n v="40"/>
    <n v="400"/>
    <n v="220"/>
    <n v="100"/>
    <n v="700"/>
    <n v="400"/>
    <x v="41"/>
    <x v="43"/>
    <n v="0.3"/>
    <n v="0"/>
    <n v="0"/>
    <n v="2.7224999999999997"/>
    <x v="5"/>
  </r>
  <r>
    <n v="1401"/>
    <x v="1010"/>
    <x v="1"/>
    <x v="13"/>
    <n v="31"/>
    <n v="31"/>
    <n v="31"/>
    <n v="3.61776729559748"/>
    <n v="6.4995283018867998"/>
    <n v="5.0586477987421397"/>
    <n v="8.5"/>
    <n v="8.5"/>
    <n v="8.5"/>
    <n v="290"/>
    <n v="290"/>
    <n v="290"/>
    <n v="2.84339622641509"/>
    <n v="15.5272012578616"/>
    <n v="9.185298742138345"/>
    <n v="1.4475"/>
    <n v="7.25047297297297"/>
    <n v="4.3489864864864849"/>
    <n v="540"/>
    <n v="540"/>
    <n v="540"/>
    <n v="540"/>
    <n v="540"/>
    <n v="540"/>
    <x v="2"/>
    <x v="365"/>
    <n v="4.3489864864864849"/>
    <n v="0"/>
    <n v="0"/>
    <n v="6.0697972972972964"/>
    <x v="5"/>
  </r>
  <r>
    <n v="4557"/>
    <x v="596"/>
    <x v="1"/>
    <x v="13"/>
    <n v="20"/>
    <n v="34"/>
    <n v="27"/>
    <n v="3.61776729559748"/>
    <n v="6.4995283018867998"/>
    <n v="5.0586477987421397"/>
    <n v="7.1"/>
    <n v="9.1"/>
    <n v="8.1"/>
    <n v="364"/>
    <n v="754"/>
    <n v="559"/>
    <n v="2.84339622641509"/>
    <n v="15.5272012578616"/>
    <n v="9.185298742138345"/>
    <n v="1.4475"/>
    <n v="7.25047297297297"/>
    <n v="4.3489864864864849"/>
    <n v="325.73701298701297"/>
    <n v="17186426.7483766"/>
    <n v="8593376.2426947933"/>
    <n v="1751.8059210526301"/>
    <n v="39424734.378289498"/>
    <n v="19713243.092105277"/>
    <x v="2"/>
    <x v="2"/>
    <n v="4.3489864864864849"/>
    <n v="0"/>
    <n v="0"/>
    <n v="6.3697972972972972"/>
    <x v="5"/>
  </r>
  <r>
    <n v="4568"/>
    <x v="1011"/>
    <x v="1"/>
    <x v="13"/>
    <n v="28"/>
    <n v="34"/>
    <n v="31"/>
    <n v="3.61776729559748"/>
    <n v="6.4995283018867998"/>
    <n v="5.0586477987421397"/>
    <n v="7"/>
    <n v="8.3000000000000007"/>
    <n v="7.65"/>
    <n v="385"/>
    <n v="906"/>
    <n v="645.5"/>
    <n v="1"/>
    <n v="1"/>
    <n v="1"/>
    <n v="1.4475"/>
    <n v="7.25047297297297"/>
    <n v="4.3489864864864849"/>
    <n v="325.73701298701297"/>
    <n v="17186426.7483766"/>
    <n v="8593376.2426947933"/>
    <n v="1751.8059210526301"/>
    <n v="39424734.378289498"/>
    <n v="19713243.092105277"/>
    <x v="58"/>
    <x v="2"/>
    <n v="4.3489864864864849"/>
    <n v="0"/>
    <n v="0"/>
    <n v="4.4947972972972972"/>
    <x v="5"/>
  </r>
  <r>
    <n v="2132"/>
    <x v="216"/>
    <x v="0"/>
    <x v="14"/>
    <n v="19"/>
    <n v="22"/>
    <n v="20.5"/>
    <n v="6.8"/>
    <n v="7.8"/>
    <n v="7.3"/>
    <n v="7.1"/>
    <n v="8.6999999999999993"/>
    <n v="7.8999999999999995"/>
    <n v="299"/>
    <n v="613"/>
    <n v="456"/>
    <n v="1"/>
    <n v="1.3"/>
    <n v="1.1499999999999999"/>
    <n v="0.84"/>
    <n v="1.08"/>
    <n v="0.96"/>
    <n v="2"/>
    <n v="2"/>
    <n v="2"/>
    <n v="40"/>
    <n v="63"/>
    <n v="51.5"/>
    <x v="46"/>
    <x v="0"/>
    <n v="0.96"/>
    <n v="0"/>
    <n v="0"/>
    <n v="0.92074999999999996"/>
    <x v="5"/>
  </r>
  <r>
    <n v="4615"/>
    <x v="602"/>
    <x v="0"/>
    <x v="14"/>
    <n v="18"/>
    <n v="25"/>
    <n v="21.5"/>
    <n v="5.4"/>
    <n v="7.8"/>
    <n v="6.6"/>
    <n v="7.2"/>
    <n v="8.6"/>
    <n v="7.9"/>
    <n v="324"/>
    <n v="642"/>
    <n v="483"/>
    <n v="1.6"/>
    <n v="4.2"/>
    <n v="2.9000000000000004"/>
    <n v="0.21"/>
    <n v="2.6"/>
    <n v="1.405"/>
    <n v="2"/>
    <n v="12"/>
    <n v="7"/>
    <n v="84"/>
    <n v="920"/>
    <n v="502"/>
    <x v="15"/>
    <x v="20"/>
    <n v="1.4050000000000002"/>
    <n v="0"/>
    <n v="0"/>
    <n v="2.1285000000000003"/>
    <x v="5"/>
  </r>
  <r>
    <n v="2135"/>
    <x v="599"/>
    <x v="0"/>
    <x v="14"/>
    <n v="20"/>
    <n v="32"/>
    <n v="26"/>
    <n v="6.7"/>
    <n v="7.8"/>
    <n v="7.25"/>
    <n v="7.1"/>
    <n v="7.6"/>
    <n v="7.35"/>
    <n v="216"/>
    <n v="298"/>
    <n v="257"/>
    <n v="1"/>
    <n v="1.4"/>
    <n v="1.2"/>
    <n v="0.45"/>
    <n v="0.89"/>
    <n v="0.67"/>
    <n v="2"/>
    <n v="2"/>
    <n v="2"/>
    <n v="41"/>
    <n v="48"/>
    <n v="44.5"/>
    <x v="19"/>
    <x v="0"/>
    <n v="0.67"/>
    <n v="0"/>
    <n v="0"/>
    <n v="0.89400000000000002"/>
    <x v="5"/>
  </r>
  <r>
    <n v="2141"/>
    <x v="1012"/>
    <x v="0"/>
    <x v="14"/>
    <n v="16"/>
    <n v="32"/>
    <n v="24"/>
    <n v="4.9000000000000004"/>
    <n v="8"/>
    <n v="6.45"/>
    <n v="7"/>
    <n v="8.1999999999999993"/>
    <n v="7.6"/>
    <n v="69"/>
    <n v="544"/>
    <n v="306.5"/>
    <n v="1"/>
    <n v="4.2"/>
    <n v="2.6"/>
    <n v="3.12"/>
    <n v="8.2899999999999991"/>
    <n v="5.7050000000000001"/>
    <n v="2"/>
    <n v="120"/>
    <n v="61"/>
    <n v="130"/>
    <n v="430"/>
    <n v="280"/>
    <x v="4"/>
    <x v="63"/>
    <n v="5.7050000000000001"/>
    <n v="0"/>
    <n v="0"/>
    <n v="3.0709999999999997"/>
    <x v="5"/>
  </r>
  <r>
    <n v="4622"/>
    <x v="603"/>
    <x v="0"/>
    <x v="14"/>
    <n v="23"/>
    <n v="31"/>
    <n v="27"/>
    <n v="5.8"/>
    <n v="9.1"/>
    <n v="7.4499999999999993"/>
    <n v="7.2"/>
    <n v="8.5"/>
    <n v="7.85"/>
    <n v="540"/>
    <n v="1165"/>
    <n v="852.5"/>
    <n v="1.7"/>
    <n v="6.8"/>
    <n v="4.25"/>
    <n v="0.41"/>
    <n v="3.53"/>
    <n v="1.97"/>
    <n v="2"/>
    <n v="4"/>
    <n v="3"/>
    <n v="31"/>
    <n v="120"/>
    <n v="75.5"/>
    <x v="2"/>
    <x v="10"/>
    <n v="1.9700000000000002"/>
    <n v="0"/>
    <n v="0"/>
    <n v="2.9090000000000003"/>
    <x v="5"/>
  </r>
  <r>
    <n v="1374"/>
    <x v="1013"/>
    <x v="0"/>
    <x v="14"/>
    <n v="16"/>
    <n v="31"/>
    <n v="23.5"/>
    <n v="3.2"/>
    <n v="9"/>
    <n v="6.1"/>
    <n v="6.9"/>
    <n v="8.4"/>
    <n v="7.65"/>
    <n v="297"/>
    <n v="419"/>
    <n v="358"/>
    <n v="1.8"/>
    <n v="7.4"/>
    <n v="4.6000000000000005"/>
    <n v="4.08"/>
    <n v="8.7100000000000009"/>
    <n v="6.3950000000000005"/>
    <n v="8"/>
    <n v="350"/>
    <n v="179"/>
    <n v="920"/>
    <n v="1600"/>
    <n v="1260"/>
    <x v="2"/>
    <x v="366"/>
    <n v="6.3950000000000005"/>
    <n v="0"/>
    <n v="0"/>
    <n v="4.6740000000000004"/>
    <x v="5"/>
  </r>
  <r>
    <n v="2130"/>
    <x v="214"/>
    <x v="0"/>
    <x v="14"/>
    <n v="20"/>
    <n v="30"/>
    <n v="25"/>
    <n v="6.8"/>
    <n v="7.6"/>
    <n v="7.1999999999999993"/>
    <n v="7.3"/>
    <n v="7.7"/>
    <n v="7.5"/>
    <n v="272"/>
    <n v="830"/>
    <n v="551"/>
    <n v="1.4"/>
    <n v="2.7"/>
    <n v="2.0499999999999998"/>
    <n v="0.48"/>
    <n v="1.2"/>
    <n v="0.84"/>
    <n v="2"/>
    <n v="6"/>
    <n v="4"/>
    <n v="24"/>
    <n v="64"/>
    <n v="44"/>
    <x v="62"/>
    <x v="16"/>
    <n v="0.83999999999999986"/>
    <n v="0"/>
    <n v="0"/>
    <n v="1.4692499999999999"/>
    <x v="5"/>
  </r>
  <r>
    <n v="2134"/>
    <x v="218"/>
    <x v="0"/>
    <x v="14"/>
    <n v="20"/>
    <n v="22"/>
    <n v="21"/>
    <n v="4.2"/>
    <n v="7.7"/>
    <n v="5.95"/>
    <n v="7.7"/>
    <n v="8.5"/>
    <n v="8.1"/>
    <n v="237"/>
    <n v="402"/>
    <n v="319.5"/>
    <n v="1"/>
    <n v="6"/>
    <n v="3.5"/>
    <n v="0.64"/>
    <n v="2.15"/>
    <n v="1.395"/>
    <n v="2"/>
    <n v="2"/>
    <n v="2"/>
    <n v="46"/>
    <n v="110"/>
    <n v="78"/>
    <x v="8"/>
    <x v="0"/>
    <n v="1.395"/>
    <n v="0"/>
    <n v="0"/>
    <n v="2.4764999999999997"/>
    <x v="5"/>
  </r>
  <r>
    <n v="2136"/>
    <x v="1014"/>
    <x v="0"/>
    <x v="14"/>
    <n v="18"/>
    <n v="31"/>
    <n v="24.5"/>
    <n v="3.3"/>
    <n v="9.9"/>
    <n v="6.6"/>
    <n v="6.8"/>
    <n v="8.1999999999999993"/>
    <n v="7.5"/>
    <n v="424"/>
    <n v="883"/>
    <n v="653.5"/>
    <n v="1.8"/>
    <n v="11.6"/>
    <n v="6.7"/>
    <n v="6.16"/>
    <n v="18.600000000000001"/>
    <n v="12.38"/>
    <n v="6"/>
    <n v="1600"/>
    <n v="803"/>
    <n v="1600"/>
    <n v="1600"/>
    <n v="1600"/>
    <x v="2"/>
    <x v="2"/>
    <n v="10"/>
    <n v="0"/>
    <n v="0"/>
    <n v="7.5"/>
    <x v="5"/>
  </r>
  <r>
    <n v="2133"/>
    <x v="217"/>
    <x v="0"/>
    <x v="14"/>
    <n v="20"/>
    <n v="22"/>
    <n v="21"/>
    <n v="6.5"/>
    <n v="7.8"/>
    <n v="7.15"/>
    <n v="7.1"/>
    <n v="8.3000000000000007"/>
    <n v="7.7"/>
    <n v="318"/>
    <n v="640"/>
    <n v="479"/>
    <n v="1"/>
    <n v="1.9"/>
    <n v="1.45"/>
    <n v="0.9"/>
    <n v="1.26"/>
    <n v="1.08"/>
    <n v="2"/>
    <n v="2"/>
    <n v="2"/>
    <n v="41"/>
    <n v="70"/>
    <n v="55.5"/>
    <x v="25"/>
    <x v="0"/>
    <n v="1.08"/>
    <n v="0"/>
    <n v="0"/>
    <n v="1.13225"/>
    <x v="5"/>
  </r>
  <r>
    <n v="4614"/>
    <x v="601"/>
    <x v="0"/>
    <x v="14"/>
    <n v="18"/>
    <n v="25"/>
    <n v="21.5"/>
    <n v="5.5"/>
    <n v="7.6"/>
    <n v="6.55"/>
    <n v="7.6"/>
    <n v="8.3000000000000007"/>
    <n v="7.95"/>
    <n v="319"/>
    <n v="598"/>
    <n v="458.5"/>
    <n v="2.2999999999999998"/>
    <n v="3.9"/>
    <n v="3.0999999999999996"/>
    <n v="0.27"/>
    <n v="2.4"/>
    <n v="1.335"/>
    <n v="2"/>
    <n v="21"/>
    <n v="11.5"/>
    <n v="79"/>
    <n v="1600"/>
    <n v="839.5"/>
    <x v="122"/>
    <x v="192"/>
    <n v="1.335"/>
    <n v="0"/>
    <n v="0"/>
    <n v="2.2619999999999996"/>
    <x v="5"/>
  </r>
  <r>
    <n v="1373"/>
    <x v="1015"/>
    <x v="0"/>
    <x v="14"/>
    <n v="15"/>
    <n v="32"/>
    <n v="23.5"/>
    <n v="4.7"/>
    <n v="7.6"/>
    <n v="6.15"/>
    <n v="7.1"/>
    <n v="8.1"/>
    <n v="7.6"/>
    <n v="161"/>
    <n v="387"/>
    <n v="274"/>
    <n v="1"/>
    <n v="2.8"/>
    <n v="1.9"/>
    <n v="2.06"/>
    <n v="5.17"/>
    <n v="3.6150000000000002"/>
    <n v="4"/>
    <n v="27"/>
    <n v="15.5"/>
    <n v="110"/>
    <n v="430"/>
    <n v="270"/>
    <x v="32"/>
    <x v="18"/>
    <n v="3.6150000000000002"/>
    <n v="0"/>
    <n v="0"/>
    <n v="1.988"/>
    <x v="5"/>
  </r>
  <r>
    <n v="2139"/>
    <x v="1016"/>
    <x v="0"/>
    <x v="14"/>
    <n v="16"/>
    <n v="32"/>
    <n v="24"/>
    <n v="4.9000000000000004"/>
    <n v="7.6"/>
    <n v="6.25"/>
    <n v="7"/>
    <n v="8.3000000000000007"/>
    <n v="7.65"/>
    <n v="174"/>
    <n v="341"/>
    <n v="257.5"/>
    <n v="1"/>
    <n v="2.5"/>
    <n v="1.75"/>
    <n v="0.32"/>
    <n v="4.8499999999999996"/>
    <n v="2.585"/>
    <n v="2"/>
    <n v="33"/>
    <n v="17.5"/>
    <n v="210"/>
    <n v="350"/>
    <n v="280"/>
    <x v="33"/>
    <x v="101"/>
    <n v="2.585"/>
    <n v="0"/>
    <n v="0"/>
    <n v="1.6982499999999998"/>
    <x v="5"/>
  </r>
  <r>
    <n v="2138"/>
    <x v="1017"/>
    <x v="0"/>
    <x v="14"/>
    <n v="16"/>
    <n v="33"/>
    <n v="24.5"/>
    <n v="5"/>
    <n v="9.1999999999999993"/>
    <n v="7.1"/>
    <n v="7.1"/>
    <n v="8.3000000000000007"/>
    <n v="7.7"/>
    <n v="154"/>
    <n v="337"/>
    <n v="245.5"/>
    <n v="1"/>
    <n v="2.8"/>
    <n v="1.9"/>
    <n v="0.46"/>
    <n v="4.2699999999999996"/>
    <n v="2.3649999999999998"/>
    <n v="4"/>
    <n v="26"/>
    <n v="15"/>
    <n v="120"/>
    <n v="280"/>
    <n v="200"/>
    <x v="32"/>
    <x v="11"/>
    <n v="2.3649999999999998"/>
    <n v="0"/>
    <n v="0"/>
    <n v="1.7355"/>
    <x v="5"/>
  </r>
  <r>
    <n v="2137"/>
    <x v="1018"/>
    <x v="0"/>
    <x v="14"/>
    <n v="17"/>
    <n v="31"/>
    <n v="24"/>
    <n v="5"/>
    <n v="8.6"/>
    <n v="6.8"/>
    <n v="7.1"/>
    <n v="8.1"/>
    <n v="7.6"/>
    <n v="161"/>
    <n v="355"/>
    <n v="258"/>
    <n v="1"/>
    <n v="2.8"/>
    <n v="1.9"/>
    <n v="1.07"/>
    <n v="3.85"/>
    <n v="2.46"/>
    <n v="2"/>
    <n v="33"/>
    <n v="17.5"/>
    <n v="110"/>
    <n v="350"/>
    <n v="230"/>
    <x v="32"/>
    <x v="101"/>
    <n v="2.46"/>
    <n v="0"/>
    <n v="0"/>
    <n v="1.7669999999999999"/>
    <x v="5"/>
  </r>
  <r>
    <n v="2131"/>
    <x v="215"/>
    <x v="0"/>
    <x v="14"/>
    <n v="20"/>
    <n v="22"/>
    <n v="21"/>
    <n v="6.6"/>
    <n v="7.7"/>
    <n v="7.15"/>
    <n v="7.4"/>
    <n v="8.3000000000000007"/>
    <n v="7.8500000000000005"/>
    <n v="307"/>
    <n v="686"/>
    <n v="496.5"/>
    <n v="1"/>
    <n v="1.6"/>
    <n v="1.3"/>
    <n v="1.07"/>
    <n v="1.62"/>
    <n v="1.3450000000000002"/>
    <n v="2"/>
    <n v="2"/>
    <n v="2"/>
    <n v="48"/>
    <n v="63"/>
    <n v="55.5"/>
    <x v="43"/>
    <x v="0"/>
    <n v="1.3450000000000002"/>
    <n v="0"/>
    <n v="0"/>
    <n v="1.0915000000000001"/>
    <x v="5"/>
  </r>
  <r>
    <n v="3850"/>
    <x v="604"/>
    <x v="1"/>
    <x v="14"/>
    <n v="20"/>
    <n v="22"/>
    <n v="21"/>
    <n v="5"/>
    <n v="8.1"/>
    <n v="6.55"/>
    <n v="7.8"/>
    <n v="8.5"/>
    <n v="8.15"/>
    <n v="309"/>
    <n v="493"/>
    <n v="401"/>
    <n v="1"/>
    <n v="1.2"/>
    <n v="1.1000000000000001"/>
    <n v="0.7"/>
    <n v="1.04"/>
    <n v="0.87"/>
    <n v="2"/>
    <n v="2"/>
    <n v="2"/>
    <n v="39"/>
    <n v="49"/>
    <n v="44"/>
    <x v="24"/>
    <x v="0"/>
    <n v="0.86999999999999988"/>
    <n v="0"/>
    <n v="0"/>
    <n v="0.87149999999999994"/>
    <x v="5"/>
  </r>
  <r>
    <n v="3831"/>
    <x v="237"/>
    <x v="1"/>
    <x v="14"/>
    <n v="18"/>
    <n v="27"/>
    <n v="22.5"/>
    <n v="5"/>
    <n v="7.8"/>
    <n v="6.4"/>
    <n v="7.3"/>
    <n v="8.3000000000000007"/>
    <n v="7.8000000000000007"/>
    <n v="239"/>
    <n v="608"/>
    <n v="423.5"/>
    <n v="1.8"/>
    <n v="4.8"/>
    <n v="3.3"/>
    <n v="0.02"/>
    <n v="2.6"/>
    <n v="1.31"/>
    <n v="2"/>
    <n v="79"/>
    <n v="40.5"/>
    <n v="17"/>
    <n v="1600"/>
    <n v="808.5"/>
    <x v="20"/>
    <x v="308"/>
    <n v="1.31"/>
    <n v="0"/>
    <n v="0"/>
    <n v="2.5270000000000001"/>
    <x v="5"/>
  </r>
  <r>
    <n v="3830"/>
    <x v="236"/>
    <x v="1"/>
    <x v="14"/>
    <n v="18"/>
    <n v="26"/>
    <n v="22"/>
    <n v="5.4"/>
    <n v="7.9"/>
    <n v="6.65"/>
    <n v="7"/>
    <n v="8.1999999999999993"/>
    <n v="7.6"/>
    <n v="250"/>
    <n v="619"/>
    <n v="434.5"/>
    <n v="1.9"/>
    <n v="8"/>
    <n v="4.95"/>
    <n v="0.23"/>
    <n v="2.6"/>
    <n v="1.415"/>
    <n v="2"/>
    <n v="63"/>
    <n v="32.5"/>
    <n v="17"/>
    <n v="1600"/>
    <n v="808.5"/>
    <x v="2"/>
    <x v="351"/>
    <n v="1.415"/>
    <n v="0"/>
    <n v="0"/>
    <n v="2.9455"/>
    <x v="5"/>
  </r>
  <r>
    <n v="3299"/>
    <x v="230"/>
    <x v="1"/>
    <x v="14"/>
    <n v="18"/>
    <n v="26"/>
    <n v="22"/>
    <n v="5"/>
    <n v="7.9"/>
    <n v="6.45"/>
    <n v="7"/>
    <n v="8.1"/>
    <n v="7.55"/>
    <n v="290"/>
    <n v="935"/>
    <n v="612.5"/>
    <n v="2.4"/>
    <n v="4.4000000000000004"/>
    <n v="3.4000000000000004"/>
    <n v="0.15"/>
    <n v="2.7"/>
    <n v="1.425"/>
    <n v="2"/>
    <n v="120"/>
    <n v="61"/>
    <n v="17"/>
    <n v="1600"/>
    <n v="808.5"/>
    <x v="48"/>
    <x v="63"/>
    <n v="1.4250000000000003"/>
    <n v="0"/>
    <n v="0"/>
    <n v="2.7150000000000003"/>
    <x v="5"/>
  </r>
  <r>
    <n v="3297"/>
    <x v="228"/>
    <x v="1"/>
    <x v="14"/>
    <n v="22"/>
    <n v="31"/>
    <n v="26.5"/>
    <n v="6.9"/>
    <n v="7.8"/>
    <n v="7.35"/>
    <n v="7.2"/>
    <n v="8.4"/>
    <n v="7.8000000000000007"/>
    <n v="310"/>
    <n v="520"/>
    <n v="415"/>
    <n v="1.8"/>
    <n v="2.2000000000000002"/>
    <n v="2"/>
    <n v="0.77"/>
    <n v="1.1399999999999999"/>
    <n v="0.95499999999999996"/>
    <n v="2"/>
    <n v="6"/>
    <n v="4"/>
    <n v="48"/>
    <n v="49"/>
    <n v="48.5"/>
    <x v="34"/>
    <x v="16"/>
    <n v="0.95500000000000007"/>
    <n v="0"/>
    <n v="0"/>
    <n v="1.4610000000000001"/>
    <x v="5"/>
  </r>
  <r>
    <n v="3301"/>
    <x v="232"/>
    <x v="1"/>
    <x v="14"/>
    <n v="17"/>
    <n v="27"/>
    <n v="22"/>
    <n v="6"/>
    <n v="7.9"/>
    <n v="6.95"/>
    <n v="7.2"/>
    <n v="8.6"/>
    <n v="7.9"/>
    <n v="226"/>
    <n v="469"/>
    <n v="347.5"/>
    <n v="1.9"/>
    <n v="6"/>
    <n v="3.95"/>
    <n v="0.28000000000000003"/>
    <n v="2.2999999999999998"/>
    <n v="1.29"/>
    <n v="2"/>
    <n v="39"/>
    <n v="20.5"/>
    <n v="17"/>
    <n v="540"/>
    <n v="278.5"/>
    <x v="108"/>
    <x v="218"/>
    <n v="1.29"/>
    <n v="0"/>
    <n v="0"/>
    <n v="2.82925"/>
    <x v="5"/>
  </r>
  <r>
    <n v="3302"/>
    <x v="233"/>
    <x v="1"/>
    <x v="14"/>
    <n v="19"/>
    <n v="22"/>
    <n v="20.5"/>
    <n v="5.8"/>
    <n v="8.5"/>
    <n v="7.15"/>
    <n v="7.5"/>
    <n v="8.4"/>
    <n v="7.95"/>
    <n v="316"/>
    <n v="669"/>
    <n v="492.5"/>
    <n v="1.1000000000000001"/>
    <n v="2.2000000000000002"/>
    <n v="1.6500000000000001"/>
    <n v="0.88"/>
    <n v="2.0299999999999998"/>
    <n v="1.4549999999999998"/>
    <n v="2"/>
    <n v="2"/>
    <n v="2"/>
    <n v="63"/>
    <n v="140"/>
    <n v="101.5"/>
    <x v="0"/>
    <x v="0"/>
    <n v="1.4549999999999998"/>
    <n v="0"/>
    <n v="0"/>
    <n v="1.3322499999999999"/>
    <x v="5"/>
  </r>
  <r>
    <n v="3298"/>
    <x v="229"/>
    <x v="1"/>
    <x v="14"/>
    <n v="25"/>
    <n v="29"/>
    <n v="27"/>
    <n v="7.1"/>
    <n v="7.7"/>
    <n v="7.4"/>
    <n v="7.6"/>
    <n v="8.5"/>
    <n v="8.0500000000000007"/>
    <n v="267"/>
    <n v="368"/>
    <n v="317.5"/>
    <n v="1.8"/>
    <n v="2"/>
    <n v="1.9"/>
    <n v="0.77"/>
    <n v="0.93"/>
    <n v="0.85000000000000009"/>
    <n v="2"/>
    <n v="2"/>
    <n v="2"/>
    <n v="47"/>
    <n v="49"/>
    <n v="48"/>
    <x v="32"/>
    <x v="0"/>
    <n v="0.85000000000000009"/>
    <n v="0"/>
    <n v="0"/>
    <n v="1.3675000000000002"/>
    <x v="5"/>
  </r>
  <r>
    <n v="3303"/>
    <x v="234"/>
    <x v="1"/>
    <x v="14"/>
    <n v="20"/>
    <n v="32"/>
    <n v="26"/>
    <n v="6.7"/>
    <n v="7.2"/>
    <n v="6.95"/>
    <n v="7.4"/>
    <n v="8.1999999999999993"/>
    <n v="7.8"/>
    <n v="335"/>
    <n v="408"/>
    <n v="371.5"/>
    <n v="1"/>
    <n v="2.2000000000000002"/>
    <n v="1.6"/>
    <n v="0.55000000000000004"/>
    <n v="0.82"/>
    <n v="0.68500000000000005"/>
    <n v="2"/>
    <n v="4"/>
    <n v="3"/>
    <n v="39"/>
    <n v="58"/>
    <n v="48.5"/>
    <x v="56"/>
    <x v="10"/>
    <n v="0.68500000000000005"/>
    <n v="0"/>
    <n v="0"/>
    <n v="1.1519999999999999"/>
    <x v="5"/>
  </r>
  <r>
    <n v="3300"/>
    <x v="231"/>
    <x v="1"/>
    <x v="14"/>
    <n v="19"/>
    <n v="26"/>
    <n v="22.5"/>
    <n v="5.6"/>
    <n v="7.6"/>
    <n v="6.6"/>
    <n v="7.3"/>
    <n v="8.6"/>
    <n v="7.9499999999999993"/>
    <n v="250"/>
    <n v="582"/>
    <n v="416"/>
    <n v="2.1"/>
    <n v="4"/>
    <n v="3.05"/>
    <n v="0.27"/>
    <n v="2.4"/>
    <n v="1.335"/>
    <n v="2"/>
    <n v="110"/>
    <n v="56"/>
    <n v="17"/>
    <n v="1600"/>
    <n v="808.5"/>
    <x v="21"/>
    <x v="30"/>
    <n v="1.335"/>
    <n v="0"/>
    <n v="0"/>
    <n v="2.4532499999999997"/>
    <x v="5"/>
  </r>
  <r>
    <n v="3849"/>
    <x v="238"/>
    <x v="1"/>
    <x v="14"/>
    <n v="20"/>
    <n v="22"/>
    <n v="21"/>
    <n v="6.4"/>
    <n v="7.6"/>
    <n v="7"/>
    <n v="8"/>
    <n v="8.5"/>
    <n v="8.25"/>
    <n v="346"/>
    <n v="481"/>
    <n v="413.5"/>
    <n v="1"/>
    <n v="1.3"/>
    <n v="1.1499999999999999"/>
    <n v="0.7"/>
    <n v="1.1000000000000001"/>
    <n v="0.9"/>
    <n v="2"/>
    <n v="2"/>
    <n v="2"/>
    <n v="38"/>
    <n v="48"/>
    <n v="43"/>
    <x v="46"/>
    <x v="0"/>
    <n v="0.89999999999999991"/>
    <n v="0"/>
    <n v="0"/>
    <n v="0.90874999999999995"/>
    <x v="5"/>
  </r>
  <r>
    <n v="2129"/>
    <x v="1019"/>
    <x v="2"/>
    <x v="14"/>
    <n v="18"/>
    <n v="24"/>
    <n v="21"/>
    <n v="6.8"/>
    <n v="7.9"/>
    <n v="7.35"/>
    <n v="7.1"/>
    <n v="8"/>
    <n v="7.55"/>
    <n v="240"/>
    <n v="376"/>
    <n v="308"/>
    <n v="1.2"/>
    <n v="2.6"/>
    <n v="1.9"/>
    <n v="0.3"/>
    <n v="2.1"/>
    <n v="1.2"/>
    <n v="2"/>
    <n v="4"/>
    <n v="3"/>
    <n v="31"/>
    <n v="49"/>
    <n v="40"/>
    <x v="32"/>
    <x v="10"/>
    <n v="1.2"/>
    <n v="0"/>
    <n v="0"/>
    <n v="1.4424999999999999"/>
    <x v="5"/>
  </r>
  <r>
    <n v="1426"/>
    <x v="607"/>
    <x v="0"/>
    <x v="15"/>
    <n v="15"/>
    <n v="28"/>
    <n v="21.5"/>
    <n v="6.8"/>
    <n v="7.5"/>
    <n v="7.15"/>
    <n v="7.1"/>
    <n v="7.5"/>
    <n v="7.3"/>
    <n v="140"/>
    <n v="200"/>
    <n v="170"/>
    <n v="3"/>
    <n v="3.4"/>
    <n v="3.2"/>
    <n v="1.4475"/>
    <n v="7.25047297297297"/>
    <n v="4.3489864864864849"/>
    <n v="20"/>
    <n v="75"/>
    <n v="47.5"/>
    <n v="70"/>
    <n v="120"/>
    <n v="95"/>
    <x v="87"/>
    <x v="229"/>
    <n v="4.3489864864864849"/>
    <n v="0"/>
    <n v="0"/>
    <n v="3.107297297297297"/>
    <x v="5"/>
  </r>
  <r>
    <n v="1630"/>
    <x v="609"/>
    <x v="0"/>
    <x v="15"/>
    <n v="15"/>
    <n v="29"/>
    <n v="22"/>
    <n v="6.8"/>
    <n v="7.3"/>
    <n v="7.05"/>
    <n v="7"/>
    <n v="7.6"/>
    <n v="7.3"/>
    <n v="140"/>
    <n v="220"/>
    <n v="180"/>
    <n v="3.1"/>
    <n v="3.5"/>
    <n v="3.3"/>
    <n v="1.4475"/>
    <n v="7.25047297297297"/>
    <n v="4.3489864864864849"/>
    <n v="5"/>
    <n v="25"/>
    <n v="15"/>
    <n v="20"/>
    <n v="75"/>
    <n v="47.5"/>
    <x v="20"/>
    <x v="11"/>
    <n v="4.3489864864864849"/>
    <n v="0"/>
    <n v="0"/>
    <n v="3.0072972972972973"/>
    <x v="5"/>
  </r>
  <r>
    <n v="1629"/>
    <x v="608"/>
    <x v="0"/>
    <x v="15"/>
    <n v="15"/>
    <n v="29"/>
    <n v="22"/>
    <n v="6.7"/>
    <n v="7.5"/>
    <n v="7.1"/>
    <n v="6.9"/>
    <n v="7.5"/>
    <n v="7.2"/>
    <n v="130"/>
    <n v="220"/>
    <n v="175"/>
    <n v="3"/>
    <n v="3.4"/>
    <n v="3.2"/>
    <n v="1.4475"/>
    <n v="7.25047297297297"/>
    <n v="4.3489864864864849"/>
    <n v="30"/>
    <n v="125"/>
    <n v="77.5"/>
    <n v="65"/>
    <n v="140"/>
    <n v="102.5"/>
    <x v="87"/>
    <x v="341"/>
    <n v="4.3489864864864849"/>
    <n v="0"/>
    <n v="0"/>
    <n v="3.2572972972972973"/>
    <x v="5"/>
  </r>
  <r>
    <n v="1425"/>
    <x v="606"/>
    <x v="0"/>
    <x v="15"/>
    <n v="15"/>
    <n v="28"/>
    <n v="21.5"/>
    <n v="6.7"/>
    <n v="7.5"/>
    <n v="7.1"/>
    <n v="7"/>
    <n v="7.6"/>
    <n v="7.3"/>
    <n v="130"/>
    <n v="210"/>
    <n v="170"/>
    <n v="3"/>
    <n v="3.5"/>
    <n v="3.25"/>
    <n v="1.4475"/>
    <n v="7.25047297297297"/>
    <n v="4.3489864864864849"/>
    <n v="10"/>
    <n v="70"/>
    <n v="40"/>
    <n v="40"/>
    <n v="95"/>
    <n v="67.5"/>
    <x v="38"/>
    <x v="89"/>
    <n v="4.3489864864864849"/>
    <n v="0"/>
    <n v="0"/>
    <n v="3.1010472972972973"/>
    <x v="5"/>
  </r>
  <r>
    <n v="2837"/>
    <x v="610"/>
    <x v="0"/>
    <x v="15"/>
    <n v="15"/>
    <n v="28"/>
    <n v="21.5"/>
    <n v="7"/>
    <n v="7.7"/>
    <n v="7.35"/>
    <n v="7.1"/>
    <n v="7.4"/>
    <n v="7.25"/>
    <n v="130"/>
    <n v="200"/>
    <n v="165"/>
    <n v="3.1"/>
    <n v="3.5"/>
    <n v="3.3"/>
    <n v="1.4475"/>
    <n v="7.25047297297297"/>
    <n v="4.3489864864864849"/>
    <n v="5"/>
    <n v="35"/>
    <n v="20"/>
    <n v="15"/>
    <n v="75"/>
    <n v="45"/>
    <x v="20"/>
    <x v="1"/>
    <n v="4.3489864864864849"/>
    <n v="0"/>
    <n v="0"/>
    <n v="3.0322972972972972"/>
    <x v="5"/>
  </r>
  <r>
    <n v="2849"/>
    <x v="621"/>
    <x v="1"/>
    <x v="15"/>
    <n v="16"/>
    <n v="28"/>
    <n v="22"/>
    <n v="6.1"/>
    <n v="7"/>
    <n v="6.55"/>
    <n v="7"/>
    <n v="7.6"/>
    <n v="7.3"/>
    <n v="176"/>
    <n v="398"/>
    <n v="287"/>
    <n v="3.4"/>
    <n v="3.9"/>
    <n v="3.65"/>
    <n v="1.4475"/>
    <n v="7.25047297297297"/>
    <n v="4.3489864864864849"/>
    <n v="25"/>
    <n v="75"/>
    <n v="50"/>
    <n v="75"/>
    <n v="155"/>
    <n v="115"/>
    <x v="64"/>
    <x v="249"/>
    <n v="4.3489864864864849"/>
    <n v="0"/>
    <n v="0"/>
    <n v="3.4010472972972972"/>
    <x v="5"/>
  </r>
  <r>
    <n v="2841"/>
    <x v="1020"/>
    <x v="1"/>
    <x v="15"/>
    <n v="15"/>
    <n v="28"/>
    <n v="21.5"/>
    <n v="6.6"/>
    <n v="7.4"/>
    <n v="7"/>
    <n v="7"/>
    <n v="7.3"/>
    <n v="7.15"/>
    <n v="150"/>
    <n v="350"/>
    <n v="250"/>
    <n v="3"/>
    <n v="3.6"/>
    <n v="3.3"/>
    <n v="1.4475"/>
    <n v="7.25047297297297"/>
    <n v="4.3489864864864849"/>
    <n v="15"/>
    <n v="65"/>
    <n v="40"/>
    <n v="55"/>
    <n v="120"/>
    <n v="87.5"/>
    <x v="20"/>
    <x v="89"/>
    <n v="4.3489864864864849"/>
    <n v="0"/>
    <n v="0"/>
    <n v="3.1322972972972973"/>
    <x v="5"/>
  </r>
  <r>
    <n v="2861"/>
    <x v="1021"/>
    <x v="1"/>
    <x v="15"/>
    <n v="16"/>
    <n v="28"/>
    <n v="22"/>
    <n v="6.2"/>
    <n v="7.2"/>
    <n v="6.7"/>
    <n v="6.9"/>
    <n v="7.6"/>
    <n v="7.25"/>
    <n v="154"/>
    <n v="312"/>
    <n v="233"/>
    <n v="3.3"/>
    <n v="3.9"/>
    <n v="3.5999999999999996"/>
    <n v="1.4475"/>
    <n v="7.25047297297297"/>
    <n v="4.3489864864864849"/>
    <n v="45"/>
    <n v="85"/>
    <n v="65"/>
    <n v="120"/>
    <n v="185"/>
    <n v="152.5"/>
    <x v="54"/>
    <x v="167"/>
    <n v="4.3489864864864849"/>
    <n v="0"/>
    <n v="0"/>
    <n v="3.4447972972972973"/>
    <x v="5"/>
  </r>
  <r>
    <n v="2840"/>
    <x v="612"/>
    <x v="1"/>
    <x v="15"/>
    <n v="15"/>
    <n v="27"/>
    <n v="21"/>
    <n v="7"/>
    <n v="7.3"/>
    <n v="7.15"/>
    <n v="7.2"/>
    <n v="7.5"/>
    <n v="7.35"/>
    <n v="108"/>
    <n v="310"/>
    <n v="209"/>
    <n v="3.1"/>
    <n v="3.5"/>
    <n v="3.3"/>
    <n v="1.4475"/>
    <n v="7.25047297297297"/>
    <n v="4.3489864864864849"/>
    <n v="5"/>
    <n v="20"/>
    <n v="12.5"/>
    <n v="20"/>
    <n v="65"/>
    <n v="42.5"/>
    <x v="20"/>
    <x v="109"/>
    <n v="4.3489864864864849"/>
    <n v="0"/>
    <n v="0"/>
    <n v="2.9947972972972972"/>
    <x v="5"/>
  </r>
  <r>
    <n v="2842"/>
    <x v="614"/>
    <x v="1"/>
    <x v="15"/>
    <n v="16"/>
    <n v="28"/>
    <n v="22"/>
    <n v="6.7"/>
    <n v="7.5"/>
    <n v="7.1"/>
    <n v="7.2"/>
    <n v="7.3"/>
    <n v="7.25"/>
    <n v="130"/>
    <n v="310"/>
    <n v="220"/>
    <n v="3.2"/>
    <n v="3.6"/>
    <n v="3.4000000000000004"/>
    <n v="1.4475"/>
    <n v="7.25047297297297"/>
    <n v="4.3489864864864849"/>
    <n v="5"/>
    <n v="25"/>
    <n v="15"/>
    <n v="30"/>
    <n v="60"/>
    <n v="45"/>
    <x v="48"/>
    <x v="11"/>
    <n v="4.3489864864864849"/>
    <n v="0"/>
    <n v="0"/>
    <n v="3.0697972972972973"/>
    <x v="5"/>
  </r>
  <r>
    <n v="2844"/>
    <x v="1022"/>
    <x v="1"/>
    <x v="15"/>
    <n v="16"/>
    <n v="27"/>
    <n v="21.5"/>
    <n v="6.6"/>
    <n v="7.5"/>
    <n v="7.05"/>
    <n v="7.2"/>
    <n v="7.5"/>
    <n v="7.35"/>
    <n v="112"/>
    <n v="314"/>
    <n v="213"/>
    <n v="3"/>
    <n v="3.6"/>
    <n v="3.3"/>
    <n v="1.4475"/>
    <n v="7.25047297297297"/>
    <n v="4.3489864864864849"/>
    <n v="5"/>
    <n v="40"/>
    <n v="22.5"/>
    <n v="40"/>
    <n v="70"/>
    <n v="55"/>
    <x v="20"/>
    <x v="12"/>
    <n v="4.3489864864864849"/>
    <n v="0"/>
    <n v="0"/>
    <n v="3.044797297297297"/>
    <x v="5"/>
  </r>
  <r>
    <n v="2850"/>
    <x v="622"/>
    <x v="1"/>
    <x v="15"/>
    <n v="16"/>
    <n v="28"/>
    <n v="22"/>
    <n v="5.8"/>
    <n v="7.1"/>
    <n v="6.4499999999999993"/>
    <n v="7"/>
    <n v="7.6"/>
    <n v="7.3"/>
    <n v="170"/>
    <n v="357"/>
    <n v="263.5"/>
    <n v="3.3"/>
    <n v="4.3"/>
    <n v="3.8"/>
    <n v="1.4475"/>
    <n v="7.25047297297297"/>
    <n v="4.3489864864864849"/>
    <n v="25"/>
    <n v="85"/>
    <n v="55"/>
    <n v="100"/>
    <n v="175"/>
    <n v="137.5"/>
    <x v="74"/>
    <x v="340"/>
    <n v="4.3489864864864849"/>
    <n v="0"/>
    <n v="0"/>
    <n v="3.5197972972972971"/>
    <x v="5"/>
  </r>
  <r>
    <n v="2848"/>
    <x v="620"/>
    <x v="1"/>
    <x v="15"/>
    <n v="16"/>
    <n v="28"/>
    <n v="22"/>
    <n v="5.6"/>
    <n v="7.2"/>
    <n v="6.4"/>
    <n v="7"/>
    <n v="7.6"/>
    <n v="7.3"/>
    <n v="210"/>
    <n v="600"/>
    <n v="405"/>
    <n v="3.4"/>
    <n v="4"/>
    <n v="3.7"/>
    <n v="1.4475"/>
    <n v="7.25047297297297"/>
    <n v="4.3489864864864849"/>
    <n v="40"/>
    <n v="90"/>
    <n v="65"/>
    <n v="90"/>
    <n v="165"/>
    <n v="127.5"/>
    <x v="29"/>
    <x v="167"/>
    <n v="4.3489864864864849"/>
    <n v="0"/>
    <n v="0"/>
    <n v="3.5072972972972973"/>
    <x v="5"/>
  </r>
  <r>
    <n v="2851"/>
    <x v="623"/>
    <x v="1"/>
    <x v="15"/>
    <n v="17"/>
    <n v="27"/>
    <n v="22"/>
    <n v="5.8"/>
    <n v="7"/>
    <n v="6.4"/>
    <n v="7"/>
    <n v="7.6"/>
    <n v="7.3"/>
    <n v="330"/>
    <n v="560"/>
    <n v="445"/>
    <n v="3.4"/>
    <n v="4.3"/>
    <n v="3.8499999999999996"/>
    <n v="1.4475"/>
    <n v="7.25047297297297"/>
    <n v="4.3489864864864849"/>
    <n v="50"/>
    <n v="135"/>
    <n v="92.5"/>
    <n v="220"/>
    <n v="395"/>
    <n v="307.5"/>
    <x v="37"/>
    <x v="285"/>
    <n v="4.3489864864864849"/>
    <n v="0"/>
    <n v="0"/>
    <n v="3.7385472972972971"/>
    <x v="5"/>
  </r>
  <r>
    <n v="2843"/>
    <x v="615"/>
    <x v="1"/>
    <x v="15"/>
    <n v="16"/>
    <n v="27"/>
    <n v="21.5"/>
    <n v="6.7"/>
    <n v="7.2"/>
    <n v="6.95"/>
    <n v="7"/>
    <n v="7.4"/>
    <n v="7.2"/>
    <n v="150"/>
    <n v="300"/>
    <n v="225"/>
    <n v="3.2"/>
    <n v="3.6"/>
    <n v="3.4000000000000004"/>
    <n v="1.4475"/>
    <n v="7.25047297297297"/>
    <n v="4.3489864864864849"/>
    <n v="15"/>
    <n v="45"/>
    <n v="30"/>
    <n v="45"/>
    <n v="90"/>
    <n v="67.5"/>
    <x v="48"/>
    <x v="82"/>
    <n v="4.3489864864864849"/>
    <n v="0"/>
    <n v="0"/>
    <n v="3.1447972972972971"/>
    <x v="5"/>
  </r>
  <r>
    <n v="2846"/>
    <x v="618"/>
    <x v="1"/>
    <x v="15"/>
    <n v="15"/>
    <n v="28"/>
    <n v="21.5"/>
    <n v="6.7"/>
    <n v="7.8"/>
    <n v="7.25"/>
    <n v="7"/>
    <n v="7.4"/>
    <n v="7.2"/>
    <n v="100"/>
    <n v="196"/>
    <n v="148"/>
    <n v="2.9"/>
    <n v="3.6"/>
    <n v="3.25"/>
    <n v="1.4475"/>
    <n v="7.25047297297297"/>
    <n v="4.3489864864864849"/>
    <n v="5"/>
    <n v="30"/>
    <n v="17.5"/>
    <n v="25"/>
    <n v="60"/>
    <n v="42.5"/>
    <x v="38"/>
    <x v="101"/>
    <n v="4.3489864864864849"/>
    <n v="0"/>
    <n v="0"/>
    <n v="2.9885472972972971"/>
    <x v="5"/>
  </r>
  <r>
    <n v="2845"/>
    <x v="617"/>
    <x v="1"/>
    <x v="15"/>
    <n v="15"/>
    <n v="28"/>
    <n v="21.5"/>
    <n v="6.8"/>
    <n v="7.7"/>
    <n v="7.25"/>
    <n v="7.3"/>
    <n v="7.5"/>
    <n v="7.4"/>
    <n v="100"/>
    <n v="210"/>
    <n v="155"/>
    <n v="2.8"/>
    <n v="3.7"/>
    <n v="3.25"/>
    <n v="1.4475"/>
    <n v="7.25047297297297"/>
    <n v="4.3489864864864849"/>
    <n v="5"/>
    <n v="45"/>
    <n v="25"/>
    <n v="35"/>
    <n v="80"/>
    <n v="57.5"/>
    <x v="38"/>
    <x v="116"/>
    <n v="4.3489864864864849"/>
    <n v="0"/>
    <n v="0"/>
    <n v="3.0260472972972972"/>
    <x v="5"/>
  </r>
  <r>
    <n v="2839"/>
    <x v="611"/>
    <x v="1"/>
    <x v="15"/>
    <n v="16"/>
    <n v="28"/>
    <n v="22"/>
    <n v="6.9"/>
    <n v="7.7"/>
    <n v="7.3000000000000007"/>
    <n v="7.1"/>
    <n v="7.4"/>
    <n v="7.25"/>
    <n v="140"/>
    <n v="330"/>
    <n v="235"/>
    <n v="3.1"/>
    <n v="3.5"/>
    <n v="3.3"/>
    <n v="1.4475"/>
    <n v="7.25047297297297"/>
    <n v="4.3489864864864849"/>
    <n v="10"/>
    <n v="40"/>
    <n v="25"/>
    <n v="35"/>
    <n v="85"/>
    <n v="60"/>
    <x v="20"/>
    <x v="116"/>
    <n v="4.3489864864864849"/>
    <n v="0"/>
    <n v="0"/>
    <n v="3.0572972972972972"/>
    <x v="5"/>
  </r>
  <r>
    <n v="2847"/>
    <x v="1023"/>
    <x v="1"/>
    <x v="15"/>
    <n v="16"/>
    <n v="28"/>
    <n v="22"/>
    <n v="6.7"/>
    <n v="7.7"/>
    <n v="7.2"/>
    <n v="7"/>
    <n v="7.4"/>
    <n v="7.2"/>
    <n v="110"/>
    <n v="589"/>
    <n v="349.5"/>
    <n v="3.1"/>
    <n v="3.8"/>
    <n v="3.45"/>
    <n v="1.4475"/>
    <n v="7.25047297297297"/>
    <n v="4.3489864864864849"/>
    <n v="15"/>
    <n v="70"/>
    <n v="42.5"/>
    <n v="55"/>
    <n v="130"/>
    <n v="92.5"/>
    <x v="52"/>
    <x v="81"/>
    <n v="4.3489864864864849"/>
    <n v="0"/>
    <n v="0"/>
    <n v="3.2385472972972971"/>
    <x v="5"/>
  </r>
  <r>
    <n v="3349"/>
    <x v="630"/>
    <x v="0"/>
    <x v="16"/>
    <n v="19"/>
    <n v="22"/>
    <n v="20.5"/>
    <n v="6.7"/>
    <n v="7.3"/>
    <n v="7"/>
    <n v="6.7"/>
    <n v="7.1"/>
    <n v="6.9"/>
    <n v="59"/>
    <n v="73"/>
    <n v="66"/>
    <n v="1.2"/>
    <n v="2"/>
    <n v="1.6"/>
    <n v="0.42"/>
    <n v="0.51"/>
    <n v="0.46499999999999997"/>
    <n v="33"/>
    <n v="210"/>
    <n v="121.5"/>
    <n v="460"/>
    <n v="630"/>
    <n v="545"/>
    <x v="56"/>
    <x v="302"/>
    <n v="0.46499999999999997"/>
    <n v="0"/>
    <n v="0"/>
    <n v="1.7004999999999999"/>
    <x v="5"/>
  </r>
  <r>
    <n v="1459"/>
    <x v="626"/>
    <x v="0"/>
    <x v="16"/>
    <n v="11"/>
    <n v="22"/>
    <n v="16.5"/>
    <n v="6.7"/>
    <n v="7.9"/>
    <n v="7.3000000000000007"/>
    <n v="6.8"/>
    <n v="7.2"/>
    <n v="7"/>
    <n v="38"/>
    <n v="48"/>
    <n v="43"/>
    <n v="1"/>
    <n v="1.8"/>
    <n v="1.4"/>
    <n v="0.38"/>
    <n v="0.52"/>
    <n v="0.45"/>
    <n v="4"/>
    <n v="23"/>
    <n v="13.5"/>
    <n v="120"/>
    <n v="240"/>
    <n v="180"/>
    <x v="49"/>
    <x v="70"/>
    <n v="0.44999999999999996"/>
    <n v="0"/>
    <n v="0"/>
    <n v="1.0325"/>
    <x v="5"/>
  </r>
  <r>
    <n v="1347"/>
    <x v="624"/>
    <x v="0"/>
    <x v="16"/>
    <n v="14"/>
    <n v="19"/>
    <n v="16.5"/>
    <n v="5.2"/>
    <n v="6.9"/>
    <n v="6.0500000000000007"/>
    <n v="6.7"/>
    <n v="8.1"/>
    <n v="7.4"/>
    <n v="77"/>
    <n v="125"/>
    <n v="101"/>
    <n v="4.0999999999999996"/>
    <n v="5.5"/>
    <n v="4.8"/>
    <n v="0.5"/>
    <n v="1.22"/>
    <n v="0.86"/>
    <n v="410"/>
    <n v="580"/>
    <n v="495"/>
    <n v="1700"/>
    <n v="2400"/>
    <n v="2050"/>
    <x v="2"/>
    <x v="384"/>
    <n v="0.85999999999999988"/>
    <n v="0"/>
    <n v="0"/>
    <n v="5.1469999999999994"/>
    <x v="5"/>
  </r>
  <r>
    <n v="3347"/>
    <x v="628"/>
    <x v="0"/>
    <x v="16"/>
    <n v="14"/>
    <n v="19"/>
    <n v="16.5"/>
    <n v="6.3"/>
    <n v="6.9"/>
    <n v="6.6"/>
    <n v="6.7"/>
    <n v="8.1999999999999993"/>
    <n v="7.4499999999999993"/>
    <n v="78"/>
    <n v="120"/>
    <n v="99"/>
    <n v="4"/>
    <n v="5.2"/>
    <n v="4.5999999999999996"/>
    <n v="0.42"/>
    <n v="1.17"/>
    <n v="0.79499999999999993"/>
    <n v="380"/>
    <n v="480"/>
    <n v="430"/>
    <n v="1300"/>
    <n v="2100"/>
    <n v="1700"/>
    <x v="2"/>
    <x v="385"/>
    <n v="0.79499999999999993"/>
    <n v="0"/>
    <n v="0"/>
    <n v="4.8090000000000002"/>
    <x v="5"/>
  </r>
  <r>
    <n v="3346"/>
    <x v="774"/>
    <x v="0"/>
    <x v="16"/>
    <n v="14"/>
    <n v="20"/>
    <n v="17"/>
    <n v="4.9000000000000004"/>
    <n v="6"/>
    <n v="5.45"/>
    <n v="6.7"/>
    <n v="8.1"/>
    <n v="7.4"/>
    <n v="89"/>
    <n v="155"/>
    <n v="122"/>
    <n v="5.8"/>
    <n v="6.9"/>
    <n v="6.35"/>
    <n v="0.32"/>
    <n v="1.72"/>
    <n v="1.02"/>
    <n v="460"/>
    <n v="840"/>
    <n v="650"/>
    <n v="2100"/>
    <n v="2700"/>
    <n v="2400"/>
    <x v="2"/>
    <x v="2"/>
    <n v="1.02"/>
    <n v="0"/>
    <n v="0"/>
    <n v="5.7039999999999997"/>
    <x v="5"/>
  </r>
  <r>
    <n v="3348"/>
    <x v="1024"/>
    <x v="0"/>
    <x v="16"/>
    <n v="15"/>
    <n v="20"/>
    <n v="17.5"/>
    <n v="6"/>
    <n v="6.8"/>
    <n v="6.4"/>
    <n v="6.8"/>
    <n v="8"/>
    <n v="7.4"/>
    <n v="71"/>
    <n v="135"/>
    <n v="103"/>
    <n v="4.0999999999999996"/>
    <n v="5.5"/>
    <n v="4.8"/>
    <n v="0.5"/>
    <n v="1.35"/>
    <n v="0.92500000000000004"/>
    <n v="310"/>
    <n v="490"/>
    <n v="400"/>
    <n v="1100"/>
    <n v="2100"/>
    <n v="1600"/>
    <x v="2"/>
    <x v="215"/>
    <n v="0.92500000000000004"/>
    <n v="0"/>
    <n v="0"/>
    <n v="4.6849999999999996"/>
    <x v="5"/>
  </r>
  <r>
    <n v="1348"/>
    <x v="625"/>
    <x v="0"/>
    <x v="16"/>
    <n v="14"/>
    <n v="23"/>
    <n v="18.5"/>
    <n v="6.7"/>
    <n v="8.8000000000000007"/>
    <n v="7.75"/>
    <n v="7"/>
    <n v="8.1999999999999993"/>
    <n v="7.6"/>
    <n v="128"/>
    <n v="163"/>
    <n v="145.5"/>
    <n v="1.2"/>
    <n v="2.2000000000000002"/>
    <n v="1.7000000000000002"/>
    <n v="0.32"/>
    <n v="0.62"/>
    <n v="0.47"/>
    <n v="120"/>
    <n v="340"/>
    <n v="230"/>
    <n v="490"/>
    <n v="840"/>
    <n v="665"/>
    <x v="26"/>
    <x v="158"/>
    <n v="0.47"/>
    <n v="0"/>
    <n v="0"/>
    <n v="2.3064999999999998"/>
    <x v="5"/>
  </r>
  <r>
    <n v="3723"/>
    <x v="265"/>
    <x v="0"/>
    <x v="17"/>
    <n v="12"/>
    <n v="25"/>
    <n v="18.5"/>
    <n v="5.7"/>
    <n v="10"/>
    <n v="7.85"/>
    <n v="6.8"/>
    <n v="7.8"/>
    <n v="7.3"/>
    <n v="56"/>
    <n v="303"/>
    <n v="179.5"/>
    <n v="1"/>
    <n v="2.2999999999999998"/>
    <n v="1.65"/>
    <n v="0.02"/>
    <n v="0.02"/>
    <n v="0.02"/>
    <n v="325.73701298701297"/>
    <n v="17186426.7483766"/>
    <n v="8593376.2426947933"/>
    <n v="1751.8059210526301"/>
    <n v="39424734.378289498"/>
    <n v="19713243.092105277"/>
    <x v="0"/>
    <x v="2"/>
    <n v="0.02"/>
    <n v="0"/>
    <n v="0"/>
    <n v="4.0352499999999996"/>
    <x v="5"/>
  </r>
  <r>
    <n v="3755"/>
    <x v="1025"/>
    <x v="1"/>
    <x v="17"/>
    <n v="15"/>
    <n v="30"/>
    <n v="22.5"/>
    <n v="5"/>
    <n v="10"/>
    <n v="7.5"/>
    <n v="7.3"/>
    <n v="8.1"/>
    <n v="7.6999999999999993"/>
    <n v="93"/>
    <n v="320"/>
    <n v="206.5"/>
    <n v="1.1000000000000001"/>
    <n v="2.4"/>
    <n v="1.75"/>
    <n v="0.02"/>
    <n v="0.32"/>
    <n v="0.17"/>
    <n v="325.73701298701297"/>
    <n v="17186426.7483766"/>
    <n v="8593376.2426947933"/>
    <n v="1751.8059210526301"/>
    <n v="39424734.378289498"/>
    <n v="19713243.092105277"/>
    <x v="33"/>
    <x v="2"/>
    <n v="0.17"/>
    <n v="0"/>
    <n v="0"/>
    <n v="4.1277499999999998"/>
    <x v="5"/>
  </r>
  <r>
    <n v="3722"/>
    <x v="1026"/>
    <x v="1"/>
    <x v="17"/>
    <n v="15"/>
    <n v="26"/>
    <n v="20.5"/>
    <n v="2.7"/>
    <n v="10.4"/>
    <n v="6.5500000000000007"/>
    <n v="6.8"/>
    <n v="7.7"/>
    <n v="7.25"/>
    <n v="249"/>
    <n v="599"/>
    <n v="424"/>
    <n v="1"/>
    <n v="3.2"/>
    <n v="2.1"/>
    <n v="0.02"/>
    <n v="0.42"/>
    <n v="0.22"/>
    <n v="325.73701298701297"/>
    <n v="17186426.7483766"/>
    <n v="8593376.2426947933"/>
    <n v="1751.8059210526301"/>
    <n v="39424734.378289498"/>
    <n v="19713243.092105277"/>
    <x v="23"/>
    <x v="2"/>
    <n v="0.21999999999999997"/>
    <n v="0"/>
    <n v="0"/>
    <n v="4.3564999999999996"/>
    <x v="5"/>
  </r>
  <r>
    <n v="2886"/>
    <x v="1027"/>
    <x v="0"/>
    <x v="18"/>
    <n v="21"/>
    <n v="34"/>
    <n v="27.5"/>
    <n v="2"/>
    <n v="8.6"/>
    <n v="5.3"/>
    <n v="7.2"/>
    <n v="8.4"/>
    <n v="7.8000000000000007"/>
    <n v="119"/>
    <n v="231"/>
    <n v="175"/>
    <n v="1"/>
    <n v="2.8"/>
    <n v="1.9"/>
    <n v="0.4"/>
    <n v="2.4"/>
    <n v="1.4"/>
    <n v="325.73701298701297"/>
    <n v="17186426.7483766"/>
    <n v="8593376.2426947933"/>
    <n v="1751.8059210526301"/>
    <n v="39424734.378289498"/>
    <n v="19713243.092105277"/>
    <x v="32"/>
    <x v="2"/>
    <n v="1.4"/>
    <n v="0"/>
    <n v="0"/>
    <n v="4.4675000000000002"/>
    <x v="5"/>
  </r>
  <r>
    <n v="2887"/>
    <x v="1028"/>
    <x v="0"/>
    <x v="18"/>
    <n v="21"/>
    <n v="32"/>
    <n v="26.5"/>
    <n v="3.3"/>
    <n v="8.4"/>
    <n v="5.85"/>
    <n v="6.9"/>
    <n v="8.3000000000000007"/>
    <n v="7.6000000000000005"/>
    <n v="195"/>
    <n v="297"/>
    <n v="246"/>
    <n v="1"/>
    <n v="2.4"/>
    <n v="1.7"/>
    <n v="0.4"/>
    <n v="0.9"/>
    <n v="0.65"/>
    <n v="325.73701298701297"/>
    <n v="17186426.7483766"/>
    <n v="8593376.2426947933"/>
    <n v="1751.8059210526301"/>
    <n v="39424734.378289498"/>
    <n v="19713243.092105277"/>
    <x v="26"/>
    <x v="2"/>
    <n v="0.65"/>
    <n v="0"/>
    <n v="0"/>
    <n v="4.1924999999999999"/>
    <x v="5"/>
  </r>
  <r>
    <n v="3956"/>
    <x v="1029"/>
    <x v="0"/>
    <x v="19"/>
    <n v="16"/>
    <n v="33"/>
    <n v="24.5"/>
    <n v="4"/>
    <n v="8"/>
    <n v="6"/>
    <n v="6.9"/>
    <n v="7.8"/>
    <n v="7.35"/>
    <n v="109"/>
    <n v="191"/>
    <n v="150"/>
    <n v="1.1000000000000001"/>
    <n v="2"/>
    <n v="1.55"/>
    <n v="0.32"/>
    <n v="1.42"/>
    <n v="0.87"/>
    <n v="78"/>
    <n v="4900"/>
    <n v="2489"/>
    <n v="490"/>
    <n v="7900"/>
    <n v="4195"/>
    <x v="27"/>
    <x v="2"/>
    <n v="0.86999999999999988"/>
    <n v="0"/>
    <n v="0"/>
    <n v="4.1427500000000004"/>
    <x v="5"/>
  </r>
  <r>
    <n v="2438"/>
    <x v="1030"/>
    <x v="0"/>
    <x v="19"/>
    <n v="20"/>
    <n v="33"/>
    <n v="26.5"/>
    <n v="4.5999999999999996"/>
    <n v="8.3000000000000007"/>
    <n v="6.45"/>
    <n v="6.8"/>
    <n v="8"/>
    <n v="7.4"/>
    <n v="119"/>
    <n v="234"/>
    <n v="176.5"/>
    <n v="1.1000000000000001"/>
    <n v="2.8"/>
    <n v="1.95"/>
    <n v="0.32"/>
    <n v="0.72"/>
    <n v="0.52"/>
    <n v="45"/>
    <n v="7900"/>
    <n v="3972.5"/>
    <n v="460"/>
    <n v="22000"/>
    <n v="11230"/>
    <x v="36"/>
    <x v="2"/>
    <n v="0.52"/>
    <n v="0"/>
    <n v="0"/>
    <n v="4.3227500000000001"/>
    <x v="5"/>
  </r>
  <r>
    <n v="3957"/>
    <x v="1031"/>
    <x v="0"/>
    <x v="19"/>
    <n v="20"/>
    <n v="34"/>
    <n v="27"/>
    <n v="5.2"/>
    <n v="8.4"/>
    <n v="6.8000000000000007"/>
    <n v="6.9"/>
    <n v="8.4"/>
    <n v="7.65"/>
    <n v="115"/>
    <n v="180"/>
    <n v="147.5"/>
    <n v="1.1000000000000001"/>
    <n v="2.2000000000000002"/>
    <n v="1.6500000000000001"/>
    <n v="0.32"/>
    <n v="3.33"/>
    <n v="1.825"/>
    <n v="45"/>
    <n v="11000"/>
    <n v="5522.5"/>
    <n v="230"/>
    <n v="35000"/>
    <n v="17615"/>
    <x v="0"/>
    <x v="2"/>
    <n v="1.825"/>
    <n v="0"/>
    <n v="0"/>
    <n v="4.3962500000000002"/>
    <x v="5"/>
  </r>
  <r>
    <n v="3955"/>
    <x v="1032"/>
    <x v="0"/>
    <x v="19"/>
    <n v="20"/>
    <n v="34"/>
    <n v="27"/>
    <n v="5.6"/>
    <n v="8.1999999999999993"/>
    <n v="6.8999999999999995"/>
    <n v="6.9"/>
    <n v="7.9"/>
    <n v="7.4"/>
    <n v="103"/>
    <n v="193"/>
    <n v="148"/>
    <n v="1.1000000000000001"/>
    <n v="2.4"/>
    <n v="1.75"/>
    <n v="0.32"/>
    <n v="1.46"/>
    <n v="0.89"/>
    <n v="78"/>
    <n v="2200"/>
    <n v="1139"/>
    <n v="330"/>
    <n v="4900"/>
    <n v="2615"/>
    <x v="33"/>
    <x v="2"/>
    <n v="0.8899999999999999"/>
    <n v="0"/>
    <n v="0"/>
    <n v="4.2717499999999999"/>
    <x v="5"/>
  </r>
  <r>
    <n v="3953"/>
    <x v="1033"/>
    <x v="0"/>
    <x v="19"/>
    <n v="16"/>
    <n v="32"/>
    <n v="24"/>
    <n v="6.1"/>
    <n v="9"/>
    <n v="7.55"/>
    <n v="7.4"/>
    <n v="8.5"/>
    <n v="7.95"/>
    <n v="328"/>
    <n v="30340"/>
    <n v="15334"/>
    <n v="1.1000000000000001"/>
    <n v="2.4"/>
    <n v="1.75"/>
    <n v="0.32"/>
    <n v="1.42"/>
    <n v="0.87"/>
    <n v="2"/>
    <n v="490"/>
    <n v="246"/>
    <n v="2"/>
    <n v="3500"/>
    <n v="1751"/>
    <x v="33"/>
    <x v="212"/>
    <n v="0.86999999999999988"/>
    <n v="0"/>
    <n v="0"/>
    <n v="2.4977499999999995"/>
    <x v="5"/>
  </r>
  <r>
    <n v="2437"/>
    <x v="633"/>
    <x v="0"/>
    <x v="19"/>
    <n v="21"/>
    <n v="33"/>
    <n v="27"/>
    <n v="5.3"/>
    <n v="9"/>
    <n v="7.15"/>
    <n v="6.9"/>
    <n v="8.5"/>
    <n v="7.7"/>
    <n v="1435"/>
    <n v="41560"/>
    <n v="21497.5"/>
    <n v="1.1000000000000001"/>
    <n v="2.9"/>
    <n v="2"/>
    <n v="0.32"/>
    <n v="1.1299999999999999"/>
    <n v="0.72499999999999998"/>
    <n v="20"/>
    <n v="1300"/>
    <n v="660"/>
    <n v="49"/>
    <n v="2800"/>
    <n v="1424.5"/>
    <x v="34"/>
    <x v="2"/>
    <n v="0.72499999999999998"/>
    <n v="0"/>
    <n v="0"/>
    <n v="4.3949999999999996"/>
    <x v="5"/>
  </r>
  <r>
    <n v="3954"/>
    <x v="274"/>
    <x v="0"/>
    <x v="19"/>
    <n v="17"/>
    <n v="32"/>
    <n v="24.5"/>
    <n v="3.8"/>
    <n v="7.4"/>
    <n v="5.6"/>
    <n v="7.6"/>
    <n v="8.5"/>
    <n v="8.0500000000000007"/>
    <n v="306"/>
    <n v="699"/>
    <n v="502.5"/>
    <n v="1.8"/>
    <n v="11"/>
    <n v="6.4"/>
    <n v="0.32"/>
    <n v="2.36"/>
    <n v="1.3399999999999999"/>
    <n v="20"/>
    <n v="2200"/>
    <n v="1110"/>
    <n v="130"/>
    <n v="4900"/>
    <n v="2515"/>
    <x v="2"/>
    <x v="2"/>
    <n v="1.3399999999999999"/>
    <n v="0"/>
    <n v="0"/>
    <n v="5.7679999999999998"/>
    <x v="5"/>
  </r>
  <r>
    <n v="2431"/>
    <x v="636"/>
    <x v="1"/>
    <x v="19"/>
    <n v="20"/>
    <n v="30"/>
    <n v="25"/>
    <n v="2.6"/>
    <n v="8.6"/>
    <n v="5.6"/>
    <n v="6.9"/>
    <n v="7.6"/>
    <n v="7.25"/>
    <n v="302"/>
    <n v="445"/>
    <n v="373.5"/>
    <n v="1.1000000000000001"/>
    <n v="2"/>
    <n v="1.55"/>
    <n v="0.32"/>
    <n v="1.72"/>
    <n v="1.02"/>
    <n v="45"/>
    <n v="22000"/>
    <n v="11022.5"/>
    <n v="330"/>
    <n v="54000"/>
    <n v="27165"/>
    <x v="27"/>
    <x v="2"/>
    <n v="1.02"/>
    <n v="0"/>
    <n v="0"/>
    <n v="4.1727499999999997"/>
    <x v="5"/>
  </r>
  <r>
    <n v="2434"/>
    <x v="1034"/>
    <x v="1"/>
    <x v="19"/>
    <n v="17"/>
    <n v="34"/>
    <n v="25.5"/>
    <n v="4.4000000000000004"/>
    <n v="10.5"/>
    <n v="7.45"/>
    <n v="7.9"/>
    <n v="9.1999999999999993"/>
    <n v="8.5500000000000007"/>
    <n v="494"/>
    <n v="1221"/>
    <n v="857.5"/>
    <n v="3.7"/>
    <n v="6.7"/>
    <n v="5.2"/>
    <n v="0.51"/>
    <n v="1.62"/>
    <n v="1.0649999999999999"/>
    <n v="20"/>
    <n v="17000"/>
    <n v="8510"/>
    <n v="130"/>
    <n v="54000"/>
    <n v="27065"/>
    <x v="2"/>
    <x v="2"/>
    <n v="1.0649999999999999"/>
    <n v="10"/>
    <n v="0"/>
    <n v="7.2130000000000001"/>
    <x v="5"/>
  </r>
  <r>
    <n v="3962"/>
    <x v="282"/>
    <x v="1"/>
    <x v="19"/>
    <n v="24"/>
    <n v="29"/>
    <n v="26.5"/>
    <n v="6.1"/>
    <n v="6.5"/>
    <n v="6.3"/>
    <n v="6.8"/>
    <n v="8.1999999999999993"/>
    <n v="7.5"/>
    <n v="237"/>
    <n v="453"/>
    <n v="345"/>
    <n v="2"/>
    <n v="4.5"/>
    <n v="3.25"/>
    <n v="0.42"/>
    <n v="2.52"/>
    <n v="1.47"/>
    <n v="45"/>
    <n v="3300"/>
    <n v="1672.5"/>
    <n v="230"/>
    <n v="24000"/>
    <n v="12115"/>
    <x v="38"/>
    <x v="2"/>
    <n v="1.47"/>
    <n v="0"/>
    <n v="0"/>
    <n v="5.3252499999999996"/>
    <x v="5"/>
  </r>
  <r>
    <n v="2433"/>
    <x v="1035"/>
    <x v="1"/>
    <x v="19"/>
    <n v="21"/>
    <n v="35"/>
    <n v="28"/>
    <n v="2.4"/>
    <n v="12.6"/>
    <n v="7.5"/>
    <n v="7.6"/>
    <n v="9.4"/>
    <n v="8.5"/>
    <n v="514"/>
    <n v="970"/>
    <n v="742"/>
    <n v="4.4000000000000004"/>
    <n v="9.5"/>
    <n v="6.95"/>
    <n v="0.63"/>
    <n v="9.4499999999999993"/>
    <n v="5.04"/>
    <n v="20"/>
    <n v="2300"/>
    <n v="1160"/>
    <n v="45"/>
    <n v="7900"/>
    <n v="3972.5"/>
    <x v="2"/>
    <x v="2"/>
    <n v="5.04"/>
    <n v="0"/>
    <n v="0"/>
    <n v="6.508"/>
    <x v="5"/>
  </r>
  <r>
    <n v="2432"/>
    <x v="1036"/>
    <x v="1"/>
    <x v="19"/>
    <n v="17"/>
    <n v="34"/>
    <n v="25.5"/>
    <n v="3.1"/>
    <n v="12"/>
    <n v="7.55"/>
    <n v="8.1"/>
    <n v="9.4"/>
    <n v="8.75"/>
    <n v="618"/>
    <n v="1231"/>
    <n v="924.5"/>
    <n v="4.7"/>
    <n v="8"/>
    <n v="6.35"/>
    <n v="0.67"/>
    <n v="1.96"/>
    <n v="1.3149999999999999"/>
    <n v="78"/>
    <n v="13000"/>
    <n v="6539"/>
    <n v="220"/>
    <n v="35000"/>
    <n v="17610"/>
    <x v="2"/>
    <x v="2"/>
    <n v="1.3149999999999999"/>
    <n v="10"/>
    <n v="0"/>
    <n v="7.2629999999999999"/>
    <x v="5"/>
  </r>
  <r>
    <n v="2436"/>
    <x v="1037"/>
    <x v="1"/>
    <x v="19"/>
    <n v="23"/>
    <n v="34"/>
    <n v="28.5"/>
    <n v="1.9"/>
    <n v="10.9"/>
    <n v="6.4"/>
    <n v="7"/>
    <n v="9.1"/>
    <n v="8.0500000000000007"/>
    <n v="310"/>
    <n v="854"/>
    <n v="582"/>
    <n v="5.6"/>
    <n v="12.5"/>
    <n v="9.0500000000000007"/>
    <n v="0.32"/>
    <n v="2.38"/>
    <n v="1.3499999999999999"/>
    <n v="110"/>
    <n v="4900"/>
    <n v="2505"/>
    <n v="490"/>
    <n v="17000"/>
    <n v="8745"/>
    <x v="2"/>
    <x v="2"/>
    <n v="1.3499999999999999"/>
    <n v="0"/>
    <n v="0"/>
    <n v="5.77"/>
    <x v="5"/>
  </r>
  <r>
    <n v="3963"/>
    <x v="283"/>
    <x v="1"/>
    <x v="19"/>
    <n v="17"/>
    <n v="27"/>
    <n v="22"/>
    <n v="2.4"/>
    <n v="11.4"/>
    <n v="6.9"/>
    <n v="6.9"/>
    <n v="8.3000000000000007"/>
    <n v="7.6000000000000005"/>
    <n v="482"/>
    <n v="923"/>
    <n v="702.5"/>
    <n v="4"/>
    <n v="9.5"/>
    <n v="6.75"/>
    <n v="0.62"/>
    <n v="5.82"/>
    <n v="3.22"/>
    <n v="20"/>
    <n v="24000"/>
    <n v="12010"/>
    <n v="170"/>
    <n v="35000"/>
    <n v="17585"/>
    <x v="2"/>
    <x v="2"/>
    <n v="3.22"/>
    <n v="0"/>
    <n v="0"/>
    <n v="6.1440000000000001"/>
    <x v="5"/>
  </r>
  <r>
    <n v="2435"/>
    <x v="1038"/>
    <x v="1"/>
    <x v="19"/>
    <n v="18"/>
    <n v="34"/>
    <n v="26"/>
    <n v="2.8"/>
    <n v="11.1"/>
    <n v="6.9499999999999993"/>
    <n v="7.1"/>
    <n v="9"/>
    <n v="8.0500000000000007"/>
    <n v="418"/>
    <n v="1387"/>
    <n v="902.5"/>
    <n v="4.3"/>
    <n v="9"/>
    <n v="6.65"/>
    <n v="0.32"/>
    <n v="2.52"/>
    <n v="1.42"/>
    <n v="45"/>
    <n v="35000"/>
    <n v="17522.5"/>
    <n v="130"/>
    <n v="54000"/>
    <n v="27065"/>
    <x v="2"/>
    <x v="2"/>
    <n v="1.42"/>
    <n v="0"/>
    <n v="0"/>
    <n v="5.7839999999999998"/>
    <x v="5"/>
  </r>
  <r>
    <n v="1686"/>
    <x v="1039"/>
    <x v="0"/>
    <x v="20"/>
    <n v="29"/>
    <n v="29"/>
    <n v="29"/>
    <n v="7"/>
    <n v="7"/>
    <n v="7"/>
    <n v="7.7"/>
    <n v="7.7"/>
    <n v="7.7"/>
    <n v="1219"/>
    <n v="1219"/>
    <n v="1219"/>
    <n v="2.5"/>
    <n v="2.5"/>
    <n v="2.5"/>
    <n v="0.32"/>
    <n v="0.32"/>
    <n v="0.32"/>
    <n v="2"/>
    <n v="2"/>
    <n v="2"/>
    <n v="540"/>
    <n v="540"/>
    <n v="540"/>
    <x v="41"/>
    <x v="0"/>
    <n v="0.32"/>
    <n v="0"/>
    <n v="0"/>
    <n v="1.6365000000000001"/>
    <x v="5"/>
  </r>
  <r>
    <n v="4634"/>
    <x v="1040"/>
    <x v="0"/>
    <x v="20"/>
    <n v="28"/>
    <n v="32"/>
    <n v="30"/>
    <n v="6.3"/>
    <n v="11.2"/>
    <n v="8.75"/>
    <n v="7.8"/>
    <n v="9.1999999999999993"/>
    <n v="8.5"/>
    <n v="961"/>
    <n v="1642"/>
    <n v="1301.5"/>
    <n v="2.5"/>
    <n v="6.5"/>
    <n v="4.5"/>
    <n v="0.32"/>
    <n v="0.32"/>
    <n v="0.32"/>
    <n v="2"/>
    <n v="94"/>
    <n v="48"/>
    <n v="110"/>
    <n v="350"/>
    <n v="230"/>
    <x v="2"/>
    <x v="92"/>
    <n v="0.32"/>
    <n v="0"/>
    <n v="0"/>
    <n v="2.8040000000000003"/>
    <x v="5"/>
  </r>
  <r>
    <n v="1396"/>
    <x v="1041"/>
    <x v="0"/>
    <x v="20"/>
    <n v="28"/>
    <n v="32"/>
    <n v="30"/>
    <n v="6"/>
    <n v="8.8000000000000007"/>
    <n v="7.4"/>
    <n v="8.5"/>
    <n v="8.9"/>
    <n v="8.6999999999999993"/>
    <n v="310"/>
    <n v="451"/>
    <n v="380.5"/>
    <n v="1"/>
    <n v="2.8"/>
    <n v="1.9"/>
    <n v="0.32"/>
    <n v="0.32"/>
    <n v="0.32"/>
    <n v="2"/>
    <n v="70"/>
    <n v="36"/>
    <n v="84"/>
    <n v="350"/>
    <n v="217"/>
    <x v="32"/>
    <x v="27"/>
    <n v="0.32"/>
    <n v="10"/>
    <n v="0"/>
    <n v="2.9314999999999998"/>
    <x v="5"/>
  </r>
  <r>
    <n v="1297"/>
    <x v="286"/>
    <x v="0"/>
    <x v="21"/>
    <n v="15"/>
    <n v="32"/>
    <n v="23.5"/>
    <n v="7.2"/>
    <n v="9"/>
    <n v="8.1"/>
    <n v="7.7"/>
    <n v="8.1999999999999993"/>
    <n v="7.9499999999999993"/>
    <n v="180"/>
    <n v="423"/>
    <n v="301.5"/>
    <n v="1"/>
    <n v="2.7"/>
    <n v="1.85"/>
    <n v="0.9"/>
    <n v="1.8"/>
    <n v="1.35"/>
    <n v="260"/>
    <n v="2000"/>
    <n v="1130"/>
    <n v="700"/>
    <n v="3900"/>
    <n v="2300"/>
    <x v="3"/>
    <x v="2"/>
    <n v="1.35"/>
    <n v="0"/>
    <n v="0"/>
    <n v="4.4262499999999996"/>
    <x v="5"/>
  </r>
  <r>
    <n v="1382"/>
    <x v="433"/>
    <x v="0"/>
    <x v="21"/>
    <n v="15"/>
    <n v="31"/>
    <n v="23"/>
    <n v="6.9"/>
    <n v="9.1"/>
    <n v="8"/>
    <n v="7.6"/>
    <n v="8.3000000000000007"/>
    <n v="7.95"/>
    <n v="190"/>
    <n v="379"/>
    <n v="284.5"/>
    <n v="1"/>
    <n v="3.1"/>
    <n v="2.0499999999999998"/>
    <n v="1.1000000000000001"/>
    <n v="2.2000000000000002"/>
    <n v="1.6500000000000001"/>
    <n v="210"/>
    <n v="2100"/>
    <n v="1155"/>
    <n v="630"/>
    <n v="4600"/>
    <n v="2615"/>
    <x v="62"/>
    <x v="2"/>
    <n v="1.6500000000000001"/>
    <n v="0"/>
    <n v="0"/>
    <n v="4.6112500000000001"/>
    <x v="5"/>
  </r>
  <r>
    <n v="2912"/>
    <x v="288"/>
    <x v="0"/>
    <x v="21"/>
    <n v="12"/>
    <n v="38"/>
    <n v="25"/>
    <n v="7.7"/>
    <n v="9.1999999999999993"/>
    <n v="8.4499999999999993"/>
    <n v="7.5"/>
    <n v="8.1999999999999993"/>
    <n v="7.85"/>
    <n v="142"/>
    <n v="217"/>
    <n v="179.5"/>
    <n v="1"/>
    <n v="1.1000000000000001"/>
    <n v="1.05"/>
    <n v="0.3"/>
    <n v="1"/>
    <n v="0.65"/>
    <n v="18"/>
    <n v="40"/>
    <n v="29"/>
    <n v="70"/>
    <n v="140"/>
    <n v="105"/>
    <x v="96"/>
    <x v="118"/>
    <n v="0.65"/>
    <n v="0"/>
    <n v="0"/>
    <n v="0.93125000000000002"/>
    <x v="5"/>
  </r>
  <r>
    <n v="1481"/>
    <x v="292"/>
    <x v="0"/>
    <x v="22"/>
    <n v="24"/>
    <n v="29"/>
    <n v="26.5"/>
    <n v="5.2"/>
    <n v="6.9"/>
    <n v="6.0500000000000007"/>
    <n v="7.6"/>
    <n v="8.6"/>
    <n v="8.1"/>
    <n v="536"/>
    <n v="700"/>
    <n v="618"/>
    <n v="1.3"/>
    <n v="2.5"/>
    <n v="1.9"/>
    <n v="3.13"/>
    <n v="5.23"/>
    <n v="4.18"/>
    <n v="67"/>
    <n v="140"/>
    <n v="103.5"/>
    <n v="140"/>
    <n v="220"/>
    <n v="180"/>
    <x v="32"/>
    <x v="386"/>
    <n v="4.18"/>
    <n v="0"/>
    <n v="0"/>
    <n v="2.5409999999999999"/>
    <x v="5"/>
  </r>
  <r>
    <n v="2940"/>
    <x v="438"/>
    <x v="0"/>
    <x v="22"/>
    <n v="3"/>
    <n v="30"/>
    <n v="16.5"/>
    <n v="4.0999999999999996"/>
    <n v="5.2"/>
    <n v="4.6500000000000004"/>
    <n v="7.2"/>
    <n v="8.6"/>
    <n v="7.9"/>
    <n v="596"/>
    <n v="1210"/>
    <n v="903"/>
    <n v="2.9"/>
    <n v="3.8"/>
    <n v="3.3499999999999996"/>
    <n v="1.62"/>
    <n v="7.18"/>
    <n v="4.4000000000000004"/>
    <n v="220"/>
    <n v="280"/>
    <n v="250"/>
    <n v="350"/>
    <n v="500"/>
    <n v="425"/>
    <x v="66"/>
    <x v="42"/>
    <n v="4.4000000000000004"/>
    <n v="0"/>
    <n v="0.69999999999999929"/>
    <n v="4.2937500000000002"/>
    <x v="5"/>
  </r>
  <r>
    <n v="4178"/>
    <x v="780"/>
    <x v="0"/>
    <x v="22"/>
    <n v="18"/>
    <n v="28"/>
    <n v="23"/>
    <n v="4"/>
    <n v="5.0999999999999996"/>
    <n v="4.55"/>
    <n v="7.1"/>
    <n v="8"/>
    <n v="7.55"/>
    <n v="866"/>
    <n v="1159"/>
    <n v="1012.5"/>
    <n v="2.2999999999999998"/>
    <n v="4.5999999999999996"/>
    <n v="3.4499999999999997"/>
    <n v="2"/>
    <n v="3.48"/>
    <n v="2.74"/>
    <n v="150"/>
    <n v="240"/>
    <n v="195"/>
    <n v="300"/>
    <n v="530"/>
    <n v="415"/>
    <x v="52"/>
    <x v="102"/>
    <n v="2.74"/>
    <n v="0"/>
    <n v="0.90000000000000036"/>
    <n v="3.76925"/>
    <x v="5"/>
  </r>
  <r>
    <n v="2936"/>
    <x v="296"/>
    <x v="0"/>
    <x v="22"/>
    <n v="24"/>
    <n v="26"/>
    <n v="25"/>
    <n v="4.9000000000000004"/>
    <n v="6.7"/>
    <n v="5.8000000000000007"/>
    <n v="7.3"/>
    <n v="7.5"/>
    <n v="7.4"/>
    <n v="144"/>
    <n v="312"/>
    <n v="228"/>
    <n v="1.7"/>
    <n v="4.4000000000000004"/>
    <n v="3.0500000000000003"/>
    <n v="1.1200000000000001"/>
    <n v="1.71"/>
    <n v="1.415"/>
    <n v="40"/>
    <n v="110"/>
    <n v="75"/>
    <n v="90"/>
    <n v="220"/>
    <n v="155"/>
    <x v="123"/>
    <x v="78"/>
    <n v="1.415"/>
    <n v="0"/>
    <n v="0"/>
    <n v="2.5642499999999999"/>
    <x v="5"/>
  </r>
  <r>
    <n v="2941"/>
    <x v="644"/>
    <x v="0"/>
    <x v="22"/>
    <n v="23"/>
    <n v="27"/>
    <n v="25"/>
    <n v="5.9"/>
    <n v="7.9"/>
    <n v="6.9"/>
    <n v="7.4"/>
    <n v="8.5"/>
    <n v="7.95"/>
    <n v="586"/>
    <n v="652"/>
    <n v="619"/>
    <n v="1.3"/>
    <n v="2.8"/>
    <n v="2.0499999999999998"/>
    <n v="1.42"/>
    <n v="3.12"/>
    <n v="2.27"/>
    <n v="60"/>
    <n v="115"/>
    <n v="87.5"/>
    <n v="140"/>
    <n v="190"/>
    <n v="165"/>
    <x v="62"/>
    <x v="271"/>
    <n v="2.27"/>
    <n v="0"/>
    <n v="0"/>
    <n v="2.1727500000000002"/>
    <x v="5"/>
  </r>
  <r>
    <n v="2942"/>
    <x v="645"/>
    <x v="0"/>
    <x v="22"/>
    <n v="24"/>
    <n v="28"/>
    <n v="26"/>
    <n v="5.8"/>
    <n v="7.3"/>
    <n v="6.55"/>
    <n v="7.3"/>
    <n v="8.5"/>
    <n v="7.9"/>
    <n v="588"/>
    <n v="668"/>
    <n v="628"/>
    <n v="1.7"/>
    <n v="2.8"/>
    <n v="2.25"/>
    <n v="2.02"/>
    <n v="3.42"/>
    <n v="2.7199999999999998"/>
    <n v="60"/>
    <n v="90"/>
    <n v="75"/>
    <n v="130"/>
    <n v="180"/>
    <n v="155"/>
    <x v="7"/>
    <x v="78"/>
    <n v="2.7199999999999998"/>
    <n v="0"/>
    <n v="0"/>
    <n v="2.32525"/>
    <x v="5"/>
  </r>
  <r>
    <n v="2944"/>
    <x v="304"/>
    <x v="0"/>
    <x v="22"/>
    <n v="20"/>
    <n v="29"/>
    <n v="24.5"/>
    <n v="2.6"/>
    <n v="4.0999999999999996"/>
    <n v="3.3499999999999996"/>
    <n v="2"/>
    <n v="9.1999999999999993"/>
    <n v="5.6"/>
    <n v="2430"/>
    <n v="3260"/>
    <n v="2845"/>
    <n v="3.3"/>
    <n v="4.7"/>
    <n v="4"/>
    <n v="2.4900000000000002"/>
    <n v="5.39"/>
    <n v="3.94"/>
    <n v="150"/>
    <n v="350"/>
    <n v="250"/>
    <n v="210"/>
    <n v="1600"/>
    <n v="905"/>
    <x v="2"/>
    <x v="42"/>
    <n v="3.9400000000000004"/>
    <n v="10"/>
    <n v="3.3000000000000007"/>
    <n v="6.3680000000000003"/>
    <x v="5"/>
  </r>
  <r>
    <n v="2935"/>
    <x v="640"/>
    <x v="0"/>
    <x v="22"/>
    <n v="19"/>
    <n v="33"/>
    <n v="26"/>
    <n v="3.7"/>
    <n v="4.5999999999999996"/>
    <n v="4.1500000000000004"/>
    <n v="7.8"/>
    <n v="8.5"/>
    <n v="8.15"/>
    <n v="312"/>
    <n v="508"/>
    <n v="410"/>
    <n v="1.2"/>
    <n v="2.6"/>
    <n v="1.9"/>
    <n v="0.88"/>
    <n v="3.09"/>
    <n v="1.9849999999999999"/>
    <n v="110"/>
    <n v="280"/>
    <n v="195"/>
    <n v="210"/>
    <n v="1100"/>
    <n v="655"/>
    <x v="32"/>
    <x v="102"/>
    <n v="1.9849999999999999"/>
    <n v="0"/>
    <n v="1.6999999999999993"/>
    <n v="2.7294999999999998"/>
    <x v="5"/>
  </r>
  <r>
    <n v="1714"/>
    <x v="293"/>
    <x v="0"/>
    <x v="22"/>
    <n v="17"/>
    <n v="28"/>
    <n v="22.5"/>
    <n v="5.4"/>
    <n v="8.1"/>
    <n v="6.75"/>
    <n v="7.5"/>
    <n v="8.6"/>
    <n v="8.0500000000000007"/>
    <n v="268"/>
    <n v="392"/>
    <n v="330"/>
    <n v="1"/>
    <n v="4"/>
    <n v="2.5"/>
    <n v="1.54"/>
    <n v="2.62"/>
    <n v="2.08"/>
    <n v="2"/>
    <n v="84"/>
    <n v="43"/>
    <n v="11"/>
    <n v="152"/>
    <n v="81.5"/>
    <x v="41"/>
    <x v="220"/>
    <n v="2.08"/>
    <n v="0"/>
    <n v="0"/>
    <n v="2.1935000000000002"/>
    <x v="5"/>
  </r>
  <r>
    <n v="2943"/>
    <x v="778"/>
    <x v="0"/>
    <x v="22"/>
    <n v="19"/>
    <n v="32"/>
    <n v="25.5"/>
    <n v="4.5999999999999996"/>
    <n v="5.8"/>
    <n v="5.1999999999999993"/>
    <n v="6.5"/>
    <n v="7.9"/>
    <n v="7.2"/>
    <n v="576"/>
    <n v="1143"/>
    <n v="859.5"/>
    <n v="1.7"/>
    <n v="3.1"/>
    <n v="2.4"/>
    <n v="2.12"/>
    <n v="4.92"/>
    <n v="3.52"/>
    <n v="60"/>
    <n v="150"/>
    <n v="105"/>
    <n v="130"/>
    <n v="460"/>
    <n v="295"/>
    <x v="57"/>
    <x v="141"/>
    <n v="3.5199999999999996"/>
    <n v="0"/>
    <n v="0"/>
    <n v="2.7290000000000001"/>
    <x v="5"/>
  </r>
  <r>
    <n v="1716"/>
    <x v="294"/>
    <x v="0"/>
    <x v="22"/>
    <n v="10"/>
    <n v="22"/>
    <n v="16"/>
    <n v="4.5"/>
    <n v="6.8"/>
    <n v="5.65"/>
    <n v="6.6"/>
    <n v="8.4"/>
    <n v="7.5"/>
    <n v="164"/>
    <n v="403"/>
    <n v="283.5"/>
    <n v="1.2"/>
    <n v="4"/>
    <n v="2.6"/>
    <n v="1.66"/>
    <n v="2.04"/>
    <n v="1.85"/>
    <n v="2"/>
    <n v="94"/>
    <n v="48"/>
    <n v="13"/>
    <n v="175"/>
    <n v="94"/>
    <x v="4"/>
    <x v="92"/>
    <n v="1.85"/>
    <n v="0"/>
    <n v="0"/>
    <n v="2.2349999999999999"/>
    <x v="5"/>
  </r>
  <r>
    <n v="4795"/>
    <x v="781"/>
    <x v="0"/>
    <x v="22"/>
    <n v="18"/>
    <n v="29"/>
    <n v="23.5"/>
    <n v="3.5"/>
    <n v="4.2"/>
    <n v="3.85"/>
    <n v="7.3"/>
    <n v="7.9"/>
    <n v="7.6"/>
    <n v="820"/>
    <n v="1198"/>
    <n v="1009"/>
    <n v="2.8"/>
    <n v="5.9"/>
    <n v="4.3499999999999996"/>
    <n v="2.65"/>
    <n v="4.92"/>
    <n v="3.7850000000000001"/>
    <n v="93"/>
    <n v="220"/>
    <n v="156.5"/>
    <n v="210"/>
    <n v="300"/>
    <n v="255"/>
    <x v="2"/>
    <x v="334"/>
    <n v="3.7850000000000001"/>
    <n v="0"/>
    <n v="2.2999999999999998"/>
    <n v="4.2695000000000007"/>
    <x v="5"/>
  </r>
  <r>
    <n v="1285"/>
    <x v="289"/>
    <x v="0"/>
    <x v="22"/>
    <n v="23"/>
    <n v="28"/>
    <n v="25.5"/>
    <n v="5.0999999999999996"/>
    <n v="5.9"/>
    <n v="5.5"/>
    <n v="7.4"/>
    <n v="8.5"/>
    <n v="7.95"/>
    <n v="230"/>
    <n v="602"/>
    <n v="416"/>
    <n v="1.6"/>
    <n v="3.3"/>
    <n v="2.4500000000000002"/>
    <n v="2.2200000000000002"/>
    <n v="3.15"/>
    <n v="2.6850000000000001"/>
    <n v="64"/>
    <n v="130"/>
    <n v="97"/>
    <n v="120"/>
    <n v="220"/>
    <n v="170"/>
    <x v="14"/>
    <x v="387"/>
    <n v="2.6850000000000001"/>
    <n v="0"/>
    <n v="0"/>
    <n v="2.5532499999999998"/>
    <x v="5"/>
  </r>
  <r>
    <n v="1414"/>
    <x v="291"/>
    <x v="0"/>
    <x v="22"/>
    <n v="17"/>
    <n v="29"/>
    <n v="23"/>
    <n v="2.9"/>
    <n v="4.7"/>
    <n v="3.8"/>
    <n v="7.4"/>
    <n v="8"/>
    <n v="7.7"/>
    <n v="344"/>
    <n v="528"/>
    <n v="436"/>
    <n v="2.1"/>
    <n v="2.6"/>
    <n v="2.35"/>
    <n v="1.24"/>
    <n v="2.46"/>
    <n v="1.85"/>
    <n v="64"/>
    <n v="150"/>
    <n v="107"/>
    <n v="150"/>
    <n v="280"/>
    <n v="215"/>
    <x v="50"/>
    <x v="296"/>
    <n v="1.85"/>
    <n v="0"/>
    <n v="2.4000000000000004"/>
    <n v="2.6137500000000005"/>
    <x v="5"/>
  </r>
  <r>
    <n v="2938"/>
    <x v="1042"/>
    <x v="0"/>
    <x v="22"/>
    <n v="19"/>
    <n v="36"/>
    <n v="27.5"/>
    <n v="5.8"/>
    <n v="7.6"/>
    <n v="6.6999999999999993"/>
    <n v="7.3"/>
    <n v="8.5"/>
    <n v="7.9"/>
    <n v="519"/>
    <n v="883"/>
    <n v="701"/>
    <n v="2.1"/>
    <n v="3.3"/>
    <n v="2.7"/>
    <n v="1.37"/>
    <n v="3.13"/>
    <n v="2.25"/>
    <n v="75"/>
    <n v="140"/>
    <n v="107.5"/>
    <n v="170"/>
    <n v="240"/>
    <n v="205"/>
    <x v="40"/>
    <x v="388"/>
    <n v="2.25"/>
    <n v="0"/>
    <n v="0"/>
    <n v="2.6750000000000003"/>
    <x v="5"/>
  </r>
  <r>
    <n v="2939"/>
    <x v="777"/>
    <x v="0"/>
    <x v="22"/>
    <n v="20"/>
    <n v="36"/>
    <n v="28"/>
    <n v="5.4"/>
    <n v="7.1"/>
    <n v="6.25"/>
    <n v="7.7"/>
    <n v="8.6"/>
    <n v="8.15"/>
    <n v="515"/>
    <n v="787"/>
    <n v="651"/>
    <n v="2.5"/>
    <n v="3.3"/>
    <n v="2.9"/>
    <n v="1.43"/>
    <n v="6.92"/>
    <n v="4.1749999999999998"/>
    <n v="93"/>
    <n v="140"/>
    <n v="116.5"/>
    <n v="170"/>
    <n v="280"/>
    <n v="225"/>
    <x v="75"/>
    <x v="250"/>
    <n v="4.1749999999999998"/>
    <n v="0"/>
    <n v="0"/>
    <n v="3.23"/>
    <x v="5"/>
  </r>
  <r>
    <n v="2937"/>
    <x v="641"/>
    <x v="0"/>
    <x v="22"/>
    <n v="17"/>
    <n v="31"/>
    <n v="24"/>
    <n v="5.2"/>
    <n v="7.2"/>
    <n v="6.2"/>
    <n v="7.3"/>
    <n v="7.6"/>
    <n v="7.4499999999999993"/>
    <n v="194"/>
    <n v="2359"/>
    <n v="1276.5"/>
    <n v="1"/>
    <n v="2.6"/>
    <n v="1.8"/>
    <n v="0.93"/>
    <n v="1.84"/>
    <n v="1.385"/>
    <n v="14"/>
    <n v="80"/>
    <n v="47"/>
    <n v="26"/>
    <n v="140"/>
    <n v="83"/>
    <x v="1"/>
    <x v="348"/>
    <n v="1.3850000000000002"/>
    <n v="0"/>
    <n v="0"/>
    <n v="1.6370000000000002"/>
    <x v="5"/>
  </r>
  <r>
    <n v="4177"/>
    <x v="779"/>
    <x v="0"/>
    <x v="22"/>
    <n v="18"/>
    <n v="28"/>
    <n v="23"/>
    <n v="3.9"/>
    <n v="5.2"/>
    <n v="4.55"/>
    <n v="6.9"/>
    <n v="8.4"/>
    <n v="7.65"/>
    <n v="478"/>
    <n v="719"/>
    <n v="598.5"/>
    <n v="1.7"/>
    <n v="3.2"/>
    <n v="2.4500000000000002"/>
    <n v="1.42"/>
    <n v="3.46"/>
    <n v="2.44"/>
    <n v="39"/>
    <n v="130"/>
    <n v="84.5"/>
    <n v="120"/>
    <n v="220"/>
    <n v="170"/>
    <x v="14"/>
    <x v="389"/>
    <n v="2.44"/>
    <n v="0"/>
    <n v="0.90000000000000036"/>
    <n v="2.5317499999999997"/>
    <x v="5"/>
  </r>
  <r>
    <n v="1286"/>
    <x v="290"/>
    <x v="0"/>
    <x v="22"/>
    <n v="17"/>
    <n v="28"/>
    <n v="22.5"/>
    <n v="4.2"/>
    <n v="5.5"/>
    <n v="4.8499999999999996"/>
    <n v="6.8"/>
    <n v="8.4"/>
    <n v="7.6"/>
    <n v="1130"/>
    <n v="2000"/>
    <n v="1565"/>
    <n v="1.6"/>
    <n v="3.1"/>
    <n v="2.35"/>
    <n v="2.12"/>
    <n v="4.79"/>
    <n v="3.4550000000000001"/>
    <n v="78"/>
    <n v="170"/>
    <n v="124"/>
    <n v="210"/>
    <n v="280"/>
    <n v="245"/>
    <x v="50"/>
    <x v="126"/>
    <n v="3.4550000000000001"/>
    <n v="0"/>
    <n v="0.30000000000000071"/>
    <n v="2.8097500000000002"/>
    <x v="5"/>
  </r>
  <r>
    <n v="4179"/>
    <x v="440"/>
    <x v="1"/>
    <x v="22"/>
    <n v="23"/>
    <n v="28"/>
    <n v="25.5"/>
    <n v="6.1"/>
    <n v="7.8"/>
    <n v="6.9499999999999993"/>
    <n v="7.1"/>
    <n v="8.1"/>
    <n v="7.6"/>
    <n v="379"/>
    <n v="882"/>
    <n v="630.5"/>
    <n v="1.3"/>
    <n v="2.9"/>
    <n v="2.1"/>
    <n v="1.22"/>
    <n v="4.9400000000000004"/>
    <n v="3.08"/>
    <n v="50"/>
    <n v="140"/>
    <n v="95"/>
    <n v="120"/>
    <n v="240"/>
    <n v="180"/>
    <x v="23"/>
    <x v="100"/>
    <n v="3.08"/>
    <n v="0"/>
    <n v="0"/>
    <n v="2.4035000000000002"/>
    <x v="5"/>
  </r>
  <r>
    <n v="5291"/>
    <x v="1043"/>
    <x v="0"/>
    <x v="30"/>
    <n v="2"/>
    <n v="9"/>
    <n v="5.5"/>
    <n v="8.4"/>
    <n v="10"/>
    <n v="9.1999999999999993"/>
    <n v="7"/>
    <n v="7.3"/>
    <n v="7.15"/>
    <n v="88"/>
    <n v="130"/>
    <n v="109"/>
    <n v="1.8"/>
    <n v="2.5"/>
    <n v="2.15"/>
    <n v="1.8"/>
    <n v="4.7"/>
    <n v="3.25"/>
    <n v="21"/>
    <n v="58"/>
    <n v="39.5"/>
    <n v="59"/>
    <n v="113"/>
    <n v="86"/>
    <x v="53"/>
    <x v="350"/>
    <n v="3.25"/>
    <n v="0"/>
    <n v="0"/>
    <n v="2.1912500000000001"/>
    <x v="5"/>
  </r>
  <r>
    <n v="5290"/>
    <x v="1044"/>
    <x v="0"/>
    <x v="30"/>
    <n v="1"/>
    <n v="8"/>
    <n v="4.5"/>
    <n v="7.7"/>
    <n v="9.6"/>
    <n v="8.65"/>
    <n v="6.6"/>
    <n v="7.5"/>
    <n v="7.05"/>
    <n v="93"/>
    <n v="132"/>
    <n v="112.5"/>
    <n v="1.9"/>
    <n v="2.4"/>
    <n v="2.15"/>
    <n v="1.8"/>
    <n v="4.9000000000000004"/>
    <n v="3.35"/>
    <n v="30"/>
    <n v="77"/>
    <n v="53.5"/>
    <n v="53"/>
    <n v="170"/>
    <n v="111.5"/>
    <x v="53"/>
    <x v="151"/>
    <n v="3.35"/>
    <n v="0"/>
    <n v="0"/>
    <n v="2.28125"/>
    <x v="5"/>
  </r>
  <r>
    <n v="1420"/>
    <x v="305"/>
    <x v="0"/>
    <x v="23"/>
    <n v="18"/>
    <n v="29"/>
    <n v="23.5"/>
    <n v="5.2"/>
    <n v="6.8"/>
    <n v="6"/>
    <n v="6.4"/>
    <n v="7.6"/>
    <n v="7"/>
    <n v="87"/>
    <n v="311"/>
    <n v="199"/>
    <n v="1"/>
    <n v="2"/>
    <n v="1.5"/>
    <n v="0.32"/>
    <n v="2.58"/>
    <n v="1.45"/>
    <n v="17"/>
    <n v="33"/>
    <n v="25"/>
    <n v="38"/>
    <n v="70"/>
    <n v="54"/>
    <x v="39"/>
    <x v="116"/>
    <n v="1.45"/>
    <n v="0"/>
    <n v="0"/>
    <n v="1.3525"/>
    <x v="5"/>
  </r>
  <r>
    <n v="3008"/>
    <x v="309"/>
    <x v="0"/>
    <x v="23"/>
    <n v="27"/>
    <n v="30"/>
    <n v="28.5"/>
    <n v="6.1"/>
    <n v="7.6"/>
    <n v="6.85"/>
    <n v="7.1"/>
    <n v="8.1"/>
    <n v="7.6"/>
    <n v="508"/>
    <n v="819"/>
    <n v="663.5"/>
    <n v="1"/>
    <n v="3"/>
    <n v="2"/>
    <n v="0.32"/>
    <n v="0.32"/>
    <n v="0.32"/>
    <n v="2"/>
    <n v="2"/>
    <n v="2"/>
    <n v="2"/>
    <n v="93"/>
    <n v="47.5"/>
    <x v="34"/>
    <x v="0"/>
    <n v="0.32"/>
    <n v="0"/>
    <n v="0"/>
    <n v="1.3240000000000001"/>
    <x v="5"/>
  </r>
  <r>
    <n v="3010"/>
    <x v="311"/>
    <x v="0"/>
    <x v="23"/>
    <n v="26"/>
    <n v="30"/>
    <n v="28"/>
    <n v="6.1"/>
    <n v="7.3"/>
    <n v="6.6999999999999993"/>
    <n v="7.1"/>
    <n v="8.5"/>
    <n v="7.8"/>
    <n v="882"/>
    <n v="1288"/>
    <n v="1085"/>
    <n v="1"/>
    <n v="3"/>
    <n v="2"/>
    <n v="0.32"/>
    <n v="1.27"/>
    <n v="0.79500000000000004"/>
    <n v="2"/>
    <n v="45"/>
    <n v="23.5"/>
    <n v="18"/>
    <n v="170"/>
    <n v="94"/>
    <x v="34"/>
    <x v="221"/>
    <n v="0.79500000000000004"/>
    <n v="0"/>
    <n v="0"/>
    <n v="1.5265"/>
    <x v="5"/>
  </r>
  <r>
    <n v="3011"/>
    <x v="312"/>
    <x v="0"/>
    <x v="23"/>
    <n v="26"/>
    <n v="29"/>
    <n v="27.5"/>
    <n v="5.6"/>
    <n v="7.4"/>
    <n v="6.5"/>
    <n v="6.8"/>
    <n v="7.9"/>
    <n v="7.35"/>
    <n v="9470"/>
    <n v="53000"/>
    <n v="31235"/>
    <n v="2"/>
    <n v="3"/>
    <n v="2.5"/>
    <n v="0.32"/>
    <n v="3.23"/>
    <n v="1.7749999999999999"/>
    <n v="2"/>
    <n v="2"/>
    <n v="2"/>
    <n v="2"/>
    <n v="68"/>
    <n v="35"/>
    <x v="41"/>
    <x v="0"/>
    <n v="1.7749999999999999"/>
    <n v="0"/>
    <n v="0"/>
    <n v="1.9275"/>
    <x v="5"/>
  </r>
  <r>
    <n v="3009"/>
    <x v="310"/>
    <x v="0"/>
    <x v="23"/>
    <n v="26"/>
    <n v="28"/>
    <n v="27"/>
    <n v="6.2"/>
    <n v="7.4"/>
    <n v="6.8000000000000007"/>
    <n v="7"/>
    <n v="7.9"/>
    <n v="7.45"/>
    <n v="389"/>
    <n v="607"/>
    <n v="498"/>
    <n v="2"/>
    <n v="3"/>
    <n v="2.5"/>
    <n v="0.32"/>
    <n v="0.32"/>
    <n v="0.32"/>
    <n v="2"/>
    <n v="40"/>
    <n v="21"/>
    <n v="20"/>
    <n v="170"/>
    <n v="95"/>
    <x v="41"/>
    <x v="56"/>
    <n v="0.32"/>
    <n v="0"/>
    <n v="0"/>
    <n v="1.7315"/>
    <x v="5"/>
  </r>
  <r>
    <n v="1421"/>
    <x v="306"/>
    <x v="0"/>
    <x v="23"/>
    <n v="14"/>
    <n v="19"/>
    <n v="16.5"/>
    <n v="2.1"/>
    <n v="7.3"/>
    <n v="4.7"/>
    <n v="5.4"/>
    <n v="8.5"/>
    <n v="6.95"/>
    <n v="248"/>
    <n v="480"/>
    <n v="364"/>
    <n v="1"/>
    <n v="6.3"/>
    <n v="3.65"/>
    <n v="0.32"/>
    <n v="0.73"/>
    <n v="0.52500000000000002"/>
    <n v="170"/>
    <n v="310"/>
    <n v="240"/>
    <n v="320"/>
    <n v="630"/>
    <n v="475"/>
    <x v="64"/>
    <x v="45"/>
    <n v="0.52500000000000002"/>
    <n v="0"/>
    <n v="0.59999999999999964"/>
    <n v="3.6462500000000002"/>
    <x v="5"/>
  </r>
  <r>
    <n v="3007"/>
    <x v="308"/>
    <x v="0"/>
    <x v="23"/>
    <n v="21"/>
    <n v="34"/>
    <n v="27.5"/>
    <n v="6"/>
    <n v="6.8"/>
    <n v="6.4"/>
    <n v="6.1"/>
    <n v="8.6"/>
    <n v="7.35"/>
    <n v="351"/>
    <n v="809"/>
    <n v="580"/>
    <n v="1"/>
    <n v="2.6"/>
    <n v="1.8"/>
    <n v="0.32"/>
    <n v="0.6"/>
    <n v="0.45999999999999996"/>
    <n v="9"/>
    <n v="26"/>
    <n v="17.5"/>
    <n v="24"/>
    <n v="49"/>
    <n v="36.5"/>
    <x v="1"/>
    <x v="101"/>
    <n v="0.45999999999999996"/>
    <n v="0"/>
    <n v="0"/>
    <n v="1.3045"/>
    <x v="5"/>
  </r>
  <r>
    <n v="1452"/>
    <x v="307"/>
    <x v="0"/>
    <x v="23"/>
    <n v="19"/>
    <n v="27"/>
    <n v="23"/>
    <n v="3.5"/>
    <n v="6.9"/>
    <n v="5.2"/>
    <n v="6.1"/>
    <n v="8.4"/>
    <n v="7.25"/>
    <n v="205"/>
    <n v="372"/>
    <n v="288.5"/>
    <n v="1"/>
    <n v="5.4"/>
    <n v="3.2"/>
    <n v="0.32"/>
    <n v="0.65"/>
    <n v="0.48499999999999999"/>
    <n v="17"/>
    <n v="310"/>
    <n v="163.5"/>
    <n v="26"/>
    <n v="630"/>
    <n v="328"/>
    <x v="87"/>
    <x v="390"/>
    <n v="0.48499999999999999"/>
    <n v="0"/>
    <n v="0"/>
    <n v="2.9144999999999999"/>
    <x v="5"/>
  </r>
  <r>
    <n v="4823"/>
    <x v="647"/>
    <x v="2"/>
    <x v="23"/>
    <n v="25"/>
    <n v="30"/>
    <n v="27.5"/>
    <n v="5.3"/>
    <n v="7.3"/>
    <n v="6.3"/>
    <n v="6.5"/>
    <n v="7.7"/>
    <n v="7.1"/>
    <n v="1040"/>
    <n v="1518"/>
    <n v="1279"/>
    <n v="1"/>
    <n v="2"/>
    <n v="1.5"/>
    <n v="0.32"/>
    <n v="2.21"/>
    <n v="1.2649999999999999"/>
    <n v="2"/>
    <n v="2"/>
    <n v="2"/>
    <n v="36"/>
    <n v="78"/>
    <n v="57"/>
    <x v="39"/>
    <x v="0"/>
    <n v="1.2650000000000001"/>
    <n v="0"/>
    <n v="0"/>
    <n v="1.2005000000000001"/>
    <x v="5"/>
  </r>
  <r>
    <n v="4670"/>
    <x v="1045"/>
    <x v="0"/>
    <x v="24"/>
    <n v="25"/>
    <n v="35"/>
    <n v="30"/>
    <n v="0.3"/>
    <n v="4.7"/>
    <n v="2.5"/>
    <n v="6.3"/>
    <n v="8.1999999999999993"/>
    <n v="7.25"/>
    <n v="864"/>
    <n v="1535"/>
    <n v="1199.5"/>
    <n v="2"/>
    <n v="16"/>
    <n v="9"/>
    <n v="2.8"/>
    <n v="6.6"/>
    <n v="4.6999999999999993"/>
    <n v="6"/>
    <n v="34"/>
    <n v="20"/>
    <n v="280"/>
    <n v="540"/>
    <n v="410"/>
    <x v="2"/>
    <x v="1"/>
    <n v="4.6999999999999993"/>
    <n v="0"/>
    <n v="5"/>
    <n v="4.04"/>
    <x v="5"/>
  </r>
  <r>
    <n v="5052"/>
    <x v="1046"/>
    <x v="0"/>
    <x v="24"/>
    <n v="20"/>
    <n v="28"/>
    <n v="24"/>
    <n v="0.3"/>
    <n v="5.2"/>
    <n v="2.75"/>
    <n v="6.9"/>
    <n v="8.1"/>
    <n v="7.5"/>
    <n v="596"/>
    <n v="1047"/>
    <n v="821.5"/>
    <n v="1.2"/>
    <n v="16"/>
    <n v="8.6"/>
    <n v="3.4"/>
    <n v="4.0999999999999996"/>
    <n v="3.75"/>
    <n v="9"/>
    <n v="48"/>
    <n v="28.5"/>
    <n v="350"/>
    <n v="430"/>
    <n v="390"/>
    <x v="2"/>
    <x v="8"/>
    <n v="3.75"/>
    <n v="0"/>
    <n v="4.5"/>
    <n v="3.8425000000000002"/>
    <x v="5"/>
  </r>
  <r>
    <n v="4676"/>
    <x v="1047"/>
    <x v="0"/>
    <x v="24"/>
    <n v="25"/>
    <n v="29"/>
    <n v="27"/>
    <n v="0.3"/>
    <n v="3.7"/>
    <n v="2"/>
    <n v="7"/>
    <n v="8.1"/>
    <n v="7.55"/>
    <n v="792"/>
    <n v="1603"/>
    <n v="1197.5"/>
    <n v="1.8"/>
    <n v="15"/>
    <n v="8.4"/>
    <n v="2.04"/>
    <n v="10.119999999999999"/>
    <n v="6.08"/>
    <n v="14"/>
    <n v="27"/>
    <n v="20.5"/>
    <n v="430"/>
    <n v="540"/>
    <n v="485"/>
    <x v="2"/>
    <x v="218"/>
    <n v="6.08"/>
    <n v="0"/>
    <n v="6"/>
    <n v="4.4184999999999999"/>
    <x v="5"/>
  </r>
  <r>
    <n v="4682"/>
    <x v="1048"/>
    <x v="0"/>
    <x v="24"/>
    <n v="24"/>
    <n v="28"/>
    <n v="26"/>
    <n v="0.3"/>
    <n v="4.7"/>
    <n v="2.5"/>
    <n v="7.1"/>
    <n v="8.3000000000000007"/>
    <n v="7.7"/>
    <n v="513"/>
    <n v="1602"/>
    <n v="1057.5"/>
    <n v="1.8"/>
    <n v="12"/>
    <n v="6.9"/>
    <n v="0.62"/>
    <n v="8.02"/>
    <n v="4.3199999999999994"/>
    <n v="2"/>
    <n v="33"/>
    <n v="17.5"/>
    <n v="110"/>
    <n v="540"/>
    <n v="325"/>
    <x v="2"/>
    <x v="101"/>
    <n v="4.3199999999999994"/>
    <n v="0"/>
    <n v="5"/>
    <n v="3.9514999999999998"/>
    <x v="5"/>
  </r>
  <r>
    <n v="5048"/>
    <x v="1049"/>
    <x v="0"/>
    <x v="24"/>
    <n v="28"/>
    <n v="28"/>
    <n v="28"/>
    <n v="2.6"/>
    <n v="2.6"/>
    <n v="2.6"/>
    <n v="7.4"/>
    <n v="7.4"/>
    <n v="7.4"/>
    <n v="631"/>
    <n v="631"/>
    <n v="631"/>
    <n v="3.6"/>
    <n v="3.6"/>
    <n v="3.6"/>
    <n v="1.4475"/>
    <n v="7.25047297297297"/>
    <n v="4.3489864864864849"/>
    <n v="17"/>
    <n v="17"/>
    <n v="17"/>
    <n v="150"/>
    <n v="150"/>
    <n v="150"/>
    <x v="54"/>
    <x v="97"/>
    <n v="4.3489864864864849"/>
    <n v="0"/>
    <n v="4.8"/>
    <n v="3.6847972972972971"/>
    <x v="5"/>
  </r>
  <r>
    <n v="5040"/>
    <x v="1050"/>
    <x v="0"/>
    <x v="24"/>
    <n v="25"/>
    <n v="32"/>
    <n v="28.5"/>
    <n v="0.3"/>
    <n v="1.2"/>
    <n v="0.75"/>
    <n v="6.9"/>
    <n v="7.9"/>
    <n v="7.4"/>
    <n v="895"/>
    <n v="1489"/>
    <n v="1192"/>
    <n v="4"/>
    <n v="22"/>
    <n v="13"/>
    <n v="3"/>
    <n v="8.93"/>
    <n v="5.9649999999999999"/>
    <n v="6"/>
    <n v="46"/>
    <n v="26"/>
    <n v="350"/>
    <n v="540"/>
    <n v="445"/>
    <x v="2"/>
    <x v="223"/>
    <n v="5.9649999999999999"/>
    <n v="0"/>
    <n v="8.5"/>
    <n v="4.673"/>
    <x v="5"/>
  </r>
  <r>
    <n v="4690"/>
    <x v="1051"/>
    <x v="0"/>
    <x v="24"/>
    <n v="22"/>
    <n v="27"/>
    <n v="24.5"/>
    <n v="0.3"/>
    <n v="4.2"/>
    <n v="2.25"/>
    <n v="6.7"/>
    <n v="8"/>
    <n v="7.35"/>
    <n v="438"/>
    <n v="1117"/>
    <n v="777.5"/>
    <n v="2.2000000000000002"/>
    <n v="42"/>
    <n v="22.1"/>
    <n v="0.98"/>
    <n v="17.02"/>
    <n v="9"/>
    <n v="6"/>
    <n v="34"/>
    <n v="20"/>
    <n v="350"/>
    <n v="540"/>
    <n v="445"/>
    <x v="2"/>
    <x v="1"/>
    <n v="9"/>
    <n v="0"/>
    <n v="5.5"/>
    <n v="4.95"/>
    <x v="5"/>
  </r>
  <r>
    <n v="3074"/>
    <x v="1052"/>
    <x v="0"/>
    <x v="24"/>
    <n v="25"/>
    <n v="32"/>
    <n v="28.5"/>
    <n v="0.3"/>
    <n v="3.8"/>
    <n v="2.0499999999999998"/>
    <n v="7.2"/>
    <n v="7.7"/>
    <n v="7.45"/>
    <n v="768"/>
    <n v="1260"/>
    <n v="1014"/>
    <n v="6"/>
    <n v="18"/>
    <n v="12"/>
    <n v="2.8"/>
    <n v="13.95"/>
    <n v="8.375"/>
    <n v="11"/>
    <n v="41"/>
    <n v="26"/>
    <n v="350"/>
    <n v="540"/>
    <n v="445"/>
    <x v="2"/>
    <x v="223"/>
    <n v="8.375"/>
    <n v="0"/>
    <n v="5.9"/>
    <n v="4.8949999999999996"/>
    <x v="5"/>
  </r>
  <r>
    <n v="5126"/>
    <x v="1053"/>
    <x v="0"/>
    <x v="24"/>
    <n v="25"/>
    <n v="32"/>
    <n v="28.5"/>
    <n v="0.3"/>
    <n v="3.9"/>
    <n v="2.1"/>
    <n v="5.8"/>
    <n v="8.1999999999999993"/>
    <n v="7"/>
    <n v="1199"/>
    <n v="1930"/>
    <n v="1564.5"/>
    <n v="2"/>
    <n v="24"/>
    <n v="13"/>
    <n v="2.62"/>
    <n v="8.6"/>
    <n v="5.6099999999999994"/>
    <n v="11"/>
    <n v="47"/>
    <n v="29"/>
    <n v="350"/>
    <n v="540"/>
    <n v="445"/>
    <x v="2"/>
    <x v="118"/>
    <n v="5.6099999999999994"/>
    <n v="0"/>
    <n v="5.8"/>
    <n v="4.3469999999999995"/>
    <x v="5"/>
  </r>
  <r>
    <n v="5035"/>
    <x v="1054"/>
    <x v="0"/>
    <x v="24"/>
    <n v="22"/>
    <n v="28"/>
    <n v="25"/>
    <n v="0.3"/>
    <n v="3.9"/>
    <n v="2.1"/>
    <n v="7.4"/>
    <n v="8.3000000000000007"/>
    <n v="7.8500000000000005"/>
    <n v="932"/>
    <n v="1124"/>
    <n v="1028"/>
    <n v="1.1000000000000001"/>
    <n v="10"/>
    <n v="5.55"/>
    <n v="0.82"/>
    <n v="2.2000000000000002"/>
    <n v="1.51"/>
    <n v="8"/>
    <n v="27"/>
    <n v="17.5"/>
    <n v="350"/>
    <n v="480"/>
    <n v="415"/>
    <x v="2"/>
    <x v="101"/>
    <n v="1.51"/>
    <n v="0"/>
    <n v="5.8"/>
    <n v="3.4695"/>
    <x v="5"/>
  </r>
  <r>
    <n v="4679"/>
    <x v="1055"/>
    <x v="0"/>
    <x v="24"/>
    <n v="25"/>
    <n v="33"/>
    <n v="29"/>
    <n v="0.3"/>
    <n v="3.5"/>
    <n v="1.9"/>
    <n v="6.8"/>
    <n v="8.4"/>
    <n v="7.6"/>
    <n v="1862"/>
    <n v="2347"/>
    <n v="2104.5"/>
    <n v="4"/>
    <n v="17"/>
    <n v="10.5"/>
    <n v="3.8"/>
    <n v="10.02"/>
    <n v="6.91"/>
    <n v="14"/>
    <n v="47"/>
    <n v="30.5"/>
    <n v="350"/>
    <n v="920"/>
    <n v="635"/>
    <x v="2"/>
    <x v="311"/>
    <n v="6.91"/>
    <n v="0"/>
    <n v="6.2"/>
    <n v="4.6544999999999996"/>
    <x v="5"/>
  </r>
  <r>
    <n v="4684"/>
    <x v="1056"/>
    <x v="0"/>
    <x v="24"/>
    <n v="21"/>
    <n v="26"/>
    <n v="23.5"/>
    <n v="5.4"/>
    <n v="7.2"/>
    <n v="6.3000000000000007"/>
    <n v="7.1"/>
    <n v="8.1999999999999993"/>
    <n v="7.6499999999999995"/>
    <n v="414"/>
    <n v="767"/>
    <n v="590.5"/>
    <n v="1.8"/>
    <n v="4"/>
    <n v="2.9"/>
    <n v="3.14"/>
    <n v="10.130000000000001"/>
    <n v="6.6350000000000007"/>
    <n v="6"/>
    <n v="15"/>
    <n v="10.5"/>
    <n v="76"/>
    <n v="170"/>
    <n v="123"/>
    <x v="75"/>
    <x v="114"/>
    <n v="6.6350000000000007"/>
    <n v="0"/>
    <n v="0"/>
    <n v="3.1920000000000002"/>
    <x v="5"/>
  </r>
  <r>
    <n v="5060"/>
    <x v="1057"/>
    <x v="0"/>
    <x v="24"/>
    <n v="20"/>
    <n v="30"/>
    <n v="25"/>
    <n v="0.3"/>
    <n v="4.2"/>
    <n v="2.25"/>
    <n v="7"/>
    <n v="7.7"/>
    <n v="7.35"/>
    <n v="979"/>
    <n v="1524"/>
    <n v="1251.5"/>
    <n v="2"/>
    <n v="21"/>
    <n v="11.5"/>
    <n v="3.2"/>
    <n v="22.9"/>
    <n v="13.049999999999999"/>
    <n v="9"/>
    <n v="27"/>
    <n v="18"/>
    <n v="430"/>
    <n v="540"/>
    <n v="485"/>
    <x v="2"/>
    <x v="46"/>
    <n v="10"/>
    <n v="0"/>
    <n v="5.5"/>
    <n v="5.14"/>
    <x v="5"/>
  </r>
  <r>
    <n v="5133"/>
    <x v="1058"/>
    <x v="0"/>
    <x v="24"/>
    <n v="25"/>
    <n v="32"/>
    <n v="28.5"/>
    <n v="0.3"/>
    <n v="2.9"/>
    <n v="1.5999999999999999"/>
    <n v="7"/>
    <n v="8"/>
    <n v="7.5"/>
    <n v="1164"/>
    <n v="1622"/>
    <n v="1393"/>
    <n v="3.2"/>
    <n v="19"/>
    <n v="11.1"/>
    <n v="3.62"/>
    <n v="8.2200000000000006"/>
    <n v="5.92"/>
    <n v="11"/>
    <n v="47"/>
    <n v="29"/>
    <n v="430"/>
    <n v="540"/>
    <n v="485"/>
    <x v="2"/>
    <x v="118"/>
    <n v="5.92"/>
    <n v="0"/>
    <n v="6.8000000000000007"/>
    <n v="4.5090000000000003"/>
    <x v="5"/>
  </r>
  <r>
    <n v="5051"/>
    <x v="1059"/>
    <x v="0"/>
    <x v="24"/>
    <n v="25"/>
    <n v="28"/>
    <n v="26.5"/>
    <n v="0.3"/>
    <n v="3.4"/>
    <n v="1.8499999999999999"/>
    <n v="7.3"/>
    <n v="7.5"/>
    <n v="7.4"/>
    <n v="915"/>
    <n v="1109"/>
    <n v="1012"/>
    <n v="1.2"/>
    <n v="6"/>
    <n v="3.6"/>
    <n v="3.3"/>
    <n v="4.8"/>
    <n v="4.05"/>
    <n v="17"/>
    <n v="33"/>
    <n v="25"/>
    <n v="430"/>
    <n v="430"/>
    <n v="430"/>
    <x v="54"/>
    <x v="116"/>
    <n v="4.05"/>
    <n v="0"/>
    <n v="6.3000000000000007"/>
    <n v="3.8150000000000004"/>
    <x v="5"/>
  </r>
  <r>
    <n v="5113"/>
    <x v="1060"/>
    <x v="0"/>
    <x v="24"/>
    <n v="25"/>
    <n v="32"/>
    <n v="28.5"/>
    <n v="0.3"/>
    <n v="3.2"/>
    <n v="1.75"/>
    <n v="7"/>
    <n v="8"/>
    <n v="7.5"/>
    <n v="771"/>
    <n v="1331"/>
    <n v="1051"/>
    <n v="2"/>
    <n v="14"/>
    <n v="8"/>
    <n v="2.2000000000000002"/>
    <n v="6.4"/>
    <n v="4.3000000000000007"/>
    <n v="11"/>
    <n v="43"/>
    <n v="27"/>
    <n v="250"/>
    <n v="540"/>
    <n v="395"/>
    <x v="2"/>
    <x v="22"/>
    <n v="4.3000000000000007"/>
    <n v="0"/>
    <n v="6.5"/>
    <n v="4.1450000000000005"/>
    <x v="5"/>
  </r>
  <r>
    <n v="5055"/>
    <x v="1061"/>
    <x v="0"/>
    <x v="24"/>
    <n v="20"/>
    <n v="30"/>
    <n v="25"/>
    <n v="1"/>
    <n v="5.8"/>
    <n v="3.4"/>
    <n v="6.9"/>
    <n v="8.4"/>
    <n v="7.65"/>
    <n v="488"/>
    <n v="1038"/>
    <n v="763"/>
    <n v="1.2"/>
    <n v="10"/>
    <n v="5.6"/>
    <n v="2.8"/>
    <n v="11.12"/>
    <n v="6.9599999999999991"/>
    <n v="12"/>
    <n v="33"/>
    <n v="22.5"/>
    <n v="280"/>
    <n v="540"/>
    <n v="410"/>
    <x v="2"/>
    <x v="12"/>
    <n v="6.9599999999999991"/>
    <n v="0"/>
    <n v="3.2"/>
    <n v="4.3245000000000005"/>
    <x v="5"/>
  </r>
  <r>
    <n v="4668"/>
    <x v="1062"/>
    <x v="0"/>
    <x v="24"/>
    <n v="25"/>
    <n v="28"/>
    <n v="26.5"/>
    <n v="0.3"/>
    <n v="3"/>
    <n v="1.65"/>
    <n v="7"/>
    <n v="7.8"/>
    <n v="7.4"/>
    <n v="883"/>
    <n v="1746"/>
    <n v="1314.5"/>
    <n v="2.2000000000000002"/>
    <n v="22"/>
    <n v="12.1"/>
    <n v="3.7"/>
    <n v="12.02"/>
    <n v="7.8599999999999994"/>
    <n v="4"/>
    <n v="43"/>
    <n v="23.5"/>
    <n v="14"/>
    <n v="540"/>
    <n v="277"/>
    <x v="2"/>
    <x v="221"/>
    <n v="7.8599999999999994"/>
    <n v="0"/>
    <n v="6.7"/>
    <n v="4.8595000000000006"/>
    <x v="5"/>
  </r>
  <r>
    <n v="5046"/>
    <x v="1063"/>
    <x v="0"/>
    <x v="24"/>
    <n v="24"/>
    <n v="30"/>
    <n v="27"/>
    <n v="0.3"/>
    <n v="4.2"/>
    <n v="2.25"/>
    <n v="7.4"/>
    <n v="8.3000000000000007"/>
    <n v="7.8500000000000005"/>
    <n v="488"/>
    <n v="705"/>
    <n v="596.5"/>
    <n v="1"/>
    <n v="5"/>
    <n v="3"/>
    <n v="1.89"/>
    <n v="10.02"/>
    <n v="5.9550000000000001"/>
    <n v="4"/>
    <n v="38"/>
    <n v="21"/>
    <n v="170"/>
    <n v="430"/>
    <n v="300"/>
    <x v="5"/>
    <x v="56"/>
    <n v="5.9550000000000001"/>
    <n v="0"/>
    <n v="5.5"/>
    <n v="3.7210000000000001"/>
    <x v="5"/>
  </r>
  <r>
    <n v="5039"/>
    <x v="1064"/>
    <x v="0"/>
    <x v="24"/>
    <n v="22"/>
    <n v="28"/>
    <n v="25"/>
    <n v="0.3"/>
    <n v="3"/>
    <n v="1.65"/>
    <n v="7.2"/>
    <n v="8"/>
    <n v="7.6"/>
    <n v="1192"/>
    <n v="1720"/>
    <n v="1456"/>
    <n v="2.2000000000000002"/>
    <n v="10"/>
    <n v="6.1"/>
    <n v="2.8"/>
    <n v="9.8000000000000007"/>
    <n v="6.3000000000000007"/>
    <n v="11"/>
    <n v="41"/>
    <n v="26"/>
    <n v="350"/>
    <n v="540"/>
    <n v="445"/>
    <x v="2"/>
    <x v="223"/>
    <n v="6.3000000000000007"/>
    <n v="0"/>
    <n v="6.7"/>
    <n v="4.5600000000000005"/>
    <x v="5"/>
  </r>
  <r>
    <n v="3070"/>
    <x v="1065"/>
    <x v="0"/>
    <x v="24"/>
    <n v="24"/>
    <n v="29"/>
    <n v="26.5"/>
    <n v="0.3"/>
    <n v="3.8"/>
    <n v="2.0499999999999998"/>
    <n v="7.3"/>
    <n v="8.3000000000000007"/>
    <n v="7.8000000000000007"/>
    <n v="870"/>
    <n v="1793"/>
    <n v="1331.5"/>
    <n v="2.2000000000000002"/>
    <n v="15"/>
    <n v="8.6"/>
    <n v="3.01"/>
    <n v="12.22"/>
    <n v="7.6150000000000002"/>
    <n v="8"/>
    <n v="47"/>
    <n v="27.5"/>
    <n v="350"/>
    <n v="540"/>
    <n v="445"/>
    <x v="2"/>
    <x v="32"/>
    <n v="7.6150000000000002"/>
    <n v="0"/>
    <n v="5.9"/>
    <n v="4.7505000000000006"/>
    <x v="5"/>
  </r>
  <r>
    <n v="4669"/>
    <x v="1066"/>
    <x v="0"/>
    <x v="24"/>
    <n v="26"/>
    <n v="30"/>
    <n v="28"/>
    <n v="1"/>
    <n v="2.6"/>
    <n v="1.8"/>
    <n v="7"/>
    <n v="7.4"/>
    <n v="7.2"/>
    <n v="754"/>
    <n v="902"/>
    <n v="828"/>
    <n v="2"/>
    <n v="4"/>
    <n v="3"/>
    <n v="3.2"/>
    <n v="3.2"/>
    <n v="3.2"/>
    <n v="7"/>
    <n v="33"/>
    <n v="20"/>
    <n v="430"/>
    <n v="540"/>
    <n v="485"/>
    <x v="5"/>
    <x v="1"/>
    <n v="3.2"/>
    <n v="0"/>
    <n v="6.4"/>
    <n v="3.2550000000000003"/>
    <x v="5"/>
  </r>
  <r>
    <n v="5059"/>
    <x v="1067"/>
    <x v="0"/>
    <x v="24"/>
    <n v="20"/>
    <n v="30"/>
    <n v="25"/>
    <n v="0.3"/>
    <n v="4.5999999999999996"/>
    <n v="2.4499999999999997"/>
    <n v="7.1"/>
    <n v="8.3000000000000007"/>
    <n v="7.7"/>
    <n v="933"/>
    <n v="1580"/>
    <n v="1256.5"/>
    <n v="2.4"/>
    <n v="17"/>
    <n v="9.6999999999999993"/>
    <n v="2.8"/>
    <n v="22.5"/>
    <n v="12.65"/>
    <n v="9"/>
    <n v="25"/>
    <n v="17"/>
    <n v="350"/>
    <n v="540"/>
    <n v="445"/>
    <x v="2"/>
    <x v="97"/>
    <n v="10"/>
    <n v="0"/>
    <n v="5.1000000000000005"/>
    <n v="5.0949999999999998"/>
    <x v="5"/>
  </r>
  <r>
    <n v="5062"/>
    <x v="1068"/>
    <x v="0"/>
    <x v="24"/>
    <n v="20"/>
    <n v="29"/>
    <n v="24.5"/>
    <n v="0.3"/>
    <n v="3.9"/>
    <n v="2.1"/>
    <n v="6.9"/>
    <n v="8.4"/>
    <n v="7.65"/>
    <n v="727"/>
    <n v="1336"/>
    <n v="1031.5"/>
    <n v="2"/>
    <n v="29"/>
    <n v="15.5"/>
    <n v="2.8"/>
    <n v="6.82"/>
    <n v="4.8100000000000005"/>
    <n v="6"/>
    <n v="34"/>
    <n v="20"/>
    <n v="350"/>
    <n v="540"/>
    <n v="445"/>
    <x v="2"/>
    <x v="1"/>
    <n v="4.8100000000000005"/>
    <n v="0"/>
    <n v="5.8"/>
    <n v="4.1420000000000003"/>
    <x v="5"/>
  </r>
  <r>
    <n v="3073"/>
    <x v="1069"/>
    <x v="0"/>
    <x v="24"/>
    <n v="25"/>
    <n v="31"/>
    <n v="28"/>
    <n v="0.3"/>
    <n v="3.9"/>
    <n v="2.1"/>
    <n v="7.2"/>
    <n v="7.9"/>
    <n v="7.5500000000000007"/>
    <n v="721"/>
    <n v="1242"/>
    <n v="981.5"/>
    <n v="2.2000000000000002"/>
    <n v="16"/>
    <n v="9.1"/>
    <n v="2.62"/>
    <n v="7.12"/>
    <n v="4.87"/>
    <n v="8"/>
    <n v="140"/>
    <n v="74"/>
    <n v="240"/>
    <n v="540"/>
    <n v="390"/>
    <x v="2"/>
    <x v="391"/>
    <n v="4.87"/>
    <n v="0"/>
    <n v="5.8"/>
    <n v="4.4240000000000004"/>
    <x v="5"/>
  </r>
  <r>
    <n v="1789"/>
    <x v="1070"/>
    <x v="0"/>
    <x v="24"/>
    <n v="24"/>
    <n v="30"/>
    <n v="27"/>
    <n v="5.0999999999999996"/>
    <n v="6.4"/>
    <n v="5.75"/>
    <n v="7.5"/>
    <n v="8.5"/>
    <n v="8"/>
    <n v="441"/>
    <n v="568"/>
    <n v="504.5"/>
    <n v="1"/>
    <n v="6"/>
    <n v="3.5"/>
    <n v="0.3"/>
    <n v="8.02"/>
    <n v="4.16"/>
    <n v="2"/>
    <n v="2"/>
    <n v="2"/>
    <n v="12"/>
    <n v="70"/>
    <n v="41"/>
    <x v="8"/>
    <x v="0"/>
    <n v="4.16"/>
    <n v="0"/>
    <n v="0"/>
    <n v="3.0294999999999996"/>
    <x v="5"/>
  </r>
  <r>
    <n v="1391"/>
    <x v="1071"/>
    <x v="0"/>
    <x v="24"/>
    <n v="25"/>
    <n v="30"/>
    <n v="27.5"/>
    <n v="0.3"/>
    <n v="4.7"/>
    <n v="2.5"/>
    <n v="7.3"/>
    <n v="8"/>
    <n v="7.65"/>
    <n v="994"/>
    <n v="1566"/>
    <n v="1280"/>
    <n v="3"/>
    <n v="20"/>
    <n v="11.5"/>
    <n v="3.8"/>
    <n v="20.8"/>
    <n v="12.3"/>
    <n v="32"/>
    <n v="430"/>
    <n v="231"/>
    <n v="350"/>
    <n v="1600"/>
    <n v="975"/>
    <x v="2"/>
    <x v="74"/>
    <n v="10"/>
    <n v="0"/>
    <n v="5"/>
    <n v="6.1550000000000002"/>
    <x v="5"/>
  </r>
  <r>
    <n v="4686"/>
    <x v="1072"/>
    <x v="0"/>
    <x v="24"/>
    <n v="22"/>
    <n v="26"/>
    <n v="24"/>
    <n v="5.7"/>
    <n v="6.9"/>
    <n v="6.3000000000000007"/>
    <n v="6.9"/>
    <n v="8.1999999999999993"/>
    <n v="7.55"/>
    <n v="692"/>
    <n v="1040"/>
    <n v="866"/>
    <n v="2.2000000000000002"/>
    <n v="4.9000000000000004"/>
    <n v="3.5500000000000003"/>
    <n v="3.15"/>
    <n v="19.16"/>
    <n v="11.154999999999999"/>
    <n v="7"/>
    <n v="24"/>
    <n v="15.5"/>
    <n v="92"/>
    <n v="220"/>
    <n v="156"/>
    <x v="12"/>
    <x v="18"/>
    <n v="10"/>
    <n v="0"/>
    <n v="0"/>
    <n v="4.2962500000000006"/>
    <x v="5"/>
  </r>
  <r>
    <n v="4666"/>
    <x v="1073"/>
    <x v="0"/>
    <x v="24"/>
    <n v="23"/>
    <n v="25"/>
    <n v="24"/>
    <n v="6"/>
    <n v="6.9"/>
    <n v="6.45"/>
    <n v="7.2"/>
    <n v="7.9"/>
    <n v="7.5500000000000007"/>
    <n v="553"/>
    <n v="1665"/>
    <n v="1109"/>
    <n v="2"/>
    <n v="4.2"/>
    <n v="3.1"/>
    <n v="5.0599999999999996"/>
    <n v="30.15"/>
    <n v="17.605"/>
    <n v="2"/>
    <n v="8"/>
    <n v="5"/>
    <n v="10"/>
    <n v="27"/>
    <n v="18.5"/>
    <x v="60"/>
    <x v="58"/>
    <n v="10"/>
    <n v="0"/>
    <n v="0"/>
    <n v="3.9624999999999999"/>
    <x v="5"/>
  </r>
  <r>
    <n v="5112"/>
    <x v="1074"/>
    <x v="0"/>
    <x v="24"/>
    <n v="26"/>
    <n v="28"/>
    <n v="27"/>
    <n v="0.3"/>
    <n v="0.3"/>
    <n v="0.3"/>
    <n v="6.9"/>
    <n v="7.5"/>
    <n v="7.2"/>
    <n v="1389"/>
    <n v="1471"/>
    <n v="1430"/>
    <n v="6"/>
    <n v="10"/>
    <n v="8"/>
    <n v="4.24"/>
    <n v="5.8"/>
    <n v="5.0199999999999996"/>
    <n v="14"/>
    <n v="39"/>
    <n v="26.5"/>
    <n v="430"/>
    <n v="540"/>
    <n v="485"/>
    <x v="2"/>
    <x v="13"/>
    <n v="5.0199999999999996"/>
    <n v="0"/>
    <n v="9.4"/>
    <n v="4.5765000000000002"/>
    <x v="5"/>
  </r>
  <r>
    <n v="4235"/>
    <x v="1075"/>
    <x v="0"/>
    <x v="24"/>
    <n v="25"/>
    <n v="30"/>
    <n v="27.5"/>
    <n v="0.9"/>
    <n v="4.5999999999999996"/>
    <n v="2.75"/>
    <n v="7.2"/>
    <n v="8.4"/>
    <n v="7.8000000000000007"/>
    <n v="869"/>
    <n v="1384"/>
    <n v="1126.5"/>
    <n v="2.6"/>
    <n v="23"/>
    <n v="12.8"/>
    <n v="2.46"/>
    <n v="7.42"/>
    <n v="4.9399999999999995"/>
    <n v="11"/>
    <n v="46"/>
    <n v="28.5"/>
    <n v="430"/>
    <n v="540"/>
    <n v="485"/>
    <x v="2"/>
    <x v="8"/>
    <n v="4.9399999999999995"/>
    <n v="0"/>
    <n v="4.5"/>
    <n v="4.0804999999999998"/>
    <x v="5"/>
  </r>
  <r>
    <n v="4699"/>
    <x v="1076"/>
    <x v="0"/>
    <x v="24"/>
    <n v="25"/>
    <n v="35"/>
    <n v="30"/>
    <n v="2.5"/>
    <n v="5.6"/>
    <n v="4.05"/>
    <n v="7.1"/>
    <n v="8.4"/>
    <n v="7.75"/>
    <n v="480"/>
    <n v="681"/>
    <n v="580.5"/>
    <n v="1"/>
    <n v="8"/>
    <n v="4.5"/>
    <n v="1.22"/>
    <n v="5.6"/>
    <n v="3.4099999999999997"/>
    <n v="2"/>
    <n v="58"/>
    <n v="30"/>
    <n v="220"/>
    <n v="430"/>
    <n v="325"/>
    <x v="2"/>
    <x v="82"/>
    <n v="3.4099999999999997"/>
    <n v="0"/>
    <n v="1.9000000000000004"/>
    <n v="3.5219999999999998"/>
    <x v="5"/>
  </r>
  <r>
    <n v="4232"/>
    <x v="1077"/>
    <x v="0"/>
    <x v="24"/>
    <n v="18"/>
    <n v="36"/>
    <n v="27"/>
    <n v="5.3"/>
    <n v="6.6"/>
    <n v="5.9499999999999993"/>
    <n v="7.3"/>
    <n v="8.1"/>
    <n v="7.6999999999999993"/>
    <n v="575"/>
    <n v="894"/>
    <n v="734.5"/>
    <n v="2.5"/>
    <n v="4"/>
    <n v="3.25"/>
    <n v="4.08"/>
    <n v="11.12"/>
    <n v="7.6"/>
    <n v="2"/>
    <n v="9"/>
    <n v="5.5"/>
    <n v="42"/>
    <n v="79"/>
    <n v="60.5"/>
    <x v="38"/>
    <x v="14"/>
    <n v="7.6"/>
    <n v="0"/>
    <n v="0"/>
    <n v="3.5787499999999999"/>
    <x v="5"/>
  </r>
  <r>
    <n v="5054"/>
    <x v="1078"/>
    <x v="0"/>
    <x v="24"/>
    <n v="20"/>
    <n v="30"/>
    <n v="25"/>
    <n v="0.3"/>
    <n v="5.5"/>
    <n v="2.9"/>
    <n v="6.9"/>
    <n v="8.3000000000000007"/>
    <n v="7.6000000000000005"/>
    <n v="400"/>
    <n v="1108"/>
    <n v="754"/>
    <n v="1.6"/>
    <n v="22"/>
    <n v="11.8"/>
    <n v="1.92"/>
    <n v="9.2200000000000006"/>
    <n v="5.57"/>
    <n v="8"/>
    <n v="34"/>
    <n v="21"/>
    <n v="280"/>
    <n v="540"/>
    <n v="410"/>
    <x v="2"/>
    <x v="56"/>
    <n v="5.57"/>
    <n v="0"/>
    <n v="4.2"/>
    <n v="4.1390000000000002"/>
    <x v="5"/>
  </r>
  <r>
    <n v="5116"/>
    <x v="1079"/>
    <x v="0"/>
    <x v="24"/>
    <n v="24"/>
    <n v="30"/>
    <n v="27"/>
    <n v="0.3"/>
    <n v="2.8"/>
    <n v="1.5499999999999998"/>
    <n v="7"/>
    <n v="7.9"/>
    <n v="7.45"/>
    <n v="723"/>
    <n v="1411"/>
    <n v="1067"/>
    <n v="3"/>
    <n v="12"/>
    <n v="7.5"/>
    <n v="1.62"/>
    <n v="8.1199999999999992"/>
    <n v="4.8699999999999992"/>
    <n v="4"/>
    <n v="38"/>
    <n v="21"/>
    <n v="350"/>
    <n v="540"/>
    <n v="445"/>
    <x v="2"/>
    <x v="56"/>
    <n v="4.8699999999999992"/>
    <n v="0"/>
    <n v="6.9"/>
    <n v="4.2690000000000001"/>
    <x v="5"/>
  </r>
  <r>
    <n v="5032"/>
    <x v="1080"/>
    <x v="0"/>
    <x v="24"/>
    <n v="22"/>
    <n v="27"/>
    <n v="24.5"/>
    <n v="0.3"/>
    <n v="4.0999999999999996"/>
    <n v="2.1999999999999997"/>
    <n v="7.4"/>
    <n v="8.1"/>
    <n v="7.75"/>
    <n v="789"/>
    <n v="2075"/>
    <n v="1432"/>
    <n v="1.5"/>
    <n v="14"/>
    <n v="7.75"/>
    <n v="1.2"/>
    <n v="7.44"/>
    <n v="4.32"/>
    <n v="11"/>
    <n v="33"/>
    <n v="22"/>
    <n v="430"/>
    <n v="920"/>
    <n v="675"/>
    <x v="2"/>
    <x v="65"/>
    <n v="4.32"/>
    <n v="0"/>
    <n v="5.6000000000000005"/>
    <n v="4.0340000000000007"/>
    <x v="5"/>
  </r>
  <r>
    <n v="4248"/>
    <x v="1081"/>
    <x v="0"/>
    <x v="24"/>
    <n v="25"/>
    <n v="28"/>
    <n v="26.5"/>
    <n v="0.3"/>
    <n v="3.8"/>
    <n v="2.0499999999999998"/>
    <n v="7.2"/>
    <n v="8.5"/>
    <n v="7.85"/>
    <n v="874"/>
    <n v="1394"/>
    <n v="1134"/>
    <n v="2"/>
    <n v="10"/>
    <n v="6"/>
    <n v="1"/>
    <n v="4.2"/>
    <n v="2.6"/>
    <n v="4"/>
    <n v="39"/>
    <n v="21.5"/>
    <n v="63"/>
    <n v="540"/>
    <n v="301.5"/>
    <x v="2"/>
    <x v="71"/>
    <n v="2.6"/>
    <n v="0"/>
    <n v="5.9"/>
    <n v="3.7175000000000002"/>
    <x v="5"/>
  </r>
  <r>
    <n v="4705"/>
    <x v="1082"/>
    <x v="0"/>
    <x v="24"/>
    <n v="25"/>
    <n v="28"/>
    <n v="26.5"/>
    <n v="0.3"/>
    <n v="3.2"/>
    <n v="1.75"/>
    <n v="7.2"/>
    <n v="7.9"/>
    <n v="7.5500000000000007"/>
    <n v="998"/>
    <n v="1975"/>
    <n v="1486.5"/>
    <n v="1"/>
    <n v="12"/>
    <n v="6.5"/>
    <n v="2.8"/>
    <n v="9.7799999999999994"/>
    <n v="6.2899999999999991"/>
    <n v="11"/>
    <n v="39"/>
    <n v="25"/>
    <n v="350"/>
    <n v="540"/>
    <n v="445"/>
    <x v="2"/>
    <x v="116"/>
    <n v="6.2899999999999991"/>
    <n v="0"/>
    <n v="6.5"/>
    <n v="4.5330000000000004"/>
    <x v="5"/>
  </r>
  <r>
    <n v="5057"/>
    <x v="1083"/>
    <x v="0"/>
    <x v="24"/>
    <n v="20"/>
    <n v="30"/>
    <n v="25"/>
    <n v="0.3"/>
    <n v="3.1"/>
    <n v="1.7"/>
    <n v="7.1"/>
    <n v="7.9"/>
    <n v="7.5"/>
    <n v="714"/>
    <n v="1708"/>
    <n v="1211"/>
    <n v="4"/>
    <n v="46"/>
    <n v="25"/>
    <n v="2.8"/>
    <n v="22.5"/>
    <n v="12.65"/>
    <n v="11"/>
    <n v="33"/>
    <n v="22"/>
    <n v="350"/>
    <n v="920"/>
    <n v="635"/>
    <x v="2"/>
    <x v="65"/>
    <n v="10"/>
    <n v="0"/>
    <n v="6.6"/>
    <n v="5.27"/>
    <x v="5"/>
  </r>
  <r>
    <n v="4680"/>
    <x v="1084"/>
    <x v="0"/>
    <x v="24"/>
    <n v="23"/>
    <n v="29"/>
    <n v="26"/>
    <n v="5.3"/>
    <n v="6.5"/>
    <n v="5.9"/>
    <n v="7.7"/>
    <n v="8.5"/>
    <n v="8.1"/>
    <n v="117"/>
    <n v="1382"/>
    <n v="749.5"/>
    <n v="1"/>
    <n v="1.5"/>
    <n v="1.25"/>
    <n v="0.3"/>
    <n v="1.92"/>
    <n v="1.1099999999999999"/>
    <n v="2"/>
    <n v="2"/>
    <n v="2"/>
    <n v="12"/>
    <n v="70"/>
    <n v="41"/>
    <x v="45"/>
    <x v="0"/>
    <n v="1.1099999999999999"/>
    <n v="0"/>
    <n v="0"/>
    <n v="1.01325"/>
    <x v="5"/>
  </r>
  <r>
    <n v="2340"/>
    <x v="1085"/>
    <x v="0"/>
    <x v="24"/>
    <n v="23"/>
    <n v="30"/>
    <n v="26.5"/>
    <n v="2.2000000000000002"/>
    <n v="5"/>
    <n v="3.6"/>
    <n v="7.4"/>
    <n v="8.5"/>
    <n v="7.95"/>
    <n v="1173"/>
    <n v="1848"/>
    <n v="1510.5"/>
    <n v="1.2"/>
    <n v="10"/>
    <n v="5.6"/>
    <n v="1"/>
    <n v="3.9"/>
    <n v="2.4500000000000002"/>
    <n v="10"/>
    <n v="34"/>
    <n v="22"/>
    <n v="280"/>
    <n v="430"/>
    <n v="355"/>
    <x v="2"/>
    <x v="65"/>
    <n v="2.4500000000000002"/>
    <n v="0"/>
    <n v="2.8"/>
    <n v="3.38"/>
    <x v="5"/>
  </r>
  <r>
    <n v="4677"/>
    <x v="1086"/>
    <x v="0"/>
    <x v="24"/>
    <n v="25"/>
    <n v="29"/>
    <n v="27"/>
    <n v="0.3"/>
    <n v="3.6"/>
    <n v="1.95"/>
    <n v="6.9"/>
    <n v="8.1999999999999993"/>
    <n v="7.55"/>
    <n v="967"/>
    <n v="1953"/>
    <n v="1460"/>
    <n v="1"/>
    <n v="52"/>
    <n v="26.5"/>
    <n v="3.86"/>
    <n v="16.02"/>
    <n v="9.94"/>
    <n v="11"/>
    <n v="34"/>
    <n v="22.5"/>
    <n v="430"/>
    <n v="540"/>
    <n v="485"/>
    <x v="2"/>
    <x v="12"/>
    <n v="9.94"/>
    <n v="0"/>
    <n v="6.1"/>
    <n v="5.2105000000000006"/>
    <x v="5"/>
  </r>
  <r>
    <n v="4701"/>
    <x v="1087"/>
    <x v="0"/>
    <x v="24"/>
    <n v="20"/>
    <n v="30"/>
    <n v="25"/>
    <n v="0.3"/>
    <n v="3.9"/>
    <n v="2.1"/>
    <n v="7.2"/>
    <n v="8.1"/>
    <n v="7.65"/>
    <n v="920"/>
    <n v="1378"/>
    <n v="1149"/>
    <n v="1.2"/>
    <n v="54"/>
    <n v="27.6"/>
    <n v="3.2"/>
    <n v="20.149999999999999"/>
    <n v="11.674999999999999"/>
    <n v="11"/>
    <n v="79"/>
    <n v="45"/>
    <n v="350"/>
    <n v="540"/>
    <n v="445"/>
    <x v="2"/>
    <x v="163"/>
    <n v="10"/>
    <n v="0"/>
    <n v="5.8"/>
    <n v="5.3049999999999997"/>
    <x v="5"/>
  </r>
  <r>
    <n v="5047"/>
    <x v="1088"/>
    <x v="0"/>
    <x v="24"/>
    <n v="28"/>
    <n v="28"/>
    <n v="28"/>
    <n v="1"/>
    <n v="1"/>
    <n v="1"/>
    <n v="7.5"/>
    <n v="7.5"/>
    <n v="7.5"/>
    <n v="655"/>
    <n v="655"/>
    <n v="655"/>
    <n v="4"/>
    <n v="4"/>
    <n v="4"/>
    <n v="2.3199999999999998"/>
    <n v="2.3199999999999998"/>
    <n v="2.3199999999999998"/>
    <n v="11"/>
    <n v="11"/>
    <n v="11"/>
    <n v="350"/>
    <n v="350"/>
    <n v="350"/>
    <x v="2"/>
    <x v="222"/>
    <n v="2.3199999999999998"/>
    <n v="0"/>
    <n v="8"/>
    <n v="3.819"/>
    <x v="5"/>
  </r>
  <r>
    <n v="5132"/>
    <x v="1089"/>
    <x v="0"/>
    <x v="24"/>
    <n v="28"/>
    <n v="32"/>
    <n v="30"/>
    <n v="4"/>
    <n v="7.2"/>
    <n v="5.6"/>
    <n v="7.2"/>
    <n v="8.4"/>
    <n v="7.8000000000000007"/>
    <n v="1119"/>
    <n v="1758"/>
    <n v="1438.5"/>
    <n v="10"/>
    <n v="42"/>
    <n v="26"/>
    <n v="0.02"/>
    <n v="19.02"/>
    <n v="9.52"/>
    <n v="2"/>
    <n v="350"/>
    <n v="176"/>
    <n v="23"/>
    <n v="1600"/>
    <n v="811.5"/>
    <x v="2"/>
    <x v="33"/>
    <n v="9.52"/>
    <n v="0"/>
    <n v="0"/>
    <n v="5.2839999999999998"/>
    <x v="5"/>
  </r>
  <r>
    <n v="4698"/>
    <x v="1090"/>
    <x v="0"/>
    <x v="24"/>
    <n v="25"/>
    <n v="28"/>
    <n v="26.5"/>
    <n v="0.3"/>
    <n v="0.3"/>
    <n v="0.3"/>
    <n v="7.3"/>
    <n v="7.6"/>
    <n v="7.4499999999999993"/>
    <n v="1305"/>
    <n v="2185"/>
    <n v="1745"/>
    <n v="12"/>
    <n v="16"/>
    <n v="14"/>
    <n v="3.2"/>
    <n v="3.2"/>
    <n v="3.2"/>
    <n v="11"/>
    <n v="39"/>
    <n v="25"/>
    <n v="430"/>
    <n v="540"/>
    <n v="485"/>
    <x v="2"/>
    <x v="116"/>
    <n v="3.2"/>
    <n v="0"/>
    <n v="9.4"/>
    <n v="4.2050000000000001"/>
    <x v="5"/>
  </r>
  <r>
    <n v="5134"/>
    <x v="1091"/>
    <x v="0"/>
    <x v="24"/>
    <n v="25"/>
    <n v="32"/>
    <n v="28.5"/>
    <n v="0.3"/>
    <n v="3.8"/>
    <n v="2.0499999999999998"/>
    <n v="7.1"/>
    <n v="8"/>
    <n v="7.55"/>
    <n v="1023"/>
    <n v="1930"/>
    <n v="1476.5"/>
    <n v="2"/>
    <n v="28"/>
    <n v="15"/>
    <n v="3.9"/>
    <n v="9.32"/>
    <n v="6.61"/>
    <n v="15"/>
    <n v="46"/>
    <n v="30.5"/>
    <n v="350"/>
    <n v="540"/>
    <n v="445"/>
    <x v="2"/>
    <x v="311"/>
    <n v="6.61"/>
    <n v="0"/>
    <n v="5.9"/>
    <n v="4.5644999999999998"/>
    <x v="5"/>
  </r>
  <r>
    <n v="5049"/>
    <x v="1092"/>
    <x v="0"/>
    <x v="24"/>
    <n v="24"/>
    <n v="29"/>
    <n v="26.5"/>
    <n v="0.3"/>
    <n v="5"/>
    <n v="2.65"/>
    <n v="7.5"/>
    <n v="8.1999999999999993"/>
    <n v="7.85"/>
    <n v="848"/>
    <n v="1552"/>
    <n v="1200"/>
    <n v="2.2999999999999998"/>
    <n v="11"/>
    <n v="6.65"/>
    <n v="3.56"/>
    <n v="11.02"/>
    <n v="7.29"/>
    <n v="9"/>
    <n v="26"/>
    <n v="17.5"/>
    <n v="210"/>
    <n v="540"/>
    <n v="375"/>
    <x v="2"/>
    <x v="101"/>
    <n v="7.29"/>
    <n v="0"/>
    <n v="4.7"/>
    <n v="4.5155000000000003"/>
    <x v="5"/>
  </r>
  <r>
    <n v="4671"/>
    <x v="1093"/>
    <x v="0"/>
    <x v="24"/>
    <n v="25"/>
    <n v="28"/>
    <n v="26.5"/>
    <n v="0.3"/>
    <n v="3.2"/>
    <n v="1.75"/>
    <n v="7"/>
    <n v="7.3"/>
    <n v="7.15"/>
    <n v="575"/>
    <n v="1202"/>
    <n v="888.5"/>
    <n v="2"/>
    <n v="10"/>
    <n v="6"/>
    <n v="3.2"/>
    <n v="5.4"/>
    <n v="4.3000000000000007"/>
    <n v="10"/>
    <n v="33"/>
    <n v="21.5"/>
    <n v="350"/>
    <n v="430"/>
    <n v="390"/>
    <x v="2"/>
    <x v="71"/>
    <n v="4.3000000000000007"/>
    <n v="0"/>
    <n v="6.5"/>
    <n v="4.1175000000000006"/>
    <x v="5"/>
  </r>
  <r>
    <n v="4672"/>
    <x v="1094"/>
    <x v="0"/>
    <x v="24"/>
    <n v="24"/>
    <n v="29"/>
    <n v="26.5"/>
    <n v="0.3"/>
    <n v="3.8"/>
    <n v="2.0499999999999998"/>
    <n v="7.1"/>
    <n v="7.9"/>
    <n v="7.5"/>
    <n v="721"/>
    <n v="1067"/>
    <n v="894"/>
    <n v="2.2000000000000002"/>
    <n v="29"/>
    <n v="15.6"/>
    <n v="3.2"/>
    <n v="8.1199999999999992"/>
    <n v="5.66"/>
    <n v="9"/>
    <n v="70"/>
    <n v="39.5"/>
    <n v="430"/>
    <n v="540"/>
    <n v="485"/>
    <x v="2"/>
    <x v="350"/>
    <n v="5.66"/>
    <n v="0"/>
    <n v="5.9"/>
    <n v="4.4195000000000002"/>
    <x v="5"/>
  </r>
  <r>
    <n v="4673"/>
    <x v="1095"/>
    <x v="0"/>
    <x v="24"/>
    <n v="18"/>
    <n v="29"/>
    <n v="23.5"/>
    <n v="0.3"/>
    <n v="4"/>
    <n v="2.15"/>
    <n v="6.8"/>
    <n v="8.4"/>
    <n v="7.6"/>
    <n v="497"/>
    <n v="1376"/>
    <n v="936.5"/>
    <n v="1"/>
    <n v="16"/>
    <n v="8.5"/>
    <n v="2.6"/>
    <n v="6.32"/>
    <n v="4.46"/>
    <n v="4"/>
    <n v="34"/>
    <n v="19"/>
    <n v="26"/>
    <n v="540"/>
    <n v="283"/>
    <x v="2"/>
    <x v="98"/>
    <n v="4.46"/>
    <n v="0"/>
    <n v="5.7"/>
    <n v="4.0570000000000004"/>
    <x v="5"/>
  </r>
  <r>
    <n v="4674"/>
    <x v="1096"/>
    <x v="0"/>
    <x v="24"/>
    <n v="24"/>
    <n v="29"/>
    <n v="26.5"/>
    <n v="0.3"/>
    <n v="5.4"/>
    <n v="2.85"/>
    <n v="7.1"/>
    <n v="8.1999999999999993"/>
    <n v="7.6499999999999995"/>
    <n v="501"/>
    <n v="1138"/>
    <n v="819.5"/>
    <n v="1.2"/>
    <n v="15"/>
    <n v="8.1"/>
    <n v="2.08"/>
    <n v="7.22"/>
    <n v="4.6500000000000004"/>
    <n v="2"/>
    <n v="60"/>
    <n v="31"/>
    <n v="94"/>
    <n v="540"/>
    <n v="317"/>
    <x v="2"/>
    <x v="176"/>
    <n v="4.6500000000000004"/>
    <n v="0"/>
    <n v="4.3"/>
    <n v="4.0149999999999997"/>
    <x v="5"/>
  </r>
  <r>
    <n v="2341"/>
    <x v="1097"/>
    <x v="0"/>
    <x v="24"/>
    <n v="24"/>
    <n v="31"/>
    <n v="27.5"/>
    <n v="0.3"/>
    <n v="3.8"/>
    <n v="2.0499999999999998"/>
    <n v="7.2"/>
    <n v="7.9"/>
    <n v="7.5500000000000007"/>
    <n v="1142"/>
    <n v="1460"/>
    <n v="1301"/>
    <n v="2"/>
    <n v="15"/>
    <n v="8.5"/>
    <n v="2.2000000000000002"/>
    <n v="9.32"/>
    <n v="5.76"/>
    <n v="8"/>
    <n v="94"/>
    <n v="51"/>
    <n v="280"/>
    <n v="430"/>
    <n v="355"/>
    <x v="2"/>
    <x v="169"/>
    <n v="5.76"/>
    <n v="0"/>
    <n v="5.9"/>
    <n v="4.4969999999999999"/>
    <x v="5"/>
  </r>
  <r>
    <n v="5029"/>
    <x v="1098"/>
    <x v="0"/>
    <x v="24"/>
    <n v="22"/>
    <n v="28"/>
    <n v="25"/>
    <n v="0.3"/>
    <n v="4.0999999999999996"/>
    <n v="2.1999999999999997"/>
    <n v="7.1"/>
    <n v="8.4"/>
    <n v="7.75"/>
    <n v="1124"/>
    <n v="2128"/>
    <n v="1626"/>
    <n v="3.2"/>
    <n v="8"/>
    <n v="5.6"/>
    <n v="2.2000000000000002"/>
    <n v="6.22"/>
    <n v="4.21"/>
    <n v="11"/>
    <n v="39"/>
    <n v="25"/>
    <n v="350"/>
    <n v="430"/>
    <n v="390"/>
    <x v="2"/>
    <x v="116"/>
    <n v="4.21"/>
    <n v="0"/>
    <n v="5.6000000000000005"/>
    <n v="4.0270000000000001"/>
    <x v="5"/>
  </r>
  <r>
    <n v="5045"/>
    <x v="1099"/>
    <x v="0"/>
    <x v="24"/>
    <n v="25"/>
    <n v="30"/>
    <n v="27.5"/>
    <n v="0.3"/>
    <n v="3.6"/>
    <n v="1.95"/>
    <n v="7.2"/>
    <n v="7.6"/>
    <n v="7.4"/>
    <n v="1037"/>
    <n v="1735"/>
    <n v="1386"/>
    <n v="3"/>
    <n v="27"/>
    <n v="15"/>
    <n v="3.8"/>
    <n v="8.75"/>
    <n v="6.2750000000000004"/>
    <n v="12"/>
    <n v="48"/>
    <n v="30"/>
    <n v="430"/>
    <n v="540"/>
    <n v="485"/>
    <x v="2"/>
    <x v="82"/>
    <n v="6.2750000000000004"/>
    <n v="0"/>
    <n v="6.1"/>
    <n v="4.5150000000000006"/>
    <x v="5"/>
  </r>
  <r>
    <n v="5043"/>
    <x v="1100"/>
    <x v="0"/>
    <x v="24"/>
    <n v="24"/>
    <n v="28"/>
    <n v="26"/>
    <n v="0.3"/>
    <n v="1.2"/>
    <n v="0.75"/>
    <n v="7.1"/>
    <n v="7.8"/>
    <n v="7.4499999999999993"/>
    <n v="946"/>
    <n v="1496"/>
    <n v="1221"/>
    <n v="3"/>
    <n v="17"/>
    <n v="10"/>
    <n v="2.6"/>
    <n v="12.02"/>
    <n v="7.31"/>
    <n v="12"/>
    <n v="40"/>
    <n v="26"/>
    <n v="430"/>
    <n v="540"/>
    <n v="485"/>
    <x v="2"/>
    <x v="223"/>
    <n v="7.31"/>
    <n v="0"/>
    <n v="8.5"/>
    <n v="4.9420000000000002"/>
    <x v="5"/>
  </r>
  <r>
    <n v="4691"/>
    <x v="1101"/>
    <x v="0"/>
    <x v="24"/>
    <n v="25"/>
    <n v="32"/>
    <n v="28.5"/>
    <n v="0.3"/>
    <n v="3.3"/>
    <n v="1.7999999999999998"/>
    <n v="6.9"/>
    <n v="7.7"/>
    <n v="7.3000000000000007"/>
    <n v="808"/>
    <n v="1367"/>
    <n v="1087.5"/>
    <n v="2"/>
    <n v="25"/>
    <n v="13.5"/>
    <n v="2.7"/>
    <n v="5.8"/>
    <n v="4.25"/>
    <n v="17"/>
    <n v="63"/>
    <n v="40"/>
    <n v="430"/>
    <n v="540"/>
    <n v="485"/>
    <x v="2"/>
    <x v="89"/>
    <n v="4.25"/>
    <n v="0"/>
    <n v="6.4"/>
    <n v="4.1900000000000004"/>
    <x v="5"/>
  </r>
  <r>
    <n v="5063"/>
    <x v="1102"/>
    <x v="0"/>
    <x v="24"/>
    <n v="25"/>
    <n v="28"/>
    <n v="26.5"/>
    <n v="2.2000000000000002"/>
    <n v="4.4000000000000004"/>
    <n v="3.3000000000000003"/>
    <n v="6.8"/>
    <n v="7.7"/>
    <n v="7.25"/>
    <n v="456"/>
    <n v="967"/>
    <n v="711.5"/>
    <n v="2"/>
    <n v="4"/>
    <n v="3"/>
    <n v="2.6"/>
    <n v="4.3"/>
    <n v="3.45"/>
    <n v="2"/>
    <n v="31"/>
    <n v="16.5"/>
    <n v="350"/>
    <n v="430"/>
    <n v="390"/>
    <x v="5"/>
    <x v="115"/>
    <n v="3.45"/>
    <n v="0"/>
    <n v="3.3999999999999995"/>
    <n v="2.9874999999999998"/>
    <x v="5"/>
  </r>
  <r>
    <n v="4688"/>
    <x v="1103"/>
    <x v="0"/>
    <x v="24"/>
    <n v="25"/>
    <n v="26"/>
    <n v="25.5"/>
    <n v="5.6"/>
    <n v="6.8"/>
    <n v="6.1999999999999993"/>
    <n v="7.1"/>
    <n v="7.9"/>
    <n v="7.5"/>
    <n v="450"/>
    <n v="919"/>
    <n v="684.5"/>
    <n v="2"/>
    <n v="3.6"/>
    <n v="2.8"/>
    <n v="4.09"/>
    <n v="18.100000000000001"/>
    <n v="11.095000000000001"/>
    <n v="2"/>
    <n v="10"/>
    <n v="6"/>
    <n v="20"/>
    <n v="48"/>
    <n v="34"/>
    <x v="65"/>
    <x v="55"/>
    <n v="10"/>
    <n v="0"/>
    <n v="0"/>
    <n v="3.7800000000000002"/>
    <x v="5"/>
  </r>
  <r>
    <n v="5030"/>
    <x v="1104"/>
    <x v="0"/>
    <x v="24"/>
    <n v="22"/>
    <n v="27"/>
    <n v="24.5"/>
    <n v="0.3"/>
    <n v="4.0999999999999996"/>
    <n v="2.1999999999999997"/>
    <n v="7.7"/>
    <n v="8.4"/>
    <n v="8.0500000000000007"/>
    <n v="935"/>
    <n v="1347"/>
    <n v="1141"/>
    <n v="1.2"/>
    <n v="20"/>
    <n v="10.6"/>
    <n v="1.1000000000000001"/>
    <n v="7.04"/>
    <n v="4.07"/>
    <n v="8"/>
    <n v="38"/>
    <n v="23"/>
    <n v="350"/>
    <n v="540"/>
    <n v="445"/>
    <x v="2"/>
    <x v="72"/>
    <n v="4.07"/>
    <n v="0"/>
    <n v="5.6000000000000005"/>
    <n v="3.9890000000000003"/>
    <x v="5"/>
  </r>
  <r>
    <n v="5056"/>
    <x v="1105"/>
    <x v="0"/>
    <x v="24"/>
    <n v="20"/>
    <n v="28"/>
    <n v="24"/>
    <n v="0.6"/>
    <n v="4.8"/>
    <n v="2.6999999999999997"/>
    <n v="7.2"/>
    <n v="8.5"/>
    <n v="7.85"/>
    <n v="544"/>
    <n v="1121"/>
    <n v="832.5"/>
    <n v="1"/>
    <n v="5.2"/>
    <n v="3.1"/>
    <n v="2.9"/>
    <n v="4.2"/>
    <n v="3.55"/>
    <n v="2"/>
    <n v="33"/>
    <n v="17.5"/>
    <n v="350"/>
    <n v="540"/>
    <n v="445"/>
    <x v="60"/>
    <x v="101"/>
    <n v="3.55"/>
    <n v="0"/>
    <n v="4.6000000000000005"/>
    <n v="3.1949999999999998"/>
    <x v="5"/>
  </r>
  <r>
    <n v="4229"/>
    <x v="1106"/>
    <x v="0"/>
    <x v="24"/>
    <n v="25"/>
    <n v="32"/>
    <n v="28.5"/>
    <n v="0.3"/>
    <n v="4.0999999999999996"/>
    <n v="2.1999999999999997"/>
    <n v="6.9"/>
    <n v="7.8"/>
    <n v="7.35"/>
    <n v="1167"/>
    <n v="2144"/>
    <n v="1655.5"/>
    <n v="3"/>
    <n v="18"/>
    <n v="10.5"/>
    <n v="2.6"/>
    <n v="13.4"/>
    <n v="8"/>
    <n v="10"/>
    <n v="39"/>
    <n v="24.5"/>
    <n v="350"/>
    <n v="540"/>
    <n v="445"/>
    <x v="2"/>
    <x v="120"/>
    <n v="8"/>
    <n v="0"/>
    <n v="5.6000000000000005"/>
    <n v="4.7825000000000006"/>
    <x v="5"/>
  </r>
  <r>
    <n v="2342"/>
    <x v="1107"/>
    <x v="0"/>
    <x v="24"/>
    <n v="25"/>
    <n v="30"/>
    <n v="27.5"/>
    <n v="0.3"/>
    <n v="0.3"/>
    <n v="0.3"/>
    <n v="6.8"/>
    <n v="8.1999999999999993"/>
    <n v="7.5"/>
    <n v="805"/>
    <n v="1556"/>
    <n v="1180.5"/>
    <n v="6"/>
    <n v="16"/>
    <n v="11"/>
    <n v="4.4000000000000004"/>
    <n v="11.64"/>
    <n v="8.02"/>
    <n v="10"/>
    <n v="58"/>
    <n v="34"/>
    <n v="350"/>
    <n v="1600"/>
    <n v="975"/>
    <x v="2"/>
    <x v="224"/>
    <n v="8.02"/>
    <n v="0"/>
    <n v="9.4"/>
    <n v="5.2140000000000004"/>
    <x v="5"/>
  </r>
  <r>
    <n v="5121"/>
    <x v="1108"/>
    <x v="0"/>
    <x v="24"/>
    <n v="25"/>
    <n v="30"/>
    <n v="27.5"/>
    <n v="0.3"/>
    <n v="0.3"/>
    <n v="0.3"/>
    <n v="7.1"/>
    <n v="7.9"/>
    <n v="7.5"/>
    <n v="925"/>
    <n v="1804"/>
    <n v="1364.5"/>
    <n v="6"/>
    <n v="20"/>
    <n v="13"/>
    <n v="3.2"/>
    <n v="7.8"/>
    <n v="5.5"/>
    <n v="21"/>
    <n v="41"/>
    <n v="31"/>
    <n v="430"/>
    <n v="540"/>
    <n v="485"/>
    <x v="2"/>
    <x v="176"/>
    <n v="5.5"/>
    <n v="0"/>
    <n v="9.4"/>
    <n v="4.6950000000000003"/>
    <x v="5"/>
  </r>
  <r>
    <n v="5128"/>
    <x v="1109"/>
    <x v="0"/>
    <x v="24"/>
    <n v="25"/>
    <n v="32"/>
    <n v="28.5"/>
    <n v="0.3"/>
    <n v="3.4"/>
    <n v="1.8499999999999999"/>
    <n v="6.9"/>
    <n v="7.6"/>
    <n v="7.25"/>
    <n v="1140"/>
    <n v="1956"/>
    <n v="1548"/>
    <n v="1"/>
    <n v="20"/>
    <n v="10.5"/>
    <n v="3.62"/>
    <n v="21.02"/>
    <n v="12.32"/>
    <n v="12"/>
    <n v="70"/>
    <n v="41"/>
    <n v="350"/>
    <n v="920"/>
    <n v="635"/>
    <x v="2"/>
    <x v="392"/>
    <n v="10"/>
    <n v="0"/>
    <n v="6.3000000000000007"/>
    <n v="5.335"/>
    <x v="5"/>
  </r>
  <r>
    <n v="4696"/>
    <x v="1110"/>
    <x v="0"/>
    <x v="24"/>
    <n v="25"/>
    <n v="29"/>
    <n v="27"/>
    <n v="0.3"/>
    <n v="2.6"/>
    <n v="1.45"/>
    <n v="7.1"/>
    <n v="7.7"/>
    <n v="7.4"/>
    <n v="919"/>
    <n v="1763"/>
    <n v="1341"/>
    <n v="2.4"/>
    <n v="17"/>
    <n v="9.6999999999999993"/>
    <n v="2"/>
    <n v="14.02"/>
    <n v="8.01"/>
    <n v="12"/>
    <n v="48"/>
    <n v="30"/>
    <n v="350"/>
    <n v="540"/>
    <n v="445"/>
    <x v="2"/>
    <x v="82"/>
    <n v="8.01"/>
    <n v="0"/>
    <n v="7.1"/>
    <n v="4.9619999999999997"/>
    <x v="5"/>
  </r>
  <r>
    <n v="4693"/>
    <x v="1111"/>
    <x v="0"/>
    <x v="24"/>
    <n v="25"/>
    <n v="29"/>
    <n v="27"/>
    <n v="0.3"/>
    <n v="3.4"/>
    <n v="1.8499999999999999"/>
    <n v="7.1"/>
    <n v="7.7"/>
    <n v="7.4"/>
    <n v="762"/>
    <n v="1350"/>
    <n v="1056"/>
    <n v="2"/>
    <n v="22"/>
    <n v="12"/>
    <n v="3.2"/>
    <n v="6.2"/>
    <n v="4.7"/>
    <n v="7"/>
    <n v="31"/>
    <n v="19"/>
    <n v="430"/>
    <n v="1600"/>
    <n v="1015"/>
    <x v="2"/>
    <x v="98"/>
    <n v="4.7"/>
    <n v="0"/>
    <n v="6.3000000000000007"/>
    <n v="4.165"/>
    <x v="5"/>
  </r>
  <r>
    <n v="4678"/>
    <x v="1112"/>
    <x v="0"/>
    <x v="24"/>
    <n v="25"/>
    <n v="30"/>
    <n v="27.5"/>
    <n v="0.3"/>
    <n v="1.2"/>
    <n v="0.75"/>
    <n v="6.8"/>
    <n v="7.9"/>
    <n v="7.35"/>
    <n v="980"/>
    <n v="2233"/>
    <n v="1606.5"/>
    <n v="3"/>
    <n v="28"/>
    <n v="15.5"/>
    <n v="2.86"/>
    <n v="11.16"/>
    <n v="7.01"/>
    <n v="6"/>
    <n v="41"/>
    <n v="23.5"/>
    <n v="430"/>
    <n v="540"/>
    <n v="485"/>
    <x v="2"/>
    <x v="221"/>
    <n v="7.01"/>
    <n v="0"/>
    <n v="8.5"/>
    <n v="4.8695000000000004"/>
    <x v="5"/>
  </r>
  <r>
    <n v="5041"/>
    <x v="1113"/>
    <x v="0"/>
    <x v="24"/>
    <n v="25"/>
    <n v="32"/>
    <n v="28.5"/>
    <n v="0.3"/>
    <n v="4.0999999999999996"/>
    <n v="2.1999999999999997"/>
    <n v="7.7"/>
    <n v="8.4"/>
    <n v="8.0500000000000007"/>
    <n v="826"/>
    <n v="1447"/>
    <n v="1136.5"/>
    <n v="2"/>
    <n v="18"/>
    <n v="10"/>
    <n v="2.9"/>
    <n v="6.9"/>
    <n v="4.9000000000000004"/>
    <n v="17"/>
    <n v="46"/>
    <n v="31.5"/>
    <n v="430"/>
    <n v="540"/>
    <n v="485"/>
    <x v="2"/>
    <x v="244"/>
    <n v="4.9000000000000004"/>
    <n v="0"/>
    <n v="5.6000000000000005"/>
    <n v="4.1974999999999998"/>
    <x v="5"/>
  </r>
  <r>
    <n v="4702"/>
    <x v="1114"/>
    <x v="0"/>
    <x v="24"/>
    <n v="27"/>
    <n v="30"/>
    <n v="28.5"/>
    <n v="2.5"/>
    <n v="5.7"/>
    <n v="4.0999999999999996"/>
    <n v="7"/>
    <n v="8.9"/>
    <n v="7.95"/>
    <n v="868"/>
    <n v="1662"/>
    <n v="1265"/>
    <n v="7"/>
    <n v="30"/>
    <n v="18.5"/>
    <n v="10.02"/>
    <n v="30"/>
    <n v="20.009999999999998"/>
    <n v="4"/>
    <n v="350"/>
    <n v="177"/>
    <n v="21"/>
    <n v="1600"/>
    <n v="810.5"/>
    <x v="2"/>
    <x v="131"/>
    <n v="10"/>
    <n v="0"/>
    <n v="1.8000000000000007"/>
    <n v="5.5649999999999995"/>
    <x v="5"/>
  </r>
  <r>
    <n v="4683"/>
    <x v="1115"/>
    <x v="0"/>
    <x v="24"/>
    <n v="24"/>
    <n v="28"/>
    <n v="26"/>
    <n v="0.3"/>
    <n v="5.8"/>
    <n v="3.05"/>
    <n v="7.6"/>
    <n v="8.4"/>
    <n v="8"/>
    <n v="348"/>
    <n v="951"/>
    <n v="649.5"/>
    <n v="1"/>
    <n v="6.1"/>
    <n v="3.55"/>
    <n v="1.1000000000000001"/>
    <n v="12.22"/>
    <n v="6.66"/>
    <n v="2"/>
    <n v="21"/>
    <n v="11.5"/>
    <n v="47"/>
    <n v="430"/>
    <n v="238.5"/>
    <x v="12"/>
    <x v="192"/>
    <n v="6.66"/>
    <n v="0"/>
    <n v="3.9000000000000004"/>
    <n v="3.9982500000000001"/>
    <x v="5"/>
  </r>
  <r>
    <n v="4661"/>
    <x v="1116"/>
    <x v="0"/>
    <x v="24"/>
    <n v="24"/>
    <n v="26"/>
    <n v="25"/>
    <n v="6"/>
    <n v="6.9"/>
    <n v="6.45"/>
    <n v="6.6"/>
    <n v="8.5"/>
    <n v="7.55"/>
    <n v="275"/>
    <n v="528"/>
    <n v="401.5"/>
    <n v="1.3"/>
    <n v="3"/>
    <n v="2.15"/>
    <n v="2.13"/>
    <n v="8.1199999999999992"/>
    <n v="5.125"/>
    <n v="2"/>
    <n v="5"/>
    <n v="3.5"/>
    <n v="12"/>
    <n v="22"/>
    <n v="17"/>
    <x v="53"/>
    <x v="174"/>
    <n v="5.125"/>
    <n v="0"/>
    <n v="0"/>
    <n v="2.3862500000000004"/>
    <x v="5"/>
  </r>
  <r>
    <n v="5061"/>
    <x v="1117"/>
    <x v="0"/>
    <x v="24"/>
    <n v="20"/>
    <n v="29"/>
    <n v="24.5"/>
    <n v="0.3"/>
    <n v="3.8"/>
    <n v="2.0499999999999998"/>
    <n v="7"/>
    <n v="7.7"/>
    <n v="7.35"/>
    <n v="596"/>
    <n v="1606"/>
    <n v="1101"/>
    <n v="1.2"/>
    <n v="19"/>
    <n v="10.1"/>
    <n v="2.6"/>
    <n v="8.6199999999999992"/>
    <n v="5.6099999999999994"/>
    <n v="7"/>
    <n v="39"/>
    <n v="23"/>
    <n v="350"/>
    <n v="540"/>
    <n v="445"/>
    <x v="2"/>
    <x v="72"/>
    <n v="5.6099999999999994"/>
    <n v="0"/>
    <n v="5.9"/>
    <n v="4.327"/>
    <x v="5"/>
  </r>
  <r>
    <n v="4681"/>
    <x v="1118"/>
    <x v="0"/>
    <x v="24"/>
    <n v="23"/>
    <n v="28"/>
    <n v="25.5"/>
    <n v="4.9000000000000004"/>
    <n v="6.4"/>
    <n v="5.65"/>
    <n v="7.2"/>
    <n v="8.6999999999999993"/>
    <n v="7.9499999999999993"/>
    <n v="131"/>
    <n v="643"/>
    <n v="387"/>
    <n v="1"/>
    <n v="1.9"/>
    <n v="1.45"/>
    <n v="0.3"/>
    <n v="3.92"/>
    <n v="2.11"/>
    <n v="2"/>
    <n v="6"/>
    <n v="4"/>
    <n v="17"/>
    <n v="120"/>
    <n v="68.5"/>
    <x v="25"/>
    <x v="16"/>
    <n v="2.11"/>
    <n v="0"/>
    <n v="0"/>
    <n v="1.3482499999999999"/>
    <x v="5"/>
  </r>
  <r>
    <n v="5053"/>
    <x v="1119"/>
    <x v="0"/>
    <x v="24"/>
    <n v="25"/>
    <n v="34"/>
    <n v="29.5"/>
    <n v="0.3"/>
    <n v="5.2"/>
    <n v="2.75"/>
    <n v="7.1"/>
    <n v="8.3000000000000007"/>
    <n v="7.7"/>
    <n v="495"/>
    <n v="1189"/>
    <n v="842"/>
    <n v="1"/>
    <n v="8"/>
    <n v="4.5"/>
    <n v="2.99"/>
    <n v="7.22"/>
    <n v="5.1050000000000004"/>
    <n v="11"/>
    <n v="41"/>
    <n v="26"/>
    <n v="350"/>
    <n v="540"/>
    <n v="445"/>
    <x v="2"/>
    <x v="223"/>
    <n v="5.1050000000000004"/>
    <n v="0"/>
    <n v="4.5"/>
    <n v="4.101"/>
    <x v="5"/>
  </r>
  <r>
    <n v="5036"/>
    <x v="1120"/>
    <x v="0"/>
    <x v="24"/>
    <n v="25"/>
    <n v="27"/>
    <n v="26"/>
    <n v="0.3"/>
    <n v="5.3"/>
    <n v="2.8"/>
    <n v="7.2"/>
    <n v="8.3000000000000007"/>
    <n v="7.75"/>
    <n v="537"/>
    <n v="1084"/>
    <n v="810.5"/>
    <n v="1.5"/>
    <n v="18"/>
    <n v="9.75"/>
    <n v="2.4"/>
    <n v="9.1"/>
    <n v="5.75"/>
    <n v="11"/>
    <n v="43"/>
    <n v="27"/>
    <n v="350"/>
    <n v="430"/>
    <n v="390"/>
    <x v="2"/>
    <x v="22"/>
    <n v="5.75"/>
    <n v="0"/>
    <n v="4.4000000000000004"/>
    <n v="4.2250000000000005"/>
    <x v="5"/>
  </r>
  <r>
    <n v="4692"/>
    <x v="1121"/>
    <x v="0"/>
    <x v="24"/>
    <n v="24"/>
    <n v="32"/>
    <n v="28"/>
    <n v="0.3"/>
    <n v="3.6"/>
    <n v="1.95"/>
    <n v="6.8"/>
    <n v="7.6"/>
    <n v="7.1999999999999993"/>
    <n v="823"/>
    <n v="1729"/>
    <n v="1276"/>
    <n v="1"/>
    <n v="19"/>
    <n v="10"/>
    <n v="2.62"/>
    <n v="5.8"/>
    <n v="4.21"/>
    <n v="7"/>
    <n v="39"/>
    <n v="23"/>
    <n v="350"/>
    <n v="540"/>
    <n v="445"/>
    <x v="2"/>
    <x v="72"/>
    <n v="4.21"/>
    <n v="0"/>
    <n v="6.1"/>
    <n v="4.0670000000000002"/>
    <x v="5"/>
  </r>
  <r>
    <n v="3068"/>
    <x v="1122"/>
    <x v="0"/>
    <x v="24"/>
    <n v="22"/>
    <n v="28"/>
    <n v="25"/>
    <n v="5.4"/>
    <n v="6.7"/>
    <n v="6.0500000000000007"/>
    <n v="7.3"/>
    <n v="8.5"/>
    <n v="7.9"/>
    <n v="136"/>
    <n v="330"/>
    <n v="233"/>
    <n v="1"/>
    <n v="5"/>
    <n v="3"/>
    <n v="0.3"/>
    <n v="2.82"/>
    <n v="1.5599999999999998"/>
    <n v="2"/>
    <n v="4"/>
    <n v="3"/>
    <n v="26"/>
    <n v="150"/>
    <n v="88"/>
    <x v="5"/>
    <x v="10"/>
    <n v="1.5599999999999996"/>
    <n v="0"/>
    <n v="0"/>
    <n v="2.202"/>
    <x v="5"/>
  </r>
  <r>
    <n v="4249"/>
    <x v="1123"/>
    <x v="0"/>
    <x v="24"/>
    <n v="24"/>
    <n v="29"/>
    <n v="26.5"/>
    <n v="0.3"/>
    <n v="6"/>
    <n v="3.15"/>
    <n v="7.3"/>
    <n v="8.6"/>
    <n v="7.9499999999999993"/>
    <n v="105"/>
    <n v="1350"/>
    <n v="727.5"/>
    <n v="1"/>
    <n v="14"/>
    <n v="7.5"/>
    <n v="1"/>
    <n v="11.22"/>
    <n v="6.11"/>
    <n v="4"/>
    <n v="31"/>
    <n v="17.5"/>
    <n v="58"/>
    <n v="430"/>
    <n v="244"/>
    <x v="2"/>
    <x v="101"/>
    <n v="6.1099999999999994"/>
    <n v="0"/>
    <n v="3.7"/>
    <n v="4.1795"/>
    <x v="5"/>
  </r>
  <r>
    <n v="4687"/>
    <x v="1124"/>
    <x v="0"/>
    <x v="24"/>
    <n v="22"/>
    <n v="26"/>
    <n v="24"/>
    <n v="5.6"/>
    <n v="6.6"/>
    <n v="6.1"/>
    <n v="7"/>
    <n v="8.1"/>
    <n v="7.55"/>
    <n v="732"/>
    <n v="1085"/>
    <n v="908.5"/>
    <n v="2.5"/>
    <n v="5.6"/>
    <n v="4.05"/>
    <n v="3.16"/>
    <n v="31.12"/>
    <n v="17.14"/>
    <n v="8"/>
    <n v="31"/>
    <n v="19.5"/>
    <n v="126"/>
    <n v="350"/>
    <n v="238"/>
    <x v="2"/>
    <x v="64"/>
    <n v="10"/>
    <n v="0"/>
    <n v="0"/>
    <n v="4.5975000000000001"/>
    <x v="5"/>
  </r>
  <r>
    <n v="5058"/>
    <x v="1125"/>
    <x v="0"/>
    <x v="24"/>
    <n v="20"/>
    <n v="30"/>
    <n v="25"/>
    <n v="0.3"/>
    <n v="4.8"/>
    <n v="2.5499999999999998"/>
    <n v="6.9"/>
    <n v="8.3000000000000007"/>
    <n v="7.6000000000000005"/>
    <n v="671"/>
    <n v="964"/>
    <n v="817.5"/>
    <n v="2"/>
    <n v="14"/>
    <n v="8"/>
    <n v="2.2999999999999998"/>
    <n v="8.02"/>
    <n v="5.16"/>
    <n v="9"/>
    <n v="34"/>
    <n v="21.5"/>
    <n v="350"/>
    <n v="540"/>
    <n v="445"/>
    <x v="2"/>
    <x v="71"/>
    <n v="5.16"/>
    <n v="0"/>
    <n v="4.9000000000000004"/>
    <n v="4.1295000000000002"/>
    <x v="5"/>
  </r>
  <r>
    <n v="3072"/>
    <x v="1126"/>
    <x v="0"/>
    <x v="24"/>
    <n v="24"/>
    <n v="29"/>
    <n v="26.5"/>
    <n v="0.3"/>
    <n v="1.2"/>
    <n v="0.75"/>
    <n v="6.9"/>
    <n v="7.9"/>
    <n v="7.4"/>
    <n v="782"/>
    <n v="1836"/>
    <n v="1309"/>
    <n v="2"/>
    <n v="16"/>
    <n v="9"/>
    <n v="2.2999999999999998"/>
    <n v="7.44"/>
    <n v="4.87"/>
    <n v="6"/>
    <n v="120"/>
    <n v="63"/>
    <n v="430"/>
    <n v="540"/>
    <n v="485"/>
    <x v="2"/>
    <x v="253"/>
    <n v="4.87"/>
    <n v="0"/>
    <n v="8.5"/>
    <n v="4.6390000000000002"/>
    <x v="5"/>
  </r>
  <r>
    <n v="5038"/>
    <x v="1127"/>
    <x v="0"/>
    <x v="24"/>
    <n v="22"/>
    <n v="30"/>
    <n v="26"/>
    <n v="0.3"/>
    <n v="2.6"/>
    <n v="1.45"/>
    <n v="7"/>
    <n v="8"/>
    <n v="7.5"/>
    <n v="1343"/>
    <n v="2026"/>
    <n v="1684.5"/>
    <n v="4"/>
    <n v="10"/>
    <n v="7"/>
    <n v="2.6"/>
    <n v="11.72"/>
    <n v="7.16"/>
    <n v="3"/>
    <n v="43"/>
    <n v="23"/>
    <n v="350"/>
    <n v="540"/>
    <n v="445"/>
    <x v="2"/>
    <x v="72"/>
    <n v="7.16"/>
    <n v="0"/>
    <n v="7.1"/>
    <n v="4.7570000000000006"/>
    <x v="5"/>
  </r>
  <r>
    <n v="5033"/>
    <x v="1128"/>
    <x v="0"/>
    <x v="24"/>
    <n v="22"/>
    <n v="27"/>
    <n v="24.5"/>
    <n v="0.3"/>
    <n v="2.2999999999999998"/>
    <n v="1.2999999999999998"/>
    <n v="7.2"/>
    <n v="8.4"/>
    <n v="7.8000000000000007"/>
    <n v="731"/>
    <n v="1514"/>
    <n v="1122.5"/>
    <n v="1.8"/>
    <n v="20"/>
    <n v="10.9"/>
    <n v="0.98"/>
    <n v="12.2"/>
    <n v="6.59"/>
    <n v="10"/>
    <n v="34"/>
    <n v="22"/>
    <n v="350"/>
    <n v="430"/>
    <n v="390"/>
    <x v="2"/>
    <x v="65"/>
    <n v="6.59"/>
    <n v="0"/>
    <n v="7.4"/>
    <n v="4.6680000000000001"/>
    <x v="5"/>
  </r>
  <r>
    <n v="5034"/>
    <x v="1129"/>
    <x v="0"/>
    <x v="24"/>
    <n v="22"/>
    <n v="27"/>
    <n v="24.5"/>
    <n v="0.3"/>
    <n v="5.9"/>
    <n v="3.1"/>
    <n v="7.5"/>
    <n v="8.3000000000000007"/>
    <n v="7.9"/>
    <n v="830"/>
    <n v="1068"/>
    <n v="949"/>
    <n v="1.8"/>
    <n v="12"/>
    <n v="6.9"/>
    <n v="0.68"/>
    <n v="9.02"/>
    <n v="4.8499999999999996"/>
    <n v="12"/>
    <n v="79"/>
    <n v="45.5"/>
    <n v="350"/>
    <n v="480"/>
    <n v="415"/>
    <x v="2"/>
    <x v="19"/>
    <n v="4.8499999999999996"/>
    <n v="0"/>
    <n v="3.8"/>
    <n v="4.0774999999999997"/>
    <x v="5"/>
  </r>
  <r>
    <n v="5044"/>
    <x v="1130"/>
    <x v="0"/>
    <x v="24"/>
    <n v="24"/>
    <n v="28"/>
    <n v="26"/>
    <n v="0.3"/>
    <n v="2.2000000000000002"/>
    <n v="1.25"/>
    <n v="7.2"/>
    <n v="8.1999999999999993"/>
    <n v="7.6999999999999993"/>
    <n v="873"/>
    <n v="1873"/>
    <n v="1373"/>
    <n v="2"/>
    <n v="39"/>
    <n v="20.5"/>
    <n v="3.6"/>
    <n v="21.19"/>
    <n v="12.395000000000001"/>
    <n v="5"/>
    <n v="94"/>
    <n v="49.5"/>
    <n v="350"/>
    <n v="540"/>
    <n v="445"/>
    <x v="2"/>
    <x v="9"/>
    <n v="10"/>
    <n v="0"/>
    <n v="7.5"/>
    <n v="5.4975000000000005"/>
    <x v="5"/>
  </r>
  <r>
    <n v="4685"/>
    <x v="1131"/>
    <x v="0"/>
    <x v="24"/>
    <n v="21"/>
    <n v="26"/>
    <n v="23.5"/>
    <n v="5.5"/>
    <n v="6.6"/>
    <n v="6.05"/>
    <n v="7.2"/>
    <n v="8.1"/>
    <n v="7.65"/>
    <n v="832"/>
    <n v="1138"/>
    <n v="985"/>
    <n v="2.2000000000000002"/>
    <n v="3.2"/>
    <n v="2.7"/>
    <n v="3.12"/>
    <n v="15.14"/>
    <n v="9.1300000000000008"/>
    <n v="6"/>
    <n v="15"/>
    <n v="10.5"/>
    <n v="100"/>
    <n v="210"/>
    <n v="155"/>
    <x v="40"/>
    <x v="114"/>
    <n v="9.1300000000000008"/>
    <n v="0"/>
    <n v="0"/>
    <n v="3.5660000000000003"/>
    <x v="5"/>
  </r>
  <r>
    <n v="4667"/>
    <x v="650"/>
    <x v="0"/>
    <x v="24"/>
    <n v="22"/>
    <n v="30"/>
    <n v="26"/>
    <n v="0.3"/>
    <n v="1.2"/>
    <n v="0.75"/>
    <n v="7.1"/>
    <n v="8.1999999999999993"/>
    <n v="7.6499999999999995"/>
    <n v="1178"/>
    <n v="2330"/>
    <n v="1754"/>
    <n v="1.8"/>
    <n v="12"/>
    <n v="6.9"/>
    <n v="3.2"/>
    <n v="17.22"/>
    <n v="10.209999999999999"/>
    <n v="13"/>
    <n v="49"/>
    <n v="31"/>
    <n v="430"/>
    <n v="540"/>
    <n v="485"/>
    <x v="2"/>
    <x v="176"/>
    <n v="10"/>
    <n v="0"/>
    <n v="8.5"/>
    <n v="5.504999999999999"/>
    <x v="5"/>
  </r>
  <r>
    <n v="5124"/>
    <x v="1132"/>
    <x v="0"/>
    <x v="24"/>
    <n v="24"/>
    <n v="28"/>
    <n v="26"/>
    <n v="3.6"/>
    <n v="5.4"/>
    <n v="4.5"/>
    <n v="7.5"/>
    <n v="8.4"/>
    <n v="7.95"/>
    <n v="505"/>
    <n v="686"/>
    <n v="595.5"/>
    <n v="1.2"/>
    <n v="2.2000000000000002"/>
    <n v="1.7000000000000002"/>
    <n v="2.6"/>
    <n v="4.62"/>
    <n v="3.6100000000000003"/>
    <n v="8"/>
    <n v="33"/>
    <n v="20.5"/>
    <n v="280"/>
    <n v="540"/>
    <n v="410"/>
    <x v="26"/>
    <x v="218"/>
    <n v="3.6100000000000003"/>
    <n v="0"/>
    <n v="1"/>
    <n v="1.9870000000000001"/>
    <x v="5"/>
  </r>
  <r>
    <n v="1215"/>
    <x v="1133"/>
    <x v="0"/>
    <x v="24"/>
    <n v="23"/>
    <n v="28"/>
    <n v="25.5"/>
    <n v="4.8"/>
    <n v="6.3"/>
    <n v="5.55"/>
    <n v="7.1"/>
    <n v="8.5"/>
    <n v="7.8"/>
    <n v="130"/>
    <n v="506"/>
    <n v="318"/>
    <n v="1"/>
    <n v="2.1"/>
    <n v="1.55"/>
    <n v="0.32"/>
    <n v="4.0199999999999996"/>
    <n v="2.17"/>
    <n v="2"/>
    <n v="8"/>
    <n v="5"/>
    <n v="21"/>
    <n v="170"/>
    <n v="95.5"/>
    <x v="27"/>
    <x v="58"/>
    <n v="2.17"/>
    <n v="0"/>
    <n v="0"/>
    <n v="1.4277500000000001"/>
    <x v="5"/>
  </r>
  <r>
    <n v="5037"/>
    <x v="1134"/>
    <x v="0"/>
    <x v="24"/>
    <n v="26"/>
    <n v="26"/>
    <n v="26"/>
    <n v="0.3"/>
    <n v="0.3"/>
    <n v="0.3"/>
    <n v="7.4"/>
    <n v="7.4"/>
    <n v="7.4"/>
    <n v="1357"/>
    <n v="1357"/>
    <n v="1357"/>
    <n v="12"/>
    <n v="12"/>
    <n v="12"/>
    <n v="3.87"/>
    <n v="3.87"/>
    <n v="3.87"/>
    <n v="13"/>
    <n v="13"/>
    <n v="13"/>
    <n v="430"/>
    <n v="430"/>
    <n v="430"/>
    <x v="2"/>
    <x v="123"/>
    <n v="3.87"/>
    <n v="0"/>
    <n v="9.4"/>
    <n v="4.2789999999999999"/>
    <x v="5"/>
  </r>
  <r>
    <n v="4234"/>
    <x v="1135"/>
    <x v="0"/>
    <x v="24"/>
    <n v="25"/>
    <n v="35"/>
    <n v="30"/>
    <n v="0.3"/>
    <n v="4.8"/>
    <n v="2.5499999999999998"/>
    <n v="7"/>
    <n v="7.9"/>
    <n v="7.45"/>
    <n v="884"/>
    <n v="1218"/>
    <n v="1051"/>
    <n v="1.6"/>
    <n v="8"/>
    <n v="4.8"/>
    <n v="3.08"/>
    <n v="8.2200000000000006"/>
    <n v="5.65"/>
    <n v="11"/>
    <n v="43"/>
    <n v="27"/>
    <n v="350"/>
    <n v="540"/>
    <n v="445"/>
    <x v="2"/>
    <x v="22"/>
    <n v="5.65"/>
    <n v="0"/>
    <n v="4.9000000000000004"/>
    <n v="4.2549999999999999"/>
    <x v="5"/>
  </r>
  <r>
    <n v="5050"/>
    <x v="1136"/>
    <x v="0"/>
    <x v="24"/>
    <n v="25"/>
    <n v="30"/>
    <n v="27.5"/>
    <n v="0.3"/>
    <n v="3.7"/>
    <n v="2"/>
    <n v="7"/>
    <n v="7.7"/>
    <n v="7.35"/>
    <n v="977"/>
    <n v="1738"/>
    <n v="1357.5"/>
    <n v="3.2"/>
    <n v="22"/>
    <n v="12.6"/>
    <n v="3"/>
    <n v="12.02"/>
    <n v="7.51"/>
    <n v="14"/>
    <n v="41"/>
    <n v="27.5"/>
    <n v="350"/>
    <n v="540"/>
    <n v="445"/>
    <x v="2"/>
    <x v="32"/>
    <n v="7.51"/>
    <n v="0"/>
    <n v="6"/>
    <n v="4.7394999999999996"/>
    <x v="5"/>
  </r>
  <r>
    <n v="5131"/>
    <x v="1137"/>
    <x v="0"/>
    <x v="24"/>
    <n v="25"/>
    <n v="34"/>
    <n v="29.5"/>
    <n v="0.3"/>
    <n v="2.2999999999999998"/>
    <n v="1.2999999999999998"/>
    <n v="7.1"/>
    <n v="7.9"/>
    <n v="7.5"/>
    <n v="932"/>
    <n v="1622"/>
    <n v="1277"/>
    <n v="1"/>
    <n v="10"/>
    <n v="5.5"/>
    <n v="2.8"/>
    <n v="10.15"/>
    <n v="6.4749999999999996"/>
    <n v="12"/>
    <n v="41"/>
    <n v="26.5"/>
    <n v="430"/>
    <n v="540"/>
    <n v="485"/>
    <x v="2"/>
    <x v="13"/>
    <n v="6.4749999999999996"/>
    <n v="0"/>
    <n v="7.4"/>
    <n v="4.6674999999999995"/>
    <x v="5"/>
  </r>
  <r>
    <n v="5042"/>
    <x v="1138"/>
    <x v="0"/>
    <x v="24"/>
    <n v="25"/>
    <n v="28"/>
    <n v="26.5"/>
    <n v="0.3"/>
    <n v="2"/>
    <n v="1.1499999999999999"/>
    <n v="7"/>
    <n v="7.6"/>
    <n v="7.3"/>
    <n v="988"/>
    <n v="1609"/>
    <n v="1298.5"/>
    <n v="4"/>
    <n v="18"/>
    <n v="11"/>
    <n v="3.2"/>
    <n v="15.07"/>
    <n v="9.1349999999999998"/>
    <n v="17"/>
    <n v="43"/>
    <n v="30"/>
    <n v="350"/>
    <n v="540"/>
    <n v="445"/>
    <x v="2"/>
    <x v="82"/>
    <n v="9.1349999999999998"/>
    <n v="0"/>
    <n v="7.7"/>
    <n v="5.2469999999999999"/>
    <x v="5"/>
  </r>
  <r>
    <n v="5031"/>
    <x v="1139"/>
    <x v="0"/>
    <x v="24"/>
    <n v="22"/>
    <n v="24"/>
    <n v="23"/>
    <n v="0.3"/>
    <n v="2.1"/>
    <n v="1.2"/>
    <n v="7.6"/>
    <n v="8"/>
    <n v="7.8"/>
    <n v="550"/>
    <n v="625"/>
    <n v="587.5"/>
    <n v="3"/>
    <n v="18"/>
    <n v="10.5"/>
    <n v="0.86"/>
    <n v="2.02"/>
    <n v="1.44"/>
    <n v="12"/>
    <n v="14"/>
    <n v="13"/>
    <n v="280"/>
    <n v="350"/>
    <n v="315"/>
    <x v="2"/>
    <x v="123"/>
    <n v="1.44"/>
    <n v="0"/>
    <n v="7.6"/>
    <n v="3.6129999999999995"/>
    <x v="5"/>
  </r>
  <r>
    <n v="3076"/>
    <x v="1140"/>
    <x v="1"/>
    <x v="24"/>
    <n v="25"/>
    <n v="30"/>
    <n v="27.5"/>
    <n v="0.3"/>
    <n v="3.2"/>
    <n v="1.75"/>
    <n v="7"/>
    <n v="7.9"/>
    <n v="7.45"/>
    <n v="708"/>
    <n v="1700"/>
    <n v="1204"/>
    <n v="2.6"/>
    <n v="20"/>
    <n v="11.3"/>
    <n v="2.56"/>
    <n v="5.2"/>
    <n v="3.88"/>
    <n v="5"/>
    <n v="46"/>
    <n v="25.5"/>
    <n v="430"/>
    <n v="540"/>
    <n v="485"/>
    <x v="2"/>
    <x v="242"/>
    <n v="3.88"/>
    <n v="0"/>
    <n v="6.5"/>
    <n v="4.0535000000000005"/>
    <x v="5"/>
  </r>
  <r>
    <n v="2347"/>
    <x v="1141"/>
    <x v="1"/>
    <x v="24"/>
    <n v="18"/>
    <n v="26"/>
    <n v="22"/>
    <n v="0.3"/>
    <n v="0.3"/>
    <n v="0.3"/>
    <n v="5.4"/>
    <n v="7.6"/>
    <n v="6.5"/>
    <n v="2406"/>
    <n v="8680"/>
    <n v="5543"/>
    <n v="36"/>
    <n v="240"/>
    <n v="138"/>
    <n v="12.24"/>
    <n v="71.260000000000005"/>
    <n v="41.75"/>
    <n v="9"/>
    <n v="17"/>
    <n v="13"/>
    <n v="142"/>
    <n v="540"/>
    <n v="341"/>
    <x v="2"/>
    <x v="123"/>
    <n v="10"/>
    <n v="0"/>
    <n v="9.4"/>
    <n v="5.5049999999999999"/>
    <x v="5"/>
  </r>
  <r>
    <n v="4700"/>
    <x v="1142"/>
    <x v="1"/>
    <x v="24"/>
    <n v="26"/>
    <n v="26"/>
    <n v="26"/>
    <n v="0.3"/>
    <n v="0.3"/>
    <n v="0.3"/>
    <n v="7.2"/>
    <n v="7.2"/>
    <n v="7.2"/>
    <n v="1396"/>
    <n v="1396"/>
    <n v="1396"/>
    <n v="18"/>
    <n v="18"/>
    <n v="18"/>
    <n v="7.8"/>
    <n v="7.8"/>
    <n v="7.8"/>
    <n v="38"/>
    <n v="38"/>
    <n v="38"/>
    <n v="540"/>
    <n v="540"/>
    <n v="540"/>
    <x v="2"/>
    <x v="117"/>
    <n v="7.8000000000000007"/>
    <n v="0"/>
    <n v="9.4"/>
    <n v="5.19"/>
    <x v="5"/>
  </r>
  <r>
    <n v="2346"/>
    <x v="1143"/>
    <x v="1"/>
    <x v="24"/>
    <n v="25"/>
    <n v="28"/>
    <n v="26.5"/>
    <n v="4"/>
    <n v="6"/>
    <n v="5"/>
    <n v="7.7"/>
    <n v="8.6999999999999993"/>
    <n v="8.1999999999999993"/>
    <n v="478"/>
    <n v="1133"/>
    <n v="805.5"/>
    <n v="1.2"/>
    <n v="4.2"/>
    <n v="2.7"/>
    <n v="0.32"/>
    <n v="2.8"/>
    <n v="1.5599999999999998"/>
    <n v="2"/>
    <n v="25"/>
    <n v="13.5"/>
    <n v="43"/>
    <n v="220"/>
    <n v="131.5"/>
    <x v="40"/>
    <x v="70"/>
    <n v="1.5599999999999996"/>
    <n v="0"/>
    <n v="0"/>
    <n v="2.0669999999999997"/>
    <x v="5"/>
  </r>
  <r>
    <n v="4694"/>
    <x v="1144"/>
    <x v="1"/>
    <x v="24"/>
    <n v="28"/>
    <n v="28"/>
    <n v="28"/>
    <n v="0.3"/>
    <n v="0.3"/>
    <n v="0.3"/>
    <n v="7.6"/>
    <n v="7.6"/>
    <n v="7.6"/>
    <n v="1024"/>
    <n v="1024"/>
    <n v="1024"/>
    <n v="2.84339622641509"/>
    <n v="15.5272012578616"/>
    <n v="9.185298742138345"/>
    <n v="7.2"/>
    <n v="7.2"/>
    <n v="7.2"/>
    <n v="33"/>
    <n v="33"/>
    <n v="33"/>
    <n v="1751.8059210526301"/>
    <n v="39424734.378289498"/>
    <n v="19713243.092105277"/>
    <x v="2"/>
    <x v="111"/>
    <n v="7.1999999999999993"/>
    <n v="0"/>
    <n v="9.4"/>
    <n v="5.0450000000000008"/>
    <x v="5"/>
  </r>
  <r>
    <n v="2357"/>
    <x v="1145"/>
    <x v="1"/>
    <x v="24"/>
    <n v="24"/>
    <n v="31"/>
    <n v="27.5"/>
    <n v="1.2"/>
    <n v="4.8"/>
    <n v="3"/>
    <n v="6.8"/>
    <n v="8.1"/>
    <n v="7.4499999999999993"/>
    <n v="684"/>
    <n v="955"/>
    <n v="819.5"/>
    <n v="2"/>
    <n v="12"/>
    <n v="7"/>
    <n v="2"/>
    <n v="6.82"/>
    <n v="4.41"/>
    <n v="4"/>
    <n v="39"/>
    <n v="21.5"/>
    <n v="350"/>
    <n v="430"/>
    <n v="390"/>
    <x v="2"/>
    <x v="71"/>
    <n v="4.41"/>
    <n v="0"/>
    <n v="4"/>
    <n v="3.8895"/>
    <x v="5"/>
  </r>
  <r>
    <n v="5129"/>
    <x v="1146"/>
    <x v="1"/>
    <x v="24"/>
    <n v="24"/>
    <n v="35"/>
    <n v="29.5"/>
    <n v="0.3"/>
    <n v="3.2"/>
    <n v="1.75"/>
    <n v="7.2"/>
    <n v="8.1999999999999993"/>
    <n v="7.6999999999999993"/>
    <n v="1444"/>
    <n v="2169"/>
    <n v="1806.5"/>
    <n v="8"/>
    <n v="21"/>
    <n v="14.5"/>
    <n v="4.08"/>
    <n v="14.15"/>
    <n v="9.1150000000000002"/>
    <n v="15"/>
    <n v="49"/>
    <n v="32"/>
    <n v="430"/>
    <n v="920"/>
    <n v="675"/>
    <x v="2"/>
    <x v="175"/>
    <n v="9.1150000000000002"/>
    <n v="0"/>
    <n v="6.5"/>
    <n v="5.1330000000000009"/>
    <x v="5"/>
  </r>
  <r>
    <n v="5119"/>
    <x v="1147"/>
    <x v="1"/>
    <x v="24"/>
    <n v="20"/>
    <n v="30"/>
    <n v="25"/>
    <n v="0.3"/>
    <n v="1.5"/>
    <n v="0.9"/>
    <n v="6.7"/>
    <n v="8.1"/>
    <n v="7.4"/>
    <n v="982"/>
    <n v="1742"/>
    <n v="1362"/>
    <n v="6"/>
    <n v="34"/>
    <n v="20"/>
    <n v="3.9"/>
    <n v="9.93"/>
    <n v="6.915"/>
    <n v="11"/>
    <n v="38"/>
    <n v="24.5"/>
    <n v="430"/>
    <n v="540"/>
    <n v="485"/>
    <x v="2"/>
    <x v="120"/>
    <n v="6.915"/>
    <n v="0"/>
    <n v="8.1999999999999993"/>
    <n v="4.8254999999999999"/>
    <x v="5"/>
  </r>
  <r>
    <n v="3077"/>
    <x v="1148"/>
    <x v="1"/>
    <x v="24"/>
    <n v="24"/>
    <n v="30"/>
    <n v="27"/>
    <n v="0.3"/>
    <n v="4.3"/>
    <n v="2.2999999999999998"/>
    <n v="7.2"/>
    <n v="8"/>
    <n v="7.6"/>
    <n v="797"/>
    <n v="1484"/>
    <n v="1140.5"/>
    <n v="1.6"/>
    <n v="20"/>
    <n v="10.8"/>
    <n v="1.82"/>
    <n v="4"/>
    <n v="2.91"/>
    <n v="6"/>
    <n v="40"/>
    <n v="23"/>
    <n v="350"/>
    <n v="540"/>
    <n v="445"/>
    <x v="2"/>
    <x v="72"/>
    <n v="2.91"/>
    <n v="0"/>
    <n v="5.4"/>
    <n v="3.7370000000000001"/>
    <x v="5"/>
  </r>
  <r>
    <n v="4222"/>
    <x v="1149"/>
    <x v="1"/>
    <x v="24"/>
    <n v="25"/>
    <n v="25"/>
    <n v="25"/>
    <n v="2.6"/>
    <n v="2.6"/>
    <n v="2.6"/>
    <n v="8.3000000000000007"/>
    <n v="8.3000000000000007"/>
    <n v="8.3000000000000007"/>
    <n v="460"/>
    <n v="460"/>
    <n v="460"/>
    <n v="2.2999999999999998"/>
    <n v="2.2999999999999998"/>
    <n v="2.2999999999999998"/>
    <n v="1.06"/>
    <n v="1.06"/>
    <n v="1.06"/>
    <n v="2"/>
    <n v="2"/>
    <n v="2"/>
    <n v="39"/>
    <n v="39"/>
    <n v="39"/>
    <x v="11"/>
    <x v="0"/>
    <n v="1.06"/>
    <n v="0"/>
    <n v="4.8"/>
    <n v="2.1395"/>
    <x v="5"/>
  </r>
  <r>
    <n v="5118"/>
    <x v="1150"/>
    <x v="1"/>
    <x v="24"/>
    <n v="24"/>
    <n v="28"/>
    <n v="26"/>
    <n v="0.3"/>
    <n v="4.5"/>
    <n v="2.4"/>
    <n v="6.9"/>
    <n v="8.3000000000000007"/>
    <n v="7.6000000000000005"/>
    <n v="693"/>
    <n v="1875"/>
    <n v="1284"/>
    <n v="1"/>
    <n v="12"/>
    <n v="6.5"/>
    <n v="3.2"/>
    <n v="23.04"/>
    <n v="13.12"/>
    <n v="11"/>
    <n v="33"/>
    <n v="22"/>
    <n v="430"/>
    <n v="540"/>
    <n v="485"/>
    <x v="2"/>
    <x v="65"/>
    <n v="10"/>
    <n v="0"/>
    <n v="5.2"/>
    <n v="5.129999999999999"/>
    <x v="5"/>
  </r>
  <r>
    <n v="5127"/>
    <x v="1151"/>
    <x v="1"/>
    <x v="24"/>
    <n v="25"/>
    <n v="32"/>
    <n v="28.5"/>
    <n v="0.3"/>
    <n v="3.5"/>
    <n v="1.9"/>
    <n v="6.8"/>
    <n v="8.1"/>
    <n v="7.4499999999999993"/>
    <n v="437"/>
    <n v="2312"/>
    <n v="1374.5"/>
    <n v="3"/>
    <n v="22"/>
    <n v="12.5"/>
    <n v="3.2"/>
    <n v="5.8"/>
    <n v="4.5"/>
    <n v="4"/>
    <n v="43"/>
    <n v="23.5"/>
    <n v="280"/>
    <n v="540"/>
    <n v="410"/>
    <x v="2"/>
    <x v="221"/>
    <n v="4.5"/>
    <n v="0"/>
    <n v="6.2"/>
    <n v="4.1375000000000002"/>
    <x v="5"/>
  </r>
  <r>
    <n v="4675"/>
    <x v="1152"/>
    <x v="1"/>
    <x v="24"/>
    <n v="22"/>
    <n v="28"/>
    <n v="25"/>
    <n v="2.2000000000000002"/>
    <n v="5.2"/>
    <n v="3.7"/>
    <n v="7.3"/>
    <n v="8.4"/>
    <n v="7.85"/>
    <n v="653"/>
    <n v="758"/>
    <n v="705.5"/>
    <n v="1.1000000000000001"/>
    <n v="9"/>
    <n v="5.05"/>
    <n v="1.2"/>
    <n v="7.6"/>
    <n v="4.3999999999999995"/>
    <n v="8"/>
    <n v="34"/>
    <n v="21"/>
    <n v="280"/>
    <n v="540"/>
    <n v="410"/>
    <x v="2"/>
    <x v="56"/>
    <n v="4.3999999999999995"/>
    <n v="0"/>
    <n v="2.5999999999999996"/>
    <n v="3.7449999999999997"/>
    <x v="5"/>
  </r>
  <r>
    <n v="5122"/>
    <x v="1153"/>
    <x v="1"/>
    <x v="24"/>
    <n v="24"/>
    <n v="35"/>
    <n v="29.5"/>
    <n v="0.3"/>
    <n v="0.3"/>
    <n v="0.3"/>
    <n v="7"/>
    <n v="7.4"/>
    <n v="7.2"/>
    <n v="2582"/>
    <n v="2803"/>
    <n v="2692.5"/>
    <n v="8"/>
    <n v="10"/>
    <n v="9"/>
    <n v="8.9"/>
    <n v="10.4"/>
    <n v="9.65"/>
    <n v="21"/>
    <n v="33"/>
    <n v="27"/>
    <n v="540"/>
    <n v="540"/>
    <n v="540"/>
    <x v="2"/>
    <x v="22"/>
    <n v="9.65"/>
    <n v="0"/>
    <n v="9.4"/>
    <n v="5.5049999999999999"/>
    <x v="5"/>
  </r>
  <r>
    <n v="5125"/>
    <x v="1154"/>
    <x v="1"/>
    <x v="24"/>
    <n v="24"/>
    <n v="32"/>
    <n v="28"/>
    <n v="0.3"/>
    <n v="3.2"/>
    <n v="1.75"/>
    <n v="6.7"/>
    <n v="7.9"/>
    <n v="7.3000000000000007"/>
    <n v="1200"/>
    <n v="1501"/>
    <n v="1350.5"/>
    <n v="2.8"/>
    <n v="24"/>
    <n v="13.4"/>
    <n v="2.6"/>
    <n v="6.8"/>
    <n v="4.7"/>
    <n v="14"/>
    <n v="40"/>
    <n v="27"/>
    <n v="430"/>
    <n v="540"/>
    <n v="485"/>
    <x v="2"/>
    <x v="22"/>
    <n v="4.7"/>
    <n v="0"/>
    <n v="6.5"/>
    <n v="4.2249999999999996"/>
    <x v="5"/>
  </r>
  <r>
    <n v="5111"/>
    <x v="1155"/>
    <x v="1"/>
    <x v="24"/>
    <n v="25"/>
    <n v="28"/>
    <n v="26.5"/>
    <n v="0.3"/>
    <n v="3.8"/>
    <n v="2.0499999999999998"/>
    <n v="7.2"/>
    <n v="8.6"/>
    <n v="7.9"/>
    <n v="1277"/>
    <n v="2192"/>
    <n v="1734.5"/>
    <n v="2.8"/>
    <n v="32"/>
    <n v="17.399999999999999"/>
    <n v="4.3600000000000003"/>
    <n v="14.6"/>
    <n v="9.48"/>
    <n v="14"/>
    <n v="47"/>
    <n v="30.5"/>
    <n v="430"/>
    <n v="920"/>
    <n v="675"/>
    <x v="2"/>
    <x v="311"/>
    <n v="9.48"/>
    <n v="0"/>
    <n v="5.9"/>
    <n v="5.1384999999999996"/>
    <x v="5"/>
  </r>
  <r>
    <n v="2344"/>
    <x v="1156"/>
    <x v="1"/>
    <x v="24"/>
    <n v="24"/>
    <n v="31"/>
    <n v="27.5"/>
    <n v="0.3"/>
    <n v="1.2"/>
    <n v="0.75"/>
    <n v="7.1"/>
    <n v="8"/>
    <n v="7.55"/>
    <n v="988"/>
    <n v="2252"/>
    <n v="1620"/>
    <n v="4"/>
    <n v="28"/>
    <n v="16"/>
    <n v="3.2"/>
    <n v="8.8000000000000007"/>
    <n v="6"/>
    <n v="10"/>
    <n v="70"/>
    <n v="40"/>
    <n v="350"/>
    <n v="540"/>
    <n v="445"/>
    <x v="2"/>
    <x v="89"/>
    <n v="6"/>
    <n v="0"/>
    <n v="8.5"/>
    <n v="4.75"/>
    <x v="5"/>
  </r>
  <r>
    <n v="5130"/>
    <x v="1157"/>
    <x v="1"/>
    <x v="24"/>
    <n v="24"/>
    <n v="35"/>
    <n v="29.5"/>
    <n v="0.3"/>
    <n v="4.2"/>
    <n v="2.25"/>
    <n v="6.5"/>
    <n v="8.3000000000000007"/>
    <n v="7.4"/>
    <n v="419"/>
    <n v="3330"/>
    <n v="1874.5"/>
    <n v="1.2"/>
    <n v="11"/>
    <n v="6.1"/>
    <n v="2.2000000000000002"/>
    <n v="18.02"/>
    <n v="10.11"/>
    <n v="12"/>
    <n v="47"/>
    <n v="29.5"/>
    <n v="280"/>
    <n v="920"/>
    <n v="600"/>
    <x v="2"/>
    <x v="349"/>
    <n v="10"/>
    <n v="0"/>
    <n v="5.5"/>
    <n v="5.1974999999999998"/>
    <x v="5"/>
  </r>
  <r>
    <n v="2359"/>
    <x v="1158"/>
    <x v="1"/>
    <x v="24"/>
    <n v="26"/>
    <n v="32"/>
    <n v="29"/>
    <n v="0.3"/>
    <n v="3.4"/>
    <n v="1.8499999999999999"/>
    <n v="7.3"/>
    <n v="8.1"/>
    <n v="7.6999999999999993"/>
    <n v="1063"/>
    <n v="1618"/>
    <n v="1340.5"/>
    <n v="3"/>
    <n v="28"/>
    <n v="15.5"/>
    <n v="3.24"/>
    <n v="10.199999999999999"/>
    <n v="6.72"/>
    <n v="8"/>
    <n v="46"/>
    <n v="27"/>
    <n v="350"/>
    <n v="540"/>
    <n v="445"/>
    <x v="2"/>
    <x v="22"/>
    <n v="6.7199999999999989"/>
    <n v="0"/>
    <n v="6.3000000000000007"/>
    <n v="4.609"/>
    <x v="5"/>
  </r>
  <r>
    <n v="3078"/>
    <x v="1159"/>
    <x v="1"/>
    <x v="24"/>
    <n v="25"/>
    <n v="30"/>
    <n v="27.5"/>
    <n v="0.3"/>
    <n v="4.8"/>
    <n v="2.5499999999999998"/>
    <n v="7.1"/>
    <n v="7.7"/>
    <n v="7.4"/>
    <n v="707"/>
    <n v="1784"/>
    <n v="1245.5"/>
    <n v="3"/>
    <n v="37"/>
    <n v="20"/>
    <n v="1.2"/>
    <n v="4.8"/>
    <n v="3"/>
    <n v="12"/>
    <n v="48"/>
    <n v="30"/>
    <n v="350"/>
    <n v="540"/>
    <n v="445"/>
    <x v="2"/>
    <x v="82"/>
    <n v="3"/>
    <n v="0"/>
    <n v="4.9000000000000004"/>
    <n v="3.74"/>
    <x v="5"/>
  </r>
  <r>
    <n v="5115"/>
    <x v="1160"/>
    <x v="1"/>
    <x v="24"/>
    <n v="24"/>
    <n v="29"/>
    <n v="26.5"/>
    <n v="0.3"/>
    <n v="2.2000000000000002"/>
    <n v="1.25"/>
    <n v="7"/>
    <n v="7.8"/>
    <n v="7.4"/>
    <n v="888"/>
    <n v="1731"/>
    <n v="1309.5"/>
    <n v="4"/>
    <n v="24"/>
    <n v="14"/>
    <n v="3.2"/>
    <n v="8.98"/>
    <n v="6.09"/>
    <n v="14"/>
    <n v="47"/>
    <n v="30.5"/>
    <n v="430"/>
    <n v="540"/>
    <n v="485"/>
    <x v="2"/>
    <x v="311"/>
    <n v="6.09"/>
    <n v="0"/>
    <n v="7.5"/>
    <n v="4.6204999999999998"/>
    <x v="5"/>
  </r>
  <r>
    <n v="3075"/>
    <x v="1161"/>
    <x v="1"/>
    <x v="24"/>
    <n v="25"/>
    <n v="29"/>
    <n v="27"/>
    <n v="0.3"/>
    <n v="2.6"/>
    <n v="1.45"/>
    <n v="7"/>
    <n v="8.3000000000000007"/>
    <n v="7.65"/>
    <n v="591"/>
    <n v="1438"/>
    <n v="1014.5"/>
    <n v="2"/>
    <n v="14"/>
    <n v="8"/>
    <n v="1.1000000000000001"/>
    <n v="4.92"/>
    <n v="3.01"/>
    <n v="6"/>
    <n v="120"/>
    <n v="63"/>
    <n v="350"/>
    <n v="540"/>
    <n v="445"/>
    <x v="2"/>
    <x v="253"/>
    <n v="3.01"/>
    <n v="0"/>
    <n v="7.1"/>
    <n v="4.1269999999999998"/>
    <x v="5"/>
  </r>
  <r>
    <n v="4231"/>
    <x v="1162"/>
    <x v="1"/>
    <x v="24"/>
    <n v="20"/>
    <n v="32"/>
    <n v="26"/>
    <n v="5"/>
    <n v="5.9"/>
    <n v="5.45"/>
    <n v="7"/>
    <n v="8.3000000000000007"/>
    <n v="7.65"/>
    <n v="1175"/>
    <n v="1708"/>
    <n v="1441.5"/>
    <n v="3.2"/>
    <n v="6"/>
    <n v="4.5999999999999996"/>
    <n v="6.17"/>
    <n v="15.25"/>
    <n v="10.71"/>
    <n v="4"/>
    <n v="11"/>
    <n v="7.5"/>
    <n v="31"/>
    <n v="70"/>
    <n v="50.5"/>
    <x v="2"/>
    <x v="15"/>
    <n v="10"/>
    <n v="0"/>
    <n v="0"/>
    <n v="4.5374999999999996"/>
    <x v="5"/>
  </r>
  <r>
    <n v="2345"/>
    <x v="1163"/>
    <x v="1"/>
    <x v="24"/>
    <n v="25"/>
    <n v="29"/>
    <n v="27"/>
    <n v="0.3"/>
    <n v="4.2"/>
    <n v="2.25"/>
    <n v="7.5"/>
    <n v="8.3000000000000007"/>
    <n v="7.9"/>
    <n v="1724"/>
    <n v="9780"/>
    <n v="5752"/>
    <n v="2.2000000000000002"/>
    <n v="45"/>
    <n v="23.6"/>
    <n v="2.8"/>
    <n v="8.6"/>
    <n v="5.6999999999999993"/>
    <n v="2"/>
    <n v="14"/>
    <n v="8"/>
    <n v="94"/>
    <n v="430"/>
    <n v="262"/>
    <x v="2"/>
    <x v="60"/>
    <n v="5.6999999999999993"/>
    <n v="0"/>
    <n v="5.5"/>
    <n v="4.2299999999999995"/>
    <x v="5"/>
  </r>
  <r>
    <n v="5114"/>
    <x v="1164"/>
    <x v="1"/>
    <x v="24"/>
    <n v="25"/>
    <n v="29"/>
    <n v="27"/>
    <n v="3.2"/>
    <n v="5.8"/>
    <n v="4.5"/>
    <n v="7.3"/>
    <n v="8.1"/>
    <n v="7.6999999999999993"/>
    <n v="281"/>
    <n v="710"/>
    <n v="495.5"/>
    <n v="1"/>
    <n v="2"/>
    <n v="1.5"/>
    <n v="0.92"/>
    <n v="2.92"/>
    <n v="1.92"/>
    <n v="2"/>
    <n v="33"/>
    <n v="17.5"/>
    <n v="350"/>
    <n v="430"/>
    <n v="390"/>
    <x v="39"/>
    <x v="101"/>
    <n v="1.92"/>
    <n v="0"/>
    <n v="1"/>
    <n v="1.5089999999999999"/>
    <x v="5"/>
  </r>
  <r>
    <n v="4689"/>
    <x v="1165"/>
    <x v="1"/>
    <x v="24"/>
    <n v="22"/>
    <n v="27"/>
    <n v="24.5"/>
    <n v="2"/>
    <n v="5.4"/>
    <n v="3.7"/>
    <n v="6.9"/>
    <n v="8.3000000000000007"/>
    <n v="7.6000000000000005"/>
    <n v="316"/>
    <n v="985"/>
    <n v="650.5"/>
    <n v="1.2"/>
    <n v="14"/>
    <n v="7.6"/>
    <n v="0.66"/>
    <n v="13.22"/>
    <n v="6.94"/>
    <n v="8"/>
    <n v="41"/>
    <n v="24.5"/>
    <n v="220"/>
    <n v="540"/>
    <n v="380"/>
    <x v="2"/>
    <x v="120"/>
    <n v="6.94"/>
    <n v="0"/>
    <n v="2.5999999999999996"/>
    <n v="4.2705000000000002"/>
    <x v="5"/>
  </r>
  <r>
    <n v="5120"/>
    <x v="1166"/>
    <x v="1"/>
    <x v="24"/>
    <n v="24"/>
    <n v="30"/>
    <n v="27"/>
    <n v="0.3"/>
    <n v="2.2000000000000002"/>
    <n v="1.25"/>
    <n v="6.7"/>
    <n v="8.1"/>
    <n v="7.4"/>
    <n v="928"/>
    <n v="1393"/>
    <n v="1160.5"/>
    <n v="4"/>
    <n v="12"/>
    <n v="8"/>
    <n v="2.7"/>
    <n v="9.1300000000000008"/>
    <n v="5.9150000000000009"/>
    <n v="4"/>
    <n v="48"/>
    <n v="26"/>
    <n v="350"/>
    <n v="540"/>
    <n v="445"/>
    <x v="2"/>
    <x v="223"/>
    <n v="5.9150000000000009"/>
    <n v="0"/>
    <n v="7.5"/>
    <n v="4.5630000000000006"/>
    <x v="5"/>
  </r>
  <r>
    <n v="4223"/>
    <x v="1167"/>
    <x v="1"/>
    <x v="24"/>
    <n v="26"/>
    <n v="26"/>
    <n v="26"/>
    <n v="3.5"/>
    <n v="3.5"/>
    <n v="3.5"/>
    <n v="7.9"/>
    <n v="7.9"/>
    <n v="7.9"/>
    <n v="605"/>
    <n v="605"/>
    <n v="605"/>
    <n v="3"/>
    <n v="3"/>
    <n v="3"/>
    <n v="2.2000000000000002"/>
    <n v="2.2000000000000002"/>
    <n v="2.2000000000000002"/>
    <n v="48"/>
    <n v="48"/>
    <n v="48"/>
    <n v="108"/>
    <n v="108"/>
    <n v="108"/>
    <x v="5"/>
    <x v="92"/>
    <n v="2.2000000000000002"/>
    <n v="0"/>
    <n v="3"/>
    <n v="2.8550000000000004"/>
    <x v="5"/>
  </r>
  <r>
    <n v="4238"/>
    <x v="1168"/>
    <x v="2"/>
    <x v="24"/>
    <n v="23"/>
    <n v="25"/>
    <n v="24"/>
    <n v="5"/>
    <n v="5.8"/>
    <n v="5.4"/>
    <n v="7"/>
    <n v="8.5"/>
    <n v="7.75"/>
    <n v="1080"/>
    <n v="1634"/>
    <n v="1357"/>
    <n v="3.5"/>
    <n v="7.6"/>
    <n v="5.55"/>
    <n v="8.16"/>
    <n v="30.2"/>
    <n v="19.18"/>
    <n v="5"/>
    <n v="15"/>
    <n v="10"/>
    <n v="56"/>
    <n v="84"/>
    <n v="70"/>
    <x v="2"/>
    <x v="143"/>
    <n v="10"/>
    <n v="0"/>
    <n v="0"/>
    <n v="4.55"/>
    <x v="5"/>
  </r>
  <r>
    <n v="4703"/>
    <x v="1169"/>
    <x v="2"/>
    <x v="24"/>
    <n v="25"/>
    <n v="33"/>
    <n v="29"/>
    <n v="0.3"/>
    <n v="1.1000000000000001"/>
    <n v="0.70000000000000007"/>
    <n v="7.1"/>
    <n v="8.3000000000000007"/>
    <n v="7.7"/>
    <n v="1191"/>
    <n v="2164"/>
    <n v="1677.5"/>
    <n v="5.6"/>
    <n v="16"/>
    <n v="10.8"/>
    <n v="3.1"/>
    <n v="8.6"/>
    <n v="5.85"/>
    <n v="17"/>
    <n v="48"/>
    <n v="32.5"/>
    <n v="350"/>
    <n v="920"/>
    <n v="635"/>
    <x v="2"/>
    <x v="351"/>
    <n v="5.85"/>
    <n v="0"/>
    <n v="8.6"/>
    <n v="4.6924999999999999"/>
    <x v="5"/>
  </r>
  <r>
    <n v="3085"/>
    <x v="1170"/>
    <x v="2"/>
    <x v="24"/>
    <n v="25"/>
    <n v="29"/>
    <n v="27"/>
    <n v="0.3"/>
    <n v="3.6"/>
    <n v="1.95"/>
    <n v="7.1"/>
    <n v="8.3000000000000007"/>
    <n v="7.7"/>
    <n v="867"/>
    <n v="1440"/>
    <n v="1153.5"/>
    <n v="1.8"/>
    <n v="28"/>
    <n v="14.9"/>
    <n v="1.2"/>
    <n v="4.2"/>
    <n v="2.7"/>
    <n v="11"/>
    <n v="47"/>
    <n v="29"/>
    <n v="210"/>
    <n v="540"/>
    <n v="375"/>
    <x v="2"/>
    <x v="118"/>
    <n v="2.7"/>
    <n v="0"/>
    <n v="6.1"/>
    <n v="3.7949999999999999"/>
    <x v="5"/>
  </r>
  <r>
    <n v="4241"/>
    <x v="1171"/>
    <x v="2"/>
    <x v="24"/>
    <n v="24"/>
    <n v="26"/>
    <n v="25"/>
    <n v="5.5"/>
    <n v="6.5"/>
    <n v="6"/>
    <n v="6.9"/>
    <n v="8.4"/>
    <n v="7.65"/>
    <n v="1395"/>
    <n v="2177"/>
    <n v="1786"/>
    <n v="2.8"/>
    <n v="5"/>
    <n v="3.9"/>
    <n v="8.18"/>
    <n v="23.2"/>
    <n v="15.69"/>
    <n v="6"/>
    <n v="9"/>
    <n v="7.5"/>
    <n v="58"/>
    <n v="110"/>
    <n v="84"/>
    <x v="59"/>
    <x v="15"/>
    <n v="10"/>
    <n v="0"/>
    <n v="0"/>
    <n v="4.4749999999999996"/>
    <x v="5"/>
  </r>
  <r>
    <n v="1447"/>
    <x v="1172"/>
    <x v="2"/>
    <x v="24"/>
    <n v="24"/>
    <n v="29"/>
    <n v="26.5"/>
    <n v="5.4"/>
    <n v="6.5"/>
    <n v="5.95"/>
    <n v="7.6"/>
    <n v="8.6"/>
    <n v="8.1"/>
    <n v="294"/>
    <n v="528"/>
    <n v="411"/>
    <n v="1"/>
    <n v="1.8"/>
    <n v="1.4"/>
    <n v="0.46"/>
    <n v="2.2000000000000002"/>
    <n v="1.33"/>
    <n v="2"/>
    <n v="6"/>
    <n v="4"/>
    <n v="31"/>
    <n v="120"/>
    <n v="75.5"/>
    <x v="49"/>
    <x v="16"/>
    <n v="1.33"/>
    <n v="0"/>
    <n v="0"/>
    <n v="1.161"/>
    <x v="5"/>
  </r>
  <r>
    <n v="4244"/>
    <x v="1173"/>
    <x v="2"/>
    <x v="24"/>
    <n v="24"/>
    <n v="25"/>
    <n v="24.5"/>
    <n v="5.3"/>
    <n v="6.5"/>
    <n v="5.9"/>
    <n v="6.9"/>
    <n v="8.5"/>
    <n v="7.7"/>
    <n v="587"/>
    <n v="2263"/>
    <n v="1425"/>
    <n v="2.4"/>
    <n v="3.5"/>
    <n v="2.95"/>
    <n v="6.08"/>
    <n v="13.14"/>
    <n v="9.61"/>
    <n v="4"/>
    <n v="14"/>
    <n v="9"/>
    <n v="40"/>
    <n v="79"/>
    <n v="59.5"/>
    <x v="6"/>
    <x v="29"/>
    <n v="9.61"/>
    <n v="0"/>
    <n v="0"/>
    <n v="3.8107499999999996"/>
    <x v="5"/>
  </r>
  <r>
    <n v="4233"/>
    <x v="1174"/>
    <x v="2"/>
    <x v="24"/>
    <n v="22"/>
    <n v="33"/>
    <n v="27.5"/>
    <n v="4.2"/>
    <n v="5.9"/>
    <n v="5.0500000000000007"/>
    <n v="6.9"/>
    <n v="7.6"/>
    <n v="7.25"/>
    <n v="2396"/>
    <n v="5204"/>
    <n v="3800"/>
    <n v="7.6"/>
    <n v="19"/>
    <n v="13.3"/>
    <n v="12.25"/>
    <n v="54.25"/>
    <n v="33.25"/>
    <n v="5"/>
    <n v="14"/>
    <n v="9.5"/>
    <n v="62"/>
    <n v="150"/>
    <n v="106"/>
    <x v="2"/>
    <x v="24"/>
    <n v="10"/>
    <n v="0"/>
    <n v="0"/>
    <n v="4.5474999999999994"/>
    <x v="5"/>
  </r>
  <r>
    <n v="1780"/>
    <x v="1175"/>
    <x v="2"/>
    <x v="24"/>
    <n v="18"/>
    <n v="26"/>
    <n v="22"/>
    <n v="5.2"/>
    <n v="6.3"/>
    <n v="5.75"/>
    <n v="6.7"/>
    <n v="7.6"/>
    <n v="7.15"/>
    <n v="1405"/>
    <n v="2280"/>
    <n v="1842.5"/>
    <n v="3.4"/>
    <n v="9.5"/>
    <n v="6.45"/>
    <n v="8.1999999999999993"/>
    <n v="28.21"/>
    <n v="18.204999999999998"/>
    <n v="5"/>
    <n v="8"/>
    <n v="6.5"/>
    <n v="80"/>
    <n v="130"/>
    <n v="105"/>
    <x v="2"/>
    <x v="21"/>
    <n v="10"/>
    <n v="0"/>
    <n v="0"/>
    <n v="4.5325000000000006"/>
    <x v="5"/>
  </r>
  <r>
    <n v="4243"/>
    <x v="1176"/>
    <x v="2"/>
    <x v="24"/>
    <n v="23"/>
    <n v="25"/>
    <n v="24"/>
    <n v="4.2"/>
    <n v="6.1"/>
    <n v="5.15"/>
    <n v="6.4"/>
    <n v="7.9"/>
    <n v="7.15"/>
    <n v="1965"/>
    <n v="6260"/>
    <n v="4112.5"/>
    <n v="6.6"/>
    <n v="12"/>
    <n v="9.3000000000000007"/>
    <n v="10.210000000000001"/>
    <n v="62.22"/>
    <n v="36.215000000000003"/>
    <n v="8"/>
    <n v="17"/>
    <n v="12.5"/>
    <n v="79"/>
    <n v="150"/>
    <n v="114.5"/>
    <x v="2"/>
    <x v="109"/>
    <n v="10"/>
    <n v="0"/>
    <n v="0"/>
    <n v="4.5625"/>
    <x v="5"/>
  </r>
  <r>
    <n v="2348"/>
    <x v="1177"/>
    <x v="2"/>
    <x v="24"/>
    <n v="19"/>
    <n v="25"/>
    <n v="22"/>
    <n v="5.2"/>
    <n v="5.6"/>
    <n v="5.4"/>
    <n v="7"/>
    <n v="7.5"/>
    <n v="7.25"/>
    <n v="1040"/>
    <n v="4960"/>
    <n v="3000"/>
    <n v="2"/>
    <n v="10"/>
    <n v="6"/>
    <n v="0.5"/>
    <n v="46.1"/>
    <n v="23.3"/>
    <n v="2"/>
    <n v="7"/>
    <n v="4.5"/>
    <n v="10"/>
    <n v="84"/>
    <n v="47"/>
    <x v="2"/>
    <x v="17"/>
    <n v="10"/>
    <n v="0"/>
    <n v="0"/>
    <n v="4.5225"/>
    <x v="5"/>
  </r>
  <r>
    <n v="4230"/>
    <x v="1178"/>
    <x v="2"/>
    <x v="24"/>
    <n v="20"/>
    <n v="33"/>
    <n v="26.5"/>
    <n v="4.2"/>
    <n v="6.3"/>
    <n v="5.25"/>
    <n v="7.1"/>
    <n v="7.8"/>
    <n v="7.4499999999999993"/>
    <n v="2453"/>
    <n v="5700"/>
    <n v="4076.5"/>
    <n v="4"/>
    <n v="11"/>
    <n v="7.5"/>
    <n v="7.2"/>
    <n v="32.24"/>
    <n v="19.720000000000002"/>
    <n v="5"/>
    <n v="8"/>
    <n v="6.5"/>
    <n v="70"/>
    <n v="120"/>
    <n v="95"/>
    <x v="2"/>
    <x v="21"/>
    <n v="10"/>
    <n v="0"/>
    <n v="0"/>
    <n v="4.5325000000000006"/>
    <x v="5"/>
  </r>
  <r>
    <n v="1783"/>
    <x v="1179"/>
    <x v="2"/>
    <x v="24"/>
    <n v="18"/>
    <n v="26"/>
    <n v="22"/>
    <n v="4.8"/>
    <n v="6.3"/>
    <n v="5.55"/>
    <n v="6.7"/>
    <n v="7.5"/>
    <n v="7.1"/>
    <n v="1388"/>
    <n v="3230"/>
    <n v="2309"/>
    <n v="3"/>
    <n v="7"/>
    <n v="5"/>
    <n v="8.14"/>
    <n v="32.18"/>
    <n v="20.16"/>
    <n v="6"/>
    <n v="12"/>
    <n v="9"/>
    <n v="30"/>
    <n v="58"/>
    <n v="44"/>
    <x v="2"/>
    <x v="29"/>
    <n v="10"/>
    <n v="0"/>
    <n v="0"/>
    <n v="4.5449999999999999"/>
    <x v="5"/>
  </r>
  <r>
    <n v="4242"/>
    <x v="1180"/>
    <x v="2"/>
    <x v="24"/>
    <n v="24"/>
    <n v="26"/>
    <n v="25"/>
    <n v="5"/>
    <n v="6.9"/>
    <n v="5.95"/>
    <n v="7.3"/>
    <n v="8.4"/>
    <n v="7.85"/>
    <n v="1114"/>
    <n v="2199"/>
    <n v="1656.5"/>
    <n v="3"/>
    <n v="6"/>
    <n v="4.5"/>
    <n v="6.27"/>
    <n v="20.239999999999998"/>
    <n v="13.254999999999999"/>
    <n v="8"/>
    <n v="12"/>
    <n v="10"/>
    <n v="32"/>
    <n v="94"/>
    <n v="63"/>
    <x v="2"/>
    <x v="143"/>
    <n v="10"/>
    <n v="0"/>
    <n v="0"/>
    <n v="4.55"/>
    <x v="5"/>
  </r>
  <r>
    <n v="3071"/>
    <x v="1181"/>
    <x v="2"/>
    <x v="24"/>
    <n v="25"/>
    <n v="30"/>
    <n v="27.5"/>
    <n v="0.3"/>
    <n v="1"/>
    <n v="0.65"/>
    <n v="7.2"/>
    <n v="8"/>
    <n v="7.6"/>
    <n v="827"/>
    <n v="1526"/>
    <n v="1176.5"/>
    <n v="5"/>
    <n v="15"/>
    <n v="10"/>
    <n v="2.4"/>
    <n v="13.9"/>
    <n v="8.15"/>
    <n v="11"/>
    <n v="120"/>
    <n v="65.5"/>
    <n v="350"/>
    <n v="540"/>
    <n v="445"/>
    <x v="2"/>
    <x v="393"/>
    <n v="8.15"/>
    <n v="0"/>
    <n v="8.6999999999999993"/>
    <n v="5.3275000000000006"/>
    <x v="5"/>
  </r>
  <r>
    <n v="1788"/>
    <x v="1182"/>
    <x v="2"/>
    <x v="24"/>
    <n v="25"/>
    <n v="35"/>
    <n v="30"/>
    <n v="0.3"/>
    <n v="3.1"/>
    <n v="1.7"/>
    <n v="7"/>
    <n v="7.9"/>
    <n v="7.45"/>
    <n v="1089"/>
    <n v="1596"/>
    <n v="1342.5"/>
    <n v="2.6"/>
    <n v="19"/>
    <n v="10.8"/>
    <n v="2.86"/>
    <n v="9.27"/>
    <n v="6.0649999999999995"/>
    <n v="7"/>
    <n v="41"/>
    <n v="24"/>
    <n v="350"/>
    <n v="540"/>
    <n v="445"/>
    <x v="2"/>
    <x v="230"/>
    <n v="6.0649999999999995"/>
    <n v="0"/>
    <n v="6.6"/>
    <n v="4.4930000000000003"/>
    <x v="5"/>
  </r>
  <r>
    <n v="4239"/>
    <x v="1183"/>
    <x v="2"/>
    <x v="24"/>
    <n v="23"/>
    <n v="24"/>
    <n v="23.5"/>
    <n v="5.0999999999999996"/>
    <n v="6.5"/>
    <n v="5.8"/>
    <n v="7.2"/>
    <n v="7.9"/>
    <n v="7.5500000000000007"/>
    <n v="697"/>
    <n v="1391"/>
    <n v="1044"/>
    <n v="2.4"/>
    <n v="4.5"/>
    <n v="3.45"/>
    <n v="5.14"/>
    <n v="29.16"/>
    <n v="17.149999999999999"/>
    <n v="4"/>
    <n v="10"/>
    <n v="7"/>
    <n v="70"/>
    <n v="140"/>
    <n v="105"/>
    <x v="52"/>
    <x v="20"/>
    <n v="10"/>
    <n v="0"/>
    <n v="0"/>
    <n v="4.1912500000000001"/>
    <x v="5"/>
  </r>
  <r>
    <n v="2358"/>
    <x v="1184"/>
    <x v="2"/>
    <x v="24"/>
    <n v="25"/>
    <n v="28"/>
    <n v="26.5"/>
    <n v="0.3"/>
    <n v="0.3"/>
    <n v="0.3"/>
    <n v="7.1"/>
    <n v="8"/>
    <n v="7.55"/>
    <n v="2266"/>
    <n v="4500"/>
    <n v="3383"/>
    <n v="6"/>
    <n v="14"/>
    <n v="10"/>
    <n v="5.2"/>
    <n v="16.600000000000001"/>
    <n v="10.9"/>
    <n v="14"/>
    <n v="110"/>
    <n v="62"/>
    <n v="540"/>
    <n v="920"/>
    <n v="730"/>
    <x v="2"/>
    <x v="191"/>
    <n v="10"/>
    <n v="0"/>
    <n v="9.4"/>
    <n v="5.7500000000000009"/>
    <x v="5"/>
  </r>
  <r>
    <n v="4245"/>
    <x v="1185"/>
    <x v="2"/>
    <x v="24"/>
    <n v="24"/>
    <n v="24"/>
    <n v="24"/>
    <n v="5.6"/>
    <n v="6.8"/>
    <n v="6.1999999999999993"/>
    <n v="7.3"/>
    <n v="8.5"/>
    <n v="7.9"/>
    <n v="1102"/>
    <n v="1555"/>
    <n v="1328.5"/>
    <n v="2.1"/>
    <n v="5"/>
    <n v="3.55"/>
    <n v="4.03"/>
    <n v="12.2"/>
    <n v="8.1150000000000002"/>
    <n v="2"/>
    <n v="13"/>
    <n v="7.5"/>
    <n v="20"/>
    <n v="58"/>
    <n v="39"/>
    <x v="12"/>
    <x v="15"/>
    <n v="8.1150000000000002"/>
    <n v="0"/>
    <n v="0"/>
    <n v="3.8792500000000003"/>
    <x v="5"/>
  </r>
  <r>
    <n v="4247"/>
    <x v="1186"/>
    <x v="2"/>
    <x v="24"/>
    <n v="24"/>
    <n v="28"/>
    <n v="26"/>
    <n v="3.2"/>
    <n v="5.8"/>
    <n v="4.5"/>
    <n v="7.6"/>
    <n v="8.6"/>
    <n v="8.1"/>
    <n v="503"/>
    <n v="1651"/>
    <n v="1077"/>
    <n v="1.2"/>
    <n v="5"/>
    <n v="3.1"/>
    <n v="1.2"/>
    <n v="9.7200000000000006"/>
    <n v="5.46"/>
    <n v="4"/>
    <n v="39"/>
    <n v="21.5"/>
    <n v="63"/>
    <n v="540"/>
    <n v="301.5"/>
    <x v="60"/>
    <x v="71"/>
    <n v="5.4600000000000009"/>
    <n v="0"/>
    <n v="1"/>
    <n v="3.2370000000000005"/>
    <x v="5"/>
  </r>
  <r>
    <n v="4237"/>
    <x v="1187"/>
    <x v="2"/>
    <x v="24"/>
    <n v="25"/>
    <n v="30"/>
    <n v="27.5"/>
    <n v="0.3"/>
    <n v="1.8"/>
    <n v="1.05"/>
    <n v="7.1"/>
    <n v="8.1999999999999993"/>
    <n v="7.6499999999999995"/>
    <n v="971"/>
    <n v="1618"/>
    <n v="1294.5"/>
    <n v="2"/>
    <n v="12"/>
    <n v="7"/>
    <n v="1.8"/>
    <n v="8.4700000000000006"/>
    <n v="5.1350000000000007"/>
    <n v="14"/>
    <n v="58"/>
    <n v="36"/>
    <n v="350"/>
    <n v="540"/>
    <n v="445"/>
    <x v="2"/>
    <x v="27"/>
    <n v="5.1350000000000007"/>
    <n v="0"/>
    <n v="7.9"/>
    <n v="4.4969999999999999"/>
    <x v="5"/>
  </r>
  <r>
    <n v="4240"/>
    <x v="1188"/>
    <x v="2"/>
    <x v="24"/>
    <n v="24"/>
    <n v="26"/>
    <n v="25"/>
    <n v="5.5"/>
    <n v="6.3"/>
    <n v="5.9"/>
    <n v="7.1"/>
    <n v="8.4"/>
    <n v="7.75"/>
    <n v="823"/>
    <n v="2296"/>
    <n v="1559.5"/>
    <n v="2.2000000000000002"/>
    <n v="5"/>
    <n v="3.6"/>
    <n v="7.09"/>
    <n v="22.12"/>
    <n v="14.605"/>
    <n v="5"/>
    <n v="8"/>
    <n v="6.5"/>
    <n v="35"/>
    <n v="63"/>
    <n v="49"/>
    <x v="54"/>
    <x v="21"/>
    <n v="10"/>
    <n v="0"/>
    <n v="0"/>
    <n v="4.2825000000000006"/>
    <x v="5"/>
  </r>
  <r>
    <n v="1464"/>
    <x v="1189"/>
    <x v="2"/>
    <x v="24"/>
    <n v="17"/>
    <n v="20"/>
    <n v="18.5"/>
    <n v="5"/>
    <n v="6.8"/>
    <n v="5.9"/>
    <n v="7.3"/>
    <n v="8.3000000000000007"/>
    <n v="7.8000000000000007"/>
    <n v="1016"/>
    <n v="1280"/>
    <n v="1148"/>
    <n v="2.7"/>
    <n v="4.8"/>
    <n v="3.75"/>
    <n v="7.12"/>
    <n v="22.16"/>
    <n v="14.64"/>
    <n v="4"/>
    <n v="10"/>
    <n v="7"/>
    <n v="38"/>
    <n v="70"/>
    <n v="54"/>
    <x v="9"/>
    <x v="20"/>
    <n v="10"/>
    <n v="0"/>
    <n v="0"/>
    <n v="4.3787500000000001"/>
    <x v="5"/>
  </r>
  <r>
    <n v="4228"/>
    <x v="1190"/>
    <x v="2"/>
    <x v="24"/>
    <n v="25"/>
    <n v="34"/>
    <n v="29.5"/>
    <n v="0.3"/>
    <n v="5.2"/>
    <n v="2.75"/>
    <n v="7.1"/>
    <n v="8.5"/>
    <n v="7.8"/>
    <n v="899"/>
    <n v="2746"/>
    <n v="1822.5"/>
    <n v="2.8"/>
    <n v="93"/>
    <n v="47.9"/>
    <n v="3.28"/>
    <n v="8.6"/>
    <n v="5.9399999999999995"/>
    <n v="8"/>
    <n v="46"/>
    <n v="27"/>
    <n v="350"/>
    <n v="540"/>
    <n v="445"/>
    <x v="2"/>
    <x v="22"/>
    <n v="5.9399999999999995"/>
    <n v="0"/>
    <n v="4.5"/>
    <n v="4.2729999999999997"/>
    <x v="5"/>
  </r>
  <r>
    <n v="4704"/>
    <x v="1191"/>
    <x v="2"/>
    <x v="24"/>
    <n v="24"/>
    <n v="35"/>
    <n v="29.5"/>
    <n v="0.3"/>
    <n v="3.8"/>
    <n v="2.0499999999999998"/>
    <n v="7"/>
    <n v="7.5"/>
    <n v="7.25"/>
    <n v="506"/>
    <n v="1110"/>
    <n v="808"/>
    <n v="1.6"/>
    <n v="24"/>
    <n v="12.8"/>
    <n v="1.8"/>
    <n v="6.59"/>
    <n v="4.1950000000000003"/>
    <n v="11"/>
    <n v="43"/>
    <n v="27"/>
    <n v="220"/>
    <n v="540"/>
    <n v="380"/>
    <x v="2"/>
    <x v="22"/>
    <n v="4.1950000000000003"/>
    <n v="0"/>
    <n v="5.9"/>
    <n v="4.0640000000000001"/>
    <x v="5"/>
  </r>
  <r>
    <n v="2343"/>
    <x v="1192"/>
    <x v="2"/>
    <x v="24"/>
    <n v="25"/>
    <n v="30"/>
    <n v="27.5"/>
    <n v="0.3"/>
    <n v="3.8"/>
    <n v="2.0499999999999998"/>
    <n v="7.2"/>
    <n v="8.5"/>
    <n v="7.85"/>
    <n v="378"/>
    <n v="2960"/>
    <n v="1669"/>
    <n v="2.6"/>
    <n v="18"/>
    <n v="10.3"/>
    <n v="2.8"/>
    <n v="11.12"/>
    <n v="6.9599999999999991"/>
    <n v="2"/>
    <n v="33"/>
    <n v="17.5"/>
    <n v="350"/>
    <n v="1600"/>
    <n v="975"/>
    <x v="2"/>
    <x v="101"/>
    <n v="6.9599999999999991"/>
    <n v="0"/>
    <n v="5.9"/>
    <n v="4.5694999999999997"/>
    <x v="5"/>
  </r>
  <r>
    <n v="4302"/>
    <x v="1193"/>
    <x v="2"/>
    <x v="24"/>
    <n v="23"/>
    <n v="26"/>
    <n v="24.5"/>
    <n v="4.9000000000000004"/>
    <n v="6"/>
    <n v="5.45"/>
    <n v="7"/>
    <n v="8.4"/>
    <n v="7.7"/>
    <n v="1699"/>
    <n v="3460"/>
    <n v="2579.5"/>
    <n v="5"/>
    <n v="8"/>
    <n v="6.5"/>
    <n v="10.17"/>
    <n v="20.149999999999999"/>
    <n v="15.16"/>
    <n v="7"/>
    <n v="9"/>
    <n v="8"/>
    <n v="42"/>
    <n v="70"/>
    <n v="56"/>
    <x v="2"/>
    <x v="60"/>
    <n v="10"/>
    <n v="0"/>
    <n v="0"/>
    <n v="4.54"/>
    <x v="5"/>
  </r>
  <r>
    <n v="3086"/>
    <x v="1194"/>
    <x v="2"/>
    <x v="24"/>
    <n v="17"/>
    <n v="23"/>
    <n v="20"/>
    <n v="5.7"/>
    <n v="6.9"/>
    <n v="6.3000000000000007"/>
    <n v="7.2"/>
    <n v="7.9"/>
    <n v="7.5500000000000007"/>
    <n v="723"/>
    <n v="1256"/>
    <n v="989.5"/>
    <n v="2.7"/>
    <n v="4.4000000000000004"/>
    <n v="3.5500000000000003"/>
    <n v="4.08"/>
    <n v="11.1"/>
    <n v="7.59"/>
    <n v="6"/>
    <n v="17"/>
    <n v="11.5"/>
    <n v="38"/>
    <n v="58"/>
    <n v="48"/>
    <x v="12"/>
    <x v="192"/>
    <n v="7.59"/>
    <n v="0"/>
    <n v="0"/>
    <n v="3.7942499999999999"/>
    <x v="5"/>
  </r>
  <r>
    <n v="3069"/>
    <x v="1195"/>
    <x v="2"/>
    <x v="24"/>
    <n v="24"/>
    <n v="29"/>
    <n v="26.5"/>
    <n v="4.9000000000000004"/>
    <n v="6.1"/>
    <n v="5.5"/>
    <n v="7.5"/>
    <n v="8.3000000000000007"/>
    <n v="7.9"/>
    <n v="583"/>
    <n v="844"/>
    <n v="713.5"/>
    <n v="1.1000000000000001"/>
    <n v="11"/>
    <n v="6.05"/>
    <n v="0.32"/>
    <n v="6.02"/>
    <n v="3.17"/>
    <n v="2"/>
    <n v="2"/>
    <n v="2"/>
    <n v="22"/>
    <n v="280"/>
    <n v="151"/>
    <x v="2"/>
    <x v="0"/>
    <n v="3.17"/>
    <n v="0"/>
    <n v="0"/>
    <n v="3.1439999999999997"/>
    <x v="5"/>
  </r>
  <r>
    <n v="3084"/>
    <x v="1196"/>
    <x v="2"/>
    <x v="24"/>
    <n v="24"/>
    <n v="29"/>
    <n v="26.5"/>
    <n v="4"/>
    <n v="6.2"/>
    <n v="5.0999999999999996"/>
    <n v="7.7"/>
    <n v="8.4"/>
    <n v="8.0500000000000007"/>
    <n v="478"/>
    <n v="566"/>
    <n v="522"/>
    <n v="1"/>
    <n v="3"/>
    <n v="2"/>
    <n v="0.36"/>
    <n v="3.82"/>
    <n v="2.09"/>
    <n v="2"/>
    <n v="17"/>
    <n v="9.5"/>
    <n v="39"/>
    <n v="220"/>
    <n v="129.5"/>
    <x v="34"/>
    <x v="24"/>
    <n v="2.09"/>
    <n v="0"/>
    <n v="0"/>
    <n v="1.7155"/>
    <x v="5"/>
  </r>
  <r>
    <n v="3391"/>
    <x v="348"/>
    <x v="0"/>
    <x v="25"/>
    <n v="19"/>
    <n v="31"/>
    <n v="25"/>
    <n v="5.5"/>
    <n v="6.8"/>
    <n v="6.15"/>
    <n v="7.2"/>
    <n v="7.9"/>
    <n v="7.5500000000000007"/>
    <n v="131"/>
    <n v="184"/>
    <n v="157.5"/>
    <n v="1.1000000000000001"/>
    <n v="1.8"/>
    <n v="1.4500000000000002"/>
    <n v="0.7"/>
    <n v="1.6"/>
    <n v="1.1499999999999999"/>
    <n v="27"/>
    <n v="58"/>
    <n v="42.5"/>
    <n v="110"/>
    <n v="210"/>
    <n v="160"/>
    <x v="44"/>
    <x v="81"/>
    <n v="1.1499999999999999"/>
    <n v="0"/>
    <n v="0"/>
    <n v="1.3487500000000001"/>
    <x v="5"/>
  </r>
  <r>
    <n v="4193"/>
    <x v="705"/>
    <x v="0"/>
    <x v="25"/>
    <n v="19"/>
    <n v="31"/>
    <n v="25"/>
    <n v="5.2"/>
    <n v="6.2"/>
    <n v="5.7"/>
    <n v="6.9"/>
    <n v="7.3"/>
    <n v="7.1"/>
    <n v="139"/>
    <n v="190"/>
    <n v="164.5"/>
    <n v="1.2"/>
    <n v="1.8"/>
    <n v="1.5"/>
    <n v="0.9"/>
    <n v="12.7"/>
    <n v="6.8"/>
    <n v="38"/>
    <n v="63"/>
    <n v="50.5"/>
    <n v="130"/>
    <n v="240"/>
    <n v="185"/>
    <x v="39"/>
    <x v="286"/>
    <n v="6.7999999999999989"/>
    <n v="0"/>
    <n v="0"/>
    <n v="2.5499999999999998"/>
    <x v="5"/>
  </r>
  <r>
    <n v="4192"/>
    <x v="704"/>
    <x v="0"/>
    <x v="25"/>
    <n v="19"/>
    <n v="32"/>
    <n v="25.5"/>
    <n v="5.3"/>
    <n v="6.4"/>
    <n v="5.85"/>
    <n v="7"/>
    <n v="7.6"/>
    <n v="7.3"/>
    <n v="133"/>
    <n v="188"/>
    <n v="160.5"/>
    <n v="1.1000000000000001"/>
    <n v="1.8"/>
    <n v="1.4500000000000002"/>
    <n v="0.7"/>
    <n v="1.9"/>
    <n v="1.2999999999999998"/>
    <n v="27"/>
    <n v="58"/>
    <n v="42.5"/>
    <n v="120"/>
    <n v="240"/>
    <n v="180"/>
    <x v="44"/>
    <x v="81"/>
    <n v="1.2999999999999998"/>
    <n v="0"/>
    <n v="0"/>
    <n v="1.3787500000000001"/>
    <x v="5"/>
  </r>
  <r>
    <n v="1727"/>
    <x v="1197"/>
    <x v="0"/>
    <x v="25"/>
    <n v="19"/>
    <n v="31"/>
    <n v="25"/>
    <n v="5.5"/>
    <n v="6.8"/>
    <n v="6.15"/>
    <n v="7.1"/>
    <n v="7.6"/>
    <n v="7.35"/>
    <n v="134"/>
    <n v="199"/>
    <n v="166.5"/>
    <n v="1.1000000000000001"/>
    <n v="1.7"/>
    <n v="1.4"/>
    <n v="0.9"/>
    <n v="1.9"/>
    <n v="1.4"/>
    <n v="26"/>
    <n v="63"/>
    <n v="44.5"/>
    <n v="120"/>
    <n v="240"/>
    <n v="180"/>
    <x v="49"/>
    <x v="112"/>
    <n v="1.4"/>
    <n v="0"/>
    <n v="0"/>
    <n v="1.3774999999999999"/>
    <x v="5"/>
  </r>
  <r>
    <n v="4643"/>
    <x v="788"/>
    <x v="0"/>
    <x v="25"/>
    <n v="19"/>
    <n v="31"/>
    <n v="25"/>
    <n v="5.2"/>
    <n v="6.2"/>
    <n v="5.7"/>
    <n v="7"/>
    <n v="7.9"/>
    <n v="7.45"/>
    <n v="140"/>
    <n v="199"/>
    <n v="169.5"/>
    <n v="1.2"/>
    <n v="1.9"/>
    <n v="1.5499999999999998"/>
    <n v="0.8"/>
    <n v="1.7"/>
    <n v="1.25"/>
    <n v="32"/>
    <n v="63"/>
    <n v="47.5"/>
    <n v="120"/>
    <n v="280"/>
    <n v="200"/>
    <x v="86"/>
    <x v="229"/>
    <n v="1.25"/>
    <n v="0"/>
    <n v="0"/>
    <n v="1.4562499999999998"/>
    <x v="5"/>
  </r>
  <r>
    <n v="1728"/>
    <x v="1198"/>
    <x v="0"/>
    <x v="25"/>
    <n v="19"/>
    <n v="31"/>
    <n v="25"/>
    <n v="5.4"/>
    <n v="6.4"/>
    <n v="5.9"/>
    <n v="7"/>
    <n v="7.4"/>
    <n v="7.2"/>
    <n v="147"/>
    <n v="192"/>
    <n v="169.5"/>
    <n v="1.1000000000000001"/>
    <n v="1.9"/>
    <n v="1.5"/>
    <n v="1.1000000000000001"/>
    <n v="1.7"/>
    <n v="1.4"/>
    <n v="31"/>
    <n v="63"/>
    <n v="47"/>
    <n v="130"/>
    <n v="240"/>
    <n v="185"/>
    <x v="39"/>
    <x v="348"/>
    <n v="1.4"/>
    <n v="0"/>
    <n v="0"/>
    <n v="1.4525000000000001"/>
    <x v="5"/>
  </r>
  <r>
    <n v="4642"/>
    <x v="787"/>
    <x v="0"/>
    <x v="25"/>
    <n v="19"/>
    <n v="31"/>
    <n v="25"/>
    <n v="5.3"/>
    <n v="6.6"/>
    <n v="5.9499999999999993"/>
    <n v="7"/>
    <n v="7.8"/>
    <n v="7.4"/>
    <n v="141"/>
    <n v="191"/>
    <n v="166"/>
    <n v="1.2"/>
    <n v="2.2000000000000002"/>
    <n v="1.7000000000000002"/>
    <n v="1.2"/>
    <n v="2.4"/>
    <n v="1.7999999999999998"/>
    <n v="41"/>
    <n v="84"/>
    <n v="62.5"/>
    <n v="150"/>
    <n v="350"/>
    <n v="250"/>
    <x v="26"/>
    <x v="304"/>
    <n v="1.7999999999999998"/>
    <n v="0"/>
    <n v="0"/>
    <n v="1.7349999999999999"/>
    <x v="5"/>
  </r>
  <r>
    <n v="4644"/>
    <x v="789"/>
    <x v="0"/>
    <x v="25"/>
    <n v="19"/>
    <n v="31"/>
    <n v="25"/>
    <n v="5.6"/>
    <n v="6.4"/>
    <n v="6"/>
    <n v="7.2"/>
    <n v="7.9"/>
    <n v="7.5500000000000007"/>
    <n v="128"/>
    <n v="189"/>
    <n v="158.5"/>
    <n v="1.2"/>
    <n v="2.1"/>
    <n v="1.65"/>
    <n v="1.1000000000000001"/>
    <n v="2.2999999999999998"/>
    <n v="1.7"/>
    <n v="41"/>
    <n v="70"/>
    <n v="55.5"/>
    <n v="130"/>
    <n v="280"/>
    <n v="205"/>
    <x v="0"/>
    <x v="332"/>
    <n v="1.6999999999999997"/>
    <n v="0"/>
    <n v="0"/>
    <n v="1.6487500000000002"/>
    <x v="5"/>
  </r>
  <r>
    <n v="3393"/>
    <x v="350"/>
    <x v="1"/>
    <x v="25"/>
    <n v="19"/>
    <n v="32"/>
    <n v="25.5"/>
    <n v="5.0999999999999996"/>
    <n v="6.5"/>
    <n v="5.8"/>
    <n v="7.2"/>
    <n v="7.9"/>
    <n v="7.5500000000000007"/>
    <n v="140"/>
    <n v="184"/>
    <n v="162"/>
    <n v="1.2"/>
    <n v="2.1"/>
    <n v="1.65"/>
    <n v="0.8"/>
    <n v="2"/>
    <n v="1.4"/>
    <n v="26"/>
    <n v="47"/>
    <n v="36.5"/>
    <n v="110"/>
    <n v="210"/>
    <n v="160"/>
    <x v="0"/>
    <x v="231"/>
    <n v="1.4"/>
    <n v="0"/>
    <n v="0"/>
    <n v="1.4937500000000001"/>
    <x v="5"/>
  </r>
  <r>
    <n v="4197"/>
    <x v="479"/>
    <x v="1"/>
    <x v="25"/>
    <n v="19"/>
    <n v="31"/>
    <n v="25"/>
    <n v="5.3"/>
    <n v="6.9"/>
    <n v="6.1"/>
    <n v="7.2"/>
    <n v="7.8"/>
    <n v="7.5"/>
    <n v="140"/>
    <n v="189"/>
    <n v="164.5"/>
    <n v="1.1000000000000001"/>
    <n v="1.9"/>
    <n v="1.5"/>
    <n v="0.7"/>
    <n v="1.8"/>
    <n v="1.25"/>
    <n v="17"/>
    <n v="63"/>
    <n v="40"/>
    <n v="110"/>
    <n v="280"/>
    <n v="195"/>
    <x v="39"/>
    <x v="89"/>
    <n v="1.25"/>
    <n v="0"/>
    <n v="0"/>
    <n v="1.3875"/>
    <x v="5"/>
  </r>
  <r>
    <n v="4195"/>
    <x v="477"/>
    <x v="1"/>
    <x v="25"/>
    <n v="19"/>
    <n v="31"/>
    <n v="25"/>
    <n v="5.5"/>
    <n v="6.7"/>
    <n v="6.1"/>
    <n v="7.1"/>
    <n v="7.8"/>
    <n v="7.4499999999999993"/>
    <n v="138"/>
    <n v="189"/>
    <n v="163.5"/>
    <n v="1.2"/>
    <n v="1.9"/>
    <n v="1.5499999999999998"/>
    <n v="0.9"/>
    <n v="2"/>
    <n v="1.45"/>
    <n v="26"/>
    <n v="63"/>
    <n v="44.5"/>
    <n v="120"/>
    <n v="240"/>
    <n v="180"/>
    <x v="86"/>
    <x v="112"/>
    <n v="1.45"/>
    <n v="0"/>
    <n v="0"/>
    <n v="1.48125"/>
    <x v="5"/>
  </r>
  <r>
    <n v="3396"/>
    <x v="1199"/>
    <x v="1"/>
    <x v="25"/>
    <n v="19"/>
    <n v="30"/>
    <n v="24.5"/>
    <n v="5.3"/>
    <n v="6.4"/>
    <n v="5.85"/>
    <n v="7.1"/>
    <n v="7.7"/>
    <n v="7.4"/>
    <n v="141"/>
    <n v="223"/>
    <n v="182"/>
    <n v="1.2"/>
    <n v="2.1"/>
    <n v="1.65"/>
    <n v="0.9"/>
    <n v="2.2999999999999998"/>
    <n v="1.5999999999999999"/>
    <n v="26"/>
    <n v="48"/>
    <n v="37"/>
    <n v="110"/>
    <n v="220"/>
    <n v="165"/>
    <x v="0"/>
    <x v="25"/>
    <n v="1.5999999999999996"/>
    <n v="0"/>
    <n v="0"/>
    <n v="1.5362499999999999"/>
    <x v="5"/>
  </r>
  <r>
    <n v="3394"/>
    <x v="1200"/>
    <x v="1"/>
    <x v="25"/>
    <n v="19"/>
    <n v="32"/>
    <n v="25.5"/>
    <n v="5.5"/>
    <n v="6.5"/>
    <n v="6"/>
    <n v="7.2"/>
    <n v="7.8"/>
    <n v="7.5"/>
    <n v="139"/>
    <n v="193"/>
    <n v="166"/>
    <n v="1.3"/>
    <n v="2.2999999999999998"/>
    <n v="1.7999999999999998"/>
    <n v="1"/>
    <n v="2.5"/>
    <n v="1.75"/>
    <n v="33"/>
    <n v="63"/>
    <n v="48"/>
    <n v="150"/>
    <n v="280"/>
    <n v="215"/>
    <x v="1"/>
    <x v="92"/>
    <n v="1.75"/>
    <n v="0"/>
    <n v="0"/>
    <n v="1.7150000000000001"/>
    <x v="5"/>
  </r>
  <r>
    <n v="4221"/>
    <x v="480"/>
    <x v="1"/>
    <x v="25"/>
    <n v="19"/>
    <n v="32"/>
    <n v="25.5"/>
    <n v="5.4"/>
    <n v="6.7"/>
    <n v="6.0500000000000007"/>
    <n v="7.1"/>
    <n v="7.8"/>
    <n v="7.4499999999999993"/>
    <n v="139"/>
    <n v="191"/>
    <n v="165"/>
    <n v="1.1000000000000001"/>
    <n v="2.2000000000000002"/>
    <n v="1.6500000000000001"/>
    <n v="0.7"/>
    <n v="2.4"/>
    <n v="1.5499999999999998"/>
    <n v="25"/>
    <n v="58"/>
    <n v="41.5"/>
    <n v="110"/>
    <n v="240"/>
    <n v="175"/>
    <x v="0"/>
    <x v="314"/>
    <n v="1.5499999999999998"/>
    <n v="0"/>
    <n v="0"/>
    <n v="1.5487500000000001"/>
    <x v="5"/>
  </r>
  <r>
    <n v="4194"/>
    <x v="476"/>
    <x v="1"/>
    <x v="25"/>
    <n v="19"/>
    <n v="32"/>
    <n v="25.5"/>
    <n v="5.0999999999999996"/>
    <n v="6.2"/>
    <n v="5.65"/>
    <n v="7"/>
    <n v="7.8"/>
    <n v="7.4"/>
    <n v="132"/>
    <n v="189"/>
    <n v="160.5"/>
    <n v="1.1000000000000001"/>
    <n v="1.8"/>
    <n v="1.4500000000000002"/>
    <n v="0.8"/>
    <n v="2.1"/>
    <n v="1.4500000000000002"/>
    <n v="26"/>
    <n v="63"/>
    <n v="44.5"/>
    <n v="120"/>
    <n v="240"/>
    <n v="180"/>
    <x v="44"/>
    <x v="112"/>
    <n v="1.4500000000000002"/>
    <n v="0"/>
    <n v="0"/>
    <n v="1.4187500000000002"/>
    <x v="5"/>
  </r>
  <r>
    <n v="3395"/>
    <x v="1201"/>
    <x v="1"/>
    <x v="25"/>
    <n v="19"/>
    <n v="30"/>
    <n v="24.5"/>
    <n v="5.5"/>
    <n v="6.6"/>
    <n v="6.05"/>
    <n v="7.1"/>
    <n v="7.6"/>
    <n v="7.35"/>
    <n v="130"/>
    <n v="179"/>
    <n v="154.5"/>
    <n v="1.2"/>
    <n v="1.9"/>
    <n v="1.5499999999999998"/>
    <n v="0.9"/>
    <n v="2"/>
    <n v="1.45"/>
    <n v="31"/>
    <n v="63"/>
    <n v="47"/>
    <n v="110"/>
    <n v="240"/>
    <n v="175"/>
    <x v="86"/>
    <x v="348"/>
    <n v="1.45"/>
    <n v="0"/>
    <n v="0"/>
    <n v="1.4937499999999999"/>
    <x v="5"/>
  </r>
  <r>
    <n v="4196"/>
    <x v="478"/>
    <x v="1"/>
    <x v="25"/>
    <n v="20"/>
    <n v="32"/>
    <n v="26"/>
    <n v="3.1"/>
    <n v="5.2"/>
    <n v="4.1500000000000004"/>
    <n v="6.5"/>
    <n v="8.9"/>
    <n v="7.7"/>
    <n v="158"/>
    <n v="212"/>
    <n v="185"/>
    <n v="3.1"/>
    <n v="5.6"/>
    <n v="4.3499999999999996"/>
    <n v="1.8"/>
    <n v="3.5"/>
    <n v="2.65"/>
    <n v="48"/>
    <n v="84"/>
    <n v="66"/>
    <n v="220"/>
    <n v="350"/>
    <n v="285"/>
    <x v="2"/>
    <x v="150"/>
    <n v="2.6500000000000004"/>
    <n v="0"/>
    <n v="1.6999999999999993"/>
    <n v="3.5300000000000002"/>
    <x v="5"/>
  </r>
  <r>
    <n v="3392"/>
    <x v="349"/>
    <x v="1"/>
    <x v="25"/>
    <n v="19"/>
    <n v="31"/>
    <n v="25"/>
    <n v="5.2"/>
    <n v="6.4"/>
    <n v="5.8000000000000007"/>
    <n v="7"/>
    <n v="7.6"/>
    <n v="7.3"/>
    <n v="127"/>
    <n v="233"/>
    <n v="180"/>
    <n v="1.1000000000000001"/>
    <n v="2.2000000000000002"/>
    <n v="1.6500000000000001"/>
    <n v="0.7"/>
    <n v="2.2999999999999998"/>
    <n v="1.5"/>
    <n v="21"/>
    <n v="58"/>
    <n v="39.5"/>
    <n v="94"/>
    <n v="240"/>
    <n v="167"/>
    <x v="0"/>
    <x v="350"/>
    <n v="1.5"/>
    <n v="0"/>
    <n v="0"/>
    <n v="1.5287500000000001"/>
    <x v="5"/>
  </r>
  <r>
    <n v="1364"/>
    <x v="1202"/>
    <x v="0"/>
    <x v="26"/>
    <n v="16"/>
    <n v="26"/>
    <n v="21"/>
    <n v="7.6"/>
    <n v="8.3000000000000007"/>
    <n v="7.95"/>
    <n v="7.7"/>
    <n v="8.3000000000000007"/>
    <n v="8"/>
    <n v="292"/>
    <n v="4700"/>
    <n v="2496"/>
    <n v="4.5"/>
    <n v="5.5"/>
    <n v="5"/>
    <n v="1.4475"/>
    <n v="7.25047297297297"/>
    <n v="4.3489864864864849"/>
    <n v="1800"/>
    <n v="44000"/>
    <n v="22900"/>
    <n v="30000"/>
    <n v="66000"/>
    <n v="48000"/>
    <x v="2"/>
    <x v="2"/>
    <n v="4.3489864864864849"/>
    <n v="0"/>
    <n v="0"/>
    <n v="6.3697972972972972"/>
    <x v="5"/>
  </r>
  <r>
    <n v="2499"/>
    <x v="1203"/>
    <x v="0"/>
    <x v="26"/>
    <n v="22"/>
    <n v="27"/>
    <n v="24.5"/>
    <n v="5.6"/>
    <n v="7.5"/>
    <n v="6.55"/>
    <n v="8"/>
    <n v="8.1"/>
    <n v="8.0500000000000007"/>
    <n v="311"/>
    <n v="511"/>
    <n v="411"/>
    <n v="4"/>
    <n v="5.2"/>
    <n v="4.5999999999999996"/>
    <n v="0.84"/>
    <n v="0.92"/>
    <n v="0.88"/>
    <n v="3200"/>
    <n v="4300"/>
    <n v="3750"/>
    <n v="5400"/>
    <n v="7900"/>
    <n v="6650"/>
    <x v="2"/>
    <x v="2"/>
    <n v="0.87999999999999989"/>
    <n v="0"/>
    <n v="0"/>
    <n v="5.6760000000000002"/>
    <x v="5"/>
  </r>
  <r>
    <n v="2501"/>
    <x v="357"/>
    <x v="1"/>
    <x v="26"/>
    <n v="13"/>
    <n v="32"/>
    <n v="22.5"/>
    <n v="3"/>
    <n v="5.6"/>
    <n v="4.3"/>
    <n v="7.4"/>
    <n v="7.9"/>
    <n v="7.65"/>
    <n v="620"/>
    <n v="650"/>
    <n v="635"/>
    <n v="7"/>
    <n v="18"/>
    <n v="12.5"/>
    <n v="1.4475"/>
    <n v="7.25047297297297"/>
    <n v="4.3489864864864849"/>
    <n v="325.73701298701297"/>
    <n v="17186426.7483766"/>
    <n v="8593376.2426947933"/>
    <n v="1751.8059210526301"/>
    <n v="39424734.378289498"/>
    <n v="19713243.092105277"/>
    <x v="2"/>
    <x v="2"/>
    <n v="4.3489864864864849"/>
    <n v="0"/>
    <n v="1.4000000000000004"/>
    <n v="6.5097972972972968"/>
    <x v="5"/>
  </r>
  <r>
    <n v="2500"/>
    <x v="356"/>
    <x v="1"/>
    <x v="26"/>
    <n v="13"/>
    <n v="31"/>
    <n v="22"/>
    <n v="0.9"/>
    <n v="5.0999999999999996"/>
    <n v="3"/>
    <n v="7"/>
    <n v="7.7"/>
    <n v="7.35"/>
    <n v="860"/>
    <n v="1290"/>
    <n v="1075"/>
    <n v="4.5"/>
    <n v="18"/>
    <n v="11.25"/>
    <n v="1.4475"/>
    <n v="7.25047297297297"/>
    <n v="4.3489864864864849"/>
    <n v="325.73701298701297"/>
    <n v="17186426.7483766"/>
    <n v="8593376.2426947933"/>
    <n v="1751.8059210526301"/>
    <n v="39424734.378289498"/>
    <n v="19713243.092105277"/>
    <x v="2"/>
    <x v="2"/>
    <n v="4.3489864864864849"/>
    <n v="0"/>
    <n v="4"/>
    <n v="6.7697972972972975"/>
    <x v="5"/>
  </r>
  <r>
    <n v="3437"/>
    <x v="1204"/>
    <x v="0"/>
    <x v="27"/>
    <n v="9"/>
    <n v="20"/>
    <n v="14.5"/>
    <n v="8.4"/>
    <n v="9.6"/>
    <n v="9"/>
    <n v="7.3"/>
    <n v="8.1"/>
    <n v="7.6999999999999993"/>
    <n v="170"/>
    <n v="240"/>
    <n v="205"/>
    <n v="1.2"/>
    <n v="1.8"/>
    <n v="1.5"/>
    <n v="0.32"/>
    <n v="0.4"/>
    <n v="0.36"/>
    <n v="63"/>
    <n v="120"/>
    <n v="91.5"/>
    <n v="110"/>
    <n v="220"/>
    <n v="165"/>
    <x v="39"/>
    <x v="379"/>
    <n v="0.36"/>
    <n v="0"/>
    <n v="0"/>
    <n v="1.4670000000000001"/>
    <x v="5"/>
  </r>
  <r>
    <n v="1362"/>
    <x v="358"/>
    <x v="0"/>
    <x v="27"/>
    <n v="7"/>
    <n v="18"/>
    <n v="12.5"/>
    <n v="8.8000000000000007"/>
    <n v="9.8000000000000007"/>
    <n v="9.3000000000000007"/>
    <n v="7.2"/>
    <n v="8.1999999999999993"/>
    <n v="7.6999999999999993"/>
    <n v="310"/>
    <n v="460"/>
    <n v="385"/>
    <n v="1"/>
    <n v="2.2000000000000002"/>
    <n v="1.6"/>
    <n v="0.32"/>
    <n v="0.4"/>
    <n v="0.36"/>
    <n v="94"/>
    <n v="130"/>
    <n v="112"/>
    <n v="150"/>
    <n v="280"/>
    <n v="215"/>
    <x v="56"/>
    <x v="394"/>
    <n v="0.36"/>
    <n v="0"/>
    <n v="0"/>
    <n v="1.6320000000000001"/>
    <x v="5"/>
  </r>
  <r>
    <n v="2539"/>
    <x v="712"/>
    <x v="0"/>
    <x v="28"/>
    <n v="18"/>
    <n v="33"/>
    <n v="25.5"/>
    <n v="7.7"/>
    <n v="8.6"/>
    <n v="8.15"/>
    <n v="7.1"/>
    <n v="7.8"/>
    <n v="7.4499999999999993"/>
    <n v="136"/>
    <n v="185"/>
    <n v="160.5"/>
    <n v="1.2"/>
    <n v="1.7"/>
    <n v="1.45"/>
    <n v="0.3"/>
    <n v="0.63"/>
    <n v="0.46499999999999997"/>
    <n v="1100"/>
    <n v="2600"/>
    <n v="1850"/>
    <n v="1400"/>
    <n v="3300"/>
    <n v="2350"/>
    <x v="25"/>
    <x v="2"/>
    <n v="0.46499999999999997"/>
    <n v="0"/>
    <n v="0"/>
    <n v="3.99925"/>
    <x v="5"/>
  </r>
  <r>
    <n v="2505"/>
    <x v="708"/>
    <x v="0"/>
    <x v="28"/>
    <n v="21"/>
    <n v="34"/>
    <n v="27.5"/>
    <n v="3"/>
    <n v="14"/>
    <n v="8.5"/>
    <n v="8"/>
    <n v="8.6999999999999993"/>
    <n v="8.35"/>
    <n v="499"/>
    <n v="710"/>
    <n v="604.5"/>
    <n v="3"/>
    <n v="14.8"/>
    <n v="8.9"/>
    <n v="0.3"/>
    <n v="0.93"/>
    <n v="0.61499999999999999"/>
    <n v="1300"/>
    <n v="28000"/>
    <n v="14650"/>
    <n v="3300"/>
    <n v="92000"/>
    <n v="47650"/>
    <x v="2"/>
    <x v="2"/>
    <n v="0.61499999999999999"/>
    <n v="0"/>
    <n v="0"/>
    <n v="5.6230000000000002"/>
    <x v="5"/>
  </r>
  <r>
    <n v="2503"/>
    <x v="706"/>
    <x v="0"/>
    <x v="28"/>
    <n v="21"/>
    <n v="33"/>
    <n v="27"/>
    <n v="3.3"/>
    <n v="15"/>
    <n v="9.15"/>
    <n v="7.8"/>
    <n v="8.9"/>
    <n v="8.35"/>
    <n v="492"/>
    <n v="734"/>
    <n v="613"/>
    <n v="2.6"/>
    <n v="44"/>
    <n v="23.3"/>
    <n v="0.3"/>
    <n v="1.5"/>
    <n v="0.9"/>
    <n v="1200"/>
    <n v="130000"/>
    <n v="65600"/>
    <n v="3300"/>
    <n v="240000"/>
    <n v="121650"/>
    <x v="2"/>
    <x v="2"/>
    <n v="0.89999999999999991"/>
    <n v="0"/>
    <n v="0"/>
    <n v="5.68"/>
    <x v="5"/>
  </r>
  <r>
    <n v="4729"/>
    <x v="715"/>
    <x v="0"/>
    <x v="28"/>
    <n v="4"/>
    <n v="18"/>
    <n v="11"/>
    <n v="6.6"/>
    <n v="8.8000000000000007"/>
    <n v="7.7"/>
    <n v="6.8"/>
    <n v="7.9"/>
    <n v="7.35"/>
    <n v="24"/>
    <n v="91"/>
    <n v="57.5"/>
    <n v="1"/>
    <n v="1.8"/>
    <n v="1.4"/>
    <n v="0.3"/>
    <n v="0.3"/>
    <n v="0.3"/>
    <n v="2"/>
    <n v="1400"/>
    <n v="701"/>
    <n v="2"/>
    <n v="3300"/>
    <n v="1651"/>
    <x v="49"/>
    <x v="2"/>
    <n v="0.3"/>
    <n v="0"/>
    <n v="0"/>
    <n v="3.9350000000000001"/>
    <x v="5"/>
  </r>
  <r>
    <n v="2519"/>
    <x v="709"/>
    <x v="0"/>
    <x v="28"/>
    <n v="16"/>
    <n v="29"/>
    <n v="22.5"/>
    <n v="6.6"/>
    <n v="8.9"/>
    <n v="7.75"/>
    <n v="6.9"/>
    <n v="8.1"/>
    <n v="7.5"/>
    <n v="32"/>
    <n v="61"/>
    <n v="46.5"/>
    <n v="1.2"/>
    <n v="2.8"/>
    <n v="2"/>
    <n v="0.3"/>
    <n v="1.51"/>
    <n v="0.90500000000000003"/>
    <n v="1400"/>
    <n v="13000"/>
    <n v="7200"/>
    <n v="5000"/>
    <n v="30000"/>
    <n v="17500"/>
    <x v="34"/>
    <x v="2"/>
    <n v="0.90500000000000003"/>
    <n v="0"/>
    <n v="0"/>
    <n v="4.431"/>
    <x v="5"/>
  </r>
  <r>
    <n v="4720"/>
    <x v="713"/>
    <x v="0"/>
    <x v="28"/>
    <n v="18"/>
    <n v="32"/>
    <n v="25"/>
    <n v="5.8"/>
    <n v="8.1999999999999993"/>
    <n v="7"/>
    <n v="6.7"/>
    <n v="7.4"/>
    <n v="7.0500000000000007"/>
    <n v="36"/>
    <n v="140"/>
    <n v="88"/>
    <n v="1"/>
    <n v="2.8"/>
    <n v="1.9"/>
    <n v="0.3"/>
    <n v="4.5199999999999996"/>
    <n v="2.4099999999999997"/>
    <n v="800"/>
    <n v="7000"/>
    <n v="3900"/>
    <n v="2600"/>
    <n v="50000"/>
    <n v="26300"/>
    <x v="32"/>
    <x v="2"/>
    <n v="2.4099999999999997"/>
    <n v="0"/>
    <n v="0"/>
    <n v="4.6695000000000002"/>
    <x v="5"/>
  </r>
  <r>
    <n v="2504"/>
    <x v="707"/>
    <x v="0"/>
    <x v="28"/>
    <n v="21"/>
    <n v="33"/>
    <n v="27"/>
    <n v="3.7"/>
    <n v="14"/>
    <n v="8.85"/>
    <n v="7.4"/>
    <n v="8.9"/>
    <n v="8.15"/>
    <n v="503"/>
    <n v="734"/>
    <n v="618.5"/>
    <n v="3.4"/>
    <n v="15.3"/>
    <n v="9.35"/>
    <n v="0.3"/>
    <n v="0.6"/>
    <n v="0.44999999999999996"/>
    <n v="1300"/>
    <n v="170000"/>
    <n v="85650"/>
    <n v="2100"/>
    <n v="350000"/>
    <n v="176050"/>
    <x v="2"/>
    <x v="2"/>
    <n v="0.44999999999999996"/>
    <n v="0"/>
    <n v="0"/>
    <n v="5.59"/>
    <x v="5"/>
  </r>
  <r>
    <n v="2520"/>
    <x v="710"/>
    <x v="0"/>
    <x v="28"/>
    <n v="7"/>
    <n v="23"/>
    <n v="15"/>
    <n v="6"/>
    <n v="7.5"/>
    <n v="6.75"/>
    <n v="6.5"/>
    <n v="7.9"/>
    <n v="7.2"/>
    <n v="64"/>
    <n v="160"/>
    <n v="112"/>
    <n v="1.8"/>
    <n v="4.7"/>
    <n v="3.25"/>
    <n v="0.3"/>
    <n v="5.56"/>
    <n v="2.9299999999999997"/>
    <n v="1300"/>
    <n v="7000"/>
    <n v="4150"/>
    <n v="1700"/>
    <n v="17000"/>
    <n v="9350"/>
    <x v="38"/>
    <x v="2"/>
    <n v="2.9299999999999997"/>
    <n v="0"/>
    <n v="0"/>
    <n v="5.6172500000000003"/>
    <x v="5"/>
  </r>
  <r>
    <n v="1765"/>
    <x v="360"/>
    <x v="0"/>
    <x v="28"/>
    <n v="21"/>
    <n v="33"/>
    <n v="27"/>
    <n v="6.9"/>
    <n v="9"/>
    <n v="7.95"/>
    <n v="7.2"/>
    <n v="8.3000000000000007"/>
    <n v="7.75"/>
    <n v="281"/>
    <n v="334"/>
    <n v="307.5"/>
    <n v="2.7"/>
    <n v="4.3"/>
    <n v="3.5"/>
    <n v="0.3"/>
    <n v="0.98"/>
    <n v="0.64"/>
    <n v="330"/>
    <n v="790"/>
    <n v="560"/>
    <n v="1100"/>
    <n v="2300"/>
    <n v="1700"/>
    <x v="8"/>
    <x v="207"/>
    <n v="0.64"/>
    <n v="0"/>
    <n v="0"/>
    <n v="5.1155000000000008"/>
    <x v="5"/>
  </r>
  <r>
    <n v="2544"/>
    <x v="369"/>
    <x v="0"/>
    <x v="28"/>
    <n v="20"/>
    <n v="36"/>
    <n v="28"/>
    <n v="9"/>
    <n v="10.199999999999999"/>
    <n v="9.6"/>
    <n v="7"/>
    <n v="7.8"/>
    <n v="7.4"/>
    <n v="240"/>
    <n v="326"/>
    <n v="283"/>
    <n v="2.8"/>
    <n v="4.3"/>
    <n v="3.55"/>
    <n v="0.3"/>
    <n v="1.06"/>
    <n v="0.68"/>
    <n v="1100"/>
    <n v="4700"/>
    <n v="2900"/>
    <n v="2100"/>
    <n v="11000"/>
    <n v="6550"/>
    <x v="12"/>
    <x v="2"/>
    <n v="0.68"/>
    <n v="0"/>
    <n v="0"/>
    <n v="5.3547500000000001"/>
    <x v="5"/>
  </r>
  <r>
    <n v="2522"/>
    <x v="367"/>
    <x v="0"/>
    <x v="28"/>
    <n v="2"/>
    <n v="18"/>
    <n v="10"/>
    <n v="7.2"/>
    <n v="8.8000000000000007"/>
    <n v="8"/>
    <n v="6.9"/>
    <n v="7.9"/>
    <n v="7.4"/>
    <n v="13"/>
    <n v="50"/>
    <n v="31.5"/>
    <n v="1"/>
    <n v="1.8"/>
    <n v="1.4"/>
    <n v="0.3"/>
    <n v="1.1299999999999999"/>
    <n v="0.71499999999999997"/>
    <n v="2"/>
    <n v="230"/>
    <n v="116"/>
    <n v="40"/>
    <n v="1600"/>
    <n v="820"/>
    <x v="49"/>
    <x v="245"/>
    <n v="0.71499999999999997"/>
    <n v="0"/>
    <n v="0"/>
    <n v="1.5980000000000001"/>
    <x v="5"/>
  </r>
  <r>
    <n v="5163"/>
    <x v="1205"/>
    <x v="0"/>
    <x v="28"/>
    <n v="22"/>
    <n v="32"/>
    <n v="27"/>
    <n v="6.7"/>
    <n v="8"/>
    <n v="7.35"/>
    <n v="7.2"/>
    <n v="8.3000000000000007"/>
    <n v="7.75"/>
    <n v="349"/>
    <n v="426"/>
    <n v="387.5"/>
    <n v="3"/>
    <n v="4.5"/>
    <n v="3.75"/>
    <n v="0.3"/>
    <n v="1.36"/>
    <n v="0.83000000000000007"/>
    <n v="700"/>
    <n v="2300"/>
    <n v="1500"/>
    <n v="1300"/>
    <n v="3500"/>
    <n v="2400"/>
    <x v="9"/>
    <x v="2"/>
    <n v="0.83000000000000007"/>
    <n v="0"/>
    <n v="0"/>
    <n v="5.5097500000000004"/>
    <x v="5"/>
  </r>
  <r>
    <n v="2521"/>
    <x v="711"/>
    <x v="0"/>
    <x v="28"/>
    <n v="8"/>
    <n v="26"/>
    <n v="17"/>
    <n v="7"/>
    <n v="8.5"/>
    <n v="7.75"/>
    <n v="7"/>
    <n v="7.7"/>
    <n v="7.35"/>
    <n v="16"/>
    <n v="38"/>
    <n v="27"/>
    <n v="1"/>
    <n v="1.2"/>
    <n v="1.1000000000000001"/>
    <n v="0.3"/>
    <n v="1.17"/>
    <n v="0.73499999999999999"/>
    <n v="70"/>
    <n v="3300"/>
    <n v="1685"/>
    <n v="140"/>
    <n v="11000"/>
    <n v="5570"/>
    <x v="24"/>
    <x v="2"/>
    <n v="0.73499999999999999"/>
    <n v="0"/>
    <n v="0"/>
    <n v="3.8344999999999998"/>
    <x v="5"/>
  </r>
  <r>
    <n v="4725"/>
    <x v="714"/>
    <x v="0"/>
    <x v="28"/>
    <n v="4"/>
    <n v="23"/>
    <n v="13.5"/>
    <n v="6.3"/>
    <n v="8.1999999999999993"/>
    <n v="7.25"/>
    <n v="6.3"/>
    <n v="8.1999999999999993"/>
    <n v="7.25"/>
    <n v="18"/>
    <n v="95"/>
    <n v="56.5"/>
    <n v="1"/>
    <n v="2.6"/>
    <n v="1.8"/>
    <n v="0.3"/>
    <n v="1.19"/>
    <n v="0.745"/>
    <n v="60"/>
    <n v="5000"/>
    <n v="2530"/>
    <n v="110"/>
    <n v="11000"/>
    <n v="5555"/>
    <x v="1"/>
    <x v="2"/>
    <n v="0.745"/>
    <n v="0"/>
    <n v="0"/>
    <n v="4.274"/>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063F7B-17D0-480D-80EA-8A23BA8B27AF}" name="PivotTable10"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N7:R8" firstHeaderRow="0" firstDataRow="1" firstDataCol="0"/>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sortType="descending">
      <items count="43">
        <item x="28"/>
        <item m="1" x="41"/>
        <item x="27"/>
        <item m="1" x="40"/>
        <item x="26"/>
        <item m="1" x="34"/>
        <item x="25"/>
        <item x="24"/>
        <item x="23"/>
        <item x="30"/>
        <item x="22"/>
        <item x="21"/>
        <item x="20"/>
        <item m="1" x="39"/>
        <item x="19"/>
        <item x="18"/>
        <item x="17"/>
        <item x="16"/>
        <item x="15"/>
        <item x="14"/>
        <item m="1" x="35"/>
        <item x="13"/>
        <item m="1" x="38"/>
        <item x="12"/>
        <item x="11"/>
        <item x="10"/>
        <item x="9"/>
        <item m="1" x="33"/>
        <item x="8"/>
        <item m="1" x="32"/>
        <item x="7"/>
        <item x="6"/>
        <item x="5"/>
        <item x="29"/>
        <item x="4"/>
        <item m="1" x="37"/>
        <item x="3"/>
        <item m="1" x="36"/>
        <item x="2"/>
        <item x="1"/>
        <item x="0"/>
        <item m="1" x="3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items count="7">
        <item x="0"/>
        <item x="1"/>
        <item x="2"/>
        <item x="3"/>
        <item x="4"/>
        <item x="5"/>
        <item t="default"/>
      </items>
    </pivotField>
  </pivotFields>
  <rowItems count="1">
    <i/>
  </rowItems>
  <colFields count="1">
    <field x="-2"/>
  </colFields>
  <colItems count="5">
    <i>
      <x/>
    </i>
    <i i="1">
      <x v="1"/>
    </i>
    <i i="2">
      <x v="2"/>
    </i>
    <i i="3">
      <x v="3"/>
    </i>
    <i i="4">
      <x v="4"/>
    </i>
  </colItems>
  <dataFields count="5">
    <dataField name="Average of BOD Score" fld="28" subtotal="average" baseField="0" baseItem="1"/>
    <dataField name="Average of Fecal Score" fld="29" subtotal="average" baseField="0" baseItem="1"/>
    <dataField name="Average of Nitrate Score" fld="30" subtotal="average" baseField="0" baseItem="1"/>
    <dataField name="Average of pH Score" fld="31" subtotal="average" baseField="0" baseItem="1"/>
    <dataField name="Average of Dissolved Oxygen Score" fld="32"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9D1544-CB2E-4EBA-B200-C941237AD573}"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onitoring Location">
  <location ref="F59:F60" firstHeaderRow="1" firstDataRow="1" firstDataCol="0"/>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Average of Avg pH" fld="12" subtotal="average" baseField="0" baseItem="0"/>
  </dataFields>
  <formats count="5">
    <format dxfId="4">
      <pivotArea type="all" dataOnly="0" outline="0" fieldPosition="0"/>
    </format>
    <format dxfId="3">
      <pivotArea outline="0" collapsedLevelsAreSubtotals="1" fieldPosition="0"/>
    </format>
    <format dxfId="2">
      <pivotArea field="1" type="button" dataOnly="0" labelOnly="1" outline="0"/>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8E507E-9C18-4DDA-91AE-60FF88682C61}"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rowHeaderCaption="Year">
  <location ref="G3:I10" firstHeaderRow="0" firstDataRow="1" firstDataCol="1"/>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axis="axisRow" showAll="0">
      <items count="7">
        <item x="0"/>
        <item x="1"/>
        <item x="2"/>
        <item x="3"/>
        <item x="4"/>
        <item x="5"/>
        <item t="default"/>
      </items>
    </pivotField>
  </pivotFields>
  <rowFields count="1">
    <field x="34"/>
  </rowFields>
  <rowItems count="7">
    <i>
      <x/>
    </i>
    <i>
      <x v="1"/>
    </i>
    <i>
      <x v="2"/>
    </i>
    <i>
      <x v="3"/>
    </i>
    <i>
      <x v="4"/>
    </i>
    <i>
      <x v="5"/>
    </i>
    <i t="grand">
      <x/>
    </i>
  </rowItems>
  <colFields count="1">
    <field x="-2"/>
  </colFields>
  <colItems count="2">
    <i>
      <x/>
    </i>
    <i i="1">
      <x v="1"/>
    </i>
  </colItems>
  <dataFields count="2">
    <dataField name="Average of Avg Nitrate N + Nitrite N" fld="21" subtotal="average" baseField="34" baseItem="0"/>
    <dataField name="Average of Avg Fecal Coliform(In Millions)" fld="24" subtotal="average" baseField="34" baseItem="3" numFmtId="164"/>
  </dataFields>
  <formats count="9">
    <format dxfId="13">
      <pivotArea type="all" dataOnly="0" outline="0" fieldPosition="0"/>
    </format>
    <format dxfId="12">
      <pivotArea outline="0" collapsedLevelsAreSubtotals="1" fieldPosition="0"/>
    </format>
    <format dxfId="11">
      <pivotArea field="1" type="button" dataOnly="0" labelOnly="1" outline="0"/>
    </format>
    <format dxfId="10">
      <pivotArea dataOnly="0" labelOnly="1" grandRow="1" outline="0" fieldPosition="0"/>
    </format>
    <format dxfId="9">
      <pivotArea dataOnly="0" labelOnly="1" outline="0" axis="axisValues" fieldPosition="0"/>
    </format>
    <format dxfId="8">
      <pivotArea outline="0" fieldPosition="0">
        <references count="1">
          <reference field="4294967294" count="1">
            <x v="1"/>
          </reference>
        </references>
      </pivotArea>
    </format>
    <format dxfId="7">
      <pivotArea collapsedLevelsAreSubtotals="1" fieldPosition="0">
        <references count="2">
          <reference field="4294967294" count="1" selected="0">
            <x v="1"/>
          </reference>
          <reference field="34" count="0"/>
        </references>
      </pivotArea>
    </format>
    <format dxfId="6">
      <pivotArea dataOnly="0" labelOnly="1" fieldPosition="0">
        <references count="1">
          <reference field="34" count="0"/>
        </references>
      </pivotArea>
    </format>
    <format dxfId="5">
      <pivotArea outline="0" collapsedLevelsAreSubtotals="1" fieldPosition="0">
        <references count="1">
          <reference field="4294967294" count="1" selected="0">
            <x v="1"/>
          </reference>
        </references>
      </pivotArea>
    </format>
  </formats>
  <chartFormats count="4">
    <chartFormat chart="40" format="4" series="1">
      <pivotArea type="data" outline="0" fieldPosition="0">
        <references count="1">
          <reference field="4294967294" count="1" selected="0">
            <x v="1"/>
          </reference>
        </references>
      </pivotArea>
    </chartFormat>
    <chartFormat chart="40" format="5" series="1">
      <pivotArea type="data" outline="0" fieldPosition="0">
        <references count="1">
          <reference field="4294967294" count="1" selected="0">
            <x v="0"/>
          </reference>
        </references>
      </pivotArea>
    </chartFormat>
    <chartFormat chart="42" format="8" series="1">
      <pivotArea type="data" outline="0" fieldPosition="0">
        <references count="1">
          <reference field="4294967294" count="1" selected="0">
            <x v="1"/>
          </reference>
        </references>
      </pivotArea>
    </chartFormat>
    <chartFormat chart="4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2825EA-46AE-4BBC-AC3A-CF55F07A3774}"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3" rowHeaderCaption="State name">
  <location ref="F18:H50" firstHeaderRow="0" firstDataRow="1" firstDataCol="1"/>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axis="axisRow"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5">
        <item x="70"/>
        <item x="117"/>
        <item x="97"/>
        <item x="42"/>
        <item x="77"/>
        <item x="30"/>
        <item x="82"/>
        <item x="76"/>
        <item x="31"/>
        <item x="93"/>
        <item x="22"/>
        <item x="92"/>
        <item x="121"/>
        <item x="94"/>
        <item x="95"/>
        <item x="83"/>
        <item x="17"/>
        <item x="72"/>
        <item x="81"/>
        <item x="47"/>
        <item x="63"/>
        <item x="58"/>
        <item x="96"/>
        <item x="24"/>
        <item x="46"/>
        <item x="119"/>
        <item x="104"/>
        <item x="19"/>
        <item x="55"/>
        <item x="45"/>
        <item x="102"/>
        <item x="43"/>
        <item x="115"/>
        <item x="18"/>
        <item x="49"/>
        <item x="78"/>
        <item x="25"/>
        <item x="44"/>
        <item x="39"/>
        <item x="86"/>
        <item x="27"/>
        <item x="114"/>
        <item x="28"/>
        <item x="56"/>
        <item x="106"/>
        <item x="110"/>
        <item x="0"/>
        <item x="26"/>
        <item x="109"/>
        <item x="33"/>
        <item x="1"/>
        <item x="99"/>
        <item x="3"/>
        <item x="103"/>
        <item x="32"/>
        <item x="113"/>
        <item x="36"/>
        <item x="105"/>
        <item x="34"/>
        <item x="111"/>
        <item x="62"/>
        <item x="67"/>
        <item x="79"/>
        <item x="23"/>
        <item x="53"/>
        <item x="61"/>
        <item x="73"/>
        <item x="13"/>
        <item x="7"/>
        <item x="11"/>
        <item x="89"/>
        <item x="112"/>
        <item x="35"/>
        <item x="50"/>
        <item x="101"/>
        <item x="57"/>
        <item x="91"/>
        <item x="88"/>
        <item x="14"/>
        <item x="41"/>
        <item x="69"/>
        <item x="120"/>
        <item x="107"/>
        <item x="68"/>
        <item x="4"/>
        <item x="116"/>
        <item x="16"/>
        <item x="90"/>
        <item x="40"/>
        <item x="98"/>
        <item x="65"/>
        <item x="51"/>
        <item x="85"/>
        <item x="71"/>
        <item x="75"/>
        <item x="15"/>
        <item x="100"/>
        <item x="80"/>
        <item x="6"/>
        <item x="5"/>
        <item x="21"/>
        <item x="123"/>
        <item x="122"/>
        <item x="60"/>
        <item x="10"/>
        <item x="84"/>
        <item x="118"/>
        <item x="87"/>
        <item x="38"/>
        <item x="20"/>
        <item x="66"/>
        <item x="48"/>
        <item x="52"/>
        <item x="8"/>
        <item x="12"/>
        <item x="54"/>
        <item x="64"/>
        <item x="29"/>
        <item x="9"/>
        <item x="74"/>
        <item x="37"/>
        <item x="59"/>
        <item x="108"/>
        <item x="2"/>
        <item t="default"/>
      </items>
    </pivotField>
    <pivotField showAll="0">
      <items count="396">
        <item x="289"/>
        <item x="290"/>
        <item x="0"/>
        <item x="177"/>
        <item x="10"/>
        <item x="174"/>
        <item x="16"/>
        <item x="17"/>
        <item x="58"/>
        <item x="14"/>
        <item x="55"/>
        <item x="21"/>
        <item x="20"/>
        <item x="15"/>
        <item x="60"/>
        <item x="54"/>
        <item x="29"/>
        <item x="24"/>
        <item x="143"/>
        <item x="114"/>
        <item x="222"/>
        <item x="192"/>
        <item x="96"/>
        <item x="109"/>
        <item x="123"/>
        <item x="70"/>
        <item x="69"/>
        <item x="172"/>
        <item x="11"/>
        <item x="18"/>
        <item x="23"/>
        <item x="115"/>
        <item x="97"/>
        <item x="101"/>
        <item x="46"/>
        <item x="246"/>
        <item x="98"/>
        <item x="64"/>
        <item x="1"/>
        <item x="218"/>
        <item x="56"/>
        <item x="71"/>
        <item x="65"/>
        <item x="12"/>
        <item x="72"/>
        <item x="221"/>
        <item x="230"/>
        <item x="120"/>
        <item x="116"/>
        <item x="242"/>
        <item x="223"/>
        <item x="13"/>
        <item x="22"/>
        <item x="32"/>
        <item x="247"/>
        <item x="8"/>
        <item x="118"/>
        <item x="349"/>
        <item x="82"/>
        <item x="311"/>
        <item x="176"/>
        <item x="244"/>
        <item x="175"/>
        <item x="351"/>
        <item x="111"/>
        <item x="178"/>
        <item x="224"/>
        <item x="227"/>
        <item x="86"/>
        <item x="153"/>
        <item x="27"/>
        <item x="231"/>
        <item x="25"/>
        <item x="80"/>
        <item x="117"/>
        <item x="347"/>
        <item x="240"/>
        <item x="350"/>
        <item x="89"/>
        <item x="308"/>
        <item x="392"/>
        <item x="314"/>
        <item x="68"/>
        <item x="81"/>
        <item x="220"/>
        <item x="299"/>
        <item x="193"/>
        <item x="112"/>
        <item x="163"/>
        <item x="19"/>
        <item x="252"/>
        <item x="119"/>
        <item x="348"/>
        <item x="229"/>
        <item x="92"/>
        <item x="91"/>
        <item x="108"/>
        <item x="9"/>
        <item x="249"/>
        <item x="286"/>
        <item x="169"/>
        <item x="165"/>
        <item x="339"/>
        <item x="254"/>
        <item x="151"/>
        <item x="234"/>
        <item x="340"/>
        <item x="332"/>
        <item x="30"/>
        <item x="241"/>
        <item x="83"/>
        <item x="342"/>
        <item x="309"/>
        <item x="87"/>
        <item x="85"/>
        <item x="99"/>
        <item x="63"/>
        <item x="191"/>
        <item x="304"/>
        <item x="253"/>
        <item x="313"/>
        <item x="84"/>
        <item x="279"/>
        <item x="167"/>
        <item x="393"/>
        <item x="150"/>
        <item x="307"/>
        <item x="190"/>
        <item x="7"/>
        <item x="243"/>
        <item x="293"/>
        <item x="219"/>
        <item x="251"/>
        <item x="121"/>
        <item x="28"/>
        <item x="391"/>
        <item x="78"/>
        <item x="346"/>
        <item x="62"/>
        <item x="79"/>
        <item x="341"/>
        <item x="371"/>
        <item x="297"/>
        <item x="345"/>
        <item x="228"/>
        <item x="73"/>
        <item x="260"/>
        <item x="265"/>
        <item x="211"/>
        <item x="262"/>
        <item x="306"/>
        <item x="389"/>
        <item x="93"/>
        <item x="146"/>
        <item x="232"/>
        <item x="276"/>
        <item x="271"/>
        <item x="337"/>
        <item x="274"/>
        <item x="355"/>
        <item x="267"/>
        <item x="90"/>
        <item x="379"/>
        <item x="373"/>
        <item x="285"/>
        <item x="259"/>
        <item x="298"/>
        <item x="100"/>
        <item x="88"/>
        <item x="258"/>
        <item x="387"/>
        <item x="263"/>
        <item x="261"/>
        <item x="256"/>
        <item x="277"/>
        <item x="257"/>
        <item x="386"/>
        <item x="77"/>
        <item x="141"/>
        <item x="156"/>
        <item x="127"/>
        <item x="296"/>
        <item x="388"/>
        <item x="95"/>
        <item x="159"/>
        <item x="394"/>
        <item x="61"/>
        <item x="245"/>
        <item x="250"/>
        <item x="264"/>
        <item x="189"/>
        <item x="94"/>
        <item x="41"/>
        <item x="57"/>
        <item x="302"/>
        <item x="255"/>
        <item x="268"/>
        <item x="126"/>
        <item x="142"/>
        <item x="329"/>
        <item x="173"/>
        <item x="238"/>
        <item x="213"/>
        <item x="168"/>
        <item x="284"/>
        <item x="53"/>
        <item x="133"/>
        <item x="180"/>
        <item x="248"/>
        <item x="382"/>
        <item x="122"/>
        <item x="233"/>
        <item x="179"/>
        <item x="148"/>
        <item x="380"/>
        <item x="303"/>
        <item x="129"/>
        <item x="182"/>
        <item x="310"/>
        <item x="194"/>
        <item x="49"/>
        <item x="186"/>
        <item x="381"/>
        <item x="187"/>
        <item x="369"/>
        <item x="31"/>
        <item x="270"/>
        <item x="217"/>
        <item x="330"/>
        <item x="334"/>
        <item x="375"/>
        <item x="344"/>
        <item x="47"/>
        <item x="134"/>
        <item x="161"/>
        <item x="390"/>
        <item x="75"/>
        <item x="130"/>
        <item x="103"/>
        <item x="157"/>
        <item x="357"/>
        <item x="354"/>
        <item x="372"/>
        <item x="132"/>
        <item x="33"/>
        <item x="131"/>
        <item x="366"/>
        <item x="183"/>
        <item x="269"/>
        <item x="104"/>
        <item x="135"/>
        <item x="335"/>
        <item x="208"/>
        <item x="363"/>
        <item x="184"/>
        <item x="67"/>
        <item x="51"/>
        <item x="152"/>
        <item x="316"/>
        <item x="102"/>
        <item x="326"/>
        <item x="319"/>
        <item x="320"/>
        <item x="278"/>
        <item x="38"/>
        <item x="287"/>
        <item x="76"/>
        <item x="181"/>
        <item x="360"/>
        <item x="378"/>
        <item x="137"/>
        <item x="162"/>
        <item x="292"/>
        <item x="128"/>
        <item x="147"/>
        <item x="200"/>
        <item x="43"/>
        <item x="312"/>
        <item x="185"/>
        <item x="158"/>
        <item x="74"/>
        <item x="356"/>
        <item x="353"/>
        <item x="45"/>
        <item x="164"/>
        <item x="125"/>
        <item x="212"/>
        <item x="377"/>
        <item x="336"/>
        <item x="42"/>
        <item x="52"/>
        <item x="59"/>
        <item x="225"/>
        <item x="166"/>
        <item x="301"/>
        <item x="203"/>
        <item x="300"/>
        <item x="333"/>
        <item x="170"/>
        <item x="362"/>
        <item x="327"/>
        <item x="110"/>
        <item x="272"/>
        <item x="331"/>
        <item x="113"/>
        <item x="343"/>
        <item x="305"/>
        <item x="26"/>
        <item x="40"/>
        <item x="273"/>
        <item x="48"/>
        <item x="275"/>
        <item x="37"/>
        <item x="325"/>
        <item x="39"/>
        <item x="195"/>
        <item x="34"/>
        <item x="144"/>
        <item x="210"/>
        <item x="216"/>
        <item x="364"/>
        <item x="36"/>
        <item x="201"/>
        <item x="328"/>
        <item x="124"/>
        <item x="226"/>
        <item x="5"/>
        <item x="206"/>
        <item x="50"/>
        <item x="239"/>
        <item x="317"/>
        <item x="282"/>
        <item x="188"/>
        <item x="376"/>
        <item x="359"/>
        <item x="154"/>
        <item x="266"/>
        <item x="294"/>
        <item x="107"/>
        <item x="105"/>
        <item x="352"/>
        <item x="66"/>
        <item x="236"/>
        <item x="196"/>
        <item x="374"/>
        <item x="209"/>
        <item x="215"/>
        <item x="44"/>
        <item x="318"/>
        <item x="283"/>
        <item x="160"/>
        <item x="315"/>
        <item x="199"/>
        <item x="171"/>
        <item x="385"/>
        <item x="235"/>
        <item x="338"/>
        <item x="140"/>
        <item x="106"/>
        <item x="6"/>
        <item x="149"/>
        <item x="204"/>
        <item x="198"/>
        <item x="370"/>
        <item x="358"/>
        <item x="205"/>
        <item x="367"/>
        <item x="197"/>
        <item x="322"/>
        <item x="202"/>
        <item x="288"/>
        <item x="323"/>
        <item x="281"/>
        <item x="368"/>
        <item x="139"/>
        <item x="136"/>
        <item x="384"/>
        <item x="280"/>
        <item x="383"/>
        <item x="324"/>
        <item x="3"/>
        <item x="4"/>
        <item x="214"/>
        <item x="295"/>
        <item x="365"/>
        <item x="321"/>
        <item x="237"/>
        <item x="145"/>
        <item x="207"/>
        <item x="138"/>
        <item x="291"/>
        <item x="155"/>
        <item x="361"/>
        <item x="35"/>
        <item x="2"/>
        <item t="default"/>
      </items>
    </pivotField>
    <pivotField dataField="1" showAll="0"/>
    <pivotField showAll="0"/>
    <pivotField showAll="0"/>
    <pivotField showAll="0"/>
    <pivotField showAll="0">
      <items count="7">
        <item x="0"/>
        <item x="1"/>
        <item x="2"/>
        <item x="3"/>
        <item x="4"/>
        <item x="5"/>
        <item t="default"/>
      </items>
    </pivotField>
  </pivotFields>
  <rowFields count="1">
    <field x="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2">
    <i>
      <x/>
    </i>
    <i i="1">
      <x v="1"/>
    </i>
  </colItems>
  <dataFields count="2">
    <dataField name="Average of BOD Score" fld="28" subtotal="average" baseField="3" baseItem="0"/>
    <dataField name="Average of Nitrate Score" fld="30" subtotal="average" baseField="3" baseItem="0"/>
  </dataFields>
  <formats count="5">
    <format dxfId="18">
      <pivotArea type="all" dataOnly="0" outline="0" fieldPosition="0"/>
    </format>
    <format dxfId="17">
      <pivotArea outline="0" collapsedLevelsAreSubtotals="1" fieldPosition="0"/>
    </format>
    <format dxfId="16">
      <pivotArea field="1" type="button" dataOnly="0" labelOnly="1" outline="0"/>
    </format>
    <format dxfId="15">
      <pivotArea dataOnly="0" labelOnly="1" grandRow="1" outline="0" fieldPosition="0"/>
    </format>
    <format dxfId="14">
      <pivotArea dataOnly="0" labelOnly="1" outline="0" axis="axisValues" fieldPosition="0"/>
    </format>
  </formats>
  <chartFormats count="4">
    <chartFormat chart="50" format="4" series="1">
      <pivotArea type="data" outline="0" fieldPosition="0">
        <references count="1">
          <reference field="4294967294" count="1" selected="0">
            <x v="0"/>
          </reference>
        </references>
      </pivotArea>
    </chartFormat>
    <chartFormat chart="50" format="5" series="1">
      <pivotArea type="data" outline="0" fieldPosition="0">
        <references count="1">
          <reference field="4294967294" count="1" selected="0">
            <x v="1"/>
          </reference>
        </references>
      </pivotArea>
    </chartFormat>
    <chartFormat chart="52" format="8" series="1">
      <pivotArea type="data" outline="0" fieldPosition="0">
        <references count="1">
          <reference field="4294967294" count="1" selected="0">
            <x v="0"/>
          </reference>
        </references>
      </pivotArea>
    </chartFormat>
    <chartFormat chart="52"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B0AF53-0930-44EB-BDE0-C23360290EED}"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onitoring Location">
  <location ref="F62:F63" firstHeaderRow="1" firstDataRow="1" firstDataCol="0"/>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Average of Avg Temperature" fld="6" subtotal="average" baseField="0" baseItem="0"/>
  </dataFields>
  <formats count="5">
    <format dxfId="23">
      <pivotArea type="all" dataOnly="0" outline="0" fieldPosition="0"/>
    </format>
    <format dxfId="22">
      <pivotArea outline="0" collapsedLevelsAreSubtotals="1" fieldPosition="0"/>
    </format>
    <format dxfId="21">
      <pivotArea field="1" type="button" dataOnly="0" labelOnly="1" outline="0"/>
    </format>
    <format dxfId="20">
      <pivotArea dataOnly="0" labelOnly="1" grandRow="1" outline="0" fieldPosition="0"/>
    </format>
    <format dxfId="1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6056F0-E123-4EAF-9CBD-59B1EBA1C4A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onitoring Location">
  <location ref="F65:F66" firstHeaderRow="1" firstDataRow="1" firstDataCol="0"/>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s>
  <rowItems count="1">
    <i/>
  </rowItems>
  <colItems count="1">
    <i/>
  </colItems>
  <dataFields count="1">
    <dataField name="Average of Final Score" fld="33" subtotal="average" baseField="0" baseItem="0"/>
  </dataFields>
  <formats count="5">
    <format dxfId="28">
      <pivotArea type="all" dataOnly="0" outline="0" fieldPosition="0"/>
    </format>
    <format dxfId="27">
      <pivotArea outline="0" collapsedLevelsAreSubtotals="1" fieldPosition="0"/>
    </format>
    <format dxfId="26">
      <pivotArea field="1" type="button" dataOnly="0" labelOnly="1" outline="0"/>
    </format>
    <format dxfId="25">
      <pivotArea dataOnly="0" labelOnly="1" grandRow="1" outline="0" fieldPosition="0"/>
    </format>
    <format dxfId="2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79A429-CB0E-4C40-B7B9-00F31CCAB19A}"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onitoring Location">
  <location ref="H59:H60" firstHeaderRow="1" firstDataRow="1" firstDataCol="0"/>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Average of Avg Conductivity" fld="15" subtotal="average" baseField="0" baseItem="0"/>
  </dataFields>
  <formats count="5">
    <format dxfId="33">
      <pivotArea type="all" dataOnly="0" outline="0" fieldPosition="0"/>
    </format>
    <format dxfId="32">
      <pivotArea outline="0" collapsedLevelsAreSubtotals="1" fieldPosition="0"/>
    </format>
    <format dxfId="31">
      <pivotArea field="1" type="button" dataOnly="0" labelOnly="1" outline="0"/>
    </format>
    <format dxfId="30">
      <pivotArea dataOnly="0" labelOnly="1" grandRow="1" outline="0" fieldPosition="0"/>
    </format>
    <format dxfId="2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E55C73-AACA-4043-AB99-A65FF7428256}"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onitoring Location">
  <location ref="H65:H66" firstHeaderRow="1" firstDataRow="1" firstDataCol="0"/>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Average of Avg BOD" fld="18" subtotal="average" baseField="0" baseItem="0"/>
  </dataFields>
  <formats count="5">
    <format dxfId="38">
      <pivotArea type="all" dataOnly="0" outline="0" fieldPosition="0"/>
    </format>
    <format dxfId="37">
      <pivotArea outline="0" collapsedLevelsAreSubtotals="1" fieldPosition="0"/>
    </format>
    <format dxfId="36">
      <pivotArea field="1" type="button" dataOnly="0" labelOnly="1" outline="0"/>
    </format>
    <format dxfId="35">
      <pivotArea dataOnly="0" labelOnly="1" grandRow="1" outline="0" fieldPosition="0"/>
    </format>
    <format dxfId="3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E653A04-AA6E-4290-893C-D4B19472C53C}"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State">
  <location ref="Z7:AA18" firstHeaderRow="1" firstDataRow="1" firstDataCol="1"/>
  <pivotFields count="35">
    <pivotField showAll="0"/>
    <pivotField showAll="0" measureFilter="1">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axis="axisRow" showAll="0" measureFilter="1">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s>
  <rowFields count="1">
    <field x="3"/>
  </rowFields>
  <rowItems count="11">
    <i>
      <x v="2"/>
    </i>
    <i>
      <x v="3"/>
    </i>
    <i>
      <x v="5"/>
    </i>
    <i>
      <x v="8"/>
    </i>
    <i>
      <x v="10"/>
    </i>
    <i>
      <x v="11"/>
    </i>
    <i>
      <x v="12"/>
    </i>
    <i>
      <x v="14"/>
    </i>
    <i>
      <x v="20"/>
    </i>
    <i>
      <x v="28"/>
    </i>
    <i t="grand">
      <x/>
    </i>
  </rowItems>
  <colItems count="1">
    <i/>
  </colItems>
  <dataFields count="1">
    <dataField name="Average of Final Score" fld="33" subtotal="average" baseField="1" baseItem="1063" numFmtId="2"/>
  </dataFields>
  <formats count="5">
    <format dxfId="43">
      <pivotArea type="all" dataOnly="0" outline="0" fieldPosition="0"/>
    </format>
    <format dxfId="42">
      <pivotArea outline="0" collapsedLevelsAreSubtotals="1" fieldPosition="0"/>
    </format>
    <format dxfId="41">
      <pivotArea field="1" type="button" dataOnly="0" labelOnly="1" outline="0"/>
    </format>
    <format dxfId="40">
      <pivotArea dataOnly="0" labelOnly="1" grandRow="1" outline="0" fieldPosition="0"/>
    </format>
    <format dxfId="39">
      <pivotArea dataOnly="0" labelOnly="1" outline="0" axis="axisValues" fieldPosition="0"/>
    </format>
  </formats>
  <chartFormats count="3">
    <chartFormat chart="8"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3" type="count" evalOrder="-1" id="6" iMeasureFld="0">
      <autoFilter ref="A1">
        <filterColumn colId="0">
          <top10 val="10" filterVal="10"/>
        </filterColumn>
      </autoFilter>
    </filter>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7F57F9B-1B0E-4BE2-952A-D0EF8A5F26AD}"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State">
  <location ref="U7:V39" firstHeaderRow="1" firstDataRow="1" firstDataCol="1"/>
  <pivotFields count="35">
    <pivotField showAll="0"/>
    <pivotField showAll="0" measureFilter="1">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axis="axisRow"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s>
  <rowFields count="1">
    <field x="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Average of Final Score" fld="33" subtotal="average" baseField="1" baseItem="1063" numFmtId="2"/>
  </dataFields>
  <formats count="5">
    <format dxfId="48">
      <pivotArea type="all" dataOnly="0" outline="0" fieldPosition="0"/>
    </format>
    <format dxfId="47">
      <pivotArea outline="0" collapsedLevelsAreSubtotals="1" fieldPosition="0"/>
    </format>
    <format dxfId="46">
      <pivotArea field="1" type="button" dataOnly="0" labelOnly="1" outline="0"/>
    </format>
    <format dxfId="45">
      <pivotArea dataOnly="0" labelOnly="1" grandRow="1" outline="0" fieldPosition="0"/>
    </format>
    <format dxfId="44">
      <pivotArea dataOnly="0" labelOnly="1" outline="0" axis="axisValues" fieldPosition="0"/>
    </format>
  </formats>
  <chartFormats count="3">
    <chartFormat chart="8"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7A84326-96D7-4CF0-B67C-8C1644D4521A}"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onitoring Location">
  <location ref="H56:H57" firstHeaderRow="1" firstDataRow="1" firstDataCol="0"/>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Average of Avg Fecal Coliform" fld="24" subtotal="average" baseField="0" baseItem="0"/>
  </dataFields>
  <formats count="5">
    <format dxfId="53">
      <pivotArea type="all" dataOnly="0" outline="0" fieldPosition="0"/>
    </format>
    <format dxfId="52">
      <pivotArea outline="0" collapsedLevelsAreSubtotals="1" fieldPosition="0"/>
    </format>
    <format dxfId="51">
      <pivotArea field="1" type="button" dataOnly="0" labelOnly="1" outline="0"/>
    </format>
    <format dxfId="50">
      <pivotArea dataOnly="0" labelOnly="1" grandRow="1" outline="0" fieldPosition="0"/>
    </format>
    <format dxfId="4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25AF7E7-E1F8-4298-8632-A4842EFE3259}"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1" rowHeaderCaption="State name">
  <location ref="J18:L50" firstHeaderRow="0" firstDataRow="1" firstDataCol="1"/>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axis="axisRow"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25">
        <item x="70"/>
        <item x="117"/>
        <item x="97"/>
        <item x="42"/>
        <item x="77"/>
        <item x="30"/>
        <item x="82"/>
        <item x="76"/>
        <item x="31"/>
        <item x="93"/>
        <item x="22"/>
        <item x="92"/>
        <item x="121"/>
        <item x="94"/>
        <item x="95"/>
        <item x="83"/>
        <item x="17"/>
        <item x="72"/>
        <item x="81"/>
        <item x="47"/>
        <item x="63"/>
        <item x="58"/>
        <item x="96"/>
        <item x="24"/>
        <item x="46"/>
        <item x="119"/>
        <item x="104"/>
        <item x="19"/>
        <item x="55"/>
        <item x="45"/>
        <item x="102"/>
        <item x="43"/>
        <item x="115"/>
        <item x="18"/>
        <item x="49"/>
        <item x="78"/>
        <item x="25"/>
        <item x="44"/>
        <item x="39"/>
        <item x="86"/>
        <item x="27"/>
        <item x="114"/>
        <item x="28"/>
        <item x="56"/>
        <item x="106"/>
        <item x="110"/>
        <item x="0"/>
        <item x="26"/>
        <item x="109"/>
        <item x="33"/>
        <item x="1"/>
        <item x="99"/>
        <item x="3"/>
        <item x="103"/>
        <item x="32"/>
        <item x="113"/>
        <item x="36"/>
        <item x="105"/>
        <item x="34"/>
        <item x="111"/>
        <item x="62"/>
        <item x="67"/>
        <item x="79"/>
        <item x="23"/>
        <item x="53"/>
        <item x="61"/>
        <item x="73"/>
        <item x="13"/>
        <item x="7"/>
        <item x="11"/>
        <item x="89"/>
        <item x="112"/>
        <item x="35"/>
        <item x="50"/>
        <item x="101"/>
        <item x="57"/>
        <item x="91"/>
        <item x="88"/>
        <item x="14"/>
        <item x="41"/>
        <item x="69"/>
        <item x="120"/>
        <item x="107"/>
        <item x="68"/>
        <item x="4"/>
        <item x="116"/>
        <item x="16"/>
        <item x="90"/>
        <item x="40"/>
        <item x="98"/>
        <item x="65"/>
        <item x="51"/>
        <item x="85"/>
        <item x="71"/>
        <item x="75"/>
        <item x="15"/>
        <item x="100"/>
        <item x="80"/>
        <item x="6"/>
        <item x="5"/>
        <item x="21"/>
        <item x="123"/>
        <item x="122"/>
        <item x="60"/>
        <item x="10"/>
        <item x="84"/>
        <item x="118"/>
        <item x="87"/>
        <item x="38"/>
        <item x="20"/>
        <item x="66"/>
        <item x="48"/>
        <item x="52"/>
        <item x="8"/>
        <item x="12"/>
        <item x="54"/>
        <item x="64"/>
        <item x="29"/>
        <item x="9"/>
        <item x="74"/>
        <item x="37"/>
        <item x="59"/>
        <item x="108"/>
        <item x="2"/>
        <item t="default"/>
      </items>
    </pivotField>
    <pivotField showAll="0">
      <items count="396">
        <item x="289"/>
        <item x="290"/>
        <item x="0"/>
        <item x="177"/>
        <item x="10"/>
        <item x="174"/>
        <item x="16"/>
        <item x="17"/>
        <item x="58"/>
        <item x="14"/>
        <item x="55"/>
        <item x="21"/>
        <item x="20"/>
        <item x="15"/>
        <item x="60"/>
        <item x="54"/>
        <item x="29"/>
        <item x="24"/>
        <item x="143"/>
        <item x="114"/>
        <item x="222"/>
        <item x="192"/>
        <item x="96"/>
        <item x="109"/>
        <item x="123"/>
        <item x="70"/>
        <item x="69"/>
        <item x="172"/>
        <item x="11"/>
        <item x="18"/>
        <item x="23"/>
        <item x="115"/>
        <item x="97"/>
        <item x="101"/>
        <item x="46"/>
        <item x="246"/>
        <item x="98"/>
        <item x="64"/>
        <item x="1"/>
        <item x="218"/>
        <item x="56"/>
        <item x="71"/>
        <item x="65"/>
        <item x="12"/>
        <item x="72"/>
        <item x="221"/>
        <item x="230"/>
        <item x="120"/>
        <item x="116"/>
        <item x="242"/>
        <item x="223"/>
        <item x="13"/>
        <item x="22"/>
        <item x="32"/>
        <item x="247"/>
        <item x="8"/>
        <item x="118"/>
        <item x="349"/>
        <item x="82"/>
        <item x="311"/>
        <item x="176"/>
        <item x="244"/>
        <item x="175"/>
        <item x="351"/>
        <item x="111"/>
        <item x="178"/>
        <item x="224"/>
        <item x="227"/>
        <item x="86"/>
        <item x="153"/>
        <item x="27"/>
        <item x="231"/>
        <item x="25"/>
        <item x="80"/>
        <item x="117"/>
        <item x="347"/>
        <item x="240"/>
        <item x="350"/>
        <item x="89"/>
        <item x="308"/>
        <item x="392"/>
        <item x="314"/>
        <item x="68"/>
        <item x="81"/>
        <item x="220"/>
        <item x="299"/>
        <item x="193"/>
        <item x="112"/>
        <item x="163"/>
        <item x="19"/>
        <item x="252"/>
        <item x="119"/>
        <item x="348"/>
        <item x="229"/>
        <item x="92"/>
        <item x="91"/>
        <item x="108"/>
        <item x="9"/>
        <item x="249"/>
        <item x="286"/>
        <item x="169"/>
        <item x="165"/>
        <item x="339"/>
        <item x="254"/>
        <item x="151"/>
        <item x="234"/>
        <item x="340"/>
        <item x="332"/>
        <item x="30"/>
        <item x="241"/>
        <item x="83"/>
        <item x="342"/>
        <item x="309"/>
        <item x="87"/>
        <item x="85"/>
        <item x="99"/>
        <item x="63"/>
        <item x="191"/>
        <item x="304"/>
        <item x="253"/>
        <item x="313"/>
        <item x="84"/>
        <item x="279"/>
        <item x="167"/>
        <item x="393"/>
        <item x="150"/>
        <item x="307"/>
        <item x="190"/>
        <item x="7"/>
        <item x="243"/>
        <item x="293"/>
        <item x="219"/>
        <item x="251"/>
        <item x="121"/>
        <item x="28"/>
        <item x="391"/>
        <item x="78"/>
        <item x="346"/>
        <item x="62"/>
        <item x="79"/>
        <item x="341"/>
        <item x="371"/>
        <item x="297"/>
        <item x="345"/>
        <item x="228"/>
        <item x="73"/>
        <item x="260"/>
        <item x="265"/>
        <item x="211"/>
        <item x="262"/>
        <item x="306"/>
        <item x="389"/>
        <item x="93"/>
        <item x="146"/>
        <item x="232"/>
        <item x="276"/>
        <item x="271"/>
        <item x="337"/>
        <item x="274"/>
        <item x="355"/>
        <item x="267"/>
        <item x="90"/>
        <item x="379"/>
        <item x="373"/>
        <item x="285"/>
        <item x="259"/>
        <item x="298"/>
        <item x="100"/>
        <item x="88"/>
        <item x="258"/>
        <item x="387"/>
        <item x="263"/>
        <item x="261"/>
        <item x="256"/>
        <item x="277"/>
        <item x="257"/>
        <item x="386"/>
        <item x="77"/>
        <item x="141"/>
        <item x="156"/>
        <item x="127"/>
        <item x="296"/>
        <item x="388"/>
        <item x="95"/>
        <item x="159"/>
        <item x="394"/>
        <item x="61"/>
        <item x="245"/>
        <item x="250"/>
        <item x="264"/>
        <item x="189"/>
        <item x="94"/>
        <item x="41"/>
        <item x="57"/>
        <item x="302"/>
        <item x="255"/>
        <item x="268"/>
        <item x="126"/>
        <item x="142"/>
        <item x="329"/>
        <item x="173"/>
        <item x="238"/>
        <item x="213"/>
        <item x="168"/>
        <item x="284"/>
        <item x="53"/>
        <item x="133"/>
        <item x="180"/>
        <item x="248"/>
        <item x="382"/>
        <item x="122"/>
        <item x="233"/>
        <item x="179"/>
        <item x="148"/>
        <item x="380"/>
        <item x="303"/>
        <item x="129"/>
        <item x="182"/>
        <item x="310"/>
        <item x="194"/>
        <item x="49"/>
        <item x="186"/>
        <item x="381"/>
        <item x="187"/>
        <item x="369"/>
        <item x="31"/>
        <item x="270"/>
        <item x="217"/>
        <item x="330"/>
        <item x="334"/>
        <item x="375"/>
        <item x="344"/>
        <item x="47"/>
        <item x="134"/>
        <item x="161"/>
        <item x="390"/>
        <item x="75"/>
        <item x="130"/>
        <item x="103"/>
        <item x="157"/>
        <item x="357"/>
        <item x="354"/>
        <item x="372"/>
        <item x="132"/>
        <item x="33"/>
        <item x="131"/>
        <item x="366"/>
        <item x="183"/>
        <item x="269"/>
        <item x="104"/>
        <item x="135"/>
        <item x="335"/>
        <item x="208"/>
        <item x="363"/>
        <item x="184"/>
        <item x="67"/>
        <item x="51"/>
        <item x="152"/>
        <item x="316"/>
        <item x="102"/>
        <item x="326"/>
        <item x="319"/>
        <item x="320"/>
        <item x="278"/>
        <item x="38"/>
        <item x="287"/>
        <item x="76"/>
        <item x="181"/>
        <item x="360"/>
        <item x="378"/>
        <item x="137"/>
        <item x="162"/>
        <item x="292"/>
        <item x="128"/>
        <item x="147"/>
        <item x="200"/>
        <item x="43"/>
        <item x="312"/>
        <item x="185"/>
        <item x="158"/>
        <item x="74"/>
        <item x="356"/>
        <item x="353"/>
        <item x="45"/>
        <item x="164"/>
        <item x="125"/>
        <item x="212"/>
        <item x="377"/>
        <item x="336"/>
        <item x="42"/>
        <item x="52"/>
        <item x="59"/>
        <item x="225"/>
        <item x="166"/>
        <item x="301"/>
        <item x="203"/>
        <item x="300"/>
        <item x="333"/>
        <item x="170"/>
        <item x="362"/>
        <item x="327"/>
        <item x="110"/>
        <item x="272"/>
        <item x="331"/>
        <item x="113"/>
        <item x="343"/>
        <item x="305"/>
        <item x="26"/>
        <item x="40"/>
        <item x="273"/>
        <item x="48"/>
        <item x="275"/>
        <item x="37"/>
        <item x="325"/>
        <item x="39"/>
        <item x="195"/>
        <item x="34"/>
        <item x="144"/>
        <item x="210"/>
        <item x="216"/>
        <item x="364"/>
        <item x="36"/>
        <item x="201"/>
        <item x="328"/>
        <item x="124"/>
        <item x="226"/>
        <item x="5"/>
        <item x="206"/>
        <item x="50"/>
        <item x="239"/>
        <item x="317"/>
        <item x="282"/>
        <item x="188"/>
        <item x="376"/>
        <item x="359"/>
        <item x="154"/>
        <item x="266"/>
        <item x="294"/>
        <item x="107"/>
        <item x="105"/>
        <item x="352"/>
        <item x="66"/>
        <item x="236"/>
        <item x="196"/>
        <item x="374"/>
        <item x="209"/>
        <item x="215"/>
        <item x="44"/>
        <item x="318"/>
        <item x="283"/>
        <item x="160"/>
        <item x="315"/>
        <item x="199"/>
        <item x="171"/>
        <item x="385"/>
        <item x="235"/>
        <item x="338"/>
        <item x="140"/>
        <item x="106"/>
        <item x="6"/>
        <item x="149"/>
        <item x="204"/>
        <item x="198"/>
        <item x="370"/>
        <item x="358"/>
        <item x="205"/>
        <item x="367"/>
        <item x="197"/>
        <item x="322"/>
        <item x="202"/>
        <item x="288"/>
        <item x="323"/>
        <item x="281"/>
        <item x="368"/>
        <item x="139"/>
        <item x="136"/>
        <item x="384"/>
        <item x="280"/>
        <item x="383"/>
        <item x="324"/>
        <item x="3"/>
        <item x="4"/>
        <item x="214"/>
        <item x="295"/>
        <item x="365"/>
        <item x="321"/>
        <item x="237"/>
        <item x="145"/>
        <item x="207"/>
        <item x="138"/>
        <item x="291"/>
        <item x="155"/>
        <item x="361"/>
        <item x="35"/>
        <item x="2"/>
        <item t="default"/>
      </items>
    </pivotField>
    <pivotField showAll="0"/>
    <pivotField showAll="0"/>
    <pivotField dataField="1" showAll="0"/>
    <pivotField showAll="0"/>
    <pivotField showAll="0">
      <items count="7">
        <item x="0"/>
        <item x="1"/>
        <item x="2"/>
        <item x="3"/>
        <item x="4"/>
        <item x="5"/>
        <item t="default"/>
      </items>
    </pivotField>
  </pivotFields>
  <rowFields count="1">
    <field x="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2">
    <i>
      <x/>
    </i>
    <i i="1">
      <x v="1"/>
    </i>
  </colItems>
  <dataFields count="2">
    <dataField name="Average of Avg Temperature" fld="6" subtotal="average" baseField="3" baseItem="4"/>
    <dataField name="Average of Dissolved Oxygen Score" fld="32" subtotal="average" baseField="3" baseItem="0"/>
  </dataFields>
  <formats count="5">
    <format dxfId="58">
      <pivotArea type="all" dataOnly="0" outline="0" fieldPosition="0"/>
    </format>
    <format dxfId="57">
      <pivotArea outline="0" collapsedLevelsAreSubtotals="1" fieldPosition="0"/>
    </format>
    <format dxfId="56">
      <pivotArea field="1" type="button" dataOnly="0" labelOnly="1" outline="0"/>
    </format>
    <format dxfId="55">
      <pivotArea dataOnly="0" labelOnly="1" grandRow="1" outline="0" fieldPosition="0"/>
    </format>
    <format dxfId="5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047CDB4-FEF4-4819-8F1F-99FF26C8A706}"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onitoring Location">
  <location ref="H62:H63" firstHeaderRow="1" firstDataRow="1" firstDataCol="0"/>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Average of Avg Nitrate N + Nitrite N" fld="21" subtotal="average" baseField="0" baseItem="0"/>
  </dataFields>
  <formats count="5">
    <format dxfId="63">
      <pivotArea type="all" dataOnly="0" outline="0" fieldPosition="0"/>
    </format>
    <format dxfId="62">
      <pivotArea outline="0" collapsedLevelsAreSubtotals="1" fieldPosition="0"/>
    </format>
    <format dxfId="61">
      <pivotArea field="1" type="button" dataOnly="0" labelOnly="1" outline="0"/>
    </format>
    <format dxfId="60">
      <pivotArea dataOnly="0" labelOnly="1" grandRow="1" outline="0" fieldPosition="0"/>
    </format>
    <format dxfId="5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6E402C6-96E3-4E66-8258-902CA67DC4DE}"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Monitoring Location">
  <location ref="A3:B14" firstHeaderRow="1" firstDataRow="1" firstDataCol="1"/>
  <pivotFields count="35">
    <pivotField showAll="0"/>
    <pivotField axis="axisRow" showAll="0" measureFilter="1">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s>
  <rowFields count="1">
    <field x="1"/>
  </rowFields>
  <rowItems count="11">
    <i>
      <x v="65"/>
    </i>
    <i>
      <x v="71"/>
    </i>
    <i>
      <x v="170"/>
    </i>
    <i>
      <x v="295"/>
    </i>
    <i>
      <x v="296"/>
    </i>
    <i>
      <x v="329"/>
    </i>
    <i>
      <x v="425"/>
    </i>
    <i>
      <x v="431"/>
    </i>
    <i>
      <x v="441"/>
    </i>
    <i>
      <x v="1168"/>
    </i>
    <i t="grand">
      <x/>
    </i>
  </rowItems>
  <colItems count="1">
    <i/>
  </colItems>
  <dataFields count="1">
    <dataField name="Average of Final Score" fld="33" subtotal="average" baseField="1" baseItem="1063" numFmtId="2"/>
  </dataFields>
  <formats count="6">
    <format dxfId="69">
      <pivotArea type="all" dataOnly="0" outline="0" fieldPosition="0"/>
    </format>
    <format dxfId="68">
      <pivotArea outline="0" collapsedLevelsAreSubtotals="1" fieldPosition="0"/>
    </format>
    <format dxfId="67">
      <pivotArea field="1" type="button" dataOnly="0" labelOnly="1" outline="0" axis="axisRow" fieldPosition="0"/>
    </format>
    <format dxfId="66">
      <pivotArea dataOnly="0" labelOnly="1" fieldPosition="0">
        <references count="1">
          <reference field="1" count="10">
            <x v="65"/>
            <x v="71"/>
            <x v="170"/>
            <x v="295"/>
            <x v="296"/>
            <x v="329"/>
            <x v="425"/>
            <x v="431"/>
            <x v="441"/>
            <x v="1168"/>
          </reference>
        </references>
      </pivotArea>
    </format>
    <format dxfId="65">
      <pivotArea dataOnly="0" labelOnly="1" grandRow="1" outline="0" fieldPosition="0"/>
    </format>
    <format dxfId="64">
      <pivotArea dataOnly="0" labelOnly="1" outline="0" axis="axisValues" fieldPosition="0"/>
    </format>
  </formats>
  <chartFormats count="2">
    <chartFormat chart="8"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 xr10:uid="{E1A8666A-BC3E-4862-B55F-14B606F1BB64}" sourceName="State Name">
  <data>
    <tabular pivotCacheId="1267400378">
      <items count="42">
        <i x="31" s="1"/>
        <i x="0" s="1"/>
        <i x="1" s="1"/>
        <i x="2" s="1"/>
        <i x="36" s="1"/>
        <i x="3" s="1"/>
        <i x="37" s="1"/>
        <i x="4" s="1"/>
        <i x="29" s="1"/>
        <i x="5" s="1"/>
        <i x="6" s="1"/>
        <i x="7" s="1"/>
        <i x="32" s="1"/>
        <i x="8" s="1"/>
        <i x="33" s="1"/>
        <i x="9" s="1"/>
        <i x="10" s="1"/>
        <i x="11" s="1"/>
        <i x="12" s="1"/>
        <i x="38" s="1"/>
        <i x="13" s="1"/>
        <i x="35" s="1"/>
        <i x="14" s="1"/>
        <i x="15" s="1"/>
        <i x="16" s="1"/>
        <i x="17" s="1"/>
        <i x="18" s="1"/>
        <i x="19" s="1"/>
        <i x="39" s="1"/>
        <i x="20" s="1"/>
        <i x="21" s="1"/>
        <i x="22" s="1"/>
        <i x="30" s="1"/>
        <i x="23" s="1"/>
        <i x="24" s="1"/>
        <i x="25" s="1"/>
        <i x="34" s="1"/>
        <i x="26" s="1"/>
        <i x="40" s="1"/>
        <i x="27" s="1"/>
        <i x="41" s="1"/>
        <i x="28"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73892C9-E587-4D1C-839C-F6374E07ACAE}" sourceName="Year">
  <pivotTables>
    <pivotTable tabId="7" name="PivotTable3"/>
    <pivotTable tabId="7" name="PivotTable1"/>
    <pivotTable tabId="7" name="PivotTable11"/>
    <pivotTable tabId="7" name="PivotTable12"/>
    <pivotTable tabId="7" name="PivotTable13"/>
    <pivotTable tabId="7" name="PivotTable14"/>
    <pivotTable tabId="7" name="PivotTable2"/>
    <pivotTable tabId="7" name="PivotTable5"/>
    <pivotTable tabId="7" name="PivotTable6"/>
    <pivotTable tabId="7" name="PivotTable7"/>
    <pivotTable tabId="7" name="PivotTable8"/>
    <pivotTable tabId="7" name="PivotTable9"/>
  </pivotTables>
  <data>
    <tabular pivotCacheId="1394589287">
      <items count="6">
        <i x="0" s="1"/>
        <i x="1" s="1"/>
        <i x="2" s="1"/>
        <i x="3" s="1"/>
        <i x="4"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Water_Body" xr10:uid="{A0662D00-0DA9-4144-96C8-305E664A0D86}" sourceName="Type Water Body">
  <pivotTables>
    <pivotTable tabId="7" name="PivotTable3"/>
    <pivotTable tabId="7" name="PivotTable1"/>
    <pivotTable tabId="7" name="PivotTable11"/>
    <pivotTable tabId="7" name="PivotTable12"/>
    <pivotTable tabId="7" name="PivotTable13"/>
    <pivotTable tabId="7" name="PivotTable14"/>
    <pivotTable tabId="7" name="PivotTable2"/>
    <pivotTable tabId="7" name="PivotTable4"/>
    <pivotTable tabId="7" name="PivotTable5"/>
    <pivotTable tabId="7" name="PivotTable6"/>
    <pivotTable tabId="7" name="PivotTable7"/>
    <pivotTable tabId="7" name="PivotTable8"/>
    <pivotTable tabId="7" name="PivotTable9"/>
  </pivotTables>
  <data>
    <tabular pivotCacheId="1394589287">
      <items count="4">
        <i x="0" s="1"/>
        <i x="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1" xr10:uid="{903C0E03-E39E-4515-813F-6EC582498E3D}" sourceName="State Name">
  <pivotTables>
    <pivotTable tabId="7" name="PivotTable3"/>
    <pivotTable tabId="7" name="PivotTable1"/>
    <pivotTable tabId="7" name="PivotTable11"/>
    <pivotTable tabId="7" name="PivotTable12"/>
    <pivotTable tabId="7" name="PivotTable13"/>
    <pivotTable tabId="7" name="PivotTable14"/>
    <pivotTable tabId="7" name="PivotTable2"/>
    <pivotTable tabId="7" name="PivotTable4"/>
    <pivotTable tabId="7" name="PivotTable5"/>
    <pivotTable tabId="7" name="PivotTable6"/>
    <pivotTable tabId="7" name="PivotTable7"/>
    <pivotTable tabId="7" name="PivotTable8"/>
    <pivotTable tabId="7" name="PivotTable9"/>
  </pivotTables>
  <data>
    <tabular pivotCacheId="1394589287">
      <items count="31">
        <i x="0" s="1"/>
        <i x="1" s="1"/>
        <i x="2" s="1"/>
        <i x="3" s="1"/>
        <i x="4" s="1"/>
        <i x="29" s="1"/>
        <i x="5" s="1"/>
        <i x="6" s="1"/>
        <i x="7" s="1"/>
        <i x="8" s="1"/>
        <i x="9" s="1"/>
        <i x="10" s="1"/>
        <i x="11" s="1"/>
        <i x="12" s="1"/>
        <i x="13" s="1"/>
        <i x="14" s="1"/>
        <i x="15" s="1"/>
        <i x="16" s="1"/>
        <i x="17" s="1"/>
        <i x="18" s="1"/>
        <i x="19" s="1"/>
        <i x="20" s="1"/>
        <i x="21" s="1"/>
        <i x="22" s="1"/>
        <i x="30" s="1"/>
        <i x="23" s="1"/>
        <i x="24" s="1"/>
        <i x="25" s="1"/>
        <i x="26" s="1"/>
        <i x="27" s="1"/>
        <i x="2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Name 2" xr10:uid="{43E99CE9-3CD2-447A-BE5B-543F129CD2DA}" cache="Slicer_State_Name" caption="State Name" startItem="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67909FA-F737-4FC5-B674-28A57BD5CF7A}" cache="Slicer_Year" caption="Year" columnCount="2" rowHeight="234950"/>
  <slicer name="Type Water Body" xr10:uid="{FBEE52CE-2E8B-4623-9747-687819277321}" cache="Slicer_Type_Water_Body" caption="Type Water Body" columnCount="2" rowHeight="234950"/>
  <slicer name="State Name" xr10:uid="{C575D606-D5C2-4166-92CE-D93049A30EDE}" cache="Slicer_State_Name1" caption="State Nam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6C63F0-4876-45B6-A56C-95E175946E56}" name="Table1" displayName="Table1" ref="A1:AI3157" totalsRowShown="0">
  <autoFilter ref="A1:AI3157" xr:uid="{426C63F0-4876-45B6-A56C-95E175946E56}"/>
  <tableColumns count="35">
    <tableColumn id="1" xr3:uid="{67CFD3AE-0DD8-4B19-B962-72F149951AAF}" name="STN Code"/>
    <tableColumn id="2" xr3:uid="{1CDBA521-4BDC-4D04-9A48-48218028ADF3}" name="Name of Monitoring Location"/>
    <tableColumn id="3" xr3:uid="{4DBDB54A-78BE-455F-B3FD-EA4FA3408B97}" name="Type Water Body"/>
    <tableColumn id="4" xr3:uid="{C91291F9-89B3-40A7-B68B-5F9AF8B3DE37}" name="State Name"/>
    <tableColumn id="5" xr3:uid="{45CD1322-FB15-4092-913B-381CEF83B372}" name="Min Temperature"/>
    <tableColumn id="6" xr3:uid="{E970FFE1-C0B5-4FF3-BF52-5BF12CB21B98}" name="Max Temperature"/>
    <tableColumn id="29" xr3:uid="{73DBFE91-D8EF-4AAD-9587-59671A69DD05}" name="Avg Temperature" dataDxfId="83">
      <calculatedColumnFormula>(Table1[[#This Row],[Min Temperature]]+Table1[[#This Row],[Max Temperature]])/2</calculatedColumnFormula>
    </tableColumn>
    <tableColumn id="7" xr3:uid="{E2CF37A7-2FF4-4917-A131-44C80BAC7702}" name="Min Dissolved Oxygen"/>
    <tableColumn id="8" xr3:uid="{BD17D190-85AB-48DD-B7D3-B7F600EE5570}" name="Max Dissolved Oxygen"/>
    <tableColumn id="28" xr3:uid="{3FC0BFB9-3490-412B-8B89-7083568F27B7}" name="Avg Dissolved Oxygen" dataDxfId="82">
      <calculatedColumnFormula>(Table1[[#This Row],[Min Dissolved Oxygen]]+Table1[[#This Row],[Max Dissolved Oxygen]])/2</calculatedColumnFormula>
    </tableColumn>
    <tableColumn id="9" xr3:uid="{E94267A6-E955-4209-A565-07B0770D9604}" name="Min pH"/>
    <tableColumn id="10" xr3:uid="{3BD9FDB1-D671-4FD5-9284-2F2BDFCE9A00}" name="Max pH"/>
    <tableColumn id="27" xr3:uid="{B0957E0C-797E-442D-AC0D-35A5B965C384}" name="Avg pH" dataDxfId="81">
      <calculatedColumnFormula>(Table1[[#This Row],[Min pH]]+Table1[[#This Row],[Max pH]])/2</calculatedColumnFormula>
    </tableColumn>
    <tableColumn id="11" xr3:uid="{7900D1DB-82DB-4B30-87B3-1C4B1B107526}" name="Min Conductivity"/>
    <tableColumn id="12" xr3:uid="{A773E591-747E-4DF2-BE4E-227377555154}" name="Max Conductivity"/>
    <tableColumn id="26" xr3:uid="{8215E98C-6FB8-4054-A84A-E9257C401799}" name="Avg Conductivity" dataDxfId="80">
      <calculatedColumnFormula>(Table1[[#This Row],[Min Conductivity]]+Table1[[#This Row],[Max Conductivity]])/2</calculatedColumnFormula>
    </tableColumn>
    <tableColumn id="13" xr3:uid="{8391D054-4743-4D56-8BE3-8F23AF66AE35}" name="Min BOD"/>
    <tableColumn id="14" xr3:uid="{2D2C98F3-CEF1-4436-8559-7C99DD185FEB}" name="Max BOD"/>
    <tableColumn id="25" xr3:uid="{26378434-F5FE-4A10-BBCC-4F6746D3171C}" name="Avg BOD" dataDxfId="79">
      <calculatedColumnFormula>(Table1[[#This Row],[Min BOD]]+Table1[[#This Row],[Max BOD]])/2</calculatedColumnFormula>
    </tableColumn>
    <tableColumn id="15" xr3:uid="{97A023FF-E787-4C99-8ED9-288D39674559}" name="Min Nitrate N + Nitrite N"/>
    <tableColumn id="16" xr3:uid="{F2EE35BD-886D-4CE5-870E-DAF73CB6EDAF}" name="Max Nitrate N + Nitrite N"/>
    <tableColumn id="24" xr3:uid="{B224807A-AD9D-4AAE-9BBB-689C86403718}" name="Avg Nitrate N + Nitrite N" dataDxfId="78">
      <calculatedColumnFormula>(Table1[[#This Row],[Min Nitrate N + Nitrite N]]+Table1[[#This Row],[Max Nitrate N + Nitrite N]])/2</calculatedColumnFormula>
    </tableColumn>
    <tableColumn id="17" xr3:uid="{4A9C0B90-8325-4A8C-B7A5-62DFF317A9F0}" name="Min Fecal Coliform"/>
    <tableColumn id="18" xr3:uid="{27672032-E502-49EE-9778-2E557612ADB4}" name="Max Fecal Coliform"/>
    <tableColumn id="23" xr3:uid="{3B26904B-3354-43F7-A85B-1AFACEB925E3}" name="Avg Fecal Coliform" dataDxfId="77">
      <calculatedColumnFormula>(Table1[[#This Row],[Min Fecal Coliform]]+Table1[[#This Row],[Max Fecal Coliform]])/2</calculatedColumnFormula>
    </tableColumn>
    <tableColumn id="19" xr3:uid="{5BCAADA5-9DDD-432B-ACD7-E2B2078442C8}" name="Min Total Coliform"/>
    <tableColumn id="20" xr3:uid="{3B8E09DD-96FD-4330-922C-8C1368279421}" name="Max Total Coliform"/>
    <tableColumn id="22" xr3:uid="{E9D87AED-4170-4A1E-8787-8399B353A13D}" name="Avg Total Coliform" dataDxfId="76">
      <calculatedColumnFormula>(Table1[[#This Row],[Min Total Coliform]]+Table1[[#This Row],[Max Total Coliform]])/2</calculatedColumnFormula>
    </tableColumn>
    <tableColumn id="30" xr3:uid="{3B0139A5-E972-4DAC-92C8-AAD098101C2C}" name="BOD Score" dataDxfId="75">
      <calculatedColumnFormula>MIN(10, (Table1[[#This Row],[Avg BOD]]/4)*10)</calculatedColumnFormula>
    </tableColumn>
    <tableColumn id="31" xr3:uid="{F55184B6-7DCA-4751-B8D8-2274065191F9}" name="Fecal Score" dataDxfId="74">
      <calculatedColumnFormula>MIN(10, (Table1[[#This Row],[Avg Fecal Coliform]]/600)*10)</calculatedColumnFormula>
    </tableColumn>
    <tableColumn id="32" xr3:uid="{F5E75337-25FC-4652-B760-14CC8633A2BD}" name="Nitrate Score" dataDxfId="73">
      <calculatedColumnFormula>MIN(10, (Table1[[#This Row],[Avg Nitrate N + Nitrite N]]/10)*10)</calculatedColumnFormula>
    </tableColumn>
    <tableColumn id="33" xr3:uid="{395A92D4-CE41-4A18-B88D-4467FD8C4F5E}" name="pH Score" dataDxfId="72">
      <calculatedColumnFormula>IF(OR(Table1[[#This Row],[Avg pH]]&lt;6.5,Table1[[#This Row],[Avg pH]]&gt;8.5),10,0)</calculatedColumnFormula>
    </tableColumn>
    <tableColumn id="34" xr3:uid="{E948D15C-921A-4465-86A0-DF96E578DB8C}" name="Dissolved Oxygen Score" dataDxfId="71">
      <calculatedColumnFormula>MAX(0, 10-(2*Table1[[#This Row],[Avg Dissolved Oxygen]]))</calculatedColumnFormula>
    </tableColumn>
    <tableColumn id="35" xr3:uid="{BCAAF55D-FC20-4C56-8D8F-D91B5A57101F}" name="Final Score" dataDxfId="70">
      <calculatedColumnFormula>(Table1[[#This Row],[Fecal Score]]*0.3) + (Table1[[#This Row],[BOD Score]]*0.25) + (Table1[[#This Row],[Nitrate Score]]*0.2) + (Table1[[#This Row],[pH Score]]*0.15) + (Table1[[#This Row],[Dissolved Oxygen Score]]*0.1)</calculatedColumnFormula>
    </tableColumn>
    <tableColumn id="21" xr3:uid="{4E376E7E-D3B8-4BF9-8596-869A94166255}" name="Year"/>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98D81-C697-4886-ABF2-BBDAFFCC136A}">
  <dimension ref="A1"/>
  <sheetViews>
    <sheetView workbookViewId="0">
      <selection activeCell="X8" sqref="X8"/>
    </sheetView>
  </sheetViews>
  <sheetFormatPr defaultRowHeight="14.4"/>
  <cols>
    <col min="1" max="16384" width="8.88671875" style="2"/>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C36A7-AEE7-4A5D-9939-618E60BC70EB}">
  <dimension ref="A1:AI3157"/>
  <sheetViews>
    <sheetView workbookViewId="0"/>
  </sheetViews>
  <sheetFormatPr defaultRowHeight="14.4"/>
  <sheetData>
    <row r="1" spans="1:35">
      <c r="A1" t="s">
        <v>1242</v>
      </c>
      <c r="B1" t="s">
        <v>1243</v>
      </c>
      <c r="C1" t="s">
        <v>1244</v>
      </c>
      <c r="D1" t="s">
        <v>1245</v>
      </c>
      <c r="E1" t="s">
        <v>1246</v>
      </c>
      <c r="F1" t="s">
        <v>1247</v>
      </c>
      <c r="G1" t="s">
        <v>1248</v>
      </c>
      <c r="H1" t="s">
        <v>1249</v>
      </c>
      <c r="I1" t="s">
        <v>1250</v>
      </c>
      <c r="J1" t="s">
        <v>1251</v>
      </c>
      <c r="K1" t="s">
        <v>1252</v>
      </c>
      <c r="L1" t="s">
        <v>1253</v>
      </c>
      <c r="M1" t="s">
        <v>1254</v>
      </c>
      <c r="N1" t="s">
        <v>1255</v>
      </c>
      <c r="O1" t="s">
        <v>1256</v>
      </c>
      <c r="P1" t="s">
        <v>1257</v>
      </c>
      <c r="Q1" t="s">
        <v>1258</v>
      </c>
      <c r="R1" t="s">
        <v>1259</v>
      </c>
      <c r="S1" t="s">
        <v>1260</v>
      </c>
      <c r="T1" t="s">
        <v>1261</v>
      </c>
      <c r="U1" t="s">
        <v>1262</v>
      </c>
      <c r="V1" t="s">
        <v>1263</v>
      </c>
      <c r="W1" t="s">
        <v>1264</v>
      </c>
      <c r="X1" t="s">
        <v>1265</v>
      </c>
      <c r="Y1" t="s">
        <v>1266</v>
      </c>
      <c r="Z1" t="s">
        <v>1267</v>
      </c>
      <c r="AA1" t="s">
        <v>1268</v>
      </c>
      <c r="AB1" t="s">
        <v>1269</v>
      </c>
      <c r="AC1" t="s">
        <v>1270</v>
      </c>
      <c r="AD1" t="s">
        <v>1271</v>
      </c>
      <c r="AE1" t="s">
        <v>1272</v>
      </c>
      <c r="AF1" t="s">
        <v>1273</v>
      </c>
      <c r="AG1" t="s">
        <v>1274</v>
      </c>
      <c r="AH1" t="s">
        <v>1275</v>
      </c>
      <c r="AI1" t="s">
        <v>1276</v>
      </c>
    </row>
    <row r="2" spans="1:35">
      <c r="A2">
        <v>1790</v>
      </c>
      <c r="B2" t="s">
        <v>0</v>
      </c>
      <c r="C2" t="s">
        <v>1</v>
      </c>
      <c r="D2" t="s">
        <v>2</v>
      </c>
      <c r="E2">
        <v>27</v>
      </c>
      <c r="F2">
        <v>28</v>
      </c>
      <c r="G2">
        <f>(Table1[[#This Row],[Min Temperature]]+Table1[[#This Row],[Max Temperature]])/2</f>
        <v>27.5</v>
      </c>
      <c r="H2">
        <v>5.0999999999999996</v>
      </c>
      <c r="I2">
        <v>6.9</v>
      </c>
      <c r="J2">
        <f>(Table1[[#This Row],[Min Dissolved Oxygen]]+Table1[[#This Row],[Max Dissolved Oxygen]])/2</f>
        <v>6</v>
      </c>
      <c r="K2">
        <v>7.1</v>
      </c>
      <c r="L2">
        <v>8.5</v>
      </c>
      <c r="M2">
        <f>(Table1[[#This Row],[Min pH]]+Table1[[#This Row],[Max pH]])/2</f>
        <v>7.8</v>
      </c>
      <c r="N2">
        <v>3270</v>
      </c>
      <c r="O2">
        <v>156600</v>
      </c>
      <c r="P2">
        <f>(Table1[[#This Row],[Min Conductivity]]+Table1[[#This Row],[Max Conductivity]])/2</f>
        <v>79935</v>
      </c>
      <c r="Q2">
        <v>1</v>
      </c>
      <c r="R2">
        <v>2.2999999999999998</v>
      </c>
      <c r="S2">
        <f>(Table1[[#This Row],[Min BOD]]+Table1[[#This Row],[Max BOD]])/2</f>
        <v>1.65</v>
      </c>
      <c r="T2">
        <v>0.65</v>
      </c>
      <c r="U2">
        <v>6.9</v>
      </c>
      <c r="V2">
        <f>(Table1[[#This Row],[Min Nitrate N + Nitrite N]]+Table1[[#This Row],[Max Nitrate N + Nitrite N]])/2</f>
        <v>3.7750000000000004</v>
      </c>
      <c r="W2">
        <v>2</v>
      </c>
      <c r="X2">
        <v>2</v>
      </c>
      <c r="Y2">
        <f>(Table1[[#This Row],[Min Fecal Coliform]]+Table1[[#This Row],[Max Fecal Coliform]])/2</f>
        <v>2</v>
      </c>
      <c r="Z2">
        <v>800</v>
      </c>
      <c r="AA2">
        <v>1600</v>
      </c>
      <c r="AB2">
        <f>(Table1[[#This Row],[Min Total Coliform]]+Table1[[#This Row],[Max Total Coliform]])/2</f>
        <v>1200</v>
      </c>
      <c r="AC2">
        <f>MIN(10, (Table1[[#This Row],[Avg BOD]]/4)*10)</f>
        <v>4.125</v>
      </c>
      <c r="AD2">
        <f>MIN(10, (Table1[[#This Row],[Avg Fecal Coliform]]/600)*10)</f>
        <v>3.3333333333333333E-2</v>
      </c>
      <c r="AE2">
        <f>MIN(10, (Table1[[#This Row],[Avg Nitrate N + Nitrite N]]/10)*10)</f>
        <v>3.7750000000000004</v>
      </c>
      <c r="AF2">
        <f>IF(OR(Table1[[#This Row],[Avg pH]]&lt;6.5,Table1[[#This Row],[Avg pH]]&gt;8.5),10,0)</f>
        <v>0</v>
      </c>
      <c r="AG2">
        <f>MAX(0, 10-(2*Table1[[#This Row],[Avg Dissolved Oxygen]]))</f>
        <v>0</v>
      </c>
      <c r="AH2">
        <f>(Table1[[#This Row],[Fecal Score]]*0.3) + (Table1[[#This Row],[BOD Score]]*0.25) + (Table1[[#This Row],[Nitrate Score]]*0.2) + (Table1[[#This Row],[pH Score]]*0.15) + (Table1[[#This Row],[Dissolved Oxygen Score]]*0.1)</f>
        <v>1.7962500000000001</v>
      </c>
      <c r="AI2">
        <v>2017</v>
      </c>
    </row>
    <row r="3" spans="1:35">
      <c r="A3">
        <v>2353</v>
      </c>
      <c r="B3" t="s">
        <v>3</v>
      </c>
      <c r="C3" t="s">
        <v>1</v>
      </c>
      <c r="D3" t="s">
        <v>2</v>
      </c>
      <c r="E3">
        <v>24</v>
      </c>
      <c r="F3">
        <v>28</v>
      </c>
      <c r="G3">
        <f>(Table1[[#This Row],[Min Temperature]]+Table1[[#This Row],[Max Temperature]])/2</f>
        <v>26</v>
      </c>
      <c r="H3">
        <v>5.9</v>
      </c>
      <c r="I3">
        <v>6.8</v>
      </c>
      <c r="J3">
        <f>(Table1[[#This Row],[Min Dissolved Oxygen]]+Table1[[#This Row],[Max Dissolved Oxygen]])/2</f>
        <v>6.35</v>
      </c>
      <c r="K3">
        <v>6.9</v>
      </c>
      <c r="L3">
        <v>8.4</v>
      </c>
      <c r="M3">
        <f>(Table1[[#This Row],[Min pH]]+Table1[[#This Row],[Max pH]])/2</f>
        <v>7.65</v>
      </c>
      <c r="N3">
        <v>597</v>
      </c>
      <c r="O3">
        <v>1034</v>
      </c>
      <c r="P3">
        <f>(Table1[[#This Row],[Min Conductivity]]+Table1[[#This Row],[Max Conductivity]])/2</f>
        <v>815.5</v>
      </c>
      <c r="Q3">
        <v>1.3</v>
      </c>
      <c r="R3">
        <v>2.2999999999999998</v>
      </c>
      <c r="S3">
        <f>(Table1[[#This Row],[Min BOD]]+Table1[[#This Row],[Max BOD]])/2</f>
        <v>1.7999999999999998</v>
      </c>
      <c r="T3">
        <v>1.1599999999999999</v>
      </c>
      <c r="U3">
        <v>3.36</v>
      </c>
      <c r="V3">
        <f>(Table1[[#This Row],[Min Nitrate N + Nitrite N]]+Table1[[#This Row],[Max Nitrate N + Nitrite N]])/2</f>
        <v>2.2599999999999998</v>
      </c>
      <c r="W3">
        <v>11</v>
      </c>
      <c r="X3">
        <v>29</v>
      </c>
      <c r="Y3">
        <f>(Table1[[#This Row],[Min Fecal Coliform]]+Table1[[#This Row],[Max Fecal Coliform]])/2</f>
        <v>20</v>
      </c>
      <c r="Z3">
        <v>350</v>
      </c>
      <c r="AA3">
        <v>2400</v>
      </c>
      <c r="AB3">
        <f>(Table1[[#This Row],[Min Total Coliform]]+Table1[[#This Row],[Max Total Coliform]])/2</f>
        <v>1375</v>
      </c>
      <c r="AC3">
        <f>MIN(10, (Table1[[#This Row],[Avg BOD]]/4)*10)</f>
        <v>4.5</v>
      </c>
      <c r="AD3">
        <f>MIN(10, (Table1[[#This Row],[Avg Fecal Coliform]]/600)*10)</f>
        <v>0.33333333333333331</v>
      </c>
      <c r="AE3">
        <f>MIN(10, (Table1[[#This Row],[Avg Nitrate N + Nitrite N]]/10)*10)</f>
        <v>2.2599999999999998</v>
      </c>
      <c r="AF3">
        <f>IF(OR(Table1[[#This Row],[Avg pH]]&lt;6.5,Table1[[#This Row],[Avg pH]]&gt;8.5),10,0)</f>
        <v>0</v>
      </c>
      <c r="AG3">
        <f>MAX(0, 10-(2*Table1[[#This Row],[Avg Dissolved Oxygen]]))</f>
        <v>0</v>
      </c>
      <c r="AH3">
        <f>(Table1[[#This Row],[Fecal Score]]*0.3) + (Table1[[#This Row],[BOD Score]]*0.25) + (Table1[[#This Row],[Nitrate Score]]*0.2) + (Table1[[#This Row],[pH Score]]*0.15) + (Table1[[#This Row],[Dissolved Oxygen Score]]*0.1)</f>
        <v>1.677</v>
      </c>
      <c r="AI3">
        <v>2017</v>
      </c>
    </row>
    <row r="4" spans="1:35">
      <c r="A4">
        <v>2205</v>
      </c>
      <c r="B4" t="s">
        <v>4</v>
      </c>
      <c r="C4" t="s">
        <v>1</v>
      </c>
      <c r="D4" t="s">
        <v>5</v>
      </c>
      <c r="E4">
        <v>20</v>
      </c>
      <c r="F4">
        <v>27</v>
      </c>
      <c r="G4">
        <f>(Table1[[#This Row],[Min Temperature]]+Table1[[#This Row],[Max Temperature]])/2</f>
        <v>23.5</v>
      </c>
      <c r="H4">
        <v>2.2000000000000002</v>
      </c>
      <c r="I4">
        <v>7.2</v>
      </c>
      <c r="J4">
        <f>(Table1[[#This Row],[Min Dissolved Oxygen]]+Table1[[#This Row],[Max Dissolved Oxygen]])/2</f>
        <v>4.7</v>
      </c>
      <c r="K4">
        <v>5.7</v>
      </c>
      <c r="L4">
        <v>7</v>
      </c>
      <c r="M4">
        <f>(Table1[[#This Row],[Min pH]]+Table1[[#This Row],[Max pH]])/2</f>
        <v>6.35</v>
      </c>
      <c r="N4">
        <v>50</v>
      </c>
      <c r="O4">
        <v>128</v>
      </c>
      <c r="P4">
        <f>(Table1[[#This Row],[Min Conductivity]]+Table1[[#This Row],[Max Conductivity]])/2</f>
        <v>89</v>
      </c>
      <c r="Q4">
        <v>1</v>
      </c>
      <c r="R4">
        <v>16.2</v>
      </c>
      <c r="S4">
        <f>(Table1[[#This Row],[Min BOD]]+Table1[[#This Row],[Max BOD]])/2</f>
        <v>8.6</v>
      </c>
      <c r="T4">
        <v>0.1</v>
      </c>
      <c r="U4">
        <v>1.7</v>
      </c>
      <c r="V4">
        <f>(Table1[[#This Row],[Min Nitrate N + Nitrite N]]+Table1[[#This Row],[Max Nitrate N + Nitrite N]])/2</f>
        <v>0.9</v>
      </c>
      <c r="W4">
        <v>300</v>
      </c>
      <c r="X4">
        <v>2000</v>
      </c>
      <c r="Y4">
        <f>(Table1[[#This Row],[Min Fecal Coliform]]+Table1[[#This Row],[Max Fecal Coliform]])/2</f>
        <v>1150</v>
      </c>
      <c r="Z4">
        <v>360</v>
      </c>
      <c r="AA4">
        <v>6400</v>
      </c>
      <c r="AB4">
        <f>(Table1[[#This Row],[Min Total Coliform]]+Table1[[#This Row],[Max Total Coliform]])/2</f>
        <v>3380</v>
      </c>
      <c r="AC4">
        <f>MIN(10, (Table1[[#This Row],[Avg BOD]]/4)*10)</f>
        <v>10</v>
      </c>
      <c r="AD4">
        <f>MIN(10, (Table1[[#This Row],[Avg Fecal Coliform]]/600)*10)</f>
        <v>10</v>
      </c>
      <c r="AE4">
        <f>MIN(10, (Table1[[#This Row],[Avg Nitrate N + Nitrite N]]/10)*10)</f>
        <v>0.89999999999999991</v>
      </c>
      <c r="AF4">
        <f>IF(OR(Table1[[#This Row],[Avg pH]]&lt;6.5,Table1[[#This Row],[Avg pH]]&gt;8.5),10,0)</f>
        <v>10</v>
      </c>
      <c r="AG4">
        <f>MAX(0, 10-(2*Table1[[#This Row],[Avg Dissolved Oxygen]]))</f>
        <v>0.59999999999999964</v>
      </c>
      <c r="AH4">
        <f>(Table1[[#This Row],[Fecal Score]]*0.3) + (Table1[[#This Row],[BOD Score]]*0.25) + (Table1[[#This Row],[Nitrate Score]]*0.2) + (Table1[[#This Row],[pH Score]]*0.15) + (Table1[[#This Row],[Dissolved Oxygen Score]]*0.1)</f>
        <v>7.2399999999999993</v>
      </c>
      <c r="AI4">
        <v>2017</v>
      </c>
    </row>
    <row r="5" spans="1:35">
      <c r="A5">
        <v>2206</v>
      </c>
      <c r="B5" t="s">
        <v>6</v>
      </c>
      <c r="C5" t="s">
        <v>1</v>
      </c>
      <c r="D5" t="s">
        <v>5</v>
      </c>
      <c r="E5">
        <v>22</v>
      </c>
      <c r="F5">
        <v>36</v>
      </c>
      <c r="G5">
        <f>(Table1[[#This Row],[Min Temperature]]+Table1[[#This Row],[Max Temperature]])/2</f>
        <v>29</v>
      </c>
      <c r="H5">
        <v>5.0999999999999996</v>
      </c>
      <c r="I5">
        <v>6</v>
      </c>
      <c r="J5">
        <f>(Table1[[#This Row],[Min Dissolved Oxygen]]+Table1[[#This Row],[Max Dissolved Oxygen]])/2</f>
        <v>5.55</v>
      </c>
      <c r="K5">
        <v>6.6</v>
      </c>
      <c r="L5">
        <v>7.8</v>
      </c>
      <c r="M5">
        <f>(Table1[[#This Row],[Min pH]]+Table1[[#This Row],[Max pH]])/2</f>
        <v>7.1999999999999993</v>
      </c>
      <c r="N5">
        <v>54</v>
      </c>
      <c r="O5">
        <v>153</v>
      </c>
      <c r="P5">
        <f>(Table1[[#This Row],[Min Conductivity]]+Table1[[#This Row],[Max Conductivity]])/2</f>
        <v>103.5</v>
      </c>
      <c r="Q5">
        <v>0.9</v>
      </c>
      <c r="R5">
        <v>2.8</v>
      </c>
      <c r="S5">
        <f>(Table1[[#This Row],[Min BOD]]+Table1[[#This Row],[Max BOD]])/2</f>
        <v>1.8499999999999999</v>
      </c>
      <c r="T5">
        <v>0.1</v>
      </c>
      <c r="U5">
        <v>1.4</v>
      </c>
      <c r="V5">
        <f>(Table1[[#This Row],[Min Nitrate N + Nitrite N]]+Table1[[#This Row],[Max Nitrate N + Nitrite N]])/2</f>
        <v>0.75</v>
      </c>
      <c r="W5">
        <v>300</v>
      </c>
      <c r="X5">
        <v>1200</v>
      </c>
      <c r="Y5">
        <f>(Table1[[#This Row],[Min Fecal Coliform]]+Table1[[#This Row],[Max Fecal Coliform]])/2</f>
        <v>750</v>
      </c>
      <c r="Z5">
        <v>300</v>
      </c>
      <c r="AA5">
        <v>5300</v>
      </c>
      <c r="AB5">
        <f>(Table1[[#This Row],[Min Total Coliform]]+Table1[[#This Row],[Max Total Coliform]])/2</f>
        <v>2800</v>
      </c>
      <c r="AC5">
        <f>MIN(10, (Table1[[#This Row],[Avg BOD]]/4)*10)</f>
        <v>4.625</v>
      </c>
      <c r="AD5">
        <f>MIN(10, (Table1[[#This Row],[Avg Fecal Coliform]]/600)*10)</f>
        <v>10</v>
      </c>
      <c r="AE5">
        <f>MIN(10, (Table1[[#This Row],[Avg Nitrate N + Nitrite N]]/10)*10)</f>
        <v>0.75</v>
      </c>
      <c r="AF5">
        <f>IF(OR(Table1[[#This Row],[Avg pH]]&lt;6.5,Table1[[#This Row],[Avg pH]]&gt;8.5),10,0)</f>
        <v>0</v>
      </c>
      <c r="AG5">
        <f>MAX(0, 10-(2*Table1[[#This Row],[Avg Dissolved Oxygen]]))</f>
        <v>0</v>
      </c>
      <c r="AH5">
        <f>(Table1[[#This Row],[Fecal Score]]*0.3) + (Table1[[#This Row],[BOD Score]]*0.25) + (Table1[[#This Row],[Nitrate Score]]*0.2) + (Table1[[#This Row],[pH Score]]*0.15) + (Table1[[#This Row],[Dissolved Oxygen Score]]*0.1)</f>
        <v>4.3062500000000004</v>
      </c>
      <c r="AI5">
        <v>2017</v>
      </c>
    </row>
    <row r="6" spans="1:35">
      <c r="A6">
        <v>1263</v>
      </c>
      <c r="B6" t="s">
        <v>7</v>
      </c>
      <c r="C6" t="s">
        <v>8</v>
      </c>
      <c r="D6" t="s">
        <v>5</v>
      </c>
      <c r="E6">
        <v>22</v>
      </c>
      <c r="F6">
        <v>34</v>
      </c>
      <c r="G6">
        <f>(Table1[[#This Row],[Min Temperature]]+Table1[[#This Row],[Max Temperature]])/2</f>
        <v>28</v>
      </c>
      <c r="H6">
        <v>0.7</v>
      </c>
      <c r="I6">
        <v>4.5999999999999996</v>
      </c>
      <c r="J6">
        <f>(Table1[[#This Row],[Min Dissolved Oxygen]]+Table1[[#This Row],[Max Dissolved Oxygen]])/2</f>
        <v>2.65</v>
      </c>
      <c r="K6">
        <v>6.8</v>
      </c>
      <c r="L6">
        <v>8.4</v>
      </c>
      <c r="M6">
        <f>(Table1[[#This Row],[Min pH]]+Table1[[#This Row],[Max pH]])/2</f>
        <v>7.6</v>
      </c>
      <c r="N6">
        <v>263</v>
      </c>
      <c r="O6">
        <v>972</v>
      </c>
      <c r="P6">
        <f>(Table1[[#This Row],[Min Conductivity]]+Table1[[#This Row],[Max Conductivity]])/2</f>
        <v>617.5</v>
      </c>
      <c r="Q6">
        <v>4.5</v>
      </c>
      <c r="R6">
        <v>14.7</v>
      </c>
      <c r="S6">
        <f>(Table1[[#This Row],[Min BOD]]+Table1[[#This Row],[Max BOD]])/2</f>
        <v>9.6</v>
      </c>
      <c r="T6">
        <v>0.8</v>
      </c>
      <c r="U6">
        <v>5.7</v>
      </c>
      <c r="V6">
        <f>(Table1[[#This Row],[Min Nitrate N + Nitrite N]]+Table1[[#This Row],[Max Nitrate N + Nitrite N]])/2</f>
        <v>3.25</v>
      </c>
      <c r="W6">
        <v>1100</v>
      </c>
      <c r="X6">
        <v>3500</v>
      </c>
      <c r="Y6">
        <f>(Table1[[#This Row],[Min Fecal Coliform]]+Table1[[#This Row],[Max Fecal Coliform]])/2</f>
        <v>2300</v>
      </c>
      <c r="Z6">
        <v>730</v>
      </c>
      <c r="AA6">
        <v>21000</v>
      </c>
      <c r="AB6">
        <f>(Table1[[#This Row],[Min Total Coliform]]+Table1[[#This Row],[Max Total Coliform]])/2</f>
        <v>10865</v>
      </c>
      <c r="AC6">
        <f>MIN(10, (Table1[[#This Row],[Avg BOD]]/4)*10)</f>
        <v>10</v>
      </c>
      <c r="AD6">
        <f>MIN(10, (Table1[[#This Row],[Avg Fecal Coliform]]/600)*10)</f>
        <v>10</v>
      </c>
      <c r="AE6">
        <f>MIN(10, (Table1[[#This Row],[Avg Nitrate N + Nitrite N]]/10)*10)</f>
        <v>3.25</v>
      </c>
      <c r="AF6">
        <f>IF(OR(Table1[[#This Row],[Avg pH]]&lt;6.5,Table1[[#This Row],[Avg pH]]&gt;8.5),10,0)</f>
        <v>0</v>
      </c>
      <c r="AG6">
        <f>MAX(0, 10-(2*Table1[[#This Row],[Avg Dissolved Oxygen]]))</f>
        <v>4.7</v>
      </c>
      <c r="AH6">
        <f>(Table1[[#This Row],[Fecal Score]]*0.3) + (Table1[[#This Row],[BOD Score]]*0.25) + (Table1[[#This Row],[Nitrate Score]]*0.2) + (Table1[[#This Row],[pH Score]]*0.15) + (Table1[[#This Row],[Dissolved Oxygen Score]]*0.1)</f>
        <v>6.62</v>
      </c>
      <c r="AI6">
        <v>2017</v>
      </c>
    </row>
    <row r="7" spans="1:35">
      <c r="A7">
        <v>2207</v>
      </c>
      <c r="B7" t="s">
        <v>9</v>
      </c>
      <c r="C7" t="s">
        <v>8</v>
      </c>
      <c r="D7" t="s">
        <v>5</v>
      </c>
      <c r="E7">
        <v>20</v>
      </c>
      <c r="F7">
        <v>35</v>
      </c>
      <c r="G7">
        <f>(Table1[[#This Row],[Min Temperature]]+Table1[[#This Row],[Max Temperature]])/2</f>
        <v>27.5</v>
      </c>
      <c r="H7">
        <v>3.5</v>
      </c>
      <c r="I7">
        <v>6.8</v>
      </c>
      <c r="J7">
        <f>(Table1[[#This Row],[Min Dissolved Oxygen]]+Table1[[#This Row],[Max Dissolved Oxygen]])/2</f>
        <v>5.15</v>
      </c>
      <c r="K7">
        <v>6.1</v>
      </c>
      <c r="L7">
        <v>7.3</v>
      </c>
      <c r="M7">
        <f>(Table1[[#This Row],[Min pH]]+Table1[[#This Row],[Max pH]])/2</f>
        <v>6.6999999999999993</v>
      </c>
      <c r="N7">
        <v>26</v>
      </c>
      <c r="O7">
        <v>235</v>
      </c>
      <c r="P7">
        <f>(Table1[[#This Row],[Min Conductivity]]+Table1[[#This Row],[Max Conductivity]])/2</f>
        <v>130.5</v>
      </c>
      <c r="Q7">
        <v>2.2000000000000002</v>
      </c>
      <c r="R7">
        <v>18.100000000000001</v>
      </c>
      <c r="S7">
        <f>(Table1[[#This Row],[Min BOD]]+Table1[[#This Row],[Max BOD]])/2</f>
        <v>10.15</v>
      </c>
      <c r="T7">
        <v>0.5</v>
      </c>
      <c r="U7">
        <v>1.9</v>
      </c>
      <c r="V7">
        <f>(Table1[[#This Row],[Min Nitrate N + Nitrite N]]+Table1[[#This Row],[Max Nitrate N + Nitrite N]])/2</f>
        <v>1.2</v>
      </c>
      <c r="W7">
        <v>300</v>
      </c>
      <c r="X7">
        <v>2100</v>
      </c>
      <c r="Y7">
        <f>(Table1[[#This Row],[Min Fecal Coliform]]+Table1[[#This Row],[Max Fecal Coliform]])/2</f>
        <v>1200</v>
      </c>
      <c r="Z7">
        <v>360</v>
      </c>
      <c r="AA7">
        <v>29000</v>
      </c>
      <c r="AB7">
        <f>(Table1[[#This Row],[Min Total Coliform]]+Table1[[#This Row],[Max Total Coliform]])/2</f>
        <v>14680</v>
      </c>
      <c r="AC7">
        <f>MIN(10, (Table1[[#This Row],[Avg BOD]]/4)*10)</f>
        <v>10</v>
      </c>
      <c r="AD7">
        <f>MIN(10, (Table1[[#This Row],[Avg Fecal Coliform]]/600)*10)</f>
        <v>10</v>
      </c>
      <c r="AE7">
        <f>MIN(10, (Table1[[#This Row],[Avg Nitrate N + Nitrite N]]/10)*10)</f>
        <v>1.2</v>
      </c>
      <c r="AF7">
        <f>IF(OR(Table1[[#This Row],[Avg pH]]&lt;6.5,Table1[[#This Row],[Avg pH]]&gt;8.5),10,0)</f>
        <v>0</v>
      </c>
      <c r="AG7">
        <f>MAX(0, 10-(2*Table1[[#This Row],[Avg Dissolved Oxygen]]))</f>
        <v>0</v>
      </c>
      <c r="AH7">
        <f>(Table1[[#This Row],[Fecal Score]]*0.3) + (Table1[[#This Row],[BOD Score]]*0.25) + (Table1[[#This Row],[Nitrate Score]]*0.2) + (Table1[[#This Row],[pH Score]]*0.15) + (Table1[[#This Row],[Dissolved Oxygen Score]]*0.1)</f>
        <v>5.74</v>
      </c>
      <c r="AI7">
        <v>2017</v>
      </c>
    </row>
    <row r="8" spans="1:35">
      <c r="A8">
        <v>2208</v>
      </c>
      <c r="B8" t="s">
        <v>10</v>
      </c>
      <c r="C8" t="s">
        <v>8</v>
      </c>
      <c r="D8" t="s">
        <v>5</v>
      </c>
      <c r="E8">
        <v>18</v>
      </c>
      <c r="F8">
        <v>31</v>
      </c>
      <c r="G8">
        <f>(Table1[[#This Row],[Min Temperature]]+Table1[[#This Row],[Max Temperature]])/2</f>
        <v>24.5</v>
      </c>
      <c r="H8">
        <v>5</v>
      </c>
      <c r="I8">
        <v>7.3</v>
      </c>
      <c r="J8">
        <f>(Table1[[#This Row],[Min Dissolved Oxygen]]+Table1[[#This Row],[Max Dissolved Oxygen]])/2</f>
        <v>6.15</v>
      </c>
      <c r="K8">
        <v>5.8</v>
      </c>
      <c r="L8">
        <v>7.6</v>
      </c>
      <c r="M8">
        <f>(Table1[[#This Row],[Min pH]]+Table1[[#This Row],[Max pH]])/2</f>
        <v>6.6999999999999993</v>
      </c>
      <c r="N8">
        <v>25</v>
      </c>
      <c r="O8">
        <v>38</v>
      </c>
      <c r="P8">
        <f>(Table1[[#This Row],[Min Conductivity]]+Table1[[#This Row],[Max Conductivity]])/2</f>
        <v>31.5</v>
      </c>
      <c r="Q8">
        <v>2</v>
      </c>
      <c r="R8">
        <v>3.2</v>
      </c>
      <c r="S8">
        <f>(Table1[[#This Row],[Min BOD]]+Table1[[#This Row],[Max BOD]])/2</f>
        <v>2.6</v>
      </c>
      <c r="T8">
        <v>0.1</v>
      </c>
      <c r="U8">
        <v>2.5</v>
      </c>
      <c r="V8">
        <f>(Table1[[#This Row],[Min Nitrate N + Nitrite N]]+Table1[[#This Row],[Max Nitrate N + Nitrite N]])/2</f>
        <v>1.3</v>
      </c>
      <c r="W8">
        <v>360</v>
      </c>
      <c r="X8">
        <v>1500</v>
      </c>
      <c r="Y8">
        <f>(Table1[[#This Row],[Min Fecal Coliform]]+Table1[[#This Row],[Max Fecal Coliform]])/2</f>
        <v>930</v>
      </c>
      <c r="Z8">
        <v>300</v>
      </c>
      <c r="AA8">
        <v>15000</v>
      </c>
      <c r="AB8">
        <f>(Table1[[#This Row],[Min Total Coliform]]+Table1[[#This Row],[Max Total Coliform]])/2</f>
        <v>7650</v>
      </c>
      <c r="AC8">
        <f>MIN(10, (Table1[[#This Row],[Avg BOD]]/4)*10)</f>
        <v>6.5</v>
      </c>
      <c r="AD8">
        <f>MIN(10, (Table1[[#This Row],[Avg Fecal Coliform]]/600)*10)</f>
        <v>10</v>
      </c>
      <c r="AE8">
        <f>MIN(10, (Table1[[#This Row],[Avg Nitrate N + Nitrite N]]/10)*10)</f>
        <v>1.3</v>
      </c>
      <c r="AF8">
        <f>IF(OR(Table1[[#This Row],[Avg pH]]&lt;6.5,Table1[[#This Row],[Avg pH]]&gt;8.5),10,0)</f>
        <v>0</v>
      </c>
      <c r="AG8">
        <f>MAX(0, 10-(2*Table1[[#This Row],[Avg Dissolved Oxygen]]))</f>
        <v>0</v>
      </c>
      <c r="AH8">
        <f>(Table1[[#This Row],[Fecal Score]]*0.3) + (Table1[[#This Row],[BOD Score]]*0.25) + (Table1[[#This Row],[Nitrate Score]]*0.2) + (Table1[[#This Row],[pH Score]]*0.15) + (Table1[[#This Row],[Dissolved Oxygen Score]]*0.1)</f>
        <v>4.8849999999999998</v>
      </c>
      <c r="AI8">
        <v>2017</v>
      </c>
    </row>
    <row r="9" spans="1:35">
      <c r="A9">
        <v>2209</v>
      </c>
      <c r="B9" t="s">
        <v>11</v>
      </c>
      <c r="C9" t="s">
        <v>8</v>
      </c>
      <c r="D9" t="s">
        <v>5</v>
      </c>
      <c r="E9">
        <v>20</v>
      </c>
      <c r="F9">
        <v>32</v>
      </c>
      <c r="G9">
        <f>(Table1[[#This Row],[Min Temperature]]+Table1[[#This Row],[Max Temperature]])/2</f>
        <v>26</v>
      </c>
      <c r="H9">
        <v>5.2</v>
      </c>
      <c r="I9">
        <v>8.1</v>
      </c>
      <c r="J9">
        <f>(Table1[[#This Row],[Min Dissolved Oxygen]]+Table1[[#This Row],[Max Dissolved Oxygen]])/2</f>
        <v>6.65</v>
      </c>
      <c r="K9">
        <v>5.6</v>
      </c>
      <c r="L9">
        <v>7.8</v>
      </c>
      <c r="M9">
        <f>(Table1[[#This Row],[Min pH]]+Table1[[#This Row],[Max pH]])/2</f>
        <v>6.6999999999999993</v>
      </c>
      <c r="N9">
        <v>23</v>
      </c>
      <c r="O9">
        <v>38</v>
      </c>
      <c r="P9">
        <f>(Table1[[#This Row],[Min Conductivity]]+Table1[[#This Row],[Max Conductivity]])/2</f>
        <v>30.5</v>
      </c>
      <c r="Q9">
        <v>1.9</v>
      </c>
      <c r="R9">
        <v>4.0999999999999996</v>
      </c>
      <c r="S9">
        <f>(Table1[[#This Row],[Min BOD]]+Table1[[#This Row],[Max BOD]])/2</f>
        <v>3</v>
      </c>
      <c r="T9">
        <v>0.1</v>
      </c>
      <c r="U9">
        <v>1.7</v>
      </c>
      <c r="V9">
        <f>(Table1[[#This Row],[Min Nitrate N + Nitrite N]]+Table1[[#This Row],[Max Nitrate N + Nitrite N]])/2</f>
        <v>0.9</v>
      </c>
      <c r="W9">
        <v>360</v>
      </c>
      <c r="X9">
        <v>2800</v>
      </c>
      <c r="Y9">
        <f>(Table1[[#This Row],[Min Fecal Coliform]]+Table1[[#This Row],[Max Fecal Coliform]])/2</f>
        <v>1580</v>
      </c>
      <c r="Z9">
        <v>360</v>
      </c>
      <c r="AA9">
        <v>21000</v>
      </c>
      <c r="AB9">
        <f>(Table1[[#This Row],[Min Total Coliform]]+Table1[[#This Row],[Max Total Coliform]])/2</f>
        <v>10680</v>
      </c>
      <c r="AC9">
        <f>MIN(10, (Table1[[#This Row],[Avg BOD]]/4)*10)</f>
        <v>7.5</v>
      </c>
      <c r="AD9">
        <f>MIN(10, (Table1[[#This Row],[Avg Fecal Coliform]]/600)*10)</f>
        <v>10</v>
      </c>
      <c r="AE9">
        <f>MIN(10, (Table1[[#This Row],[Avg Nitrate N + Nitrite N]]/10)*10)</f>
        <v>0.89999999999999991</v>
      </c>
      <c r="AF9">
        <f>IF(OR(Table1[[#This Row],[Avg pH]]&lt;6.5,Table1[[#This Row],[Avg pH]]&gt;8.5),10,0)</f>
        <v>0</v>
      </c>
      <c r="AG9">
        <f>MAX(0, 10-(2*Table1[[#This Row],[Avg Dissolved Oxygen]]))</f>
        <v>0</v>
      </c>
      <c r="AH9">
        <f>(Table1[[#This Row],[Fecal Score]]*0.3) + (Table1[[#This Row],[BOD Score]]*0.25) + (Table1[[#This Row],[Nitrate Score]]*0.2) + (Table1[[#This Row],[pH Score]]*0.15) + (Table1[[#This Row],[Dissolved Oxygen Score]]*0.1)</f>
        <v>5.0549999999999997</v>
      </c>
      <c r="AI9">
        <v>2017</v>
      </c>
    </row>
    <row r="10" spans="1:35">
      <c r="A10">
        <v>2210</v>
      </c>
      <c r="B10" t="s">
        <v>12</v>
      </c>
      <c r="C10" t="s">
        <v>8</v>
      </c>
      <c r="D10" t="s">
        <v>5</v>
      </c>
      <c r="E10">
        <v>21</v>
      </c>
      <c r="F10">
        <v>32</v>
      </c>
      <c r="G10">
        <f>(Table1[[#This Row],[Min Temperature]]+Table1[[#This Row],[Max Temperature]])/2</f>
        <v>26.5</v>
      </c>
      <c r="H10">
        <v>5.0999999999999996</v>
      </c>
      <c r="I10">
        <v>6.5</v>
      </c>
      <c r="J10">
        <f>(Table1[[#This Row],[Min Dissolved Oxygen]]+Table1[[#This Row],[Max Dissolved Oxygen]])/2</f>
        <v>5.8</v>
      </c>
      <c r="K10">
        <v>6.7</v>
      </c>
      <c r="L10">
        <v>7.4</v>
      </c>
      <c r="M10">
        <f>(Table1[[#This Row],[Min pH]]+Table1[[#This Row],[Max pH]])/2</f>
        <v>7.0500000000000007</v>
      </c>
      <c r="N10">
        <v>45</v>
      </c>
      <c r="O10">
        <v>81</v>
      </c>
      <c r="P10">
        <f>(Table1[[#This Row],[Min Conductivity]]+Table1[[#This Row],[Max Conductivity]])/2</f>
        <v>63</v>
      </c>
      <c r="Q10">
        <v>1.1000000000000001</v>
      </c>
      <c r="R10">
        <v>4.8</v>
      </c>
      <c r="S10">
        <f>(Table1[[#This Row],[Min BOD]]+Table1[[#This Row],[Max BOD]])/2</f>
        <v>2.95</v>
      </c>
      <c r="T10">
        <v>0.1</v>
      </c>
      <c r="U10">
        <v>1.9</v>
      </c>
      <c r="V10">
        <f>(Table1[[#This Row],[Min Nitrate N + Nitrite N]]+Table1[[#This Row],[Max Nitrate N + Nitrite N]])/2</f>
        <v>1</v>
      </c>
      <c r="W10">
        <v>300</v>
      </c>
      <c r="X10">
        <v>1500</v>
      </c>
      <c r="Y10">
        <f>(Table1[[#This Row],[Min Fecal Coliform]]+Table1[[#This Row],[Max Fecal Coliform]])/2</f>
        <v>900</v>
      </c>
      <c r="Z10">
        <v>300</v>
      </c>
      <c r="AA10">
        <v>4400</v>
      </c>
      <c r="AB10">
        <f>(Table1[[#This Row],[Min Total Coliform]]+Table1[[#This Row],[Max Total Coliform]])/2</f>
        <v>2350</v>
      </c>
      <c r="AC10">
        <f>MIN(10, (Table1[[#This Row],[Avg BOD]]/4)*10)</f>
        <v>7.375</v>
      </c>
      <c r="AD10">
        <f>MIN(10, (Table1[[#This Row],[Avg Fecal Coliform]]/600)*10)</f>
        <v>10</v>
      </c>
      <c r="AE10">
        <f>MIN(10, (Table1[[#This Row],[Avg Nitrate N + Nitrite N]]/10)*10)</f>
        <v>1</v>
      </c>
      <c r="AF10">
        <f>IF(OR(Table1[[#This Row],[Avg pH]]&lt;6.5,Table1[[#This Row],[Avg pH]]&gt;8.5),10,0)</f>
        <v>0</v>
      </c>
      <c r="AG10">
        <f>MAX(0, 10-(2*Table1[[#This Row],[Avg Dissolved Oxygen]]))</f>
        <v>0</v>
      </c>
      <c r="AH10">
        <f>(Table1[[#This Row],[Fecal Score]]*0.3) + (Table1[[#This Row],[BOD Score]]*0.25) + (Table1[[#This Row],[Nitrate Score]]*0.2) + (Table1[[#This Row],[pH Score]]*0.15) + (Table1[[#This Row],[Dissolved Oxygen Score]]*0.1)</f>
        <v>5.0437500000000002</v>
      </c>
      <c r="AI10">
        <v>2017</v>
      </c>
    </row>
    <row r="11" spans="1:35">
      <c r="A11">
        <v>2211</v>
      </c>
      <c r="B11" t="s">
        <v>13</v>
      </c>
      <c r="C11" t="s">
        <v>8</v>
      </c>
      <c r="D11" t="s">
        <v>5</v>
      </c>
      <c r="E11">
        <v>22</v>
      </c>
      <c r="F11">
        <v>30</v>
      </c>
      <c r="G11">
        <f>(Table1[[#This Row],[Min Temperature]]+Table1[[#This Row],[Max Temperature]])/2</f>
        <v>26</v>
      </c>
      <c r="H11">
        <v>7.2</v>
      </c>
      <c r="I11">
        <v>8.3000000000000007</v>
      </c>
      <c r="J11">
        <f>(Table1[[#This Row],[Min Dissolved Oxygen]]+Table1[[#This Row],[Max Dissolved Oxygen]])/2</f>
        <v>7.75</v>
      </c>
      <c r="K11">
        <v>7.1</v>
      </c>
      <c r="L11">
        <v>9.1</v>
      </c>
      <c r="M11">
        <f>(Table1[[#This Row],[Min pH]]+Table1[[#This Row],[Max pH]])/2</f>
        <v>8.1</v>
      </c>
      <c r="N11">
        <v>195</v>
      </c>
      <c r="O11">
        <v>264</v>
      </c>
      <c r="P11">
        <f>(Table1[[#This Row],[Min Conductivity]]+Table1[[#This Row],[Max Conductivity]])/2</f>
        <v>229.5</v>
      </c>
      <c r="Q11">
        <v>3.8</v>
      </c>
      <c r="R11">
        <v>12.7</v>
      </c>
      <c r="S11">
        <f>(Table1[[#This Row],[Min BOD]]+Table1[[#This Row],[Max BOD]])/2</f>
        <v>8.25</v>
      </c>
      <c r="T11">
        <v>0.9</v>
      </c>
      <c r="U11">
        <v>3.4</v>
      </c>
      <c r="V11">
        <f>(Table1[[#This Row],[Min Nitrate N + Nitrite N]]+Table1[[#This Row],[Max Nitrate N + Nitrite N]])/2</f>
        <v>2.15</v>
      </c>
      <c r="W11">
        <v>300</v>
      </c>
      <c r="X11">
        <v>720</v>
      </c>
      <c r="Y11">
        <f>(Table1[[#This Row],[Min Fecal Coliform]]+Table1[[#This Row],[Max Fecal Coliform]])/2</f>
        <v>510</v>
      </c>
      <c r="Z11">
        <v>300</v>
      </c>
      <c r="AA11">
        <v>4400</v>
      </c>
      <c r="AB11">
        <f>(Table1[[#This Row],[Min Total Coliform]]+Table1[[#This Row],[Max Total Coliform]])/2</f>
        <v>2350</v>
      </c>
      <c r="AC11">
        <f>MIN(10, (Table1[[#This Row],[Avg BOD]]/4)*10)</f>
        <v>10</v>
      </c>
      <c r="AD11">
        <f>MIN(10, (Table1[[#This Row],[Avg Fecal Coliform]]/600)*10)</f>
        <v>8.5</v>
      </c>
      <c r="AE11">
        <f>MIN(10, (Table1[[#This Row],[Avg Nitrate N + Nitrite N]]/10)*10)</f>
        <v>2.15</v>
      </c>
      <c r="AF11">
        <f>IF(OR(Table1[[#This Row],[Avg pH]]&lt;6.5,Table1[[#This Row],[Avg pH]]&gt;8.5),10,0)</f>
        <v>0</v>
      </c>
      <c r="AG11">
        <f>MAX(0, 10-(2*Table1[[#This Row],[Avg Dissolved Oxygen]]))</f>
        <v>0</v>
      </c>
      <c r="AH11">
        <f>(Table1[[#This Row],[Fecal Score]]*0.3) + (Table1[[#This Row],[BOD Score]]*0.25) + (Table1[[#This Row],[Nitrate Score]]*0.2) + (Table1[[#This Row],[pH Score]]*0.15) + (Table1[[#This Row],[Dissolved Oxygen Score]]*0.1)</f>
        <v>5.4799999999999995</v>
      </c>
      <c r="AI11">
        <v>2017</v>
      </c>
    </row>
    <row r="12" spans="1:35">
      <c r="A12">
        <v>2212</v>
      </c>
      <c r="B12" t="s">
        <v>14</v>
      </c>
      <c r="C12" t="s">
        <v>8</v>
      </c>
      <c r="D12" t="s">
        <v>5</v>
      </c>
      <c r="E12">
        <v>20</v>
      </c>
      <c r="F12">
        <v>30</v>
      </c>
      <c r="G12">
        <f>(Table1[[#This Row],[Min Temperature]]+Table1[[#This Row],[Max Temperature]])/2</f>
        <v>25</v>
      </c>
      <c r="H12">
        <v>7.4</v>
      </c>
      <c r="I12">
        <v>9.1999999999999993</v>
      </c>
      <c r="J12">
        <f>(Table1[[#This Row],[Min Dissolved Oxygen]]+Table1[[#This Row],[Max Dissolved Oxygen]])/2</f>
        <v>8.3000000000000007</v>
      </c>
      <c r="K12">
        <v>6.8</v>
      </c>
      <c r="L12">
        <v>7.8</v>
      </c>
      <c r="M12">
        <f>(Table1[[#This Row],[Min pH]]+Table1[[#This Row],[Max pH]])/2</f>
        <v>7.3</v>
      </c>
      <c r="N12">
        <v>64</v>
      </c>
      <c r="O12">
        <v>92</v>
      </c>
      <c r="P12">
        <f>(Table1[[#This Row],[Min Conductivity]]+Table1[[#This Row],[Max Conductivity]])/2</f>
        <v>78</v>
      </c>
      <c r="Q12">
        <v>2.8</v>
      </c>
      <c r="R12">
        <v>6.2</v>
      </c>
      <c r="S12">
        <f>(Table1[[#This Row],[Min BOD]]+Table1[[#This Row],[Max BOD]])/2</f>
        <v>4.5</v>
      </c>
      <c r="T12">
        <v>0.2</v>
      </c>
      <c r="U12">
        <v>1.2</v>
      </c>
      <c r="V12">
        <f>(Table1[[#This Row],[Min Nitrate N + Nitrite N]]+Table1[[#This Row],[Max Nitrate N + Nitrite N]])/2</f>
        <v>0.7</v>
      </c>
      <c r="W12">
        <v>360</v>
      </c>
      <c r="X12">
        <v>2000</v>
      </c>
      <c r="Y12">
        <f>(Table1[[#This Row],[Min Fecal Coliform]]+Table1[[#This Row],[Max Fecal Coliform]])/2</f>
        <v>1180</v>
      </c>
      <c r="Z12">
        <v>360</v>
      </c>
      <c r="AA12">
        <v>3600</v>
      </c>
      <c r="AB12">
        <f>(Table1[[#This Row],[Min Total Coliform]]+Table1[[#This Row],[Max Total Coliform]])/2</f>
        <v>1980</v>
      </c>
      <c r="AC12">
        <f>MIN(10, (Table1[[#This Row],[Avg BOD]]/4)*10)</f>
        <v>10</v>
      </c>
      <c r="AD12">
        <f>MIN(10, (Table1[[#This Row],[Avg Fecal Coliform]]/600)*10)</f>
        <v>10</v>
      </c>
      <c r="AE12">
        <f>MIN(10, (Table1[[#This Row],[Avg Nitrate N + Nitrite N]]/10)*10)</f>
        <v>0.7</v>
      </c>
      <c r="AF12">
        <f>IF(OR(Table1[[#This Row],[Avg pH]]&lt;6.5,Table1[[#This Row],[Avg pH]]&gt;8.5),10,0)</f>
        <v>0</v>
      </c>
      <c r="AG12">
        <f>MAX(0, 10-(2*Table1[[#This Row],[Avg Dissolved Oxygen]]))</f>
        <v>0</v>
      </c>
      <c r="AH12">
        <f>(Table1[[#This Row],[Fecal Score]]*0.3) + (Table1[[#This Row],[BOD Score]]*0.25) + (Table1[[#This Row],[Nitrate Score]]*0.2) + (Table1[[#This Row],[pH Score]]*0.15) + (Table1[[#This Row],[Dissolved Oxygen Score]]*0.1)</f>
        <v>5.64</v>
      </c>
      <c r="AI12">
        <v>2017</v>
      </c>
    </row>
    <row r="13" spans="1:35">
      <c r="A13">
        <v>2213</v>
      </c>
      <c r="B13" t="s">
        <v>15</v>
      </c>
      <c r="C13" t="s">
        <v>8</v>
      </c>
      <c r="D13" t="s">
        <v>5</v>
      </c>
      <c r="E13">
        <v>20</v>
      </c>
      <c r="F13">
        <v>31</v>
      </c>
      <c r="G13">
        <f>(Table1[[#This Row],[Min Temperature]]+Table1[[#This Row],[Max Temperature]])/2</f>
        <v>25.5</v>
      </c>
      <c r="H13">
        <v>7</v>
      </c>
      <c r="I13">
        <v>8.3000000000000007</v>
      </c>
      <c r="J13">
        <f>(Table1[[#This Row],[Min Dissolved Oxygen]]+Table1[[#This Row],[Max Dissolved Oxygen]])/2</f>
        <v>7.65</v>
      </c>
      <c r="K13">
        <v>7.2</v>
      </c>
      <c r="L13">
        <v>8.8000000000000007</v>
      </c>
      <c r="M13">
        <f>(Table1[[#This Row],[Min pH]]+Table1[[#This Row],[Max pH]])/2</f>
        <v>8</v>
      </c>
      <c r="N13">
        <v>26</v>
      </c>
      <c r="O13">
        <v>246</v>
      </c>
      <c r="P13">
        <f>(Table1[[#This Row],[Min Conductivity]]+Table1[[#This Row],[Max Conductivity]])/2</f>
        <v>136</v>
      </c>
      <c r="Q13">
        <v>4.5</v>
      </c>
      <c r="R13">
        <v>18.8</v>
      </c>
      <c r="S13">
        <f>(Table1[[#This Row],[Min BOD]]+Table1[[#This Row],[Max BOD]])/2</f>
        <v>11.65</v>
      </c>
      <c r="T13">
        <v>0.7</v>
      </c>
      <c r="U13">
        <v>2.1</v>
      </c>
      <c r="V13">
        <f>(Table1[[#This Row],[Min Nitrate N + Nitrite N]]+Table1[[#This Row],[Max Nitrate N + Nitrite N]])/2</f>
        <v>1.4</v>
      </c>
      <c r="W13">
        <v>300</v>
      </c>
      <c r="X13">
        <v>910</v>
      </c>
      <c r="Y13">
        <f>(Table1[[#This Row],[Min Fecal Coliform]]+Table1[[#This Row],[Max Fecal Coliform]])/2</f>
        <v>605</v>
      </c>
      <c r="Z13">
        <v>360</v>
      </c>
      <c r="AA13">
        <v>1500</v>
      </c>
      <c r="AB13">
        <f>(Table1[[#This Row],[Min Total Coliform]]+Table1[[#This Row],[Max Total Coliform]])/2</f>
        <v>930</v>
      </c>
      <c r="AC13">
        <f>MIN(10, (Table1[[#This Row],[Avg BOD]]/4)*10)</f>
        <v>10</v>
      </c>
      <c r="AD13">
        <f>MIN(10, (Table1[[#This Row],[Avg Fecal Coliform]]/600)*10)</f>
        <v>10</v>
      </c>
      <c r="AE13">
        <f>MIN(10, (Table1[[#This Row],[Avg Nitrate N + Nitrite N]]/10)*10)</f>
        <v>1.4</v>
      </c>
      <c r="AF13">
        <f>IF(OR(Table1[[#This Row],[Avg pH]]&lt;6.5,Table1[[#This Row],[Avg pH]]&gt;8.5),10,0)</f>
        <v>0</v>
      </c>
      <c r="AG13">
        <f>MAX(0, 10-(2*Table1[[#This Row],[Avg Dissolved Oxygen]]))</f>
        <v>0</v>
      </c>
      <c r="AH13">
        <f>(Table1[[#This Row],[Fecal Score]]*0.3) + (Table1[[#This Row],[BOD Score]]*0.25) + (Table1[[#This Row],[Nitrate Score]]*0.2) + (Table1[[#This Row],[pH Score]]*0.15) + (Table1[[#This Row],[Dissolved Oxygen Score]]*0.1)</f>
        <v>5.78</v>
      </c>
      <c r="AI13">
        <v>2017</v>
      </c>
    </row>
    <row r="14" spans="1:35">
      <c r="A14">
        <v>2214</v>
      </c>
      <c r="B14" t="s">
        <v>16</v>
      </c>
      <c r="C14" t="s">
        <v>8</v>
      </c>
      <c r="D14" t="s">
        <v>5</v>
      </c>
      <c r="E14">
        <v>23</v>
      </c>
      <c r="F14">
        <v>38</v>
      </c>
      <c r="G14">
        <f>(Table1[[#This Row],[Min Temperature]]+Table1[[#This Row],[Max Temperature]])/2</f>
        <v>30.5</v>
      </c>
      <c r="H14">
        <v>2.6</v>
      </c>
      <c r="I14">
        <v>8</v>
      </c>
      <c r="J14">
        <f>(Table1[[#This Row],[Min Dissolved Oxygen]]+Table1[[#This Row],[Max Dissolved Oxygen]])/2</f>
        <v>5.3</v>
      </c>
      <c r="K14">
        <v>6.1</v>
      </c>
      <c r="L14">
        <v>7.2</v>
      </c>
      <c r="M14">
        <f>(Table1[[#This Row],[Min pH]]+Table1[[#This Row],[Max pH]])/2</f>
        <v>6.65</v>
      </c>
      <c r="N14">
        <v>26</v>
      </c>
      <c r="O14">
        <v>44</v>
      </c>
      <c r="P14">
        <f>(Table1[[#This Row],[Min Conductivity]]+Table1[[#This Row],[Max Conductivity]])/2</f>
        <v>35</v>
      </c>
      <c r="Q14">
        <v>3.3</v>
      </c>
      <c r="R14">
        <v>18.899999999999999</v>
      </c>
      <c r="S14">
        <f>(Table1[[#This Row],[Min BOD]]+Table1[[#This Row],[Max BOD]])/2</f>
        <v>11.1</v>
      </c>
      <c r="T14">
        <v>0.2</v>
      </c>
      <c r="U14">
        <v>1.3</v>
      </c>
      <c r="V14">
        <f>(Table1[[#This Row],[Min Nitrate N + Nitrite N]]+Table1[[#This Row],[Max Nitrate N + Nitrite N]])/2</f>
        <v>0.75</v>
      </c>
      <c r="W14">
        <v>300</v>
      </c>
      <c r="X14">
        <v>2000</v>
      </c>
      <c r="Y14">
        <f>(Table1[[#This Row],[Min Fecal Coliform]]+Table1[[#This Row],[Max Fecal Coliform]])/2</f>
        <v>1150</v>
      </c>
      <c r="Z14">
        <v>910</v>
      </c>
      <c r="AA14">
        <v>4400</v>
      </c>
      <c r="AB14">
        <f>(Table1[[#This Row],[Min Total Coliform]]+Table1[[#This Row],[Max Total Coliform]])/2</f>
        <v>2655</v>
      </c>
      <c r="AC14">
        <f>MIN(10, (Table1[[#This Row],[Avg BOD]]/4)*10)</f>
        <v>10</v>
      </c>
      <c r="AD14">
        <f>MIN(10, (Table1[[#This Row],[Avg Fecal Coliform]]/600)*10)</f>
        <v>10</v>
      </c>
      <c r="AE14">
        <f>MIN(10, (Table1[[#This Row],[Avg Nitrate N + Nitrite N]]/10)*10)</f>
        <v>0.75</v>
      </c>
      <c r="AF14">
        <f>IF(OR(Table1[[#This Row],[Avg pH]]&lt;6.5,Table1[[#This Row],[Avg pH]]&gt;8.5),10,0)</f>
        <v>0</v>
      </c>
      <c r="AG14">
        <f>MAX(0, 10-(2*Table1[[#This Row],[Avg Dissolved Oxygen]]))</f>
        <v>0</v>
      </c>
      <c r="AH14">
        <f>(Table1[[#This Row],[Fecal Score]]*0.3) + (Table1[[#This Row],[BOD Score]]*0.25) + (Table1[[#This Row],[Nitrate Score]]*0.2) + (Table1[[#This Row],[pH Score]]*0.15) + (Table1[[#This Row],[Dissolved Oxygen Score]]*0.1)</f>
        <v>5.65</v>
      </c>
      <c r="AI14">
        <v>2017</v>
      </c>
    </row>
    <row r="15" spans="1:35">
      <c r="A15">
        <v>2215</v>
      </c>
      <c r="B15" t="s">
        <v>17</v>
      </c>
      <c r="C15" t="s">
        <v>8</v>
      </c>
      <c r="D15" t="s">
        <v>5</v>
      </c>
      <c r="E15">
        <v>23</v>
      </c>
      <c r="F15">
        <v>34</v>
      </c>
      <c r="G15">
        <f>(Table1[[#This Row],[Min Temperature]]+Table1[[#This Row],[Max Temperature]])/2</f>
        <v>28.5</v>
      </c>
      <c r="H15">
        <v>1.2</v>
      </c>
      <c r="I15">
        <v>5.9</v>
      </c>
      <c r="J15">
        <f>(Table1[[#This Row],[Min Dissolved Oxygen]]+Table1[[#This Row],[Max Dissolved Oxygen]])/2</f>
        <v>3.5500000000000003</v>
      </c>
      <c r="K15">
        <v>5.9</v>
      </c>
      <c r="L15">
        <v>7.8</v>
      </c>
      <c r="M15">
        <f>(Table1[[#This Row],[Min pH]]+Table1[[#This Row],[Max pH]])/2</f>
        <v>6.85</v>
      </c>
      <c r="N15">
        <v>8</v>
      </c>
      <c r="O15">
        <v>79</v>
      </c>
      <c r="P15">
        <f>(Table1[[#This Row],[Min Conductivity]]+Table1[[#This Row],[Max Conductivity]])/2</f>
        <v>43.5</v>
      </c>
      <c r="Q15">
        <v>1.2</v>
      </c>
      <c r="R15">
        <v>4.8</v>
      </c>
      <c r="S15">
        <f>(Table1[[#This Row],[Min BOD]]+Table1[[#This Row],[Max BOD]])/2</f>
        <v>3</v>
      </c>
      <c r="T15">
        <v>0.5</v>
      </c>
      <c r="U15">
        <v>1.7</v>
      </c>
      <c r="V15">
        <f>(Table1[[#This Row],[Min Nitrate N + Nitrite N]]+Table1[[#This Row],[Max Nitrate N + Nitrite N]])/2</f>
        <v>1.1000000000000001</v>
      </c>
      <c r="W15">
        <v>300</v>
      </c>
      <c r="X15">
        <v>2100</v>
      </c>
      <c r="Y15">
        <f>(Table1[[#This Row],[Min Fecal Coliform]]+Table1[[#This Row],[Max Fecal Coliform]])/2</f>
        <v>1200</v>
      </c>
      <c r="Z15">
        <v>910</v>
      </c>
      <c r="AA15">
        <v>29000</v>
      </c>
      <c r="AB15">
        <f>(Table1[[#This Row],[Min Total Coliform]]+Table1[[#This Row],[Max Total Coliform]])/2</f>
        <v>14955</v>
      </c>
      <c r="AC15">
        <f>MIN(10, (Table1[[#This Row],[Avg BOD]]/4)*10)</f>
        <v>7.5</v>
      </c>
      <c r="AD15">
        <f>MIN(10, (Table1[[#This Row],[Avg Fecal Coliform]]/600)*10)</f>
        <v>10</v>
      </c>
      <c r="AE15">
        <f>MIN(10, (Table1[[#This Row],[Avg Nitrate N + Nitrite N]]/10)*10)</f>
        <v>1.1000000000000001</v>
      </c>
      <c r="AF15">
        <f>IF(OR(Table1[[#This Row],[Avg pH]]&lt;6.5,Table1[[#This Row],[Avg pH]]&gt;8.5),10,0)</f>
        <v>0</v>
      </c>
      <c r="AG15">
        <f>MAX(0, 10-(2*Table1[[#This Row],[Avg Dissolved Oxygen]]))</f>
        <v>2.8999999999999995</v>
      </c>
      <c r="AH15">
        <f>(Table1[[#This Row],[Fecal Score]]*0.3) + (Table1[[#This Row],[BOD Score]]*0.25) + (Table1[[#This Row],[Nitrate Score]]*0.2) + (Table1[[#This Row],[pH Score]]*0.15) + (Table1[[#This Row],[Dissolved Oxygen Score]]*0.1)</f>
        <v>5.3849999999999998</v>
      </c>
      <c r="AI15">
        <v>2017</v>
      </c>
    </row>
    <row r="16" spans="1:35">
      <c r="A16">
        <v>2216</v>
      </c>
      <c r="B16" t="s">
        <v>18</v>
      </c>
      <c r="C16" t="s">
        <v>8</v>
      </c>
      <c r="D16" t="s">
        <v>5</v>
      </c>
      <c r="E16">
        <v>23</v>
      </c>
      <c r="F16">
        <v>32</v>
      </c>
      <c r="G16">
        <f>(Table1[[#This Row],[Min Temperature]]+Table1[[#This Row],[Max Temperature]])/2</f>
        <v>27.5</v>
      </c>
      <c r="H16">
        <v>6.4</v>
      </c>
      <c r="I16">
        <v>10.5</v>
      </c>
      <c r="J16">
        <f>(Table1[[#This Row],[Min Dissolved Oxygen]]+Table1[[#This Row],[Max Dissolved Oxygen]])/2</f>
        <v>8.4499999999999993</v>
      </c>
      <c r="K16">
        <v>7.7</v>
      </c>
      <c r="L16">
        <v>9.1999999999999993</v>
      </c>
      <c r="M16">
        <f>(Table1[[#This Row],[Min pH]]+Table1[[#This Row],[Max pH]])/2</f>
        <v>8.4499999999999993</v>
      </c>
      <c r="N16">
        <v>153</v>
      </c>
      <c r="O16">
        <v>220</v>
      </c>
      <c r="P16">
        <f>(Table1[[#This Row],[Min Conductivity]]+Table1[[#This Row],[Max Conductivity]])/2</f>
        <v>186.5</v>
      </c>
      <c r="Q16">
        <v>3</v>
      </c>
      <c r="R16">
        <v>15.5</v>
      </c>
      <c r="S16">
        <f>(Table1[[#This Row],[Min BOD]]+Table1[[#This Row],[Max BOD]])/2</f>
        <v>9.25</v>
      </c>
      <c r="T16">
        <v>0.8</v>
      </c>
      <c r="U16">
        <v>2.9</v>
      </c>
      <c r="V16">
        <f>(Table1[[#This Row],[Min Nitrate N + Nitrite N]]+Table1[[#This Row],[Max Nitrate N + Nitrite N]])/2</f>
        <v>1.85</v>
      </c>
      <c r="W16">
        <v>300</v>
      </c>
      <c r="X16">
        <v>1500</v>
      </c>
      <c r="Y16">
        <f>(Table1[[#This Row],[Min Fecal Coliform]]+Table1[[#This Row],[Max Fecal Coliform]])/2</f>
        <v>900</v>
      </c>
      <c r="Z16">
        <v>360</v>
      </c>
      <c r="AA16">
        <v>4400</v>
      </c>
      <c r="AB16">
        <f>(Table1[[#This Row],[Min Total Coliform]]+Table1[[#This Row],[Max Total Coliform]])/2</f>
        <v>2380</v>
      </c>
      <c r="AC16">
        <f>MIN(10, (Table1[[#This Row],[Avg BOD]]/4)*10)</f>
        <v>10</v>
      </c>
      <c r="AD16">
        <f>MIN(10, (Table1[[#This Row],[Avg Fecal Coliform]]/600)*10)</f>
        <v>10</v>
      </c>
      <c r="AE16">
        <f>MIN(10, (Table1[[#This Row],[Avg Nitrate N + Nitrite N]]/10)*10)</f>
        <v>1.85</v>
      </c>
      <c r="AF16">
        <f>IF(OR(Table1[[#This Row],[Avg pH]]&lt;6.5,Table1[[#This Row],[Avg pH]]&gt;8.5),10,0)</f>
        <v>0</v>
      </c>
      <c r="AG16">
        <f>MAX(0, 10-(2*Table1[[#This Row],[Avg Dissolved Oxygen]]))</f>
        <v>0</v>
      </c>
      <c r="AH16">
        <f>(Table1[[#This Row],[Fecal Score]]*0.3) + (Table1[[#This Row],[BOD Score]]*0.25) + (Table1[[#This Row],[Nitrate Score]]*0.2) + (Table1[[#This Row],[pH Score]]*0.15) + (Table1[[#This Row],[Dissolved Oxygen Score]]*0.1)</f>
        <v>5.87</v>
      </c>
      <c r="AI16">
        <v>2017</v>
      </c>
    </row>
    <row r="17" spans="1:35">
      <c r="A17">
        <v>2217</v>
      </c>
      <c r="B17" t="s">
        <v>19</v>
      </c>
      <c r="C17" t="s">
        <v>8</v>
      </c>
      <c r="D17" t="s">
        <v>5</v>
      </c>
      <c r="E17">
        <v>19</v>
      </c>
      <c r="F17">
        <v>31</v>
      </c>
      <c r="G17">
        <f>(Table1[[#This Row],[Min Temperature]]+Table1[[#This Row],[Max Temperature]])/2</f>
        <v>25</v>
      </c>
      <c r="H17">
        <v>3.7</v>
      </c>
      <c r="I17">
        <v>9.9</v>
      </c>
      <c r="J17">
        <f>(Table1[[#This Row],[Min Dissolved Oxygen]]+Table1[[#This Row],[Max Dissolved Oxygen]])/2</f>
        <v>6.8000000000000007</v>
      </c>
      <c r="K17">
        <v>6.7</v>
      </c>
      <c r="L17">
        <v>7.9</v>
      </c>
      <c r="M17">
        <f>(Table1[[#This Row],[Min pH]]+Table1[[#This Row],[Max pH]])/2</f>
        <v>7.3000000000000007</v>
      </c>
      <c r="N17">
        <v>282</v>
      </c>
      <c r="O17">
        <v>417</v>
      </c>
      <c r="P17">
        <f>(Table1[[#This Row],[Min Conductivity]]+Table1[[#This Row],[Max Conductivity]])/2</f>
        <v>349.5</v>
      </c>
      <c r="Q17">
        <v>2.8</v>
      </c>
      <c r="R17">
        <v>6.2</v>
      </c>
      <c r="S17">
        <f>(Table1[[#This Row],[Min BOD]]+Table1[[#This Row],[Max BOD]])/2</f>
        <v>4.5</v>
      </c>
      <c r="T17">
        <v>1.6</v>
      </c>
      <c r="U17">
        <v>3</v>
      </c>
      <c r="V17">
        <f>(Table1[[#This Row],[Min Nitrate N + Nitrite N]]+Table1[[#This Row],[Max Nitrate N + Nitrite N]])/2</f>
        <v>2.2999999999999998</v>
      </c>
      <c r="W17">
        <v>700</v>
      </c>
      <c r="X17">
        <v>21000</v>
      </c>
      <c r="Y17">
        <f>(Table1[[#This Row],[Min Fecal Coliform]]+Table1[[#This Row],[Max Fecal Coliform]])/2</f>
        <v>10850</v>
      </c>
      <c r="Z17">
        <v>360</v>
      </c>
      <c r="AA17">
        <v>240000</v>
      </c>
      <c r="AB17">
        <f>(Table1[[#This Row],[Min Total Coliform]]+Table1[[#This Row],[Max Total Coliform]])/2</f>
        <v>120180</v>
      </c>
      <c r="AC17">
        <f>MIN(10, (Table1[[#This Row],[Avg BOD]]/4)*10)</f>
        <v>10</v>
      </c>
      <c r="AD17">
        <f>MIN(10, (Table1[[#This Row],[Avg Fecal Coliform]]/600)*10)</f>
        <v>10</v>
      </c>
      <c r="AE17">
        <f>MIN(10, (Table1[[#This Row],[Avg Nitrate N + Nitrite N]]/10)*10)</f>
        <v>2.2999999999999998</v>
      </c>
      <c r="AF17">
        <f>IF(OR(Table1[[#This Row],[Avg pH]]&lt;6.5,Table1[[#This Row],[Avg pH]]&gt;8.5),10,0)</f>
        <v>0</v>
      </c>
      <c r="AG17">
        <f>MAX(0, 10-(2*Table1[[#This Row],[Avg Dissolved Oxygen]]))</f>
        <v>0</v>
      </c>
      <c r="AH17">
        <f>(Table1[[#This Row],[Fecal Score]]*0.3) + (Table1[[#This Row],[BOD Score]]*0.25) + (Table1[[#This Row],[Nitrate Score]]*0.2) + (Table1[[#This Row],[pH Score]]*0.15) + (Table1[[#This Row],[Dissolved Oxygen Score]]*0.1)</f>
        <v>5.96</v>
      </c>
      <c r="AI17">
        <v>2017</v>
      </c>
    </row>
    <row r="18" spans="1:35">
      <c r="A18">
        <v>2218</v>
      </c>
      <c r="B18" t="s">
        <v>20</v>
      </c>
      <c r="C18" t="s">
        <v>8</v>
      </c>
      <c r="D18" t="s">
        <v>5</v>
      </c>
      <c r="E18">
        <v>21</v>
      </c>
      <c r="F18">
        <v>31</v>
      </c>
      <c r="G18">
        <f>(Table1[[#This Row],[Min Temperature]]+Table1[[#This Row],[Max Temperature]])/2</f>
        <v>26</v>
      </c>
      <c r="H18">
        <v>4.5</v>
      </c>
      <c r="I18">
        <v>12.4</v>
      </c>
      <c r="J18">
        <f>(Table1[[#This Row],[Min Dissolved Oxygen]]+Table1[[#This Row],[Max Dissolved Oxygen]])/2</f>
        <v>8.4499999999999993</v>
      </c>
      <c r="K18">
        <v>6.2</v>
      </c>
      <c r="L18">
        <v>9.6</v>
      </c>
      <c r="M18">
        <f>(Table1[[#This Row],[Min pH]]+Table1[[#This Row],[Max pH]])/2</f>
        <v>7.9</v>
      </c>
      <c r="N18">
        <v>122</v>
      </c>
      <c r="O18">
        <v>313</v>
      </c>
      <c r="P18">
        <f>(Table1[[#This Row],[Min Conductivity]]+Table1[[#This Row],[Max Conductivity]])/2</f>
        <v>217.5</v>
      </c>
      <c r="Q18">
        <v>2.4</v>
      </c>
      <c r="R18">
        <v>7.2</v>
      </c>
      <c r="S18">
        <f>(Table1[[#This Row],[Min BOD]]+Table1[[#This Row],[Max BOD]])/2</f>
        <v>4.8</v>
      </c>
      <c r="T18">
        <v>0.7</v>
      </c>
      <c r="U18">
        <v>18.72</v>
      </c>
      <c r="V18">
        <f>(Table1[[#This Row],[Min Nitrate N + Nitrite N]]+Table1[[#This Row],[Max Nitrate N + Nitrite N]])/2</f>
        <v>9.7099999999999991</v>
      </c>
      <c r="W18">
        <v>300</v>
      </c>
      <c r="X18">
        <v>2000</v>
      </c>
      <c r="Y18">
        <f>(Table1[[#This Row],[Min Fecal Coliform]]+Table1[[#This Row],[Max Fecal Coliform]])/2</f>
        <v>1150</v>
      </c>
      <c r="Z18">
        <v>730</v>
      </c>
      <c r="AA18">
        <v>3600</v>
      </c>
      <c r="AB18">
        <f>(Table1[[#This Row],[Min Total Coliform]]+Table1[[#This Row],[Max Total Coliform]])/2</f>
        <v>2165</v>
      </c>
      <c r="AC18">
        <f>MIN(10, (Table1[[#This Row],[Avg BOD]]/4)*10)</f>
        <v>10</v>
      </c>
      <c r="AD18">
        <f>MIN(10, (Table1[[#This Row],[Avg Fecal Coliform]]/600)*10)</f>
        <v>10</v>
      </c>
      <c r="AE18">
        <f>MIN(10, (Table1[[#This Row],[Avg Nitrate N + Nitrite N]]/10)*10)</f>
        <v>9.7099999999999991</v>
      </c>
      <c r="AF18">
        <f>IF(OR(Table1[[#This Row],[Avg pH]]&lt;6.5,Table1[[#This Row],[Avg pH]]&gt;8.5),10,0)</f>
        <v>0</v>
      </c>
      <c r="AG18">
        <f>MAX(0, 10-(2*Table1[[#This Row],[Avg Dissolved Oxygen]]))</f>
        <v>0</v>
      </c>
      <c r="AH18">
        <f>(Table1[[#This Row],[Fecal Score]]*0.3) + (Table1[[#This Row],[BOD Score]]*0.25) + (Table1[[#This Row],[Nitrate Score]]*0.2) + (Table1[[#This Row],[pH Score]]*0.15) + (Table1[[#This Row],[Dissolved Oxygen Score]]*0.1)</f>
        <v>7.4420000000000002</v>
      </c>
      <c r="AI18">
        <v>2017</v>
      </c>
    </row>
    <row r="19" spans="1:35">
      <c r="A19">
        <v>2219</v>
      </c>
      <c r="B19" t="s">
        <v>21</v>
      </c>
      <c r="C19" t="s">
        <v>8</v>
      </c>
      <c r="D19" t="s">
        <v>5</v>
      </c>
      <c r="E19">
        <v>22</v>
      </c>
      <c r="F19">
        <v>34</v>
      </c>
      <c r="G19">
        <f>(Table1[[#This Row],[Min Temperature]]+Table1[[#This Row],[Max Temperature]])/2</f>
        <v>28</v>
      </c>
      <c r="H19">
        <v>1.9</v>
      </c>
      <c r="I19">
        <v>15.1</v>
      </c>
      <c r="J19">
        <f>(Table1[[#This Row],[Min Dissolved Oxygen]]+Table1[[#This Row],[Max Dissolved Oxygen]])/2</f>
        <v>8.5</v>
      </c>
      <c r="K19">
        <v>6.6</v>
      </c>
      <c r="L19">
        <v>8.5</v>
      </c>
      <c r="M19">
        <f>(Table1[[#This Row],[Min pH]]+Table1[[#This Row],[Max pH]])/2</f>
        <v>7.55</v>
      </c>
      <c r="N19">
        <v>190</v>
      </c>
      <c r="O19">
        <v>237</v>
      </c>
      <c r="P19">
        <f>(Table1[[#This Row],[Min Conductivity]]+Table1[[#This Row],[Max Conductivity]])/2</f>
        <v>213.5</v>
      </c>
      <c r="Q19">
        <v>4.2</v>
      </c>
      <c r="R19">
        <v>14.2</v>
      </c>
      <c r="S19">
        <f>(Table1[[#This Row],[Min BOD]]+Table1[[#This Row],[Max BOD]])/2</f>
        <v>9.1999999999999993</v>
      </c>
      <c r="T19">
        <v>0.7</v>
      </c>
      <c r="U19">
        <v>1.8</v>
      </c>
      <c r="V19">
        <f>(Table1[[#This Row],[Min Nitrate N + Nitrite N]]+Table1[[#This Row],[Max Nitrate N + Nitrite N]])/2</f>
        <v>1.25</v>
      </c>
      <c r="W19">
        <v>300</v>
      </c>
      <c r="X19">
        <v>1500</v>
      </c>
      <c r="Y19">
        <f>(Table1[[#This Row],[Min Fecal Coliform]]+Table1[[#This Row],[Max Fecal Coliform]])/2</f>
        <v>900</v>
      </c>
      <c r="Z19">
        <v>910</v>
      </c>
      <c r="AA19">
        <v>21000</v>
      </c>
      <c r="AB19">
        <f>(Table1[[#This Row],[Min Total Coliform]]+Table1[[#This Row],[Max Total Coliform]])/2</f>
        <v>10955</v>
      </c>
      <c r="AC19">
        <f>MIN(10, (Table1[[#This Row],[Avg BOD]]/4)*10)</f>
        <v>10</v>
      </c>
      <c r="AD19">
        <f>MIN(10, (Table1[[#This Row],[Avg Fecal Coliform]]/600)*10)</f>
        <v>10</v>
      </c>
      <c r="AE19">
        <f>MIN(10, (Table1[[#This Row],[Avg Nitrate N + Nitrite N]]/10)*10)</f>
        <v>1.25</v>
      </c>
      <c r="AF19">
        <f>IF(OR(Table1[[#This Row],[Avg pH]]&lt;6.5,Table1[[#This Row],[Avg pH]]&gt;8.5),10,0)</f>
        <v>0</v>
      </c>
      <c r="AG19">
        <f>MAX(0, 10-(2*Table1[[#This Row],[Avg Dissolved Oxygen]]))</f>
        <v>0</v>
      </c>
      <c r="AH19">
        <f>(Table1[[#This Row],[Fecal Score]]*0.3) + (Table1[[#This Row],[BOD Score]]*0.25) + (Table1[[#This Row],[Nitrate Score]]*0.2) + (Table1[[#This Row],[pH Score]]*0.15) + (Table1[[#This Row],[Dissolved Oxygen Score]]*0.1)</f>
        <v>5.75</v>
      </c>
      <c r="AI19">
        <v>2017</v>
      </c>
    </row>
    <row r="20" spans="1:35">
      <c r="A20">
        <v>2220</v>
      </c>
      <c r="B20" t="s">
        <v>22</v>
      </c>
      <c r="C20" t="s">
        <v>8</v>
      </c>
      <c r="D20" t="s">
        <v>5</v>
      </c>
      <c r="E20">
        <v>22</v>
      </c>
      <c r="F20">
        <v>34</v>
      </c>
      <c r="G20">
        <f>(Table1[[#This Row],[Min Temperature]]+Table1[[#This Row],[Max Temperature]])/2</f>
        <v>28</v>
      </c>
      <c r="H20">
        <v>5.2</v>
      </c>
      <c r="I20">
        <v>8.5</v>
      </c>
      <c r="J20">
        <f>(Table1[[#This Row],[Min Dissolved Oxygen]]+Table1[[#This Row],[Max Dissolved Oxygen]])/2</f>
        <v>6.85</v>
      </c>
      <c r="K20">
        <v>5.5</v>
      </c>
      <c r="L20">
        <v>7.3</v>
      </c>
      <c r="M20">
        <f>(Table1[[#This Row],[Min pH]]+Table1[[#This Row],[Max pH]])/2</f>
        <v>6.4</v>
      </c>
      <c r="N20">
        <v>26</v>
      </c>
      <c r="O20">
        <v>48</v>
      </c>
      <c r="P20">
        <f>(Table1[[#This Row],[Min Conductivity]]+Table1[[#This Row],[Max Conductivity]])/2</f>
        <v>37</v>
      </c>
      <c r="Q20">
        <v>1.6</v>
      </c>
      <c r="R20">
        <v>2.9</v>
      </c>
      <c r="S20">
        <f>(Table1[[#This Row],[Min BOD]]+Table1[[#This Row],[Max BOD]])/2</f>
        <v>2.25</v>
      </c>
      <c r="T20">
        <v>0.7</v>
      </c>
      <c r="U20">
        <v>4.5</v>
      </c>
      <c r="V20">
        <f>(Table1[[#This Row],[Min Nitrate N + Nitrite N]]+Table1[[#This Row],[Max Nitrate N + Nitrite N]])/2</f>
        <v>2.6</v>
      </c>
      <c r="W20">
        <v>300</v>
      </c>
      <c r="X20">
        <v>730</v>
      </c>
      <c r="Y20">
        <f>(Table1[[#This Row],[Min Fecal Coliform]]+Table1[[#This Row],[Max Fecal Coliform]])/2</f>
        <v>515</v>
      </c>
      <c r="Z20">
        <v>360</v>
      </c>
      <c r="AA20">
        <v>2700</v>
      </c>
      <c r="AB20">
        <f>(Table1[[#This Row],[Min Total Coliform]]+Table1[[#This Row],[Max Total Coliform]])/2</f>
        <v>1530</v>
      </c>
      <c r="AC20">
        <f>MIN(10, (Table1[[#This Row],[Avg BOD]]/4)*10)</f>
        <v>5.625</v>
      </c>
      <c r="AD20">
        <f>MIN(10, (Table1[[#This Row],[Avg Fecal Coliform]]/600)*10)</f>
        <v>8.5833333333333321</v>
      </c>
      <c r="AE20">
        <f>MIN(10, (Table1[[#This Row],[Avg Nitrate N + Nitrite N]]/10)*10)</f>
        <v>2.6</v>
      </c>
      <c r="AF20">
        <f>IF(OR(Table1[[#This Row],[Avg pH]]&lt;6.5,Table1[[#This Row],[Avg pH]]&gt;8.5),10,0)</f>
        <v>10</v>
      </c>
      <c r="AG20">
        <f>MAX(0, 10-(2*Table1[[#This Row],[Avg Dissolved Oxygen]]))</f>
        <v>0</v>
      </c>
      <c r="AH20">
        <f>(Table1[[#This Row],[Fecal Score]]*0.3) + (Table1[[#This Row],[BOD Score]]*0.25) + (Table1[[#This Row],[Nitrate Score]]*0.2) + (Table1[[#This Row],[pH Score]]*0.15) + (Table1[[#This Row],[Dissolved Oxygen Score]]*0.1)</f>
        <v>6.0012499999999998</v>
      </c>
      <c r="AI20">
        <v>2017</v>
      </c>
    </row>
    <row r="21" spans="1:35">
      <c r="A21">
        <v>2221</v>
      </c>
      <c r="B21" t="s">
        <v>23</v>
      </c>
      <c r="C21" t="s">
        <v>8</v>
      </c>
      <c r="D21" t="s">
        <v>5</v>
      </c>
      <c r="E21">
        <v>23</v>
      </c>
      <c r="F21">
        <v>35</v>
      </c>
      <c r="G21">
        <f>(Table1[[#This Row],[Min Temperature]]+Table1[[#This Row],[Max Temperature]])/2</f>
        <v>29</v>
      </c>
      <c r="H21">
        <v>3.9</v>
      </c>
      <c r="I21">
        <v>10.8</v>
      </c>
      <c r="J21">
        <f>(Table1[[#This Row],[Min Dissolved Oxygen]]+Table1[[#This Row],[Max Dissolved Oxygen]])/2</f>
        <v>7.3500000000000005</v>
      </c>
      <c r="K21">
        <v>6.7</v>
      </c>
      <c r="L21">
        <v>7.8</v>
      </c>
      <c r="M21">
        <f>(Table1[[#This Row],[Min pH]]+Table1[[#This Row],[Max pH]])/2</f>
        <v>7.25</v>
      </c>
      <c r="N21">
        <v>50</v>
      </c>
      <c r="O21">
        <v>176</v>
      </c>
      <c r="P21">
        <f>(Table1[[#This Row],[Min Conductivity]]+Table1[[#This Row],[Max Conductivity]])/2</f>
        <v>113</v>
      </c>
      <c r="Q21">
        <v>2.2000000000000002</v>
      </c>
      <c r="R21">
        <v>4.8</v>
      </c>
      <c r="S21">
        <f>(Table1[[#This Row],[Min BOD]]+Table1[[#This Row],[Max BOD]])/2</f>
        <v>3.5</v>
      </c>
      <c r="T21">
        <v>0.3</v>
      </c>
      <c r="U21">
        <v>1.4</v>
      </c>
      <c r="V21">
        <f>(Table1[[#This Row],[Min Nitrate N + Nitrite N]]+Table1[[#This Row],[Max Nitrate N + Nitrite N]])/2</f>
        <v>0.85</v>
      </c>
      <c r="W21">
        <v>300</v>
      </c>
      <c r="X21">
        <v>2700</v>
      </c>
      <c r="Y21">
        <f>(Table1[[#This Row],[Min Fecal Coliform]]+Table1[[#This Row],[Max Fecal Coliform]])/2</f>
        <v>1500</v>
      </c>
      <c r="Z21">
        <v>300</v>
      </c>
      <c r="AA21">
        <v>12000</v>
      </c>
      <c r="AB21">
        <f>(Table1[[#This Row],[Min Total Coliform]]+Table1[[#This Row],[Max Total Coliform]])/2</f>
        <v>6150</v>
      </c>
      <c r="AC21">
        <f>MIN(10, (Table1[[#This Row],[Avg BOD]]/4)*10)</f>
        <v>8.75</v>
      </c>
      <c r="AD21">
        <f>MIN(10, (Table1[[#This Row],[Avg Fecal Coliform]]/600)*10)</f>
        <v>10</v>
      </c>
      <c r="AE21">
        <f>MIN(10, (Table1[[#This Row],[Avg Nitrate N + Nitrite N]]/10)*10)</f>
        <v>0.84999999999999987</v>
      </c>
      <c r="AF21">
        <f>IF(OR(Table1[[#This Row],[Avg pH]]&lt;6.5,Table1[[#This Row],[Avg pH]]&gt;8.5),10,0)</f>
        <v>0</v>
      </c>
      <c r="AG21">
        <f>MAX(0, 10-(2*Table1[[#This Row],[Avg Dissolved Oxygen]]))</f>
        <v>0</v>
      </c>
      <c r="AH21">
        <f>(Table1[[#This Row],[Fecal Score]]*0.3) + (Table1[[#This Row],[BOD Score]]*0.25) + (Table1[[#This Row],[Nitrate Score]]*0.2) + (Table1[[#This Row],[pH Score]]*0.15) + (Table1[[#This Row],[Dissolved Oxygen Score]]*0.1)</f>
        <v>5.3574999999999999</v>
      </c>
      <c r="AI21">
        <v>2017</v>
      </c>
    </row>
    <row r="22" spans="1:35">
      <c r="A22">
        <v>2222</v>
      </c>
      <c r="B22" t="s">
        <v>24</v>
      </c>
      <c r="C22" t="s">
        <v>8</v>
      </c>
      <c r="D22" t="s">
        <v>5</v>
      </c>
      <c r="E22">
        <v>23</v>
      </c>
      <c r="F22">
        <v>36</v>
      </c>
      <c r="G22">
        <f>(Table1[[#This Row],[Min Temperature]]+Table1[[#This Row],[Max Temperature]])/2</f>
        <v>29.5</v>
      </c>
      <c r="H22">
        <v>4.5</v>
      </c>
      <c r="I22">
        <v>5.7</v>
      </c>
      <c r="J22">
        <f>(Table1[[#This Row],[Min Dissolved Oxygen]]+Table1[[#This Row],[Max Dissolved Oxygen]])/2</f>
        <v>5.0999999999999996</v>
      </c>
      <c r="K22">
        <v>6.1</v>
      </c>
      <c r="L22">
        <v>7.9</v>
      </c>
      <c r="M22">
        <f>(Table1[[#This Row],[Min pH]]+Table1[[#This Row],[Max pH]])/2</f>
        <v>7</v>
      </c>
      <c r="N22">
        <v>24</v>
      </c>
      <c r="O22">
        <v>28</v>
      </c>
      <c r="P22">
        <f>(Table1[[#This Row],[Min Conductivity]]+Table1[[#This Row],[Max Conductivity]])/2</f>
        <v>26</v>
      </c>
      <c r="Q22">
        <v>1</v>
      </c>
      <c r="R22">
        <v>7.6</v>
      </c>
      <c r="S22">
        <f>(Table1[[#This Row],[Min BOD]]+Table1[[#This Row],[Max BOD]])/2</f>
        <v>4.3</v>
      </c>
      <c r="T22">
        <v>0.1</v>
      </c>
      <c r="U22">
        <v>1.4</v>
      </c>
      <c r="V22">
        <f>(Table1[[#This Row],[Min Nitrate N + Nitrite N]]+Table1[[#This Row],[Max Nitrate N + Nitrite N]])/2</f>
        <v>0.75</v>
      </c>
      <c r="W22">
        <v>300</v>
      </c>
      <c r="X22">
        <v>730</v>
      </c>
      <c r="Y22">
        <f>(Table1[[#This Row],[Min Fecal Coliform]]+Table1[[#This Row],[Max Fecal Coliform]])/2</f>
        <v>515</v>
      </c>
      <c r="Z22">
        <v>360</v>
      </c>
      <c r="AA22">
        <v>2400</v>
      </c>
      <c r="AB22">
        <f>(Table1[[#This Row],[Min Total Coliform]]+Table1[[#This Row],[Max Total Coliform]])/2</f>
        <v>1380</v>
      </c>
      <c r="AC22">
        <f>MIN(10, (Table1[[#This Row],[Avg BOD]]/4)*10)</f>
        <v>10</v>
      </c>
      <c r="AD22">
        <f>MIN(10, (Table1[[#This Row],[Avg Fecal Coliform]]/600)*10)</f>
        <v>8.5833333333333321</v>
      </c>
      <c r="AE22">
        <f>MIN(10, (Table1[[#This Row],[Avg Nitrate N + Nitrite N]]/10)*10)</f>
        <v>0.75</v>
      </c>
      <c r="AF22">
        <f>IF(OR(Table1[[#This Row],[Avg pH]]&lt;6.5,Table1[[#This Row],[Avg pH]]&gt;8.5),10,0)</f>
        <v>0</v>
      </c>
      <c r="AG22">
        <f>MAX(0, 10-(2*Table1[[#This Row],[Avg Dissolved Oxygen]]))</f>
        <v>0</v>
      </c>
      <c r="AH22">
        <f>(Table1[[#This Row],[Fecal Score]]*0.3) + (Table1[[#This Row],[BOD Score]]*0.25) + (Table1[[#This Row],[Nitrate Score]]*0.2) + (Table1[[#This Row],[pH Score]]*0.15) + (Table1[[#This Row],[Dissolved Oxygen Score]]*0.1)</f>
        <v>5.2249999999999996</v>
      </c>
      <c r="AI22">
        <v>2017</v>
      </c>
    </row>
    <row r="23" spans="1:35">
      <c r="A23">
        <v>2223</v>
      </c>
      <c r="B23" t="s">
        <v>25</v>
      </c>
      <c r="C23" t="s">
        <v>8</v>
      </c>
      <c r="D23" t="s">
        <v>5</v>
      </c>
      <c r="E23">
        <v>22</v>
      </c>
      <c r="F23">
        <v>35</v>
      </c>
      <c r="G23">
        <f>(Table1[[#This Row],[Min Temperature]]+Table1[[#This Row],[Max Temperature]])/2</f>
        <v>28.5</v>
      </c>
      <c r="H23">
        <v>4.7</v>
      </c>
      <c r="I23">
        <v>5.9</v>
      </c>
      <c r="J23">
        <f>(Table1[[#This Row],[Min Dissolved Oxygen]]+Table1[[#This Row],[Max Dissolved Oxygen]])/2</f>
        <v>5.3000000000000007</v>
      </c>
      <c r="K23">
        <v>6.4</v>
      </c>
      <c r="L23">
        <v>7.6</v>
      </c>
      <c r="M23">
        <f>(Table1[[#This Row],[Min pH]]+Table1[[#This Row],[Max pH]])/2</f>
        <v>7</v>
      </c>
      <c r="N23">
        <v>27</v>
      </c>
      <c r="O23">
        <v>58</v>
      </c>
      <c r="P23">
        <f>(Table1[[#This Row],[Min Conductivity]]+Table1[[#This Row],[Max Conductivity]])/2</f>
        <v>42.5</v>
      </c>
      <c r="Q23">
        <v>1.4</v>
      </c>
      <c r="R23">
        <v>6.1</v>
      </c>
      <c r="S23">
        <f>(Table1[[#This Row],[Min BOD]]+Table1[[#This Row],[Max BOD]])/2</f>
        <v>3.75</v>
      </c>
      <c r="T23">
        <v>1</v>
      </c>
      <c r="U23">
        <v>4.0999999999999996</v>
      </c>
      <c r="V23">
        <f>(Table1[[#This Row],[Min Nitrate N + Nitrite N]]+Table1[[#This Row],[Max Nitrate N + Nitrite N]])/2</f>
        <v>2.5499999999999998</v>
      </c>
      <c r="W23">
        <v>300</v>
      </c>
      <c r="X23">
        <v>3500</v>
      </c>
      <c r="Y23">
        <f>(Table1[[#This Row],[Min Fecal Coliform]]+Table1[[#This Row],[Max Fecal Coliform]])/2</f>
        <v>1900</v>
      </c>
      <c r="Z23">
        <v>360</v>
      </c>
      <c r="AA23">
        <v>4400</v>
      </c>
      <c r="AB23">
        <f>(Table1[[#This Row],[Min Total Coliform]]+Table1[[#This Row],[Max Total Coliform]])/2</f>
        <v>2380</v>
      </c>
      <c r="AC23">
        <f>MIN(10, (Table1[[#This Row],[Avg BOD]]/4)*10)</f>
        <v>9.375</v>
      </c>
      <c r="AD23">
        <f>MIN(10, (Table1[[#This Row],[Avg Fecal Coliform]]/600)*10)</f>
        <v>10</v>
      </c>
      <c r="AE23">
        <f>MIN(10, (Table1[[#This Row],[Avg Nitrate N + Nitrite N]]/10)*10)</f>
        <v>2.5499999999999998</v>
      </c>
      <c r="AF23">
        <f>IF(OR(Table1[[#This Row],[Avg pH]]&lt;6.5,Table1[[#This Row],[Avg pH]]&gt;8.5),10,0)</f>
        <v>0</v>
      </c>
      <c r="AG23">
        <f>MAX(0, 10-(2*Table1[[#This Row],[Avg Dissolved Oxygen]]))</f>
        <v>0</v>
      </c>
      <c r="AH23">
        <f>(Table1[[#This Row],[Fecal Score]]*0.3) + (Table1[[#This Row],[BOD Score]]*0.25) + (Table1[[#This Row],[Nitrate Score]]*0.2) + (Table1[[#This Row],[pH Score]]*0.15) + (Table1[[#This Row],[Dissolved Oxygen Score]]*0.1)</f>
        <v>5.8537499999999998</v>
      </c>
      <c r="AI23">
        <v>2017</v>
      </c>
    </row>
    <row r="24" spans="1:35">
      <c r="A24">
        <v>2224</v>
      </c>
      <c r="B24" t="s">
        <v>26</v>
      </c>
      <c r="C24" t="s">
        <v>8</v>
      </c>
      <c r="D24" t="s">
        <v>5</v>
      </c>
      <c r="E24">
        <v>23</v>
      </c>
      <c r="F24">
        <v>36</v>
      </c>
      <c r="G24">
        <f>(Table1[[#This Row],[Min Temperature]]+Table1[[#This Row],[Max Temperature]])/2</f>
        <v>29.5</v>
      </c>
      <c r="H24">
        <v>4.5999999999999996</v>
      </c>
      <c r="I24">
        <v>5.7</v>
      </c>
      <c r="J24">
        <f>(Table1[[#This Row],[Min Dissolved Oxygen]]+Table1[[#This Row],[Max Dissolved Oxygen]])/2</f>
        <v>5.15</v>
      </c>
      <c r="K24">
        <v>6.7</v>
      </c>
      <c r="L24">
        <v>7.4</v>
      </c>
      <c r="M24">
        <f>(Table1[[#This Row],[Min pH]]+Table1[[#This Row],[Max pH]])/2</f>
        <v>7.0500000000000007</v>
      </c>
      <c r="N24">
        <v>31</v>
      </c>
      <c r="O24">
        <v>94</v>
      </c>
      <c r="P24">
        <f>(Table1[[#This Row],[Min Conductivity]]+Table1[[#This Row],[Max Conductivity]])/2</f>
        <v>62.5</v>
      </c>
      <c r="Q24">
        <v>1.1000000000000001</v>
      </c>
      <c r="R24">
        <v>7.9</v>
      </c>
      <c r="S24">
        <f>(Table1[[#This Row],[Min BOD]]+Table1[[#This Row],[Max BOD]])/2</f>
        <v>4.5</v>
      </c>
      <c r="T24">
        <v>0.8</v>
      </c>
      <c r="U24">
        <v>5.0999999999999996</v>
      </c>
      <c r="V24">
        <f>(Table1[[#This Row],[Min Nitrate N + Nitrite N]]+Table1[[#This Row],[Max Nitrate N + Nitrite N]])/2</f>
        <v>2.9499999999999997</v>
      </c>
      <c r="W24">
        <v>300</v>
      </c>
      <c r="X24">
        <v>2000</v>
      </c>
      <c r="Y24">
        <f>(Table1[[#This Row],[Min Fecal Coliform]]+Table1[[#This Row],[Max Fecal Coliform]])/2</f>
        <v>1150</v>
      </c>
      <c r="Z24">
        <v>360</v>
      </c>
      <c r="AA24">
        <v>15000</v>
      </c>
      <c r="AB24">
        <f>(Table1[[#This Row],[Min Total Coliform]]+Table1[[#This Row],[Max Total Coliform]])/2</f>
        <v>7680</v>
      </c>
      <c r="AC24">
        <f>MIN(10, (Table1[[#This Row],[Avg BOD]]/4)*10)</f>
        <v>10</v>
      </c>
      <c r="AD24">
        <f>MIN(10, (Table1[[#This Row],[Avg Fecal Coliform]]/600)*10)</f>
        <v>10</v>
      </c>
      <c r="AE24">
        <f>MIN(10, (Table1[[#This Row],[Avg Nitrate N + Nitrite N]]/10)*10)</f>
        <v>2.9499999999999997</v>
      </c>
      <c r="AF24">
        <f>IF(OR(Table1[[#This Row],[Avg pH]]&lt;6.5,Table1[[#This Row],[Avg pH]]&gt;8.5),10,0)</f>
        <v>0</v>
      </c>
      <c r="AG24">
        <f>MAX(0, 10-(2*Table1[[#This Row],[Avg Dissolved Oxygen]]))</f>
        <v>0</v>
      </c>
      <c r="AH24">
        <f>(Table1[[#This Row],[Fecal Score]]*0.3) + (Table1[[#This Row],[BOD Score]]*0.25) + (Table1[[#This Row],[Nitrate Score]]*0.2) + (Table1[[#This Row],[pH Score]]*0.15) + (Table1[[#This Row],[Dissolved Oxygen Score]]*0.1)</f>
        <v>6.09</v>
      </c>
      <c r="AI24">
        <v>2017</v>
      </c>
    </row>
    <row r="25" spans="1:35">
      <c r="A25">
        <v>2225</v>
      </c>
      <c r="B25" t="s">
        <v>27</v>
      </c>
      <c r="C25" t="s">
        <v>8</v>
      </c>
      <c r="D25" t="s">
        <v>5</v>
      </c>
      <c r="E25">
        <v>22</v>
      </c>
      <c r="F25">
        <v>27</v>
      </c>
      <c r="G25">
        <f>(Table1[[#This Row],[Min Temperature]]+Table1[[#This Row],[Max Temperature]])/2</f>
        <v>24.5</v>
      </c>
      <c r="H25">
        <v>4.7</v>
      </c>
      <c r="I25">
        <v>5.8</v>
      </c>
      <c r="J25">
        <f>(Table1[[#This Row],[Min Dissolved Oxygen]]+Table1[[#This Row],[Max Dissolved Oxygen]])/2</f>
        <v>5.25</v>
      </c>
      <c r="K25">
        <v>6.7</v>
      </c>
      <c r="L25">
        <v>7.6</v>
      </c>
      <c r="M25">
        <f>(Table1[[#This Row],[Min pH]]+Table1[[#This Row],[Max pH]])/2</f>
        <v>7.15</v>
      </c>
      <c r="N25">
        <v>63</v>
      </c>
      <c r="O25">
        <v>136</v>
      </c>
      <c r="P25">
        <f>(Table1[[#This Row],[Min Conductivity]]+Table1[[#This Row],[Max Conductivity]])/2</f>
        <v>99.5</v>
      </c>
      <c r="Q25">
        <v>2.8</v>
      </c>
      <c r="R25">
        <v>8.1</v>
      </c>
      <c r="S25">
        <f>(Table1[[#This Row],[Min BOD]]+Table1[[#This Row],[Max BOD]])/2</f>
        <v>5.4499999999999993</v>
      </c>
      <c r="T25">
        <v>0.2</v>
      </c>
      <c r="U25">
        <v>1.4</v>
      </c>
      <c r="V25">
        <f>(Table1[[#This Row],[Min Nitrate N + Nitrite N]]+Table1[[#This Row],[Max Nitrate N + Nitrite N]])/2</f>
        <v>0.79999999999999993</v>
      </c>
      <c r="W25">
        <v>300</v>
      </c>
      <c r="X25">
        <v>1500</v>
      </c>
      <c r="Y25">
        <f>(Table1[[#This Row],[Min Fecal Coliform]]+Table1[[#This Row],[Max Fecal Coliform]])/2</f>
        <v>900</v>
      </c>
      <c r="Z25">
        <v>300</v>
      </c>
      <c r="AA25">
        <v>110000</v>
      </c>
      <c r="AB25">
        <f>(Table1[[#This Row],[Min Total Coliform]]+Table1[[#This Row],[Max Total Coliform]])/2</f>
        <v>55150</v>
      </c>
      <c r="AC25">
        <f>MIN(10, (Table1[[#This Row],[Avg BOD]]/4)*10)</f>
        <v>10</v>
      </c>
      <c r="AD25">
        <f>MIN(10, (Table1[[#This Row],[Avg Fecal Coliform]]/600)*10)</f>
        <v>10</v>
      </c>
      <c r="AE25">
        <f>MIN(10, (Table1[[#This Row],[Avg Nitrate N + Nitrite N]]/10)*10)</f>
        <v>0.79999999999999982</v>
      </c>
      <c r="AF25">
        <f>IF(OR(Table1[[#This Row],[Avg pH]]&lt;6.5,Table1[[#This Row],[Avg pH]]&gt;8.5),10,0)</f>
        <v>0</v>
      </c>
      <c r="AG25">
        <f>MAX(0, 10-(2*Table1[[#This Row],[Avg Dissolved Oxygen]]))</f>
        <v>0</v>
      </c>
      <c r="AH25">
        <f>(Table1[[#This Row],[Fecal Score]]*0.3) + (Table1[[#This Row],[BOD Score]]*0.25) + (Table1[[#This Row],[Nitrate Score]]*0.2) + (Table1[[#This Row],[pH Score]]*0.15) + (Table1[[#This Row],[Dissolved Oxygen Score]]*0.1)</f>
        <v>5.66</v>
      </c>
      <c r="AI25">
        <v>2017</v>
      </c>
    </row>
    <row r="26" spans="1:35">
      <c r="A26">
        <v>2226</v>
      </c>
      <c r="B26" t="s">
        <v>28</v>
      </c>
      <c r="C26" t="s">
        <v>8</v>
      </c>
      <c r="D26" t="s">
        <v>5</v>
      </c>
      <c r="E26">
        <v>17</v>
      </c>
      <c r="F26">
        <v>32</v>
      </c>
      <c r="G26">
        <f>(Table1[[#This Row],[Min Temperature]]+Table1[[#This Row],[Max Temperature]])/2</f>
        <v>24.5</v>
      </c>
      <c r="H26">
        <v>5.3</v>
      </c>
      <c r="I26">
        <v>6.7</v>
      </c>
      <c r="J26">
        <f>(Table1[[#This Row],[Min Dissolved Oxygen]]+Table1[[#This Row],[Max Dissolved Oxygen]])/2</f>
        <v>6</v>
      </c>
      <c r="K26">
        <v>6.1</v>
      </c>
      <c r="L26">
        <v>8.1</v>
      </c>
      <c r="M26">
        <f>(Table1[[#This Row],[Min pH]]+Table1[[#This Row],[Max pH]])/2</f>
        <v>7.1</v>
      </c>
      <c r="N26">
        <v>24</v>
      </c>
      <c r="O26">
        <v>42</v>
      </c>
      <c r="P26">
        <f>(Table1[[#This Row],[Min Conductivity]]+Table1[[#This Row],[Max Conductivity]])/2</f>
        <v>33</v>
      </c>
      <c r="Q26">
        <v>1.7</v>
      </c>
      <c r="R26">
        <v>4.2</v>
      </c>
      <c r="S26">
        <f>(Table1[[#This Row],[Min BOD]]+Table1[[#This Row],[Max BOD]])/2</f>
        <v>2.95</v>
      </c>
      <c r="T26">
        <v>0.1</v>
      </c>
      <c r="U26">
        <v>1.1000000000000001</v>
      </c>
      <c r="V26">
        <f>(Table1[[#This Row],[Min Nitrate N + Nitrite N]]+Table1[[#This Row],[Max Nitrate N + Nitrite N]])/2</f>
        <v>0.60000000000000009</v>
      </c>
      <c r="W26">
        <v>300</v>
      </c>
      <c r="X26">
        <v>2000</v>
      </c>
      <c r="Y26">
        <f>(Table1[[#This Row],[Min Fecal Coliform]]+Table1[[#This Row],[Max Fecal Coliform]])/2</f>
        <v>1150</v>
      </c>
      <c r="Z26">
        <v>360</v>
      </c>
      <c r="AA26">
        <v>24000</v>
      </c>
      <c r="AB26">
        <f>(Table1[[#This Row],[Min Total Coliform]]+Table1[[#This Row],[Max Total Coliform]])/2</f>
        <v>12180</v>
      </c>
      <c r="AC26">
        <f>MIN(10, (Table1[[#This Row],[Avg BOD]]/4)*10)</f>
        <v>7.375</v>
      </c>
      <c r="AD26">
        <f>MIN(10, (Table1[[#This Row],[Avg Fecal Coliform]]/600)*10)</f>
        <v>10</v>
      </c>
      <c r="AE26">
        <f>MIN(10, (Table1[[#This Row],[Avg Nitrate N + Nitrite N]]/10)*10)</f>
        <v>0.60000000000000009</v>
      </c>
      <c r="AF26">
        <f>IF(OR(Table1[[#This Row],[Avg pH]]&lt;6.5,Table1[[#This Row],[Avg pH]]&gt;8.5),10,0)</f>
        <v>0</v>
      </c>
      <c r="AG26">
        <f>MAX(0, 10-(2*Table1[[#This Row],[Avg Dissolved Oxygen]]))</f>
        <v>0</v>
      </c>
      <c r="AH26">
        <f>(Table1[[#This Row],[Fecal Score]]*0.3) + (Table1[[#This Row],[BOD Score]]*0.25) + (Table1[[#This Row],[Nitrate Score]]*0.2) + (Table1[[#This Row],[pH Score]]*0.15) + (Table1[[#This Row],[Dissolved Oxygen Score]]*0.1)</f>
        <v>4.9637500000000001</v>
      </c>
      <c r="AI26">
        <v>2017</v>
      </c>
    </row>
    <row r="27" spans="1:35">
      <c r="A27">
        <v>2227</v>
      </c>
      <c r="B27" t="s">
        <v>29</v>
      </c>
      <c r="C27" t="s">
        <v>8</v>
      </c>
      <c r="D27" t="s">
        <v>5</v>
      </c>
      <c r="E27">
        <v>17</v>
      </c>
      <c r="F27">
        <v>32</v>
      </c>
      <c r="G27">
        <f>(Table1[[#This Row],[Min Temperature]]+Table1[[#This Row],[Max Temperature]])/2</f>
        <v>24.5</v>
      </c>
      <c r="H27">
        <v>4.7</v>
      </c>
      <c r="I27">
        <v>7.3</v>
      </c>
      <c r="J27">
        <f>(Table1[[#This Row],[Min Dissolved Oxygen]]+Table1[[#This Row],[Max Dissolved Oxygen]])/2</f>
        <v>6</v>
      </c>
      <c r="K27">
        <v>6.6</v>
      </c>
      <c r="L27">
        <v>7.6</v>
      </c>
      <c r="M27">
        <f>(Table1[[#This Row],[Min pH]]+Table1[[#This Row],[Max pH]])/2</f>
        <v>7.1</v>
      </c>
      <c r="N27">
        <v>17</v>
      </c>
      <c r="O27">
        <v>206</v>
      </c>
      <c r="P27">
        <f>(Table1[[#This Row],[Min Conductivity]]+Table1[[#This Row],[Max Conductivity]])/2</f>
        <v>111.5</v>
      </c>
      <c r="Q27">
        <v>1.5</v>
      </c>
      <c r="R27">
        <v>4.8</v>
      </c>
      <c r="S27">
        <f>(Table1[[#This Row],[Min BOD]]+Table1[[#This Row],[Max BOD]])/2</f>
        <v>3.15</v>
      </c>
      <c r="T27">
        <v>0.3</v>
      </c>
      <c r="U27">
        <v>2.1</v>
      </c>
      <c r="V27">
        <f>(Table1[[#This Row],[Min Nitrate N + Nitrite N]]+Table1[[#This Row],[Max Nitrate N + Nitrite N]])/2</f>
        <v>1.2</v>
      </c>
      <c r="W27">
        <v>360</v>
      </c>
      <c r="X27">
        <v>1100</v>
      </c>
      <c r="Y27">
        <f>(Table1[[#This Row],[Min Fecal Coliform]]+Table1[[#This Row],[Max Fecal Coliform]])/2</f>
        <v>730</v>
      </c>
      <c r="Z27">
        <v>360</v>
      </c>
      <c r="AA27">
        <v>7500</v>
      </c>
      <c r="AB27">
        <f>(Table1[[#This Row],[Min Total Coliform]]+Table1[[#This Row],[Max Total Coliform]])/2</f>
        <v>3930</v>
      </c>
      <c r="AC27">
        <f>MIN(10, (Table1[[#This Row],[Avg BOD]]/4)*10)</f>
        <v>7.875</v>
      </c>
      <c r="AD27">
        <f>MIN(10, (Table1[[#This Row],[Avg Fecal Coliform]]/600)*10)</f>
        <v>10</v>
      </c>
      <c r="AE27">
        <f>MIN(10, (Table1[[#This Row],[Avg Nitrate N + Nitrite N]]/10)*10)</f>
        <v>1.2</v>
      </c>
      <c r="AF27">
        <f>IF(OR(Table1[[#This Row],[Avg pH]]&lt;6.5,Table1[[#This Row],[Avg pH]]&gt;8.5),10,0)</f>
        <v>0</v>
      </c>
      <c r="AG27">
        <f>MAX(0, 10-(2*Table1[[#This Row],[Avg Dissolved Oxygen]]))</f>
        <v>0</v>
      </c>
      <c r="AH27">
        <f>(Table1[[#This Row],[Fecal Score]]*0.3) + (Table1[[#This Row],[BOD Score]]*0.25) + (Table1[[#This Row],[Nitrate Score]]*0.2) + (Table1[[#This Row],[pH Score]]*0.15) + (Table1[[#This Row],[Dissolved Oxygen Score]]*0.1)</f>
        <v>5.2087500000000002</v>
      </c>
      <c r="AI27">
        <v>2017</v>
      </c>
    </row>
    <row r="28" spans="1:35">
      <c r="A28">
        <v>2228</v>
      </c>
      <c r="B28" t="s">
        <v>30</v>
      </c>
      <c r="C28" t="s">
        <v>8</v>
      </c>
      <c r="D28" t="s">
        <v>5</v>
      </c>
      <c r="E28">
        <v>20</v>
      </c>
      <c r="F28">
        <v>29</v>
      </c>
      <c r="G28">
        <f>(Table1[[#This Row],[Min Temperature]]+Table1[[#This Row],[Max Temperature]])/2</f>
        <v>24.5</v>
      </c>
      <c r="H28">
        <v>5.3</v>
      </c>
      <c r="I28">
        <v>9</v>
      </c>
      <c r="J28">
        <f>(Table1[[#This Row],[Min Dissolved Oxygen]]+Table1[[#This Row],[Max Dissolved Oxygen]])/2</f>
        <v>7.15</v>
      </c>
      <c r="K28">
        <v>6.2</v>
      </c>
      <c r="L28">
        <v>7.3</v>
      </c>
      <c r="M28">
        <f>(Table1[[#This Row],[Min pH]]+Table1[[#This Row],[Max pH]])/2</f>
        <v>6.75</v>
      </c>
      <c r="N28">
        <v>32</v>
      </c>
      <c r="O28">
        <v>395</v>
      </c>
      <c r="P28">
        <f>(Table1[[#This Row],[Min Conductivity]]+Table1[[#This Row],[Max Conductivity]])/2</f>
        <v>213.5</v>
      </c>
      <c r="Q28">
        <v>1.6</v>
      </c>
      <c r="R28">
        <v>3</v>
      </c>
      <c r="S28">
        <f>(Table1[[#This Row],[Min BOD]]+Table1[[#This Row],[Max BOD]])/2</f>
        <v>2.2999999999999998</v>
      </c>
      <c r="T28">
        <v>0.1</v>
      </c>
      <c r="U28">
        <v>2.2999999999999998</v>
      </c>
      <c r="V28">
        <f>(Table1[[#This Row],[Min Nitrate N + Nitrite N]]+Table1[[#This Row],[Max Nitrate N + Nitrite N]])/2</f>
        <v>1.2</v>
      </c>
      <c r="W28">
        <v>360</v>
      </c>
      <c r="X28">
        <v>1100</v>
      </c>
      <c r="Y28">
        <f>(Table1[[#This Row],[Min Fecal Coliform]]+Table1[[#This Row],[Max Fecal Coliform]])/2</f>
        <v>730</v>
      </c>
      <c r="Z28">
        <v>360</v>
      </c>
      <c r="AA28">
        <v>21000</v>
      </c>
      <c r="AB28">
        <f>(Table1[[#This Row],[Min Total Coliform]]+Table1[[#This Row],[Max Total Coliform]])/2</f>
        <v>10680</v>
      </c>
      <c r="AC28">
        <f>MIN(10, (Table1[[#This Row],[Avg BOD]]/4)*10)</f>
        <v>5.75</v>
      </c>
      <c r="AD28">
        <f>MIN(10, (Table1[[#This Row],[Avg Fecal Coliform]]/600)*10)</f>
        <v>10</v>
      </c>
      <c r="AE28">
        <f>MIN(10, (Table1[[#This Row],[Avg Nitrate N + Nitrite N]]/10)*10)</f>
        <v>1.2</v>
      </c>
      <c r="AF28">
        <f>IF(OR(Table1[[#This Row],[Avg pH]]&lt;6.5,Table1[[#This Row],[Avg pH]]&gt;8.5),10,0)</f>
        <v>0</v>
      </c>
      <c r="AG28">
        <f>MAX(0, 10-(2*Table1[[#This Row],[Avg Dissolved Oxygen]]))</f>
        <v>0</v>
      </c>
      <c r="AH28">
        <f>(Table1[[#This Row],[Fecal Score]]*0.3) + (Table1[[#This Row],[BOD Score]]*0.25) + (Table1[[#This Row],[Nitrate Score]]*0.2) + (Table1[[#This Row],[pH Score]]*0.15) + (Table1[[#This Row],[Dissolved Oxygen Score]]*0.1)</f>
        <v>4.6775000000000002</v>
      </c>
      <c r="AI28">
        <v>2017</v>
      </c>
    </row>
    <row r="29" spans="1:35">
      <c r="A29">
        <v>3772</v>
      </c>
      <c r="B29" t="s">
        <v>31</v>
      </c>
      <c r="C29" t="s">
        <v>8</v>
      </c>
      <c r="D29" t="s">
        <v>5</v>
      </c>
      <c r="E29">
        <v>21</v>
      </c>
      <c r="F29">
        <v>31</v>
      </c>
      <c r="G29">
        <f>(Table1[[#This Row],[Min Temperature]]+Table1[[#This Row],[Max Temperature]])/2</f>
        <v>26</v>
      </c>
      <c r="H29">
        <v>4.5</v>
      </c>
      <c r="I29">
        <v>7</v>
      </c>
      <c r="J29">
        <f>(Table1[[#This Row],[Min Dissolved Oxygen]]+Table1[[#This Row],[Max Dissolved Oxygen]])/2</f>
        <v>5.75</v>
      </c>
      <c r="K29">
        <v>6.4</v>
      </c>
      <c r="L29">
        <v>7.5</v>
      </c>
      <c r="M29">
        <f>(Table1[[#This Row],[Min pH]]+Table1[[#This Row],[Max pH]])/2</f>
        <v>6.95</v>
      </c>
      <c r="N29">
        <v>26</v>
      </c>
      <c r="O29">
        <v>77</v>
      </c>
      <c r="P29">
        <f>(Table1[[#This Row],[Min Conductivity]]+Table1[[#This Row],[Max Conductivity]])/2</f>
        <v>51.5</v>
      </c>
      <c r="Q29">
        <v>2.2000000000000002</v>
      </c>
      <c r="R29">
        <v>3</v>
      </c>
      <c r="S29">
        <f>(Table1[[#This Row],[Min BOD]]+Table1[[#This Row],[Max BOD]])/2</f>
        <v>2.6</v>
      </c>
      <c r="T29">
        <v>1.1000000000000001</v>
      </c>
      <c r="U29">
        <v>1.8</v>
      </c>
      <c r="V29">
        <f>(Table1[[#This Row],[Min Nitrate N + Nitrite N]]+Table1[[#This Row],[Max Nitrate N + Nitrite N]])/2</f>
        <v>1.4500000000000002</v>
      </c>
      <c r="W29">
        <v>300</v>
      </c>
      <c r="X29">
        <v>360</v>
      </c>
      <c r="Y29">
        <f>(Table1[[#This Row],[Min Fecal Coliform]]+Table1[[#This Row],[Max Fecal Coliform]])/2</f>
        <v>330</v>
      </c>
      <c r="Z29">
        <v>360</v>
      </c>
      <c r="AA29">
        <v>1500</v>
      </c>
      <c r="AB29">
        <f>(Table1[[#This Row],[Min Total Coliform]]+Table1[[#This Row],[Max Total Coliform]])/2</f>
        <v>930</v>
      </c>
      <c r="AC29">
        <f>MIN(10, (Table1[[#This Row],[Avg BOD]]/4)*10)</f>
        <v>6.5</v>
      </c>
      <c r="AD29">
        <f>MIN(10, (Table1[[#This Row],[Avg Fecal Coliform]]/600)*10)</f>
        <v>5.5</v>
      </c>
      <c r="AE29">
        <f>MIN(10, (Table1[[#This Row],[Avg Nitrate N + Nitrite N]]/10)*10)</f>
        <v>1.4500000000000002</v>
      </c>
      <c r="AF29">
        <f>IF(OR(Table1[[#This Row],[Avg pH]]&lt;6.5,Table1[[#This Row],[Avg pH]]&gt;8.5),10,0)</f>
        <v>0</v>
      </c>
      <c r="AG29">
        <f>MAX(0, 10-(2*Table1[[#This Row],[Avg Dissolved Oxygen]]))</f>
        <v>0</v>
      </c>
      <c r="AH29">
        <f>(Table1[[#This Row],[Fecal Score]]*0.3) + (Table1[[#This Row],[BOD Score]]*0.25) + (Table1[[#This Row],[Nitrate Score]]*0.2) + (Table1[[#This Row],[pH Score]]*0.15) + (Table1[[#This Row],[Dissolved Oxygen Score]]*0.1)</f>
        <v>3.5649999999999999</v>
      </c>
      <c r="AI29">
        <v>2017</v>
      </c>
    </row>
    <row r="30" spans="1:35">
      <c r="A30">
        <v>3809</v>
      </c>
      <c r="B30" t="s">
        <v>32</v>
      </c>
      <c r="C30" t="s">
        <v>8</v>
      </c>
      <c r="D30" t="s">
        <v>5</v>
      </c>
      <c r="E30">
        <v>24</v>
      </c>
      <c r="F30">
        <v>31.5</v>
      </c>
      <c r="G30">
        <f>(Table1[[#This Row],[Min Temperature]]+Table1[[#This Row],[Max Temperature]])/2</f>
        <v>27.75</v>
      </c>
      <c r="H30">
        <v>4</v>
      </c>
      <c r="I30">
        <v>7.3</v>
      </c>
      <c r="J30">
        <f>(Table1[[#This Row],[Min Dissolved Oxygen]]+Table1[[#This Row],[Max Dissolved Oxygen]])/2</f>
        <v>5.65</v>
      </c>
      <c r="K30">
        <v>6.8</v>
      </c>
      <c r="L30">
        <v>7.6</v>
      </c>
      <c r="M30">
        <f>(Table1[[#This Row],[Min pH]]+Table1[[#This Row],[Max pH]])/2</f>
        <v>7.1999999999999993</v>
      </c>
      <c r="N30">
        <v>280</v>
      </c>
      <c r="O30">
        <v>321</v>
      </c>
      <c r="P30">
        <f>(Table1[[#This Row],[Min Conductivity]]+Table1[[#This Row],[Max Conductivity]])/2</f>
        <v>300.5</v>
      </c>
      <c r="Q30">
        <v>3.4</v>
      </c>
      <c r="R30">
        <v>6.6</v>
      </c>
      <c r="S30">
        <f>(Table1[[#This Row],[Min BOD]]+Table1[[#This Row],[Max BOD]])/2</f>
        <v>5</v>
      </c>
      <c r="T30">
        <v>0.8</v>
      </c>
      <c r="U30">
        <v>3.1</v>
      </c>
      <c r="V30">
        <f>(Table1[[#This Row],[Min Nitrate N + Nitrite N]]+Table1[[#This Row],[Max Nitrate N + Nitrite N]])/2</f>
        <v>1.9500000000000002</v>
      </c>
      <c r="W30">
        <v>300</v>
      </c>
      <c r="X30">
        <v>3600</v>
      </c>
      <c r="Y30">
        <f>(Table1[[#This Row],[Min Fecal Coliform]]+Table1[[#This Row],[Max Fecal Coliform]])/2</f>
        <v>1950</v>
      </c>
      <c r="Z30">
        <v>910</v>
      </c>
      <c r="AA30">
        <v>29000</v>
      </c>
      <c r="AB30">
        <f>(Table1[[#This Row],[Min Total Coliform]]+Table1[[#This Row],[Max Total Coliform]])/2</f>
        <v>14955</v>
      </c>
      <c r="AC30">
        <f>MIN(10, (Table1[[#This Row],[Avg BOD]]/4)*10)</f>
        <v>10</v>
      </c>
      <c r="AD30">
        <f>MIN(10, (Table1[[#This Row],[Avg Fecal Coliform]]/600)*10)</f>
        <v>10</v>
      </c>
      <c r="AE30">
        <f>MIN(10, (Table1[[#This Row],[Avg Nitrate N + Nitrite N]]/10)*10)</f>
        <v>1.9500000000000002</v>
      </c>
      <c r="AF30">
        <f>IF(OR(Table1[[#This Row],[Avg pH]]&lt;6.5,Table1[[#This Row],[Avg pH]]&gt;8.5),10,0)</f>
        <v>0</v>
      </c>
      <c r="AG30">
        <f>MAX(0, 10-(2*Table1[[#This Row],[Avg Dissolved Oxygen]]))</f>
        <v>0</v>
      </c>
      <c r="AH30">
        <f>(Table1[[#This Row],[Fecal Score]]*0.3) + (Table1[[#This Row],[BOD Score]]*0.25) + (Table1[[#This Row],[Nitrate Score]]*0.2) + (Table1[[#This Row],[pH Score]]*0.15) + (Table1[[#This Row],[Dissolved Oxygen Score]]*0.1)</f>
        <v>5.89</v>
      </c>
      <c r="AI30">
        <v>2017</v>
      </c>
    </row>
    <row r="31" spans="1:35">
      <c r="A31">
        <v>3806</v>
      </c>
      <c r="B31" t="s">
        <v>33</v>
      </c>
      <c r="C31" t="s">
        <v>8</v>
      </c>
      <c r="D31" t="s">
        <v>5</v>
      </c>
      <c r="E31">
        <v>20</v>
      </c>
      <c r="F31">
        <v>27</v>
      </c>
      <c r="G31">
        <f>(Table1[[#This Row],[Min Temperature]]+Table1[[#This Row],[Max Temperature]])/2</f>
        <v>23.5</v>
      </c>
      <c r="H31">
        <v>4</v>
      </c>
      <c r="I31">
        <v>4.8</v>
      </c>
      <c r="J31">
        <f>(Table1[[#This Row],[Min Dissolved Oxygen]]+Table1[[#This Row],[Max Dissolved Oxygen]])/2</f>
        <v>4.4000000000000004</v>
      </c>
      <c r="K31">
        <v>7.1</v>
      </c>
      <c r="L31">
        <v>7.2</v>
      </c>
      <c r="M31">
        <f>(Table1[[#This Row],[Min pH]]+Table1[[#This Row],[Max pH]])/2</f>
        <v>7.15</v>
      </c>
      <c r="N31">
        <v>136</v>
      </c>
      <c r="O31">
        <v>165</v>
      </c>
      <c r="P31">
        <f>(Table1[[#This Row],[Min Conductivity]]+Table1[[#This Row],[Max Conductivity]])/2</f>
        <v>150.5</v>
      </c>
      <c r="Q31">
        <v>3</v>
      </c>
      <c r="R31">
        <v>4.0999999999999996</v>
      </c>
      <c r="S31">
        <f>(Table1[[#This Row],[Min BOD]]+Table1[[#This Row],[Max BOD]])/2</f>
        <v>3.55</v>
      </c>
      <c r="T31">
        <v>0.3</v>
      </c>
      <c r="U31">
        <v>1.6</v>
      </c>
      <c r="V31">
        <f>(Table1[[#This Row],[Min Nitrate N + Nitrite N]]+Table1[[#This Row],[Max Nitrate N + Nitrite N]])/2</f>
        <v>0.95000000000000007</v>
      </c>
      <c r="W31">
        <v>360</v>
      </c>
      <c r="X31">
        <v>1400</v>
      </c>
      <c r="Y31">
        <f>(Table1[[#This Row],[Min Fecal Coliform]]+Table1[[#This Row],[Max Fecal Coliform]])/2</f>
        <v>880</v>
      </c>
      <c r="Z31">
        <v>360</v>
      </c>
      <c r="AA31">
        <v>2800</v>
      </c>
      <c r="AB31">
        <f>(Table1[[#This Row],[Min Total Coliform]]+Table1[[#This Row],[Max Total Coliform]])/2</f>
        <v>1580</v>
      </c>
      <c r="AC31">
        <f>MIN(10, (Table1[[#This Row],[Avg BOD]]/4)*10)</f>
        <v>8.875</v>
      </c>
      <c r="AD31">
        <f>MIN(10, (Table1[[#This Row],[Avg Fecal Coliform]]/600)*10)</f>
        <v>10</v>
      </c>
      <c r="AE31">
        <f>MIN(10, (Table1[[#This Row],[Avg Nitrate N + Nitrite N]]/10)*10)</f>
        <v>0.95</v>
      </c>
      <c r="AF31">
        <f>IF(OR(Table1[[#This Row],[Avg pH]]&lt;6.5,Table1[[#This Row],[Avg pH]]&gt;8.5),10,0)</f>
        <v>0</v>
      </c>
      <c r="AG31">
        <f>MAX(0, 10-(2*Table1[[#This Row],[Avg Dissolved Oxygen]]))</f>
        <v>1.1999999999999993</v>
      </c>
      <c r="AH31">
        <f>(Table1[[#This Row],[Fecal Score]]*0.3) + (Table1[[#This Row],[BOD Score]]*0.25) + (Table1[[#This Row],[Nitrate Score]]*0.2) + (Table1[[#This Row],[pH Score]]*0.15) + (Table1[[#This Row],[Dissolved Oxygen Score]]*0.1)</f>
        <v>5.5287500000000005</v>
      </c>
      <c r="AI31">
        <v>2017</v>
      </c>
    </row>
    <row r="32" spans="1:35">
      <c r="A32">
        <v>1532</v>
      </c>
      <c r="B32" t="s">
        <v>34</v>
      </c>
      <c r="C32" t="s">
        <v>35</v>
      </c>
      <c r="D32" t="s">
        <v>5</v>
      </c>
      <c r="E32">
        <v>18</v>
      </c>
      <c r="F32">
        <v>31</v>
      </c>
      <c r="G32">
        <f>(Table1[[#This Row],[Min Temperature]]+Table1[[#This Row],[Max Temperature]])/2</f>
        <v>24.5</v>
      </c>
      <c r="H32">
        <v>5.2</v>
      </c>
      <c r="I32">
        <v>7.2</v>
      </c>
      <c r="J32">
        <f>(Table1[[#This Row],[Min Dissolved Oxygen]]+Table1[[#This Row],[Max Dissolved Oxygen]])/2</f>
        <v>6.2</v>
      </c>
      <c r="K32">
        <v>5.9</v>
      </c>
      <c r="L32">
        <v>7.8</v>
      </c>
      <c r="M32">
        <f>(Table1[[#This Row],[Min pH]]+Table1[[#This Row],[Max pH]])/2</f>
        <v>6.85</v>
      </c>
      <c r="N32">
        <v>21</v>
      </c>
      <c r="O32">
        <v>36</v>
      </c>
      <c r="P32">
        <f>(Table1[[#This Row],[Min Conductivity]]+Table1[[#This Row],[Max Conductivity]])/2</f>
        <v>28.5</v>
      </c>
      <c r="Q32">
        <v>1.4</v>
      </c>
      <c r="R32">
        <v>3</v>
      </c>
      <c r="S32">
        <f>(Table1[[#This Row],[Min BOD]]+Table1[[#This Row],[Max BOD]])/2</f>
        <v>2.2000000000000002</v>
      </c>
      <c r="T32">
        <v>0.1</v>
      </c>
      <c r="U32">
        <v>1.8</v>
      </c>
      <c r="V32">
        <f>(Table1[[#This Row],[Min Nitrate N + Nitrite N]]+Table1[[#This Row],[Max Nitrate N + Nitrite N]])/2</f>
        <v>0.95000000000000007</v>
      </c>
      <c r="W32">
        <v>300</v>
      </c>
      <c r="X32">
        <v>620</v>
      </c>
      <c r="Y32">
        <f>(Table1[[#This Row],[Min Fecal Coliform]]+Table1[[#This Row],[Max Fecal Coliform]])/2</f>
        <v>460</v>
      </c>
      <c r="Z32">
        <v>360</v>
      </c>
      <c r="AA32">
        <v>2000</v>
      </c>
      <c r="AB32">
        <f>(Table1[[#This Row],[Min Total Coliform]]+Table1[[#This Row],[Max Total Coliform]])/2</f>
        <v>1180</v>
      </c>
      <c r="AC32">
        <f>MIN(10, (Table1[[#This Row],[Avg BOD]]/4)*10)</f>
        <v>5.5</v>
      </c>
      <c r="AD32">
        <f>MIN(10, (Table1[[#This Row],[Avg Fecal Coliform]]/600)*10)</f>
        <v>7.666666666666667</v>
      </c>
      <c r="AE32">
        <f>MIN(10, (Table1[[#This Row],[Avg Nitrate N + Nitrite N]]/10)*10)</f>
        <v>0.95</v>
      </c>
      <c r="AF32">
        <f>IF(OR(Table1[[#This Row],[Avg pH]]&lt;6.5,Table1[[#This Row],[Avg pH]]&gt;8.5),10,0)</f>
        <v>0</v>
      </c>
      <c r="AG32">
        <f>MAX(0, 10-(2*Table1[[#This Row],[Avg Dissolved Oxygen]]))</f>
        <v>0</v>
      </c>
      <c r="AH32">
        <f>(Table1[[#This Row],[Fecal Score]]*0.3) + (Table1[[#This Row],[BOD Score]]*0.25) + (Table1[[#This Row],[Nitrate Score]]*0.2) + (Table1[[#This Row],[pH Score]]*0.15) + (Table1[[#This Row],[Dissolved Oxygen Score]]*0.1)</f>
        <v>3.8649999999999998</v>
      </c>
      <c r="AI32">
        <v>2017</v>
      </c>
    </row>
    <row r="33" spans="1:35">
      <c r="A33">
        <v>2557</v>
      </c>
      <c r="B33" t="s">
        <v>36</v>
      </c>
      <c r="C33" t="s">
        <v>1</v>
      </c>
      <c r="D33" t="s">
        <v>37</v>
      </c>
      <c r="E33">
        <v>19</v>
      </c>
      <c r="F33">
        <v>32</v>
      </c>
      <c r="G33">
        <f>(Table1[[#This Row],[Min Temperature]]+Table1[[#This Row],[Max Temperature]])/2</f>
        <v>25.5</v>
      </c>
      <c r="H33">
        <v>5.4</v>
      </c>
      <c r="I33">
        <v>8</v>
      </c>
      <c r="J33">
        <f>(Table1[[#This Row],[Min Dissolved Oxygen]]+Table1[[#This Row],[Max Dissolved Oxygen]])/2</f>
        <v>6.7</v>
      </c>
      <c r="K33">
        <v>7.2</v>
      </c>
      <c r="L33">
        <v>7.9</v>
      </c>
      <c r="M33">
        <f>(Table1[[#This Row],[Min pH]]+Table1[[#This Row],[Max pH]])/2</f>
        <v>7.5500000000000007</v>
      </c>
      <c r="N33">
        <v>222</v>
      </c>
      <c r="O33">
        <v>325</v>
      </c>
      <c r="P33">
        <f>(Table1[[#This Row],[Min Conductivity]]+Table1[[#This Row],[Max Conductivity]])/2</f>
        <v>273.5</v>
      </c>
      <c r="Q33">
        <v>2.1</v>
      </c>
      <c r="R33">
        <v>2.8</v>
      </c>
      <c r="S33">
        <f>(Table1[[#This Row],[Min BOD]]+Table1[[#This Row],[Max BOD]])/2</f>
        <v>2.4500000000000002</v>
      </c>
      <c r="T33">
        <v>0</v>
      </c>
      <c r="U33">
        <v>0</v>
      </c>
      <c r="V33">
        <f>(Table1[[#This Row],[Min Nitrate N + Nitrite N]]+Table1[[#This Row],[Max Nitrate N + Nitrite N]])/2</f>
        <v>0</v>
      </c>
      <c r="W33">
        <v>7000</v>
      </c>
      <c r="X33">
        <v>26000</v>
      </c>
      <c r="Y33">
        <f>(Table1[[#This Row],[Min Fecal Coliform]]+Table1[[#This Row],[Max Fecal Coliform]])/2</f>
        <v>16500</v>
      </c>
      <c r="Z33">
        <v>15000</v>
      </c>
      <c r="AA33">
        <v>38000</v>
      </c>
      <c r="AB33">
        <f>(Table1[[#This Row],[Min Total Coliform]]+Table1[[#This Row],[Max Total Coliform]])/2</f>
        <v>26500</v>
      </c>
      <c r="AC33">
        <f>MIN(10, (Table1[[#This Row],[Avg BOD]]/4)*10)</f>
        <v>6.125</v>
      </c>
      <c r="AD33">
        <f>MIN(10, (Table1[[#This Row],[Avg Fecal Coliform]]/600)*10)</f>
        <v>10</v>
      </c>
      <c r="AE33">
        <f>MIN(10, (Table1[[#This Row],[Avg Nitrate N + Nitrite N]]/10)*10)</f>
        <v>0</v>
      </c>
      <c r="AF33">
        <f>IF(OR(Table1[[#This Row],[Avg pH]]&lt;6.5,Table1[[#This Row],[Avg pH]]&gt;8.5),10,0)</f>
        <v>0</v>
      </c>
      <c r="AG33">
        <f>MAX(0, 10-(2*Table1[[#This Row],[Avg Dissolved Oxygen]]))</f>
        <v>0</v>
      </c>
      <c r="AH33">
        <f>(Table1[[#This Row],[Fecal Score]]*0.3) + (Table1[[#This Row],[BOD Score]]*0.25) + (Table1[[#This Row],[Nitrate Score]]*0.2) + (Table1[[#This Row],[pH Score]]*0.15) + (Table1[[#This Row],[Dissolved Oxygen Score]]*0.1)</f>
        <v>4.53125</v>
      </c>
      <c r="AI33">
        <v>2017</v>
      </c>
    </row>
    <row r="34" spans="1:35">
      <c r="A34">
        <v>2571</v>
      </c>
      <c r="B34" t="s">
        <v>38</v>
      </c>
      <c r="C34" t="s">
        <v>1</v>
      </c>
      <c r="D34" t="s">
        <v>37</v>
      </c>
      <c r="E34">
        <v>18</v>
      </c>
      <c r="F34">
        <v>34</v>
      </c>
      <c r="G34">
        <f>(Table1[[#This Row],[Min Temperature]]+Table1[[#This Row],[Max Temperature]])/2</f>
        <v>26</v>
      </c>
      <c r="H34">
        <v>6.2</v>
      </c>
      <c r="I34">
        <v>7.9</v>
      </c>
      <c r="J34">
        <f>(Table1[[#This Row],[Min Dissolved Oxygen]]+Table1[[#This Row],[Max Dissolved Oxygen]])/2</f>
        <v>7.0500000000000007</v>
      </c>
      <c r="K34">
        <v>7</v>
      </c>
      <c r="L34">
        <v>8</v>
      </c>
      <c r="M34">
        <f>(Table1[[#This Row],[Min pH]]+Table1[[#This Row],[Max pH]])/2</f>
        <v>7.5</v>
      </c>
      <c r="N34">
        <v>275</v>
      </c>
      <c r="O34">
        <v>1190</v>
      </c>
      <c r="P34">
        <f>(Table1[[#This Row],[Min Conductivity]]+Table1[[#This Row],[Max Conductivity]])/2</f>
        <v>732.5</v>
      </c>
      <c r="Q34">
        <v>2.1</v>
      </c>
      <c r="R34">
        <v>2.8</v>
      </c>
      <c r="S34">
        <f>(Table1[[#This Row],[Min BOD]]+Table1[[#This Row],[Max BOD]])/2</f>
        <v>2.4500000000000002</v>
      </c>
      <c r="T34">
        <v>0</v>
      </c>
      <c r="U34">
        <v>0</v>
      </c>
      <c r="V34">
        <f>(Table1[[#This Row],[Min Nitrate N + Nitrite N]]+Table1[[#This Row],[Max Nitrate N + Nitrite N]])/2</f>
        <v>0</v>
      </c>
      <c r="W34">
        <v>2100</v>
      </c>
      <c r="X34">
        <v>14000</v>
      </c>
      <c r="Y34">
        <f>(Table1[[#This Row],[Min Fecal Coliform]]+Table1[[#This Row],[Max Fecal Coliform]])/2</f>
        <v>8050</v>
      </c>
      <c r="Z34">
        <v>3100</v>
      </c>
      <c r="AA34">
        <v>24000</v>
      </c>
      <c r="AB34">
        <f>(Table1[[#This Row],[Min Total Coliform]]+Table1[[#This Row],[Max Total Coliform]])/2</f>
        <v>13550</v>
      </c>
      <c r="AC34">
        <f>MIN(10, (Table1[[#This Row],[Avg BOD]]/4)*10)</f>
        <v>6.125</v>
      </c>
      <c r="AD34">
        <f>MIN(10, (Table1[[#This Row],[Avg Fecal Coliform]]/600)*10)</f>
        <v>10</v>
      </c>
      <c r="AE34">
        <f>MIN(10, (Table1[[#This Row],[Avg Nitrate N + Nitrite N]]/10)*10)</f>
        <v>0</v>
      </c>
      <c r="AF34">
        <f>IF(OR(Table1[[#This Row],[Avg pH]]&lt;6.5,Table1[[#This Row],[Avg pH]]&gt;8.5),10,0)</f>
        <v>0</v>
      </c>
      <c r="AG34">
        <f>MAX(0, 10-(2*Table1[[#This Row],[Avg Dissolved Oxygen]]))</f>
        <v>0</v>
      </c>
      <c r="AH34">
        <f>(Table1[[#This Row],[Fecal Score]]*0.3) + (Table1[[#This Row],[BOD Score]]*0.25) + (Table1[[#This Row],[Nitrate Score]]*0.2) + (Table1[[#This Row],[pH Score]]*0.15) + (Table1[[#This Row],[Dissolved Oxygen Score]]*0.1)</f>
        <v>4.53125</v>
      </c>
      <c r="AI34">
        <v>2017</v>
      </c>
    </row>
    <row r="35" spans="1:35">
      <c r="A35">
        <v>2573</v>
      </c>
      <c r="B35" t="s">
        <v>39</v>
      </c>
      <c r="C35" t="s">
        <v>8</v>
      </c>
      <c r="D35" t="s">
        <v>37</v>
      </c>
      <c r="E35">
        <v>18</v>
      </c>
      <c r="F35">
        <v>34</v>
      </c>
      <c r="G35">
        <f>(Table1[[#This Row],[Min Temperature]]+Table1[[#This Row],[Max Temperature]])/2</f>
        <v>26</v>
      </c>
      <c r="H35">
        <v>6.2</v>
      </c>
      <c r="I35">
        <v>9.5</v>
      </c>
      <c r="J35">
        <f>(Table1[[#This Row],[Min Dissolved Oxygen]]+Table1[[#This Row],[Max Dissolved Oxygen]])/2</f>
        <v>7.85</v>
      </c>
      <c r="K35">
        <v>7.1</v>
      </c>
      <c r="L35">
        <v>8.1</v>
      </c>
      <c r="M35">
        <f>(Table1[[#This Row],[Min pH]]+Table1[[#This Row],[Max pH]])/2</f>
        <v>7.6</v>
      </c>
      <c r="N35">
        <v>340</v>
      </c>
      <c r="O35">
        <v>748</v>
      </c>
      <c r="P35">
        <f>(Table1[[#This Row],[Min Conductivity]]+Table1[[#This Row],[Max Conductivity]])/2</f>
        <v>544</v>
      </c>
      <c r="Q35">
        <v>2.6</v>
      </c>
      <c r="R35">
        <v>3.2</v>
      </c>
      <c r="S35">
        <f>(Table1[[#This Row],[Min BOD]]+Table1[[#This Row],[Max BOD]])/2</f>
        <v>2.9000000000000004</v>
      </c>
      <c r="T35">
        <v>0</v>
      </c>
      <c r="U35">
        <v>0</v>
      </c>
      <c r="V35">
        <f>(Table1[[#This Row],[Min Nitrate N + Nitrite N]]+Table1[[#This Row],[Max Nitrate N + Nitrite N]])/2</f>
        <v>0</v>
      </c>
      <c r="W35">
        <v>1700</v>
      </c>
      <c r="X35">
        <v>27000</v>
      </c>
      <c r="Y35">
        <f>(Table1[[#This Row],[Min Fecal Coliform]]+Table1[[#This Row],[Max Fecal Coliform]])/2</f>
        <v>14350</v>
      </c>
      <c r="Z35">
        <v>3900</v>
      </c>
      <c r="AA35">
        <v>40000</v>
      </c>
      <c r="AB35">
        <f>(Table1[[#This Row],[Min Total Coliform]]+Table1[[#This Row],[Max Total Coliform]])/2</f>
        <v>21950</v>
      </c>
      <c r="AC35">
        <f>MIN(10, (Table1[[#This Row],[Avg BOD]]/4)*10)</f>
        <v>7.2500000000000009</v>
      </c>
      <c r="AD35">
        <f>MIN(10, (Table1[[#This Row],[Avg Fecal Coliform]]/600)*10)</f>
        <v>10</v>
      </c>
      <c r="AE35">
        <f>MIN(10, (Table1[[#This Row],[Avg Nitrate N + Nitrite N]]/10)*10)</f>
        <v>0</v>
      </c>
      <c r="AF35">
        <f>IF(OR(Table1[[#This Row],[Avg pH]]&lt;6.5,Table1[[#This Row],[Avg pH]]&gt;8.5),10,0)</f>
        <v>0</v>
      </c>
      <c r="AG35">
        <f>MAX(0, 10-(2*Table1[[#This Row],[Avg Dissolved Oxygen]]))</f>
        <v>0</v>
      </c>
      <c r="AH35">
        <f>(Table1[[#This Row],[Fecal Score]]*0.3) + (Table1[[#This Row],[BOD Score]]*0.25) + (Table1[[#This Row],[Nitrate Score]]*0.2) + (Table1[[#This Row],[pH Score]]*0.15) + (Table1[[#This Row],[Dissolved Oxygen Score]]*0.1)</f>
        <v>4.8125</v>
      </c>
      <c r="AI35">
        <v>2017</v>
      </c>
    </row>
    <row r="36" spans="1:35">
      <c r="A36">
        <v>2574</v>
      </c>
      <c r="B36" t="s">
        <v>40</v>
      </c>
      <c r="C36" t="s">
        <v>8</v>
      </c>
      <c r="D36" t="s">
        <v>37</v>
      </c>
      <c r="E36">
        <v>18</v>
      </c>
      <c r="F36">
        <v>33</v>
      </c>
      <c r="G36">
        <f>(Table1[[#This Row],[Min Temperature]]+Table1[[#This Row],[Max Temperature]])/2</f>
        <v>25.5</v>
      </c>
      <c r="H36">
        <v>6.4</v>
      </c>
      <c r="I36">
        <v>9.8000000000000007</v>
      </c>
      <c r="J36">
        <f>(Table1[[#This Row],[Min Dissolved Oxygen]]+Table1[[#This Row],[Max Dissolved Oxygen]])/2</f>
        <v>8.1000000000000014</v>
      </c>
      <c r="K36">
        <v>7.4</v>
      </c>
      <c r="L36">
        <v>8.1999999999999993</v>
      </c>
      <c r="M36">
        <f>(Table1[[#This Row],[Min pH]]+Table1[[#This Row],[Max pH]])/2</f>
        <v>7.8</v>
      </c>
      <c r="N36">
        <v>308</v>
      </c>
      <c r="O36">
        <v>600</v>
      </c>
      <c r="P36">
        <f>(Table1[[#This Row],[Min Conductivity]]+Table1[[#This Row],[Max Conductivity]])/2</f>
        <v>454</v>
      </c>
      <c r="Q36">
        <v>2.2999999999999998</v>
      </c>
      <c r="R36">
        <v>3</v>
      </c>
      <c r="S36">
        <f>(Table1[[#This Row],[Min BOD]]+Table1[[#This Row],[Max BOD]])/2</f>
        <v>2.65</v>
      </c>
      <c r="T36">
        <v>0</v>
      </c>
      <c r="U36">
        <v>0</v>
      </c>
      <c r="V36">
        <f>(Table1[[#This Row],[Min Nitrate N + Nitrite N]]+Table1[[#This Row],[Max Nitrate N + Nitrite N]])/2</f>
        <v>0</v>
      </c>
      <c r="W36">
        <v>1700</v>
      </c>
      <c r="X36">
        <v>21000</v>
      </c>
      <c r="Y36">
        <f>(Table1[[#This Row],[Min Fecal Coliform]]+Table1[[#This Row],[Max Fecal Coliform]])/2</f>
        <v>11350</v>
      </c>
      <c r="Z36">
        <v>2700</v>
      </c>
      <c r="AA36">
        <v>32000</v>
      </c>
      <c r="AB36">
        <f>(Table1[[#This Row],[Min Total Coliform]]+Table1[[#This Row],[Max Total Coliform]])/2</f>
        <v>17350</v>
      </c>
      <c r="AC36">
        <f>MIN(10, (Table1[[#This Row],[Avg BOD]]/4)*10)</f>
        <v>6.625</v>
      </c>
      <c r="AD36">
        <f>MIN(10, (Table1[[#This Row],[Avg Fecal Coliform]]/600)*10)</f>
        <v>10</v>
      </c>
      <c r="AE36">
        <f>MIN(10, (Table1[[#This Row],[Avg Nitrate N + Nitrite N]]/10)*10)</f>
        <v>0</v>
      </c>
      <c r="AF36">
        <f>IF(OR(Table1[[#This Row],[Avg pH]]&lt;6.5,Table1[[#This Row],[Avg pH]]&gt;8.5),10,0)</f>
        <v>0</v>
      </c>
      <c r="AG36">
        <f>MAX(0, 10-(2*Table1[[#This Row],[Avg Dissolved Oxygen]]))</f>
        <v>0</v>
      </c>
      <c r="AH36">
        <f>(Table1[[#This Row],[Fecal Score]]*0.3) + (Table1[[#This Row],[BOD Score]]*0.25) + (Table1[[#This Row],[Nitrate Score]]*0.2) + (Table1[[#This Row],[pH Score]]*0.15) + (Table1[[#This Row],[Dissolved Oxygen Score]]*0.1)</f>
        <v>4.65625</v>
      </c>
      <c r="AI36">
        <v>2017</v>
      </c>
    </row>
    <row r="37" spans="1:35">
      <c r="A37">
        <v>2046</v>
      </c>
      <c r="B37" t="s">
        <v>41</v>
      </c>
      <c r="C37" t="s">
        <v>1</v>
      </c>
      <c r="D37" t="s">
        <v>42</v>
      </c>
      <c r="E37">
        <v>14</v>
      </c>
      <c r="F37">
        <v>32</v>
      </c>
      <c r="G37">
        <f>(Table1[[#This Row],[Min Temperature]]+Table1[[#This Row],[Max Temperature]])/2</f>
        <v>23</v>
      </c>
      <c r="H37">
        <v>5.0999999999999996</v>
      </c>
      <c r="I37">
        <v>9.6999999999999993</v>
      </c>
      <c r="J37">
        <f>(Table1[[#This Row],[Min Dissolved Oxygen]]+Table1[[#This Row],[Max Dissolved Oxygen]])/2</f>
        <v>7.3999999999999995</v>
      </c>
      <c r="K37">
        <v>6.7</v>
      </c>
      <c r="L37">
        <v>9.1</v>
      </c>
      <c r="M37">
        <f>(Table1[[#This Row],[Min pH]]+Table1[[#This Row],[Max pH]])/2</f>
        <v>7.9</v>
      </c>
      <c r="N37">
        <v>137</v>
      </c>
      <c r="O37">
        <v>244</v>
      </c>
      <c r="P37">
        <f>(Table1[[#This Row],[Min Conductivity]]+Table1[[#This Row],[Max Conductivity]])/2</f>
        <v>190.5</v>
      </c>
      <c r="Q37">
        <v>3</v>
      </c>
      <c r="R37">
        <v>203</v>
      </c>
      <c r="S37">
        <f>(Table1[[#This Row],[Min BOD]]+Table1[[#This Row],[Max BOD]])/2</f>
        <v>103</v>
      </c>
      <c r="T37">
        <v>0.28000000000000003</v>
      </c>
      <c r="U37">
        <v>5.2</v>
      </c>
      <c r="V37">
        <f>(Table1[[#This Row],[Min Nitrate N + Nitrite N]]+Table1[[#This Row],[Max Nitrate N + Nitrite N]])/2</f>
        <v>2.74</v>
      </c>
      <c r="W37">
        <v>2</v>
      </c>
      <c r="X37">
        <v>210000</v>
      </c>
      <c r="Y37">
        <f>(Table1[[#This Row],[Min Fecal Coliform]]+Table1[[#This Row],[Max Fecal Coliform]])/2</f>
        <v>105001</v>
      </c>
      <c r="Z37">
        <v>2</v>
      </c>
      <c r="AA37">
        <v>540000</v>
      </c>
      <c r="AB37">
        <f>(Table1[[#This Row],[Min Total Coliform]]+Table1[[#This Row],[Max Total Coliform]])/2</f>
        <v>270001</v>
      </c>
      <c r="AC37">
        <f>MIN(10, (Table1[[#This Row],[Avg BOD]]/4)*10)</f>
        <v>10</v>
      </c>
      <c r="AD37">
        <f>MIN(10, (Table1[[#This Row],[Avg Fecal Coliform]]/600)*10)</f>
        <v>10</v>
      </c>
      <c r="AE37">
        <f>MIN(10, (Table1[[#This Row],[Avg Nitrate N + Nitrite N]]/10)*10)</f>
        <v>2.74</v>
      </c>
      <c r="AF37">
        <f>IF(OR(Table1[[#This Row],[Avg pH]]&lt;6.5,Table1[[#This Row],[Avg pH]]&gt;8.5),10,0)</f>
        <v>0</v>
      </c>
      <c r="AG37">
        <f>MAX(0, 10-(2*Table1[[#This Row],[Avg Dissolved Oxygen]]))</f>
        <v>0</v>
      </c>
      <c r="AH37">
        <f>(Table1[[#This Row],[Fecal Score]]*0.3) + (Table1[[#This Row],[BOD Score]]*0.25) + (Table1[[#This Row],[Nitrate Score]]*0.2) + (Table1[[#This Row],[pH Score]]*0.15) + (Table1[[#This Row],[Dissolved Oxygen Score]]*0.1)</f>
        <v>6.048</v>
      </c>
      <c r="AI37">
        <v>2017</v>
      </c>
    </row>
    <row r="38" spans="1:35">
      <c r="A38">
        <v>3163</v>
      </c>
      <c r="B38" t="s">
        <v>43</v>
      </c>
      <c r="C38" t="s">
        <v>1</v>
      </c>
      <c r="D38" t="s">
        <v>44</v>
      </c>
      <c r="E38">
        <v>20.879347826086999</v>
      </c>
      <c r="F38">
        <v>29.901086956521699</v>
      </c>
      <c r="G38">
        <f>(Table1[[#This Row],[Min Temperature]]+Table1[[#This Row],[Max Temperature]])/2</f>
        <v>25.390217391304347</v>
      </c>
      <c r="H38">
        <v>5.8</v>
      </c>
      <c r="I38">
        <v>12</v>
      </c>
      <c r="J38">
        <f>(Table1[[#This Row],[Min Dissolved Oxygen]]+Table1[[#This Row],[Max Dissolved Oxygen]])/2</f>
        <v>8.9</v>
      </c>
      <c r="K38">
        <v>7</v>
      </c>
      <c r="L38">
        <v>7.9</v>
      </c>
      <c r="M38">
        <f>(Table1[[#This Row],[Min pH]]+Table1[[#This Row],[Max pH]])/2</f>
        <v>7.45</v>
      </c>
      <c r="N38">
        <v>604.010840108401</v>
      </c>
      <c r="O38">
        <v>2766.7588075880799</v>
      </c>
      <c r="P38">
        <f>(Table1[[#This Row],[Min Conductivity]]+Table1[[#This Row],[Max Conductivity]])/2</f>
        <v>1685.3848238482406</v>
      </c>
      <c r="Q38">
        <v>4.4081743869209804</v>
      </c>
      <c r="R38">
        <v>20</v>
      </c>
      <c r="S38">
        <f>(Table1[[#This Row],[Min BOD]]+Table1[[#This Row],[Max BOD]])/2</f>
        <v>12.20408719346049</v>
      </c>
      <c r="T38">
        <v>0</v>
      </c>
      <c r="U38">
        <v>0.47</v>
      </c>
      <c r="V38">
        <f>(Table1[[#This Row],[Min Nitrate N + Nitrite N]]+Table1[[#This Row],[Max Nitrate N + Nitrite N]])/2</f>
        <v>0.23499999999999999</v>
      </c>
      <c r="W38">
        <v>2473</v>
      </c>
      <c r="X38">
        <v>485853</v>
      </c>
      <c r="Y38">
        <f>(Table1[[#This Row],[Min Fecal Coliform]]+Table1[[#This Row],[Max Fecal Coliform]])/2</f>
        <v>244163</v>
      </c>
      <c r="Z38">
        <v>260</v>
      </c>
      <c r="AA38">
        <v>260</v>
      </c>
      <c r="AB38">
        <f>(Table1[[#This Row],[Min Total Coliform]]+Table1[[#This Row],[Max Total Coliform]])/2</f>
        <v>260</v>
      </c>
      <c r="AC38">
        <f>MIN(10, (Table1[[#This Row],[Avg BOD]]/4)*10)</f>
        <v>10</v>
      </c>
      <c r="AD38">
        <f>MIN(10, (Table1[[#This Row],[Avg Fecal Coliform]]/600)*10)</f>
        <v>10</v>
      </c>
      <c r="AE38">
        <f>MIN(10, (Table1[[#This Row],[Avg Nitrate N + Nitrite N]]/10)*10)</f>
        <v>0.23499999999999999</v>
      </c>
      <c r="AF38">
        <f>IF(OR(Table1[[#This Row],[Avg pH]]&lt;6.5,Table1[[#This Row],[Avg pH]]&gt;8.5),10,0)</f>
        <v>0</v>
      </c>
      <c r="AG38">
        <f>MAX(0, 10-(2*Table1[[#This Row],[Avg Dissolved Oxygen]]))</f>
        <v>0</v>
      </c>
      <c r="AH38">
        <f>(Table1[[#This Row],[Fecal Score]]*0.3) + (Table1[[#This Row],[BOD Score]]*0.25) + (Table1[[#This Row],[Nitrate Score]]*0.2) + (Table1[[#This Row],[pH Score]]*0.15) + (Table1[[#This Row],[Dissolved Oxygen Score]]*0.1)</f>
        <v>5.5469999999999997</v>
      </c>
      <c r="AI38">
        <v>2017</v>
      </c>
    </row>
    <row r="39" spans="1:35">
      <c r="A39">
        <v>3164</v>
      </c>
      <c r="B39" t="s">
        <v>45</v>
      </c>
      <c r="C39" t="s">
        <v>8</v>
      </c>
      <c r="D39" t="s">
        <v>44</v>
      </c>
      <c r="E39">
        <v>20.879347826086999</v>
      </c>
      <c r="F39">
        <v>29.901086956521699</v>
      </c>
      <c r="G39">
        <f>(Table1[[#This Row],[Min Temperature]]+Table1[[#This Row],[Max Temperature]])/2</f>
        <v>25.390217391304347</v>
      </c>
      <c r="H39">
        <v>6.4</v>
      </c>
      <c r="I39">
        <v>7.2</v>
      </c>
      <c r="J39">
        <f>(Table1[[#This Row],[Min Dissolved Oxygen]]+Table1[[#This Row],[Max Dissolved Oxygen]])/2</f>
        <v>6.8000000000000007</v>
      </c>
      <c r="K39">
        <v>7.2</v>
      </c>
      <c r="L39">
        <v>7.8</v>
      </c>
      <c r="M39">
        <f>(Table1[[#This Row],[Min pH]]+Table1[[#This Row],[Max pH]])/2</f>
        <v>7.5</v>
      </c>
      <c r="N39">
        <v>604.010840108401</v>
      </c>
      <c r="O39">
        <v>2766.7588075880799</v>
      </c>
      <c r="P39">
        <f>(Table1[[#This Row],[Min Conductivity]]+Table1[[#This Row],[Max Conductivity]])/2</f>
        <v>1685.3848238482406</v>
      </c>
      <c r="Q39">
        <v>4.4081743869209804</v>
      </c>
      <c r="R39">
        <v>20</v>
      </c>
      <c r="S39">
        <f>(Table1[[#This Row],[Min BOD]]+Table1[[#This Row],[Max BOD]])/2</f>
        <v>12.20408719346049</v>
      </c>
      <c r="T39">
        <v>0</v>
      </c>
      <c r="U39">
        <v>0.37</v>
      </c>
      <c r="V39">
        <f>(Table1[[#This Row],[Min Nitrate N + Nitrite N]]+Table1[[#This Row],[Max Nitrate N + Nitrite N]])/2</f>
        <v>0.185</v>
      </c>
      <c r="W39">
        <v>2473</v>
      </c>
      <c r="X39">
        <v>485853</v>
      </c>
      <c r="Y39">
        <f>(Table1[[#This Row],[Min Fecal Coliform]]+Table1[[#This Row],[Max Fecal Coliform]])/2</f>
        <v>244163</v>
      </c>
      <c r="Z39">
        <v>460</v>
      </c>
      <c r="AA39">
        <v>460</v>
      </c>
      <c r="AB39">
        <f>(Table1[[#This Row],[Min Total Coliform]]+Table1[[#This Row],[Max Total Coliform]])/2</f>
        <v>460</v>
      </c>
      <c r="AC39">
        <f>MIN(10, (Table1[[#This Row],[Avg BOD]]/4)*10)</f>
        <v>10</v>
      </c>
      <c r="AD39">
        <f>MIN(10, (Table1[[#This Row],[Avg Fecal Coliform]]/600)*10)</f>
        <v>10</v>
      </c>
      <c r="AE39">
        <f>MIN(10, (Table1[[#This Row],[Avg Nitrate N + Nitrite N]]/10)*10)</f>
        <v>0.185</v>
      </c>
      <c r="AF39">
        <f>IF(OR(Table1[[#This Row],[Avg pH]]&lt;6.5,Table1[[#This Row],[Avg pH]]&gt;8.5),10,0)</f>
        <v>0</v>
      </c>
      <c r="AG39">
        <f>MAX(0, 10-(2*Table1[[#This Row],[Avg Dissolved Oxygen]]))</f>
        <v>0</v>
      </c>
      <c r="AH39">
        <f>(Table1[[#This Row],[Fecal Score]]*0.3) + (Table1[[#This Row],[BOD Score]]*0.25) + (Table1[[#This Row],[Nitrate Score]]*0.2) + (Table1[[#This Row],[pH Score]]*0.15) + (Table1[[#This Row],[Dissolved Oxygen Score]]*0.1)</f>
        <v>5.5369999999999999</v>
      </c>
      <c r="AI39">
        <v>2017</v>
      </c>
    </row>
    <row r="40" spans="1:35">
      <c r="A40">
        <v>1549</v>
      </c>
      <c r="B40" t="s">
        <v>46</v>
      </c>
      <c r="C40" t="s">
        <v>1</v>
      </c>
      <c r="D40" t="s">
        <v>47</v>
      </c>
      <c r="E40">
        <v>26</v>
      </c>
      <c r="F40">
        <v>35</v>
      </c>
      <c r="G40">
        <f>(Table1[[#This Row],[Min Temperature]]+Table1[[#This Row],[Max Temperature]])/2</f>
        <v>30.5</v>
      </c>
      <c r="H40">
        <v>6.1</v>
      </c>
      <c r="I40">
        <v>8.3000000000000007</v>
      </c>
      <c r="J40">
        <f>(Table1[[#This Row],[Min Dissolved Oxygen]]+Table1[[#This Row],[Max Dissolved Oxygen]])/2</f>
        <v>7.2</v>
      </c>
      <c r="K40">
        <v>6.3</v>
      </c>
      <c r="L40">
        <v>7.6</v>
      </c>
      <c r="M40">
        <f>(Table1[[#This Row],[Min pH]]+Table1[[#This Row],[Max pH]])/2</f>
        <v>6.9499999999999993</v>
      </c>
      <c r="N40">
        <v>42</v>
      </c>
      <c r="O40">
        <v>337</v>
      </c>
      <c r="P40">
        <f>(Table1[[#This Row],[Min Conductivity]]+Table1[[#This Row],[Max Conductivity]])/2</f>
        <v>189.5</v>
      </c>
      <c r="Q40">
        <v>0</v>
      </c>
      <c r="R40">
        <v>1.5</v>
      </c>
      <c r="S40">
        <f>(Table1[[#This Row],[Min BOD]]+Table1[[#This Row],[Max BOD]])/2</f>
        <v>0.75</v>
      </c>
      <c r="T40">
        <v>0</v>
      </c>
      <c r="U40">
        <v>0.16</v>
      </c>
      <c r="V40">
        <f>(Table1[[#This Row],[Min Nitrate N + Nitrite N]]+Table1[[#This Row],[Max Nitrate N + Nitrite N]])/2</f>
        <v>0.08</v>
      </c>
      <c r="W40">
        <v>8</v>
      </c>
      <c r="X40">
        <v>7900</v>
      </c>
      <c r="Y40">
        <f>(Table1[[#This Row],[Min Fecal Coliform]]+Table1[[#This Row],[Max Fecal Coliform]])/2</f>
        <v>3954</v>
      </c>
      <c r="Z40">
        <v>2</v>
      </c>
      <c r="AA40">
        <v>13000</v>
      </c>
      <c r="AB40">
        <f>(Table1[[#This Row],[Min Total Coliform]]+Table1[[#This Row],[Max Total Coliform]])/2</f>
        <v>6501</v>
      </c>
      <c r="AC40">
        <f>MIN(10, (Table1[[#This Row],[Avg BOD]]/4)*10)</f>
        <v>1.875</v>
      </c>
      <c r="AD40">
        <f>MIN(10, (Table1[[#This Row],[Avg Fecal Coliform]]/600)*10)</f>
        <v>10</v>
      </c>
      <c r="AE40">
        <f>MIN(10, (Table1[[#This Row],[Avg Nitrate N + Nitrite N]]/10)*10)</f>
        <v>0.08</v>
      </c>
      <c r="AF40">
        <f>IF(OR(Table1[[#This Row],[Avg pH]]&lt;6.5,Table1[[#This Row],[Avg pH]]&gt;8.5),10,0)</f>
        <v>0</v>
      </c>
      <c r="AG40">
        <f>MAX(0, 10-(2*Table1[[#This Row],[Avg Dissolved Oxygen]]))</f>
        <v>0</v>
      </c>
      <c r="AH40">
        <f>(Table1[[#This Row],[Fecal Score]]*0.3) + (Table1[[#This Row],[BOD Score]]*0.25) + (Table1[[#This Row],[Nitrate Score]]*0.2) + (Table1[[#This Row],[pH Score]]*0.15) + (Table1[[#This Row],[Dissolved Oxygen Score]]*0.1)</f>
        <v>3.48475</v>
      </c>
      <c r="AI40">
        <v>2017</v>
      </c>
    </row>
    <row r="41" spans="1:35">
      <c r="A41">
        <v>2269</v>
      </c>
      <c r="B41" t="s">
        <v>48</v>
      </c>
      <c r="C41" t="s">
        <v>1</v>
      </c>
      <c r="D41" t="s">
        <v>47</v>
      </c>
      <c r="E41">
        <v>26.5</v>
      </c>
      <c r="F41">
        <v>33</v>
      </c>
      <c r="G41">
        <f>(Table1[[#This Row],[Min Temperature]]+Table1[[#This Row],[Max Temperature]])/2</f>
        <v>29.75</v>
      </c>
      <c r="H41">
        <v>4.4000000000000004</v>
      </c>
      <c r="I41">
        <v>8.8000000000000007</v>
      </c>
      <c r="J41">
        <f>(Table1[[#This Row],[Min Dissolved Oxygen]]+Table1[[#This Row],[Max Dissolved Oxygen]])/2</f>
        <v>6.6000000000000005</v>
      </c>
      <c r="K41">
        <v>5.2</v>
      </c>
      <c r="L41">
        <v>7.4</v>
      </c>
      <c r="M41">
        <f>(Table1[[#This Row],[Min pH]]+Table1[[#This Row],[Max pH]])/2</f>
        <v>6.3000000000000007</v>
      </c>
      <c r="N41">
        <v>38</v>
      </c>
      <c r="O41">
        <v>77</v>
      </c>
      <c r="P41">
        <f>(Table1[[#This Row],[Min Conductivity]]+Table1[[#This Row],[Max Conductivity]])/2</f>
        <v>57.5</v>
      </c>
      <c r="Q41">
        <v>0.5</v>
      </c>
      <c r="R41">
        <v>2.2000000000000002</v>
      </c>
      <c r="S41">
        <f>(Table1[[#This Row],[Min BOD]]+Table1[[#This Row],[Max BOD]])/2</f>
        <v>1.35</v>
      </c>
      <c r="T41">
        <v>0</v>
      </c>
      <c r="U41">
        <v>0.83</v>
      </c>
      <c r="V41">
        <f>(Table1[[#This Row],[Min Nitrate N + Nitrite N]]+Table1[[#This Row],[Max Nitrate N + Nitrite N]])/2</f>
        <v>0.41499999999999998</v>
      </c>
      <c r="W41">
        <v>220</v>
      </c>
      <c r="X41">
        <v>4900</v>
      </c>
      <c r="Y41">
        <f>(Table1[[#This Row],[Min Fecal Coliform]]+Table1[[#This Row],[Max Fecal Coliform]])/2</f>
        <v>2560</v>
      </c>
      <c r="Z41">
        <v>260</v>
      </c>
      <c r="AA41">
        <v>9200</v>
      </c>
      <c r="AB41">
        <f>(Table1[[#This Row],[Min Total Coliform]]+Table1[[#This Row],[Max Total Coliform]])/2</f>
        <v>4730</v>
      </c>
      <c r="AC41">
        <f>MIN(10, (Table1[[#This Row],[Avg BOD]]/4)*10)</f>
        <v>3.375</v>
      </c>
      <c r="AD41">
        <f>MIN(10, (Table1[[#This Row],[Avg Fecal Coliform]]/600)*10)</f>
        <v>10</v>
      </c>
      <c r="AE41">
        <f>MIN(10, (Table1[[#This Row],[Avg Nitrate N + Nitrite N]]/10)*10)</f>
        <v>0.41499999999999992</v>
      </c>
      <c r="AF41">
        <f>IF(OR(Table1[[#This Row],[Avg pH]]&lt;6.5,Table1[[#This Row],[Avg pH]]&gt;8.5),10,0)</f>
        <v>10</v>
      </c>
      <c r="AG41">
        <f>MAX(0, 10-(2*Table1[[#This Row],[Avg Dissolved Oxygen]]))</f>
        <v>0</v>
      </c>
      <c r="AH41">
        <f>(Table1[[#This Row],[Fecal Score]]*0.3) + (Table1[[#This Row],[BOD Score]]*0.25) + (Table1[[#This Row],[Nitrate Score]]*0.2) + (Table1[[#This Row],[pH Score]]*0.15) + (Table1[[#This Row],[Dissolved Oxygen Score]]*0.1)</f>
        <v>5.4267500000000002</v>
      </c>
      <c r="AI41">
        <v>2017</v>
      </c>
    </row>
    <row r="42" spans="1:35">
      <c r="A42">
        <v>3175</v>
      </c>
      <c r="B42" t="s">
        <v>49</v>
      </c>
      <c r="C42" t="s">
        <v>1</v>
      </c>
      <c r="D42" t="s">
        <v>47</v>
      </c>
      <c r="E42">
        <v>27</v>
      </c>
      <c r="F42">
        <v>32.5</v>
      </c>
      <c r="G42">
        <f>(Table1[[#This Row],[Min Temperature]]+Table1[[#This Row],[Max Temperature]])/2</f>
        <v>29.75</v>
      </c>
      <c r="H42">
        <v>6.1</v>
      </c>
      <c r="I42">
        <v>9.1</v>
      </c>
      <c r="J42">
        <f>(Table1[[#This Row],[Min Dissolved Oxygen]]+Table1[[#This Row],[Max Dissolved Oxygen]])/2</f>
        <v>7.6</v>
      </c>
      <c r="K42">
        <v>6.2</v>
      </c>
      <c r="L42">
        <v>7.9</v>
      </c>
      <c r="M42">
        <f>(Table1[[#This Row],[Min pH]]+Table1[[#This Row],[Max pH]])/2</f>
        <v>7.0500000000000007</v>
      </c>
      <c r="N42">
        <v>43</v>
      </c>
      <c r="O42">
        <v>100</v>
      </c>
      <c r="P42">
        <f>(Table1[[#This Row],[Min Conductivity]]+Table1[[#This Row],[Max Conductivity]])/2</f>
        <v>71.5</v>
      </c>
      <c r="Q42">
        <v>0.4</v>
      </c>
      <c r="R42">
        <v>2</v>
      </c>
      <c r="S42">
        <f>(Table1[[#This Row],[Min BOD]]+Table1[[#This Row],[Max BOD]])/2</f>
        <v>1.2</v>
      </c>
      <c r="T42">
        <v>0.01</v>
      </c>
      <c r="U42">
        <v>0.42</v>
      </c>
      <c r="V42">
        <f>(Table1[[#This Row],[Min Nitrate N + Nitrite N]]+Table1[[#This Row],[Max Nitrate N + Nitrite N]])/2</f>
        <v>0.215</v>
      </c>
      <c r="W42">
        <v>8</v>
      </c>
      <c r="X42">
        <v>130</v>
      </c>
      <c r="Y42">
        <f>(Table1[[#This Row],[Min Fecal Coliform]]+Table1[[#This Row],[Max Fecal Coliform]])/2</f>
        <v>69</v>
      </c>
      <c r="Z42">
        <v>2</v>
      </c>
      <c r="AA42">
        <v>540</v>
      </c>
      <c r="AB42">
        <f>(Table1[[#This Row],[Min Total Coliform]]+Table1[[#This Row],[Max Total Coliform]])/2</f>
        <v>271</v>
      </c>
      <c r="AC42">
        <f>MIN(10, (Table1[[#This Row],[Avg BOD]]/4)*10)</f>
        <v>3</v>
      </c>
      <c r="AD42">
        <f>MIN(10, (Table1[[#This Row],[Avg Fecal Coliform]]/600)*10)</f>
        <v>1.1500000000000001</v>
      </c>
      <c r="AE42">
        <f>MIN(10, (Table1[[#This Row],[Avg Nitrate N + Nitrite N]]/10)*10)</f>
        <v>0.21499999999999997</v>
      </c>
      <c r="AF42">
        <f>IF(OR(Table1[[#This Row],[Avg pH]]&lt;6.5,Table1[[#This Row],[Avg pH]]&gt;8.5),10,0)</f>
        <v>0</v>
      </c>
      <c r="AG42">
        <f>MAX(0, 10-(2*Table1[[#This Row],[Avg Dissolved Oxygen]]))</f>
        <v>0</v>
      </c>
      <c r="AH42">
        <f>(Table1[[#This Row],[Fecal Score]]*0.3) + (Table1[[#This Row],[BOD Score]]*0.25) + (Table1[[#This Row],[Nitrate Score]]*0.2) + (Table1[[#This Row],[pH Score]]*0.15) + (Table1[[#This Row],[Dissolved Oxygen Score]]*0.1)</f>
        <v>1.1379999999999999</v>
      </c>
      <c r="AI42">
        <v>2017</v>
      </c>
    </row>
    <row r="43" spans="1:35">
      <c r="A43">
        <v>3176</v>
      </c>
      <c r="B43" t="s">
        <v>50</v>
      </c>
      <c r="C43" t="s">
        <v>1</v>
      </c>
      <c r="D43" t="s">
        <v>47</v>
      </c>
      <c r="E43">
        <v>25.3</v>
      </c>
      <c r="F43">
        <v>35</v>
      </c>
      <c r="G43">
        <f>(Table1[[#This Row],[Min Temperature]]+Table1[[#This Row],[Max Temperature]])/2</f>
        <v>30.15</v>
      </c>
      <c r="H43">
        <v>1.9</v>
      </c>
      <c r="I43">
        <v>7.5</v>
      </c>
      <c r="J43">
        <f>(Table1[[#This Row],[Min Dissolved Oxygen]]+Table1[[#This Row],[Max Dissolved Oxygen]])/2</f>
        <v>4.7</v>
      </c>
      <c r="K43">
        <v>6.3</v>
      </c>
      <c r="L43">
        <v>8</v>
      </c>
      <c r="M43">
        <f>(Table1[[#This Row],[Min pH]]+Table1[[#This Row],[Max pH]])/2</f>
        <v>7.15</v>
      </c>
      <c r="N43">
        <v>98</v>
      </c>
      <c r="O43">
        <v>324</v>
      </c>
      <c r="P43">
        <f>(Table1[[#This Row],[Min Conductivity]]+Table1[[#This Row],[Max Conductivity]])/2</f>
        <v>211</v>
      </c>
      <c r="Q43">
        <v>0.6</v>
      </c>
      <c r="R43">
        <v>6</v>
      </c>
      <c r="S43">
        <f>(Table1[[#This Row],[Min BOD]]+Table1[[#This Row],[Max BOD]])/2</f>
        <v>3.3</v>
      </c>
      <c r="T43">
        <v>0.03</v>
      </c>
      <c r="U43">
        <v>2.4300000000000002</v>
      </c>
      <c r="V43">
        <f>(Table1[[#This Row],[Min Nitrate N + Nitrite N]]+Table1[[#This Row],[Max Nitrate N + Nitrite N]])/2</f>
        <v>1.23</v>
      </c>
      <c r="W43">
        <v>780</v>
      </c>
      <c r="X43">
        <v>7900</v>
      </c>
      <c r="Y43">
        <f>(Table1[[#This Row],[Min Fecal Coliform]]+Table1[[#This Row],[Max Fecal Coliform]])/2</f>
        <v>4340</v>
      </c>
      <c r="Z43">
        <v>1100</v>
      </c>
      <c r="AA43">
        <v>11000</v>
      </c>
      <c r="AB43">
        <f>(Table1[[#This Row],[Min Total Coliform]]+Table1[[#This Row],[Max Total Coliform]])/2</f>
        <v>6050</v>
      </c>
      <c r="AC43">
        <f>MIN(10, (Table1[[#This Row],[Avg BOD]]/4)*10)</f>
        <v>8.25</v>
      </c>
      <c r="AD43">
        <f>MIN(10, (Table1[[#This Row],[Avg Fecal Coliform]]/600)*10)</f>
        <v>10</v>
      </c>
      <c r="AE43">
        <f>MIN(10, (Table1[[#This Row],[Avg Nitrate N + Nitrite N]]/10)*10)</f>
        <v>1.23</v>
      </c>
      <c r="AF43">
        <f>IF(OR(Table1[[#This Row],[Avg pH]]&lt;6.5,Table1[[#This Row],[Avg pH]]&gt;8.5),10,0)</f>
        <v>0</v>
      </c>
      <c r="AG43">
        <f>MAX(0, 10-(2*Table1[[#This Row],[Avg Dissolved Oxygen]]))</f>
        <v>0.59999999999999964</v>
      </c>
      <c r="AH43">
        <f>(Table1[[#This Row],[Fecal Score]]*0.3) + (Table1[[#This Row],[BOD Score]]*0.25) + (Table1[[#This Row],[Nitrate Score]]*0.2) + (Table1[[#This Row],[pH Score]]*0.15) + (Table1[[#This Row],[Dissolved Oxygen Score]]*0.1)</f>
        <v>5.3685</v>
      </c>
      <c r="AI43">
        <v>2017</v>
      </c>
    </row>
    <row r="44" spans="1:35">
      <c r="A44">
        <v>3177</v>
      </c>
      <c r="B44" t="s">
        <v>51</v>
      </c>
      <c r="C44" t="s">
        <v>1</v>
      </c>
      <c r="D44" t="s">
        <v>47</v>
      </c>
      <c r="E44">
        <v>23.3</v>
      </c>
      <c r="F44">
        <v>33</v>
      </c>
      <c r="G44">
        <f>(Table1[[#This Row],[Min Temperature]]+Table1[[#This Row],[Max Temperature]])/2</f>
        <v>28.15</v>
      </c>
      <c r="H44">
        <v>2.8</v>
      </c>
      <c r="I44">
        <v>8.5</v>
      </c>
      <c r="J44">
        <f>(Table1[[#This Row],[Min Dissolved Oxygen]]+Table1[[#This Row],[Max Dissolved Oxygen]])/2</f>
        <v>5.65</v>
      </c>
      <c r="K44">
        <v>6.4</v>
      </c>
      <c r="L44">
        <v>7.7</v>
      </c>
      <c r="M44">
        <f>(Table1[[#This Row],[Min pH]]+Table1[[#This Row],[Max pH]])/2</f>
        <v>7.0500000000000007</v>
      </c>
      <c r="N44">
        <v>63</v>
      </c>
      <c r="O44">
        <v>235</v>
      </c>
      <c r="P44">
        <f>(Table1[[#This Row],[Min Conductivity]]+Table1[[#This Row],[Max Conductivity]])/2</f>
        <v>149</v>
      </c>
      <c r="Q44">
        <v>1</v>
      </c>
      <c r="R44">
        <v>5.0999999999999996</v>
      </c>
      <c r="S44">
        <f>(Table1[[#This Row],[Min BOD]]+Table1[[#This Row],[Max BOD]])/2</f>
        <v>3.05</v>
      </c>
      <c r="T44">
        <v>0</v>
      </c>
      <c r="U44">
        <v>1.24</v>
      </c>
      <c r="V44">
        <f>(Table1[[#This Row],[Min Nitrate N + Nitrite N]]+Table1[[#This Row],[Max Nitrate N + Nitrite N]])/2</f>
        <v>0.62</v>
      </c>
      <c r="W44">
        <v>110</v>
      </c>
      <c r="X44">
        <v>7900</v>
      </c>
      <c r="Y44">
        <f>(Table1[[#This Row],[Min Fecal Coliform]]+Table1[[#This Row],[Max Fecal Coliform]])/2</f>
        <v>4005</v>
      </c>
      <c r="Z44">
        <v>140</v>
      </c>
      <c r="AA44">
        <v>22000</v>
      </c>
      <c r="AB44">
        <f>(Table1[[#This Row],[Min Total Coliform]]+Table1[[#This Row],[Max Total Coliform]])/2</f>
        <v>11070</v>
      </c>
      <c r="AC44">
        <f>MIN(10, (Table1[[#This Row],[Avg BOD]]/4)*10)</f>
        <v>7.625</v>
      </c>
      <c r="AD44">
        <f>MIN(10, (Table1[[#This Row],[Avg Fecal Coliform]]/600)*10)</f>
        <v>10</v>
      </c>
      <c r="AE44">
        <f>MIN(10, (Table1[[#This Row],[Avg Nitrate N + Nitrite N]]/10)*10)</f>
        <v>0.62</v>
      </c>
      <c r="AF44">
        <f>IF(OR(Table1[[#This Row],[Avg pH]]&lt;6.5,Table1[[#This Row],[Avg pH]]&gt;8.5),10,0)</f>
        <v>0</v>
      </c>
      <c r="AG44">
        <f>MAX(0, 10-(2*Table1[[#This Row],[Avg Dissolved Oxygen]]))</f>
        <v>0</v>
      </c>
      <c r="AH44">
        <f>(Table1[[#This Row],[Fecal Score]]*0.3) + (Table1[[#This Row],[BOD Score]]*0.25) + (Table1[[#This Row],[Nitrate Score]]*0.2) + (Table1[[#This Row],[pH Score]]*0.15) + (Table1[[#This Row],[Dissolved Oxygen Score]]*0.1)</f>
        <v>5.0302499999999997</v>
      </c>
      <c r="AI44">
        <v>2017</v>
      </c>
    </row>
    <row r="45" spans="1:35">
      <c r="A45">
        <v>3178</v>
      </c>
      <c r="B45" t="s">
        <v>52</v>
      </c>
      <c r="C45" t="s">
        <v>1</v>
      </c>
      <c r="D45" t="s">
        <v>47</v>
      </c>
      <c r="E45">
        <v>26.5</v>
      </c>
      <c r="F45">
        <v>38</v>
      </c>
      <c r="G45">
        <f>(Table1[[#This Row],[Min Temperature]]+Table1[[#This Row],[Max Temperature]])/2</f>
        <v>32.25</v>
      </c>
      <c r="H45">
        <v>4.7</v>
      </c>
      <c r="I45">
        <v>9.1999999999999993</v>
      </c>
      <c r="J45">
        <f>(Table1[[#This Row],[Min Dissolved Oxygen]]+Table1[[#This Row],[Max Dissolved Oxygen]])/2</f>
        <v>6.9499999999999993</v>
      </c>
      <c r="K45">
        <v>6</v>
      </c>
      <c r="L45">
        <v>7.6</v>
      </c>
      <c r="M45">
        <f>(Table1[[#This Row],[Min pH]]+Table1[[#This Row],[Max pH]])/2</f>
        <v>6.8</v>
      </c>
      <c r="N45">
        <v>72</v>
      </c>
      <c r="O45">
        <v>417</v>
      </c>
      <c r="P45">
        <f>(Table1[[#This Row],[Min Conductivity]]+Table1[[#This Row],[Max Conductivity]])/2</f>
        <v>244.5</v>
      </c>
      <c r="Q45">
        <v>1</v>
      </c>
      <c r="R45">
        <v>9.9</v>
      </c>
      <c r="S45">
        <f>(Table1[[#This Row],[Min BOD]]+Table1[[#This Row],[Max BOD]])/2</f>
        <v>5.45</v>
      </c>
      <c r="T45">
        <v>0</v>
      </c>
      <c r="U45">
        <v>0.19</v>
      </c>
      <c r="V45">
        <f>(Table1[[#This Row],[Min Nitrate N + Nitrite N]]+Table1[[#This Row],[Max Nitrate N + Nitrite N]])/2</f>
        <v>9.5000000000000001E-2</v>
      </c>
      <c r="W45">
        <v>200</v>
      </c>
      <c r="X45">
        <v>24000</v>
      </c>
      <c r="Y45">
        <f>(Table1[[#This Row],[Min Fecal Coliform]]+Table1[[#This Row],[Max Fecal Coliform]])/2</f>
        <v>12100</v>
      </c>
      <c r="Z45">
        <v>450</v>
      </c>
      <c r="AA45">
        <v>35000</v>
      </c>
      <c r="AB45">
        <f>(Table1[[#This Row],[Min Total Coliform]]+Table1[[#This Row],[Max Total Coliform]])/2</f>
        <v>17725</v>
      </c>
      <c r="AC45">
        <f>MIN(10, (Table1[[#This Row],[Avg BOD]]/4)*10)</f>
        <v>10</v>
      </c>
      <c r="AD45">
        <f>MIN(10, (Table1[[#This Row],[Avg Fecal Coliform]]/600)*10)</f>
        <v>10</v>
      </c>
      <c r="AE45">
        <f>MIN(10, (Table1[[#This Row],[Avg Nitrate N + Nitrite N]]/10)*10)</f>
        <v>9.5000000000000001E-2</v>
      </c>
      <c r="AF45">
        <f>IF(OR(Table1[[#This Row],[Avg pH]]&lt;6.5,Table1[[#This Row],[Avg pH]]&gt;8.5),10,0)</f>
        <v>0</v>
      </c>
      <c r="AG45">
        <f>MAX(0, 10-(2*Table1[[#This Row],[Avg Dissolved Oxygen]]))</f>
        <v>0</v>
      </c>
      <c r="AH45">
        <f>(Table1[[#This Row],[Fecal Score]]*0.3) + (Table1[[#This Row],[BOD Score]]*0.25) + (Table1[[#This Row],[Nitrate Score]]*0.2) + (Table1[[#This Row],[pH Score]]*0.15) + (Table1[[#This Row],[Dissolved Oxygen Score]]*0.1)</f>
        <v>5.5190000000000001</v>
      </c>
      <c r="AI45">
        <v>2017</v>
      </c>
    </row>
    <row r="46" spans="1:35">
      <c r="A46">
        <v>3179</v>
      </c>
      <c r="B46" t="s">
        <v>53</v>
      </c>
      <c r="C46" t="s">
        <v>1</v>
      </c>
      <c r="D46" t="s">
        <v>47</v>
      </c>
      <c r="E46">
        <v>26</v>
      </c>
      <c r="F46">
        <v>31.5</v>
      </c>
      <c r="G46">
        <f>(Table1[[#This Row],[Min Temperature]]+Table1[[#This Row],[Max Temperature]])/2</f>
        <v>28.75</v>
      </c>
      <c r="H46">
        <v>0</v>
      </c>
      <c r="I46">
        <v>7.8</v>
      </c>
      <c r="J46">
        <f>(Table1[[#This Row],[Min Dissolved Oxygen]]+Table1[[#This Row],[Max Dissolved Oxygen]])/2</f>
        <v>3.9</v>
      </c>
      <c r="K46">
        <v>6.4</v>
      </c>
      <c r="L46">
        <v>7.8</v>
      </c>
      <c r="M46">
        <f>(Table1[[#This Row],[Min pH]]+Table1[[#This Row],[Max pH]])/2</f>
        <v>7.1</v>
      </c>
      <c r="N46">
        <v>289</v>
      </c>
      <c r="O46">
        <v>380</v>
      </c>
      <c r="P46">
        <f>(Table1[[#This Row],[Min Conductivity]]+Table1[[#This Row],[Max Conductivity]])/2</f>
        <v>334.5</v>
      </c>
      <c r="Q46">
        <v>1.1000000000000001</v>
      </c>
      <c r="R46">
        <v>12</v>
      </c>
      <c r="S46">
        <f>(Table1[[#This Row],[Min BOD]]+Table1[[#This Row],[Max BOD]])/2</f>
        <v>6.55</v>
      </c>
      <c r="T46">
        <v>0</v>
      </c>
      <c r="U46">
        <v>11.57</v>
      </c>
      <c r="V46">
        <f>(Table1[[#This Row],[Min Nitrate N + Nitrite N]]+Table1[[#This Row],[Max Nitrate N + Nitrite N]])/2</f>
        <v>5.7850000000000001</v>
      </c>
      <c r="W46">
        <v>35000</v>
      </c>
      <c r="X46">
        <v>54000</v>
      </c>
      <c r="Y46">
        <f>(Table1[[#This Row],[Min Fecal Coliform]]+Table1[[#This Row],[Max Fecal Coliform]])/2</f>
        <v>44500</v>
      </c>
      <c r="Z46">
        <v>54000</v>
      </c>
      <c r="AA46">
        <v>92000</v>
      </c>
      <c r="AB46">
        <f>(Table1[[#This Row],[Min Total Coliform]]+Table1[[#This Row],[Max Total Coliform]])/2</f>
        <v>73000</v>
      </c>
      <c r="AC46">
        <f>MIN(10, (Table1[[#This Row],[Avg BOD]]/4)*10)</f>
        <v>10</v>
      </c>
      <c r="AD46">
        <f>MIN(10, (Table1[[#This Row],[Avg Fecal Coliform]]/600)*10)</f>
        <v>10</v>
      </c>
      <c r="AE46">
        <f>MIN(10, (Table1[[#This Row],[Avg Nitrate N + Nitrite N]]/10)*10)</f>
        <v>5.7850000000000001</v>
      </c>
      <c r="AF46">
        <f>IF(OR(Table1[[#This Row],[Avg pH]]&lt;6.5,Table1[[#This Row],[Avg pH]]&gt;8.5),10,0)</f>
        <v>0</v>
      </c>
      <c r="AG46">
        <f>MAX(0, 10-(2*Table1[[#This Row],[Avg Dissolved Oxygen]]))</f>
        <v>2.2000000000000002</v>
      </c>
      <c r="AH46">
        <f>(Table1[[#This Row],[Fecal Score]]*0.3) + (Table1[[#This Row],[BOD Score]]*0.25) + (Table1[[#This Row],[Nitrate Score]]*0.2) + (Table1[[#This Row],[pH Score]]*0.15) + (Table1[[#This Row],[Dissolved Oxygen Score]]*0.1)</f>
        <v>6.8769999999999998</v>
      </c>
      <c r="AI46">
        <v>2017</v>
      </c>
    </row>
    <row r="47" spans="1:35">
      <c r="A47">
        <v>3180</v>
      </c>
      <c r="B47" t="s">
        <v>54</v>
      </c>
      <c r="C47" t="s">
        <v>1</v>
      </c>
      <c r="D47" t="s">
        <v>47</v>
      </c>
      <c r="E47">
        <v>26</v>
      </c>
      <c r="F47">
        <v>38</v>
      </c>
      <c r="G47">
        <f>(Table1[[#This Row],[Min Temperature]]+Table1[[#This Row],[Max Temperature]])/2</f>
        <v>32</v>
      </c>
      <c r="H47">
        <v>1.5</v>
      </c>
      <c r="I47">
        <v>11</v>
      </c>
      <c r="J47">
        <f>(Table1[[#This Row],[Min Dissolved Oxygen]]+Table1[[#This Row],[Max Dissolved Oxygen]])/2</f>
        <v>6.25</v>
      </c>
      <c r="K47">
        <v>5</v>
      </c>
      <c r="L47">
        <v>7.3</v>
      </c>
      <c r="M47">
        <f>(Table1[[#This Row],[Min pH]]+Table1[[#This Row],[Max pH]])/2</f>
        <v>6.15</v>
      </c>
      <c r="N47">
        <v>78</v>
      </c>
      <c r="O47">
        <v>594</v>
      </c>
      <c r="P47">
        <f>(Table1[[#This Row],[Min Conductivity]]+Table1[[#This Row],[Max Conductivity]])/2</f>
        <v>336</v>
      </c>
      <c r="Q47">
        <v>0.9</v>
      </c>
      <c r="R47">
        <v>10.4</v>
      </c>
      <c r="S47">
        <f>(Table1[[#This Row],[Min BOD]]+Table1[[#This Row],[Max BOD]])/2</f>
        <v>5.65</v>
      </c>
      <c r="T47">
        <v>0</v>
      </c>
      <c r="U47">
        <v>1.48</v>
      </c>
      <c r="V47">
        <f>(Table1[[#This Row],[Min Nitrate N + Nitrite N]]+Table1[[#This Row],[Max Nitrate N + Nitrite N]])/2</f>
        <v>0.74</v>
      </c>
      <c r="W47">
        <v>130</v>
      </c>
      <c r="X47">
        <v>7900</v>
      </c>
      <c r="Y47">
        <f>(Table1[[#This Row],[Min Fecal Coliform]]+Table1[[#This Row],[Max Fecal Coliform]])/2</f>
        <v>4015</v>
      </c>
      <c r="Z47">
        <v>230</v>
      </c>
      <c r="AA47">
        <v>13000</v>
      </c>
      <c r="AB47">
        <f>(Table1[[#This Row],[Min Total Coliform]]+Table1[[#This Row],[Max Total Coliform]])/2</f>
        <v>6615</v>
      </c>
      <c r="AC47">
        <f>MIN(10, (Table1[[#This Row],[Avg BOD]]/4)*10)</f>
        <v>10</v>
      </c>
      <c r="AD47">
        <f>MIN(10, (Table1[[#This Row],[Avg Fecal Coliform]]/600)*10)</f>
        <v>10</v>
      </c>
      <c r="AE47">
        <f>MIN(10, (Table1[[#This Row],[Avg Nitrate N + Nitrite N]]/10)*10)</f>
        <v>0.74</v>
      </c>
      <c r="AF47">
        <f>IF(OR(Table1[[#This Row],[Avg pH]]&lt;6.5,Table1[[#This Row],[Avg pH]]&gt;8.5),10,0)</f>
        <v>10</v>
      </c>
      <c r="AG47">
        <f>MAX(0, 10-(2*Table1[[#This Row],[Avg Dissolved Oxygen]]))</f>
        <v>0</v>
      </c>
      <c r="AH47">
        <f>(Table1[[#This Row],[Fecal Score]]*0.3) + (Table1[[#This Row],[BOD Score]]*0.25) + (Table1[[#This Row],[Nitrate Score]]*0.2) + (Table1[[#This Row],[pH Score]]*0.15) + (Table1[[#This Row],[Dissolved Oxygen Score]]*0.1)</f>
        <v>7.1479999999999997</v>
      </c>
      <c r="AI47">
        <v>2017</v>
      </c>
    </row>
    <row r="48" spans="1:35">
      <c r="A48">
        <v>1343</v>
      </c>
      <c r="B48" t="s">
        <v>55</v>
      </c>
      <c r="C48" t="s">
        <v>1</v>
      </c>
      <c r="D48" t="s">
        <v>56</v>
      </c>
      <c r="E48">
        <v>25</v>
      </c>
      <c r="F48">
        <v>39</v>
      </c>
      <c r="G48">
        <f>(Table1[[#This Row],[Min Temperature]]+Table1[[#This Row],[Max Temperature]])/2</f>
        <v>32</v>
      </c>
      <c r="H48">
        <v>4.2</v>
      </c>
      <c r="I48">
        <v>11.6</v>
      </c>
      <c r="J48">
        <f>(Table1[[#This Row],[Min Dissolved Oxygen]]+Table1[[#This Row],[Max Dissolved Oxygen]])/2</f>
        <v>7.9</v>
      </c>
      <c r="K48">
        <v>8.4</v>
      </c>
      <c r="L48">
        <v>9.1</v>
      </c>
      <c r="M48">
        <f>(Table1[[#This Row],[Min pH]]+Table1[[#This Row],[Max pH]])/2</f>
        <v>8.75</v>
      </c>
      <c r="N48">
        <v>2308</v>
      </c>
      <c r="O48">
        <v>3479</v>
      </c>
      <c r="P48">
        <f>(Table1[[#This Row],[Min Conductivity]]+Table1[[#This Row],[Max Conductivity]])/2</f>
        <v>2893.5</v>
      </c>
      <c r="Q48">
        <v>30</v>
      </c>
      <c r="R48">
        <v>87</v>
      </c>
      <c r="S48">
        <f>(Table1[[#This Row],[Min BOD]]+Table1[[#This Row],[Max BOD]])/2</f>
        <v>58.5</v>
      </c>
      <c r="T48">
        <v>0.19</v>
      </c>
      <c r="U48">
        <v>0.41</v>
      </c>
      <c r="V48">
        <f>(Table1[[#This Row],[Min Nitrate N + Nitrite N]]+Table1[[#This Row],[Max Nitrate N + Nitrite N]])/2</f>
        <v>0.3</v>
      </c>
      <c r="W48">
        <v>9</v>
      </c>
      <c r="X48">
        <v>48</v>
      </c>
      <c r="Y48">
        <f>(Table1[[#This Row],[Min Fecal Coliform]]+Table1[[#This Row],[Max Fecal Coliform]])/2</f>
        <v>28.5</v>
      </c>
      <c r="Z48">
        <v>48</v>
      </c>
      <c r="AA48">
        <v>540</v>
      </c>
      <c r="AB48">
        <f>(Table1[[#This Row],[Min Total Coliform]]+Table1[[#This Row],[Max Total Coliform]])/2</f>
        <v>294</v>
      </c>
      <c r="AC48">
        <f>MIN(10, (Table1[[#This Row],[Avg BOD]]/4)*10)</f>
        <v>10</v>
      </c>
      <c r="AD48">
        <f>MIN(10, (Table1[[#This Row],[Avg Fecal Coliform]]/600)*10)</f>
        <v>0.47499999999999998</v>
      </c>
      <c r="AE48">
        <f>MIN(10, (Table1[[#This Row],[Avg Nitrate N + Nitrite N]]/10)*10)</f>
        <v>0.3</v>
      </c>
      <c r="AF48">
        <f>IF(OR(Table1[[#This Row],[Avg pH]]&lt;6.5,Table1[[#This Row],[Avg pH]]&gt;8.5),10,0)</f>
        <v>10</v>
      </c>
      <c r="AG48">
        <f>MAX(0, 10-(2*Table1[[#This Row],[Avg Dissolved Oxygen]]))</f>
        <v>0</v>
      </c>
      <c r="AH48">
        <f>(Table1[[#This Row],[Fecal Score]]*0.3) + (Table1[[#This Row],[BOD Score]]*0.25) + (Table1[[#This Row],[Nitrate Score]]*0.2) + (Table1[[#This Row],[pH Score]]*0.15) + (Table1[[#This Row],[Dissolved Oxygen Score]]*0.1)</f>
        <v>4.2025000000000006</v>
      </c>
      <c r="AI48">
        <v>2017</v>
      </c>
    </row>
    <row r="49" spans="1:35">
      <c r="A49">
        <v>1344</v>
      </c>
      <c r="B49" t="s">
        <v>57</v>
      </c>
      <c r="C49" t="s">
        <v>1</v>
      </c>
      <c r="D49" t="s">
        <v>56</v>
      </c>
      <c r="E49">
        <v>25</v>
      </c>
      <c r="F49">
        <v>30</v>
      </c>
      <c r="G49">
        <f>(Table1[[#This Row],[Min Temperature]]+Table1[[#This Row],[Max Temperature]])/2</f>
        <v>27.5</v>
      </c>
      <c r="H49">
        <v>2.6</v>
      </c>
      <c r="I49">
        <v>8.1</v>
      </c>
      <c r="J49">
        <f>(Table1[[#This Row],[Min Dissolved Oxygen]]+Table1[[#This Row],[Max Dissolved Oxygen]])/2</f>
        <v>5.35</v>
      </c>
      <c r="K49">
        <v>7.5</v>
      </c>
      <c r="L49">
        <v>8.8000000000000007</v>
      </c>
      <c r="M49">
        <f>(Table1[[#This Row],[Min pH]]+Table1[[#This Row],[Max pH]])/2</f>
        <v>8.15</v>
      </c>
      <c r="N49">
        <v>349</v>
      </c>
      <c r="O49">
        <v>543</v>
      </c>
      <c r="P49">
        <f>(Table1[[#This Row],[Min Conductivity]]+Table1[[#This Row],[Max Conductivity]])/2</f>
        <v>446</v>
      </c>
      <c r="Q49">
        <v>5</v>
      </c>
      <c r="R49">
        <v>31</v>
      </c>
      <c r="S49">
        <f>(Table1[[#This Row],[Min BOD]]+Table1[[#This Row],[Max BOD]])/2</f>
        <v>18</v>
      </c>
      <c r="T49">
        <v>0.09</v>
      </c>
      <c r="U49">
        <v>0.51</v>
      </c>
      <c r="V49">
        <f>(Table1[[#This Row],[Min Nitrate N + Nitrite N]]+Table1[[#This Row],[Max Nitrate N + Nitrite N]])/2</f>
        <v>0.3</v>
      </c>
      <c r="W49">
        <v>5</v>
      </c>
      <c r="X49">
        <v>94</v>
      </c>
      <c r="Y49">
        <f>(Table1[[#This Row],[Min Fecal Coliform]]+Table1[[#This Row],[Max Fecal Coliform]])/2</f>
        <v>49.5</v>
      </c>
      <c r="Z49">
        <v>58</v>
      </c>
      <c r="AA49">
        <v>540</v>
      </c>
      <c r="AB49">
        <f>(Table1[[#This Row],[Min Total Coliform]]+Table1[[#This Row],[Max Total Coliform]])/2</f>
        <v>299</v>
      </c>
      <c r="AC49">
        <f>MIN(10, (Table1[[#This Row],[Avg BOD]]/4)*10)</f>
        <v>10</v>
      </c>
      <c r="AD49">
        <f>MIN(10, (Table1[[#This Row],[Avg Fecal Coliform]]/600)*10)</f>
        <v>0.82500000000000007</v>
      </c>
      <c r="AE49">
        <f>MIN(10, (Table1[[#This Row],[Avg Nitrate N + Nitrite N]]/10)*10)</f>
        <v>0.3</v>
      </c>
      <c r="AF49">
        <f>IF(OR(Table1[[#This Row],[Avg pH]]&lt;6.5,Table1[[#This Row],[Avg pH]]&gt;8.5),10,0)</f>
        <v>0</v>
      </c>
      <c r="AG49">
        <f>MAX(0, 10-(2*Table1[[#This Row],[Avg Dissolved Oxygen]]))</f>
        <v>0</v>
      </c>
      <c r="AH49">
        <f>(Table1[[#This Row],[Fecal Score]]*0.3) + (Table1[[#This Row],[BOD Score]]*0.25) + (Table1[[#This Row],[Nitrate Score]]*0.2) + (Table1[[#This Row],[pH Score]]*0.15) + (Table1[[#This Row],[Dissolved Oxygen Score]]*0.1)</f>
        <v>2.8075000000000001</v>
      </c>
      <c r="AI49">
        <v>2017</v>
      </c>
    </row>
    <row r="50" spans="1:35">
      <c r="A50">
        <v>1345</v>
      </c>
      <c r="B50" t="s">
        <v>58</v>
      </c>
      <c r="C50" t="s">
        <v>1</v>
      </c>
      <c r="D50" t="s">
        <v>56</v>
      </c>
      <c r="E50">
        <v>22</v>
      </c>
      <c r="F50">
        <v>30</v>
      </c>
      <c r="G50">
        <f>(Table1[[#This Row],[Min Temperature]]+Table1[[#This Row],[Max Temperature]])/2</f>
        <v>26</v>
      </c>
      <c r="H50">
        <v>7.6</v>
      </c>
      <c r="I50">
        <v>8.9</v>
      </c>
      <c r="J50">
        <f>(Table1[[#This Row],[Min Dissolved Oxygen]]+Table1[[#This Row],[Max Dissolved Oxygen]])/2</f>
        <v>8.25</v>
      </c>
      <c r="K50">
        <v>7.2</v>
      </c>
      <c r="L50">
        <v>8.5</v>
      </c>
      <c r="M50">
        <f>(Table1[[#This Row],[Min pH]]+Table1[[#This Row],[Max pH]])/2</f>
        <v>7.85</v>
      </c>
      <c r="N50">
        <v>223</v>
      </c>
      <c r="O50">
        <v>350</v>
      </c>
      <c r="P50">
        <f>(Table1[[#This Row],[Min Conductivity]]+Table1[[#This Row],[Max Conductivity]])/2</f>
        <v>286.5</v>
      </c>
      <c r="Q50">
        <v>0.2</v>
      </c>
      <c r="R50">
        <v>0.9</v>
      </c>
      <c r="S50">
        <f>(Table1[[#This Row],[Min BOD]]+Table1[[#This Row],[Max BOD]])/2</f>
        <v>0.55000000000000004</v>
      </c>
      <c r="T50">
        <v>0.04</v>
      </c>
      <c r="U50">
        <v>0.9</v>
      </c>
      <c r="V50">
        <f>(Table1[[#This Row],[Min Nitrate N + Nitrite N]]+Table1[[#This Row],[Max Nitrate N + Nitrite N]])/2</f>
        <v>0.47000000000000003</v>
      </c>
      <c r="W50">
        <v>2</v>
      </c>
      <c r="X50">
        <v>4</v>
      </c>
      <c r="Y50">
        <f>(Table1[[#This Row],[Min Fecal Coliform]]+Table1[[#This Row],[Max Fecal Coliform]])/2</f>
        <v>3</v>
      </c>
      <c r="Z50">
        <v>4</v>
      </c>
      <c r="AA50">
        <v>21</v>
      </c>
      <c r="AB50">
        <f>(Table1[[#This Row],[Min Total Coliform]]+Table1[[#This Row],[Max Total Coliform]])/2</f>
        <v>12.5</v>
      </c>
      <c r="AC50">
        <f>MIN(10, (Table1[[#This Row],[Avg BOD]]/4)*10)</f>
        <v>1.375</v>
      </c>
      <c r="AD50">
        <f>MIN(10, (Table1[[#This Row],[Avg Fecal Coliform]]/600)*10)</f>
        <v>0.05</v>
      </c>
      <c r="AE50">
        <f>MIN(10, (Table1[[#This Row],[Avg Nitrate N + Nitrite N]]/10)*10)</f>
        <v>0.47</v>
      </c>
      <c r="AF50">
        <f>IF(OR(Table1[[#This Row],[Avg pH]]&lt;6.5,Table1[[#This Row],[Avg pH]]&gt;8.5),10,0)</f>
        <v>0</v>
      </c>
      <c r="AG50">
        <f>MAX(0, 10-(2*Table1[[#This Row],[Avg Dissolved Oxygen]]))</f>
        <v>0</v>
      </c>
      <c r="AH50">
        <f>(Table1[[#This Row],[Fecal Score]]*0.3) + (Table1[[#This Row],[BOD Score]]*0.25) + (Table1[[#This Row],[Nitrate Score]]*0.2) + (Table1[[#This Row],[pH Score]]*0.15) + (Table1[[#This Row],[Dissolved Oxygen Score]]*0.1)</f>
        <v>0.45274999999999999</v>
      </c>
      <c r="AI50">
        <v>2017</v>
      </c>
    </row>
    <row r="51" spans="1:35">
      <c r="A51">
        <v>1346</v>
      </c>
      <c r="B51" t="s">
        <v>59</v>
      </c>
      <c r="C51" t="s">
        <v>1</v>
      </c>
      <c r="D51" t="s">
        <v>56</v>
      </c>
      <c r="E51">
        <v>25</v>
      </c>
      <c r="F51">
        <v>32</v>
      </c>
      <c r="G51">
        <f>(Table1[[#This Row],[Min Temperature]]+Table1[[#This Row],[Max Temperature]])/2</f>
        <v>28.5</v>
      </c>
      <c r="H51">
        <v>1.6</v>
      </c>
      <c r="I51">
        <v>5.5</v>
      </c>
      <c r="J51">
        <f>(Table1[[#This Row],[Min Dissolved Oxygen]]+Table1[[#This Row],[Max Dissolved Oxygen]])/2</f>
        <v>3.55</v>
      </c>
      <c r="K51">
        <v>6.7</v>
      </c>
      <c r="L51">
        <v>8</v>
      </c>
      <c r="M51">
        <f>(Table1[[#This Row],[Min pH]]+Table1[[#This Row],[Max pH]])/2</f>
        <v>7.35</v>
      </c>
      <c r="N51">
        <v>2630</v>
      </c>
      <c r="O51">
        <v>3720</v>
      </c>
      <c r="P51">
        <f>(Table1[[#This Row],[Min Conductivity]]+Table1[[#This Row],[Max Conductivity]])/2</f>
        <v>3175</v>
      </c>
      <c r="Q51">
        <v>0.8</v>
      </c>
      <c r="R51">
        <v>2.5</v>
      </c>
      <c r="S51">
        <f>(Table1[[#This Row],[Min BOD]]+Table1[[#This Row],[Max BOD]])/2</f>
        <v>1.65</v>
      </c>
      <c r="T51">
        <v>0.08</v>
      </c>
      <c r="U51">
        <v>1.1000000000000001</v>
      </c>
      <c r="V51">
        <f>(Table1[[#This Row],[Min Nitrate N + Nitrite N]]+Table1[[#This Row],[Max Nitrate N + Nitrite N]])/2</f>
        <v>0.59000000000000008</v>
      </c>
      <c r="W51">
        <v>4</v>
      </c>
      <c r="X51">
        <v>26</v>
      </c>
      <c r="Y51">
        <f>(Table1[[#This Row],[Min Fecal Coliform]]+Table1[[#This Row],[Max Fecal Coliform]])/2</f>
        <v>15</v>
      </c>
      <c r="Z51">
        <v>11</v>
      </c>
      <c r="AA51">
        <v>63</v>
      </c>
      <c r="AB51">
        <f>(Table1[[#This Row],[Min Total Coliform]]+Table1[[#This Row],[Max Total Coliform]])/2</f>
        <v>37</v>
      </c>
      <c r="AC51">
        <f>MIN(10, (Table1[[#This Row],[Avg BOD]]/4)*10)</f>
        <v>4.125</v>
      </c>
      <c r="AD51">
        <f>MIN(10, (Table1[[#This Row],[Avg Fecal Coliform]]/600)*10)</f>
        <v>0.25</v>
      </c>
      <c r="AE51">
        <f>MIN(10, (Table1[[#This Row],[Avg Nitrate N + Nitrite N]]/10)*10)</f>
        <v>0.59000000000000008</v>
      </c>
      <c r="AF51">
        <f>IF(OR(Table1[[#This Row],[Avg pH]]&lt;6.5,Table1[[#This Row],[Avg pH]]&gt;8.5),10,0)</f>
        <v>0</v>
      </c>
      <c r="AG51">
        <f>MAX(0, 10-(2*Table1[[#This Row],[Avg Dissolved Oxygen]]))</f>
        <v>2.9000000000000004</v>
      </c>
      <c r="AH51">
        <f>(Table1[[#This Row],[Fecal Score]]*0.3) + (Table1[[#This Row],[BOD Score]]*0.25) + (Table1[[#This Row],[Nitrate Score]]*0.2) + (Table1[[#This Row],[pH Score]]*0.15) + (Table1[[#This Row],[Dissolved Oxygen Score]]*0.1)</f>
        <v>1.5142500000000001</v>
      </c>
      <c r="AI51">
        <v>2017</v>
      </c>
    </row>
    <row r="52" spans="1:35">
      <c r="A52">
        <v>1972</v>
      </c>
      <c r="B52" t="s">
        <v>60</v>
      </c>
      <c r="C52" t="s">
        <v>1</v>
      </c>
      <c r="D52" t="s">
        <v>56</v>
      </c>
      <c r="E52">
        <v>26</v>
      </c>
      <c r="F52">
        <v>30</v>
      </c>
      <c r="G52">
        <f>(Table1[[#This Row],[Min Temperature]]+Table1[[#This Row],[Max Temperature]])/2</f>
        <v>28</v>
      </c>
      <c r="H52">
        <v>5</v>
      </c>
      <c r="I52">
        <v>9.3000000000000007</v>
      </c>
      <c r="J52">
        <f>(Table1[[#This Row],[Min Dissolved Oxygen]]+Table1[[#This Row],[Max Dissolved Oxygen]])/2</f>
        <v>7.15</v>
      </c>
      <c r="K52">
        <v>7.7</v>
      </c>
      <c r="L52">
        <v>9.4</v>
      </c>
      <c r="M52">
        <f>(Table1[[#This Row],[Min pH]]+Table1[[#This Row],[Max pH]])/2</f>
        <v>8.5500000000000007</v>
      </c>
      <c r="N52">
        <v>298</v>
      </c>
      <c r="O52">
        <v>26580</v>
      </c>
      <c r="P52">
        <f>(Table1[[#This Row],[Min Conductivity]]+Table1[[#This Row],[Max Conductivity]])/2</f>
        <v>13439</v>
      </c>
      <c r="Q52">
        <v>5</v>
      </c>
      <c r="R52">
        <v>105</v>
      </c>
      <c r="S52">
        <f>(Table1[[#This Row],[Min BOD]]+Table1[[#This Row],[Max BOD]])/2</f>
        <v>55</v>
      </c>
      <c r="T52">
        <v>0.1</v>
      </c>
      <c r="U52">
        <v>0.39</v>
      </c>
      <c r="V52">
        <f>(Table1[[#This Row],[Min Nitrate N + Nitrite N]]+Table1[[#This Row],[Max Nitrate N + Nitrite N]])/2</f>
        <v>0.245</v>
      </c>
      <c r="W52">
        <v>5</v>
      </c>
      <c r="X52">
        <v>40</v>
      </c>
      <c r="Y52">
        <f>(Table1[[#This Row],[Min Fecal Coliform]]+Table1[[#This Row],[Max Fecal Coliform]])/2</f>
        <v>22.5</v>
      </c>
      <c r="Z52">
        <v>21</v>
      </c>
      <c r="AA52">
        <v>110</v>
      </c>
      <c r="AB52">
        <f>(Table1[[#This Row],[Min Total Coliform]]+Table1[[#This Row],[Max Total Coliform]])/2</f>
        <v>65.5</v>
      </c>
      <c r="AC52">
        <f>MIN(10, (Table1[[#This Row],[Avg BOD]]/4)*10)</f>
        <v>10</v>
      </c>
      <c r="AD52">
        <f>MIN(10, (Table1[[#This Row],[Avg Fecal Coliform]]/600)*10)</f>
        <v>0.375</v>
      </c>
      <c r="AE52">
        <f>MIN(10, (Table1[[#This Row],[Avg Nitrate N + Nitrite N]]/10)*10)</f>
        <v>0.245</v>
      </c>
      <c r="AF52">
        <f>IF(OR(Table1[[#This Row],[Avg pH]]&lt;6.5,Table1[[#This Row],[Avg pH]]&gt;8.5),10,0)</f>
        <v>10</v>
      </c>
      <c r="AG52">
        <f>MAX(0, 10-(2*Table1[[#This Row],[Avg Dissolved Oxygen]]))</f>
        <v>0</v>
      </c>
      <c r="AH52">
        <f>(Table1[[#This Row],[Fecal Score]]*0.3) + (Table1[[#This Row],[BOD Score]]*0.25) + (Table1[[#This Row],[Nitrate Score]]*0.2) + (Table1[[#This Row],[pH Score]]*0.15) + (Table1[[#This Row],[Dissolved Oxygen Score]]*0.1)</f>
        <v>4.1615000000000002</v>
      </c>
      <c r="AI52">
        <v>2017</v>
      </c>
    </row>
    <row r="53" spans="1:35">
      <c r="A53">
        <v>1973</v>
      </c>
      <c r="B53" t="s">
        <v>61</v>
      </c>
      <c r="C53" t="s">
        <v>1</v>
      </c>
      <c r="D53" t="s">
        <v>56</v>
      </c>
      <c r="E53">
        <v>21</v>
      </c>
      <c r="F53">
        <v>38</v>
      </c>
      <c r="G53">
        <f>(Table1[[#This Row],[Min Temperature]]+Table1[[#This Row],[Max Temperature]])/2</f>
        <v>29.5</v>
      </c>
      <c r="H53">
        <v>3.4</v>
      </c>
      <c r="I53">
        <v>9</v>
      </c>
      <c r="J53">
        <f>(Table1[[#This Row],[Min Dissolved Oxygen]]+Table1[[#This Row],[Max Dissolved Oxygen]])/2</f>
        <v>6.2</v>
      </c>
      <c r="K53">
        <v>7.3</v>
      </c>
      <c r="L53">
        <v>8.3000000000000007</v>
      </c>
      <c r="M53">
        <f>(Table1[[#This Row],[Min pH]]+Table1[[#This Row],[Max pH]])/2</f>
        <v>7.8000000000000007</v>
      </c>
      <c r="N53">
        <v>146</v>
      </c>
      <c r="O53">
        <v>2991</v>
      </c>
      <c r="P53">
        <f>(Table1[[#This Row],[Min Conductivity]]+Table1[[#This Row],[Max Conductivity]])/2</f>
        <v>1568.5</v>
      </c>
      <c r="Q53">
        <v>4.0999999999999996</v>
      </c>
      <c r="R53">
        <v>540</v>
      </c>
      <c r="S53">
        <f>(Table1[[#This Row],[Min BOD]]+Table1[[#This Row],[Max BOD]])/2</f>
        <v>272.05</v>
      </c>
      <c r="T53">
        <v>0.03</v>
      </c>
      <c r="U53">
        <v>6.48</v>
      </c>
      <c r="V53">
        <f>(Table1[[#This Row],[Min Nitrate N + Nitrite N]]+Table1[[#This Row],[Max Nitrate N + Nitrite N]])/2</f>
        <v>3.2550000000000003</v>
      </c>
      <c r="W53">
        <v>4</v>
      </c>
      <c r="X53">
        <v>49</v>
      </c>
      <c r="Y53">
        <f>(Table1[[#This Row],[Min Fecal Coliform]]+Table1[[#This Row],[Max Fecal Coliform]])/2</f>
        <v>26.5</v>
      </c>
      <c r="Z53">
        <v>9</v>
      </c>
      <c r="AA53">
        <v>84</v>
      </c>
      <c r="AB53">
        <f>(Table1[[#This Row],[Min Total Coliform]]+Table1[[#This Row],[Max Total Coliform]])/2</f>
        <v>46.5</v>
      </c>
      <c r="AC53">
        <f>MIN(10, (Table1[[#This Row],[Avg BOD]]/4)*10)</f>
        <v>10</v>
      </c>
      <c r="AD53">
        <f>MIN(10, (Table1[[#This Row],[Avg Fecal Coliform]]/600)*10)</f>
        <v>0.44166666666666665</v>
      </c>
      <c r="AE53">
        <f>MIN(10, (Table1[[#This Row],[Avg Nitrate N + Nitrite N]]/10)*10)</f>
        <v>3.2549999999999999</v>
      </c>
      <c r="AF53">
        <f>IF(OR(Table1[[#This Row],[Avg pH]]&lt;6.5,Table1[[#This Row],[Avg pH]]&gt;8.5),10,0)</f>
        <v>0</v>
      </c>
      <c r="AG53">
        <f>MAX(0, 10-(2*Table1[[#This Row],[Avg Dissolved Oxygen]]))</f>
        <v>0</v>
      </c>
      <c r="AH53">
        <f>(Table1[[#This Row],[Fecal Score]]*0.3) + (Table1[[#This Row],[BOD Score]]*0.25) + (Table1[[#This Row],[Nitrate Score]]*0.2) + (Table1[[#This Row],[pH Score]]*0.15) + (Table1[[#This Row],[Dissolved Oxygen Score]]*0.1)</f>
        <v>3.2835000000000001</v>
      </c>
      <c r="AI53">
        <v>2017</v>
      </c>
    </row>
    <row r="54" spans="1:35">
      <c r="A54">
        <v>1975</v>
      </c>
      <c r="B54" t="s">
        <v>62</v>
      </c>
      <c r="C54" t="s">
        <v>1</v>
      </c>
      <c r="D54" t="s">
        <v>56</v>
      </c>
      <c r="E54">
        <v>22</v>
      </c>
      <c r="F54">
        <v>29</v>
      </c>
      <c r="G54">
        <f>(Table1[[#This Row],[Min Temperature]]+Table1[[#This Row],[Max Temperature]])/2</f>
        <v>25.5</v>
      </c>
      <c r="H54">
        <v>4.0999999999999996</v>
      </c>
      <c r="I54">
        <v>7.2</v>
      </c>
      <c r="J54">
        <f>(Table1[[#This Row],[Min Dissolved Oxygen]]+Table1[[#This Row],[Max Dissolved Oxygen]])/2</f>
        <v>5.65</v>
      </c>
      <c r="K54">
        <v>6.6</v>
      </c>
      <c r="L54">
        <v>8.8000000000000007</v>
      </c>
      <c r="M54">
        <f>(Table1[[#This Row],[Min pH]]+Table1[[#This Row],[Max pH]])/2</f>
        <v>7.7</v>
      </c>
      <c r="N54">
        <v>420</v>
      </c>
      <c r="O54">
        <v>860</v>
      </c>
      <c r="P54">
        <f>(Table1[[#This Row],[Min Conductivity]]+Table1[[#This Row],[Max Conductivity]])/2</f>
        <v>640</v>
      </c>
      <c r="Q54">
        <v>4.0999999999999996</v>
      </c>
      <c r="R54">
        <v>10.8</v>
      </c>
      <c r="S54">
        <f>(Table1[[#This Row],[Min BOD]]+Table1[[#This Row],[Max BOD]])/2</f>
        <v>7.45</v>
      </c>
      <c r="T54">
        <v>0.01</v>
      </c>
      <c r="U54">
        <v>0.38</v>
      </c>
      <c r="V54">
        <f>(Table1[[#This Row],[Min Nitrate N + Nitrite N]]+Table1[[#This Row],[Max Nitrate N + Nitrite N]])/2</f>
        <v>0.19500000000000001</v>
      </c>
      <c r="W54">
        <v>2</v>
      </c>
      <c r="X54">
        <v>9</v>
      </c>
      <c r="Y54">
        <f>(Table1[[#This Row],[Min Fecal Coliform]]+Table1[[#This Row],[Max Fecal Coliform]])/2</f>
        <v>5.5</v>
      </c>
      <c r="Z54">
        <v>2</v>
      </c>
      <c r="AA54">
        <v>24</v>
      </c>
      <c r="AB54">
        <f>(Table1[[#This Row],[Min Total Coliform]]+Table1[[#This Row],[Max Total Coliform]])/2</f>
        <v>13</v>
      </c>
      <c r="AC54">
        <f>MIN(10, (Table1[[#This Row],[Avg BOD]]/4)*10)</f>
        <v>10</v>
      </c>
      <c r="AD54">
        <f>MIN(10, (Table1[[#This Row],[Avg Fecal Coliform]]/600)*10)</f>
        <v>9.1666666666666674E-2</v>
      </c>
      <c r="AE54">
        <f>MIN(10, (Table1[[#This Row],[Avg Nitrate N + Nitrite N]]/10)*10)</f>
        <v>0.19500000000000001</v>
      </c>
      <c r="AF54">
        <f>IF(OR(Table1[[#This Row],[Avg pH]]&lt;6.5,Table1[[#This Row],[Avg pH]]&gt;8.5),10,0)</f>
        <v>0</v>
      </c>
      <c r="AG54">
        <f>MAX(0, 10-(2*Table1[[#This Row],[Avg Dissolved Oxygen]]))</f>
        <v>0</v>
      </c>
      <c r="AH54">
        <f>(Table1[[#This Row],[Fecal Score]]*0.3) + (Table1[[#This Row],[BOD Score]]*0.25) + (Table1[[#This Row],[Nitrate Score]]*0.2) + (Table1[[#This Row],[pH Score]]*0.15) + (Table1[[#This Row],[Dissolved Oxygen Score]]*0.1)</f>
        <v>2.5665</v>
      </c>
      <c r="AI54">
        <v>2017</v>
      </c>
    </row>
    <row r="55" spans="1:35">
      <c r="A55">
        <v>1976</v>
      </c>
      <c r="B55" t="s">
        <v>63</v>
      </c>
      <c r="C55" t="s">
        <v>1</v>
      </c>
      <c r="D55" t="s">
        <v>56</v>
      </c>
      <c r="E55">
        <v>22</v>
      </c>
      <c r="F55">
        <v>26</v>
      </c>
      <c r="G55">
        <f>(Table1[[#This Row],[Min Temperature]]+Table1[[#This Row],[Max Temperature]])/2</f>
        <v>24</v>
      </c>
      <c r="H55">
        <v>3.8</v>
      </c>
      <c r="I55">
        <v>36</v>
      </c>
      <c r="J55">
        <f>(Table1[[#This Row],[Min Dissolved Oxygen]]+Table1[[#This Row],[Max Dissolved Oxygen]])/2</f>
        <v>19.899999999999999</v>
      </c>
      <c r="K55">
        <v>6.7</v>
      </c>
      <c r="L55">
        <v>8</v>
      </c>
      <c r="M55">
        <f>(Table1[[#This Row],[Min pH]]+Table1[[#This Row],[Max pH]])/2</f>
        <v>7.35</v>
      </c>
      <c r="N55">
        <v>360</v>
      </c>
      <c r="O55">
        <v>1980</v>
      </c>
      <c r="P55">
        <f>(Table1[[#This Row],[Min Conductivity]]+Table1[[#This Row],[Max Conductivity]])/2</f>
        <v>1170</v>
      </c>
      <c r="Q55">
        <v>3.1</v>
      </c>
      <c r="R55">
        <v>108</v>
      </c>
      <c r="S55">
        <f>(Table1[[#This Row],[Min BOD]]+Table1[[#This Row],[Max BOD]])/2</f>
        <v>55.55</v>
      </c>
      <c r="T55">
        <v>0</v>
      </c>
      <c r="U55">
        <v>0.36</v>
      </c>
      <c r="V55">
        <f>(Table1[[#This Row],[Min Nitrate N + Nitrite N]]+Table1[[#This Row],[Max Nitrate N + Nitrite N]])/2</f>
        <v>0.18</v>
      </c>
      <c r="W55">
        <v>7</v>
      </c>
      <c r="X55">
        <v>8</v>
      </c>
      <c r="Y55">
        <f>(Table1[[#This Row],[Min Fecal Coliform]]+Table1[[#This Row],[Max Fecal Coliform]])/2</f>
        <v>7.5</v>
      </c>
      <c r="Z55">
        <v>14</v>
      </c>
      <c r="AA55">
        <v>22</v>
      </c>
      <c r="AB55">
        <f>(Table1[[#This Row],[Min Total Coliform]]+Table1[[#This Row],[Max Total Coliform]])/2</f>
        <v>18</v>
      </c>
      <c r="AC55">
        <f>MIN(10, (Table1[[#This Row],[Avg BOD]]/4)*10)</f>
        <v>10</v>
      </c>
      <c r="AD55">
        <f>MIN(10, (Table1[[#This Row],[Avg Fecal Coliform]]/600)*10)</f>
        <v>0.125</v>
      </c>
      <c r="AE55">
        <f>MIN(10, (Table1[[#This Row],[Avg Nitrate N + Nitrite N]]/10)*10)</f>
        <v>0.18</v>
      </c>
      <c r="AF55">
        <f>IF(OR(Table1[[#This Row],[Avg pH]]&lt;6.5,Table1[[#This Row],[Avg pH]]&gt;8.5),10,0)</f>
        <v>0</v>
      </c>
      <c r="AG55">
        <f>MAX(0, 10-(2*Table1[[#This Row],[Avg Dissolved Oxygen]]))</f>
        <v>0</v>
      </c>
      <c r="AH55">
        <f>(Table1[[#This Row],[Fecal Score]]*0.3) + (Table1[[#This Row],[BOD Score]]*0.25) + (Table1[[#This Row],[Nitrate Score]]*0.2) + (Table1[[#This Row],[pH Score]]*0.15) + (Table1[[#This Row],[Dissolved Oxygen Score]]*0.1)</f>
        <v>2.5735000000000001</v>
      </c>
      <c r="AI55">
        <v>2017</v>
      </c>
    </row>
    <row r="56" spans="1:35">
      <c r="A56">
        <v>1977</v>
      </c>
      <c r="B56" t="s">
        <v>64</v>
      </c>
      <c r="C56" t="s">
        <v>1</v>
      </c>
      <c r="D56" t="s">
        <v>56</v>
      </c>
      <c r="E56">
        <v>23</v>
      </c>
      <c r="F56">
        <v>35</v>
      </c>
      <c r="G56">
        <f>(Table1[[#This Row],[Min Temperature]]+Table1[[#This Row],[Max Temperature]])/2</f>
        <v>29</v>
      </c>
      <c r="H56">
        <v>2.5</v>
      </c>
      <c r="I56">
        <v>8.6999999999999993</v>
      </c>
      <c r="J56">
        <f>(Table1[[#This Row],[Min Dissolved Oxygen]]+Table1[[#This Row],[Max Dissolved Oxygen]])/2</f>
        <v>5.6</v>
      </c>
      <c r="K56">
        <v>8.5</v>
      </c>
      <c r="L56">
        <v>9.8000000000000007</v>
      </c>
      <c r="M56">
        <f>(Table1[[#This Row],[Min pH]]+Table1[[#This Row],[Max pH]])/2</f>
        <v>9.15</v>
      </c>
      <c r="N56">
        <v>619</v>
      </c>
      <c r="O56">
        <v>15521</v>
      </c>
      <c r="P56">
        <f>(Table1[[#This Row],[Min Conductivity]]+Table1[[#This Row],[Max Conductivity]])/2</f>
        <v>8070</v>
      </c>
      <c r="Q56">
        <v>1.9</v>
      </c>
      <c r="R56">
        <v>87</v>
      </c>
      <c r="S56">
        <f>(Table1[[#This Row],[Min BOD]]+Table1[[#This Row],[Max BOD]])/2</f>
        <v>44.45</v>
      </c>
      <c r="T56">
        <v>0.24</v>
      </c>
      <c r="U56">
        <v>8.1999999999999993</v>
      </c>
      <c r="V56">
        <f>(Table1[[#This Row],[Min Nitrate N + Nitrite N]]+Table1[[#This Row],[Max Nitrate N + Nitrite N]])/2</f>
        <v>4.22</v>
      </c>
      <c r="W56">
        <v>4</v>
      </c>
      <c r="X56">
        <v>26</v>
      </c>
      <c r="Y56">
        <f>(Table1[[#This Row],[Min Fecal Coliform]]+Table1[[#This Row],[Max Fecal Coliform]])/2</f>
        <v>15</v>
      </c>
      <c r="Z56">
        <v>21</v>
      </c>
      <c r="AA56">
        <v>63</v>
      </c>
      <c r="AB56">
        <f>(Table1[[#This Row],[Min Total Coliform]]+Table1[[#This Row],[Max Total Coliform]])/2</f>
        <v>42</v>
      </c>
      <c r="AC56">
        <f>MIN(10, (Table1[[#This Row],[Avg BOD]]/4)*10)</f>
        <v>10</v>
      </c>
      <c r="AD56">
        <f>MIN(10, (Table1[[#This Row],[Avg Fecal Coliform]]/600)*10)</f>
        <v>0.25</v>
      </c>
      <c r="AE56">
        <f>MIN(10, (Table1[[#This Row],[Avg Nitrate N + Nitrite N]]/10)*10)</f>
        <v>4.22</v>
      </c>
      <c r="AF56">
        <f>IF(OR(Table1[[#This Row],[Avg pH]]&lt;6.5,Table1[[#This Row],[Avg pH]]&gt;8.5),10,0)</f>
        <v>10</v>
      </c>
      <c r="AG56">
        <f>MAX(0, 10-(2*Table1[[#This Row],[Avg Dissolved Oxygen]]))</f>
        <v>0</v>
      </c>
      <c r="AH56">
        <f>(Table1[[#This Row],[Fecal Score]]*0.3) + (Table1[[#This Row],[BOD Score]]*0.25) + (Table1[[#This Row],[Nitrate Score]]*0.2) + (Table1[[#This Row],[pH Score]]*0.15) + (Table1[[#This Row],[Dissolved Oxygen Score]]*0.1)</f>
        <v>4.9190000000000005</v>
      </c>
      <c r="AI56">
        <v>2017</v>
      </c>
    </row>
    <row r="57" spans="1:35">
      <c r="A57">
        <v>1978</v>
      </c>
      <c r="B57" t="s">
        <v>65</v>
      </c>
      <c r="C57" t="s">
        <v>1</v>
      </c>
      <c r="D57" t="s">
        <v>56</v>
      </c>
      <c r="E57">
        <v>29</v>
      </c>
      <c r="F57">
        <v>30</v>
      </c>
      <c r="G57">
        <f>(Table1[[#This Row],[Min Temperature]]+Table1[[#This Row],[Max Temperature]])/2</f>
        <v>29.5</v>
      </c>
      <c r="H57">
        <v>4.0999999999999996</v>
      </c>
      <c r="I57">
        <v>7.2</v>
      </c>
      <c r="J57">
        <f>(Table1[[#This Row],[Min Dissolved Oxygen]]+Table1[[#This Row],[Max Dissolved Oxygen]])/2</f>
        <v>5.65</v>
      </c>
      <c r="K57">
        <v>7.7</v>
      </c>
      <c r="L57">
        <v>8.5</v>
      </c>
      <c r="M57">
        <f>(Table1[[#This Row],[Min pH]]+Table1[[#This Row],[Max pH]])/2</f>
        <v>8.1</v>
      </c>
      <c r="N57">
        <v>122</v>
      </c>
      <c r="O57">
        <v>124</v>
      </c>
      <c r="P57">
        <f>(Table1[[#This Row],[Min Conductivity]]+Table1[[#This Row],[Max Conductivity]])/2</f>
        <v>123</v>
      </c>
      <c r="Q57">
        <v>0.4</v>
      </c>
      <c r="R57">
        <v>1.1000000000000001</v>
      </c>
      <c r="S57">
        <f>(Table1[[#This Row],[Min BOD]]+Table1[[#This Row],[Max BOD]])/2</f>
        <v>0.75</v>
      </c>
      <c r="T57">
        <v>0</v>
      </c>
      <c r="U57">
        <v>0.56000000000000005</v>
      </c>
      <c r="V57">
        <f>(Table1[[#This Row],[Min Nitrate N + Nitrite N]]+Table1[[#This Row],[Max Nitrate N + Nitrite N]])/2</f>
        <v>0.28000000000000003</v>
      </c>
      <c r="W57">
        <v>4</v>
      </c>
      <c r="X57">
        <v>4</v>
      </c>
      <c r="Y57">
        <f>(Table1[[#This Row],[Min Fecal Coliform]]+Table1[[#This Row],[Max Fecal Coliform]])/2</f>
        <v>4</v>
      </c>
      <c r="Z57">
        <v>11</v>
      </c>
      <c r="AA57">
        <v>21</v>
      </c>
      <c r="AB57">
        <f>(Table1[[#This Row],[Min Total Coliform]]+Table1[[#This Row],[Max Total Coliform]])/2</f>
        <v>16</v>
      </c>
      <c r="AC57">
        <f>MIN(10, (Table1[[#This Row],[Avg BOD]]/4)*10)</f>
        <v>1.875</v>
      </c>
      <c r="AD57">
        <f>MIN(10, (Table1[[#This Row],[Avg Fecal Coliform]]/600)*10)</f>
        <v>6.6666666666666666E-2</v>
      </c>
      <c r="AE57">
        <f>MIN(10, (Table1[[#This Row],[Avg Nitrate N + Nitrite N]]/10)*10)</f>
        <v>0.28000000000000003</v>
      </c>
      <c r="AF57">
        <f>IF(OR(Table1[[#This Row],[Avg pH]]&lt;6.5,Table1[[#This Row],[Avg pH]]&gt;8.5),10,0)</f>
        <v>0</v>
      </c>
      <c r="AG57">
        <f>MAX(0, 10-(2*Table1[[#This Row],[Avg Dissolved Oxygen]]))</f>
        <v>0</v>
      </c>
      <c r="AH57">
        <f>(Table1[[#This Row],[Fecal Score]]*0.3) + (Table1[[#This Row],[BOD Score]]*0.25) + (Table1[[#This Row],[Nitrate Score]]*0.2) + (Table1[[#This Row],[pH Score]]*0.15) + (Table1[[#This Row],[Dissolved Oxygen Score]]*0.1)</f>
        <v>0.54475000000000007</v>
      </c>
      <c r="AI57">
        <v>2017</v>
      </c>
    </row>
    <row r="58" spans="1:35">
      <c r="A58">
        <v>2075</v>
      </c>
      <c r="B58" t="s">
        <v>66</v>
      </c>
      <c r="C58" t="s">
        <v>1</v>
      </c>
      <c r="D58" t="s">
        <v>56</v>
      </c>
      <c r="E58">
        <v>26</v>
      </c>
      <c r="F58">
        <v>31</v>
      </c>
      <c r="G58">
        <f>(Table1[[#This Row],[Min Temperature]]+Table1[[#This Row],[Max Temperature]])/2</f>
        <v>28.5</v>
      </c>
      <c r="H58">
        <v>5.2</v>
      </c>
      <c r="I58">
        <v>9.1999999999999993</v>
      </c>
      <c r="J58">
        <f>(Table1[[#This Row],[Min Dissolved Oxygen]]+Table1[[#This Row],[Max Dissolved Oxygen]])/2</f>
        <v>7.1999999999999993</v>
      </c>
      <c r="K58">
        <v>7.5</v>
      </c>
      <c r="L58">
        <v>8.3000000000000007</v>
      </c>
      <c r="M58">
        <f>(Table1[[#This Row],[Min pH]]+Table1[[#This Row],[Max pH]])/2</f>
        <v>7.9</v>
      </c>
      <c r="N58">
        <v>226</v>
      </c>
      <c r="O58">
        <v>450</v>
      </c>
      <c r="P58">
        <f>(Table1[[#This Row],[Min Conductivity]]+Table1[[#This Row],[Max Conductivity]])/2</f>
        <v>338</v>
      </c>
      <c r="Q58">
        <v>1.5</v>
      </c>
      <c r="R58">
        <v>2.7</v>
      </c>
      <c r="S58">
        <f>(Table1[[#This Row],[Min BOD]]+Table1[[#This Row],[Max BOD]])/2</f>
        <v>2.1</v>
      </c>
      <c r="T58">
        <v>0.04</v>
      </c>
      <c r="U58">
        <v>0.08</v>
      </c>
      <c r="V58">
        <f>(Table1[[#This Row],[Min Nitrate N + Nitrite N]]+Table1[[#This Row],[Max Nitrate N + Nitrite N]])/2</f>
        <v>0.06</v>
      </c>
      <c r="W58">
        <v>2</v>
      </c>
      <c r="X58">
        <v>7</v>
      </c>
      <c r="Y58">
        <f>(Table1[[#This Row],[Min Fecal Coliform]]+Table1[[#This Row],[Max Fecal Coliform]])/2</f>
        <v>4.5</v>
      </c>
      <c r="Z58">
        <v>2</v>
      </c>
      <c r="AA58">
        <v>33</v>
      </c>
      <c r="AB58">
        <f>(Table1[[#This Row],[Min Total Coliform]]+Table1[[#This Row],[Max Total Coliform]])/2</f>
        <v>17.5</v>
      </c>
      <c r="AC58">
        <f>MIN(10, (Table1[[#This Row],[Avg BOD]]/4)*10)</f>
        <v>5.25</v>
      </c>
      <c r="AD58">
        <f>MIN(10, (Table1[[#This Row],[Avg Fecal Coliform]]/600)*10)</f>
        <v>7.4999999999999997E-2</v>
      </c>
      <c r="AE58">
        <f>MIN(10, (Table1[[#This Row],[Avg Nitrate N + Nitrite N]]/10)*10)</f>
        <v>0.06</v>
      </c>
      <c r="AF58">
        <f>IF(OR(Table1[[#This Row],[Avg pH]]&lt;6.5,Table1[[#This Row],[Avg pH]]&gt;8.5),10,0)</f>
        <v>0</v>
      </c>
      <c r="AG58">
        <f>MAX(0, 10-(2*Table1[[#This Row],[Avg Dissolved Oxygen]]))</f>
        <v>0</v>
      </c>
      <c r="AH58">
        <f>(Table1[[#This Row],[Fecal Score]]*0.3) + (Table1[[#This Row],[BOD Score]]*0.25) + (Table1[[#This Row],[Nitrate Score]]*0.2) + (Table1[[#This Row],[pH Score]]*0.15) + (Table1[[#This Row],[Dissolved Oxygen Score]]*0.1)</f>
        <v>1.347</v>
      </c>
      <c r="AI58">
        <v>2017</v>
      </c>
    </row>
    <row r="59" spans="1:35">
      <c r="A59">
        <v>2076</v>
      </c>
      <c r="B59" t="s">
        <v>67</v>
      </c>
      <c r="C59" t="s">
        <v>1</v>
      </c>
      <c r="D59" t="s">
        <v>56</v>
      </c>
      <c r="E59">
        <v>26</v>
      </c>
      <c r="F59">
        <v>31</v>
      </c>
      <c r="G59">
        <f>(Table1[[#This Row],[Min Temperature]]+Table1[[#This Row],[Max Temperature]])/2</f>
        <v>28.5</v>
      </c>
      <c r="H59">
        <v>7</v>
      </c>
      <c r="I59">
        <v>7.9</v>
      </c>
      <c r="J59">
        <f>(Table1[[#This Row],[Min Dissolved Oxygen]]+Table1[[#This Row],[Max Dissolved Oxygen]])/2</f>
        <v>7.45</v>
      </c>
      <c r="K59">
        <v>7.7</v>
      </c>
      <c r="L59">
        <v>8.9</v>
      </c>
      <c r="M59">
        <f>(Table1[[#This Row],[Min pH]]+Table1[[#This Row],[Max pH]])/2</f>
        <v>8.3000000000000007</v>
      </c>
      <c r="N59">
        <v>229</v>
      </c>
      <c r="O59">
        <v>1770</v>
      </c>
      <c r="P59">
        <f>(Table1[[#This Row],[Min Conductivity]]+Table1[[#This Row],[Max Conductivity]])/2</f>
        <v>999.5</v>
      </c>
      <c r="Q59">
        <v>1</v>
      </c>
      <c r="R59">
        <v>1.2</v>
      </c>
      <c r="S59">
        <f>(Table1[[#This Row],[Min BOD]]+Table1[[#This Row],[Max BOD]])/2</f>
        <v>1.1000000000000001</v>
      </c>
      <c r="T59">
        <v>0.06</v>
      </c>
      <c r="U59">
        <v>0.27</v>
      </c>
      <c r="V59">
        <f>(Table1[[#This Row],[Min Nitrate N + Nitrite N]]+Table1[[#This Row],[Max Nitrate N + Nitrite N]])/2</f>
        <v>0.16500000000000001</v>
      </c>
      <c r="W59">
        <v>8</v>
      </c>
      <c r="X59">
        <v>23</v>
      </c>
      <c r="Y59">
        <f>(Table1[[#This Row],[Min Fecal Coliform]]+Table1[[#This Row],[Max Fecal Coliform]])/2</f>
        <v>15.5</v>
      </c>
      <c r="Z59">
        <v>26</v>
      </c>
      <c r="AA59">
        <v>49</v>
      </c>
      <c r="AB59">
        <f>(Table1[[#This Row],[Min Total Coliform]]+Table1[[#This Row],[Max Total Coliform]])/2</f>
        <v>37.5</v>
      </c>
      <c r="AC59">
        <f>MIN(10, (Table1[[#This Row],[Avg BOD]]/4)*10)</f>
        <v>2.75</v>
      </c>
      <c r="AD59">
        <f>MIN(10, (Table1[[#This Row],[Avg Fecal Coliform]]/600)*10)</f>
        <v>0.2583333333333333</v>
      </c>
      <c r="AE59">
        <f>MIN(10, (Table1[[#This Row],[Avg Nitrate N + Nitrite N]]/10)*10)</f>
        <v>0.16500000000000001</v>
      </c>
      <c r="AF59">
        <f>IF(OR(Table1[[#This Row],[Avg pH]]&lt;6.5,Table1[[#This Row],[Avg pH]]&gt;8.5),10,0)</f>
        <v>0</v>
      </c>
      <c r="AG59">
        <f>MAX(0, 10-(2*Table1[[#This Row],[Avg Dissolved Oxygen]]))</f>
        <v>0</v>
      </c>
      <c r="AH59">
        <f>(Table1[[#This Row],[Fecal Score]]*0.3) + (Table1[[#This Row],[BOD Score]]*0.25) + (Table1[[#This Row],[Nitrate Score]]*0.2) + (Table1[[#This Row],[pH Score]]*0.15) + (Table1[[#This Row],[Dissolved Oxygen Score]]*0.1)</f>
        <v>0.79800000000000004</v>
      </c>
      <c r="AI59">
        <v>2017</v>
      </c>
    </row>
    <row r="60" spans="1:35">
      <c r="A60">
        <v>2077</v>
      </c>
      <c r="B60" t="s">
        <v>68</v>
      </c>
      <c r="C60" t="s">
        <v>1</v>
      </c>
      <c r="D60" t="s">
        <v>56</v>
      </c>
      <c r="E60">
        <v>27</v>
      </c>
      <c r="F60">
        <v>33</v>
      </c>
      <c r="G60">
        <f>(Table1[[#This Row],[Min Temperature]]+Table1[[#This Row],[Max Temperature]])/2</f>
        <v>30</v>
      </c>
      <c r="H60">
        <v>6.1</v>
      </c>
      <c r="I60">
        <v>7.4</v>
      </c>
      <c r="J60">
        <f>(Table1[[#This Row],[Min Dissolved Oxygen]]+Table1[[#This Row],[Max Dissolved Oxygen]])/2</f>
        <v>6.75</v>
      </c>
      <c r="K60">
        <v>7.3</v>
      </c>
      <c r="L60">
        <v>8.1999999999999993</v>
      </c>
      <c r="M60">
        <f>(Table1[[#This Row],[Min pH]]+Table1[[#This Row],[Max pH]])/2</f>
        <v>7.75</v>
      </c>
      <c r="N60">
        <v>300</v>
      </c>
      <c r="O60">
        <v>476</v>
      </c>
      <c r="P60">
        <f>(Table1[[#This Row],[Min Conductivity]]+Table1[[#This Row],[Max Conductivity]])/2</f>
        <v>388</v>
      </c>
      <c r="Q60">
        <v>1</v>
      </c>
      <c r="R60">
        <v>1.9</v>
      </c>
      <c r="S60">
        <f>(Table1[[#This Row],[Min BOD]]+Table1[[#This Row],[Max BOD]])/2</f>
        <v>1.45</v>
      </c>
      <c r="T60">
        <v>0</v>
      </c>
      <c r="U60">
        <v>0.92</v>
      </c>
      <c r="V60">
        <f>(Table1[[#This Row],[Min Nitrate N + Nitrite N]]+Table1[[#This Row],[Max Nitrate N + Nitrite N]])/2</f>
        <v>0.46</v>
      </c>
      <c r="W60">
        <v>12</v>
      </c>
      <c r="X60">
        <v>79</v>
      </c>
      <c r="Y60">
        <f>(Table1[[#This Row],[Min Fecal Coliform]]+Table1[[#This Row],[Max Fecal Coliform]])/2</f>
        <v>45.5</v>
      </c>
      <c r="Z60">
        <v>38</v>
      </c>
      <c r="AA60">
        <v>120</v>
      </c>
      <c r="AB60">
        <f>(Table1[[#This Row],[Min Total Coliform]]+Table1[[#This Row],[Max Total Coliform]])/2</f>
        <v>79</v>
      </c>
      <c r="AC60">
        <f>MIN(10, (Table1[[#This Row],[Avg BOD]]/4)*10)</f>
        <v>3.625</v>
      </c>
      <c r="AD60">
        <f>MIN(10, (Table1[[#This Row],[Avg Fecal Coliform]]/600)*10)</f>
        <v>0.7583333333333333</v>
      </c>
      <c r="AE60">
        <f>MIN(10, (Table1[[#This Row],[Avg Nitrate N + Nitrite N]]/10)*10)</f>
        <v>0.45999999999999996</v>
      </c>
      <c r="AF60">
        <f>IF(OR(Table1[[#This Row],[Avg pH]]&lt;6.5,Table1[[#This Row],[Avg pH]]&gt;8.5),10,0)</f>
        <v>0</v>
      </c>
      <c r="AG60">
        <f>MAX(0, 10-(2*Table1[[#This Row],[Avg Dissolved Oxygen]]))</f>
        <v>0</v>
      </c>
      <c r="AH60">
        <f>(Table1[[#This Row],[Fecal Score]]*0.3) + (Table1[[#This Row],[BOD Score]]*0.25) + (Table1[[#This Row],[Nitrate Score]]*0.2) + (Table1[[#This Row],[pH Score]]*0.15) + (Table1[[#This Row],[Dissolved Oxygen Score]]*0.1)</f>
        <v>1.2257500000000001</v>
      </c>
      <c r="AI60">
        <v>2017</v>
      </c>
    </row>
    <row r="61" spans="1:35">
      <c r="A61">
        <v>2078</v>
      </c>
      <c r="B61" t="s">
        <v>69</v>
      </c>
      <c r="C61" t="s">
        <v>1</v>
      </c>
      <c r="D61" t="s">
        <v>56</v>
      </c>
      <c r="E61">
        <v>24</v>
      </c>
      <c r="F61">
        <v>28</v>
      </c>
      <c r="G61">
        <f>(Table1[[#This Row],[Min Temperature]]+Table1[[#This Row],[Max Temperature]])/2</f>
        <v>26</v>
      </c>
      <c r="H61">
        <v>5.7</v>
      </c>
      <c r="I61">
        <v>7.7</v>
      </c>
      <c r="J61">
        <f>(Table1[[#This Row],[Min Dissolved Oxygen]]+Table1[[#This Row],[Max Dissolved Oxygen]])/2</f>
        <v>6.7</v>
      </c>
      <c r="K61">
        <v>7</v>
      </c>
      <c r="L61">
        <v>8</v>
      </c>
      <c r="M61">
        <f>(Table1[[#This Row],[Min pH]]+Table1[[#This Row],[Max pH]])/2</f>
        <v>7.5</v>
      </c>
      <c r="N61">
        <v>209</v>
      </c>
      <c r="O61">
        <v>1190</v>
      </c>
      <c r="P61">
        <f>(Table1[[#This Row],[Min Conductivity]]+Table1[[#This Row],[Max Conductivity]])/2</f>
        <v>699.5</v>
      </c>
      <c r="Q61">
        <v>1.1000000000000001</v>
      </c>
      <c r="R61">
        <v>4.8</v>
      </c>
      <c r="S61">
        <f>(Table1[[#This Row],[Min BOD]]+Table1[[#This Row],[Max BOD]])/2</f>
        <v>2.95</v>
      </c>
      <c r="T61">
        <v>0</v>
      </c>
      <c r="U61">
        <v>0.17</v>
      </c>
      <c r="V61">
        <f>(Table1[[#This Row],[Min Nitrate N + Nitrite N]]+Table1[[#This Row],[Max Nitrate N + Nitrite N]])/2</f>
        <v>8.5000000000000006E-2</v>
      </c>
      <c r="W61">
        <v>7</v>
      </c>
      <c r="X61">
        <v>7</v>
      </c>
      <c r="Y61">
        <f>(Table1[[#This Row],[Min Fecal Coliform]]+Table1[[#This Row],[Max Fecal Coliform]])/2</f>
        <v>7</v>
      </c>
      <c r="Z61">
        <v>14</v>
      </c>
      <c r="AA61">
        <v>14</v>
      </c>
      <c r="AB61">
        <f>(Table1[[#This Row],[Min Total Coliform]]+Table1[[#This Row],[Max Total Coliform]])/2</f>
        <v>14</v>
      </c>
      <c r="AC61">
        <f>MIN(10, (Table1[[#This Row],[Avg BOD]]/4)*10)</f>
        <v>7.375</v>
      </c>
      <c r="AD61">
        <f>MIN(10, (Table1[[#This Row],[Avg Fecal Coliform]]/600)*10)</f>
        <v>0.11666666666666667</v>
      </c>
      <c r="AE61">
        <f>MIN(10, (Table1[[#This Row],[Avg Nitrate N + Nitrite N]]/10)*10)</f>
        <v>8.5000000000000006E-2</v>
      </c>
      <c r="AF61">
        <f>IF(OR(Table1[[#This Row],[Avg pH]]&lt;6.5,Table1[[#This Row],[Avg pH]]&gt;8.5),10,0)</f>
        <v>0</v>
      </c>
      <c r="AG61">
        <f>MAX(0, 10-(2*Table1[[#This Row],[Avg Dissolved Oxygen]]))</f>
        <v>0</v>
      </c>
      <c r="AH61">
        <f>(Table1[[#This Row],[Fecal Score]]*0.3) + (Table1[[#This Row],[BOD Score]]*0.25) + (Table1[[#This Row],[Nitrate Score]]*0.2) + (Table1[[#This Row],[pH Score]]*0.15) + (Table1[[#This Row],[Dissolved Oxygen Score]]*0.1)</f>
        <v>1.8957499999999998</v>
      </c>
      <c r="AI61">
        <v>2017</v>
      </c>
    </row>
    <row r="62" spans="1:35">
      <c r="A62">
        <v>3197</v>
      </c>
      <c r="B62" t="s">
        <v>70</v>
      </c>
      <c r="C62" t="s">
        <v>1</v>
      </c>
      <c r="D62" t="s">
        <v>56</v>
      </c>
      <c r="E62">
        <v>24</v>
      </c>
      <c r="F62">
        <v>36</v>
      </c>
      <c r="G62">
        <f>(Table1[[#This Row],[Min Temperature]]+Table1[[#This Row],[Max Temperature]])/2</f>
        <v>30</v>
      </c>
      <c r="H62">
        <v>5.3</v>
      </c>
      <c r="I62">
        <v>7.8</v>
      </c>
      <c r="J62">
        <f>(Table1[[#This Row],[Min Dissolved Oxygen]]+Table1[[#This Row],[Max Dissolved Oxygen]])/2</f>
        <v>6.55</v>
      </c>
      <c r="K62">
        <v>7.4</v>
      </c>
      <c r="L62">
        <v>8.1999999999999993</v>
      </c>
      <c r="M62">
        <f>(Table1[[#This Row],[Min pH]]+Table1[[#This Row],[Max pH]])/2</f>
        <v>7.8</v>
      </c>
      <c r="N62">
        <v>344</v>
      </c>
      <c r="O62">
        <v>2370</v>
      </c>
      <c r="P62">
        <f>(Table1[[#This Row],[Min Conductivity]]+Table1[[#This Row],[Max Conductivity]])/2</f>
        <v>1357</v>
      </c>
      <c r="Q62">
        <v>0.7</v>
      </c>
      <c r="R62">
        <v>3.7</v>
      </c>
      <c r="S62">
        <f>(Table1[[#This Row],[Min BOD]]+Table1[[#This Row],[Max BOD]])/2</f>
        <v>2.2000000000000002</v>
      </c>
      <c r="T62">
        <v>7.0000000000000007E-2</v>
      </c>
      <c r="U62">
        <v>0.62</v>
      </c>
      <c r="V62">
        <f>(Table1[[#This Row],[Min Nitrate N + Nitrite N]]+Table1[[#This Row],[Max Nitrate N + Nitrite N]])/2</f>
        <v>0.34499999999999997</v>
      </c>
      <c r="W62">
        <v>2</v>
      </c>
      <c r="X62">
        <v>2</v>
      </c>
      <c r="Y62">
        <f>(Table1[[#This Row],[Min Fecal Coliform]]+Table1[[#This Row],[Max Fecal Coliform]])/2</f>
        <v>2</v>
      </c>
      <c r="Z62">
        <v>2</v>
      </c>
      <c r="AA62">
        <v>2</v>
      </c>
      <c r="AB62">
        <f>(Table1[[#This Row],[Min Total Coliform]]+Table1[[#This Row],[Max Total Coliform]])/2</f>
        <v>2</v>
      </c>
      <c r="AC62">
        <f>MIN(10, (Table1[[#This Row],[Avg BOD]]/4)*10)</f>
        <v>5.5</v>
      </c>
      <c r="AD62">
        <f>MIN(10, (Table1[[#This Row],[Avg Fecal Coliform]]/600)*10)</f>
        <v>3.3333333333333333E-2</v>
      </c>
      <c r="AE62">
        <f>MIN(10, (Table1[[#This Row],[Avg Nitrate N + Nitrite N]]/10)*10)</f>
        <v>0.34499999999999997</v>
      </c>
      <c r="AF62">
        <f>IF(OR(Table1[[#This Row],[Avg pH]]&lt;6.5,Table1[[#This Row],[Avg pH]]&gt;8.5),10,0)</f>
        <v>0</v>
      </c>
      <c r="AG62">
        <f>MAX(0, 10-(2*Table1[[#This Row],[Avg Dissolved Oxygen]]))</f>
        <v>0</v>
      </c>
      <c r="AH62">
        <f>(Table1[[#This Row],[Fecal Score]]*0.3) + (Table1[[#This Row],[BOD Score]]*0.25) + (Table1[[#This Row],[Nitrate Score]]*0.2) + (Table1[[#This Row],[pH Score]]*0.15) + (Table1[[#This Row],[Dissolved Oxygen Score]]*0.1)</f>
        <v>1.454</v>
      </c>
      <c r="AI62">
        <v>2017</v>
      </c>
    </row>
    <row r="63" spans="1:35">
      <c r="A63">
        <v>3198</v>
      </c>
      <c r="B63" t="s">
        <v>71</v>
      </c>
      <c r="C63" t="s">
        <v>1</v>
      </c>
      <c r="D63" t="s">
        <v>56</v>
      </c>
      <c r="E63">
        <v>24</v>
      </c>
      <c r="F63">
        <v>37</v>
      </c>
      <c r="G63">
        <f>(Table1[[#This Row],[Min Temperature]]+Table1[[#This Row],[Max Temperature]])/2</f>
        <v>30.5</v>
      </c>
      <c r="H63">
        <v>2</v>
      </c>
      <c r="I63">
        <v>20</v>
      </c>
      <c r="J63">
        <f>(Table1[[#This Row],[Min Dissolved Oxygen]]+Table1[[#This Row],[Max Dissolved Oxygen]])/2</f>
        <v>11</v>
      </c>
      <c r="K63">
        <v>7.3</v>
      </c>
      <c r="L63">
        <v>8.1999999999999993</v>
      </c>
      <c r="M63">
        <f>(Table1[[#This Row],[Min pH]]+Table1[[#This Row],[Max pH]])/2</f>
        <v>7.75</v>
      </c>
      <c r="N63">
        <v>325</v>
      </c>
      <c r="O63">
        <v>621</v>
      </c>
      <c r="P63">
        <f>(Table1[[#This Row],[Min Conductivity]]+Table1[[#This Row],[Max Conductivity]])/2</f>
        <v>473</v>
      </c>
      <c r="Q63">
        <v>0.7</v>
      </c>
      <c r="R63">
        <v>2.7</v>
      </c>
      <c r="S63">
        <f>(Table1[[#This Row],[Min BOD]]+Table1[[#This Row],[Max BOD]])/2</f>
        <v>1.7000000000000002</v>
      </c>
      <c r="T63">
        <v>0.04</v>
      </c>
      <c r="U63">
        <v>0.86</v>
      </c>
      <c r="V63">
        <f>(Table1[[#This Row],[Min Nitrate N + Nitrite N]]+Table1[[#This Row],[Max Nitrate N + Nitrite N]])/2</f>
        <v>0.45</v>
      </c>
      <c r="W63">
        <v>4</v>
      </c>
      <c r="X63">
        <v>26</v>
      </c>
      <c r="Y63">
        <f>(Table1[[#This Row],[Min Fecal Coliform]]+Table1[[#This Row],[Max Fecal Coliform]])/2</f>
        <v>15</v>
      </c>
      <c r="Z63">
        <v>11</v>
      </c>
      <c r="AA63">
        <v>70</v>
      </c>
      <c r="AB63">
        <f>(Table1[[#This Row],[Min Total Coliform]]+Table1[[#This Row],[Max Total Coliform]])/2</f>
        <v>40.5</v>
      </c>
      <c r="AC63">
        <f>MIN(10, (Table1[[#This Row],[Avg BOD]]/4)*10)</f>
        <v>4.25</v>
      </c>
      <c r="AD63">
        <f>MIN(10, (Table1[[#This Row],[Avg Fecal Coliform]]/600)*10)</f>
        <v>0.25</v>
      </c>
      <c r="AE63">
        <f>MIN(10, (Table1[[#This Row],[Avg Nitrate N + Nitrite N]]/10)*10)</f>
        <v>0.44999999999999996</v>
      </c>
      <c r="AF63">
        <f>IF(OR(Table1[[#This Row],[Avg pH]]&lt;6.5,Table1[[#This Row],[Avg pH]]&gt;8.5),10,0)</f>
        <v>0</v>
      </c>
      <c r="AG63">
        <f>MAX(0, 10-(2*Table1[[#This Row],[Avg Dissolved Oxygen]]))</f>
        <v>0</v>
      </c>
      <c r="AH63">
        <f>(Table1[[#This Row],[Fecal Score]]*0.3) + (Table1[[#This Row],[BOD Score]]*0.25) + (Table1[[#This Row],[Nitrate Score]]*0.2) + (Table1[[#This Row],[pH Score]]*0.15) + (Table1[[#This Row],[Dissolved Oxygen Score]]*0.1)</f>
        <v>1.2275</v>
      </c>
      <c r="AI63">
        <v>2017</v>
      </c>
    </row>
    <row r="64" spans="1:35">
      <c r="A64">
        <v>3199</v>
      </c>
      <c r="B64" t="s">
        <v>72</v>
      </c>
      <c r="C64" t="s">
        <v>1</v>
      </c>
      <c r="D64" t="s">
        <v>56</v>
      </c>
      <c r="E64">
        <v>24</v>
      </c>
      <c r="F64">
        <v>33</v>
      </c>
      <c r="G64">
        <f>(Table1[[#This Row],[Min Temperature]]+Table1[[#This Row],[Max Temperature]])/2</f>
        <v>28.5</v>
      </c>
      <c r="H64">
        <v>1.2</v>
      </c>
      <c r="I64">
        <v>6.4</v>
      </c>
      <c r="J64">
        <f>(Table1[[#This Row],[Min Dissolved Oxygen]]+Table1[[#This Row],[Max Dissolved Oxygen]])/2</f>
        <v>3.8000000000000003</v>
      </c>
      <c r="K64">
        <v>7</v>
      </c>
      <c r="L64">
        <v>8.1999999999999993</v>
      </c>
      <c r="M64">
        <f>(Table1[[#This Row],[Min pH]]+Table1[[#This Row],[Max pH]])/2</f>
        <v>7.6</v>
      </c>
      <c r="N64">
        <v>457</v>
      </c>
      <c r="O64">
        <v>3200</v>
      </c>
      <c r="P64">
        <f>(Table1[[#This Row],[Min Conductivity]]+Table1[[#This Row],[Max Conductivity]])/2</f>
        <v>1828.5</v>
      </c>
      <c r="Q64">
        <v>0.7</v>
      </c>
      <c r="R64">
        <v>11</v>
      </c>
      <c r="S64">
        <f>(Table1[[#This Row],[Min BOD]]+Table1[[#This Row],[Max BOD]])/2</f>
        <v>5.85</v>
      </c>
      <c r="T64">
        <v>0.71</v>
      </c>
      <c r="U64">
        <v>11.8</v>
      </c>
      <c r="V64">
        <f>(Table1[[#This Row],[Min Nitrate N + Nitrite N]]+Table1[[#This Row],[Max Nitrate N + Nitrite N]])/2</f>
        <v>6.2550000000000008</v>
      </c>
      <c r="W64">
        <v>4</v>
      </c>
      <c r="X64">
        <v>9</v>
      </c>
      <c r="Y64">
        <f>(Table1[[#This Row],[Min Fecal Coliform]]+Table1[[#This Row],[Max Fecal Coliform]])/2</f>
        <v>6.5</v>
      </c>
      <c r="Z64">
        <v>7</v>
      </c>
      <c r="AA64">
        <v>24</v>
      </c>
      <c r="AB64">
        <f>(Table1[[#This Row],[Min Total Coliform]]+Table1[[#This Row],[Max Total Coliform]])/2</f>
        <v>15.5</v>
      </c>
      <c r="AC64">
        <f>MIN(10, (Table1[[#This Row],[Avg BOD]]/4)*10)</f>
        <v>10</v>
      </c>
      <c r="AD64">
        <f>MIN(10, (Table1[[#This Row],[Avg Fecal Coliform]]/600)*10)</f>
        <v>0.10833333333333334</v>
      </c>
      <c r="AE64">
        <f>MIN(10, (Table1[[#This Row],[Avg Nitrate N + Nitrite N]]/10)*10)</f>
        <v>6.2550000000000008</v>
      </c>
      <c r="AF64">
        <f>IF(OR(Table1[[#This Row],[Avg pH]]&lt;6.5,Table1[[#This Row],[Avg pH]]&gt;8.5),10,0)</f>
        <v>0</v>
      </c>
      <c r="AG64">
        <f>MAX(0, 10-(2*Table1[[#This Row],[Avg Dissolved Oxygen]]))</f>
        <v>2.3999999999999995</v>
      </c>
      <c r="AH64">
        <f>(Table1[[#This Row],[Fecal Score]]*0.3) + (Table1[[#This Row],[BOD Score]]*0.25) + (Table1[[#This Row],[Nitrate Score]]*0.2) + (Table1[[#This Row],[pH Score]]*0.15) + (Table1[[#This Row],[Dissolved Oxygen Score]]*0.1)</f>
        <v>4.0235000000000003</v>
      </c>
      <c r="AI64">
        <v>2017</v>
      </c>
    </row>
    <row r="65" spans="1:35">
      <c r="A65">
        <v>3200</v>
      </c>
      <c r="B65" t="s">
        <v>73</v>
      </c>
      <c r="C65" t="s">
        <v>1</v>
      </c>
      <c r="D65" t="s">
        <v>56</v>
      </c>
      <c r="E65">
        <v>27</v>
      </c>
      <c r="F65">
        <v>30</v>
      </c>
      <c r="G65">
        <f>(Table1[[#This Row],[Min Temperature]]+Table1[[#This Row],[Max Temperature]])/2</f>
        <v>28.5</v>
      </c>
      <c r="H65">
        <v>0.5</v>
      </c>
      <c r="I65">
        <v>9.6999999999999993</v>
      </c>
      <c r="J65">
        <f>(Table1[[#This Row],[Min Dissolved Oxygen]]+Table1[[#This Row],[Max Dissolved Oxygen]])/2</f>
        <v>5.0999999999999996</v>
      </c>
      <c r="K65">
        <v>8.4</v>
      </c>
      <c r="L65">
        <v>9.1</v>
      </c>
      <c r="M65">
        <f>(Table1[[#This Row],[Min pH]]+Table1[[#This Row],[Max pH]])/2</f>
        <v>8.75</v>
      </c>
      <c r="N65">
        <v>1884</v>
      </c>
      <c r="O65">
        <v>12150</v>
      </c>
      <c r="P65">
        <f>(Table1[[#This Row],[Min Conductivity]]+Table1[[#This Row],[Max Conductivity]])/2</f>
        <v>7017</v>
      </c>
      <c r="Q65">
        <v>21</v>
      </c>
      <c r="R65">
        <v>124</v>
      </c>
      <c r="S65">
        <f>(Table1[[#This Row],[Min BOD]]+Table1[[#This Row],[Max BOD]])/2</f>
        <v>72.5</v>
      </c>
      <c r="T65">
        <v>0.18</v>
      </c>
      <c r="U65">
        <v>0.53</v>
      </c>
      <c r="V65">
        <f>(Table1[[#This Row],[Min Nitrate N + Nitrite N]]+Table1[[#This Row],[Max Nitrate N + Nitrite N]])/2</f>
        <v>0.35499999999999998</v>
      </c>
      <c r="W65">
        <v>11</v>
      </c>
      <c r="X65">
        <v>43</v>
      </c>
      <c r="Y65">
        <f>(Table1[[#This Row],[Min Fecal Coliform]]+Table1[[#This Row],[Max Fecal Coliform]])/2</f>
        <v>27</v>
      </c>
      <c r="Z65">
        <v>43</v>
      </c>
      <c r="AA65">
        <v>220</v>
      </c>
      <c r="AB65">
        <f>(Table1[[#This Row],[Min Total Coliform]]+Table1[[#This Row],[Max Total Coliform]])/2</f>
        <v>131.5</v>
      </c>
      <c r="AC65">
        <f>MIN(10, (Table1[[#This Row],[Avg BOD]]/4)*10)</f>
        <v>10</v>
      </c>
      <c r="AD65">
        <f>MIN(10, (Table1[[#This Row],[Avg Fecal Coliform]]/600)*10)</f>
        <v>0.44999999999999996</v>
      </c>
      <c r="AE65">
        <f>MIN(10, (Table1[[#This Row],[Avg Nitrate N + Nitrite N]]/10)*10)</f>
        <v>0.35499999999999998</v>
      </c>
      <c r="AF65">
        <f>IF(OR(Table1[[#This Row],[Avg pH]]&lt;6.5,Table1[[#This Row],[Avg pH]]&gt;8.5),10,0)</f>
        <v>10</v>
      </c>
      <c r="AG65">
        <f>MAX(0, 10-(2*Table1[[#This Row],[Avg Dissolved Oxygen]]))</f>
        <v>0</v>
      </c>
      <c r="AH65">
        <f>(Table1[[#This Row],[Fecal Score]]*0.3) + (Table1[[#This Row],[BOD Score]]*0.25) + (Table1[[#This Row],[Nitrate Score]]*0.2) + (Table1[[#This Row],[pH Score]]*0.15) + (Table1[[#This Row],[Dissolved Oxygen Score]]*0.1)</f>
        <v>4.2059999999999995</v>
      </c>
      <c r="AI65">
        <v>2017</v>
      </c>
    </row>
    <row r="66" spans="1:35">
      <c r="A66">
        <v>3201</v>
      </c>
      <c r="B66" t="s">
        <v>74</v>
      </c>
      <c r="C66" t="s">
        <v>1</v>
      </c>
      <c r="D66" t="s">
        <v>56</v>
      </c>
      <c r="E66">
        <v>26</v>
      </c>
      <c r="F66">
        <v>30</v>
      </c>
      <c r="G66">
        <f>(Table1[[#This Row],[Min Temperature]]+Table1[[#This Row],[Max Temperature]])/2</f>
        <v>28</v>
      </c>
      <c r="H66">
        <v>1.6</v>
      </c>
      <c r="I66">
        <v>9.5</v>
      </c>
      <c r="J66">
        <f>(Table1[[#This Row],[Min Dissolved Oxygen]]+Table1[[#This Row],[Max Dissolved Oxygen]])/2</f>
        <v>5.55</v>
      </c>
      <c r="K66">
        <v>8.6</v>
      </c>
      <c r="L66">
        <v>9.1</v>
      </c>
      <c r="M66">
        <f>(Table1[[#This Row],[Min pH]]+Table1[[#This Row],[Max pH]])/2</f>
        <v>8.85</v>
      </c>
      <c r="N66">
        <v>2354</v>
      </c>
      <c r="O66">
        <v>3102</v>
      </c>
      <c r="P66">
        <f>(Table1[[#This Row],[Min Conductivity]]+Table1[[#This Row],[Max Conductivity]])/2</f>
        <v>2728</v>
      </c>
      <c r="Q66">
        <v>17</v>
      </c>
      <c r="R66">
        <v>57</v>
      </c>
      <c r="S66">
        <f>(Table1[[#This Row],[Min BOD]]+Table1[[#This Row],[Max BOD]])/2</f>
        <v>37</v>
      </c>
      <c r="T66">
        <v>0.18</v>
      </c>
      <c r="U66">
        <v>0.35</v>
      </c>
      <c r="V66">
        <f>(Table1[[#This Row],[Min Nitrate N + Nitrite N]]+Table1[[#This Row],[Max Nitrate N + Nitrite N]])/2</f>
        <v>0.26500000000000001</v>
      </c>
      <c r="W66">
        <v>7</v>
      </c>
      <c r="X66">
        <v>25</v>
      </c>
      <c r="Y66">
        <f>(Table1[[#This Row],[Min Fecal Coliform]]+Table1[[#This Row],[Max Fecal Coliform]])/2</f>
        <v>16</v>
      </c>
      <c r="Z66">
        <v>26</v>
      </c>
      <c r="AA66">
        <v>170</v>
      </c>
      <c r="AB66">
        <f>(Table1[[#This Row],[Min Total Coliform]]+Table1[[#This Row],[Max Total Coliform]])/2</f>
        <v>98</v>
      </c>
      <c r="AC66">
        <f>MIN(10, (Table1[[#This Row],[Avg BOD]]/4)*10)</f>
        <v>10</v>
      </c>
      <c r="AD66">
        <f>MIN(10, (Table1[[#This Row],[Avg Fecal Coliform]]/600)*10)</f>
        <v>0.26666666666666666</v>
      </c>
      <c r="AE66">
        <f>MIN(10, (Table1[[#This Row],[Avg Nitrate N + Nitrite N]]/10)*10)</f>
        <v>0.26500000000000001</v>
      </c>
      <c r="AF66">
        <f>IF(OR(Table1[[#This Row],[Avg pH]]&lt;6.5,Table1[[#This Row],[Avg pH]]&gt;8.5),10,0)</f>
        <v>10</v>
      </c>
      <c r="AG66">
        <f>MAX(0, 10-(2*Table1[[#This Row],[Avg Dissolved Oxygen]]))</f>
        <v>0</v>
      </c>
      <c r="AH66">
        <f>(Table1[[#This Row],[Fecal Score]]*0.3) + (Table1[[#This Row],[BOD Score]]*0.25) + (Table1[[#This Row],[Nitrate Score]]*0.2) + (Table1[[#This Row],[pH Score]]*0.15) + (Table1[[#This Row],[Dissolved Oxygen Score]]*0.1)</f>
        <v>4.133</v>
      </c>
      <c r="AI66">
        <v>2017</v>
      </c>
    </row>
    <row r="67" spans="1:35">
      <c r="A67">
        <v>3202</v>
      </c>
      <c r="B67" t="s">
        <v>75</v>
      </c>
      <c r="C67" t="s">
        <v>1</v>
      </c>
      <c r="D67" t="s">
        <v>56</v>
      </c>
      <c r="E67">
        <v>26</v>
      </c>
      <c r="F67">
        <v>30</v>
      </c>
      <c r="G67">
        <f>(Table1[[#This Row],[Min Temperature]]+Table1[[#This Row],[Max Temperature]])/2</f>
        <v>28</v>
      </c>
      <c r="H67">
        <v>2.1</v>
      </c>
      <c r="I67">
        <v>5.2</v>
      </c>
      <c r="J67">
        <f>(Table1[[#This Row],[Min Dissolved Oxygen]]+Table1[[#This Row],[Max Dissolved Oxygen]])/2</f>
        <v>3.6500000000000004</v>
      </c>
      <c r="K67">
        <v>7.4</v>
      </c>
      <c r="L67">
        <v>8.6999999999999993</v>
      </c>
      <c r="M67">
        <f>(Table1[[#This Row],[Min pH]]+Table1[[#This Row],[Max pH]])/2</f>
        <v>8.0500000000000007</v>
      </c>
      <c r="N67">
        <v>190</v>
      </c>
      <c r="O67">
        <v>1268</v>
      </c>
      <c r="P67">
        <f>(Table1[[#This Row],[Min Conductivity]]+Table1[[#This Row],[Max Conductivity]])/2</f>
        <v>729</v>
      </c>
      <c r="Q67">
        <v>1.2</v>
      </c>
      <c r="R67">
        <v>8</v>
      </c>
      <c r="S67">
        <f>(Table1[[#This Row],[Min BOD]]+Table1[[#This Row],[Max BOD]])/2</f>
        <v>4.5999999999999996</v>
      </c>
      <c r="T67">
        <v>0</v>
      </c>
      <c r="U67">
        <v>0.57999999999999996</v>
      </c>
      <c r="V67">
        <f>(Table1[[#This Row],[Min Nitrate N + Nitrite N]]+Table1[[#This Row],[Max Nitrate N + Nitrite N]])/2</f>
        <v>0.28999999999999998</v>
      </c>
      <c r="W67">
        <v>2</v>
      </c>
      <c r="X67">
        <v>17</v>
      </c>
      <c r="Y67">
        <f>(Table1[[#This Row],[Min Fecal Coliform]]+Table1[[#This Row],[Max Fecal Coliform]])/2</f>
        <v>9.5</v>
      </c>
      <c r="Z67">
        <v>11</v>
      </c>
      <c r="AA67">
        <v>50</v>
      </c>
      <c r="AB67">
        <f>(Table1[[#This Row],[Min Total Coliform]]+Table1[[#This Row],[Max Total Coliform]])/2</f>
        <v>30.5</v>
      </c>
      <c r="AC67">
        <f>MIN(10, (Table1[[#This Row],[Avg BOD]]/4)*10)</f>
        <v>10</v>
      </c>
      <c r="AD67">
        <f>MIN(10, (Table1[[#This Row],[Avg Fecal Coliform]]/600)*10)</f>
        <v>0.15833333333333335</v>
      </c>
      <c r="AE67">
        <f>MIN(10, (Table1[[#This Row],[Avg Nitrate N + Nitrite N]]/10)*10)</f>
        <v>0.28999999999999998</v>
      </c>
      <c r="AF67">
        <f>IF(OR(Table1[[#This Row],[Avg pH]]&lt;6.5,Table1[[#This Row],[Avg pH]]&gt;8.5),10,0)</f>
        <v>0</v>
      </c>
      <c r="AG67">
        <f>MAX(0, 10-(2*Table1[[#This Row],[Avg Dissolved Oxygen]]))</f>
        <v>2.6999999999999993</v>
      </c>
      <c r="AH67">
        <f>(Table1[[#This Row],[Fecal Score]]*0.3) + (Table1[[#This Row],[BOD Score]]*0.25) + (Table1[[#This Row],[Nitrate Score]]*0.2) + (Table1[[#This Row],[pH Score]]*0.15) + (Table1[[#This Row],[Dissolved Oxygen Score]]*0.1)</f>
        <v>2.8754999999999997</v>
      </c>
      <c r="AI67">
        <v>2017</v>
      </c>
    </row>
    <row r="68" spans="1:35">
      <c r="A68">
        <v>1979</v>
      </c>
      <c r="B68" t="s">
        <v>76</v>
      </c>
      <c r="C68" t="s">
        <v>8</v>
      </c>
      <c r="D68" t="s">
        <v>56</v>
      </c>
      <c r="E68">
        <v>25</v>
      </c>
      <c r="F68">
        <v>34</v>
      </c>
      <c r="G68">
        <f>(Table1[[#This Row],[Min Temperature]]+Table1[[#This Row],[Max Temperature]])/2</f>
        <v>29.5</v>
      </c>
      <c r="H68">
        <v>5.0999999999999996</v>
      </c>
      <c r="I68">
        <v>7</v>
      </c>
      <c r="J68">
        <f>(Table1[[#This Row],[Min Dissolved Oxygen]]+Table1[[#This Row],[Max Dissolved Oxygen]])/2</f>
        <v>6.05</v>
      </c>
      <c r="K68">
        <v>7.1</v>
      </c>
      <c r="L68">
        <v>8.1</v>
      </c>
      <c r="M68">
        <f>(Table1[[#This Row],[Min pH]]+Table1[[#This Row],[Max pH]])/2</f>
        <v>7.6</v>
      </c>
      <c r="N68">
        <v>360</v>
      </c>
      <c r="O68">
        <v>1073</v>
      </c>
      <c r="P68">
        <f>(Table1[[#This Row],[Min Conductivity]]+Table1[[#This Row],[Max Conductivity]])/2</f>
        <v>716.5</v>
      </c>
      <c r="Q68">
        <v>1.1000000000000001</v>
      </c>
      <c r="R68">
        <v>2</v>
      </c>
      <c r="S68">
        <f>(Table1[[#This Row],[Min BOD]]+Table1[[#This Row],[Max BOD]])/2</f>
        <v>1.55</v>
      </c>
      <c r="T68">
        <v>0.01</v>
      </c>
      <c r="U68">
        <v>0.11</v>
      </c>
      <c r="V68">
        <f>(Table1[[#This Row],[Min Nitrate N + Nitrite N]]+Table1[[#This Row],[Max Nitrate N + Nitrite N]])/2</f>
        <v>0.06</v>
      </c>
      <c r="W68">
        <v>26</v>
      </c>
      <c r="X68">
        <v>48</v>
      </c>
      <c r="Y68">
        <f>(Table1[[#This Row],[Min Fecal Coliform]]+Table1[[#This Row],[Max Fecal Coliform]])/2</f>
        <v>37</v>
      </c>
      <c r="Z68">
        <v>94</v>
      </c>
      <c r="AA68">
        <v>177</v>
      </c>
      <c r="AB68">
        <f>(Table1[[#This Row],[Min Total Coliform]]+Table1[[#This Row],[Max Total Coliform]])/2</f>
        <v>135.5</v>
      </c>
      <c r="AC68">
        <f>MIN(10, (Table1[[#This Row],[Avg BOD]]/4)*10)</f>
        <v>3.875</v>
      </c>
      <c r="AD68">
        <f>MIN(10, (Table1[[#This Row],[Avg Fecal Coliform]]/600)*10)</f>
        <v>0.6166666666666667</v>
      </c>
      <c r="AE68">
        <f>MIN(10, (Table1[[#This Row],[Avg Nitrate N + Nitrite N]]/10)*10)</f>
        <v>0.06</v>
      </c>
      <c r="AF68">
        <f>IF(OR(Table1[[#This Row],[Avg pH]]&lt;6.5,Table1[[#This Row],[Avg pH]]&gt;8.5),10,0)</f>
        <v>0</v>
      </c>
      <c r="AG68">
        <f>MAX(0, 10-(2*Table1[[#This Row],[Avg Dissolved Oxygen]]))</f>
        <v>0</v>
      </c>
      <c r="AH68">
        <f>(Table1[[#This Row],[Fecal Score]]*0.3) + (Table1[[#This Row],[BOD Score]]*0.25) + (Table1[[#This Row],[Nitrate Score]]*0.2) + (Table1[[#This Row],[pH Score]]*0.15) + (Table1[[#This Row],[Dissolved Oxygen Score]]*0.1)</f>
        <v>1.1657500000000001</v>
      </c>
      <c r="AI68">
        <v>2017</v>
      </c>
    </row>
    <row r="69" spans="1:35">
      <c r="A69">
        <v>2079</v>
      </c>
      <c r="B69" t="s">
        <v>77</v>
      </c>
      <c r="C69" t="s">
        <v>8</v>
      </c>
      <c r="D69" t="s">
        <v>56</v>
      </c>
      <c r="E69">
        <v>24</v>
      </c>
      <c r="F69">
        <v>32</v>
      </c>
      <c r="G69">
        <f>(Table1[[#This Row],[Min Temperature]]+Table1[[#This Row],[Max Temperature]])/2</f>
        <v>28</v>
      </c>
      <c r="H69">
        <v>6</v>
      </c>
      <c r="I69">
        <v>7.4</v>
      </c>
      <c r="J69">
        <f>(Table1[[#This Row],[Min Dissolved Oxygen]]+Table1[[#This Row],[Max Dissolved Oxygen]])/2</f>
        <v>6.7</v>
      </c>
      <c r="K69">
        <v>4.5999999999999996</v>
      </c>
      <c r="L69">
        <v>8.1999999999999993</v>
      </c>
      <c r="M69">
        <f>(Table1[[#This Row],[Min pH]]+Table1[[#This Row],[Max pH]])/2</f>
        <v>6.3999999999999995</v>
      </c>
      <c r="N69">
        <v>326</v>
      </c>
      <c r="O69">
        <v>552</v>
      </c>
      <c r="P69">
        <f>(Table1[[#This Row],[Min Conductivity]]+Table1[[#This Row],[Max Conductivity]])/2</f>
        <v>439</v>
      </c>
      <c r="Q69">
        <v>0.9</v>
      </c>
      <c r="R69">
        <v>2.2999999999999998</v>
      </c>
      <c r="S69">
        <f>(Table1[[#This Row],[Min BOD]]+Table1[[#This Row],[Max BOD]])/2</f>
        <v>1.5999999999999999</v>
      </c>
      <c r="T69">
        <v>0.03</v>
      </c>
      <c r="U69">
        <v>0.09</v>
      </c>
      <c r="V69">
        <f>(Table1[[#This Row],[Min Nitrate N + Nitrite N]]+Table1[[#This Row],[Max Nitrate N + Nitrite N]])/2</f>
        <v>0.06</v>
      </c>
      <c r="W69">
        <v>17</v>
      </c>
      <c r="X69">
        <v>542</v>
      </c>
      <c r="Y69">
        <f>(Table1[[#This Row],[Min Fecal Coliform]]+Table1[[#This Row],[Max Fecal Coliform]])/2</f>
        <v>279.5</v>
      </c>
      <c r="Z69">
        <v>41</v>
      </c>
      <c r="AA69">
        <v>542</v>
      </c>
      <c r="AB69">
        <f>(Table1[[#This Row],[Min Total Coliform]]+Table1[[#This Row],[Max Total Coliform]])/2</f>
        <v>291.5</v>
      </c>
      <c r="AC69">
        <f>MIN(10, (Table1[[#This Row],[Avg BOD]]/4)*10)</f>
        <v>3.9999999999999996</v>
      </c>
      <c r="AD69">
        <f>MIN(10, (Table1[[#This Row],[Avg Fecal Coliform]]/600)*10)</f>
        <v>4.6583333333333332</v>
      </c>
      <c r="AE69">
        <f>MIN(10, (Table1[[#This Row],[Avg Nitrate N + Nitrite N]]/10)*10)</f>
        <v>0.06</v>
      </c>
      <c r="AF69">
        <f>IF(OR(Table1[[#This Row],[Avg pH]]&lt;6.5,Table1[[#This Row],[Avg pH]]&gt;8.5),10,0)</f>
        <v>10</v>
      </c>
      <c r="AG69">
        <f>MAX(0, 10-(2*Table1[[#This Row],[Avg Dissolved Oxygen]]))</f>
        <v>0</v>
      </c>
      <c r="AH69">
        <f>(Table1[[#This Row],[Fecal Score]]*0.3) + (Table1[[#This Row],[BOD Score]]*0.25) + (Table1[[#This Row],[Nitrate Score]]*0.2) + (Table1[[#This Row],[pH Score]]*0.15) + (Table1[[#This Row],[Dissolved Oxygen Score]]*0.1)</f>
        <v>3.9095</v>
      </c>
      <c r="AI69">
        <v>2017</v>
      </c>
    </row>
    <row r="70" spans="1:35">
      <c r="A70">
        <v>1971</v>
      </c>
      <c r="B70" t="s">
        <v>78</v>
      </c>
      <c r="C70" t="s">
        <v>35</v>
      </c>
      <c r="D70" t="s">
        <v>56</v>
      </c>
      <c r="E70">
        <v>26</v>
      </c>
      <c r="F70">
        <v>30</v>
      </c>
      <c r="G70">
        <f>(Table1[[#This Row],[Min Temperature]]+Table1[[#This Row],[Max Temperature]])/2</f>
        <v>28</v>
      </c>
      <c r="H70">
        <v>4.2</v>
      </c>
      <c r="I70">
        <v>10</v>
      </c>
      <c r="J70">
        <f>(Table1[[#This Row],[Min Dissolved Oxygen]]+Table1[[#This Row],[Max Dissolved Oxygen]])/2</f>
        <v>7.1</v>
      </c>
      <c r="K70">
        <v>7.4</v>
      </c>
      <c r="L70">
        <v>8.3000000000000007</v>
      </c>
      <c r="M70">
        <f>(Table1[[#This Row],[Min pH]]+Table1[[#This Row],[Max pH]])/2</f>
        <v>7.8500000000000005</v>
      </c>
      <c r="N70">
        <v>221</v>
      </c>
      <c r="O70">
        <v>422</v>
      </c>
      <c r="P70">
        <f>(Table1[[#This Row],[Min Conductivity]]+Table1[[#This Row],[Max Conductivity]])/2</f>
        <v>321.5</v>
      </c>
      <c r="Q70">
        <v>6</v>
      </c>
      <c r="R70">
        <v>29</v>
      </c>
      <c r="S70">
        <f>(Table1[[#This Row],[Min BOD]]+Table1[[#This Row],[Max BOD]])/2</f>
        <v>17.5</v>
      </c>
      <c r="T70">
        <v>0.05</v>
      </c>
      <c r="U70">
        <v>80</v>
      </c>
      <c r="V70">
        <f>(Table1[[#This Row],[Min Nitrate N + Nitrite N]]+Table1[[#This Row],[Max Nitrate N + Nitrite N]])/2</f>
        <v>40.024999999999999</v>
      </c>
      <c r="W70">
        <v>2</v>
      </c>
      <c r="X70">
        <v>70</v>
      </c>
      <c r="Y70">
        <f>(Table1[[#This Row],[Min Fecal Coliform]]+Table1[[#This Row],[Max Fecal Coliform]])/2</f>
        <v>36</v>
      </c>
      <c r="Z70">
        <v>11</v>
      </c>
      <c r="AA70">
        <v>170</v>
      </c>
      <c r="AB70">
        <f>(Table1[[#This Row],[Min Total Coliform]]+Table1[[#This Row],[Max Total Coliform]])/2</f>
        <v>90.5</v>
      </c>
      <c r="AC70">
        <f>MIN(10, (Table1[[#This Row],[Avg BOD]]/4)*10)</f>
        <v>10</v>
      </c>
      <c r="AD70">
        <f>MIN(10, (Table1[[#This Row],[Avg Fecal Coliform]]/600)*10)</f>
        <v>0.6</v>
      </c>
      <c r="AE70">
        <f>MIN(10, (Table1[[#This Row],[Avg Nitrate N + Nitrite N]]/10)*10)</f>
        <v>10</v>
      </c>
      <c r="AF70">
        <f>IF(OR(Table1[[#This Row],[Avg pH]]&lt;6.5,Table1[[#This Row],[Avg pH]]&gt;8.5),10,0)</f>
        <v>0</v>
      </c>
      <c r="AG70">
        <f>MAX(0, 10-(2*Table1[[#This Row],[Avg Dissolved Oxygen]]))</f>
        <v>0</v>
      </c>
      <c r="AH70">
        <f>(Table1[[#This Row],[Fecal Score]]*0.3) + (Table1[[#This Row],[BOD Score]]*0.25) + (Table1[[#This Row],[Nitrate Score]]*0.2) + (Table1[[#This Row],[pH Score]]*0.15) + (Table1[[#This Row],[Dissolved Oxygen Score]]*0.1)</f>
        <v>4.68</v>
      </c>
      <c r="AI70">
        <v>2017</v>
      </c>
    </row>
    <row r="71" spans="1:35">
      <c r="A71">
        <v>1349</v>
      </c>
      <c r="B71" t="s">
        <v>79</v>
      </c>
      <c r="C71" t="s">
        <v>1</v>
      </c>
      <c r="D71" t="s">
        <v>80</v>
      </c>
      <c r="E71">
        <v>20.879347826086999</v>
      </c>
      <c r="F71">
        <v>29.901086956521699</v>
      </c>
      <c r="G71">
        <f>(Table1[[#This Row],[Min Temperature]]+Table1[[#This Row],[Max Temperature]])/2</f>
        <v>25.390217391304347</v>
      </c>
      <c r="H71">
        <v>5.7</v>
      </c>
      <c r="I71">
        <v>8.8000000000000007</v>
      </c>
      <c r="J71">
        <f>(Table1[[#This Row],[Min Dissolved Oxygen]]+Table1[[#This Row],[Max Dissolved Oxygen]])/2</f>
        <v>7.25</v>
      </c>
      <c r="K71">
        <v>6.9</v>
      </c>
      <c r="L71">
        <v>8.8000000000000007</v>
      </c>
      <c r="M71">
        <f>(Table1[[#This Row],[Min pH]]+Table1[[#This Row],[Max pH]])/2</f>
        <v>7.8500000000000005</v>
      </c>
      <c r="N71">
        <v>165</v>
      </c>
      <c r="O71">
        <v>557</v>
      </c>
      <c r="P71">
        <f>(Table1[[#This Row],[Min Conductivity]]+Table1[[#This Row],[Max Conductivity]])/2</f>
        <v>361</v>
      </c>
      <c r="Q71">
        <v>0.8</v>
      </c>
      <c r="R71">
        <v>2.8</v>
      </c>
      <c r="S71">
        <f>(Table1[[#This Row],[Min BOD]]+Table1[[#This Row],[Max BOD]])/2</f>
        <v>1.7999999999999998</v>
      </c>
      <c r="T71">
        <v>0</v>
      </c>
      <c r="U71">
        <v>0.04</v>
      </c>
      <c r="V71">
        <f>(Table1[[#This Row],[Min Nitrate N + Nitrite N]]+Table1[[#This Row],[Max Nitrate N + Nitrite N]])/2</f>
        <v>0.02</v>
      </c>
      <c r="W71">
        <v>170</v>
      </c>
      <c r="X71">
        <v>1750</v>
      </c>
      <c r="Y71">
        <f>(Table1[[#This Row],[Min Fecal Coliform]]+Table1[[#This Row],[Max Fecal Coliform]])/2</f>
        <v>960</v>
      </c>
      <c r="Z71">
        <v>840</v>
      </c>
      <c r="AA71">
        <v>8400</v>
      </c>
      <c r="AB71">
        <f>(Table1[[#This Row],[Min Total Coliform]]+Table1[[#This Row],[Max Total Coliform]])/2</f>
        <v>4620</v>
      </c>
      <c r="AC71">
        <f>MIN(10, (Table1[[#This Row],[Avg BOD]]/4)*10)</f>
        <v>4.5</v>
      </c>
      <c r="AD71">
        <f>MIN(10, (Table1[[#This Row],[Avg Fecal Coliform]]/600)*10)</f>
        <v>10</v>
      </c>
      <c r="AE71">
        <f>MIN(10, (Table1[[#This Row],[Avg Nitrate N + Nitrite N]]/10)*10)</f>
        <v>0.02</v>
      </c>
      <c r="AF71">
        <f>IF(OR(Table1[[#This Row],[Avg pH]]&lt;6.5,Table1[[#This Row],[Avg pH]]&gt;8.5),10,0)</f>
        <v>0</v>
      </c>
      <c r="AG71">
        <f>MAX(0, 10-(2*Table1[[#This Row],[Avg Dissolved Oxygen]]))</f>
        <v>0</v>
      </c>
      <c r="AH71">
        <f>(Table1[[#This Row],[Fecal Score]]*0.3) + (Table1[[#This Row],[BOD Score]]*0.25) + (Table1[[#This Row],[Nitrate Score]]*0.2) + (Table1[[#This Row],[pH Score]]*0.15) + (Table1[[#This Row],[Dissolved Oxygen Score]]*0.1)</f>
        <v>4.1289999999999996</v>
      </c>
      <c r="AI71">
        <v>2017</v>
      </c>
    </row>
    <row r="72" spans="1:35">
      <c r="A72">
        <v>1392</v>
      </c>
      <c r="B72" t="s">
        <v>41</v>
      </c>
      <c r="C72" t="s">
        <v>1</v>
      </c>
      <c r="D72" t="s">
        <v>80</v>
      </c>
      <c r="E72">
        <v>20.879347826086999</v>
      </c>
      <c r="F72">
        <v>29.901086956521699</v>
      </c>
      <c r="G72">
        <f>(Table1[[#This Row],[Min Temperature]]+Table1[[#This Row],[Max Temperature]])/2</f>
        <v>25.390217391304347</v>
      </c>
      <c r="H72">
        <v>5.8</v>
      </c>
      <c r="I72">
        <v>8.8000000000000007</v>
      </c>
      <c r="J72">
        <f>(Table1[[#This Row],[Min Dissolved Oxygen]]+Table1[[#This Row],[Max Dissolved Oxygen]])/2</f>
        <v>7.3000000000000007</v>
      </c>
      <c r="K72">
        <v>7.1</v>
      </c>
      <c r="L72">
        <v>8.1999999999999993</v>
      </c>
      <c r="M72">
        <f>(Table1[[#This Row],[Min pH]]+Table1[[#This Row],[Max pH]])/2</f>
        <v>7.6499999999999995</v>
      </c>
      <c r="N72">
        <v>281</v>
      </c>
      <c r="O72">
        <v>566</v>
      </c>
      <c r="P72">
        <f>(Table1[[#This Row],[Min Conductivity]]+Table1[[#This Row],[Max Conductivity]])/2</f>
        <v>423.5</v>
      </c>
      <c r="Q72">
        <v>2.4</v>
      </c>
      <c r="R72">
        <v>5</v>
      </c>
      <c r="S72">
        <f>(Table1[[#This Row],[Min BOD]]+Table1[[#This Row],[Max BOD]])/2</f>
        <v>3.7</v>
      </c>
      <c r="T72">
        <v>0</v>
      </c>
      <c r="U72">
        <v>0</v>
      </c>
      <c r="V72">
        <f>(Table1[[#This Row],[Min Nitrate N + Nitrite N]]+Table1[[#This Row],[Max Nitrate N + Nitrite N]])/2</f>
        <v>0</v>
      </c>
      <c r="W72">
        <v>200</v>
      </c>
      <c r="X72">
        <v>1200</v>
      </c>
      <c r="Y72">
        <f>(Table1[[#This Row],[Min Fecal Coliform]]+Table1[[#This Row],[Max Fecal Coliform]])/2</f>
        <v>700</v>
      </c>
      <c r="Z72">
        <v>1480</v>
      </c>
      <c r="AA72">
        <v>5800</v>
      </c>
      <c r="AB72">
        <f>(Table1[[#This Row],[Min Total Coliform]]+Table1[[#This Row],[Max Total Coliform]])/2</f>
        <v>3640</v>
      </c>
      <c r="AC72">
        <f>MIN(10, (Table1[[#This Row],[Avg BOD]]/4)*10)</f>
        <v>9.25</v>
      </c>
      <c r="AD72">
        <f>MIN(10, (Table1[[#This Row],[Avg Fecal Coliform]]/600)*10)</f>
        <v>10</v>
      </c>
      <c r="AE72">
        <f>MIN(10, (Table1[[#This Row],[Avg Nitrate N + Nitrite N]]/10)*10)</f>
        <v>0</v>
      </c>
      <c r="AF72">
        <f>IF(OR(Table1[[#This Row],[Avg pH]]&lt;6.5,Table1[[#This Row],[Avg pH]]&gt;8.5),10,0)</f>
        <v>0</v>
      </c>
      <c r="AG72">
        <f>MAX(0, 10-(2*Table1[[#This Row],[Avg Dissolved Oxygen]]))</f>
        <v>0</v>
      </c>
      <c r="AH72">
        <f>(Table1[[#This Row],[Fecal Score]]*0.3) + (Table1[[#This Row],[BOD Score]]*0.25) + (Table1[[#This Row],[Nitrate Score]]*0.2) + (Table1[[#This Row],[pH Score]]*0.15) + (Table1[[#This Row],[Dissolved Oxygen Score]]*0.1)</f>
        <v>5.3125</v>
      </c>
      <c r="AI72">
        <v>2017</v>
      </c>
    </row>
    <row r="73" spans="1:35">
      <c r="A73">
        <v>1291</v>
      </c>
      <c r="B73" t="s">
        <v>81</v>
      </c>
      <c r="C73" t="s">
        <v>1</v>
      </c>
      <c r="D73" t="s">
        <v>82</v>
      </c>
      <c r="E73">
        <v>10</v>
      </c>
      <c r="F73">
        <v>24</v>
      </c>
      <c r="G73">
        <f>(Table1[[#This Row],[Min Temperature]]+Table1[[#This Row],[Max Temperature]])/2</f>
        <v>17</v>
      </c>
      <c r="H73">
        <v>7.5</v>
      </c>
      <c r="I73">
        <v>10.1</v>
      </c>
      <c r="J73">
        <f>(Table1[[#This Row],[Min Dissolved Oxygen]]+Table1[[#This Row],[Max Dissolved Oxygen]])/2</f>
        <v>8.8000000000000007</v>
      </c>
      <c r="K73">
        <v>7.7</v>
      </c>
      <c r="L73">
        <v>8.3000000000000007</v>
      </c>
      <c r="M73">
        <f>(Table1[[#This Row],[Min pH]]+Table1[[#This Row],[Max pH]])/2</f>
        <v>8</v>
      </c>
      <c r="N73">
        <v>176</v>
      </c>
      <c r="O73">
        <v>572</v>
      </c>
      <c r="P73">
        <f>(Table1[[#This Row],[Min Conductivity]]+Table1[[#This Row],[Max Conductivity]])/2</f>
        <v>374</v>
      </c>
      <c r="Q73">
        <v>0.2</v>
      </c>
      <c r="R73">
        <v>0.4</v>
      </c>
      <c r="S73">
        <f>(Table1[[#This Row],[Min BOD]]+Table1[[#This Row],[Max BOD]])/2</f>
        <v>0.30000000000000004</v>
      </c>
      <c r="T73">
        <v>0.1</v>
      </c>
      <c r="U73">
        <v>0.96</v>
      </c>
      <c r="V73">
        <f>(Table1[[#This Row],[Min Nitrate N + Nitrite N]]+Table1[[#This Row],[Max Nitrate N + Nitrite N]])/2</f>
        <v>0.53</v>
      </c>
      <c r="W73">
        <v>27</v>
      </c>
      <c r="X73">
        <v>120</v>
      </c>
      <c r="Y73">
        <f>(Table1[[#This Row],[Min Fecal Coliform]]+Table1[[#This Row],[Max Fecal Coliform]])/2</f>
        <v>73.5</v>
      </c>
      <c r="Z73">
        <v>220</v>
      </c>
      <c r="AA73">
        <v>920</v>
      </c>
      <c r="AB73">
        <f>(Table1[[#This Row],[Min Total Coliform]]+Table1[[#This Row],[Max Total Coliform]])/2</f>
        <v>570</v>
      </c>
      <c r="AC73">
        <f>MIN(10, (Table1[[#This Row],[Avg BOD]]/4)*10)</f>
        <v>0.75000000000000011</v>
      </c>
      <c r="AD73">
        <f>MIN(10, (Table1[[#This Row],[Avg Fecal Coliform]]/600)*10)</f>
        <v>1.2250000000000001</v>
      </c>
      <c r="AE73">
        <f>MIN(10, (Table1[[#This Row],[Avg Nitrate N + Nitrite N]]/10)*10)</f>
        <v>0.53</v>
      </c>
      <c r="AF73">
        <f>IF(OR(Table1[[#This Row],[Avg pH]]&lt;6.5,Table1[[#This Row],[Avg pH]]&gt;8.5),10,0)</f>
        <v>0</v>
      </c>
      <c r="AG73">
        <f>MAX(0, 10-(2*Table1[[#This Row],[Avg Dissolved Oxygen]]))</f>
        <v>0</v>
      </c>
      <c r="AH73">
        <f>(Table1[[#This Row],[Fecal Score]]*0.3) + (Table1[[#This Row],[BOD Score]]*0.25) + (Table1[[#This Row],[Nitrate Score]]*0.2) + (Table1[[#This Row],[pH Score]]*0.15) + (Table1[[#This Row],[Dissolved Oxygen Score]]*0.1)</f>
        <v>0.66100000000000003</v>
      </c>
      <c r="AI73">
        <v>2017</v>
      </c>
    </row>
    <row r="74" spans="1:35">
      <c r="A74">
        <v>1292</v>
      </c>
      <c r="B74" t="s">
        <v>83</v>
      </c>
      <c r="C74" t="s">
        <v>1</v>
      </c>
      <c r="D74" t="s">
        <v>82</v>
      </c>
      <c r="E74">
        <v>13.5</v>
      </c>
      <c r="F74">
        <v>20</v>
      </c>
      <c r="G74">
        <f>(Table1[[#This Row],[Min Temperature]]+Table1[[#This Row],[Max Temperature]])/2</f>
        <v>16.75</v>
      </c>
      <c r="H74">
        <v>6.3</v>
      </c>
      <c r="I74">
        <v>8.5</v>
      </c>
      <c r="J74">
        <f>(Table1[[#This Row],[Min Dissolved Oxygen]]+Table1[[#This Row],[Max Dissolved Oxygen]])/2</f>
        <v>7.4</v>
      </c>
      <c r="K74">
        <v>7.4</v>
      </c>
      <c r="L74">
        <v>8.4</v>
      </c>
      <c r="M74">
        <f>(Table1[[#This Row],[Min pH]]+Table1[[#This Row],[Max pH]])/2</f>
        <v>7.9</v>
      </c>
      <c r="N74">
        <v>172</v>
      </c>
      <c r="O74">
        <v>352</v>
      </c>
      <c r="P74">
        <f>(Table1[[#This Row],[Min Conductivity]]+Table1[[#This Row],[Max Conductivity]])/2</f>
        <v>262</v>
      </c>
      <c r="Q74">
        <v>0.1</v>
      </c>
      <c r="R74">
        <v>0.8</v>
      </c>
      <c r="S74">
        <f>(Table1[[#This Row],[Min BOD]]+Table1[[#This Row],[Max BOD]])/2</f>
        <v>0.45</v>
      </c>
      <c r="T74">
        <v>0.04</v>
      </c>
      <c r="U74">
        <v>1.45</v>
      </c>
      <c r="V74">
        <f>(Table1[[#This Row],[Min Nitrate N + Nitrite N]]+Table1[[#This Row],[Max Nitrate N + Nitrite N]])/2</f>
        <v>0.745</v>
      </c>
      <c r="W74">
        <v>5</v>
      </c>
      <c r="X74">
        <v>13</v>
      </c>
      <c r="Y74">
        <f>(Table1[[#This Row],[Min Fecal Coliform]]+Table1[[#This Row],[Max Fecal Coliform]])/2</f>
        <v>9</v>
      </c>
      <c r="Z74">
        <v>170</v>
      </c>
      <c r="AA74">
        <v>280</v>
      </c>
      <c r="AB74">
        <f>(Table1[[#This Row],[Min Total Coliform]]+Table1[[#This Row],[Max Total Coliform]])/2</f>
        <v>225</v>
      </c>
      <c r="AC74">
        <f>MIN(10, (Table1[[#This Row],[Avg BOD]]/4)*10)</f>
        <v>1.125</v>
      </c>
      <c r="AD74">
        <f>MIN(10, (Table1[[#This Row],[Avg Fecal Coliform]]/600)*10)</f>
        <v>0.15</v>
      </c>
      <c r="AE74">
        <f>MIN(10, (Table1[[#This Row],[Avg Nitrate N + Nitrite N]]/10)*10)</f>
        <v>0.745</v>
      </c>
      <c r="AF74">
        <f>IF(OR(Table1[[#This Row],[Avg pH]]&lt;6.5,Table1[[#This Row],[Avg pH]]&gt;8.5),10,0)</f>
        <v>0</v>
      </c>
      <c r="AG74">
        <f>MAX(0, 10-(2*Table1[[#This Row],[Avg Dissolved Oxygen]]))</f>
        <v>0</v>
      </c>
      <c r="AH74">
        <f>(Table1[[#This Row],[Fecal Score]]*0.3) + (Table1[[#This Row],[BOD Score]]*0.25) + (Table1[[#This Row],[Nitrate Score]]*0.2) + (Table1[[#This Row],[pH Score]]*0.15) + (Table1[[#This Row],[Dissolved Oxygen Score]]*0.1)</f>
        <v>0.47524999999999995</v>
      </c>
      <c r="AI74">
        <v>2017</v>
      </c>
    </row>
    <row r="75" spans="1:35">
      <c r="A75">
        <v>1429</v>
      </c>
      <c r="B75" t="s">
        <v>84</v>
      </c>
      <c r="C75" t="s">
        <v>1</v>
      </c>
      <c r="D75" t="s">
        <v>82</v>
      </c>
      <c r="E75">
        <v>13</v>
      </c>
      <c r="F75">
        <v>24</v>
      </c>
      <c r="G75">
        <f>(Table1[[#This Row],[Min Temperature]]+Table1[[#This Row],[Max Temperature]])/2</f>
        <v>18.5</v>
      </c>
      <c r="H75">
        <v>5.3</v>
      </c>
      <c r="I75">
        <v>7.7</v>
      </c>
      <c r="J75">
        <f>(Table1[[#This Row],[Min Dissolved Oxygen]]+Table1[[#This Row],[Max Dissolved Oxygen]])/2</f>
        <v>6.5</v>
      </c>
      <c r="K75">
        <v>6.4</v>
      </c>
      <c r="L75">
        <v>8</v>
      </c>
      <c r="M75">
        <f>(Table1[[#This Row],[Min pH]]+Table1[[#This Row],[Max pH]])/2</f>
        <v>7.2</v>
      </c>
      <c r="N75">
        <v>719</v>
      </c>
      <c r="O75">
        <v>886</v>
      </c>
      <c r="P75">
        <f>(Table1[[#This Row],[Min Conductivity]]+Table1[[#This Row],[Max Conductivity]])/2</f>
        <v>802.5</v>
      </c>
      <c r="Q75">
        <v>1.2</v>
      </c>
      <c r="R75">
        <v>2.6</v>
      </c>
      <c r="S75">
        <f>(Table1[[#This Row],[Min BOD]]+Table1[[#This Row],[Max BOD]])/2</f>
        <v>1.9</v>
      </c>
      <c r="T75">
        <v>0.24</v>
      </c>
      <c r="U75">
        <v>0.75</v>
      </c>
      <c r="V75">
        <f>(Table1[[#This Row],[Min Nitrate N + Nitrite N]]+Table1[[#This Row],[Max Nitrate N + Nitrite N]])/2</f>
        <v>0.495</v>
      </c>
      <c r="W75">
        <v>21</v>
      </c>
      <c r="X75">
        <v>91</v>
      </c>
      <c r="Y75">
        <f>(Table1[[#This Row],[Min Fecal Coliform]]+Table1[[#This Row],[Max Fecal Coliform]])/2</f>
        <v>56</v>
      </c>
      <c r="Z75">
        <v>33</v>
      </c>
      <c r="AA75">
        <v>63</v>
      </c>
      <c r="AB75">
        <f>(Table1[[#This Row],[Min Total Coliform]]+Table1[[#This Row],[Max Total Coliform]])/2</f>
        <v>48</v>
      </c>
      <c r="AC75">
        <f>MIN(10, (Table1[[#This Row],[Avg BOD]]/4)*10)</f>
        <v>4.75</v>
      </c>
      <c r="AD75">
        <f>MIN(10, (Table1[[#This Row],[Avg Fecal Coliform]]/600)*10)</f>
        <v>0.93333333333333335</v>
      </c>
      <c r="AE75">
        <f>MIN(10, (Table1[[#This Row],[Avg Nitrate N + Nitrite N]]/10)*10)</f>
        <v>0.495</v>
      </c>
      <c r="AF75">
        <f>IF(OR(Table1[[#This Row],[Avg pH]]&lt;6.5,Table1[[#This Row],[Avg pH]]&gt;8.5),10,0)</f>
        <v>0</v>
      </c>
      <c r="AG75">
        <f>MAX(0, 10-(2*Table1[[#This Row],[Avg Dissolved Oxygen]]))</f>
        <v>0</v>
      </c>
      <c r="AH75">
        <f>(Table1[[#This Row],[Fecal Score]]*0.3) + (Table1[[#This Row],[BOD Score]]*0.25) + (Table1[[#This Row],[Nitrate Score]]*0.2) + (Table1[[#This Row],[pH Score]]*0.15) + (Table1[[#This Row],[Dissolved Oxygen Score]]*0.1)</f>
        <v>1.5665</v>
      </c>
      <c r="AI75">
        <v>2017</v>
      </c>
    </row>
    <row r="76" spans="1:35">
      <c r="A76">
        <v>2649</v>
      </c>
      <c r="B76" t="s">
        <v>85</v>
      </c>
      <c r="C76" t="s">
        <v>1</v>
      </c>
      <c r="D76" t="s">
        <v>82</v>
      </c>
      <c r="E76">
        <v>12</v>
      </c>
      <c r="F76">
        <v>30</v>
      </c>
      <c r="G76">
        <f>(Table1[[#This Row],[Min Temperature]]+Table1[[#This Row],[Max Temperature]])/2</f>
        <v>21</v>
      </c>
      <c r="H76">
        <v>4.5</v>
      </c>
      <c r="I76">
        <v>9.8000000000000007</v>
      </c>
      <c r="J76">
        <f>(Table1[[#This Row],[Min Dissolved Oxygen]]+Table1[[#This Row],[Max Dissolved Oxygen]])/2</f>
        <v>7.15</v>
      </c>
      <c r="K76">
        <v>7.2</v>
      </c>
      <c r="L76">
        <v>8.1999999999999993</v>
      </c>
      <c r="M76">
        <f>(Table1[[#This Row],[Min pH]]+Table1[[#This Row],[Max pH]])/2</f>
        <v>7.6999999999999993</v>
      </c>
      <c r="N76">
        <v>190</v>
      </c>
      <c r="O76">
        <v>288</v>
      </c>
      <c r="P76">
        <f>(Table1[[#This Row],[Min Conductivity]]+Table1[[#This Row],[Max Conductivity]])/2</f>
        <v>239</v>
      </c>
      <c r="Q76">
        <v>2</v>
      </c>
      <c r="R76">
        <v>22</v>
      </c>
      <c r="S76">
        <f>(Table1[[#This Row],[Min BOD]]+Table1[[#This Row],[Max BOD]])/2</f>
        <v>12</v>
      </c>
      <c r="T76">
        <v>0</v>
      </c>
      <c r="U76">
        <v>1.79</v>
      </c>
      <c r="V76">
        <f>(Table1[[#This Row],[Min Nitrate N + Nitrite N]]+Table1[[#This Row],[Max Nitrate N + Nitrite N]])/2</f>
        <v>0.89500000000000002</v>
      </c>
      <c r="W76">
        <v>94</v>
      </c>
      <c r="X76">
        <v>210</v>
      </c>
      <c r="Y76">
        <f>(Table1[[#This Row],[Min Fecal Coliform]]+Table1[[#This Row],[Max Fecal Coliform]])/2</f>
        <v>152</v>
      </c>
      <c r="Z76">
        <v>540</v>
      </c>
      <c r="AA76">
        <v>1600</v>
      </c>
      <c r="AB76">
        <f>(Table1[[#This Row],[Min Total Coliform]]+Table1[[#This Row],[Max Total Coliform]])/2</f>
        <v>1070</v>
      </c>
      <c r="AC76">
        <f>MIN(10, (Table1[[#This Row],[Avg BOD]]/4)*10)</f>
        <v>10</v>
      </c>
      <c r="AD76">
        <f>MIN(10, (Table1[[#This Row],[Avg Fecal Coliform]]/600)*10)</f>
        <v>2.5333333333333337</v>
      </c>
      <c r="AE76">
        <f>MIN(10, (Table1[[#This Row],[Avg Nitrate N + Nitrite N]]/10)*10)</f>
        <v>0.89500000000000002</v>
      </c>
      <c r="AF76">
        <f>IF(OR(Table1[[#This Row],[Avg pH]]&lt;6.5,Table1[[#This Row],[Avg pH]]&gt;8.5),10,0)</f>
        <v>0</v>
      </c>
      <c r="AG76">
        <f>MAX(0, 10-(2*Table1[[#This Row],[Avg Dissolved Oxygen]]))</f>
        <v>0</v>
      </c>
      <c r="AH76">
        <f>(Table1[[#This Row],[Fecal Score]]*0.3) + (Table1[[#This Row],[BOD Score]]*0.25) + (Table1[[#This Row],[Nitrate Score]]*0.2) + (Table1[[#This Row],[pH Score]]*0.15) + (Table1[[#This Row],[Dissolved Oxygen Score]]*0.1)</f>
        <v>3.4390000000000001</v>
      </c>
      <c r="AI76">
        <v>2017</v>
      </c>
    </row>
    <row r="77" spans="1:35">
      <c r="A77">
        <v>2650</v>
      </c>
      <c r="B77" t="s">
        <v>86</v>
      </c>
      <c r="C77" t="s">
        <v>1</v>
      </c>
      <c r="D77" t="s">
        <v>82</v>
      </c>
      <c r="E77">
        <v>7.9</v>
      </c>
      <c r="F77">
        <v>15.1</v>
      </c>
      <c r="G77">
        <f>(Table1[[#This Row],[Min Temperature]]+Table1[[#This Row],[Max Temperature]])/2</f>
        <v>11.5</v>
      </c>
      <c r="H77">
        <v>5.9</v>
      </c>
      <c r="I77">
        <v>6.3</v>
      </c>
      <c r="J77">
        <f>(Table1[[#This Row],[Min Dissolved Oxygen]]+Table1[[#This Row],[Max Dissolved Oxygen]])/2</f>
        <v>6.1</v>
      </c>
      <c r="K77">
        <v>6.8</v>
      </c>
      <c r="L77">
        <v>7.7</v>
      </c>
      <c r="M77">
        <f>(Table1[[#This Row],[Min pH]]+Table1[[#This Row],[Max pH]])/2</f>
        <v>7.25</v>
      </c>
      <c r="N77">
        <v>69</v>
      </c>
      <c r="O77">
        <v>133</v>
      </c>
      <c r="P77">
        <f>(Table1[[#This Row],[Min Conductivity]]+Table1[[#This Row],[Max Conductivity]])/2</f>
        <v>101</v>
      </c>
      <c r="Q77">
        <v>2.8</v>
      </c>
      <c r="R77">
        <v>8</v>
      </c>
      <c r="S77">
        <f>(Table1[[#This Row],[Min BOD]]+Table1[[#This Row],[Max BOD]])/2</f>
        <v>5.4</v>
      </c>
      <c r="T77">
        <v>0</v>
      </c>
      <c r="U77">
        <v>1.53</v>
      </c>
      <c r="V77">
        <f>(Table1[[#This Row],[Min Nitrate N + Nitrite N]]+Table1[[#This Row],[Max Nitrate N + Nitrite N]])/2</f>
        <v>0.76500000000000001</v>
      </c>
      <c r="W77">
        <v>17</v>
      </c>
      <c r="X77">
        <v>38</v>
      </c>
      <c r="Y77">
        <f>(Table1[[#This Row],[Min Fecal Coliform]]+Table1[[#This Row],[Max Fecal Coliform]])/2</f>
        <v>27.5</v>
      </c>
      <c r="Z77">
        <v>540</v>
      </c>
      <c r="AA77">
        <v>950</v>
      </c>
      <c r="AB77">
        <f>(Table1[[#This Row],[Min Total Coliform]]+Table1[[#This Row],[Max Total Coliform]])/2</f>
        <v>745</v>
      </c>
      <c r="AC77">
        <f>MIN(10, (Table1[[#This Row],[Avg BOD]]/4)*10)</f>
        <v>10</v>
      </c>
      <c r="AD77">
        <f>MIN(10, (Table1[[#This Row],[Avg Fecal Coliform]]/600)*10)</f>
        <v>0.45833333333333331</v>
      </c>
      <c r="AE77">
        <f>MIN(10, (Table1[[#This Row],[Avg Nitrate N + Nitrite N]]/10)*10)</f>
        <v>0.76500000000000001</v>
      </c>
      <c r="AF77">
        <f>IF(OR(Table1[[#This Row],[Avg pH]]&lt;6.5,Table1[[#This Row],[Avg pH]]&gt;8.5),10,0)</f>
        <v>0</v>
      </c>
      <c r="AG77">
        <f>MAX(0, 10-(2*Table1[[#This Row],[Avg Dissolved Oxygen]]))</f>
        <v>0</v>
      </c>
      <c r="AH77">
        <f>(Table1[[#This Row],[Fecal Score]]*0.3) + (Table1[[#This Row],[BOD Score]]*0.25) + (Table1[[#This Row],[Nitrate Score]]*0.2) + (Table1[[#This Row],[pH Score]]*0.15) + (Table1[[#This Row],[Dissolved Oxygen Score]]*0.1)</f>
        <v>2.7905000000000002</v>
      </c>
      <c r="AI77">
        <v>2017</v>
      </c>
    </row>
    <row r="78" spans="1:35">
      <c r="A78">
        <v>1309</v>
      </c>
      <c r="B78" t="s">
        <v>87</v>
      </c>
      <c r="C78" t="s">
        <v>1</v>
      </c>
      <c r="D78" t="s">
        <v>88</v>
      </c>
      <c r="E78">
        <v>3.6</v>
      </c>
      <c r="F78">
        <v>27</v>
      </c>
      <c r="G78">
        <f>(Table1[[#This Row],[Min Temperature]]+Table1[[#This Row],[Max Temperature]])/2</f>
        <v>15.3</v>
      </c>
      <c r="H78">
        <v>5.2</v>
      </c>
      <c r="I78">
        <v>10</v>
      </c>
      <c r="J78">
        <f>(Table1[[#This Row],[Min Dissolved Oxygen]]+Table1[[#This Row],[Max Dissolved Oxygen]])/2</f>
        <v>7.6</v>
      </c>
      <c r="K78">
        <v>7.2</v>
      </c>
      <c r="L78">
        <v>8.5</v>
      </c>
      <c r="M78">
        <f>(Table1[[#This Row],[Min pH]]+Table1[[#This Row],[Max pH]])/2</f>
        <v>7.85</v>
      </c>
      <c r="N78">
        <v>112</v>
      </c>
      <c r="O78">
        <v>231</v>
      </c>
      <c r="P78">
        <f>(Table1[[#This Row],[Min Conductivity]]+Table1[[#This Row],[Max Conductivity]])/2</f>
        <v>171.5</v>
      </c>
      <c r="Q78">
        <v>1</v>
      </c>
      <c r="R78">
        <v>2.1</v>
      </c>
      <c r="S78">
        <f>(Table1[[#This Row],[Min BOD]]+Table1[[#This Row],[Max BOD]])/2</f>
        <v>1.55</v>
      </c>
      <c r="T78">
        <v>0.53133522727272797</v>
      </c>
      <c r="U78">
        <v>6.17008522727272</v>
      </c>
      <c r="V78">
        <f>(Table1[[#This Row],[Min Nitrate N + Nitrite N]]+Table1[[#This Row],[Max Nitrate N + Nitrite N]])/2</f>
        <v>3.3507102272727241</v>
      </c>
      <c r="W78">
        <v>2473</v>
      </c>
      <c r="X78">
        <v>485853</v>
      </c>
      <c r="Y78">
        <f>(Table1[[#This Row],[Min Fecal Coliform]]+Table1[[#This Row],[Max Fecal Coliform]])/2</f>
        <v>244163</v>
      </c>
      <c r="Z78">
        <v>0</v>
      </c>
      <c r="AA78">
        <v>950</v>
      </c>
      <c r="AB78">
        <f>(Table1[[#This Row],[Min Total Coliform]]+Table1[[#This Row],[Max Total Coliform]])/2</f>
        <v>475</v>
      </c>
      <c r="AC78">
        <f>MIN(10, (Table1[[#This Row],[Avg BOD]]/4)*10)</f>
        <v>3.875</v>
      </c>
      <c r="AD78">
        <f>MIN(10, (Table1[[#This Row],[Avg Fecal Coliform]]/600)*10)</f>
        <v>10</v>
      </c>
      <c r="AE78">
        <f>MIN(10, (Table1[[#This Row],[Avg Nitrate N + Nitrite N]]/10)*10)</f>
        <v>3.3507102272727241</v>
      </c>
      <c r="AF78">
        <f>IF(OR(Table1[[#This Row],[Avg pH]]&lt;6.5,Table1[[#This Row],[Avg pH]]&gt;8.5),10,0)</f>
        <v>0</v>
      </c>
      <c r="AG78">
        <f>MAX(0, 10-(2*Table1[[#This Row],[Avg Dissolved Oxygen]]))</f>
        <v>0</v>
      </c>
      <c r="AH78">
        <f>(Table1[[#This Row],[Fecal Score]]*0.3) + (Table1[[#This Row],[BOD Score]]*0.25) + (Table1[[#This Row],[Nitrate Score]]*0.2) + (Table1[[#This Row],[pH Score]]*0.15) + (Table1[[#This Row],[Dissolved Oxygen Score]]*0.1)</f>
        <v>4.6388920454545453</v>
      </c>
      <c r="AI78">
        <v>2017</v>
      </c>
    </row>
    <row r="79" spans="1:35">
      <c r="A79">
        <v>2738</v>
      </c>
      <c r="B79" t="s">
        <v>89</v>
      </c>
      <c r="C79" t="s">
        <v>1</v>
      </c>
      <c r="D79" t="s">
        <v>88</v>
      </c>
      <c r="E79">
        <v>10</v>
      </c>
      <c r="F79">
        <v>26</v>
      </c>
      <c r="G79">
        <f>(Table1[[#This Row],[Min Temperature]]+Table1[[#This Row],[Max Temperature]])/2</f>
        <v>18</v>
      </c>
      <c r="H79">
        <v>6.9</v>
      </c>
      <c r="I79">
        <v>8.6</v>
      </c>
      <c r="J79">
        <f>(Table1[[#This Row],[Min Dissolved Oxygen]]+Table1[[#This Row],[Max Dissolved Oxygen]])/2</f>
        <v>7.75</v>
      </c>
      <c r="K79">
        <v>7.3</v>
      </c>
      <c r="L79">
        <v>8</v>
      </c>
      <c r="M79">
        <f>(Table1[[#This Row],[Min pH]]+Table1[[#This Row],[Max pH]])/2</f>
        <v>7.65</v>
      </c>
      <c r="N79">
        <v>154</v>
      </c>
      <c r="O79">
        <v>264</v>
      </c>
      <c r="P79">
        <f>(Table1[[#This Row],[Min Conductivity]]+Table1[[#This Row],[Max Conductivity]])/2</f>
        <v>209</v>
      </c>
      <c r="Q79">
        <v>2.2999999999999998</v>
      </c>
      <c r="R79">
        <v>6</v>
      </c>
      <c r="S79">
        <f>(Table1[[#This Row],[Min BOD]]+Table1[[#This Row],[Max BOD]])/2</f>
        <v>4.1500000000000004</v>
      </c>
      <c r="T79">
        <v>0.01</v>
      </c>
      <c r="U79">
        <v>0.54</v>
      </c>
      <c r="V79">
        <f>(Table1[[#This Row],[Min Nitrate N + Nitrite N]]+Table1[[#This Row],[Max Nitrate N + Nitrite N]])/2</f>
        <v>0.27500000000000002</v>
      </c>
      <c r="W79">
        <v>2473</v>
      </c>
      <c r="X79">
        <v>485853</v>
      </c>
      <c r="Y79">
        <f>(Table1[[#This Row],[Min Fecal Coliform]]+Table1[[#This Row],[Max Fecal Coliform]])/2</f>
        <v>244163</v>
      </c>
      <c r="Z79">
        <v>7351</v>
      </c>
      <c r="AA79">
        <v>950</v>
      </c>
      <c r="AB79">
        <f>(Table1[[#This Row],[Min Total Coliform]]+Table1[[#This Row],[Max Total Coliform]])/2</f>
        <v>4150.5</v>
      </c>
      <c r="AC79">
        <f>MIN(10, (Table1[[#This Row],[Avg BOD]]/4)*10)</f>
        <v>10</v>
      </c>
      <c r="AD79">
        <f>MIN(10, (Table1[[#This Row],[Avg Fecal Coliform]]/600)*10)</f>
        <v>10</v>
      </c>
      <c r="AE79">
        <f>MIN(10, (Table1[[#This Row],[Avg Nitrate N + Nitrite N]]/10)*10)</f>
        <v>0.27500000000000002</v>
      </c>
      <c r="AF79">
        <f>IF(OR(Table1[[#This Row],[Avg pH]]&lt;6.5,Table1[[#This Row],[Avg pH]]&gt;8.5),10,0)</f>
        <v>0</v>
      </c>
      <c r="AG79">
        <f>MAX(0, 10-(2*Table1[[#This Row],[Avg Dissolved Oxygen]]))</f>
        <v>0</v>
      </c>
      <c r="AH79">
        <f>(Table1[[#This Row],[Fecal Score]]*0.3) + (Table1[[#This Row],[BOD Score]]*0.25) + (Table1[[#This Row],[Nitrate Score]]*0.2) + (Table1[[#This Row],[pH Score]]*0.15) + (Table1[[#This Row],[Dissolved Oxygen Score]]*0.1)</f>
        <v>5.5549999999999997</v>
      </c>
      <c r="AI79">
        <v>2017</v>
      </c>
    </row>
    <row r="80" spans="1:35">
      <c r="A80">
        <v>2739</v>
      </c>
      <c r="B80" t="s">
        <v>90</v>
      </c>
      <c r="C80" t="s">
        <v>1</v>
      </c>
      <c r="D80" t="s">
        <v>88</v>
      </c>
      <c r="E80">
        <v>10</v>
      </c>
      <c r="F80">
        <v>26</v>
      </c>
      <c r="G80">
        <f>(Table1[[#This Row],[Min Temperature]]+Table1[[#This Row],[Max Temperature]])/2</f>
        <v>18</v>
      </c>
      <c r="H80">
        <v>6.1</v>
      </c>
      <c r="I80">
        <v>8</v>
      </c>
      <c r="J80">
        <f>(Table1[[#This Row],[Min Dissolved Oxygen]]+Table1[[#This Row],[Max Dissolved Oxygen]])/2</f>
        <v>7.05</v>
      </c>
      <c r="K80">
        <v>7.6</v>
      </c>
      <c r="L80">
        <v>8.1</v>
      </c>
      <c r="M80">
        <f>(Table1[[#This Row],[Min pH]]+Table1[[#This Row],[Max pH]])/2</f>
        <v>7.85</v>
      </c>
      <c r="N80">
        <v>156</v>
      </c>
      <c r="O80">
        <v>270</v>
      </c>
      <c r="P80">
        <f>(Table1[[#This Row],[Min Conductivity]]+Table1[[#This Row],[Max Conductivity]])/2</f>
        <v>213</v>
      </c>
      <c r="Q80">
        <v>2.4</v>
      </c>
      <c r="R80">
        <v>8</v>
      </c>
      <c r="S80">
        <f>(Table1[[#This Row],[Min BOD]]+Table1[[#This Row],[Max BOD]])/2</f>
        <v>5.2</v>
      </c>
      <c r="T80">
        <v>0.11</v>
      </c>
      <c r="U80">
        <v>0.79</v>
      </c>
      <c r="V80">
        <f>(Table1[[#This Row],[Min Nitrate N + Nitrite N]]+Table1[[#This Row],[Max Nitrate N + Nitrite N]])/2</f>
        <v>0.45</v>
      </c>
      <c r="W80">
        <v>2473</v>
      </c>
      <c r="X80">
        <v>485853</v>
      </c>
      <c r="Y80">
        <f>(Table1[[#This Row],[Min Fecal Coliform]]+Table1[[#This Row],[Max Fecal Coliform]])/2</f>
        <v>244163</v>
      </c>
      <c r="Z80">
        <v>7351</v>
      </c>
      <c r="AA80">
        <v>950</v>
      </c>
      <c r="AB80">
        <f>(Table1[[#This Row],[Min Total Coliform]]+Table1[[#This Row],[Max Total Coliform]])/2</f>
        <v>4150.5</v>
      </c>
      <c r="AC80">
        <f>MIN(10, (Table1[[#This Row],[Avg BOD]]/4)*10)</f>
        <v>10</v>
      </c>
      <c r="AD80">
        <f>MIN(10, (Table1[[#This Row],[Avg Fecal Coliform]]/600)*10)</f>
        <v>10</v>
      </c>
      <c r="AE80">
        <f>MIN(10, (Table1[[#This Row],[Avg Nitrate N + Nitrite N]]/10)*10)</f>
        <v>0.44999999999999996</v>
      </c>
      <c r="AF80">
        <f>IF(OR(Table1[[#This Row],[Avg pH]]&lt;6.5,Table1[[#This Row],[Avg pH]]&gt;8.5),10,0)</f>
        <v>0</v>
      </c>
      <c r="AG80">
        <f>MAX(0, 10-(2*Table1[[#This Row],[Avg Dissolved Oxygen]]))</f>
        <v>0</v>
      </c>
      <c r="AH80">
        <f>(Table1[[#This Row],[Fecal Score]]*0.3) + (Table1[[#This Row],[BOD Score]]*0.25) + (Table1[[#This Row],[Nitrate Score]]*0.2) + (Table1[[#This Row],[pH Score]]*0.15) + (Table1[[#This Row],[Dissolved Oxygen Score]]*0.1)</f>
        <v>5.59</v>
      </c>
      <c r="AI80">
        <v>2017</v>
      </c>
    </row>
    <row r="81" spans="1:35">
      <c r="A81">
        <v>2740</v>
      </c>
      <c r="B81" t="s">
        <v>91</v>
      </c>
      <c r="C81" t="s">
        <v>1</v>
      </c>
      <c r="D81" t="s">
        <v>88</v>
      </c>
      <c r="E81">
        <v>9</v>
      </c>
      <c r="F81">
        <v>27</v>
      </c>
      <c r="G81">
        <f>(Table1[[#This Row],[Min Temperature]]+Table1[[#This Row],[Max Temperature]])/2</f>
        <v>18</v>
      </c>
      <c r="H81">
        <v>6.4</v>
      </c>
      <c r="I81">
        <v>9.5</v>
      </c>
      <c r="J81">
        <f>(Table1[[#This Row],[Min Dissolved Oxygen]]+Table1[[#This Row],[Max Dissolved Oxygen]])/2</f>
        <v>7.95</v>
      </c>
      <c r="K81">
        <v>7.4</v>
      </c>
      <c r="L81">
        <v>8.1999999999999993</v>
      </c>
      <c r="M81">
        <f>(Table1[[#This Row],[Min pH]]+Table1[[#This Row],[Max pH]])/2</f>
        <v>7.8</v>
      </c>
      <c r="N81">
        <v>156</v>
      </c>
      <c r="O81">
        <v>258</v>
      </c>
      <c r="P81">
        <f>(Table1[[#This Row],[Min Conductivity]]+Table1[[#This Row],[Max Conductivity]])/2</f>
        <v>207</v>
      </c>
      <c r="Q81">
        <v>9</v>
      </c>
      <c r="R81">
        <v>13</v>
      </c>
      <c r="S81">
        <f>(Table1[[#This Row],[Min BOD]]+Table1[[#This Row],[Max BOD]])/2</f>
        <v>11</v>
      </c>
      <c r="T81">
        <v>0.02</v>
      </c>
      <c r="U81">
        <v>1</v>
      </c>
      <c r="V81">
        <f>(Table1[[#This Row],[Min Nitrate N + Nitrite N]]+Table1[[#This Row],[Max Nitrate N + Nitrite N]])/2</f>
        <v>0.51</v>
      </c>
      <c r="W81">
        <v>2473</v>
      </c>
      <c r="X81">
        <v>485853</v>
      </c>
      <c r="Y81">
        <f>(Table1[[#This Row],[Min Fecal Coliform]]+Table1[[#This Row],[Max Fecal Coliform]])/2</f>
        <v>244163</v>
      </c>
      <c r="Z81">
        <v>7351</v>
      </c>
      <c r="AA81">
        <v>950</v>
      </c>
      <c r="AB81">
        <f>(Table1[[#This Row],[Min Total Coliform]]+Table1[[#This Row],[Max Total Coliform]])/2</f>
        <v>4150.5</v>
      </c>
      <c r="AC81">
        <f>MIN(10, (Table1[[#This Row],[Avg BOD]]/4)*10)</f>
        <v>10</v>
      </c>
      <c r="AD81">
        <f>MIN(10, (Table1[[#This Row],[Avg Fecal Coliform]]/600)*10)</f>
        <v>10</v>
      </c>
      <c r="AE81">
        <f>MIN(10, (Table1[[#This Row],[Avg Nitrate N + Nitrite N]]/10)*10)</f>
        <v>0.51</v>
      </c>
      <c r="AF81">
        <f>IF(OR(Table1[[#This Row],[Avg pH]]&lt;6.5,Table1[[#This Row],[Avg pH]]&gt;8.5),10,0)</f>
        <v>0</v>
      </c>
      <c r="AG81">
        <f>MAX(0, 10-(2*Table1[[#This Row],[Avg Dissolved Oxygen]]))</f>
        <v>0</v>
      </c>
      <c r="AH81">
        <f>(Table1[[#This Row],[Fecal Score]]*0.3) + (Table1[[#This Row],[BOD Score]]*0.25) + (Table1[[#This Row],[Nitrate Score]]*0.2) + (Table1[[#This Row],[pH Score]]*0.15) + (Table1[[#This Row],[Dissolved Oxygen Score]]*0.1)</f>
        <v>5.6020000000000003</v>
      </c>
      <c r="AI81">
        <v>2017</v>
      </c>
    </row>
    <row r="82" spans="1:35">
      <c r="A82">
        <v>2741</v>
      </c>
      <c r="B82" t="s">
        <v>92</v>
      </c>
      <c r="C82" t="s">
        <v>1</v>
      </c>
      <c r="D82" t="s">
        <v>88</v>
      </c>
      <c r="E82">
        <v>9</v>
      </c>
      <c r="F82">
        <v>27</v>
      </c>
      <c r="G82">
        <f>(Table1[[#This Row],[Min Temperature]]+Table1[[#This Row],[Max Temperature]])/2</f>
        <v>18</v>
      </c>
      <c r="H82">
        <v>6.2</v>
      </c>
      <c r="I82">
        <v>9.1</v>
      </c>
      <c r="J82">
        <f>(Table1[[#This Row],[Min Dissolved Oxygen]]+Table1[[#This Row],[Max Dissolved Oxygen]])/2</f>
        <v>7.65</v>
      </c>
      <c r="K82">
        <v>7.7</v>
      </c>
      <c r="L82">
        <v>8.3000000000000007</v>
      </c>
      <c r="M82">
        <f>(Table1[[#This Row],[Min pH]]+Table1[[#This Row],[Max pH]])/2</f>
        <v>8</v>
      </c>
      <c r="N82">
        <v>145</v>
      </c>
      <c r="O82">
        <v>262</v>
      </c>
      <c r="P82">
        <f>(Table1[[#This Row],[Min Conductivity]]+Table1[[#This Row],[Max Conductivity]])/2</f>
        <v>203.5</v>
      </c>
      <c r="Q82">
        <v>6</v>
      </c>
      <c r="R82">
        <v>21</v>
      </c>
      <c r="S82">
        <f>(Table1[[#This Row],[Min BOD]]+Table1[[#This Row],[Max BOD]])/2</f>
        <v>13.5</v>
      </c>
      <c r="T82">
        <v>0.02</v>
      </c>
      <c r="U82">
        <v>1.2</v>
      </c>
      <c r="V82">
        <f>(Table1[[#This Row],[Min Nitrate N + Nitrite N]]+Table1[[#This Row],[Max Nitrate N + Nitrite N]])/2</f>
        <v>0.61</v>
      </c>
      <c r="W82">
        <v>2473</v>
      </c>
      <c r="X82">
        <v>485853</v>
      </c>
      <c r="Y82">
        <f>(Table1[[#This Row],[Min Fecal Coliform]]+Table1[[#This Row],[Max Fecal Coliform]])/2</f>
        <v>244163</v>
      </c>
      <c r="Z82">
        <v>7351</v>
      </c>
      <c r="AA82">
        <v>950</v>
      </c>
      <c r="AB82">
        <f>(Table1[[#This Row],[Min Total Coliform]]+Table1[[#This Row],[Max Total Coliform]])/2</f>
        <v>4150.5</v>
      </c>
      <c r="AC82">
        <f>MIN(10, (Table1[[#This Row],[Avg BOD]]/4)*10)</f>
        <v>10</v>
      </c>
      <c r="AD82">
        <f>MIN(10, (Table1[[#This Row],[Avg Fecal Coliform]]/600)*10)</f>
        <v>10</v>
      </c>
      <c r="AE82">
        <f>MIN(10, (Table1[[#This Row],[Avg Nitrate N + Nitrite N]]/10)*10)</f>
        <v>0.61</v>
      </c>
      <c r="AF82">
        <f>IF(OR(Table1[[#This Row],[Avg pH]]&lt;6.5,Table1[[#This Row],[Avg pH]]&gt;8.5),10,0)</f>
        <v>0</v>
      </c>
      <c r="AG82">
        <f>MAX(0, 10-(2*Table1[[#This Row],[Avg Dissolved Oxygen]]))</f>
        <v>0</v>
      </c>
      <c r="AH82">
        <f>(Table1[[#This Row],[Fecal Score]]*0.3) + (Table1[[#This Row],[BOD Score]]*0.25) + (Table1[[#This Row],[Nitrate Score]]*0.2) + (Table1[[#This Row],[pH Score]]*0.15) + (Table1[[#This Row],[Dissolved Oxygen Score]]*0.1)</f>
        <v>5.6219999999999999</v>
      </c>
      <c r="AI82">
        <v>2017</v>
      </c>
    </row>
    <row r="83" spans="1:35">
      <c r="A83">
        <v>3251</v>
      </c>
      <c r="B83" t="s">
        <v>93</v>
      </c>
      <c r="C83" t="s">
        <v>1</v>
      </c>
      <c r="D83" t="s">
        <v>88</v>
      </c>
      <c r="E83">
        <v>3.2</v>
      </c>
      <c r="F83">
        <v>27.8</v>
      </c>
      <c r="G83">
        <f>(Table1[[#This Row],[Min Temperature]]+Table1[[#This Row],[Max Temperature]])/2</f>
        <v>15.5</v>
      </c>
      <c r="H83">
        <v>2</v>
      </c>
      <c r="I83">
        <v>8.4</v>
      </c>
      <c r="J83">
        <f>(Table1[[#This Row],[Min Dissolved Oxygen]]+Table1[[#This Row],[Max Dissolved Oxygen]])/2</f>
        <v>5.2</v>
      </c>
      <c r="K83">
        <v>7.1</v>
      </c>
      <c r="L83">
        <v>8.1</v>
      </c>
      <c r="M83">
        <f>(Table1[[#This Row],[Min pH]]+Table1[[#This Row],[Max pH]])/2</f>
        <v>7.6</v>
      </c>
      <c r="N83">
        <v>110</v>
      </c>
      <c r="O83">
        <v>368</v>
      </c>
      <c r="P83">
        <f>(Table1[[#This Row],[Min Conductivity]]+Table1[[#This Row],[Max Conductivity]])/2</f>
        <v>239</v>
      </c>
      <c r="Q83">
        <v>1.1000000000000001</v>
      </c>
      <c r="R83">
        <v>4.8</v>
      </c>
      <c r="S83">
        <f>(Table1[[#This Row],[Min BOD]]+Table1[[#This Row],[Max BOD]])/2</f>
        <v>2.95</v>
      </c>
      <c r="T83">
        <v>0.53133522727272797</v>
      </c>
      <c r="U83">
        <v>6.17008522727272</v>
      </c>
      <c r="V83">
        <f>(Table1[[#This Row],[Min Nitrate N + Nitrite N]]+Table1[[#This Row],[Max Nitrate N + Nitrite N]])/2</f>
        <v>3.3507102272727241</v>
      </c>
      <c r="W83">
        <v>2473</v>
      </c>
      <c r="X83">
        <v>485853</v>
      </c>
      <c r="Y83">
        <f>(Table1[[#This Row],[Min Fecal Coliform]]+Table1[[#This Row],[Max Fecal Coliform]])/2</f>
        <v>244163</v>
      </c>
      <c r="Z83">
        <v>7351</v>
      </c>
      <c r="AA83">
        <v>950</v>
      </c>
      <c r="AB83">
        <f>(Table1[[#This Row],[Min Total Coliform]]+Table1[[#This Row],[Max Total Coliform]])/2</f>
        <v>4150.5</v>
      </c>
      <c r="AC83">
        <f>MIN(10, (Table1[[#This Row],[Avg BOD]]/4)*10)</f>
        <v>7.375</v>
      </c>
      <c r="AD83">
        <f>MIN(10, (Table1[[#This Row],[Avg Fecal Coliform]]/600)*10)</f>
        <v>10</v>
      </c>
      <c r="AE83">
        <f>MIN(10, (Table1[[#This Row],[Avg Nitrate N + Nitrite N]]/10)*10)</f>
        <v>3.3507102272727241</v>
      </c>
      <c r="AF83">
        <f>IF(OR(Table1[[#This Row],[Avg pH]]&lt;6.5,Table1[[#This Row],[Avg pH]]&gt;8.5),10,0)</f>
        <v>0</v>
      </c>
      <c r="AG83">
        <f>MAX(0, 10-(2*Table1[[#This Row],[Avg Dissolved Oxygen]]))</f>
        <v>0</v>
      </c>
      <c r="AH83">
        <f>(Table1[[#This Row],[Fecal Score]]*0.3) + (Table1[[#This Row],[BOD Score]]*0.25) + (Table1[[#This Row],[Nitrate Score]]*0.2) + (Table1[[#This Row],[pH Score]]*0.15) + (Table1[[#This Row],[Dissolved Oxygen Score]]*0.1)</f>
        <v>5.5138920454545453</v>
      </c>
      <c r="AI83">
        <v>2017</v>
      </c>
    </row>
    <row r="84" spans="1:35">
      <c r="A84">
        <v>3252</v>
      </c>
      <c r="B84" t="s">
        <v>94</v>
      </c>
      <c r="C84" t="s">
        <v>1</v>
      </c>
      <c r="D84" t="s">
        <v>88</v>
      </c>
      <c r="E84">
        <v>3.5</v>
      </c>
      <c r="F84">
        <v>27</v>
      </c>
      <c r="G84">
        <f>(Table1[[#This Row],[Min Temperature]]+Table1[[#This Row],[Max Temperature]])/2</f>
        <v>15.25</v>
      </c>
      <c r="H84">
        <v>5.7</v>
      </c>
      <c r="I84">
        <v>10.199999999999999</v>
      </c>
      <c r="J84">
        <f>(Table1[[#This Row],[Min Dissolved Oxygen]]+Table1[[#This Row],[Max Dissolved Oxygen]])/2</f>
        <v>7.9499999999999993</v>
      </c>
      <c r="K84">
        <v>7.4</v>
      </c>
      <c r="L84">
        <v>8.4</v>
      </c>
      <c r="M84">
        <f>(Table1[[#This Row],[Min pH]]+Table1[[#This Row],[Max pH]])/2</f>
        <v>7.9</v>
      </c>
      <c r="N84">
        <v>114</v>
      </c>
      <c r="O84">
        <v>250</v>
      </c>
      <c r="P84">
        <f>(Table1[[#This Row],[Min Conductivity]]+Table1[[#This Row],[Max Conductivity]])/2</f>
        <v>182</v>
      </c>
      <c r="Q84">
        <v>1</v>
      </c>
      <c r="R84">
        <v>2.5</v>
      </c>
      <c r="S84">
        <f>(Table1[[#This Row],[Min BOD]]+Table1[[#This Row],[Max BOD]])/2</f>
        <v>1.75</v>
      </c>
      <c r="T84">
        <v>0.53133522727272797</v>
      </c>
      <c r="U84">
        <v>6.17008522727272</v>
      </c>
      <c r="V84">
        <f>(Table1[[#This Row],[Min Nitrate N + Nitrite N]]+Table1[[#This Row],[Max Nitrate N + Nitrite N]])/2</f>
        <v>3.3507102272727241</v>
      </c>
      <c r="W84">
        <v>2473</v>
      </c>
      <c r="X84">
        <v>485853</v>
      </c>
      <c r="Y84">
        <f>(Table1[[#This Row],[Min Fecal Coliform]]+Table1[[#This Row],[Max Fecal Coliform]])/2</f>
        <v>244163</v>
      </c>
      <c r="Z84">
        <v>7351</v>
      </c>
      <c r="AA84">
        <v>950</v>
      </c>
      <c r="AB84">
        <f>(Table1[[#This Row],[Min Total Coliform]]+Table1[[#This Row],[Max Total Coliform]])/2</f>
        <v>4150.5</v>
      </c>
      <c r="AC84">
        <f>MIN(10, (Table1[[#This Row],[Avg BOD]]/4)*10)</f>
        <v>4.375</v>
      </c>
      <c r="AD84">
        <f>MIN(10, (Table1[[#This Row],[Avg Fecal Coliform]]/600)*10)</f>
        <v>10</v>
      </c>
      <c r="AE84">
        <f>MIN(10, (Table1[[#This Row],[Avg Nitrate N + Nitrite N]]/10)*10)</f>
        <v>3.3507102272727241</v>
      </c>
      <c r="AF84">
        <f>IF(OR(Table1[[#This Row],[Avg pH]]&lt;6.5,Table1[[#This Row],[Avg pH]]&gt;8.5),10,0)</f>
        <v>0</v>
      </c>
      <c r="AG84">
        <f>MAX(0, 10-(2*Table1[[#This Row],[Avg Dissolved Oxygen]]))</f>
        <v>0</v>
      </c>
      <c r="AH84">
        <f>(Table1[[#This Row],[Fecal Score]]*0.3) + (Table1[[#This Row],[BOD Score]]*0.25) + (Table1[[#This Row],[Nitrate Score]]*0.2) + (Table1[[#This Row],[pH Score]]*0.15) + (Table1[[#This Row],[Dissolved Oxygen Score]]*0.1)</f>
        <v>4.7638920454545453</v>
      </c>
      <c r="AI84">
        <v>2017</v>
      </c>
    </row>
    <row r="85" spans="1:35">
      <c r="A85">
        <v>3253</v>
      </c>
      <c r="B85" t="s">
        <v>95</v>
      </c>
      <c r="C85" t="s">
        <v>1</v>
      </c>
      <c r="D85" t="s">
        <v>88</v>
      </c>
      <c r="E85">
        <v>2.5</v>
      </c>
      <c r="F85">
        <v>29</v>
      </c>
      <c r="G85">
        <f>(Table1[[#This Row],[Min Temperature]]+Table1[[#This Row],[Max Temperature]])/2</f>
        <v>15.75</v>
      </c>
      <c r="H85">
        <v>2.2000000000000002</v>
      </c>
      <c r="I85">
        <v>10</v>
      </c>
      <c r="J85">
        <f>(Table1[[#This Row],[Min Dissolved Oxygen]]+Table1[[#This Row],[Max Dissolved Oxygen]])/2</f>
        <v>6.1</v>
      </c>
      <c r="K85">
        <v>7.2</v>
      </c>
      <c r="L85">
        <v>8.6999999999999993</v>
      </c>
      <c r="M85">
        <f>(Table1[[#This Row],[Min pH]]+Table1[[#This Row],[Max pH]])/2</f>
        <v>7.9499999999999993</v>
      </c>
      <c r="N85">
        <v>119</v>
      </c>
      <c r="O85">
        <v>496</v>
      </c>
      <c r="P85">
        <f>(Table1[[#This Row],[Min Conductivity]]+Table1[[#This Row],[Max Conductivity]])/2</f>
        <v>307.5</v>
      </c>
      <c r="Q85">
        <v>3.8</v>
      </c>
      <c r="R85">
        <v>6.3</v>
      </c>
      <c r="S85">
        <f>(Table1[[#This Row],[Min BOD]]+Table1[[#This Row],[Max BOD]])/2</f>
        <v>5.05</v>
      </c>
      <c r="T85">
        <v>0.53133522727272797</v>
      </c>
      <c r="U85">
        <v>6.17008522727272</v>
      </c>
      <c r="V85">
        <f>(Table1[[#This Row],[Min Nitrate N + Nitrite N]]+Table1[[#This Row],[Max Nitrate N + Nitrite N]])/2</f>
        <v>3.3507102272727241</v>
      </c>
      <c r="W85">
        <v>2473</v>
      </c>
      <c r="X85">
        <v>485853</v>
      </c>
      <c r="Y85">
        <f>(Table1[[#This Row],[Min Fecal Coliform]]+Table1[[#This Row],[Max Fecal Coliform]])/2</f>
        <v>244163</v>
      </c>
      <c r="Z85">
        <v>7351</v>
      </c>
      <c r="AA85">
        <v>950</v>
      </c>
      <c r="AB85">
        <f>(Table1[[#This Row],[Min Total Coliform]]+Table1[[#This Row],[Max Total Coliform]])/2</f>
        <v>4150.5</v>
      </c>
      <c r="AC85">
        <f>MIN(10, (Table1[[#This Row],[Avg BOD]]/4)*10)</f>
        <v>10</v>
      </c>
      <c r="AD85">
        <f>MIN(10, (Table1[[#This Row],[Avg Fecal Coliform]]/600)*10)</f>
        <v>10</v>
      </c>
      <c r="AE85">
        <f>MIN(10, (Table1[[#This Row],[Avg Nitrate N + Nitrite N]]/10)*10)</f>
        <v>3.3507102272727241</v>
      </c>
      <c r="AF85">
        <f>IF(OR(Table1[[#This Row],[Avg pH]]&lt;6.5,Table1[[#This Row],[Avg pH]]&gt;8.5),10,0)</f>
        <v>0</v>
      </c>
      <c r="AG85">
        <f>MAX(0, 10-(2*Table1[[#This Row],[Avg Dissolved Oxygen]]))</f>
        <v>0</v>
      </c>
      <c r="AH85">
        <f>(Table1[[#This Row],[Fecal Score]]*0.3) + (Table1[[#This Row],[BOD Score]]*0.25) + (Table1[[#This Row],[Nitrate Score]]*0.2) + (Table1[[#This Row],[pH Score]]*0.15) + (Table1[[#This Row],[Dissolved Oxygen Score]]*0.1)</f>
        <v>6.1701420454545453</v>
      </c>
      <c r="AI85">
        <v>2017</v>
      </c>
    </row>
    <row r="86" spans="1:35">
      <c r="A86">
        <v>3254</v>
      </c>
      <c r="B86" t="s">
        <v>96</v>
      </c>
      <c r="C86" t="s">
        <v>1</v>
      </c>
      <c r="D86" t="s">
        <v>88</v>
      </c>
      <c r="E86">
        <v>3.5</v>
      </c>
      <c r="F86">
        <v>28</v>
      </c>
      <c r="G86">
        <f>(Table1[[#This Row],[Min Temperature]]+Table1[[#This Row],[Max Temperature]])/2</f>
        <v>15.75</v>
      </c>
      <c r="H86">
        <v>6.5</v>
      </c>
      <c r="I86">
        <v>10.9</v>
      </c>
      <c r="J86">
        <f>(Table1[[#This Row],[Min Dissolved Oxygen]]+Table1[[#This Row],[Max Dissolved Oxygen]])/2</f>
        <v>8.6999999999999993</v>
      </c>
      <c r="K86">
        <v>7.3</v>
      </c>
      <c r="L86">
        <v>8.6999999999999993</v>
      </c>
      <c r="M86">
        <f>(Table1[[#This Row],[Min pH]]+Table1[[#This Row],[Max pH]])/2</f>
        <v>8</v>
      </c>
      <c r="N86">
        <v>120</v>
      </c>
      <c r="O86">
        <v>236</v>
      </c>
      <c r="P86">
        <f>(Table1[[#This Row],[Min Conductivity]]+Table1[[#This Row],[Max Conductivity]])/2</f>
        <v>178</v>
      </c>
      <c r="Q86">
        <v>1</v>
      </c>
      <c r="R86">
        <v>2.8</v>
      </c>
      <c r="S86">
        <f>(Table1[[#This Row],[Min BOD]]+Table1[[#This Row],[Max BOD]])/2</f>
        <v>1.9</v>
      </c>
      <c r="T86">
        <v>0.53133522727272797</v>
      </c>
      <c r="U86">
        <v>6.17008522727272</v>
      </c>
      <c r="V86">
        <f>(Table1[[#This Row],[Min Nitrate N + Nitrite N]]+Table1[[#This Row],[Max Nitrate N + Nitrite N]])/2</f>
        <v>3.3507102272727241</v>
      </c>
      <c r="W86">
        <v>2473</v>
      </c>
      <c r="X86">
        <v>485853</v>
      </c>
      <c r="Y86">
        <f>(Table1[[#This Row],[Min Fecal Coliform]]+Table1[[#This Row],[Max Fecal Coliform]])/2</f>
        <v>244163</v>
      </c>
      <c r="Z86">
        <v>7351</v>
      </c>
      <c r="AA86">
        <v>950</v>
      </c>
      <c r="AB86">
        <f>(Table1[[#This Row],[Min Total Coliform]]+Table1[[#This Row],[Max Total Coliform]])/2</f>
        <v>4150.5</v>
      </c>
      <c r="AC86">
        <f>MIN(10, (Table1[[#This Row],[Avg BOD]]/4)*10)</f>
        <v>4.75</v>
      </c>
      <c r="AD86">
        <f>MIN(10, (Table1[[#This Row],[Avg Fecal Coliform]]/600)*10)</f>
        <v>10</v>
      </c>
      <c r="AE86">
        <f>MIN(10, (Table1[[#This Row],[Avg Nitrate N + Nitrite N]]/10)*10)</f>
        <v>3.3507102272727241</v>
      </c>
      <c r="AF86">
        <f>IF(OR(Table1[[#This Row],[Avg pH]]&lt;6.5,Table1[[#This Row],[Avg pH]]&gt;8.5),10,0)</f>
        <v>0</v>
      </c>
      <c r="AG86">
        <f>MAX(0, 10-(2*Table1[[#This Row],[Avg Dissolved Oxygen]]))</f>
        <v>0</v>
      </c>
      <c r="AH86">
        <f>(Table1[[#This Row],[Fecal Score]]*0.3) + (Table1[[#This Row],[BOD Score]]*0.25) + (Table1[[#This Row],[Nitrate Score]]*0.2) + (Table1[[#This Row],[pH Score]]*0.15) + (Table1[[#This Row],[Dissolved Oxygen Score]]*0.1)</f>
        <v>4.8576420454545453</v>
      </c>
      <c r="AI86">
        <v>2017</v>
      </c>
    </row>
    <row r="87" spans="1:35">
      <c r="A87">
        <v>3256</v>
      </c>
      <c r="B87" t="s">
        <v>97</v>
      </c>
      <c r="C87" t="s">
        <v>1</v>
      </c>
      <c r="D87" t="s">
        <v>88</v>
      </c>
      <c r="E87">
        <v>7.5</v>
      </c>
      <c r="F87">
        <v>28</v>
      </c>
      <c r="G87">
        <f>(Table1[[#This Row],[Min Temperature]]+Table1[[#This Row],[Max Temperature]])/2</f>
        <v>17.75</v>
      </c>
      <c r="H87">
        <v>5</v>
      </c>
      <c r="I87">
        <v>11</v>
      </c>
      <c r="J87">
        <f>(Table1[[#This Row],[Min Dissolved Oxygen]]+Table1[[#This Row],[Max Dissolved Oxygen]])/2</f>
        <v>8</v>
      </c>
      <c r="K87">
        <v>7.2</v>
      </c>
      <c r="L87">
        <v>8.1999999999999993</v>
      </c>
      <c r="M87">
        <f>(Table1[[#This Row],[Min pH]]+Table1[[#This Row],[Max pH]])/2</f>
        <v>7.6999999999999993</v>
      </c>
      <c r="N87">
        <v>119</v>
      </c>
      <c r="O87">
        <v>407</v>
      </c>
      <c r="P87">
        <f>(Table1[[#This Row],[Min Conductivity]]+Table1[[#This Row],[Max Conductivity]])/2</f>
        <v>263</v>
      </c>
      <c r="Q87">
        <v>1.3</v>
      </c>
      <c r="R87">
        <v>5.3</v>
      </c>
      <c r="S87">
        <f>(Table1[[#This Row],[Min BOD]]+Table1[[#This Row],[Max BOD]])/2</f>
        <v>3.3</v>
      </c>
      <c r="T87">
        <v>0.53133522727272797</v>
      </c>
      <c r="U87">
        <v>6.17008522727272</v>
      </c>
      <c r="V87">
        <f>(Table1[[#This Row],[Min Nitrate N + Nitrite N]]+Table1[[#This Row],[Max Nitrate N + Nitrite N]])/2</f>
        <v>3.3507102272727241</v>
      </c>
      <c r="W87">
        <v>2473</v>
      </c>
      <c r="X87">
        <v>485853</v>
      </c>
      <c r="Y87">
        <f>(Table1[[#This Row],[Min Fecal Coliform]]+Table1[[#This Row],[Max Fecal Coliform]])/2</f>
        <v>244163</v>
      </c>
      <c r="Z87">
        <v>7351</v>
      </c>
      <c r="AA87">
        <v>950</v>
      </c>
      <c r="AB87">
        <f>(Table1[[#This Row],[Min Total Coliform]]+Table1[[#This Row],[Max Total Coliform]])/2</f>
        <v>4150.5</v>
      </c>
      <c r="AC87">
        <f>MIN(10, (Table1[[#This Row],[Avg BOD]]/4)*10)</f>
        <v>8.25</v>
      </c>
      <c r="AD87">
        <f>MIN(10, (Table1[[#This Row],[Avg Fecal Coliform]]/600)*10)</f>
        <v>10</v>
      </c>
      <c r="AE87">
        <f>MIN(10, (Table1[[#This Row],[Avg Nitrate N + Nitrite N]]/10)*10)</f>
        <v>3.3507102272727241</v>
      </c>
      <c r="AF87">
        <f>IF(OR(Table1[[#This Row],[Avg pH]]&lt;6.5,Table1[[#This Row],[Avg pH]]&gt;8.5),10,0)</f>
        <v>0</v>
      </c>
      <c r="AG87">
        <f>MAX(0, 10-(2*Table1[[#This Row],[Avg Dissolved Oxygen]]))</f>
        <v>0</v>
      </c>
      <c r="AH87">
        <f>(Table1[[#This Row],[Fecal Score]]*0.3) + (Table1[[#This Row],[BOD Score]]*0.25) + (Table1[[#This Row],[Nitrate Score]]*0.2) + (Table1[[#This Row],[pH Score]]*0.15) + (Table1[[#This Row],[Dissolved Oxygen Score]]*0.1)</f>
        <v>5.7326420454545453</v>
      </c>
      <c r="AI87">
        <v>2017</v>
      </c>
    </row>
    <row r="88" spans="1:35">
      <c r="A88">
        <v>3257</v>
      </c>
      <c r="B88" t="s">
        <v>98</v>
      </c>
      <c r="C88" t="s">
        <v>1</v>
      </c>
      <c r="D88" t="s">
        <v>88</v>
      </c>
      <c r="E88">
        <v>5.2</v>
      </c>
      <c r="F88">
        <v>28</v>
      </c>
      <c r="G88">
        <f>(Table1[[#This Row],[Min Temperature]]+Table1[[#This Row],[Max Temperature]])/2</f>
        <v>16.600000000000001</v>
      </c>
      <c r="H88">
        <v>4.8</v>
      </c>
      <c r="I88">
        <v>10.8</v>
      </c>
      <c r="J88">
        <f>(Table1[[#This Row],[Min Dissolved Oxygen]]+Table1[[#This Row],[Max Dissolved Oxygen]])/2</f>
        <v>7.8000000000000007</v>
      </c>
      <c r="K88">
        <v>7.2</v>
      </c>
      <c r="L88">
        <v>7.9</v>
      </c>
      <c r="M88">
        <f>(Table1[[#This Row],[Min pH]]+Table1[[#This Row],[Max pH]])/2</f>
        <v>7.5500000000000007</v>
      </c>
      <c r="N88">
        <v>239</v>
      </c>
      <c r="O88">
        <v>440</v>
      </c>
      <c r="P88">
        <f>(Table1[[#This Row],[Min Conductivity]]+Table1[[#This Row],[Max Conductivity]])/2</f>
        <v>339.5</v>
      </c>
      <c r="Q88">
        <v>3.5</v>
      </c>
      <c r="R88">
        <v>10.4</v>
      </c>
      <c r="S88">
        <f>(Table1[[#This Row],[Min BOD]]+Table1[[#This Row],[Max BOD]])/2</f>
        <v>6.95</v>
      </c>
      <c r="T88">
        <v>0.53133522727272797</v>
      </c>
      <c r="U88">
        <v>6.17008522727272</v>
      </c>
      <c r="V88">
        <f>(Table1[[#This Row],[Min Nitrate N + Nitrite N]]+Table1[[#This Row],[Max Nitrate N + Nitrite N]])/2</f>
        <v>3.3507102272727241</v>
      </c>
      <c r="W88">
        <v>2473</v>
      </c>
      <c r="X88">
        <v>485853</v>
      </c>
      <c r="Y88">
        <f>(Table1[[#This Row],[Min Fecal Coliform]]+Table1[[#This Row],[Max Fecal Coliform]])/2</f>
        <v>244163</v>
      </c>
      <c r="Z88">
        <v>7351</v>
      </c>
      <c r="AA88">
        <v>950</v>
      </c>
      <c r="AB88">
        <f>(Table1[[#This Row],[Min Total Coliform]]+Table1[[#This Row],[Max Total Coliform]])/2</f>
        <v>4150.5</v>
      </c>
      <c r="AC88">
        <f>MIN(10, (Table1[[#This Row],[Avg BOD]]/4)*10)</f>
        <v>10</v>
      </c>
      <c r="AD88">
        <f>MIN(10, (Table1[[#This Row],[Avg Fecal Coliform]]/600)*10)</f>
        <v>10</v>
      </c>
      <c r="AE88">
        <f>MIN(10, (Table1[[#This Row],[Avg Nitrate N + Nitrite N]]/10)*10)</f>
        <v>3.3507102272727241</v>
      </c>
      <c r="AF88">
        <f>IF(OR(Table1[[#This Row],[Avg pH]]&lt;6.5,Table1[[#This Row],[Avg pH]]&gt;8.5),10,0)</f>
        <v>0</v>
      </c>
      <c r="AG88">
        <f>MAX(0, 10-(2*Table1[[#This Row],[Avg Dissolved Oxygen]]))</f>
        <v>0</v>
      </c>
      <c r="AH88">
        <f>(Table1[[#This Row],[Fecal Score]]*0.3) + (Table1[[#This Row],[BOD Score]]*0.25) + (Table1[[#This Row],[Nitrate Score]]*0.2) + (Table1[[#This Row],[pH Score]]*0.15) + (Table1[[#This Row],[Dissolved Oxygen Score]]*0.1)</f>
        <v>6.1701420454545453</v>
      </c>
      <c r="AI88">
        <v>2017</v>
      </c>
    </row>
    <row r="89" spans="1:35">
      <c r="A89">
        <v>3258</v>
      </c>
      <c r="B89" t="s">
        <v>99</v>
      </c>
      <c r="C89" t="s">
        <v>1</v>
      </c>
      <c r="D89" t="s">
        <v>88</v>
      </c>
      <c r="E89">
        <v>6</v>
      </c>
      <c r="F89">
        <v>28</v>
      </c>
      <c r="G89">
        <f>(Table1[[#This Row],[Min Temperature]]+Table1[[#This Row],[Max Temperature]])/2</f>
        <v>17</v>
      </c>
      <c r="H89">
        <v>5</v>
      </c>
      <c r="I89">
        <v>13.2</v>
      </c>
      <c r="J89">
        <f>(Table1[[#This Row],[Min Dissolved Oxygen]]+Table1[[#This Row],[Max Dissolved Oxygen]])/2</f>
        <v>9.1</v>
      </c>
      <c r="K89">
        <v>7.2</v>
      </c>
      <c r="L89">
        <v>8.6</v>
      </c>
      <c r="M89">
        <f>(Table1[[#This Row],[Min pH]]+Table1[[#This Row],[Max pH]])/2</f>
        <v>7.9</v>
      </c>
      <c r="N89">
        <v>188</v>
      </c>
      <c r="O89">
        <v>464</v>
      </c>
      <c r="P89">
        <f>(Table1[[#This Row],[Min Conductivity]]+Table1[[#This Row],[Max Conductivity]])/2</f>
        <v>326</v>
      </c>
      <c r="Q89">
        <v>3</v>
      </c>
      <c r="R89">
        <v>6.6</v>
      </c>
      <c r="S89">
        <f>(Table1[[#This Row],[Min BOD]]+Table1[[#This Row],[Max BOD]])/2</f>
        <v>4.8</v>
      </c>
      <c r="T89">
        <v>0.53133522727272797</v>
      </c>
      <c r="U89">
        <v>6.17008522727272</v>
      </c>
      <c r="V89">
        <f>(Table1[[#This Row],[Min Nitrate N + Nitrite N]]+Table1[[#This Row],[Max Nitrate N + Nitrite N]])/2</f>
        <v>3.3507102272727241</v>
      </c>
      <c r="W89">
        <v>2473</v>
      </c>
      <c r="X89">
        <v>485853</v>
      </c>
      <c r="Y89">
        <f>(Table1[[#This Row],[Min Fecal Coliform]]+Table1[[#This Row],[Max Fecal Coliform]])/2</f>
        <v>244163</v>
      </c>
      <c r="Z89">
        <v>7351</v>
      </c>
      <c r="AA89">
        <v>950</v>
      </c>
      <c r="AB89">
        <f>(Table1[[#This Row],[Min Total Coliform]]+Table1[[#This Row],[Max Total Coliform]])/2</f>
        <v>4150.5</v>
      </c>
      <c r="AC89">
        <f>MIN(10, (Table1[[#This Row],[Avg BOD]]/4)*10)</f>
        <v>10</v>
      </c>
      <c r="AD89">
        <f>MIN(10, (Table1[[#This Row],[Avg Fecal Coliform]]/600)*10)</f>
        <v>10</v>
      </c>
      <c r="AE89">
        <f>MIN(10, (Table1[[#This Row],[Avg Nitrate N + Nitrite N]]/10)*10)</f>
        <v>3.3507102272727241</v>
      </c>
      <c r="AF89">
        <f>IF(OR(Table1[[#This Row],[Avg pH]]&lt;6.5,Table1[[#This Row],[Avg pH]]&gt;8.5),10,0)</f>
        <v>0</v>
      </c>
      <c r="AG89">
        <f>MAX(0, 10-(2*Table1[[#This Row],[Avg Dissolved Oxygen]]))</f>
        <v>0</v>
      </c>
      <c r="AH89">
        <f>(Table1[[#This Row],[Fecal Score]]*0.3) + (Table1[[#This Row],[BOD Score]]*0.25) + (Table1[[#This Row],[Nitrate Score]]*0.2) + (Table1[[#This Row],[pH Score]]*0.15) + (Table1[[#This Row],[Dissolved Oxygen Score]]*0.1)</f>
        <v>6.1701420454545453</v>
      </c>
      <c r="AI89">
        <v>2017</v>
      </c>
    </row>
    <row r="90" spans="1:35">
      <c r="A90">
        <v>3259</v>
      </c>
      <c r="B90" t="s">
        <v>100</v>
      </c>
      <c r="C90" t="s">
        <v>1</v>
      </c>
      <c r="D90" t="s">
        <v>88</v>
      </c>
      <c r="E90">
        <v>5.4</v>
      </c>
      <c r="F90">
        <v>28</v>
      </c>
      <c r="G90">
        <f>(Table1[[#This Row],[Min Temperature]]+Table1[[#This Row],[Max Temperature]])/2</f>
        <v>16.7</v>
      </c>
      <c r="H90">
        <v>4.5</v>
      </c>
      <c r="I90">
        <v>11.7</v>
      </c>
      <c r="J90">
        <f>(Table1[[#This Row],[Min Dissolved Oxygen]]+Table1[[#This Row],[Max Dissolved Oxygen]])/2</f>
        <v>8.1</v>
      </c>
      <c r="K90">
        <v>7.2</v>
      </c>
      <c r="L90">
        <v>8.6999999999999993</v>
      </c>
      <c r="M90">
        <f>(Table1[[#This Row],[Min pH]]+Table1[[#This Row],[Max pH]])/2</f>
        <v>7.9499999999999993</v>
      </c>
      <c r="N90">
        <v>168</v>
      </c>
      <c r="O90">
        <v>352</v>
      </c>
      <c r="P90">
        <f>(Table1[[#This Row],[Min Conductivity]]+Table1[[#This Row],[Max Conductivity]])/2</f>
        <v>260</v>
      </c>
      <c r="Q90">
        <v>2</v>
      </c>
      <c r="R90">
        <v>6.5</v>
      </c>
      <c r="S90">
        <f>(Table1[[#This Row],[Min BOD]]+Table1[[#This Row],[Max BOD]])/2</f>
        <v>4.25</v>
      </c>
      <c r="T90">
        <v>0.53133522727272797</v>
      </c>
      <c r="U90">
        <v>6.17008522727272</v>
      </c>
      <c r="V90">
        <f>(Table1[[#This Row],[Min Nitrate N + Nitrite N]]+Table1[[#This Row],[Max Nitrate N + Nitrite N]])/2</f>
        <v>3.3507102272727241</v>
      </c>
      <c r="W90">
        <v>2473</v>
      </c>
      <c r="X90">
        <v>485853</v>
      </c>
      <c r="Y90">
        <f>(Table1[[#This Row],[Min Fecal Coliform]]+Table1[[#This Row],[Max Fecal Coliform]])/2</f>
        <v>244163</v>
      </c>
      <c r="Z90">
        <v>7351</v>
      </c>
      <c r="AA90">
        <v>950</v>
      </c>
      <c r="AB90">
        <f>(Table1[[#This Row],[Min Total Coliform]]+Table1[[#This Row],[Max Total Coliform]])/2</f>
        <v>4150.5</v>
      </c>
      <c r="AC90">
        <f>MIN(10, (Table1[[#This Row],[Avg BOD]]/4)*10)</f>
        <v>10</v>
      </c>
      <c r="AD90">
        <f>MIN(10, (Table1[[#This Row],[Avg Fecal Coliform]]/600)*10)</f>
        <v>10</v>
      </c>
      <c r="AE90">
        <f>MIN(10, (Table1[[#This Row],[Avg Nitrate N + Nitrite N]]/10)*10)</f>
        <v>3.3507102272727241</v>
      </c>
      <c r="AF90">
        <f>IF(OR(Table1[[#This Row],[Avg pH]]&lt;6.5,Table1[[#This Row],[Avg pH]]&gt;8.5),10,0)</f>
        <v>0</v>
      </c>
      <c r="AG90">
        <f>MAX(0, 10-(2*Table1[[#This Row],[Avg Dissolved Oxygen]]))</f>
        <v>0</v>
      </c>
      <c r="AH90">
        <f>(Table1[[#This Row],[Fecal Score]]*0.3) + (Table1[[#This Row],[BOD Score]]*0.25) + (Table1[[#This Row],[Nitrate Score]]*0.2) + (Table1[[#This Row],[pH Score]]*0.15) + (Table1[[#This Row],[Dissolved Oxygen Score]]*0.1)</f>
        <v>6.1701420454545453</v>
      </c>
      <c r="AI90">
        <v>2017</v>
      </c>
    </row>
    <row r="91" spans="1:35">
      <c r="A91">
        <v>3260</v>
      </c>
      <c r="B91" t="s">
        <v>101</v>
      </c>
      <c r="C91" t="s">
        <v>1</v>
      </c>
      <c r="D91" t="s">
        <v>88</v>
      </c>
      <c r="E91">
        <v>3.3</v>
      </c>
      <c r="F91">
        <v>28</v>
      </c>
      <c r="G91">
        <f>(Table1[[#This Row],[Min Temperature]]+Table1[[#This Row],[Max Temperature]])/2</f>
        <v>15.65</v>
      </c>
      <c r="H91">
        <v>6.2</v>
      </c>
      <c r="I91">
        <v>10.5</v>
      </c>
      <c r="J91">
        <f>(Table1[[#This Row],[Min Dissolved Oxygen]]+Table1[[#This Row],[Max Dissolved Oxygen]])/2</f>
        <v>8.35</v>
      </c>
      <c r="K91">
        <v>7.4</v>
      </c>
      <c r="L91">
        <v>8.3000000000000007</v>
      </c>
      <c r="M91">
        <f>(Table1[[#This Row],[Min pH]]+Table1[[#This Row],[Max pH]])/2</f>
        <v>7.8500000000000005</v>
      </c>
      <c r="N91">
        <v>130</v>
      </c>
      <c r="O91">
        <v>342</v>
      </c>
      <c r="P91">
        <f>(Table1[[#This Row],[Min Conductivity]]+Table1[[#This Row],[Max Conductivity]])/2</f>
        <v>236</v>
      </c>
      <c r="Q91">
        <v>1</v>
      </c>
      <c r="R91">
        <v>3</v>
      </c>
      <c r="S91">
        <f>(Table1[[#This Row],[Min BOD]]+Table1[[#This Row],[Max BOD]])/2</f>
        <v>2</v>
      </c>
      <c r="T91">
        <v>0.53133522727272797</v>
      </c>
      <c r="U91">
        <v>6.17008522727272</v>
      </c>
      <c r="V91">
        <f>(Table1[[#This Row],[Min Nitrate N + Nitrite N]]+Table1[[#This Row],[Max Nitrate N + Nitrite N]])/2</f>
        <v>3.3507102272727241</v>
      </c>
      <c r="W91">
        <v>2473</v>
      </c>
      <c r="X91">
        <v>485853</v>
      </c>
      <c r="Y91">
        <f>(Table1[[#This Row],[Min Fecal Coliform]]+Table1[[#This Row],[Max Fecal Coliform]])/2</f>
        <v>244163</v>
      </c>
      <c r="Z91">
        <v>7351</v>
      </c>
      <c r="AA91">
        <v>950</v>
      </c>
      <c r="AB91">
        <f>(Table1[[#This Row],[Min Total Coliform]]+Table1[[#This Row],[Max Total Coliform]])/2</f>
        <v>4150.5</v>
      </c>
      <c r="AC91">
        <f>MIN(10, (Table1[[#This Row],[Avg BOD]]/4)*10)</f>
        <v>5</v>
      </c>
      <c r="AD91">
        <f>MIN(10, (Table1[[#This Row],[Avg Fecal Coliform]]/600)*10)</f>
        <v>10</v>
      </c>
      <c r="AE91">
        <f>MIN(10, (Table1[[#This Row],[Avg Nitrate N + Nitrite N]]/10)*10)</f>
        <v>3.3507102272727241</v>
      </c>
      <c r="AF91">
        <f>IF(OR(Table1[[#This Row],[Avg pH]]&lt;6.5,Table1[[#This Row],[Avg pH]]&gt;8.5),10,0)</f>
        <v>0</v>
      </c>
      <c r="AG91">
        <f>MAX(0, 10-(2*Table1[[#This Row],[Avg Dissolved Oxygen]]))</f>
        <v>0</v>
      </c>
      <c r="AH91">
        <f>(Table1[[#This Row],[Fecal Score]]*0.3) + (Table1[[#This Row],[BOD Score]]*0.25) + (Table1[[#This Row],[Nitrate Score]]*0.2) + (Table1[[#This Row],[pH Score]]*0.15) + (Table1[[#This Row],[Dissolved Oxygen Score]]*0.1)</f>
        <v>4.9201420454545453</v>
      </c>
      <c r="AI91">
        <v>2017</v>
      </c>
    </row>
    <row r="92" spans="1:35">
      <c r="A92">
        <v>3261</v>
      </c>
      <c r="B92" t="s">
        <v>102</v>
      </c>
      <c r="C92" t="s">
        <v>1</v>
      </c>
      <c r="D92" t="s">
        <v>88</v>
      </c>
      <c r="E92">
        <v>4.4000000000000004</v>
      </c>
      <c r="F92">
        <v>28</v>
      </c>
      <c r="G92">
        <f>(Table1[[#This Row],[Min Temperature]]+Table1[[#This Row],[Max Temperature]])/2</f>
        <v>16.2</v>
      </c>
      <c r="H92">
        <v>5.0999999999999996</v>
      </c>
      <c r="I92">
        <v>11</v>
      </c>
      <c r="J92">
        <f>(Table1[[#This Row],[Min Dissolved Oxygen]]+Table1[[#This Row],[Max Dissolved Oxygen]])/2</f>
        <v>8.0500000000000007</v>
      </c>
      <c r="K92">
        <v>7.3</v>
      </c>
      <c r="L92">
        <v>8.6</v>
      </c>
      <c r="M92">
        <f>(Table1[[#This Row],[Min pH]]+Table1[[#This Row],[Max pH]])/2</f>
        <v>7.9499999999999993</v>
      </c>
      <c r="N92">
        <v>103</v>
      </c>
      <c r="O92">
        <v>235</v>
      </c>
      <c r="P92">
        <f>(Table1[[#This Row],[Min Conductivity]]+Table1[[#This Row],[Max Conductivity]])/2</f>
        <v>169</v>
      </c>
      <c r="Q92">
        <v>1</v>
      </c>
      <c r="R92">
        <v>3.5</v>
      </c>
      <c r="S92">
        <f>(Table1[[#This Row],[Min BOD]]+Table1[[#This Row],[Max BOD]])/2</f>
        <v>2.25</v>
      </c>
      <c r="T92">
        <v>0.53133522727272797</v>
      </c>
      <c r="U92">
        <v>6.17008522727272</v>
      </c>
      <c r="V92">
        <f>(Table1[[#This Row],[Min Nitrate N + Nitrite N]]+Table1[[#This Row],[Max Nitrate N + Nitrite N]])/2</f>
        <v>3.3507102272727241</v>
      </c>
      <c r="W92">
        <v>2473</v>
      </c>
      <c r="X92">
        <v>485853</v>
      </c>
      <c r="Y92">
        <f>(Table1[[#This Row],[Min Fecal Coliform]]+Table1[[#This Row],[Max Fecal Coliform]])/2</f>
        <v>244163</v>
      </c>
      <c r="Z92">
        <v>7351</v>
      </c>
      <c r="AA92">
        <v>950</v>
      </c>
      <c r="AB92">
        <f>(Table1[[#This Row],[Min Total Coliform]]+Table1[[#This Row],[Max Total Coliform]])/2</f>
        <v>4150.5</v>
      </c>
      <c r="AC92">
        <f>MIN(10, (Table1[[#This Row],[Avg BOD]]/4)*10)</f>
        <v>5.625</v>
      </c>
      <c r="AD92">
        <f>MIN(10, (Table1[[#This Row],[Avg Fecal Coliform]]/600)*10)</f>
        <v>10</v>
      </c>
      <c r="AE92">
        <f>MIN(10, (Table1[[#This Row],[Avg Nitrate N + Nitrite N]]/10)*10)</f>
        <v>3.3507102272727241</v>
      </c>
      <c r="AF92">
        <f>IF(OR(Table1[[#This Row],[Avg pH]]&lt;6.5,Table1[[#This Row],[Avg pH]]&gt;8.5),10,0)</f>
        <v>0</v>
      </c>
      <c r="AG92">
        <f>MAX(0, 10-(2*Table1[[#This Row],[Avg Dissolved Oxygen]]))</f>
        <v>0</v>
      </c>
      <c r="AH92">
        <f>(Table1[[#This Row],[Fecal Score]]*0.3) + (Table1[[#This Row],[BOD Score]]*0.25) + (Table1[[#This Row],[Nitrate Score]]*0.2) + (Table1[[#This Row],[pH Score]]*0.15) + (Table1[[#This Row],[Dissolved Oxygen Score]]*0.1)</f>
        <v>5.0763920454545453</v>
      </c>
      <c r="AI92">
        <v>2017</v>
      </c>
    </row>
    <row r="93" spans="1:35">
      <c r="A93">
        <v>3262</v>
      </c>
      <c r="B93" t="s">
        <v>103</v>
      </c>
      <c r="C93" t="s">
        <v>1</v>
      </c>
      <c r="D93" t="s">
        <v>88</v>
      </c>
      <c r="E93">
        <v>4.8</v>
      </c>
      <c r="F93">
        <v>29</v>
      </c>
      <c r="G93">
        <f>(Table1[[#This Row],[Min Temperature]]+Table1[[#This Row],[Max Temperature]])/2</f>
        <v>16.899999999999999</v>
      </c>
      <c r="H93">
        <v>5.6</v>
      </c>
      <c r="I93">
        <v>11.2</v>
      </c>
      <c r="J93">
        <f>(Table1[[#This Row],[Min Dissolved Oxygen]]+Table1[[#This Row],[Max Dissolved Oxygen]])/2</f>
        <v>8.3999999999999986</v>
      </c>
      <c r="K93">
        <v>7.3</v>
      </c>
      <c r="L93">
        <v>8.9</v>
      </c>
      <c r="M93">
        <f>(Table1[[#This Row],[Min pH]]+Table1[[#This Row],[Max pH]])/2</f>
        <v>8.1</v>
      </c>
      <c r="N93">
        <v>117</v>
      </c>
      <c r="O93">
        <v>303</v>
      </c>
      <c r="P93">
        <f>(Table1[[#This Row],[Min Conductivity]]+Table1[[#This Row],[Max Conductivity]])/2</f>
        <v>210</v>
      </c>
      <c r="Q93">
        <v>1.4</v>
      </c>
      <c r="R93">
        <v>3.3</v>
      </c>
      <c r="S93">
        <f>(Table1[[#This Row],[Min BOD]]+Table1[[#This Row],[Max BOD]])/2</f>
        <v>2.3499999999999996</v>
      </c>
      <c r="T93">
        <v>0.53133522727272797</v>
      </c>
      <c r="U93">
        <v>6.17008522727272</v>
      </c>
      <c r="V93">
        <f>(Table1[[#This Row],[Min Nitrate N + Nitrite N]]+Table1[[#This Row],[Max Nitrate N + Nitrite N]])/2</f>
        <v>3.3507102272727241</v>
      </c>
      <c r="W93">
        <v>2473</v>
      </c>
      <c r="X93">
        <v>485853</v>
      </c>
      <c r="Y93">
        <f>(Table1[[#This Row],[Min Fecal Coliform]]+Table1[[#This Row],[Max Fecal Coliform]])/2</f>
        <v>244163</v>
      </c>
      <c r="Z93">
        <v>7351</v>
      </c>
      <c r="AA93">
        <v>950</v>
      </c>
      <c r="AB93">
        <f>(Table1[[#This Row],[Min Total Coliform]]+Table1[[#This Row],[Max Total Coliform]])/2</f>
        <v>4150.5</v>
      </c>
      <c r="AC93">
        <f>MIN(10, (Table1[[#This Row],[Avg BOD]]/4)*10)</f>
        <v>5.8749999999999991</v>
      </c>
      <c r="AD93">
        <f>MIN(10, (Table1[[#This Row],[Avg Fecal Coliform]]/600)*10)</f>
        <v>10</v>
      </c>
      <c r="AE93">
        <f>MIN(10, (Table1[[#This Row],[Avg Nitrate N + Nitrite N]]/10)*10)</f>
        <v>3.3507102272727241</v>
      </c>
      <c r="AF93">
        <f>IF(OR(Table1[[#This Row],[Avg pH]]&lt;6.5,Table1[[#This Row],[Avg pH]]&gt;8.5),10,0)</f>
        <v>0</v>
      </c>
      <c r="AG93">
        <f>MAX(0, 10-(2*Table1[[#This Row],[Avg Dissolved Oxygen]]))</f>
        <v>0</v>
      </c>
      <c r="AH93">
        <f>(Table1[[#This Row],[Fecal Score]]*0.3) + (Table1[[#This Row],[BOD Score]]*0.25) + (Table1[[#This Row],[Nitrate Score]]*0.2) + (Table1[[#This Row],[pH Score]]*0.15) + (Table1[[#This Row],[Dissolved Oxygen Score]]*0.1)</f>
        <v>5.1388920454545453</v>
      </c>
      <c r="AI93">
        <v>2017</v>
      </c>
    </row>
    <row r="94" spans="1:35">
      <c r="A94">
        <v>3263</v>
      </c>
      <c r="B94" t="s">
        <v>104</v>
      </c>
      <c r="C94" t="s">
        <v>1</v>
      </c>
      <c r="D94" t="s">
        <v>88</v>
      </c>
      <c r="E94">
        <v>6.5</v>
      </c>
      <c r="F94">
        <v>23.3</v>
      </c>
      <c r="G94">
        <f>(Table1[[#This Row],[Min Temperature]]+Table1[[#This Row],[Max Temperature]])/2</f>
        <v>14.9</v>
      </c>
      <c r="H94">
        <v>3.6</v>
      </c>
      <c r="I94">
        <v>9.5</v>
      </c>
      <c r="J94">
        <f>(Table1[[#This Row],[Min Dissolved Oxygen]]+Table1[[#This Row],[Max Dissolved Oxygen]])/2</f>
        <v>6.55</v>
      </c>
      <c r="K94">
        <v>7.6</v>
      </c>
      <c r="L94">
        <v>8</v>
      </c>
      <c r="M94">
        <f>(Table1[[#This Row],[Min pH]]+Table1[[#This Row],[Max pH]])/2</f>
        <v>7.8</v>
      </c>
      <c r="N94">
        <v>110</v>
      </c>
      <c r="O94">
        <v>282</v>
      </c>
      <c r="P94">
        <f>(Table1[[#This Row],[Min Conductivity]]+Table1[[#This Row],[Max Conductivity]])/2</f>
        <v>196</v>
      </c>
      <c r="Q94">
        <v>1.3</v>
      </c>
      <c r="R94">
        <v>2.6</v>
      </c>
      <c r="S94">
        <f>(Table1[[#This Row],[Min BOD]]+Table1[[#This Row],[Max BOD]])/2</f>
        <v>1.9500000000000002</v>
      </c>
      <c r="T94">
        <v>0.53133522727272797</v>
      </c>
      <c r="U94">
        <v>6.17008522727272</v>
      </c>
      <c r="V94">
        <f>(Table1[[#This Row],[Min Nitrate N + Nitrite N]]+Table1[[#This Row],[Max Nitrate N + Nitrite N]])/2</f>
        <v>3.3507102272727241</v>
      </c>
      <c r="W94">
        <v>2473</v>
      </c>
      <c r="X94">
        <v>485853</v>
      </c>
      <c r="Y94">
        <f>(Table1[[#This Row],[Min Fecal Coliform]]+Table1[[#This Row],[Max Fecal Coliform]])/2</f>
        <v>244163</v>
      </c>
      <c r="Z94">
        <v>7351</v>
      </c>
      <c r="AA94">
        <v>950</v>
      </c>
      <c r="AB94">
        <f>(Table1[[#This Row],[Min Total Coliform]]+Table1[[#This Row],[Max Total Coliform]])/2</f>
        <v>4150.5</v>
      </c>
      <c r="AC94">
        <f>MIN(10, (Table1[[#This Row],[Avg BOD]]/4)*10)</f>
        <v>4.875</v>
      </c>
      <c r="AD94">
        <f>MIN(10, (Table1[[#This Row],[Avg Fecal Coliform]]/600)*10)</f>
        <v>10</v>
      </c>
      <c r="AE94">
        <f>MIN(10, (Table1[[#This Row],[Avg Nitrate N + Nitrite N]]/10)*10)</f>
        <v>3.3507102272727241</v>
      </c>
      <c r="AF94">
        <f>IF(OR(Table1[[#This Row],[Avg pH]]&lt;6.5,Table1[[#This Row],[Avg pH]]&gt;8.5),10,0)</f>
        <v>0</v>
      </c>
      <c r="AG94">
        <f>MAX(0, 10-(2*Table1[[#This Row],[Avg Dissolved Oxygen]]))</f>
        <v>0</v>
      </c>
      <c r="AH94">
        <f>(Table1[[#This Row],[Fecal Score]]*0.3) + (Table1[[#This Row],[BOD Score]]*0.25) + (Table1[[#This Row],[Nitrate Score]]*0.2) + (Table1[[#This Row],[pH Score]]*0.15) + (Table1[[#This Row],[Dissolved Oxygen Score]]*0.1)</f>
        <v>4.8888920454545453</v>
      </c>
      <c r="AI94">
        <v>2017</v>
      </c>
    </row>
    <row r="95" spans="1:35">
      <c r="A95">
        <v>3264</v>
      </c>
      <c r="B95" t="s">
        <v>105</v>
      </c>
      <c r="C95" t="s">
        <v>1</v>
      </c>
      <c r="D95" t="s">
        <v>88</v>
      </c>
      <c r="E95">
        <v>6</v>
      </c>
      <c r="F95">
        <v>24.6</v>
      </c>
      <c r="G95">
        <f>(Table1[[#This Row],[Min Temperature]]+Table1[[#This Row],[Max Temperature]])/2</f>
        <v>15.3</v>
      </c>
      <c r="H95">
        <v>2</v>
      </c>
      <c r="I95">
        <v>10.4</v>
      </c>
      <c r="J95">
        <f>(Table1[[#This Row],[Min Dissolved Oxygen]]+Table1[[#This Row],[Max Dissolved Oxygen]])/2</f>
        <v>6.2</v>
      </c>
      <c r="K95">
        <v>7.5</v>
      </c>
      <c r="L95">
        <v>7.8</v>
      </c>
      <c r="M95">
        <f>(Table1[[#This Row],[Min pH]]+Table1[[#This Row],[Max pH]])/2</f>
        <v>7.65</v>
      </c>
      <c r="N95">
        <v>120</v>
      </c>
      <c r="O95">
        <v>300</v>
      </c>
      <c r="P95">
        <f>(Table1[[#This Row],[Min Conductivity]]+Table1[[#This Row],[Max Conductivity]])/2</f>
        <v>210</v>
      </c>
      <c r="Q95">
        <v>2</v>
      </c>
      <c r="R95">
        <v>4.0999999999999996</v>
      </c>
      <c r="S95">
        <f>(Table1[[#This Row],[Min BOD]]+Table1[[#This Row],[Max BOD]])/2</f>
        <v>3.05</v>
      </c>
      <c r="T95">
        <v>0.53133522727272797</v>
      </c>
      <c r="U95">
        <v>6.17008522727272</v>
      </c>
      <c r="V95">
        <f>(Table1[[#This Row],[Min Nitrate N + Nitrite N]]+Table1[[#This Row],[Max Nitrate N + Nitrite N]])/2</f>
        <v>3.3507102272727241</v>
      </c>
      <c r="W95">
        <v>2473</v>
      </c>
      <c r="X95">
        <v>485853</v>
      </c>
      <c r="Y95">
        <f>(Table1[[#This Row],[Min Fecal Coliform]]+Table1[[#This Row],[Max Fecal Coliform]])/2</f>
        <v>244163</v>
      </c>
      <c r="Z95">
        <v>7351</v>
      </c>
      <c r="AA95">
        <v>950</v>
      </c>
      <c r="AB95">
        <f>(Table1[[#This Row],[Min Total Coliform]]+Table1[[#This Row],[Max Total Coliform]])/2</f>
        <v>4150.5</v>
      </c>
      <c r="AC95">
        <f>MIN(10, (Table1[[#This Row],[Avg BOD]]/4)*10)</f>
        <v>7.625</v>
      </c>
      <c r="AD95">
        <f>MIN(10, (Table1[[#This Row],[Avg Fecal Coliform]]/600)*10)</f>
        <v>10</v>
      </c>
      <c r="AE95">
        <f>MIN(10, (Table1[[#This Row],[Avg Nitrate N + Nitrite N]]/10)*10)</f>
        <v>3.3507102272727241</v>
      </c>
      <c r="AF95">
        <f>IF(OR(Table1[[#This Row],[Avg pH]]&lt;6.5,Table1[[#This Row],[Avg pH]]&gt;8.5),10,0)</f>
        <v>0</v>
      </c>
      <c r="AG95">
        <f>MAX(0, 10-(2*Table1[[#This Row],[Avg Dissolved Oxygen]]))</f>
        <v>0</v>
      </c>
      <c r="AH95">
        <f>(Table1[[#This Row],[Fecal Score]]*0.3) + (Table1[[#This Row],[BOD Score]]*0.25) + (Table1[[#This Row],[Nitrate Score]]*0.2) + (Table1[[#This Row],[pH Score]]*0.15) + (Table1[[#This Row],[Dissolved Oxygen Score]]*0.1)</f>
        <v>5.5763920454545453</v>
      </c>
      <c r="AI95">
        <v>2017</v>
      </c>
    </row>
    <row r="96" spans="1:35">
      <c r="A96">
        <v>3265</v>
      </c>
      <c r="B96" t="s">
        <v>106</v>
      </c>
      <c r="C96" t="s">
        <v>1</v>
      </c>
      <c r="D96" t="s">
        <v>88</v>
      </c>
      <c r="E96">
        <v>6</v>
      </c>
      <c r="F96">
        <v>23</v>
      </c>
      <c r="G96">
        <f>(Table1[[#This Row],[Min Temperature]]+Table1[[#This Row],[Max Temperature]])/2</f>
        <v>14.5</v>
      </c>
      <c r="H96">
        <v>3</v>
      </c>
      <c r="I96">
        <v>9.6</v>
      </c>
      <c r="J96">
        <f>(Table1[[#This Row],[Min Dissolved Oxygen]]+Table1[[#This Row],[Max Dissolved Oxygen]])/2</f>
        <v>6.3</v>
      </c>
      <c r="K96">
        <v>7.4</v>
      </c>
      <c r="L96">
        <v>8</v>
      </c>
      <c r="M96">
        <f>(Table1[[#This Row],[Min pH]]+Table1[[#This Row],[Max pH]])/2</f>
        <v>7.7</v>
      </c>
      <c r="N96">
        <v>115</v>
      </c>
      <c r="O96">
        <v>230</v>
      </c>
      <c r="P96">
        <f>(Table1[[#This Row],[Min Conductivity]]+Table1[[#This Row],[Max Conductivity]])/2</f>
        <v>172.5</v>
      </c>
      <c r="Q96">
        <v>1.6</v>
      </c>
      <c r="R96">
        <v>6.1</v>
      </c>
      <c r="S96">
        <f>(Table1[[#This Row],[Min BOD]]+Table1[[#This Row],[Max BOD]])/2</f>
        <v>3.8499999999999996</v>
      </c>
      <c r="T96">
        <v>0.53133522727272797</v>
      </c>
      <c r="U96">
        <v>6.17008522727272</v>
      </c>
      <c r="V96">
        <f>(Table1[[#This Row],[Min Nitrate N + Nitrite N]]+Table1[[#This Row],[Max Nitrate N + Nitrite N]])/2</f>
        <v>3.3507102272727241</v>
      </c>
      <c r="W96">
        <v>2473</v>
      </c>
      <c r="X96">
        <v>485853</v>
      </c>
      <c r="Y96">
        <f>(Table1[[#This Row],[Min Fecal Coliform]]+Table1[[#This Row],[Max Fecal Coliform]])/2</f>
        <v>244163</v>
      </c>
      <c r="Z96">
        <v>7351</v>
      </c>
      <c r="AA96">
        <v>950</v>
      </c>
      <c r="AB96">
        <f>(Table1[[#This Row],[Min Total Coliform]]+Table1[[#This Row],[Max Total Coliform]])/2</f>
        <v>4150.5</v>
      </c>
      <c r="AC96">
        <f>MIN(10, (Table1[[#This Row],[Avg BOD]]/4)*10)</f>
        <v>9.625</v>
      </c>
      <c r="AD96">
        <f>MIN(10, (Table1[[#This Row],[Avg Fecal Coliform]]/600)*10)</f>
        <v>10</v>
      </c>
      <c r="AE96">
        <f>MIN(10, (Table1[[#This Row],[Avg Nitrate N + Nitrite N]]/10)*10)</f>
        <v>3.3507102272727241</v>
      </c>
      <c r="AF96">
        <f>IF(OR(Table1[[#This Row],[Avg pH]]&lt;6.5,Table1[[#This Row],[Avg pH]]&gt;8.5),10,0)</f>
        <v>0</v>
      </c>
      <c r="AG96">
        <f>MAX(0, 10-(2*Table1[[#This Row],[Avg Dissolved Oxygen]]))</f>
        <v>0</v>
      </c>
      <c r="AH96">
        <f>(Table1[[#This Row],[Fecal Score]]*0.3) + (Table1[[#This Row],[BOD Score]]*0.25) + (Table1[[#This Row],[Nitrate Score]]*0.2) + (Table1[[#This Row],[pH Score]]*0.15) + (Table1[[#This Row],[Dissolved Oxygen Score]]*0.1)</f>
        <v>6.0763920454545453</v>
      </c>
      <c r="AI96">
        <v>2017</v>
      </c>
    </row>
    <row r="97" spans="1:35">
      <c r="A97">
        <v>3266</v>
      </c>
      <c r="B97" t="s">
        <v>107</v>
      </c>
      <c r="C97" t="s">
        <v>1</v>
      </c>
      <c r="D97" t="s">
        <v>88</v>
      </c>
      <c r="E97">
        <v>5.8</v>
      </c>
      <c r="F97">
        <v>27.6</v>
      </c>
      <c r="G97">
        <f>(Table1[[#This Row],[Min Temperature]]+Table1[[#This Row],[Max Temperature]])/2</f>
        <v>16.7</v>
      </c>
      <c r="H97">
        <v>4.3</v>
      </c>
      <c r="I97">
        <v>8.6</v>
      </c>
      <c r="J97">
        <f>(Table1[[#This Row],[Min Dissolved Oxygen]]+Table1[[#This Row],[Max Dissolved Oxygen]])/2</f>
        <v>6.4499999999999993</v>
      </c>
      <c r="K97">
        <v>7.4</v>
      </c>
      <c r="L97">
        <v>8</v>
      </c>
      <c r="M97">
        <f>(Table1[[#This Row],[Min pH]]+Table1[[#This Row],[Max pH]])/2</f>
        <v>7.7</v>
      </c>
      <c r="N97">
        <v>120</v>
      </c>
      <c r="O97">
        <v>240</v>
      </c>
      <c r="P97">
        <f>(Table1[[#This Row],[Min Conductivity]]+Table1[[#This Row],[Max Conductivity]])/2</f>
        <v>180</v>
      </c>
      <c r="Q97">
        <v>1.8</v>
      </c>
      <c r="R97">
        <v>4.7</v>
      </c>
      <c r="S97">
        <f>(Table1[[#This Row],[Min BOD]]+Table1[[#This Row],[Max BOD]])/2</f>
        <v>3.25</v>
      </c>
      <c r="T97">
        <v>0.53133522727272797</v>
      </c>
      <c r="U97">
        <v>6.17008522727272</v>
      </c>
      <c r="V97">
        <f>(Table1[[#This Row],[Min Nitrate N + Nitrite N]]+Table1[[#This Row],[Max Nitrate N + Nitrite N]])/2</f>
        <v>3.3507102272727241</v>
      </c>
      <c r="W97">
        <v>2473</v>
      </c>
      <c r="X97">
        <v>485853</v>
      </c>
      <c r="Y97">
        <f>(Table1[[#This Row],[Min Fecal Coliform]]+Table1[[#This Row],[Max Fecal Coliform]])/2</f>
        <v>244163</v>
      </c>
      <c r="Z97">
        <v>7351</v>
      </c>
      <c r="AA97">
        <v>950</v>
      </c>
      <c r="AB97">
        <f>(Table1[[#This Row],[Min Total Coliform]]+Table1[[#This Row],[Max Total Coliform]])/2</f>
        <v>4150.5</v>
      </c>
      <c r="AC97">
        <f>MIN(10, (Table1[[#This Row],[Avg BOD]]/4)*10)</f>
        <v>8.125</v>
      </c>
      <c r="AD97">
        <f>MIN(10, (Table1[[#This Row],[Avg Fecal Coliform]]/600)*10)</f>
        <v>10</v>
      </c>
      <c r="AE97">
        <f>MIN(10, (Table1[[#This Row],[Avg Nitrate N + Nitrite N]]/10)*10)</f>
        <v>3.3507102272727241</v>
      </c>
      <c r="AF97">
        <f>IF(OR(Table1[[#This Row],[Avg pH]]&lt;6.5,Table1[[#This Row],[Avg pH]]&gt;8.5),10,0)</f>
        <v>0</v>
      </c>
      <c r="AG97">
        <f>MAX(0, 10-(2*Table1[[#This Row],[Avg Dissolved Oxygen]]))</f>
        <v>0</v>
      </c>
      <c r="AH97">
        <f>(Table1[[#This Row],[Fecal Score]]*0.3) + (Table1[[#This Row],[BOD Score]]*0.25) + (Table1[[#This Row],[Nitrate Score]]*0.2) + (Table1[[#This Row],[pH Score]]*0.15) + (Table1[[#This Row],[Dissolved Oxygen Score]]*0.1)</f>
        <v>5.7013920454545453</v>
      </c>
      <c r="AI97">
        <v>2017</v>
      </c>
    </row>
    <row r="98" spans="1:35">
      <c r="A98">
        <v>2394</v>
      </c>
      <c r="B98" t="s">
        <v>108</v>
      </c>
      <c r="C98" t="s">
        <v>1</v>
      </c>
      <c r="D98" t="s">
        <v>109</v>
      </c>
      <c r="E98">
        <v>17</v>
      </c>
      <c r="F98">
        <v>37.5</v>
      </c>
      <c r="G98">
        <f>(Table1[[#This Row],[Min Temperature]]+Table1[[#This Row],[Max Temperature]])/2</f>
        <v>27.25</v>
      </c>
      <c r="H98">
        <v>6.9</v>
      </c>
      <c r="I98">
        <v>7.6</v>
      </c>
      <c r="J98">
        <f>(Table1[[#This Row],[Min Dissolved Oxygen]]+Table1[[#This Row],[Max Dissolved Oxygen]])/2</f>
        <v>7.25</v>
      </c>
      <c r="K98">
        <v>7.2</v>
      </c>
      <c r="L98">
        <v>7.5</v>
      </c>
      <c r="M98">
        <f>(Table1[[#This Row],[Min pH]]+Table1[[#This Row],[Max pH]])/2</f>
        <v>7.35</v>
      </c>
      <c r="N98">
        <v>604.010840108401</v>
      </c>
      <c r="O98">
        <v>2766.7588075880799</v>
      </c>
      <c r="P98">
        <f>(Table1[[#This Row],[Min Conductivity]]+Table1[[#This Row],[Max Conductivity]])/2</f>
        <v>1685.3848238482406</v>
      </c>
      <c r="Q98">
        <v>1</v>
      </c>
      <c r="R98">
        <v>2</v>
      </c>
      <c r="S98">
        <f>(Table1[[#This Row],[Min BOD]]+Table1[[#This Row],[Max BOD]])/2</f>
        <v>1.5</v>
      </c>
      <c r="T98">
        <v>0.53133522727272797</v>
      </c>
      <c r="U98">
        <v>6.17008522727272</v>
      </c>
      <c r="V98">
        <f>(Table1[[#This Row],[Min Nitrate N + Nitrite N]]+Table1[[#This Row],[Max Nitrate N + Nitrite N]])/2</f>
        <v>3.3507102272727241</v>
      </c>
      <c r="W98">
        <v>2473</v>
      </c>
      <c r="X98">
        <v>485853</v>
      </c>
      <c r="Y98">
        <f>(Table1[[#This Row],[Min Fecal Coliform]]+Table1[[#This Row],[Max Fecal Coliform]])/2</f>
        <v>244163</v>
      </c>
      <c r="Z98">
        <v>7351</v>
      </c>
      <c r="AA98">
        <v>950</v>
      </c>
      <c r="AB98">
        <f>(Table1[[#This Row],[Min Total Coliform]]+Table1[[#This Row],[Max Total Coliform]])/2</f>
        <v>4150.5</v>
      </c>
      <c r="AC98">
        <f>MIN(10, (Table1[[#This Row],[Avg BOD]]/4)*10)</f>
        <v>3.75</v>
      </c>
      <c r="AD98">
        <f>MIN(10, (Table1[[#This Row],[Avg Fecal Coliform]]/600)*10)</f>
        <v>10</v>
      </c>
      <c r="AE98">
        <f>MIN(10, (Table1[[#This Row],[Avg Nitrate N + Nitrite N]]/10)*10)</f>
        <v>3.3507102272727241</v>
      </c>
      <c r="AF98">
        <f>IF(OR(Table1[[#This Row],[Avg pH]]&lt;6.5,Table1[[#This Row],[Avg pH]]&gt;8.5),10,0)</f>
        <v>0</v>
      </c>
      <c r="AG98">
        <f>MAX(0, 10-(2*Table1[[#This Row],[Avg Dissolved Oxygen]]))</f>
        <v>0</v>
      </c>
      <c r="AH98">
        <f>(Table1[[#This Row],[Fecal Score]]*0.3) + (Table1[[#This Row],[BOD Score]]*0.25) + (Table1[[#This Row],[Nitrate Score]]*0.2) + (Table1[[#This Row],[pH Score]]*0.15) + (Table1[[#This Row],[Dissolved Oxygen Score]]*0.1)</f>
        <v>4.6076420454545453</v>
      </c>
      <c r="AI98">
        <v>2017</v>
      </c>
    </row>
    <row r="99" spans="1:35">
      <c r="A99">
        <v>2398</v>
      </c>
      <c r="B99" t="s">
        <v>110</v>
      </c>
      <c r="C99" t="s">
        <v>1</v>
      </c>
      <c r="D99" t="s">
        <v>109</v>
      </c>
      <c r="E99">
        <v>11.5</v>
      </c>
      <c r="F99">
        <v>32</v>
      </c>
      <c r="G99">
        <f>(Table1[[#This Row],[Min Temperature]]+Table1[[#This Row],[Max Temperature]])/2</f>
        <v>21.75</v>
      </c>
      <c r="H99">
        <v>7.5</v>
      </c>
      <c r="I99">
        <v>8.1999999999999993</v>
      </c>
      <c r="J99">
        <f>(Table1[[#This Row],[Min Dissolved Oxygen]]+Table1[[#This Row],[Max Dissolved Oxygen]])/2</f>
        <v>7.85</v>
      </c>
      <c r="K99">
        <v>6.7</v>
      </c>
      <c r="L99">
        <v>7.8</v>
      </c>
      <c r="M99">
        <f>(Table1[[#This Row],[Min pH]]+Table1[[#This Row],[Max pH]])/2</f>
        <v>7.25</v>
      </c>
      <c r="N99">
        <v>210</v>
      </c>
      <c r="O99">
        <v>292</v>
      </c>
      <c r="P99">
        <f>(Table1[[#This Row],[Min Conductivity]]+Table1[[#This Row],[Max Conductivity]])/2</f>
        <v>251</v>
      </c>
      <c r="Q99">
        <v>0.2</v>
      </c>
      <c r="R99">
        <v>6.4</v>
      </c>
      <c r="S99">
        <f>(Table1[[#This Row],[Min BOD]]+Table1[[#This Row],[Max BOD]])/2</f>
        <v>3.3000000000000003</v>
      </c>
      <c r="T99">
        <v>0.6</v>
      </c>
      <c r="U99">
        <v>1.2</v>
      </c>
      <c r="V99">
        <f>(Table1[[#This Row],[Min Nitrate N + Nitrite N]]+Table1[[#This Row],[Max Nitrate N + Nitrite N]])/2</f>
        <v>0.89999999999999991</v>
      </c>
      <c r="W99">
        <v>2473</v>
      </c>
      <c r="X99">
        <v>485853</v>
      </c>
      <c r="Y99">
        <f>(Table1[[#This Row],[Min Fecal Coliform]]+Table1[[#This Row],[Max Fecal Coliform]])/2</f>
        <v>244163</v>
      </c>
      <c r="Z99">
        <v>7351</v>
      </c>
      <c r="AA99">
        <v>950</v>
      </c>
      <c r="AB99">
        <f>(Table1[[#This Row],[Min Total Coliform]]+Table1[[#This Row],[Max Total Coliform]])/2</f>
        <v>4150.5</v>
      </c>
      <c r="AC99">
        <f>MIN(10, (Table1[[#This Row],[Avg BOD]]/4)*10)</f>
        <v>8.25</v>
      </c>
      <c r="AD99">
        <f>MIN(10, (Table1[[#This Row],[Avg Fecal Coliform]]/600)*10)</f>
        <v>10</v>
      </c>
      <c r="AE99">
        <f>MIN(10, (Table1[[#This Row],[Avg Nitrate N + Nitrite N]]/10)*10)</f>
        <v>0.89999999999999991</v>
      </c>
      <c r="AF99">
        <f>IF(OR(Table1[[#This Row],[Avg pH]]&lt;6.5,Table1[[#This Row],[Avg pH]]&gt;8.5),10,0)</f>
        <v>0</v>
      </c>
      <c r="AG99">
        <f>MAX(0, 10-(2*Table1[[#This Row],[Avg Dissolved Oxygen]]))</f>
        <v>0</v>
      </c>
      <c r="AH99">
        <f>(Table1[[#This Row],[Fecal Score]]*0.3) + (Table1[[#This Row],[BOD Score]]*0.25) + (Table1[[#This Row],[Nitrate Score]]*0.2) + (Table1[[#This Row],[pH Score]]*0.15) + (Table1[[#This Row],[Dissolved Oxygen Score]]*0.1)</f>
        <v>5.2424999999999997</v>
      </c>
      <c r="AI99">
        <v>2017</v>
      </c>
    </row>
    <row r="100" spans="1:35">
      <c r="A100">
        <v>2393</v>
      </c>
      <c r="B100" t="s">
        <v>111</v>
      </c>
      <c r="C100" t="s">
        <v>8</v>
      </c>
      <c r="D100" t="s">
        <v>109</v>
      </c>
      <c r="E100">
        <v>23</v>
      </c>
      <c r="F100">
        <v>36</v>
      </c>
      <c r="G100">
        <f>(Table1[[#This Row],[Min Temperature]]+Table1[[#This Row],[Max Temperature]])/2</f>
        <v>29.5</v>
      </c>
      <c r="H100">
        <v>3</v>
      </c>
      <c r="I100">
        <v>8.4</v>
      </c>
      <c r="J100">
        <f>(Table1[[#This Row],[Min Dissolved Oxygen]]+Table1[[#This Row],[Max Dissolved Oxygen]])/2</f>
        <v>5.7</v>
      </c>
      <c r="K100">
        <v>7.7</v>
      </c>
      <c r="L100">
        <v>8</v>
      </c>
      <c r="M100">
        <f>(Table1[[#This Row],[Min pH]]+Table1[[#This Row],[Max pH]])/2</f>
        <v>7.85</v>
      </c>
      <c r="N100">
        <v>340</v>
      </c>
      <c r="O100">
        <v>340</v>
      </c>
      <c r="P100">
        <f>(Table1[[#This Row],[Min Conductivity]]+Table1[[#This Row],[Max Conductivity]])/2</f>
        <v>340</v>
      </c>
      <c r="Q100">
        <v>2.7</v>
      </c>
      <c r="R100">
        <v>2.7</v>
      </c>
      <c r="S100">
        <f>(Table1[[#This Row],[Min BOD]]+Table1[[#This Row],[Max BOD]])/2</f>
        <v>2.7</v>
      </c>
      <c r="T100">
        <v>0.53133522727272797</v>
      </c>
      <c r="U100">
        <v>6.17008522727272</v>
      </c>
      <c r="V100">
        <f>(Table1[[#This Row],[Min Nitrate N + Nitrite N]]+Table1[[#This Row],[Max Nitrate N + Nitrite N]])/2</f>
        <v>3.3507102272727241</v>
      </c>
      <c r="W100">
        <v>2473</v>
      </c>
      <c r="X100">
        <v>485853</v>
      </c>
      <c r="Y100">
        <f>(Table1[[#This Row],[Min Fecal Coliform]]+Table1[[#This Row],[Max Fecal Coliform]])/2</f>
        <v>244163</v>
      </c>
      <c r="Z100">
        <v>7351</v>
      </c>
      <c r="AA100">
        <v>950</v>
      </c>
      <c r="AB100">
        <f>(Table1[[#This Row],[Min Total Coliform]]+Table1[[#This Row],[Max Total Coliform]])/2</f>
        <v>4150.5</v>
      </c>
      <c r="AC100">
        <f>MIN(10, (Table1[[#This Row],[Avg BOD]]/4)*10)</f>
        <v>6.75</v>
      </c>
      <c r="AD100">
        <f>MIN(10, (Table1[[#This Row],[Avg Fecal Coliform]]/600)*10)</f>
        <v>10</v>
      </c>
      <c r="AE100">
        <f>MIN(10, (Table1[[#This Row],[Avg Nitrate N + Nitrite N]]/10)*10)</f>
        <v>3.3507102272727241</v>
      </c>
      <c r="AF100">
        <f>IF(OR(Table1[[#This Row],[Avg pH]]&lt;6.5,Table1[[#This Row],[Avg pH]]&gt;8.5),10,0)</f>
        <v>0</v>
      </c>
      <c r="AG100">
        <f>MAX(0, 10-(2*Table1[[#This Row],[Avg Dissolved Oxygen]]))</f>
        <v>0</v>
      </c>
      <c r="AH100">
        <f>(Table1[[#This Row],[Fecal Score]]*0.3) + (Table1[[#This Row],[BOD Score]]*0.25) + (Table1[[#This Row],[Nitrate Score]]*0.2) + (Table1[[#This Row],[pH Score]]*0.15) + (Table1[[#This Row],[Dissolved Oxygen Score]]*0.1)</f>
        <v>5.3576420454545453</v>
      </c>
      <c r="AI100">
        <v>2017</v>
      </c>
    </row>
    <row r="101" spans="1:35">
      <c r="A101">
        <v>1388</v>
      </c>
      <c r="B101" t="s">
        <v>112</v>
      </c>
      <c r="C101" t="s">
        <v>1</v>
      </c>
      <c r="D101" t="s">
        <v>113</v>
      </c>
      <c r="E101">
        <v>28</v>
      </c>
      <c r="F101">
        <v>36</v>
      </c>
      <c r="G101">
        <f>(Table1[[#This Row],[Min Temperature]]+Table1[[#This Row],[Max Temperature]])/2</f>
        <v>32</v>
      </c>
      <c r="H101">
        <v>4.2</v>
      </c>
      <c r="I101">
        <v>9.8000000000000007</v>
      </c>
      <c r="J101">
        <f>(Table1[[#This Row],[Min Dissolved Oxygen]]+Table1[[#This Row],[Max Dissolved Oxygen]])/2</f>
        <v>7</v>
      </c>
      <c r="K101">
        <v>7.4</v>
      </c>
      <c r="L101">
        <v>9.3000000000000007</v>
      </c>
      <c r="M101">
        <f>(Table1[[#This Row],[Min pH]]+Table1[[#This Row],[Max pH]])/2</f>
        <v>8.3500000000000014</v>
      </c>
      <c r="N101">
        <v>410</v>
      </c>
      <c r="O101">
        <v>666</v>
      </c>
      <c r="P101">
        <f>(Table1[[#This Row],[Min Conductivity]]+Table1[[#This Row],[Max Conductivity]])/2</f>
        <v>538</v>
      </c>
      <c r="Q101">
        <v>3</v>
      </c>
      <c r="R101">
        <v>8</v>
      </c>
      <c r="S101">
        <f>(Table1[[#This Row],[Min BOD]]+Table1[[#This Row],[Max BOD]])/2</f>
        <v>5.5</v>
      </c>
      <c r="T101">
        <v>0.55000000000000004</v>
      </c>
      <c r="U101">
        <v>2</v>
      </c>
      <c r="V101">
        <f>(Table1[[#This Row],[Min Nitrate N + Nitrite N]]+Table1[[#This Row],[Max Nitrate N + Nitrite N]])/2</f>
        <v>1.2749999999999999</v>
      </c>
      <c r="W101">
        <v>330</v>
      </c>
      <c r="X101">
        <v>79000</v>
      </c>
      <c r="Y101">
        <f>(Table1[[#This Row],[Min Fecal Coliform]]+Table1[[#This Row],[Max Fecal Coliform]])/2</f>
        <v>39665</v>
      </c>
      <c r="Z101">
        <v>1090</v>
      </c>
      <c r="AA101">
        <v>542000</v>
      </c>
      <c r="AB101">
        <f>(Table1[[#This Row],[Min Total Coliform]]+Table1[[#This Row],[Max Total Coliform]])/2</f>
        <v>271545</v>
      </c>
      <c r="AC101">
        <f>MIN(10, (Table1[[#This Row],[Avg BOD]]/4)*10)</f>
        <v>10</v>
      </c>
      <c r="AD101">
        <f>MIN(10, (Table1[[#This Row],[Avg Fecal Coliform]]/600)*10)</f>
        <v>10</v>
      </c>
      <c r="AE101">
        <f>MIN(10, (Table1[[#This Row],[Avg Nitrate N + Nitrite N]]/10)*10)</f>
        <v>1.2749999999999999</v>
      </c>
      <c r="AF101">
        <f>IF(OR(Table1[[#This Row],[Avg pH]]&lt;6.5,Table1[[#This Row],[Avg pH]]&gt;8.5),10,0)</f>
        <v>0</v>
      </c>
      <c r="AG101">
        <f>MAX(0, 10-(2*Table1[[#This Row],[Avg Dissolved Oxygen]]))</f>
        <v>0</v>
      </c>
      <c r="AH101">
        <f>(Table1[[#This Row],[Fecal Score]]*0.3) + (Table1[[#This Row],[BOD Score]]*0.25) + (Table1[[#This Row],[Nitrate Score]]*0.2) + (Table1[[#This Row],[pH Score]]*0.15) + (Table1[[#This Row],[Dissolved Oxygen Score]]*0.1)</f>
        <v>5.7549999999999999</v>
      </c>
      <c r="AI101">
        <v>2017</v>
      </c>
    </row>
    <row r="102" spans="1:35">
      <c r="A102">
        <v>1446</v>
      </c>
      <c r="B102" t="s">
        <v>114</v>
      </c>
      <c r="C102" t="s">
        <v>1</v>
      </c>
      <c r="D102" t="s">
        <v>113</v>
      </c>
      <c r="E102">
        <v>23</v>
      </c>
      <c r="F102">
        <v>27</v>
      </c>
      <c r="G102">
        <f>(Table1[[#This Row],[Min Temperature]]+Table1[[#This Row],[Max Temperature]])/2</f>
        <v>25</v>
      </c>
      <c r="H102">
        <v>4</v>
      </c>
      <c r="I102">
        <v>6.4</v>
      </c>
      <c r="J102">
        <f>(Table1[[#This Row],[Min Dissolved Oxygen]]+Table1[[#This Row],[Max Dissolved Oxygen]])/2</f>
        <v>5.2</v>
      </c>
      <c r="K102">
        <v>7.6</v>
      </c>
      <c r="L102">
        <v>8.4</v>
      </c>
      <c r="M102">
        <f>(Table1[[#This Row],[Min pH]]+Table1[[#This Row],[Max pH]])/2</f>
        <v>8</v>
      </c>
      <c r="N102">
        <v>496</v>
      </c>
      <c r="O102">
        <v>1596</v>
      </c>
      <c r="P102">
        <f>(Table1[[#This Row],[Min Conductivity]]+Table1[[#This Row],[Max Conductivity]])/2</f>
        <v>1046</v>
      </c>
      <c r="Q102">
        <v>2</v>
      </c>
      <c r="R102">
        <v>5.7</v>
      </c>
      <c r="S102">
        <f>(Table1[[#This Row],[Min BOD]]+Table1[[#This Row],[Max BOD]])/2</f>
        <v>3.85</v>
      </c>
      <c r="T102">
        <v>0.24</v>
      </c>
      <c r="U102">
        <v>5.8</v>
      </c>
      <c r="V102">
        <f>(Table1[[#This Row],[Min Nitrate N + Nitrite N]]+Table1[[#This Row],[Max Nitrate N + Nitrite N]])/2</f>
        <v>3.02</v>
      </c>
      <c r="W102">
        <v>330</v>
      </c>
      <c r="X102">
        <v>1700</v>
      </c>
      <c r="Y102">
        <f>(Table1[[#This Row],[Min Fecal Coliform]]+Table1[[#This Row],[Max Fecal Coliform]])/2</f>
        <v>1015</v>
      </c>
      <c r="Z102">
        <v>2100</v>
      </c>
      <c r="AA102">
        <v>6300</v>
      </c>
      <c r="AB102">
        <f>(Table1[[#This Row],[Min Total Coliform]]+Table1[[#This Row],[Max Total Coliform]])/2</f>
        <v>4200</v>
      </c>
      <c r="AC102">
        <f>MIN(10, (Table1[[#This Row],[Avg BOD]]/4)*10)</f>
        <v>9.625</v>
      </c>
      <c r="AD102">
        <f>MIN(10, (Table1[[#This Row],[Avg Fecal Coliform]]/600)*10)</f>
        <v>10</v>
      </c>
      <c r="AE102">
        <f>MIN(10, (Table1[[#This Row],[Avg Nitrate N + Nitrite N]]/10)*10)</f>
        <v>3.02</v>
      </c>
      <c r="AF102">
        <f>IF(OR(Table1[[#This Row],[Avg pH]]&lt;6.5,Table1[[#This Row],[Avg pH]]&gt;8.5),10,0)</f>
        <v>0</v>
      </c>
      <c r="AG102">
        <f>MAX(0, 10-(2*Table1[[#This Row],[Avg Dissolved Oxygen]]))</f>
        <v>0</v>
      </c>
      <c r="AH102">
        <f>(Table1[[#This Row],[Fecal Score]]*0.3) + (Table1[[#This Row],[BOD Score]]*0.25) + (Table1[[#This Row],[Nitrate Score]]*0.2) + (Table1[[#This Row],[pH Score]]*0.15) + (Table1[[#This Row],[Dissolved Oxygen Score]]*0.1)</f>
        <v>6.0102500000000001</v>
      </c>
      <c r="AI102">
        <v>2017</v>
      </c>
    </row>
    <row r="103" spans="1:35">
      <c r="A103">
        <v>3582</v>
      </c>
      <c r="B103" t="s">
        <v>115</v>
      </c>
      <c r="C103" t="s">
        <v>1</v>
      </c>
      <c r="D103" t="s">
        <v>113</v>
      </c>
      <c r="E103">
        <v>21</v>
      </c>
      <c r="F103">
        <v>32</v>
      </c>
      <c r="G103">
        <f>(Table1[[#This Row],[Min Temperature]]+Table1[[#This Row],[Max Temperature]])/2</f>
        <v>26.5</v>
      </c>
      <c r="H103">
        <v>2.8</v>
      </c>
      <c r="I103">
        <v>5</v>
      </c>
      <c r="J103">
        <f>(Table1[[#This Row],[Min Dissolved Oxygen]]+Table1[[#This Row],[Max Dissolved Oxygen]])/2</f>
        <v>3.9</v>
      </c>
      <c r="K103">
        <v>6.4</v>
      </c>
      <c r="L103">
        <v>9.1999999999999993</v>
      </c>
      <c r="M103">
        <f>(Table1[[#This Row],[Min pH]]+Table1[[#This Row],[Max pH]])/2</f>
        <v>7.8</v>
      </c>
      <c r="N103">
        <v>1203</v>
      </c>
      <c r="O103">
        <v>2540</v>
      </c>
      <c r="P103">
        <f>(Table1[[#This Row],[Min Conductivity]]+Table1[[#This Row],[Max Conductivity]])/2</f>
        <v>1871.5</v>
      </c>
      <c r="Q103">
        <v>6.5</v>
      </c>
      <c r="R103">
        <v>24.8</v>
      </c>
      <c r="S103">
        <f>(Table1[[#This Row],[Min BOD]]+Table1[[#This Row],[Max BOD]])/2</f>
        <v>15.65</v>
      </c>
      <c r="T103">
        <v>0.1</v>
      </c>
      <c r="U103">
        <v>1.38</v>
      </c>
      <c r="V103">
        <f>(Table1[[#This Row],[Min Nitrate N + Nitrite N]]+Table1[[#This Row],[Max Nitrate N + Nitrite N]])/2</f>
        <v>0.74</v>
      </c>
      <c r="W103">
        <v>1100</v>
      </c>
      <c r="X103">
        <v>2600</v>
      </c>
      <c r="Y103">
        <f>(Table1[[#This Row],[Min Fecal Coliform]]+Table1[[#This Row],[Max Fecal Coliform]])/2</f>
        <v>1850</v>
      </c>
      <c r="Z103">
        <v>4700</v>
      </c>
      <c r="AA103">
        <v>7000</v>
      </c>
      <c r="AB103">
        <f>(Table1[[#This Row],[Min Total Coliform]]+Table1[[#This Row],[Max Total Coliform]])/2</f>
        <v>5850</v>
      </c>
      <c r="AC103">
        <f>MIN(10, (Table1[[#This Row],[Avg BOD]]/4)*10)</f>
        <v>10</v>
      </c>
      <c r="AD103">
        <f>MIN(10, (Table1[[#This Row],[Avg Fecal Coliform]]/600)*10)</f>
        <v>10</v>
      </c>
      <c r="AE103">
        <f>MIN(10, (Table1[[#This Row],[Avg Nitrate N + Nitrite N]]/10)*10)</f>
        <v>0.74</v>
      </c>
      <c r="AF103">
        <f>IF(OR(Table1[[#This Row],[Avg pH]]&lt;6.5,Table1[[#This Row],[Avg pH]]&gt;8.5),10,0)</f>
        <v>0</v>
      </c>
      <c r="AG103">
        <f>MAX(0, 10-(2*Table1[[#This Row],[Avg Dissolved Oxygen]]))</f>
        <v>2.2000000000000002</v>
      </c>
      <c r="AH103">
        <f>(Table1[[#This Row],[Fecal Score]]*0.3) + (Table1[[#This Row],[BOD Score]]*0.25) + (Table1[[#This Row],[Nitrate Score]]*0.2) + (Table1[[#This Row],[pH Score]]*0.15) + (Table1[[#This Row],[Dissolved Oxygen Score]]*0.1)</f>
        <v>5.8679999999999994</v>
      </c>
      <c r="AI103">
        <v>2017</v>
      </c>
    </row>
    <row r="104" spans="1:35">
      <c r="A104">
        <v>3583</v>
      </c>
      <c r="B104" t="s">
        <v>116</v>
      </c>
      <c r="C104" t="s">
        <v>1</v>
      </c>
      <c r="D104" t="s">
        <v>113</v>
      </c>
      <c r="E104">
        <v>24</v>
      </c>
      <c r="F104">
        <v>32</v>
      </c>
      <c r="G104">
        <f>(Table1[[#This Row],[Min Temperature]]+Table1[[#This Row],[Max Temperature]])/2</f>
        <v>28</v>
      </c>
      <c r="H104">
        <v>5.2</v>
      </c>
      <c r="I104">
        <v>7.5</v>
      </c>
      <c r="J104">
        <f>(Table1[[#This Row],[Min Dissolved Oxygen]]+Table1[[#This Row],[Max Dissolved Oxygen]])/2</f>
        <v>6.35</v>
      </c>
      <c r="K104">
        <v>7.4</v>
      </c>
      <c r="L104">
        <v>9.5</v>
      </c>
      <c r="M104">
        <f>(Table1[[#This Row],[Min pH]]+Table1[[#This Row],[Max pH]])/2</f>
        <v>8.4499999999999993</v>
      </c>
      <c r="N104">
        <v>526</v>
      </c>
      <c r="O104">
        <v>950</v>
      </c>
      <c r="P104">
        <f>(Table1[[#This Row],[Min Conductivity]]+Table1[[#This Row],[Max Conductivity]])/2</f>
        <v>738</v>
      </c>
      <c r="Q104">
        <v>4</v>
      </c>
      <c r="R104">
        <v>9</v>
      </c>
      <c r="S104">
        <f>(Table1[[#This Row],[Min BOD]]+Table1[[#This Row],[Max BOD]])/2</f>
        <v>6.5</v>
      </c>
      <c r="T104">
        <v>0.2</v>
      </c>
      <c r="U104">
        <v>0.68</v>
      </c>
      <c r="V104">
        <f>(Table1[[#This Row],[Min Nitrate N + Nitrite N]]+Table1[[#This Row],[Max Nitrate N + Nitrite N]])/2</f>
        <v>0.44000000000000006</v>
      </c>
      <c r="W104">
        <v>920</v>
      </c>
      <c r="X104">
        <v>1700</v>
      </c>
      <c r="Y104">
        <f>(Table1[[#This Row],[Min Fecal Coliform]]+Table1[[#This Row],[Max Fecal Coliform]])/2</f>
        <v>1310</v>
      </c>
      <c r="Z104">
        <v>4600</v>
      </c>
      <c r="AA104">
        <v>6300</v>
      </c>
      <c r="AB104">
        <f>(Table1[[#This Row],[Min Total Coliform]]+Table1[[#This Row],[Max Total Coliform]])/2</f>
        <v>5450</v>
      </c>
      <c r="AC104">
        <f>MIN(10, (Table1[[#This Row],[Avg BOD]]/4)*10)</f>
        <v>10</v>
      </c>
      <c r="AD104">
        <f>MIN(10, (Table1[[#This Row],[Avg Fecal Coliform]]/600)*10)</f>
        <v>10</v>
      </c>
      <c r="AE104">
        <f>MIN(10, (Table1[[#This Row],[Avg Nitrate N + Nitrite N]]/10)*10)</f>
        <v>0.44000000000000006</v>
      </c>
      <c r="AF104">
        <f>IF(OR(Table1[[#This Row],[Avg pH]]&lt;6.5,Table1[[#This Row],[Avg pH]]&gt;8.5),10,0)</f>
        <v>0</v>
      </c>
      <c r="AG104">
        <f>MAX(0, 10-(2*Table1[[#This Row],[Avg Dissolved Oxygen]]))</f>
        <v>0</v>
      </c>
      <c r="AH104">
        <f>(Table1[[#This Row],[Fecal Score]]*0.3) + (Table1[[#This Row],[BOD Score]]*0.25) + (Table1[[#This Row],[Nitrate Score]]*0.2) + (Table1[[#This Row],[pH Score]]*0.15) + (Table1[[#This Row],[Dissolved Oxygen Score]]*0.1)</f>
        <v>5.5880000000000001</v>
      </c>
      <c r="AI104">
        <v>2017</v>
      </c>
    </row>
    <row r="105" spans="1:35">
      <c r="A105">
        <v>3584</v>
      </c>
      <c r="B105" t="s">
        <v>117</v>
      </c>
      <c r="C105" t="s">
        <v>1</v>
      </c>
      <c r="D105" t="s">
        <v>113</v>
      </c>
      <c r="E105">
        <v>24</v>
      </c>
      <c r="F105">
        <v>30</v>
      </c>
      <c r="G105">
        <f>(Table1[[#This Row],[Min Temperature]]+Table1[[#This Row],[Max Temperature]])/2</f>
        <v>27</v>
      </c>
      <c r="H105">
        <v>1.1000000000000001</v>
      </c>
      <c r="I105">
        <v>3.2</v>
      </c>
      <c r="J105">
        <f>(Table1[[#This Row],[Min Dissolved Oxygen]]+Table1[[#This Row],[Max Dissolved Oxygen]])/2</f>
        <v>2.1500000000000004</v>
      </c>
      <c r="K105">
        <v>7</v>
      </c>
      <c r="L105">
        <v>8.6</v>
      </c>
      <c r="M105">
        <f>(Table1[[#This Row],[Min pH]]+Table1[[#This Row],[Max pH]])/2</f>
        <v>7.8</v>
      </c>
      <c r="N105">
        <v>754</v>
      </c>
      <c r="O105">
        <v>1174</v>
      </c>
      <c r="P105">
        <f>(Table1[[#This Row],[Min Conductivity]]+Table1[[#This Row],[Max Conductivity]])/2</f>
        <v>964</v>
      </c>
      <c r="Q105">
        <v>10.4</v>
      </c>
      <c r="R105">
        <v>24</v>
      </c>
      <c r="S105">
        <f>(Table1[[#This Row],[Min BOD]]+Table1[[#This Row],[Max BOD]])/2</f>
        <v>17.2</v>
      </c>
      <c r="T105">
        <v>0.13</v>
      </c>
      <c r="U105">
        <v>4.2</v>
      </c>
      <c r="V105">
        <f>(Table1[[#This Row],[Min Nitrate N + Nitrite N]]+Table1[[#This Row],[Max Nitrate N + Nitrite N]])/2</f>
        <v>2.165</v>
      </c>
      <c r="W105">
        <v>1700</v>
      </c>
      <c r="X105">
        <v>4300</v>
      </c>
      <c r="Y105">
        <f>(Table1[[#This Row],[Min Fecal Coliform]]+Table1[[#This Row],[Max Fecal Coliform]])/2</f>
        <v>3000</v>
      </c>
      <c r="Z105">
        <v>6300</v>
      </c>
      <c r="AA105">
        <v>8400</v>
      </c>
      <c r="AB105">
        <f>(Table1[[#This Row],[Min Total Coliform]]+Table1[[#This Row],[Max Total Coliform]])/2</f>
        <v>7350</v>
      </c>
      <c r="AC105">
        <f>MIN(10, (Table1[[#This Row],[Avg BOD]]/4)*10)</f>
        <v>10</v>
      </c>
      <c r="AD105">
        <f>MIN(10, (Table1[[#This Row],[Avg Fecal Coliform]]/600)*10)</f>
        <v>10</v>
      </c>
      <c r="AE105">
        <f>MIN(10, (Table1[[#This Row],[Avg Nitrate N + Nitrite N]]/10)*10)</f>
        <v>2.165</v>
      </c>
      <c r="AF105">
        <f>IF(OR(Table1[[#This Row],[Avg pH]]&lt;6.5,Table1[[#This Row],[Avg pH]]&gt;8.5),10,0)</f>
        <v>0</v>
      </c>
      <c r="AG105">
        <f>MAX(0, 10-(2*Table1[[#This Row],[Avg Dissolved Oxygen]]))</f>
        <v>5.6999999999999993</v>
      </c>
      <c r="AH105">
        <f>(Table1[[#This Row],[Fecal Score]]*0.3) + (Table1[[#This Row],[BOD Score]]*0.25) + (Table1[[#This Row],[Nitrate Score]]*0.2) + (Table1[[#This Row],[pH Score]]*0.15) + (Table1[[#This Row],[Dissolved Oxygen Score]]*0.1)</f>
        <v>6.5030000000000001</v>
      </c>
      <c r="AI105">
        <v>2017</v>
      </c>
    </row>
    <row r="106" spans="1:35">
      <c r="A106">
        <v>3585</v>
      </c>
      <c r="B106" t="s">
        <v>118</v>
      </c>
      <c r="C106" t="s">
        <v>1</v>
      </c>
      <c r="D106" t="s">
        <v>113</v>
      </c>
      <c r="E106">
        <v>25</v>
      </c>
      <c r="F106">
        <v>34</v>
      </c>
      <c r="G106">
        <f>(Table1[[#This Row],[Min Temperature]]+Table1[[#This Row],[Max Temperature]])/2</f>
        <v>29.5</v>
      </c>
      <c r="H106">
        <v>1.2</v>
      </c>
      <c r="I106">
        <v>3.4</v>
      </c>
      <c r="J106">
        <f>(Table1[[#This Row],[Min Dissolved Oxygen]]+Table1[[#This Row],[Max Dissolved Oxygen]])/2</f>
        <v>2.2999999999999998</v>
      </c>
      <c r="K106">
        <v>7.2</v>
      </c>
      <c r="L106">
        <v>8.6</v>
      </c>
      <c r="M106">
        <f>(Table1[[#This Row],[Min pH]]+Table1[[#This Row],[Max pH]])/2</f>
        <v>7.9</v>
      </c>
      <c r="N106">
        <v>733</v>
      </c>
      <c r="O106">
        <v>1241</v>
      </c>
      <c r="P106">
        <f>(Table1[[#This Row],[Min Conductivity]]+Table1[[#This Row],[Max Conductivity]])/2</f>
        <v>987</v>
      </c>
      <c r="Q106">
        <v>10.6</v>
      </c>
      <c r="R106">
        <v>24.6</v>
      </c>
      <c r="S106">
        <f>(Table1[[#This Row],[Min BOD]]+Table1[[#This Row],[Max BOD]])/2</f>
        <v>17.600000000000001</v>
      </c>
      <c r="T106">
        <v>0.3</v>
      </c>
      <c r="U106">
        <v>3.54</v>
      </c>
      <c r="V106">
        <f>(Table1[[#This Row],[Min Nitrate N + Nitrite N]]+Table1[[#This Row],[Max Nitrate N + Nitrite N]])/2</f>
        <v>1.92</v>
      </c>
      <c r="W106">
        <v>1700</v>
      </c>
      <c r="X106">
        <v>2700</v>
      </c>
      <c r="Y106">
        <f>(Table1[[#This Row],[Min Fecal Coliform]]+Table1[[#This Row],[Max Fecal Coliform]])/2</f>
        <v>2200</v>
      </c>
      <c r="Z106">
        <v>6300</v>
      </c>
      <c r="AA106">
        <v>8400</v>
      </c>
      <c r="AB106">
        <f>(Table1[[#This Row],[Min Total Coliform]]+Table1[[#This Row],[Max Total Coliform]])/2</f>
        <v>7350</v>
      </c>
      <c r="AC106">
        <f>MIN(10, (Table1[[#This Row],[Avg BOD]]/4)*10)</f>
        <v>10</v>
      </c>
      <c r="AD106">
        <f>MIN(10, (Table1[[#This Row],[Avg Fecal Coliform]]/600)*10)</f>
        <v>10</v>
      </c>
      <c r="AE106">
        <f>MIN(10, (Table1[[#This Row],[Avg Nitrate N + Nitrite N]]/10)*10)</f>
        <v>1.92</v>
      </c>
      <c r="AF106">
        <f>IF(OR(Table1[[#This Row],[Avg pH]]&lt;6.5,Table1[[#This Row],[Avg pH]]&gt;8.5),10,0)</f>
        <v>0</v>
      </c>
      <c r="AG106">
        <f>MAX(0, 10-(2*Table1[[#This Row],[Avg Dissolved Oxygen]]))</f>
        <v>5.4</v>
      </c>
      <c r="AH106">
        <f>(Table1[[#This Row],[Fecal Score]]*0.3) + (Table1[[#This Row],[BOD Score]]*0.25) + (Table1[[#This Row],[Nitrate Score]]*0.2) + (Table1[[#This Row],[pH Score]]*0.15) + (Table1[[#This Row],[Dissolved Oxygen Score]]*0.1)</f>
        <v>6.4240000000000004</v>
      </c>
      <c r="AI106">
        <v>2017</v>
      </c>
    </row>
    <row r="107" spans="1:35">
      <c r="A107">
        <v>3586</v>
      </c>
      <c r="B107" t="s">
        <v>119</v>
      </c>
      <c r="C107" t="s">
        <v>1</v>
      </c>
      <c r="D107" t="s">
        <v>113</v>
      </c>
      <c r="E107">
        <v>24</v>
      </c>
      <c r="F107">
        <v>32</v>
      </c>
      <c r="G107">
        <f>(Table1[[#This Row],[Min Temperature]]+Table1[[#This Row],[Max Temperature]])/2</f>
        <v>28</v>
      </c>
      <c r="H107">
        <v>3.3</v>
      </c>
      <c r="I107">
        <v>5.8</v>
      </c>
      <c r="J107">
        <f>(Table1[[#This Row],[Min Dissolved Oxygen]]+Table1[[#This Row],[Max Dissolved Oxygen]])/2</f>
        <v>4.55</v>
      </c>
      <c r="K107">
        <v>7.5</v>
      </c>
      <c r="L107">
        <v>9.5</v>
      </c>
      <c r="M107">
        <f>(Table1[[#This Row],[Min pH]]+Table1[[#This Row],[Max pH]])/2</f>
        <v>8.5</v>
      </c>
      <c r="N107">
        <v>310</v>
      </c>
      <c r="O107">
        <v>1334</v>
      </c>
      <c r="P107">
        <f>(Table1[[#This Row],[Min Conductivity]]+Table1[[#This Row],[Max Conductivity]])/2</f>
        <v>822</v>
      </c>
      <c r="Q107">
        <v>4.2</v>
      </c>
      <c r="R107">
        <v>15.6</v>
      </c>
      <c r="S107">
        <f>(Table1[[#This Row],[Min BOD]]+Table1[[#This Row],[Max BOD]])/2</f>
        <v>9.9</v>
      </c>
      <c r="T107">
        <v>0.15</v>
      </c>
      <c r="U107">
        <v>0.63</v>
      </c>
      <c r="V107">
        <f>(Table1[[#This Row],[Min Nitrate N + Nitrite N]]+Table1[[#This Row],[Max Nitrate N + Nitrite N]])/2</f>
        <v>0.39</v>
      </c>
      <c r="W107">
        <v>930</v>
      </c>
      <c r="X107">
        <v>2300</v>
      </c>
      <c r="Y107">
        <f>(Table1[[#This Row],[Min Fecal Coliform]]+Table1[[#This Row],[Max Fecal Coliform]])/2</f>
        <v>1615</v>
      </c>
      <c r="Z107">
        <v>4700</v>
      </c>
      <c r="AA107">
        <v>6300</v>
      </c>
      <c r="AB107">
        <f>(Table1[[#This Row],[Min Total Coliform]]+Table1[[#This Row],[Max Total Coliform]])/2</f>
        <v>5500</v>
      </c>
      <c r="AC107">
        <f>MIN(10, (Table1[[#This Row],[Avg BOD]]/4)*10)</f>
        <v>10</v>
      </c>
      <c r="AD107">
        <f>MIN(10, (Table1[[#This Row],[Avg Fecal Coliform]]/600)*10)</f>
        <v>10</v>
      </c>
      <c r="AE107">
        <f>MIN(10, (Table1[[#This Row],[Avg Nitrate N + Nitrite N]]/10)*10)</f>
        <v>0.39</v>
      </c>
      <c r="AF107">
        <f>IF(OR(Table1[[#This Row],[Avg pH]]&lt;6.5,Table1[[#This Row],[Avg pH]]&gt;8.5),10,0)</f>
        <v>0</v>
      </c>
      <c r="AG107">
        <f>MAX(0, 10-(2*Table1[[#This Row],[Avg Dissolved Oxygen]]))</f>
        <v>0.90000000000000036</v>
      </c>
      <c r="AH107">
        <f>(Table1[[#This Row],[Fecal Score]]*0.3) + (Table1[[#This Row],[BOD Score]]*0.25) + (Table1[[#This Row],[Nitrate Score]]*0.2) + (Table1[[#This Row],[pH Score]]*0.15) + (Table1[[#This Row],[Dissolved Oxygen Score]]*0.1)</f>
        <v>5.6680000000000001</v>
      </c>
      <c r="AI107">
        <v>2017</v>
      </c>
    </row>
    <row r="108" spans="1:35">
      <c r="A108">
        <v>3587</v>
      </c>
      <c r="B108" t="s">
        <v>120</v>
      </c>
      <c r="C108" t="s">
        <v>1</v>
      </c>
      <c r="D108" t="s">
        <v>113</v>
      </c>
      <c r="E108">
        <v>24</v>
      </c>
      <c r="F108">
        <v>32</v>
      </c>
      <c r="G108">
        <f>(Table1[[#This Row],[Min Temperature]]+Table1[[#This Row],[Max Temperature]])/2</f>
        <v>28</v>
      </c>
      <c r="H108">
        <v>4</v>
      </c>
      <c r="I108">
        <v>6.2</v>
      </c>
      <c r="J108">
        <f>(Table1[[#This Row],[Min Dissolved Oxygen]]+Table1[[#This Row],[Max Dissolved Oxygen]])/2</f>
        <v>5.0999999999999996</v>
      </c>
      <c r="K108">
        <v>7.9</v>
      </c>
      <c r="L108">
        <v>9.1999999999999993</v>
      </c>
      <c r="M108">
        <f>(Table1[[#This Row],[Min pH]]+Table1[[#This Row],[Max pH]])/2</f>
        <v>8.5500000000000007</v>
      </c>
      <c r="N108">
        <v>469</v>
      </c>
      <c r="O108">
        <v>1109</v>
      </c>
      <c r="P108">
        <f>(Table1[[#This Row],[Min Conductivity]]+Table1[[#This Row],[Max Conductivity]])/2</f>
        <v>789</v>
      </c>
      <c r="Q108">
        <v>4</v>
      </c>
      <c r="R108">
        <v>10.8</v>
      </c>
      <c r="S108">
        <f>(Table1[[#This Row],[Min BOD]]+Table1[[#This Row],[Max BOD]])/2</f>
        <v>7.4</v>
      </c>
      <c r="T108">
        <v>0.24</v>
      </c>
      <c r="U108">
        <v>0.6</v>
      </c>
      <c r="V108">
        <f>(Table1[[#This Row],[Min Nitrate N + Nitrite N]]+Table1[[#This Row],[Max Nitrate N + Nitrite N]])/2</f>
        <v>0.42</v>
      </c>
      <c r="W108">
        <v>920</v>
      </c>
      <c r="X108">
        <v>2100</v>
      </c>
      <c r="Y108">
        <f>(Table1[[#This Row],[Min Fecal Coliform]]+Table1[[#This Row],[Max Fecal Coliform]])/2</f>
        <v>1510</v>
      </c>
      <c r="Z108">
        <v>4600</v>
      </c>
      <c r="AA108">
        <v>6300</v>
      </c>
      <c r="AB108">
        <f>(Table1[[#This Row],[Min Total Coliform]]+Table1[[#This Row],[Max Total Coliform]])/2</f>
        <v>5450</v>
      </c>
      <c r="AC108">
        <f>MIN(10, (Table1[[#This Row],[Avg BOD]]/4)*10)</f>
        <v>10</v>
      </c>
      <c r="AD108">
        <f>MIN(10, (Table1[[#This Row],[Avg Fecal Coliform]]/600)*10)</f>
        <v>10</v>
      </c>
      <c r="AE108">
        <f>MIN(10, (Table1[[#This Row],[Avg Nitrate N + Nitrite N]]/10)*10)</f>
        <v>0.41999999999999993</v>
      </c>
      <c r="AF108">
        <f>IF(OR(Table1[[#This Row],[Avg pH]]&lt;6.5,Table1[[#This Row],[Avg pH]]&gt;8.5),10,0)</f>
        <v>10</v>
      </c>
      <c r="AG108">
        <f>MAX(0, 10-(2*Table1[[#This Row],[Avg Dissolved Oxygen]]))</f>
        <v>0</v>
      </c>
      <c r="AH108">
        <f>(Table1[[#This Row],[Fecal Score]]*0.3) + (Table1[[#This Row],[BOD Score]]*0.25) + (Table1[[#This Row],[Nitrate Score]]*0.2) + (Table1[[#This Row],[pH Score]]*0.15) + (Table1[[#This Row],[Dissolved Oxygen Score]]*0.1)</f>
        <v>7.0839999999999996</v>
      </c>
      <c r="AI108">
        <v>2017</v>
      </c>
    </row>
    <row r="109" spans="1:35">
      <c r="A109">
        <v>3591</v>
      </c>
      <c r="B109" t="s">
        <v>121</v>
      </c>
      <c r="C109" t="s">
        <v>1</v>
      </c>
      <c r="D109" t="s">
        <v>113</v>
      </c>
      <c r="E109">
        <v>21</v>
      </c>
      <c r="F109">
        <v>26</v>
      </c>
      <c r="G109">
        <f>(Table1[[#This Row],[Min Temperature]]+Table1[[#This Row],[Max Temperature]])/2</f>
        <v>23.5</v>
      </c>
      <c r="H109">
        <v>4.2</v>
      </c>
      <c r="I109">
        <v>7.7</v>
      </c>
      <c r="J109">
        <f>(Table1[[#This Row],[Min Dissolved Oxygen]]+Table1[[#This Row],[Max Dissolved Oxygen]])/2</f>
        <v>5.95</v>
      </c>
      <c r="K109">
        <v>6.8</v>
      </c>
      <c r="L109">
        <v>7.3</v>
      </c>
      <c r="M109">
        <f>(Table1[[#This Row],[Min pH]]+Table1[[#This Row],[Max pH]])/2</f>
        <v>7.05</v>
      </c>
      <c r="N109">
        <v>282</v>
      </c>
      <c r="O109">
        <v>600</v>
      </c>
      <c r="P109">
        <f>(Table1[[#This Row],[Min Conductivity]]+Table1[[#This Row],[Max Conductivity]])/2</f>
        <v>441</v>
      </c>
      <c r="Q109">
        <v>4</v>
      </c>
      <c r="R109">
        <v>5</v>
      </c>
      <c r="S109">
        <f>(Table1[[#This Row],[Min BOD]]+Table1[[#This Row],[Max BOD]])/2</f>
        <v>4.5</v>
      </c>
      <c r="T109">
        <v>0.7</v>
      </c>
      <c r="U109">
        <v>7.49</v>
      </c>
      <c r="V109">
        <f>(Table1[[#This Row],[Min Nitrate N + Nitrite N]]+Table1[[#This Row],[Max Nitrate N + Nitrite N]])/2</f>
        <v>4.0949999999999998</v>
      </c>
      <c r="W109">
        <v>210</v>
      </c>
      <c r="X109">
        <v>4900</v>
      </c>
      <c r="Y109">
        <f>(Table1[[#This Row],[Min Fecal Coliform]]+Table1[[#This Row],[Max Fecal Coliform]])/2</f>
        <v>2555</v>
      </c>
      <c r="Z109">
        <v>1720</v>
      </c>
      <c r="AA109">
        <v>22100</v>
      </c>
      <c r="AB109">
        <f>(Table1[[#This Row],[Min Total Coliform]]+Table1[[#This Row],[Max Total Coliform]])/2</f>
        <v>11910</v>
      </c>
      <c r="AC109">
        <f>MIN(10, (Table1[[#This Row],[Avg BOD]]/4)*10)</f>
        <v>10</v>
      </c>
      <c r="AD109">
        <f>MIN(10, (Table1[[#This Row],[Avg Fecal Coliform]]/600)*10)</f>
        <v>10</v>
      </c>
      <c r="AE109">
        <f>MIN(10, (Table1[[#This Row],[Avg Nitrate N + Nitrite N]]/10)*10)</f>
        <v>4.0949999999999998</v>
      </c>
      <c r="AF109">
        <f>IF(OR(Table1[[#This Row],[Avg pH]]&lt;6.5,Table1[[#This Row],[Avg pH]]&gt;8.5),10,0)</f>
        <v>0</v>
      </c>
      <c r="AG109">
        <f>MAX(0, 10-(2*Table1[[#This Row],[Avg Dissolved Oxygen]]))</f>
        <v>0</v>
      </c>
      <c r="AH109">
        <f>(Table1[[#This Row],[Fecal Score]]*0.3) + (Table1[[#This Row],[BOD Score]]*0.25) + (Table1[[#This Row],[Nitrate Score]]*0.2) + (Table1[[#This Row],[pH Score]]*0.15) + (Table1[[#This Row],[Dissolved Oxygen Score]]*0.1)</f>
        <v>6.319</v>
      </c>
      <c r="AI109">
        <v>2017</v>
      </c>
    </row>
    <row r="110" spans="1:35">
      <c r="A110">
        <v>3592</v>
      </c>
      <c r="B110" t="s">
        <v>122</v>
      </c>
      <c r="C110" t="s">
        <v>1</v>
      </c>
      <c r="D110" t="s">
        <v>113</v>
      </c>
      <c r="E110">
        <v>21</v>
      </c>
      <c r="F110">
        <v>35</v>
      </c>
      <c r="G110">
        <f>(Table1[[#This Row],[Min Temperature]]+Table1[[#This Row],[Max Temperature]])/2</f>
        <v>28</v>
      </c>
      <c r="H110">
        <v>0.7</v>
      </c>
      <c r="I110">
        <v>8</v>
      </c>
      <c r="J110">
        <f>(Table1[[#This Row],[Min Dissolved Oxygen]]+Table1[[#This Row],[Max Dissolved Oxygen]])/2</f>
        <v>4.3499999999999996</v>
      </c>
      <c r="K110">
        <v>6.5</v>
      </c>
      <c r="L110">
        <v>8</v>
      </c>
      <c r="M110">
        <f>(Table1[[#This Row],[Min pH]]+Table1[[#This Row],[Max pH]])/2</f>
        <v>7.25</v>
      </c>
      <c r="N110">
        <v>250</v>
      </c>
      <c r="O110">
        <v>664</v>
      </c>
      <c r="P110">
        <f>(Table1[[#This Row],[Min Conductivity]]+Table1[[#This Row],[Max Conductivity]])/2</f>
        <v>457</v>
      </c>
      <c r="Q110">
        <v>2</v>
      </c>
      <c r="R110">
        <v>25</v>
      </c>
      <c r="S110">
        <f>(Table1[[#This Row],[Min BOD]]+Table1[[#This Row],[Max BOD]])/2</f>
        <v>13.5</v>
      </c>
      <c r="T110">
        <v>0.31</v>
      </c>
      <c r="U110">
        <v>4.57</v>
      </c>
      <c r="V110">
        <f>(Table1[[#This Row],[Min Nitrate N + Nitrite N]]+Table1[[#This Row],[Max Nitrate N + Nitrite N]])/2</f>
        <v>2.44</v>
      </c>
      <c r="W110">
        <v>790</v>
      </c>
      <c r="X110">
        <v>490000</v>
      </c>
      <c r="Y110">
        <f>(Table1[[#This Row],[Min Fecal Coliform]]+Table1[[#This Row],[Max Fecal Coliform]])/2</f>
        <v>245395</v>
      </c>
      <c r="Z110">
        <v>3480</v>
      </c>
      <c r="AA110">
        <v>1090000</v>
      </c>
      <c r="AB110">
        <f>(Table1[[#This Row],[Min Total Coliform]]+Table1[[#This Row],[Max Total Coliform]])/2</f>
        <v>546740</v>
      </c>
      <c r="AC110">
        <f>MIN(10, (Table1[[#This Row],[Avg BOD]]/4)*10)</f>
        <v>10</v>
      </c>
      <c r="AD110">
        <f>MIN(10, (Table1[[#This Row],[Avg Fecal Coliform]]/600)*10)</f>
        <v>10</v>
      </c>
      <c r="AE110">
        <f>MIN(10, (Table1[[#This Row],[Avg Nitrate N + Nitrite N]]/10)*10)</f>
        <v>2.44</v>
      </c>
      <c r="AF110">
        <f>IF(OR(Table1[[#This Row],[Avg pH]]&lt;6.5,Table1[[#This Row],[Avg pH]]&gt;8.5),10,0)</f>
        <v>0</v>
      </c>
      <c r="AG110">
        <f>MAX(0, 10-(2*Table1[[#This Row],[Avg Dissolved Oxygen]]))</f>
        <v>1.3000000000000007</v>
      </c>
      <c r="AH110">
        <f>(Table1[[#This Row],[Fecal Score]]*0.3) + (Table1[[#This Row],[BOD Score]]*0.25) + (Table1[[#This Row],[Nitrate Score]]*0.2) + (Table1[[#This Row],[pH Score]]*0.15) + (Table1[[#This Row],[Dissolved Oxygen Score]]*0.1)</f>
        <v>6.1179999999999994</v>
      </c>
      <c r="AI110">
        <v>2017</v>
      </c>
    </row>
    <row r="111" spans="1:35">
      <c r="A111">
        <v>3593</v>
      </c>
      <c r="B111" t="s">
        <v>112</v>
      </c>
      <c r="C111" t="s">
        <v>1</v>
      </c>
      <c r="D111" t="s">
        <v>113</v>
      </c>
      <c r="E111">
        <v>27</v>
      </c>
      <c r="F111">
        <v>36</v>
      </c>
      <c r="G111">
        <f>(Table1[[#This Row],[Min Temperature]]+Table1[[#This Row],[Max Temperature]])/2</f>
        <v>31.5</v>
      </c>
      <c r="H111">
        <v>4.2</v>
      </c>
      <c r="I111">
        <v>9.8000000000000007</v>
      </c>
      <c r="J111">
        <f>(Table1[[#This Row],[Min Dissolved Oxygen]]+Table1[[#This Row],[Max Dissolved Oxygen]])/2</f>
        <v>7</v>
      </c>
      <c r="K111">
        <v>6.9</v>
      </c>
      <c r="L111">
        <v>9.3000000000000007</v>
      </c>
      <c r="M111">
        <f>(Table1[[#This Row],[Min pH]]+Table1[[#This Row],[Max pH]])/2</f>
        <v>8.1000000000000014</v>
      </c>
      <c r="N111">
        <v>330</v>
      </c>
      <c r="O111">
        <v>666</v>
      </c>
      <c r="P111">
        <f>(Table1[[#This Row],[Min Conductivity]]+Table1[[#This Row],[Max Conductivity]])/2</f>
        <v>498</v>
      </c>
      <c r="Q111">
        <v>3</v>
      </c>
      <c r="R111">
        <v>8</v>
      </c>
      <c r="S111">
        <f>(Table1[[#This Row],[Min BOD]]+Table1[[#This Row],[Max BOD]])/2</f>
        <v>5.5</v>
      </c>
      <c r="T111">
        <v>0.41</v>
      </c>
      <c r="U111">
        <v>2</v>
      </c>
      <c r="V111">
        <f>(Table1[[#This Row],[Min Nitrate N + Nitrite N]]+Table1[[#This Row],[Max Nitrate N + Nitrite N]])/2</f>
        <v>1.2050000000000001</v>
      </c>
      <c r="W111">
        <v>270</v>
      </c>
      <c r="X111">
        <v>79000</v>
      </c>
      <c r="Y111">
        <f>(Table1[[#This Row],[Min Fecal Coliform]]+Table1[[#This Row],[Max Fecal Coliform]])/2</f>
        <v>39635</v>
      </c>
      <c r="Z111">
        <v>1090</v>
      </c>
      <c r="AA111">
        <v>542000</v>
      </c>
      <c r="AB111">
        <f>(Table1[[#This Row],[Min Total Coliform]]+Table1[[#This Row],[Max Total Coliform]])/2</f>
        <v>271545</v>
      </c>
      <c r="AC111">
        <f>MIN(10, (Table1[[#This Row],[Avg BOD]]/4)*10)</f>
        <v>10</v>
      </c>
      <c r="AD111">
        <f>MIN(10, (Table1[[#This Row],[Avg Fecal Coliform]]/600)*10)</f>
        <v>10</v>
      </c>
      <c r="AE111">
        <f>MIN(10, (Table1[[#This Row],[Avg Nitrate N + Nitrite N]]/10)*10)</f>
        <v>1.2050000000000001</v>
      </c>
      <c r="AF111">
        <f>IF(OR(Table1[[#This Row],[Avg pH]]&lt;6.5,Table1[[#This Row],[Avg pH]]&gt;8.5),10,0)</f>
        <v>0</v>
      </c>
      <c r="AG111">
        <f>MAX(0, 10-(2*Table1[[#This Row],[Avg Dissolved Oxygen]]))</f>
        <v>0</v>
      </c>
      <c r="AH111">
        <f>(Table1[[#This Row],[Fecal Score]]*0.3) + (Table1[[#This Row],[BOD Score]]*0.25) + (Table1[[#This Row],[Nitrate Score]]*0.2) + (Table1[[#This Row],[pH Score]]*0.15) + (Table1[[#This Row],[Dissolved Oxygen Score]]*0.1)</f>
        <v>5.7409999999999997</v>
      </c>
      <c r="AI111">
        <v>2017</v>
      </c>
    </row>
    <row r="112" spans="1:35">
      <c r="A112">
        <v>3601</v>
      </c>
      <c r="B112" t="s">
        <v>123</v>
      </c>
      <c r="C112" t="s">
        <v>1</v>
      </c>
      <c r="D112" t="s">
        <v>113</v>
      </c>
      <c r="E112">
        <v>25</v>
      </c>
      <c r="F112">
        <v>34</v>
      </c>
      <c r="G112">
        <f>(Table1[[#This Row],[Min Temperature]]+Table1[[#This Row],[Max Temperature]])/2</f>
        <v>29.5</v>
      </c>
      <c r="H112">
        <v>1</v>
      </c>
      <c r="I112">
        <v>7</v>
      </c>
      <c r="J112">
        <f>(Table1[[#This Row],[Min Dissolved Oxygen]]+Table1[[#This Row],[Max Dissolved Oxygen]])/2</f>
        <v>4</v>
      </c>
      <c r="K112">
        <v>6.6</v>
      </c>
      <c r="L112">
        <v>7.5</v>
      </c>
      <c r="M112">
        <f>(Table1[[#This Row],[Min pH]]+Table1[[#This Row],[Max pH]])/2</f>
        <v>7.05</v>
      </c>
      <c r="N112">
        <v>1417</v>
      </c>
      <c r="O112">
        <v>4960</v>
      </c>
      <c r="P112">
        <f>(Table1[[#This Row],[Min Conductivity]]+Table1[[#This Row],[Max Conductivity]])/2</f>
        <v>3188.5</v>
      </c>
      <c r="Q112">
        <v>6.6</v>
      </c>
      <c r="R112">
        <v>62</v>
      </c>
      <c r="S112">
        <f>(Table1[[#This Row],[Min BOD]]+Table1[[#This Row],[Max BOD]])/2</f>
        <v>34.299999999999997</v>
      </c>
      <c r="T112">
        <v>2.7</v>
      </c>
      <c r="U112">
        <v>11</v>
      </c>
      <c r="V112">
        <f>(Table1[[#This Row],[Min Nitrate N + Nitrite N]]+Table1[[#This Row],[Max Nitrate N + Nitrite N]])/2</f>
        <v>6.85</v>
      </c>
      <c r="W112">
        <v>11000</v>
      </c>
      <c r="X112">
        <v>330000</v>
      </c>
      <c r="Y112">
        <f>(Table1[[#This Row],[Min Fecal Coliform]]+Table1[[#This Row],[Max Fecal Coliform]])/2</f>
        <v>170500</v>
      </c>
      <c r="Z112">
        <v>109000</v>
      </c>
      <c r="AA112">
        <v>3480000</v>
      </c>
      <c r="AB112">
        <f>(Table1[[#This Row],[Min Total Coliform]]+Table1[[#This Row],[Max Total Coliform]])/2</f>
        <v>1794500</v>
      </c>
      <c r="AC112">
        <f>MIN(10, (Table1[[#This Row],[Avg BOD]]/4)*10)</f>
        <v>10</v>
      </c>
      <c r="AD112">
        <f>MIN(10, (Table1[[#This Row],[Avg Fecal Coliform]]/600)*10)</f>
        <v>10</v>
      </c>
      <c r="AE112">
        <f>MIN(10, (Table1[[#This Row],[Avg Nitrate N + Nitrite N]]/10)*10)</f>
        <v>6.85</v>
      </c>
      <c r="AF112">
        <f>IF(OR(Table1[[#This Row],[Avg pH]]&lt;6.5,Table1[[#This Row],[Avg pH]]&gt;8.5),10,0)</f>
        <v>0</v>
      </c>
      <c r="AG112">
        <f>MAX(0, 10-(2*Table1[[#This Row],[Avg Dissolved Oxygen]]))</f>
        <v>2</v>
      </c>
      <c r="AH112">
        <f>(Table1[[#This Row],[Fecal Score]]*0.3) + (Table1[[#This Row],[BOD Score]]*0.25) + (Table1[[#This Row],[Nitrate Score]]*0.2) + (Table1[[#This Row],[pH Score]]*0.15) + (Table1[[#This Row],[Dissolved Oxygen Score]]*0.1)</f>
        <v>7.07</v>
      </c>
      <c r="AI112">
        <v>2017</v>
      </c>
    </row>
    <row r="113" spans="1:35">
      <c r="A113">
        <v>3602</v>
      </c>
      <c r="B113" t="s">
        <v>124</v>
      </c>
      <c r="C113" t="s">
        <v>1</v>
      </c>
      <c r="D113" t="s">
        <v>113</v>
      </c>
      <c r="E113">
        <v>27</v>
      </c>
      <c r="F113">
        <v>29</v>
      </c>
      <c r="G113">
        <f>(Table1[[#This Row],[Min Temperature]]+Table1[[#This Row],[Max Temperature]])/2</f>
        <v>28</v>
      </c>
      <c r="H113">
        <v>0.6</v>
      </c>
      <c r="I113">
        <v>6.9</v>
      </c>
      <c r="J113">
        <f>(Table1[[#This Row],[Min Dissolved Oxygen]]+Table1[[#This Row],[Max Dissolved Oxygen]])/2</f>
        <v>3.75</v>
      </c>
      <c r="K113">
        <v>6.7</v>
      </c>
      <c r="L113">
        <v>7.2</v>
      </c>
      <c r="M113">
        <f>(Table1[[#This Row],[Min pH]]+Table1[[#This Row],[Max pH]])/2</f>
        <v>6.95</v>
      </c>
      <c r="N113">
        <v>552</v>
      </c>
      <c r="O113">
        <v>1406</v>
      </c>
      <c r="P113">
        <f>(Table1[[#This Row],[Min Conductivity]]+Table1[[#This Row],[Max Conductivity]])/2</f>
        <v>979</v>
      </c>
      <c r="Q113">
        <v>4</v>
      </c>
      <c r="R113">
        <v>45</v>
      </c>
      <c r="S113">
        <f>(Table1[[#This Row],[Min BOD]]+Table1[[#This Row],[Max BOD]])/2</f>
        <v>24.5</v>
      </c>
      <c r="T113">
        <v>1</v>
      </c>
      <c r="U113">
        <v>4.9000000000000004</v>
      </c>
      <c r="V113">
        <f>(Table1[[#This Row],[Min Nitrate N + Nitrite N]]+Table1[[#This Row],[Max Nitrate N + Nitrite N]])/2</f>
        <v>2.95</v>
      </c>
      <c r="W113">
        <v>70000</v>
      </c>
      <c r="X113">
        <v>17200000</v>
      </c>
      <c r="Y113">
        <f>(Table1[[#This Row],[Min Fecal Coliform]]+Table1[[#This Row],[Max Fecal Coliform]])/2</f>
        <v>8635000</v>
      </c>
      <c r="Z113">
        <v>141000</v>
      </c>
      <c r="AA113">
        <v>54200000</v>
      </c>
      <c r="AB113">
        <f>(Table1[[#This Row],[Min Total Coliform]]+Table1[[#This Row],[Max Total Coliform]])/2</f>
        <v>27170500</v>
      </c>
      <c r="AC113">
        <f>MIN(10, (Table1[[#This Row],[Avg BOD]]/4)*10)</f>
        <v>10</v>
      </c>
      <c r="AD113">
        <f>MIN(10, (Table1[[#This Row],[Avg Fecal Coliform]]/600)*10)</f>
        <v>10</v>
      </c>
      <c r="AE113">
        <f>MIN(10, (Table1[[#This Row],[Avg Nitrate N + Nitrite N]]/10)*10)</f>
        <v>2.95</v>
      </c>
      <c r="AF113">
        <f>IF(OR(Table1[[#This Row],[Avg pH]]&lt;6.5,Table1[[#This Row],[Avg pH]]&gt;8.5),10,0)</f>
        <v>0</v>
      </c>
      <c r="AG113">
        <f>MAX(0, 10-(2*Table1[[#This Row],[Avg Dissolved Oxygen]]))</f>
        <v>2.5</v>
      </c>
      <c r="AH113">
        <f>(Table1[[#This Row],[Fecal Score]]*0.3) + (Table1[[#This Row],[BOD Score]]*0.25) + (Table1[[#This Row],[Nitrate Score]]*0.2) + (Table1[[#This Row],[pH Score]]*0.15) + (Table1[[#This Row],[Dissolved Oxygen Score]]*0.1)</f>
        <v>6.34</v>
      </c>
      <c r="AI113">
        <v>2017</v>
      </c>
    </row>
    <row r="114" spans="1:35">
      <c r="A114">
        <v>3608</v>
      </c>
      <c r="B114" t="s">
        <v>125</v>
      </c>
      <c r="C114" t="s">
        <v>1</v>
      </c>
      <c r="D114" t="s">
        <v>113</v>
      </c>
      <c r="E114">
        <v>28</v>
      </c>
      <c r="F114">
        <v>33</v>
      </c>
      <c r="G114">
        <f>(Table1[[#This Row],[Min Temperature]]+Table1[[#This Row],[Max Temperature]])/2</f>
        <v>30.5</v>
      </c>
      <c r="H114">
        <v>1.8</v>
      </c>
      <c r="I114">
        <v>4.9000000000000004</v>
      </c>
      <c r="J114">
        <f>(Table1[[#This Row],[Min Dissolved Oxygen]]+Table1[[#This Row],[Max Dissolved Oxygen]])/2</f>
        <v>3.35</v>
      </c>
      <c r="K114">
        <v>6.8</v>
      </c>
      <c r="L114">
        <v>10.9</v>
      </c>
      <c r="M114">
        <f>(Table1[[#This Row],[Min pH]]+Table1[[#This Row],[Max pH]])/2</f>
        <v>8.85</v>
      </c>
      <c r="N114">
        <v>644</v>
      </c>
      <c r="O114">
        <v>1894</v>
      </c>
      <c r="P114">
        <f>(Table1[[#This Row],[Min Conductivity]]+Table1[[#This Row],[Max Conductivity]])/2</f>
        <v>1269</v>
      </c>
      <c r="Q114">
        <v>4</v>
      </c>
      <c r="R114">
        <v>45</v>
      </c>
      <c r="S114">
        <f>(Table1[[#This Row],[Min BOD]]+Table1[[#This Row],[Max BOD]])/2</f>
        <v>24.5</v>
      </c>
      <c r="T114">
        <v>1.1000000000000001</v>
      </c>
      <c r="U114">
        <v>10</v>
      </c>
      <c r="V114">
        <f>(Table1[[#This Row],[Min Nitrate N + Nitrite N]]+Table1[[#This Row],[Max Nitrate N + Nitrite N]])/2</f>
        <v>5.55</v>
      </c>
      <c r="W114">
        <v>79000</v>
      </c>
      <c r="X114">
        <v>3480000</v>
      </c>
      <c r="Y114">
        <f>(Table1[[#This Row],[Min Fecal Coliform]]+Table1[[#This Row],[Max Fecal Coliform]])/2</f>
        <v>1779500</v>
      </c>
      <c r="Z114">
        <v>348000</v>
      </c>
      <c r="AA114">
        <v>17200000</v>
      </c>
      <c r="AB114">
        <f>(Table1[[#This Row],[Min Total Coliform]]+Table1[[#This Row],[Max Total Coliform]])/2</f>
        <v>8774000</v>
      </c>
      <c r="AC114">
        <f>MIN(10, (Table1[[#This Row],[Avg BOD]]/4)*10)</f>
        <v>10</v>
      </c>
      <c r="AD114">
        <f>MIN(10, (Table1[[#This Row],[Avg Fecal Coliform]]/600)*10)</f>
        <v>10</v>
      </c>
      <c r="AE114">
        <f>MIN(10, (Table1[[#This Row],[Avg Nitrate N + Nitrite N]]/10)*10)</f>
        <v>5.5499999999999989</v>
      </c>
      <c r="AF114">
        <f>IF(OR(Table1[[#This Row],[Avg pH]]&lt;6.5,Table1[[#This Row],[Avg pH]]&gt;8.5),10,0)</f>
        <v>10</v>
      </c>
      <c r="AG114">
        <f>MAX(0, 10-(2*Table1[[#This Row],[Avg Dissolved Oxygen]]))</f>
        <v>3.3</v>
      </c>
      <c r="AH114">
        <f>(Table1[[#This Row],[Fecal Score]]*0.3) + (Table1[[#This Row],[BOD Score]]*0.25) + (Table1[[#This Row],[Nitrate Score]]*0.2) + (Table1[[#This Row],[pH Score]]*0.15) + (Table1[[#This Row],[Dissolved Oxygen Score]]*0.1)</f>
        <v>8.44</v>
      </c>
      <c r="AI114">
        <v>2017</v>
      </c>
    </row>
    <row r="115" spans="1:35">
      <c r="A115">
        <v>3610</v>
      </c>
      <c r="B115" t="s">
        <v>126</v>
      </c>
      <c r="C115" t="s">
        <v>1</v>
      </c>
      <c r="D115" t="s">
        <v>113</v>
      </c>
      <c r="E115">
        <v>26</v>
      </c>
      <c r="F115">
        <v>32</v>
      </c>
      <c r="G115">
        <f>(Table1[[#This Row],[Min Temperature]]+Table1[[#This Row],[Max Temperature]])/2</f>
        <v>29</v>
      </c>
      <c r="H115">
        <v>3.1</v>
      </c>
      <c r="I115">
        <v>4.9000000000000004</v>
      </c>
      <c r="J115">
        <f>(Table1[[#This Row],[Min Dissolved Oxygen]]+Table1[[#This Row],[Max Dissolved Oxygen]])/2</f>
        <v>4</v>
      </c>
      <c r="K115">
        <v>7</v>
      </c>
      <c r="L115">
        <v>8.1999999999999993</v>
      </c>
      <c r="M115">
        <f>(Table1[[#This Row],[Min pH]]+Table1[[#This Row],[Max pH]])/2</f>
        <v>7.6</v>
      </c>
      <c r="N115">
        <v>889</v>
      </c>
      <c r="O115">
        <v>2210</v>
      </c>
      <c r="P115">
        <f>(Table1[[#This Row],[Min Conductivity]]+Table1[[#This Row],[Max Conductivity]])/2</f>
        <v>1549.5</v>
      </c>
      <c r="Q115">
        <v>8</v>
      </c>
      <c r="R115">
        <v>42</v>
      </c>
      <c r="S115">
        <f>(Table1[[#This Row],[Min BOD]]+Table1[[#This Row],[Max BOD]])/2</f>
        <v>25</v>
      </c>
      <c r="T115">
        <v>0.85</v>
      </c>
      <c r="U115">
        <v>4.4000000000000004</v>
      </c>
      <c r="V115">
        <f>(Table1[[#This Row],[Min Nitrate N + Nitrite N]]+Table1[[#This Row],[Max Nitrate N + Nitrite N]])/2</f>
        <v>2.625</v>
      </c>
      <c r="W115">
        <v>2200</v>
      </c>
      <c r="X115">
        <v>1300000</v>
      </c>
      <c r="Y115">
        <f>(Table1[[#This Row],[Min Fecal Coliform]]+Table1[[#This Row],[Max Fecal Coliform]])/2</f>
        <v>651100</v>
      </c>
      <c r="Z115">
        <v>14100</v>
      </c>
      <c r="AA115">
        <v>3480000</v>
      </c>
      <c r="AB115">
        <f>(Table1[[#This Row],[Min Total Coliform]]+Table1[[#This Row],[Max Total Coliform]])/2</f>
        <v>1747050</v>
      </c>
      <c r="AC115">
        <f>MIN(10, (Table1[[#This Row],[Avg BOD]]/4)*10)</f>
        <v>10</v>
      </c>
      <c r="AD115">
        <f>MIN(10, (Table1[[#This Row],[Avg Fecal Coliform]]/600)*10)</f>
        <v>10</v>
      </c>
      <c r="AE115">
        <f>MIN(10, (Table1[[#This Row],[Avg Nitrate N + Nitrite N]]/10)*10)</f>
        <v>2.625</v>
      </c>
      <c r="AF115">
        <f>IF(OR(Table1[[#This Row],[Avg pH]]&lt;6.5,Table1[[#This Row],[Avg pH]]&gt;8.5),10,0)</f>
        <v>0</v>
      </c>
      <c r="AG115">
        <f>MAX(0, 10-(2*Table1[[#This Row],[Avg Dissolved Oxygen]]))</f>
        <v>2</v>
      </c>
      <c r="AH115">
        <f>(Table1[[#This Row],[Fecal Score]]*0.3) + (Table1[[#This Row],[BOD Score]]*0.25) + (Table1[[#This Row],[Nitrate Score]]*0.2) + (Table1[[#This Row],[pH Score]]*0.15) + (Table1[[#This Row],[Dissolved Oxygen Score]]*0.1)</f>
        <v>6.2250000000000005</v>
      </c>
      <c r="AI115">
        <v>2017</v>
      </c>
    </row>
    <row r="116" spans="1:35">
      <c r="A116">
        <v>3611</v>
      </c>
      <c r="B116" t="s">
        <v>127</v>
      </c>
      <c r="C116" t="s">
        <v>1</v>
      </c>
      <c r="D116" t="s">
        <v>113</v>
      </c>
      <c r="E116">
        <v>27</v>
      </c>
      <c r="F116">
        <v>29</v>
      </c>
      <c r="G116">
        <f>(Table1[[#This Row],[Min Temperature]]+Table1[[#This Row],[Max Temperature]])/2</f>
        <v>28</v>
      </c>
      <c r="H116">
        <v>4.0999999999999996</v>
      </c>
      <c r="I116">
        <v>6.8</v>
      </c>
      <c r="J116">
        <f>(Table1[[#This Row],[Min Dissolved Oxygen]]+Table1[[#This Row],[Max Dissolved Oxygen]])/2</f>
        <v>5.4499999999999993</v>
      </c>
      <c r="K116">
        <v>7.2</v>
      </c>
      <c r="L116">
        <v>9</v>
      </c>
      <c r="M116">
        <f>(Table1[[#This Row],[Min pH]]+Table1[[#This Row],[Max pH]])/2</f>
        <v>8.1</v>
      </c>
      <c r="N116">
        <v>582</v>
      </c>
      <c r="O116">
        <v>1025</v>
      </c>
      <c r="P116">
        <f>(Table1[[#This Row],[Min Conductivity]]+Table1[[#This Row],[Max Conductivity]])/2</f>
        <v>803.5</v>
      </c>
      <c r="Q116">
        <v>2</v>
      </c>
      <c r="R116">
        <v>12</v>
      </c>
      <c r="S116">
        <f>(Table1[[#This Row],[Min BOD]]+Table1[[#This Row],[Max BOD]])/2</f>
        <v>7</v>
      </c>
      <c r="T116">
        <v>0.76</v>
      </c>
      <c r="U116">
        <v>2.2000000000000002</v>
      </c>
      <c r="V116">
        <f>(Table1[[#This Row],[Min Nitrate N + Nitrite N]]+Table1[[#This Row],[Max Nitrate N + Nitrite N]])/2</f>
        <v>1.48</v>
      </c>
      <c r="W116">
        <v>330</v>
      </c>
      <c r="X116">
        <v>490000</v>
      </c>
      <c r="Y116">
        <f>(Table1[[#This Row],[Min Fecal Coliform]]+Table1[[#This Row],[Max Fecal Coliform]])/2</f>
        <v>245165</v>
      </c>
      <c r="Z116">
        <v>3480</v>
      </c>
      <c r="AA116">
        <v>1410000</v>
      </c>
      <c r="AB116">
        <f>(Table1[[#This Row],[Min Total Coliform]]+Table1[[#This Row],[Max Total Coliform]])/2</f>
        <v>706740</v>
      </c>
      <c r="AC116">
        <f>MIN(10, (Table1[[#This Row],[Avg BOD]]/4)*10)</f>
        <v>10</v>
      </c>
      <c r="AD116">
        <f>MIN(10, (Table1[[#This Row],[Avg Fecal Coliform]]/600)*10)</f>
        <v>10</v>
      </c>
      <c r="AE116">
        <f>MIN(10, (Table1[[#This Row],[Avg Nitrate N + Nitrite N]]/10)*10)</f>
        <v>1.48</v>
      </c>
      <c r="AF116">
        <f>IF(OR(Table1[[#This Row],[Avg pH]]&lt;6.5,Table1[[#This Row],[Avg pH]]&gt;8.5),10,0)</f>
        <v>0</v>
      </c>
      <c r="AG116">
        <f>MAX(0, 10-(2*Table1[[#This Row],[Avg Dissolved Oxygen]]))</f>
        <v>0</v>
      </c>
      <c r="AH116">
        <f>(Table1[[#This Row],[Fecal Score]]*0.3) + (Table1[[#This Row],[BOD Score]]*0.25) + (Table1[[#This Row],[Nitrate Score]]*0.2) + (Table1[[#This Row],[pH Score]]*0.15) + (Table1[[#This Row],[Dissolved Oxygen Score]]*0.1)</f>
        <v>5.7960000000000003</v>
      </c>
      <c r="AI116">
        <v>2017</v>
      </c>
    </row>
    <row r="117" spans="1:35">
      <c r="A117">
        <v>3612</v>
      </c>
      <c r="B117" t="s">
        <v>128</v>
      </c>
      <c r="C117" t="s">
        <v>1</v>
      </c>
      <c r="D117" t="s">
        <v>113</v>
      </c>
      <c r="E117">
        <v>27</v>
      </c>
      <c r="F117">
        <v>29</v>
      </c>
      <c r="G117">
        <f>(Table1[[#This Row],[Min Temperature]]+Table1[[#This Row],[Max Temperature]])/2</f>
        <v>28</v>
      </c>
      <c r="H117">
        <v>4.9000000000000004</v>
      </c>
      <c r="I117">
        <v>6.6</v>
      </c>
      <c r="J117">
        <f>(Table1[[#This Row],[Min Dissolved Oxygen]]+Table1[[#This Row],[Max Dissolved Oxygen]])/2</f>
        <v>5.75</v>
      </c>
      <c r="K117">
        <v>7.2</v>
      </c>
      <c r="L117">
        <v>8.8000000000000007</v>
      </c>
      <c r="M117">
        <f>(Table1[[#This Row],[Min pH]]+Table1[[#This Row],[Max pH]])/2</f>
        <v>8</v>
      </c>
      <c r="N117">
        <v>576</v>
      </c>
      <c r="O117">
        <v>1528</v>
      </c>
      <c r="P117">
        <f>(Table1[[#This Row],[Min Conductivity]]+Table1[[#This Row],[Max Conductivity]])/2</f>
        <v>1052</v>
      </c>
      <c r="Q117">
        <v>2</v>
      </c>
      <c r="R117">
        <v>11</v>
      </c>
      <c r="S117">
        <f>(Table1[[#This Row],[Min BOD]]+Table1[[#This Row],[Max BOD]])/2</f>
        <v>6.5</v>
      </c>
      <c r="T117">
        <v>0.6</v>
      </c>
      <c r="U117">
        <v>2.4</v>
      </c>
      <c r="V117">
        <f>(Table1[[#This Row],[Min Nitrate N + Nitrite N]]+Table1[[#This Row],[Max Nitrate N + Nitrite N]])/2</f>
        <v>1.5</v>
      </c>
      <c r="W117">
        <v>490</v>
      </c>
      <c r="X117">
        <v>210000</v>
      </c>
      <c r="Y117">
        <f>(Table1[[#This Row],[Min Fecal Coliform]]+Table1[[#This Row],[Max Fecal Coliform]])/2</f>
        <v>105245</v>
      </c>
      <c r="Z117">
        <v>3480</v>
      </c>
      <c r="AA117">
        <v>1750000</v>
      </c>
      <c r="AB117">
        <f>(Table1[[#This Row],[Min Total Coliform]]+Table1[[#This Row],[Max Total Coliform]])/2</f>
        <v>876740</v>
      </c>
      <c r="AC117">
        <f>MIN(10, (Table1[[#This Row],[Avg BOD]]/4)*10)</f>
        <v>10</v>
      </c>
      <c r="AD117">
        <f>MIN(10, (Table1[[#This Row],[Avg Fecal Coliform]]/600)*10)</f>
        <v>10</v>
      </c>
      <c r="AE117">
        <f>MIN(10, (Table1[[#This Row],[Avg Nitrate N + Nitrite N]]/10)*10)</f>
        <v>1.5</v>
      </c>
      <c r="AF117">
        <f>IF(OR(Table1[[#This Row],[Avg pH]]&lt;6.5,Table1[[#This Row],[Avg pH]]&gt;8.5),10,0)</f>
        <v>0</v>
      </c>
      <c r="AG117">
        <f>MAX(0, 10-(2*Table1[[#This Row],[Avg Dissolved Oxygen]]))</f>
        <v>0</v>
      </c>
      <c r="AH117">
        <f>(Table1[[#This Row],[Fecal Score]]*0.3) + (Table1[[#This Row],[BOD Score]]*0.25) + (Table1[[#This Row],[Nitrate Score]]*0.2) + (Table1[[#This Row],[pH Score]]*0.15) + (Table1[[#This Row],[Dissolved Oxygen Score]]*0.1)</f>
        <v>5.8</v>
      </c>
      <c r="AI117">
        <v>2017</v>
      </c>
    </row>
    <row r="118" spans="1:35">
      <c r="A118">
        <v>3613</v>
      </c>
      <c r="B118" t="s">
        <v>129</v>
      </c>
      <c r="C118" t="s">
        <v>1</v>
      </c>
      <c r="D118" t="s">
        <v>113</v>
      </c>
      <c r="E118">
        <v>29</v>
      </c>
      <c r="F118">
        <v>29</v>
      </c>
      <c r="G118">
        <f>(Table1[[#This Row],[Min Temperature]]+Table1[[#This Row],[Max Temperature]])/2</f>
        <v>29</v>
      </c>
      <c r="H118">
        <v>4.4172506738544399</v>
      </c>
      <c r="I118">
        <v>8.2334231805929896</v>
      </c>
      <c r="J118">
        <f>(Table1[[#This Row],[Min Dissolved Oxygen]]+Table1[[#This Row],[Max Dissolved Oxygen]])/2</f>
        <v>6.3253369272237148</v>
      </c>
      <c r="K118">
        <v>7.1</v>
      </c>
      <c r="L118">
        <v>7.1</v>
      </c>
      <c r="M118">
        <f>(Table1[[#This Row],[Min pH]]+Table1[[#This Row],[Max pH]])/2</f>
        <v>7.1</v>
      </c>
      <c r="N118">
        <v>1081</v>
      </c>
      <c r="O118">
        <v>1081</v>
      </c>
      <c r="P118">
        <f>(Table1[[#This Row],[Min Conductivity]]+Table1[[#This Row],[Max Conductivity]])/2</f>
        <v>1081</v>
      </c>
      <c r="Q118">
        <v>45</v>
      </c>
      <c r="R118">
        <v>45</v>
      </c>
      <c r="S118">
        <f>(Table1[[#This Row],[Min BOD]]+Table1[[#This Row],[Max BOD]])/2</f>
        <v>45</v>
      </c>
      <c r="T118">
        <v>2</v>
      </c>
      <c r="U118">
        <v>2</v>
      </c>
      <c r="V118">
        <f>(Table1[[#This Row],[Min Nitrate N + Nitrite N]]+Table1[[#This Row],[Max Nitrate N + Nitrite N]])/2</f>
        <v>2</v>
      </c>
      <c r="W118">
        <v>2700</v>
      </c>
      <c r="X118">
        <v>2700</v>
      </c>
      <c r="Y118">
        <f>(Table1[[#This Row],[Min Fecal Coliform]]+Table1[[#This Row],[Max Fecal Coliform]])/2</f>
        <v>2700</v>
      </c>
      <c r="Z118">
        <v>14100</v>
      </c>
      <c r="AA118">
        <v>14100</v>
      </c>
      <c r="AB118">
        <f>(Table1[[#This Row],[Min Total Coliform]]+Table1[[#This Row],[Max Total Coliform]])/2</f>
        <v>14100</v>
      </c>
      <c r="AC118">
        <f>MIN(10, (Table1[[#This Row],[Avg BOD]]/4)*10)</f>
        <v>10</v>
      </c>
      <c r="AD118">
        <f>MIN(10, (Table1[[#This Row],[Avg Fecal Coliform]]/600)*10)</f>
        <v>10</v>
      </c>
      <c r="AE118">
        <f>MIN(10, (Table1[[#This Row],[Avg Nitrate N + Nitrite N]]/10)*10)</f>
        <v>2</v>
      </c>
      <c r="AF118">
        <f>IF(OR(Table1[[#This Row],[Avg pH]]&lt;6.5,Table1[[#This Row],[Avg pH]]&gt;8.5),10,0)</f>
        <v>0</v>
      </c>
      <c r="AG118">
        <f>MAX(0, 10-(2*Table1[[#This Row],[Avg Dissolved Oxygen]]))</f>
        <v>0</v>
      </c>
      <c r="AH118">
        <f>(Table1[[#This Row],[Fecal Score]]*0.3) + (Table1[[#This Row],[BOD Score]]*0.25) + (Table1[[#This Row],[Nitrate Score]]*0.2) + (Table1[[#This Row],[pH Score]]*0.15) + (Table1[[#This Row],[Dissolved Oxygen Score]]*0.1)</f>
        <v>5.9</v>
      </c>
      <c r="AI118">
        <v>2017</v>
      </c>
    </row>
    <row r="119" spans="1:35">
      <c r="A119">
        <v>3614</v>
      </c>
      <c r="B119" t="s">
        <v>130</v>
      </c>
      <c r="C119" t="s">
        <v>1</v>
      </c>
      <c r="D119" t="s">
        <v>113</v>
      </c>
      <c r="E119">
        <v>27</v>
      </c>
      <c r="F119">
        <v>30</v>
      </c>
      <c r="G119">
        <f>(Table1[[#This Row],[Min Temperature]]+Table1[[#This Row],[Max Temperature]])/2</f>
        <v>28.5</v>
      </c>
      <c r="H119">
        <v>1</v>
      </c>
      <c r="I119">
        <v>6.9</v>
      </c>
      <c r="J119">
        <f>(Table1[[#This Row],[Min Dissolved Oxygen]]+Table1[[#This Row],[Max Dissolved Oxygen]])/2</f>
        <v>3.95</v>
      </c>
      <c r="K119">
        <v>7</v>
      </c>
      <c r="L119">
        <v>7.8</v>
      </c>
      <c r="M119">
        <f>(Table1[[#This Row],[Min pH]]+Table1[[#This Row],[Max pH]])/2</f>
        <v>7.4</v>
      </c>
      <c r="N119">
        <v>598</v>
      </c>
      <c r="O119">
        <v>1719</v>
      </c>
      <c r="P119">
        <f>(Table1[[#This Row],[Min Conductivity]]+Table1[[#This Row],[Max Conductivity]])/2</f>
        <v>1158.5</v>
      </c>
      <c r="Q119">
        <v>4.5</v>
      </c>
      <c r="R119">
        <v>12</v>
      </c>
      <c r="S119">
        <f>(Table1[[#This Row],[Min BOD]]+Table1[[#This Row],[Max BOD]])/2</f>
        <v>8.25</v>
      </c>
      <c r="T119">
        <v>1</v>
      </c>
      <c r="U119">
        <v>15</v>
      </c>
      <c r="V119">
        <f>(Table1[[#This Row],[Min Nitrate N + Nitrite N]]+Table1[[#This Row],[Max Nitrate N + Nitrite N]])/2</f>
        <v>8</v>
      </c>
      <c r="W119">
        <v>2700</v>
      </c>
      <c r="X119">
        <v>790000</v>
      </c>
      <c r="Y119">
        <f>(Table1[[#This Row],[Min Fecal Coliform]]+Table1[[#This Row],[Max Fecal Coliform]])/2</f>
        <v>396350</v>
      </c>
      <c r="Z119">
        <v>34800</v>
      </c>
      <c r="AA119">
        <v>5420000</v>
      </c>
      <c r="AB119">
        <f>(Table1[[#This Row],[Min Total Coliform]]+Table1[[#This Row],[Max Total Coliform]])/2</f>
        <v>2727400</v>
      </c>
      <c r="AC119">
        <f>MIN(10, (Table1[[#This Row],[Avg BOD]]/4)*10)</f>
        <v>10</v>
      </c>
      <c r="AD119">
        <f>MIN(10, (Table1[[#This Row],[Avg Fecal Coliform]]/600)*10)</f>
        <v>10</v>
      </c>
      <c r="AE119">
        <f>MIN(10, (Table1[[#This Row],[Avg Nitrate N + Nitrite N]]/10)*10)</f>
        <v>8</v>
      </c>
      <c r="AF119">
        <f>IF(OR(Table1[[#This Row],[Avg pH]]&lt;6.5,Table1[[#This Row],[Avg pH]]&gt;8.5),10,0)</f>
        <v>0</v>
      </c>
      <c r="AG119">
        <f>MAX(0, 10-(2*Table1[[#This Row],[Avg Dissolved Oxygen]]))</f>
        <v>2.0999999999999996</v>
      </c>
      <c r="AH119">
        <f>(Table1[[#This Row],[Fecal Score]]*0.3) + (Table1[[#This Row],[BOD Score]]*0.25) + (Table1[[#This Row],[Nitrate Score]]*0.2) + (Table1[[#This Row],[pH Score]]*0.15) + (Table1[[#This Row],[Dissolved Oxygen Score]]*0.1)</f>
        <v>7.31</v>
      </c>
      <c r="AI119">
        <v>2017</v>
      </c>
    </row>
    <row r="120" spans="1:35">
      <c r="A120">
        <v>3615</v>
      </c>
      <c r="B120" t="s">
        <v>131</v>
      </c>
      <c r="C120" t="s">
        <v>1</v>
      </c>
      <c r="D120" t="s">
        <v>113</v>
      </c>
      <c r="E120">
        <v>27</v>
      </c>
      <c r="F120">
        <v>29</v>
      </c>
      <c r="G120">
        <f>(Table1[[#This Row],[Min Temperature]]+Table1[[#This Row],[Max Temperature]])/2</f>
        <v>28</v>
      </c>
      <c r="H120">
        <v>1.1000000000000001</v>
      </c>
      <c r="I120">
        <v>6.9</v>
      </c>
      <c r="J120">
        <f>(Table1[[#This Row],[Min Dissolved Oxygen]]+Table1[[#This Row],[Max Dissolved Oxygen]])/2</f>
        <v>4</v>
      </c>
      <c r="K120">
        <v>7</v>
      </c>
      <c r="L120">
        <v>8.4</v>
      </c>
      <c r="M120">
        <f>(Table1[[#This Row],[Min pH]]+Table1[[#This Row],[Max pH]])/2</f>
        <v>7.7</v>
      </c>
      <c r="N120">
        <v>643</v>
      </c>
      <c r="O120">
        <v>1727</v>
      </c>
      <c r="P120">
        <f>(Table1[[#This Row],[Min Conductivity]]+Table1[[#This Row],[Max Conductivity]])/2</f>
        <v>1185</v>
      </c>
      <c r="Q120">
        <v>5</v>
      </c>
      <c r="R120">
        <v>11.6</v>
      </c>
      <c r="S120">
        <f>(Table1[[#This Row],[Min BOD]]+Table1[[#This Row],[Max BOD]])/2</f>
        <v>8.3000000000000007</v>
      </c>
      <c r="T120">
        <v>1</v>
      </c>
      <c r="U120">
        <v>2.2999999999999998</v>
      </c>
      <c r="V120">
        <f>(Table1[[#This Row],[Min Nitrate N + Nitrite N]]+Table1[[#This Row],[Max Nitrate N + Nitrite N]])/2</f>
        <v>1.65</v>
      </c>
      <c r="W120">
        <v>1400</v>
      </c>
      <c r="X120">
        <v>1720000</v>
      </c>
      <c r="Y120">
        <f>(Table1[[#This Row],[Min Fecal Coliform]]+Table1[[#This Row],[Max Fecal Coliform]])/2</f>
        <v>860700</v>
      </c>
      <c r="Z120">
        <v>17200</v>
      </c>
      <c r="AA120">
        <v>5420000</v>
      </c>
      <c r="AB120">
        <f>(Table1[[#This Row],[Min Total Coliform]]+Table1[[#This Row],[Max Total Coliform]])/2</f>
        <v>2718600</v>
      </c>
      <c r="AC120">
        <f>MIN(10, (Table1[[#This Row],[Avg BOD]]/4)*10)</f>
        <v>10</v>
      </c>
      <c r="AD120">
        <f>MIN(10, (Table1[[#This Row],[Avg Fecal Coliform]]/600)*10)</f>
        <v>10</v>
      </c>
      <c r="AE120">
        <f>MIN(10, (Table1[[#This Row],[Avg Nitrate N + Nitrite N]]/10)*10)</f>
        <v>1.65</v>
      </c>
      <c r="AF120">
        <f>IF(OR(Table1[[#This Row],[Avg pH]]&lt;6.5,Table1[[#This Row],[Avg pH]]&gt;8.5),10,0)</f>
        <v>0</v>
      </c>
      <c r="AG120">
        <f>MAX(0, 10-(2*Table1[[#This Row],[Avg Dissolved Oxygen]]))</f>
        <v>2</v>
      </c>
      <c r="AH120">
        <f>(Table1[[#This Row],[Fecal Score]]*0.3) + (Table1[[#This Row],[BOD Score]]*0.25) + (Table1[[#This Row],[Nitrate Score]]*0.2) + (Table1[[#This Row],[pH Score]]*0.15) + (Table1[[#This Row],[Dissolved Oxygen Score]]*0.1)</f>
        <v>6.03</v>
      </c>
      <c r="AI120">
        <v>2017</v>
      </c>
    </row>
    <row r="121" spans="1:35">
      <c r="A121">
        <v>3616</v>
      </c>
      <c r="B121" t="s">
        <v>132</v>
      </c>
      <c r="C121" t="s">
        <v>1</v>
      </c>
      <c r="D121" t="s">
        <v>113</v>
      </c>
      <c r="E121">
        <v>28</v>
      </c>
      <c r="F121">
        <v>30</v>
      </c>
      <c r="G121">
        <f>(Table1[[#This Row],[Min Temperature]]+Table1[[#This Row],[Max Temperature]])/2</f>
        <v>29</v>
      </c>
      <c r="H121">
        <v>2.7</v>
      </c>
      <c r="I121">
        <v>6.5</v>
      </c>
      <c r="J121">
        <f>(Table1[[#This Row],[Min Dissolved Oxygen]]+Table1[[#This Row],[Max Dissolved Oxygen]])/2</f>
        <v>4.5999999999999996</v>
      </c>
      <c r="K121">
        <v>6.8</v>
      </c>
      <c r="L121">
        <v>8.4</v>
      </c>
      <c r="M121">
        <f>(Table1[[#This Row],[Min pH]]+Table1[[#This Row],[Max pH]])/2</f>
        <v>7.6</v>
      </c>
      <c r="N121">
        <v>251</v>
      </c>
      <c r="O121">
        <v>1313</v>
      </c>
      <c r="P121">
        <f>(Table1[[#This Row],[Min Conductivity]]+Table1[[#This Row],[Max Conductivity]])/2</f>
        <v>782</v>
      </c>
      <c r="Q121">
        <v>3.9</v>
      </c>
      <c r="R121">
        <v>21</v>
      </c>
      <c r="S121">
        <f>(Table1[[#This Row],[Min BOD]]+Table1[[#This Row],[Max BOD]])/2</f>
        <v>12.45</v>
      </c>
      <c r="T121">
        <v>0.84</v>
      </c>
      <c r="U121">
        <v>9.9</v>
      </c>
      <c r="V121">
        <f>(Table1[[#This Row],[Min Nitrate N + Nitrite N]]+Table1[[#This Row],[Max Nitrate N + Nitrite N]])/2</f>
        <v>5.37</v>
      </c>
      <c r="W121">
        <v>3300</v>
      </c>
      <c r="X121">
        <v>330000</v>
      </c>
      <c r="Y121">
        <f>(Table1[[#This Row],[Min Fecal Coliform]]+Table1[[#This Row],[Max Fecal Coliform]])/2</f>
        <v>166650</v>
      </c>
      <c r="Z121">
        <v>10900</v>
      </c>
      <c r="AA121">
        <v>1090000</v>
      </c>
      <c r="AB121">
        <f>(Table1[[#This Row],[Min Total Coliform]]+Table1[[#This Row],[Max Total Coliform]])/2</f>
        <v>550450</v>
      </c>
      <c r="AC121">
        <f>MIN(10, (Table1[[#This Row],[Avg BOD]]/4)*10)</f>
        <v>10</v>
      </c>
      <c r="AD121">
        <f>MIN(10, (Table1[[#This Row],[Avg Fecal Coliform]]/600)*10)</f>
        <v>10</v>
      </c>
      <c r="AE121">
        <f>MIN(10, (Table1[[#This Row],[Avg Nitrate N + Nitrite N]]/10)*10)</f>
        <v>5.37</v>
      </c>
      <c r="AF121">
        <f>IF(OR(Table1[[#This Row],[Avg pH]]&lt;6.5,Table1[[#This Row],[Avg pH]]&gt;8.5),10,0)</f>
        <v>0</v>
      </c>
      <c r="AG121">
        <f>MAX(0, 10-(2*Table1[[#This Row],[Avg Dissolved Oxygen]]))</f>
        <v>0.80000000000000071</v>
      </c>
      <c r="AH121">
        <f>(Table1[[#This Row],[Fecal Score]]*0.3) + (Table1[[#This Row],[BOD Score]]*0.25) + (Table1[[#This Row],[Nitrate Score]]*0.2) + (Table1[[#This Row],[pH Score]]*0.15) + (Table1[[#This Row],[Dissolved Oxygen Score]]*0.1)</f>
        <v>6.6539999999999999</v>
      </c>
      <c r="AI121">
        <v>2017</v>
      </c>
    </row>
    <row r="122" spans="1:35">
      <c r="A122">
        <v>3617</v>
      </c>
      <c r="B122" t="s">
        <v>133</v>
      </c>
      <c r="C122" t="s">
        <v>1</v>
      </c>
      <c r="D122" t="s">
        <v>113</v>
      </c>
      <c r="E122">
        <v>27</v>
      </c>
      <c r="F122">
        <v>30</v>
      </c>
      <c r="G122">
        <f>(Table1[[#This Row],[Min Temperature]]+Table1[[#This Row],[Max Temperature]])/2</f>
        <v>28.5</v>
      </c>
      <c r="H122">
        <v>1.5</v>
      </c>
      <c r="I122">
        <v>6.9</v>
      </c>
      <c r="J122">
        <f>(Table1[[#This Row],[Min Dissolved Oxygen]]+Table1[[#This Row],[Max Dissolved Oxygen]])/2</f>
        <v>4.2</v>
      </c>
      <c r="K122">
        <v>6.9</v>
      </c>
      <c r="L122">
        <v>7.8</v>
      </c>
      <c r="M122">
        <f>(Table1[[#This Row],[Min pH]]+Table1[[#This Row],[Max pH]])/2</f>
        <v>7.35</v>
      </c>
      <c r="N122">
        <v>607</v>
      </c>
      <c r="O122">
        <v>1726</v>
      </c>
      <c r="P122">
        <f>(Table1[[#This Row],[Min Conductivity]]+Table1[[#This Row],[Max Conductivity]])/2</f>
        <v>1166.5</v>
      </c>
      <c r="Q122">
        <v>4</v>
      </c>
      <c r="R122">
        <v>16</v>
      </c>
      <c r="S122">
        <f>(Table1[[#This Row],[Min BOD]]+Table1[[#This Row],[Max BOD]])/2</f>
        <v>10</v>
      </c>
      <c r="T122">
        <v>0.8</v>
      </c>
      <c r="U122">
        <v>14.6</v>
      </c>
      <c r="V122">
        <f>(Table1[[#This Row],[Min Nitrate N + Nitrite N]]+Table1[[#This Row],[Max Nitrate N + Nitrite N]])/2</f>
        <v>7.7</v>
      </c>
      <c r="W122">
        <v>1100</v>
      </c>
      <c r="X122">
        <v>2600000</v>
      </c>
      <c r="Y122">
        <f>(Table1[[#This Row],[Min Fecal Coliform]]+Table1[[#This Row],[Max Fecal Coliform]])/2</f>
        <v>1300550</v>
      </c>
      <c r="Z122">
        <v>17200</v>
      </c>
      <c r="AA122">
        <v>22100000</v>
      </c>
      <c r="AB122">
        <f>(Table1[[#This Row],[Min Total Coliform]]+Table1[[#This Row],[Max Total Coliform]])/2</f>
        <v>11058600</v>
      </c>
      <c r="AC122">
        <f>MIN(10, (Table1[[#This Row],[Avg BOD]]/4)*10)</f>
        <v>10</v>
      </c>
      <c r="AD122">
        <f>MIN(10, (Table1[[#This Row],[Avg Fecal Coliform]]/600)*10)</f>
        <v>10</v>
      </c>
      <c r="AE122">
        <f>MIN(10, (Table1[[#This Row],[Avg Nitrate N + Nitrite N]]/10)*10)</f>
        <v>7.7</v>
      </c>
      <c r="AF122">
        <f>IF(OR(Table1[[#This Row],[Avg pH]]&lt;6.5,Table1[[#This Row],[Avg pH]]&gt;8.5),10,0)</f>
        <v>0</v>
      </c>
      <c r="AG122">
        <f>MAX(0, 10-(2*Table1[[#This Row],[Avg Dissolved Oxygen]]))</f>
        <v>1.5999999999999996</v>
      </c>
      <c r="AH122">
        <f>(Table1[[#This Row],[Fecal Score]]*0.3) + (Table1[[#This Row],[BOD Score]]*0.25) + (Table1[[#This Row],[Nitrate Score]]*0.2) + (Table1[[#This Row],[pH Score]]*0.15) + (Table1[[#This Row],[Dissolved Oxygen Score]]*0.1)</f>
        <v>7.2</v>
      </c>
      <c r="AI122">
        <v>2017</v>
      </c>
    </row>
    <row r="123" spans="1:35">
      <c r="A123">
        <v>3618</v>
      </c>
      <c r="B123" t="s">
        <v>134</v>
      </c>
      <c r="C123" t="s">
        <v>1</v>
      </c>
      <c r="D123" t="s">
        <v>113</v>
      </c>
      <c r="E123">
        <v>25.3</v>
      </c>
      <c r="F123">
        <v>29</v>
      </c>
      <c r="G123">
        <f>(Table1[[#This Row],[Min Temperature]]+Table1[[#This Row],[Max Temperature]])/2</f>
        <v>27.15</v>
      </c>
      <c r="H123">
        <v>1.5</v>
      </c>
      <c r="I123">
        <v>6.2</v>
      </c>
      <c r="J123">
        <f>(Table1[[#This Row],[Min Dissolved Oxygen]]+Table1[[#This Row],[Max Dissolved Oxygen]])/2</f>
        <v>3.85</v>
      </c>
      <c r="K123">
        <v>6.8</v>
      </c>
      <c r="L123">
        <v>8.6999999999999993</v>
      </c>
      <c r="M123">
        <f>(Table1[[#This Row],[Min pH]]+Table1[[#This Row],[Max pH]])/2</f>
        <v>7.75</v>
      </c>
      <c r="N123">
        <v>544</v>
      </c>
      <c r="O123">
        <v>1206</v>
      </c>
      <c r="P123">
        <f>(Table1[[#This Row],[Min Conductivity]]+Table1[[#This Row],[Max Conductivity]])/2</f>
        <v>875</v>
      </c>
      <c r="Q123">
        <v>2</v>
      </c>
      <c r="R123">
        <v>19</v>
      </c>
      <c r="S123">
        <f>(Table1[[#This Row],[Min BOD]]+Table1[[#This Row],[Max BOD]])/2</f>
        <v>10.5</v>
      </c>
      <c r="T123">
        <v>0.7</v>
      </c>
      <c r="U123">
        <v>3</v>
      </c>
      <c r="V123">
        <f>(Table1[[#This Row],[Min Nitrate N + Nitrite N]]+Table1[[#This Row],[Max Nitrate N + Nitrite N]])/2</f>
        <v>1.85</v>
      </c>
      <c r="W123">
        <v>1400</v>
      </c>
      <c r="X123">
        <v>120000</v>
      </c>
      <c r="Y123">
        <f>(Table1[[#This Row],[Min Fecal Coliform]]+Table1[[#This Row],[Max Fecal Coliform]])/2</f>
        <v>60700</v>
      </c>
      <c r="Z123">
        <v>5420</v>
      </c>
      <c r="AA123">
        <v>1720000</v>
      </c>
      <c r="AB123">
        <f>(Table1[[#This Row],[Min Total Coliform]]+Table1[[#This Row],[Max Total Coliform]])/2</f>
        <v>862710</v>
      </c>
      <c r="AC123">
        <f>MIN(10, (Table1[[#This Row],[Avg BOD]]/4)*10)</f>
        <v>10</v>
      </c>
      <c r="AD123">
        <f>MIN(10, (Table1[[#This Row],[Avg Fecal Coliform]]/600)*10)</f>
        <v>10</v>
      </c>
      <c r="AE123">
        <f>MIN(10, (Table1[[#This Row],[Avg Nitrate N + Nitrite N]]/10)*10)</f>
        <v>1.85</v>
      </c>
      <c r="AF123">
        <f>IF(OR(Table1[[#This Row],[Avg pH]]&lt;6.5,Table1[[#This Row],[Avg pH]]&gt;8.5),10,0)</f>
        <v>0</v>
      </c>
      <c r="AG123">
        <f>MAX(0, 10-(2*Table1[[#This Row],[Avg Dissolved Oxygen]]))</f>
        <v>2.2999999999999998</v>
      </c>
      <c r="AH123">
        <f>(Table1[[#This Row],[Fecal Score]]*0.3) + (Table1[[#This Row],[BOD Score]]*0.25) + (Table1[[#This Row],[Nitrate Score]]*0.2) + (Table1[[#This Row],[pH Score]]*0.15) + (Table1[[#This Row],[Dissolved Oxygen Score]]*0.1)</f>
        <v>6.1</v>
      </c>
      <c r="AI123">
        <v>2017</v>
      </c>
    </row>
    <row r="124" spans="1:35">
      <c r="A124">
        <v>3620</v>
      </c>
      <c r="B124" t="s">
        <v>135</v>
      </c>
      <c r="C124" t="s">
        <v>1</v>
      </c>
      <c r="D124" t="s">
        <v>113</v>
      </c>
      <c r="E124">
        <v>25.1</v>
      </c>
      <c r="F124">
        <v>29</v>
      </c>
      <c r="G124">
        <f>(Table1[[#This Row],[Min Temperature]]+Table1[[#This Row],[Max Temperature]])/2</f>
        <v>27.05</v>
      </c>
      <c r="H124">
        <v>3.7</v>
      </c>
      <c r="I124">
        <v>6.5</v>
      </c>
      <c r="J124">
        <f>(Table1[[#This Row],[Min Dissolved Oxygen]]+Table1[[#This Row],[Max Dissolved Oxygen]])/2</f>
        <v>5.0999999999999996</v>
      </c>
      <c r="K124">
        <v>6.2</v>
      </c>
      <c r="L124">
        <v>8.6</v>
      </c>
      <c r="M124">
        <f>(Table1[[#This Row],[Min pH]]+Table1[[#This Row],[Max pH]])/2</f>
        <v>7.4</v>
      </c>
      <c r="N124">
        <v>425</v>
      </c>
      <c r="O124">
        <v>1179</v>
      </c>
      <c r="P124">
        <f>(Table1[[#This Row],[Min Conductivity]]+Table1[[#This Row],[Max Conductivity]])/2</f>
        <v>802</v>
      </c>
      <c r="Q124">
        <v>3</v>
      </c>
      <c r="R124">
        <v>12</v>
      </c>
      <c r="S124">
        <f>(Table1[[#This Row],[Min BOD]]+Table1[[#This Row],[Max BOD]])/2</f>
        <v>7.5</v>
      </c>
      <c r="T124">
        <v>1</v>
      </c>
      <c r="U124">
        <v>3.3</v>
      </c>
      <c r="V124">
        <f>(Table1[[#This Row],[Min Nitrate N + Nitrite N]]+Table1[[#This Row],[Max Nitrate N + Nitrite N]])/2</f>
        <v>2.15</v>
      </c>
      <c r="W124">
        <v>700</v>
      </c>
      <c r="X124">
        <v>790000</v>
      </c>
      <c r="Y124">
        <f>(Table1[[#This Row],[Min Fecal Coliform]]+Table1[[#This Row],[Max Fecal Coliform]])/2</f>
        <v>395350</v>
      </c>
      <c r="Z124">
        <v>2210</v>
      </c>
      <c r="AA124">
        <v>1720000</v>
      </c>
      <c r="AB124">
        <f>(Table1[[#This Row],[Min Total Coliform]]+Table1[[#This Row],[Max Total Coliform]])/2</f>
        <v>861105</v>
      </c>
      <c r="AC124">
        <f>MIN(10, (Table1[[#This Row],[Avg BOD]]/4)*10)</f>
        <v>10</v>
      </c>
      <c r="AD124">
        <f>MIN(10, (Table1[[#This Row],[Avg Fecal Coliform]]/600)*10)</f>
        <v>10</v>
      </c>
      <c r="AE124">
        <f>MIN(10, (Table1[[#This Row],[Avg Nitrate N + Nitrite N]]/10)*10)</f>
        <v>2.15</v>
      </c>
      <c r="AF124">
        <f>IF(OR(Table1[[#This Row],[Avg pH]]&lt;6.5,Table1[[#This Row],[Avg pH]]&gt;8.5),10,0)</f>
        <v>0</v>
      </c>
      <c r="AG124">
        <f>MAX(0, 10-(2*Table1[[#This Row],[Avg Dissolved Oxygen]]))</f>
        <v>0</v>
      </c>
      <c r="AH124">
        <f>(Table1[[#This Row],[Fecal Score]]*0.3) + (Table1[[#This Row],[BOD Score]]*0.25) + (Table1[[#This Row],[Nitrate Score]]*0.2) + (Table1[[#This Row],[pH Score]]*0.15) + (Table1[[#This Row],[Dissolved Oxygen Score]]*0.1)</f>
        <v>5.93</v>
      </c>
      <c r="AI124">
        <v>2017</v>
      </c>
    </row>
    <row r="125" spans="1:35">
      <c r="A125">
        <v>3621</v>
      </c>
      <c r="B125" t="s">
        <v>136</v>
      </c>
      <c r="C125" t="s">
        <v>1</v>
      </c>
      <c r="D125" t="s">
        <v>113</v>
      </c>
      <c r="E125">
        <v>25</v>
      </c>
      <c r="F125">
        <v>29</v>
      </c>
      <c r="G125">
        <f>(Table1[[#This Row],[Min Temperature]]+Table1[[#This Row],[Max Temperature]])/2</f>
        <v>27</v>
      </c>
      <c r="H125">
        <v>5</v>
      </c>
      <c r="I125">
        <v>6.9</v>
      </c>
      <c r="J125">
        <f>(Table1[[#This Row],[Min Dissolved Oxygen]]+Table1[[#This Row],[Max Dissolved Oxygen]])/2</f>
        <v>5.95</v>
      </c>
      <c r="K125">
        <v>6.4</v>
      </c>
      <c r="L125">
        <v>8.6999999999999993</v>
      </c>
      <c r="M125">
        <f>(Table1[[#This Row],[Min pH]]+Table1[[#This Row],[Max pH]])/2</f>
        <v>7.55</v>
      </c>
      <c r="N125">
        <v>588</v>
      </c>
      <c r="O125">
        <v>1540</v>
      </c>
      <c r="P125">
        <f>(Table1[[#This Row],[Min Conductivity]]+Table1[[#This Row],[Max Conductivity]])/2</f>
        <v>1064</v>
      </c>
      <c r="Q125">
        <v>2</v>
      </c>
      <c r="R125">
        <v>10.5</v>
      </c>
      <c r="S125">
        <f>(Table1[[#This Row],[Min BOD]]+Table1[[#This Row],[Max BOD]])/2</f>
        <v>6.25</v>
      </c>
      <c r="T125">
        <v>1</v>
      </c>
      <c r="U125">
        <v>14.3</v>
      </c>
      <c r="V125">
        <f>(Table1[[#This Row],[Min Nitrate N + Nitrite N]]+Table1[[#This Row],[Max Nitrate N + Nitrite N]])/2</f>
        <v>7.65</v>
      </c>
      <c r="W125">
        <v>270</v>
      </c>
      <c r="X125">
        <v>490000</v>
      </c>
      <c r="Y125">
        <f>(Table1[[#This Row],[Min Fecal Coliform]]+Table1[[#This Row],[Max Fecal Coliform]])/2</f>
        <v>245135</v>
      </c>
      <c r="Z125">
        <v>2210</v>
      </c>
      <c r="AA125">
        <v>1720000</v>
      </c>
      <c r="AB125">
        <f>(Table1[[#This Row],[Min Total Coliform]]+Table1[[#This Row],[Max Total Coliform]])/2</f>
        <v>861105</v>
      </c>
      <c r="AC125">
        <f>MIN(10, (Table1[[#This Row],[Avg BOD]]/4)*10)</f>
        <v>10</v>
      </c>
      <c r="AD125">
        <f>MIN(10, (Table1[[#This Row],[Avg Fecal Coliform]]/600)*10)</f>
        <v>10</v>
      </c>
      <c r="AE125">
        <f>MIN(10, (Table1[[#This Row],[Avg Nitrate N + Nitrite N]]/10)*10)</f>
        <v>7.65</v>
      </c>
      <c r="AF125">
        <f>IF(OR(Table1[[#This Row],[Avg pH]]&lt;6.5,Table1[[#This Row],[Avg pH]]&gt;8.5),10,0)</f>
        <v>0</v>
      </c>
      <c r="AG125">
        <f>MAX(0, 10-(2*Table1[[#This Row],[Avg Dissolved Oxygen]]))</f>
        <v>0</v>
      </c>
      <c r="AH125">
        <f>(Table1[[#This Row],[Fecal Score]]*0.3) + (Table1[[#This Row],[BOD Score]]*0.25) + (Table1[[#This Row],[Nitrate Score]]*0.2) + (Table1[[#This Row],[pH Score]]*0.15) + (Table1[[#This Row],[Dissolved Oxygen Score]]*0.1)</f>
        <v>7.03</v>
      </c>
      <c r="AI125">
        <v>2017</v>
      </c>
    </row>
    <row r="126" spans="1:35">
      <c r="A126">
        <v>3622</v>
      </c>
      <c r="B126" t="s">
        <v>137</v>
      </c>
      <c r="C126" t="s">
        <v>1</v>
      </c>
      <c r="D126" t="s">
        <v>113</v>
      </c>
      <c r="E126">
        <v>25.2</v>
      </c>
      <c r="F126">
        <v>29</v>
      </c>
      <c r="G126">
        <f>(Table1[[#This Row],[Min Temperature]]+Table1[[#This Row],[Max Temperature]])/2</f>
        <v>27.1</v>
      </c>
      <c r="H126">
        <v>3.3</v>
      </c>
      <c r="I126">
        <v>5.8</v>
      </c>
      <c r="J126">
        <f>(Table1[[#This Row],[Min Dissolved Oxygen]]+Table1[[#This Row],[Max Dissolved Oxygen]])/2</f>
        <v>4.55</v>
      </c>
      <c r="K126">
        <v>6.7</v>
      </c>
      <c r="L126">
        <v>8.5</v>
      </c>
      <c r="M126">
        <f>(Table1[[#This Row],[Min pH]]+Table1[[#This Row],[Max pH]])/2</f>
        <v>7.6</v>
      </c>
      <c r="N126">
        <v>547</v>
      </c>
      <c r="O126">
        <v>1307</v>
      </c>
      <c r="P126">
        <f>(Table1[[#This Row],[Min Conductivity]]+Table1[[#This Row],[Max Conductivity]])/2</f>
        <v>927</v>
      </c>
      <c r="Q126">
        <v>3</v>
      </c>
      <c r="R126">
        <v>145</v>
      </c>
      <c r="S126">
        <f>(Table1[[#This Row],[Min BOD]]+Table1[[#This Row],[Max BOD]])/2</f>
        <v>74</v>
      </c>
      <c r="T126">
        <v>1</v>
      </c>
      <c r="U126">
        <v>8</v>
      </c>
      <c r="V126">
        <f>(Table1[[#This Row],[Min Nitrate N + Nitrite N]]+Table1[[#This Row],[Max Nitrate N + Nitrite N]])/2</f>
        <v>4.5</v>
      </c>
      <c r="W126">
        <v>3300</v>
      </c>
      <c r="X126">
        <v>790000</v>
      </c>
      <c r="Y126">
        <f>(Table1[[#This Row],[Min Fecal Coliform]]+Table1[[#This Row],[Max Fecal Coliform]])/2</f>
        <v>396650</v>
      </c>
      <c r="Z126">
        <v>10900</v>
      </c>
      <c r="AA126">
        <v>5420000</v>
      </c>
      <c r="AB126">
        <f>(Table1[[#This Row],[Min Total Coliform]]+Table1[[#This Row],[Max Total Coliform]])/2</f>
        <v>2715450</v>
      </c>
      <c r="AC126">
        <f>MIN(10, (Table1[[#This Row],[Avg BOD]]/4)*10)</f>
        <v>10</v>
      </c>
      <c r="AD126">
        <f>MIN(10, (Table1[[#This Row],[Avg Fecal Coliform]]/600)*10)</f>
        <v>10</v>
      </c>
      <c r="AE126">
        <f>MIN(10, (Table1[[#This Row],[Avg Nitrate N + Nitrite N]]/10)*10)</f>
        <v>4.5</v>
      </c>
      <c r="AF126">
        <f>IF(OR(Table1[[#This Row],[Avg pH]]&lt;6.5,Table1[[#This Row],[Avg pH]]&gt;8.5),10,0)</f>
        <v>0</v>
      </c>
      <c r="AG126">
        <f>MAX(0, 10-(2*Table1[[#This Row],[Avg Dissolved Oxygen]]))</f>
        <v>0.90000000000000036</v>
      </c>
      <c r="AH126">
        <f>(Table1[[#This Row],[Fecal Score]]*0.3) + (Table1[[#This Row],[BOD Score]]*0.25) + (Table1[[#This Row],[Nitrate Score]]*0.2) + (Table1[[#This Row],[pH Score]]*0.15) + (Table1[[#This Row],[Dissolved Oxygen Score]]*0.1)</f>
        <v>6.49</v>
      </c>
      <c r="AI126">
        <v>2017</v>
      </c>
    </row>
    <row r="127" spans="1:35">
      <c r="A127">
        <v>3624</v>
      </c>
      <c r="B127" t="s">
        <v>138</v>
      </c>
      <c r="C127" t="s">
        <v>1</v>
      </c>
      <c r="D127" t="s">
        <v>113</v>
      </c>
      <c r="E127">
        <v>27</v>
      </c>
      <c r="F127">
        <v>30</v>
      </c>
      <c r="G127">
        <f>(Table1[[#This Row],[Min Temperature]]+Table1[[#This Row],[Max Temperature]])/2</f>
        <v>28.5</v>
      </c>
      <c r="H127">
        <v>0.3</v>
      </c>
      <c r="I127">
        <v>5.9</v>
      </c>
      <c r="J127">
        <f>(Table1[[#This Row],[Min Dissolved Oxygen]]+Table1[[#This Row],[Max Dissolved Oxygen]])/2</f>
        <v>3.1</v>
      </c>
      <c r="K127">
        <v>6.5</v>
      </c>
      <c r="L127">
        <v>7.3</v>
      </c>
      <c r="M127">
        <f>(Table1[[#This Row],[Min pH]]+Table1[[#This Row],[Max pH]])/2</f>
        <v>6.9</v>
      </c>
      <c r="N127">
        <v>218</v>
      </c>
      <c r="O127">
        <v>2610</v>
      </c>
      <c r="P127">
        <f>(Table1[[#This Row],[Min Conductivity]]+Table1[[#This Row],[Max Conductivity]])/2</f>
        <v>1414</v>
      </c>
      <c r="Q127">
        <v>6</v>
      </c>
      <c r="R127">
        <v>300</v>
      </c>
      <c r="S127">
        <f>(Table1[[#This Row],[Min BOD]]+Table1[[#This Row],[Max BOD]])/2</f>
        <v>153</v>
      </c>
      <c r="T127">
        <v>1.2</v>
      </c>
      <c r="U127">
        <v>10.88</v>
      </c>
      <c r="V127">
        <f>(Table1[[#This Row],[Min Nitrate N + Nitrite N]]+Table1[[#This Row],[Max Nitrate N + Nitrite N]])/2</f>
        <v>6.04</v>
      </c>
      <c r="W127">
        <v>21000</v>
      </c>
      <c r="X127">
        <v>3300000</v>
      </c>
      <c r="Y127">
        <f>(Table1[[#This Row],[Min Fecal Coliform]]+Table1[[#This Row],[Max Fecal Coliform]])/2</f>
        <v>1660500</v>
      </c>
      <c r="Z127">
        <v>120000</v>
      </c>
      <c r="AA127">
        <v>7900000</v>
      </c>
      <c r="AB127">
        <f>(Table1[[#This Row],[Min Total Coliform]]+Table1[[#This Row],[Max Total Coliform]])/2</f>
        <v>4010000</v>
      </c>
      <c r="AC127">
        <f>MIN(10, (Table1[[#This Row],[Avg BOD]]/4)*10)</f>
        <v>10</v>
      </c>
      <c r="AD127">
        <f>MIN(10, (Table1[[#This Row],[Avg Fecal Coliform]]/600)*10)</f>
        <v>10</v>
      </c>
      <c r="AE127">
        <f>MIN(10, (Table1[[#This Row],[Avg Nitrate N + Nitrite N]]/10)*10)</f>
        <v>6.04</v>
      </c>
      <c r="AF127">
        <f>IF(OR(Table1[[#This Row],[Avg pH]]&lt;6.5,Table1[[#This Row],[Avg pH]]&gt;8.5),10,0)</f>
        <v>0</v>
      </c>
      <c r="AG127">
        <f>MAX(0, 10-(2*Table1[[#This Row],[Avg Dissolved Oxygen]]))</f>
        <v>3.8</v>
      </c>
      <c r="AH127">
        <f>(Table1[[#This Row],[Fecal Score]]*0.3) + (Table1[[#This Row],[BOD Score]]*0.25) + (Table1[[#This Row],[Nitrate Score]]*0.2) + (Table1[[#This Row],[pH Score]]*0.15) + (Table1[[#This Row],[Dissolved Oxygen Score]]*0.1)</f>
        <v>7.0880000000000001</v>
      </c>
      <c r="AI127">
        <v>2017</v>
      </c>
    </row>
    <row r="128" spans="1:35">
      <c r="A128">
        <v>3625</v>
      </c>
      <c r="B128" t="s">
        <v>115</v>
      </c>
      <c r="C128" t="s">
        <v>1</v>
      </c>
      <c r="D128" t="s">
        <v>113</v>
      </c>
      <c r="E128">
        <v>27</v>
      </c>
      <c r="F128">
        <v>30</v>
      </c>
      <c r="G128">
        <f>(Table1[[#This Row],[Min Temperature]]+Table1[[#This Row],[Max Temperature]])/2</f>
        <v>28.5</v>
      </c>
      <c r="H128">
        <v>3.5</v>
      </c>
      <c r="I128">
        <v>10.199999999999999</v>
      </c>
      <c r="J128">
        <f>(Table1[[#This Row],[Min Dissolved Oxygen]]+Table1[[#This Row],[Max Dissolved Oxygen]])/2</f>
        <v>6.85</v>
      </c>
      <c r="K128">
        <v>6.8</v>
      </c>
      <c r="L128">
        <v>7.8</v>
      </c>
      <c r="M128">
        <f>(Table1[[#This Row],[Min pH]]+Table1[[#This Row],[Max pH]])/2</f>
        <v>7.3</v>
      </c>
      <c r="N128">
        <v>552</v>
      </c>
      <c r="O128">
        <v>1400</v>
      </c>
      <c r="P128">
        <f>(Table1[[#This Row],[Min Conductivity]]+Table1[[#This Row],[Max Conductivity]])/2</f>
        <v>976</v>
      </c>
      <c r="Q128">
        <v>3</v>
      </c>
      <c r="R128">
        <v>11</v>
      </c>
      <c r="S128">
        <f>(Table1[[#This Row],[Min BOD]]+Table1[[#This Row],[Max BOD]])/2</f>
        <v>7</v>
      </c>
      <c r="T128">
        <v>0.85</v>
      </c>
      <c r="U128">
        <v>8.81</v>
      </c>
      <c r="V128">
        <f>(Table1[[#This Row],[Min Nitrate N + Nitrite N]]+Table1[[#This Row],[Max Nitrate N + Nitrite N]])/2</f>
        <v>4.83</v>
      </c>
      <c r="W128">
        <v>1700</v>
      </c>
      <c r="X128">
        <v>700000</v>
      </c>
      <c r="Y128">
        <f>(Table1[[#This Row],[Min Fecal Coliform]]+Table1[[#This Row],[Max Fecal Coliform]])/2</f>
        <v>350850</v>
      </c>
      <c r="Z128">
        <v>10900</v>
      </c>
      <c r="AA128">
        <v>1410000</v>
      </c>
      <c r="AB128">
        <f>(Table1[[#This Row],[Min Total Coliform]]+Table1[[#This Row],[Max Total Coliform]])/2</f>
        <v>710450</v>
      </c>
      <c r="AC128">
        <f>MIN(10, (Table1[[#This Row],[Avg BOD]]/4)*10)</f>
        <v>10</v>
      </c>
      <c r="AD128">
        <f>MIN(10, (Table1[[#This Row],[Avg Fecal Coliform]]/600)*10)</f>
        <v>10</v>
      </c>
      <c r="AE128">
        <f>MIN(10, (Table1[[#This Row],[Avg Nitrate N + Nitrite N]]/10)*10)</f>
        <v>4.83</v>
      </c>
      <c r="AF128">
        <f>IF(OR(Table1[[#This Row],[Avg pH]]&lt;6.5,Table1[[#This Row],[Avg pH]]&gt;8.5),10,0)</f>
        <v>0</v>
      </c>
      <c r="AG128">
        <f>MAX(0, 10-(2*Table1[[#This Row],[Avg Dissolved Oxygen]]))</f>
        <v>0</v>
      </c>
      <c r="AH128">
        <f>(Table1[[#This Row],[Fecal Score]]*0.3) + (Table1[[#This Row],[BOD Score]]*0.25) + (Table1[[#This Row],[Nitrate Score]]*0.2) + (Table1[[#This Row],[pH Score]]*0.15) + (Table1[[#This Row],[Dissolved Oxygen Score]]*0.1)</f>
        <v>6.4660000000000002</v>
      </c>
      <c r="AI128">
        <v>2017</v>
      </c>
    </row>
    <row r="129" spans="1:35">
      <c r="A129">
        <v>3627</v>
      </c>
      <c r="B129" t="s">
        <v>139</v>
      </c>
      <c r="C129" t="s">
        <v>1</v>
      </c>
      <c r="D129" t="s">
        <v>113</v>
      </c>
      <c r="E129">
        <v>28</v>
      </c>
      <c r="F129">
        <v>32</v>
      </c>
      <c r="G129">
        <f>(Table1[[#This Row],[Min Temperature]]+Table1[[#This Row],[Max Temperature]])/2</f>
        <v>30</v>
      </c>
      <c r="H129">
        <v>2.2000000000000002</v>
      </c>
      <c r="I129">
        <v>11.3</v>
      </c>
      <c r="J129">
        <f>(Table1[[#This Row],[Min Dissolved Oxygen]]+Table1[[#This Row],[Max Dissolved Oxygen]])/2</f>
        <v>6.75</v>
      </c>
      <c r="K129">
        <v>7</v>
      </c>
      <c r="L129">
        <v>9.4</v>
      </c>
      <c r="M129">
        <f>(Table1[[#This Row],[Min pH]]+Table1[[#This Row],[Max pH]])/2</f>
        <v>8.1999999999999993</v>
      </c>
      <c r="N129">
        <v>539</v>
      </c>
      <c r="O129">
        <v>1832</v>
      </c>
      <c r="P129">
        <f>(Table1[[#This Row],[Min Conductivity]]+Table1[[#This Row],[Max Conductivity]])/2</f>
        <v>1185.5</v>
      </c>
      <c r="Q129">
        <v>4</v>
      </c>
      <c r="R129">
        <v>24</v>
      </c>
      <c r="S129">
        <f>(Table1[[#This Row],[Min BOD]]+Table1[[#This Row],[Max BOD]])/2</f>
        <v>14</v>
      </c>
      <c r="T129">
        <v>0.32</v>
      </c>
      <c r="U129">
        <v>11.6</v>
      </c>
      <c r="V129">
        <f>(Table1[[#This Row],[Min Nitrate N + Nitrite N]]+Table1[[#This Row],[Max Nitrate N + Nitrite N]])/2</f>
        <v>5.96</v>
      </c>
      <c r="W129">
        <v>1700</v>
      </c>
      <c r="X129">
        <v>490000</v>
      </c>
      <c r="Y129">
        <f>(Table1[[#This Row],[Min Fecal Coliform]]+Table1[[#This Row],[Max Fecal Coliform]])/2</f>
        <v>245850</v>
      </c>
      <c r="Z129">
        <v>7900</v>
      </c>
      <c r="AA129">
        <v>5420000</v>
      </c>
      <c r="AB129">
        <f>(Table1[[#This Row],[Min Total Coliform]]+Table1[[#This Row],[Max Total Coliform]])/2</f>
        <v>2713950</v>
      </c>
      <c r="AC129">
        <f>MIN(10, (Table1[[#This Row],[Avg BOD]]/4)*10)</f>
        <v>10</v>
      </c>
      <c r="AD129">
        <f>MIN(10, (Table1[[#This Row],[Avg Fecal Coliform]]/600)*10)</f>
        <v>10</v>
      </c>
      <c r="AE129">
        <f>MIN(10, (Table1[[#This Row],[Avg Nitrate N + Nitrite N]]/10)*10)</f>
        <v>5.96</v>
      </c>
      <c r="AF129">
        <f>IF(OR(Table1[[#This Row],[Avg pH]]&lt;6.5,Table1[[#This Row],[Avg pH]]&gt;8.5),10,0)</f>
        <v>0</v>
      </c>
      <c r="AG129">
        <f>MAX(0, 10-(2*Table1[[#This Row],[Avg Dissolved Oxygen]]))</f>
        <v>0</v>
      </c>
      <c r="AH129">
        <f>(Table1[[#This Row],[Fecal Score]]*0.3) + (Table1[[#This Row],[BOD Score]]*0.25) + (Table1[[#This Row],[Nitrate Score]]*0.2) + (Table1[[#This Row],[pH Score]]*0.15) + (Table1[[#This Row],[Dissolved Oxygen Score]]*0.1)</f>
        <v>6.6920000000000002</v>
      </c>
      <c r="AI129">
        <v>2017</v>
      </c>
    </row>
    <row r="130" spans="1:35">
      <c r="A130">
        <v>3644</v>
      </c>
      <c r="B130" t="s">
        <v>140</v>
      </c>
      <c r="C130" t="s">
        <v>1</v>
      </c>
      <c r="D130" t="s">
        <v>113</v>
      </c>
      <c r="E130">
        <v>23</v>
      </c>
      <c r="F130">
        <v>35</v>
      </c>
      <c r="G130">
        <f>(Table1[[#This Row],[Min Temperature]]+Table1[[#This Row],[Max Temperature]])/2</f>
        <v>29</v>
      </c>
      <c r="H130">
        <v>2.5</v>
      </c>
      <c r="I130">
        <v>6.4</v>
      </c>
      <c r="J130">
        <f>(Table1[[#This Row],[Min Dissolved Oxygen]]+Table1[[#This Row],[Max Dissolved Oxygen]])/2</f>
        <v>4.45</v>
      </c>
      <c r="K130">
        <v>7</v>
      </c>
      <c r="L130">
        <v>8.9</v>
      </c>
      <c r="M130">
        <f>(Table1[[#This Row],[Min pH]]+Table1[[#This Row],[Max pH]])/2</f>
        <v>7.95</v>
      </c>
      <c r="N130">
        <v>224</v>
      </c>
      <c r="O130">
        <v>3020</v>
      </c>
      <c r="P130">
        <f>(Table1[[#This Row],[Min Conductivity]]+Table1[[#This Row],[Max Conductivity]])/2</f>
        <v>1622</v>
      </c>
      <c r="Q130">
        <v>3</v>
      </c>
      <c r="R130">
        <v>37.5</v>
      </c>
      <c r="S130">
        <f>(Table1[[#This Row],[Min BOD]]+Table1[[#This Row],[Max BOD]])/2</f>
        <v>20.25</v>
      </c>
      <c r="T130">
        <v>0.38</v>
      </c>
      <c r="U130">
        <v>6.8</v>
      </c>
      <c r="V130">
        <f>(Table1[[#This Row],[Min Nitrate N + Nitrite N]]+Table1[[#This Row],[Max Nitrate N + Nitrite N]])/2</f>
        <v>3.59</v>
      </c>
      <c r="W130">
        <v>110</v>
      </c>
      <c r="X130">
        <v>79000</v>
      </c>
      <c r="Y130">
        <f>(Table1[[#This Row],[Min Fecal Coliform]]+Table1[[#This Row],[Max Fecal Coliform]])/2</f>
        <v>39555</v>
      </c>
      <c r="Z130">
        <v>1200</v>
      </c>
      <c r="AA130">
        <v>130000</v>
      </c>
      <c r="AB130">
        <f>(Table1[[#This Row],[Min Total Coliform]]+Table1[[#This Row],[Max Total Coliform]])/2</f>
        <v>65600</v>
      </c>
      <c r="AC130">
        <f>MIN(10, (Table1[[#This Row],[Avg BOD]]/4)*10)</f>
        <v>10</v>
      </c>
      <c r="AD130">
        <f>MIN(10, (Table1[[#This Row],[Avg Fecal Coliform]]/600)*10)</f>
        <v>10</v>
      </c>
      <c r="AE130">
        <f>MIN(10, (Table1[[#This Row],[Avg Nitrate N + Nitrite N]]/10)*10)</f>
        <v>3.59</v>
      </c>
      <c r="AF130">
        <f>IF(OR(Table1[[#This Row],[Avg pH]]&lt;6.5,Table1[[#This Row],[Avg pH]]&gt;8.5),10,0)</f>
        <v>0</v>
      </c>
      <c r="AG130">
        <f>MAX(0, 10-(2*Table1[[#This Row],[Avg Dissolved Oxygen]]))</f>
        <v>1.0999999999999996</v>
      </c>
      <c r="AH130">
        <f>(Table1[[#This Row],[Fecal Score]]*0.3) + (Table1[[#This Row],[BOD Score]]*0.25) + (Table1[[#This Row],[Nitrate Score]]*0.2) + (Table1[[#This Row],[pH Score]]*0.15) + (Table1[[#This Row],[Dissolved Oxygen Score]]*0.1)</f>
        <v>6.3280000000000003</v>
      </c>
      <c r="AI130">
        <v>2017</v>
      </c>
    </row>
    <row r="131" spans="1:35">
      <c r="A131">
        <v>3645</v>
      </c>
      <c r="B131" t="s">
        <v>141</v>
      </c>
      <c r="C131" t="s">
        <v>1</v>
      </c>
      <c r="D131" t="s">
        <v>113</v>
      </c>
      <c r="E131">
        <v>23</v>
      </c>
      <c r="F131">
        <v>35</v>
      </c>
      <c r="G131">
        <f>(Table1[[#This Row],[Min Temperature]]+Table1[[#This Row],[Max Temperature]])/2</f>
        <v>29</v>
      </c>
      <c r="H131">
        <v>1.1000000000000001</v>
      </c>
      <c r="I131">
        <v>6.3</v>
      </c>
      <c r="J131">
        <f>(Table1[[#This Row],[Min Dissolved Oxygen]]+Table1[[#This Row],[Max Dissolved Oxygen]])/2</f>
        <v>3.7</v>
      </c>
      <c r="K131">
        <v>6.6</v>
      </c>
      <c r="L131">
        <v>9.4</v>
      </c>
      <c r="M131">
        <f>(Table1[[#This Row],[Min pH]]+Table1[[#This Row],[Max pH]])/2</f>
        <v>8</v>
      </c>
      <c r="N131">
        <v>185</v>
      </c>
      <c r="O131">
        <v>1832</v>
      </c>
      <c r="P131">
        <f>(Table1[[#This Row],[Min Conductivity]]+Table1[[#This Row],[Max Conductivity]])/2</f>
        <v>1008.5</v>
      </c>
      <c r="Q131">
        <v>2</v>
      </c>
      <c r="R131">
        <v>26</v>
      </c>
      <c r="S131">
        <f>(Table1[[#This Row],[Min BOD]]+Table1[[#This Row],[Max BOD]])/2</f>
        <v>14</v>
      </c>
      <c r="T131">
        <v>0.8</v>
      </c>
      <c r="U131">
        <v>4.55</v>
      </c>
      <c r="V131">
        <f>(Table1[[#This Row],[Min Nitrate N + Nitrite N]]+Table1[[#This Row],[Max Nitrate N + Nitrite N]])/2</f>
        <v>2.6749999999999998</v>
      </c>
      <c r="W131">
        <v>220</v>
      </c>
      <c r="X131">
        <v>14000</v>
      </c>
      <c r="Y131">
        <f>(Table1[[#This Row],[Min Fecal Coliform]]+Table1[[#This Row],[Max Fecal Coliform]])/2</f>
        <v>7110</v>
      </c>
      <c r="Z131">
        <v>3480</v>
      </c>
      <c r="AA131">
        <v>542000</v>
      </c>
      <c r="AB131">
        <f>(Table1[[#This Row],[Min Total Coliform]]+Table1[[#This Row],[Max Total Coliform]])/2</f>
        <v>272740</v>
      </c>
      <c r="AC131">
        <f>MIN(10, (Table1[[#This Row],[Avg BOD]]/4)*10)</f>
        <v>10</v>
      </c>
      <c r="AD131">
        <f>MIN(10, (Table1[[#This Row],[Avg Fecal Coliform]]/600)*10)</f>
        <v>10</v>
      </c>
      <c r="AE131">
        <f>MIN(10, (Table1[[#This Row],[Avg Nitrate N + Nitrite N]]/10)*10)</f>
        <v>2.6749999999999998</v>
      </c>
      <c r="AF131">
        <f>IF(OR(Table1[[#This Row],[Avg pH]]&lt;6.5,Table1[[#This Row],[Avg pH]]&gt;8.5),10,0)</f>
        <v>0</v>
      </c>
      <c r="AG131">
        <f>MAX(0, 10-(2*Table1[[#This Row],[Avg Dissolved Oxygen]]))</f>
        <v>2.5999999999999996</v>
      </c>
      <c r="AH131">
        <f>(Table1[[#This Row],[Fecal Score]]*0.3) + (Table1[[#This Row],[BOD Score]]*0.25) + (Table1[[#This Row],[Nitrate Score]]*0.2) + (Table1[[#This Row],[pH Score]]*0.15) + (Table1[[#This Row],[Dissolved Oxygen Score]]*0.1)</f>
        <v>6.2949999999999999</v>
      </c>
      <c r="AI131">
        <v>2017</v>
      </c>
    </row>
    <row r="132" spans="1:35">
      <c r="A132">
        <v>3646</v>
      </c>
      <c r="B132" t="s">
        <v>142</v>
      </c>
      <c r="C132" t="s">
        <v>1</v>
      </c>
      <c r="D132" t="s">
        <v>113</v>
      </c>
      <c r="E132">
        <v>24</v>
      </c>
      <c r="F132">
        <v>25</v>
      </c>
      <c r="G132">
        <f>(Table1[[#This Row],[Min Temperature]]+Table1[[#This Row],[Max Temperature]])/2</f>
        <v>24.5</v>
      </c>
      <c r="H132">
        <v>6</v>
      </c>
      <c r="I132">
        <v>7.5</v>
      </c>
      <c r="J132">
        <f>(Table1[[#This Row],[Min Dissolved Oxygen]]+Table1[[#This Row],[Max Dissolved Oxygen]])/2</f>
        <v>6.75</v>
      </c>
      <c r="K132">
        <v>6.6</v>
      </c>
      <c r="L132">
        <v>8.1</v>
      </c>
      <c r="M132">
        <f>(Table1[[#This Row],[Min pH]]+Table1[[#This Row],[Max pH]])/2</f>
        <v>7.35</v>
      </c>
      <c r="N132">
        <v>206</v>
      </c>
      <c r="O132">
        <v>922</v>
      </c>
      <c r="P132">
        <f>(Table1[[#This Row],[Min Conductivity]]+Table1[[#This Row],[Max Conductivity]])/2</f>
        <v>564</v>
      </c>
      <c r="Q132">
        <v>2</v>
      </c>
      <c r="R132">
        <v>5</v>
      </c>
      <c r="S132">
        <f>(Table1[[#This Row],[Min BOD]]+Table1[[#This Row],[Max BOD]])/2</f>
        <v>3.5</v>
      </c>
      <c r="T132">
        <v>0.45</v>
      </c>
      <c r="U132">
        <v>1.5</v>
      </c>
      <c r="V132">
        <f>(Table1[[#This Row],[Min Nitrate N + Nitrite N]]+Table1[[#This Row],[Max Nitrate N + Nitrite N]])/2</f>
        <v>0.97499999999999998</v>
      </c>
      <c r="W132">
        <v>790</v>
      </c>
      <c r="X132">
        <v>3300</v>
      </c>
      <c r="Y132">
        <f>(Table1[[#This Row],[Min Fecal Coliform]]+Table1[[#This Row],[Max Fecal Coliform]])/2</f>
        <v>2045</v>
      </c>
      <c r="Z132">
        <v>3480</v>
      </c>
      <c r="AA132">
        <v>17200</v>
      </c>
      <c r="AB132">
        <f>(Table1[[#This Row],[Min Total Coliform]]+Table1[[#This Row],[Max Total Coliform]])/2</f>
        <v>10340</v>
      </c>
      <c r="AC132">
        <f>MIN(10, (Table1[[#This Row],[Avg BOD]]/4)*10)</f>
        <v>8.75</v>
      </c>
      <c r="AD132">
        <f>MIN(10, (Table1[[#This Row],[Avg Fecal Coliform]]/600)*10)</f>
        <v>10</v>
      </c>
      <c r="AE132">
        <f>MIN(10, (Table1[[#This Row],[Avg Nitrate N + Nitrite N]]/10)*10)</f>
        <v>0.97500000000000009</v>
      </c>
      <c r="AF132">
        <f>IF(OR(Table1[[#This Row],[Avg pH]]&lt;6.5,Table1[[#This Row],[Avg pH]]&gt;8.5),10,0)</f>
        <v>0</v>
      </c>
      <c r="AG132">
        <f>MAX(0, 10-(2*Table1[[#This Row],[Avg Dissolved Oxygen]]))</f>
        <v>0</v>
      </c>
      <c r="AH132">
        <f>(Table1[[#This Row],[Fecal Score]]*0.3) + (Table1[[#This Row],[BOD Score]]*0.25) + (Table1[[#This Row],[Nitrate Score]]*0.2) + (Table1[[#This Row],[pH Score]]*0.15) + (Table1[[#This Row],[Dissolved Oxygen Score]]*0.1)</f>
        <v>5.3825000000000003</v>
      </c>
      <c r="AI132">
        <v>2017</v>
      </c>
    </row>
    <row r="133" spans="1:35">
      <c r="A133">
        <v>3647</v>
      </c>
      <c r="B133" t="s">
        <v>143</v>
      </c>
      <c r="C133" t="s">
        <v>1</v>
      </c>
      <c r="D133" t="s">
        <v>113</v>
      </c>
      <c r="E133">
        <v>24</v>
      </c>
      <c r="F133">
        <v>25</v>
      </c>
      <c r="G133">
        <f>(Table1[[#This Row],[Min Temperature]]+Table1[[#This Row],[Max Temperature]])/2</f>
        <v>24.5</v>
      </c>
      <c r="H133">
        <v>6.4</v>
      </c>
      <c r="I133">
        <v>6.6</v>
      </c>
      <c r="J133">
        <f>(Table1[[#This Row],[Min Dissolved Oxygen]]+Table1[[#This Row],[Max Dissolved Oxygen]])/2</f>
        <v>6.5</v>
      </c>
      <c r="K133">
        <v>6.8</v>
      </c>
      <c r="L133">
        <v>7</v>
      </c>
      <c r="M133">
        <f>(Table1[[#This Row],[Min pH]]+Table1[[#This Row],[Max pH]])/2</f>
        <v>6.9</v>
      </c>
      <c r="N133">
        <v>155</v>
      </c>
      <c r="O133">
        <v>155</v>
      </c>
      <c r="P133">
        <f>(Table1[[#This Row],[Min Conductivity]]+Table1[[#This Row],[Max Conductivity]])/2</f>
        <v>155</v>
      </c>
      <c r="Q133">
        <v>2</v>
      </c>
      <c r="R133">
        <v>4</v>
      </c>
      <c r="S133">
        <f>(Table1[[#This Row],[Min BOD]]+Table1[[#This Row],[Max BOD]])/2</f>
        <v>3</v>
      </c>
      <c r="T133">
        <v>2</v>
      </c>
      <c r="U133">
        <v>4.0999999999999996</v>
      </c>
      <c r="V133">
        <f>(Table1[[#This Row],[Min Nitrate N + Nitrite N]]+Table1[[#This Row],[Max Nitrate N + Nitrite N]])/2</f>
        <v>3.05</v>
      </c>
      <c r="W133">
        <v>490</v>
      </c>
      <c r="X133">
        <v>4900</v>
      </c>
      <c r="Y133">
        <f>(Table1[[#This Row],[Min Fecal Coliform]]+Table1[[#This Row],[Max Fecal Coliform]])/2</f>
        <v>2695</v>
      </c>
      <c r="Z133">
        <v>3480</v>
      </c>
      <c r="AA133">
        <v>54200</v>
      </c>
      <c r="AB133">
        <f>(Table1[[#This Row],[Min Total Coliform]]+Table1[[#This Row],[Max Total Coliform]])/2</f>
        <v>28840</v>
      </c>
      <c r="AC133">
        <f>MIN(10, (Table1[[#This Row],[Avg BOD]]/4)*10)</f>
        <v>7.5</v>
      </c>
      <c r="AD133">
        <f>MIN(10, (Table1[[#This Row],[Avg Fecal Coliform]]/600)*10)</f>
        <v>10</v>
      </c>
      <c r="AE133">
        <f>MIN(10, (Table1[[#This Row],[Avg Nitrate N + Nitrite N]]/10)*10)</f>
        <v>3.05</v>
      </c>
      <c r="AF133">
        <f>IF(OR(Table1[[#This Row],[Avg pH]]&lt;6.5,Table1[[#This Row],[Avg pH]]&gt;8.5),10,0)</f>
        <v>0</v>
      </c>
      <c r="AG133">
        <f>MAX(0, 10-(2*Table1[[#This Row],[Avg Dissolved Oxygen]]))</f>
        <v>0</v>
      </c>
      <c r="AH133">
        <f>(Table1[[#This Row],[Fecal Score]]*0.3) + (Table1[[#This Row],[BOD Score]]*0.25) + (Table1[[#This Row],[Nitrate Score]]*0.2) + (Table1[[#This Row],[pH Score]]*0.15) + (Table1[[#This Row],[Dissolved Oxygen Score]]*0.1)</f>
        <v>5.4850000000000003</v>
      </c>
      <c r="AI133">
        <v>2017</v>
      </c>
    </row>
    <row r="134" spans="1:35">
      <c r="A134">
        <v>3649</v>
      </c>
      <c r="B134" t="s">
        <v>144</v>
      </c>
      <c r="C134" t="s">
        <v>1</v>
      </c>
      <c r="D134" t="s">
        <v>113</v>
      </c>
      <c r="E134">
        <v>24</v>
      </c>
      <c r="F134">
        <v>31</v>
      </c>
      <c r="G134">
        <f>(Table1[[#This Row],[Min Temperature]]+Table1[[#This Row],[Max Temperature]])/2</f>
        <v>27.5</v>
      </c>
      <c r="H134">
        <v>5.4</v>
      </c>
      <c r="I134">
        <v>7.7</v>
      </c>
      <c r="J134">
        <f>(Table1[[#This Row],[Min Dissolved Oxygen]]+Table1[[#This Row],[Max Dissolved Oxygen]])/2</f>
        <v>6.5500000000000007</v>
      </c>
      <c r="K134">
        <v>6.8</v>
      </c>
      <c r="L134">
        <v>8</v>
      </c>
      <c r="M134">
        <f>(Table1[[#This Row],[Min pH]]+Table1[[#This Row],[Max pH]])/2</f>
        <v>7.4</v>
      </c>
      <c r="N134">
        <v>121</v>
      </c>
      <c r="O134">
        <v>276</v>
      </c>
      <c r="P134">
        <f>(Table1[[#This Row],[Min Conductivity]]+Table1[[#This Row],[Max Conductivity]])/2</f>
        <v>198.5</v>
      </c>
      <c r="Q134">
        <v>3</v>
      </c>
      <c r="R134">
        <v>3</v>
      </c>
      <c r="S134">
        <f>(Table1[[#This Row],[Min BOD]]+Table1[[#This Row],[Max BOD]])/2</f>
        <v>3</v>
      </c>
      <c r="T134">
        <v>0.18</v>
      </c>
      <c r="U134">
        <v>1.99</v>
      </c>
      <c r="V134">
        <f>(Table1[[#This Row],[Min Nitrate N + Nitrite N]]+Table1[[#This Row],[Max Nitrate N + Nitrite N]])/2</f>
        <v>1.085</v>
      </c>
      <c r="W134">
        <v>170</v>
      </c>
      <c r="X134">
        <v>7900</v>
      </c>
      <c r="Y134">
        <f>(Table1[[#This Row],[Min Fecal Coliform]]+Table1[[#This Row],[Max Fecal Coliform]])/2</f>
        <v>4035</v>
      </c>
      <c r="Z134">
        <v>1090</v>
      </c>
      <c r="AA134">
        <v>34800</v>
      </c>
      <c r="AB134">
        <f>(Table1[[#This Row],[Min Total Coliform]]+Table1[[#This Row],[Max Total Coliform]])/2</f>
        <v>17945</v>
      </c>
      <c r="AC134">
        <f>MIN(10, (Table1[[#This Row],[Avg BOD]]/4)*10)</f>
        <v>7.5</v>
      </c>
      <c r="AD134">
        <f>MIN(10, (Table1[[#This Row],[Avg Fecal Coliform]]/600)*10)</f>
        <v>10</v>
      </c>
      <c r="AE134">
        <f>MIN(10, (Table1[[#This Row],[Avg Nitrate N + Nitrite N]]/10)*10)</f>
        <v>1.085</v>
      </c>
      <c r="AF134">
        <f>IF(OR(Table1[[#This Row],[Avg pH]]&lt;6.5,Table1[[#This Row],[Avg pH]]&gt;8.5),10,0)</f>
        <v>0</v>
      </c>
      <c r="AG134">
        <f>MAX(0, 10-(2*Table1[[#This Row],[Avg Dissolved Oxygen]]))</f>
        <v>0</v>
      </c>
      <c r="AH134">
        <f>(Table1[[#This Row],[Fecal Score]]*0.3) + (Table1[[#This Row],[BOD Score]]*0.25) + (Table1[[#This Row],[Nitrate Score]]*0.2) + (Table1[[#This Row],[pH Score]]*0.15) + (Table1[[#This Row],[Dissolved Oxygen Score]]*0.1)</f>
        <v>5.0919999999999996</v>
      </c>
      <c r="AI134">
        <v>2017</v>
      </c>
    </row>
    <row r="135" spans="1:35">
      <c r="A135">
        <v>3559</v>
      </c>
      <c r="B135" t="s">
        <v>145</v>
      </c>
      <c r="C135" t="s">
        <v>35</v>
      </c>
      <c r="D135" t="s">
        <v>113</v>
      </c>
      <c r="E135">
        <v>23</v>
      </c>
      <c r="F135">
        <v>31</v>
      </c>
      <c r="G135">
        <f>(Table1[[#This Row],[Min Temperature]]+Table1[[#This Row],[Max Temperature]])/2</f>
        <v>27</v>
      </c>
      <c r="H135">
        <v>6.4</v>
      </c>
      <c r="I135">
        <v>8</v>
      </c>
      <c r="J135">
        <f>(Table1[[#This Row],[Min Dissolved Oxygen]]+Table1[[#This Row],[Max Dissolved Oxygen]])/2</f>
        <v>7.2</v>
      </c>
      <c r="K135">
        <v>7.1</v>
      </c>
      <c r="L135">
        <v>8.1</v>
      </c>
      <c r="M135">
        <f>(Table1[[#This Row],[Min pH]]+Table1[[#This Row],[Max pH]])/2</f>
        <v>7.6</v>
      </c>
      <c r="N135">
        <v>255</v>
      </c>
      <c r="O135">
        <v>760</v>
      </c>
      <c r="P135">
        <f>(Table1[[#This Row],[Min Conductivity]]+Table1[[#This Row],[Max Conductivity]])/2</f>
        <v>507.5</v>
      </c>
      <c r="Q135">
        <v>4.4081743869209804</v>
      </c>
      <c r="R135">
        <v>20</v>
      </c>
      <c r="S135">
        <f>(Table1[[#This Row],[Min BOD]]+Table1[[#This Row],[Max BOD]])/2</f>
        <v>12.20408719346049</v>
      </c>
      <c r="T135">
        <v>0</v>
      </c>
      <c r="U135">
        <v>0.19</v>
      </c>
      <c r="V135">
        <f>(Table1[[#This Row],[Min Nitrate N + Nitrite N]]+Table1[[#This Row],[Max Nitrate N + Nitrite N]])/2</f>
        <v>9.5000000000000001E-2</v>
      </c>
      <c r="W135">
        <v>240</v>
      </c>
      <c r="X135">
        <v>1800</v>
      </c>
      <c r="Y135">
        <f>(Table1[[#This Row],[Min Fecal Coliform]]+Table1[[#This Row],[Max Fecal Coliform]])/2</f>
        <v>1020</v>
      </c>
      <c r="Z135">
        <v>900</v>
      </c>
      <c r="AA135">
        <v>3200</v>
      </c>
      <c r="AB135">
        <f>(Table1[[#This Row],[Min Total Coliform]]+Table1[[#This Row],[Max Total Coliform]])/2</f>
        <v>2050</v>
      </c>
      <c r="AC135">
        <f>MIN(10, (Table1[[#This Row],[Avg BOD]]/4)*10)</f>
        <v>10</v>
      </c>
      <c r="AD135">
        <f>MIN(10, (Table1[[#This Row],[Avg Fecal Coliform]]/600)*10)</f>
        <v>10</v>
      </c>
      <c r="AE135">
        <f>MIN(10, (Table1[[#This Row],[Avg Nitrate N + Nitrite N]]/10)*10)</f>
        <v>9.5000000000000001E-2</v>
      </c>
      <c r="AF135">
        <f>IF(OR(Table1[[#This Row],[Avg pH]]&lt;6.5,Table1[[#This Row],[Avg pH]]&gt;8.5),10,0)</f>
        <v>0</v>
      </c>
      <c r="AG135">
        <f>MAX(0, 10-(2*Table1[[#This Row],[Avg Dissolved Oxygen]]))</f>
        <v>0</v>
      </c>
      <c r="AH135">
        <f>(Table1[[#This Row],[Fecal Score]]*0.3) + (Table1[[#This Row],[BOD Score]]*0.25) + (Table1[[#This Row],[Nitrate Score]]*0.2) + (Table1[[#This Row],[pH Score]]*0.15) + (Table1[[#This Row],[Dissolved Oxygen Score]]*0.1)</f>
        <v>5.5190000000000001</v>
      </c>
      <c r="AI135">
        <v>2017</v>
      </c>
    </row>
    <row r="136" spans="1:35">
      <c r="A136">
        <v>3560</v>
      </c>
      <c r="B136" t="s">
        <v>146</v>
      </c>
      <c r="C136" t="s">
        <v>35</v>
      </c>
      <c r="D136" t="s">
        <v>113</v>
      </c>
      <c r="E136">
        <v>26</v>
      </c>
      <c r="F136">
        <v>32</v>
      </c>
      <c r="G136">
        <f>(Table1[[#This Row],[Min Temperature]]+Table1[[#This Row],[Max Temperature]])/2</f>
        <v>29</v>
      </c>
      <c r="H136">
        <v>5.8</v>
      </c>
      <c r="I136">
        <v>8.6</v>
      </c>
      <c r="J136">
        <f>(Table1[[#This Row],[Min Dissolved Oxygen]]+Table1[[#This Row],[Max Dissolved Oxygen]])/2</f>
        <v>7.1999999999999993</v>
      </c>
      <c r="K136">
        <v>8.4</v>
      </c>
      <c r="L136">
        <v>9.5</v>
      </c>
      <c r="M136">
        <f>(Table1[[#This Row],[Min pH]]+Table1[[#This Row],[Max pH]])/2</f>
        <v>8.9499999999999993</v>
      </c>
      <c r="N136">
        <v>1257</v>
      </c>
      <c r="O136">
        <v>3020</v>
      </c>
      <c r="P136">
        <f>(Table1[[#This Row],[Min Conductivity]]+Table1[[#This Row],[Max Conductivity]])/2</f>
        <v>2138.5</v>
      </c>
      <c r="Q136">
        <v>4.4081743869209804</v>
      </c>
      <c r="R136">
        <v>20</v>
      </c>
      <c r="S136">
        <f>(Table1[[#This Row],[Min BOD]]+Table1[[#This Row],[Max BOD]])/2</f>
        <v>12.20408719346049</v>
      </c>
      <c r="T136">
        <v>0</v>
      </c>
      <c r="U136">
        <v>0.39</v>
      </c>
      <c r="V136">
        <f>(Table1[[#This Row],[Min Nitrate N + Nitrite N]]+Table1[[#This Row],[Max Nitrate N + Nitrite N]])/2</f>
        <v>0.19500000000000001</v>
      </c>
      <c r="W136">
        <v>1000</v>
      </c>
      <c r="X136">
        <v>9000</v>
      </c>
      <c r="Y136">
        <f>(Table1[[#This Row],[Min Fecal Coliform]]+Table1[[#This Row],[Max Fecal Coliform]])/2</f>
        <v>5000</v>
      </c>
      <c r="Z136">
        <v>3200</v>
      </c>
      <c r="AA136">
        <v>16000</v>
      </c>
      <c r="AB136">
        <f>(Table1[[#This Row],[Min Total Coliform]]+Table1[[#This Row],[Max Total Coliform]])/2</f>
        <v>9600</v>
      </c>
      <c r="AC136">
        <f>MIN(10, (Table1[[#This Row],[Avg BOD]]/4)*10)</f>
        <v>10</v>
      </c>
      <c r="AD136">
        <f>MIN(10, (Table1[[#This Row],[Avg Fecal Coliform]]/600)*10)</f>
        <v>10</v>
      </c>
      <c r="AE136">
        <f>MIN(10, (Table1[[#This Row],[Avg Nitrate N + Nitrite N]]/10)*10)</f>
        <v>0.19500000000000001</v>
      </c>
      <c r="AF136">
        <f>IF(OR(Table1[[#This Row],[Avg pH]]&lt;6.5,Table1[[#This Row],[Avg pH]]&gt;8.5),10,0)</f>
        <v>10</v>
      </c>
      <c r="AG136">
        <f>MAX(0, 10-(2*Table1[[#This Row],[Avg Dissolved Oxygen]]))</f>
        <v>0</v>
      </c>
      <c r="AH136">
        <f>(Table1[[#This Row],[Fecal Score]]*0.3) + (Table1[[#This Row],[BOD Score]]*0.25) + (Table1[[#This Row],[Nitrate Score]]*0.2) + (Table1[[#This Row],[pH Score]]*0.15) + (Table1[[#This Row],[Dissolved Oxygen Score]]*0.1)</f>
        <v>7.0389999999999997</v>
      </c>
      <c r="AI136">
        <v>2017</v>
      </c>
    </row>
    <row r="137" spans="1:35">
      <c r="A137">
        <v>3561</v>
      </c>
      <c r="B137" t="s">
        <v>147</v>
      </c>
      <c r="C137" t="s">
        <v>35</v>
      </c>
      <c r="D137" t="s">
        <v>113</v>
      </c>
      <c r="E137">
        <v>23</v>
      </c>
      <c r="F137">
        <v>31</v>
      </c>
      <c r="G137">
        <f>(Table1[[#This Row],[Min Temperature]]+Table1[[#This Row],[Max Temperature]])/2</f>
        <v>27</v>
      </c>
      <c r="H137">
        <v>6</v>
      </c>
      <c r="I137">
        <v>8.1999999999999993</v>
      </c>
      <c r="J137">
        <f>(Table1[[#This Row],[Min Dissolved Oxygen]]+Table1[[#This Row],[Max Dissolved Oxygen]])/2</f>
        <v>7.1</v>
      </c>
      <c r="K137">
        <v>7.1</v>
      </c>
      <c r="L137">
        <v>8.4</v>
      </c>
      <c r="M137">
        <f>(Table1[[#This Row],[Min pH]]+Table1[[#This Row],[Max pH]])/2</f>
        <v>7.75</v>
      </c>
      <c r="N137">
        <v>298</v>
      </c>
      <c r="O137">
        <v>891</v>
      </c>
      <c r="P137">
        <f>(Table1[[#This Row],[Min Conductivity]]+Table1[[#This Row],[Max Conductivity]])/2</f>
        <v>594.5</v>
      </c>
      <c r="Q137">
        <v>4.4081743869209804</v>
      </c>
      <c r="R137">
        <v>20</v>
      </c>
      <c r="S137">
        <f>(Table1[[#This Row],[Min BOD]]+Table1[[#This Row],[Max BOD]])/2</f>
        <v>12.20408719346049</v>
      </c>
      <c r="T137">
        <v>0</v>
      </c>
      <c r="U137">
        <v>0.19</v>
      </c>
      <c r="V137">
        <f>(Table1[[#This Row],[Min Nitrate N + Nitrite N]]+Table1[[#This Row],[Max Nitrate N + Nitrite N]])/2</f>
        <v>9.5000000000000001E-2</v>
      </c>
      <c r="W137">
        <v>240</v>
      </c>
      <c r="X137">
        <v>2000</v>
      </c>
      <c r="Y137">
        <f>(Table1[[#This Row],[Min Fecal Coliform]]+Table1[[#This Row],[Max Fecal Coliform]])/2</f>
        <v>1120</v>
      </c>
      <c r="Z137">
        <v>900</v>
      </c>
      <c r="AA137">
        <v>6400</v>
      </c>
      <c r="AB137">
        <f>(Table1[[#This Row],[Min Total Coliform]]+Table1[[#This Row],[Max Total Coliform]])/2</f>
        <v>3650</v>
      </c>
      <c r="AC137">
        <f>MIN(10, (Table1[[#This Row],[Avg BOD]]/4)*10)</f>
        <v>10</v>
      </c>
      <c r="AD137">
        <f>MIN(10, (Table1[[#This Row],[Avg Fecal Coliform]]/600)*10)</f>
        <v>10</v>
      </c>
      <c r="AE137">
        <f>MIN(10, (Table1[[#This Row],[Avg Nitrate N + Nitrite N]]/10)*10)</f>
        <v>9.5000000000000001E-2</v>
      </c>
      <c r="AF137">
        <f>IF(OR(Table1[[#This Row],[Avg pH]]&lt;6.5,Table1[[#This Row],[Avg pH]]&gt;8.5),10,0)</f>
        <v>0</v>
      </c>
      <c r="AG137">
        <f>MAX(0, 10-(2*Table1[[#This Row],[Avg Dissolved Oxygen]]))</f>
        <v>0</v>
      </c>
      <c r="AH137">
        <f>(Table1[[#This Row],[Fecal Score]]*0.3) + (Table1[[#This Row],[BOD Score]]*0.25) + (Table1[[#This Row],[Nitrate Score]]*0.2) + (Table1[[#This Row],[pH Score]]*0.15) + (Table1[[#This Row],[Dissolved Oxygen Score]]*0.1)</f>
        <v>5.5190000000000001</v>
      </c>
      <c r="AI137">
        <v>2017</v>
      </c>
    </row>
    <row r="138" spans="1:35">
      <c r="A138">
        <v>3565</v>
      </c>
      <c r="B138" t="s">
        <v>148</v>
      </c>
      <c r="C138" t="s">
        <v>35</v>
      </c>
      <c r="D138" t="s">
        <v>113</v>
      </c>
      <c r="E138">
        <v>28</v>
      </c>
      <c r="F138">
        <v>32</v>
      </c>
      <c r="G138">
        <f>(Table1[[#This Row],[Min Temperature]]+Table1[[#This Row],[Max Temperature]])/2</f>
        <v>30</v>
      </c>
      <c r="H138">
        <v>6</v>
      </c>
      <c r="I138">
        <v>7</v>
      </c>
      <c r="J138">
        <f>(Table1[[#This Row],[Min Dissolved Oxygen]]+Table1[[#This Row],[Max Dissolved Oxygen]])/2</f>
        <v>6.5</v>
      </c>
      <c r="K138">
        <v>6.7</v>
      </c>
      <c r="L138">
        <v>7.6</v>
      </c>
      <c r="M138">
        <f>(Table1[[#This Row],[Min pH]]+Table1[[#This Row],[Max pH]])/2</f>
        <v>7.15</v>
      </c>
      <c r="N138">
        <v>133</v>
      </c>
      <c r="O138">
        <v>290</v>
      </c>
      <c r="P138">
        <f>(Table1[[#This Row],[Min Conductivity]]+Table1[[#This Row],[Max Conductivity]])/2</f>
        <v>211.5</v>
      </c>
      <c r="Q138">
        <v>1</v>
      </c>
      <c r="R138">
        <v>3</v>
      </c>
      <c r="S138">
        <f>(Table1[[#This Row],[Min BOD]]+Table1[[#This Row],[Max BOD]])/2</f>
        <v>2</v>
      </c>
      <c r="T138">
        <v>0.18</v>
      </c>
      <c r="U138">
        <v>2.2999999999999998</v>
      </c>
      <c r="V138">
        <f>(Table1[[#This Row],[Min Nitrate N + Nitrite N]]+Table1[[#This Row],[Max Nitrate N + Nitrite N]])/2</f>
        <v>1.24</v>
      </c>
      <c r="W138">
        <v>2</v>
      </c>
      <c r="X138">
        <v>350</v>
      </c>
      <c r="Y138">
        <f>(Table1[[#This Row],[Min Fecal Coliform]]+Table1[[#This Row],[Max Fecal Coliform]])/2</f>
        <v>176</v>
      </c>
      <c r="Z138">
        <v>5</v>
      </c>
      <c r="AA138">
        <v>1600</v>
      </c>
      <c r="AB138">
        <f>(Table1[[#This Row],[Min Total Coliform]]+Table1[[#This Row],[Max Total Coliform]])/2</f>
        <v>802.5</v>
      </c>
      <c r="AC138">
        <f>MIN(10, (Table1[[#This Row],[Avg BOD]]/4)*10)</f>
        <v>5</v>
      </c>
      <c r="AD138">
        <f>MIN(10, (Table1[[#This Row],[Avg Fecal Coliform]]/600)*10)</f>
        <v>2.9333333333333336</v>
      </c>
      <c r="AE138">
        <f>MIN(10, (Table1[[#This Row],[Avg Nitrate N + Nitrite N]]/10)*10)</f>
        <v>1.24</v>
      </c>
      <c r="AF138">
        <f>IF(OR(Table1[[#This Row],[Avg pH]]&lt;6.5,Table1[[#This Row],[Avg pH]]&gt;8.5),10,0)</f>
        <v>0</v>
      </c>
      <c r="AG138">
        <f>MAX(0, 10-(2*Table1[[#This Row],[Avg Dissolved Oxygen]]))</f>
        <v>0</v>
      </c>
      <c r="AH138">
        <f>(Table1[[#This Row],[Fecal Score]]*0.3) + (Table1[[#This Row],[BOD Score]]*0.25) + (Table1[[#This Row],[Nitrate Score]]*0.2) + (Table1[[#This Row],[pH Score]]*0.15) + (Table1[[#This Row],[Dissolved Oxygen Score]]*0.1)</f>
        <v>2.3780000000000001</v>
      </c>
      <c r="AI138">
        <v>2017</v>
      </c>
    </row>
    <row r="139" spans="1:35">
      <c r="A139">
        <v>3588</v>
      </c>
      <c r="B139" t="s">
        <v>149</v>
      </c>
      <c r="C139" t="s">
        <v>35</v>
      </c>
      <c r="D139" t="s">
        <v>113</v>
      </c>
      <c r="E139">
        <v>22</v>
      </c>
      <c r="F139">
        <v>31</v>
      </c>
      <c r="G139">
        <f>(Table1[[#This Row],[Min Temperature]]+Table1[[#This Row],[Max Temperature]])/2</f>
        <v>26.5</v>
      </c>
      <c r="H139">
        <v>5.2</v>
      </c>
      <c r="I139">
        <v>7</v>
      </c>
      <c r="J139">
        <f>(Table1[[#This Row],[Min Dissolved Oxygen]]+Table1[[#This Row],[Max Dissolved Oxygen]])/2</f>
        <v>6.1</v>
      </c>
      <c r="K139">
        <v>7.1</v>
      </c>
      <c r="L139">
        <v>8.6</v>
      </c>
      <c r="M139">
        <f>(Table1[[#This Row],[Min pH]]+Table1[[#This Row],[Max pH]])/2</f>
        <v>7.85</v>
      </c>
      <c r="N139">
        <v>417</v>
      </c>
      <c r="O139">
        <v>959</v>
      </c>
      <c r="P139">
        <f>(Table1[[#This Row],[Min Conductivity]]+Table1[[#This Row],[Max Conductivity]])/2</f>
        <v>688</v>
      </c>
      <c r="Q139">
        <v>3.6</v>
      </c>
      <c r="R139">
        <v>8.4</v>
      </c>
      <c r="S139">
        <f>(Table1[[#This Row],[Min BOD]]+Table1[[#This Row],[Max BOD]])/2</f>
        <v>6</v>
      </c>
      <c r="T139">
        <v>0.08</v>
      </c>
      <c r="U139">
        <v>3.8</v>
      </c>
      <c r="V139">
        <f>(Table1[[#This Row],[Min Nitrate N + Nitrite N]]+Table1[[#This Row],[Max Nitrate N + Nitrite N]])/2</f>
        <v>1.94</v>
      </c>
      <c r="W139">
        <v>700</v>
      </c>
      <c r="X139">
        <v>1700</v>
      </c>
      <c r="Y139">
        <f>(Table1[[#This Row],[Min Fecal Coliform]]+Table1[[#This Row],[Max Fecal Coliform]])/2</f>
        <v>1200</v>
      </c>
      <c r="Z139">
        <v>4000</v>
      </c>
      <c r="AA139">
        <v>6300</v>
      </c>
      <c r="AB139">
        <f>(Table1[[#This Row],[Min Total Coliform]]+Table1[[#This Row],[Max Total Coliform]])/2</f>
        <v>5150</v>
      </c>
      <c r="AC139">
        <f>MIN(10, (Table1[[#This Row],[Avg BOD]]/4)*10)</f>
        <v>10</v>
      </c>
      <c r="AD139">
        <f>MIN(10, (Table1[[#This Row],[Avg Fecal Coliform]]/600)*10)</f>
        <v>10</v>
      </c>
      <c r="AE139">
        <f>MIN(10, (Table1[[#This Row],[Avg Nitrate N + Nitrite N]]/10)*10)</f>
        <v>1.94</v>
      </c>
      <c r="AF139">
        <f>IF(OR(Table1[[#This Row],[Avg pH]]&lt;6.5,Table1[[#This Row],[Avg pH]]&gt;8.5),10,0)</f>
        <v>0</v>
      </c>
      <c r="AG139">
        <f>MAX(0, 10-(2*Table1[[#This Row],[Avg Dissolved Oxygen]]))</f>
        <v>0</v>
      </c>
      <c r="AH139">
        <f>(Table1[[#This Row],[Fecal Score]]*0.3) + (Table1[[#This Row],[BOD Score]]*0.25) + (Table1[[#This Row],[Nitrate Score]]*0.2) + (Table1[[#This Row],[pH Score]]*0.15) + (Table1[[#This Row],[Dissolved Oxygen Score]]*0.1)</f>
        <v>5.8879999999999999</v>
      </c>
      <c r="AI139">
        <v>2017</v>
      </c>
    </row>
    <row r="140" spans="1:35">
      <c r="A140">
        <v>3589</v>
      </c>
      <c r="B140" t="s">
        <v>150</v>
      </c>
      <c r="C140" t="s">
        <v>35</v>
      </c>
      <c r="D140" t="s">
        <v>113</v>
      </c>
      <c r="E140">
        <v>27</v>
      </c>
      <c r="F140">
        <v>30</v>
      </c>
      <c r="G140">
        <f>(Table1[[#This Row],[Min Temperature]]+Table1[[#This Row],[Max Temperature]])/2</f>
        <v>28.5</v>
      </c>
      <c r="H140">
        <v>3.4</v>
      </c>
      <c r="I140">
        <v>7.3</v>
      </c>
      <c r="J140">
        <f>(Table1[[#This Row],[Min Dissolved Oxygen]]+Table1[[#This Row],[Max Dissolved Oxygen]])/2</f>
        <v>5.35</v>
      </c>
      <c r="K140">
        <v>7</v>
      </c>
      <c r="L140">
        <v>8.4</v>
      </c>
      <c r="M140">
        <f>(Table1[[#This Row],[Min pH]]+Table1[[#This Row],[Max pH]])/2</f>
        <v>7.7</v>
      </c>
      <c r="N140">
        <v>446</v>
      </c>
      <c r="O140">
        <v>1236</v>
      </c>
      <c r="P140">
        <f>(Table1[[#This Row],[Min Conductivity]]+Table1[[#This Row],[Max Conductivity]])/2</f>
        <v>841</v>
      </c>
      <c r="Q140">
        <v>2.5</v>
      </c>
      <c r="R140">
        <v>15</v>
      </c>
      <c r="S140">
        <f>(Table1[[#This Row],[Min BOD]]+Table1[[#This Row],[Max BOD]])/2</f>
        <v>8.75</v>
      </c>
      <c r="T140">
        <v>0.8</v>
      </c>
      <c r="U140">
        <v>10.199999999999999</v>
      </c>
      <c r="V140">
        <f>(Table1[[#This Row],[Min Nitrate N + Nitrite N]]+Table1[[#This Row],[Max Nitrate N + Nitrite N]])/2</f>
        <v>5.5</v>
      </c>
      <c r="W140">
        <v>1400</v>
      </c>
      <c r="X140">
        <v>490000</v>
      </c>
      <c r="Y140">
        <f>(Table1[[#This Row],[Min Fecal Coliform]]+Table1[[#This Row],[Max Fecal Coliform]])/2</f>
        <v>245700</v>
      </c>
      <c r="Z140">
        <v>13000</v>
      </c>
      <c r="AA140">
        <v>1300000</v>
      </c>
      <c r="AB140">
        <f>(Table1[[#This Row],[Min Total Coliform]]+Table1[[#This Row],[Max Total Coliform]])/2</f>
        <v>656500</v>
      </c>
      <c r="AC140">
        <f>MIN(10, (Table1[[#This Row],[Avg BOD]]/4)*10)</f>
        <v>10</v>
      </c>
      <c r="AD140">
        <f>MIN(10, (Table1[[#This Row],[Avg Fecal Coliform]]/600)*10)</f>
        <v>10</v>
      </c>
      <c r="AE140">
        <f>MIN(10, (Table1[[#This Row],[Avg Nitrate N + Nitrite N]]/10)*10)</f>
        <v>5.5</v>
      </c>
      <c r="AF140">
        <f>IF(OR(Table1[[#This Row],[Avg pH]]&lt;6.5,Table1[[#This Row],[Avg pH]]&gt;8.5),10,0)</f>
        <v>0</v>
      </c>
      <c r="AG140">
        <f>MAX(0, 10-(2*Table1[[#This Row],[Avg Dissolved Oxygen]]))</f>
        <v>0</v>
      </c>
      <c r="AH140">
        <f>(Table1[[#This Row],[Fecal Score]]*0.3) + (Table1[[#This Row],[BOD Score]]*0.25) + (Table1[[#This Row],[Nitrate Score]]*0.2) + (Table1[[#This Row],[pH Score]]*0.15) + (Table1[[#This Row],[Dissolved Oxygen Score]]*0.1)</f>
        <v>6.6</v>
      </c>
      <c r="AI140">
        <v>2017</v>
      </c>
    </row>
    <row r="141" spans="1:35">
      <c r="A141">
        <v>3590</v>
      </c>
      <c r="B141" t="s">
        <v>151</v>
      </c>
      <c r="C141" t="s">
        <v>35</v>
      </c>
      <c r="D141" t="s">
        <v>113</v>
      </c>
      <c r="E141">
        <v>21</v>
      </c>
      <c r="F141">
        <v>34</v>
      </c>
      <c r="G141">
        <f>(Table1[[#This Row],[Min Temperature]]+Table1[[#This Row],[Max Temperature]])/2</f>
        <v>27.5</v>
      </c>
      <c r="H141">
        <v>4</v>
      </c>
      <c r="I141">
        <v>13.5</v>
      </c>
      <c r="J141">
        <f>(Table1[[#This Row],[Min Dissolved Oxygen]]+Table1[[#This Row],[Max Dissolved Oxygen]])/2</f>
        <v>8.75</v>
      </c>
      <c r="K141">
        <v>6.5</v>
      </c>
      <c r="L141">
        <v>8.1999999999999993</v>
      </c>
      <c r="M141">
        <f>(Table1[[#This Row],[Min pH]]+Table1[[#This Row],[Max pH]])/2</f>
        <v>7.35</v>
      </c>
      <c r="N141">
        <v>380</v>
      </c>
      <c r="O141">
        <v>701</v>
      </c>
      <c r="P141">
        <f>(Table1[[#This Row],[Min Conductivity]]+Table1[[#This Row],[Max Conductivity]])/2</f>
        <v>540.5</v>
      </c>
      <c r="Q141">
        <v>3</v>
      </c>
      <c r="R141">
        <v>10</v>
      </c>
      <c r="S141">
        <f>(Table1[[#This Row],[Min BOD]]+Table1[[#This Row],[Max BOD]])/2</f>
        <v>6.5</v>
      </c>
      <c r="T141">
        <v>0.45</v>
      </c>
      <c r="U141">
        <v>4.79</v>
      </c>
      <c r="V141">
        <f>(Table1[[#This Row],[Min Nitrate N + Nitrite N]]+Table1[[#This Row],[Max Nitrate N + Nitrite N]])/2</f>
        <v>2.62</v>
      </c>
      <c r="W141">
        <v>490</v>
      </c>
      <c r="X141">
        <v>940000</v>
      </c>
      <c r="Y141">
        <f>(Table1[[#This Row],[Min Fecal Coliform]]+Table1[[#This Row],[Max Fecal Coliform]])/2</f>
        <v>470245</v>
      </c>
      <c r="Z141">
        <v>2400</v>
      </c>
      <c r="AA141">
        <v>2210000</v>
      </c>
      <c r="AB141">
        <f>(Table1[[#This Row],[Min Total Coliform]]+Table1[[#This Row],[Max Total Coliform]])/2</f>
        <v>1106200</v>
      </c>
      <c r="AC141">
        <f>MIN(10, (Table1[[#This Row],[Avg BOD]]/4)*10)</f>
        <v>10</v>
      </c>
      <c r="AD141">
        <f>MIN(10, (Table1[[#This Row],[Avg Fecal Coliform]]/600)*10)</f>
        <v>10</v>
      </c>
      <c r="AE141">
        <f>MIN(10, (Table1[[#This Row],[Avg Nitrate N + Nitrite N]]/10)*10)</f>
        <v>2.62</v>
      </c>
      <c r="AF141">
        <f>IF(OR(Table1[[#This Row],[Avg pH]]&lt;6.5,Table1[[#This Row],[Avg pH]]&gt;8.5),10,0)</f>
        <v>0</v>
      </c>
      <c r="AG141">
        <f>MAX(0, 10-(2*Table1[[#This Row],[Avg Dissolved Oxygen]]))</f>
        <v>0</v>
      </c>
      <c r="AH141">
        <f>(Table1[[#This Row],[Fecal Score]]*0.3) + (Table1[[#This Row],[BOD Score]]*0.25) + (Table1[[#This Row],[Nitrate Score]]*0.2) + (Table1[[#This Row],[pH Score]]*0.15) + (Table1[[#This Row],[Dissolved Oxygen Score]]*0.1)</f>
        <v>6.024</v>
      </c>
      <c r="AI141">
        <v>2017</v>
      </c>
    </row>
    <row r="142" spans="1:35">
      <c r="A142">
        <v>3594</v>
      </c>
      <c r="B142" t="s">
        <v>152</v>
      </c>
      <c r="C142" t="s">
        <v>35</v>
      </c>
      <c r="D142" t="s">
        <v>113</v>
      </c>
      <c r="E142">
        <v>25</v>
      </c>
      <c r="F142">
        <v>28</v>
      </c>
      <c r="G142">
        <f>(Table1[[#This Row],[Min Temperature]]+Table1[[#This Row],[Max Temperature]])/2</f>
        <v>26.5</v>
      </c>
      <c r="H142">
        <v>5</v>
      </c>
      <c r="I142">
        <v>7.5</v>
      </c>
      <c r="J142">
        <f>(Table1[[#This Row],[Min Dissolved Oxygen]]+Table1[[#This Row],[Max Dissolved Oxygen]])/2</f>
        <v>6.25</v>
      </c>
      <c r="K142">
        <v>6.6</v>
      </c>
      <c r="L142">
        <v>8.1999999999999993</v>
      </c>
      <c r="M142">
        <f>(Table1[[#This Row],[Min pH]]+Table1[[#This Row],[Max pH]])/2</f>
        <v>7.3999999999999995</v>
      </c>
      <c r="N142">
        <v>411</v>
      </c>
      <c r="O142">
        <v>684</v>
      </c>
      <c r="P142">
        <f>(Table1[[#This Row],[Min Conductivity]]+Table1[[#This Row],[Max Conductivity]])/2</f>
        <v>547.5</v>
      </c>
      <c r="Q142">
        <v>3</v>
      </c>
      <c r="R142">
        <v>10</v>
      </c>
      <c r="S142">
        <f>(Table1[[#This Row],[Min BOD]]+Table1[[#This Row],[Max BOD]])/2</f>
        <v>6.5</v>
      </c>
      <c r="T142">
        <v>0.5</v>
      </c>
      <c r="U142">
        <v>3</v>
      </c>
      <c r="V142">
        <f>(Table1[[#This Row],[Min Nitrate N + Nitrite N]]+Table1[[#This Row],[Max Nitrate N + Nitrite N]])/2</f>
        <v>1.75</v>
      </c>
      <c r="W142">
        <v>2600</v>
      </c>
      <c r="X142">
        <v>17000</v>
      </c>
      <c r="Y142">
        <f>(Table1[[#This Row],[Min Fecal Coliform]]+Table1[[#This Row],[Max Fecal Coliform]])/2</f>
        <v>9800</v>
      </c>
      <c r="Z142">
        <v>10900</v>
      </c>
      <c r="AA142">
        <v>542000</v>
      </c>
      <c r="AB142">
        <f>(Table1[[#This Row],[Min Total Coliform]]+Table1[[#This Row],[Max Total Coliform]])/2</f>
        <v>276450</v>
      </c>
      <c r="AC142">
        <f>MIN(10, (Table1[[#This Row],[Avg BOD]]/4)*10)</f>
        <v>10</v>
      </c>
      <c r="AD142">
        <f>MIN(10, (Table1[[#This Row],[Avg Fecal Coliform]]/600)*10)</f>
        <v>10</v>
      </c>
      <c r="AE142">
        <f>MIN(10, (Table1[[#This Row],[Avg Nitrate N + Nitrite N]]/10)*10)</f>
        <v>1.75</v>
      </c>
      <c r="AF142">
        <f>IF(OR(Table1[[#This Row],[Avg pH]]&lt;6.5,Table1[[#This Row],[Avg pH]]&gt;8.5),10,0)</f>
        <v>0</v>
      </c>
      <c r="AG142">
        <f>MAX(0, 10-(2*Table1[[#This Row],[Avg Dissolved Oxygen]]))</f>
        <v>0</v>
      </c>
      <c r="AH142">
        <f>(Table1[[#This Row],[Fecal Score]]*0.3) + (Table1[[#This Row],[BOD Score]]*0.25) + (Table1[[#This Row],[Nitrate Score]]*0.2) + (Table1[[#This Row],[pH Score]]*0.15) + (Table1[[#This Row],[Dissolved Oxygen Score]]*0.1)</f>
        <v>5.85</v>
      </c>
      <c r="AI142">
        <v>2017</v>
      </c>
    </row>
    <row r="143" spans="1:35">
      <c r="A143">
        <v>3595</v>
      </c>
      <c r="B143" t="s">
        <v>153</v>
      </c>
      <c r="C143" t="s">
        <v>35</v>
      </c>
      <c r="D143" t="s">
        <v>113</v>
      </c>
      <c r="E143">
        <v>28</v>
      </c>
      <c r="F143">
        <v>36</v>
      </c>
      <c r="G143">
        <f>(Table1[[#This Row],[Min Temperature]]+Table1[[#This Row],[Max Temperature]])/2</f>
        <v>32</v>
      </c>
      <c r="H143">
        <v>4.5999999999999996</v>
      </c>
      <c r="I143">
        <v>9.3000000000000007</v>
      </c>
      <c r="J143">
        <f>(Table1[[#This Row],[Min Dissolved Oxygen]]+Table1[[#This Row],[Max Dissolved Oxygen]])/2</f>
        <v>6.95</v>
      </c>
      <c r="K143">
        <v>6.7</v>
      </c>
      <c r="L143">
        <v>7.5</v>
      </c>
      <c r="M143">
        <f>(Table1[[#This Row],[Min pH]]+Table1[[#This Row],[Max pH]])/2</f>
        <v>7.1</v>
      </c>
      <c r="N143">
        <v>430</v>
      </c>
      <c r="O143">
        <v>687</v>
      </c>
      <c r="P143">
        <f>(Table1[[#This Row],[Min Conductivity]]+Table1[[#This Row],[Max Conductivity]])/2</f>
        <v>558.5</v>
      </c>
      <c r="Q143">
        <v>3</v>
      </c>
      <c r="R143">
        <v>15</v>
      </c>
      <c r="S143">
        <f>(Table1[[#This Row],[Min BOD]]+Table1[[#This Row],[Max BOD]])/2</f>
        <v>9</v>
      </c>
      <c r="T143">
        <v>0.8</v>
      </c>
      <c r="U143">
        <v>16</v>
      </c>
      <c r="V143">
        <f>(Table1[[#This Row],[Min Nitrate N + Nitrite N]]+Table1[[#This Row],[Max Nitrate N + Nitrite N]])/2</f>
        <v>8.4</v>
      </c>
      <c r="W143">
        <v>330</v>
      </c>
      <c r="X143">
        <v>49000</v>
      </c>
      <c r="Y143">
        <f>(Table1[[#This Row],[Min Fecal Coliform]]+Table1[[#This Row],[Max Fecal Coliform]])/2</f>
        <v>24665</v>
      </c>
      <c r="Z143">
        <v>700</v>
      </c>
      <c r="AA143">
        <v>348000</v>
      </c>
      <c r="AB143">
        <f>(Table1[[#This Row],[Min Total Coliform]]+Table1[[#This Row],[Max Total Coliform]])/2</f>
        <v>174350</v>
      </c>
      <c r="AC143">
        <f>MIN(10, (Table1[[#This Row],[Avg BOD]]/4)*10)</f>
        <v>10</v>
      </c>
      <c r="AD143">
        <f>MIN(10, (Table1[[#This Row],[Avg Fecal Coliform]]/600)*10)</f>
        <v>10</v>
      </c>
      <c r="AE143">
        <f>MIN(10, (Table1[[#This Row],[Avg Nitrate N + Nitrite N]]/10)*10)</f>
        <v>8.4</v>
      </c>
      <c r="AF143">
        <f>IF(OR(Table1[[#This Row],[Avg pH]]&lt;6.5,Table1[[#This Row],[Avg pH]]&gt;8.5),10,0)</f>
        <v>0</v>
      </c>
      <c r="AG143">
        <f>MAX(0, 10-(2*Table1[[#This Row],[Avg Dissolved Oxygen]]))</f>
        <v>0</v>
      </c>
      <c r="AH143">
        <f>(Table1[[#This Row],[Fecal Score]]*0.3) + (Table1[[#This Row],[BOD Score]]*0.25) + (Table1[[#This Row],[Nitrate Score]]*0.2) + (Table1[[#This Row],[pH Score]]*0.15) + (Table1[[#This Row],[Dissolved Oxygen Score]]*0.1)</f>
        <v>7.18</v>
      </c>
      <c r="AI143">
        <v>2017</v>
      </c>
    </row>
    <row r="144" spans="1:35">
      <c r="A144">
        <v>3597</v>
      </c>
      <c r="B144" t="s">
        <v>154</v>
      </c>
      <c r="C144" t="s">
        <v>35</v>
      </c>
      <c r="D144" t="s">
        <v>113</v>
      </c>
      <c r="E144">
        <v>24</v>
      </c>
      <c r="F144">
        <v>28</v>
      </c>
      <c r="G144">
        <f>(Table1[[#This Row],[Min Temperature]]+Table1[[#This Row],[Max Temperature]])/2</f>
        <v>26</v>
      </c>
      <c r="H144">
        <v>4.5</v>
      </c>
      <c r="I144">
        <v>7.1</v>
      </c>
      <c r="J144">
        <f>(Table1[[#This Row],[Min Dissolved Oxygen]]+Table1[[#This Row],[Max Dissolved Oxygen]])/2</f>
        <v>5.8</v>
      </c>
      <c r="K144">
        <v>6.9</v>
      </c>
      <c r="L144">
        <v>8</v>
      </c>
      <c r="M144">
        <f>(Table1[[#This Row],[Min pH]]+Table1[[#This Row],[Max pH]])/2</f>
        <v>7.45</v>
      </c>
      <c r="N144">
        <v>109</v>
      </c>
      <c r="O144">
        <v>1791</v>
      </c>
      <c r="P144">
        <f>(Table1[[#This Row],[Min Conductivity]]+Table1[[#This Row],[Max Conductivity]])/2</f>
        <v>950</v>
      </c>
      <c r="Q144">
        <v>3</v>
      </c>
      <c r="R144">
        <v>6</v>
      </c>
      <c r="S144">
        <f>(Table1[[#This Row],[Min BOD]]+Table1[[#This Row],[Max BOD]])/2</f>
        <v>4.5</v>
      </c>
      <c r="T144">
        <v>0.2</v>
      </c>
      <c r="U144">
        <v>4.1399999999999997</v>
      </c>
      <c r="V144">
        <f>(Table1[[#This Row],[Min Nitrate N + Nitrite N]]+Table1[[#This Row],[Max Nitrate N + Nitrite N]])/2</f>
        <v>2.17</v>
      </c>
      <c r="W144">
        <v>3300</v>
      </c>
      <c r="X144">
        <v>27000</v>
      </c>
      <c r="Y144">
        <f>(Table1[[#This Row],[Min Fecal Coliform]]+Table1[[#This Row],[Max Fecal Coliform]])/2</f>
        <v>15150</v>
      </c>
      <c r="Z144">
        <v>27800</v>
      </c>
      <c r="AA144">
        <v>172000</v>
      </c>
      <c r="AB144">
        <f>(Table1[[#This Row],[Min Total Coliform]]+Table1[[#This Row],[Max Total Coliform]])/2</f>
        <v>99900</v>
      </c>
      <c r="AC144">
        <f>MIN(10, (Table1[[#This Row],[Avg BOD]]/4)*10)</f>
        <v>10</v>
      </c>
      <c r="AD144">
        <f>MIN(10, (Table1[[#This Row],[Avg Fecal Coliform]]/600)*10)</f>
        <v>10</v>
      </c>
      <c r="AE144">
        <f>MIN(10, (Table1[[#This Row],[Avg Nitrate N + Nitrite N]]/10)*10)</f>
        <v>2.17</v>
      </c>
      <c r="AF144">
        <f>IF(OR(Table1[[#This Row],[Avg pH]]&lt;6.5,Table1[[#This Row],[Avg pH]]&gt;8.5),10,0)</f>
        <v>0</v>
      </c>
      <c r="AG144">
        <f>MAX(0, 10-(2*Table1[[#This Row],[Avg Dissolved Oxygen]]))</f>
        <v>0</v>
      </c>
      <c r="AH144">
        <f>(Table1[[#This Row],[Fecal Score]]*0.3) + (Table1[[#This Row],[BOD Score]]*0.25) + (Table1[[#This Row],[Nitrate Score]]*0.2) + (Table1[[#This Row],[pH Score]]*0.15) + (Table1[[#This Row],[Dissolved Oxygen Score]]*0.1)</f>
        <v>5.9340000000000002</v>
      </c>
      <c r="AI144">
        <v>2017</v>
      </c>
    </row>
    <row r="145" spans="1:35">
      <c r="A145">
        <v>3598</v>
      </c>
      <c r="B145" t="s">
        <v>155</v>
      </c>
      <c r="C145" t="s">
        <v>35</v>
      </c>
      <c r="D145" t="s">
        <v>113</v>
      </c>
      <c r="E145">
        <v>25</v>
      </c>
      <c r="F145">
        <v>28</v>
      </c>
      <c r="G145">
        <f>(Table1[[#This Row],[Min Temperature]]+Table1[[#This Row],[Max Temperature]])/2</f>
        <v>26.5</v>
      </c>
      <c r="H145">
        <v>2.2000000000000002</v>
      </c>
      <c r="I145">
        <v>7.3</v>
      </c>
      <c r="J145">
        <f>(Table1[[#This Row],[Min Dissolved Oxygen]]+Table1[[#This Row],[Max Dissolved Oxygen]])/2</f>
        <v>4.75</v>
      </c>
      <c r="K145">
        <v>6.7</v>
      </c>
      <c r="L145">
        <v>8</v>
      </c>
      <c r="M145">
        <f>(Table1[[#This Row],[Min pH]]+Table1[[#This Row],[Max pH]])/2</f>
        <v>7.35</v>
      </c>
      <c r="N145">
        <v>390</v>
      </c>
      <c r="O145">
        <v>1267</v>
      </c>
      <c r="P145">
        <f>(Table1[[#This Row],[Min Conductivity]]+Table1[[#This Row],[Max Conductivity]])/2</f>
        <v>828.5</v>
      </c>
      <c r="Q145">
        <v>3</v>
      </c>
      <c r="R145">
        <v>4</v>
      </c>
      <c r="S145">
        <f>(Table1[[#This Row],[Min BOD]]+Table1[[#This Row],[Max BOD]])/2</f>
        <v>3.5</v>
      </c>
      <c r="T145">
        <v>1</v>
      </c>
      <c r="U145">
        <v>3.99</v>
      </c>
      <c r="V145">
        <f>(Table1[[#This Row],[Min Nitrate N + Nitrite N]]+Table1[[#This Row],[Max Nitrate N + Nitrite N]])/2</f>
        <v>2.4950000000000001</v>
      </c>
      <c r="W145">
        <v>2200</v>
      </c>
      <c r="X145">
        <v>46000</v>
      </c>
      <c r="Y145">
        <f>(Table1[[#This Row],[Min Fecal Coliform]]+Table1[[#This Row],[Max Fecal Coliform]])/2</f>
        <v>24100</v>
      </c>
      <c r="Z145">
        <v>10900</v>
      </c>
      <c r="AA145">
        <v>542000</v>
      </c>
      <c r="AB145">
        <f>(Table1[[#This Row],[Min Total Coliform]]+Table1[[#This Row],[Max Total Coliform]])/2</f>
        <v>276450</v>
      </c>
      <c r="AC145">
        <f>MIN(10, (Table1[[#This Row],[Avg BOD]]/4)*10)</f>
        <v>8.75</v>
      </c>
      <c r="AD145">
        <f>MIN(10, (Table1[[#This Row],[Avg Fecal Coliform]]/600)*10)</f>
        <v>10</v>
      </c>
      <c r="AE145">
        <f>MIN(10, (Table1[[#This Row],[Avg Nitrate N + Nitrite N]]/10)*10)</f>
        <v>2.4950000000000001</v>
      </c>
      <c r="AF145">
        <f>IF(OR(Table1[[#This Row],[Avg pH]]&lt;6.5,Table1[[#This Row],[Avg pH]]&gt;8.5),10,0)</f>
        <v>0</v>
      </c>
      <c r="AG145">
        <f>MAX(0, 10-(2*Table1[[#This Row],[Avg Dissolved Oxygen]]))</f>
        <v>0.5</v>
      </c>
      <c r="AH145">
        <f>(Table1[[#This Row],[Fecal Score]]*0.3) + (Table1[[#This Row],[BOD Score]]*0.25) + (Table1[[#This Row],[Nitrate Score]]*0.2) + (Table1[[#This Row],[pH Score]]*0.15) + (Table1[[#This Row],[Dissolved Oxygen Score]]*0.1)</f>
        <v>5.7364999999999995</v>
      </c>
      <c r="AI145">
        <v>2017</v>
      </c>
    </row>
    <row r="146" spans="1:35">
      <c r="A146">
        <v>3599</v>
      </c>
      <c r="B146" t="s">
        <v>156</v>
      </c>
      <c r="C146" t="s">
        <v>35</v>
      </c>
      <c r="D146" t="s">
        <v>113</v>
      </c>
      <c r="E146">
        <v>25</v>
      </c>
      <c r="F146">
        <v>29</v>
      </c>
      <c r="G146">
        <f>(Table1[[#This Row],[Min Temperature]]+Table1[[#This Row],[Max Temperature]])/2</f>
        <v>27</v>
      </c>
      <c r="H146">
        <v>0.7</v>
      </c>
      <c r="I146">
        <v>12.5</v>
      </c>
      <c r="J146">
        <f>(Table1[[#This Row],[Min Dissolved Oxygen]]+Table1[[#This Row],[Max Dissolved Oxygen]])/2</f>
        <v>6.6</v>
      </c>
      <c r="K146">
        <v>6.8</v>
      </c>
      <c r="L146">
        <v>8.6999999999999993</v>
      </c>
      <c r="M146">
        <f>(Table1[[#This Row],[Min pH]]+Table1[[#This Row],[Max pH]])/2</f>
        <v>7.75</v>
      </c>
      <c r="N146">
        <v>448</v>
      </c>
      <c r="O146">
        <v>1610</v>
      </c>
      <c r="P146">
        <f>(Table1[[#This Row],[Min Conductivity]]+Table1[[#This Row],[Max Conductivity]])/2</f>
        <v>1029</v>
      </c>
      <c r="Q146">
        <v>3</v>
      </c>
      <c r="R146">
        <v>150</v>
      </c>
      <c r="S146">
        <f>(Table1[[#This Row],[Min BOD]]+Table1[[#This Row],[Max BOD]])/2</f>
        <v>76.5</v>
      </c>
      <c r="T146">
        <v>1</v>
      </c>
      <c r="U146">
        <v>9</v>
      </c>
      <c r="V146">
        <f>(Table1[[#This Row],[Min Nitrate N + Nitrite N]]+Table1[[#This Row],[Max Nitrate N + Nitrite N]])/2</f>
        <v>5</v>
      </c>
      <c r="W146">
        <v>230</v>
      </c>
      <c r="X146">
        <v>220000</v>
      </c>
      <c r="Y146">
        <f>(Table1[[#This Row],[Min Fecal Coliform]]+Table1[[#This Row],[Max Fecal Coliform]])/2</f>
        <v>110115</v>
      </c>
      <c r="Z146">
        <v>5420</v>
      </c>
      <c r="AA146">
        <v>1720000</v>
      </c>
      <c r="AB146">
        <f>(Table1[[#This Row],[Min Total Coliform]]+Table1[[#This Row],[Max Total Coliform]])/2</f>
        <v>862710</v>
      </c>
      <c r="AC146">
        <f>MIN(10, (Table1[[#This Row],[Avg BOD]]/4)*10)</f>
        <v>10</v>
      </c>
      <c r="AD146">
        <f>MIN(10, (Table1[[#This Row],[Avg Fecal Coliform]]/600)*10)</f>
        <v>10</v>
      </c>
      <c r="AE146">
        <f>MIN(10, (Table1[[#This Row],[Avg Nitrate N + Nitrite N]]/10)*10)</f>
        <v>5</v>
      </c>
      <c r="AF146">
        <f>IF(OR(Table1[[#This Row],[Avg pH]]&lt;6.5,Table1[[#This Row],[Avg pH]]&gt;8.5),10,0)</f>
        <v>0</v>
      </c>
      <c r="AG146">
        <f>MAX(0, 10-(2*Table1[[#This Row],[Avg Dissolved Oxygen]]))</f>
        <v>0</v>
      </c>
      <c r="AH146">
        <f>(Table1[[#This Row],[Fecal Score]]*0.3) + (Table1[[#This Row],[BOD Score]]*0.25) + (Table1[[#This Row],[Nitrate Score]]*0.2) + (Table1[[#This Row],[pH Score]]*0.15) + (Table1[[#This Row],[Dissolved Oxygen Score]]*0.1)</f>
        <v>6.5</v>
      </c>
      <c r="AI146">
        <v>2017</v>
      </c>
    </row>
    <row r="147" spans="1:35">
      <c r="A147">
        <v>3600</v>
      </c>
      <c r="B147" t="s">
        <v>157</v>
      </c>
      <c r="C147" t="s">
        <v>35</v>
      </c>
      <c r="D147" t="s">
        <v>113</v>
      </c>
      <c r="E147">
        <v>25</v>
      </c>
      <c r="F147">
        <v>34</v>
      </c>
      <c r="G147">
        <f>(Table1[[#This Row],[Min Temperature]]+Table1[[#This Row],[Max Temperature]])/2</f>
        <v>29.5</v>
      </c>
      <c r="H147">
        <v>0.4</v>
      </c>
      <c r="I147">
        <v>7</v>
      </c>
      <c r="J147">
        <f>(Table1[[#This Row],[Min Dissolved Oxygen]]+Table1[[#This Row],[Max Dissolved Oxygen]])/2</f>
        <v>3.7</v>
      </c>
      <c r="K147">
        <v>6.7</v>
      </c>
      <c r="L147">
        <v>7.7</v>
      </c>
      <c r="M147">
        <f>(Table1[[#This Row],[Min pH]]+Table1[[#This Row],[Max pH]])/2</f>
        <v>7.2</v>
      </c>
      <c r="N147">
        <v>1442</v>
      </c>
      <c r="O147">
        <v>4950</v>
      </c>
      <c r="P147">
        <f>(Table1[[#This Row],[Min Conductivity]]+Table1[[#This Row],[Max Conductivity]])/2</f>
        <v>3196</v>
      </c>
      <c r="Q147">
        <v>5</v>
      </c>
      <c r="R147">
        <v>125</v>
      </c>
      <c r="S147">
        <f>(Table1[[#This Row],[Min BOD]]+Table1[[#This Row],[Max BOD]])/2</f>
        <v>65</v>
      </c>
      <c r="T147">
        <v>2.02</v>
      </c>
      <c r="U147">
        <v>13</v>
      </c>
      <c r="V147">
        <f>(Table1[[#This Row],[Min Nitrate N + Nitrite N]]+Table1[[#This Row],[Max Nitrate N + Nitrite N]])/2</f>
        <v>7.51</v>
      </c>
      <c r="W147">
        <v>330</v>
      </c>
      <c r="X147">
        <v>490000</v>
      </c>
      <c r="Y147">
        <f>(Table1[[#This Row],[Min Fecal Coliform]]+Table1[[#This Row],[Max Fecal Coliform]])/2</f>
        <v>245165</v>
      </c>
      <c r="Z147">
        <v>1410</v>
      </c>
      <c r="AA147">
        <v>2210000</v>
      </c>
      <c r="AB147">
        <f>(Table1[[#This Row],[Min Total Coliform]]+Table1[[#This Row],[Max Total Coliform]])/2</f>
        <v>1105705</v>
      </c>
      <c r="AC147">
        <f>MIN(10, (Table1[[#This Row],[Avg BOD]]/4)*10)</f>
        <v>10</v>
      </c>
      <c r="AD147">
        <f>MIN(10, (Table1[[#This Row],[Avg Fecal Coliform]]/600)*10)</f>
        <v>10</v>
      </c>
      <c r="AE147">
        <f>MIN(10, (Table1[[#This Row],[Avg Nitrate N + Nitrite N]]/10)*10)</f>
        <v>7.51</v>
      </c>
      <c r="AF147">
        <f>IF(OR(Table1[[#This Row],[Avg pH]]&lt;6.5,Table1[[#This Row],[Avg pH]]&gt;8.5),10,0)</f>
        <v>0</v>
      </c>
      <c r="AG147">
        <f>MAX(0, 10-(2*Table1[[#This Row],[Avg Dissolved Oxygen]]))</f>
        <v>2.5999999999999996</v>
      </c>
      <c r="AH147">
        <f>(Table1[[#This Row],[Fecal Score]]*0.3) + (Table1[[#This Row],[BOD Score]]*0.25) + (Table1[[#This Row],[Nitrate Score]]*0.2) + (Table1[[#This Row],[pH Score]]*0.15) + (Table1[[#This Row],[Dissolved Oxygen Score]]*0.1)</f>
        <v>7.2619999999999996</v>
      </c>
      <c r="AI147">
        <v>2017</v>
      </c>
    </row>
    <row r="148" spans="1:35">
      <c r="A148">
        <v>3603</v>
      </c>
      <c r="B148" t="s">
        <v>158</v>
      </c>
      <c r="C148" t="s">
        <v>35</v>
      </c>
      <c r="D148" t="s">
        <v>113</v>
      </c>
      <c r="E148">
        <v>27</v>
      </c>
      <c r="F148">
        <v>33</v>
      </c>
      <c r="G148">
        <f>(Table1[[#This Row],[Min Temperature]]+Table1[[#This Row],[Max Temperature]])/2</f>
        <v>30</v>
      </c>
      <c r="H148">
        <v>3.7</v>
      </c>
      <c r="I148">
        <v>6.4</v>
      </c>
      <c r="J148">
        <f>(Table1[[#This Row],[Min Dissolved Oxygen]]+Table1[[#This Row],[Max Dissolved Oxygen]])/2</f>
        <v>5.0500000000000007</v>
      </c>
      <c r="K148">
        <v>7</v>
      </c>
      <c r="L148">
        <v>7.6</v>
      </c>
      <c r="M148">
        <f>(Table1[[#This Row],[Min pH]]+Table1[[#This Row],[Max pH]])/2</f>
        <v>7.3</v>
      </c>
      <c r="N148">
        <v>648</v>
      </c>
      <c r="O148">
        <v>1795</v>
      </c>
      <c r="P148">
        <f>(Table1[[#This Row],[Min Conductivity]]+Table1[[#This Row],[Max Conductivity]])/2</f>
        <v>1221.5</v>
      </c>
      <c r="Q148">
        <v>4</v>
      </c>
      <c r="R148">
        <v>32</v>
      </c>
      <c r="S148">
        <f>(Table1[[#This Row],[Min BOD]]+Table1[[#This Row],[Max BOD]])/2</f>
        <v>18</v>
      </c>
      <c r="T148">
        <v>1.2</v>
      </c>
      <c r="U148">
        <v>11.4</v>
      </c>
      <c r="V148">
        <f>(Table1[[#This Row],[Min Nitrate N + Nitrite N]]+Table1[[#This Row],[Max Nitrate N + Nitrite N]])/2</f>
        <v>6.3</v>
      </c>
      <c r="W148">
        <v>17000</v>
      </c>
      <c r="X148">
        <v>46000000</v>
      </c>
      <c r="Y148">
        <f>(Table1[[#This Row],[Min Fecal Coliform]]+Table1[[#This Row],[Max Fecal Coliform]])/2</f>
        <v>23008500</v>
      </c>
      <c r="Z148">
        <v>12000</v>
      </c>
      <c r="AA148">
        <v>70000000</v>
      </c>
      <c r="AB148">
        <f>(Table1[[#This Row],[Min Total Coliform]]+Table1[[#This Row],[Max Total Coliform]])/2</f>
        <v>35006000</v>
      </c>
      <c r="AC148">
        <f>MIN(10, (Table1[[#This Row],[Avg BOD]]/4)*10)</f>
        <v>10</v>
      </c>
      <c r="AD148">
        <f>MIN(10, (Table1[[#This Row],[Avg Fecal Coliform]]/600)*10)</f>
        <v>10</v>
      </c>
      <c r="AE148">
        <f>MIN(10, (Table1[[#This Row],[Avg Nitrate N + Nitrite N]]/10)*10)</f>
        <v>6.3</v>
      </c>
      <c r="AF148">
        <f>IF(OR(Table1[[#This Row],[Avg pH]]&lt;6.5,Table1[[#This Row],[Avg pH]]&gt;8.5),10,0)</f>
        <v>0</v>
      </c>
      <c r="AG148">
        <f>MAX(0, 10-(2*Table1[[#This Row],[Avg Dissolved Oxygen]]))</f>
        <v>0</v>
      </c>
      <c r="AH148">
        <f>(Table1[[#This Row],[Fecal Score]]*0.3) + (Table1[[#This Row],[BOD Score]]*0.25) + (Table1[[#This Row],[Nitrate Score]]*0.2) + (Table1[[#This Row],[pH Score]]*0.15) + (Table1[[#This Row],[Dissolved Oxygen Score]]*0.1)</f>
        <v>6.76</v>
      </c>
      <c r="AI148">
        <v>2017</v>
      </c>
    </row>
    <row r="149" spans="1:35">
      <c r="A149">
        <v>3604</v>
      </c>
      <c r="B149" t="s">
        <v>159</v>
      </c>
      <c r="C149" t="s">
        <v>35</v>
      </c>
      <c r="D149" t="s">
        <v>113</v>
      </c>
      <c r="E149">
        <v>25</v>
      </c>
      <c r="F149">
        <v>29</v>
      </c>
      <c r="G149">
        <f>(Table1[[#This Row],[Min Temperature]]+Table1[[#This Row],[Max Temperature]])/2</f>
        <v>27</v>
      </c>
      <c r="H149">
        <v>3.5</v>
      </c>
      <c r="I149">
        <v>5.8</v>
      </c>
      <c r="J149">
        <f>(Table1[[#This Row],[Min Dissolved Oxygen]]+Table1[[#This Row],[Max Dissolved Oxygen]])/2</f>
        <v>4.6500000000000004</v>
      </c>
      <c r="K149">
        <v>6.5</v>
      </c>
      <c r="L149">
        <v>8.1999999999999993</v>
      </c>
      <c r="M149">
        <f>(Table1[[#This Row],[Min pH]]+Table1[[#This Row],[Max pH]])/2</f>
        <v>7.35</v>
      </c>
      <c r="N149">
        <v>648</v>
      </c>
      <c r="O149">
        <v>3340</v>
      </c>
      <c r="P149">
        <f>(Table1[[#This Row],[Min Conductivity]]+Table1[[#This Row],[Max Conductivity]])/2</f>
        <v>1994</v>
      </c>
      <c r="Q149">
        <v>3</v>
      </c>
      <c r="R149">
        <v>29</v>
      </c>
      <c r="S149">
        <f>(Table1[[#This Row],[Min BOD]]+Table1[[#This Row],[Max BOD]])/2</f>
        <v>16</v>
      </c>
      <c r="T149">
        <v>0.9</v>
      </c>
      <c r="U149">
        <v>4.1500000000000004</v>
      </c>
      <c r="V149">
        <f>(Table1[[#This Row],[Min Nitrate N + Nitrite N]]+Table1[[#This Row],[Max Nitrate N + Nitrite N]])/2</f>
        <v>2.5250000000000004</v>
      </c>
      <c r="W149">
        <v>11000</v>
      </c>
      <c r="X149">
        <v>390000</v>
      </c>
      <c r="Y149">
        <f>(Table1[[#This Row],[Min Fecal Coliform]]+Table1[[#This Row],[Max Fecal Coliform]])/2</f>
        <v>200500</v>
      </c>
      <c r="Z149">
        <v>79000</v>
      </c>
      <c r="AA149">
        <v>5420000</v>
      </c>
      <c r="AB149">
        <f>(Table1[[#This Row],[Min Total Coliform]]+Table1[[#This Row],[Max Total Coliform]])/2</f>
        <v>2749500</v>
      </c>
      <c r="AC149">
        <f>MIN(10, (Table1[[#This Row],[Avg BOD]]/4)*10)</f>
        <v>10</v>
      </c>
      <c r="AD149">
        <f>MIN(10, (Table1[[#This Row],[Avg Fecal Coliform]]/600)*10)</f>
        <v>10</v>
      </c>
      <c r="AE149">
        <f>MIN(10, (Table1[[#This Row],[Avg Nitrate N + Nitrite N]]/10)*10)</f>
        <v>2.5250000000000004</v>
      </c>
      <c r="AF149">
        <f>IF(OR(Table1[[#This Row],[Avg pH]]&lt;6.5,Table1[[#This Row],[Avg pH]]&gt;8.5),10,0)</f>
        <v>0</v>
      </c>
      <c r="AG149">
        <f>MAX(0, 10-(2*Table1[[#This Row],[Avg Dissolved Oxygen]]))</f>
        <v>0.69999999999999929</v>
      </c>
      <c r="AH149">
        <f>(Table1[[#This Row],[Fecal Score]]*0.3) + (Table1[[#This Row],[BOD Score]]*0.25) + (Table1[[#This Row],[Nitrate Score]]*0.2) + (Table1[[#This Row],[pH Score]]*0.15) + (Table1[[#This Row],[Dissolved Oxygen Score]]*0.1)</f>
        <v>6.0750000000000002</v>
      </c>
      <c r="AI149">
        <v>2017</v>
      </c>
    </row>
    <row r="150" spans="1:35">
      <c r="A150">
        <v>3605</v>
      </c>
      <c r="B150" t="s">
        <v>160</v>
      </c>
      <c r="C150" t="s">
        <v>35</v>
      </c>
      <c r="D150" t="s">
        <v>113</v>
      </c>
      <c r="E150">
        <v>26</v>
      </c>
      <c r="F150">
        <v>32</v>
      </c>
      <c r="G150">
        <f>(Table1[[#This Row],[Min Temperature]]+Table1[[#This Row],[Max Temperature]])/2</f>
        <v>29</v>
      </c>
      <c r="H150">
        <v>3.9</v>
      </c>
      <c r="I150">
        <v>4.5999999999999996</v>
      </c>
      <c r="J150">
        <f>(Table1[[#This Row],[Min Dissolved Oxygen]]+Table1[[#This Row],[Max Dissolved Oxygen]])/2</f>
        <v>4.25</v>
      </c>
      <c r="K150">
        <v>6.8</v>
      </c>
      <c r="L150">
        <v>7.6</v>
      </c>
      <c r="M150">
        <f>(Table1[[#This Row],[Min pH]]+Table1[[#This Row],[Max pH]])/2</f>
        <v>7.1999999999999993</v>
      </c>
      <c r="N150">
        <v>641</v>
      </c>
      <c r="O150">
        <v>2180</v>
      </c>
      <c r="P150">
        <f>(Table1[[#This Row],[Min Conductivity]]+Table1[[#This Row],[Max Conductivity]])/2</f>
        <v>1410.5</v>
      </c>
      <c r="Q150">
        <v>4</v>
      </c>
      <c r="R150">
        <v>18</v>
      </c>
      <c r="S150">
        <f>(Table1[[#This Row],[Min BOD]]+Table1[[#This Row],[Max BOD]])/2</f>
        <v>11</v>
      </c>
      <c r="T150">
        <v>1.3</v>
      </c>
      <c r="U150">
        <v>12</v>
      </c>
      <c r="V150">
        <f>(Table1[[#This Row],[Min Nitrate N + Nitrite N]]+Table1[[#This Row],[Max Nitrate N + Nitrite N]])/2</f>
        <v>6.65</v>
      </c>
      <c r="W150">
        <v>10900</v>
      </c>
      <c r="X150">
        <v>3900000</v>
      </c>
      <c r="Y150">
        <f>(Table1[[#This Row],[Min Fecal Coliform]]+Table1[[#This Row],[Max Fecal Coliform]])/2</f>
        <v>1955450</v>
      </c>
      <c r="Z150">
        <v>13000</v>
      </c>
      <c r="AA150">
        <v>34500000</v>
      </c>
      <c r="AB150">
        <f>(Table1[[#This Row],[Min Total Coliform]]+Table1[[#This Row],[Max Total Coliform]])/2</f>
        <v>17256500</v>
      </c>
      <c r="AC150">
        <f>MIN(10, (Table1[[#This Row],[Avg BOD]]/4)*10)</f>
        <v>10</v>
      </c>
      <c r="AD150">
        <f>MIN(10, (Table1[[#This Row],[Avg Fecal Coliform]]/600)*10)</f>
        <v>10</v>
      </c>
      <c r="AE150">
        <f>MIN(10, (Table1[[#This Row],[Avg Nitrate N + Nitrite N]]/10)*10)</f>
        <v>6.65</v>
      </c>
      <c r="AF150">
        <f>IF(OR(Table1[[#This Row],[Avg pH]]&lt;6.5,Table1[[#This Row],[Avg pH]]&gt;8.5),10,0)</f>
        <v>0</v>
      </c>
      <c r="AG150">
        <f>MAX(0, 10-(2*Table1[[#This Row],[Avg Dissolved Oxygen]]))</f>
        <v>1.5</v>
      </c>
      <c r="AH150">
        <f>(Table1[[#This Row],[Fecal Score]]*0.3) + (Table1[[#This Row],[BOD Score]]*0.25) + (Table1[[#This Row],[Nitrate Score]]*0.2) + (Table1[[#This Row],[pH Score]]*0.15) + (Table1[[#This Row],[Dissolved Oxygen Score]]*0.1)</f>
        <v>6.98</v>
      </c>
      <c r="AI150">
        <v>2017</v>
      </c>
    </row>
    <row r="151" spans="1:35">
      <c r="A151">
        <v>3606</v>
      </c>
      <c r="B151" t="s">
        <v>161</v>
      </c>
      <c r="C151" t="s">
        <v>35</v>
      </c>
      <c r="D151" t="s">
        <v>113</v>
      </c>
      <c r="E151">
        <v>25</v>
      </c>
      <c r="F151">
        <v>29</v>
      </c>
      <c r="G151">
        <f>(Table1[[#This Row],[Min Temperature]]+Table1[[#This Row],[Max Temperature]])/2</f>
        <v>27</v>
      </c>
      <c r="H151">
        <v>3.5</v>
      </c>
      <c r="I151">
        <v>14.6</v>
      </c>
      <c r="J151">
        <f>(Table1[[#This Row],[Min Dissolved Oxygen]]+Table1[[#This Row],[Max Dissolved Oxygen]])/2</f>
        <v>9.0500000000000007</v>
      </c>
      <c r="K151">
        <v>6.7</v>
      </c>
      <c r="L151">
        <v>9</v>
      </c>
      <c r="M151">
        <f>(Table1[[#This Row],[Min pH]]+Table1[[#This Row],[Max pH]])/2</f>
        <v>7.85</v>
      </c>
      <c r="N151">
        <v>304</v>
      </c>
      <c r="O151">
        <v>1427</v>
      </c>
      <c r="P151">
        <f>(Table1[[#This Row],[Min Conductivity]]+Table1[[#This Row],[Max Conductivity]])/2</f>
        <v>865.5</v>
      </c>
      <c r="Q151">
        <v>3</v>
      </c>
      <c r="R151">
        <v>18</v>
      </c>
      <c r="S151">
        <f>(Table1[[#This Row],[Min BOD]]+Table1[[#This Row],[Max BOD]])/2</f>
        <v>10.5</v>
      </c>
      <c r="T151">
        <v>0</v>
      </c>
      <c r="U151">
        <v>2.13</v>
      </c>
      <c r="V151">
        <f>(Table1[[#This Row],[Min Nitrate N + Nitrite N]]+Table1[[#This Row],[Max Nitrate N + Nitrite N]])/2</f>
        <v>1.0649999999999999</v>
      </c>
      <c r="W151">
        <v>330</v>
      </c>
      <c r="X151">
        <v>170000</v>
      </c>
      <c r="Y151">
        <f>(Table1[[#This Row],[Min Fecal Coliform]]+Table1[[#This Row],[Max Fecal Coliform]])/2</f>
        <v>85165</v>
      </c>
      <c r="Z151">
        <v>790</v>
      </c>
      <c r="AA151">
        <v>1090000</v>
      </c>
      <c r="AB151">
        <f>(Table1[[#This Row],[Min Total Coliform]]+Table1[[#This Row],[Max Total Coliform]])/2</f>
        <v>545395</v>
      </c>
      <c r="AC151">
        <f>MIN(10, (Table1[[#This Row],[Avg BOD]]/4)*10)</f>
        <v>10</v>
      </c>
      <c r="AD151">
        <f>MIN(10, (Table1[[#This Row],[Avg Fecal Coliform]]/600)*10)</f>
        <v>10</v>
      </c>
      <c r="AE151">
        <f>MIN(10, (Table1[[#This Row],[Avg Nitrate N + Nitrite N]]/10)*10)</f>
        <v>1.0649999999999999</v>
      </c>
      <c r="AF151">
        <f>IF(OR(Table1[[#This Row],[Avg pH]]&lt;6.5,Table1[[#This Row],[Avg pH]]&gt;8.5),10,0)</f>
        <v>0</v>
      </c>
      <c r="AG151">
        <f>MAX(0, 10-(2*Table1[[#This Row],[Avg Dissolved Oxygen]]))</f>
        <v>0</v>
      </c>
      <c r="AH151">
        <f>(Table1[[#This Row],[Fecal Score]]*0.3) + (Table1[[#This Row],[BOD Score]]*0.25) + (Table1[[#This Row],[Nitrate Score]]*0.2) + (Table1[[#This Row],[pH Score]]*0.15) + (Table1[[#This Row],[Dissolved Oxygen Score]]*0.1)</f>
        <v>5.7130000000000001</v>
      </c>
      <c r="AI151">
        <v>2017</v>
      </c>
    </row>
    <row r="152" spans="1:35">
      <c r="A152">
        <v>3619</v>
      </c>
      <c r="B152" t="s">
        <v>162</v>
      </c>
      <c r="C152" t="s">
        <v>35</v>
      </c>
      <c r="D152" t="s">
        <v>113</v>
      </c>
      <c r="E152">
        <v>25.2</v>
      </c>
      <c r="F152">
        <v>29</v>
      </c>
      <c r="G152">
        <f>(Table1[[#This Row],[Min Temperature]]+Table1[[#This Row],[Max Temperature]])/2</f>
        <v>27.1</v>
      </c>
      <c r="H152">
        <v>4.5</v>
      </c>
      <c r="I152">
        <v>9</v>
      </c>
      <c r="J152">
        <f>(Table1[[#This Row],[Min Dissolved Oxygen]]+Table1[[#This Row],[Max Dissolved Oxygen]])/2</f>
        <v>6.75</v>
      </c>
      <c r="K152">
        <v>6.8</v>
      </c>
      <c r="L152">
        <v>7.7</v>
      </c>
      <c r="M152">
        <f>(Table1[[#This Row],[Min pH]]+Table1[[#This Row],[Max pH]])/2</f>
        <v>7.25</v>
      </c>
      <c r="N152">
        <v>575</v>
      </c>
      <c r="O152">
        <v>1550</v>
      </c>
      <c r="P152">
        <f>(Table1[[#This Row],[Min Conductivity]]+Table1[[#This Row],[Max Conductivity]])/2</f>
        <v>1062.5</v>
      </c>
      <c r="Q152">
        <v>2</v>
      </c>
      <c r="R152">
        <v>45</v>
      </c>
      <c r="S152">
        <f>(Table1[[#This Row],[Min BOD]]+Table1[[#This Row],[Max BOD]])/2</f>
        <v>23.5</v>
      </c>
      <c r="T152">
        <v>0.68</v>
      </c>
      <c r="U152">
        <v>2.5</v>
      </c>
      <c r="V152">
        <f>(Table1[[#This Row],[Min Nitrate N + Nitrite N]]+Table1[[#This Row],[Max Nitrate N + Nitrite N]])/2</f>
        <v>1.59</v>
      </c>
      <c r="W152">
        <v>2100</v>
      </c>
      <c r="X152">
        <v>1300000</v>
      </c>
      <c r="Y152">
        <f>(Table1[[#This Row],[Min Fecal Coliform]]+Table1[[#This Row],[Max Fecal Coliform]])/2</f>
        <v>651050</v>
      </c>
      <c r="Z152">
        <v>9400</v>
      </c>
      <c r="AA152">
        <v>3480000</v>
      </c>
      <c r="AB152">
        <f>(Table1[[#This Row],[Min Total Coliform]]+Table1[[#This Row],[Max Total Coliform]])/2</f>
        <v>1744700</v>
      </c>
      <c r="AC152">
        <f>MIN(10, (Table1[[#This Row],[Avg BOD]]/4)*10)</f>
        <v>10</v>
      </c>
      <c r="AD152">
        <f>MIN(10, (Table1[[#This Row],[Avg Fecal Coliform]]/600)*10)</f>
        <v>10</v>
      </c>
      <c r="AE152">
        <f>MIN(10, (Table1[[#This Row],[Avg Nitrate N + Nitrite N]]/10)*10)</f>
        <v>1.59</v>
      </c>
      <c r="AF152">
        <f>IF(OR(Table1[[#This Row],[Avg pH]]&lt;6.5,Table1[[#This Row],[Avg pH]]&gt;8.5),10,0)</f>
        <v>0</v>
      </c>
      <c r="AG152">
        <f>MAX(0, 10-(2*Table1[[#This Row],[Avg Dissolved Oxygen]]))</f>
        <v>0</v>
      </c>
      <c r="AH152">
        <f>(Table1[[#This Row],[Fecal Score]]*0.3) + (Table1[[#This Row],[BOD Score]]*0.25) + (Table1[[#This Row],[Nitrate Score]]*0.2) + (Table1[[#This Row],[pH Score]]*0.15) + (Table1[[#This Row],[Dissolved Oxygen Score]]*0.1)</f>
        <v>5.8179999999999996</v>
      </c>
      <c r="AI152">
        <v>2017</v>
      </c>
    </row>
    <row r="153" spans="1:35">
      <c r="A153">
        <v>3626</v>
      </c>
      <c r="B153" t="s">
        <v>163</v>
      </c>
      <c r="C153" t="s">
        <v>35</v>
      </c>
      <c r="D153" t="s">
        <v>113</v>
      </c>
      <c r="E153">
        <v>28</v>
      </c>
      <c r="F153">
        <v>35</v>
      </c>
      <c r="G153">
        <f>(Table1[[#This Row],[Min Temperature]]+Table1[[#This Row],[Max Temperature]])/2</f>
        <v>31.5</v>
      </c>
      <c r="H153">
        <v>4.5999999999999996</v>
      </c>
      <c r="I153">
        <v>9.5</v>
      </c>
      <c r="J153">
        <f>(Table1[[#This Row],[Min Dissolved Oxygen]]+Table1[[#This Row],[Max Dissolved Oxygen]])/2</f>
        <v>7.05</v>
      </c>
      <c r="K153">
        <v>6.8</v>
      </c>
      <c r="L153">
        <v>7.5</v>
      </c>
      <c r="M153">
        <f>(Table1[[#This Row],[Min pH]]+Table1[[#This Row],[Max pH]])/2</f>
        <v>7.15</v>
      </c>
      <c r="N153">
        <v>546</v>
      </c>
      <c r="O153">
        <v>1481</v>
      </c>
      <c r="P153">
        <f>(Table1[[#This Row],[Min Conductivity]]+Table1[[#This Row],[Max Conductivity]])/2</f>
        <v>1013.5</v>
      </c>
      <c r="Q153">
        <v>3</v>
      </c>
      <c r="R153">
        <v>8</v>
      </c>
      <c r="S153">
        <f>(Table1[[#This Row],[Min BOD]]+Table1[[#This Row],[Max BOD]])/2</f>
        <v>5.5</v>
      </c>
      <c r="T153">
        <v>0.2</v>
      </c>
      <c r="U153">
        <v>8.2899999999999991</v>
      </c>
      <c r="V153">
        <f>(Table1[[#This Row],[Min Nitrate N + Nitrite N]]+Table1[[#This Row],[Max Nitrate N + Nitrite N]])/2</f>
        <v>4.2449999999999992</v>
      </c>
      <c r="W153">
        <v>790</v>
      </c>
      <c r="X153">
        <v>49000</v>
      </c>
      <c r="Y153">
        <f>(Table1[[#This Row],[Min Fecal Coliform]]+Table1[[#This Row],[Max Fecal Coliform]])/2</f>
        <v>24895</v>
      </c>
      <c r="Z153">
        <v>3480</v>
      </c>
      <c r="AA153">
        <v>141000</v>
      </c>
      <c r="AB153">
        <f>(Table1[[#This Row],[Min Total Coliform]]+Table1[[#This Row],[Max Total Coliform]])/2</f>
        <v>72240</v>
      </c>
      <c r="AC153">
        <f>MIN(10, (Table1[[#This Row],[Avg BOD]]/4)*10)</f>
        <v>10</v>
      </c>
      <c r="AD153">
        <f>MIN(10, (Table1[[#This Row],[Avg Fecal Coliform]]/600)*10)</f>
        <v>10</v>
      </c>
      <c r="AE153">
        <f>MIN(10, (Table1[[#This Row],[Avg Nitrate N + Nitrite N]]/10)*10)</f>
        <v>4.2449999999999992</v>
      </c>
      <c r="AF153">
        <f>IF(OR(Table1[[#This Row],[Avg pH]]&lt;6.5,Table1[[#This Row],[Avg pH]]&gt;8.5),10,0)</f>
        <v>0</v>
      </c>
      <c r="AG153">
        <f>MAX(0, 10-(2*Table1[[#This Row],[Avg Dissolved Oxygen]]))</f>
        <v>0</v>
      </c>
      <c r="AH153">
        <f>(Table1[[#This Row],[Fecal Score]]*0.3) + (Table1[[#This Row],[BOD Score]]*0.25) + (Table1[[#This Row],[Nitrate Score]]*0.2) + (Table1[[#This Row],[pH Score]]*0.15) + (Table1[[#This Row],[Dissolved Oxygen Score]]*0.1)</f>
        <v>6.3490000000000002</v>
      </c>
      <c r="AI153">
        <v>2017</v>
      </c>
    </row>
    <row r="154" spans="1:35">
      <c r="A154">
        <v>3629</v>
      </c>
      <c r="B154" t="s">
        <v>164</v>
      </c>
      <c r="C154" t="s">
        <v>35</v>
      </c>
      <c r="D154" t="s">
        <v>113</v>
      </c>
      <c r="E154">
        <v>20</v>
      </c>
      <c r="F154">
        <v>30</v>
      </c>
      <c r="G154">
        <f>(Table1[[#This Row],[Min Temperature]]+Table1[[#This Row],[Max Temperature]])/2</f>
        <v>25</v>
      </c>
      <c r="H154">
        <v>3.2</v>
      </c>
      <c r="I154">
        <v>10.4</v>
      </c>
      <c r="J154">
        <f>(Table1[[#This Row],[Min Dissolved Oxygen]]+Table1[[#This Row],[Max Dissolved Oxygen]])/2</f>
        <v>6.8000000000000007</v>
      </c>
      <c r="K154">
        <v>5.9</v>
      </c>
      <c r="L154">
        <v>9</v>
      </c>
      <c r="M154">
        <f>(Table1[[#This Row],[Min pH]]+Table1[[#This Row],[Max pH]])/2</f>
        <v>7.45</v>
      </c>
      <c r="N154">
        <v>538</v>
      </c>
      <c r="O154">
        <v>1557</v>
      </c>
      <c r="P154">
        <f>(Table1[[#This Row],[Min Conductivity]]+Table1[[#This Row],[Max Conductivity]])/2</f>
        <v>1047.5</v>
      </c>
      <c r="Q154">
        <v>3</v>
      </c>
      <c r="R154">
        <v>30</v>
      </c>
      <c r="S154">
        <f>(Table1[[#This Row],[Min BOD]]+Table1[[#This Row],[Max BOD]])/2</f>
        <v>16.5</v>
      </c>
      <c r="T154">
        <v>0.1</v>
      </c>
      <c r="U154">
        <v>11.42</v>
      </c>
      <c r="V154">
        <f>(Table1[[#This Row],[Min Nitrate N + Nitrite N]]+Table1[[#This Row],[Max Nitrate N + Nitrite N]])/2</f>
        <v>5.76</v>
      </c>
      <c r="W154">
        <v>260</v>
      </c>
      <c r="X154">
        <v>490000</v>
      </c>
      <c r="Y154">
        <f>(Table1[[#This Row],[Min Fecal Coliform]]+Table1[[#This Row],[Max Fecal Coliform]])/2</f>
        <v>245130</v>
      </c>
      <c r="Z154">
        <v>22000</v>
      </c>
      <c r="AA154">
        <v>3480000</v>
      </c>
      <c r="AB154">
        <f>(Table1[[#This Row],[Min Total Coliform]]+Table1[[#This Row],[Max Total Coliform]])/2</f>
        <v>1751000</v>
      </c>
      <c r="AC154">
        <f>MIN(10, (Table1[[#This Row],[Avg BOD]]/4)*10)</f>
        <v>10</v>
      </c>
      <c r="AD154">
        <f>MIN(10, (Table1[[#This Row],[Avg Fecal Coliform]]/600)*10)</f>
        <v>10</v>
      </c>
      <c r="AE154">
        <f>MIN(10, (Table1[[#This Row],[Avg Nitrate N + Nitrite N]]/10)*10)</f>
        <v>5.76</v>
      </c>
      <c r="AF154">
        <f>IF(OR(Table1[[#This Row],[Avg pH]]&lt;6.5,Table1[[#This Row],[Avg pH]]&gt;8.5),10,0)</f>
        <v>0</v>
      </c>
      <c r="AG154">
        <f>MAX(0, 10-(2*Table1[[#This Row],[Avg Dissolved Oxygen]]))</f>
        <v>0</v>
      </c>
      <c r="AH154">
        <f>(Table1[[#This Row],[Fecal Score]]*0.3) + (Table1[[#This Row],[BOD Score]]*0.25) + (Table1[[#This Row],[Nitrate Score]]*0.2) + (Table1[[#This Row],[pH Score]]*0.15) + (Table1[[#This Row],[Dissolved Oxygen Score]]*0.1)</f>
        <v>6.6520000000000001</v>
      </c>
      <c r="AI154">
        <v>2017</v>
      </c>
    </row>
    <row r="155" spans="1:35">
      <c r="A155">
        <v>3630</v>
      </c>
      <c r="B155" t="s">
        <v>165</v>
      </c>
      <c r="C155" t="s">
        <v>35</v>
      </c>
      <c r="D155" t="s">
        <v>113</v>
      </c>
      <c r="E155">
        <v>28</v>
      </c>
      <c r="F155">
        <v>32</v>
      </c>
      <c r="G155">
        <f>(Table1[[#This Row],[Min Temperature]]+Table1[[#This Row],[Max Temperature]])/2</f>
        <v>30</v>
      </c>
      <c r="H155">
        <v>2.4</v>
      </c>
      <c r="I155">
        <v>9.8000000000000007</v>
      </c>
      <c r="J155">
        <f>(Table1[[#This Row],[Min Dissolved Oxygen]]+Table1[[#This Row],[Max Dissolved Oxygen]])/2</f>
        <v>6.1000000000000005</v>
      </c>
      <c r="K155">
        <v>5.9</v>
      </c>
      <c r="L155">
        <v>9.6999999999999993</v>
      </c>
      <c r="M155">
        <f>(Table1[[#This Row],[Min pH]]+Table1[[#This Row],[Max pH]])/2</f>
        <v>7.8</v>
      </c>
      <c r="N155">
        <v>724</v>
      </c>
      <c r="O155">
        <v>1299</v>
      </c>
      <c r="P155">
        <f>(Table1[[#This Row],[Min Conductivity]]+Table1[[#This Row],[Max Conductivity]])/2</f>
        <v>1011.5</v>
      </c>
      <c r="Q155">
        <v>4</v>
      </c>
      <c r="R155">
        <v>23</v>
      </c>
      <c r="S155">
        <f>(Table1[[#This Row],[Min BOD]]+Table1[[#This Row],[Max BOD]])/2</f>
        <v>13.5</v>
      </c>
      <c r="T155">
        <v>0.76</v>
      </c>
      <c r="U155">
        <v>7</v>
      </c>
      <c r="V155">
        <f>(Table1[[#This Row],[Min Nitrate N + Nitrite N]]+Table1[[#This Row],[Max Nitrate N + Nitrite N]])/2</f>
        <v>3.88</v>
      </c>
      <c r="W155">
        <v>490</v>
      </c>
      <c r="X155">
        <v>172000</v>
      </c>
      <c r="Y155">
        <f>(Table1[[#This Row],[Min Fecal Coliform]]+Table1[[#This Row],[Max Fecal Coliform]])/2</f>
        <v>86245</v>
      </c>
      <c r="Z155">
        <v>790</v>
      </c>
      <c r="AA155">
        <v>542000</v>
      </c>
      <c r="AB155">
        <f>(Table1[[#This Row],[Min Total Coliform]]+Table1[[#This Row],[Max Total Coliform]])/2</f>
        <v>271395</v>
      </c>
      <c r="AC155">
        <f>MIN(10, (Table1[[#This Row],[Avg BOD]]/4)*10)</f>
        <v>10</v>
      </c>
      <c r="AD155">
        <f>MIN(10, (Table1[[#This Row],[Avg Fecal Coliform]]/600)*10)</f>
        <v>10</v>
      </c>
      <c r="AE155">
        <f>MIN(10, (Table1[[#This Row],[Avg Nitrate N + Nitrite N]]/10)*10)</f>
        <v>3.88</v>
      </c>
      <c r="AF155">
        <f>IF(OR(Table1[[#This Row],[Avg pH]]&lt;6.5,Table1[[#This Row],[Avg pH]]&gt;8.5),10,0)</f>
        <v>0</v>
      </c>
      <c r="AG155">
        <f>MAX(0, 10-(2*Table1[[#This Row],[Avg Dissolved Oxygen]]))</f>
        <v>0</v>
      </c>
      <c r="AH155">
        <f>(Table1[[#This Row],[Fecal Score]]*0.3) + (Table1[[#This Row],[BOD Score]]*0.25) + (Table1[[#This Row],[Nitrate Score]]*0.2) + (Table1[[#This Row],[pH Score]]*0.15) + (Table1[[#This Row],[Dissolved Oxygen Score]]*0.1)</f>
        <v>6.2759999999999998</v>
      </c>
      <c r="AI155">
        <v>2017</v>
      </c>
    </row>
    <row r="156" spans="1:35">
      <c r="A156">
        <v>3632</v>
      </c>
      <c r="B156" t="s">
        <v>166</v>
      </c>
      <c r="C156" t="s">
        <v>35</v>
      </c>
      <c r="D156" t="s">
        <v>113</v>
      </c>
      <c r="E156">
        <v>22</v>
      </c>
      <c r="F156">
        <v>28</v>
      </c>
      <c r="G156">
        <f>(Table1[[#This Row],[Min Temperature]]+Table1[[#This Row],[Max Temperature]])/2</f>
        <v>25</v>
      </c>
      <c r="H156">
        <v>5</v>
      </c>
      <c r="I156">
        <v>8</v>
      </c>
      <c r="J156">
        <f>(Table1[[#This Row],[Min Dissolved Oxygen]]+Table1[[#This Row],[Max Dissolved Oxygen]])/2</f>
        <v>6.5</v>
      </c>
      <c r="K156">
        <v>6.6</v>
      </c>
      <c r="L156">
        <v>8</v>
      </c>
      <c r="M156">
        <f>(Table1[[#This Row],[Min pH]]+Table1[[#This Row],[Max pH]])/2</f>
        <v>7.3</v>
      </c>
      <c r="N156">
        <v>369</v>
      </c>
      <c r="O156">
        <v>1965</v>
      </c>
      <c r="P156">
        <f>(Table1[[#This Row],[Min Conductivity]]+Table1[[#This Row],[Max Conductivity]])/2</f>
        <v>1167</v>
      </c>
      <c r="Q156">
        <v>3</v>
      </c>
      <c r="R156">
        <v>11</v>
      </c>
      <c r="S156">
        <f>(Table1[[#This Row],[Min BOD]]+Table1[[#This Row],[Max BOD]])/2</f>
        <v>7</v>
      </c>
      <c r="T156">
        <v>0</v>
      </c>
      <c r="U156">
        <v>2.0099999999999998</v>
      </c>
      <c r="V156">
        <f>(Table1[[#This Row],[Min Nitrate N + Nitrite N]]+Table1[[#This Row],[Max Nitrate N + Nitrite N]])/2</f>
        <v>1.0049999999999999</v>
      </c>
      <c r="W156">
        <v>1700</v>
      </c>
      <c r="X156">
        <v>220000</v>
      </c>
      <c r="Y156">
        <f>(Table1[[#This Row],[Min Fecal Coliform]]+Table1[[#This Row],[Max Fecal Coliform]])/2</f>
        <v>110850</v>
      </c>
      <c r="Z156">
        <v>7900</v>
      </c>
      <c r="AA156">
        <v>1090000</v>
      </c>
      <c r="AB156">
        <f>(Table1[[#This Row],[Min Total Coliform]]+Table1[[#This Row],[Max Total Coliform]])/2</f>
        <v>548950</v>
      </c>
      <c r="AC156">
        <f>MIN(10, (Table1[[#This Row],[Avg BOD]]/4)*10)</f>
        <v>10</v>
      </c>
      <c r="AD156">
        <f>MIN(10, (Table1[[#This Row],[Avg Fecal Coliform]]/600)*10)</f>
        <v>10</v>
      </c>
      <c r="AE156">
        <f>MIN(10, (Table1[[#This Row],[Avg Nitrate N + Nitrite N]]/10)*10)</f>
        <v>1.0049999999999999</v>
      </c>
      <c r="AF156">
        <f>IF(OR(Table1[[#This Row],[Avg pH]]&lt;6.5,Table1[[#This Row],[Avg pH]]&gt;8.5),10,0)</f>
        <v>0</v>
      </c>
      <c r="AG156">
        <f>MAX(0, 10-(2*Table1[[#This Row],[Avg Dissolved Oxygen]]))</f>
        <v>0</v>
      </c>
      <c r="AH156">
        <f>(Table1[[#This Row],[Fecal Score]]*0.3) + (Table1[[#This Row],[BOD Score]]*0.25) + (Table1[[#This Row],[Nitrate Score]]*0.2) + (Table1[[#This Row],[pH Score]]*0.15) + (Table1[[#This Row],[Dissolved Oxygen Score]]*0.1)</f>
        <v>5.7009999999999996</v>
      </c>
      <c r="AI156">
        <v>2017</v>
      </c>
    </row>
    <row r="157" spans="1:35">
      <c r="A157">
        <v>3634</v>
      </c>
      <c r="B157" t="s">
        <v>167</v>
      </c>
      <c r="C157" t="s">
        <v>35</v>
      </c>
      <c r="D157" t="s">
        <v>113</v>
      </c>
      <c r="E157">
        <v>25.2</v>
      </c>
      <c r="F157">
        <v>34.799999999999997</v>
      </c>
      <c r="G157">
        <f>(Table1[[#This Row],[Min Temperature]]+Table1[[#This Row],[Max Temperature]])/2</f>
        <v>30</v>
      </c>
      <c r="H157">
        <v>4</v>
      </c>
      <c r="I157">
        <v>9.1999999999999993</v>
      </c>
      <c r="J157">
        <f>(Table1[[#This Row],[Min Dissolved Oxygen]]+Table1[[#This Row],[Max Dissolved Oxygen]])/2</f>
        <v>6.6</v>
      </c>
      <c r="K157">
        <v>6.6</v>
      </c>
      <c r="L157">
        <v>8</v>
      </c>
      <c r="M157">
        <f>(Table1[[#This Row],[Min pH]]+Table1[[#This Row],[Max pH]])/2</f>
        <v>7.3</v>
      </c>
      <c r="N157">
        <v>339</v>
      </c>
      <c r="O157">
        <v>778</v>
      </c>
      <c r="P157">
        <f>(Table1[[#This Row],[Min Conductivity]]+Table1[[#This Row],[Max Conductivity]])/2</f>
        <v>558.5</v>
      </c>
      <c r="Q157">
        <v>3</v>
      </c>
      <c r="R157">
        <v>80</v>
      </c>
      <c r="S157">
        <f>(Table1[[#This Row],[Min BOD]]+Table1[[#This Row],[Max BOD]])/2</f>
        <v>41.5</v>
      </c>
      <c r="T157">
        <v>0.46</v>
      </c>
      <c r="U157">
        <v>5.24</v>
      </c>
      <c r="V157">
        <f>(Table1[[#This Row],[Min Nitrate N + Nitrite N]]+Table1[[#This Row],[Max Nitrate N + Nitrite N]])/2</f>
        <v>2.85</v>
      </c>
      <c r="W157">
        <v>170</v>
      </c>
      <c r="X157">
        <v>330000</v>
      </c>
      <c r="Y157">
        <f>(Table1[[#This Row],[Min Fecal Coliform]]+Table1[[#This Row],[Max Fecal Coliform]])/2</f>
        <v>165085</v>
      </c>
      <c r="Z157">
        <v>5420</v>
      </c>
      <c r="AA157">
        <v>790000</v>
      </c>
      <c r="AB157">
        <f>(Table1[[#This Row],[Min Total Coliform]]+Table1[[#This Row],[Max Total Coliform]])/2</f>
        <v>397710</v>
      </c>
      <c r="AC157">
        <f>MIN(10, (Table1[[#This Row],[Avg BOD]]/4)*10)</f>
        <v>10</v>
      </c>
      <c r="AD157">
        <f>MIN(10, (Table1[[#This Row],[Avg Fecal Coliform]]/600)*10)</f>
        <v>10</v>
      </c>
      <c r="AE157">
        <f>MIN(10, (Table1[[#This Row],[Avg Nitrate N + Nitrite N]]/10)*10)</f>
        <v>2.8500000000000005</v>
      </c>
      <c r="AF157">
        <f>IF(OR(Table1[[#This Row],[Avg pH]]&lt;6.5,Table1[[#This Row],[Avg pH]]&gt;8.5),10,0)</f>
        <v>0</v>
      </c>
      <c r="AG157">
        <f>MAX(0, 10-(2*Table1[[#This Row],[Avg Dissolved Oxygen]]))</f>
        <v>0</v>
      </c>
      <c r="AH157">
        <f>(Table1[[#This Row],[Fecal Score]]*0.3) + (Table1[[#This Row],[BOD Score]]*0.25) + (Table1[[#This Row],[Nitrate Score]]*0.2) + (Table1[[#This Row],[pH Score]]*0.15) + (Table1[[#This Row],[Dissolved Oxygen Score]]*0.1)</f>
        <v>6.07</v>
      </c>
      <c r="AI157">
        <v>2017</v>
      </c>
    </row>
    <row r="158" spans="1:35">
      <c r="A158">
        <v>3635</v>
      </c>
      <c r="B158" t="s">
        <v>168</v>
      </c>
      <c r="C158" t="s">
        <v>35</v>
      </c>
      <c r="D158" t="s">
        <v>113</v>
      </c>
      <c r="E158">
        <v>24.8</v>
      </c>
      <c r="F158">
        <v>33</v>
      </c>
      <c r="G158">
        <f>(Table1[[#This Row],[Min Temperature]]+Table1[[#This Row],[Max Temperature]])/2</f>
        <v>28.9</v>
      </c>
      <c r="H158">
        <v>0.2</v>
      </c>
      <c r="I158">
        <v>7.2</v>
      </c>
      <c r="J158">
        <f>(Table1[[#This Row],[Min Dissolved Oxygen]]+Table1[[#This Row],[Max Dissolved Oxygen]])/2</f>
        <v>3.7</v>
      </c>
      <c r="K158">
        <v>6.9</v>
      </c>
      <c r="L158">
        <v>8.1999999999999993</v>
      </c>
      <c r="M158">
        <f>(Table1[[#This Row],[Min pH]]+Table1[[#This Row],[Max pH]])/2</f>
        <v>7.55</v>
      </c>
      <c r="N158">
        <v>1147</v>
      </c>
      <c r="O158">
        <v>2340</v>
      </c>
      <c r="P158">
        <f>(Table1[[#This Row],[Min Conductivity]]+Table1[[#This Row],[Max Conductivity]])/2</f>
        <v>1743.5</v>
      </c>
      <c r="Q158">
        <v>3</v>
      </c>
      <c r="R158">
        <v>32</v>
      </c>
      <c r="S158">
        <f>(Table1[[#This Row],[Min BOD]]+Table1[[#This Row],[Max BOD]])/2</f>
        <v>17.5</v>
      </c>
      <c r="T158">
        <v>2.2000000000000002</v>
      </c>
      <c r="U158">
        <v>10.78</v>
      </c>
      <c r="V158">
        <f>(Table1[[#This Row],[Min Nitrate N + Nitrite N]]+Table1[[#This Row],[Max Nitrate N + Nitrite N]])/2</f>
        <v>6.49</v>
      </c>
      <c r="W158">
        <v>49000</v>
      </c>
      <c r="X158">
        <v>7900000</v>
      </c>
      <c r="Y158">
        <f>(Table1[[#This Row],[Min Fecal Coliform]]+Table1[[#This Row],[Max Fecal Coliform]])/2</f>
        <v>3974500</v>
      </c>
      <c r="Z158">
        <v>79000</v>
      </c>
      <c r="AA158">
        <v>22100000</v>
      </c>
      <c r="AB158">
        <f>(Table1[[#This Row],[Min Total Coliform]]+Table1[[#This Row],[Max Total Coliform]])/2</f>
        <v>11089500</v>
      </c>
      <c r="AC158">
        <f>MIN(10, (Table1[[#This Row],[Avg BOD]]/4)*10)</f>
        <v>10</v>
      </c>
      <c r="AD158">
        <f>MIN(10, (Table1[[#This Row],[Avg Fecal Coliform]]/600)*10)</f>
        <v>10</v>
      </c>
      <c r="AE158">
        <f>MIN(10, (Table1[[#This Row],[Avg Nitrate N + Nitrite N]]/10)*10)</f>
        <v>6.49</v>
      </c>
      <c r="AF158">
        <f>IF(OR(Table1[[#This Row],[Avg pH]]&lt;6.5,Table1[[#This Row],[Avg pH]]&gt;8.5),10,0)</f>
        <v>0</v>
      </c>
      <c r="AG158">
        <f>MAX(0, 10-(2*Table1[[#This Row],[Avg Dissolved Oxygen]]))</f>
        <v>2.5999999999999996</v>
      </c>
      <c r="AH158">
        <f>(Table1[[#This Row],[Fecal Score]]*0.3) + (Table1[[#This Row],[BOD Score]]*0.25) + (Table1[[#This Row],[Nitrate Score]]*0.2) + (Table1[[#This Row],[pH Score]]*0.15) + (Table1[[#This Row],[Dissolved Oxygen Score]]*0.1)</f>
        <v>7.0579999999999998</v>
      </c>
      <c r="AI158">
        <v>2017</v>
      </c>
    </row>
    <row r="159" spans="1:35">
      <c r="A159">
        <v>3637</v>
      </c>
      <c r="B159" t="s">
        <v>169</v>
      </c>
      <c r="C159" t="s">
        <v>35</v>
      </c>
      <c r="D159" t="s">
        <v>113</v>
      </c>
      <c r="E159">
        <v>23.8</v>
      </c>
      <c r="F159">
        <v>31</v>
      </c>
      <c r="G159">
        <f>(Table1[[#This Row],[Min Temperature]]+Table1[[#This Row],[Max Temperature]])/2</f>
        <v>27.4</v>
      </c>
      <c r="H159">
        <v>0.5</v>
      </c>
      <c r="I159">
        <v>7.4</v>
      </c>
      <c r="J159">
        <f>(Table1[[#This Row],[Min Dissolved Oxygen]]+Table1[[#This Row],[Max Dissolved Oxygen]])/2</f>
        <v>3.95</v>
      </c>
      <c r="K159">
        <v>6.7</v>
      </c>
      <c r="L159">
        <v>8.3000000000000007</v>
      </c>
      <c r="M159">
        <f>(Table1[[#This Row],[Min pH]]+Table1[[#This Row],[Max pH]])/2</f>
        <v>7.5</v>
      </c>
      <c r="N159">
        <v>562</v>
      </c>
      <c r="O159">
        <v>1747</v>
      </c>
      <c r="P159">
        <f>(Table1[[#This Row],[Min Conductivity]]+Table1[[#This Row],[Max Conductivity]])/2</f>
        <v>1154.5</v>
      </c>
      <c r="Q159">
        <v>3.6</v>
      </c>
      <c r="R159">
        <v>20</v>
      </c>
      <c r="S159">
        <f>(Table1[[#This Row],[Min BOD]]+Table1[[#This Row],[Max BOD]])/2</f>
        <v>11.8</v>
      </c>
      <c r="T159">
        <v>0</v>
      </c>
      <c r="U159">
        <v>19.399999999999999</v>
      </c>
      <c r="V159">
        <f>(Table1[[#This Row],[Min Nitrate N + Nitrite N]]+Table1[[#This Row],[Max Nitrate N + Nitrite N]])/2</f>
        <v>9.6999999999999993</v>
      </c>
      <c r="W159">
        <v>17000</v>
      </c>
      <c r="X159">
        <v>1700000</v>
      </c>
      <c r="Y159">
        <f>(Table1[[#This Row],[Min Fecal Coliform]]+Table1[[#This Row],[Max Fecal Coliform]])/2</f>
        <v>858500</v>
      </c>
      <c r="Z159">
        <v>109000</v>
      </c>
      <c r="AA159">
        <v>7900000</v>
      </c>
      <c r="AB159">
        <f>(Table1[[#This Row],[Min Total Coliform]]+Table1[[#This Row],[Max Total Coliform]])/2</f>
        <v>4004500</v>
      </c>
      <c r="AC159">
        <f>MIN(10, (Table1[[#This Row],[Avg BOD]]/4)*10)</f>
        <v>10</v>
      </c>
      <c r="AD159">
        <f>MIN(10, (Table1[[#This Row],[Avg Fecal Coliform]]/600)*10)</f>
        <v>10</v>
      </c>
      <c r="AE159">
        <f>MIN(10, (Table1[[#This Row],[Avg Nitrate N + Nitrite N]]/10)*10)</f>
        <v>9.6999999999999993</v>
      </c>
      <c r="AF159">
        <f>IF(OR(Table1[[#This Row],[Avg pH]]&lt;6.5,Table1[[#This Row],[Avg pH]]&gt;8.5),10,0)</f>
        <v>0</v>
      </c>
      <c r="AG159">
        <f>MAX(0, 10-(2*Table1[[#This Row],[Avg Dissolved Oxygen]]))</f>
        <v>2.0999999999999996</v>
      </c>
      <c r="AH159">
        <f>(Table1[[#This Row],[Fecal Score]]*0.3) + (Table1[[#This Row],[BOD Score]]*0.25) + (Table1[[#This Row],[Nitrate Score]]*0.2) + (Table1[[#This Row],[pH Score]]*0.15) + (Table1[[#This Row],[Dissolved Oxygen Score]]*0.1)</f>
        <v>7.6499999999999995</v>
      </c>
      <c r="AI159">
        <v>2017</v>
      </c>
    </row>
    <row r="160" spans="1:35">
      <c r="A160">
        <v>3638</v>
      </c>
      <c r="B160" t="s">
        <v>170</v>
      </c>
      <c r="C160" t="s">
        <v>35</v>
      </c>
      <c r="D160" t="s">
        <v>113</v>
      </c>
      <c r="E160">
        <v>23</v>
      </c>
      <c r="F160">
        <v>26</v>
      </c>
      <c r="G160">
        <f>(Table1[[#This Row],[Min Temperature]]+Table1[[#This Row],[Max Temperature]])/2</f>
        <v>24.5</v>
      </c>
      <c r="H160">
        <v>4.0999999999999996</v>
      </c>
      <c r="I160">
        <v>8.1999999999999993</v>
      </c>
      <c r="J160">
        <f>(Table1[[#This Row],[Min Dissolved Oxygen]]+Table1[[#This Row],[Max Dissolved Oxygen]])/2</f>
        <v>6.1499999999999995</v>
      </c>
      <c r="K160">
        <v>7.1</v>
      </c>
      <c r="L160">
        <v>7.6</v>
      </c>
      <c r="M160">
        <f>(Table1[[#This Row],[Min pH]]+Table1[[#This Row],[Max pH]])/2</f>
        <v>7.35</v>
      </c>
      <c r="N160">
        <v>252</v>
      </c>
      <c r="O160">
        <v>317</v>
      </c>
      <c r="P160">
        <f>(Table1[[#This Row],[Min Conductivity]]+Table1[[#This Row],[Max Conductivity]])/2</f>
        <v>284.5</v>
      </c>
      <c r="Q160">
        <v>3</v>
      </c>
      <c r="R160">
        <v>4</v>
      </c>
      <c r="S160">
        <f>(Table1[[#This Row],[Min BOD]]+Table1[[#This Row],[Max BOD]])/2</f>
        <v>3.5</v>
      </c>
      <c r="T160">
        <v>0.59</v>
      </c>
      <c r="U160">
        <v>1.58</v>
      </c>
      <c r="V160">
        <f>(Table1[[#This Row],[Min Nitrate N + Nitrite N]]+Table1[[#This Row],[Max Nitrate N + Nitrite N]])/2</f>
        <v>1.085</v>
      </c>
      <c r="W160">
        <v>26000</v>
      </c>
      <c r="X160">
        <v>330000</v>
      </c>
      <c r="Y160">
        <f>(Table1[[#This Row],[Min Fecal Coliform]]+Table1[[#This Row],[Max Fecal Coliform]])/2</f>
        <v>178000</v>
      </c>
      <c r="Z160">
        <v>172000</v>
      </c>
      <c r="AA160">
        <v>1090000</v>
      </c>
      <c r="AB160">
        <f>(Table1[[#This Row],[Min Total Coliform]]+Table1[[#This Row],[Max Total Coliform]])/2</f>
        <v>631000</v>
      </c>
      <c r="AC160">
        <f>MIN(10, (Table1[[#This Row],[Avg BOD]]/4)*10)</f>
        <v>8.75</v>
      </c>
      <c r="AD160">
        <f>MIN(10, (Table1[[#This Row],[Avg Fecal Coliform]]/600)*10)</f>
        <v>10</v>
      </c>
      <c r="AE160">
        <f>MIN(10, (Table1[[#This Row],[Avg Nitrate N + Nitrite N]]/10)*10)</f>
        <v>1.085</v>
      </c>
      <c r="AF160">
        <f>IF(OR(Table1[[#This Row],[Avg pH]]&lt;6.5,Table1[[#This Row],[Avg pH]]&gt;8.5),10,0)</f>
        <v>0</v>
      </c>
      <c r="AG160">
        <f>MAX(0, 10-(2*Table1[[#This Row],[Avg Dissolved Oxygen]]))</f>
        <v>0</v>
      </c>
      <c r="AH160">
        <f>(Table1[[#This Row],[Fecal Score]]*0.3) + (Table1[[#This Row],[BOD Score]]*0.25) + (Table1[[#This Row],[Nitrate Score]]*0.2) + (Table1[[#This Row],[pH Score]]*0.15) + (Table1[[#This Row],[Dissolved Oxygen Score]]*0.1)</f>
        <v>5.4044999999999996</v>
      </c>
      <c r="AI160">
        <v>2017</v>
      </c>
    </row>
    <row r="161" spans="1:35">
      <c r="A161">
        <v>3639</v>
      </c>
      <c r="B161" t="s">
        <v>171</v>
      </c>
      <c r="C161" t="s">
        <v>35</v>
      </c>
      <c r="D161" t="s">
        <v>113</v>
      </c>
      <c r="E161">
        <v>34.700000000000003</v>
      </c>
      <c r="F161">
        <v>34.700000000000003</v>
      </c>
      <c r="G161">
        <f>(Table1[[#This Row],[Min Temperature]]+Table1[[#This Row],[Max Temperature]])/2</f>
        <v>34.700000000000003</v>
      </c>
      <c r="H161">
        <v>0.6</v>
      </c>
      <c r="I161">
        <v>0.6</v>
      </c>
      <c r="J161">
        <f>(Table1[[#This Row],[Min Dissolved Oxygen]]+Table1[[#This Row],[Max Dissolved Oxygen]])/2</f>
        <v>0.6</v>
      </c>
      <c r="K161">
        <v>6.8</v>
      </c>
      <c r="L161">
        <v>6.8</v>
      </c>
      <c r="M161">
        <f>(Table1[[#This Row],[Min pH]]+Table1[[#This Row],[Max pH]])/2</f>
        <v>6.8</v>
      </c>
      <c r="N161">
        <v>3030</v>
      </c>
      <c r="O161">
        <v>3030</v>
      </c>
      <c r="P161">
        <f>(Table1[[#This Row],[Min Conductivity]]+Table1[[#This Row],[Max Conductivity]])/2</f>
        <v>3030</v>
      </c>
      <c r="Q161">
        <v>120</v>
      </c>
      <c r="R161">
        <v>120</v>
      </c>
      <c r="S161">
        <f>(Table1[[#This Row],[Min BOD]]+Table1[[#This Row],[Max BOD]])/2</f>
        <v>120</v>
      </c>
      <c r="T161">
        <v>6</v>
      </c>
      <c r="U161">
        <v>6</v>
      </c>
      <c r="V161">
        <f>(Table1[[#This Row],[Min Nitrate N + Nitrite N]]+Table1[[#This Row],[Max Nitrate N + Nitrite N]])/2</f>
        <v>6</v>
      </c>
      <c r="W161">
        <v>40000</v>
      </c>
      <c r="X161">
        <v>40000</v>
      </c>
      <c r="Y161">
        <f>(Table1[[#This Row],[Min Fecal Coliform]]+Table1[[#This Row],[Max Fecal Coliform]])/2</f>
        <v>40000</v>
      </c>
      <c r="Z161">
        <v>278000</v>
      </c>
      <c r="AA161">
        <v>278000</v>
      </c>
      <c r="AB161">
        <f>(Table1[[#This Row],[Min Total Coliform]]+Table1[[#This Row],[Max Total Coliform]])/2</f>
        <v>278000</v>
      </c>
      <c r="AC161">
        <f>MIN(10, (Table1[[#This Row],[Avg BOD]]/4)*10)</f>
        <v>10</v>
      </c>
      <c r="AD161">
        <f>MIN(10, (Table1[[#This Row],[Avg Fecal Coliform]]/600)*10)</f>
        <v>10</v>
      </c>
      <c r="AE161">
        <f>MIN(10, (Table1[[#This Row],[Avg Nitrate N + Nitrite N]]/10)*10)</f>
        <v>6</v>
      </c>
      <c r="AF161">
        <f>IF(OR(Table1[[#This Row],[Avg pH]]&lt;6.5,Table1[[#This Row],[Avg pH]]&gt;8.5),10,0)</f>
        <v>0</v>
      </c>
      <c r="AG161">
        <f>MAX(0, 10-(2*Table1[[#This Row],[Avg Dissolved Oxygen]]))</f>
        <v>8.8000000000000007</v>
      </c>
      <c r="AH161">
        <f>(Table1[[#This Row],[Fecal Score]]*0.3) + (Table1[[#This Row],[BOD Score]]*0.25) + (Table1[[#This Row],[Nitrate Score]]*0.2) + (Table1[[#This Row],[pH Score]]*0.15) + (Table1[[#This Row],[Dissolved Oxygen Score]]*0.1)</f>
        <v>7.58</v>
      </c>
      <c r="AI161">
        <v>2017</v>
      </c>
    </row>
    <row r="162" spans="1:35">
      <c r="A162">
        <v>3640</v>
      </c>
      <c r="B162" t="s">
        <v>172</v>
      </c>
      <c r="C162" t="s">
        <v>35</v>
      </c>
      <c r="D162" t="s">
        <v>113</v>
      </c>
      <c r="E162">
        <v>23.8</v>
      </c>
      <c r="F162">
        <v>34.700000000000003</v>
      </c>
      <c r="G162">
        <f>(Table1[[#This Row],[Min Temperature]]+Table1[[#This Row],[Max Temperature]])/2</f>
        <v>29.25</v>
      </c>
      <c r="H162">
        <v>2.6</v>
      </c>
      <c r="I162">
        <v>9.1999999999999993</v>
      </c>
      <c r="J162">
        <f>(Table1[[#This Row],[Min Dissolved Oxygen]]+Table1[[#This Row],[Max Dissolved Oxygen]])/2</f>
        <v>5.8999999999999995</v>
      </c>
      <c r="K162">
        <v>6.5</v>
      </c>
      <c r="L162">
        <v>8.8000000000000007</v>
      </c>
      <c r="M162">
        <f>(Table1[[#This Row],[Min pH]]+Table1[[#This Row],[Max pH]])/2</f>
        <v>7.65</v>
      </c>
      <c r="N162">
        <v>286</v>
      </c>
      <c r="O162">
        <v>1318</v>
      </c>
      <c r="P162">
        <f>(Table1[[#This Row],[Min Conductivity]]+Table1[[#This Row],[Max Conductivity]])/2</f>
        <v>802</v>
      </c>
      <c r="Q162">
        <v>3</v>
      </c>
      <c r="R162">
        <v>138</v>
      </c>
      <c r="S162">
        <f>(Table1[[#This Row],[Min BOD]]+Table1[[#This Row],[Max BOD]])/2</f>
        <v>70.5</v>
      </c>
      <c r="T162">
        <v>0.6</v>
      </c>
      <c r="U162">
        <v>5.7</v>
      </c>
      <c r="V162">
        <f>(Table1[[#This Row],[Min Nitrate N + Nitrite N]]+Table1[[#This Row],[Max Nitrate N + Nitrite N]])/2</f>
        <v>3.15</v>
      </c>
      <c r="W162">
        <v>220</v>
      </c>
      <c r="X162">
        <v>940000</v>
      </c>
      <c r="Y162">
        <f>(Table1[[#This Row],[Min Fecal Coliform]]+Table1[[#This Row],[Max Fecal Coliform]])/2</f>
        <v>470110</v>
      </c>
      <c r="Z162">
        <v>1300</v>
      </c>
      <c r="AA162">
        <v>3450000</v>
      </c>
      <c r="AB162">
        <f>(Table1[[#This Row],[Min Total Coliform]]+Table1[[#This Row],[Max Total Coliform]])/2</f>
        <v>1725650</v>
      </c>
      <c r="AC162">
        <f>MIN(10, (Table1[[#This Row],[Avg BOD]]/4)*10)</f>
        <v>10</v>
      </c>
      <c r="AD162">
        <f>MIN(10, (Table1[[#This Row],[Avg Fecal Coliform]]/600)*10)</f>
        <v>10</v>
      </c>
      <c r="AE162">
        <f>MIN(10, (Table1[[#This Row],[Avg Nitrate N + Nitrite N]]/10)*10)</f>
        <v>3.15</v>
      </c>
      <c r="AF162">
        <f>IF(OR(Table1[[#This Row],[Avg pH]]&lt;6.5,Table1[[#This Row],[Avg pH]]&gt;8.5),10,0)</f>
        <v>0</v>
      </c>
      <c r="AG162">
        <f>MAX(0, 10-(2*Table1[[#This Row],[Avg Dissolved Oxygen]]))</f>
        <v>0</v>
      </c>
      <c r="AH162">
        <f>(Table1[[#This Row],[Fecal Score]]*0.3) + (Table1[[#This Row],[BOD Score]]*0.25) + (Table1[[#This Row],[Nitrate Score]]*0.2) + (Table1[[#This Row],[pH Score]]*0.15) + (Table1[[#This Row],[Dissolved Oxygen Score]]*0.1)</f>
        <v>6.13</v>
      </c>
      <c r="AI162">
        <v>2017</v>
      </c>
    </row>
    <row r="163" spans="1:35">
      <c r="A163">
        <v>3641</v>
      </c>
      <c r="B163" t="s">
        <v>173</v>
      </c>
      <c r="C163" t="s">
        <v>35</v>
      </c>
      <c r="D163" t="s">
        <v>113</v>
      </c>
      <c r="E163">
        <v>24.6</v>
      </c>
      <c r="F163">
        <v>34.5</v>
      </c>
      <c r="G163">
        <f>(Table1[[#This Row],[Min Temperature]]+Table1[[#This Row],[Max Temperature]])/2</f>
        <v>29.55</v>
      </c>
      <c r="H163">
        <v>2.2000000000000002</v>
      </c>
      <c r="I163">
        <v>12.6</v>
      </c>
      <c r="J163">
        <f>(Table1[[#This Row],[Min Dissolved Oxygen]]+Table1[[#This Row],[Max Dissolved Oxygen]])/2</f>
        <v>7.4</v>
      </c>
      <c r="K163">
        <v>6.5</v>
      </c>
      <c r="L163">
        <v>9.3000000000000007</v>
      </c>
      <c r="M163">
        <f>(Table1[[#This Row],[Min pH]]+Table1[[#This Row],[Max pH]])/2</f>
        <v>7.9</v>
      </c>
      <c r="N163">
        <v>461</v>
      </c>
      <c r="O163">
        <v>886</v>
      </c>
      <c r="P163">
        <f>(Table1[[#This Row],[Min Conductivity]]+Table1[[#This Row],[Max Conductivity]])/2</f>
        <v>673.5</v>
      </c>
      <c r="Q163">
        <v>4</v>
      </c>
      <c r="R163">
        <v>54</v>
      </c>
      <c r="S163">
        <f>(Table1[[#This Row],[Min BOD]]+Table1[[#This Row],[Max BOD]])/2</f>
        <v>29</v>
      </c>
      <c r="T163">
        <v>1.05</v>
      </c>
      <c r="U163">
        <v>6.3</v>
      </c>
      <c r="V163">
        <f>(Table1[[#This Row],[Min Nitrate N + Nitrite N]]+Table1[[#This Row],[Max Nitrate N + Nitrite N]])/2</f>
        <v>3.6749999999999998</v>
      </c>
      <c r="W163">
        <v>140</v>
      </c>
      <c r="X163">
        <v>330000</v>
      </c>
      <c r="Y163">
        <f>(Table1[[#This Row],[Min Fecal Coliform]]+Table1[[#This Row],[Max Fecal Coliform]])/2</f>
        <v>165070</v>
      </c>
      <c r="Z163">
        <v>1090</v>
      </c>
      <c r="AA163">
        <v>700000</v>
      </c>
      <c r="AB163">
        <f>(Table1[[#This Row],[Min Total Coliform]]+Table1[[#This Row],[Max Total Coliform]])/2</f>
        <v>350545</v>
      </c>
      <c r="AC163">
        <f>MIN(10, (Table1[[#This Row],[Avg BOD]]/4)*10)</f>
        <v>10</v>
      </c>
      <c r="AD163">
        <f>MIN(10, (Table1[[#This Row],[Avg Fecal Coliform]]/600)*10)</f>
        <v>10</v>
      </c>
      <c r="AE163">
        <f>MIN(10, (Table1[[#This Row],[Avg Nitrate N + Nitrite N]]/10)*10)</f>
        <v>3.6749999999999998</v>
      </c>
      <c r="AF163">
        <f>IF(OR(Table1[[#This Row],[Avg pH]]&lt;6.5,Table1[[#This Row],[Avg pH]]&gt;8.5),10,0)</f>
        <v>0</v>
      </c>
      <c r="AG163">
        <f>MAX(0, 10-(2*Table1[[#This Row],[Avg Dissolved Oxygen]]))</f>
        <v>0</v>
      </c>
      <c r="AH163">
        <f>(Table1[[#This Row],[Fecal Score]]*0.3) + (Table1[[#This Row],[BOD Score]]*0.25) + (Table1[[#This Row],[Nitrate Score]]*0.2) + (Table1[[#This Row],[pH Score]]*0.15) + (Table1[[#This Row],[Dissolved Oxygen Score]]*0.1)</f>
        <v>6.2350000000000003</v>
      </c>
      <c r="AI163">
        <v>2017</v>
      </c>
    </row>
    <row r="164" spans="1:35">
      <c r="A164">
        <v>3643</v>
      </c>
      <c r="B164" t="s">
        <v>174</v>
      </c>
      <c r="C164" t="s">
        <v>35</v>
      </c>
      <c r="D164" t="s">
        <v>113</v>
      </c>
      <c r="E164">
        <v>24</v>
      </c>
      <c r="F164">
        <v>29</v>
      </c>
      <c r="G164">
        <f>(Table1[[#This Row],[Min Temperature]]+Table1[[#This Row],[Max Temperature]])/2</f>
        <v>26.5</v>
      </c>
      <c r="H164">
        <v>3.1</v>
      </c>
      <c r="I164">
        <v>5.0999999999999996</v>
      </c>
      <c r="J164">
        <f>(Table1[[#This Row],[Min Dissolved Oxygen]]+Table1[[#This Row],[Max Dissolved Oxygen]])/2</f>
        <v>4.0999999999999996</v>
      </c>
      <c r="K164">
        <v>6.6</v>
      </c>
      <c r="L164">
        <v>7.7</v>
      </c>
      <c r="M164">
        <f>(Table1[[#This Row],[Min pH]]+Table1[[#This Row],[Max pH]])/2</f>
        <v>7.15</v>
      </c>
      <c r="N164">
        <v>771</v>
      </c>
      <c r="O164">
        <v>3200</v>
      </c>
      <c r="P164">
        <f>(Table1[[#This Row],[Min Conductivity]]+Table1[[#This Row],[Max Conductivity]])/2</f>
        <v>1985.5</v>
      </c>
      <c r="Q164">
        <v>3</v>
      </c>
      <c r="R164">
        <v>54</v>
      </c>
      <c r="S164">
        <f>(Table1[[#This Row],[Min BOD]]+Table1[[#This Row],[Max BOD]])/2</f>
        <v>28.5</v>
      </c>
      <c r="T164">
        <v>1</v>
      </c>
      <c r="U164">
        <v>7</v>
      </c>
      <c r="V164">
        <f>(Table1[[#This Row],[Min Nitrate N + Nitrite N]]+Table1[[#This Row],[Max Nitrate N + Nitrite N]])/2</f>
        <v>4</v>
      </c>
      <c r="W164">
        <v>1100</v>
      </c>
      <c r="X164">
        <v>49000000</v>
      </c>
      <c r="Y164">
        <f>(Table1[[#This Row],[Min Fecal Coliform]]+Table1[[#This Row],[Max Fecal Coliform]])/2</f>
        <v>24500550</v>
      </c>
      <c r="Z164">
        <v>7900</v>
      </c>
      <c r="AA164">
        <v>109000000</v>
      </c>
      <c r="AB164">
        <f>(Table1[[#This Row],[Min Total Coliform]]+Table1[[#This Row],[Max Total Coliform]])/2</f>
        <v>54503950</v>
      </c>
      <c r="AC164">
        <f>MIN(10, (Table1[[#This Row],[Avg BOD]]/4)*10)</f>
        <v>10</v>
      </c>
      <c r="AD164">
        <f>MIN(10, (Table1[[#This Row],[Avg Fecal Coliform]]/600)*10)</f>
        <v>10</v>
      </c>
      <c r="AE164">
        <f>MIN(10, (Table1[[#This Row],[Avg Nitrate N + Nitrite N]]/10)*10)</f>
        <v>4</v>
      </c>
      <c r="AF164">
        <f>IF(OR(Table1[[#This Row],[Avg pH]]&lt;6.5,Table1[[#This Row],[Avg pH]]&gt;8.5),10,0)</f>
        <v>0</v>
      </c>
      <c r="AG164">
        <f>MAX(0, 10-(2*Table1[[#This Row],[Avg Dissolved Oxygen]]))</f>
        <v>1.8000000000000007</v>
      </c>
      <c r="AH164">
        <f>(Table1[[#This Row],[Fecal Score]]*0.3) + (Table1[[#This Row],[BOD Score]]*0.25) + (Table1[[#This Row],[Nitrate Score]]*0.2) + (Table1[[#This Row],[pH Score]]*0.15) + (Table1[[#This Row],[Dissolved Oxygen Score]]*0.1)</f>
        <v>6.4799999999999995</v>
      </c>
      <c r="AI164">
        <v>2017</v>
      </c>
    </row>
    <row r="165" spans="1:35">
      <c r="A165">
        <v>3648</v>
      </c>
      <c r="B165" t="s">
        <v>175</v>
      </c>
      <c r="C165" t="s">
        <v>35</v>
      </c>
      <c r="D165" t="s">
        <v>113</v>
      </c>
      <c r="E165">
        <v>22</v>
      </c>
      <c r="F165">
        <v>32</v>
      </c>
      <c r="G165">
        <f>(Table1[[#This Row],[Min Temperature]]+Table1[[#This Row],[Max Temperature]])/2</f>
        <v>27</v>
      </c>
      <c r="H165">
        <v>4.5999999999999996</v>
      </c>
      <c r="I165">
        <v>7.8</v>
      </c>
      <c r="J165">
        <f>(Table1[[#This Row],[Min Dissolved Oxygen]]+Table1[[#This Row],[Max Dissolved Oxygen]])/2</f>
        <v>6.1999999999999993</v>
      </c>
      <c r="K165">
        <v>7.2</v>
      </c>
      <c r="L165">
        <v>8.1</v>
      </c>
      <c r="M165">
        <f>(Table1[[#This Row],[Min pH]]+Table1[[#This Row],[Max pH]])/2</f>
        <v>7.65</v>
      </c>
      <c r="N165">
        <v>255</v>
      </c>
      <c r="O165">
        <v>524</v>
      </c>
      <c r="P165">
        <f>(Table1[[#This Row],[Min Conductivity]]+Table1[[#This Row],[Max Conductivity]])/2</f>
        <v>389.5</v>
      </c>
      <c r="Q165">
        <v>3</v>
      </c>
      <c r="R165">
        <v>5</v>
      </c>
      <c r="S165">
        <f>(Table1[[#This Row],[Min BOD]]+Table1[[#This Row],[Max BOD]])/2</f>
        <v>4</v>
      </c>
      <c r="T165">
        <v>0.28000000000000003</v>
      </c>
      <c r="U165">
        <v>4.5</v>
      </c>
      <c r="V165">
        <f>(Table1[[#This Row],[Min Nitrate N + Nitrite N]]+Table1[[#This Row],[Max Nitrate N + Nitrite N]])/2</f>
        <v>2.39</v>
      </c>
      <c r="W165">
        <v>270</v>
      </c>
      <c r="X165">
        <v>14000</v>
      </c>
      <c r="Y165">
        <f>(Table1[[#This Row],[Min Fecal Coliform]]+Table1[[#This Row],[Max Fecal Coliform]])/2</f>
        <v>7135</v>
      </c>
      <c r="Z165">
        <v>5420</v>
      </c>
      <c r="AA165">
        <v>34800</v>
      </c>
      <c r="AB165">
        <f>(Table1[[#This Row],[Min Total Coliform]]+Table1[[#This Row],[Max Total Coliform]])/2</f>
        <v>20110</v>
      </c>
      <c r="AC165">
        <f>MIN(10, (Table1[[#This Row],[Avg BOD]]/4)*10)</f>
        <v>10</v>
      </c>
      <c r="AD165">
        <f>MIN(10, (Table1[[#This Row],[Avg Fecal Coliform]]/600)*10)</f>
        <v>10</v>
      </c>
      <c r="AE165">
        <f>MIN(10, (Table1[[#This Row],[Avg Nitrate N + Nitrite N]]/10)*10)</f>
        <v>2.39</v>
      </c>
      <c r="AF165">
        <f>IF(OR(Table1[[#This Row],[Avg pH]]&lt;6.5,Table1[[#This Row],[Avg pH]]&gt;8.5),10,0)</f>
        <v>0</v>
      </c>
      <c r="AG165">
        <f>MAX(0, 10-(2*Table1[[#This Row],[Avg Dissolved Oxygen]]))</f>
        <v>0</v>
      </c>
      <c r="AH165">
        <f>(Table1[[#This Row],[Fecal Score]]*0.3) + (Table1[[#This Row],[BOD Score]]*0.25) + (Table1[[#This Row],[Nitrate Score]]*0.2) + (Table1[[#This Row],[pH Score]]*0.15) + (Table1[[#This Row],[Dissolved Oxygen Score]]*0.1)</f>
        <v>5.9779999999999998</v>
      </c>
      <c r="AI165">
        <v>2017</v>
      </c>
    </row>
    <row r="166" spans="1:35">
      <c r="A166">
        <v>3650</v>
      </c>
      <c r="B166" t="s">
        <v>176</v>
      </c>
      <c r="C166" t="s">
        <v>35</v>
      </c>
      <c r="D166" t="s">
        <v>113</v>
      </c>
      <c r="E166">
        <v>24</v>
      </c>
      <c r="F166">
        <v>31</v>
      </c>
      <c r="G166">
        <f>(Table1[[#This Row],[Min Temperature]]+Table1[[#This Row],[Max Temperature]])/2</f>
        <v>27.5</v>
      </c>
      <c r="H166">
        <v>0.8</v>
      </c>
      <c r="I166">
        <v>6.4</v>
      </c>
      <c r="J166">
        <f>(Table1[[#This Row],[Min Dissolved Oxygen]]+Table1[[#This Row],[Max Dissolved Oxygen]])/2</f>
        <v>3.6</v>
      </c>
      <c r="K166">
        <v>7</v>
      </c>
      <c r="L166">
        <v>8.1999999999999993</v>
      </c>
      <c r="M166">
        <f>(Table1[[#This Row],[Min pH]]+Table1[[#This Row],[Max pH]])/2</f>
        <v>7.6</v>
      </c>
      <c r="N166">
        <v>804</v>
      </c>
      <c r="O166">
        <v>2380</v>
      </c>
      <c r="P166">
        <f>(Table1[[#This Row],[Min Conductivity]]+Table1[[#This Row],[Max Conductivity]])/2</f>
        <v>1592</v>
      </c>
      <c r="Q166">
        <v>3</v>
      </c>
      <c r="R166">
        <v>54</v>
      </c>
      <c r="S166">
        <f>(Table1[[#This Row],[Min BOD]]+Table1[[#This Row],[Max BOD]])/2</f>
        <v>28.5</v>
      </c>
      <c r="T166">
        <v>0.33</v>
      </c>
      <c r="U166">
        <v>19.600000000000001</v>
      </c>
      <c r="V166">
        <f>(Table1[[#This Row],[Min Nitrate N + Nitrite N]]+Table1[[#This Row],[Max Nitrate N + Nitrite N]])/2</f>
        <v>9.9649999999999999</v>
      </c>
      <c r="W166">
        <v>1100</v>
      </c>
      <c r="X166">
        <v>109000</v>
      </c>
      <c r="Y166">
        <f>(Table1[[#This Row],[Min Fecal Coliform]]+Table1[[#This Row],[Max Fecal Coliform]])/2</f>
        <v>55050</v>
      </c>
      <c r="Z166">
        <v>7900</v>
      </c>
      <c r="AA166">
        <v>542000</v>
      </c>
      <c r="AB166">
        <f>(Table1[[#This Row],[Min Total Coliform]]+Table1[[#This Row],[Max Total Coliform]])/2</f>
        <v>274950</v>
      </c>
      <c r="AC166">
        <f>MIN(10, (Table1[[#This Row],[Avg BOD]]/4)*10)</f>
        <v>10</v>
      </c>
      <c r="AD166">
        <f>MIN(10, (Table1[[#This Row],[Avg Fecal Coliform]]/600)*10)</f>
        <v>10</v>
      </c>
      <c r="AE166">
        <f>MIN(10, (Table1[[#This Row],[Avg Nitrate N + Nitrite N]]/10)*10)</f>
        <v>9.9649999999999999</v>
      </c>
      <c r="AF166">
        <f>IF(OR(Table1[[#This Row],[Avg pH]]&lt;6.5,Table1[[#This Row],[Avg pH]]&gt;8.5),10,0)</f>
        <v>0</v>
      </c>
      <c r="AG166">
        <f>MAX(0, 10-(2*Table1[[#This Row],[Avg Dissolved Oxygen]]))</f>
        <v>2.8</v>
      </c>
      <c r="AH166">
        <f>(Table1[[#This Row],[Fecal Score]]*0.3) + (Table1[[#This Row],[BOD Score]]*0.25) + (Table1[[#This Row],[Nitrate Score]]*0.2) + (Table1[[#This Row],[pH Score]]*0.15) + (Table1[[#This Row],[Dissolved Oxygen Score]]*0.1)</f>
        <v>7.7730000000000006</v>
      </c>
      <c r="AI166">
        <v>2017</v>
      </c>
    </row>
    <row r="167" spans="1:35">
      <c r="A167">
        <v>3651</v>
      </c>
      <c r="B167" t="s">
        <v>177</v>
      </c>
      <c r="C167" t="s">
        <v>35</v>
      </c>
      <c r="D167" t="s">
        <v>113</v>
      </c>
      <c r="E167">
        <v>24</v>
      </c>
      <c r="F167">
        <v>31</v>
      </c>
      <c r="G167">
        <f>(Table1[[#This Row],[Min Temperature]]+Table1[[#This Row],[Max Temperature]])/2</f>
        <v>27.5</v>
      </c>
      <c r="H167">
        <v>1.8</v>
      </c>
      <c r="I167">
        <v>5.6</v>
      </c>
      <c r="J167">
        <f>(Table1[[#This Row],[Min Dissolved Oxygen]]+Table1[[#This Row],[Max Dissolved Oxygen]])/2</f>
        <v>3.6999999999999997</v>
      </c>
      <c r="K167">
        <v>6.8</v>
      </c>
      <c r="L167">
        <v>7.7</v>
      </c>
      <c r="M167">
        <f>(Table1[[#This Row],[Min pH]]+Table1[[#This Row],[Max pH]])/2</f>
        <v>7.25</v>
      </c>
      <c r="N167">
        <v>728</v>
      </c>
      <c r="O167">
        <v>2290</v>
      </c>
      <c r="P167">
        <f>(Table1[[#This Row],[Min Conductivity]]+Table1[[#This Row],[Max Conductivity]])/2</f>
        <v>1509</v>
      </c>
      <c r="Q167">
        <v>3</v>
      </c>
      <c r="R167">
        <v>93</v>
      </c>
      <c r="S167">
        <f>(Table1[[#This Row],[Min BOD]]+Table1[[#This Row],[Max BOD]])/2</f>
        <v>48</v>
      </c>
      <c r="T167">
        <v>2.1</v>
      </c>
      <c r="U167">
        <v>19.78</v>
      </c>
      <c r="V167">
        <f>(Table1[[#This Row],[Min Nitrate N + Nitrite N]]+Table1[[#This Row],[Max Nitrate N + Nitrite N]])/2</f>
        <v>10.940000000000001</v>
      </c>
      <c r="W167">
        <v>1400</v>
      </c>
      <c r="X167">
        <v>330000</v>
      </c>
      <c r="Y167">
        <f>(Table1[[#This Row],[Min Fecal Coliform]]+Table1[[#This Row],[Max Fecal Coliform]])/2</f>
        <v>165700</v>
      </c>
      <c r="Z167">
        <v>10900</v>
      </c>
      <c r="AA167">
        <v>700000</v>
      </c>
      <c r="AB167">
        <f>(Table1[[#This Row],[Min Total Coliform]]+Table1[[#This Row],[Max Total Coliform]])/2</f>
        <v>355450</v>
      </c>
      <c r="AC167">
        <f>MIN(10, (Table1[[#This Row],[Avg BOD]]/4)*10)</f>
        <v>10</v>
      </c>
      <c r="AD167">
        <f>MIN(10, (Table1[[#This Row],[Avg Fecal Coliform]]/600)*10)</f>
        <v>10</v>
      </c>
      <c r="AE167">
        <f>MIN(10, (Table1[[#This Row],[Avg Nitrate N + Nitrite N]]/10)*10)</f>
        <v>10</v>
      </c>
      <c r="AF167">
        <f>IF(OR(Table1[[#This Row],[Avg pH]]&lt;6.5,Table1[[#This Row],[Avg pH]]&gt;8.5),10,0)</f>
        <v>0</v>
      </c>
      <c r="AG167">
        <f>MAX(0, 10-(2*Table1[[#This Row],[Avg Dissolved Oxygen]]))</f>
        <v>2.6000000000000005</v>
      </c>
      <c r="AH167">
        <f>(Table1[[#This Row],[Fecal Score]]*0.3) + (Table1[[#This Row],[BOD Score]]*0.25) + (Table1[[#This Row],[Nitrate Score]]*0.2) + (Table1[[#This Row],[pH Score]]*0.15) + (Table1[[#This Row],[Dissolved Oxygen Score]]*0.1)</f>
        <v>7.76</v>
      </c>
      <c r="AI167">
        <v>2017</v>
      </c>
    </row>
    <row r="168" spans="1:35">
      <c r="A168">
        <v>3653</v>
      </c>
      <c r="B168" t="s">
        <v>178</v>
      </c>
      <c r="C168" t="s">
        <v>35</v>
      </c>
      <c r="D168" t="s">
        <v>113</v>
      </c>
      <c r="E168">
        <v>24</v>
      </c>
      <c r="F168">
        <v>33</v>
      </c>
      <c r="G168">
        <f>(Table1[[#This Row],[Min Temperature]]+Table1[[#This Row],[Max Temperature]])/2</f>
        <v>28.5</v>
      </c>
      <c r="H168">
        <v>4.7</v>
      </c>
      <c r="I168">
        <v>7.5</v>
      </c>
      <c r="J168">
        <f>(Table1[[#This Row],[Min Dissolved Oxygen]]+Table1[[#This Row],[Max Dissolved Oxygen]])/2</f>
        <v>6.1</v>
      </c>
      <c r="K168">
        <v>6.6</v>
      </c>
      <c r="L168">
        <v>7.7</v>
      </c>
      <c r="M168">
        <f>(Table1[[#This Row],[Min pH]]+Table1[[#This Row],[Max pH]])/2</f>
        <v>7.15</v>
      </c>
      <c r="N168">
        <v>195</v>
      </c>
      <c r="O168">
        <v>690</v>
      </c>
      <c r="P168">
        <f>(Table1[[#This Row],[Min Conductivity]]+Table1[[#This Row],[Max Conductivity]])/2</f>
        <v>442.5</v>
      </c>
      <c r="Q168">
        <v>3</v>
      </c>
      <c r="R168">
        <v>5</v>
      </c>
      <c r="S168">
        <f>(Table1[[#This Row],[Min BOD]]+Table1[[#This Row],[Max BOD]])/2</f>
        <v>4</v>
      </c>
      <c r="T168">
        <v>0</v>
      </c>
      <c r="U168">
        <v>4</v>
      </c>
      <c r="V168">
        <f>(Table1[[#This Row],[Min Nitrate N + Nitrite N]]+Table1[[#This Row],[Max Nitrate N + Nitrite N]])/2</f>
        <v>2</v>
      </c>
      <c r="W168">
        <v>490</v>
      </c>
      <c r="X168">
        <v>10900</v>
      </c>
      <c r="Y168">
        <f>(Table1[[#This Row],[Min Fecal Coliform]]+Table1[[#This Row],[Max Fecal Coliform]])/2</f>
        <v>5695</v>
      </c>
      <c r="Z168">
        <v>790</v>
      </c>
      <c r="AA168">
        <v>34800</v>
      </c>
      <c r="AB168">
        <f>(Table1[[#This Row],[Min Total Coliform]]+Table1[[#This Row],[Max Total Coliform]])/2</f>
        <v>17795</v>
      </c>
      <c r="AC168">
        <f>MIN(10, (Table1[[#This Row],[Avg BOD]]/4)*10)</f>
        <v>10</v>
      </c>
      <c r="AD168">
        <f>MIN(10, (Table1[[#This Row],[Avg Fecal Coliform]]/600)*10)</f>
        <v>10</v>
      </c>
      <c r="AE168">
        <f>MIN(10, (Table1[[#This Row],[Avg Nitrate N + Nitrite N]]/10)*10)</f>
        <v>2</v>
      </c>
      <c r="AF168">
        <f>IF(OR(Table1[[#This Row],[Avg pH]]&lt;6.5,Table1[[#This Row],[Avg pH]]&gt;8.5),10,0)</f>
        <v>0</v>
      </c>
      <c r="AG168">
        <f>MAX(0, 10-(2*Table1[[#This Row],[Avg Dissolved Oxygen]]))</f>
        <v>0</v>
      </c>
      <c r="AH168">
        <f>(Table1[[#This Row],[Fecal Score]]*0.3) + (Table1[[#This Row],[BOD Score]]*0.25) + (Table1[[#This Row],[Nitrate Score]]*0.2) + (Table1[[#This Row],[pH Score]]*0.15) + (Table1[[#This Row],[Dissolved Oxygen Score]]*0.1)</f>
        <v>5.9</v>
      </c>
      <c r="AI168">
        <v>2017</v>
      </c>
    </row>
    <row r="169" spans="1:35">
      <c r="A169">
        <v>3654</v>
      </c>
      <c r="B169" t="s">
        <v>179</v>
      </c>
      <c r="C169" t="s">
        <v>35</v>
      </c>
      <c r="D169" t="s">
        <v>113</v>
      </c>
      <c r="E169">
        <v>24</v>
      </c>
      <c r="F169">
        <v>34</v>
      </c>
      <c r="G169">
        <f>(Table1[[#This Row],[Min Temperature]]+Table1[[#This Row],[Max Temperature]])/2</f>
        <v>29</v>
      </c>
      <c r="H169">
        <v>2.1</v>
      </c>
      <c r="I169">
        <v>7.4</v>
      </c>
      <c r="J169">
        <f>(Table1[[#This Row],[Min Dissolved Oxygen]]+Table1[[#This Row],[Max Dissolved Oxygen]])/2</f>
        <v>4.75</v>
      </c>
      <c r="K169">
        <v>6.6</v>
      </c>
      <c r="L169">
        <v>7.7</v>
      </c>
      <c r="M169">
        <f>(Table1[[#This Row],[Min pH]]+Table1[[#This Row],[Max pH]])/2</f>
        <v>7.15</v>
      </c>
      <c r="N169">
        <v>365</v>
      </c>
      <c r="O169">
        <v>5510</v>
      </c>
      <c r="P169">
        <f>(Table1[[#This Row],[Min Conductivity]]+Table1[[#This Row],[Max Conductivity]])/2</f>
        <v>2937.5</v>
      </c>
      <c r="Q169">
        <v>3</v>
      </c>
      <c r="R169">
        <v>58</v>
      </c>
      <c r="S169">
        <f>(Table1[[#This Row],[Min BOD]]+Table1[[#This Row],[Max BOD]])/2</f>
        <v>30.5</v>
      </c>
      <c r="T169">
        <v>0.27</v>
      </c>
      <c r="U169">
        <v>8</v>
      </c>
      <c r="V169">
        <f>(Table1[[#This Row],[Min Nitrate N + Nitrite N]]+Table1[[#This Row],[Max Nitrate N + Nitrite N]])/2</f>
        <v>4.1349999999999998</v>
      </c>
      <c r="W169">
        <v>210</v>
      </c>
      <c r="X169">
        <v>79000</v>
      </c>
      <c r="Y169">
        <f>(Table1[[#This Row],[Min Fecal Coliform]]+Table1[[#This Row],[Max Fecal Coliform]])/2</f>
        <v>39605</v>
      </c>
      <c r="Z169">
        <v>2400</v>
      </c>
      <c r="AA169">
        <v>542000</v>
      </c>
      <c r="AB169">
        <f>(Table1[[#This Row],[Min Total Coliform]]+Table1[[#This Row],[Max Total Coliform]])/2</f>
        <v>272200</v>
      </c>
      <c r="AC169">
        <f>MIN(10, (Table1[[#This Row],[Avg BOD]]/4)*10)</f>
        <v>10</v>
      </c>
      <c r="AD169">
        <f>MIN(10, (Table1[[#This Row],[Avg Fecal Coliform]]/600)*10)</f>
        <v>10</v>
      </c>
      <c r="AE169">
        <f>MIN(10, (Table1[[#This Row],[Avg Nitrate N + Nitrite N]]/10)*10)</f>
        <v>4.1349999999999998</v>
      </c>
      <c r="AF169">
        <f>IF(OR(Table1[[#This Row],[Avg pH]]&lt;6.5,Table1[[#This Row],[Avg pH]]&gt;8.5),10,0)</f>
        <v>0</v>
      </c>
      <c r="AG169">
        <f>MAX(0, 10-(2*Table1[[#This Row],[Avg Dissolved Oxygen]]))</f>
        <v>0.5</v>
      </c>
      <c r="AH169">
        <f>(Table1[[#This Row],[Fecal Score]]*0.3) + (Table1[[#This Row],[BOD Score]]*0.25) + (Table1[[#This Row],[Nitrate Score]]*0.2) + (Table1[[#This Row],[pH Score]]*0.15) + (Table1[[#This Row],[Dissolved Oxygen Score]]*0.1)</f>
        <v>6.3769999999999998</v>
      </c>
      <c r="AI169">
        <v>2017</v>
      </c>
    </row>
    <row r="170" spans="1:35">
      <c r="A170">
        <v>3659</v>
      </c>
      <c r="B170" t="s">
        <v>180</v>
      </c>
      <c r="C170" t="s">
        <v>35</v>
      </c>
      <c r="D170" t="s">
        <v>113</v>
      </c>
      <c r="E170">
        <v>24</v>
      </c>
      <c r="F170">
        <v>30</v>
      </c>
      <c r="G170">
        <f>(Table1[[#This Row],[Min Temperature]]+Table1[[#This Row],[Max Temperature]])/2</f>
        <v>27</v>
      </c>
      <c r="H170">
        <v>6.7</v>
      </c>
      <c r="I170">
        <v>10.199999999999999</v>
      </c>
      <c r="J170">
        <f>(Table1[[#This Row],[Min Dissolved Oxygen]]+Table1[[#This Row],[Max Dissolved Oxygen]])/2</f>
        <v>8.4499999999999993</v>
      </c>
      <c r="K170">
        <v>7.9</v>
      </c>
      <c r="L170">
        <v>9.1999999999999993</v>
      </c>
      <c r="M170">
        <f>(Table1[[#This Row],[Min pH]]+Table1[[#This Row],[Max pH]])/2</f>
        <v>8.5500000000000007</v>
      </c>
      <c r="N170">
        <v>10</v>
      </c>
      <c r="O170">
        <v>1300</v>
      </c>
      <c r="P170">
        <f>(Table1[[#This Row],[Min Conductivity]]+Table1[[#This Row],[Max Conductivity]])/2</f>
        <v>655</v>
      </c>
      <c r="Q170">
        <v>3</v>
      </c>
      <c r="R170">
        <v>6</v>
      </c>
      <c r="S170">
        <f>(Table1[[#This Row],[Min BOD]]+Table1[[#This Row],[Max BOD]])/2</f>
        <v>4.5</v>
      </c>
      <c r="T170">
        <v>0.2</v>
      </c>
      <c r="U170">
        <v>0.6</v>
      </c>
      <c r="V170">
        <f>(Table1[[#This Row],[Min Nitrate N + Nitrite N]]+Table1[[#This Row],[Max Nitrate N + Nitrite N]])/2</f>
        <v>0.4</v>
      </c>
      <c r="W170">
        <v>390</v>
      </c>
      <c r="X170">
        <v>7000</v>
      </c>
      <c r="Y170">
        <f>(Table1[[#This Row],[Min Fecal Coliform]]+Table1[[#This Row],[Max Fecal Coliform]])/2</f>
        <v>3695</v>
      </c>
      <c r="Z170">
        <v>2100</v>
      </c>
      <c r="AA170">
        <v>24000</v>
      </c>
      <c r="AB170">
        <f>(Table1[[#This Row],[Min Total Coliform]]+Table1[[#This Row],[Max Total Coliform]])/2</f>
        <v>13050</v>
      </c>
      <c r="AC170">
        <f>MIN(10, (Table1[[#This Row],[Avg BOD]]/4)*10)</f>
        <v>10</v>
      </c>
      <c r="AD170">
        <f>MIN(10, (Table1[[#This Row],[Avg Fecal Coliform]]/600)*10)</f>
        <v>10</v>
      </c>
      <c r="AE170">
        <f>MIN(10, (Table1[[#This Row],[Avg Nitrate N + Nitrite N]]/10)*10)</f>
        <v>0.4</v>
      </c>
      <c r="AF170">
        <f>IF(OR(Table1[[#This Row],[Avg pH]]&lt;6.5,Table1[[#This Row],[Avg pH]]&gt;8.5),10,0)</f>
        <v>10</v>
      </c>
      <c r="AG170">
        <f>MAX(0, 10-(2*Table1[[#This Row],[Avg Dissolved Oxygen]]))</f>
        <v>0</v>
      </c>
      <c r="AH170">
        <f>(Table1[[#This Row],[Fecal Score]]*0.3) + (Table1[[#This Row],[BOD Score]]*0.25) + (Table1[[#This Row],[Nitrate Score]]*0.2) + (Table1[[#This Row],[pH Score]]*0.15) + (Table1[[#This Row],[Dissolved Oxygen Score]]*0.1)</f>
        <v>7.08</v>
      </c>
      <c r="AI170">
        <v>2017</v>
      </c>
    </row>
    <row r="171" spans="1:35">
      <c r="A171">
        <v>3660</v>
      </c>
      <c r="B171" t="s">
        <v>181</v>
      </c>
      <c r="C171" t="s">
        <v>35</v>
      </c>
      <c r="D171" t="s">
        <v>113</v>
      </c>
      <c r="E171">
        <v>24</v>
      </c>
      <c r="F171">
        <v>31</v>
      </c>
      <c r="G171">
        <f>(Table1[[#This Row],[Min Temperature]]+Table1[[#This Row],[Max Temperature]])/2</f>
        <v>27.5</v>
      </c>
      <c r="H171">
        <v>6.8</v>
      </c>
      <c r="I171">
        <v>8.9</v>
      </c>
      <c r="J171">
        <f>(Table1[[#This Row],[Min Dissolved Oxygen]]+Table1[[#This Row],[Max Dissolved Oxygen]])/2</f>
        <v>7.85</v>
      </c>
      <c r="K171">
        <v>7.9</v>
      </c>
      <c r="L171">
        <v>9.1</v>
      </c>
      <c r="M171">
        <f>(Table1[[#This Row],[Min pH]]+Table1[[#This Row],[Max pH]])/2</f>
        <v>8.5</v>
      </c>
      <c r="N171">
        <v>10</v>
      </c>
      <c r="O171">
        <v>1240</v>
      </c>
      <c r="P171">
        <f>(Table1[[#This Row],[Min Conductivity]]+Table1[[#This Row],[Max Conductivity]])/2</f>
        <v>625</v>
      </c>
      <c r="Q171">
        <v>4.2</v>
      </c>
      <c r="R171">
        <v>6</v>
      </c>
      <c r="S171">
        <f>(Table1[[#This Row],[Min BOD]]+Table1[[#This Row],[Max BOD]])/2</f>
        <v>5.0999999999999996</v>
      </c>
      <c r="T171">
        <v>0.23</v>
      </c>
      <c r="U171">
        <v>0.46</v>
      </c>
      <c r="V171">
        <f>(Table1[[#This Row],[Min Nitrate N + Nitrite N]]+Table1[[#This Row],[Max Nitrate N + Nitrite N]])/2</f>
        <v>0.34500000000000003</v>
      </c>
      <c r="W171">
        <v>940</v>
      </c>
      <c r="X171">
        <v>11000</v>
      </c>
      <c r="Y171">
        <f>(Table1[[#This Row],[Min Fecal Coliform]]+Table1[[#This Row],[Max Fecal Coliform]])/2</f>
        <v>5970</v>
      </c>
      <c r="Z171">
        <v>2800</v>
      </c>
      <c r="AA171">
        <v>35000</v>
      </c>
      <c r="AB171">
        <f>(Table1[[#This Row],[Min Total Coliform]]+Table1[[#This Row],[Max Total Coliform]])/2</f>
        <v>18900</v>
      </c>
      <c r="AC171">
        <f>MIN(10, (Table1[[#This Row],[Avg BOD]]/4)*10)</f>
        <v>10</v>
      </c>
      <c r="AD171">
        <f>MIN(10, (Table1[[#This Row],[Avg Fecal Coliform]]/600)*10)</f>
        <v>10</v>
      </c>
      <c r="AE171">
        <f>MIN(10, (Table1[[#This Row],[Avg Nitrate N + Nitrite N]]/10)*10)</f>
        <v>0.34500000000000003</v>
      </c>
      <c r="AF171">
        <f>IF(OR(Table1[[#This Row],[Avg pH]]&lt;6.5,Table1[[#This Row],[Avg pH]]&gt;8.5),10,0)</f>
        <v>0</v>
      </c>
      <c r="AG171">
        <f>MAX(0, 10-(2*Table1[[#This Row],[Avg Dissolved Oxygen]]))</f>
        <v>0</v>
      </c>
      <c r="AH171">
        <f>(Table1[[#This Row],[Fecal Score]]*0.3) + (Table1[[#This Row],[BOD Score]]*0.25) + (Table1[[#This Row],[Nitrate Score]]*0.2) + (Table1[[#This Row],[pH Score]]*0.15) + (Table1[[#This Row],[Dissolved Oxygen Score]]*0.1)</f>
        <v>5.569</v>
      </c>
      <c r="AI171">
        <v>2017</v>
      </c>
    </row>
    <row r="172" spans="1:35">
      <c r="A172">
        <v>3661</v>
      </c>
      <c r="B172" t="s">
        <v>182</v>
      </c>
      <c r="C172" t="s">
        <v>35</v>
      </c>
      <c r="D172" t="s">
        <v>113</v>
      </c>
      <c r="E172">
        <v>24</v>
      </c>
      <c r="F172">
        <v>29</v>
      </c>
      <c r="G172">
        <f>(Table1[[#This Row],[Min Temperature]]+Table1[[#This Row],[Max Temperature]])/2</f>
        <v>26.5</v>
      </c>
      <c r="H172">
        <v>6.2</v>
      </c>
      <c r="I172">
        <v>8.4</v>
      </c>
      <c r="J172">
        <f>(Table1[[#This Row],[Min Dissolved Oxygen]]+Table1[[#This Row],[Max Dissolved Oxygen]])/2</f>
        <v>7.3000000000000007</v>
      </c>
      <c r="K172">
        <v>7.6</v>
      </c>
      <c r="L172">
        <v>8.9</v>
      </c>
      <c r="M172">
        <f>(Table1[[#This Row],[Min pH]]+Table1[[#This Row],[Max pH]])/2</f>
        <v>8.25</v>
      </c>
      <c r="N172">
        <v>620</v>
      </c>
      <c r="O172">
        <v>1430</v>
      </c>
      <c r="P172">
        <f>(Table1[[#This Row],[Min Conductivity]]+Table1[[#This Row],[Max Conductivity]])/2</f>
        <v>1025</v>
      </c>
      <c r="Q172">
        <v>3</v>
      </c>
      <c r="R172">
        <v>5</v>
      </c>
      <c r="S172">
        <f>(Table1[[#This Row],[Min BOD]]+Table1[[#This Row],[Max BOD]])/2</f>
        <v>4</v>
      </c>
      <c r="T172">
        <v>0.14000000000000001</v>
      </c>
      <c r="U172">
        <v>0.36</v>
      </c>
      <c r="V172">
        <f>(Table1[[#This Row],[Min Nitrate N + Nitrite N]]+Table1[[#This Row],[Max Nitrate N + Nitrite N]])/2</f>
        <v>0.25</v>
      </c>
      <c r="W172">
        <v>270</v>
      </c>
      <c r="X172">
        <v>1100</v>
      </c>
      <c r="Y172">
        <f>(Table1[[#This Row],[Min Fecal Coliform]]+Table1[[#This Row],[Max Fecal Coliform]])/2</f>
        <v>685</v>
      </c>
      <c r="Z172">
        <v>2800</v>
      </c>
      <c r="AA172">
        <v>5400</v>
      </c>
      <c r="AB172">
        <f>(Table1[[#This Row],[Min Total Coliform]]+Table1[[#This Row],[Max Total Coliform]])/2</f>
        <v>4100</v>
      </c>
      <c r="AC172">
        <f>MIN(10, (Table1[[#This Row],[Avg BOD]]/4)*10)</f>
        <v>10</v>
      </c>
      <c r="AD172">
        <f>MIN(10, (Table1[[#This Row],[Avg Fecal Coliform]]/600)*10)</f>
        <v>10</v>
      </c>
      <c r="AE172">
        <f>MIN(10, (Table1[[#This Row],[Avg Nitrate N + Nitrite N]]/10)*10)</f>
        <v>0.25</v>
      </c>
      <c r="AF172">
        <f>IF(OR(Table1[[#This Row],[Avg pH]]&lt;6.5,Table1[[#This Row],[Avg pH]]&gt;8.5),10,0)</f>
        <v>0</v>
      </c>
      <c r="AG172">
        <f>MAX(0, 10-(2*Table1[[#This Row],[Avg Dissolved Oxygen]]))</f>
        <v>0</v>
      </c>
      <c r="AH172">
        <f>(Table1[[#This Row],[Fecal Score]]*0.3) + (Table1[[#This Row],[BOD Score]]*0.25) + (Table1[[#This Row],[Nitrate Score]]*0.2) + (Table1[[#This Row],[pH Score]]*0.15) + (Table1[[#This Row],[Dissolved Oxygen Score]]*0.1)</f>
        <v>5.55</v>
      </c>
      <c r="AI172">
        <v>2017</v>
      </c>
    </row>
    <row r="173" spans="1:35">
      <c r="A173">
        <v>3668</v>
      </c>
      <c r="B173" t="s">
        <v>183</v>
      </c>
      <c r="C173" t="s">
        <v>35</v>
      </c>
      <c r="D173" t="s">
        <v>113</v>
      </c>
      <c r="E173">
        <v>25</v>
      </c>
      <c r="F173">
        <v>25</v>
      </c>
      <c r="G173">
        <f>(Table1[[#This Row],[Min Temperature]]+Table1[[#This Row],[Max Temperature]])/2</f>
        <v>25</v>
      </c>
      <c r="H173">
        <v>5.0999999999999996</v>
      </c>
      <c r="I173">
        <v>5.5</v>
      </c>
      <c r="J173">
        <f>(Table1[[#This Row],[Min Dissolved Oxygen]]+Table1[[#This Row],[Max Dissolved Oxygen]])/2</f>
        <v>5.3</v>
      </c>
      <c r="K173">
        <v>7.6</v>
      </c>
      <c r="L173">
        <v>8</v>
      </c>
      <c r="M173">
        <f>(Table1[[#This Row],[Min pH]]+Table1[[#This Row],[Max pH]])/2</f>
        <v>7.8</v>
      </c>
      <c r="N173">
        <v>440</v>
      </c>
      <c r="O173">
        <v>490</v>
      </c>
      <c r="P173">
        <f>(Table1[[#This Row],[Min Conductivity]]+Table1[[#This Row],[Max Conductivity]])/2</f>
        <v>465</v>
      </c>
      <c r="Q173">
        <v>3</v>
      </c>
      <c r="R173">
        <v>3</v>
      </c>
      <c r="S173">
        <f>(Table1[[#This Row],[Min BOD]]+Table1[[#This Row],[Max BOD]])/2</f>
        <v>3</v>
      </c>
      <c r="T173">
        <v>0.13</v>
      </c>
      <c r="U173">
        <v>0.17</v>
      </c>
      <c r="V173">
        <f>(Table1[[#This Row],[Min Nitrate N + Nitrite N]]+Table1[[#This Row],[Max Nitrate N + Nitrite N]])/2</f>
        <v>0.15000000000000002</v>
      </c>
      <c r="W173">
        <v>270</v>
      </c>
      <c r="X173">
        <v>390</v>
      </c>
      <c r="Y173">
        <f>(Table1[[#This Row],[Min Fecal Coliform]]+Table1[[#This Row],[Max Fecal Coliform]])/2</f>
        <v>330</v>
      </c>
      <c r="Z173">
        <v>2200</v>
      </c>
      <c r="AA173">
        <v>2800</v>
      </c>
      <c r="AB173">
        <f>(Table1[[#This Row],[Min Total Coliform]]+Table1[[#This Row],[Max Total Coliform]])/2</f>
        <v>2500</v>
      </c>
      <c r="AC173">
        <f>MIN(10, (Table1[[#This Row],[Avg BOD]]/4)*10)</f>
        <v>7.5</v>
      </c>
      <c r="AD173">
        <f>MIN(10, (Table1[[#This Row],[Avg Fecal Coliform]]/600)*10)</f>
        <v>5.5</v>
      </c>
      <c r="AE173">
        <f>MIN(10, (Table1[[#This Row],[Avg Nitrate N + Nitrite N]]/10)*10)</f>
        <v>0.15000000000000002</v>
      </c>
      <c r="AF173">
        <f>IF(OR(Table1[[#This Row],[Avg pH]]&lt;6.5,Table1[[#This Row],[Avg pH]]&gt;8.5),10,0)</f>
        <v>0</v>
      </c>
      <c r="AG173">
        <f>MAX(0, 10-(2*Table1[[#This Row],[Avg Dissolved Oxygen]]))</f>
        <v>0</v>
      </c>
      <c r="AH173">
        <f>(Table1[[#This Row],[Fecal Score]]*0.3) + (Table1[[#This Row],[BOD Score]]*0.25) + (Table1[[#This Row],[Nitrate Score]]*0.2) + (Table1[[#This Row],[pH Score]]*0.15) + (Table1[[#This Row],[Dissolved Oxygen Score]]*0.1)</f>
        <v>3.5549999999999997</v>
      </c>
      <c r="AI173">
        <v>2017</v>
      </c>
    </row>
    <row r="174" spans="1:35">
      <c r="A174">
        <v>3669</v>
      </c>
      <c r="B174" t="s">
        <v>184</v>
      </c>
      <c r="C174" t="s">
        <v>35</v>
      </c>
      <c r="D174" t="s">
        <v>113</v>
      </c>
      <c r="E174">
        <v>25</v>
      </c>
      <c r="F174">
        <v>26</v>
      </c>
      <c r="G174">
        <f>(Table1[[#This Row],[Min Temperature]]+Table1[[#This Row],[Max Temperature]])/2</f>
        <v>25.5</v>
      </c>
      <c r="H174">
        <v>5.4</v>
      </c>
      <c r="I174">
        <v>52</v>
      </c>
      <c r="J174">
        <f>(Table1[[#This Row],[Min Dissolved Oxygen]]+Table1[[#This Row],[Max Dissolved Oxygen]])/2</f>
        <v>28.7</v>
      </c>
      <c r="K174">
        <v>7.7</v>
      </c>
      <c r="L174">
        <v>8</v>
      </c>
      <c r="M174">
        <f>(Table1[[#This Row],[Min pH]]+Table1[[#This Row],[Max pH]])/2</f>
        <v>7.85</v>
      </c>
      <c r="N174">
        <v>400</v>
      </c>
      <c r="O174">
        <v>440</v>
      </c>
      <c r="P174">
        <f>(Table1[[#This Row],[Min Conductivity]]+Table1[[#This Row],[Max Conductivity]])/2</f>
        <v>420</v>
      </c>
      <c r="Q174">
        <v>2</v>
      </c>
      <c r="R174">
        <v>2</v>
      </c>
      <c r="S174">
        <f>(Table1[[#This Row],[Min BOD]]+Table1[[#This Row],[Max BOD]])/2</f>
        <v>2</v>
      </c>
      <c r="T174">
        <v>0.12</v>
      </c>
      <c r="U174">
        <v>0.13</v>
      </c>
      <c r="V174">
        <f>(Table1[[#This Row],[Min Nitrate N + Nitrite N]]+Table1[[#This Row],[Max Nitrate N + Nitrite N]])/2</f>
        <v>0.125</v>
      </c>
      <c r="W174">
        <v>210</v>
      </c>
      <c r="X174">
        <v>380</v>
      </c>
      <c r="Y174">
        <f>(Table1[[#This Row],[Min Fecal Coliform]]+Table1[[#This Row],[Max Fecal Coliform]])/2</f>
        <v>295</v>
      </c>
      <c r="Z174">
        <v>2200</v>
      </c>
      <c r="AA174">
        <v>2800</v>
      </c>
      <c r="AB174">
        <f>(Table1[[#This Row],[Min Total Coliform]]+Table1[[#This Row],[Max Total Coliform]])/2</f>
        <v>2500</v>
      </c>
      <c r="AC174">
        <f>MIN(10, (Table1[[#This Row],[Avg BOD]]/4)*10)</f>
        <v>5</v>
      </c>
      <c r="AD174">
        <f>MIN(10, (Table1[[#This Row],[Avg Fecal Coliform]]/600)*10)</f>
        <v>4.9166666666666661</v>
      </c>
      <c r="AE174">
        <f>MIN(10, (Table1[[#This Row],[Avg Nitrate N + Nitrite N]]/10)*10)</f>
        <v>0.125</v>
      </c>
      <c r="AF174">
        <f>IF(OR(Table1[[#This Row],[Avg pH]]&lt;6.5,Table1[[#This Row],[Avg pH]]&gt;8.5),10,0)</f>
        <v>0</v>
      </c>
      <c r="AG174">
        <f>MAX(0, 10-(2*Table1[[#This Row],[Avg Dissolved Oxygen]]))</f>
        <v>0</v>
      </c>
      <c r="AH174">
        <f>(Table1[[#This Row],[Fecal Score]]*0.3) + (Table1[[#This Row],[BOD Score]]*0.25) + (Table1[[#This Row],[Nitrate Score]]*0.2) + (Table1[[#This Row],[pH Score]]*0.15) + (Table1[[#This Row],[Dissolved Oxygen Score]]*0.1)</f>
        <v>2.7499999999999996</v>
      </c>
      <c r="AI174">
        <v>2017</v>
      </c>
    </row>
    <row r="175" spans="1:35">
      <c r="A175">
        <v>3677</v>
      </c>
      <c r="B175" t="s">
        <v>185</v>
      </c>
      <c r="C175" t="s">
        <v>35</v>
      </c>
      <c r="D175" t="s">
        <v>113</v>
      </c>
      <c r="E175">
        <v>26</v>
      </c>
      <c r="F175">
        <v>30</v>
      </c>
      <c r="G175">
        <f>(Table1[[#This Row],[Min Temperature]]+Table1[[#This Row],[Max Temperature]])/2</f>
        <v>28</v>
      </c>
      <c r="H175">
        <v>6</v>
      </c>
      <c r="I175">
        <v>7.2</v>
      </c>
      <c r="J175">
        <f>(Table1[[#This Row],[Min Dissolved Oxygen]]+Table1[[#This Row],[Max Dissolved Oxygen]])/2</f>
        <v>6.6</v>
      </c>
      <c r="K175">
        <v>7.2</v>
      </c>
      <c r="L175">
        <v>8.8000000000000007</v>
      </c>
      <c r="M175">
        <f>(Table1[[#This Row],[Min pH]]+Table1[[#This Row],[Max pH]])/2</f>
        <v>8</v>
      </c>
      <c r="N175">
        <v>992</v>
      </c>
      <c r="O175">
        <v>2010</v>
      </c>
      <c r="P175">
        <f>(Table1[[#This Row],[Min Conductivity]]+Table1[[#This Row],[Max Conductivity]])/2</f>
        <v>1501</v>
      </c>
      <c r="Q175">
        <v>11</v>
      </c>
      <c r="R175">
        <v>23</v>
      </c>
      <c r="S175">
        <f>(Table1[[#This Row],[Min BOD]]+Table1[[#This Row],[Max BOD]])/2</f>
        <v>17</v>
      </c>
      <c r="T175">
        <v>0</v>
      </c>
      <c r="U175">
        <v>0</v>
      </c>
      <c r="V175">
        <f>(Table1[[#This Row],[Min Nitrate N + Nitrite N]]+Table1[[#This Row],[Max Nitrate N + Nitrite N]])/2</f>
        <v>0</v>
      </c>
      <c r="W175">
        <v>240</v>
      </c>
      <c r="X175">
        <v>1000</v>
      </c>
      <c r="Y175">
        <f>(Table1[[#This Row],[Min Fecal Coliform]]+Table1[[#This Row],[Max Fecal Coliform]])/2</f>
        <v>620</v>
      </c>
      <c r="Z175">
        <v>900</v>
      </c>
      <c r="AA175">
        <v>3200</v>
      </c>
      <c r="AB175">
        <f>(Table1[[#This Row],[Min Total Coliform]]+Table1[[#This Row],[Max Total Coliform]])/2</f>
        <v>2050</v>
      </c>
      <c r="AC175">
        <f>MIN(10, (Table1[[#This Row],[Avg BOD]]/4)*10)</f>
        <v>10</v>
      </c>
      <c r="AD175">
        <f>MIN(10, (Table1[[#This Row],[Avg Fecal Coliform]]/600)*10)</f>
        <v>10</v>
      </c>
      <c r="AE175">
        <f>MIN(10, (Table1[[#This Row],[Avg Nitrate N + Nitrite N]]/10)*10)</f>
        <v>0</v>
      </c>
      <c r="AF175">
        <f>IF(OR(Table1[[#This Row],[Avg pH]]&lt;6.5,Table1[[#This Row],[Avg pH]]&gt;8.5),10,0)</f>
        <v>0</v>
      </c>
      <c r="AG175">
        <f>MAX(0, 10-(2*Table1[[#This Row],[Avg Dissolved Oxygen]]))</f>
        <v>0</v>
      </c>
      <c r="AH175">
        <f>(Table1[[#This Row],[Fecal Score]]*0.3) + (Table1[[#This Row],[BOD Score]]*0.25) + (Table1[[#This Row],[Nitrate Score]]*0.2) + (Table1[[#This Row],[pH Score]]*0.15) + (Table1[[#This Row],[Dissolved Oxygen Score]]*0.1)</f>
        <v>5.5</v>
      </c>
      <c r="AI175">
        <v>2017</v>
      </c>
    </row>
    <row r="176" spans="1:35">
      <c r="A176">
        <v>3679</v>
      </c>
      <c r="B176" t="s">
        <v>186</v>
      </c>
      <c r="C176" t="s">
        <v>35</v>
      </c>
      <c r="D176" t="s">
        <v>113</v>
      </c>
      <c r="E176">
        <v>25</v>
      </c>
      <c r="F176">
        <v>34</v>
      </c>
      <c r="G176">
        <f>(Table1[[#This Row],[Min Temperature]]+Table1[[#This Row],[Max Temperature]])/2</f>
        <v>29.5</v>
      </c>
      <c r="H176">
        <v>6.7</v>
      </c>
      <c r="I176">
        <v>9.6999999999999993</v>
      </c>
      <c r="J176">
        <f>(Table1[[#This Row],[Min Dissolved Oxygen]]+Table1[[#This Row],[Max Dissolved Oxygen]])/2</f>
        <v>8.1999999999999993</v>
      </c>
      <c r="K176">
        <v>7.4</v>
      </c>
      <c r="L176">
        <v>8.4</v>
      </c>
      <c r="M176">
        <f>(Table1[[#This Row],[Min pH]]+Table1[[#This Row],[Max pH]])/2</f>
        <v>7.9</v>
      </c>
      <c r="N176">
        <v>460</v>
      </c>
      <c r="O176">
        <v>1380</v>
      </c>
      <c r="P176">
        <f>(Table1[[#This Row],[Min Conductivity]]+Table1[[#This Row],[Max Conductivity]])/2</f>
        <v>920</v>
      </c>
      <c r="Q176">
        <v>0.5</v>
      </c>
      <c r="R176">
        <v>39</v>
      </c>
      <c r="S176">
        <f>(Table1[[#This Row],[Min BOD]]+Table1[[#This Row],[Max BOD]])/2</f>
        <v>19.75</v>
      </c>
      <c r="T176">
        <v>0.8</v>
      </c>
      <c r="U176">
        <v>2.62</v>
      </c>
      <c r="V176">
        <f>(Table1[[#This Row],[Min Nitrate N + Nitrite N]]+Table1[[#This Row],[Max Nitrate N + Nitrite N]])/2</f>
        <v>1.71</v>
      </c>
      <c r="W176">
        <v>110</v>
      </c>
      <c r="X176">
        <v>1800</v>
      </c>
      <c r="Y176">
        <f>(Table1[[#This Row],[Min Fecal Coliform]]+Table1[[#This Row],[Max Fecal Coliform]])/2</f>
        <v>955</v>
      </c>
      <c r="Z176">
        <v>170</v>
      </c>
      <c r="AA176">
        <v>3200</v>
      </c>
      <c r="AB176">
        <f>(Table1[[#This Row],[Min Total Coliform]]+Table1[[#This Row],[Max Total Coliform]])/2</f>
        <v>1685</v>
      </c>
      <c r="AC176">
        <f>MIN(10, (Table1[[#This Row],[Avg BOD]]/4)*10)</f>
        <v>10</v>
      </c>
      <c r="AD176">
        <f>MIN(10, (Table1[[#This Row],[Avg Fecal Coliform]]/600)*10)</f>
        <v>10</v>
      </c>
      <c r="AE176">
        <f>MIN(10, (Table1[[#This Row],[Avg Nitrate N + Nitrite N]]/10)*10)</f>
        <v>1.71</v>
      </c>
      <c r="AF176">
        <f>IF(OR(Table1[[#This Row],[Avg pH]]&lt;6.5,Table1[[#This Row],[Avg pH]]&gt;8.5),10,0)</f>
        <v>0</v>
      </c>
      <c r="AG176">
        <f>MAX(0, 10-(2*Table1[[#This Row],[Avg Dissolved Oxygen]]))</f>
        <v>0</v>
      </c>
      <c r="AH176">
        <f>(Table1[[#This Row],[Fecal Score]]*0.3) + (Table1[[#This Row],[BOD Score]]*0.25) + (Table1[[#This Row],[Nitrate Score]]*0.2) + (Table1[[#This Row],[pH Score]]*0.15) + (Table1[[#This Row],[Dissolved Oxygen Score]]*0.1)</f>
        <v>5.8419999999999996</v>
      </c>
      <c r="AI176">
        <v>2017</v>
      </c>
    </row>
    <row r="177" spans="1:35">
      <c r="A177">
        <v>3680</v>
      </c>
      <c r="B177" t="s">
        <v>187</v>
      </c>
      <c r="C177" t="s">
        <v>35</v>
      </c>
      <c r="D177" t="s">
        <v>113</v>
      </c>
      <c r="E177">
        <v>24</v>
      </c>
      <c r="F177">
        <v>36</v>
      </c>
      <c r="G177">
        <f>(Table1[[#This Row],[Min Temperature]]+Table1[[#This Row],[Max Temperature]])/2</f>
        <v>30</v>
      </c>
      <c r="H177">
        <v>5.3</v>
      </c>
      <c r="I177">
        <v>8.8000000000000007</v>
      </c>
      <c r="J177">
        <f>(Table1[[#This Row],[Min Dissolved Oxygen]]+Table1[[#This Row],[Max Dissolved Oxygen]])/2</f>
        <v>7.0500000000000007</v>
      </c>
      <c r="K177">
        <v>7.5</v>
      </c>
      <c r="L177">
        <v>8</v>
      </c>
      <c r="M177">
        <f>(Table1[[#This Row],[Min pH]]+Table1[[#This Row],[Max pH]])/2</f>
        <v>7.75</v>
      </c>
      <c r="N177">
        <v>340</v>
      </c>
      <c r="O177">
        <v>580</v>
      </c>
      <c r="P177">
        <f>(Table1[[#This Row],[Min Conductivity]]+Table1[[#This Row],[Max Conductivity]])/2</f>
        <v>460</v>
      </c>
      <c r="Q177">
        <v>1</v>
      </c>
      <c r="R177">
        <v>3.4</v>
      </c>
      <c r="S177">
        <f>(Table1[[#This Row],[Min BOD]]+Table1[[#This Row],[Max BOD]])/2</f>
        <v>2.2000000000000002</v>
      </c>
      <c r="T177">
        <v>0.16</v>
      </c>
      <c r="U177">
        <v>1.61</v>
      </c>
      <c r="V177">
        <f>(Table1[[#This Row],[Min Nitrate N + Nitrite N]]+Table1[[#This Row],[Max Nitrate N + Nitrite N]])/2</f>
        <v>0.88500000000000001</v>
      </c>
      <c r="W177">
        <v>900</v>
      </c>
      <c r="X177">
        <v>5000</v>
      </c>
      <c r="Y177">
        <f>(Table1[[#This Row],[Min Fecal Coliform]]+Table1[[#This Row],[Max Fecal Coliform]])/2</f>
        <v>2950</v>
      </c>
      <c r="Z177">
        <v>1600</v>
      </c>
      <c r="AA177">
        <v>9000</v>
      </c>
      <c r="AB177">
        <f>(Table1[[#This Row],[Min Total Coliform]]+Table1[[#This Row],[Max Total Coliform]])/2</f>
        <v>5300</v>
      </c>
      <c r="AC177">
        <f>MIN(10, (Table1[[#This Row],[Avg BOD]]/4)*10)</f>
        <v>5.5</v>
      </c>
      <c r="AD177">
        <f>MIN(10, (Table1[[#This Row],[Avg Fecal Coliform]]/600)*10)</f>
        <v>10</v>
      </c>
      <c r="AE177">
        <f>MIN(10, (Table1[[#This Row],[Avg Nitrate N + Nitrite N]]/10)*10)</f>
        <v>0.88500000000000001</v>
      </c>
      <c r="AF177">
        <f>IF(OR(Table1[[#This Row],[Avg pH]]&lt;6.5,Table1[[#This Row],[Avg pH]]&gt;8.5),10,0)</f>
        <v>0</v>
      </c>
      <c r="AG177">
        <f>MAX(0, 10-(2*Table1[[#This Row],[Avg Dissolved Oxygen]]))</f>
        <v>0</v>
      </c>
      <c r="AH177">
        <f>(Table1[[#This Row],[Fecal Score]]*0.3) + (Table1[[#This Row],[BOD Score]]*0.25) + (Table1[[#This Row],[Nitrate Score]]*0.2) + (Table1[[#This Row],[pH Score]]*0.15) + (Table1[[#This Row],[Dissolved Oxygen Score]]*0.1)</f>
        <v>4.5519999999999996</v>
      </c>
      <c r="AI177">
        <v>2017</v>
      </c>
    </row>
    <row r="178" spans="1:35">
      <c r="A178">
        <v>3681</v>
      </c>
      <c r="B178" t="s">
        <v>188</v>
      </c>
      <c r="C178" t="s">
        <v>35</v>
      </c>
      <c r="D178" t="s">
        <v>113</v>
      </c>
      <c r="E178">
        <v>24</v>
      </c>
      <c r="F178">
        <v>32</v>
      </c>
      <c r="G178">
        <f>(Table1[[#This Row],[Min Temperature]]+Table1[[#This Row],[Max Temperature]])/2</f>
        <v>28</v>
      </c>
      <c r="H178">
        <v>1.4</v>
      </c>
      <c r="I178">
        <v>8.4</v>
      </c>
      <c r="J178">
        <f>(Table1[[#This Row],[Min Dissolved Oxygen]]+Table1[[#This Row],[Max Dissolved Oxygen]])/2</f>
        <v>4.9000000000000004</v>
      </c>
      <c r="K178">
        <v>6.5</v>
      </c>
      <c r="L178">
        <v>9.1</v>
      </c>
      <c r="M178">
        <f>(Table1[[#This Row],[Min pH]]+Table1[[#This Row],[Max pH]])/2</f>
        <v>7.8</v>
      </c>
      <c r="N178">
        <v>480</v>
      </c>
      <c r="O178">
        <v>5700</v>
      </c>
      <c r="P178">
        <f>(Table1[[#This Row],[Min Conductivity]]+Table1[[#This Row],[Max Conductivity]])/2</f>
        <v>3090</v>
      </c>
      <c r="Q178">
        <v>16.5</v>
      </c>
      <c r="R178">
        <v>41.3</v>
      </c>
      <c r="S178">
        <f>(Table1[[#This Row],[Min BOD]]+Table1[[#This Row],[Max BOD]])/2</f>
        <v>28.9</v>
      </c>
      <c r="T178">
        <v>0.48</v>
      </c>
      <c r="U178">
        <v>2.4</v>
      </c>
      <c r="V178">
        <f>(Table1[[#This Row],[Min Nitrate N + Nitrite N]]+Table1[[#This Row],[Max Nitrate N + Nitrite N]])/2</f>
        <v>1.44</v>
      </c>
      <c r="W178">
        <v>1800</v>
      </c>
      <c r="X178">
        <v>9000</v>
      </c>
      <c r="Y178">
        <f>(Table1[[#This Row],[Min Fecal Coliform]]+Table1[[#This Row],[Max Fecal Coliform]])/2</f>
        <v>5400</v>
      </c>
      <c r="Z178">
        <v>3200</v>
      </c>
      <c r="AA178">
        <v>16000</v>
      </c>
      <c r="AB178">
        <f>(Table1[[#This Row],[Min Total Coliform]]+Table1[[#This Row],[Max Total Coliform]])/2</f>
        <v>9600</v>
      </c>
      <c r="AC178">
        <f>MIN(10, (Table1[[#This Row],[Avg BOD]]/4)*10)</f>
        <v>10</v>
      </c>
      <c r="AD178">
        <f>MIN(10, (Table1[[#This Row],[Avg Fecal Coliform]]/600)*10)</f>
        <v>10</v>
      </c>
      <c r="AE178">
        <f>MIN(10, (Table1[[#This Row],[Avg Nitrate N + Nitrite N]]/10)*10)</f>
        <v>1.44</v>
      </c>
      <c r="AF178">
        <f>IF(OR(Table1[[#This Row],[Avg pH]]&lt;6.5,Table1[[#This Row],[Avg pH]]&gt;8.5),10,0)</f>
        <v>0</v>
      </c>
      <c r="AG178">
        <f>MAX(0, 10-(2*Table1[[#This Row],[Avg Dissolved Oxygen]]))</f>
        <v>0.19999999999999929</v>
      </c>
      <c r="AH178">
        <f>(Table1[[#This Row],[Fecal Score]]*0.3) + (Table1[[#This Row],[BOD Score]]*0.25) + (Table1[[#This Row],[Nitrate Score]]*0.2) + (Table1[[#This Row],[pH Score]]*0.15) + (Table1[[#This Row],[Dissolved Oxygen Score]]*0.1)</f>
        <v>5.8079999999999998</v>
      </c>
      <c r="AI178">
        <v>2017</v>
      </c>
    </row>
    <row r="179" spans="1:35">
      <c r="A179">
        <v>3682</v>
      </c>
      <c r="B179" t="s">
        <v>189</v>
      </c>
      <c r="C179" t="s">
        <v>35</v>
      </c>
      <c r="D179" t="s">
        <v>113</v>
      </c>
      <c r="E179">
        <v>24</v>
      </c>
      <c r="F179">
        <v>33</v>
      </c>
      <c r="G179">
        <f>(Table1[[#This Row],[Min Temperature]]+Table1[[#This Row],[Max Temperature]])/2</f>
        <v>28.5</v>
      </c>
      <c r="H179">
        <v>5.8</v>
      </c>
      <c r="I179">
        <v>10.4</v>
      </c>
      <c r="J179">
        <f>(Table1[[#This Row],[Min Dissolved Oxygen]]+Table1[[#This Row],[Max Dissolved Oxygen]])/2</f>
        <v>8.1</v>
      </c>
      <c r="K179">
        <v>8.1</v>
      </c>
      <c r="L179">
        <v>9.1</v>
      </c>
      <c r="M179">
        <f>(Table1[[#This Row],[Min pH]]+Table1[[#This Row],[Max pH]])/2</f>
        <v>8.6</v>
      </c>
      <c r="N179">
        <v>400</v>
      </c>
      <c r="O179">
        <v>5800</v>
      </c>
      <c r="P179">
        <f>(Table1[[#This Row],[Min Conductivity]]+Table1[[#This Row],[Max Conductivity]])/2</f>
        <v>3100</v>
      </c>
      <c r="Q179">
        <v>2.2000000000000002</v>
      </c>
      <c r="R179">
        <v>16.2</v>
      </c>
      <c r="S179">
        <f>(Table1[[#This Row],[Min BOD]]+Table1[[#This Row],[Max BOD]])/2</f>
        <v>9.1999999999999993</v>
      </c>
      <c r="T179">
        <v>0.57999999999999996</v>
      </c>
      <c r="U179">
        <v>5.6</v>
      </c>
      <c r="V179">
        <f>(Table1[[#This Row],[Min Nitrate N + Nitrite N]]+Table1[[#This Row],[Max Nitrate N + Nitrite N]])/2</f>
        <v>3.09</v>
      </c>
      <c r="W179">
        <v>560</v>
      </c>
      <c r="X179">
        <v>5000</v>
      </c>
      <c r="Y179">
        <f>(Table1[[#This Row],[Min Fecal Coliform]]+Table1[[#This Row],[Max Fecal Coliform]])/2</f>
        <v>2780</v>
      </c>
      <c r="Z179">
        <v>1600</v>
      </c>
      <c r="AA179">
        <v>9000</v>
      </c>
      <c r="AB179">
        <f>(Table1[[#This Row],[Min Total Coliform]]+Table1[[#This Row],[Max Total Coliform]])/2</f>
        <v>5300</v>
      </c>
      <c r="AC179">
        <f>MIN(10, (Table1[[#This Row],[Avg BOD]]/4)*10)</f>
        <v>10</v>
      </c>
      <c r="AD179">
        <f>MIN(10, (Table1[[#This Row],[Avg Fecal Coliform]]/600)*10)</f>
        <v>10</v>
      </c>
      <c r="AE179">
        <f>MIN(10, (Table1[[#This Row],[Avg Nitrate N + Nitrite N]]/10)*10)</f>
        <v>3.09</v>
      </c>
      <c r="AF179">
        <f>IF(OR(Table1[[#This Row],[Avg pH]]&lt;6.5,Table1[[#This Row],[Avg pH]]&gt;8.5),10,0)</f>
        <v>10</v>
      </c>
      <c r="AG179">
        <f>MAX(0, 10-(2*Table1[[#This Row],[Avg Dissolved Oxygen]]))</f>
        <v>0</v>
      </c>
      <c r="AH179">
        <f>(Table1[[#This Row],[Fecal Score]]*0.3) + (Table1[[#This Row],[BOD Score]]*0.25) + (Table1[[#This Row],[Nitrate Score]]*0.2) + (Table1[[#This Row],[pH Score]]*0.15) + (Table1[[#This Row],[Dissolved Oxygen Score]]*0.1)</f>
        <v>7.6180000000000003</v>
      </c>
      <c r="AI179">
        <v>2017</v>
      </c>
    </row>
    <row r="180" spans="1:35">
      <c r="A180">
        <v>3683</v>
      </c>
      <c r="B180" t="s">
        <v>190</v>
      </c>
      <c r="C180" t="s">
        <v>35</v>
      </c>
      <c r="D180" t="s">
        <v>113</v>
      </c>
      <c r="E180">
        <v>25</v>
      </c>
      <c r="F180">
        <v>27</v>
      </c>
      <c r="G180">
        <f>(Table1[[#This Row],[Min Temperature]]+Table1[[#This Row],[Max Temperature]])/2</f>
        <v>26</v>
      </c>
      <c r="H180">
        <v>3.1</v>
      </c>
      <c r="I180">
        <v>4.2</v>
      </c>
      <c r="J180">
        <f>(Table1[[#This Row],[Min Dissolved Oxygen]]+Table1[[#This Row],[Max Dissolved Oxygen]])/2</f>
        <v>3.6500000000000004</v>
      </c>
      <c r="K180">
        <v>6.9</v>
      </c>
      <c r="L180">
        <v>8.1999999999999993</v>
      </c>
      <c r="M180">
        <f>(Table1[[#This Row],[Min pH]]+Table1[[#This Row],[Max pH]])/2</f>
        <v>7.55</v>
      </c>
      <c r="N180">
        <v>530</v>
      </c>
      <c r="O180">
        <v>2210</v>
      </c>
      <c r="P180">
        <f>(Table1[[#This Row],[Min Conductivity]]+Table1[[#This Row],[Max Conductivity]])/2</f>
        <v>1370</v>
      </c>
      <c r="Q180">
        <v>23.1</v>
      </c>
      <c r="R180">
        <v>165.5</v>
      </c>
      <c r="S180">
        <f>(Table1[[#This Row],[Min BOD]]+Table1[[#This Row],[Max BOD]])/2</f>
        <v>94.3</v>
      </c>
      <c r="T180">
        <v>0.51</v>
      </c>
      <c r="U180">
        <v>6.01</v>
      </c>
      <c r="V180">
        <f>(Table1[[#This Row],[Min Nitrate N + Nitrite N]]+Table1[[#This Row],[Max Nitrate N + Nitrite N]])/2</f>
        <v>3.26</v>
      </c>
      <c r="W180">
        <v>275</v>
      </c>
      <c r="X180">
        <v>900</v>
      </c>
      <c r="Y180">
        <f>(Table1[[#This Row],[Min Fecal Coliform]]+Table1[[#This Row],[Max Fecal Coliform]])/2</f>
        <v>587.5</v>
      </c>
      <c r="Z180">
        <v>1800</v>
      </c>
      <c r="AA180">
        <v>1800</v>
      </c>
      <c r="AB180">
        <f>(Table1[[#This Row],[Min Total Coliform]]+Table1[[#This Row],[Max Total Coliform]])/2</f>
        <v>1800</v>
      </c>
      <c r="AC180">
        <f>MIN(10, (Table1[[#This Row],[Avg BOD]]/4)*10)</f>
        <v>10</v>
      </c>
      <c r="AD180">
        <f>MIN(10, (Table1[[#This Row],[Avg Fecal Coliform]]/600)*10)</f>
        <v>9.7916666666666661</v>
      </c>
      <c r="AE180">
        <f>MIN(10, (Table1[[#This Row],[Avg Nitrate N + Nitrite N]]/10)*10)</f>
        <v>3.26</v>
      </c>
      <c r="AF180">
        <f>IF(OR(Table1[[#This Row],[Avg pH]]&lt;6.5,Table1[[#This Row],[Avg pH]]&gt;8.5),10,0)</f>
        <v>0</v>
      </c>
      <c r="AG180">
        <f>MAX(0, 10-(2*Table1[[#This Row],[Avg Dissolved Oxygen]]))</f>
        <v>2.6999999999999993</v>
      </c>
      <c r="AH180">
        <f>(Table1[[#This Row],[Fecal Score]]*0.3) + (Table1[[#This Row],[BOD Score]]*0.25) + (Table1[[#This Row],[Nitrate Score]]*0.2) + (Table1[[#This Row],[pH Score]]*0.15) + (Table1[[#This Row],[Dissolved Oxygen Score]]*0.1)</f>
        <v>6.3594999999999997</v>
      </c>
      <c r="AI180">
        <v>2017</v>
      </c>
    </row>
    <row r="181" spans="1:35">
      <c r="A181">
        <v>3684</v>
      </c>
      <c r="B181" t="s">
        <v>191</v>
      </c>
      <c r="C181" t="s">
        <v>35</v>
      </c>
      <c r="D181" t="s">
        <v>113</v>
      </c>
      <c r="E181">
        <v>26</v>
      </c>
      <c r="F181">
        <v>28</v>
      </c>
      <c r="G181">
        <f>(Table1[[#This Row],[Min Temperature]]+Table1[[#This Row],[Max Temperature]])/2</f>
        <v>27</v>
      </c>
      <c r="H181">
        <v>7.1</v>
      </c>
      <c r="I181">
        <v>7.4</v>
      </c>
      <c r="J181">
        <f>(Table1[[#This Row],[Min Dissolved Oxygen]]+Table1[[#This Row],[Max Dissolved Oxygen]])/2</f>
        <v>7.25</v>
      </c>
      <c r="K181">
        <v>7.7</v>
      </c>
      <c r="L181">
        <v>9.6</v>
      </c>
      <c r="M181">
        <f>(Table1[[#This Row],[Min pH]]+Table1[[#This Row],[Max pH]])/2</f>
        <v>8.65</v>
      </c>
      <c r="N181">
        <v>972</v>
      </c>
      <c r="O181">
        <v>1453</v>
      </c>
      <c r="P181">
        <f>(Table1[[#This Row],[Min Conductivity]]+Table1[[#This Row],[Max Conductivity]])/2</f>
        <v>1212.5</v>
      </c>
      <c r="Q181">
        <v>3.2</v>
      </c>
      <c r="R181">
        <v>6.5</v>
      </c>
      <c r="S181">
        <f>(Table1[[#This Row],[Min BOD]]+Table1[[#This Row],[Max BOD]])/2</f>
        <v>4.8499999999999996</v>
      </c>
      <c r="T181">
        <v>0.48</v>
      </c>
      <c r="U181">
        <v>3.53</v>
      </c>
      <c r="V181">
        <f>(Table1[[#This Row],[Min Nitrate N + Nitrite N]]+Table1[[#This Row],[Max Nitrate N + Nitrite N]])/2</f>
        <v>2.0049999999999999</v>
      </c>
      <c r="W181">
        <v>70</v>
      </c>
      <c r="X181">
        <v>550</v>
      </c>
      <c r="Y181">
        <f>(Table1[[#This Row],[Min Fecal Coliform]]+Table1[[#This Row],[Max Fecal Coliform]])/2</f>
        <v>310</v>
      </c>
      <c r="Z181">
        <v>175</v>
      </c>
      <c r="AA181">
        <v>1800</v>
      </c>
      <c r="AB181">
        <f>(Table1[[#This Row],[Min Total Coliform]]+Table1[[#This Row],[Max Total Coliform]])/2</f>
        <v>987.5</v>
      </c>
      <c r="AC181">
        <f>MIN(10, (Table1[[#This Row],[Avg BOD]]/4)*10)</f>
        <v>10</v>
      </c>
      <c r="AD181">
        <f>MIN(10, (Table1[[#This Row],[Avg Fecal Coliform]]/600)*10)</f>
        <v>5.166666666666667</v>
      </c>
      <c r="AE181">
        <f>MIN(10, (Table1[[#This Row],[Avg Nitrate N + Nitrite N]]/10)*10)</f>
        <v>2.0049999999999999</v>
      </c>
      <c r="AF181">
        <f>IF(OR(Table1[[#This Row],[Avg pH]]&lt;6.5,Table1[[#This Row],[Avg pH]]&gt;8.5),10,0)</f>
        <v>10</v>
      </c>
      <c r="AG181">
        <f>MAX(0, 10-(2*Table1[[#This Row],[Avg Dissolved Oxygen]]))</f>
        <v>0</v>
      </c>
      <c r="AH181">
        <f>(Table1[[#This Row],[Fecal Score]]*0.3) + (Table1[[#This Row],[BOD Score]]*0.25) + (Table1[[#This Row],[Nitrate Score]]*0.2) + (Table1[[#This Row],[pH Score]]*0.15) + (Table1[[#This Row],[Dissolved Oxygen Score]]*0.1)</f>
        <v>5.9509999999999996</v>
      </c>
      <c r="AI181">
        <v>2017</v>
      </c>
    </row>
    <row r="182" spans="1:35">
      <c r="A182">
        <v>3685</v>
      </c>
      <c r="B182" t="s">
        <v>192</v>
      </c>
      <c r="C182" t="s">
        <v>35</v>
      </c>
      <c r="D182" t="s">
        <v>113</v>
      </c>
      <c r="E182">
        <v>26</v>
      </c>
      <c r="F182">
        <v>28</v>
      </c>
      <c r="G182">
        <f>(Table1[[#This Row],[Min Temperature]]+Table1[[#This Row],[Max Temperature]])/2</f>
        <v>27</v>
      </c>
      <c r="H182">
        <v>6.1</v>
      </c>
      <c r="I182">
        <v>6.6</v>
      </c>
      <c r="J182">
        <f>(Table1[[#This Row],[Min Dissolved Oxygen]]+Table1[[#This Row],[Max Dissolved Oxygen]])/2</f>
        <v>6.35</v>
      </c>
      <c r="K182">
        <v>7.6</v>
      </c>
      <c r="L182">
        <v>8.6</v>
      </c>
      <c r="M182">
        <f>(Table1[[#This Row],[Min pH]]+Table1[[#This Row],[Max pH]])/2</f>
        <v>8.1</v>
      </c>
      <c r="N182">
        <v>830</v>
      </c>
      <c r="O182">
        <v>2460</v>
      </c>
      <c r="P182">
        <f>(Table1[[#This Row],[Min Conductivity]]+Table1[[#This Row],[Max Conductivity]])/2</f>
        <v>1645</v>
      </c>
      <c r="Q182">
        <v>4.4000000000000004</v>
      </c>
      <c r="R182">
        <v>14.1</v>
      </c>
      <c r="S182">
        <f>(Table1[[#This Row],[Min BOD]]+Table1[[#This Row],[Max BOD]])/2</f>
        <v>9.25</v>
      </c>
      <c r="T182">
        <v>0.86</v>
      </c>
      <c r="U182">
        <v>2.58</v>
      </c>
      <c r="V182">
        <f>(Table1[[#This Row],[Min Nitrate N + Nitrite N]]+Table1[[#This Row],[Max Nitrate N + Nitrite N]])/2</f>
        <v>1.72</v>
      </c>
      <c r="W182">
        <v>20</v>
      </c>
      <c r="X182">
        <v>550</v>
      </c>
      <c r="Y182">
        <f>(Table1[[#This Row],[Min Fecal Coliform]]+Table1[[#This Row],[Max Fecal Coliform]])/2</f>
        <v>285</v>
      </c>
      <c r="Z182">
        <v>110</v>
      </c>
      <c r="AA182">
        <v>1800</v>
      </c>
      <c r="AB182">
        <f>(Table1[[#This Row],[Min Total Coliform]]+Table1[[#This Row],[Max Total Coliform]])/2</f>
        <v>955</v>
      </c>
      <c r="AC182">
        <f>MIN(10, (Table1[[#This Row],[Avg BOD]]/4)*10)</f>
        <v>10</v>
      </c>
      <c r="AD182">
        <f>MIN(10, (Table1[[#This Row],[Avg Fecal Coliform]]/600)*10)</f>
        <v>4.75</v>
      </c>
      <c r="AE182">
        <f>MIN(10, (Table1[[#This Row],[Avg Nitrate N + Nitrite N]]/10)*10)</f>
        <v>1.7199999999999998</v>
      </c>
      <c r="AF182">
        <f>IF(OR(Table1[[#This Row],[Avg pH]]&lt;6.5,Table1[[#This Row],[Avg pH]]&gt;8.5),10,0)</f>
        <v>0</v>
      </c>
      <c r="AG182">
        <f>MAX(0, 10-(2*Table1[[#This Row],[Avg Dissolved Oxygen]]))</f>
        <v>0</v>
      </c>
      <c r="AH182">
        <f>(Table1[[#This Row],[Fecal Score]]*0.3) + (Table1[[#This Row],[BOD Score]]*0.25) + (Table1[[#This Row],[Nitrate Score]]*0.2) + (Table1[[#This Row],[pH Score]]*0.15) + (Table1[[#This Row],[Dissolved Oxygen Score]]*0.1)</f>
        <v>4.2690000000000001</v>
      </c>
      <c r="AI182">
        <v>2017</v>
      </c>
    </row>
    <row r="183" spans="1:35">
      <c r="A183">
        <v>3686</v>
      </c>
      <c r="B183" t="s">
        <v>193</v>
      </c>
      <c r="C183" t="s">
        <v>35</v>
      </c>
      <c r="D183" t="s">
        <v>113</v>
      </c>
      <c r="E183">
        <v>26</v>
      </c>
      <c r="F183">
        <v>29</v>
      </c>
      <c r="G183">
        <f>(Table1[[#This Row],[Min Temperature]]+Table1[[#This Row],[Max Temperature]])/2</f>
        <v>27.5</v>
      </c>
      <c r="H183">
        <v>7</v>
      </c>
      <c r="I183">
        <v>7.6</v>
      </c>
      <c r="J183">
        <f>(Table1[[#This Row],[Min Dissolved Oxygen]]+Table1[[#This Row],[Max Dissolved Oxygen]])/2</f>
        <v>7.3</v>
      </c>
      <c r="K183">
        <v>7.2</v>
      </c>
      <c r="L183">
        <v>8.5</v>
      </c>
      <c r="M183">
        <f>(Table1[[#This Row],[Min pH]]+Table1[[#This Row],[Max pH]])/2</f>
        <v>7.85</v>
      </c>
      <c r="N183">
        <v>560</v>
      </c>
      <c r="O183">
        <v>790</v>
      </c>
      <c r="P183">
        <f>(Table1[[#This Row],[Min Conductivity]]+Table1[[#This Row],[Max Conductivity]])/2</f>
        <v>675</v>
      </c>
      <c r="Q183">
        <v>3</v>
      </c>
      <c r="R183">
        <v>6.8</v>
      </c>
      <c r="S183">
        <f>(Table1[[#This Row],[Min BOD]]+Table1[[#This Row],[Max BOD]])/2</f>
        <v>4.9000000000000004</v>
      </c>
      <c r="T183">
        <v>0.33</v>
      </c>
      <c r="U183">
        <v>1.85</v>
      </c>
      <c r="V183">
        <f>(Table1[[#This Row],[Min Nitrate N + Nitrite N]]+Table1[[#This Row],[Max Nitrate N + Nitrite N]])/2</f>
        <v>1.0900000000000001</v>
      </c>
      <c r="W183">
        <v>17</v>
      </c>
      <c r="X183">
        <v>130</v>
      </c>
      <c r="Y183">
        <f>(Table1[[#This Row],[Min Fecal Coliform]]+Table1[[#This Row],[Max Fecal Coliform]])/2</f>
        <v>73.5</v>
      </c>
      <c r="Z183">
        <v>80</v>
      </c>
      <c r="AA183">
        <v>350</v>
      </c>
      <c r="AB183">
        <f>(Table1[[#This Row],[Min Total Coliform]]+Table1[[#This Row],[Max Total Coliform]])/2</f>
        <v>215</v>
      </c>
      <c r="AC183">
        <f>MIN(10, (Table1[[#This Row],[Avg BOD]]/4)*10)</f>
        <v>10</v>
      </c>
      <c r="AD183">
        <f>MIN(10, (Table1[[#This Row],[Avg Fecal Coliform]]/600)*10)</f>
        <v>1.2250000000000001</v>
      </c>
      <c r="AE183">
        <f>MIN(10, (Table1[[#This Row],[Avg Nitrate N + Nitrite N]]/10)*10)</f>
        <v>1.0900000000000001</v>
      </c>
      <c r="AF183">
        <f>IF(OR(Table1[[#This Row],[Avg pH]]&lt;6.5,Table1[[#This Row],[Avg pH]]&gt;8.5),10,0)</f>
        <v>0</v>
      </c>
      <c r="AG183">
        <f>MAX(0, 10-(2*Table1[[#This Row],[Avg Dissolved Oxygen]]))</f>
        <v>0</v>
      </c>
      <c r="AH183">
        <f>(Table1[[#This Row],[Fecal Score]]*0.3) + (Table1[[#This Row],[BOD Score]]*0.25) + (Table1[[#This Row],[Nitrate Score]]*0.2) + (Table1[[#This Row],[pH Score]]*0.15) + (Table1[[#This Row],[Dissolved Oxygen Score]]*0.1)</f>
        <v>3.0855000000000001</v>
      </c>
      <c r="AI183">
        <v>2017</v>
      </c>
    </row>
    <row r="184" spans="1:35">
      <c r="A184">
        <v>3687</v>
      </c>
      <c r="B184" t="s">
        <v>194</v>
      </c>
      <c r="C184" t="s">
        <v>35</v>
      </c>
      <c r="D184" t="s">
        <v>113</v>
      </c>
      <c r="E184">
        <v>25</v>
      </c>
      <c r="F184">
        <v>28</v>
      </c>
      <c r="G184">
        <f>(Table1[[#This Row],[Min Temperature]]+Table1[[#This Row],[Max Temperature]])/2</f>
        <v>26.5</v>
      </c>
      <c r="H184">
        <v>6.1</v>
      </c>
      <c r="I184">
        <v>6.9</v>
      </c>
      <c r="J184">
        <f>(Table1[[#This Row],[Min Dissolved Oxygen]]+Table1[[#This Row],[Max Dissolved Oxygen]])/2</f>
        <v>6.5</v>
      </c>
      <c r="K184">
        <v>7.6</v>
      </c>
      <c r="L184">
        <v>9</v>
      </c>
      <c r="M184">
        <f>(Table1[[#This Row],[Min pH]]+Table1[[#This Row],[Max pH]])/2</f>
        <v>8.3000000000000007</v>
      </c>
      <c r="N184">
        <v>696</v>
      </c>
      <c r="O184">
        <v>1534</v>
      </c>
      <c r="P184">
        <f>(Table1[[#This Row],[Min Conductivity]]+Table1[[#This Row],[Max Conductivity]])/2</f>
        <v>1115</v>
      </c>
      <c r="Q184">
        <v>3.4</v>
      </c>
      <c r="R184">
        <v>8.6</v>
      </c>
      <c r="S184">
        <f>(Table1[[#This Row],[Min BOD]]+Table1[[#This Row],[Max BOD]])/2</f>
        <v>6</v>
      </c>
      <c r="T184">
        <v>0.31</v>
      </c>
      <c r="U184">
        <v>2.4300000000000002</v>
      </c>
      <c r="V184">
        <f>(Table1[[#This Row],[Min Nitrate N + Nitrite N]]+Table1[[#This Row],[Max Nitrate N + Nitrite N]])/2</f>
        <v>1.37</v>
      </c>
      <c r="W184">
        <v>50</v>
      </c>
      <c r="X184">
        <v>350</v>
      </c>
      <c r="Y184">
        <f>(Table1[[#This Row],[Min Fecal Coliform]]+Table1[[#This Row],[Max Fecal Coliform]])/2</f>
        <v>200</v>
      </c>
      <c r="Z184">
        <v>140</v>
      </c>
      <c r="AA184">
        <v>1800</v>
      </c>
      <c r="AB184">
        <f>(Table1[[#This Row],[Min Total Coliform]]+Table1[[#This Row],[Max Total Coliform]])/2</f>
        <v>970</v>
      </c>
      <c r="AC184">
        <f>MIN(10, (Table1[[#This Row],[Avg BOD]]/4)*10)</f>
        <v>10</v>
      </c>
      <c r="AD184">
        <f>MIN(10, (Table1[[#This Row],[Avg Fecal Coliform]]/600)*10)</f>
        <v>3.333333333333333</v>
      </c>
      <c r="AE184">
        <f>MIN(10, (Table1[[#This Row],[Avg Nitrate N + Nitrite N]]/10)*10)</f>
        <v>1.37</v>
      </c>
      <c r="AF184">
        <f>IF(OR(Table1[[#This Row],[Avg pH]]&lt;6.5,Table1[[#This Row],[Avg pH]]&gt;8.5),10,0)</f>
        <v>0</v>
      </c>
      <c r="AG184">
        <f>MAX(0, 10-(2*Table1[[#This Row],[Avg Dissolved Oxygen]]))</f>
        <v>0</v>
      </c>
      <c r="AH184">
        <f>(Table1[[#This Row],[Fecal Score]]*0.3) + (Table1[[#This Row],[BOD Score]]*0.25) + (Table1[[#This Row],[Nitrate Score]]*0.2) + (Table1[[#This Row],[pH Score]]*0.15) + (Table1[[#This Row],[Dissolved Oxygen Score]]*0.1)</f>
        <v>3.774</v>
      </c>
      <c r="AI184">
        <v>2017</v>
      </c>
    </row>
    <row r="185" spans="1:35">
      <c r="A185">
        <v>3688</v>
      </c>
      <c r="B185" t="s">
        <v>195</v>
      </c>
      <c r="C185" t="s">
        <v>35</v>
      </c>
      <c r="D185" t="s">
        <v>113</v>
      </c>
      <c r="E185">
        <v>27</v>
      </c>
      <c r="F185">
        <v>28</v>
      </c>
      <c r="G185">
        <f>(Table1[[#This Row],[Min Temperature]]+Table1[[#This Row],[Max Temperature]])/2</f>
        <v>27.5</v>
      </c>
      <c r="H185">
        <v>6.3</v>
      </c>
      <c r="I185">
        <v>7.6</v>
      </c>
      <c r="J185">
        <f>(Table1[[#This Row],[Min Dissolved Oxygen]]+Table1[[#This Row],[Max Dissolved Oxygen]])/2</f>
        <v>6.9499999999999993</v>
      </c>
      <c r="K185">
        <v>7.3</v>
      </c>
      <c r="L185">
        <v>9.4</v>
      </c>
      <c r="M185">
        <f>(Table1[[#This Row],[Min pH]]+Table1[[#This Row],[Max pH]])/2</f>
        <v>8.35</v>
      </c>
      <c r="N185">
        <v>566</v>
      </c>
      <c r="O185">
        <v>1358</v>
      </c>
      <c r="P185">
        <f>(Table1[[#This Row],[Min Conductivity]]+Table1[[#This Row],[Max Conductivity]])/2</f>
        <v>962</v>
      </c>
      <c r="Q185">
        <v>3.9</v>
      </c>
      <c r="R185">
        <v>8.6</v>
      </c>
      <c r="S185">
        <f>(Table1[[#This Row],[Min BOD]]+Table1[[#This Row],[Max BOD]])/2</f>
        <v>6.25</v>
      </c>
      <c r="T185">
        <v>0.25</v>
      </c>
      <c r="U185">
        <v>2.6</v>
      </c>
      <c r="V185">
        <f>(Table1[[#This Row],[Min Nitrate N + Nitrite N]]+Table1[[#This Row],[Max Nitrate N + Nitrite N]])/2</f>
        <v>1.425</v>
      </c>
      <c r="W185">
        <v>25</v>
      </c>
      <c r="X185">
        <v>550</v>
      </c>
      <c r="Y185">
        <f>(Table1[[#This Row],[Min Fecal Coliform]]+Table1[[#This Row],[Max Fecal Coliform]])/2</f>
        <v>287.5</v>
      </c>
      <c r="Z185">
        <v>140</v>
      </c>
      <c r="AA185">
        <v>1800</v>
      </c>
      <c r="AB185">
        <f>(Table1[[#This Row],[Min Total Coliform]]+Table1[[#This Row],[Max Total Coliform]])/2</f>
        <v>970</v>
      </c>
      <c r="AC185">
        <f>MIN(10, (Table1[[#This Row],[Avg BOD]]/4)*10)</f>
        <v>10</v>
      </c>
      <c r="AD185">
        <f>MIN(10, (Table1[[#This Row],[Avg Fecal Coliform]]/600)*10)</f>
        <v>4.791666666666667</v>
      </c>
      <c r="AE185">
        <f>MIN(10, (Table1[[#This Row],[Avg Nitrate N + Nitrite N]]/10)*10)</f>
        <v>1.4250000000000003</v>
      </c>
      <c r="AF185">
        <f>IF(OR(Table1[[#This Row],[Avg pH]]&lt;6.5,Table1[[#This Row],[Avg pH]]&gt;8.5),10,0)</f>
        <v>0</v>
      </c>
      <c r="AG185">
        <f>MAX(0, 10-(2*Table1[[#This Row],[Avg Dissolved Oxygen]]))</f>
        <v>0</v>
      </c>
      <c r="AH185">
        <f>(Table1[[#This Row],[Fecal Score]]*0.3) + (Table1[[#This Row],[BOD Score]]*0.25) + (Table1[[#This Row],[Nitrate Score]]*0.2) + (Table1[[#This Row],[pH Score]]*0.15) + (Table1[[#This Row],[Dissolved Oxygen Score]]*0.1)</f>
        <v>4.2225000000000001</v>
      </c>
      <c r="AI185">
        <v>2017</v>
      </c>
    </row>
    <row r="186" spans="1:35">
      <c r="A186">
        <v>3689</v>
      </c>
      <c r="B186" t="s">
        <v>196</v>
      </c>
      <c r="C186" t="s">
        <v>35</v>
      </c>
      <c r="D186" t="s">
        <v>113</v>
      </c>
      <c r="E186">
        <v>25</v>
      </c>
      <c r="F186">
        <v>28</v>
      </c>
      <c r="G186">
        <f>(Table1[[#This Row],[Min Temperature]]+Table1[[#This Row],[Max Temperature]])/2</f>
        <v>26.5</v>
      </c>
      <c r="H186">
        <v>5.9</v>
      </c>
      <c r="I186">
        <v>6.5</v>
      </c>
      <c r="J186">
        <f>(Table1[[#This Row],[Min Dissolved Oxygen]]+Table1[[#This Row],[Max Dissolved Oxygen]])/2</f>
        <v>6.2</v>
      </c>
      <c r="K186">
        <v>7.3</v>
      </c>
      <c r="L186">
        <v>8.6</v>
      </c>
      <c r="M186">
        <f>(Table1[[#This Row],[Min pH]]+Table1[[#This Row],[Max pH]])/2</f>
        <v>7.9499999999999993</v>
      </c>
      <c r="N186">
        <v>778</v>
      </c>
      <c r="O186">
        <v>1230</v>
      </c>
      <c r="P186">
        <f>(Table1[[#This Row],[Min Conductivity]]+Table1[[#This Row],[Max Conductivity]])/2</f>
        <v>1004</v>
      </c>
      <c r="Q186">
        <v>4.7</v>
      </c>
      <c r="R186">
        <v>13.7</v>
      </c>
      <c r="S186">
        <f>(Table1[[#This Row],[Min BOD]]+Table1[[#This Row],[Max BOD]])/2</f>
        <v>9.1999999999999993</v>
      </c>
      <c r="T186">
        <v>0.12</v>
      </c>
      <c r="U186">
        <v>3.63</v>
      </c>
      <c r="V186">
        <f>(Table1[[#This Row],[Min Nitrate N + Nitrite N]]+Table1[[#This Row],[Max Nitrate N + Nitrite N]])/2</f>
        <v>1.875</v>
      </c>
      <c r="W186">
        <v>130</v>
      </c>
      <c r="X186">
        <v>900</v>
      </c>
      <c r="Y186">
        <f>(Table1[[#This Row],[Min Fecal Coliform]]+Table1[[#This Row],[Max Fecal Coliform]])/2</f>
        <v>515</v>
      </c>
      <c r="Z186">
        <v>550</v>
      </c>
      <c r="AA186">
        <v>1800</v>
      </c>
      <c r="AB186">
        <f>(Table1[[#This Row],[Min Total Coliform]]+Table1[[#This Row],[Max Total Coliform]])/2</f>
        <v>1175</v>
      </c>
      <c r="AC186">
        <f>MIN(10, (Table1[[#This Row],[Avg BOD]]/4)*10)</f>
        <v>10</v>
      </c>
      <c r="AD186">
        <f>MIN(10, (Table1[[#This Row],[Avg Fecal Coliform]]/600)*10)</f>
        <v>8.5833333333333321</v>
      </c>
      <c r="AE186">
        <f>MIN(10, (Table1[[#This Row],[Avg Nitrate N + Nitrite N]]/10)*10)</f>
        <v>1.875</v>
      </c>
      <c r="AF186">
        <f>IF(OR(Table1[[#This Row],[Avg pH]]&lt;6.5,Table1[[#This Row],[Avg pH]]&gt;8.5),10,0)</f>
        <v>0</v>
      </c>
      <c r="AG186">
        <f>MAX(0, 10-(2*Table1[[#This Row],[Avg Dissolved Oxygen]]))</f>
        <v>0</v>
      </c>
      <c r="AH186">
        <f>(Table1[[#This Row],[Fecal Score]]*0.3) + (Table1[[#This Row],[BOD Score]]*0.25) + (Table1[[#This Row],[Nitrate Score]]*0.2) + (Table1[[#This Row],[pH Score]]*0.15) + (Table1[[#This Row],[Dissolved Oxygen Score]]*0.1)</f>
        <v>5.4499999999999993</v>
      </c>
      <c r="AI186">
        <v>2017</v>
      </c>
    </row>
    <row r="187" spans="1:35">
      <c r="A187">
        <v>3690</v>
      </c>
      <c r="B187" t="s">
        <v>197</v>
      </c>
      <c r="C187" t="s">
        <v>35</v>
      </c>
      <c r="D187" t="s">
        <v>113</v>
      </c>
      <c r="E187">
        <v>26</v>
      </c>
      <c r="F187">
        <v>29</v>
      </c>
      <c r="G187">
        <f>(Table1[[#This Row],[Min Temperature]]+Table1[[#This Row],[Max Temperature]])/2</f>
        <v>27.5</v>
      </c>
      <c r="H187">
        <v>6.6</v>
      </c>
      <c r="I187">
        <v>7.3</v>
      </c>
      <c r="J187">
        <f>(Table1[[#This Row],[Min Dissolved Oxygen]]+Table1[[#This Row],[Max Dissolved Oxygen]])/2</f>
        <v>6.9499999999999993</v>
      </c>
      <c r="K187">
        <v>7.6</v>
      </c>
      <c r="L187">
        <v>8.5</v>
      </c>
      <c r="M187">
        <f>(Table1[[#This Row],[Min pH]]+Table1[[#This Row],[Max pH]])/2</f>
        <v>8.0500000000000007</v>
      </c>
      <c r="N187">
        <v>1213</v>
      </c>
      <c r="O187">
        <v>2050</v>
      </c>
      <c r="P187">
        <f>(Table1[[#This Row],[Min Conductivity]]+Table1[[#This Row],[Max Conductivity]])/2</f>
        <v>1631.5</v>
      </c>
      <c r="Q187">
        <v>3.6</v>
      </c>
      <c r="R187">
        <v>8</v>
      </c>
      <c r="S187">
        <f>(Table1[[#This Row],[Min BOD]]+Table1[[#This Row],[Max BOD]])/2</f>
        <v>5.8</v>
      </c>
      <c r="T187">
        <v>0.69</v>
      </c>
      <c r="U187">
        <v>4.42</v>
      </c>
      <c r="V187">
        <f>(Table1[[#This Row],[Min Nitrate N + Nitrite N]]+Table1[[#This Row],[Max Nitrate N + Nitrite N]])/2</f>
        <v>2.5549999999999997</v>
      </c>
      <c r="W187">
        <v>110</v>
      </c>
      <c r="X187">
        <v>1600</v>
      </c>
      <c r="Y187">
        <f>(Table1[[#This Row],[Min Fecal Coliform]]+Table1[[#This Row],[Max Fecal Coliform]])/2</f>
        <v>855</v>
      </c>
      <c r="Z187">
        <v>350</v>
      </c>
      <c r="AA187">
        <v>1800</v>
      </c>
      <c r="AB187">
        <f>(Table1[[#This Row],[Min Total Coliform]]+Table1[[#This Row],[Max Total Coliform]])/2</f>
        <v>1075</v>
      </c>
      <c r="AC187">
        <f>MIN(10, (Table1[[#This Row],[Avg BOD]]/4)*10)</f>
        <v>10</v>
      </c>
      <c r="AD187">
        <f>MIN(10, (Table1[[#This Row],[Avg Fecal Coliform]]/600)*10)</f>
        <v>10</v>
      </c>
      <c r="AE187">
        <f>MIN(10, (Table1[[#This Row],[Avg Nitrate N + Nitrite N]]/10)*10)</f>
        <v>2.5549999999999997</v>
      </c>
      <c r="AF187">
        <f>IF(OR(Table1[[#This Row],[Avg pH]]&lt;6.5,Table1[[#This Row],[Avg pH]]&gt;8.5),10,0)</f>
        <v>0</v>
      </c>
      <c r="AG187">
        <f>MAX(0, 10-(2*Table1[[#This Row],[Avg Dissolved Oxygen]]))</f>
        <v>0</v>
      </c>
      <c r="AH187">
        <f>(Table1[[#This Row],[Fecal Score]]*0.3) + (Table1[[#This Row],[BOD Score]]*0.25) + (Table1[[#This Row],[Nitrate Score]]*0.2) + (Table1[[#This Row],[pH Score]]*0.15) + (Table1[[#This Row],[Dissolved Oxygen Score]]*0.1)</f>
        <v>6.0110000000000001</v>
      </c>
      <c r="AI187">
        <v>2017</v>
      </c>
    </row>
    <row r="188" spans="1:35">
      <c r="A188">
        <v>3691</v>
      </c>
      <c r="B188" t="s">
        <v>198</v>
      </c>
      <c r="C188" t="s">
        <v>35</v>
      </c>
      <c r="D188" t="s">
        <v>113</v>
      </c>
      <c r="E188">
        <v>25</v>
      </c>
      <c r="F188">
        <v>30</v>
      </c>
      <c r="G188">
        <f>(Table1[[#This Row],[Min Temperature]]+Table1[[#This Row],[Max Temperature]])/2</f>
        <v>27.5</v>
      </c>
      <c r="H188">
        <v>5.9</v>
      </c>
      <c r="I188">
        <v>7.5</v>
      </c>
      <c r="J188">
        <f>(Table1[[#This Row],[Min Dissolved Oxygen]]+Table1[[#This Row],[Max Dissolved Oxygen]])/2</f>
        <v>6.7</v>
      </c>
      <c r="K188">
        <v>7.2</v>
      </c>
      <c r="L188">
        <v>8.3000000000000007</v>
      </c>
      <c r="M188">
        <f>(Table1[[#This Row],[Min pH]]+Table1[[#This Row],[Max pH]])/2</f>
        <v>7.75</v>
      </c>
      <c r="N188">
        <v>90</v>
      </c>
      <c r="O188">
        <v>160</v>
      </c>
      <c r="P188">
        <f>(Table1[[#This Row],[Min Conductivity]]+Table1[[#This Row],[Max Conductivity]])/2</f>
        <v>125</v>
      </c>
      <c r="Q188">
        <v>2</v>
      </c>
      <c r="R188">
        <v>3</v>
      </c>
      <c r="S188">
        <f>(Table1[[#This Row],[Min BOD]]+Table1[[#This Row],[Max BOD]])/2</f>
        <v>2.5</v>
      </c>
      <c r="T188">
        <v>0</v>
      </c>
      <c r="U188">
        <v>1.2</v>
      </c>
      <c r="V188">
        <f>(Table1[[#This Row],[Min Nitrate N + Nitrite N]]+Table1[[#This Row],[Max Nitrate N + Nitrite N]])/2</f>
        <v>0.6</v>
      </c>
      <c r="W188">
        <v>50</v>
      </c>
      <c r="X188">
        <v>1300</v>
      </c>
      <c r="Y188">
        <f>(Table1[[#This Row],[Min Fecal Coliform]]+Table1[[#This Row],[Max Fecal Coliform]])/2</f>
        <v>675</v>
      </c>
      <c r="Z188">
        <v>140</v>
      </c>
      <c r="AA188">
        <v>3000</v>
      </c>
      <c r="AB188">
        <f>(Table1[[#This Row],[Min Total Coliform]]+Table1[[#This Row],[Max Total Coliform]])/2</f>
        <v>1570</v>
      </c>
      <c r="AC188">
        <f>MIN(10, (Table1[[#This Row],[Avg BOD]]/4)*10)</f>
        <v>6.25</v>
      </c>
      <c r="AD188">
        <f>MIN(10, (Table1[[#This Row],[Avg Fecal Coliform]]/600)*10)</f>
        <v>10</v>
      </c>
      <c r="AE188">
        <f>MIN(10, (Table1[[#This Row],[Avg Nitrate N + Nitrite N]]/10)*10)</f>
        <v>0.6</v>
      </c>
      <c r="AF188">
        <f>IF(OR(Table1[[#This Row],[Avg pH]]&lt;6.5,Table1[[#This Row],[Avg pH]]&gt;8.5),10,0)</f>
        <v>0</v>
      </c>
      <c r="AG188">
        <f>MAX(0, 10-(2*Table1[[#This Row],[Avg Dissolved Oxygen]]))</f>
        <v>0</v>
      </c>
      <c r="AH188">
        <f>(Table1[[#This Row],[Fecal Score]]*0.3) + (Table1[[#This Row],[BOD Score]]*0.25) + (Table1[[#This Row],[Nitrate Score]]*0.2) + (Table1[[#This Row],[pH Score]]*0.15) + (Table1[[#This Row],[Dissolved Oxygen Score]]*0.1)</f>
        <v>4.6825000000000001</v>
      </c>
      <c r="AI188">
        <v>2017</v>
      </c>
    </row>
    <row r="189" spans="1:35">
      <c r="A189">
        <v>3692</v>
      </c>
      <c r="B189" t="s">
        <v>199</v>
      </c>
      <c r="C189" t="s">
        <v>35</v>
      </c>
      <c r="D189" t="s">
        <v>113</v>
      </c>
      <c r="E189">
        <v>25</v>
      </c>
      <c r="F189">
        <v>30</v>
      </c>
      <c r="G189">
        <f>(Table1[[#This Row],[Min Temperature]]+Table1[[#This Row],[Max Temperature]])/2</f>
        <v>27.5</v>
      </c>
      <c r="H189">
        <v>5.6</v>
      </c>
      <c r="I189">
        <v>7.4</v>
      </c>
      <c r="J189">
        <f>(Table1[[#This Row],[Min Dissolved Oxygen]]+Table1[[#This Row],[Max Dissolved Oxygen]])/2</f>
        <v>6.5</v>
      </c>
      <c r="K189">
        <v>7.1</v>
      </c>
      <c r="L189">
        <v>8.4</v>
      </c>
      <c r="M189">
        <f>(Table1[[#This Row],[Min pH]]+Table1[[#This Row],[Max pH]])/2</f>
        <v>7.75</v>
      </c>
      <c r="N189">
        <v>120</v>
      </c>
      <c r="O189">
        <v>290</v>
      </c>
      <c r="P189">
        <f>(Table1[[#This Row],[Min Conductivity]]+Table1[[#This Row],[Max Conductivity]])/2</f>
        <v>205</v>
      </c>
      <c r="Q189">
        <v>2.2999999999999998</v>
      </c>
      <c r="R189">
        <v>3</v>
      </c>
      <c r="S189">
        <f>(Table1[[#This Row],[Min BOD]]+Table1[[#This Row],[Max BOD]])/2</f>
        <v>2.65</v>
      </c>
      <c r="T189">
        <v>0</v>
      </c>
      <c r="U189">
        <v>1.4</v>
      </c>
      <c r="V189">
        <f>(Table1[[#This Row],[Min Nitrate N + Nitrite N]]+Table1[[#This Row],[Max Nitrate N + Nitrite N]])/2</f>
        <v>0.7</v>
      </c>
      <c r="W189">
        <v>60</v>
      </c>
      <c r="X189">
        <v>500</v>
      </c>
      <c r="Y189">
        <f>(Table1[[#This Row],[Min Fecal Coliform]]+Table1[[#This Row],[Max Fecal Coliform]])/2</f>
        <v>280</v>
      </c>
      <c r="Z189">
        <v>170</v>
      </c>
      <c r="AA189">
        <v>1600</v>
      </c>
      <c r="AB189">
        <f>(Table1[[#This Row],[Min Total Coliform]]+Table1[[#This Row],[Max Total Coliform]])/2</f>
        <v>885</v>
      </c>
      <c r="AC189">
        <f>MIN(10, (Table1[[#This Row],[Avg BOD]]/4)*10)</f>
        <v>6.625</v>
      </c>
      <c r="AD189">
        <f>MIN(10, (Table1[[#This Row],[Avg Fecal Coliform]]/600)*10)</f>
        <v>4.666666666666667</v>
      </c>
      <c r="AE189">
        <f>MIN(10, (Table1[[#This Row],[Avg Nitrate N + Nitrite N]]/10)*10)</f>
        <v>0.7</v>
      </c>
      <c r="AF189">
        <f>IF(OR(Table1[[#This Row],[Avg pH]]&lt;6.5,Table1[[#This Row],[Avg pH]]&gt;8.5),10,0)</f>
        <v>0</v>
      </c>
      <c r="AG189">
        <f>MAX(0, 10-(2*Table1[[#This Row],[Avg Dissolved Oxygen]]))</f>
        <v>0</v>
      </c>
      <c r="AH189">
        <f>(Table1[[#This Row],[Fecal Score]]*0.3) + (Table1[[#This Row],[BOD Score]]*0.25) + (Table1[[#This Row],[Nitrate Score]]*0.2) + (Table1[[#This Row],[pH Score]]*0.15) + (Table1[[#This Row],[Dissolved Oxygen Score]]*0.1)</f>
        <v>3.1962500000000005</v>
      </c>
      <c r="AI189">
        <v>2017</v>
      </c>
    </row>
    <row r="190" spans="1:35">
      <c r="A190">
        <v>3693</v>
      </c>
      <c r="B190" t="s">
        <v>200</v>
      </c>
      <c r="C190" t="s">
        <v>35</v>
      </c>
      <c r="D190" t="s">
        <v>113</v>
      </c>
      <c r="E190">
        <v>25</v>
      </c>
      <c r="F190">
        <v>30</v>
      </c>
      <c r="G190">
        <f>(Table1[[#This Row],[Min Temperature]]+Table1[[#This Row],[Max Temperature]])/2</f>
        <v>27.5</v>
      </c>
      <c r="H190">
        <v>4.2</v>
      </c>
      <c r="I190">
        <v>7.3</v>
      </c>
      <c r="J190">
        <f>(Table1[[#This Row],[Min Dissolved Oxygen]]+Table1[[#This Row],[Max Dissolved Oxygen]])/2</f>
        <v>5.75</v>
      </c>
      <c r="K190">
        <v>7.4</v>
      </c>
      <c r="L190">
        <v>8.4</v>
      </c>
      <c r="M190">
        <f>(Table1[[#This Row],[Min pH]]+Table1[[#This Row],[Max pH]])/2</f>
        <v>7.9</v>
      </c>
      <c r="N190">
        <v>280</v>
      </c>
      <c r="O190">
        <v>1520</v>
      </c>
      <c r="P190">
        <f>(Table1[[#This Row],[Min Conductivity]]+Table1[[#This Row],[Max Conductivity]])/2</f>
        <v>900</v>
      </c>
      <c r="Q190">
        <v>5</v>
      </c>
      <c r="R190">
        <v>112</v>
      </c>
      <c r="S190">
        <f>(Table1[[#This Row],[Min BOD]]+Table1[[#This Row],[Max BOD]])/2</f>
        <v>58.5</v>
      </c>
      <c r="T190">
        <v>0</v>
      </c>
      <c r="U190">
        <v>6.3</v>
      </c>
      <c r="V190">
        <f>(Table1[[#This Row],[Min Nitrate N + Nitrite N]]+Table1[[#This Row],[Max Nitrate N + Nitrite N]])/2</f>
        <v>3.15</v>
      </c>
      <c r="W190">
        <v>1200</v>
      </c>
      <c r="X190">
        <v>100000</v>
      </c>
      <c r="Y190">
        <f>(Table1[[#This Row],[Min Fecal Coliform]]+Table1[[#This Row],[Max Fecal Coliform]])/2</f>
        <v>50600</v>
      </c>
      <c r="Z190">
        <v>3400</v>
      </c>
      <c r="AA190">
        <v>180000</v>
      </c>
      <c r="AB190">
        <f>(Table1[[#This Row],[Min Total Coliform]]+Table1[[#This Row],[Max Total Coliform]])/2</f>
        <v>91700</v>
      </c>
      <c r="AC190">
        <f>MIN(10, (Table1[[#This Row],[Avg BOD]]/4)*10)</f>
        <v>10</v>
      </c>
      <c r="AD190">
        <f>MIN(10, (Table1[[#This Row],[Avg Fecal Coliform]]/600)*10)</f>
        <v>10</v>
      </c>
      <c r="AE190">
        <f>MIN(10, (Table1[[#This Row],[Avg Nitrate N + Nitrite N]]/10)*10)</f>
        <v>3.15</v>
      </c>
      <c r="AF190">
        <f>IF(OR(Table1[[#This Row],[Avg pH]]&lt;6.5,Table1[[#This Row],[Avg pH]]&gt;8.5),10,0)</f>
        <v>0</v>
      </c>
      <c r="AG190">
        <f>MAX(0, 10-(2*Table1[[#This Row],[Avg Dissolved Oxygen]]))</f>
        <v>0</v>
      </c>
      <c r="AH190">
        <f>(Table1[[#This Row],[Fecal Score]]*0.3) + (Table1[[#This Row],[BOD Score]]*0.25) + (Table1[[#This Row],[Nitrate Score]]*0.2) + (Table1[[#This Row],[pH Score]]*0.15) + (Table1[[#This Row],[Dissolved Oxygen Score]]*0.1)</f>
        <v>6.13</v>
      </c>
      <c r="AI190">
        <v>2017</v>
      </c>
    </row>
    <row r="191" spans="1:35">
      <c r="A191">
        <v>3694</v>
      </c>
      <c r="B191" t="s">
        <v>201</v>
      </c>
      <c r="C191" t="s">
        <v>35</v>
      </c>
      <c r="D191" t="s">
        <v>113</v>
      </c>
      <c r="E191">
        <v>26</v>
      </c>
      <c r="F191">
        <v>34</v>
      </c>
      <c r="G191">
        <f>(Table1[[#This Row],[Min Temperature]]+Table1[[#This Row],[Max Temperature]])/2</f>
        <v>30</v>
      </c>
      <c r="H191">
        <v>5.5</v>
      </c>
      <c r="I191">
        <v>7.6</v>
      </c>
      <c r="J191">
        <f>(Table1[[#This Row],[Min Dissolved Oxygen]]+Table1[[#This Row],[Max Dissolved Oxygen]])/2</f>
        <v>6.55</v>
      </c>
      <c r="K191">
        <v>7.6</v>
      </c>
      <c r="L191">
        <v>8.3000000000000007</v>
      </c>
      <c r="M191">
        <f>(Table1[[#This Row],[Min pH]]+Table1[[#This Row],[Max pH]])/2</f>
        <v>7.95</v>
      </c>
      <c r="N191">
        <v>130</v>
      </c>
      <c r="O191">
        <v>204</v>
      </c>
      <c r="P191">
        <f>(Table1[[#This Row],[Min Conductivity]]+Table1[[#This Row],[Max Conductivity]])/2</f>
        <v>167</v>
      </c>
      <c r="Q191">
        <v>2.5</v>
      </c>
      <c r="R191">
        <v>4</v>
      </c>
      <c r="S191">
        <f>(Table1[[#This Row],[Min BOD]]+Table1[[#This Row],[Max BOD]])/2</f>
        <v>3.25</v>
      </c>
      <c r="T191">
        <v>0</v>
      </c>
      <c r="U191">
        <v>0.35</v>
      </c>
      <c r="V191">
        <f>(Table1[[#This Row],[Min Nitrate N + Nitrite N]]+Table1[[#This Row],[Max Nitrate N + Nitrite N]])/2</f>
        <v>0.17499999999999999</v>
      </c>
      <c r="W191">
        <v>460</v>
      </c>
      <c r="X191">
        <v>2200</v>
      </c>
      <c r="Y191">
        <f>(Table1[[#This Row],[Min Fecal Coliform]]+Table1[[#This Row],[Max Fecal Coliform]])/2</f>
        <v>1330</v>
      </c>
      <c r="Z191">
        <v>1400</v>
      </c>
      <c r="AA191">
        <v>5000</v>
      </c>
      <c r="AB191">
        <f>(Table1[[#This Row],[Min Total Coliform]]+Table1[[#This Row],[Max Total Coliform]])/2</f>
        <v>3200</v>
      </c>
      <c r="AC191">
        <f>MIN(10, (Table1[[#This Row],[Avg BOD]]/4)*10)</f>
        <v>8.125</v>
      </c>
      <c r="AD191">
        <f>MIN(10, (Table1[[#This Row],[Avg Fecal Coliform]]/600)*10)</f>
        <v>10</v>
      </c>
      <c r="AE191">
        <f>MIN(10, (Table1[[#This Row],[Avg Nitrate N + Nitrite N]]/10)*10)</f>
        <v>0.17499999999999999</v>
      </c>
      <c r="AF191">
        <f>IF(OR(Table1[[#This Row],[Avg pH]]&lt;6.5,Table1[[#This Row],[Avg pH]]&gt;8.5),10,0)</f>
        <v>0</v>
      </c>
      <c r="AG191">
        <f>MAX(0, 10-(2*Table1[[#This Row],[Avg Dissolved Oxygen]]))</f>
        <v>0</v>
      </c>
      <c r="AH191">
        <f>(Table1[[#This Row],[Fecal Score]]*0.3) + (Table1[[#This Row],[BOD Score]]*0.25) + (Table1[[#This Row],[Nitrate Score]]*0.2) + (Table1[[#This Row],[pH Score]]*0.15) + (Table1[[#This Row],[Dissolved Oxygen Score]]*0.1)</f>
        <v>5.0662500000000001</v>
      </c>
      <c r="AI191">
        <v>2017</v>
      </c>
    </row>
    <row r="192" spans="1:35">
      <c r="A192">
        <v>3695</v>
      </c>
      <c r="B192" t="s">
        <v>202</v>
      </c>
      <c r="C192" t="s">
        <v>35</v>
      </c>
      <c r="D192" t="s">
        <v>113</v>
      </c>
      <c r="E192">
        <v>25</v>
      </c>
      <c r="F192">
        <v>27</v>
      </c>
      <c r="G192">
        <f>(Table1[[#This Row],[Min Temperature]]+Table1[[#This Row],[Max Temperature]])/2</f>
        <v>26</v>
      </c>
      <c r="H192">
        <v>5.3</v>
      </c>
      <c r="I192">
        <v>7.1</v>
      </c>
      <c r="J192">
        <f>(Table1[[#This Row],[Min Dissolved Oxygen]]+Table1[[#This Row],[Max Dissolved Oxygen]])/2</f>
        <v>6.1999999999999993</v>
      </c>
      <c r="K192">
        <v>7.1</v>
      </c>
      <c r="L192">
        <v>7.7</v>
      </c>
      <c r="M192">
        <f>(Table1[[#This Row],[Min pH]]+Table1[[#This Row],[Max pH]])/2</f>
        <v>7.4</v>
      </c>
      <c r="N192">
        <v>140</v>
      </c>
      <c r="O192">
        <v>290</v>
      </c>
      <c r="P192">
        <f>(Table1[[#This Row],[Min Conductivity]]+Table1[[#This Row],[Max Conductivity]])/2</f>
        <v>215</v>
      </c>
      <c r="Q192">
        <v>3</v>
      </c>
      <c r="R192">
        <v>5.3</v>
      </c>
      <c r="S192">
        <f>(Table1[[#This Row],[Min BOD]]+Table1[[#This Row],[Max BOD]])/2</f>
        <v>4.1500000000000004</v>
      </c>
      <c r="T192">
        <v>0</v>
      </c>
      <c r="U192">
        <v>0.19</v>
      </c>
      <c r="V192">
        <f>(Table1[[#This Row],[Min Nitrate N + Nitrite N]]+Table1[[#This Row],[Max Nitrate N + Nitrite N]])/2</f>
        <v>9.5000000000000001E-2</v>
      </c>
      <c r="W192">
        <v>800</v>
      </c>
      <c r="X192">
        <v>9000</v>
      </c>
      <c r="Y192">
        <f>(Table1[[#This Row],[Min Fecal Coliform]]+Table1[[#This Row],[Max Fecal Coliform]])/2</f>
        <v>4900</v>
      </c>
      <c r="Z192">
        <v>2400</v>
      </c>
      <c r="AA192">
        <v>16000</v>
      </c>
      <c r="AB192">
        <f>(Table1[[#This Row],[Min Total Coliform]]+Table1[[#This Row],[Max Total Coliform]])/2</f>
        <v>9200</v>
      </c>
      <c r="AC192">
        <f>MIN(10, (Table1[[#This Row],[Avg BOD]]/4)*10)</f>
        <v>10</v>
      </c>
      <c r="AD192">
        <f>MIN(10, (Table1[[#This Row],[Avg Fecal Coliform]]/600)*10)</f>
        <v>10</v>
      </c>
      <c r="AE192">
        <f>MIN(10, (Table1[[#This Row],[Avg Nitrate N + Nitrite N]]/10)*10)</f>
        <v>9.5000000000000001E-2</v>
      </c>
      <c r="AF192">
        <f>IF(OR(Table1[[#This Row],[Avg pH]]&lt;6.5,Table1[[#This Row],[Avg pH]]&gt;8.5),10,0)</f>
        <v>0</v>
      </c>
      <c r="AG192">
        <f>MAX(0, 10-(2*Table1[[#This Row],[Avg Dissolved Oxygen]]))</f>
        <v>0</v>
      </c>
      <c r="AH192">
        <f>(Table1[[#This Row],[Fecal Score]]*0.3) + (Table1[[#This Row],[BOD Score]]*0.25) + (Table1[[#This Row],[Nitrate Score]]*0.2) + (Table1[[#This Row],[pH Score]]*0.15) + (Table1[[#This Row],[Dissolved Oxygen Score]]*0.1)</f>
        <v>5.5190000000000001</v>
      </c>
      <c r="AI192">
        <v>2017</v>
      </c>
    </row>
    <row r="193" spans="1:35">
      <c r="A193">
        <v>3696</v>
      </c>
      <c r="B193" t="s">
        <v>203</v>
      </c>
      <c r="C193" t="s">
        <v>35</v>
      </c>
      <c r="D193" t="s">
        <v>113</v>
      </c>
      <c r="E193">
        <v>25</v>
      </c>
      <c r="F193">
        <v>30</v>
      </c>
      <c r="G193">
        <f>(Table1[[#This Row],[Min Temperature]]+Table1[[#This Row],[Max Temperature]])/2</f>
        <v>27.5</v>
      </c>
      <c r="H193">
        <v>4</v>
      </c>
      <c r="I193">
        <v>7</v>
      </c>
      <c r="J193">
        <f>(Table1[[#This Row],[Min Dissolved Oxygen]]+Table1[[#This Row],[Max Dissolved Oxygen]])/2</f>
        <v>5.5</v>
      </c>
      <c r="K193">
        <v>7.3</v>
      </c>
      <c r="L193">
        <v>9</v>
      </c>
      <c r="M193">
        <f>(Table1[[#This Row],[Min pH]]+Table1[[#This Row],[Max pH]])/2</f>
        <v>8.15</v>
      </c>
      <c r="N193">
        <v>520</v>
      </c>
      <c r="O193">
        <v>1940</v>
      </c>
      <c r="P193">
        <f>(Table1[[#This Row],[Min Conductivity]]+Table1[[#This Row],[Max Conductivity]])/2</f>
        <v>1230</v>
      </c>
      <c r="Q193">
        <v>16</v>
      </c>
      <c r="R193">
        <v>360</v>
      </c>
      <c r="S193">
        <f>(Table1[[#This Row],[Min BOD]]+Table1[[#This Row],[Max BOD]])/2</f>
        <v>188</v>
      </c>
      <c r="T193">
        <v>0</v>
      </c>
      <c r="U193">
        <v>4.8</v>
      </c>
      <c r="V193">
        <f>(Table1[[#This Row],[Min Nitrate N + Nitrite N]]+Table1[[#This Row],[Max Nitrate N + Nitrite N]])/2</f>
        <v>2.4</v>
      </c>
      <c r="W193">
        <v>44000</v>
      </c>
      <c r="X193">
        <v>900000</v>
      </c>
      <c r="Y193">
        <f>(Table1[[#This Row],[Min Fecal Coliform]]+Table1[[#This Row],[Max Fecal Coliform]])/2</f>
        <v>472000</v>
      </c>
      <c r="Z193">
        <v>90000</v>
      </c>
      <c r="AA193">
        <v>1600000</v>
      </c>
      <c r="AB193">
        <f>(Table1[[#This Row],[Min Total Coliform]]+Table1[[#This Row],[Max Total Coliform]])/2</f>
        <v>845000</v>
      </c>
      <c r="AC193">
        <f>MIN(10, (Table1[[#This Row],[Avg BOD]]/4)*10)</f>
        <v>10</v>
      </c>
      <c r="AD193">
        <f>MIN(10, (Table1[[#This Row],[Avg Fecal Coliform]]/600)*10)</f>
        <v>10</v>
      </c>
      <c r="AE193">
        <f>MIN(10, (Table1[[#This Row],[Avg Nitrate N + Nitrite N]]/10)*10)</f>
        <v>2.4</v>
      </c>
      <c r="AF193">
        <f>IF(OR(Table1[[#This Row],[Avg pH]]&lt;6.5,Table1[[#This Row],[Avg pH]]&gt;8.5),10,0)</f>
        <v>0</v>
      </c>
      <c r="AG193">
        <f>MAX(0, 10-(2*Table1[[#This Row],[Avg Dissolved Oxygen]]))</f>
        <v>0</v>
      </c>
      <c r="AH193">
        <f>(Table1[[#This Row],[Fecal Score]]*0.3) + (Table1[[#This Row],[BOD Score]]*0.25) + (Table1[[#This Row],[Nitrate Score]]*0.2) + (Table1[[#This Row],[pH Score]]*0.15) + (Table1[[#This Row],[Dissolved Oxygen Score]]*0.1)</f>
        <v>5.98</v>
      </c>
      <c r="AI193">
        <v>2017</v>
      </c>
    </row>
    <row r="194" spans="1:35">
      <c r="A194">
        <v>3697</v>
      </c>
      <c r="B194" t="s">
        <v>204</v>
      </c>
      <c r="C194" t="s">
        <v>35</v>
      </c>
      <c r="D194" t="s">
        <v>113</v>
      </c>
      <c r="E194">
        <v>24.5</v>
      </c>
      <c r="F194">
        <v>27</v>
      </c>
      <c r="G194">
        <f>(Table1[[#This Row],[Min Temperature]]+Table1[[#This Row],[Max Temperature]])/2</f>
        <v>25.75</v>
      </c>
      <c r="H194">
        <v>2</v>
      </c>
      <c r="I194">
        <v>5.4</v>
      </c>
      <c r="J194">
        <f>(Table1[[#This Row],[Min Dissolved Oxygen]]+Table1[[#This Row],[Max Dissolved Oxygen]])/2</f>
        <v>3.7</v>
      </c>
      <c r="K194">
        <v>7.7</v>
      </c>
      <c r="L194">
        <v>8.3000000000000007</v>
      </c>
      <c r="M194">
        <f>(Table1[[#This Row],[Min pH]]+Table1[[#This Row],[Max pH]])/2</f>
        <v>8</v>
      </c>
      <c r="N194">
        <v>350</v>
      </c>
      <c r="O194">
        <v>490</v>
      </c>
      <c r="P194">
        <f>(Table1[[#This Row],[Min Conductivity]]+Table1[[#This Row],[Max Conductivity]])/2</f>
        <v>420</v>
      </c>
      <c r="Q194">
        <v>5</v>
      </c>
      <c r="R194">
        <v>9</v>
      </c>
      <c r="S194">
        <f>(Table1[[#This Row],[Min BOD]]+Table1[[#This Row],[Max BOD]])/2</f>
        <v>7</v>
      </c>
      <c r="T194">
        <v>0</v>
      </c>
      <c r="U194">
        <v>1.93</v>
      </c>
      <c r="V194">
        <f>(Table1[[#This Row],[Min Nitrate N + Nitrite N]]+Table1[[#This Row],[Max Nitrate N + Nitrite N]])/2</f>
        <v>0.96499999999999997</v>
      </c>
      <c r="W194">
        <v>1100</v>
      </c>
      <c r="X194">
        <v>5000</v>
      </c>
      <c r="Y194">
        <f>(Table1[[#This Row],[Min Fecal Coliform]]+Table1[[#This Row],[Max Fecal Coliform]])/2</f>
        <v>3050</v>
      </c>
      <c r="Z194">
        <v>3000</v>
      </c>
      <c r="AA194">
        <v>9000</v>
      </c>
      <c r="AB194">
        <f>(Table1[[#This Row],[Min Total Coliform]]+Table1[[#This Row],[Max Total Coliform]])/2</f>
        <v>6000</v>
      </c>
      <c r="AC194">
        <f>MIN(10, (Table1[[#This Row],[Avg BOD]]/4)*10)</f>
        <v>10</v>
      </c>
      <c r="AD194">
        <f>MIN(10, (Table1[[#This Row],[Avg Fecal Coliform]]/600)*10)</f>
        <v>10</v>
      </c>
      <c r="AE194">
        <f>MIN(10, (Table1[[#This Row],[Avg Nitrate N + Nitrite N]]/10)*10)</f>
        <v>0.96500000000000008</v>
      </c>
      <c r="AF194">
        <f>IF(OR(Table1[[#This Row],[Avg pH]]&lt;6.5,Table1[[#This Row],[Avg pH]]&gt;8.5),10,0)</f>
        <v>0</v>
      </c>
      <c r="AG194">
        <f>MAX(0, 10-(2*Table1[[#This Row],[Avg Dissolved Oxygen]]))</f>
        <v>2.5999999999999996</v>
      </c>
      <c r="AH194">
        <f>(Table1[[#This Row],[Fecal Score]]*0.3) + (Table1[[#This Row],[BOD Score]]*0.25) + (Table1[[#This Row],[Nitrate Score]]*0.2) + (Table1[[#This Row],[pH Score]]*0.15) + (Table1[[#This Row],[Dissolved Oxygen Score]]*0.1)</f>
        <v>5.9529999999999994</v>
      </c>
      <c r="AI194">
        <v>2017</v>
      </c>
    </row>
    <row r="195" spans="1:35">
      <c r="A195">
        <v>1383</v>
      </c>
      <c r="B195" t="s">
        <v>205</v>
      </c>
      <c r="C195" t="s">
        <v>1</v>
      </c>
      <c r="D195" t="s">
        <v>206</v>
      </c>
      <c r="E195">
        <v>30</v>
      </c>
      <c r="F195">
        <v>33</v>
      </c>
      <c r="G195">
        <f>(Table1[[#This Row],[Min Temperature]]+Table1[[#This Row],[Max Temperature]])/2</f>
        <v>31.5</v>
      </c>
      <c r="H195">
        <v>4</v>
      </c>
      <c r="I195">
        <v>6.6</v>
      </c>
      <c r="J195">
        <f>(Table1[[#This Row],[Min Dissolved Oxygen]]+Table1[[#This Row],[Max Dissolved Oxygen]])/2</f>
        <v>5.3</v>
      </c>
      <c r="K195">
        <v>6.6</v>
      </c>
      <c r="L195">
        <v>6.9</v>
      </c>
      <c r="M195">
        <f>(Table1[[#This Row],[Min pH]]+Table1[[#This Row],[Max pH]])/2</f>
        <v>6.75</v>
      </c>
      <c r="N195">
        <v>387</v>
      </c>
      <c r="O195">
        <v>733</v>
      </c>
      <c r="P195">
        <f>(Table1[[#This Row],[Min Conductivity]]+Table1[[#This Row],[Max Conductivity]])/2</f>
        <v>560</v>
      </c>
      <c r="Q195">
        <v>3</v>
      </c>
      <c r="R195">
        <v>14</v>
      </c>
      <c r="S195">
        <f>(Table1[[#This Row],[Min BOD]]+Table1[[#This Row],[Max BOD]])/2</f>
        <v>8.5</v>
      </c>
      <c r="T195">
        <v>0</v>
      </c>
      <c r="U195">
        <v>1.2</v>
      </c>
      <c r="V195">
        <f>(Table1[[#This Row],[Min Nitrate N + Nitrite N]]+Table1[[#This Row],[Max Nitrate N + Nitrite N]])/2</f>
        <v>0.6</v>
      </c>
      <c r="W195">
        <v>650</v>
      </c>
      <c r="X195">
        <v>1200</v>
      </c>
      <c r="Y195">
        <f>(Table1[[#This Row],[Min Fecal Coliform]]+Table1[[#This Row],[Max Fecal Coliform]])/2</f>
        <v>925</v>
      </c>
      <c r="Z195">
        <v>1640</v>
      </c>
      <c r="AA195">
        <v>3100</v>
      </c>
      <c r="AB195">
        <f>(Table1[[#This Row],[Min Total Coliform]]+Table1[[#This Row],[Max Total Coliform]])/2</f>
        <v>2370</v>
      </c>
      <c r="AC195">
        <f>MIN(10, (Table1[[#This Row],[Avg BOD]]/4)*10)</f>
        <v>10</v>
      </c>
      <c r="AD195">
        <f>MIN(10, (Table1[[#This Row],[Avg Fecal Coliform]]/600)*10)</f>
        <v>10</v>
      </c>
      <c r="AE195">
        <f>MIN(10, (Table1[[#This Row],[Avg Nitrate N + Nitrite N]]/10)*10)</f>
        <v>0.6</v>
      </c>
      <c r="AF195">
        <f>IF(OR(Table1[[#This Row],[Avg pH]]&lt;6.5,Table1[[#This Row],[Avg pH]]&gt;8.5),10,0)</f>
        <v>0</v>
      </c>
      <c r="AG195">
        <f>MAX(0, 10-(2*Table1[[#This Row],[Avg Dissolved Oxygen]]))</f>
        <v>0</v>
      </c>
      <c r="AH195">
        <f>(Table1[[#This Row],[Fecal Score]]*0.3) + (Table1[[#This Row],[BOD Score]]*0.25) + (Table1[[#This Row],[Nitrate Score]]*0.2) + (Table1[[#This Row],[pH Score]]*0.15) + (Table1[[#This Row],[Dissolved Oxygen Score]]*0.1)</f>
        <v>5.62</v>
      </c>
      <c r="AI195">
        <v>2017</v>
      </c>
    </row>
    <row r="196" spans="1:35">
      <c r="A196">
        <v>1385</v>
      </c>
      <c r="B196" t="s">
        <v>207</v>
      </c>
      <c r="C196" t="s">
        <v>1</v>
      </c>
      <c r="D196" t="s">
        <v>206</v>
      </c>
      <c r="E196">
        <v>24</v>
      </c>
      <c r="F196">
        <v>28</v>
      </c>
      <c r="G196">
        <f>(Table1[[#This Row],[Min Temperature]]+Table1[[#This Row],[Max Temperature]])/2</f>
        <v>26</v>
      </c>
      <c r="H196">
        <v>4.3</v>
      </c>
      <c r="I196">
        <v>7.1</v>
      </c>
      <c r="J196">
        <f>(Table1[[#This Row],[Min Dissolved Oxygen]]+Table1[[#This Row],[Max Dissolved Oxygen]])/2</f>
        <v>5.6999999999999993</v>
      </c>
      <c r="K196">
        <v>6.5</v>
      </c>
      <c r="L196">
        <v>6.9</v>
      </c>
      <c r="M196">
        <f>(Table1[[#This Row],[Min pH]]+Table1[[#This Row],[Max pH]])/2</f>
        <v>6.7</v>
      </c>
      <c r="N196">
        <v>110</v>
      </c>
      <c r="O196">
        <v>164</v>
      </c>
      <c r="P196">
        <f>(Table1[[#This Row],[Min Conductivity]]+Table1[[#This Row],[Max Conductivity]])/2</f>
        <v>137</v>
      </c>
      <c r="Q196">
        <v>1</v>
      </c>
      <c r="R196">
        <v>2.6</v>
      </c>
      <c r="S196">
        <f>(Table1[[#This Row],[Min BOD]]+Table1[[#This Row],[Max BOD]])/2</f>
        <v>1.8</v>
      </c>
      <c r="T196">
        <v>0.28000000000000003</v>
      </c>
      <c r="U196">
        <v>1.2</v>
      </c>
      <c r="V196">
        <f>(Table1[[#This Row],[Min Nitrate N + Nitrite N]]+Table1[[#This Row],[Max Nitrate N + Nitrite N]])/2</f>
        <v>0.74</v>
      </c>
      <c r="W196">
        <v>100</v>
      </c>
      <c r="X196">
        <v>140</v>
      </c>
      <c r="Y196">
        <f>(Table1[[#This Row],[Min Fecal Coliform]]+Table1[[#This Row],[Max Fecal Coliform]])/2</f>
        <v>120</v>
      </c>
      <c r="Z196">
        <v>220</v>
      </c>
      <c r="AA196">
        <v>380</v>
      </c>
      <c r="AB196">
        <f>(Table1[[#This Row],[Min Total Coliform]]+Table1[[#This Row],[Max Total Coliform]])/2</f>
        <v>300</v>
      </c>
      <c r="AC196">
        <f>MIN(10, (Table1[[#This Row],[Avg BOD]]/4)*10)</f>
        <v>4.5</v>
      </c>
      <c r="AD196">
        <f>MIN(10, (Table1[[#This Row],[Avg Fecal Coliform]]/600)*10)</f>
        <v>2</v>
      </c>
      <c r="AE196">
        <f>MIN(10, (Table1[[#This Row],[Avg Nitrate N + Nitrite N]]/10)*10)</f>
        <v>0.74</v>
      </c>
      <c r="AF196">
        <f>IF(OR(Table1[[#This Row],[Avg pH]]&lt;6.5,Table1[[#This Row],[Avg pH]]&gt;8.5),10,0)</f>
        <v>0</v>
      </c>
      <c r="AG196">
        <f>MAX(0, 10-(2*Table1[[#This Row],[Avg Dissolved Oxygen]]))</f>
        <v>0</v>
      </c>
      <c r="AH196">
        <f>(Table1[[#This Row],[Fecal Score]]*0.3) + (Table1[[#This Row],[BOD Score]]*0.25) + (Table1[[#This Row],[Nitrate Score]]*0.2) + (Table1[[#This Row],[pH Score]]*0.15) + (Table1[[#This Row],[Dissolved Oxygen Score]]*0.1)</f>
        <v>1.873</v>
      </c>
      <c r="AI196">
        <v>2017</v>
      </c>
    </row>
    <row r="197" spans="1:35">
      <c r="A197">
        <v>1441</v>
      </c>
      <c r="B197" t="s">
        <v>208</v>
      </c>
      <c r="C197" t="s">
        <v>1</v>
      </c>
      <c r="D197" t="s">
        <v>206</v>
      </c>
      <c r="E197">
        <v>20</v>
      </c>
      <c r="F197">
        <v>28</v>
      </c>
      <c r="G197">
        <f>(Table1[[#This Row],[Min Temperature]]+Table1[[#This Row],[Max Temperature]])/2</f>
        <v>24</v>
      </c>
      <c r="H197">
        <v>5.7</v>
      </c>
      <c r="I197">
        <v>6.8</v>
      </c>
      <c r="J197">
        <f>(Table1[[#This Row],[Min Dissolved Oxygen]]+Table1[[#This Row],[Max Dissolved Oxygen]])/2</f>
        <v>6.25</v>
      </c>
      <c r="K197">
        <v>6.8</v>
      </c>
      <c r="L197">
        <v>7.6</v>
      </c>
      <c r="M197">
        <f>(Table1[[#This Row],[Min pH]]+Table1[[#This Row],[Max pH]])/2</f>
        <v>7.1999999999999993</v>
      </c>
      <c r="N197">
        <v>18796</v>
      </c>
      <c r="O197">
        <v>30000</v>
      </c>
      <c r="P197">
        <f>(Table1[[#This Row],[Min Conductivity]]+Table1[[#This Row],[Max Conductivity]])/2</f>
        <v>24398</v>
      </c>
      <c r="Q197">
        <v>1.4</v>
      </c>
      <c r="R197">
        <v>2.4</v>
      </c>
      <c r="S197">
        <f>(Table1[[#This Row],[Min BOD]]+Table1[[#This Row],[Max BOD]])/2</f>
        <v>1.9</v>
      </c>
      <c r="T197">
        <v>0.43</v>
      </c>
      <c r="U197">
        <v>1.8</v>
      </c>
      <c r="V197">
        <f>(Table1[[#This Row],[Min Nitrate N + Nitrite N]]+Table1[[#This Row],[Max Nitrate N + Nitrite N]])/2</f>
        <v>1.115</v>
      </c>
      <c r="W197">
        <v>160</v>
      </c>
      <c r="X197">
        <v>340</v>
      </c>
      <c r="Y197">
        <f>(Table1[[#This Row],[Min Fecal Coliform]]+Table1[[#This Row],[Max Fecal Coliform]])/2</f>
        <v>250</v>
      </c>
      <c r="Z197">
        <v>480</v>
      </c>
      <c r="AA197">
        <v>680</v>
      </c>
      <c r="AB197">
        <f>(Table1[[#This Row],[Min Total Coliform]]+Table1[[#This Row],[Max Total Coliform]])/2</f>
        <v>580</v>
      </c>
      <c r="AC197">
        <f>MIN(10, (Table1[[#This Row],[Avg BOD]]/4)*10)</f>
        <v>4.75</v>
      </c>
      <c r="AD197">
        <f>MIN(10, (Table1[[#This Row],[Avg Fecal Coliform]]/600)*10)</f>
        <v>4.166666666666667</v>
      </c>
      <c r="AE197">
        <f>MIN(10, (Table1[[#This Row],[Avg Nitrate N + Nitrite N]]/10)*10)</f>
        <v>1.115</v>
      </c>
      <c r="AF197">
        <f>IF(OR(Table1[[#This Row],[Avg pH]]&lt;6.5,Table1[[#This Row],[Avg pH]]&gt;8.5),10,0)</f>
        <v>0</v>
      </c>
      <c r="AG197">
        <f>MAX(0, 10-(2*Table1[[#This Row],[Avg Dissolved Oxygen]]))</f>
        <v>0</v>
      </c>
      <c r="AH197">
        <f>(Table1[[#This Row],[Fecal Score]]*0.3) + (Table1[[#This Row],[BOD Score]]*0.25) + (Table1[[#This Row],[Nitrate Score]]*0.2) + (Table1[[#This Row],[pH Score]]*0.15) + (Table1[[#This Row],[Dissolved Oxygen Score]]*0.1)</f>
        <v>2.6604999999999999</v>
      </c>
      <c r="AI197">
        <v>2017</v>
      </c>
    </row>
    <row r="198" spans="1:35">
      <c r="A198">
        <v>1574</v>
      </c>
      <c r="B198" t="s">
        <v>209</v>
      </c>
      <c r="C198" t="s">
        <v>1</v>
      </c>
      <c r="D198" t="s">
        <v>206</v>
      </c>
      <c r="E198">
        <v>23</v>
      </c>
      <c r="F198">
        <v>30</v>
      </c>
      <c r="G198">
        <f>(Table1[[#This Row],[Min Temperature]]+Table1[[#This Row],[Max Temperature]])/2</f>
        <v>26.5</v>
      </c>
      <c r="H198">
        <v>5.3</v>
      </c>
      <c r="I198">
        <v>7.2</v>
      </c>
      <c r="J198">
        <f>(Table1[[#This Row],[Min Dissolved Oxygen]]+Table1[[#This Row],[Max Dissolved Oxygen]])/2</f>
        <v>6.25</v>
      </c>
      <c r="K198">
        <v>6.9</v>
      </c>
      <c r="L198">
        <v>7.6</v>
      </c>
      <c r="M198">
        <f>(Table1[[#This Row],[Min pH]]+Table1[[#This Row],[Max pH]])/2</f>
        <v>7.25</v>
      </c>
      <c r="N198">
        <v>20100</v>
      </c>
      <c r="O198">
        <v>27000</v>
      </c>
      <c r="P198">
        <f>(Table1[[#This Row],[Min Conductivity]]+Table1[[#This Row],[Max Conductivity]])/2</f>
        <v>23550</v>
      </c>
      <c r="Q198">
        <v>1.2</v>
      </c>
      <c r="R198">
        <v>2.8</v>
      </c>
      <c r="S198">
        <f>(Table1[[#This Row],[Min BOD]]+Table1[[#This Row],[Max BOD]])/2</f>
        <v>2</v>
      </c>
      <c r="T198">
        <v>0.41</v>
      </c>
      <c r="U198">
        <v>1.8</v>
      </c>
      <c r="V198">
        <f>(Table1[[#This Row],[Min Nitrate N + Nitrite N]]+Table1[[#This Row],[Max Nitrate N + Nitrite N]])/2</f>
        <v>1.105</v>
      </c>
      <c r="W198">
        <v>120</v>
      </c>
      <c r="X198">
        <v>320</v>
      </c>
      <c r="Y198">
        <f>(Table1[[#This Row],[Min Fecal Coliform]]+Table1[[#This Row],[Max Fecal Coliform]])/2</f>
        <v>220</v>
      </c>
      <c r="Z198">
        <v>400</v>
      </c>
      <c r="AA198">
        <v>580</v>
      </c>
      <c r="AB198">
        <f>(Table1[[#This Row],[Min Total Coliform]]+Table1[[#This Row],[Max Total Coliform]])/2</f>
        <v>490</v>
      </c>
      <c r="AC198">
        <f>MIN(10, (Table1[[#This Row],[Avg BOD]]/4)*10)</f>
        <v>5</v>
      </c>
      <c r="AD198">
        <f>MIN(10, (Table1[[#This Row],[Avg Fecal Coliform]]/600)*10)</f>
        <v>3.6666666666666665</v>
      </c>
      <c r="AE198">
        <f>MIN(10, (Table1[[#This Row],[Avg Nitrate N + Nitrite N]]/10)*10)</f>
        <v>1.105</v>
      </c>
      <c r="AF198">
        <f>IF(OR(Table1[[#This Row],[Avg pH]]&lt;6.5,Table1[[#This Row],[Avg pH]]&gt;8.5),10,0)</f>
        <v>0</v>
      </c>
      <c r="AG198">
        <f>MAX(0, 10-(2*Table1[[#This Row],[Avg Dissolved Oxygen]]))</f>
        <v>0</v>
      </c>
      <c r="AH198">
        <f>(Table1[[#This Row],[Fecal Score]]*0.3) + (Table1[[#This Row],[BOD Score]]*0.25) + (Table1[[#This Row],[Nitrate Score]]*0.2) + (Table1[[#This Row],[pH Score]]*0.15) + (Table1[[#This Row],[Dissolved Oxygen Score]]*0.1)</f>
        <v>2.5709999999999997</v>
      </c>
      <c r="AI198">
        <v>2017</v>
      </c>
    </row>
    <row r="199" spans="1:35">
      <c r="A199">
        <v>1575</v>
      </c>
      <c r="B199" t="s">
        <v>210</v>
      </c>
      <c r="C199" t="s">
        <v>1</v>
      </c>
      <c r="D199" t="s">
        <v>206</v>
      </c>
      <c r="E199">
        <v>27</v>
      </c>
      <c r="F199">
        <v>33</v>
      </c>
      <c r="G199">
        <f>(Table1[[#This Row],[Min Temperature]]+Table1[[#This Row],[Max Temperature]])/2</f>
        <v>30</v>
      </c>
      <c r="H199">
        <v>3.2</v>
      </c>
      <c r="I199">
        <v>7.9</v>
      </c>
      <c r="J199">
        <f>(Table1[[#This Row],[Min Dissolved Oxygen]]+Table1[[#This Row],[Max Dissolved Oxygen]])/2</f>
        <v>5.5500000000000007</v>
      </c>
      <c r="K199">
        <v>6.7</v>
      </c>
      <c r="L199">
        <v>8</v>
      </c>
      <c r="M199">
        <f>(Table1[[#This Row],[Min pH]]+Table1[[#This Row],[Max pH]])/2</f>
        <v>7.35</v>
      </c>
      <c r="N199">
        <v>1229</v>
      </c>
      <c r="O199">
        <v>54170</v>
      </c>
      <c r="P199">
        <f>(Table1[[#This Row],[Min Conductivity]]+Table1[[#This Row],[Max Conductivity]])/2</f>
        <v>27699.5</v>
      </c>
      <c r="Q199">
        <v>0.6</v>
      </c>
      <c r="R199">
        <v>3.9</v>
      </c>
      <c r="S199">
        <f>(Table1[[#This Row],[Min BOD]]+Table1[[#This Row],[Max BOD]])/2</f>
        <v>2.25</v>
      </c>
      <c r="T199">
        <v>0.24</v>
      </c>
      <c r="U199">
        <v>1.23</v>
      </c>
      <c r="V199">
        <f>(Table1[[#This Row],[Min Nitrate N + Nitrite N]]+Table1[[#This Row],[Max Nitrate N + Nitrite N]])/2</f>
        <v>0.73499999999999999</v>
      </c>
      <c r="W199">
        <v>310</v>
      </c>
      <c r="X199">
        <v>17000</v>
      </c>
      <c r="Y199">
        <f>(Table1[[#This Row],[Min Fecal Coliform]]+Table1[[#This Row],[Max Fecal Coliform]])/2</f>
        <v>8655</v>
      </c>
      <c r="Z199">
        <v>760</v>
      </c>
      <c r="AA199">
        <v>70000</v>
      </c>
      <c r="AB199">
        <f>(Table1[[#This Row],[Min Total Coliform]]+Table1[[#This Row],[Max Total Coliform]])/2</f>
        <v>35380</v>
      </c>
      <c r="AC199">
        <f>MIN(10, (Table1[[#This Row],[Avg BOD]]/4)*10)</f>
        <v>5.625</v>
      </c>
      <c r="AD199">
        <f>MIN(10, (Table1[[#This Row],[Avg Fecal Coliform]]/600)*10)</f>
        <v>10</v>
      </c>
      <c r="AE199">
        <f>MIN(10, (Table1[[#This Row],[Avg Nitrate N + Nitrite N]]/10)*10)</f>
        <v>0.73499999999999999</v>
      </c>
      <c r="AF199">
        <f>IF(OR(Table1[[#This Row],[Avg pH]]&lt;6.5,Table1[[#This Row],[Avg pH]]&gt;8.5),10,0)</f>
        <v>0</v>
      </c>
      <c r="AG199">
        <f>MAX(0, 10-(2*Table1[[#This Row],[Avg Dissolved Oxygen]]))</f>
        <v>0</v>
      </c>
      <c r="AH199">
        <f>(Table1[[#This Row],[Fecal Score]]*0.3) + (Table1[[#This Row],[BOD Score]]*0.25) + (Table1[[#This Row],[Nitrate Score]]*0.2) + (Table1[[#This Row],[pH Score]]*0.15) + (Table1[[#This Row],[Dissolved Oxygen Score]]*0.1)</f>
        <v>4.5532500000000002</v>
      </c>
      <c r="AI199">
        <v>2017</v>
      </c>
    </row>
    <row r="200" spans="1:35">
      <c r="A200">
        <v>1576</v>
      </c>
      <c r="B200" t="s">
        <v>211</v>
      </c>
      <c r="C200" t="s">
        <v>1</v>
      </c>
      <c r="D200" t="s">
        <v>206</v>
      </c>
      <c r="E200">
        <v>26</v>
      </c>
      <c r="F200">
        <v>28</v>
      </c>
      <c r="G200">
        <f>(Table1[[#This Row],[Min Temperature]]+Table1[[#This Row],[Max Temperature]])/2</f>
        <v>27</v>
      </c>
      <c r="H200">
        <v>1.5</v>
      </c>
      <c r="I200">
        <v>7.4</v>
      </c>
      <c r="J200">
        <f>(Table1[[#This Row],[Min Dissolved Oxygen]]+Table1[[#This Row],[Max Dissolved Oxygen]])/2</f>
        <v>4.45</v>
      </c>
      <c r="K200">
        <v>6.7</v>
      </c>
      <c r="L200">
        <v>7.5</v>
      </c>
      <c r="M200">
        <f>(Table1[[#This Row],[Min pH]]+Table1[[#This Row],[Max pH]])/2</f>
        <v>7.1</v>
      </c>
      <c r="N200">
        <v>34</v>
      </c>
      <c r="O200">
        <v>81</v>
      </c>
      <c r="P200">
        <f>(Table1[[#This Row],[Min Conductivity]]+Table1[[#This Row],[Max Conductivity]])/2</f>
        <v>57.5</v>
      </c>
      <c r="Q200">
        <v>0.1</v>
      </c>
      <c r="R200">
        <v>0.4</v>
      </c>
      <c r="S200">
        <f>(Table1[[#This Row],[Min BOD]]+Table1[[#This Row],[Max BOD]])/2</f>
        <v>0.25</v>
      </c>
      <c r="T200">
        <v>0</v>
      </c>
      <c r="U200">
        <v>2.35</v>
      </c>
      <c r="V200">
        <f>(Table1[[#This Row],[Min Nitrate N + Nitrite N]]+Table1[[#This Row],[Max Nitrate N + Nitrite N]])/2</f>
        <v>1.175</v>
      </c>
      <c r="W200">
        <v>2</v>
      </c>
      <c r="X200">
        <v>800</v>
      </c>
      <c r="Y200">
        <f>(Table1[[#This Row],[Min Fecal Coliform]]+Table1[[#This Row],[Max Fecal Coliform]])/2</f>
        <v>401</v>
      </c>
      <c r="Z200">
        <v>2</v>
      </c>
      <c r="AA200">
        <v>2800</v>
      </c>
      <c r="AB200">
        <f>(Table1[[#This Row],[Min Total Coliform]]+Table1[[#This Row],[Max Total Coliform]])/2</f>
        <v>1401</v>
      </c>
      <c r="AC200">
        <f>MIN(10, (Table1[[#This Row],[Avg BOD]]/4)*10)</f>
        <v>0.625</v>
      </c>
      <c r="AD200">
        <f>MIN(10, (Table1[[#This Row],[Avg Fecal Coliform]]/600)*10)</f>
        <v>6.6833333333333336</v>
      </c>
      <c r="AE200">
        <f>MIN(10, (Table1[[#This Row],[Avg Nitrate N + Nitrite N]]/10)*10)</f>
        <v>1.175</v>
      </c>
      <c r="AF200">
        <f>IF(OR(Table1[[#This Row],[Avg pH]]&lt;6.5,Table1[[#This Row],[Avg pH]]&gt;8.5),10,0)</f>
        <v>0</v>
      </c>
      <c r="AG200">
        <f>MAX(0, 10-(2*Table1[[#This Row],[Avg Dissolved Oxygen]]))</f>
        <v>1.0999999999999996</v>
      </c>
      <c r="AH200">
        <f>(Table1[[#This Row],[Fecal Score]]*0.3) + (Table1[[#This Row],[BOD Score]]*0.25) + (Table1[[#This Row],[Nitrate Score]]*0.2) + (Table1[[#This Row],[pH Score]]*0.15) + (Table1[[#This Row],[Dissolved Oxygen Score]]*0.1)</f>
        <v>2.5062499999999996</v>
      </c>
      <c r="AI200">
        <v>2017</v>
      </c>
    </row>
    <row r="201" spans="1:35">
      <c r="A201">
        <v>1577</v>
      </c>
      <c r="B201" t="s">
        <v>212</v>
      </c>
      <c r="C201" t="s">
        <v>1</v>
      </c>
      <c r="D201" t="s">
        <v>206</v>
      </c>
      <c r="E201">
        <v>27</v>
      </c>
      <c r="F201">
        <v>30</v>
      </c>
      <c r="G201">
        <f>(Table1[[#This Row],[Min Temperature]]+Table1[[#This Row],[Max Temperature]])/2</f>
        <v>28.5</v>
      </c>
      <c r="H201">
        <v>4.5</v>
      </c>
      <c r="I201">
        <v>7</v>
      </c>
      <c r="J201">
        <f>(Table1[[#This Row],[Min Dissolved Oxygen]]+Table1[[#This Row],[Max Dissolved Oxygen]])/2</f>
        <v>5.75</v>
      </c>
      <c r="K201">
        <v>6.8</v>
      </c>
      <c r="L201">
        <v>7.9</v>
      </c>
      <c r="M201">
        <f>(Table1[[#This Row],[Min pH]]+Table1[[#This Row],[Max pH]])/2</f>
        <v>7.35</v>
      </c>
      <c r="N201">
        <v>1655</v>
      </c>
      <c r="O201">
        <v>55450</v>
      </c>
      <c r="P201">
        <f>(Table1[[#This Row],[Min Conductivity]]+Table1[[#This Row],[Max Conductivity]])/2</f>
        <v>28552.5</v>
      </c>
      <c r="Q201">
        <v>0.7</v>
      </c>
      <c r="R201">
        <v>3.7</v>
      </c>
      <c r="S201">
        <f>(Table1[[#This Row],[Min BOD]]+Table1[[#This Row],[Max BOD]])/2</f>
        <v>2.2000000000000002</v>
      </c>
      <c r="T201">
        <v>0.23</v>
      </c>
      <c r="U201">
        <v>0.78</v>
      </c>
      <c r="V201">
        <f>(Table1[[#This Row],[Min Nitrate N + Nitrite N]]+Table1[[#This Row],[Max Nitrate N + Nitrite N]])/2</f>
        <v>0.505</v>
      </c>
      <c r="W201">
        <v>400</v>
      </c>
      <c r="X201">
        <v>94000</v>
      </c>
      <c r="Y201">
        <f>(Table1[[#This Row],[Min Fecal Coliform]]+Table1[[#This Row],[Max Fecal Coliform]])/2</f>
        <v>47200</v>
      </c>
      <c r="Z201">
        <v>470</v>
      </c>
      <c r="AA201">
        <v>120000</v>
      </c>
      <c r="AB201">
        <f>(Table1[[#This Row],[Min Total Coliform]]+Table1[[#This Row],[Max Total Coliform]])/2</f>
        <v>60235</v>
      </c>
      <c r="AC201">
        <f>MIN(10, (Table1[[#This Row],[Avg BOD]]/4)*10)</f>
        <v>5.5</v>
      </c>
      <c r="AD201">
        <f>MIN(10, (Table1[[#This Row],[Avg Fecal Coliform]]/600)*10)</f>
        <v>10</v>
      </c>
      <c r="AE201">
        <f>MIN(10, (Table1[[#This Row],[Avg Nitrate N + Nitrite N]]/10)*10)</f>
        <v>0.505</v>
      </c>
      <c r="AF201">
        <f>IF(OR(Table1[[#This Row],[Avg pH]]&lt;6.5,Table1[[#This Row],[Avg pH]]&gt;8.5),10,0)</f>
        <v>0</v>
      </c>
      <c r="AG201">
        <f>MAX(0, 10-(2*Table1[[#This Row],[Avg Dissolved Oxygen]]))</f>
        <v>0</v>
      </c>
      <c r="AH201">
        <f>(Table1[[#This Row],[Fecal Score]]*0.3) + (Table1[[#This Row],[BOD Score]]*0.25) + (Table1[[#This Row],[Nitrate Score]]*0.2) + (Table1[[#This Row],[pH Score]]*0.15) + (Table1[[#This Row],[Dissolved Oxygen Score]]*0.1)</f>
        <v>4.476</v>
      </c>
      <c r="AI201">
        <v>2017</v>
      </c>
    </row>
    <row r="202" spans="1:35">
      <c r="A202">
        <v>1578</v>
      </c>
      <c r="B202" t="s">
        <v>213</v>
      </c>
      <c r="C202" t="s">
        <v>1</v>
      </c>
      <c r="D202" t="s">
        <v>206</v>
      </c>
      <c r="E202">
        <v>28</v>
      </c>
      <c r="F202">
        <v>29.5</v>
      </c>
      <c r="G202">
        <f>(Table1[[#This Row],[Min Temperature]]+Table1[[#This Row],[Max Temperature]])/2</f>
        <v>28.75</v>
      </c>
      <c r="H202">
        <v>3.2</v>
      </c>
      <c r="I202">
        <v>7.8</v>
      </c>
      <c r="J202">
        <f>(Table1[[#This Row],[Min Dissolved Oxygen]]+Table1[[#This Row],[Max Dissolved Oxygen]])/2</f>
        <v>5.5</v>
      </c>
      <c r="K202">
        <v>7.2</v>
      </c>
      <c r="L202">
        <v>7.8</v>
      </c>
      <c r="M202">
        <f>(Table1[[#This Row],[Min pH]]+Table1[[#This Row],[Max pH]])/2</f>
        <v>7.5</v>
      </c>
      <c r="N202">
        <v>1126</v>
      </c>
      <c r="O202">
        <v>51200</v>
      </c>
      <c r="P202">
        <f>(Table1[[#This Row],[Min Conductivity]]+Table1[[#This Row],[Max Conductivity]])/2</f>
        <v>26163</v>
      </c>
      <c r="Q202">
        <v>0.9</v>
      </c>
      <c r="R202">
        <v>4.0999999999999996</v>
      </c>
      <c r="S202">
        <f>(Table1[[#This Row],[Min BOD]]+Table1[[#This Row],[Max BOD]])/2</f>
        <v>2.5</v>
      </c>
      <c r="T202">
        <v>0</v>
      </c>
      <c r="U202">
        <v>0.57999999999999996</v>
      </c>
      <c r="V202">
        <f>(Table1[[#This Row],[Min Nitrate N + Nitrite N]]+Table1[[#This Row],[Max Nitrate N + Nitrite N]])/2</f>
        <v>0.28999999999999998</v>
      </c>
      <c r="W202">
        <v>100</v>
      </c>
      <c r="X202">
        <v>400</v>
      </c>
      <c r="Y202">
        <f>(Table1[[#This Row],[Min Fecal Coliform]]+Table1[[#This Row],[Max Fecal Coliform]])/2</f>
        <v>250</v>
      </c>
      <c r="Z202">
        <v>240</v>
      </c>
      <c r="AA202">
        <v>630</v>
      </c>
      <c r="AB202">
        <f>(Table1[[#This Row],[Min Total Coliform]]+Table1[[#This Row],[Max Total Coliform]])/2</f>
        <v>435</v>
      </c>
      <c r="AC202">
        <f>MIN(10, (Table1[[#This Row],[Avg BOD]]/4)*10)</f>
        <v>6.25</v>
      </c>
      <c r="AD202">
        <f>MIN(10, (Table1[[#This Row],[Avg Fecal Coliform]]/600)*10)</f>
        <v>4.166666666666667</v>
      </c>
      <c r="AE202">
        <f>MIN(10, (Table1[[#This Row],[Avg Nitrate N + Nitrite N]]/10)*10)</f>
        <v>0.28999999999999998</v>
      </c>
      <c r="AF202">
        <f>IF(OR(Table1[[#This Row],[Avg pH]]&lt;6.5,Table1[[#This Row],[Avg pH]]&gt;8.5),10,0)</f>
        <v>0</v>
      </c>
      <c r="AG202">
        <f>MAX(0, 10-(2*Table1[[#This Row],[Avg Dissolved Oxygen]]))</f>
        <v>0</v>
      </c>
      <c r="AH202">
        <f>(Table1[[#This Row],[Fecal Score]]*0.3) + (Table1[[#This Row],[BOD Score]]*0.25) + (Table1[[#This Row],[Nitrate Score]]*0.2) + (Table1[[#This Row],[pH Score]]*0.15) + (Table1[[#This Row],[Dissolved Oxygen Score]]*0.1)</f>
        <v>2.8704999999999998</v>
      </c>
      <c r="AI202">
        <v>2017</v>
      </c>
    </row>
    <row r="203" spans="1:35">
      <c r="A203">
        <v>1579</v>
      </c>
      <c r="B203" t="s">
        <v>214</v>
      </c>
      <c r="C203" t="s">
        <v>1</v>
      </c>
      <c r="D203" t="s">
        <v>206</v>
      </c>
      <c r="E203">
        <v>26</v>
      </c>
      <c r="F203">
        <v>30</v>
      </c>
      <c r="G203">
        <f>(Table1[[#This Row],[Min Temperature]]+Table1[[#This Row],[Max Temperature]])/2</f>
        <v>28</v>
      </c>
      <c r="H203">
        <v>3.8</v>
      </c>
      <c r="I203">
        <v>7.8</v>
      </c>
      <c r="J203">
        <f>(Table1[[#This Row],[Min Dissolved Oxygen]]+Table1[[#This Row],[Max Dissolved Oxygen]])/2</f>
        <v>5.8</v>
      </c>
      <c r="K203">
        <v>6.8</v>
      </c>
      <c r="L203">
        <v>7.5</v>
      </c>
      <c r="M203">
        <f>(Table1[[#This Row],[Min pH]]+Table1[[#This Row],[Max pH]])/2</f>
        <v>7.15</v>
      </c>
      <c r="N203">
        <v>168</v>
      </c>
      <c r="O203">
        <v>18500</v>
      </c>
      <c r="P203">
        <f>(Table1[[#This Row],[Min Conductivity]]+Table1[[#This Row],[Max Conductivity]])/2</f>
        <v>9334</v>
      </c>
      <c r="Q203">
        <v>1</v>
      </c>
      <c r="R203">
        <v>6</v>
      </c>
      <c r="S203">
        <f>(Table1[[#This Row],[Min BOD]]+Table1[[#This Row],[Max BOD]])/2</f>
        <v>3.5</v>
      </c>
      <c r="T203">
        <v>0.05</v>
      </c>
      <c r="U203">
        <v>0.5</v>
      </c>
      <c r="V203">
        <f>(Table1[[#This Row],[Min Nitrate N + Nitrite N]]+Table1[[#This Row],[Max Nitrate N + Nitrite N]])/2</f>
        <v>0.27500000000000002</v>
      </c>
      <c r="W203">
        <v>140</v>
      </c>
      <c r="X203">
        <v>340</v>
      </c>
      <c r="Y203">
        <f>(Table1[[#This Row],[Min Fecal Coliform]]+Table1[[#This Row],[Max Fecal Coliform]])/2</f>
        <v>240</v>
      </c>
      <c r="Z203">
        <v>240</v>
      </c>
      <c r="AA203">
        <v>640</v>
      </c>
      <c r="AB203">
        <f>(Table1[[#This Row],[Min Total Coliform]]+Table1[[#This Row],[Max Total Coliform]])/2</f>
        <v>440</v>
      </c>
      <c r="AC203">
        <f>MIN(10, (Table1[[#This Row],[Avg BOD]]/4)*10)</f>
        <v>8.75</v>
      </c>
      <c r="AD203">
        <f>MIN(10, (Table1[[#This Row],[Avg Fecal Coliform]]/600)*10)</f>
        <v>4</v>
      </c>
      <c r="AE203">
        <f>MIN(10, (Table1[[#This Row],[Avg Nitrate N + Nitrite N]]/10)*10)</f>
        <v>0.27500000000000002</v>
      </c>
      <c r="AF203">
        <f>IF(OR(Table1[[#This Row],[Avg pH]]&lt;6.5,Table1[[#This Row],[Avg pH]]&gt;8.5),10,0)</f>
        <v>0</v>
      </c>
      <c r="AG203">
        <f>MAX(0, 10-(2*Table1[[#This Row],[Avg Dissolved Oxygen]]))</f>
        <v>0</v>
      </c>
      <c r="AH203">
        <f>(Table1[[#This Row],[Fecal Score]]*0.3) + (Table1[[#This Row],[BOD Score]]*0.25) + (Table1[[#This Row],[Nitrate Score]]*0.2) + (Table1[[#This Row],[pH Score]]*0.15) + (Table1[[#This Row],[Dissolved Oxygen Score]]*0.1)</f>
        <v>3.4425000000000003</v>
      </c>
      <c r="AI203">
        <v>2017</v>
      </c>
    </row>
    <row r="204" spans="1:35">
      <c r="A204">
        <v>1580</v>
      </c>
      <c r="B204" t="s">
        <v>215</v>
      </c>
      <c r="C204" t="s">
        <v>1</v>
      </c>
      <c r="D204" t="s">
        <v>206</v>
      </c>
      <c r="E204">
        <v>27.1</v>
      </c>
      <c r="F204">
        <v>28.4</v>
      </c>
      <c r="G204">
        <f>(Table1[[#This Row],[Min Temperature]]+Table1[[#This Row],[Max Temperature]])/2</f>
        <v>27.75</v>
      </c>
      <c r="H204">
        <v>5.0999999999999996</v>
      </c>
      <c r="I204">
        <v>6.9</v>
      </c>
      <c r="J204">
        <f>(Table1[[#This Row],[Min Dissolved Oxygen]]+Table1[[#This Row],[Max Dissolved Oxygen]])/2</f>
        <v>6</v>
      </c>
      <c r="K204">
        <v>6.3</v>
      </c>
      <c r="L204">
        <v>8</v>
      </c>
      <c r="M204">
        <f>(Table1[[#This Row],[Min pH]]+Table1[[#This Row],[Max pH]])/2</f>
        <v>7.15</v>
      </c>
      <c r="N204">
        <v>25</v>
      </c>
      <c r="O204">
        <v>33</v>
      </c>
      <c r="P204">
        <f>(Table1[[#This Row],[Min Conductivity]]+Table1[[#This Row],[Max Conductivity]])/2</f>
        <v>29</v>
      </c>
      <c r="Q204">
        <v>0.5</v>
      </c>
      <c r="R204">
        <v>2.1</v>
      </c>
      <c r="S204">
        <f>(Table1[[#This Row],[Min BOD]]+Table1[[#This Row],[Max BOD]])/2</f>
        <v>1.3</v>
      </c>
      <c r="T204">
        <v>0.05</v>
      </c>
      <c r="U204">
        <v>0.18</v>
      </c>
      <c r="V204">
        <f>(Table1[[#This Row],[Min Nitrate N + Nitrite N]]+Table1[[#This Row],[Max Nitrate N + Nitrite N]])/2</f>
        <v>0.11499999999999999</v>
      </c>
      <c r="W204">
        <v>4</v>
      </c>
      <c r="X204">
        <v>32</v>
      </c>
      <c r="Y204">
        <f>(Table1[[#This Row],[Min Fecal Coliform]]+Table1[[#This Row],[Max Fecal Coliform]])/2</f>
        <v>18</v>
      </c>
      <c r="Z204">
        <v>8</v>
      </c>
      <c r="AA204">
        <v>108</v>
      </c>
      <c r="AB204">
        <f>(Table1[[#This Row],[Min Total Coliform]]+Table1[[#This Row],[Max Total Coliform]])/2</f>
        <v>58</v>
      </c>
      <c r="AC204">
        <f>MIN(10, (Table1[[#This Row],[Avg BOD]]/4)*10)</f>
        <v>3.25</v>
      </c>
      <c r="AD204">
        <f>MIN(10, (Table1[[#This Row],[Avg Fecal Coliform]]/600)*10)</f>
        <v>0.3</v>
      </c>
      <c r="AE204">
        <f>MIN(10, (Table1[[#This Row],[Avg Nitrate N + Nitrite N]]/10)*10)</f>
        <v>0.11499999999999999</v>
      </c>
      <c r="AF204">
        <f>IF(OR(Table1[[#This Row],[Avg pH]]&lt;6.5,Table1[[#This Row],[Avg pH]]&gt;8.5),10,0)</f>
        <v>0</v>
      </c>
      <c r="AG204">
        <f>MAX(0, 10-(2*Table1[[#This Row],[Avg Dissolved Oxygen]]))</f>
        <v>0</v>
      </c>
      <c r="AH204">
        <f>(Table1[[#This Row],[Fecal Score]]*0.3) + (Table1[[#This Row],[BOD Score]]*0.25) + (Table1[[#This Row],[Nitrate Score]]*0.2) + (Table1[[#This Row],[pH Score]]*0.15) + (Table1[[#This Row],[Dissolved Oxygen Score]]*0.1)</f>
        <v>0.92549999999999999</v>
      </c>
      <c r="AI204">
        <v>2017</v>
      </c>
    </row>
    <row r="205" spans="1:35">
      <c r="A205">
        <v>2312</v>
      </c>
      <c r="B205" t="s">
        <v>216</v>
      </c>
      <c r="C205" t="s">
        <v>1</v>
      </c>
      <c r="D205" t="s">
        <v>206</v>
      </c>
      <c r="E205">
        <v>26</v>
      </c>
      <c r="F205">
        <v>29.5</v>
      </c>
      <c r="G205">
        <f>(Table1[[#This Row],[Min Temperature]]+Table1[[#This Row],[Max Temperature]])/2</f>
        <v>27.75</v>
      </c>
      <c r="H205">
        <v>4.8</v>
      </c>
      <c r="I205">
        <v>8.8000000000000007</v>
      </c>
      <c r="J205">
        <f>(Table1[[#This Row],[Min Dissolved Oxygen]]+Table1[[#This Row],[Max Dissolved Oxygen]])/2</f>
        <v>6.8000000000000007</v>
      </c>
      <c r="K205">
        <v>6.9</v>
      </c>
      <c r="L205">
        <v>7.7</v>
      </c>
      <c r="M205">
        <f>(Table1[[#This Row],[Min pH]]+Table1[[#This Row],[Max pH]])/2</f>
        <v>7.3000000000000007</v>
      </c>
      <c r="N205">
        <v>182</v>
      </c>
      <c r="O205">
        <v>22810</v>
      </c>
      <c r="P205">
        <f>(Table1[[#This Row],[Min Conductivity]]+Table1[[#This Row],[Max Conductivity]])/2</f>
        <v>11496</v>
      </c>
      <c r="Q205">
        <v>0.7</v>
      </c>
      <c r="R205">
        <v>3</v>
      </c>
      <c r="S205">
        <f>(Table1[[#This Row],[Min BOD]]+Table1[[#This Row],[Max BOD]])/2</f>
        <v>1.85</v>
      </c>
      <c r="T205">
        <v>0.05</v>
      </c>
      <c r="U205">
        <v>0.3</v>
      </c>
      <c r="V205">
        <f>(Table1[[#This Row],[Min Nitrate N + Nitrite N]]+Table1[[#This Row],[Max Nitrate N + Nitrite N]])/2</f>
        <v>0.17499999999999999</v>
      </c>
      <c r="W205">
        <v>100</v>
      </c>
      <c r="X205">
        <v>220</v>
      </c>
      <c r="Y205">
        <f>(Table1[[#This Row],[Min Fecal Coliform]]+Table1[[#This Row],[Max Fecal Coliform]])/2</f>
        <v>160</v>
      </c>
      <c r="Z205">
        <v>200</v>
      </c>
      <c r="AA205">
        <v>360</v>
      </c>
      <c r="AB205">
        <f>(Table1[[#This Row],[Min Total Coliform]]+Table1[[#This Row],[Max Total Coliform]])/2</f>
        <v>280</v>
      </c>
      <c r="AC205">
        <f>MIN(10, (Table1[[#This Row],[Avg BOD]]/4)*10)</f>
        <v>4.625</v>
      </c>
      <c r="AD205">
        <f>MIN(10, (Table1[[#This Row],[Avg Fecal Coliform]]/600)*10)</f>
        <v>2.6666666666666665</v>
      </c>
      <c r="AE205">
        <f>MIN(10, (Table1[[#This Row],[Avg Nitrate N + Nitrite N]]/10)*10)</f>
        <v>0.17499999999999999</v>
      </c>
      <c r="AF205">
        <f>IF(OR(Table1[[#This Row],[Avg pH]]&lt;6.5,Table1[[#This Row],[Avg pH]]&gt;8.5),10,0)</f>
        <v>0</v>
      </c>
      <c r="AG205">
        <f>MAX(0, 10-(2*Table1[[#This Row],[Avg Dissolved Oxygen]]))</f>
        <v>0</v>
      </c>
      <c r="AH205">
        <f>(Table1[[#This Row],[Fecal Score]]*0.3) + (Table1[[#This Row],[BOD Score]]*0.25) + (Table1[[#This Row],[Nitrate Score]]*0.2) + (Table1[[#This Row],[pH Score]]*0.15) + (Table1[[#This Row],[Dissolved Oxygen Score]]*0.1)</f>
        <v>1.9912499999999997</v>
      </c>
      <c r="AI205">
        <v>2017</v>
      </c>
    </row>
    <row r="206" spans="1:35">
      <c r="A206">
        <v>2318</v>
      </c>
      <c r="B206" t="s">
        <v>217</v>
      </c>
      <c r="C206" t="s">
        <v>1</v>
      </c>
      <c r="D206" t="s">
        <v>206</v>
      </c>
      <c r="E206">
        <v>24</v>
      </c>
      <c r="F206">
        <v>32</v>
      </c>
      <c r="G206">
        <f>(Table1[[#This Row],[Min Temperature]]+Table1[[#This Row],[Max Temperature]])/2</f>
        <v>28</v>
      </c>
      <c r="H206">
        <v>5.5</v>
      </c>
      <c r="I206">
        <v>8.6999999999999993</v>
      </c>
      <c r="J206">
        <f>(Table1[[#This Row],[Min Dissolved Oxygen]]+Table1[[#This Row],[Max Dissolved Oxygen]])/2</f>
        <v>7.1</v>
      </c>
      <c r="K206">
        <v>6.5</v>
      </c>
      <c r="L206">
        <v>7.6</v>
      </c>
      <c r="M206">
        <f>(Table1[[#This Row],[Min pH]]+Table1[[#This Row],[Max pH]])/2</f>
        <v>7.05</v>
      </c>
      <c r="N206">
        <v>35</v>
      </c>
      <c r="O206">
        <v>6052</v>
      </c>
      <c r="P206">
        <f>(Table1[[#This Row],[Min Conductivity]]+Table1[[#This Row],[Max Conductivity]])/2</f>
        <v>3043.5</v>
      </c>
      <c r="Q206">
        <v>0.2</v>
      </c>
      <c r="R206">
        <v>2.7</v>
      </c>
      <c r="S206">
        <f>(Table1[[#This Row],[Min BOD]]+Table1[[#This Row],[Max BOD]])/2</f>
        <v>1.4500000000000002</v>
      </c>
      <c r="T206">
        <v>0.06</v>
      </c>
      <c r="U206">
        <v>0.56999999999999995</v>
      </c>
      <c r="V206">
        <f>(Table1[[#This Row],[Min Nitrate N + Nitrite N]]+Table1[[#This Row],[Max Nitrate N + Nitrite N]])/2</f>
        <v>0.31499999999999995</v>
      </c>
      <c r="W206">
        <v>4</v>
      </c>
      <c r="X206">
        <v>560</v>
      </c>
      <c r="Y206">
        <f>(Table1[[#This Row],[Min Fecal Coliform]]+Table1[[#This Row],[Max Fecal Coliform]])/2</f>
        <v>282</v>
      </c>
      <c r="Z206">
        <v>40</v>
      </c>
      <c r="AA206">
        <v>1340</v>
      </c>
      <c r="AB206">
        <f>(Table1[[#This Row],[Min Total Coliform]]+Table1[[#This Row],[Max Total Coliform]])/2</f>
        <v>690</v>
      </c>
      <c r="AC206">
        <f>MIN(10, (Table1[[#This Row],[Avg BOD]]/4)*10)</f>
        <v>3.6250000000000004</v>
      </c>
      <c r="AD206">
        <f>MIN(10, (Table1[[#This Row],[Avg Fecal Coliform]]/600)*10)</f>
        <v>4.6999999999999993</v>
      </c>
      <c r="AE206">
        <f>MIN(10, (Table1[[#This Row],[Avg Nitrate N + Nitrite N]]/10)*10)</f>
        <v>0.31499999999999995</v>
      </c>
      <c r="AF206">
        <f>IF(OR(Table1[[#This Row],[Avg pH]]&lt;6.5,Table1[[#This Row],[Avg pH]]&gt;8.5),10,0)</f>
        <v>0</v>
      </c>
      <c r="AG206">
        <f>MAX(0, 10-(2*Table1[[#This Row],[Avg Dissolved Oxygen]]))</f>
        <v>0</v>
      </c>
      <c r="AH206">
        <f>(Table1[[#This Row],[Fecal Score]]*0.3) + (Table1[[#This Row],[BOD Score]]*0.25) + (Table1[[#This Row],[Nitrate Score]]*0.2) + (Table1[[#This Row],[pH Score]]*0.15) + (Table1[[#This Row],[Dissolved Oxygen Score]]*0.1)</f>
        <v>2.3792499999999999</v>
      </c>
      <c r="AI206">
        <v>2017</v>
      </c>
    </row>
    <row r="207" spans="1:35">
      <c r="A207">
        <v>2328</v>
      </c>
      <c r="B207" t="s">
        <v>218</v>
      </c>
      <c r="C207" t="s">
        <v>1</v>
      </c>
      <c r="D207" t="s">
        <v>206</v>
      </c>
      <c r="E207">
        <v>27</v>
      </c>
      <c r="F207">
        <v>30</v>
      </c>
      <c r="G207">
        <f>(Table1[[#This Row],[Min Temperature]]+Table1[[#This Row],[Max Temperature]])/2</f>
        <v>28.5</v>
      </c>
      <c r="H207">
        <v>1.2</v>
      </c>
      <c r="I207">
        <v>10.1</v>
      </c>
      <c r="J207">
        <f>(Table1[[#This Row],[Min Dissolved Oxygen]]+Table1[[#This Row],[Max Dissolved Oxygen]])/2</f>
        <v>5.6499999999999995</v>
      </c>
      <c r="K207">
        <v>7</v>
      </c>
      <c r="L207">
        <v>8.1</v>
      </c>
      <c r="M207">
        <f>(Table1[[#This Row],[Min pH]]+Table1[[#This Row],[Max pH]])/2</f>
        <v>7.55</v>
      </c>
      <c r="N207">
        <v>89</v>
      </c>
      <c r="O207">
        <v>186</v>
      </c>
      <c r="P207">
        <f>(Table1[[#This Row],[Min Conductivity]]+Table1[[#This Row],[Max Conductivity]])/2</f>
        <v>137.5</v>
      </c>
      <c r="Q207">
        <v>0.5</v>
      </c>
      <c r="R207">
        <v>8.4</v>
      </c>
      <c r="S207">
        <f>(Table1[[#This Row],[Min BOD]]+Table1[[#This Row],[Max BOD]])/2</f>
        <v>4.45</v>
      </c>
      <c r="T207">
        <v>0.03</v>
      </c>
      <c r="U207">
        <v>0.96</v>
      </c>
      <c r="V207">
        <f>(Table1[[#This Row],[Min Nitrate N + Nitrite N]]+Table1[[#This Row],[Max Nitrate N + Nitrite N]])/2</f>
        <v>0.495</v>
      </c>
      <c r="W207">
        <v>2</v>
      </c>
      <c r="X207">
        <v>294</v>
      </c>
      <c r="Y207">
        <f>(Table1[[#This Row],[Min Fecal Coliform]]+Table1[[#This Row],[Max Fecal Coliform]])/2</f>
        <v>148</v>
      </c>
      <c r="Z207">
        <v>2</v>
      </c>
      <c r="AA207">
        <v>360</v>
      </c>
      <c r="AB207">
        <f>(Table1[[#This Row],[Min Total Coliform]]+Table1[[#This Row],[Max Total Coliform]])/2</f>
        <v>181</v>
      </c>
      <c r="AC207">
        <f>MIN(10, (Table1[[#This Row],[Avg BOD]]/4)*10)</f>
        <v>10</v>
      </c>
      <c r="AD207">
        <f>MIN(10, (Table1[[#This Row],[Avg Fecal Coliform]]/600)*10)</f>
        <v>2.4666666666666668</v>
      </c>
      <c r="AE207">
        <f>MIN(10, (Table1[[#This Row],[Avg Nitrate N + Nitrite N]]/10)*10)</f>
        <v>0.495</v>
      </c>
      <c r="AF207">
        <f>IF(OR(Table1[[#This Row],[Avg pH]]&lt;6.5,Table1[[#This Row],[Avg pH]]&gt;8.5),10,0)</f>
        <v>0</v>
      </c>
      <c r="AG207">
        <f>MAX(0, 10-(2*Table1[[#This Row],[Avg Dissolved Oxygen]]))</f>
        <v>0</v>
      </c>
      <c r="AH207">
        <f>(Table1[[#This Row],[Fecal Score]]*0.3) + (Table1[[#This Row],[BOD Score]]*0.25) + (Table1[[#This Row],[Nitrate Score]]*0.2) + (Table1[[#This Row],[pH Score]]*0.15) + (Table1[[#This Row],[Dissolved Oxygen Score]]*0.1)</f>
        <v>3.3390000000000004</v>
      </c>
      <c r="AI207">
        <v>2017</v>
      </c>
    </row>
    <row r="208" spans="1:35">
      <c r="A208">
        <v>2329</v>
      </c>
      <c r="B208" t="s">
        <v>219</v>
      </c>
      <c r="C208" t="s">
        <v>1</v>
      </c>
      <c r="D208" t="s">
        <v>206</v>
      </c>
      <c r="E208">
        <v>26</v>
      </c>
      <c r="F208">
        <v>29.7</v>
      </c>
      <c r="G208">
        <f>(Table1[[#This Row],[Min Temperature]]+Table1[[#This Row],[Max Temperature]])/2</f>
        <v>27.85</v>
      </c>
      <c r="H208">
        <v>6.6</v>
      </c>
      <c r="I208">
        <v>7.8</v>
      </c>
      <c r="J208">
        <f>(Table1[[#This Row],[Min Dissolved Oxygen]]+Table1[[#This Row],[Max Dissolved Oxygen]])/2</f>
        <v>7.1999999999999993</v>
      </c>
      <c r="K208">
        <v>6.5</v>
      </c>
      <c r="L208">
        <v>7.1</v>
      </c>
      <c r="M208">
        <f>(Table1[[#This Row],[Min pH]]+Table1[[#This Row],[Max pH]])/2</f>
        <v>6.8</v>
      </c>
      <c r="N208">
        <v>22</v>
      </c>
      <c r="O208">
        <v>40</v>
      </c>
      <c r="P208">
        <f>(Table1[[#This Row],[Min Conductivity]]+Table1[[#This Row],[Max Conductivity]])/2</f>
        <v>31</v>
      </c>
      <c r="Q208">
        <v>0.7</v>
      </c>
      <c r="R208">
        <v>1.8</v>
      </c>
      <c r="S208">
        <f>(Table1[[#This Row],[Min BOD]]+Table1[[#This Row],[Max BOD]])/2</f>
        <v>1.25</v>
      </c>
      <c r="T208">
        <v>0.02</v>
      </c>
      <c r="U208">
        <v>600.73</v>
      </c>
      <c r="V208">
        <f>(Table1[[#This Row],[Min Nitrate N + Nitrite N]]+Table1[[#This Row],[Max Nitrate N + Nitrite N]])/2</f>
        <v>300.375</v>
      </c>
      <c r="W208">
        <v>150</v>
      </c>
      <c r="X208">
        <v>6300</v>
      </c>
      <c r="Y208">
        <f>(Table1[[#This Row],[Min Fecal Coliform]]+Table1[[#This Row],[Max Fecal Coliform]])/2</f>
        <v>3225</v>
      </c>
      <c r="Z208">
        <v>4</v>
      </c>
      <c r="AA208">
        <v>7900</v>
      </c>
      <c r="AB208">
        <f>(Table1[[#This Row],[Min Total Coliform]]+Table1[[#This Row],[Max Total Coliform]])/2</f>
        <v>3952</v>
      </c>
      <c r="AC208">
        <f>MIN(10, (Table1[[#This Row],[Avg BOD]]/4)*10)</f>
        <v>3.125</v>
      </c>
      <c r="AD208">
        <f>MIN(10, (Table1[[#This Row],[Avg Fecal Coliform]]/600)*10)</f>
        <v>10</v>
      </c>
      <c r="AE208">
        <f>MIN(10, (Table1[[#This Row],[Avg Nitrate N + Nitrite N]]/10)*10)</f>
        <v>10</v>
      </c>
      <c r="AF208">
        <f>IF(OR(Table1[[#This Row],[Avg pH]]&lt;6.5,Table1[[#This Row],[Avg pH]]&gt;8.5),10,0)</f>
        <v>0</v>
      </c>
      <c r="AG208">
        <f>MAX(0, 10-(2*Table1[[#This Row],[Avg Dissolved Oxygen]]))</f>
        <v>0</v>
      </c>
      <c r="AH208">
        <f>(Table1[[#This Row],[Fecal Score]]*0.3) + (Table1[[#This Row],[BOD Score]]*0.25) + (Table1[[#This Row],[Nitrate Score]]*0.2) + (Table1[[#This Row],[pH Score]]*0.15) + (Table1[[#This Row],[Dissolved Oxygen Score]]*0.1)</f>
        <v>5.78125</v>
      </c>
      <c r="AI208">
        <v>2017</v>
      </c>
    </row>
    <row r="209" spans="1:35">
      <c r="A209">
        <v>2330</v>
      </c>
      <c r="B209" t="s">
        <v>220</v>
      </c>
      <c r="C209" t="s">
        <v>1</v>
      </c>
      <c r="D209" t="s">
        <v>206</v>
      </c>
      <c r="E209">
        <v>27</v>
      </c>
      <c r="F209">
        <v>29.8</v>
      </c>
      <c r="G209">
        <f>(Table1[[#This Row],[Min Temperature]]+Table1[[#This Row],[Max Temperature]])/2</f>
        <v>28.4</v>
      </c>
      <c r="H209">
        <v>6.7</v>
      </c>
      <c r="I209">
        <v>8</v>
      </c>
      <c r="J209">
        <f>(Table1[[#This Row],[Min Dissolved Oxygen]]+Table1[[#This Row],[Max Dissolved Oxygen]])/2</f>
        <v>7.35</v>
      </c>
      <c r="K209">
        <v>6.5</v>
      </c>
      <c r="L209">
        <v>7.4</v>
      </c>
      <c r="M209">
        <f>(Table1[[#This Row],[Min pH]]+Table1[[#This Row],[Max pH]])/2</f>
        <v>6.95</v>
      </c>
      <c r="N209">
        <v>20</v>
      </c>
      <c r="O209">
        <v>35</v>
      </c>
      <c r="P209">
        <f>(Table1[[#This Row],[Min Conductivity]]+Table1[[#This Row],[Max Conductivity]])/2</f>
        <v>27.5</v>
      </c>
      <c r="Q209">
        <v>0.4</v>
      </c>
      <c r="R209">
        <v>1.9</v>
      </c>
      <c r="S209">
        <f>(Table1[[#This Row],[Min BOD]]+Table1[[#This Row],[Max BOD]])/2</f>
        <v>1.1499999999999999</v>
      </c>
      <c r="T209">
        <v>0.01</v>
      </c>
      <c r="U209">
        <v>0.25</v>
      </c>
      <c r="V209">
        <f>(Table1[[#This Row],[Min Nitrate N + Nitrite N]]+Table1[[#This Row],[Max Nitrate N + Nitrite N]])/2</f>
        <v>0.13</v>
      </c>
      <c r="W209">
        <v>2</v>
      </c>
      <c r="X209">
        <v>49000</v>
      </c>
      <c r="Y209">
        <f>(Table1[[#This Row],[Min Fecal Coliform]]+Table1[[#This Row],[Max Fecal Coliform]])/2</f>
        <v>24501</v>
      </c>
      <c r="Z209">
        <v>17</v>
      </c>
      <c r="AA209">
        <v>79000</v>
      </c>
      <c r="AB209">
        <f>(Table1[[#This Row],[Min Total Coliform]]+Table1[[#This Row],[Max Total Coliform]])/2</f>
        <v>39508.5</v>
      </c>
      <c r="AC209">
        <f>MIN(10, (Table1[[#This Row],[Avg BOD]]/4)*10)</f>
        <v>2.875</v>
      </c>
      <c r="AD209">
        <f>MIN(10, (Table1[[#This Row],[Avg Fecal Coliform]]/600)*10)</f>
        <v>10</v>
      </c>
      <c r="AE209">
        <f>MIN(10, (Table1[[#This Row],[Avg Nitrate N + Nitrite N]]/10)*10)</f>
        <v>0.13</v>
      </c>
      <c r="AF209">
        <f>IF(OR(Table1[[#This Row],[Avg pH]]&lt;6.5,Table1[[#This Row],[Avg pH]]&gt;8.5),10,0)</f>
        <v>0</v>
      </c>
      <c r="AG209">
        <f>MAX(0, 10-(2*Table1[[#This Row],[Avg Dissolved Oxygen]]))</f>
        <v>0</v>
      </c>
      <c r="AH209">
        <f>(Table1[[#This Row],[Fecal Score]]*0.3) + (Table1[[#This Row],[BOD Score]]*0.25) + (Table1[[#This Row],[Nitrate Score]]*0.2) + (Table1[[#This Row],[pH Score]]*0.15) + (Table1[[#This Row],[Dissolved Oxygen Score]]*0.1)</f>
        <v>3.7447499999999998</v>
      </c>
      <c r="AI209">
        <v>2017</v>
      </c>
    </row>
    <row r="210" spans="1:35">
      <c r="A210">
        <v>3470</v>
      </c>
      <c r="B210" t="s">
        <v>221</v>
      </c>
      <c r="C210" t="s">
        <v>1</v>
      </c>
      <c r="D210" t="s">
        <v>206</v>
      </c>
      <c r="E210">
        <v>30</v>
      </c>
      <c r="F210">
        <v>33</v>
      </c>
      <c r="G210">
        <f>(Table1[[#This Row],[Min Temperature]]+Table1[[#This Row],[Max Temperature]])/2</f>
        <v>31.5</v>
      </c>
      <c r="H210">
        <v>5.9</v>
      </c>
      <c r="I210">
        <v>7.1</v>
      </c>
      <c r="J210">
        <f>(Table1[[#This Row],[Min Dissolved Oxygen]]+Table1[[#This Row],[Max Dissolved Oxygen]])/2</f>
        <v>6.5</v>
      </c>
      <c r="K210">
        <v>6.2</v>
      </c>
      <c r="L210">
        <v>6.8</v>
      </c>
      <c r="M210">
        <f>(Table1[[#This Row],[Min pH]]+Table1[[#This Row],[Max pH]])/2</f>
        <v>6.5</v>
      </c>
      <c r="N210">
        <v>98</v>
      </c>
      <c r="O210">
        <v>217</v>
      </c>
      <c r="P210">
        <f>(Table1[[#This Row],[Min Conductivity]]+Table1[[#This Row],[Max Conductivity]])/2</f>
        <v>157.5</v>
      </c>
      <c r="Q210">
        <v>0.5</v>
      </c>
      <c r="R210">
        <v>2.2000000000000002</v>
      </c>
      <c r="S210">
        <f>(Table1[[#This Row],[Min BOD]]+Table1[[#This Row],[Max BOD]])/2</f>
        <v>1.35</v>
      </c>
      <c r="T210">
        <v>0</v>
      </c>
      <c r="U210">
        <v>0.05</v>
      </c>
      <c r="V210">
        <f>(Table1[[#This Row],[Min Nitrate N + Nitrite N]]+Table1[[#This Row],[Max Nitrate N + Nitrite N]])/2</f>
        <v>2.5000000000000001E-2</v>
      </c>
      <c r="W210">
        <v>220</v>
      </c>
      <c r="X210">
        <v>460</v>
      </c>
      <c r="Y210">
        <f>(Table1[[#This Row],[Min Fecal Coliform]]+Table1[[#This Row],[Max Fecal Coliform]])/2</f>
        <v>340</v>
      </c>
      <c r="Z210">
        <v>620</v>
      </c>
      <c r="AA210">
        <v>940</v>
      </c>
      <c r="AB210">
        <f>(Table1[[#This Row],[Min Total Coliform]]+Table1[[#This Row],[Max Total Coliform]])/2</f>
        <v>780</v>
      </c>
      <c r="AC210">
        <f>MIN(10, (Table1[[#This Row],[Avg BOD]]/4)*10)</f>
        <v>3.375</v>
      </c>
      <c r="AD210">
        <f>MIN(10, (Table1[[#This Row],[Avg Fecal Coliform]]/600)*10)</f>
        <v>5.6666666666666661</v>
      </c>
      <c r="AE210">
        <f>MIN(10, (Table1[[#This Row],[Avg Nitrate N + Nitrite N]]/10)*10)</f>
        <v>2.5000000000000001E-2</v>
      </c>
      <c r="AF210">
        <f>IF(OR(Table1[[#This Row],[Avg pH]]&lt;6.5,Table1[[#This Row],[Avg pH]]&gt;8.5),10,0)</f>
        <v>0</v>
      </c>
      <c r="AG210">
        <f>MAX(0, 10-(2*Table1[[#This Row],[Avg Dissolved Oxygen]]))</f>
        <v>0</v>
      </c>
      <c r="AH210">
        <f>(Table1[[#This Row],[Fecal Score]]*0.3) + (Table1[[#This Row],[BOD Score]]*0.25) + (Table1[[#This Row],[Nitrate Score]]*0.2) + (Table1[[#This Row],[pH Score]]*0.15) + (Table1[[#This Row],[Dissolved Oxygen Score]]*0.1)</f>
        <v>2.5487499999999996</v>
      </c>
      <c r="AI210">
        <v>2017</v>
      </c>
    </row>
    <row r="211" spans="1:35">
      <c r="A211">
        <v>2325</v>
      </c>
      <c r="B211" t="s">
        <v>222</v>
      </c>
      <c r="C211" t="s">
        <v>8</v>
      </c>
      <c r="D211" t="s">
        <v>206</v>
      </c>
      <c r="E211">
        <v>30</v>
      </c>
      <c r="F211">
        <v>33</v>
      </c>
      <c r="G211">
        <f>(Table1[[#This Row],[Min Temperature]]+Table1[[#This Row],[Max Temperature]])/2</f>
        <v>31.5</v>
      </c>
      <c r="H211">
        <v>5.9</v>
      </c>
      <c r="I211">
        <v>6.8</v>
      </c>
      <c r="J211">
        <f>(Table1[[#This Row],[Min Dissolved Oxygen]]+Table1[[#This Row],[Max Dissolved Oxygen]])/2</f>
        <v>6.35</v>
      </c>
      <c r="K211">
        <v>6.6</v>
      </c>
      <c r="L211">
        <v>8.3000000000000007</v>
      </c>
      <c r="M211">
        <f>(Table1[[#This Row],[Min pH]]+Table1[[#This Row],[Max pH]])/2</f>
        <v>7.45</v>
      </c>
      <c r="N211">
        <v>79</v>
      </c>
      <c r="O211">
        <v>210</v>
      </c>
      <c r="P211">
        <f>(Table1[[#This Row],[Min Conductivity]]+Table1[[#This Row],[Max Conductivity]])/2</f>
        <v>144.5</v>
      </c>
      <c r="Q211">
        <v>1.3</v>
      </c>
      <c r="R211">
        <v>2</v>
      </c>
      <c r="S211">
        <f>(Table1[[#This Row],[Min BOD]]+Table1[[#This Row],[Max BOD]])/2</f>
        <v>1.65</v>
      </c>
      <c r="T211">
        <v>0</v>
      </c>
      <c r="U211">
        <v>0.5</v>
      </c>
      <c r="V211">
        <f>(Table1[[#This Row],[Min Nitrate N + Nitrite N]]+Table1[[#This Row],[Max Nitrate N + Nitrite N]])/2</f>
        <v>0.25</v>
      </c>
      <c r="W211">
        <v>110</v>
      </c>
      <c r="X211">
        <v>270</v>
      </c>
      <c r="Y211">
        <f>(Table1[[#This Row],[Min Fecal Coliform]]+Table1[[#This Row],[Max Fecal Coliform]])/2</f>
        <v>190</v>
      </c>
      <c r="Z211">
        <v>320</v>
      </c>
      <c r="AA211">
        <v>510</v>
      </c>
      <c r="AB211">
        <f>(Table1[[#This Row],[Min Total Coliform]]+Table1[[#This Row],[Max Total Coliform]])/2</f>
        <v>415</v>
      </c>
      <c r="AC211">
        <f>MIN(10, (Table1[[#This Row],[Avg BOD]]/4)*10)</f>
        <v>4.125</v>
      </c>
      <c r="AD211">
        <f>MIN(10, (Table1[[#This Row],[Avg Fecal Coliform]]/600)*10)</f>
        <v>3.1666666666666665</v>
      </c>
      <c r="AE211">
        <f>MIN(10, (Table1[[#This Row],[Avg Nitrate N + Nitrite N]]/10)*10)</f>
        <v>0.25</v>
      </c>
      <c r="AF211">
        <f>IF(OR(Table1[[#This Row],[Avg pH]]&lt;6.5,Table1[[#This Row],[Avg pH]]&gt;8.5),10,0)</f>
        <v>0</v>
      </c>
      <c r="AG211">
        <f>MAX(0, 10-(2*Table1[[#This Row],[Avg Dissolved Oxygen]]))</f>
        <v>0</v>
      </c>
      <c r="AH211">
        <f>(Table1[[#This Row],[Fecal Score]]*0.3) + (Table1[[#This Row],[BOD Score]]*0.25) + (Table1[[#This Row],[Nitrate Score]]*0.2) + (Table1[[#This Row],[pH Score]]*0.15) + (Table1[[#This Row],[Dissolved Oxygen Score]]*0.1)</f>
        <v>2.03125</v>
      </c>
      <c r="AI211">
        <v>2017</v>
      </c>
    </row>
    <row r="212" spans="1:35">
      <c r="A212">
        <v>3462</v>
      </c>
      <c r="B212" t="s">
        <v>223</v>
      </c>
      <c r="C212" t="s">
        <v>8</v>
      </c>
      <c r="D212" t="s">
        <v>206</v>
      </c>
      <c r="E212">
        <v>21</v>
      </c>
      <c r="F212">
        <v>32</v>
      </c>
      <c r="G212">
        <f>(Table1[[#This Row],[Min Temperature]]+Table1[[#This Row],[Max Temperature]])/2</f>
        <v>26.5</v>
      </c>
      <c r="H212">
        <v>5.5</v>
      </c>
      <c r="I212">
        <v>8.1999999999999993</v>
      </c>
      <c r="J212">
        <f>(Table1[[#This Row],[Min Dissolved Oxygen]]+Table1[[#This Row],[Max Dissolved Oxygen]])/2</f>
        <v>6.85</v>
      </c>
      <c r="K212">
        <v>7</v>
      </c>
      <c r="L212">
        <v>8.1999999999999993</v>
      </c>
      <c r="M212">
        <f>(Table1[[#This Row],[Min pH]]+Table1[[#This Row],[Max pH]])/2</f>
        <v>7.6</v>
      </c>
      <c r="N212">
        <v>77</v>
      </c>
      <c r="O212">
        <v>110</v>
      </c>
      <c r="P212">
        <f>(Table1[[#This Row],[Min Conductivity]]+Table1[[#This Row],[Max Conductivity]])/2</f>
        <v>93.5</v>
      </c>
      <c r="Q212">
        <v>0</v>
      </c>
      <c r="R212">
        <v>1.8</v>
      </c>
      <c r="S212">
        <f>(Table1[[#This Row],[Min BOD]]+Table1[[#This Row],[Max BOD]])/2</f>
        <v>0.9</v>
      </c>
      <c r="T212">
        <v>0</v>
      </c>
      <c r="U212">
        <v>0.31</v>
      </c>
      <c r="V212">
        <f>(Table1[[#This Row],[Min Nitrate N + Nitrite N]]+Table1[[#This Row],[Max Nitrate N + Nitrite N]])/2</f>
        <v>0.155</v>
      </c>
      <c r="W212">
        <v>2</v>
      </c>
      <c r="X212">
        <v>500</v>
      </c>
      <c r="Y212">
        <f>(Table1[[#This Row],[Min Fecal Coliform]]+Table1[[#This Row],[Max Fecal Coliform]])/2</f>
        <v>251</v>
      </c>
      <c r="Z212">
        <v>2</v>
      </c>
      <c r="AA212">
        <v>900</v>
      </c>
      <c r="AB212">
        <f>(Table1[[#This Row],[Min Total Coliform]]+Table1[[#This Row],[Max Total Coliform]])/2</f>
        <v>451</v>
      </c>
      <c r="AC212">
        <f>MIN(10, (Table1[[#This Row],[Avg BOD]]/4)*10)</f>
        <v>2.25</v>
      </c>
      <c r="AD212">
        <f>MIN(10, (Table1[[#This Row],[Avg Fecal Coliform]]/600)*10)</f>
        <v>4.1833333333333336</v>
      </c>
      <c r="AE212">
        <f>MIN(10, (Table1[[#This Row],[Avg Nitrate N + Nitrite N]]/10)*10)</f>
        <v>0.155</v>
      </c>
      <c r="AF212">
        <f>IF(OR(Table1[[#This Row],[Avg pH]]&lt;6.5,Table1[[#This Row],[Avg pH]]&gt;8.5),10,0)</f>
        <v>0</v>
      </c>
      <c r="AG212">
        <f>MAX(0, 10-(2*Table1[[#This Row],[Avg Dissolved Oxygen]]))</f>
        <v>0</v>
      </c>
      <c r="AH212">
        <f>(Table1[[#This Row],[Fecal Score]]*0.3) + (Table1[[#This Row],[BOD Score]]*0.25) + (Table1[[#This Row],[Nitrate Score]]*0.2) + (Table1[[#This Row],[pH Score]]*0.15) + (Table1[[#This Row],[Dissolved Oxygen Score]]*0.1)</f>
        <v>1.8485</v>
      </c>
      <c r="AI212">
        <v>2017</v>
      </c>
    </row>
    <row r="213" spans="1:35">
      <c r="A213">
        <v>1401</v>
      </c>
      <c r="B213" t="s">
        <v>224</v>
      </c>
      <c r="C213" t="s">
        <v>8</v>
      </c>
      <c r="D213" t="s">
        <v>225</v>
      </c>
      <c r="E213">
        <v>28.7</v>
      </c>
      <c r="F213">
        <v>29.901086956521699</v>
      </c>
      <c r="G213">
        <f>(Table1[[#This Row],[Min Temperature]]+Table1[[#This Row],[Max Temperature]])/2</f>
        <v>29.300543478260849</v>
      </c>
      <c r="H213">
        <v>7.2</v>
      </c>
      <c r="I213">
        <v>9.1999999999999993</v>
      </c>
      <c r="J213">
        <f>(Table1[[#This Row],[Min Dissolved Oxygen]]+Table1[[#This Row],[Max Dissolved Oxygen]])/2</f>
        <v>8.1999999999999993</v>
      </c>
      <c r="K213">
        <v>7.0309139784946204</v>
      </c>
      <c r="L213">
        <v>8.2209677419354907</v>
      </c>
      <c r="M213">
        <f>(Table1[[#This Row],[Min pH]]+Table1[[#This Row],[Max pH]])/2</f>
        <v>7.6259408602150556</v>
      </c>
      <c r="N213">
        <v>604.010840108401</v>
      </c>
      <c r="O213">
        <v>2766.7588075880799</v>
      </c>
      <c r="P213">
        <f>(Table1[[#This Row],[Min Conductivity]]+Table1[[#This Row],[Max Conductivity]])/2</f>
        <v>1685.3848238482406</v>
      </c>
      <c r="Q213">
        <v>4.4081743869209804</v>
      </c>
      <c r="R213">
        <v>20</v>
      </c>
      <c r="S213">
        <f>(Table1[[#This Row],[Min BOD]]+Table1[[#This Row],[Max BOD]])/2</f>
        <v>12.20408719346049</v>
      </c>
      <c r="T213">
        <v>0.53133522727272797</v>
      </c>
      <c r="U213">
        <v>6.17008522727272</v>
      </c>
      <c r="V213">
        <f>(Table1[[#This Row],[Min Nitrate N + Nitrite N]]+Table1[[#This Row],[Max Nitrate N + Nitrite N]])/2</f>
        <v>3.3507102272727241</v>
      </c>
      <c r="W213">
        <v>2473</v>
      </c>
      <c r="X213">
        <v>485853</v>
      </c>
      <c r="Y213">
        <f>(Table1[[#This Row],[Min Fecal Coliform]]+Table1[[#This Row],[Max Fecal Coliform]])/2</f>
        <v>244163</v>
      </c>
      <c r="Z213">
        <v>7351</v>
      </c>
      <c r="AA213">
        <v>1175766.4198894999</v>
      </c>
      <c r="AB213">
        <f>(Table1[[#This Row],[Min Total Coliform]]+Table1[[#This Row],[Max Total Coliform]])/2</f>
        <v>591558.70994474995</v>
      </c>
      <c r="AC213">
        <f>MIN(10, (Table1[[#This Row],[Avg BOD]]/4)*10)</f>
        <v>10</v>
      </c>
      <c r="AD213">
        <f>MIN(10, (Table1[[#This Row],[Avg Fecal Coliform]]/600)*10)</f>
        <v>10</v>
      </c>
      <c r="AE213">
        <f>MIN(10, (Table1[[#This Row],[Avg Nitrate N + Nitrite N]]/10)*10)</f>
        <v>3.3507102272727241</v>
      </c>
      <c r="AF213">
        <f>IF(OR(Table1[[#This Row],[Avg pH]]&lt;6.5,Table1[[#This Row],[Avg pH]]&gt;8.5),10,0)</f>
        <v>0</v>
      </c>
      <c r="AG213">
        <f>MAX(0, 10-(2*Table1[[#This Row],[Avg Dissolved Oxygen]]))</f>
        <v>0</v>
      </c>
      <c r="AH213">
        <f>(Table1[[#This Row],[Fecal Score]]*0.3) + (Table1[[#This Row],[BOD Score]]*0.25) + (Table1[[#This Row],[Nitrate Score]]*0.2) + (Table1[[#This Row],[pH Score]]*0.15) + (Table1[[#This Row],[Dissolved Oxygen Score]]*0.1)</f>
        <v>6.1701420454545453</v>
      </c>
      <c r="AI213">
        <v>2017</v>
      </c>
    </row>
    <row r="214" spans="1:35">
      <c r="A214">
        <v>1373</v>
      </c>
      <c r="B214" t="s">
        <v>226</v>
      </c>
      <c r="C214" t="s">
        <v>1</v>
      </c>
      <c r="D214" t="s">
        <v>227</v>
      </c>
      <c r="E214">
        <v>18</v>
      </c>
      <c r="F214">
        <v>29</v>
      </c>
      <c r="G214">
        <f>(Table1[[#This Row],[Min Temperature]]+Table1[[#This Row],[Max Temperature]])/2</f>
        <v>23.5</v>
      </c>
      <c r="H214">
        <v>7.5</v>
      </c>
      <c r="I214">
        <v>8.3000000000000007</v>
      </c>
      <c r="J214">
        <f>(Table1[[#This Row],[Min Dissolved Oxygen]]+Table1[[#This Row],[Max Dissolved Oxygen]])/2</f>
        <v>7.9</v>
      </c>
      <c r="K214">
        <v>7.6</v>
      </c>
      <c r="L214">
        <v>8.4</v>
      </c>
      <c r="M214">
        <f>(Table1[[#This Row],[Min pH]]+Table1[[#This Row],[Max pH]])/2</f>
        <v>8</v>
      </c>
      <c r="N214">
        <v>223</v>
      </c>
      <c r="O214">
        <v>292</v>
      </c>
      <c r="P214">
        <f>(Table1[[#This Row],[Min Conductivity]]+Table1[[#This Row],[Max Conductivity]])/2</f>
        <v>257.5</v>
      </c>
      <c r="Q214">
        <v>1.5</v>
      </c>
      <c r="R214">
        <v>19.899999999999999</v>
      </c>
      <c r="S214">
        <f>(Table1[[#This Row],[Min BOD]]+Table1[[#This Row],[Max BOD]])/2</f>
        <v>10.7</v>
      </c>
      <c r="T214">
        <v>0</v>
      </c>
      <c r="U214">
        <v>3.82</v>
      </c>
      <c r="V214">
        <f>(Table1[[#This Row],[Min Nitrate N + Nitrite N]]+Table1[[#This Row],[Max Nitrate N + Nitrite N]])/2</f>
        <v>1.91</v>
      </c>
      <c r="W214">
        <v>2</v>
      </c>
      <c r="X214">
        <v>2</v>
      </c>
      <c r="Y214">
        <f>(Table1[[#This Row],[Min Fecal Coliform]]+Table1[[#This Row],[Max Fecal Coliform]])/2</f>
        <v>2</v>
      </c>
      <c r="Z214">
        <v>90</v>
      </c>
      <c r="AA214">
        <v>1600</v>
      </c>
      <c r="AB214">
        <f>(Table1[[#This Row],[Min Total Coliform]]+Table1[[#This Row],[Max Total Coliform]])/2</f>
        <v>845</v>
      </c>
      <c r="AC214">
        <f>MIN(10, (Table1[[#This Row],[Avg BOD]]/4)*10)</f>
        <v>10</v>
      </c>
      <c r="AD214">
        <f>MIN(10, (Table1[[#This Row],[Avg Fecal Coliform]]/600)*10)</f>
        <v>3.3333333333333333E-2</v>
      </c>
      <c r="AE214">
        <f>MIN(10, (Table1[[#This Row],[Avg Nitrate N + Nitrite N]]/10)*10)</f>
        <v>1.9100000000000001</v>
      </c>
      <c r="AF214">
        <f>IF(OR(Table1[[#This Row],[Avg pH]]&lt;6.5,Table1[[#This Row],[Avg pH]]&gt;8.5),10,0)</f>
        <v>0</v>
      </c>
      <c r="AG214">
        <f>MAX(0, 10-(2*Table1[[#This Row],[Avg Dissolved Oxygen]]))</f>
        <v>0</v>
      </c>
      <c r="AH214">
        <f>(Table1[[#This Row],[Fecal Score]]*0.3) + (Table1[[#This Row],[BOD Score]]*0.25) + (Table1[[#This Row],[Nitrate Score]]*0.2) + (Table1[[#This Row],[pH Score]]*0.15) + (Table1[[#This Row],[Dissolved Oxygen Score]]*0.1)</f>
        <v>2.8919999999999999</v>
      </c>
      <c r="AI214">
        <v>2017</v>
      </c>
    </row>
    <row r="215" spans="1:35">
      <c r="A215">
        <v>1374</v>
      </c>
      <c r="B215" t="s">
        <v>228</v>
      </c>
      <c r="C215" t="s">
        <v>1</v>
      </c>
      <c r="D215" t="s">
        <v>227</v>
      </c>
      <c r="E215">
        <v>18</v>
      </c>
      <c r="F215">
        <v>29</v>
      </c>
      <c r="G215">
        <f>(Table1[[#This Row],[Min Temperature]]+Table1[[#This Row],[Max Temperature]])/2</f>
        <v>23.5</v>
      </c>
      <c r="H215">
        <v>6.2</v>
      </c>
      <c r="I215">
        <v>8.6999999999999993</v>
      </c>
      <c r="J215">
        <f>(Table1[[#This Row],[Min Dissolved Oxygen]]+Table1[[#This Row],[Max Dissolved Oxygen]])/2</f>
        <v>7.4499999999999993</v>
      </c>
      <c r="K215">
        <v>7.4</v>
      </c>
      <c r="L215">
        <v>8.3000000000000007</v>
      </c>
      <c r="M215">
        <f>(Table1[[#This Row],[Min pH]]+Table1[[#This Row],[Max pH]])/2</f>
        <v>7.8500000000000005</v>
      </c>
      <c r="N215">
        <v>336</v>
      </c>
      <c r="O215">
        <v>492</v>
      </c>
      <c r="P215">
        <f>(Table1[[#This Row],[Min Conductivity]]+Table1[[#This Row],[Max Conductivity]])/2</f>
        <v>414</v>
      </c>
      <c r="Q215">
        <v>3.1</v>
      </c>
      <c r="R215">
        <v>3.7</v>
      </c>
      <c r="S215">
        <f>(Table1[[#This Row],[Min BOD]]+Table1[[#This Row],[Max BOD]])/2</f>
        <v>3.4000000000000004</v>
      </c>
      <c r="T215">
        <v>0</v>
      </c>
      <c r="U215">
        <v>11.6</v>
      </c>
      <c r="V215">
        <f>(Table1[[#This Row],[Min Nitrate N + Nitrite N]]+Table1[[#This Row],[Max Nitrate N + Nitrite N]])/2</f>
        <v>5.8</v>
      </c>
      <c r="W215">
        <v>20</v>
      </c>
      <c r="X215">
        <v>240</v>
      </c>
      <c r="Y215">
        <f>(Table1[[#This Row],[Min Fecal Coliform]]+Table1[[#This Row],[Max Fecal Coliform]])/2</f>
        <v>130</v>
      </c>
      <c r="Z215">
        <v>190</v>
      </c>
      <c r="AA215">
        <v>1600</v>
      </c>
      <c r="AB215">
        <f>(Table1[[#This Row],[Min Total Coliform]]+Table1[[#This Row],[Max Total Coliform]])/2</f>
        <v>895</v>
      </c>
      <c r="AC215">
        <f>MIN(10, (Table1[[#This Row],[Avg BOD]]/4)*10)</f>
        <v>8.5</v>
      </c>
      <c r="AD215">
        <f>MIN(10, (Table1[[#This Row],[Avg Fecal Coliform]]/600)*10)</f>
        <v>2.166666666666667</v>
      </c>
      <c r="AE215">
        <f>MIN(10, (Table1[[#This Row],[Avg Nitrate N + Nitrite N]]/10)*10)</f>
        <v>5.8</v>
      </c>
      <c r="AF215">
        <f>IF(OR(Table1[[#This Row],[Avg pH]]&lt;6.5,Table1[[#This Row],[Avg pH]]&gt;8.5),10,0)</f>
        <v>0</v>
      </c>
      <c r="AG215">
        <f>MAX(0, 10-(2*Table1[[#This Row],[Avg Dissolved Oxygen]]))</f>
        <v>0</v>
      </c>
      <c r="AH215">
        <f>(Table1[[#This Row],[Fecal Score]]*0.3) + (Table1[[#This Row],[BOD Score]]*0.25) + (Table1[[#This Row],[Nitrate Score]]*0.2) + (Table1[[#This Row],[pH Score]]*0.15) + (Table1[[#This Row],[Dissolved Oxygen Score]]*0.1)</f>
        <v>3.9349999999999996</v>
      </c>
      <c r="AI215">
        <v>2017</v>
      </c>
    </row>
    <row r="216" spans="1:35">
      <c r="A216">
        <v>1466</v>
      </c>
      <c r="B216" t="s">
        <v>229</v>
      </c>
      <c r="C216" t="s">
        <v>1</v>
      </c>
      <c r="D216" t="s">
        <v>227</v>
      </c>
      <c r="E216">
        <v>2.9</v>
      </c>
      <c r="F216">
        <v>29</v>
      </c>
      <c r="G216">
        <f>(Table1[[#This Row],[Min Temperature]]+Table1[[#This Row],[Max Temperature]])/2</f>
        <v>15.95</v>
      </c>
      <c r="H216">
        <v>7.2</v>
      </c>
      <c r="I216">
        <v>8.1</v>
      </c>
      <c r="J216">
        <f>(Table1[[#This Row],[Min Dissolved Oxygen]]+Table1[[#This Row],[Max Dissolved Oxygen]])/2</f>
        <v>7.65</v>
      </c>
      <c r="K216">
        <v>7.4</v>
      </c>
      <c r="L216">
        <v>8.1</v>
      </c>
      <c r="M216">
        <f>(Table1[[#This Row],[Min pH]]+Table1[[#This Row],[Max pH]])/2</f>
        <v>7.75</v>
      </c>
      <c r="N216">
        <v>176</v>
      </c>
      <c r="O216">
        <v>432</v>
      </c>
      <c r="P216">
        <f>(Table1[[#This Row],[Min Conductivity]]+Table1[[#This Row],[Max Conductivity]])/2</f>
        <v>304</v>
      </c>
      <c r="Q216">
        <v>1.2</v>
      </c>
      <c r="R216">
        <v>2.8</v>
      </c>
      <c r="S216">
        <f>(Table1[[#This Row],[Min BOD]]+Table1[[#This Row],[Max BOD]])/2</f>
        <v>2</v>
      </c>
      <c r="T216">
        <v>0</v>
      </c>
      <c r="U216">
        <v>2.72</v>
      </c>
      <c r="V216">
        <f>(Table1[[#This Row],[Min Nitrate N + Nitrite N]]+Table1[[#This Row],[Max Nitrate N + Nitrite N]])/2</f>
        <v>1.36</v>
      </c>
      <c r="W216">
        <v>2</v>
      </c>
      <c r="X216">
        <v>2</v>
      </c>
      <c r="Y216">
        <f>(Table1[[#This Row],[Min Fecal Coliform]]+Table1[[#This Row],[Max Fecal Coliform]])/2</f>
        <v>2</v>
      </c>
      <c r="Z216">
        <v>90</v>
      </c>
      <c r="AA216">
        <v>910</v>
      </c>
      <c r="AB216">
        <f>(Table1[[#This Row],[Min Total Coliform]]+Table1[[#This Row],[Max Total Coliform]])/2</f>
        <v>500</v>
      </c>
      <c r="AC216">
        <f>MIN(10, (Table1[[#This Row],[Avg BOD]]/4)*10)</f>
        <v>5</v>
      </c>
      <c r="AD216">
        <f>MIN(10, (Table1[[#This Row],[Avg Fecal Coliform]]/600)*10)</f>
        <v>3.3333333333333333E-2</v>
      </c>
      <c r="AE216">
        <f>MIN(10, (Table1[[#This Row],[Avg Nitrate N + Nitrite N]]/10)*10)</f>
        <v>1.36</v>
      </c>
      <c r="AF216">
        <f>IF(OR(Table1[[#This Row],[Avg pH]]&lt;6.5,Table1[[#This Row],[Avg pH]]&gt;8.5),10,0)</f>
        <v>0</v>
      </c>
      <c r="AG216">
        <f>MAX(0, 10-(2*Table1[[#This Row],[Avg Dissolved Oxygen]]))</f>
        <v>0</v>
      </c>
      <c r="AH216">
        <f>(Table1[[#This Row],[Fecal Score]]*0.3) + (Table1[[#This Row],[BOD Score]]*0.25) + (Table1[[#This Row],[Nitrate Score]]*0.2) + (Table1[[#This Row],[pH Score]]*0.15) + (Table1[[#This Row],[Dissolved Oxygen Score]]*0.1)</f>
        <v>1.532</v>
      </c>
      <c r="AI216">
        <v>2017</v>
      </c>
    </row>
    <row r="217" spans="1:35">
      <c r="A217">
        <v>2128</v>
      </c>
      <c r="B217" t="s">
        <v>230</v>
      </c>
      <c r="C217" t="s">
        <v>1</v>
      </c>
      <c r="D217" t="s">
        <v>227</v>
      </c>
      <c r="E217">
        <v>18.8</v>
      </c>
      <c r="F217">
        <v>21.5</v>
      </c>
      <c r="G217">
        <f>(Table1[[#This Row],[Min Temperature]]+Table1[[#This Row],[Max Temperature]])/2</f>
        <v>20.149999999999999</v>
      </c>
      <c r="H217">
        <v>7.2</v>
      </c>
      <c r="I217">
        <v>7.8</v>
      </c>
      <c r="J217">
        <f>(Table1[[#This Row],[Min Dissolved Oxygen]]+Table1[[#This Row],[Max Dissolved Oxygen]])/2</f>
        <v>7.5</v>
      </c>
      <c r="K217">
        <v>7.1</v>
      </c>
      <c r="L217">
        <v>8.4</v>
      </c>
      <c r="M217">
        <f>(Table1[[#This Row],[Min pH]]+Table1[[#This Row],[Max pH]])/2</f>
        <v>7.75</v>
      </c>
      <c r="N217">
        <v>142</v>
      </c>
      <c r="O217">
        <v>414</v>
      </c>
      <c r="P217">
        <f>(Table1[[#This Row],[Min Conductivity]]+Table1[[#This Row],[Max Conductivity]])/2</f>
        <v>278</v>
      </c>
      <c r="Q217">
        <v>0.7</v>
      </c>
      <c r="R217">
        <v>3.1</v>
      </c>
      <c r="S217">
        <f>(Table1[[#This Row],[Min BOD]]+Table1[[#This Row],[Max BOD]])/2</f>
        <v>1.9</v>
      </c>
      <c r="T217">
        <v>0.3</v>
      </c>
      <c r="U217">
        <v>0.92</v>
      </c>
      <c r="V217">
        <f>(Table1[[#This Row],[Min Nitrate N + Nitrite N]]+Table1[[#This Row],[Max Nitrate N + Nitrite N]])/2</f>
        <v>0.61</v>
      </c>
      <c r="W217">
        <v>2</v>
      </c>
      <c r="X217">
        <v>15</v>
      </c>
      <c r="Y217">
        <f>(Table1[[#This Row],[Min Fecal Coliform]]+Table1[[#This Row],[Max Fecal Coliform]])/2</f>
        <v>8.5</v>
      </c>
      <c r="Z217">
        <v>17</v>
      </c>
      <c r="AA217">
        <v>46</v>
      </c>
      <c r="AB217">
        <f>(Table1[[#This Row],[Min Total Coliform]]+Table1[[#This Row],[Max Total Coliform]])/2</f>
        <v>31.5</v>
      </c>
      <c r="AC217">
        <f>MIN(10, (Table1[[#This Row],[Avg BOD]]/4)*10)</f>
        <v>4.75</v>
      </c>
      <c r="AD217">
        <f>MIN(10, (Table1[[#This Row],[Avg Fecal Coliform]]/600)*10)</f>
        <v>0.14166666666666666</v>
      </c>
      <c r="AE217">
        <f>MIN(10, (Table1[[#This Row],[Avg Nitrate N + Nitrite N]]/10)*10)</f>
        <v>0.61</v>
      </c>
      <c r="AF217">
        <f>IF(OR(Table1[[#This Row],[Avg pH]]&lt;6.5,Table1[[#This Row],[Avg pH]]&gt;8.5),10,0)</f>
        <v>0</v>
      </c>
      <c r="AG217">
        <f>MAX(0, 10-(2*Table1[[#This Row],[Avg Dissolved Oxygen]]))</f>
        <v>0</v>
      </c>
      <c r="AH217">
        <f>(Table1[[#This Row],[Fecal Score]]*0.3) + (Table1[[#This Row],[BOD Score]]*0.25) + (Table1[[#This Row],[Nitrate Score]]*0.2) + (Table1[[#This Row],[pH Score]]*0.15) + (Table1[[#This Row],[Dissolved Oxygen Score]]*0.1)</f>
        <v>1.3519999999999999</v>
      </c>
      <c r="AI217">
        <v>2017</v>
      </c>
    </row>
    <row r="218" spans="1:35">
      <c r="A218">
        <v>2129</v>
      </c>
      <c r="B218" t="s">
        <v>231</v>
      </c>
      <c r="C218" t="s">
        <v>1</v>
      </c>
      <c r="D218" t="s">
        <v>227</v>
      </c>
      <c r="E218">
        <v>18</v>
      </c>
      <c r="F218">
        <v>21</v>
      </c>
      <c r="G218">
        <f>(Table1[[#This Row],[Min Temperature]]+Table1[[#This Row],[Max Temperature]])/2</f>
        <v>19.5</v>
      </c>
      <c r="H218">
        <v>6.3</v>
      </c>
      <c r="I218">
        <v>7.8</v>
      </c>
      <c r="J218">
        <f>(Table1[[#This Row],[Min Dissolved Oxygen]]+Table1[[#This Row],[Max Dissolved Oxygen]])/2</f>
        <v>7.05</v>
      </c>
      <c r="K218">
        <v>7.2</v>
      </c>
      <c r="L218">
        <v>8.4</v>
      </c>
      <c r="M218">
        <f>(Table1[[#This Row],[Min pH]]+Table1[[#This Row],[Max pH]])/2</f>
        <v>7.8000000000000007</v>
      </c>
      <c r="N218">
        <v>173</v>
      </c>
      <c r="O218">
        <v>466</v>
      </c>
      <c r="P218">
        <f>(Table1[[#This Row],[Min Conductivity]]+Table1[[#This Row],[Max Conductivity]])/2</f>
        <v>319.5</v>
      </c>
      <c r="Q218">
        <v>0.8</v>
      </c>
      <c r="R218">
        <v>2</v>
      </c>
      <c r="S218">
        <f>(Table1[[#This Row],[Min BOD]]+Table1[[#This Row],[Max BOD]])/2</f>
        <v>1.4</v>
      </c>
      <c r="T218">
        <v>0.3</v>
      </c>
      <c r="U218">
        <v>0.97</v>
      </c>
      <c r="V218">
        <f>(Table1[[#This Row],[Min Nitrate N + Nitrite N]]+Table1[[#This Row],[Max Nitrate N + Nitrite N]])/2</f>
        <v>0.63500000000000001</v>
      </c>
      <c r="W218">
        <v>2</v>
      </c>
      <c r="X218">
        <v>10</v>
      </c>
      <c r="Y218">
        <f>(Table1[[#This Row],[Min Fecal Coliform]]+Table1[[#This Row],[Max Fecal Coliform]])/2</f>
        <v>6</v>
      </c>
      <c r="Z218">
        <v>21</v>
      </c>
      <c r="AA218">
        <v>48</v>
      </c>
      <c r="AB218">
        <f>(Table1[[#This Row],[Min Total Coliform]]+Table1[[#This Row],[Max Total Coliform]])/2</f>
        <v>34.5</v>
      </c>
      <c r="AC218">
        <f>MIN(10, (Table1[[#This Row],[Avg BOD]]/4)*10)</f>
        <v>3.5</v>
      </c>
      <c r="AD218">
        <f>MIN(10, (Table1[[#This Row],[Avg Fecal Coliform]]/600)*10)</f>
        <v>0.1</v>
      </c>
      <c r="AE218">
        <f>MIN(10, (Table1[[#This Row],[Avg Nitrate N + Nitrite N]]/10)*10)</f>
        <v>0.63500000000000001</v>
      </c>
      <c r="AF218">
        <f>IF(OR(Table1[[#This Row],[Avg pH]]&lt;6.5,Table1[[#This Row],[Avg pH]]&gt;8.5),10,0)</f>
        <v>0</v>
      </c>
      <c r="AG218">
        <f>MAX(0, 10-(2*Table1[[#This Row],[Avg Dissolved Oxygen]]))</f>
        <v>0</v>
      </c>
      <c r="AH218">
        <f>(Table1[[#This Row],[Fecal Score]]*0.3) + (Table1[[#This Row],[BOD Score]]*0.25) + (Table1[[#This Row],[Nitrate Score]]*0.2) + (Table1[[#This Row],[pH Score]]*0.15) + (Table1[[#This Row],[Dissolved Oxygen Score]]*0.1)</f>
        <v>1.032</v>
      </c>
      <c r="AI218">
        <v>2017</v>
      </c>
    </row>
    <row r="219" spans="1:35">
      <c r="A219">
        <v>2130</v>
      </c>
      <c r="B219" t="s">
        <v>232</v>
      </c>
      <c r="C219" t="s">
        <v>1</v>
      </c>
      <c r="D219" t="s">
        <v>227</v>
      </c>
      <c r="E219">
        <v>23</v>
      </c>
      <c r="F219">
        <v>31</v>
      </c>
      <c r="G219">
        <f>(Table1[[#This Row],[Min Temperature]]+Table1[[#This Row],[Max Temperature]])/2</f>
        <v>27</v>
      </c>
      <c r="H219">
        <v>6.1</v>
      </c>
      <c r="I219">
        <v>7.3</v>
      </c>
      <c r="J219">
        <f>(Table1[[#This Row],[Min Dissolved Oxygen]]+Table1[[#This Row],[Max Dissolved Oxygen]])/2</f>
        <v>6.6999999999999993</v>
      </c>
      <c r="K219">
        <v>7.5</v>
      </c>
      <c r="L219">
        <v>8</v>
      </c>
      <c r="M219">
        <f>(Table1[[#This Row],[Min pH]]+Table1[[#This Row],[Max pH]])/2</f>
        <v>7.75</v>
      </c>
      <c r="N219">
        <v>410</v>
      </c>
      <c r="O219">
        <v>740</v>
      </c>
      <c r="P219">
        <f>(Table1[[#This Row],[Min Conductivity]]+Table1[[#This Row],[Max Conductivity]])/2</f>
        <v>575</v>
      </c>
      <c r="Q219">
        <v>1.8</v>
      </c>
      <c r="R219">
        <v>2.9</v>
      </c>
      <c r="S219">
        <f>(Table1[[#This Row],[Min BOD]]+Table1[[#This Row],[Max BOD]])/2</f>
        <v>2.35</v>
      </c>
      <c r="T219">
        <v>0</v>
      </c>
      <c r="U219">
        <v>0</v>
      </c>
      <c r="V219">
        <f>(Table1[[#This Row],[Min Nitrate N + Nitrite N]]+Table1[[#This Row],[Max Nitrate N + Nitrite N]])/2</f>
        <v>0</v>
      </c>
      <c r="W219">
        <v>2473</v>
      </c>
      <c r="X219">
        <v>485853</v>
      </c>
      <c r="Y219">
        <f>(Table1[[#This Row],[Min Fecal Coliform]]+Table1[[#This Row],[Max Fecal Coliform]])/2</f>
        <v>244163</v>
      </c>
      <c r="Z219">
        <v>7351</v>
      </c>
      <c r="AA219">
        <v>1175766.4198894999</v>
      </c>
      <c r="AB219">
        <f>(Table1[[#This Row],[Min Total Coliform]]+Table1[[#This Row],[Max Total Coliform]])/2</f>
        <v>591558.70994474995</v>
      </c>
      <c r="AC219">
        <f>MIN(10, (Table1[[#This Row],[Avg BOD]]/4)*10)</f>
        <v>5.875</v>
      </c>
      <c r="AD219">
        <f>MIN(10, (Table1[[#This Row],[Avg Fecal Coliform]]/600)*10)</f>
        <v>10</v>
      </c>
      <c r="AE219">
        <f>MIN(10, (Table1[[#This Row],[Avg Nitrate N + Nitrite N]]/10)*10)</f>
        <v>0</v>
      </c>
      <c r="AF219">
        <f>IF(OR(Table1[[#This Row],[Avg pH]]&lt;6.5,Table1[[#This Row],[Avg pH]]&gt;8.5),10,0)</f>
        <v>0</v>
      </c>
      <c r="AG219">
        <f>MAX(0, 10-(2*Table1[[#This Row],[Avg Dissolved Oxygen]]))</f>
        <v>0</v>
      </c>
      <c r="AH219">
        <f>(Table1[[#This Row],[Fecal Score]]*0.3) + (Table1[[#This Row],[BOD Score]]*0.25) + (Table1[[#This Row],[Nitrate Score]]*0.2) + (Table1[[#This Row],[pH Score]]*0.15) + (Table1[[#This Row],[Dissolved Oxygen Score]]*0.1)</f>
        <v>4.46875</v>
      </c>
      <c r="AI219">
        <v>2017</v>
      </c>
    </row>
    <row r="220" spans="1:35">
      <c r="A220">
        <v>2131</v>
      </c>
      <c r="B220" t="s">
        <v>233</v>
      </c>
      <c r="C220" t="s">
        <v>1</v>
      </c>
      <c r="D220" t="s">
        <v>227</v>
      </c>
      <c r="E220">
        <v>19</v>
      </c>
      <c r="F220">
        <v>32</v>
      </c>
      <c r="G220">
        <f>(Table1[[#This Row],[Min Temperature]]+Table1[[#This Row],[Max Temperature]])/2</f>
        <v>25.5</v>
      </c>
      <c r="H220">
        <v>4.8</v>
      </c>
      <c r="I220">
        <v>7.9</v>
      </c>
      <c r="J220">
        <f>(Table1[[#This Row],[Min Dissolved Oxygen]]+Table1[[#This Row],[Max Dissolved Oxygen]])/2</f>
        <v>6.35</v>
      </c>
      <c r="K220">
        <v>7.5</v>
      </c>
      <c r="L220">
        <v>8.6999999999999993</v>
      </c>
      <c r="M220">
        <f>(Table1[[#This Row],[Min pH]]+Table1[[#This Row],[Max pH]])/2</f>
        <v>8.1</v>
      </c>
      <c r="N220">
        <v>499</v>
      </c>
      <c r="O220">
        <v>1012</v>
      </c>
      <c r="P220">
        <f>(Table1[[#This Row],[Min Conductivity]]+Table1[[#This Row],[Max Conductivity]])/2</f>
        <v>755.5</v>
      </c>
      <c r="Q220">
        <v>1.1000000000000001</v>
      </c>
      <c r="R220">
        <v>2.4</v>
      </c>
      <c r="S220">
        <f>(Table1[[#This Row],[Min BOD]]+Table1[[#This Row],[Max BOD]])/2</f>
        <v>1.75</v>
      </c>
      <c r="T220">
        <v>0.73</v>
      </c>
      <c r="U220">
        <v>2.5</v>
      </c>
      <c r="V220">
        <f>(Table1[[#This Row],[Min Nitrate N + Nitrite N]]+Table1[[#This Row],[Max Nitrate N + Nitrite N]])/2</f>
        <v>1.615</v>
      </c>
      <c r="W220">
        <v>2</v>
      </c>
      <c r="X220">
        <v>2</v>
      </c>
      <c r="Y220">
        <f>(Table1[[#This Row],[Min Fecal Coliform]]+Table1[[#This Row],[Max Fecal Coliform]])/2</f>
        <v>2</v>
      </c>
      <c r="Z220">
        <v>33</v>
      </c>
      <c r="AA220">
        <v>110</v>
      </c>
      <c r="AB220">
        <f>(Table1[[#This Row],[Min Total Coliform]]+Table1[[#This Row],[Max Total Coliform]])/2</f>
        <v>71.5</v>
      </c>
      <c r="AC220">
        <f>MIN(10, (Table1[[#This Row],[Avg BOD]]/4)*10)</f>
        <v>4.375</v>
      </c>
      <c r="AD220">
        <f>MIN(10, (Table1[[#This Row],[Avg Fecal Coliform]]/600)*10)</f>
        <v>3.3333333333333333E-2</v>
      </c>
      <c r="AE220">
        <f>MIN(10, (Table1[[#This Row],[Avg Nitrate N + Nitrite N]]/10)*10)</f>
        <v>1.615</v>
      </c>
      <c r="AF220">
        <f>IF(OR(Table1[[#This Row],[Avg pH]]&lt;6.5,Table1[[#This Row],[Avg pH]]&gt;8.5),10,0)</f>
        <v>0</v>
      </c>
      <c r="AG220">
        <f>MAX(0, 10-(2*Table1[[#This Row],[Avg Dissolved Oxygen]]))</f>
        <v>0</v>
      </c>
      <c r="AH220">
        <f>(Table1[[#This Row],[Fecal Score]]*0.3) + (Table1[[#This Row],[BOD Score]]*0.25) + (Table1[[#This Row],[Nitrate Score]]*0.2) + (Table1[[#This Row],[pH Score]]*0.15) + (Table1[[#This Row],[Dissolved Oxygen Score]]*0.1)</f>
        <v>1.42675</v>
      </c>
      <c r="AI220">
        <v>2017</v>
      </c>
    </row>
    <row r="221" spans="1:35">
      <c r="A221">
        <v>2132</v>
      </c>
      <c r="B221" t="s">
        <v>234</v>
      </c>
      <c r="C221" t="s">
        <v>1</v>
      </c>
      <c r="D221" t="s">
        <v>227</v>
      </c>
      <c r="E221">
        <v>19</v>
      </c>
      <c r="F221">
        <v>32</v>
      </c>
      <c r="G221">
        <f>(Table1[[#This Row],[Min Temperature]]+Table1[[#This Row],[Max Temperature]])/2</f>
        <v>25.5</v>
      </c>
      <c r="H221">
        <v>4.5999999999999996</v>
      </c>
      <c r="I221">
        <v>7.2</v>
      </c>
      <c r="J221">
        <f>(Table1[[#This Row],[Min Dissolved Oxygen]]+Table1[[#This Row],[Max Dissolved Oxygen]])/2</f>
        <v>5.9</v>
      </c>
      <c r="K221">
        <v>7.3</v>
      </c>
      <c r="L221">
        <v>8.4</v>
      </c>
      <c r="M221">
        <f>(Table1[[#This Row],[Min pH]]+Table1[[#This Row],[Max pH]])/2</f>
        <v>7.85</v>
      </c>
      <c r="N221">
        <v>371</v>
      </c>
      <c r="O221">
        <v>840</v>
      </c>
      <c r="P221">
        <f>(Table1[[#This Row],[Min Conductivity]]+Table1[[#This Row],[Max Conductivity]])/2</f>
        <v>605.5</v>
      </c>
      <c r="Q221">
        <v>1.2</v>
      </c>
      <c r="R221">
        <v>2.8</v>
      </c>
      <c r="S221">
        <f>(Table1[[#This Row],[Min BOD]]+Table1[[#This Row],[Max BOD]])/2</f>
        <v>2</v>
      </c>
      <c r="T221">
        <v>0.43</v>
      </c>
      <c r="U221">
        <v>5.24</v>
      </c>
      <c r="V221">
        <f>(Table1[[#This Row],[Min Nitrate N + Nitrite N]]+Table1[[#This Row],[Max Nitrate N + Nitrite N]])/2</f>
        <v>2.835</v>
      </c>
      <c r="W221">
        <v>2</v>
      </c>
      <c r="X221">
        <v>40</v>
      </c>
      <c r="Y221">
        <f>(Table1[[#This Row],[Min Fecal Coliform]]+Table1[[#This Row],[Max Fecal Coliform]])/2</f>
        <v>21</v>
      </c>
      <c r="Z221">
        <v>40</v>
      </c>
      <c r="AA221">
        <v>140</v>
      </c>
      <c r="AB221">
        <f>(Table1[[#This Row],[Min Total Coliform]]+Table1[[#This Row],[Max Total Coliform]])/2</f>
        <v>90</v>
      </c>
      <c r="AC221">
        <f>MIN(10, (Table1[[#This Row],[Avg BOD]]/4)*10)</f>
        <v>5</v>
      </c>
      <c r="AD221">
        <f>MIN(10, (Table1[[#This Row],[Avg Fecal Coliform]]/600)*10)</f>
        <v>0.35000000000000003</v>
      </c>
      <c r="AE221">
        <f>MIN(10, (Table1[[#This Row],[Avg Nitrate N + Nitrite N]]/10)*10)</f>
        <v>2.835</v>
      </c>
      <c r="AF221">
        <f>IF(OR(Table1[[#This Row],[Avg pH]]&lt;6.5,Table1[[#This Row],[Avg pH]]&gt;8.5),10,0)</f>
        <v>0</v>
      </c>
      <c r="AG221">
        <f>MAX(0, 10-(2*Table1[[#This Row],[Avg Dissolved Oxygen]]))</f>
        <v>0</v>
      </c>
      <c r="AH221">
        <f>(Table1[[#This Row],[Fecal Score]]*0.3) + (Table1[[#This Row],[BOD Score]]*0.25) + (Table1[[#This Row],[Nitrate Score]]*0.2) + (Table1[[#This Row],[pH Score]]*0.15) + (Table1[[#This Row],[Dissolved Oxygen Score]]*0.1)</f>
        <v>1.9220000000000002</v>
      </c>
      <c r="AI221">
        <v>2017</v>
      </c>
    </row>
    <row r="222" spans="1:35">
      <c r="A222">
        <v>2133</v>
      </c>
      <c r="B222" t="s">
        <v>235</v>
      </c>
      <c r="C222" t="s">
        <v>1</v>
      </c>
      <c r="D222" t="s">
        <v>227</v>
      </c>
      <c r="E222">
        <v>19</v>
      </c>
      <c r="F222">
        <v>32</v>
      </c>
      <c r="G222">
        <f>(Table1[[#This Row],[Min Temperature]]+Table1[[#This Row],[Max Temperature]])/2</f>
        <v>25.5</v>
      </c>
      <c r="H222">
        <v>3.9</v>
      </c>
      <c r="I222">
        <v>7.8</v>
      </c>
      <c r="J222">
        <f>(Table1[[#This Row],[Min Dissolved Oxygen]]+Table1[[#This Row],[Max Dissolved Oxygen]])/2</f>
        <v>5.85</v>
      </c>
      <c r="K222">
        <v>7.7</v>
      </c>
      <c r="L222">
        <v>8.9</v>
      </c>
      <c r="M222">
        <f>(Table1[[#This Row],[Min pH]]+Table1[[#This Row],[Max pH]])/2</f>
        <v>8.3000000000000007</v>
      </c>
      <c r="N222">
        <v>330</v>
      </c>
      <c r="O222">
        <v>644</v>
      </c>
      <c r="P222">
        <f>(Table1[[#This Row],[Min Conductivity]]+Table1[[#This Row],[Max Conductivity]])/2</f>
        <v>487</v>
      </c>
      <c r="Q222">
        <v>1.2</v>
      </c>
      <c r="R222">
        <v>4.4000000000000004</v>
      </c>
      <c r="S222">
        <f>(Table1[[#This Row],[Min BOD]]+Table1[[#This Row],[Max BOD]])/2</f>
        <v>2.8000000000000003</v>
      </c>
      <c r="T222">
        <v>0.89</v>
      </c>
      <c r="U222">
        <v>1.9</v>
      </c>
      <c r="V222">
        <f>(Table1[[#This Row],[Min Nitrate N + Nitrite N]]+Table1[[#This Row],[Max Nitrate N + Nitrite N]])/2</f>
        <v>1.395</v>
      </c>
      <c r="W222">
        <v>2</v>
      </c>
      <c r="X222">
        <v>2</v>
      </c>
      <c r="Y222">
        <f>(Table1[[#This Row],[Min Fecal Coliform]]+Table1[[#This Row],[Max Fecal Coliform]])/2</f>
        <v>2</v>
      </c>
      <c r="Z222">
        <v>23</v>
      </c>
      <c r="AA222">
        <v>90</v>
      </c>
      <c r="AB222">
        <f>(Table1[[#This Row],[Min Total Coliform]]+Table1[[#This Row],[Max Total Coliform]])/2</f>
        <v>56.5</v>
      </c>
      <c r="AC222">
        <f>MIN(10, (Table1[[#This Row],[Avg BOD]]/4)*10)</f>
        <v>7.0000000000000009</v>
      </c>
      <c r="AD222">
        <f>MIN(10, (Table1[[#This Row],[Avg Fecal Coliform]]/600)*10)</f>
        <v>3.3333333333333333E-2</v>
      </c>
      <c r="AE222">
        <f>MIN(10, (Table1[[#This Row],[Avg Nitrate N + Nitrite N]]/10)*10)</f>
        <v>1.395</v>
      </c>
      <c r="AF222">
        <f>IF(OR(Table1[[#This Row],[Avg pH]]&lt;6.5,Table1[[#This Row],[Avg pH]]&gt;8.5),10,0)</f>
        <v>0</v>
      </c>
      <c r="AG222">
        <f>MAX(0, 10-(2*Table1[[#This Row],[Avg Dissolved Oxygen]]))</f>
        <v>0</v>
      </c>
      <c r="AH222">
        <f>(Table1[[#This Row],[Fecal Score]]*0.3) + (Table1[[#This Row],[BOD Score]]*0.25) + (Table1[[#This Row],[Nitrate Score]]*0.2) + (Table1[[#This Row],[pH Score]]*0.15) + (Table1[[#This Row],[Dissolved Oxygen Score]]*0.1)</f>
        <v>2.0390000000000001</v>
      </c>
      <c r="AI222">
        <v>2017</v>
      </c>
    </row>
    <row r="223" spans="1:35">
      <c r="A223">
        <v>2134</v>
      </c>
      <c r="B223" t="s">
        <v>236</v>
      </c>
      <c r="C223" t="s">
        <v>1</v>
      </c>
      <c r="D223" t="s">
        <v>227</v>
      </c>
      <c r="E223">
        <v>21</v>
      </c>
      <c r="F223">
        <v>32</v>
      </c>
      <c r="G223">
        <f>(Table1[[#This Row],[Min Temperature]]+Table1[[#This Row],[Max Temperature]])/2</f>
        <v>26.5</v>
      </c>
      <c r="H223">
        <v>6.4</v>
      </c>
      <c r="I223">
        <v>7.7</v>
      </c>
      <c r="J223">
        <f>(Table1[[#This Row],[Min Dissolved Oxygen]]+Table1[[#This Row],[Max Dissolved Oxygen]])/2</f>
        <v>7.0500000000000007</v>
      </c>
      <c r="K223">
        <v>7.2</v>
      </c>
      <c r="L223">
        <v>8.8000000000000007</v>
      </c>
      <c r="M223">
        <f>(Table1[[#This Row],[Min pH]]+Table1[[#This Row],[Max pH]])/2</f>
        <v>8</v>
      </c>
      <c r="N223">
        <v>294</v>
      </c>
      <c r="O223">
        <v>557</v>
      </c>
      <c r="P223">
        <f>(Table1[[#This Row],[Min Conductivity]]+Table1[[#This Row],[Max Conductivity]])/2</f>
        <v>425.5</v>
      </c>
      <c r="Q223">
        <v>1.4</v>
      </c>
      <c r="R223">
        <v>2</v>
      </c>
      <c r="S223">
        <f>(Table1[[#This Row],[Min BOD]]+Table1[[#This Row],[Max BOD]])/2</f>
        <v>1.7</v>
      </c>
      <c r="T223">
        <v>0.78</v>
      </c>
      <c r="U223">
        <v>1.61</v>
      </c>
      <c r="V223">
        <f>(Table1[[#This Row],[Min Nitrate N + Nitrite N]]+Table1[[#This Row],[Max Nitrate N + Nitrite N]])/2</f>
        <v>1.1950000000000001</v>
      </c>
      <c r="W223">
        <v>2</v>
      </c>
      <c r="X223">
        <v>2</v>
      </c>
      <c r="Y223">
        <f>(Table1[[#This Row],[Min Fecal Coliform]]+Table1[[#This Row],[Max Fecal Coliform]])/2</f>
        <v>2</v>
      </c>
      <c r="Z223">
        <v>40</v>
      </c>
      <c r="AA223">
        <v>90</v>
      </c>
      <c r="AB223">
        <f>(Table1[[#This Row],[Min Total Coliform]]+Table1[[#This Row],[Max Total Coliform]])/2</f>
        <v>65</v>
      </c>
      <c r="AC223">
        <f>MIN(10, (Table1[[#This Row],[Avg BOD]]/4)*10)</f>
        <v>4.25</v>
      </c>
      <c r="AD223">
        <f>MIN(10, (Table1[[#This Row],[Avg Fecal Coliform]]/600)*10)</f>
        <v>3.3333333333333333E-2</v>
      </c>
      <c r="AE223">
        <f>MIN(10, (Table1[[#This Row],[Avg Nitrate N + Nitrite N]]/10)*10)</f>
        <v>1.1950000000000001</v>
      </c>
      <c r="AF223">
        <f>IF(OR(Table1[[#This Row],[Avg pH]]&lt;6.5,Table1[[#This Row],[Avg pH]]&gt;8.5),10,0)</f>
        <v>0</v>
      </c>
      <c r="AG223">
        <f>MAX(0, 10-(2*Table1[[#This Row],[Avg Dissolved Oxygen]]))</f>
        <v>0</v>
      </c>
      <c r="AH223">
        <f>(Table1[[#This Row],[Fecal Score]]*0.3) + (Table1[[#This Row],[BOD Score]]*0.25) + (Table1[[#This Row],[Nitrate Score]]*0.2) + (Table1[[#This Row],[pH Score]]*0.15) + (Table1[[#This Row],[Dissolved Oxygen Score]]*0.1)</f>
        <v>1.3115000000000001</v>
      </c>
      <c r="AI223">
        <v>2017</v>
      </c>
    </row>
    <row r="224" spans="1:35">
      <c r="A224">
        <v>2135</v>
      </c>
      <c r="B224" t="s">
        <v>237</v>
      </c>
      <c r="C224" t="s">
        <v>1</v>
      </c>
      <c r="D224" t="s">
        <v>227</v>
      </c>
      <c r="E224">
        <v>24</v>
      </c>
      <c r="F224">
        <v>32</v>
      </c>
      <c r="G224">
        <f>(Table1[[#This Row],[Min Temperature]]+Table1[[#This Row],[Max Temperature]])/2</f>
        <v>28</v>
      </c>
      <c r="H224">
        <v>6.5</v>
      </c>
      <c r="I224">
        <v>7.4</v>
      </c>
      <c r="J224">
        <f>(Table1[[#This Row],[Min Dissolved Oxygen]]+Table1[[#This Row],[Max Dissolved Oxygen]])/2</f>
        <v>6.95</v>
      </c>
      <c r="K224">
        <v>7.2</v>
      </c>
      <c r="L224">
        <v>7.7</v>
      </c>
      <c r="M224">
        <f>(Table1[[#This Row],[Min pH]]+Table1[[#This Row],[Max pH]])/2</f>
        <v>7.45</v>
      </c>
      <c r="N224">
        <v>0</v>
      </c>
      <c r="O224">
        <v>522</v>
      </c>
      <c r="P224">
        <f>(Table1[[#This Row],[Min Conductivity]]+Table1[[#This Row],[Max Conductivity]])/2</f>
        <v>261</v>
      </c>
      <c r="Q224">
        <v>1.2</v>
      </c>
      <c r="R224">
        <v>1.8</v>
      </c>
      <c r="S224">
        <f>(Table1[[#This Row],[Min BOD]]+Table1[[#This Row],[Max BOD]])/2</f>
        <v>1.5</v>
      </c>
      <c r="T224">
        <v>1.55</v>
      </c>
      <c r="U224">
        <v>5.86</v>
      </c>
      <c r="V224">
        <f>(Table1[[#This Row],[Min Nitrate N + Nitrite N]]+Table1[[#This Row],[Max Nitrate N + Nitrite N]])/2</f>
        <v>3.7050000000000001</v>
      </c>
      <c r="W224">
        <v>2</v>
      </c>
      <c r="X224">
        <v>17</v>
      </c>
      <c r="Y224">
        <f>(Table1[[#This Row],[Min Fecal Coliform]]+Table1[[#This Row],[Max Fecal Coliform]])/2</f>
        <v>9.5</v>
      </c>
      <c r="Z224">
        <v>21</v>
      </c>
      <c r="AA224">
        <v>70</v>
      </c>
      <c r="AB224">
        <f>(Table1[[#This Row],[Min Total Coliform]]+Table1[[#This Row],[Max Total Coliform]])/2</f>
        <v>45.5</v>
      </c>
      <c r="AC224">
        <f>MIN(10, (Table1[[#This Row],[Avg BOD]]/4)*10)</f>
        <v>3.75</v>
      </c>
      <c r="AD224">
        <f>MIN(10, (Table1[[#This Row],[Avg Fecal Coliform]]/600)*10)</f>
        <v>0.15833333333333335</v>
      </c>
      <c r="AE224">
        <f>MIN(10, (Table1[[#This Row],[Avg Nitrate N + Nitrite N]]/10)*10)</f>
        <v>3.7050000000000001</v>
      </c>
      <c r="AF224">
        <f>IF(OR(Table1[[#This Row],[Avg pH]]&lt;6.5,Table1[[#This Row],[Avg pH]]&gt;8.5),10,0)</f>
        <v>0</v>
      </c>
      <c r="AG224">
        <f>MAX(0, 10-(2*Table1[[#This Row],[Avg Dissolved Oxygen]]))</f>
        <v>0</v>
      </c>
      <c r="AH224">
        <f>(Table1[[#This Row],[Fecal Score]]*0.3) + (Table1[[#This Row],[BOD Score]]*0.25) + (Table1[[#This Row],[Nitrate Score]]*0.2) + (Table1[[#This Row],[pH Score]]*0.15) + (Table1[[#This Row],[Dissolved Oxygen Score]]*0.1)</f>
        <v>1.726</v>
      </c>
      <c r="AI224">
        <v>2017</v>
      </c>
    </row>
    <row r="225" spans="1:35">
      <c r="A225">
        <v>2136</v>
      </c>
      <c r="B225" t="s">
        <v>238</v>
      </c>
      <c r="C225" t="s">
        <v>1</v>
      </c>
      <c r="D225" t="s">
        <v>227</v>
      </c>
      <c r="E225">
        <v>19</v>
      </c>
      <c r="F225">
        <v>34</v>
      </c>
      <c r="G225">
        <f>(Table1[[#This Row],[Min Temperature]]+Table1[[#This Row],[Max Temperature]])/2</f>
        <v>26.5</v>
      </c>
      <c r="H225">
        <v>5.5</v>
      </c>
      <c r="I225">
        <v>7.6</v>
      </c>
      <c r="J225">
        <f>(Table1[[#This Row],[Min Dissolved Oxygen]]+Table1[[#This Row],[Max Dissolved Oxygen]])/2</f>
        <v>6.55</v>
      </c>
      <c r="K225">
        <v>7.3</v>
      </c>
      <c r="L225">
        <v>8.8000000000000007</v>
      </c>
      <c r="M225">
        <f>(Table1[[#This Row],[Min pH]]+Table1[[#This Row],[Max pH]])/2</f>
        <v>8.0500000000000007</v>
      </c>
      <c r="N225">
        <v>526</v>
      </c>
      <c r="O225">
        <v>677</v>
      </c>
      <c r="P225">
        <f>(Table1[[#This Row],[Min Conductivity]]+Table1[[#This Row],[Max Conductivity]])/2</f>
        <v>601.5</v>
      </c>
      <c r="Q225">
        <v>3.1</v>
      </c>
      <c r="R225">
        <v>3.8</v>
      </c>
      <c r="S225">
        <f>(Table1[[#This Row],[Min BOD]]+Table1[[#This Row],[Max BOD]])/2</f>
        <v>3.45</v>
      </c>
      <c r="T225">
        <v>0</v>
      </c>
      <c r="U225">
        <v>15.85</v>
      </c>
      <c r="V225">
        <f>(Table1[[#This Row],[Min Nitrate N + Nitrite N]]+Table1[[#This Row],[Max Nitrate N + Nitrite N]])/2</f>
        <v>7.9249999999999998</v>
      </c>
      <c r="W225">
        <v>12</v>
      </c>
      <c r="X225">
        <v>230</v>
      </c>
      <c r="Y225">
        <f>(Table1[[#This Row],[Min Fecal Coliform]]+Table1[[#This Row],[Max Fecal Coliform]])/2</f>
        <v>121</v>
      </c>
      <c r="Z225">
        <v>920</v>
      </c>
      <c r="AA225">
        <v>1600</v>
      </c>
      <c r="AB225">
        <f>(Table1[[#This Row],[Min Total Coliform]]+Table1[[#This Row],[Max Total Coliform]])/2</f>
        <v>1260</v>
      </c>
      <c r="AC225">
        <f>MIN(10, (Table1[[#This Row],[Avg BOD]]/4)*10)</f>
        <v>8.625</v>
      </c>
      <c r="AD225">
        <f>MIN(10, (Table1[[#This Row],[Avg Fecal Coliform]]/600)*10)</f>
        <v>2.0166666666666666</v>
      </c>
      <c r="AE225">
        <f>MIN(10, (Table1[[#This Row],[Avg Nitrate N + Nitrite N]]/10)*10)</f>
        <v>7.9249999999999998</v>
      </c>
      <c r="AF225">
        <f>IF(OR(Table1[[#This Row],[Avg pH]]&lt;6.5,Table1[[#This Row],[Avg pH]]&gt;8.5),10,0)</f>
        <v>0</v>
      </c>
      <c r="AG225">
        <f>MAX(0, 10-(2*Table1[[#This Row],[Avg Dissolved Oxygen]]))</f>
        <v>0</v>
      </c>
      <c r="AH225">
        <f>(Table1[[#This Row],[Fecal Score]]*0.3) + (Table1[[#This Row],[BOD Score]]*0.25) + (Table1[[#This Row],[Nitrate Score]]*0.2) + (Table1[[#This Row],[pH Score]]*0.15) + (Table1[[#This Row],[Dissolved Oxygen Score]]*0.1)</f>
        <v>4.3462499999999995</v>
      </c>
      <c r="AI225">
        <v>2017</v>
      </c>
    </row>
    <row r="226" spans="1:35">
      <c r="A226">
        <v>2137</v>
      </c>
      <c r="B226" t="s">
        <v>239</v>
      </c>
      <c r="C226" t="s">
        <v>1</v>
      </c>
      <c r="D226" t="s">
        <v>227</v>
      </c>
      <c r="E226">
        <v>19</v>
      </c>
      <c r="F226">
        <v>29</v>
      </c>
      <c r="G226">
        <f>(Table1[[#This Row],[Min Temperature]]+Table1[[#This Row],[Max Temperature]])/2</f>
        <v>24</v>
      </c>
      <c r="H226">
        <v>7.5</v>
      </c>
      <c r="I226">
        <v>8.4</v>
      </c>
      <c r="J226">
        <f>(Table1[[#This Row],[Min Dissolved Oxygen]]+Table1[[#This Row],[Max Dissolved Oxygen]])/2</f>
        <v>7.95</v>
      </c>
      <c r="K226">
        <v>7.5</v>
      </c>
      <c r="L226">
        <v>8.6</v>
      </c>
      <c r="M226">
        <f>(Table1[[#This Row],[Min pH]]+Table1[[#This Row],[Max pH]])/2</f>
        <v>8.0500000000000007</v>
      </c>
      <c r="N226">
        <v>218</v>
      </c>
      <c r="O226">
        <v>322</v>
      </c>
      <c r="P226">
        <f>(Table1[[#This Row],[Min Conductivity]]+Table1[[#This Row],[Max Conductivity]])/2</f>
        <v>270</v>
      </c>
      <c r="Q226">
        <v>1.5</v>
      </c>
      <c r="R226">
        <v>2.2000000000000002</v>
      </c>
      <c r="S226">
        <f>(Table1[[#This Row],[Min BOD]]+Table1[[#This Row],[Max BOD]])/2</f>
        <v>1.85</v>
      </c>
      <c r="T226">
        <v>0</v>
      </c>
      <c r="U226">
        <v>2.21</v>
      </c>
      <c r="V226">
        <f>(Table1[[#This Row],[Min Nitrate N + Nitrite N]]+Table1[[#This Row],[Max Nitrate N + Nitrite N]])/2</f>
        <v>1.105</v>
      </c>
      <c r="W226">
        <v>2</v>
      </c>
      <c r="X226">
        <v>2</v>
      </c>
      <c r="Y226">
        <f>(Table1[[#This Row],[Min Fecal Coliform]]+Table1[[#This Row],[Max Fecal Coliform]])/2</f>
        <v>2</v>
      </c>
      <c r="Z226">
        <v>94</v>
      </c>
      <c r="AA226">
        <v>1600</v>
      </c>
      <c r="AB226">
        <f>(Table1[[#This Row],[Min Total Coliform]]+Table1[[#This Row],[Max Total Coliform]])/2</f>
        <v>847</v>
      </c>
      <c r="AC226">
        <f>MIN(10, (Table1[[#This Row],[Avg BOD]]/4)*10)</f>
        <v>4.625</v>
      </c>
      <c r="AD226">
        <f>MIN(10, (Table1[[#This Row],[Avg Fecal Coliform]]/600)*10)</f>
        <v>3.3333333333333333E-2</v>
      </c>
      <c r="AE226">
        <f>MIN(10, (Table1[[#This Row],[Avg Nitrate N + Nitrite N]]/10)*10)</f>
        <v>1.105</v>
      </c>
      <c r="AF226">
        <f>IF(OR(Table1[[#This Row],[Avg pH]]&lt;6.5,Table1[[#This Row],[Avg pH]]&gt;8.5),10,0)</f>
        <v>0</v>
      </c>
      <c r="AG226">
        <f>MAX(0, 10-(2*Table1[[#This Row],[Avg Dissolved Oxygen]]))</f>
        <v>0</v>
      </c>
      <c r="AH226">
        <f>(Table1[[#This Row],[Fecal Score]]*0.3) + (Table1[[#This Row],[BOD Score]]*0.25) + (Table1[[#This Row],[Nitrate Score]]*0.2) + (Table1[[#This Row],[pH Score]]*0.15) + (Table1[[#This Row],[Dissolved Oxygen Score]]*0.1)</f>
        <v>1.3872500000000001</v>
      </c>
      <c r="AI226">
        <v>2017</v>
      </c>
    </row>
    <row r="227" spans="1:35">
      <c r="A227">
        <v>2138</v>
      </c>
      <c r="B227" t="s">
        <v>240</v>
      </c>
      <c r="C227" t="s">
        <v>1</v>
      </c>
      <c r="D227" t="s">
        <v>227</v>
      </c>
      <c r="E227">
        <v>21</v>
      </c>
      <c r="F227">
        <v>29</v>
      </c>
      <c r="G227">
        <f>(Table1[[#This Row],[Min Temperature]]+Table1[[#This Row],[Max Temperature]])/2</f>
        <v>25</v>
      </c>
      <c r="H227">
        <v>7.5</v>
      </c>
      <c r="I227">
        <v>8.1999999999999993</v>
      </c>
      <c r="J227">
        <f>(Table1[[#This Row],[Min Dissolved Oxygen]]+Table1[[#This Row],[Max Dissolved Oxygen]])/2</f>
        <v>7.85</v>
      </c>
      <c r="K227">
        <v>7.5</v>
      </c>
      <c r="L227">
        <v>8.5</v>
      </c>
      <c r="M227">
        <f>(Table1[[#This Row],[Min pH]]+Table1[[#This Row],[Max pH]])/2</f>
        <v>8</v>
      </c>
      <c r="N227">
        <v>211</v>
      </c>
      <c r="O227">
        <v>296</v>
      </c>
      <c r="P227">
        <f>(Table1[[#This Row],[Min Conductivity]]+Table1[[#This Row],[Max Conductivity]])/2</f>
        <v>253.5</v>
      </c>
      <c r="Q227">
        <v>1.7</v>
      </c>
      <c r="R227">
        <v>2.6</v>
      </c>
      <c r="S227">
        <f>(Table1[[#This Row],[Min BOD]]+Table1[[#This Row],[Max BOD]])/2</f>
        <v>2.15</v>
      </c>
      <c r="T227">
        <v>0</v>
      </c>
      <c r="U227">
        <v>1.91</v>
      </c>
      <c r="V227">
        <f>(Table1[[#This Row],[Min Nitrate N + Nitrite N]]+Table1[[#This Row],[Max Nitrate N + Nitrite N]])/2</f>
        <v>0.95499999999999996</v>
      </c>
      <c r="W227">
        <v>2</v>
      </c>
      <c r="X227">
        <v>2</v>
      </c>
      <c r="Y227">
        <f>(Table1[[#This Row],[Min Fecal Coliform]]+Table1[[#This Row],[Max Fecal Coliform]])/2</f>
        <v>2</v>
      </c>
      <c r="Z227">
        <v>90</v>
      </c>
      <c r="AA227">
        <v>230</v>
      </c>
      <c r="AB227">
        <f>(Table1[[#This Row],[Min Total Coliform]]+Table1[[#This Row],[Max Total Coliform]])/2</f>
        <v>160</v>
      </c>
      <c r="AC227">
        <f>MIN(10, (Table1[[#This Row],[Avg BOD]]/4)*10)</f>
        <v>5.375</v>
      </c>
      <c r="AD227">
        <f>MIN(10, (Table1[[#This Row],[Avg Fecal Coliform]]/600)*10)</f>
        <v>3.3333333333333333E-2</v>
      </c>
      <c r="AE227">
        <f>MIN(10, (Table1[[#This Row],[Avg Nitrate N + Nitrite N]]/10)*10)</f>
        <v>0.95500000000000007</v>
      </c>
      <c r="AF227">
        <f>IF(OR(Table1[[#This Row],[Avg pH]]&lt;6.5,Table1[[#This Row],[Avg pH]]&gt;8.5),10,0)</f>
        <v>0</v>
      </c>
      <c r="AG227">
        <f>MAX(0, 10-(2*Table1[[#This Row],[Avg Dissolved Oxygen]]))</f>
        <v>0</v>
      </c>
      <c r="AH227">
        <f>(Table1[[#This Row],[Fecal Score]]*0.3) + (Table1[[#This Row],[BOD Score]]*0.25) + (Table1[[#This Row],[Nitrate Score]]*0.2) + (Table1[[#This Row],[pH Score]]*0.15) + (Table1[[#This Row],[Dissolved Oxygen Score]]*0.1)</f>
        <v>1.5447500000000001</v>
      </c>
      <c r="AI227">
        <v>2017</v>
      </c>
    </row>
    <row r="228" spans="1:35">
      <c r="A228">
        <v>2139</v>
      </c>
      <c r="B228" t="s">
        <v>241</v>
      </c>
      <c r="C228" t="s">
        <v>1</v>
      </c>
      <c r="D228" t="s">
        <v>227</v>
      </c>
      <c r="E228">
        <v>17</v>
      </c>
      <c r="F228">
        <v>29</v>
      </c>
      <c r="G228">
        <f>(Table1[[#This Row],[Min Temperature]]+Table1[[#This Row],[Max Temperature]])/2</f>
        <v>23</v>
      </c>
      <c r="H228">
        <v>7.3</v>
      </c>
      <c r="I228">
        <v>8.8000000000000007</v>
      </c>
      <c r="J228">
        <f>(Table1[[#This Row],[Min Dissolved Oxygen]]+Table1[[#This Row],[Max Dissolved Oxygen]])/2</f>
        <v>8.0500000000000007</v>
      </c>
      <c r="K228">
        <v>7.8</v>
      </c>
      <c r="L228">
        <v>8.6</v>
      </c>
      <c r="M228">
        <f>(Table1[[#This Row],[Min pH]]+Table1[[#This Row],[Max pH]])/2</f>
        <v>8.1999999999999993</v>
      </c>
      <c r="N228">
        <v>228</v>
      </c>
      <c r="O228">
        <v>293</v>
      </c>
      <c r="P228">
        <f>(Table1[[#This Row],[Min Conductivity]]+Table1[[#This Row],[Max Conductivity]])/2</f>
        <v>260.5</v>
      </c>
      <c r="Q228">
        <v>1.5</v>
      </c>
      <c r="R228">
        <v>2.7</v>
      </c>
      <c r="S228">
        <f>(Table1[[#This Row],[Min BOD]]+Table1[[#This Row],[Max BOD]])/2</f>
        <v>2.1</v>
      </c>
      <c r="T228">
        <v>0</v>
      </c>
      <c r="U228">
        <v>2.06</v>
      </c>
      <c r="V228">
        <f>(Table1[[#This Row],[Min Nitrate N + Nitrite N]]+Table1[[#This Row],[Max Nitrate N + Nitrite N]])/2</f>
        <v>1.03</v>
      </c>
      <c r="W228">
        <v>2</v>
      </c>
      <c r="X228">
        <v>2</v>
      </c>
      <c r="Y228">
        <f>(Table1[[#This Row],[Min Fecal Coliform]]+Table1[[#This Row],[Max Fecal Coliform]])/2</f>
        <v>2</v>
      </c>
      <c r="Z228">
        <v>90</v>
      </c>
      <c r="AA228">
        <v>1600</v>
      </c>
      <c r="AB228">
        <f>(Table1[[#This Row],[Min Total Coliform]]+Table1[[#This Row],[Max Total Coliform]])/2</f>
        <v>845</v>
      </c>
      <c r="AC228">
        <f>MIN(10, (Table1[[#This Row],[Avg BOD]]/4)*10)</f>
        <v>5.25</v>
      </c>
      <c r="AD228">
        <f>MIN(10, (Table1[[#This Row],[Avg Fecal Coliform]]/600)*10)</f>
        <v>3.3333333333333333E-2</v>
      </c>
      <c r="AE228">
        <f>MIN(10, (Table1[[#This Row],[Avg Nitrate N + Nitrite N]]/10)*10)</f>
        <v>1.03</v>
      </c>
      <c r="AF228">
        <f>IF(OR(Table1[[#This Row],[Avg pH]]&lt;6.5,Table1[[#This Row],[Avg pH]]&gt;8.5),10,0)</f>
        <v>0</v>
      </c>
      <c r="AG228">
        <f>MAX(0, 10-(2*Table1[[#This Row],[Avg Dissolved Oxygen]]))</f>
        <v>0</v>
      </c>
      <c r="AH228">
        <f>(Table1[[#This Row],[Fecal Score]]*0.3) + (Table1[[#This Row],[BOD Score]]*0.25) + (Table1[[#This Row],[Nitrate Score]]*0.2) + (Table1[[#This Row],[pH Score]]*0.15) + (Table1[[#This Row],[Dissolved Oxygen Score]]*0.1)</f>
        <v>1.5285</v>
      </c>
      <c r="AI228">
        <v>2017</v>
      </c>
    </row>
    <row r="229" spans="1:35">
      <c r="A229">
        <v>2140</v>
      </c>
      <c r="B229" t="s">
        <v>242</v>
      </c>
      <c r="C229" t="s">
        <v>1</v>
      </c>
      <c r="D229" t="s">
        <v>227</v>
      </c>
      <c r="E229">
        <v>6</v>
      </c>
      <c r="F229">
        <v>30</v>
      </c>
      <c r="G229">
        <f>(Table1[[#This Row],[Min Temperature]]+Table1[[#This Row],[Max Temperature]])/2</f>
        <v>18</v>
      </c>
      <c r="H229">
        <v>6.9</v>
      </c>
      <c r="I229">
        <v>8.1</v>
      </c>
      <c r="J229">
        <f>(Table1[[#This Row],[Min Dissolved Oxygen]]+Table1[[#This Row],[Max Dissolved Oxygen]])/2</f>
        <v>7.5</v>
      </c>
      <c r="K229">
        <v>7.6</v>
      </c>
      <c r="L229">
        <v>8.5</v>
      </c>
      <c r="M229">
        <f>(Table1[[#This Row],[Min pH]]+Table1[[#This Row],[Max pH]])/2</f>
        <v>8.0500000000000007</v>
      </c>
      <c r="N229">
        <v>193</v>
      </c>
      <c r="O229">
        <v>278</v>
      </c>
      <c r="P229">
        <f>(Table1[[#This Row],[Min Conductivity]]+Table1[[#This Row],[Max Conductivity]])/2</f>
        <v>235.5</v>
      </c>
      <c r="Q229">
        <v>1.2</v>
      </c>
      <c r="R229">
        <v>2.5</v>
      </c>
      <c r="S229">
        <f>(Table1[[#This Row],[Min BOD]]+Table1[[#This Row],[Max BOD]])/2</f>
        <v>1.85</v>
      </c>
      <c r="T229">
        <v>0</v>
      </c>
      <c r="U229">
        <v>0.4</v>
      </c>
      <c r="V229">
        <f>(Table1[[#This Row],[Min Nitrate N + Nitrite N]]+Table1[[#This Row],[Max Nitrate N + Nitrite N]])/2</f>
        <v>0.2</v>
      </c>
      <c r="W229">
        <v>2</v>
      </c>
      <c r="X229">
        <v>2</v>
      </c>
      <c r="Y229">
        <f>(Table1[[#This Row],[Min Fecal Coliform]]+Table1[[#This Row],[Max Fecal Coliform]])/2</f>
        <v>2</v>
      </c>
      <c r="Z229">
        <v>34</v>
      </c>
      <c r="AA229">
        <v>210</v>
      </c>
      <c r="AB229">
        <f>(Table1[[#This Row],[Min Total Coliform]]+Table1[[#This Row],[Max Total Coliform]])/2</f>
        <v>122</v>
      </c>
      <c r="AC229">
        <f>MIN(10, (Table1[[#This Row],[Avg BOD]]/4)*10)</f>
        <v>4.625</v>
      </c>
      <c r="AD229">
        <f>MIN(10, (Table1[[#This Row],[Avg Fecal Coliform]]/600)*10)</f>
        <v>3.3333333333333333E-2</v>
      </c>
      <c r="AE229">
        <f>MIN(10, (Table1[[#This Row],[Avg Nitrate N + Nitrite N]]/10)*10)</f>
        <v>0.2</v>
      </c>
      <c r="AF229">
        <f>IF(OR(Table1[[#This Row],[Avg pH]]&lt;6.5,Table1[[#This Row],[Avg pH]]&gt;8.5),10,0)</f>
        <v>0</v>
      </c>
      <c r="AG229">
        <f>MAX(0, 10-(2*Table1[[#This Row],[Avg Dissolved Oxygen]]))</f>
        <v>0</v>
      </c>
      <c r="AH229">
        <f>(Table1[[#This Row],[Fecal Score]]*0.3) + (Table1[[#This Row],[BOD Score]]*0.25) + (Table1[[#This Row],[Nitrate Score]]*0.2) + (Table1[[#This Row],[pH Score]]*0.15) + (Table1[[#This Row],[Dissolved Oxygen Score]]*0.1)</f>
        <v>1.20625</v>
      </c>
      <c r="AI229">
        <v>2017</v>
      </c>
    </row>
    <row r="230" spans="1:35">
      <c r="A230">
        <v>2141</v>
      </c>
      <c r="B230" t="s">
        <v>243</v>
      </c>
      <c r="C230" t="s">
        <v>1</v>
      </c>
      <c r="D230" t="s">
        <v>227</v>
      </c>
      <c r="E230">
        <v>18</v>
      </c>
      <c r="F230">
        <v>29</v>
      </c>
      <c r="G230">
        <f>(Table1[[#This Row],[Min Temperature]]+Table1[[#This Row],[Max Temperature]])/2</f>
        <v>23.5</v>
      </c>
      <c r="H230">
        <v>7.1</v>
      </c>
      <c r="I230">
        <v>7.8</v>
      </c>
      <c r="J230">
        <f>(Table1[[#This Row],[Min Dissolved Oxygen]]+Table1[[#This Row],[Max Dissolved Oxygen]])/2</f>
        <v>7.4499999999999993</v>
      </c>
      <c r="K230">
        <v>7.5</v>
      </c>
      <c r="L230">
        <v>8.3000000000000007</v>
      </c>
      <c r="M230">
        <f>(Table1[[#This Row],[Min pH]]+Table1[[#This Row],[Max pH]])/2</f>
        <v>7.9</v>
      </c>
      <c r="N230">
        <v>160</v>
      </c>
      <c r="O230">
        <v>396</v>
      </c>
      <c r="P230">
        <f>(Table1[[#This Row],[Min Conductivity]]+Table1[[#This Row],[Max Conductivity]])/2</f>
        <v>278</v>
      </c>
      <c r="Q230">
        <v>2.1</v>
      </c>
      <c r="R230">
        <v>2.5</v>
      </c>
      <c r="S230">
        <f>(Table1[[#This Row],[Min BOD]]+Table1[[#This Row],[Max BOD]])/2</f>
        <v>2.2999999999999998</v>
      </c>
      <c r="T230">
        <v>0</v>
      </c>
      <c r="U230">
        <v>2.0299999999999998</v>
      </c>
      <c r="V230">
        <f>(Table1[[#This Row],[Min Nitrate N + Nitrite N]]+Table1[[#This Row],[Max Nitrate N + Nitrite N]])/2</f>
        <v>1.0149999999999999</v>
      </c>
      <c r="W230">
        <v>2</v>
      </c>
      <c r="X230">
        <v>8</v>
      </c>
      <c r="Y230">
        <f>(Table1[[#This Row],[Min Fecal Coliform]]+Table1[[#This Row],[Max Fecal Coliform]])/2</f>
        <v>5</v>
      </c>
      <c r="Z230">
        <v>90</v>
      </c>
      <c r="AA230">
        <v>350</v>
      </c>
      <c r="AB230">
        <f>(Table1[[#This Row],[Min Total Coliform]]+Table1[[#This Row],[Max Total Coliform]])/2</f>
        <v>220</v>
      </c>
      <c r="AC230">
        <f>MIN(10, (Table1[[#This Row],[Avg BOD]]/4)*10)</f>
        <v>5.75</v>
      </c>
      <c r="AD230">
        <f>MIN(10, (Table1[[#This Row],[Avg Fecal Coliform]]/600)*10)</f>
        <v>8.3333333333333329E-2</v>
      </c>
      <c r="AE230">
        <f>MIN(10, (Table1[[#This Row],[Avg Nitrate N + Nitrite N]]/10)*10)</f>
        <v>1.0149999999999999</v>
      </c>
      <c r="AF230">
        <f>IF(OR(Table1[[#This Row],[Avg pH]]&lt;6.5,Table1[[#This Row],[Avg pH]]&gt;8.5),10,0)</f>
        <v>0</v>
      </c>
      <c r="AG230">
        <f>MAX(0, 10-(2*Table1[[#This Row],[Avg Dissolved Oxygen]]))</f>
        <v>0</v>
      </c>
      <c r="AH230">
        <f>(Table1[[#This Row],[Fecal Score]]*0.3) + (Table1[[#This Row],[BOD Score]]*0.25) + (Table1[[#This Row],[Nitrate Score]]*0.2) + (Table1[[#This Row],[pH Score]]*0.15) + (Table1[[#This Row],[Dissolved Oxygen Score]]*0.1)</f>
        <v>1.6655</v>
      </c>
      <c r="AI230">
        <v>2017</v>
      </c>
    </row>
    <row r="231" spans="1:35">
      <c r="A231">
        <v>2142</v>
      </c>
      <c r="B231" t="s">
        <v>244</v>
      </c>
      <c r="C231" t="s">
        <v>1</v>
      </c>
      <c r="D231" t="s">
        <v>227</v>
      </c>
      <c r="E231">
        <v>20</v>
      </c>
      <c r="F231">
        <v>30.2</v>
      </c>
      <c r="G231">
        <f>(Table1[[#This Row],[Min Temperature]]+Table1[[#This Row],[Max Temperature]])/2</f>
        <v>25.1</v>
      </c>
      <c r="H231">
        <v>6.1</v>
      </c>
      <c r="I231">
        <v>6.8</v>
      </c>
      <c r="J231">
        <f>(Table1[[#This Row],[Min Dissolved Oxygen]]+Table1[[#This Row],[Max Dissolved Oxygen]])/2</f>
        <v>6.4499999999999993</v>
      </c>
      <c r="K231">
        <v>5.6</v>
      </c>
      <c r="L231">
        <v>7.8</v>
      </c>
      <c r="M231">
        <f>(Table1[[#This Row],[Min pH]]+Table1[[#This Row],[Max pH]])/2</f>
        <v>6.6999999999999993</v>
      </c>
      <c r="N231">
        <v>390</v>
      </c>
      <c r="O231">
        <v>872</v>
      </c>
      <c r="P231">
        <f>(Table1[[#This Row],[Min Conductivity]]+Table1[[#This Row],[Max Conductivity]])/2</f>
        <v>631</v>
      </c>
      <c r="Q231">
        <v>2</v>
      </c>
      <c r="R231">
        <v>2.9</v>
      </c>
      <c r="S231">
        <f>(Table1[[#This Row],[Min BOD]]+Table1[[#This Row],[Max BOD]])/2</f>
        <v>2.4500000000000002</v>
      </c>
      <c r="T231">
        <v>0</v>
      </c>
      <c r="U231">
        <v>0</v>
      </c>
      <c r="V231">
        <f>(Table1[[#This Row],[Min Nitrate N + Nitrite N]]+Table1[[#This Row],[Max Nitrate N + Nitrite N]])/2</f>
        <v>0</v>
      </c>
      <c r="W231">
        <v>2473</v>
      </c>
      <c r="X231">
        <v>485853</v>
      </c>
      <c r="Y231">
        <f>(Table1[[#This Row],[Min Fecal Coliform]]+Table1[[#This Row],[Max Fecal Coliform]])/2</f>
        <v>244163</v>
      </c>
      <c r="Z231">
        <v>7351</v>
      </c>
      <c r="AA231">
        <v>1175766.4198894999</v>
      </c>
      <c r="AB231">
        <f>(Table1[[#This Row],[Min Total Coliform]]+Table1[[#This Row],[Max Total Coliform]])/2</f>
        <v>591558.70994474995</v>
      </c>
      <c r="AC231">
        <f>MIN(10, (Table1[[#This Row],[Avg BOD]]/4)*10)</f>
        <v>6.125</v>
      </c>
      <c r="AD231">
        <f>MIN(10, (Table1[[#This Row],[Avg Fecal Coliform]]/600)*10)</f>
        <v>10</v>
      </c>
      <c r="AE231">
        <f>MIN(10, (Table1[[#This Row],[Avg Nitrate N + Nitrite N]]/10)*10)</f>
        <v>0</v>
      </c>
      <c r="AF231">
        <f>IF(OR(Table1[[#This Row],[Avg pH]]&lt;6.5,Table1[[#This Row],[Avg pH]]&gt;8.5),10,0)</f>
        <v>0</v>
      </c>
      <c r="AG231">
        <f>MAX(0, 10-(2*Table1[[#This Row],[Avg Dissolved Oxygen]]))</f>
        <v>0</v>
      </c>
      <c r="AH231">
        <f>(Table1[[#This Row],[Fecal Score]]*0.3) + (Table1[[#This Row],[BOD Score]]*0.25) + (Table1[[#This Row],[Nitrate Score]]*0.2) + (Table1[[#This Row],[pH Score]]*0.15) + (Table1[[#This Row],[Dissolved Oxygen Score]]*0.1)</f>
        <v>4.53125</v>
      </c>
      <c r="AI231">
        <v>2017</v>
      </c>
    </row>
    <row r="232" spans="1:35">
      <c r="A232">
        <v>3296</v>
      </c>
      <c r="B232" t="s">
        <v>245</v>
      </c>
      <c r="C232" t="s">
        <v>1</v>
      </c>
      <c r="D232" t="s">
        <v>227</v>
      </c>
      <c r="E232">
        <v>20</v>
      </c>
      <c r="F232">
        <v>30</v>
      </c>
      <c r="G232">
        <f>(Table1[[#This Row],[Min Temperature]]+Table1[[#This Row],[Max Temperature]])/2</f>
        <v>25</v>
      </c>
      <c r="H232">
        <v>6.4</v>
      </c>
      <c r="I232">
        <v>7.8</v>
      </c>
      <c r="J232">
        <f>(Table1[[#This Row],[Min Dissolved Oxygen]]+Table1[[#This Row],[Max Dissolved Oxygen]])/2</f>
        <v>7.1</v>
      </c>
      <c r="K232">
        <v>7.8</v>
      </c>
      <c r="L232">
        <v>8.6</v>
      </c>
      <c r="M232">
        <f>(Table1[[#This Row],[Min pH]]+Table1[[#This Row],[Max pH]])/2</f>
        <v>8.1999999999999993</v>
      </c>
      <c r="N232">
        <v>308</v>
      </c>
      <c r="O232">
        <v>609</v>
      </c>
      <c r="P232">
        <f>(Table1[[#This Row],[Min Conductivity]]+Table1[[#This Row],[Max Conductivity]])/2</f>
        <v>458.5</v>
      </c>
      <c r="Q232">
        <v>1</v>
      </c>
      <c r="R232">
        <v>1.9</v>
      </c>
      <c r="S232">
        <f>(Table1[[#This Row],[Min BOD]]+Table1[[#This Row],[Max BOD]])/2</f>
        <v>1.45</v>
      </c>
      <c r="T232">
        <v>0</v>
      </c>
      <c r="U232">
        <v>1.87</v>
      </c>
      <c r="V232">
        <f>(Table1[[#This Row],[Min Nitrate N + Nitrite N]]+Table1[[#This Row],[Max Nitrate N + Nitrite N]])/2</f>
        <v>0.93500000000000005</v>
      </c>
      <c r="W232">
        <v>2</v>
      </c>
      <c r="X232">
        <v>2</v>
      </c>
      <c r="Y232">
        <f>(Table1[[#This Row],[Min Fecal Coliform]]+Table1[[#This Row],[Max Fecal Coliform]])/2</f>
        <v>2</v>
      </c>
      <c r="Z232">
        <v>40</v>
      </c>
      <c r="AA232">
        <v>60</v>
      </c>
      <c r="AB232">
        <f>(Table1[[#This Row],[Min Total Coliform]]+Table1[[#This Row],[Max Total Coliform]])/2</f>
        <v>50</v>
      </c>
      <c r="AC232">
        <f>MIN(10, (Table1[[#This Row],[Avg BOD]]/4)*10)</f>
        <v>3.625</v>
      </c>
      <c r="AD232">
        <f>MIN(10, (Table1[[#This Row],[Avg Fecal Coliform]]/600)*10)</f>
        <v>3.3333333333333333E-2</v>
      </c>
      <c r="AE232">
        <f>MIN(10, (Table1[[#This Row],[Avg Nitrate N + Nitrite N]]/10)*10)</f>
        <v>0.93500000000000005</v>
      </c>
      <c r="AF232">
        <f>IF(OR(Table1[[#This Row],[Avg pH]]&lt;6.5,Table1[[#This Row],[Avg pH]]&gt;8.5),10,0)</f>
        <v>0</v>
      </c>
      <c r="AG232">
        <f>MAX(0, 10-(2*Table1[[#This Row],[Avg Dissolved Oxygen]]))</f>
        <v>0</v>
      </c>
      <c r="AH232">
        <f>(Table1[[#This Row],[Fecal Score]]*0.3) + (Table1[[#This Row],[BOD Score]]*0.25) + (Table1[[#This Row],[Nitrate Score]]*0.2) + (Table1[[#This Row],[pH Score]]*0.15) + (Table1[[#This Row],[Dissolved Oxygen Score]]*0.1)</f>
        <v>1.1032500000000001</v>
      </c>
      <c r="AI232">
        <v>2017</v>
      </c>
    </row>
    <row r="233" spans="1:35">
      <c r="A233">
        <v>3297</v>
      </c>
      <c r="B233" t="s">
        <v>246</v>
      </c>
      <c r="C233" t="s">
        <v>8</v>
      </c>
      <c r="D233" t="s">
        <v>227</v>
      </c>
      <c r="E233">
        <v>22</v>
      </c>
      <c r="F233">
        <v>26</v>
      </c>
      <c r="G233">
        <f>(Table1[[#This Row],[Min Temperature]]+Table1[[#This Row],[Max Temperature]])/2</f>
        <v>24</v>
      </c>
      <c r="H233">
        <v>4.5999999999999996</v>
      </c>
      <c r="I233">
        <v>7</v>
      </c>
      <c r="J233">
        <f>(Table1[[#This Row],[Min Dissolved Oxygen]]+Table1[[#This Row],[Max Dissolved Oxygen]])/2</f>
        <v>5.8</v>
      </c>
      <c r="K233">
        <v>7.1</v>
      </c>
      <c r="L233">
        <v>8</v>
      </c>
      <c r="M233">
        <f>(Table1[[#This Row],[Min pH]]+Table1[[#This Row],[Max pH]])/2</f>
        <v>7.55</v>
      </c>
      <c r="N233">
        <v>552</v>
      </c>
      <c r="O233">
        <v>814</v>
      </c>
      <c r="P233">
        <f>(Table1[[#This Row],[Min Conductivity]]+Table1[[#This Row],[Max Conductivity]])/2</f>
        <v>683</v>
      </c>
      <c r="Q233">
        <v>2.4</v>
      </c>
      <c r="R233">
        <v>4.8</v>
      </c>
      <c r="S233">
        <f>(Table1[[#This Row],[Min BOD]]+Table1[[#This Row],[Max BOD]])/2</f>
        <v>3.5999999999999996</v>
      </c>
      <c r="T233">
        <v>0.84</v>
      </c>
      <c r="U233">
        <v>2.0299999999999998</v>
      </c>
      <c r="V233">
        <f>(Table1[[#This Row],[Min Nitrate N + Nitrite N]]+Table1[[#This Row],[Max Nitrate N + Nitrite N]])/2</f>
        <v>1.4349999999999998</v>
      </c>
      <c r="W233">
        <v>9</v>
      </c>
      <c r="X233">
        <v>500</v>
      </c>
      <c r="Y233">
        <f>(Table1[[#This Row],[Min Fecal Coliform]]+Table1[[#This Row],[Max Fecal Coliform]])/2</f>
        <v>254.5</v>
      </c>
      <c r="Z233">
        <v>7</v>
      </c>
      <c r="AA233">
        <v>1600</v>
      </c>
      <c r="AB233">
        <f>(Table1[[#This Row],[Min Total Coliform]]+Table1[[#This Row],[Max Total Coliform]])/2</f>
        <v>803.5</v>
      </c>
      <c r="AC233">
        <f>MIN(10, (Table1[[#This Row],[Avg BOD]]/4)*10)</f>
        <v>9</v>
      </c>
      <c r="AD233">
        <f>MIN(10, (Table1[[#This Row],[Avg Fecal Coliform]]/600)*10)</f>
        <v>4.2416666666666671</v>
      </c>
      <c r="AE233">
        <f>MIN(10, (Table1[[#This Row],[Avg Nitrate N + Nitrite N]]/10)*10)</f>
        <v>1.4349999999999998</v>
      </c>
      <c r="AF233">
        <f>IF(OR(Table1[[#This Row],[Avg pH]]&lt;6.5,Table1[[#This Row],[Avg pH]]&gt;8.5),10,0)</f>
        <v>0</v>
      </c>
      <c r="AG233">
        <f>MAX(0, 10-(2*Table1[[#This Row],[Avg Dissolved Oxygen]]))</f>
        <v>0</v>
      </c>
      <c r="AH233">
        <f>(Table1[[#This Row],[Fecal Score]]*0.3) + (Table1[[#This Row],[BOD Score]]*0.25) + (Table1[[#This Row],[Nitrate Score]]*0.2) + (Table1[[#This Row],[pH Score]]*0.15) + (Table1[[#This Row],[Dissolved Oxygen Score]]*0.1)</f>
        <v>3.8094999999999999</v>
      </c>
      <c r="AI233">
        <v>2017</v>
      </c>
    </row>
    <row r="234" spans="1:35">
      <c r="A234">
        <v>3298</v>
      </c>
      <c r="B234" t="s">
        <v>247</v>
      </c>
      <c r="C234" t="s">
        <v>8</v>
      </c>
      <c r="D234" t="s">
        <v>227</v>
      </c>
      <c r="E234">
        <v>24</v>
      </c>
      <c r="F234">
        <v>24</v>
      </c>
      <c r="G234">
        <f>(Table1[[#This Row],[Min Temperature]]+Table1[[#This Row],[Max Temperature]])/2</f>
        <v>24</v>
      </c>
      <c r="H234">
        <v>7</v>
      </c>
      <c r="I234">
        <v>8.1999999999999993</v>
      </c>
      <c r="J234">
        <f>(Table1[[#This Row],[Min Dissolved Oxygen]]+Table1[[#This Row],[Max Dissolved Oxygen]])/2</f>
        <v>7.6</v>
      </c>
      <c r="K234">
        <v>7.5</v>
      </c>
      <c r="L234">
        <v>7.9</v>
      </c>
      <c r="M234">
        <f>(Table1[[#This Row],[Min pH]]+Table1[[#This Row],[Max pH]])/2</f>
        <v>7.7</v>
      </c>
      <c r="N234">
        <v>280</v>
      </c>
      <c r="O234">
        <v>522</v>
      </c>
      <c r="P234">
        <f>(Table1[[#This Row],[Min Conductivity]]+Table1[[#This Row],[Max Conductivity]])/2</f>
        <v>401</v>
      </c>
      <c r="Q234">
        <v>2</v>
      </c>
      <c r="R234">
        <v>3</v>
      </c>
      <c r="S234">
        <f>(Table1[[#This Row],[Min BOD]]+Table1[[#This Row],[Max BOD]])/2</f>
        <v>2.5</v>
      </c>
      <c r="T234">
        <v>0</v>
      </c>
      <c r="U234">
        <v>2.34</v>
      </c>
      <c r="V234">
        <f>(Table1[[#This Row],[Min Nitrate N + Nitrite N]]+Table1[[#This Row],[Max Nitrate N + Nitrite N]])/2</f>
        <v>1.17</v>
      </c>
      <c r="W234">
        <v>4</v>
      </c>
      <c r="X234">
        <v>12</v>
      </c>
      <c r="Y234">
        <f>(Table1[[#This Row],[Min Fecal Coliform]]+Table1[[#This Row],[Max Fecal Coliform]])/2</f>
        <v>8</v>
      </c>
      <c r="Z234">
        <v>34</v>
      </c>
      <c r="AA234">
        <v>80</v>
      </c>
      <c r="AB234">
        <f>(Table1[[#This Row],[Min Total Coliform]]+Table1[[#This Row],[Max Total Coliform]])/2</f>
        <v>57</v>
      </c>
      <c r="AC234">
        <f>MIN(10, (Table1[[#This Row],[Avg BOD]]/4)*10)</f>
        <v>6.25</v>
      </c>
      <c r="AD234">
        <f>MIN(10, (Table1[[#This Row],[Avg Fecal Coliform]]/600)*10)</f>
        <v>0.13333333333333333</v>
      </c>
      <c r="AE234">
        <f>MIN(10, (Table1[[#This Row],[Avg Nitrate N + Nitrite N]]/10)*10)</f>
        <v>1.17</v>
      </c>
      <c r="AF234">
        <f>IF(OR(Table1[[#This Row],[Avg pH]]&lt;6.5,Table1[[#This Row],[Avg pH]]&gt;8.5),10,0)</f>
        <v>0</v>
      </c>
      <c r="AG234">
        <f>MAX(0, 10-(2*Table1[[#This Row],[Avg Dissolved Oxygen]]))</f>
        <v>0</v>
      </c>
      <c r="AH234">
        <f>(Table1[[#This Row],[Fecal Score]]*0.3) + (Table1[[#This Row],[BOD Score]]*0.25) + (Table1[[#This Row],[Nitrate Score]]*0.2) + (Table1[[#This Row],[pH Score]]*0.15) + (Table1[[#This Row],[Dissolved Oxygen Score]]*0.1)</f>
        <v>1.8365</v>
      </c>
      <c r="AI234">
        <v>2017</v>
      </c>
    </row>
    <row r="235" spans="1:35">
      <c r="A235">
        <v>3299</v>
      </c>
      <c r="B235" t="s">
        <v>248</v>
      </c>
      <c r="C235" t="s">
        <v>8</v>
      </c>
      <c r="D235" t="s">
        <v>227</v>
      </c>
      <c r="E235">
        <v>18</v>
      </c>
      <c r="F235">
        <v>23</v>
      </c>
      <c r="G235">
        <f>(Table1[[#This Row],[Min Temperature]]+Table1[[#This Row],[Max Temperature]])/2</f>
        <v>20.5</v>
      </c>
      <c r="H235">
        <v>6.9</v>
      </c>
      <c r="I235">
        <v>7.9</v>
      </c>
      <c r="J235">
        <f>(Table1[[#This Row],[Min Dissolved Oxygen]]+Table1[[#This Row],[Max Dissolved Oxygen]])/2</f>
        <v>7.4</v>
      </c>
      <c r="K235">
        <v>7.1</v>
      </c>
      <c r="L235">
        <v>8.6999999999999993</v>
      </c>
      <c r="M235">
        <f>(Table1[[#This Row],[Min pH]]+Table1[[#This Row],[Max pH]])/2</f>
        <v>7.8999999999999995</v>
      </c>
      <c r="N235">
        <v>360</v>
      </c>
      <c r="O235">
        <v>634</v>
      </c>
      <c r="P235">
        <f>(Table1[[#This Row],[Min Conductivity]]+Table1[[#This Row],[Max Conductivity]])/2</f>
        <v>497</v>
      </c>
      <c r="Q235">
        <v>3.1</v>
      </c>
      <c r="R235">
        <v>5.4</v>
      </c>
      <c r="S235">
        <f>(Table1[[#This Row],[Min BOD]]+Table1[[#This Row],[Max BOD]])/2</f>
        <v>4.25</v>
      </c>
      <c r="T235">
        <v>0.3</v>
      </c>
      <c r="U235">
        <v>1.8</v>
      </c>
      <c r="V235">
        <f>(Table1[[#This Row],[Min Nitrate N + Nitrite N]]+Table1[[#This Row],[Max Nitrate N + Nitrite N]])/2</f>
        <v>1.05</v>
      </c>
      <c r="W235">
        <v>2</v>
      </c>
      <c r="X235">
        <v>110</v>
      </c>
      <c r="Y235">
        <f>(Table1[[#This Row],[Min Fecal Coliform]]+Table1[[#This Row],[Max Fecal Coliform]])/2</f>
        <v>56</v>
      </c>
      <c r="Z235">
        <v>46</v>
      </c>
      <c r="AA235">
        <v>920</v>
      </c>
      <c r="AB235">
        <f>(Table1[[#This Row],[Min Total Coliform]]+Table1[[#This Row],[Max Total Coliform]])/2</f>
        <v>483</v>
      </c>
      <c r="AC235">
        <f>MIN(10, (Table1[[#This Row],[Avg BOD]]/4)*10)</f>
        <v>10</v>
      </c>
      <c r="AD235">
        <f>MIN(10, (Table1[[#This Row],[Avg Fecal Coliform]]/600)*10)</f>
        <v>0.93333333333333335</v>
      </c>
      <c r="AE235">
        <f>MIN(10, (Table1[[#This Row],[Avg Nitrate N + Nitrite N]]/10)*10)</f>
        <v>1.05</v>
      </c>
      <c r="AF235">
        <f>IF(OR(Table1[[#This Row],[Avg pH]]&lt;6.5,Table1[[#This Row],[Avg pH]]&gt;8.5),10,0)</f>
        <v>0</v>
      </c>
      <c r="AG235">
        <f>MAX(0, 10-(2*Table1[[#This Row],[Avg Dissolved Oxygen]]))</f>
        <v>0</v>
      </c>
      <c r="AH235">
        <f>(Table1[[#This Row],[Fecal Score]]*0.3) + (Table1[[#This Row],[BOD Score]]*0.25) + (Table1[[#This Row],[Nitrate Score]]*0.2) + (Table1[[#This Row],[pH Score]]*0.15) + (Table1[[#This Row],[Dissolved Oxygen Score]]*0.1)</f>
        <v>2.9899999999999998</v>
      </c>
      <c r="AI235">
        <v>2017</v>
      </c>
    </row>
    <row r="236" spans="1:35">
      <c r="A236">
        <v>3300</v>
      </c>
      <c r="B236" t="s">
        <v>249</v>
      </c>
      <c r="C236" t="s">
        <v>8</v>
      </c>
      <c r="D236" t="s">
        <v>227</v>
      </c>
      <c r="E236">
        <v>19</v>
      </c>
      <c r="F236">
        <v>24</v>
      </c>
      <c r="G236">
        <f>(Table1[[#This Row],[Min Temperature]]+Table1[[#This Row],[Max Temperature]])/2</f>
        <v>21.5</v>
      </c>
      <c r="H236">
        <v>3.7</v>
      </c>
      <c r="I236">
        <v>7.8</v>
      </c>
      <c r="J236">
        <f>(Table1[[#This Row],[Min Dissolved Oxygen]]+Table1[[#This Row],[Max Dissolved Oxygen]])/2</f>
        <v>5.75</v>
      </c>
      <c r="K236">
        <v>6.5</v>
      </c>
      <c r="L236">
        <v>8.1999999999999993</v>
      </c>
      <c r="M236">
        <f>(Table1[[#This Row],[Min pH]]+Table1[[#This Row],[Max pH]])/2</f>
        <v>7.35</v>
      </c>
      <c r="N236">
        <v>320</v>
      </c>
      <c r="O236">
        <v>765</v>
      </c>
      <c r="P236">
        <f>(Table1[[#This Row],[Min Conductivity]]+Table1[[#This Row],[Max Conductivity]])/2</f>
        <v>542.5</v>
      </c>
      <c r="Q236">
        <v>3.2</v>
      </c>
      <c r="R236">
        <v>5</v>
      </c>
      <c r="S236">
        <f>(Table1[[#This Row],[Min BOD]]+Table1[[#This Row],[Max BOD]])/2</f>
        <v>4.0999999999999996</v>
      </c>
      <c r="T236">
        <v>0.3</v>
      </c>
      <c r="U236">
        <v>11</v>
      </c>
      <c r="V236">
        <f>(Table1[[#This Row],[Min Nitrate N + Nitrite N]]+Table1[[#This Row],[Max Nitrate N + Nitrite N]])/2</f>
        <v>5.65</v>
      </c>
      <c r="W236">
        <v>10</v>
      </c>
      <c r="X236">
        <v>220</v>
      </c>
      <c r="Y236">
        <f>(Table1[[#This Row],[Min Fecal Coliform]]+Table1[[#This Row],[Max Fecal Coliform]])/2</f>
        <v>115</v>
      </c>
      <c r="Z236">
        <v>63</v>
      </c>
      <c r="AA236">
        <v>1600</v>
      </c>
      <c r="AB236">
        <f>(Table1[[#This Row],[Min Total Coliform]]+Table1[[#This Row],[Max Total Coliform]])/2</f>
        <v>831.5</v>
      </c>
      <c r="AC236">
        <f>MIN(10, (Table1[[#This Row],[Avg BOD]]/4)*10)</f>
        <v>10</v>
      </c>
      <c r="AD236">
        <f>MIN(10, (Table1[[#This Row],[Avg Fecal Coliform]]/600)*10)</f>
        <v>1.9166666666666667</v>
      </c>
      <c r="AE236">
        <f>MIN(10, (Table1[[#This Row],[Avg Nitrate N + Nitrite N]]/10)*10)</f>
        <v>5.65</v>
      </c>
      <c r="AF236">
        <f>IF(OR(Table1[[#This Row],[Avg pH]]&lt;6.5,Table1[[#This Row],[Avg pH]]&gt;8.5),10,0)</f>
        <v>0</v>
      </c>
      <c r="AG236">
        <f>MAX(0, 10-(2*Table1[[#This Row],[Avg Dissolved Oxygen]]))</f>
        <v>0</v>
      </c>
      <c r="AH236">
        <f>(Table1[[#This Row],[Fecal Score]]*0.3) + (Table1[[#This Row],[BOD Score]]*0.25) + (Table1[[#This Row],[Nitrate Score]]*0.2) + (Table1[[#This Row],[pH Score]]*0.15) + (Table1[[#This Row],[Dissolved Oxygen Score]]*0.1)</f>
        <v>4.2050000000000001</v>
      </c>
      <c r="AI236">
        <v>2017</v>
      </c>
    </row>
    <row r="237" spans="1:35">
      <c r="A237">
        <v>3301</v>
      </c>
      <c r="B237" t="s">
        <v>250</v>
      </c>
      <c r="C237" t="s">
        <v>8</v>
      </c>
      <c r="D237" t="s">
        <v>227</v>
      </c>
      <c r="E237">
        <v>16</v>
      </c>
      <c r="F237">
        <v>24</v>
      </c>
      <c r="G237">
        <f>(Table1[[#This Row],[Min Temperature]]+Table1[[#This Row],[Max Temperature]])/2</f>
        <v>20</v>
      </c>
      <c r="H237">
        <v>4.0999999999999996</v>
      </c>
      <c r="I237">
        <v>7.7</v>
      </c>
      <c r="J237">
        <f>(Table1[[#This Row],[Min Dissolved Oxygen]]+Table1[[#This Row],[Max Dissolved Oxygen]])/2</f>
        <v>5.9</v>
      </c>
      <c r="K237">
        <v>7.4</v>
      </c>
      <c r="L237">
        <v>8.9</v>
      </c>
      <c r="M237">
        <f>(Table1[[#This Row],[Min pH]]+Table1[[#This Row],[Max pH]])/2</f>
        <v>8.15</v>
      </c>
      <c r="N237">
        <v>350</v>
      </c>
      <c r="O237">
        <v>1384</v>
      </c>
      <c r="P237">
        <f>(Table1[[#This Row],[Min Conductivity]]+Table1[[#This Row],[Max Conductivity]])/2</f>
        <v>867</v>
      </c>
      <c r="Q237">
        <v>1.9</v>
      </c>
      <c r="R237">
        <v>5.8</v>
      </c>
      <c r="S237">
        <f>(Table1[[#This Row],[Min BOD]]+Table1[[#This Row],[Max BOD]])/2</f>
        <v>3.8499999999999996</v>
      </c>
      <c r="T237">
        <v>0.3</v>
      </c>
      <c r="U237">
        <v>3.4</v>
      </c>
      <c r="V237">
        <f>(Table1[[#This Row],[Min Nitrate N + Nitrite N]]+Table1[[#This Row],[Max Nitrate N + Nitrite N]])/2</f>
        <v>1.8499999999999999</v>
      </c>
      <c r="W237">
        <v>2</v>
      </c>
      <c r="X237">
        <v>150</v>
      </c>
      <c r="Y237">
        <f>(Table1[[#This Row],[Min Fecal Coliform]]+Table1[[#This Row],[Max Fecal Coliform]])/2</f>
        <v>76</v>
      </c>
      <c r="Z237">
        <v>46</v>
      </c>
      <c r="AA237">
        <v>1600</v>
      </c>
      <c r="AB237">
        <f>(Table1[[#This Row],[Min Total Coliform]]+Table1[[#This Row],[Max Total Coliform]])/2</f>
        <v>823</v>
      </c>
      <c r="AC237">
        <f>MIN(10, (Table1[[#This Row],[Avg BOD]]/4)*10)</f>
        <v>9.625</v>
      </c>
      <c r="AD237">
        <f>MIN(10, (Table1[[#This Row],[Avg Fecal Coliform]]/600)*10)</f>
        <v>1.2666666666666668</v>
      </c>
      <c r="AE237">
        <f>MIN(10, (Table1[[#This Row],[Avg Nitrate N + Nitrite N]]/10)*10)</f>
        <v>1.85</v>
      </c>
      <c r="AF237">
        <f>IF(OR(Table1[[#This Row],[Avg pH]]&lt;6.5,Table1[[#This Row],[Avg pH]]&gt;8.5),10,0)</f>
        <v>0</v>
      </c>
      <c r="AG237">
        <f>MAX(0, 10-(2*Table1[[#This Row],[Avg Dissolved Oxygen]]))</f>
        <v>0</v>
      </c>
      <c r="AH237">
        <f>(Table1[[#This Row],[Fecal Score]]*0.3) + (Table1[[#This Row],[BOD Score]]*0.25) + (Table1[[#This Row],[Nitrate Score]]*0.2) + (Table1[[#This Row],[pH Score]]*0.15) + (Table1[[#This Row],[Dissolved Oxygen Score]]*0.1)</f>
        <v>3.15625</v>
      </c>
      <c r="AI237">
        <v>2017</v>
      </c>
    </row>
    <row r="238" spans="1:35">
      <c r="A238">
        <v>3302</v>
      </c>
      <c r="B238" t="s">
        <v>251</v>
      </c>
      <c r="C238" t="s">
        <v>8</v>
      </c>
      <c r="D238" t="s">
        <v>227</v>
      </c>
      <c r="E238">
        <v>19</v>
      </c>
      <c r="F238">
        <v>31.5</v>
      </c>
      <c r="G238">
        <f>(Table1[[#This Row],[Min Temperature]]+Table1[[#This Row],[Max Temperature]])/2</f>
        <v>25.25</v>
      </c>
      <c r="H238">
        <v>2.6</v>
      </c>
      <c r="I238">
        <v>7.7</v>
      </c>
      <c r="J238">
        <f>(Table1[[#This Row],[Min Dissolved Oxygen]]+Table1[[#This Row],[Max Dissolved Oxygen]])/2</f>
        <v>5.15</v>
      </c>
      <c r="K238">
        <v>7.6</v>
      </c>
      <c r="L238">
        <v>8.5</v>
      </c>
      <c r="M238">
        <f>(Table1[[#This Row],[Min pH]]+Table1[[#This Row],[Max pH]])/2</f>
        <v>8.0500000000000007</v>
      </c>
      <c r="N238">
        <v>8</v>
      </c>
      <c r="O238">
        <v>1108</v>
      </c>
      <c r="P238">
        <f>(Table1[[#This Row],[Min Conductivity]]+Table1[[#This Row],[Max Conductivity]])/2</f>
        <v>558</v>
      </c>
      <c r="Q238">
        <v>1.4</v>
      </c>
      <c r="R238">
        <v>8</v>
      </c>
      <c r="S238">
        <f>(Table1[[#This Row],[Min BOD]]+Table1[[#This Row],[Max BOD]])/2</f>
        <v>4.7</v>
      </c>
      <c r="T238">
        <v>0.95</v>
      </c>
      <c r="U238">
        <v>6.37</v>
      </c>
      <c r="V238">
        <f>(Table1[[#This Row],[Min Nitrate N + Nitrite N]]+Table1[[#This Row],[Max Nitrate N + Nitrite N]])/2</f>
        <v>3.66</v>
      </c>
      <c r="W238">
        <v>2</v>
      </c>
      <c r="X238">
        <v>2</v>
      </c>
      <c r="Y238">
        <f>(Table1[[#This Row],[Min Fecal Coliform]]+Table1[[#This Row],[Max Fecal Coliform]])/2</f>
        <v>2</v>
      </c>
      <c r="Z238">
        <v>50</v>
      </c>
      <c r="AA238">
        <v>500</v>
      </c>
      <c r="AB238">
        <f>(Table1[[#This Row],[Min Total Coliform]]+Table1[[#This Row],[Max Total Coliform]])/2</f>
        <v>275</v>
      </c>
      <c r="AC238">
        <f>MIN(10, (Table1[[#This Row],[Avg BOD]]/4)*10)</f>
        <v>10</v>
      </c>
      <c r="AD238">
        <f>MIN(10, (Table1[[#This Row],[Avg Fecal Coliform]]/600)*10)</f>
        <v>3.3333333333333333E-2</v>
      </c>
      <c r="AE238">
        <f>MIN(10, (Table1[[#This Row],[Avg Nitrate N + Nitrite N]]/10)*10)</f>
        <v>3.66</v>
      </c>
      <c r="AF238">
        <f>IF(OR(Table1[[#This Row],[Avg pH]]&lt;6.5,Table1[[#This Row],[Avg pH]]&gt;8.5),10,0)</f>
        <v>0</v>
      </c>
      <c r="AG238">
        <f>MAX(0, 10-(2*Table1[[#This Row],[Avg Dissolved Oxygen]]))</f>
        <v>0</v>
      </c>
      <c r="AH238">
        <f>(Table1[[#This Row],[Fecal Score]]*0.3) + (Table1[[#This Row],[BOD Score]]*0.25) + (Table1[[#This Row],[Nitrate Score]]*0.2) + (Table1[[#This Row],[pH Score]]*0.15) + (Table1[[#This Row],[Dissolved Oxygen Score]]*0.1)</f>
        <v>3.242</v>
      </c>
      <c r="AI238">
        <v>2017</v>
      </c>
    </row>
    <row r="239" spans="1:35">
      <c r="A239">
        <v>3303</v>
      </c>
      <c r="B239" t="s">
        <v>252</v>
      </c>
      <c r="C239" t="s">
        <v>8</v>
      </c>
      <c r="D239" t="s">
        <v>227</v>
      </c>
      <c r="E239">
        <v>22.6</v>
      </c>
      <c r="F239">
        <v>33</v>
      </c>
      <c r="G239">
        <f>(Table1[[#This Row],[Min Temperature]]+Table1[[#This Row],[Max Temperature]])/2</f>
        <v>27.8</v>
      </c>
      <c r="H239">
        <v>6.1</v>
      </c>
      <c r="I239">
        <v>7.3</v>
      </c>
      <c r="J239">
        <f>(Table1[[#This Row],[Min Dissolved Oxygen]]+Table1[[#This Row],[Max Dissolved Oxygen]])/2</f>
        <v>6.6999999999999993</v>
      </c>
      <c r="K239">
        <v>7.2</v>
      </c>
      <c r="L239">
        <v>7.7</v>
      </c>
      <c r="M239">
        <f>(Table1[[#This Row],[Min pH]]+Table1[[#This Row],[Max pH]])/2</f>
        <v>7.45</v>
      </c>
      <c r="N239">
        <v>10</v>
      </c>
      <c r="O239">
        <v>508</v>
      </c>
      <c r="P239">
        <f>(Table1[[#This Row],[Min Conductivity]]+Table1[[#This Row],[Max Conductivity]])/2</f>
        <v>259</v>
      </c>
      <c r="Q239">
        <v>1.3</v>
      </c>
      <c r="R239">
        <v>2.2000000000000002</v>
      </c>
      <c r="S239">
        <f>(Table1[[#This Row],[Min BOD]]+Table1[[#This Row],[Max BOD]])/2</f>
        <v>1.75</v>
      </c>
      <c r="T239">
        <v>1.41</v>
      </c>
      <c r="U239">
        <v>6.21</v>
      </c>
      <c r="V239">
        <f>(Table1[[#This Row],[Min Nitrate N + Nitrite N]]+Table1[[#This Row],[Max Nitrate N + Nitrite N]])/2</f>
        <v>3.81</v>
      </c>
      <c r="W239">
        <v>2</v>
      </c>
      <c r="X239">
        <v>11</v>
      </c>
      <c r="Y239">
        <f>(Table1[[#This Row],[Min Fecal Coliform]]+Table1[[#This Row],[Max Fecal Coliform]])/2</f>
        <v>6.5</v>
      </c>
      <c r="Z239">
        <v>21</v>
      </c>
      <c r="AA239">
        <v>50</v>
      </c>
      <c r="AB239">
        <f>(Table1[[#This Row],[Min Total Coliform]]+Table1[[#This Row],[Max Total Coliform]])/2</f>
        <v>35.5</v>
      </c>
      <c r="AC239">
        <f>MIN(10, (Table1[[#This Row],[Avg BOD]]/4)*10)</f>
        <v>4.375</v>
      </c>
      <c r="AD239">
        <f>MIN(10, (Table1[[#This Row],[Avg Fecal Coliform]]/600)*10)</f>
        <v>0.10833333333333334</v>
      </c>
      <c r="AE239">
        <f>MIN(10, (Table1[[#This Row],[Avg Nitrate N + Nitrite N]]/10)*10)</f>
        <v>3.81</v>
      </c>
      <c r="AF239">
        <f>IF(OR(Table1[[#This Row],[Avg pH]]&lt;6.5,Table1[[#This Row],[Avg pH]]&gt;8.5),10,0)</f>
        <v>0</v>
      </c>
      <c r="AG239">
        <f>MAX(0, 10-(2*Table1[[#This Row],[Avg Dissolved Oxygen]]))</f>
        <v>0</v>
      </c>
      <c r="AH239">
        <f>(Table1[[#This Row],[Fecal Score]]*0.3) + (Table1[[#This Row],[BOD Score]]*0.25) + (Table1[[#This Row],[Nitrate Score]]*0.2) + (Table1[[#This Row],[pH Score]]*0.15) + (Table1[[#This Row],[Dissolved Oxygen Score]]*0.1)</f>
        <v>1.88825</v>
      </c>
      <c r="AI239">
        <v>2017</v>
      </c>
    </row>
    <row r="240" spans="1:35">
      <c r="A240">
        <v>3304</v>
      </c>
      <c r="B240" t="s">
        <v>253</v>
      </c>
      <c r="C240" t="s">
        <v>8</v>
      </c>
      <c r="D240" t="s">
        <v>227</v>
      </c>
      <c r="E240">
        <v>19</v>
      </c>
      <c r="F240">
        <v>28</v>
      </c>
      <c r="G240">
        <f>(Table1[[#This Row],[Min Temperature]]+Table1[[#This Row],[Max Temperature]])/2</f>
        <v>23.5</v>
      </c>
      <c r="H240">
        <v>6.4</v>
      </c>
      <c r="I240">
        <v>8.3000000000000007</v>
      </c>
      <c r="J240">
        <f>(Table1[[#This Row],[Min Dissolved Oxygen]]+Table1[[#This Row],[Max Dissolved Oxygen]])/2</f>
        <v>7.3500000000000005</v>
      </c>
      <c r="K240">
        <v>7.4</v>
      </c>
      <c r="L240">
        <v>7.7</v>
      </c>
      <c r="M240">
        <f>(Table1[[#This Row],[Min pH]]+Table1[[#This Row],[Max pH]])/2</f>
        <v>7.5500000000000007</v>
      </c>
      <c r="N240">
        <v>270</v>
      </c>
      <c r="O240">
        <v>516</v>
      </c>
      <c r="P240">
        <f>(Table1[[#This Row],[Min Conductivity]]+Table1[[#This Row],[Max Conductivity]])/2</f>
        <v>393</v>
      </c>
      <c r="Q240">
        <v>1.2</v>
      </c>
      <c r="R240">
        <v>1.6</v>
      </c>
      <c r="S240">
        <f>(Table1[[#This Row],[Min BOD]]+Table1[[#This Row],[Max BOD]])/2</f>
        <v>1.4</v>
      </c>
      <c r="T240">
        <v>0.08</v>
      </c>
      <c r="U240">
        <v>2.02</v>
      </c>
      <c r="V240">
        <f>(Table1[[#This Row],[Min Nitrate N + Nitrite N]]+Table1[[#This Row],[Max Nitrate N + Nitrite N]])/2</f>
        <v>1.05</v>
      </c>
      <c r="W240">
        <v>2</v>
      </c>
      <c r="X240">
        <v>2</v>
      </c>
      <c r="Y240">
        <f>(Table1[[#This Row],[Min Fecal Coliform]]+Table1[[#This Row],[Max Fecal Coliform]])/2</f>
        <v>2</v>
      </c>
      <c r="Z240">
        <v>8</v>
      </c>
      <c r="AA240">
        <v>26</v>
      </c>
      <c r="AB240">
        <f>(Table1[[#This Row],[Min Total Coliform]]+Table1[[#This Row],[Max Total Coliform]])/2</f>
        <v>17</v>
      </c>
      <c r="AC240">
        <f>MIN(10, (Table1[[#This Row],[Avg BOD]]/4)*10)</f>
        <v>3.5</v>
      </c>
      <c r="AD240">
        <f>MIN(10, (Table1[[#This Row],[Avg Fecal Coliform]]/600)*10)</f>
        <v>3.3333333333333333E-2</v>
      </c>
      <c r="AE240">
        <f>MIN(10, (Table1[[#This Row],[Avg Nitrate N + Nitrite N]]/10)*10)</f>
        <v>1.05</v>
      </c>
      <c r="AF240">
        <f>IF(OR(Table1[[#This Row],[Avg pH]]&lt;6.5,Table1[[#This Row],[Avg pH]]&gt;8.5),10,0)</f>
        <v>0</v>
      </c>
      <c r="AG240">
        <f>MAX(0, 10-(2*Table1[[#This Row],[Avg Dissolved Oxygen]]))</f>
        <v>0</v>
      </c>
      <c r="AH240">
        <f>(Table1[[#This Row],[Fecal Score]]*0.3) + (Table1[[#This Row],[BOD Score]]*0.25) + (Table1[[#This Row],[Nitrate Score]]*0.2) + (Table1[[#This Row],[pH Score]]*0.15) + (Table1[[#This Row],[Dissolved Oxygen Score]]*0.1)</f>
        <v>1.095</v>
      </c>
      <c r="AI240">
        <v>2017</v>
      </c>
    </row>
    <row r="241" spans="1:35">
      <c r="A241">
        <v>3830</v>
      </c>
      <c r="B241" t="s">
        <v>254</v>
      </c>
      <c r="C241" t="s">
        <v>8</v>
      </c>
      <c r="D241" t="s">
        <v>227</v>
      </c>
      <c r="E241">
        <v>18</v>
      </c>
      <c r="F241">
        <v>22.1</v>
      </c>
      <c r="G241">
        <f>(Table1[[#This Row],[Min Temperature]]+Table1[[#This Row],[Max Temperature]])/2</f>
        <v>20.05</v>
      </c>
      <c r="H241">
        <v>6.2</v>
      </c>
      <c r="I241">
        <v>7.6</v>
      </c>
      <c r="J241">
        <f>(Table1[[#This Row],[Min Dissolved Oxygen]]+Table1[[#This Row],[Max Dissolved Oxygen]])/2</f>
        <v>6.9</v>
      </c>
      <c r="K241">
        <v>7.1</v>
      </c>
      <c r="L241">
        <v>7.8</v>
      </c>
      <c r="M241">
        <f>(Table1[[#This Row],[Min pH]]+Table1[[#This Row],[Max pH]])/2</f>
        <v>7.4499999999999993</v>
      </c>
      <c r="N241">
        <v>382</v>
      </c>
      <c r="O241">
        <v>1340</v>
      </c>
      <c r="P241">
        <f>(Table1[[#This Row],[Min Conductivity]]+Table1[[#This Row],[Max Conductivity]])/2</f>
        <v>861</v>
      </c>
      <c r="Q241">
        <v>2.8</v>
      </c>
      <c r="R241">
        <v>10</v>
      </c>
      <c r="S241">
        <f>(Table1[[#This Row],[Min BOD]]+Table1[[#This Row],[Max BOD]])/2</f>
        <v>6.4</v>
      </c>
      <c r="T241">
        <v>0.34</v>
      </c>
      <c r="U241">
        <v>4.8</v>
      </c>
      <c r="V241">
        <f>(Table1[[#This Row],[Min Nitrate N + Nitrite N]]+Table1[[#This Row],[Max Nitrate N + Nitrite N]])/2</f>
        <v>2.57</v>
      </c>
      <c r="W241">
        <v>2</v>
      </c>
      <c r="X241">
        <v>150</v>
      </c>
      <c r="Y241">
        <f>(Table1[[#This Row],[Min Fecal Coliform]]+Table1[[#This Row],[Max Fecal Coliform]])/2</f>
        <v>76</v>
      </c>
      <c r="Z241">
        <v>41</v>
      </c>
      <c r="AA241">
        <v>710</v>
      </c>
      <c r="AB241">
        <f>(Table1[[#This Row],[Min Total Coliform]]+Table1[[#This Row],[Max Total Coliform]])/2</f>
        <v>375.5</v>
      </c>
      <c r="AC241">
        <f>MIN(10, (Table1[[#This Row],[Avg BOD]]/4)*10)</f>
        <v>10</v>
      </c>
      <c r="AD241">
        <f>MIN(10, (Table1[[#This Row],[Avg Fecal Coliform]]/600)*10)</f>
        <v>1.2666666666666668</v>
      </c>
      <c r="AE241">
        <f>MIN(10, (Table1[[#This Row],[Avg Nitrate N + Nitrite N]]/10)*10)</f>
        <v>2.5700000000000003</v>
      </c>
      <c r="AF241">
        <f>IF(OR(Table1[[#This Row],[Avg pH]]&lt;6.5,Table1[[#This Row],[Avg pH]]&gt;8.5),10,0)</f>
        <v>0</v>
      </c>
      <c r="AG241">
        <f>MAX(0, 10-(2*Table1[[#This Row],[Avg Dissolved Oxygen]]))</f>
        <v>0</v>
      </c>
      <c r="AH241">
        <f>(Table1[[#This Row],[Fecal Score]]*0.3) + (Table1[[#This Row],[BOD Score]]*0.25) + (Table1[[#This Row],[Nitrate Score]]*0.2) + (Table1[[#This Row],[pH Score]]*0.15) + (Table1[[#This Row],[Dissolved Oxygen Score]]*0.1)</f>
        <v>3.3940000000000001</v>
      </c>
      <c r="AI241">
        <v>2017</v>
      </c>
    </row>
    <row r="242" spans="1:35">
      <c r="A242">
        <v>3831</v>
      </c>
      <c r="B242" t="s">
        <v>255</v>
      </c>
      <c r="C242" t="s">
        <v>8</v>
      </c>
      <c r="D242" t="s">
        <v>227</v>
      </c>
      <c r="E242">
        <v>19</v>
      </c>
      <c r="F242">
        <v>22.6</v>
      </c>
      <c r="G242">
        <f>(Table1[[#This Row],[Min Temperature]]+Table1[[#This Row],[Max Temperature]])/2</f>
        <v>20.8</v>
      </c>
      <c r="H242">
        <v>6.3</v>
      </c>
      <c r="I242">
        <v>7.5</v>
      </c>
      <c r="J242">
        <f>(Table1[[#This Row],[Min Dissolved Oxygen]]+Table1[[#This Row],[Max Dissolved Oxygen]])/2</f>
        <v>6.9</v>
      </c>
      <c r="K242">
        <v>7.2</v>
      </c>
      <c r="L242">
        <v>8.1999999999999993</v>
      </c>
      <c r="M242">
        <f>(Table1[[#This Row],[Min pH]]+Table1[[#This Row],[Max pH]])/2</f>
        <v>7.6999999999999993</v>
      </c>
      <c r="N242">
        <v>270</v>
      </c>
      <c r="O242">
        <v>834</v>
      </c>
      <c r="P242">
        <f>(Table1[[#This Row],[Min Conductivity]]+Table1[[#This Row],[Max Conductivity]])/2</f>
        <v>552</v>
      </c>
      <c r="Q242">
        <v>2</v>
      </c>
      <c r="R242">
        <v>3.9</v>
      </c>
      <c r="S242">
        <f>(Table1[[#This Row],[Min BOD]]+Table1[[#This Row],[Max BOD]])/2</f>
        <v>2.95</v>
      </c>
      <c r="T242">
        <v>0.34</v>
      </c>
      <c r="U242">
        <v>1.8</v>
      </c>
      <c r="V242">
        <f>(Table1[[#This Row],[Min Nitrate N + Nitrite N]]+Table1[[#This Row],[Max Nitrate N + Nitrite N]])/2</f>
        <v>1.07</v>
      </c>
      <c r="W242">
        <v>2</v>
      </c>
      <c r="X242">
        <v>120</v>
      </c>
      <c r="Y242">
        <f>(Table1[[#This Row],[Min Fecal Coliform]]+Table1[[#This Row],[Max Fecal Coliform]])/2</f>
        <v>61</v>
      </c>
      <c r="Z242">
        <v>40</v>
      </c>
      <c r="AA242">
        <v>430</v>
      </c>
      <c r="AB242">
        <f>(Table1[[#This Row],[Min Total Coliform]]+Table1[[#This Row],[Max Total Coliform]])/2</f>
        <v>235</v>
      </c>
      <c r="AC242">
        <f>MIN(10, (Table1[[#This Row],[Avg BOD]]/4)*10)</f>
        <v>7.375</v>
      </c>
      <c r="AD242">
        <f>MIN(10, (Table1[[#This Row],[Avg Fecal Coliform]]/600)*10)</f>
        <v>1.0166666666666666</v>
      </c>
      <c r="AE242">
        <f>MIN(10, (Table1[[#This Row],[Avg Nitrate N + Nitrite N]]/10)*10)</f>
        <v>1.07</v>
      </c>
      <c r="AF242">
        <f>IF(OR(Table1[[#This Row],[Avg pH]]&lt;6.5,Table1[[#This Row],[Avg pH]]&gt;8.5),10,0)</f>
        <v>0</v>
      </c>
      <c r="AG242">
        <f>MAX(0, 10-(2*Table1[[#This Row],[Avg Dissolved Oxygen]]))</f>
        <v>0</v>
      </c>
      <c r="AH242">
        <f>(Table1[[#This Row],[Fecal Score]]*0.3) + (Table1[[#This Row],[BOD Score]]*0.25) + (Table1[[#This Row],[Nitrate Score]]*0.2) + (Table1[[#This Row],[pH Score]]*0.15) + (Table1[[#This Row],[Dissolved Oxygen Score]]*0.1)</f>
        <v>2.3627500000000001</v>
      </c>
      <c r="AI242">
        <v>2017</v>
      </c>
    </row>
    <row r="243" spans="1:35">
      <c r="A243">
        <v>3849</v>
      </c>
      <c r="B243" t="s">
        <v>256</v>
      </c>
      <c r="C243" t="s">
        <v>8</v>
      </c>
      <c r="D243" t="s">
        <v>227</v>
      </c>
      <c r="E243">
        <v>20</v>
      </c>
      <c r="F243">
        <v>31</v>
      </c>
      <c r="G243">
        <f>(Table1[[#This Row],[Min Temperature]]+Table1[[#This Row],[Max Temperature]])/2</f>
        <v>25.5</v>
      </c>
      <c r="H243">
        <v>6.3</v>
      </c>
      <c r="I243">
        <v>7.6</v>
      </c>
      <c r="J243">
        <f>(Table1[[#This Row],[Min Dissolved Oxygen]]+Table1[[#This Row],[Max Dissolved Oxygen]])/2</f>
        <v>6.9499999999999993</v>
      </c>
      <c r="K243">
        <v>7.7</v>
      </c>
      <c r="L243">
        <v>8.6999999999999993</v>
      </c>
      <c r="M243">
        <f>(Table1[[#This Row],[Min pH]]+Table1[[#This Row],[Max pH]])/2</f>
        <v>8.1999999999999993</v>
      </c>
      <c r="N243">
        <v>270</v>
      </c>
      <c r="O243">
        <v>580</v>
      </c>
      <c r="P243">
        <f>(Table1[[#This Row],[Min Conductivity]]+Table1[[#This Row],[Max Conductivity]])/2</f>
        <v>425</v>
      </c>
      <c r="Q243">
        <v>0.8</v>
      </c>
      <c r="R243">
        <v>210</v>
      </c>
      <c r="S243">
        <f>(Table1[[#This Row],[Min BOD]]+Table1[[#This Row],[Max BOD]])/2</f>
        <v>105.4</v>
      </c>
      <c r="T243">
        <v>0</v>
      </c>
      <c r="U243">
        <v>1.67</v>
      </c>
      <c r="V243">
        <f>(Table1[[#This Row],[Min Nitrate N + Nitrite N]]+Table1[[#This Row],[Max Nitrate N + Nitrite N]])/2</f>
        <v>0.83499999999999996</v>
      </c>
      <c r="W243">
        <v>2</v>
      </c>
      <c r="X243">
        <v>2</v>
      </c>
      <c r="Y243">
        <f>(Table1[[#This Row],[Min Fecal Coliform]]+Table1[[#This Row],[Max Fecal Coliform]])/2</f>
        <v>2</v>
      </c>
      <c r="Z243">
        <v>33</v>
      </c>
      <c r="AA243">
        <v>110</v>
      </c>
      <c r="AB243">
        <f>(Table1[[#This Row],[Min Total Coliform]]+Table1[[#This Row],[Max Total Coliform]])/2</f>
        <v>71.5</v>
      </c>
      <c r="AC243">
        <f>MIN(10, (Table1[[#This Row],[Avg BOD]]/4)*10)</f>
        <v>10</v>
      </c>
      <c r="AD243">
        <f>MIN(10, (Table1[[#This Row],[Avg Fecal Coliform]]/600)*10)</f>
        <v>3.3333333333333333E-2</v>
      </c>
      <c r="AE243">
        <f>MIN(10, (Table1[[#This Row],[Avg Nitrate N + Nitrite N]]/10)*10)</f>
        <v>0.83499999999999996</v>
      </c>
      <c r="AF243">
        <f>IF(OR(Table1[[#This Row],[Avg pH]]&lt;6.5,Table1[[#This Row],[Avg pH]]&gt;8.5),10,0)</f>
        <v>0</v>
      </c>
      <c r="AG243">
        <f>MAX(0, 10-(2*Table1[[#This Row],[Avg Dissolved Oxygen]]))</f>
        <v>0</v>
      </c>
      <c r="AH243">
        <f>(Table1[[#This Row],[Fecal Score]]*0.3) + (Table1[[#This Row],[BOD Score]]*0.25) + (Table1[[#This Row],[Nitrate Score]]*0.2) + (Table1[[#This Row],[pH Score]]*0.15) + (Table1[[#This Row],[Dissolved Oxygen Score]]*0.1)</f>
        <v>2.6769999999999996</v>
      </c>
      <c r="AI243">
        <v>2017</v>
      </c>
    </row>
    <row r="244" spans="1:35">
      <c r="A244">
        <v>3850</v>
      </c>
      <c r="B244" t="s">
        <v>257</v>
      </c>
      <c r="C244" t="s">
        <v>8</v>
      </c>
      <c r="D244" t="s">
        <v>227</v>
      </c>
      <c r="E244">
        <v>22</v>
      </c>
      <c r="F244">
        <v>31.5</v>
      </c>
      <c r="G244">
        <f>(Table1[[#This Row],[Min Temperature]]+Table1[[#This Row],[Max Temperature]])/2</f>
        <v>26.75</v>
      </c>
      <c r="H244">
        <v>4.7</v>
      </c>
      <c r="I244">
        <v>7.5</v>
      </c>
      <c r="J244">
        <f>(Table1[[#This Row],[Min Dissolved Oxygen]]+Table1[[#This Row],[Max Dissolved Oxygen]])/2</f>
        <v>6.1</v>
      </c>
      <c r="K244">
        <v>7.5</v>
      </c>
      <c r="L244">
        <v>8.6999999999999993</v>
      </c>
      <c r="M244">
        <f>(Table1[[#This Row],[Min pH]]+Table1[[#This Row],[Max pH]])/2</f>
        <v>8.1</v>
      </c>
      <c r="N244">
        <v>373</v>
      </c>
      <c r="O244">
        <v>660</v>
      </c>
      <c r="P244">
        <f>(Table1[[#This Row],[Min Conductivity]]+Table1[[#This Row],[Max Conductivity]])/2</f>
        <v>516.5</v>
      </c>
      <c r="Q244">
        <v>1.2</v>
      </c>
      <c r="R244">
        <v>2.8</v>
      </c>
      <c r="S244">
        <f>(Table1[[#This Row],[Min BOD]]+Table1[[#This Row],[Max BOD]])/2</f>
        <v>2</v>
      </c>
      <c r="T244">
        <v>0.63</v>
      </c>
      <c r="U244">
        <v>1.66</v>
      </c>
      <c r="V244">
        <f>(Table1[[#This Row],[Min Nitrate N + Nitrite N]]+Table1[[#This Row],[Max Nitrate N + Nitrite N]])/2</f>
        <v>1.145</v>
      </c>
      <c r="W244">
        <v>2</v>
      </c>
      <c r="X244">
        <v>2</v>
      </c>
      <c r="Y244">
        <f>(Table1[[#This Row],[Min Fecal Coliform]]+Table1[[#This Row],[Max Fecal Coliform]])/2</f>
        <v>2</v>
      </c>
      <c r="Z244">
        <v>50</v>
      </c>
      <c r="AA244">
        <v>90</v>
      </c>
      <c r="AB244">
        <f>(Table1[[#This Row],[Min Total Coliform]]+Table1[[#This Row],[Max Total Coliform]])/2</f>
        <v>70</v>
      </c>
      <c r="AC244">
        <f>MIN(10, (Table1[[#This Row],[Avg BOD]]/4)*10)</f>
        <v>5</v>
      </c>
      <c r="AD244">
        <f>MIN(10, (Table1[[#This Row],[Avg Fecal Coliform]]/600)*10)</f>
        <v>3.3333333333333333E-2</v>
      </c>
      <c r="AE244">
        <f>MIN(10, (Table1[[#This Row],[Avg Nitrate N + Nitrite N]]/10)*10)</f>
        <v>1.145</v>
      </c>
      <c r="AF244">
        <f>IF(OR(Table1[[#This Row],[Avg pH]]&lt;6.5,Table1[[#This Row],[Avg pH]]&gt;8.5),10,0)</f>
        <v>0</v>
      </c>
      <c r="AG244">
        <f>MAX(0, 10-(2*Table1[[#This Row],[Avg Dissolved Oxygen]]))</f>
        <v>0</v>
      </c>
      <c r="AH244">
        <f>(Table1[[#This Row],[Fecal Score]]*0.3) + (Table1[[#This Row],[BOD Score]]*0.25) + (Table1[[#This Row],[Nitrate Score]]*0.2) + (Table1[[#This Row],[pH Score]]*0.15) + (Table1[[#This Row],[Dissolved Oxygen Score]]*0.1)</f>
        <v>1.4890000000000001</v>
      </c>
      <c r="AI244">
        <v>2017</v>
      </c>
    </row>
    <row r="245" spans="1:35">
      <c r="A245">
        <v>1425</v>
      </c>
      <c r="B245" t="s">
        <v>258</v>
      </c>
      <c r="C245" t="s">
        <v>1</v>
      </c>
      <c r="D245" t="s">
        <v>259</v>
      </c>
      <c r="E245">
        <v>20.100000000000001</v>
      </c>
      <c r="F245">
        <v>22.6</v>
      </c>
      <c r="G245">
        <f>(Table1[[#This Row],[Min Temperature]]+Table1[[#This Row],[Max Temperature]])/2</f>
        <v>21.35</v>
      </c>
      <c r="H245">
        <v>6.3</v>
      </c>
      <c r="I245">
        <v>6.9</v>
      </c>
      <c r="J245">
        <f>(Table1[[#This Row],[Min Dissolved Oxygen]]+Table1[[#This Row],[Max Dissolved Oxygen]])/2</f>
        <v>6.6</v>
      </c>
      <c r="K245">
        <v>7.5</v>
      </c>
      <c r="L245">
        <v>7.6</v>
      </c>
      <c r="M245">
        <f>(Table1[[#This Row],[Min pH]]+Table1[[#This Row],[Max pH]])/2</f>
        <v>7.55</v>
      </c>
      <c r="N245">
        <v>265</v>
      </c>
      <c r="O245">
        <v>309</v>
      </c>
      <c r="P245">
        <f>(Table1[[#This Row],[Min Conductivity]]+Table1[[#This Row],[Max Conductivity]])/2</f>
        <v>287</v>
      </c>
      <c r="Q245">
        <v>2</v>
      </c>
      <c r="R245">
        <v>3.4</v>
      </c>
      <c r="S245">
        <f>(Table1[[#This Row],[Min BOD]]+Table1[[#This Row],[Max BOD]])/2</f>
        <v>2.7</v>
      </c>
      <c r="T245">
        <v>0</v>
      </c>
      <c r="U245">
        <v>0</v>
      </c>
      <c r="V245">
        <f>(Table1[[#This Row],[Min Nitrate N + Nitrite N]]+Table1[[#This Row],[Max Nitrate N + Nitrite N]])/2</f>
        <v>0</v>
      </c>
      <c r="W245">
        <v>2473</v>
      </c>
      <c r="X245">
        <v>485853</v>
      </c>
      <c r="Y245">
        <f>(Table1[[#This Row],[Min Fecal Coliform]]+Table1[[#This Row],[Max Fecal Coliform]])/2</f>
        <v>244163</v>
      </c>
      <c r="Z245">
        <v>250</v>
      </c>
      <c r="AA245">
        <v>420</v>
      </c>
      <c r="AB245">
        <f>(Table1[[#This Row],[Min Total Coliform]]+Table1[[#This Row],[Max Total Coliform]])/2</f>
        <v>335</v>
      </c>
      <c r="AC245">
        <f>MIN(10, (Table1[[#This Row],[Avg BOD]]/4)*10)</f>
        <v>6.75</v>
      </c>
      <c r="AD245">
        <f>MIN(10, (Table1[[#This Row],[Avg Fecal Coliform]]/600)*10)</f>
        <v>10</v>
      </c>
      <c r="AE245">
        <f>MIN(10, (Table1[[#This Row],[Avg Nitrate N + Nitrite N]]/10)*10)</f>
        <v>0</v>
      </c>
      <c r="AF245">
        <f>IF(OR(Table1[[#This Row],[Avg pH]]&lt;6.5,Table1[[#This Row],[Avg pH]]&gt;8.5),10,0)</f>
        <v>0</v>
      </c>
      <c r="AG245">
        <f>MAX(0, 10-(2*Table1[[#This Row],[Avg Dissolved Oxygen]]))</f>
        <v>0</v>
      </c>
      <c r="AH245">
        <f>(Table1[[#This Row],[Fecal Score]]*0.3) + (Table1[[#This Row],[BOD Score]]*0.25) + (Table1[[#This Row],[Nitrate Score]]*0.2) + (Table1[[#This Row],[pH Score]]*0.15) + (Table1[[#This Row],[Dissolved Oxygen Score]]*0.1)</f>
        <v>4.6875</v>
      </c>
      <c r="AI245">
        <v>2017</v>
      </c>
    </row>
    <row r="246" spans="1:35">
      <c r="A246">
        <v>1426</v>
      </c>
      <c r="B246" t="s">
        <v>260</v>
      </c>
      <c r="C246" t="s">
        <v>1</v>
      </c>
      <c r="D246" t="s">
        <v>259</v>
      </c>
      <c r="E246">
        <v>20.2</v>
      </c>
      <c r="F246">
        <v>24.3</v>
      </c>
      <c r="G246">
        <f>(Table1[[#This Row],[Min Temperature]]+Table1[[#This Row],[Max Temperature]])/2</f>
        <v>22.25</v>
      </c>
      <c r="H246">
        <v>6.4</v>
      </c>
      <c r="I246">
        <v>6.6</v>
      </c>
      <c r="J246">
        <f>(Table1[[#This Row],[Min Dissolved Oxygen]]+Table1[[#This Row],[Max Dissolved Oxygen]])/2</f>
        <v>6.5</v>
      </c>
      <c r="K246">
        <v>7</v>
      </c>
      <c r="L246">
        <v>7.1</v>
      </c>
      <c r="M246">
        <f>(Table1[[#This Row],[Min pH]]+Table1[[#This Row],[Max pH]])/2</f>
        <v>7.05</v>
      </c>
      <c r="N246">
        <v>310</v>
      </c>
      <c r="O246">
        <v>370</v>
      </c>
      <c r="P246">
        <f>(Table1[[#This Row],[Min Conductivity]]+Table1[[#This Row],[Max Conductivity]])/2</f>
        <v>340</v>
      </c>
      <c r="Q246">
        <v>2.1</v>
      </c>
      <c r="R246">
        <v>3.1</v>
      </c>
      <c r="S246">
        <f>(Table1[[#This Row],[Min BOD]]+Table1[[#This Row],[Max BOD]])/2</f>
        <v>2.6</v>
      </c>
      <c r="T246">
        <v>0</v>
      </c>
      <c r="U246">
        <v>0</v>
      </c>
      <c r="V246">
        <f>(Table1[[#This Row],[Min Nitrate N + Nitrite N]]+Table1[[#This Row],[Max Nitrate N + Nitrite N]])/2</f>
        <v>0</v>
      </c>
      <c r="W246">
        <v>2473</v>
      </c>
      <c r="X246">
        <v>485853</v>
      </c>
      <c r="Y246">
        <f>(Table1[[#This Row],[Min Fecal Coliform]]+Table1[[#This Row],[Max Fecal Coliform]])/2</f>
        <v>244163</v>
      </c>
      <c r="Z246">
        <v>100</v>
      </c>
      <c r="AA246">
        <v>200</v>
      </c>
      <c r="AB246">
        <f>(Table1[[#This Row],[Min Total Coliform]]+Table1[[#This Row],[Max Total Coliform]])/2</f>
        <v>150</v>
      </c>
      <c r="AC246">
        <f>MIN(10, (Table1[[#This Row],[Avg BOD]]/4)*10)</f>
        <v>6.5</v>
      </c>
      <c r="AD246">
        <f>MIN(10, (Table1[[#This Row],[Avg Fecal Coliform]]/600)*10)</f>
        <v>10</v>
      </c>
      <c r="AE246">
        <f>MIN(10, (Table1[[#This Row],[Avg Nitrate N + Nitrite N]]/10)*10)</f>
        <v>0</v>
      </c>
      <c r="AF246">
        <f>IF(OR(Table1[[#This Row],[Avg pH]]&lt;6.5,Table1[[#This Row],[Avg pH]]&gt;8.5),10,0)</f>
        <v>0</v>
      </c>
      <c r="AG246">
        <f>MAX(0, 10-(2*Table1[[#This Row],[Avg Dissolved Oxygen]]))</f>
        <v>0</v>
      </c>
      <c r="AH246">
        <f>(Table1[[#This Row],[Fecal Score]]*0.3) + (Table1[[#This Row],[BOD Score]]*0.25) + (Table1[[#This Row],[Nitrate Score]]*0.2) + (Table1[[#This Row],[pH Score]]*0.15) + (Table1[[#This Row],[Dissolved Oxygen Score]]*0.1)</f>
        <v>4.625</v>
      </c>
      <c r="AI246">
        <v>2017</v>
      </c>
    </row>
    <row r="247" spans="1:35">
      <c r="A247">
        <v>1629</v>
      </c>
      <c r="B247" t="s">
        <v>261</v>
      </c>
      <c r="C247" t="s">
        <v>1</v>
      </c>
      <c r="D247" t="s">
        <v>259</v>
      </c>
      <c r="E247">
        <v>20.3</v>
      </c>
      <c r="F247">
        <v>22.3</v>
      </c>
      <c r="G247">
        <f>(Table1[[#This Row],[Min Temperature]]+Table1[[#This Row],[Max Temperature]])/2</f>
        <v>21.3</v>
      </c>
      <c r="H247">
        <v>6.2</v>
      </c>
      <c r="I247">
        <v>6.7</v>
      </c>
      <c r="J247">
        <f>(Table1[[#This Row],[Min Dissolved Oxygen]]+Table1[[#This Row],[Max Dissolved Oxygen]])/2</f>
        <v>6.45</v>
      </c>
      <c r="K247">
        <v>6.9</v>
      </c>
      <c r="L247">
        <v>7.2</v>
      </c>
      <c r="M247">
        <f>(Table1[[#This Row],[Min pH]]+Table1[[#This Row],[Max pH]])/2</f>
        <v>7.0500000000000007</v>
      </c>
      <c r="N247">
        <v>260</v>
      </c>
      <c r="O247">
        <v>294</v>
      </c>
      <c r="P247">
        <f>(Table1[[#This Row],[Min Conductivity]]+Table1[[#This Row],[Max Conductivity]])/2</f>
        <v>277</v>
      </c>
      <c r="Q247">
        <v>1.1000000000000001</v>
      </c>
      <c r="R247">
        <v>1.3</v>
      </c>
      <c r="S247">
        <f>(Table1[[#This Row],[Min BOD]]+Table1[[#This Row],[Max BOD]])/2</f>
        <v>1.2000000000000002</v>
      </c>
      <c r="T247">
        <v>0</v>
      </c>
      <c r="U247">
        <v>0</v>
      </c>
      <c r="V247">
        <f>(Table1[[#This Row],[Min Nitrate N + Nitrite N]]+Table1[[#This Row],[Max Nitrate N + Nitrite N]])/2</f>
        <v>0</v>
      </c>
      <c r="W247">
        <v>2473</v>
      </c>
      <c r="X247">
        <v>485853</v>
      </c>
      <c r="Y247">
        <f>(Table1[[#This Row],[Min Fecal Coliform]]+Table1[[#This Row],[Max Fecal Coliform]])/2</f>
        <v>244163</v>
      </c>
      <c r="Z247">
        <v>130</v>
      </c>
      <c r="AA247">
        <v>300</v>
      </c>
      <c r="AB247">
        <f>(Table1[[#This Row],[Min Total Coliform]]+Table1[[#This Row],[Max Total Coliform]])/2</f>
        <v>215</v>
      </c>
      <c r="AC247">
        <f>MIN(10, (Table1[[#This Row],[Avg BOD]]/4)*10)</f>
        <v>3.0000000000000004</v>
      </c>
      <c r="AD247">
        <f>MIN(10, (Table1[[#This Row],[Avg Fecal Coliform]]/600)*10)</f>
        <v>10</v>
      </c>
      <c r="AE247">
        <f>MIN(10, (Table1[[#This Row],[Avg Nitrate N + Nitrite N]]/10)*10)</f>
        <v>0</v>
      </c>
      <c r="AF247">
        <f>IF(OR(Table1[[#This Row],[Avg pH]]&lt;6.5,Table1[[#This Row],[Avg pH]]&gt;8.5),10,0)</f>
        <v>0</v>
      </c>
      <c r="AG247">
        <f>MAX(0, 10-(2*Table1[[#This Row],[Avg Dissolved Oxygen]]))</f>
        <v>0</v>
      </c>
      <c r="AH247">
        <f>(Table1[[#This Row],[Fecal Score]]*0.3) + (Table1[[#This Row],[BOD Score]]*0.25) + (Table1[[#This Row],[Nitrate Score]]*0.2) + (Table1[[#This Row],[pH Score]]*0.15) + (Table1[[#This Row],[Dissolved Oxygen Score]]*0.1)</f>
        <v>3.75</v>
      </c>
      <c r="AI247">
        <v>2017</v>
      </c>
    </row>
    <row r="248" spans="1:35">
      <c r="A248">
        <v>1630</v>
      </c>
      <c r="B248" t="s">
        <v>262</v>
      </c>
      <c r="C248" t="s">
        <v>1</v>
      </c>
      <c r="D248" t="s">
        <v>259</v>
      </c>
      <c r="E248">
        <v>21</v>
      </c>
      <c r="F248">
        <v>23.5</v>
      </c>
      <c r="G248">
        <f>(Table1[[#This Row],[Min Temperature]]+Table1[[#This Row],[Max Temperature]])/2</f>
        <v>22.25</v>
      </c>
      <c r="H248">
        <v>6</v>
      </c>
      <c r="I248">
        <v>6.5</v>
      </c>
      <c r="J248">
        <f>(Table1[[#This Row],[Min Dissolved Oxygen]]+Table1[[#This Row],[Max Dissolved Oxygen]])/2</f>
        <v>6.25</v>
      </c>
      <c r="K248">
        <v>6.8</v>
      </c>
      <c r="L248">
        <v>7.1</v>
      </c>
      <c r="M248">
        <f>(Table1[[#This Row],[Min pH]]+Table1[[#This Row],[Max pH]])/2</f>
        <v>6.9499999999999993</v>
      </c>
      <c r="N248">
        <v>270</v>
      </c>
      <c r="O248">
        <v>352</v>
      </c>
      <c r="P248">
        <f>(Table1[[#This Row],[Min Conductivity]]+Table1[[#This Row],[Max Conductivity]])/2</f>
        <v>311</v>
      </c>
      <c r="Q248">
        <v>1.3</v>
      </c>
      <c r="R248">
        <v>1.7</v>
      </c>
      <c r="S248">
        <f>(Table1[[#This Row],[Min BOD]]+Table1[[#This Row],[Max BOD]])/2</f>
        <v>1.5</v>
      </c>
      <c r="T248">
        <v>0</v>
      </c>
      <c r="U248">
        <v>0</v>
      </c>
      <c r="V248">
        <f>(Table1[[#This Row],[Min Nitrate N + Nitrite N]]+Table1[[#This Row],[Max Nitrate N + Nitrite N]])/2</f>
        <v>0</v>
      </c>
      <c r="W248">
        <v>2473</v>
      </c>
      <c r="X248">
        <v>485853</v>
      </c>
      <c r="Y248">
        <f>(Table1[[#This Row],[Min Fecal Coliform]]+Table1[[#This Row],[Max Fecal Coliform]])/2</f>
        <v>244163</v>
      </c>
      <c r="Z248">
        <v>140</v>
      </c>
      <c r="AA248">
        <v>260</v>
      </c>
      <c r="AB248">
        <f>(Table1[[#This Row],[Min Total Coliform]]+Table1[[#This Row],[Max Total Coliform]])/2</f>
        <v>200</v>
      </c>
      <c r="AC248">
        <f>MIN(10, (Table1[[#This Row],[Avg BOD]]/4)*10)</f>
        <v>3.75</v>
      </c>
      <c r="AD248">
        <f>MIN(10, (Table1[[#This Row],[Avg Fecal Coliform]]/600)*10)</f>
        <v>10</v>
      </c>
      <c r="AE248">
        <f>MIN(10, (Table1[[#This Row],[Avg Nitrate N + Nitrite N]]/10)*10)</f>
        <v>0</v>
      </c>
      <c r="AF248">
        <f>IF(OR(Table1[[#This Row],[Avg pH]]&lt;6.5,Table1[[#This Row],[Avg pH]]&gt;8.5),10,0)</f>
        <v>0</v>
      </c>
      <c r="AG248">
        <f>MAX(0, 10-(2*Table1[[#This Row],[Avg Dissolved Oxygen]]))</f>
        <v>0</v>
      </c>
      <c r="AH248">
        <f>(Table1[[#This Row],[Fecal Score]]*0.3) + (Table1[[#This Row],[BOD Score]]*0.25) + (Table1[[#This Row],[Nitrate Score]]*0.2) + (Table1[[#This Row],[pH Score]]*0.15) + (Table1[[#This Row],[Dissolved Oxygen Score]]*0.1)</f>
        <v>3.9375</v>
      </c>
      <c r="AI248">
        <v>2017</v>
      </c>
    </row>
    <row r="249" spans="1:35">
      <c r="A249">
        <v>2837</v>
      </c>
      <c r="B249" t="s">
        <v>263</v>
      </c>
      <c r="C249" t="s">
        <v>1</v>
      </c>
      <c r="D249" t="s">
        <v>259</v>
      </c>
      <c r="E249">
        <v>21</v>
      </c>
      <c r="F249">
        <v>23</v>
      </c>
      <c r="G249">
        <f>(Table1[[#This Row],[Min Temperature]]+Table1[[#This Row],[Max Temperature]])/2</f>
        <v>22</v>
      </c>
      <c r="H249">
        <v>5</v>
      </c>
      <c r="I249">
        <v>7.9</v>
      </c>
      <c r="J249">
        <f>(Table1[[#This Row],[Min Dissolved Oxygen]]+Table1[[#This Row],[Max Dissolved Oxygen]])/2</f>
        <v>6.45</v>
      </c>
      <c r="K249">
        <v>3.1</v>
      </c>
      <c r="L249">
        <v>9</v>
      </c>
      <c r="M249">
        <f>(Table1[[#This Row],[Min pH]]+Table1[[#This Row],[Max pH]])/2</f>
        <v>6.05</v>
      </c>
      <c r="N249">
        <v>2</v>
      </c>
      <c r="O249">
        <v>246</v>
      </c>
      <c r="P249">
        <f>(Table1[[#This Row],[Min Conductivity]]+Table1[[#This Row],[Max Conductivity]])/2</f>
        <v>124</v>
      </c>
      <c r="Q249">
        <v>1</v>
      </c>
      <c r="R249">
        <v>2.6</v>
      </c>
      <c r="S249">
        <f>(Table1[[#This Row],[Min BOD]]+Table1[[#This Row],[Max BOD]])/2</f>
        <v>1.8</v>
      </c>
      <c r="T249">
        <v>0</v>
      </c>
      <c r="U249">
        <v>0</v>
      </c>
      <c r="V249">
        <f>(Table1[[#This Row],[Min Nitrate N + Nitrite N]]+Table1[[#This Row],[Max Nitrate N + Nitrite N]])/2</f>
        <v>0</v>
      </c>
      <c r="W249">
        <v>2473</v>
      </c>
      <c r="X249">
        <v>485853</v>
      </c>
      <c r="Y249">
        <f>(Table1[[#This Row],[Min Fecal Coliform]]+Table1[[#This Row],[Max Fecal Coliform]])/2</f>
        <v>244163</v>
      </c>
      <c r="Z249">
        <v>240</v>
      </c>
      <c r="AA249">
        <v>520</v>
      </c>
      <c r="AB249">
        <f>(Table1[[#This Row],[Min Total Coliform]]+Table1[[#This Row],[Max Total Coliform]])/2</f>
        <v>380</v>
      </c>
      <c r="AC249">
        <f>MIN(10, (Table1[[#This Row],[Avg BOD]]/4)*10)</f>
        <v>4.5</v>
      </c>
      <c r="AD249">
        <f>MIN(10, (Table1[[#This Row],[Avg Fecal Coliform]]/600)*10)</f>
        <v>10</v>
      </c>
      <c r="AE249">
        <f>MIN(10, (Table1[[#This Row],[Avg Nitrate N + Nitrite N]]/10)*10)</f>
        <v>0</v>
      </c>
      <c r="AF249">
        <f>IF(OR(Table1[[#This Row],[Avg pH]]&lt;6.5,Table1[[#This Row],[Avg pH]]&gt;8.5),10,0)</f>
        <v>10</v>
      </c>
      <c r="AG249">
        <f>MAX(0, 10-(2*Table1[[#This Row],[Avg Dissolved Oxygen]]))</f>
        <v>0</v>
      </c>
      <c r="AH249">
        <f>(Table1[[#This Row],[Fecal Score]]*0.3) + (Table1[[#This Row],[BOD Score]]*0.25) + (Table1[[#This Row],[Nitrate Score]]*0.2) + (Table1[[#This Row],[pH Score]]*0.15) + (Table1[[#This Row],[Dissolved Oxygen Score]]*0.1)</f>
        <v>5.625</v>
      </c>
      <c r="AI249">
        <v>2017</v>
      </c>
    </row>
    <row r="250" spans="1:35">
      <c r="A250">
        <v>2839</v>
      </c>
      <c r="B250" t="s">
        <v>264</v>
      </c>
      <c r="C250" t="s">
        <v>8</v>
      </c>
      <c r="D250" t="s">
        <v>259</v>
      </c>
      <c r="E250">
        <v>21.2</v>
      </c>
      <c r="F250">
        <v>23.6</v>
      </c>
      <c r="G250">
        <f>(Table1[[#This Row],[Min Temperature]]+Table1[[#This Row],[Max Temperature]])/2</f>
        <v>22.4</v>
      </c>
      <c r="H250">
        <v>7.3</v>
      </c>
      <c r="I250">
        <v>8.4</v>
      </c>
      <c r="J250">
        <f>(Table1[[#This Row],[Min Dissolved Oxygen]]+Table1[[#This Row],[Max Dissolved Oxygen]])/2</f>
        <v>7.85</v>
      </c>
      <c r="K250">
        <v>2.2000000000000002</v>
      </c>
      <c r="L250">
        <v>7</v>
      </c>
      <c r="M250">
        <f>(Table1[[#This Row],[Min pH]]+Table1[[#This Row],[Max pH]])/2</f>
        <v>4.5999999999999996</v>
      </c>
      <c r="N250">
        <v>200</v>
      </c>
      <c r="O250">
        <v>296</v>
      </c>
      <c r="P250">
        <f>(Table1[[#This Row],[Min Conductivity]]+Table1[[#This Row],[Max Conductivity]])/2</f>
        <v>248</v>
      </c>
      <c r="Q250">
        <v>1.4</v>
      </c>
      <c r="R250">
        <v>1.8</v>
      </c>
      <c r="S250">
        <f>(Table1[[#This Row],[Min BOD]]+Table1[[#This Row],[Max BOD]])/2</f>
        <v>1.6</v>
      </c>
      <c r="T250">
        <v>0</v>
      </c>
      <c r="U250">
        <v>0</v>
      </c>
      <c r="V250">
        <f>(Table1[[#This Row],[Min Nitrate N + Nitrite N]]+Table1[[#This Row],[Max Nitrate N + Nitrite N]])/2</f>
        <v>0</v>
      </c>
      <c r="W250">
        <v>2473</v>
      </c>
      <c r="X250">
        <v>485853</v>
      </c>
      <c r="Y250">
        <f>(Table1[[#This Row],[Min Fecal Coliform]]+Table1[[#This Row],[Max Fecal Coliform]])/2</f>
        <v>244163</v>
      </c>
      <c r="Z250">
        <v>119</v>
      </c>
      <c r="AA250">
        <v>170</v>
      </c>
      <c r="AB250">
        <f>(Table1[[#This Row],[Min Total Coliform]]+Table1[[#This Row],[Max Total Coliform]])/2</f>
        <v>144.5</v>
      </c>
      <c r="AC250">
        <f>MIN(10, (Table1[[#This Row],[Avg BOD]]/4)*10)</f>
        <v>4</v>
      </c>
      <c r="AD250">
        <f>MIN(10, (Table1[[#This Row],[Avg Fecal Coliform]]/600)*10)</f>
        <v>10</v>
      </c>
      <c r="AE250">
        <f>MIN(10, (Table1[[#This Row],[Avg Nitrate N + Nitrite N]]/10)*10)</f>
        <v>0</v>
      </c>
      <c r="AF250">
        <f>IF(OR(Table1[[#This Row],[Avg pH]]&lt;6.5,Table1[[#This Row],[Avg pH]]&gt;8.5),10,0)</f>
        <v>10</v>
      </c>
      <c r="AG250">
        <f>MAX(0, 10-(2*Table1[[#This Row],[Avg Dissolved Oxygen]]))</f>
        <v>0</v>
      </c>
      <c r="AH250">
        <f>(Table1[[#This Row],[Fecal Score]]*0.3) + (Table1[[#This Row],[BOD Score]]*0.25) + (Table1[[#This Row],[Nitrate Score]]*0.2) + (Table1[[#This Row],[pH Score]]*0.15) + (Table1[[#This Row],[Dissolved Oxygen Score]]*0.1)</f>
        <v>5.5</v>
      </c>
      <c r="AI250">
        <v>2017</v>
      </c>
    </row>
    <row r="251" spans="1:35">
      <c r="A251">
        <v>2840</v>
      </c>
      <c r="B251" t="s">
        <v>265</v>
      </c>
      <c r="C251" t="s">
        <v>8</v>
      </c>
      <c r="D251" t="s">
        <v>259</v>
      </c>
      <c r="E251">
        <v>21.2</v>
      </c>
      <c r="F251">
        <v>23.9</v>
      </c>
      <c r="G251">
        <f>(Table1[[#This Row],[Min Temperature]]+Table1[[#This Row],[Max Temperature]])/2</f>
        <v>22.549999999999997</v>
      </c>
      <c r="H251">
        <v>6.9</v>
      </c>
      <c r="I251">
        <v>8.1999999999999993</v>
      </c>
      <c r="J251">
        <f>(Table1[[#This Row],[Min Dissolved Oxygen]]+Table1[[#This Row],[Max Dissolved Oxygen]])/2</f>
        <v>7.55</v>
      </c>
      <c r="K251">
        <v>7</v>
      </c>
      <c r="L251">
        <v>7.4</v>
      </c>
      <c r="M251">
        <f>(Table1[[#This Row],[Min pH]]+Table1[[#This Row],[Max pH]])/2</f>
        <v>7.2</v>
      </c>
      <c r="N251">
        <v>196</v>
      </c>
      <c r="O251">
        <v>290</v>
      </c>
      <c r="P251">
        <f>(Table1[[#This Row],[Min Conductivity]]+Table1[[#This Row],[Max Conductivity]])/2</f>
        <v>243</v>
      </c>
      <c r="Q251">
        <v>1</v>
      </c>
      <c r="R251">
        <v>1.7</v>
      </c>
      <c r="S251">
        <f>(Table1[[#This Row],[Min BOD]]+Table1[[#This Row],[Max BOD]])/2</f>
        <v>1.35</v>
      </c>
      <c r="T251">
        <v>0</v>
      </c>
      <c r="U251">
        <v>0</v>
      </c>
      <c r="V251">
        <f>(Table1[[#This Row],[Min Nitrate N + Nitrite N]]+Table1[[#This Row],[Max Nitrate N + Nitrite N]])/2</f>
        <v>0</v>
      </c>
      <c r="W251">
        <v>2473</v>
      </c>
      <c r="X251">
        <v>485853</v>
      </c>
      <c r="Y251">
        <f>(Table1[[#This Row],[Min Fecal Coliform]]+Table1[[#This Row],[Max Fecal Coliform]])/2</f>
        <v>244163</v>
      </c>
      <c r="Z251">
        <v>116</v>
      </c>
      <c r="AA251">
        <v>130</v>
      </c>
      <c r="AB251">
        <f>(Table1[[#This Row],[Min Total Coliform]]+Table1[[#This Row],[Max Total Coliform]])/2</f>
        <v>123</v>
      </c>
      <c r="AC251">
        <f>MIN(10, (Table1[[#This Row],[Avg BOD]]/4)*10)</f>
        <v>3.375</v>
      </c>
      <c r="AD251">
        <f>MIN(10, (Table1[[#This Row],[Avg Fecal Coliform]]/600)*10)</f>
        <v>10</v>
      </c>
      <c r="AE251">
        <f>MIN(10, (Table1[[#This Row],[Avg Nitrate N + Nitrite N]]/10)*10)</f>
        <v>0</v>
      </c>
      <c r="AF251">
        <f>IF(OR(Table1[[#This Row],[Avg pH]]&lt;6.5,Table1[[#This Row],[Avg pH]]&gt;8.5),10,0)</f>
        <v>0</v>
      </c>
      <c r="AG251">
        <f>MAX(0, 10-(2*Table1[[#This Row],[Avg Dissolved Oxygen]]))</f>
        <v>0</v>
      </c>
      <c r="AH251">
        <f>(Table1[[#This Row],[Fecal Score]]*0.3) + (Table1[[#This Row],[BOD Score]]*0.25) + (Table1[[#This Row],[Nitrate Score]]*0.2) + (Table1[[#This Row],[pH Score]]*0.15) + (Table1[[#This Row],[Dissolved Oxygen Score]]*0.1)</f>
        <v>3.84375</v>
      </c>
      <c r="AI251">
        <v>2017</v>
      </c>
    </row>
    <row r="252" spans="1:35">
      <c r="A252">
        <v>2841</v>
      </c>
      <c r="B252" t="s">
        <v>266</v>
      </c>
      <c r="C252" t="s">
        <v>8</v>
      </c>
      <c r="D252" t="s">
        <v>259</v>
      </c>
      <c r="E252">
        <v>22</v>
      </c>
      <c r="F252">
        <v>24</v>
      </c>
      <c r="G252">
        <f>(Table1[[#This Row],[Min Temperature]]+Table1[[#This Row],[Max Temperature]])/2</f>
        <v>23</v>
      </c>
      <c r="H252">
        <v>6.3</v>
      </c>
      <c r="I252">
        <v>7.1</v>
      </c>
      <c r="J252">
        <f>(Table1[[#This Row],[Min Dissolved Oxygen]]+Table1[[#This Row],[Max Dissolved Oxygen]])/2</f>
        <v>6.6999999999999993</v>
      </c>
      <c r="K252">
        <v>7.1</v>
      </c>
      <c r="L252">
        <v>7.2</v>
      </c>
      <c r="M252">
        <f>(Table1[[#This Row],[Min pH]]+Table1[[#This Row],[Max pH]])/2</f>
        <v>7.15</v>
      </c>
      <c r="N252">
        <v>201</v>
      </c>
      <c r="O252">
        <v>425</v>
      </c>
      <c r="P252">
        <f>(Table1[[#This Row],[Min Conductivity]]+Table1[[#This Row],[Max Conductivity]])/2</f>
        <v>313</v>
      </c>
      <c r="Q252">
        <v>1.8</v>
      </c>
      <c r="R252">
        <v>3</v>
      </c>
      <c r="S252">
        <f>(Table1[[#This Row],[Min BOD]]+Table1[[#This Row],[Max BOD]])/2</f>
        <v>2.4</v>
      </c>
      <c r="T252">
        <v>0</v>
      </c>
      <c r="U252">
        <v>0</v>
      </c>
      <c r="V252">
        <f>(Table1[[#This Row],[Min Nitrate N + Nitrite N]]+Table1[[#This Row],[Max Nitrate N + Nitrite N]])/2</f>
        <v>0</v>
      </c>
      <c r="W252">
        <v>2473</v>
      </c>
      <c r="X252">
        <v>485853</v>
      </c>
      <c r="Y252">
        <f>(Table1[[#This Row],[Min Fecal Coliform]]+Table1[[#This Row],[Max Fecal Coliform]])/2</f>
        <v>244163</v>
      </c>
      <c r="Z252">
        <v>135</v>
      </c>
      <c r="AA252">
        <v>300</v>
      </c>
      <c r="AB252">
        <f>(Table1[[#This Row],[Min Total Coliform]]+Table1[[#This Row],[Max Total Coliform]])/2</f>
        <v>217.5</v>
      </c>
      <c r="AC252">
        <f>MIN(10, (Table1[[#This Row],[Avg BOD]]/4)*10)</f>
        <v>6</v>
      </c>
      <c r="AD252">
        <f>MIN(10, (Table1[[#This Row],[Avg Fecal Coliform]]/600)*10)</f>
        <v>10</v>
      </c>
      <c r="AE252">
        <f>MIN(10, (Table1[[#This Row],[Avg Nitrate N + Nitrite N]]/10)*10)</f>
        <v>0</v>
      </c>
      <c r="AF252">
        <f>IF(OR(Table1[[#This Row],[Avg pH]]&lt;6.5,Table1[[#This Row],[Avg pH]]&gt;8.5),10,0)</f>
        <v>0</v>
      </c>
      <c r="AG252">
        <f>MAX(0, 10-(2*Table1[[#This Row],[Avg Dissolved Oxygen]]))</f>
        <v>0</v>
      </c>
      <c r="AH252">
        <f>(Table1[[#This Row],[Fecal Score]]*0.3) + (Table1[[#This Row],[BOD Score]]*0.25) + (Table1[[#This Row],[Nitrate Score]]*0.2) + (Table1[[#This Row],[pH Score]]*0.15) + (Table1[[#This Row],[Dissolved Oxygen Score]]*0.1)</f>
        <v>4.5</v>
      </c>
      <c r="AI252">
        <v>2017</v>
      </c>
    </row>
    <row r="253" spans="1:35">
      <c r="A253">
        <v>2842</v>
      </c>
      <c r="B253" t="s">
        <v>267</v>
      </c>
      <c r="C253" t="s">
        <v>8</v>
      </c>
      <c r="D253" t="s">
        <v>259</v>
      </c>
      <c r="E253">
        <v>21.3</v>
      </c>
      <c r="F253">
        <v>24.1</v>
      </c>
      <c r="G253">
        <f>(Table1[[#This Row],[Min Temperature]]+Table1[[#This Row],[Max Temperature]])/2</f>
        <v>22.700000000000003</v>
      </c>
      <c r="H253">
        <v>6.4</v>
      </c>
      <c r="I253">
        <v>6.9</v>
      </c>
      <c r="J253">
        <f>(Table1[[#This Row],[Min Dissolved Oxygen]]+Table1[[#This Row],[Max Dissolved Oxygen]])/2</f>
        <v>6.65</v>
      </c>
      <c r="K253">
        <v>6.9</v>
      </c>
      <c r="L253">
        <v>7.1</v>
      </c>
      <c r="M253">
        <f>(Table1[[#This Row],[Min pH]]+Table1[[#This Row],[Max pH]])/2</f>
        <v>7</v>
      </c>
      <c r="N253">
        <v>320</v>
      </c>
      <c r="O253">
        <v>480</v>
      </c>
      <c r="P253">
        <f>(Table1[[#This Row],[Min Conductivity]]+Table1[[#This Row],[Max Conductivity]])/2</f>
        <v>400</v>
      </c>
      <c r="Q253">
        <v>1.6</v>
      </c>
      <c r="R253">
        <v>2.6</v>
      </c>
      <c r="S253">
        <f>(Table1[[#This Row],[Min BOD]]+Table1[[#This Row],[Max BOD]])/2</f>
        <v>2.1</v>
      </c>
      <c r="T253">
        <v>0</v>
      </c>
      <c r="U253">
        <v>0</v>
      </c>
      <c r="V253">
        <f>(Table1[[#This Row],[Min Nitrate N + Nitrite N]]+Table1[[#This Row],[Max Nitrate N + Nitrite N]])/2</f>
        <v>0</v>
      </c>
      <c r="W253">
        <v>2473</v>
      </c>
      <c r="X253">
        <v>485853</v>
      </c>
      <c r="Y253">
        <f>(Table1[[#This Row],[Min Fecal Coliform]]+Table1[[#This Row],[Max Fecal Coliform]])/2</f>
        <v>244163</v>
      </c>
      <c r="Z253">
        <v>125</v>
      </c>
      <c r="AA253">
        <v>145</v>
      </c>
      <c r="AB253">
        <f>(Table1[[#This Row],[Min Total Coliform]]+Table1[[#This Row],[Max Total Coliform]])/2</f>
        <v>135</v>
      </c>
      <c r="AC253">
        <f>MIN(10, (Table1[[#This Row],[Avg BOD]]/4)*10)</f>
        <v>5.25</v>
      </c>
      <c r="AD253">
        <f>MIN(10, (Table1[[#This Row],[Avg Fecal Coliform]]/600)*10)</f>
        <v>10</v>
      </c>
      <c r="AE253">
        <f>MIN(10, (Table1[[#This Row],[Avg Nitrate N + Nitrite N]]/10)*10)</f>
        <v>0</v>
      </c>
      <c r="AF253">
        <f>IF(OR(Table1[[#This Row],[Avg pH]]&lt;6.5,Table1[[#This Row],[Avg pH]]&gt;8.5),10,0)</f>
        <v>0</v>
      </c>
      <c r="AG253">
        <f>MAX(0, 10-(2*Table1[[#This Row],[Avg Dissolved Oxygen]]))</f>
        <v>0</v>
      </c>
      <c r="AH253">
        <f>(Table1[[#This Row],[Fecal Score]]*0.3) + (Table1[[#This Row],[BOD Score]]*0.25) + (Table1[[#This Row],[Nitrate Score]]*0.2) + (Table1[[#This Row],[pH Score]]*0.15) + (Table1[[#This Row],[Dissolved Oxygen Score]]*0.1)</f>
        <v>4.3125</v>
      </c>
      <c r="AI253">
        <v>2017</v>
      </c>
    </row>
    <row r="254" spans="1:35">
      <c r="A254">
        <v>2843</v>
      </c>
      <c r="B254" t="s">
        <v>268</v>
      </c>
      <c r="C254" t="s">
        <v>8</v>
      </c>
      <c r="D254" t="s">
        <v>259</v>
      </c>
      <c r="E254">
        <v>21.4</v>
      </c>
      <c r="F254">
        <v>22.6</v>
      </c>
      <c r="G254">
        <f>(Table1[[#This Row],[Min Temperature]]+Table1[[#This Row],[Max Temperature]])/2</f>
        <v>22</v>
      </c>
      <c r="H254">
        <v>6.1</v>
      </c>
      <c r="I254">
        <v>7.5</v>
      </c>
      <c r="J254">
        <f>(Table1[[#This Row],[Min Dissolved Oxygen]]+Table1[[#This Row],[Max Dissolved Oxygen]])/2</f>
        <v>6.8</v>
      </c>
      <c r="K254">
        <v>6.8</v>
      </c>
      <c r="L254">
        <v>7.1</v>
      </c>
      <c r="M254">
        <f>(Table1[[#This Row],[Min pH]]+Table1[[#This Row],[Max pH]])/2</f>
        <v>6.9499999999999993</v>
      </c>
      <c r="N254">
        <v>350</v>
      </c>
      <c r="O254">
        <v>521</v>
      </c>
      <c r="P254">
        <f>(Table1[[#This Row],[Min Conductivity]]+Table1[[#This Row],[Max Conductivity]])/2</f>
        <v>435.5</v>
      </c>
      <c r="Q254">
        <v>1.6</v>
      </c>
      <c r="R254">
        <v>2.1</v>
      </c>
      <c r="S254">
        <f>(Table1[[#This Row],[Min BOD]]+Table1[[#This Row],[Max BOD]])/2</f>
        <v>1.85</v>
      </c>
      <c r="T254">
        <v>0</v>
      </c>
      <c r="U254">
        <v>0</v>
      </c>
      <c r="V254">
        <f>(Table1[[#This Row],[Min Nitrate N + Nitrite N]]+Table1[[#This Row],[Max Nitrate N + Nitrite N]])/2</f>
        <v>0</v>
      </c>
      <c r="W254">
        <v>2473</v>
      </c>
      <c r="X254">
        <v>485853</v>
      </c>
      <c r="Y254">
        <f>(Table1[[#This Row],[Min Fecal Coliform]]+Table1[[#This Row],[Max Fecal Coliform]])/2</f>
        <v>244163</v>
      </c>
      <c r="Z254">
        <v>45</v>
      </c>
      <c r="AA254">
        <v>129</v>
      </c>
      <c r="AB254">
        <f>(Table1[[#This Row],[Min Total Coliform]]+Table1[[#This Row],[Max Total Coliform]])/2</f>
        <v>87</v>
      </c>
      <c r="AC254">
        <f>MIN(10, (Table1[[#This Row],[Avg BOD]]/4)*10)</f>
        <v>4.625</v>
      </c>
      <c r="AD254">
        <f>MIN(10, (Table1[[#This Row],[Avg Fecal Coliform]]/600)*10)</f>
        <v>10</v>
      </c>
      <c r="AE254">
        <f>MIN(10, (Table1[[#This Row],[Avg Nitrate N + Nitrite N]]/10)*10)</f>
        <v>0</v>
      </c>
      <c r="AF254">
        <f>IF(OR(Table1[[#This Row],[Avg pH]]&lt;6.5,Table1[[#This Row],[Avg pH]]&gt;8.5),10,0)</f>
        <v>0</v>
      </c>
      <c r="AG254">
        <f>MAX(0, 10-(2*Table1[[#This Row],[Avg Dissolved Oxygen]]))</f>
        <v>0</v>
      </c>
      <c r="AH254">
        <f>(Table1[[#This Row],[Fecal Score]]*0.3) + (Table1[[#This Row],[BOD Score]]*0.25) + (Table1[[#This Row],[Nitrate Score]]*0.2) + (Table1[[#This Row],[pH Score]]*0.15) + (Table1[[#This Row],[Dissolved Oxygen Score]]*0.1)</f>
        <v>4.15625</v>
      </c>
      <c r="AI254">
        <v>2017</v>
      </c>
    </row>
    <row r="255" spans="1:35">
      <c r="A255">
        <v>2844</v>
      </c>
      <c r="B255" t="s">
        <v>269</v>
      </c>
      <c r="C255" t="s">
        <v>8</v>
      </c>
      <c r="D255" t="s">
        <v>259</v>
      </c>
      <c r="E255">
        <v>20.399999999999999</v>
      </c>
      <c r="F255">
        <v>22.6</v>
      </c>
      <c r="G255">
        <f>(Table1[[#This Row],[Min Temperature]]+Table1[[#This Row],[Max Temperature]])/2</f>
        <v>21.5</v>
      </c>
      <c r="H255">
        <v>6</v>
      </c>
      <c r="I255">
        <v>6.4</v>
      </c>
      <c r="J255">
        <f>(Table1[[#This Row],[Min Dissolved Oxygen]]+Table1[[#This Row],[Max Dissolved Oxygen]])/2</f>
        <v>6.2</v>
      </c>
      <c r="K255">
        <v>6.7</v>
      </c>
      <c r="L255">
        <v>7.1</v>
      </c>
      <c r="M255">
        <f>(Table1[[#This Row],[Min pH]]+Table1[[#This Row],[Max pH]])/2</f>
        <v>6.9</v>
      </c>
      <c r="N255">
        <v>50</v>
      </c>
      <c r="O255">
        <v>430</v>
      </c>
      <c r="P255">
        <f>(Table1[[#This Row],[Min Conductivity]]+Table1[[#This Row],[Max Conductivity]])/2</f>
        <v>240</v>
      </c>
      <c r="Q255">
        <v>1.9</v>
      </c>
      <c r="R255">
        <v>130</v>
      </c>
      <c r="S255">
        <f>(Table1[[#This Row],[Min BOD]]+Table1[[#This Row],[Max BOD]])/2</f>
        <v>65.95</v>
      </c>
      <c r="T255">
        <v>0</v>
      </c>
      <c r="U255">
        <v>0</v>
      </c>
      <c r="V255">
        <f>(Table1[[#This Row],[Min Nitrate N + Nitrite N]]+Table1[[#This Row],[Max Nitrate N + Nitrite N]])/2</f>
        <v>0</v>
      </c>
      <c r="W255">
        <v>2473</v>
      </c>
      <c r="X255">
        <v>485853</v>
      </c>
      <c r="Y255">
        <f>(Table1[[#This Row],[Min Fecal Coliform]]+Table1[[#This Row],[Max Fecal Coliform]])/2</f>
        <v>244163</v>
      </c>
      <c r="Z255">
        <v>69</v>
      </c>
      <c r="AA255">
        <v>98</v>
      </c>
      <c r="AB255">
        <f>(Table1[[#This Row],[Min Total Coliform]]+Table1[[#This Row],[Max Total Coliform]])/2</f>
        <v>83.5</v>
      </c>
      <c r="AC255">
        <f>MIN(10, (Table1[[#This Row],[Avg BOD]]/4)*10)</f>
        <v>10</v>
      </c>
      <c r="AD255">
        <f>MIN(10, (Table1[[#This Row],[Avg Fecal Coliform]]/600)*10)</f>
        <v>10</v>
      </c>
      <c r="AE255">
        <f>MIN(10, (Table1[[#This Row],[Avg Nitrate N + Nitrite N]]/10)*10)</f>
        <v>0</v>
      </c>
      <c r="AF255">
        <f>IF(OR(Table1[[#This Row],[Avg pH]]&lt;6.5,Table1[[#This Row],[Avg pH]]&gt;8.5),10,0)</f>
        <v>0</v>
      </c>
      <c r="AG255">
        <f>MAX(0, 10-(2*Table1[[#This Row],[Avg Dissolved Oxygen]]))</f>
        <v>0</v>
      </c>
      <c r="AH255">
        <f>(Table1[[#This Row],[Fecal Score]]*0.3) + (Table1[[#This Row],[BOD Score]]*0.25) + (Table1[[#This Row],[Nitrate Score]]*0.2) + (Table1[[#This Row],[pH Score]]*0.15) + (Table1[[#This Row],[Dissolved Oxygen Score]]*0.1)</f>
        <v>5.5</v>
      </c>
      <c r="AI255">
        <v>2017</v>
      </c>
    </row>
    <row r="256" spans="1:35">
      <c r="A256">
        <v>2845</v>
      </c>
      <c r="B256" t="s">
        <v>270</v>
      </c>
      <c r="C256" t="s">
        <v>8</v>
      </c>
      <c r="D256" t="s">
        <v>259</v>
      </c>
      <c r="E256">
        <v>20.3</v>
      </c>
      <c r="F256">
        <v>22.5</v>
      </c>
      <c r="G256">
        <f>(Table1[[#This Row],[Min Temperature]]+Table1[[#This Row],[Max Temperature]])/2</f>
        <v>21.4</v>
      </c>
      <c r="H256">
        <v>5.7</v>
      </c>
      <c r="I256">
        <v>6</v>
      </c>
      <c r="J256">
        <f>(Table1[[#This Row],[Min Dissolved Oxygen]]+Table1[[#This Row],[Max Dissolved Oxygen]])/2</f>
        <v>5.85</v>
      </c>
      <c r="K256">
        <v>6.7</v>
      </c>
      <c r="L256">
        <v>7.1</v>
      </c>
      <c r="M256">
        <f>(Table1[[#This Row],[Min pH]]+Table1[[#This Row],[Max pH]])/2</f>
        <v>6.9</v>
      </c>
      <c r="N256">
        <v>200</v>
      </c>
      <c r="O256">
        <v>230</v>
      </c>
      <c r="P256">
        <f>(Table1[[#This Row],[Min Conductivity]]+Table1[[#This Row],[Max Conductivity]])/2</f>
        <v>215</v>
      </c>
      <c r="Q256">
        <v>1</v>
      </c>
      <c r="R256">
        <v>1</v>
      </c>
      <c r="S256">
        <f>(Table1[[#This Row],[Min BOD]]+Table1[[#This Row],[Max BOD]])/2</f>
        <v>1</v>
      </c>
      <c r="T256">
        <v>0</v>
      </c>
      <c r="U256">
        <v>0</v>
      </c>
      <c r="V256">
        <f>(Table1[[#This Row],[Min Nitrate N + Nitrite N]]+Table1[[#This Row],[Max Nitrate N + Nitrite N]])/2</f>
        <v>0</v>
      </c>
      <c r="W256">
        <v>2473</v>
      </c>
      <c r="X256">
        <v>485853</v>
      </c>
      <c r="Y256">
        <f>(Table1[[#This Row],[Min Fecal Coliform]]+Table1[[#This Row],[Max Fecal Coliform]])/2</f>
        <v>244163</v>
      </c>
      <c r="Z256">
        <v>30</v>
      </c>
      <c r="AA256">
        <v>35</v>
      </c>
      <c r="AB256">
        <f>(Table1[[#This Row],[Min Total Coliform]]+Table1[[#This Row],[Max Total Coliform]])/2</f>
        <v>32.5</v>
      </c>
      <c r="AC256">
        <f>MIN(10, (Table1[[#This Row],[Avg BOD]]/4)*10)</f>
        <v>2.5</v>
      </c>
      <c r="AD256">
        <f>MIN(10, (Table1[[#This Row],[Avg Fecal Coliform]]/600)*10)</f>
        <v>10</v>
      </c>
      <c r="AE256">
        <f>MIN(10, (Table1[[#This Row],[Avg Nitrate N + Nitrite N]]/10)*10)</f>
        <v>0</v>
      </c>
      <c r="AF256">
        <f>IF(OR(Table1[[#This Row],[Avg pH]]&lt;6.5,Table1[[#This Row],[Avg pH]]&gt;8.5),10,0)</f>
        <v>0</v>
      </c>
      <c r="AG256">
        <f>MAX(0, 10-(2*Table1[[#This Row],[Avg Dissolved Oxygen]]))</f>
        <v>0</v>
      </c>
      <c r="AH256">
        <f>(Table1[[#This Row],[Fecal Score]]*0.3) + (Table1[[#This Row],[BOD Score]]*0.25) + (Table1[[#This Row],[Nitrate Score]]*0.2) + (Table1[[#This Row],[pH Score]]*0.15) + (Table1[[#This Row],[Dissolved Oxygen Score]]*0.1)</f>
        <v>3.625</v>
      </c>
      <c r="AI256">
        <v>2017</v>
      </c>
    </row>
    <row r="257" spans="1:35">
      <c r="A257">
        <v>2846</v>
      </c>
      <c r="B257" t="s">
        <v>271</v>
      </c>
      <c r="C257" t="s">
        <v>8</v>
      </c>
      <c r="D257" t="s">
        <v>259</v>
      </c>
      <c r="E257">
        <v>21</v>
      </c>
      <c r="F257">
        <v>23.2</v>
      </c>
      <c r="G257">
        <f>(Table1[[#This Row],[Min Temperature]]+Table1[[#This Row],[Max Temperature]])/2</f>
        <v>22.1</v>
      </c>
      <c r="H257">
        <v>5.7</v>
      </c>
      <c r="I257">
        <v>5.9</v>
      </c>
      <c r="J257">
        <f>(Table1[[#This Row],[Min Dissolved Oxygen]]+Table1[[#This Row],[Max Dissolved Oxygen]])/2</f>
        <v>5.8000000000000007</v>
      </c>
      <c r="K257">
        <v>6.9</v>
      </c>
      <c r="L257">
        <v>7.2</v>
      </c>
      <c r="M257">
        <f>(Table1[[#This Row],[Min pH]]+Table1[[#This Row],[Max pH]])/2</f>
        <v>7.0500000000000007</v>
      </c>
      <c r="N257">
        <v>290</v>
      </c>
      <c r="O257">
        <v>380</v>
      </c>
      <c r="P257">
        <f>(Table1[[#This Row],[Min Conductivity]]+Table1[[#This Row],[Max Conductivity]])/2</f>
        <v>335</v>
      </c>
      <c r="Q257">
        <v>1.2</v>
      </c>
      <c r="R257">
        <v>2.1</v>
      </c>
      <c r="S257">
        <f>(Table1[[#This Row],[Min BOD]]+Table1[[#This Row],[Max BOD]])/2</f>
        <v>1.65</v>
      </c>
      <c r="T257">
        <v>0</v>
      </c>
      <c r="U257">
        <v>0</v>
      </c>
      <c r="V257">
        <f>(Table1[[#This Row],[Min Nitrate N + Nitrite N]]+Table1[[#This Row],[Max Nitrate N + Nitrite N]])/2</f>
        <v>0</v>
      </c>
      <c r="W257">
        <v>2473</v>
      </c>
      <c r="X257">
        <v>485853</v>
      </c>
      <c r="Y257">
        <f>(Table1[[#This Row],[Min Fecal Coliform]]+Table1[[#This Row],[Max Fecal Coliform]])/2</f>
        <v>244163</v>
      </c>
      <c r="Z257">
        <v>35</v>
      </c>
      <c r="AA257">
        <v>140</v>
      </c>
      <c r="AB257">
        <f>(Table1[[#This Row],[Min Total Coliform]]+Table1[[#This Row],[Max Total Coliform]])/2</f>
        <v>87.5</v>
      </c>
      <c r="AC257">
        <f>MIN(10, (Table1[[#This Row],[Avg BOD]]/4)*10)</f>
        <v>4.125</v>
      </c>
      <c r="AD257">
        <f>MIN(10, (Table1[[#This Row],[Avg Fecal Coliform]]/600)*10)</f>
        <v>10</v>
      </c>
      <c r="AE257">
        <f>MIN(10, (Table1[[#This Row],[Avg Nitrate N + Nitrite N]]/10)*10)</f>
        <v>0</v>
      </c>
      <c r="AF257">
        <f>IF(OR(Table1[[#This Row],[Avg pH]]&lt;6.5,Table1[[#This Row],[Avg pH]]&gt;8.5),10,0)</f>
        <v>0</v>
      </c>
      <c r="AG257">
        <f>MAX(0, 10-(2*Table1[[#This Row],[Avg Dissolved Oxygen]]))</f>
        <v>0</v>
      </c>
      <c r="AH257">
        <f>(Table1[[#This Row],[Fecal Score]]*0.3) + (Table1[[#This Row],[BOD Score]]*0.25) + (Table1[[#This Row],[Nitrate Score]]*0.2) + (Table1[[#This Row],[pH Score]]*0.15) + (Table1[[#This Row],[Dissolved Oxygen Score]]*0.1)</f>
        <v>4.03125</v>
      </c>
      <c r="AI257">
        <v>2017</v>
      </c>
    </row>
    <row r="258" spans="1:35">
      <c r="A258">
        <v>2847</v>
      </c>
      <c r="B258" t="s">
        <v>272</v>
      </c>
      <c r="C258" t="s">
        <v>8</v>
      </c>
      <c r="D258" t="s">
        <v>259</v>
      </c>
      <c r="E258">
        <v>21</v>
      </c>
      <c r="F258">
        <v>23.1</v>
      </c>
      <c r="G258">
        <f>(Table1[[#This Row],[Min Temperature]]+Table1[[#This Row],[Max Temperature]])/2</f>
        <v>22.05</v>
      </c>
      <c r="H258">
        <v>6</v>
      </c>
      <c r="I258">
        <v>6.9</v>
      </c>
      <c r="J258">
        <f>(Table1[[#This Row],[Min Dissolved Oxygen]]+Table1[[#This Row],[Max Dissolved Oxygen]])/2</f>
        <v>6.45</v>
      </c>
      <c r="K258">
        <v>7</v>
      </c>
      <c r="L258">
        <v>7.3</v>
      </c>
      <c r="M258">
        <f>(Table1[[#This Row],[Min pH]]+Table1[[#This Row],[Max pH]])/2</f>
        <v>7.15</v>
      </c>
      <c r="N258">
        <v>120</v>
      </c>
      <c r="O258">
        <v>130</v>
      </c>
      <c r="P258">
        <f>(Table1[[#This Row],[Min Conductivity]]+Table1[[#This Row],[Max Conductivity]])/2</f>
        <v>125</v>
      </c>
      <c r="Q258">
        <v>1.1000000000000001</v>
      </c>
      <c r="R258">
        <v>1.3</v>
      </c>
      <c r="S258">
        <f>(Table1[[#This Row],[Min BOD]]+Table1[[#This Row],[Max BOD]])/2</f>
        <v>1.2000000000000002</v>
      </c>
      <c r="T258">
        <v>0</v>
      </c>
      <c r="U258">
        <v>0</v>
      </c>
      <c r="V258">
        <f>(Table1[[#This Row],[Min Nitrate N + Nitrite N]]+Table1[[#This Row],[Max Nitrate N + Nitrite N]])/2</f>
        <v>0</v>
      </c>
      <c r="W258">
        <v>2473</v>
      </c>
      <c r="X258">
        <v>485853</v>
      </c>
      <c r="Y258">
        <f>(Table1[[#This Row],[Min Fecal Coliform]]+Table1[[#This Row],[Max Fecal Coliform]])/2</f>
        <v>244163</v>
      </c>
      <c r="Z258">
        <v>40</v>
      </c>
      <c r="AA258">
        <v>120</v>
      </c>
      <c r="AB258">
        <f>(Table1[[#This Row],[Min Total Coliform]]+Table1[[#This Row],[Max Total Coliform]])/2</f>
        <v>80</v>
      </c>
      <c r="AC258">
        <f>MIN(10, (Table1[[#This Row],[Avg BOD]]/4)*10)</f>
        <v>3.0000000000000004</v>
      </c>
      <c r="AD258">
        <f>MIN(10, (Table1[[#This Row],[Avg Fecal Coliform]]/600)*10)</f>
        <v>10</v>
      </c>
      <c r="AE258">
        <f>MIN(10, (Table1[[#This Row],[Avg Nitrate N + Nitrite N]]/10)*10)</f>
        <v>0</v>
      </c>
      <c r="AF258">
        <f>IF(OR(Table1[[#This Row],[Avg pH]]&lt;6.5,Table1[[#This Row],[Avg pH]]&gt;8.5),10,0)</f>
        <v>0</v>
      </c>
      <c r="AG258">
        <f>MAX(0, 10-(2*Table1[[#This Row],[Avg Dissolved Oxygen]]))</f>
        <v>0</v>
      </c>
      <c r="AH258">
        <f>(Table1[[#This Row],[Fecal Score]]*0.3) + (Table1[[#This Row],[BOD Score]]*0.25) + (Table1[[#This Row],[Nitrate Score]]*0.2) + (Table1[[#This Row],[pH Score]]*0.15) + (Table1[[#This Row],[Dissolved Oxygen Score]]*0.1)</f>
        <v>3.75</v>
      </c>
      <c r="AI258">
        <v>2017</v>
      </c>
    </row>
    <row r="259" spans="1:35">
      <c r="A259">
        <v>2848</v>
      </c>
      <c r="B259" t="s">
        <v>273</v>
      </c>
      <c r="C259" t="s">
        <v>8</v>
      </c>
      <c r="D259" t="s">
        <v>259</v>
      </c>
      <c r="E259">
        <v>21.1</v>
      </c>
      <c r="F259">
        <v>24</v>
      </c>
      <c r="G259">
        <f>(Table1[[#This Row],[Min Temperature]]+Table1[[#This Row],[Max Temperature]])/2</f>
        <v>22.55</v>
      </c>
      <c r="H259">
        <v>6</v>
      </c>
      <c r="I259">
        <v>6.3</v>
      </c>
      <c r="J259">
        <f>(Table1[[#This Row],[Min Dissolved Oxygen]]+Table1[[#This Row],[Max Dissolved Oxygen]])/2</f>
        <v>6.15</v>
      </c>
      <c r="K259">
        <v>7</v>
      </c>
      <c r="L259">
        <v>7.3</v>
      </c>
      <c r="M259">
        <f>(Table1[[#This Row],[Min pH]]+Table1[[#This Row],[Max pH]])/2</f>
        <v>7.15</v>
      </c>
      <c r="N259">
        <v>110</v>
      </c>
      <c r="O259">
        <v>820</v>
      </c>
      <c r="P259">
        <f>(Table1[[#This Row],[Min Conductivity]]+Table1[[#This Row],[Max Conductivity]])/2</f>
        <v>465</v>
      </c>
      <c r="Q259">
        <v>1.2</v>
      </c>
      <c r="R259">
        <v>2.1</v>
      </c>
      <c r="S259">
        <f>(Table1[[#This Row],[Min BOD]]+Table1[[#This Row],[Max BOD]])/2</f>
        <v>1.65</v>
      </c>
      <c r="T259">
        <v>0</v>
      </c>
      <c r="U259">
        <v>0</v>
      </c>
      <c r="V259">
        <f>(Table1[[#This Row],[Min Nitrate N + Nitrite N]]+Table1[[#This Row],[Max Nitrate N + Nitrite N]])/2</f>
        <v>0</v>
      </c>
      <c r="W259">
        <v>2473</v>
      </c>
      <c r="X259">
        <v>485853</v>
      </c>
      <c r="Y259">
        <f>(Table1[[#This Row],[Min Fecal Coliform]]+Table1[[#This Row],[Max Fecal Coliform]])/2</f>
        <v>244163</v>
      </c>
      <c r="Z259">
        <v>35</v>
      </c>
      <c r="AA259">
        <v>157</v>
      </c>
      <c r="AB259">
        <f>(Table1[[#This Row],[Min Total Coliform]]+Table1[[#This Row],[Max Total Coliform]])/2</f>
        <v>96</v>
      </c>
      <c r="AC259">
        <f>MIN(10, (Table1[[#This Row],[Avg BOD]]/4)*10)</f>
        <v>4.125</v>
      </c>
      <c r="AD259">
        <f>MIN(10, (Table1[[#This Row],[Avg Fecal Coliform]]/600)*10)</f>
        <v>10</v>
      </c>
      <c r="AE259">
        <f>MIN(10, (Table1[[#This Row],[Avg Nitrate N + Nitrite N]]/10)*10)</f>
        <v>0</v>
      </c>
      <c r="AF259">
        <f>IF(OR(Table1[[#This Row],[Avg pH]]&lt;6.5,Table1[[#This Row],[Avg pH]]&gt;8.5),10,0)</f>
        <v>0</v>
      </c>
      <c r="AG259">
        <f>MAX(0, 10-(2*Table1[[#This Row],[Avg Dissolved Oxygen]]))</f>
        <v>0</v>
      </c>
      <c r="AH259">
        <f>(Table1[[#This Row],[Fecal Score]]*0.3) + (Table1[[#This Row],[BOD Score]]*0.25) + (Table1[[#This Row],[Nitrate Score]]*0.2) + (Table1[[#This Row],[pH Score]]*0.15) + (Table1[[#This Row],[Dissolved Oxygen Score]]*0.1)</f>
        <v>4.03125</v>
      </c>
      <c r="AI259">
        <v>2017</v>
      </c>
    </row>
    <row r="260" spans="1:35">
      <c r="A260">
        <v>2849</v>
      </c>
      <c r="B260" t="s">
        <v>274</v>
      </c>
      <c r="C260" t="s">
        <v>8</v>
      </c>
      <c r="D260" t="s">
        <v>259</v>
      </c>
      <c r="E260">
        <v>21.5</v>
      </c>
      <c r="F260">
        <v>24</v>
      </c>
      <c r="G260">
        <f>(Table1[[#This Row],[Min Temperature]]+Table1[[#This Row],[Max Temperature]])/2</f>
        <v>22.75</v>
      </c>
      <c r="H260">
        <v>5.8</v>
      </c>
      <c r="I260">
        <v>6.4</v>
      </c>
      <c r="J260">
        <f>(Table1[[#This Row],[Min Dissolved Oxygen]]+Table1[[#This Row],[Max Dissolved Oxygen]])/2</f>
        <v>6.1</v>
      </c>
      <c r="K260">
        <v>6.3</v>
      </c>
      <c r="L260">
        <v>7.2</v>
      </c>
      <c r="M260">
        <f>(Table1[[#This Row],[Min pH]]+Table1[[#This Row],[Max pH]])/2</f>
        <v>6.75</v>
      </c>
      <c r="N260">
        <v>7</v>
      </c>
      <c r="O260">
        <v>726</v>
      </c>
      <c r="P260">
        <f>(Table1[[#This Row],[Min Conductivity]]+Table1[[#This Row],[Max Conductivity]])/2</f>
        <v>366.5</v>
      </c>
      <c r="Q260">
        <v>1.2</v>
      </c>
      <c r="R260">
        <v>1.7</v>
      </c>
      <c r="S260">
        <f>(Table1[[#This Row],[Min BOD]]+Table1[[#This Row],[Max BOD]])/2</f>
        <v>1.45</v>
      </c>
      <c r="T260">
        <v>0</v>
      </c>
      <c r="U260">
        <v>0</v>
      </c>
      <c r="V260">
        <f>(Table1[[#This Row],[Min Nitrate N + Nitrite N]]+Table1[[#This Row],[Max Nitrate N + Nitrite N]])/2</f>
        <v>0</v>
      </c>
      <c r="W260">
        <v>2473</v>
      </c>
      <c r="X260">
        <v>485853</v>
      </c>
      <c r="Y260">
        <f>(Table1[[#This Row],[Min Fecal Coliform]]+Table1[[#This Row],[Max Fecal Coliform]])/2</f>
        <v>244163</v>
      </c>
      <c r="Z260">
        <v>40</v>
      </c>
      <c r="AA260">
        <v>125</v>
      </c>
      <c r="AB260">
        <f>(Table1[[#This Row],[Min Total Coliform]]+Table1[[#This Row],[Max Total Coliform]])/2</f>
        <v>82.5</v>
      </c>
      <c r="AC260">
        <f>MIN(10, (Table1[[#This Row],[Avg BOD]]/4)*10)</f>
        <v>3.625</v>
      </c>
      <c r="AD260">
        <f>MIN(10, (Table1[[#This Row],[Avg Fecal Coliform]]/600)*10)</f>
        <v>10</v>
      </c>
      <c r="AE260">
        <f>MIN(10, (Table1[[#This Row],[Avg Nitrate N + Nitrite N]]/10)*10)</f>
        <v>0</v>
      </c>
      <c r="AF260">
        <f>IF(OR(Table1[[#This Row],[Avg pH]]&lt;6.5,Table1[[#This Row],[Avg pH]]&gt;8.5),10,0)</f>
        <v>0</v>
      </c>
      <c r="AG260">
        <f>MAX(0, 10-(2*Table1[[#This Row],[Avg Dissolved Oxygen]]))</f>
        <v>0</v>
      </c>
      <c r="AH260">
        <f>(Table1[[#This Row],[Fecal Score]]*0.3) + (Table1[[#This Row],[BOD Score]]*0.25) + (Table1[[#This Row],[Nitrate Score]]*0.2) + (Table1[[#This Row],[pH Score]]*0.15) + (Table1[[#This Row],[Dissolved Oxygen Score]]*0.1)</f>
        <v>3.90625</v>
      </c>
      <c r="AI260">
        <v>2017</v>
      </c>
    </row>
    <row r="261" spans="1:35">
      <c r="A261">
        <v>2850</v>
      </c>
      <c r="B261" t="s">
        <v>275</v>
      </c>
      <c r="C261" t="s">
        <v>8</v>
      </c>
      <c r="D261" t="s">
        <v>259</v>
      </c>
      <c r="E261">
        <v>20.9</v>
      </c>
      <c r="F261">
        <v>23.7</v>
      </c>
      <c r="G261">
        <f>(Table1[[#This Row],[Min Temperature]]+Table1[[#This Row],[Max Temperature]])/2</f>
        <v>22.299999999999997</v>
      </c>
      <c r="H261">
        <v>5</v>
      </c>
      <c r="I261">
        <v>5.6</v>
      </c>
      <c r="J261">
        <f>(Table1[[#This Row],[Min Dissolved Oxygen]]+Table1[[#This Row],[Max Dissolved Oxygen]])/2</f>
        <v>5.3</v>
      </c>
      <c r="K261">
        <v>6.9</v>
      </c>
      <c r="L261">
        <v>7.3</v>
      </c>
      <c r="M261">
        <f>(Table1[[#This Row],[Min pH]]+Table1[[#This Row],[Max pH]])/2</f>
        <v>7.1</v>
      </c>
      <c r="N261">
        <v>430</v>
      </c>
      <c r="O261">
        <v>575</v>
      </c>
      <c r="P261">
        <f>(Table1[[#This Row],[Min Conductivity]]+Table1[[#This Row],[Max Conductivity]])/2</f>
        <v>502.5</v>
      </c>
      <c r="Q261">
        <v>1.2</v>
      </c>
      <c r="R261">
        <v>1.6</v>
      </c>
      <c r="S261">
        <f>(Table1[[#This Row],[Min BOD]]+Table1[[#This Row],[Max BOD]])/2</f>
        <v>1.4</v>
      </c>
      <c r="T261">
        <v>0</v>
      </c>
      <c r="U261">
        <v>76</v>
      </c>
      <c r="V261">
        <f>(Table1[[#This Row],[Min Nitrate N + Nitrite N]]+Table1[[#This Row],[Max Nitrate N + Nitrite N]])/2</f>
        <v>38</v>
      </c>
      <c r="W261">
        <v>2473</v>
      </c>
      <c r="X261">
        <v>485853</v>
      </c>
      <c r="Y261">
        <f>(Table1[[#This Row],[Min Fecal Coliform]]+Table1[[#This Row],[Max Fecal Coliform]])/2</f>
        <v>244163</v>
      </c>
      <c r="Z261">
        <v>45</v>
      </c>
      <c r="AA261">
        <v>76</v>
      </c>
      <c r="AB261">
        <f>(Table1[[#This Row],[Min Total Coliform]]+Table1[[#This Row],[Max Total Coliform]])/2</f>
        <v>60.5</v>
      </c>
      <c r="AC261">
        <f>MIN(10, (Table1[[#This Row],[Avg BOD]]/4)*10)</f>
        <v>3.5</v>
      </c>
      <c r="AD261">
        <f>MIN(10, (Table1[[#This Row],[Avg Fecal Coliform]]/600)*10)</f>
        <v>10</v>
      </c>
      <c r="AE261">
        <f>MIN(10, (Table1[[#This Row],[Avg Nitrate N + Nitrite N]]/10)*10)</f>
        <v>10</v>
      </c>
      <c r="AF261">
        <f>IF(OR(Table1[[#This Row],[Avg pH]]&lt;6.5,Table1[[#This Row],[Avg pH]]&gt;8.5),10,0)</f>
        <v>0</v>
      </c>
      <c r="AG261">
        <f>MAX(0, 10-(2*Table1[[#This Row],[Avg Dissolved Oxygen]]))</f>
        <v>0</v>
      </c>
      <c r="AH261">
        <f>(Table1[[#This Row],[Fecal Score]]*0.3) + (Table1[[#This Row],[BOD Score]]*0.25) + (Table1[[#This Row],[Nitrate Score]]*0.2) + (Table1[[#This Row],[pH Score]]*0.15) + (Table1[[#This Row],[Dissolved Oxygen Score]]*0.1)</f>
        <v>5.875</v>
      </c>
      <c r="AI261">
        <v>2017</v>
      </c>
    </row>
    <row r="262" spans="1:35">
      <c r="A262">
        <v>2851</v>
      </c>
      <c r="B262" t="s">
        <v>276</v>
      </c>
      <c r="C262" t="s">
        <v>8</v>
      </c>
      <c r="D262" t="s">
        <v>259</v>
      </c>
      <c r="E262">
        <v>20.9</v>
      </c>
      <c r="F262">
        <v>22.4</v>
      </c>
      <c r="G262">
        <f>(Table1[[#This Row],[Min Temperature]]+Table1[[#This Row],[Max Temperature]])/2</f>
        <v>21.65</v>
      </c>
      <c r="H262">
        <v>6.1</v>
      </c>
      <c r="I262">
        <v>6.4</v>
      </c>
      <c r="J262">
        <f>(Table1[[#This Row],[Min Dissolved Oxygen]]+Table1[[#This Row],[Max Dissolved Oxygen]])/2</f>
        <v>6.25</v>
      </c>
      <c r="K262">
        <v>6.1</v>
      </c>
      <c r="L262">
        <v>7</v>
      </c>
      <c r="M262">
        <f>(Table1[[#This Row],[Min pH]]+Table1[[#This Row],[Max pH]])/2</f>
        <v>6.55</v>
      </c>
      <c r="N262">
        <v>450</v>
      </c>
      <c r="O262">
        <v>732</v>
      </c>
      <c r="P262">
        <f>(Table1[[#This Row],[Min Conductivity]]+Table1[[#This Row],[Max Conductivity]])/2</f>
        <v>591</v>
      </c>
      <c r="Q262">
        <v>1</v>
      </c>
      <c r="R262">
        <v>2.6</v>
      </c>
      <c r="S262">
        <f>(Table1[[#This Row],[Min BOD]]+Table1[[#This Row],[Max BOD]])/2</f>
        <v>1.8</v>
      </c>
      <c r="T262">
        <v>0</v>
      </c>
      <c r="U262">
        <v>0</v>
      </c>
      <c r="V262">
        <f>(Table1[[#This Row],[Min Nitrate N + Nitrite N]]+Table1[[#This Row],[Max Nitrate N + Nitrite N]])/2</f>
        <v>0</v>
      </c>
      <c r="W262">
        <v>2473</v>
      </c>
      <c r="X262">
        <v>485853</v>
      </c>
      <c r="Y262">
        <f>(Table1[[#This Row],[Min Fecal Coliform]]+Table1[[#This Row],[Max Fecal Coliform]])/2</f>
        <v>244163</v>
      </c>
      <c r="Z262">
        <v>40</v>
      </c>
      <c r="AA262">
        <v>120</v>
      </c>
      <c r="AB262">
        <f>(Table1[[#This Row],[Min Total Coliform]]+Table1[[#This Row],[Max Total Coliform]])/2</f>
        <v>80</v>
      </c>
      <c r="AC262">
        <f>MIN(10, (Table1[[#This Row],[Avg BOD]]/4)*10)</f>
        <v>4.5</v>
      </c>
      <c r="AD262">
        <f>MIN(10, (Table1[[#This Row],[Avg Fecal Coliform]]/600)*10)</f>
        <v>10</v>
      </c>
      <c r="AE262">
        <f>MIN(10, (Table1[[#This Row],[Avg Nitrate N + Nitrite N]]/10)*10)</f>
        <v>0</v>
      </c>
      <c r="AF262">
        <f>IF(OR(Table1[[#This Row],[Avg pH]]&lt;6.5,Table1[[#This Row],[Avg pH]]&gt;8.5),10,0)</f>
        <v>0</v>
      </c>
      <c r="AG262">
        <f>MAX(0, 10-(2*Table1[[#This Row],[Avg Dissolved Oxygen]]))</f>
        <v>0</v>
      </c>
      <c r="AH262">
        <f>(Table1[[#This Row],[Fecal Score]]*0.3) + (Table1[[#This Row],[BOD Score]]*0.25) + (Table1[[#This Row],[Nitrate Score]]*0.2) + (Table1[[#This Row],[pH Score]]*0.15) + (Table1[[#This Row],[Dissolved Oxygen Score]]*0.1)</f>
        <v>4.125</v>
      </c>
      <c r="AI262">
        <v>2017</v>
      </c>
    </row>
    <row r="263" spans="1:35">
      <c r="A263">
        <v>1347</v>
      </c>
      <c r="B263" t="s">
        <v>277</v>
      </c>
      <c r="C263" t="s">
        <v>1</v>
      </c>
      <c r="D263" t="s">
        <v>278</v>
      </c>
      <c r="E263">
        <v>16</v>
      </c>
      <c r="F263">
        <v>25</v>
      </c>
      <c r="G263">
        <f>(Table1[[#This Row],[Min Temperature]]+Table1[[#This Row],[Max Temperature]])/2</f>
        <v>20.5</v>
      </c>
      <c r="H263">
        <v>5</v>
      </c>
      <c r="I263">
        <v>6.8</v>
      </c>
      <c r="J263">
        <f>(Table1[[#This Row],[Min Dissolved Oxygen]]+Table1[[#This Row],[Max Dissolved Oxygen]])/2</f>
        <v>5.9</v>
      </c>
      <c r="K263">
        <v>6.9</v>
      </c>
      <c r="L263">
        <v>7.7</v>
      </c>
      <c r="M263">
        <f>(Table1[[#This Row],[Min pH]]+Table1[[#This Row],[Max pH]])/2</f>
        <v>7.3000000000000007</v>
      </c>
      <c r="N263">
        <v>8</v>
      </c>
      <c r="O263">
        <v>177</v>
      </c>
      <c r="P263">
        <f>(Table1[[#This Row],[Min Conductivity]]+Table1[[#This Row],[Max Conductivity]])/2</f>
        <v>92.5</v>
      </c>
      <c r="Q263">
        <v>3.8</v>
      </c>
      <c r="R263">
        <v>6.5</v>
      </c>
      <c r="S263">
        <f>(Table1[[#This Row],[Min BOD]]+Table1[[#This Row],[Max BOD]])/2</f>
        <v>5.15</v>
      </c>
      <c r="T263">
        <v>0.35</v>
      </c>
      <c r="U263">
        <v>1.31</v>
      </c>
      <c r="V263">
        <f>(Table1[[#This Row],[Min Nitrate N + Nitrite N]]+Table1[[#This Row],[Max Nitrate N + Nitrite N]])/2</f>
        <v>0.83000000000000007</v>
      </c>
      <c r="W263">
        <v>1200</v>
      </c>
      <c r="X263">
        <v>3200</v>
      </c>
      <c r="Y263">
        <f>(Table1[[#This Row],[Min Fecal Coliform]]+Table1[[#This Row],[Max Fecal Coliform]])/2</f>
        <v>2200</v>
      </c>
      <c r="Z263">
        <v>2600</v>
      </c>
      <c r="AA263">
        <v>5000</v>
      </c>
      <c r="AB263">
        <f>(Table1[[#This Row],[Min Total Coliform]]+Table1[[#This Row],[Max Total Coliform]])/2</f>
        <v>3800</v>
      </c>
      <c r="AC263">
        <f>MIN(10, (Table1[[#This Row],[Avg BOD]]/4)*10)</f>
        <v>10</v>
      </c>
      <c r="AD263">
        <f>MIN(10, (Table1[[#This Row],[Avg Fecal Coliform]]/600)*10)</f>
        <v>10</v>
      </c>
      <c r="AE263">
        <f>MIN(10, (Table1[[#This Row],[Avg Nitrate N + Nitrite N]]/10)*10)</f>
        <v>0.83000000000000007</v>
      </c>
      <c r="AF263">
        <f>IF(OR(Table1[[#This Row],[Avg pH]]&lt;6.5,Table1[[#This Row],[Avg pH]]&gt;8.5),10,0)</f>
        <v>0</v>
      </c>
      <c r="AG263">
        <f>MAX(0, 10-(2*Table1[[#This Row],[Avg Dissolved Oxygen]]))</f>
        <v>0</v>
      </c>
      <c r="AH263">
        <f>(Table1[[#This Row],[Fecal Score]]*0.3) + (Table1[[#This Row],[BOD Score]]*0.25) + (Table1[[#This Row],[Nitrate Score]]*0.2) + (Table1[[#This Row],[pH Score]]*0.15) + (Table1[[#This Row],[Dissolved Oxygen Score]]*0.1)</f>
        <v>5.6660000000000004</v>
      </c>
      <c r="AI263">
        <v>2017</v>
      </c>
    </row>
    <row r="264" spans="1:35">
      <c r="A264">
        <v>1348</v>
      </c>
      <c r="B264" t="s">
        <v>279</v>
      </c>
      <c r="C264" t="s">
        <v>1</v>
      </c>
      <c r="D264" t="s">
        <v>278</v>
      </c>
      <c r="E264">
        <v>13</v>
      </c>
      <c r="F264">
        <v>27</v>
      </c>
      <c r="G264">
        <f>(Table1[[#This Row],[Min Temperature]]+Table1[[#This Row],[Max Temperature]])/2</f>
        <v>20</v>
      </c>
      <c r="H264">
        <v>6</v>
      </c>
      <c r="I264">
        <v>8.6</v>
      </c>
      <c r="J264">
        <f>(Table1[[#This Row],[Min Dissolved Oxygen]]+Table1[[#This Row],[Max Dissolved Oxygen]])/2</f>
        <v>7.3</v>
      </c>
      <c r="K264">
        <v>6.9</v>
      </c>
      <c r="L264">
        <v>7.6</v>
      </c>
      <c r="M264">
        <f>(Table1[[#This Row],[Min pH]]+Table1[[#This Row],[Max pH]])/2</f>
        <v>7.25</v>
      </c>
      <c r="N264">
        <v>132</v>
      </c>
      <c r="O264">
        <v>198</v>
      </c>
      <c r="P264">
        <f>(Table1[[#This Row],[Min Conductivity]]+Table1[[#This Row],[Max Conductivity]])/2</f>
        <v>165</v>
      </c>
      <c r="Q264">
        <v>2.5</v>
      </c>
      <c r="R264">
        <v>8</v>
      </c>
      <c r="S264">
        <f>(Table1[[#This Row],[Min BOD]]+Table1[[#This Row],[Max BOD]])/2</f>
        <v>5.25</v>
      </c>
      <c r="T264">
        <v>0.22</v>
      </c>
      <c r="U264">
        <v>1.08</v>
      </c>
      <c r="V264">
        <f>(Table1[[#This Row],[Min Nitrate N + Nitrite N]]+Table1[[#This Row],[Max Nitrate N + Nitrite N]])/2</f>
        <v>0.65</v>
      </c>
      <c r="W264">
        <v>610</v>
      </c>
      <c r="X264">
        <v>2200</v>
      </c>
      <c r="Y264">
        <f>(Table1[[#This Row],[Min Fecal Coliform]]+Table1[[#This Row],[Max Fecal Coliform]])/2</f>
        <v>1405</v>
      </c>
      <c r="Z264">
        <v>2200</v>
      </c>
      <c r="AA264">
        <v>3500</v>
      </c>
      <c r="AB264">
        <f>(Table1[[#This Row],[Min Total Coliform]]+Table1[[#This Row],[Max Total Coliform]])/2</f>
        <v>2850</v>
      </c>
      <c r="AC264">
        <f>MIN(10, (Table1[[#This Row],[Avg BOD]]/4)*10)</f>
        <v>10</v>
      </c>
      <c r="AD264">
        <f>MIN(10, (Table1[[#This Row],[Avg Fecal Coliform]]/600)*10)</f>
        <v>10</v>
      </c>
      <c r="AE264">
        <f>MIN(10, (Table1[[#This Row],[Avg Nitrate N + Nitrite N]]/10)*10)</f>
        <v>0.65</v>
      </c>
      <c r="AF264">
        <f>IF(OR(Table1[[#This Row],[Avg pH]]&lt;6.5,Table1[[#This Row],[Avg pH]]&gt;8.5),10,0)</f>
        <v>0</v>
      </c>
      <c r="AG264">
        <f>MAX(0, 10-(2*Table1[[#This Row],[Avg Dissolved Oxygen]]))</f>
        <v>0</v>
      </c>
      <c r="AH264">
        <f>(Table1[[#This Row],[Fecal Score]]*0.3) + (Table1[[#This Row],[BOD Score]]*0.25) + (Table1[[#This Row],[Nitrate Score]]*0.2) + (Table1[[#This Row],[pH Score]]*0.15) + (Table1[[#This Row],[Dissolved Oxygen Score]]*0.1)</f>
        <v>5.63</v>
      </c>
      <c r="AI264">
        <v>2017</v>
      </c>
    </row>
    <row r="265" spans="1:35">
      <c r="A265">
        <v>1459</v>
      </c>
      <c r="B265" t="s">
        <v>280</v>
      </c>
      <c r="C265" t="s">
        <v>1</v>
      </c>
      <c r="D265" t="s">
        <v>278</v>
      </c>
      <c r="E265">
        <v>15</v>
      </c>
      <c r="F265">
        <v>23</v>
      </c>
      <c r="G265">
        <f>(Table1[[#This Row],[Min Temperature]]+Table1[[#This Row],[Max Temperature]])/2</f>
        <v>19</v>
      </c>
      <c r="H265">
        <v>6.4</v>
      </c>
      <c r="I265">
        <v>7.3</v>
      </c>
      <c r="J265">
        <f>(Table1[[#This Row],[Min Dissolved Oxygen]]+Table1[[#This Row],[Max Dissolved Oxygen]])/2</f>
        <v>6.85</v>
      </c>
      <c r="K265">
        <v>6.9</v>
      </c>
      <c r="L265">
        <v>7.5</v>
      </c>
      <c r="M265">
        <f>(Table1[[#This Row],[Min pH]]+Table1[[#This Row],[Max pH]])/2</f>
        <v>7.2</v>
      </c>
      <c r="N265">
        <v>38</v>
      </c>
      <c r="O265">
        <v>59</v>
      </c>
      <c r="P265">
        <f>(Table1[[#This Row],[Min Conductivity]]+Table1[[#This Row],[Max Conductivity]])/2</f>
        <v>48.5</v>
      </c>
      <c r="Q265">
        <v>1.5</v>
      </c>
      <c r="R265">
        <v>2.5</v>
      </c>
      <c r="S265">
        <f>(Table1[[#This Row],[Min BOD]]+Table1[[#This Row],[Max BOD]])/2</f>
        <v>2</v>
      </c>
      <c r="T265">
        <v>0.02</v>
      </c>
      <c r="U265">
        <v>0.44</v>
      </c>
      <c r="V265">
        <f>(Table1[[#This Row],[Min Nitrate N + Nitrite N]]+Table1[[#This Row],[Max Nitrate N + Nitrite N]])/2</f>
        <v>0.23</v>
      </c>
      <c r="W265">
        <v>8</v>
      </c>
      <c r="X265">
        <v>31</v>
      </c>
      <c r="Y265">
        <f>(Table1[[#This Row],[Min Fecal Coliform]]+Table1[[#This Row],[Max Fecal Coliform]])/2</f>
        <v>19.5</v>
      </c>
      <c r="Z265">
        <v>24</v>
      </c>
      <c r="AA265">
        <v>70</v>
      </c>
      <c r="AB265">
        <f>(Table1[[#This Row],[Min Total Coliform]]+Table1[[#This Row],[Max Total Coliform]])/2</f>
        <v>47</v>
      </c>
      <c r="AC265">
        <f>MIN(10, (Table1[[#This Row],[Avg BOD]]/4)*10)</f>
        <v>5</v>
      </c>
      <c r="AD265">
        <f>MIN(10, (Table1[[#This Row],[Avg Fecal Coliform]]/600)*10)</f>
        <v>0.32500000000000001</v>
      </c>
      <c r="AE265">
        <f>MIN(10, (Table1[[#This Row],[Avg Nitrate N + Nitrite N]]/10)*10)</f>
        <v>0.22999999999999998</v>
      </c>
      <c r="AF265">
        <f>IF(OR(Table1[[#This Row],[Avg pH]]&lt;6.5,Table1[[#This Row],[Avg pH]]&gt;8.5),10,0)</f>
        <v>0</v>
      </c>
      <c r="AG265">
        <f>MAX(0, 10-(2*Table1[[#This Row],[Avg Dissolved Oxygen]]))</f>
        <v>0</v>
      </c>
      <c r="AH265">
        <f>(Table1[[#This Row],[Fecal Score]]*0.3) + (Table1[[#This Row],[BOD Score]]*0.25) + (Table1[[#This Row],[Nitrate Score]]*0.2) + (Table1[[#This Row],[pH Score]]*0.15) + (Table1[[#This Row],[Dissolved Oxygen Score]]*0.1)</f>
        <v>1.3935</v>
      </c>
      <c r="AI265">
        <v>2017</v>
      </c>
    </row>
    <row r="266" spans="1:35">
      <c r="A266">
        <v>3346</v>
      </c>
      <c r="B266" t="s">
        <v>281</v>
      </c>
      <c r="C266" t="s">
        <v>1</v>
      </c>
      <c r="D266" t="s">
        <v>278</v>
      </c>
      <c r="E266">
        <v>16</v>
      </c>
      <c r="F266">
        <v>24</v>
      </c>
      <c r="G266">
        <f>(Table1[[#This Row],[Min Temperature]]+Table1[[#This Row],[Max Temperature]])/2</f>
        <v>20</v>
      </c>
      <c r="H266">
        <v>3.5</v>
      </c>
      <c r="I266">
        <v>6.6</v>
      </c>
      <c r="J266">
        <f>(Table1[[#This Row],[Min Dissolved Oxygen]]+Table1[[#This Row],[Max Dissolved Oxygen]])/2</f>
        <v>5.05</v>
      </c>
      <c r="K266">
        <v>6.8</v>
      </c>
      <c r="L266">
        <v>8.4</v>
      </c>
      <c r="M266">
        <f>(Table1[[#This Row],[Min pH]]+Table1[[#This Row],[Max pH]])/2</f>
        <v>7.6</v>
      </c>
      <c r="N266">
        <v>83</v>
      </c>
      <c r="O266">
        <v>247</v>
      </c>
      <c r="P266">
        <f>(Table1[[#This Row],[Min Conductivity]]+Table1[[#This Row],[Max Conductivity]])/2</f>
        <v>165</v>
      </c>
      <c r="Q266">
        <v>4.2</v>
      </c>
      <c r="R266">
        <v>11</v>
      </c>
      <c r="S266">
        <f>(Table1[[#This Row],[Min BOD]]+Table1[[#This Row],[Max BOD]])/2</f>
        <v>7.6</v>
      </c>
      <c r="T266">
        <v>0.25</v>
      </c>
      <c r="U266">
        <v>3.5</v>
      </c>
      <c r="V266">
        <f>(Table1[[#This Row],[Min Nitrate N + Nitrite N]]+Table1[[#This Row],[Max Nitrate N + Nitrite N]])/2</f>
        <v>1.875</v>
      </c>
      <c r="W266">
        <v>1400</v>
      </c>
      <c r="X266">
        <v>3600</v>
      </c>
      <c r="Y266">
        <f>(Table1[[#This Row],[Min Fecal Coliform]]+Table1[[#This Row],[Max Fecal Coliform]])/2</f>
        <v>2500</v>
      </c>
      <c r="Z266">
        <v>3300</v>
      </c>
      <c r="AA266">
        <v>5800</v>
      </c>
      <c r="AB266">
        <f>(Table1[[#This Row],[Min Total Coliform]]+Table1[[#This Row],[Max Total Coliform]])/2</f>
        <v>4550</v>
      </c>
      <c r="AC266">
        <f>MIN(10, (Table1[[#This Row],[Avg BOD]]/4)*10)</f>
        <v>10</v>
      </c>
      <c r="AD266">
        <f>MIN(10, (Table1[[#This Row],[Avg Fecal Coliform]]/600)*10)</f>
        <v>10</v>
      </c>
      <c r="AE266">
        <f>MIN(10, (Table1[[#This Row],[Avg Nitrate N + Nitrite N]]/10)*10)</f>
        <v>1.875</v>
      </c>
      <c r="AF266">
        <f>IF(OR(Table1[[#This Row],[Avg pH]]&lt;6.5,Table1[[#This Row],[Avg pH]]&gt;8.5),10,0)</f>
        <v>0</v>
      </c>
      <c r="AG266">
        <f>MAX(0, 10-(2*Table1[[#This Row],[Avg Dissolved Oxygen]]))</f>
        <v>0</v>
      </c>
      <c r="AH266">
        <f>(Table1[[#This Row],[Fecal Score]]*0.3) + (Table1[[#This Row],[BOD Score]]*0.25) + (Table1[[#This Row],[Nitrate Score]]*0.2) + (Table1[[#This Row],[pH Score]]*0.15) + (Table1[[#This Row],[Dissolved Oxygen Score]]*0.1)</f>
        <v>5.875</v>
      </c>
      <c r="AI266">
        <v>2017</v>
      </c>
    </row>
    <row r="267" spans="1:35">
      <c r="A267">
        <v>3347</v>
      </c>
      <c r="B267" t="s">
        <v>282</v>
      </c>
      <c r="C267" t="s">
        <v>1</v>
      </c>
      <c r="D267" t="s">
        <v>278</v>
      </c>
      <c r="E267">
        <v>12</v>
      </c>
      <c r="F267">
        <v>25</v>
      </c>
      <c r="G267">
        <f>(Table1[[#This Row],[Min Temperature]]+Table1[[#This Row],[Max Temperature]])/2</f>
        <v>18.5</v>
      </c>
      <c r="H267">
        <v>4.4000000000000004</v>
      </c>
      <c r="I267">
        <v>6.8</v>
      </c>
      <c r="J267">
        <f>(Table1[[#This Row],[Min Dissolved Oxygen]]+Table1[[#This Row],[Max Dissolved Oxygen]])/2</f>
        <v>5.6</v>
      </c>
      <c r="K267">
        <v>7.1</v>
      </c>
      <c r="L267">
        <v>8.3000000000000007</v>
      </c>
      <c r="M267">
        <f>(Table1[[#This Row],[Min pH]]+Table1[[#This Row],[Max pH]])/2</f>
        <v>7.7</v>
      </c>
      <c r="N267">
        <v>75</v>
      </c>
      <c r="O267">
        <v>174</v>
      </c>
      <c r="P267">
        <f>(Table1[[#This Row],[Min Conductivity]]+Table1[[#This Row],[Max Conductivity]])/2</f>
        <v>124.5</v>
      </c>
      <c r="Q267">
        <v>3.5</v>
      </c>
      <c r="R267">
        <v>6.2</v>
      </c>
      <c r="S267">
        <f>(Table1[[#This Row],[Min BOD]]+Table1[[#This Row],[Max BOD]])/2</f>
        <v>4.8499999999999996</v>
      </c>
      <c r="T267">
        <v>0.3</v>
      </c>
      <c r="U267">
        <v>1.47</v>
      </c>
      <c r="V267">
        <f>(Table1[[#This Row],[Min Nitrate N + Nitrite N]]+Table1[[#This Row],[Max Nitrate N + Nitrite N]])/2</f>
        <v>0.88500000000000001</v>
      </c>
      <c r="W267">
        <v>1100</v>
      </c>
      <c r="X267">
        <v>3000</v>
      </c>
      <c r="Y267">
        <f>(Table1[[#This Row],[Min Fecal Coliform]]+Table1[[#This Row],[Max Fecal Coliform]])/2</f>
        <v>2050</v>
      </c>
      <c r="Z267">
        <v>2400</v>
      </c>
      <c r="AA267">
        <v>4800</v>
      </c>
      <c r="AB267">
        <f>(Table1[[#This Row],[Min Total Coliform]]+Table1[[#This Row],[Max Total Coliform]])/2</f>
        <v>3600</v>
      </c>
      <c r="AC267">
        <f>MIN(10, (Table1[[#This Row],[Avg BOD]]/4)*10)</f>
        <v>10</v>
      </c>
      <c r="AD267">
        <f>MIN(10, (Table1[[#This Row],[Avg Fecal Coliform]]/600)*10)</f>
        <v>10</v>
      </c>
      <c r="AE267">
        <f>MIN(10, (Table1[[#This Row],[Avg Nitrate N + Nitrite N]]/10)*10)</f>
        <v>0.88500000000000001</v>
      </c>
      <c r="AF267">
        <f>IF(OR(Table1[[#This Row],[Avg pH]]&lt;6.5,Table1[[#This Row],[Avg pH]]&gt;8.5),10,0)</f>
        <v>0</v>
      </c>
      <c r="AG267">
        <f>MAX(0, 10-(2*Table1[[#This Row],[Avg Dissolved Oxygen]]))</f>
        <v>0</v>
      </c>
      <c r="AH267">
        <f>(Table1[[#This Row],[Fecal Score]]*0.3) + (Table1[[#This Row],[BOD Score]]*0.25) + (Table1[[#This Row],[Nitrate Score]]*0.2) + (Table1[[#This Row],[pH Score]]*0.15) + (Table1[[#This Row],[Dissolved Oxygen Score]]*0.1)</f>
        <v>5.6769999999999996</v>
      </c>
      <c r="AI267">
        <v>2017</v>
      </c>
    </row>
    <row r="268" spans="1:35">
      <c r="A268">
        <v>3348</v>
      </c>
      <c r="B268" t="s">
        <v>283</v>
      </c>
      <c r="C268" t="s">
        <v>1</v>
      </c>
      <c r="D268" t="s">
        <v>278</v>
      </c>
      <c r="E268">
        <v>16</v>
      </c>
      <c r="F268">
        <v>25</v>
      </c>
      <c r="G268">
        <f>(Table1[[#This Row],[Min Temperature]]+Table1[[#This Row],[Max Temperature]])/2</f>
        <v>20.5</v>
      </c>
      <c r="H268">
        <v>5.6</v>
      </c>
      <c r="I268">
        <v>6.8</v>
      </c>
      <c r="J268">
        <f>(Table1[[#This Row],[Min Dissolved Oxygen]]+Table1[[#This Row],[Max Dissolved Oxygen]])/2</f>
        <v>6.1999999999999993</v>
      </c>
      <c r="K268">
        <v>6.9</v>
      </c>
      <c r="L268">
        <v>8</v>
      </c>
      <c r="M268">
        <f>(Table1[[#This Row],[Min pH]]+Table1[[#This Row],[Max pH]])/2</f>
        <v>7.45</v>
      </c>
      <c r="N268">
        <v>74</v>
      </c>
      <c r="O268">
        <v>180</v>
      </c>
      <c r="P268">
        <f>(Table1[[#This Row],[Min Conductivity]]+Table1[[#This Row],[Max Conductivity]])/2</f>
        <v>127</v>
      </c>
      <c r="Q268">
        <v>3.2</v>
      </c>
      <c r="R268">
        <v>6.6</v>
      </c>
      <c r="S268">
        <f>(Table1[[#This Row],[Min BOD]]+Table1[[#This Row],[Max BOD]])/2</f>
        <v>4.9000000000000004</v>
      </c>
      <c r="T268">
        <v>0.11</v>
      </c>
      <c r="U268">
        <v>1.47</v>
      </c>
      <c r="V268">
        <f>(Table1[[#This Row],[Min Nitrate N + Nitrite N]]+Table1[[#This Row],[Max Nitrate N + Nitrite N]])/2</f>
        <v>0.79</v>
      </c>
      <c r="W268">
        <v>1100</v>
      </c>
      <c r="X268">
        <v>2900</v>
      </c>
      <c r="Y268">
        <f>(Table1[[#This Row],[Min Fecal Coliform]]+Table1[[#This Row],[Max Fecal Coliform]])/2</f>
        <v>2000</v>
      </c>
      <c r="Z268">
        <v>2300</v>
      </c>
      <c r="AA268">
        <v>4900</v>
      </c>
      <c r="AB268">
        <f>(Table1[[#This Row],[Min Total Coliform]]+Table1[[#This Row],[Max Total Coliform]])/2</f>
        <v>3600</v>
      </c>
      <c r="AC268">
        <f>MIN(10, (Table1[[#This Row],[Avg BOD]]/4)*10)</f>
        <v>10</v>
      </c>
      <c r="AD268">
        <f>MIN(10, (Table1[[#This Row],[Avg Fecal Coliform]]/600)*10)</f>
        <v>10</v>
      </c>
      <c r="AE268">
        <f>MIN(10, (Table1[[#This Row],[Avg Nitrate N + Nitrite N]]/10)*10)</f>
        <v>0.79</v>
      </c>
      <c r="AF268">
        <f>IF(OR(Table1[[#This Row],[Avg pH]]&lt;6.5,Table1[[#This Row],[Avg pH]]&gt;8.5),10,0)</f>
        <v>0</v>
      </c>
      <c r="AG268">
        <f>MAX(0, 10-(2*Table1[[#This Row],[Avg Dissolved Oxygen]]))</f>
        <v>0</v>
      </c>
      <c r="AH268">
        <f>(Table1[[#This Row],[Fecal Score]]*0.3) + (Table1[[#This Row],[BOD Score]]*0.25) + (Table1[[#This Row],[Nitrate Score]]*0.2) + (Table1[[#This Row],[pH Score]]*0.15) + (Table1[[#This Row],[Dissolved Oxygen Score]]*0.1)</f>
        <v>5.6580000000000004</v>
      </c>
      <c r="AI268">
        <v>2017</v>
      </c>
    </row>
    <row r="269" spans="1:35">
      <c r="A269">
        <v>3349</v>
      </c>
      <c r="B269" t="s">
        <v>284</v>
      </c>
      <c r="C269" t="s">
        <v>1</v>
      </c>
      <c r="D269" t="s">
        <v>278</v>
      </c>
      <c r="E269">
        <v>15</v>
      </c>
      <c r="F269">
        <v>28</v>
      </c>
      <c r="G269">
        <f>(Table1[[#This Row],[Min Temperature]]+Table1[[#This Row],[Max Temperature]])/2</f>
        <v>21.5</v>
      </c>
      <c r="H269">
        <v>0.3</v>
      </c>
      <c r="I269">
        <v>7.6</v>
      </c>
      <c r="J269">
        <f>(Table1[[#This Row],[Min Dissolved Oxygen]]+Table1[[#This Row],[Max Dissolved Oxygen]])/2</f>
        <v>3.9499999999999997</v>
      </c>
      <c r="K269">
        <v>6.7</v>
      </c>
      <c r="L269">
        <v>7.5</v>
      </c>
      <c r="M269">
        <f>(Table1[[#This Row],[Min pH]]+Table1[[#This Row],[Max pH]])/2</f>
        <v>7.1</v>
      </c>
      <c r="N269">
        <v>48</v>
      </c>
      <c r="O269">
        <v>94</v>
      </c>
      <c r="P269">
        <f>(Table1[[#This Row],[Min Conductivity]]+Table1[[#This Row],[Max Conductivity]])/2</f>
        <v>71</v>
      </c>
      <c r="Q269">
        <v>1.5</v>
      </c>
      <c r="R269">
        <v>2.4</v>
      </c>
      <c r="S269">
        <f>(Table1[[#This Row],[Min BOD]]+Table1[[#This Row],[Max BOD]])/2</f>
        <v>1.95</v>
      </c>
      <c r="T269">
        <v>0.28000000000000003</v>
      </c>
      <c r="U269">
        <v>0.42</v>
      </c>
      <c r="V269">
        <f>(Table1[[#This Row],[Min Nitrate N + Nitrite N]]+Table1[[#This Row],[Max Nitrate N + Nitrite N]])/2</f>
        <v>0.35</v>
      </c>
      <c r="W269">
        <v>6</v>
      </c>
      <c r="X269">
        <v>38</v>
      </c>
      <c r="Y269">
        <f>(Table1[[#This Row],[Min Fecal Coliform]]+Table1[[#This Row],[Max Fecal Coliform]])/2</f>
        <v>22</v>
      </c>
      <c r="Z269">
        <v>14</v>
      </c>
      <c r="AA269">
        <v>79</v>
      </c>
      <c r="AB269">
        <f>(Table1[[#This Row],[Min Total Coliform]]+Table1[[#This Row],[Max Total Coliform]])/2</f>
        <v>46.5</v>
      </c>
      <c r="AC269">
        <f>MIN(10, (Table1[[#This Row],[Avg BOD]]/4)*10)</f>
        <v>4.875</v>
      </c>
      <c r="AD269">
        <f>MIN(10, (Table1[[#This Row],[Avg Fecal Coliform]]/600)*10)</f>
        <v>0.3666666666666667</v>
      </c>
      <c r="AE269">
        <f>MIN(10, (Table1[[#This Row],[Avg Nitrate N + Nitrite N]]/10)*10)</f>
        <v>0.35</v>
      </c>
      <c r="AF269">
        <f>IF(OR(Table1[[#This Row],[Avg pH]]&lt;6.5,Table1[[#This Row],[Avg pH]]&gt;8.5),10,0)</f>
        <v>0</v>
      </c>
      <c r="AG269">
        <f>MAX(0, 10-(2*Table1[[#This Row],[Avg Dissolved Oxygen]]))</f>
        <v>2.1000000000000005</v>
      </c>
      <c r="AH269">
        <f>(Table1[[#This Row],[Fecal Score]]*0.3) + (Table1[[#This Row],[BOD Score]]*0.25) + (Table1[[#This Row],[Nitrate Score]]*0.2) + (Table1[[#This Row],[pH Score]]*0.15) + (Table1[[#This Row],[Dissolved Oxygen Score]]*0.1)</f>
        <v>1.6087500000000001</v>
      </c>
      <c r="AI269">
        <v>2017</v>
      </c>
    </row>
    <row r="270" spans="1:35">
      <c r="A270">
        <v>3723</v>
      </c>
      <c r="B270" t="s">
        <v>285</v>
      </c>
      <c r="C270" t="s">
        <v>1</v>
      </c>
      <c r="D270" t="s">
        <v>286</v>
      </c>
      <c r="E270">
        <v>22</v>
      </c>
      <c r="F270">
        <v>23</v>
      </c>
      <c r="G270">
        <f>(Table1[[#This Row],[Min Temperature]]+Table1[[#This Row],[Max Temperature]])/2</f>
        <v>22.5</v>
      </c>
      <c r="H270">
        <v>7.7</v>
      </c>
      <c r="I270">
        <v>8.1</v>
      </c>
      <c r="J270">
        <f>(Table1[[#This Row],[Min Dissolved Oxygen]]+Table1[[#This Row],[Max Dissolved Oxygen]])/2</f>
        <v>7.9</v>
      </c>
      <c r="K270">
        <v>7.2</v>
      </c>
      <c r="L270">
        <v>7.5</v>
      </c>
      <c r="M270">
        <f>(Table1[[#This Row],[Min pH]]+Table1[[#This Row],[Max pH]])/2</f>
        <v>7.35</v>
      </c>
      <c r="N270">
        <v>114</v>
      </c>
      <c r="O270">
        <v>151</v>
      </c>
      <c r="P270">
        <f>(Table1[[#This Row],[Min Conductivity]]+Table1[[#This Row],[Max Conductivity]])/2</f>
        <v>132.5</v>
      </c>
      <c r="Q270">
        <v>0.9</v>
      </c>
      <c r="R270">
        <v>1.6</v>
      </c>
      <c r="S270">
        <f>(Table1[[#This Row],[Min BOD]]+Table1[[#This Row],[Max BOD]])/2</f>
        <v>1.25</v>
      </c>
      <c r="T270">
        <v>0.04</v>
      </c>
      <c r="U270">
        <v>0.04</v>
      </c>
      <c r="V270">
        <f>(Table1[[#This Row],[Min Nitrate N + Nitrite N]]+Table1[[#This Row],[Max Nitrate N + Nitrite N]])/2</f>
        <v>0.04</v>
      </c>
      <c r="W270">
        <v>2473</v>
      </c>
      <c r="X270">
        <v>485853</v>
      </c>
      <c r="Y270">
        <f>(Table1[[#This Row],[Min Fecal Coliform]]+Table1[[#This Row],[Max Fecal Coliform]])/2</f>
        <v>244163</v>
      </c>
      <c r="Z270">
        <v>7351</v>
      </c>
      <c r="AA270">
        <v>1175766.4198894999</v>
      </c>
      <c r="AB270">
        <f>(Table1[[#This Row],[Min Total Coliform]]+Table1[[#This Row],[Max Total Coliform]])/2</f>
        <v>591558.70994474995</v>
      </c>
      <c r="AC270">
        <f>MIN(10, (Table1[[#This Row],[Avg BOD]]/4)*10)</f>
        <v>3.125</v>
      </c>
      <c r="AD270">
        <f>MIN(10, (Table1[[#This Row],[Avg Fecal Coliform]]/600)*10)</f>
        <v>10</v>
      </c>
      <c r="AE270">
        <f>MIN(10, (Table1[[#This Row],[Avg Nitrate N + Nitrite N]]/10)*10)</f>
        <v>0.04</v>
      </c>
      <c r="AF270">
        <f>IF(OR(Table1[[#This Row],[Avg pH]]&lt;6.5,Table1[[#This Row],[Avg pH]]&gt;8.5),10,0)</f>
        <v>0</v>
      </c>
      <c r="AG270">
        <f>MAX(0, 10-(2*Table1[[#This Row],[Avg Dissolved Oxygen]]))</f>
        <v>0</v>
      </c>
      <c r="AH270">
        <f>(Table1[[#This Row],[Fecal Score]]*0.3) + (Table1[[#This Row],[BOD Score]]*0.25) + (Table1[[#This Row],[Nitrate Score]]*0.2) + (Table1[[#This Row],[pH Score]]*0.15) + (Table1[[#This Row],[Dissolved Oxygen Score]]*0.1)</f>
        <v>3.78925</v>
      </c>
      <c r="AI270">
        <v>2017</v>
      </c>
    </row>
    <row r="271" spans="1:35">
      <c r="A271">
        <v>3722</v>
      </c>
      <c r="B271" t="s">
        <v>287</v>
      </c>
      <c r="C271" t="s">
        <v>8</v>
      </c>
      <c r="D271" t="s">
        <v>286</v>
      </c>
      <c r="E271">
        <v>18</v>
      </c>
      <c r="F271">
        <v>26.5</v>
      </c>
      <c r="G271">
        <f>(Table1[[#This Row],[Min Temperature]]+Table1[[#This Row],[Max Temperature]])/2</f>
        <v>22.25</v>
      </c>
      <c r="H271">
        <v>4.4000000000000004</v>
      </c>
      <c r="I271">
        <v>6.2</v>
      </c>
      <c r="J271">
        <f>(Table1[[#This Row],[Min Dissolved Oxygen]]+Table1[[#This Row],[Max Dissolved Oxygen]])/2</f>
        <v>5.3000000000000007</v>
      </c>
      <c r="K271">
        <v>7.2</v>
      </c>
      <c r="L271">
        <v>7.4</v>
      </c>
      <c r="M271">
        <f>(Table1[[#This Row],[Min pH]]+Table1[[#This Row],[Max pH]])/2</f>
        <v>7.3000000000000007</v>
      </c>
      <c r="N271">
        <v>200</v>
      </c>
      <c r="O271">
        <v>271</v>
      </c>
      <c r="P271">
        <f>(Table1[[#This Row],[Min Conductivity]]+Table1[[#This Row],[Max Conductivity]])/2</f>
        <v>235.5</v>
      </c>
      <c r="Q271">
        <v>0.9</v>
      </c>
      <c r="R271">
        <v>1.8</v>
      </c>
      <c r="S271">
        <f>(Table1[[#This Row],[Min BOD]]+Table1[[#This Row],[Max BOD]])/2</f>
        <v>1.35</v>
      </c>
      <c r="T271">
        <v>0.06</v>
      </c>
      <c r="U271">
        <v>0.08</v>
      </c>
      <c r="V271">
        <f>(Table1[[#This Row],[Min Nitrate N + Nitrite N]]+Table1[[#This Row],[Max Nitrate N + Nitrite N]])/2</f>
        <v>7.0000000000000007E-2</v>
      </c>
      <c r="W271">
        <v>2473</v>
      </c>
      <c r="X271">
        <v>485853</v>
      </c>
      <c r="Y271">
        <f>(Table1[[#This Row],[Min Fecal Coliform]]+Table1[[#This Row],[Max Fecal Coliform]])/2</f>
        <v>244163</v>
      </c>
      <c r="Z271">
        <v>7351</v>
      </c>
      <c r="AA271">
        <v>1175766.4198894999</v>
      </c>
      <c r="AB271">
        <f>(Table1[[#This Row],[Min Total Coliform]]+Table1[[#This Row],[Max Total Coliform]])/2</f>
        <v>591558.70994474995</v>
      </c>
      <c r="AC271">
        <f>MIN(10, (Table1[[#This Row],[Avg BOD]]/4)*10)</f>
        <v>3.375</v>
      </c>
      <c r="AD271">
        <f>MIN(10, (Table1[[#This Row],[Avg Fecal Coliform]]/600)*10)</f>
        <v>10</v>
      </c>
      <c r="AE271">
        <f>MIN(10, (Table1[[#This Row],[Avg Nitrate N + Nitrite N]]/10)*10)</f>
        <v>7.0000000000000007E-2</v>
      </c>
      <c r="AF271">
        <f>IF(OR(Table1[[#This Row],[Avg pH]]&lt;6.5,Table1[[#This Row],[Avg pH]]&gt;8.5),10,0)</f>
        <v>0</v>
      </c>
      <c r="AG271">
        <f>MAX(0, 10-(2*Table1[[#This Row],[Avg Dissolved Oxygen]]))</f>
        <v>0</v>
      </c>
      <c r="AH271">
        <f>(Table1[[#This Row],[Fecal Score]]*0.3) + (Table1[[#This Row],[BOD Score]]*0.25) + (Table1[[#This Row],[Nitrate Score]]*0.2) + (Table1[[#This Row],[pH Score]]*0.15) + (Table1[[#This Row],[Dissolved Oxygen Score]]*0.1)</f>
        <v>3.8577499999999998</v>
      </c>
      <c r="AI271">
        <v>2017</v>
      </c>
    </row>
    <row r="272" spans="1:35">
      <c r="A272">
        <v>3755</v>
      </c>
      <c r="B272" t="s">
        <v>288</v>
      </c>
      <c r="C272" t="s">
        <v>8</v>
      </c>
      <c r="D272" t="s">
        <v>286</v>
      </c>
      <c r="E272">
        <v>20</v>
      </c>
      <c r="F272">
        <v>25</v>
      </c>
      <c r="G272">
        <f>(Table1[[#This Row],[Min Temperature]]+Table1[[#This Row],[Max Temperature]])/2</f>
        <v>22.5</v>
      </c>
      <c r="H272">
        <v>3.5</v>
      </c>
      <c r="I272">
        <v>4.3</v>
      </c>
      <c r="J272">
        <f>(Table1[[#This Row],[Min Dissolved Oxygen]]+Table1[[#This Row],[Max Dissolved Oxygen]])/2</f>
        <v>3.9</v>
      </c>
      <c r="K272">
        <v>7.1</v>
      </c>
      <c r="L272">
        <v>7.3</v>
      </c>
      <c r="M272">
        <f>(Table1[[#This Row],[Min pH]]+Table1[[#This Row],[Max pH]])/2</f>
        <v>7.1999999999999993</v>
      </c>
      <c r="N272">
        <v>117</v>
      </c>
      <c r="O272">
        <v>118</v>
      </c>
      <c r="P272">
        <f>(Table1[[#This Row],[Min Conductivity]]+Table1[[#This Row],[Max Conductivity]])/2</f>
        <v>117.5</v>
      </c>
      <c r="Q272">
        <v>1.8</v>
      </c>
      <c r="R272">
        <v>1.9</v>
      </c>
      <c r="S272">
        <f>(Table1[[#This Row],[Min BOD]]+Table1[[#This Row],[Max BOD]])/2</f>
        <v>1.85</v>
      </c>
      <c r="T272">
        <v>0.04</v>
      </c>
      <c r="U272">
        <v>0.04</v>
      </c>
      <c r="V272">
        <f>(Table1[[#This Row],[Min Nitrate N + Nitrite N]]+Table1[[#This Row],[Max Nitrate N + Nitrite N]])/2</f>
        <v>0.04</v>
      </c>
      <c r="W272">
        <v>2473</v>
      </c>
      <c r="X272">
        <v>485853</v>
      </c>
      <c r="Y272">
        <f>(Table1[[#This Row],[Min Fecal Coliform]]+Table1[[#This Row],[Max Fecal Coliform]])/2</f>
        <v>244163</v>
      </c>
      <c r="Z272">
        <v>7351</v>
      </c>
      <c r="AA272">
        <v>1175766.4198894999</v>
      </c>
      <c r="AB272">
        <f>(Table1[[#This Row],[Min Total Coliform]]+Table1[[#This Row],[Max Total Coliform]])/2</f>
        <v>591558.70994474995</v>
      </c>
      <c r="AC272">
        <f>MIN(10, (Table1[[#This Row],[Avg BOD]]/4)*10)</f>
        <v>4.625</v>
      </c>
      <c r="AD272">
        <f>MIN(10, (Table1[[#This Row],[Avg Fecal Coliform]]/600)*10)</f>
        <v>10</v>
      </c>
      <c r="AE272">
        <f>MIN(10, (Table1[[#This Row],[Avg Nitrate N + Nitrite N]]/10)*10)</f>
        <v>0.04</v>
      </c>
      <c r="AF272">
        <f>IF(OR(Table1[[#This Row],[Avg pH]]&lt;6.5,Table1[[#This Row],[Avg pH]]&gt;8.5),10,0)</f>
        <v>0</v>
      </c>
      <c r="AG272">
        <f>MAX(0, 10-(2*Table1[[#This Row],[Avg Dissolved Oxygen]]))</f>
        <v>2.2000000000000002</v>
      </c>
      <c r="AH272">
        <f>(Table1[[#This Row],[Fecal Score]]*0.3) + (Table1[[#This Row],[BOD Score]]*0.25) + (Table1[[#This Row],[Nitrate Score]]*0.2) + (Table1[[#This Row],[pH Score]]*0.15) + (Table1[[#This Row],[Dissolved Oxygen Score]]*0.1)</f>
        <v>4.3842499999999998</v>
      </c>
      <c r="AI272">
        <v>2017</v>
      </c>
    </row>
    <row r="273" spans="1:35">
      <c r="A273">
        <v>3743</v>
      </c>
      <c r="B273" t="s">
        <v>289</v>
      </c>
      <c r="C273" t="s">
        <v>35</v>
      </c>
      <c r="D273" t="s">
        <v>286</v>
      </c>
      <c r="E273">
        <v>18</v>
      </c>
      <c r="F273">
        <v>21</v>
      </c>
      <c r="G273">
        <f>(Table1[[#This Row],[Min Temperature]]+Table1[[#This Row],[Max Temperature]])/2</f>
        <v>19.5</v>
      </c>
      <c r="H273">
        <v>6.4</v>
      </c>
      <c r="I273">
        <v>6.9</v>
      </c>
      <c r="J273">
        <f>(Table1[[#This Row],[Min Dissolved Oxygen]]+Table1[[#This Row],[Max Dissolved Oxygen]])/2</f>
        <v>6.65</v>
      </c>
      <c r="K273">
        <v>7.2</v>
      </c>
      <c r="L273">
        <v>7.4</v>
      </c>
      <c r="M273">
        <f>(Table1[[#This Row],[Min pH]]+Table1[[#This Row],[Max pH]])/2</f>
        <v>7.3000000000000007</v>
      </c>
      <c r="N273">
        <v>146</v>
      </c>
      <c r="O273">
        <v>191</v>
      </c>
      <c r="P273">
        <f>(Table1[[#This Row],[Min Conductivity]]+Table1[[#This Row],[Max Conductivity]])/2</f>
        <v>168.5</v>
      </c>
      <c r="Q273">
        <v>0.5</v>
      </c>
      <c r="R273">
        <v>1.3</v>
      </c>
      <c r="S273">
        <f>(Table1[[#This Row],[Min BOD]]+Table1[[#This Row],[Max BOD]])/2</f>
        <v>0.9</v>
      </c>
      <c r="T273">
        <v>0.02</v>
      </c>
      <c r="U273">
        <v>0.03</v>
      </c>
      <c r="V273">
        <f>(Table1[[#This Row],[Min Nitrate N + Nitrite N]]+Table1[[#This Row],[Max Nitrate N + Nitrite N]])/2</f>
        <v>2.5000000000000001E-2</v>
      </c>
      <c r="W273">
        <v>2473</v>
      </c>
      <c r="X273">
        <v>485853</v>
      </c>
      <c r="Y273">
        <f>(Table1[[#This Row],[Min Fecal Coliform]]+Table1[[#This Row],[Max Fecal Coliform]])/2</f>
        <v>244163</v>
      </c>
      <c r="Z273">
        <v>7351</v>
      </c>
      <c r="AA273">
        <v>1175766.4198894999</v>
      </c>
      <c r="AB273">
        <f>(Table1[[#This Row],[Min Total Coliform]]+Table1[[#This Row],[Max Total Coliform]])/2</f>
        <v>591558.70994474995</v>
      </c>
      <c r="AC273">
        <f>MIN(10, (Table1[[#This Row],[Avg BOD]]/4)*10)</f>
        <v>2.25</v>
      </c>
      <c r="AD273">
        <f>MIN(10, (Table1[[#This Row],[Avg Fecal Coliform]]/600)*10)</f>
        <v>10</v>
      </c>
      <c r="AE273">
        <f>MIN(10, (Table1[[#This Row],[Avg Nitrate N + Nitrite N]]/10)*10)</f>
        <v>2.5000000000000001E-2</v>
      </c>
      <c r="AF273">
        <f>IF(OR(Table1[[#This Row],[Avg pH]]&lt;6.5,Table1[[#This Row],[Avg pH]]&gt;8.5),10,0)</f>
        <v>0</v>
      </c>
      <c r="AG273">
        <f>MAX(0, 10-(2*Table1[[#This Row],[Avg Dissolved Oxygen]]))</f>
        <v>0</v>
      </c>
      <c r="AH273">
        <f>(Table1[[#This Row],[Fecal Score]]*0.3) + (Table1[[#This Row],[BOD Score]]*0.25) + (Table1[[#This Row],[Nitrate Score]]*0.2) + (Table1[[#This Row],[pH Score]]*0.15) + (Table1[[#This Row],[Dissolved Oxygen Score]]*0.1)</f>
        <v>3.5674999999999999</v>
      </c>
      <c r="AI273">
        <v>2017</v>
      </c>
    </row>
    <row r="274" spans="1:35">
      <c r="A274">
        <v>2886</v>
      </c>
      <c r="B274" t="s">
        <v>290</v>
      </c>
      <c r="C274" t="s">
        <v>1</v>
      </c>
      <c r="D274" t="s">
        <v>291</v>
      </c>
      <c r="E274">
        <v>22.4</v>
      </c>
      <c r="F274">
        <v>34.200000000000003</v>
      </c>
      <c r="G274">
        <f>(Table1[[#This Row],[Min Temperature]]+Table1[[#This Row],[Max Temperature]])/2</f>
        <v>28.3</v>
      </c>
      <c r="H274">
        <v>4.0999999999999996</v>
      </c>
      <c r="I274">
        <v>5.4</v>
      </c>
      <c r="J274">
        <f>(Table1[[#This Row],[Min Dissolved Oxygen]]+Table1[[#This Row],[Max Dissolved Oxygen]])/2</f>
        <v>4.75</v>
      </c>
      <c r="K274">
        <v>6.5</v>
      </c>
      <c r="L274">
        <v>8.8000000000000007</v>
      </c>
      <c r="M274">
        <f>(Table1[[#This Row],[Min pH]]+Table1[[#This Row],[Max pH]])/2</f>
        <v>7.65</v>
      </c>
      <c r="N274">
        <v>111</v>
      </c>
      <c r="O274">
        <v>263</v>
      </c>
      <c r="P274">
        <f>(Table1[[#This Row],[Min Conductivity]]+Table1[[#This Row],[Max Conductivity]])/2</f>
        <v>187</v>
      </c>
      <c r="Q274">
        <v>2.8</v>
      </c>
      <c r="R274">
        <v>5</v>
      </c>
      <c r="S274">
        <f>(Table1[[#This Row],[Min BOD]]+Table1[[#This Row],[Max BOD]])/2</f>
        <v>3.9</v>
      </c>
      <c r="T274">
        <v>0</v>
      </c>
      <c r="U274">
        <v>0.63</v>
      </c>
      <c r="V274">
        <f>(Table1[[#This Row],[Min Nitrate N + Nitrite N]]+Table1[[#This Row],[Max Nitrate N + Nitrite N]])/2</f>
        <v>0.315</v>
      </c>
      <c r="W274">
        <v>2473</v>
      </c>
      <c r="X274">
        <v>485853</v>
      </c>
      <c r="Y274">
        <f>(Table1[[#This Row],[Min Fecal Coliform]]+Table1[[#This Row],[Max Fecal Coliform]])/2</f>
        <v>244163</v>
      </c>
      <c r="Z274">
        <v>7351</v>
      </c>
      <c r="AA274">
        <v>1175766.4198894999</v>
      </c>
      <c r="AB274">
        <f>(Table1[[#This Row],[Min Total Coliform]]+Table1[[#This Row],[Max Total Coliform]])/2</f>
        <v>591558.70994474995</v>
      </c>
      <c r="AC274">
        <f>MIN(10, (Table1[[#This Row],[Avg BOD]]/4)*10)</f>
        <v>9.75</v>
      </c>
      <c r="AD274">
        <f>MIN(10, (Table1[[#This Row],[Avg Fecal Coliform]]/600)*10)</f>
        <v>10</v>
      </c>
      <c r="AE274">
        <f>MIN(10, (Table1[[#This Row],[Avg Nitrate N + Nitrite N]]/10)*10)</f>
        <v>0.315</v>
      </c>
      <c r="AF274">
        <f>IF(OR(Table1[[#This Row],[Avg pH]]&lt;6.5,Table1[[#This Row],[Avg pH]]&gt;8.5),10,0)</f>
        <v>0</v>
      </c>
      <c r="AG274">
        <f>MAX(0, 10-(2*Table1[[#This Row],[Avg Dissolved Oxygen]]))</f>
        <v>0.5</v>
      </c>
      <c r="AH274">
        <f>(Table1[[#This Row],[Fecal Score]]*0.3) + (Table1[[#This Row],[BOD Score]]*0.25) + (Table1[[#This Row],[Nitrate Score]]*0.2) + (Table1[[#This Row],[pH Score]]*0.15) + (Table1[[#This Row],[Dissolved Oxygen Score]]*0.1)</f>
        <v>5.5504999999999995</v>
      </c>
      <c r="AI274">
        <v>2017</v>
      </c>
    </row>
    <row r="275" spans="1:35">
      <c r="A275">
        <v>2887</v>
      </c>
      <c r="B275" t="s">
        <v>292</v>
      </c>
      <c r="C275" t="s">
        <v>1</v>
      </c>
      <c r="D275" t="s">
        <v>291</v>
      </c>
      <c r="E275">
        <v>21.2</v>
      </c>
      <c r="F275">
        <v>33.9</v>
      </c>
      <c r="G275">
        <f>(Table1[[#This Row],[Min Temperature]]+Table1[[#This Row],[Max Temperature]])/2</f>
        <v>27.549999999999997</v>
      </c>
      <c r="H275">
        <v>3.5</v>
      </c>
      <c r="I275">
        <v>5.5</v>
      </c>
      <c r="J275">
        <f>(Table1[[#This Row],[Min Dissolved Oxygen]]+Table1[[#This Row],[Max Dissolved Oxygen]])/2</f>
        <v>4.5</v>
      </c>
      <c r="K275">
        <v>6.4</v>
      </c>
      <c r="L275">
        <v>8.1999999999999993</v>
      </c>
      <c r="M275">
        <f>(Table1[[#This Row],[Min pH]]+Table1[[#This Row],[Max pH]])/2</f>
        <v>7.3</v>
      </c>
      <c r="N275">
        <v>80</v>
      </c>
      <c r="O275">
        <v>166</v>
      </c>
      <c r="P275">
        <f>(Table1[[#This Row],[Min Conductivity]]+Table1[[#This Row],[Max Conductivity]])/2</f>
        <v>123</v>
      </c>
      <c r="Q275">
        <v>2.2000000000000002</v>
      </c>
      <c r="R275">
        <v>4</v>
      </c>
      <c r="S275">
        <f>(Table1[[#This Row],[Min BOD]]+Table1[[#This Row],[Max BOD]])/2</f>
        <v>3.1</v>
      </c>
      <c r="T275">
        <v>0</v>
      </c>
      <c r="U275">
        <v>1</v>
      </c>
      <c r="V275">
        <f>(Table1[[#This Row],[Min Nitrate N + Nitrite N]]+Table1[[#This Row],[Max Nitrate N + Nitrite N]])/2</f>
        <v>0.5</v>
      </c>
      <c r="W275">
        <v>2473</v>
      </c>
      <c r="X275">
        <v>485853</v>
      </c>
      <c r="Y275">
        <f>(Table1[[#This Row],[Min Fecal Coliform]]+Table1[[#This Row],[Max Fecal Coliform]])/2</f>
        <v>244163</v>
      </c>
      <c r="Z275">
        <v>7351</v>
      </c>
      <c r="AA275">
        <v>1175766.4198894999</v>
      </c>
      <c r="AB275">
        <f>(Table1[[#This Row],[Min Total Coliform]]+Table1[[#This Row],[Max Total Coliform]])/2</f>
        <v>591558.70994474995</v>
      </c>
      <c r="AC275">
        <f>MIN(10, (Table1[[#This Row],[Avg BOD]]/4)*10)</f>
        <v>7.75</v>
      </c>
      <c r="AD275">
        <f>MIN(10, (Table1[[#This Row],[Avg Fecal Coliform]]/600)*10)</f>
        <v>10</v>
      </c>
      <c r="AE275">
        <f>MIN(10, (Table1[[#This Row],[Avg Nitrate N + Nitrite N]]/10)*10)</f>
        <v>0.5</v>
      </c>
      <c r="AF275">
        <f>IF(OR(Table1[[#This Row],[Avg pH]]&lt;6.5,Table1[[#This Row],[Avg pH]]&gt;8.5),10,0)</f>
        <v>0</v>
      </c>
      <c r="AG275">
        <f>MAX(0, 10-(2*Table1[[#This Row],[Avg Dissolved Oxygen]]))</f>
        <v>1</v>
      </c>
      <c r="AH275">
        <f>(Table1[[#This Row],[Fecal Score]]*0.3) + (Table1[[#This Row],[BOD Score]]*0.25) + (Table1[[#This Row],[Nitrate Score]]*0.2) + (Table1[[#This Row],[pH Score]]*0.15) + (Table1[[#This Row],[Dissolved Oxygen Score]]*0.1)</f>
        <v>5.1374999999999993</v>
      </c>
      <c r="AI275">
        <v>2017</v>
      </c>
    </row>
    <row r="276" spans="1:35">
      <c r="A276">
        <v>2437</v>
      </c>
      <c r="B276" t="s">
        <v>293</v>
      </c>
      <c r="C276" t="s">
        <v>1</v>
      </c>
      <c r="D276" t="s">
        <v>294</v>
      </c>
      <c r="E276">
        <v>22</v>
      </c>
      <c r="F276">
        <v>33</v>
      </c>
      <c r="G276">
        <f>(Table1[[#This Row],[Min Temperature]]+Table1[[#This Row],[Max Temperature]])/2</f>
        <v>27.5</v>
      </c>
      <c r="H276">
        <v>5.3</v>
      </c>
      <c r="I276">
        <v>8.3000000000000007</v>
      </c>
      <c r="J276">
        <f>(Table1[[#This Row],[Min Dissolved Oxygen]]+Table1[[#This Row],[Max Dissolved Oxygen]])/2</f>
        <v>6.8000000000000007</v>
      </c>
      <c r="K276">
        <v>7.2</v>
      </c>
      <c r="L276">
        <v>8.5</v>
      </c>
      <c r="M276">
        <f>(Table1[[#This Row],[Min pH]]+Table1[[#This Row],[Max pH]])/2</f>
        <v>7.85</v>
      </c>
      <c r="N276">
        <v>7086</v>
      </c>
      <c r="O276">
        <v>59110</v>
      </c>
      <c r="P276">
        <f>(Table1[[#This Row],[Min Conductivity]]+Table1[[#This Row],[Max Conductivity]])/2</f>
        <v>33098</v>
      </c>
      <c r="Q276">
        <v>0.9</v>
      </c>
      <c r="R276">
        <v>2.6</v>
      </c>
      <c r="S276">
        <f>(Table1[[#This Row],[Min BOD]]+Table1[[#This Row],[Max BOD]])/2</f>
        <v>1.75</v>
      </c>
      <c r="T276">
        <v>0.13</v>
      </c>
      <c r="U276">
        <v>1.95</v>
      </c>
      <c r="V276">
        <f>(Table1[[#This Row],[Min Nitrate N + Nitrite N]]+Table1[[#This Row],[Max Nitrate N + Nitrite N]])/2</f>
        <v>1.04</v>
      </c>
      <c r="W276">
        <v>2</v>
      </c>
      <c r="X276">
        <v>5400</v>
      </c>
      <c r="Y276">
        <f>(Table1[[#This Row],[Min Fecal Coliform]]+Table1[[#This Row],[Max Fecal Coliform]])/2</f>
        <v>2701</v>
      </c>
      <c r="Z276">
        <v>2</v>
      </c>
      <c r="AA276">
        <v>9200</v>
      </c>
      <c r="AB276">
        <f>(Table1[[#This Row],[Min Total Coliform]]+Table1[[#This Row],[Max Total Coliform]])/2</f>
        <v>4601</v>
      </c>
      <c r="AC276">
        <f>MIN(10, (Table1[[#This Row],[Avg BOD]]/4)*10)</f>
        <v>4.375</v>
      </c>
      <c r="AD276">
        <f>MIN(10, (Table1[[#This Row],[Avg Fecal Coliform]]/600)*10)</f>
        <v>10</v>
      </c>
      <c r="AE276">
        <f>MIN(10, (Table1[[#This Row],[Avg Nitrate N + Nitrite N]]/10)*10)</f>
        <v>1.04</v>
      </c>
      <c r="AF276">
        <f>IF(OR(Table1[[#This Row],[Avg pH]]&lt;6.5,Table1[[#This Row],[Avg pH]]&gt;8.5),10,0)</f>
        <v>0</v>
      </c>
      <c r="AG276">
        <f>MAX(0, 10-(2*Table1[[#This Row],[Avg Dissolved Oxygen]]))</f>
        <v>0</v>
      </c>
      <c r="AH276">
        <f>(Table1[[#This Row],[Fecal Score]]*0.3) + (Table1[[#This Row],[BOD Score]]*0.25) + (Table1[[#This Row],[Nitrate Score]]*0.2) + (Table1[[#This Row],[pH Score]]*0.15) + (Table1[[#This Row],[Dissolved Oxygen Score]]*0.1)</f>
        <v>4.3017500000000002</v>
      </c>
      <c r="AI276">
        <v>2017</v>
      </c>
    </row>
    <row r="277" spans="1:35">
      <c r="A277">
        <v>2438</v>
      </c>
      <c r="B277" t="s">
        <v>295</v>
      </c>
      <c r="C277" t="s">
        <v>1</v>
      </c>
      <c r="D277" t="s">
        <v>294</v>
      </c>
      <c r="E277">
        <v>22</v>
      </c>
      <c r="F277">
        <v>33</v>
      </c>
      <c r="G277">
        <f>(Table1[[#This Row],[Min Temperature]]+Table1[[#This Row],[Max Temperature]])/2</f>
        <v>27.5</v>
      </c>
      <c r="H277">
        <v>5.8</v>
      </c>
      <c r="I277">
        <v>12.9</v>
      </c>
      <c r="J277">
        <f>(Table1[[#This Row],[Min Dissolved Oxygen]]+Table1[[#This Row],[Max Dissolved Oxygen]])/2</f>
        <v>9.35</v>
      </c>
      <c r="K277">
        <v>7.3</v>
      </c>
      <c r="L277">
        <v>8.4</v>
      </c>
      <c r="M277">
        <f>(Table1[[#This Row],[Min pH]]+Table1[[#This Row],[Max pH]])/2</f>
        <v>7.85</v>
      </c>
      <c r="N277">
        <v>112</v>
      </c>
      <c r="O277">
        <v>364</v>
      </c>
      <c r="P277">
        <f>(Table1[[#This Row],[Min Conductivity]]+Table1[[#This Row],[Max Conductivity]])/2</f>
        <v>238</v>
      </c>
      <c r="Q277">
        <v>0.6</v>
      </c>
      <c r="R277">
        <v>3.9</v>
      </c>
      <c r="S277">
        <f>(Table1[[#This Row],[Min BOD]]+Table1[[#This Row],[Max BOD]])/2</f>
        <v>2.25</v>
      </c>
      <c r="T277">
        <v>0.21</v>
      </c>
      <c r="U277">
        <v>4.03</v>
      </c>
      <c r="V277">
        <f>(Table1[[#This Row],[Min Nitrate N + Nitrite N]]+Table1[[#This Row],[Max Nitrate N + Nitrite N]])/2</f>
        <v>2.12</v>
      </c>
      <c r="W277">
        <v>490</v>
      </c>
      <c r="X277">
        <v>24000</v>
      </c>
      <c r="Y277">
        <f>(Table1[[#This Row],[Min Fecal Coliform]]+Table1[[#This Row],[Max Fecal Coliform]])/2</f>
        <v>12245</v>
      </c>
      <c r="Z277">
        <v>1100</v>
      </c>
      <c r="AA277">
        <v>35000</v>
      </c>
      <c r="AB277">
        <f>(Table1[[#This Row],[Min Total Coliform]]+Table1[[#This Row],[Max Total Coliform]])/2</f>
        <v>18050</v>
      </c>
      <c r="AC277">
        <f>MIN(10, (Table1[[#This Row],[Avg BOD]]/4)*10)</f>
        <v>5.625</v>
      </c>
      <c r="AD277">
        <f>MIN(10, (Table1[[#This Row],[Avg Fecal Coliform]]/600)*10)</f>
        <v>10</v>
      </c>
      <c r="AE277">
        <f>MIN(10, (Table1[[#This Row],[Avg Nitrate N + Nitrite N]]/10)*10)</f>
        <v>2.12</v>
      </c>
      <c r="AF277">
        <f>IF(OR(Table1[[#This Row],[Avg pH]]&lt;6.5,Table1[[#This Row],[Avg pH]]&gt;8.5),10,0)</f>
        <v>0</v>
      </c>
      <c r="AG277">
        <f>MAX(0, 10-(2*Table1[[#This Row],[Avg Dissolved Oxygen]]))</f>
        <v>0</v>
      </c>
      <c r="AH277">
        <f>(Table1[[#This Row],[Fecal Score]]*0.3) + (Table1[[#This Row],[BOD Score]]*0.25) + (Table1[[#This Row],[Nitrate Score]]*0.2) + (Table1[[#This Row],[pH Score]]*0.15) + (Table1[[#This Row],[Dissolved Oxygen Score]]*0.1)</f>
        <v>4.8302500000000004</v>
      </c>
      <c r="AI277">
        <v>2017</v>
      </c>
    </row>
    <row r="278" spans="1:35">
      <c r="A278">
        <v>3953</v>
      </c>
      <c r="B278" t="s">
        <v>296</v>
      </c>
      <c r="C278" t="s">
        <v>1</v>
      </c>
      <c r="D278" t="s">
        <v>294</v>
      </c>
      <c r="E278">
        <v>10</v>
      </c>
      <c r="F278">
        <v>32</v>
      </c>
      <c r="G278">
        <f>(Table1[[#This Row],[Min Temperature]]+Table1[[#This Row],[Max Temperature]])/2</f>
        <v>21</v>
      </c>
      <c r="H278">
        <v>6</v>
      </c>
      <c r="I278">
        <v>9</v>
      </c>
      <c r="J278">
        <f>(Table1[[#This Row],[Min Dissolved Oxygen]]+Table1[[#This Row],[Max Dissolved Oxygen]])/2</f>
        <v>7.5</v>
      </c>
      <c r="K278">
        <v>7.6</v>
      </c>
      <c r="L278">
        <v>8.4</v>
      </c>
      <c r="M278">
        <f>(Table1[[#This Row],[Min pH]]+Table1[[#This Row],[Max pH]])/2</f>
        <v>8</v>
      </c>
      <c r="N278">
        <v>12770</v>
      </c>
      <c r="O278">
        <v>38030</v>
      </c>
      <c r="P278">
        <f>(Table1[[#This Row],[Min Conductivity]]+Table1[[#This Row],[Max Conductivity]])/2</f>
        <v>25400</v>
      </c>
      <c r="Q278">
        <v>0.9</v>
      </c>
      <c r="R278">
        <v>2</v>
      </c>
      <c r="S278">
        <f>(Table1[[#This Row],[Min BOD]]+Table1[[#This Row],[Max BOD]])/2</f>
        <v>1.45</v>
      </c>
      <c r="T278">
        <v>0.13</v>
      </c>
      <c r="U278">
        <v>1.63</v>
      </c>
      <c r="V278">
        <f>(Table1[[#This Row],[Min Nitrate N + Nitrite N]]+Table1[[#This Row],[Max Nitrate N + Nitrite N]])/2</f>
        <v>0.87999999999999989</v>
      </c>
      <c r="W278">
        <v>2</v>
      </c>
      <c r="X278">
        <v>5400</v>
      </c>
      <c r="Y278">
        <f>(Table1[[#This Row],[Min Fecal Coliform]]+Table1[[#This Row],[Max Fecal Coliform]])/2</f>
        <v>2701</v>
      </c>
      <c r="Z278">
        <v>2</v>
      </c>
      <c r="AA278">
        <v>5400</v>
      </c>
      <c r="AB278">
        <f>(Table1[[#This Row],[Min Total Coliform]]+Table1[[#This Row],[Max Total Coliform]])/2</f>
        <v>2701</v>
      </c>
      <c r="AC278">
        <f>MIN(10, (Table1[[#This Row],[Avg BOD]]/4)*10)</f>
        <v>3.625</v>
      </c>
      <c r="AD278">
        <f>MIN(10, (Table1[[#This Row],[Avg Fecal Coliform]]/600)*10)</f>
        <v>10</v>
      </c>
      <c r="AE278">
        <f>MIN(10, (Table1[[#This Row],[Avg Nitrate N + Nitrite N]]/10)*10)</f>
        <v>0.87999999999999989</v>
      </c>
      <c r="AF278">
        <f>IF(OR(Table1[[#This Row],[Avg pH]]&lt;6.5,Table1[[#This Row],[Avg pH]]&gt;8.5),10,0)</f>
        <v>0</v>
      </c>
      <c r="AG278">
        <f>MAX(0, 10-(2*Table1[[#This Row],[Avg Dissolved Oxygen]]))</f>
        <v>0</v>
      </c>
      <c r="AH278">
        <f>(Table1[[#This Row],[Fecal Score]]*0.3) + (Table1[[#This Row],[BOD Score]]*0.25) + (Table1[[#This Row],[Nitrate Score]]*0.2) + (Table1[[#This Row],[pH Score]]*0.15) + (Table1[[#This Row],[Dissolved Oxygen Score]]*0.1)</f>
        <v>4.0822500000000002</v>
      </c>
      <c r="AI278">
        <v>2017</v>
      </c>
    </row>
    <row r="279" spans="1:35">
      <c r="A279">
        <v>3954</v>
      </c>
      <c r="B279" t="s">
        <v>297</v>
      </c>
      <c r="C279" t="s">
        <v>1</v>
      </c>
      <c r="D279" t="s">
        <v>294</v>
      </c>
      <c r="E279">
        <v>11</v>
      </c>
      <c r="F279">
        <v>35</v>
      </c>
      <c r="G279">
        <f>(Table1[[#This Row],[Min Temperature]]+Table1[[#This Row],[Max Temperature]])/2</f>
        <v>23</v>
      </c>
      <c r="H279">
        <v>3</v>
      </c>
      <c r="I279">
        <v>9</v>
      </c>
      <c r="J279">
        <f>(Table1[[#This Row],[Min Dissolved Oxygen]]+Table1[[#This Row],[Max Dissolved Oxygen]])/2</f>
        <v>6</v>
      </c>
      <c r="K279">
        <v>7.5</v>
      </c>
      <c r="L279">
        <v>8.5</v>
      </c>
      <c r="M279">
        <f>(Table1[[#This Row],[Min pH]]+Table1[[#This Row],[Max pH]])/2</f>
        <v>8</v>
      </c>
      <c r="N279">
        <v>479</v>
      </c>
      <c r="O279">
        <v>730</v>
      </c>
      <c r="P279">
        <f>(Table1[[#This Row],[Min Conductivity]]+Table1[[#This Row],[Max Conductivity]])/2</f>
        <v>604.5</v>
      </c>
      <c r="Q279">
        <v>4.3</v>
      </c>
      <c r="R279">
        <v>10.199999999999999</v>
      </c>
      <c r="S279">
        <f>(Table1[[#This Row],[Min BOD]]+Table1[[#This Row],[Max BOD]])/2</f>
        <v>7.25</v>
      </c>
      <c r="T279">
        <v>0.69</v>
      </c>
      <c r="U279">
        <v>3.92</v>
      </c>
      <c r="V279">
        <f>(Table1[[#This Row],[Min Nitrate N + Nitrite N]]+Table1[[#This Row],[Max Nitrate N + Nitrite N]])/2</f>
        <v>2.3049999999999997</v>
      </c>
      <c r="W279">
        <v>2</v>
      </c>
      <c r="X279">
        <v>9200</v>
      </c>
      <c r="Y279">
        <f>(Table1[[#This Row],[Min Fecal Coliform]]+Table1[[#This Row],[Max Fecal Coliform]])/2</f>
        <v>4601</v>
      </c>
      <c r="Z279">
        <v>78</v>
      </c>
      <c r="AA279">
        <v>16000</v>
      </c>
      <c r="AB279">
        <f>(Table1[[#This Row],[Min Total Coliform]]+Table1[[#This Row],[Max Total Coliform]])/2</f>
        <v>8039</v>
      </c>
      <c r="AC279">
        <f>MIN(10, (Table1[[#This Row],[Avg BOD]]/4)*10)</f>
        <v>10</v>
      </c>
      <c r="AD279">
        <f>MIN(10, (Table1[[#This Row],[Avg Fecal Coliform]]/600)*10)</f>
        <v>10</v>
      </c>
      <c r="AE279">
        <f>MIN(10, (Table1[[#This Row],[Avg Nitrate N + Nitrite N]]/10)*10)</f>
        <v>2.3049999999999997</v>
      </c>
      <c r="AF279">
        <f>IF(OR(Table1[[#This Row],[Avg pH]]&lt;6.5,Table1[[#This Row],[Avg pH]]&gt;8.5),10,0)</f>
        <v>0</v>
      </c>
      <c r="AG279">
        <f>MAX(0, 10-(2*Table1[[#This Row],[Avg Dissolved Oxygen]]))</f>
        <v>0</v>
      </c>
      <c r="AH279">
        <f>(Table1[[#This Row],[Fecal Score]]*0.3) + (Table1[[#This Row],[BOD Score]]*0.25) + (Table1[[#This Row],[Nitrate Score]]*0.2) + (Table1[[#This Row],[pH Score]]*0.15) + (Table1[[#This Row],[Dissolved Oxygen Score]]*0.1)</f>
        <v>5.9610000000000003</v>
      </c>
      <c r="AI279">
        <v>2017</v>
      </c>
    </row>
    <row r="280" spans="1:35">
      <c r="A280">
        <v>3955</v>
      </c>
      <c r="B280" t="s">
        <v>298</v>
      </c>
      <c r="C280" t="s">
        <v>1</v>
      </c>
      <c r="D280" t="s">
        <v>294</v>
      </c>
      <c r="E280">
        <v>22</v>
      </c>
      <c r="F280">
        <v>34</v>
      </c>
      <c r="G280">
        <f>(Table1[[#This Row],[Min Temperature]]+Table1[[#This Row],[Max Temperature]])/2</f>
        <v>28</v>
      </c>
      <c r="H280">
        <v>4.8</v>
      </c>
      <c r="I280">
        <v>9.1</v>
      </c>
      <c r="J280">
        <f>(Table1[[#This Row],[Min Dissolved Oxygen]]+Table1[[#This Row],[Max Dissolved Oxygen]])/2</f>
        <v>6.9499999999999993</v>
      </c>
      <c r="K280">
        <v>7.2</v>
      </c>
      <c r="L280">
        <v>8.5</v>
      </c>
      <c r="M280">
        <f>(Table1[[#This Row],[Min pH]]+Table1[[#This Row],[Max pH]])/2</f>
        <v>7.85</v>
      </c>
      <c r="N280">
        <v>94</v>
      </c>
      <c r="O280">
        <v>323</v>
      </c>
      <c r="P280">
        <f>(Table1[[#This Row],[Min Conductivity]]+Table1[[#This Row],[Max Conductivity]])/2</f>
        <v>208.5</v>
      </c>
      <c r="Q280">
        <v>1</v>
      </c>
      <c r="R280">
        <v>3.7</v>
      </c>
      <c r="S280">
        <f>(Table1[[#This Row],[Min BOD]]+Table1[[#This Row],[Max BOD]])/2</f>
        <v>2.35</v>
      </c>
      <c r="T280">
        <v>0.2</v>
      </c>
      <c r="U280">
        <v>4.26</v>
      </c>
      <c r="V280">
        <f>(Table1[[#This Row],[Min Nitrate N + Nitrite N]]+Table1[[#This Row],[Max Nitrate N + Nitrite N]])/2</f>
        <v>2.23</v>
      </c>
      <c r="W280">
        <v>78</v>
      </c>
      <c r="X280">
        <v>11000</v>
      </c>
      <c r="Y280">
        <f>(Table1[[#This Row],[Min Fecal Coliform]]+Table1[[#This Row],[Max Fecal Coliform]])/2</f>
        <v>5539</v>
      </c>
      <c r="Z280">
        <v>1100</v>
      </c>
      <c r="AA280">
        <v>17000</v>
      </c>
      <c r="AB280">
        <f>(Table1[[#This Row],[Min Total Coliform]]+Table1[[#This Row],[Max Total Coliform]])/2</f>
        <v>9050</v>
      </c>
      <c r="AC280">
        <f>MIN(10, (Table1[[#This Row],[Avg BOD]]/4)*10)</f>
        <v>5.875</v>
      </c>
      <c r="AD280">
        <f>MIN(10, (Table1[[#This Row],[Avg Fecal Coliform]]/600)*10)</f>
        <v>10</v>
      </c>
      <c r="AE280">
        <f>MIN(10, (Table1[[#This Row],[Avg Nitrate N + Nitrite N]]/10)*10)</f>
        <v>2.23</v>
      </c>
      <c r="AF280">
        <f>IF(OR(Table1[[#This Row],[Avg pH]]&lt;6.5,Table1[[#This Row],[Avg pH]]&gt;8.5),10,0)</f>
        <v>0</v>
      </c>
      <c r="AG280">
        <f>MAX(0, 10-(2*Table1[[#This Row],[Avg Dissolved Oxygen]]))</f>
        <v>0</v>
      </c>
      <c r="AH280">
        <f>(Table1[[#This Row],[Fecal Score]]*0.3) + (Table1[[#This Row],[BOD Score]]*0.25) + (Table1[[#This Row],[Nitrate Score]]*0.2) + (Table1[[#This Row],[pH Score]]*0.15) + (Table1[[#This Row],[Dissolved Oxygen Score]]*0.1)</f>
        <v>4.9147499999999997</v>
      </c>
      <c r="AI280">
        <v>2017</v>
      </c>
    </row>
    <row r="281" spans="1:35">
      <c r="A281">
        <v>3956</v>
      </c>
      <c r="B281" t="s">
        <v>299</v>
      </c>
      <c r="C281" t="s">
        <v>1</v>
      </c>
      <c r="D281" t="s">
        <v>294</v>
      </c>
      <c r="E281">
        <v>22</v>
      </c>
      <c r="F281">
        <v>34</v>
      </c>
      <c r="G281">
        <f>(Table1[[#This Row],[Min Temperature]]+Table1[[#This Row],[Max Temperature]])/2</f>
        <v>28</v>
      </c>
      <c r="H281">
        <v>5.0999999999999996</v>
      </c>
      <c r="I281">
        <v>8.8000000000000007</v>
      </c>
      <c r="J281">
        <f>(Table1[[#This Row],[Min Dissolved Oxygen]]+Table1[[#This Row],[Max Dissolved Oxygen]])/2</f>
        <v>6.95</v>
      </c>
      <c r="K281">
        <v>7.2</v>
      </c>
      <c r="L281">
        <v>8.4</v>
      </c>
      <c r="M281">
        <f>(Table1[[#This Row],[Min pH]]+Table1[[#This Row],[Max pH]])/2</f>
        <v>7.8000000000000007</v>
      </c>
      <c r="N281">
        <v>113</v>
      </c>
      <c r="O281">
        <v>206</v>
      </c>
      <c r="P281">
        <f>(Table1[[#This Row],[Min Conductivity]]+Table1[[#This Row],[Max Conductivity]])/2</f>
        <v>159.5</v>
      </c>
      <c r="Q281">
        <v>0.8</v>
      </c>
      <c r="R281">
        <v>3.5</v>
      </c>
      <c r="S281">
        <f>(Table1[[#This Row],[Min BOD]]+Table1[[#This Row],[Max BOD]])/2</f>
        <v>2.15</v>
      </c>
      <c r="T281">
        <v>0</v>
      </c>
      <c r="U281">
        <v>3.04</v>
      </c>
      <c r="V281">
        <f>(Table1[[#This Row],[Min Nitrate N + Nitrite N]]+Table1[[#This Row],[Max Nitrate N + Nitrite N]])/2</f>
        <v>1.52</v>
      </c>
      <c r="W281">
        <v>390</v>
      </c>
      <c r="X281">
        <v>5400</v>
      </c>
      <c r="Y281">
        <f>(Table1[[#This Row],[Min Fecal Coliform]]+Table1[[#This Row],[Max Fecal Coliform]])/2</f>
        <v>2895</v>
      </c>
      <c r="Z281">
        <v>1300</v>
      </c>
      <c r="AA281">
        <v>13000</v>
      </c>
      <c r="AB281">
        <f>(Table1[[#This Row],[Min Total Coliform]]+Table1[[#This Row],[Max Total Coliform]])/2</f>
        <v>7150</v>
      </c>
      <c r="AC281">
        <f>MIN(10, (Table1[[#This Row],[Avg BOD]]/4)*10)</f>
        <v>5.375</v>
      </c>
      <c r="AD281">
        <f>MIN(10, (Table1[[#This Row],[Avg Fecal Coliform]]/600)*10)</f>
        <v>10</v>
      </c>
      <c r="AE281">
        <f>MIN(10, (Table1[[#This Row],[Avg Nitrate N + Nitrite N]]/10)*10)</f>
        <v>1.52</v>
      </c>
      <c r="AF281">
        <f>IF(OR(Table1[[#This Row],[Avg pH]]&lt;6.5,Table1[[#This Row],[Avg pH]]&gt;8.5),10,0)</f>
        <v>0</v>
      </c>
      <c r="AG281">
        <f>MAX(0, 10-(2*Table1[[#This Row],[Avg Dissolved Oxygen]]))</f>
        <v>0</v>
      </c>
      <c r="AH281">
        <f>(Table1[[#This Row],[Fecal Score]]*0.3) + (Table1[[#This Row],[BOD Score]]*0.25) + (Table1[[#This Row],[Nitrate Score]]*0.2) + (Table1[[#This Row],[pH Score]]*0.15) + (Table1[[#This Row],[Dissolved Oxygen Score]]*0.1)</f>
        <v>4.6477500000000003</v>
      </c>
      <c r="AI281">
        <v>2017</v>
      </c>
    </row>
    <row r="282" spans="1:35">
      <c r="A282">
        <v>3957</v>
      </c>
      <c r="B282" t="s">
        <v>300</v>
      </c>
      <c r="C282" t="s">
        <v>1</v>
      </c>
      <c r="D282" t="s">
        <v>294</v>
      </c>
      <c r="E282">
        <v>23</v>
      </c>
      <c r="F282">
        <v>32</v>
      </c>
      <c r="G282">
        <f>(Table1[[#This Row],[Min Temperature]]+Table1[[#This Row],[Max Temperature]])/2</f>
        <v>27.5</v>
      </c>
      <c r="H282">
        <v>5.0999999999999996</v>
      </c>
      <c r="I282">
        <v>8.4</v>
      </c>
      <c r="J282">
        <f>(Table1[[#This Row],[Min Dissolved Oxygen]]+Table1[[#This Row],[Max Dissolved Oxygen]])/2</f>
        <v>6.75</v>
      </c>
      <c r="K282">
        <v>7.2</v>
      </c>
      <c r="L282">
        <v>8.5</v>
      </c>
      <c r="M282">
        <f>(Table1[[#This Row],[Min pH]]+Table1[[#This Row],[Max pH]])/2</f>
        <v>7.85</v>
      </c>
      <c r="N282">
        <v>125</v>
      </c>
      <c r="O282">
        <v>250</v>
      </c>
      <c r="P282">
        <f>(Table1[[#This Row],[Min Conductivity]]+Table1[[#This Row],[Max Conductivity]])/2</f>
        <v>187.5</v>
      </c>
      <c r="Q282">
        <v>1.1000000000000001</v>
      </c>
      <c r="R282">
        <v>3.2</v>
      </c>
      <c r="S282">
        <f>(Table1[[#This Row],[Min BOD]]+Table1[[#This Row],[Max BOD]])/2</f>
        <v>2.1500000000000004</v>
      </c>
      <c r="T282">
        <v>0.18</v>
      </c>
      <c r="U282">
        <v>2.4700000000000002</v>
      </c>
      <c r="V282">
        <f>(Table1[[#This Row],[Min Nitrate N + Nitrite N]]+Table1[[#This Row],[Max Nitrate N + Nitrite N]])/2</f>
        <v>1.3250000000000002</v>
      </c>
      <c r="W282">
        <v>490</v>
      </c>
      <c r="X282">
        <v>14000</v>
      </c>
      <c r="Y282">
        <f>(Table1[[#This Row],[Min Fecal Coliform]]+Table1[[#This Row],[Max Fecal Coliform]])/2</f>
        <v>7245</v>
      </c>
      <c r="Z282">
        <v>2400</v>
      </c>
      <c r="AA282">
        <v>22000</v>
      </c>
      <c r="AB282">
        <f>(Table1[[#This Row],[Min Total Coliform]]+Table1[[#This Row],[Max Total Coliform]])/2</f>
        <v>12200</v>
      </c>
      <c r="AC282">
        <f>MIN(10, (Table1[[#This Row],[Avg BOD]]/4)*10)</f>
        <v>5.3750000000000009</v>
      </c>
      <c r="AD282">
        <f>MIN(10, (Table1[[#This Row],[Avg Fecal Coliform]]/600)*10)</f>
        <v>10</v>
      </c>
      <c r="AE282">
        <f>MIN(10, (Table1[[#This Row],[Avg Nitrate N + Nitrite N]]/10)*10)</f>
        <v>1.3250000000000002</v>
      </c>
      <c r="AF282">
        <f>IF(OR(Table1[[#This Row],[Avg pH]]&lt;6.5,Table1[[#This Row],[Avg pH]]&gt;8.5),10,0)</f>
        <v>0</v>
      </c>
      <c r="AG282">
        <f>MAX(0, 10-(2*Table1[[#This Row],[Avg Dissolved Oxygen]]))</f>
        <v>0</v>
      </c>
      <c r="AH282">
        <f>(Table1[[#This Row],[Fecal Score]]*0.3) + (Table1[[#This Row],[BOD Score]]*0.25) + (Table1[[#This Row],[Nitrate Score]]*0.2) + (Table1[[#This Row],[pH Score]]*0.15) + (Table1[[#This Row],[Dissolved Oxygen Score]]*0.1)</f>
        <v>4.6087499999999997</v>
      </c>
      <c r="AI282">
        <v>2017</v>
      </c>
    </row>
    <row r="283" spans="1:35">
      <c r="A283">
        <v>2431</v>
      </c>
      <c r="B283" t="s">
        <v>301</v>
      </c>
      <c r="C283" t="s">
        <v>8</v>
      </c>
      <c r="D283" t="s">
        <v>294</v>
      </c>
      <c r="E283">
        <v>23</v>
      </c>
      <c r="F283">
        <v>37</v>
      </c>
      <c r="G283">
        <f>(Table1[[#This Row],[Min Temperature]]+Table1[[#This Row],[Max Temperature]])/2</f>
        <v>30</v>
      </c>
      <c r="H283">
        <v>1.7</v>
      </c>
      <c r="I283">
        <v>10.1</v>
      </c>
      <c r="J283">
        <f>(Table1[[#This Row],[Min Dissolved Oxygen]]+Table1[[#This Row],[Max Dissolved Oxygen]])/2</f>
        <v>5.8999999999999995</v>
      </c>
      <c r="K283">
        <v>7.5</v>
      </c>
      <c r="L283">
        <v>8.6</v>
      </c>
      <c r="M283">
        <f>(Table1[[#This Row],[Min pH]]+Table1[[#This Row],[Max pH]])/2</f>
        <v>8.0500000000000007</v>
      </c>
      <c r="N283">
        <v>395</v>
      </c>
      <c r="O283">
        <v>500</v>
      </c>
      <c r="P283">
        <f>(Table1[[#This Row],[Min Conductivity]]+Table1[[#This Row],[Max Conductivity]])/2</f>
        <v>447.5</v>
      </c>
      <c r="Q283">
        <v>1.5</v>
      </c>
      <c r="R283">
        <v>6.3</v>
      </c>
      <c r="S283">
        <f>(Table1[[#This Row],[Min BOD]]+Table1[[#This Row],[Max BOD]])/2</f>
        <v>3.9</v>
      </c>
      <c r="T283">
        <v>0.27</v>
      </c>
      <c r="U283">
        <v>6.39</v>
      </c>
      <c r="V283">
        <f>(Table1[[#This Row],[Min Nitrate N + Nitrite N]]+Table1[[#This Row],[Max Nitrate N + Nitrite N]])/2</f>
        <v>3.33</v>
      </c>
      <c r="W283">
        <v>1700</v>
      </c>
      <c r="X283">
        <v>160000</v>
      </c>
      <c r="Y283">
        <f>(Table1[[#This Row],[Min Fecal Coliform]]+Table1[[#This Row],[Max Fecal Coliform]])/2</f>
        <v>80850</v>
      </c>
      <c r="Z283">
        <v>2800</v>
      </c>
      <c r="AA283">
        <v>160000</v>
      </c>
      <c r="AB283">
        <f>(Table1[[#This Row],[Min Total Coliform]]+Table1[[#This Row],[Max Total Coliform]])/2</f>
        <v>81400</v>
      </c>
      <c r="AC283">
        <f>MIN(10, (Table1[[#This Row],[Avg BOD]]/4)*10)</f>
        <v>9.75</v>
      </c>
      <c r="AD283">
        <f>MIN(10, (Table1[[#This Row],[Avg Fecal Coliform]]/600)*10)</f>
        <v>10</v>
      </c>
      <c r="AE283">
        <f>MIN(10, (Table1[[#This Row],[Avg Nitrate N + Nitrite N]]/10)*10)</f>
        <v>3.33</v>
      </c>
      <c r="AF283">
        <f>IF(OR(Table1[[#This Row],[Avg pH]]&lt;6.5,Table1[[#This Row],[Avg pH]]&gt;8.5),10,0)</f>
        <v>0</v>
      </c>
      <c r="AG283">
        <f>MAX(0, 10-(2*Table1[[#This Row],[Avg Dissolved Oxygen]]))</f>
        <v>0</v>
      </c>
      <c r="AH283">
        <f>(Table1[[#This Row],[Fecal Score]]*0.3) + (Table1[[#This Row],[BOD Score]]*0.25) + (Table1[[#This Row],[Nitrate Score]]*0.2) + (Table1[[#This Row],[pH Score]]*0.15) + (Table1[[#This Row],[Dissolved Oxygen Score]]*0.1)</f>
        <v>6.1035000000000004</v>
      </c>
      <c r="AI283">
        <v>2017</v>
      </c>
    </row>
    <row r="284" spans="1:35">
      <c r="A284">
        <v>2434</v>
      </c>
      <c r="B284" t="s">
        <v>302</v>
      </c>
      <c r="C284" t="s">
        <v>8</v>
      </c>
      <c r="D284" t="s">
        <v>294</v>
      </c>
      <c r="E284">
        <v>22</v>
      </c>
      <c r="F284">
        <v>32</v>
      </c>
      <c r="G284">
        <f>(Table1[[#This Row],[Min Temperature]]+Table1[[#This Row],[Max Temperature]])/2</f>
        <v>27</v>
      </c>
      <c r="H284">
        <v>5.9</v>
      </c>
      <c r="I284">
        <v>16.2</v>
      </c>
      <c r="J284">
        <f>(Table1[[#This Row],[Min Dissolved Oxygen]]+Table1[[#This Row],[Max Dissolved Oxygen]])/2</f>
        <v>11.05</v>
      </c>
      <c r="K284">
        <v>7.7</v>
      </c>
      <c r="L284">
        <v>8.5</v>
      </c>
      <c r="M284">
        <f>(Table1[[#This Row],[Min pH]]+Table1[[#This Row],[Max pH]])/2</f>
        <v>8.1</v>
      </c>
      <c r="N284">
        <v>520</v>
      </c>
      <c r="O284">
        <v>745</v>
      </c>
      <c r="P284">
        <f>(Table1[[#This Row],[Min Conductivity]]+Table1[[#This Row],[Max Conductivity]])/2</f>
        <v>632.5</v>
      </c>
      <c r="Q284">
        <v>3.3</v>
      </c>
      <c r="R284">
        <v>13.5</v>
      </c>
      <c r="S284">
        <f>(Table1[[#This Row],[Min BOD]]+Table1[[#This Row],[Max BOD]])/2</f>
        <v>8.4</v>
      </c>
      <c r="T284">
        <v>0.7</v>
      </c>
      <c r="U284">
        <v>5.44</v>
      </c>
      <c r="V284">
        <f>(Table1[[#This Row],[Min Nitrate N + Nitrite N]]+Table1[[#This Row],[Max Nitrate N + Nitrite N]])/2</f>
        <v>3.0700000000000003</v>
      </c>
      <c r="W284">
        <v>20</v>
      </c>
      <c r="X284">
        <v>24000</v>
      </c>
      <c r="Y284">
        <f>(Table1[[#This Row],[Min Fecal Coliform]]+Table1[[#This Row],[Max Fecal Coliform]])/2</f>
        <v>12010</v>
      </c>
      <c r="Z284">
        <v>110</v>
      </c>
      <c r="AA284">
        <v>54000</v>
      </c>
      <c r="AB284">
        <f>(Table1[[#This Row],[Min Total Coliform]]+Table1[[#This Row],[Max Total Coliform]])/2</f>
        <v>27055</v>
      </c>
      <c r="AC284">
        <f>MIN(10, (Table1[[#This Row],[Avg BOD]]/4)*10)</f>
        <v>10</v>
      </c>
      <c r="AD284">
        <f>MIN(10, (Table1[[#This Row],[Avg Fecal Coliform]]/600)*10)</f>
        <v>10</v>
      </c>
      <c r="AE284">
        <f>MIN(10, (Table1[[#This Row],[Avg Nitrate N + Nitrite N]]/10)*10)</f>
        <v>3.0700000000000003</v>
      </c>
      <c r="AF284">
        <f>IF(OR(Table1[[#This Row],[Avg pH]]&lt;6.5,Table1[[#This Row],[Avg pH]]&gt;8.5),10,0)</f>
        <v>0</v>
      </c>
      <c r="AG284">
        <f>MAX(0, 10-(2*Table1[[#This Row],[Avg Dissolved Oxygen]]))</f>
        <v>0</v>
      </c>
      <c r="AH284">
        <f>(Table1[[#This Row],[Fecal Score]]*0.3) + (Table1[[#This Row],[BOD Score]]*0.25) + (Table1[[#This Row],[Nitrate Score]]*0.2) + (Table1[[#This Row],[pH Score]]*0.15) + (Table1[[#This Row],[Dissolved Oxygen Score]]*0.1)</f>
        <v>6.1139999999999999</v>
      </c>
      <c r="AI284">
        <v>2017</v>
      </c>
    </row>
    <row r="285" spans="1:35">
      <c r="A285">
        <v>2435</v>
      </c>
      <c r="B285" t="s">
        <v>303</v>
      </c>
      <c r="C285" t="s">
        <v>8</v>
      </c>
      <c r="D285" t="s">
        <v>294</v>
      </c>
      <c r="E285">
        <v>21</v>
      </c>
      <c r="F285">
        <v>30</v>
      </c>
      <c r="G285">
        <f>(Table1[[#This Row],[Min Temperature]]+Table1[[#This Row],[Max Temperature]])/2</f>
        <v>25.5</v>
      </c>
      <c r="H285">
        <v>1.7</v>
      </c>
      <c r="I285">
        <v>17.899999999999999</v>
      </c>
      <c r="J285">
        <f>(Table1[[#This Row],[Min Dissolved Oxygen]]+Table1[[#This Row],[Max Dissolved Oxygen]])/2</f>
        <v>9.7999999999999989</v>
      </c>
      <c r="K285">
        <v>7.2</v>
      </c>
      <c r="L285">
        <v>8.6</v>
      </c>
      <c r="M285">
        <f>(Table1[[#This Row],[Min pH]]+Table1[[#This Row],[Max pH]])/2</f>
        <v>7.9</v>
      </c>
      <c r="N285">
        <v>412</v>
      </c>
      <c r="O285">
        <v>1301</v>
      </c>
      <c r="P285">
        <f>(Table1[[#This Row],[Min Conductivity]]+Table1[[#This Row],[Max Conductivity]])/2</f>
        <v>856.5</v>
      </c>
      <c r="Q285">
        <v>2.7</v>
      </c>
      <c r="R285">
        <v>11</v>
      </c>
      <c r="S285">
        <f>(Table1[[#This Row],[Min BOD]]+Table1[[#This Row],[Max BOD]])/2</f>
        <v>6.85</v>
      </c>
      <c r="T285">
        <v>1.45</v>
      </c>
      <c r="U285">
        <v>6.8</v>
      </c>
      <c r="V285">
        <f>(Table1[[#This Row],[Min Nitrate N + Nitrite N]]+Table1[[#This Row],[Max Nitrate N + Nitrite N]])/2</f>
        <v>4.125</v>
      </c>
      <c r="W285">
        <v>8</v>
      </c>
      <c r="X285">
        <v>11000</v>
      </c>
      <c r="Y285">
        <f>(Table1[[#This Row],[Min Fecal Coliform]]+Table1[[#This Row],[Max Fecal Coliform]])/2</f>
        <v>5504</v>
      </c>
      <c r="Z285">
        <v>23</v>
      </c>
      <c r="AA285">
        <v>35000</v>
      </c>
      <c r="AB285">
        <f>(Table1[[#This Row],[Min Total Coliform]]+Table1[[#This Row],[Max Total Coliform]])/2</f>
        <v>17511.5</v>
      </c>
      <c r="AC285">
        <f>MIN(10, (Table1[[#This Row],[Avg BOD]]/4)*10)</f>
        <v>10</v>
      </c>
      <c r="AD285">
        <f>MIN(10, (Table1[[#This Row],[Avg Fecal Coliform]]/600)*10)</f>
        <v>10</v>
      </c>
      <c r="AE285">
        <f>MIN(10, (Table1[[#This Row],[Avg Nitrate N + Nitrite N]]/10)*10)</f>
        <v>4.125</v>
      </c>
      <c r="AF285">
        <f>IF(OR(Table1[[#This Row],[Avg pH]]&lt;6.5,Table1[[#This Row],[Avg pH]]&gt;8.5),10,0)</f>
        <v>0</v>
      </c>
      <c r="AG285">
        <f>MAX(0, 10-(2*Table1[[#This Row],[Avg Dissolved Oxygen]]))</f>
        <v>0</v>
      </c>
      <c r="AH285">
        <f>(Table1[[#This Row],[Fecal Score]]*0.3) + (Table1[[#This Row],[BOD Score]]*0.25) + (Table1[[#This Row],[Nitrate Score]]*0.2) + (Table1[[#This Row],[pH Score]]*0.15) + (Table1[[#This Row],[Dissolved Oxygen Score]]*0.1)</f>
        <v>6.3250000000000002</v>
      </c>
      <c r="AI285">
        <v>2017</v>
      </c>
    </row>
    <row r="286" spans="1:35">
      <c r="A286">
        <v>2436</v>
      </c>
      <c r="B286" t="s">
        <v>304</v>
      </c>
      <c r="C286" t="s">
        <v>8</v>
      </c>
      <c r="D286" t="s">
        <v>294</v>
      </c>
      <c r="E286">
        <v>20</v>
      </c>
      <c r="F286">
        <v>34</v>
      </c>
      <c r="G286">
        <f>(Table1[[#This Row],[Min Temperature]]+Table1[[#This Row],[Max Temperature]])/2</f>
        <v>27</v>
      </c>
      <c r="H286">
        <v>5.8</v>
      </c>
      <c r="I286">
        <v>15.8</v>
      </c>
      <c r="J286">
        <f>(Table1[[#This Row],[Min Dissolved Oxygen]]+Table1[[#This Row],[Max Dissolved Oxygen]])/2</f>
        <v>10.8</v>
      </c>
      <c r="K286">
        <v>7.2</v>
      </c>
      <c r="L286">
        <v>8.5</v>
      </c>
      <c r="M286">
        <f>(Table1[[#This Row],[Min pH]]+Table1[[#This Row],[Max pH]])/2</f>
        <v>7.85</v>
      </c>
      <c r="N286">
        <v>369</v>
      </c>
      <c r="O286">
        <v>640</v>
      </c>
      <c r="P286">
        <f>(Table1[[#This Row],[Min Conductivity]]+Table1[[#This Row],[Max Conductivity]])/2</f>
        <v>504.5</v>
      </c>
      <c r="Q286">
        <v>3.2</v>
      </c>
      <c r="R286">
        <v>13.4</v>
      </c>
      <c r="S286">
        <f>(Table1[[#This Row],[Min BOD]]+Table1[[#This Row],[Max BOD]])/2</f>
        <v>8.3000000000000007</v>
      </c>
      <c r="T286">
        <v>0.16</v>
      </c>
      <c r="U286">
        <v>4.7300000000000004</v>
      </c>
      <c r="V286">
        <f>(Table1[[#This Row],[Min Nitrate N + Nitrite N]]+Table1[[#This Row],[Max Nitrate N + Nitrite N]])/2</f>
        <v>2.4450000000000003</v>
      </c>
      <c r="W286">
        <v>45</v>
      </c>
      <c r="X286">
        <v>9400</v>
      </c>
      <c r="Y286">
        <f>(Table1[[#This Row],[Min Fecal Coliform]]+Table1[[#This Row],[Max Fecal Coliform]])/2</f>
        <v>4722.5</v>
      </c>
      <c r="Z286">
        <v>130</v>
      </c>
      <c r="AA286">
        <v>17000</v>
      </c>
      <c r="AB286">
        <f>(Table1[[#This Row],[Min Total Coliform]]+Table1[[#This Row],[Max Total Coliform]])/2</f>
        <v>8565</v>
      </c>
      <c r="AC286">
        <f>MIN(10, (Table1[[#This Row],[Avg BOD]]/4)*10)</f>
        <v>10</v>
      </c>
      <c r="AD286">
        <f>MIN(10, (Table1[[#This Row],[Avg Fecal Coliform]]/600)*10)</f>
        <v>10</v>
      </c>
      <c r="AE286">
        <f>MIN(10, (Table1[[#This Row],[Avg Nitrate N + Nitrite N]]/10)*10)</f>
        <v>2.4450000000000003</v>
      </c>
      <c r="AF286">
        <f>IF(OR(Table1[[#This Row],[Avg pH]]&lt;6.5,Table1[[#This Row],[Avg pH]]&gt;8.5),10,0)</f>
        <v>0</v>
      </c>
      <c r="AG286">
        <f>MAX(0, 10-(2*Table1[[#This Row],[Avg Dissolved Oxygen]]))</f>
        <v>0</v>
      </c>
      <c r="AH286">
        <f>(Table1[[#This Row],[Fecal Score]]*0.3) + (Table1[[#This Row],[BOD Score]]*0.25) + (Table1[[#This Row],[Nitrate Score]]*0.2) + (Table1[[#This Row],[pH Score]]*0.15) + (Table1[[#This Row],[Dissolved Oxygen Score]]*0.1)</f>
        <v>5.9889999999999999</v>
      </c>
      <c r="AI286">
        <v>2017</v>
      </c>
    </row>
    <row r="287" spans="1:35">
      <c r="A287">
        <v>3962</v>
      </c>
      <c r="B287" t="s">
        <v>305</v>
      </c>
      <c r="C287" t="s">
        <v>8</v>
      </c>
      <c r="D287" t="s">
        <v>294</v>
      </c>
      <c r="E287">
        <v>20</v>
      </c>
      <c r="F287">
        <v>34</v>
      </c>
      <c r="G287">
        <f>(Table1[[#This Row],[Min Temperature]]+Table1[[#This Row],[Max Temperature]])/2</f>
        <v>27</v>
      </c>
      <c r="H287">
        <v>5.7</v>
      </c>
      <c r="I287">
        <v>7.3</v>
      </c>
      <c r="J287">
        <f>(Table1[[#This Row],[Min Dissolved Oxygen]]+Table1[[#This Row],[Max Dissolved Oxygen]])/2</f>
        <v>6.5</v>
      </c>
      <c r="K287">
        <v>6.7</v>
      </c>
      <c r="L287">
        <v>8.5</v>
      </c>
      <c r="M287">
        <f>(Table1[[#This Row],[Min pH]]+Table1[[#This Row],[Max pH]])/2</f>
        <v>7.6</v>
      </c>
      <c r="N287">
        <v>104</v>
      </c>
      <c r="O287">
        <v>547</v>
      </c>
      <c r="P287">
        <f>(Table1[[#This Row],[Min Conductivity]]+Table1[[#This Row],[Max Conductivity]])/2</f>
        <v>325.5</v>
      </c>
      <c r="Q287">
        <v>1.3</v>
      </c>
      <c r="R287">
        <v>6.8</v>
      </c>
      <c r="S287">
        <f>(Table1[[#This Row],[Min BOD]]+Table1[[#This Row],[Max BOD]])/2</f>
        <v>4.05</v>
      </c>
      <c r="T287">
        <v>0.4</v>
      </c>
      <c r="U287">
        <v>6.38</v>
      </c>
      <c r="V287">
        <f>(Table1[[#This Row],[Min Nitrate N + Nitrite N]]+Table1[[#This Row],[Max Nitrate N + Nitrite N]])/2</f>
        <v>3.39</v>
      </c>
      <c r="W287">
        <v>2</v>
      </c>
      <c r="X287">
        <v>13000</v>
      </c>
      <c r="Y287">
        <f>(Table1[[#This Row],[Min Fecal Coliform]]+Table1[[#This Row],[Max Fecal Coliform]])/2</f>
        <v>6501</v>
      </c>
      <c r="Z287">
        <v>230</v>
      </c>
      <c r="AA287">
        <v>35000</v>
      </c>
      <c r="AB287">
        <f>(Table1[[#This Row],[Min Total Coliform]]+Table1[[#This Row],[Max Total Coliform]])/2</f>
        <v>17615</v>
      </c>
      <c r="AC287">
        <f>MIN(10, (Table1[[#This Row],[Avg BOD]]/4)*10)</f>
        <v>10</v>
      </c>
      <c r="AD287">
        <f>MIN(10, (Table1[[#This Row],[Avg Fecal Coliform]]/600)*10)</f>
        <v>10</v>
      </c>
      <c r="AE287">
        <f>MIN(10, (Table1[[#This Row],[Avg Nitrate N + Nitrite N]]/10)*10)</f>
        <v>3.39</v>
      </c>
      <c r="AF287">
        <f>IF(OR(Table1[[#This Row],[Avg pH]]&lt;6.5,Table1[[#This Row],[Avg pH]]&gt;8.5),10,0)</f>
        <v>0</v>
      </c>
      <c r="AG287">
        <f>MAX(0, 10-(2*Table1[[#This Row],[Avg Dissolved Oxygen]]))</f>
        <v>0</v>
      </c>
      <c r="AH287">
        <f>(Table1[[#This Row],[Fecal Score]]*0.3) + (Table1[[#This Row],[BOD Score]]*0.25) + (Table1[[#This Row],[Nitrate Score]]*0.2) + (Table1[[#This Row],[pH Score]]*0.15) + (Table1[[#This Row],[Dissolved Oxygen Score]]*0.1)</f>
        <v>6.1779999999999999</v>
      </c>
      <c r="AI287">
        <v>2017</v>
      </c>
    </row>
    <row r="288" spans="1:35">
      <c r="A288">
        <v>3963</v>
      </c>
      <c r="B288" t="s">
        <v>306</v>
      </c>
      <c r="C288" t="s">
        <v>8</v>
      </c>
      <c r="D288" t="s">
        <v>294</v>
      </c>
      <c r="E288">
        <v>19</v>
      </c>
      <c r="F288">
        <v>31</v>
      </c>
      <c r="G288">
        <f>(Table1[[#This Row],[Min Temperature]]+Table1[[#This Row],[Max Temperature]])/2</f>
        <v>25</v>
      </c>
      <c r="H288">
        <v>2.7</v>
      </c>
      <c r="I288">
        <v>18</v>
      </c>
      <c r="J288">
        <f>(Table1[[#This Row],[Min Dissolved Oxygen]]+Table1[[#This Row],[Max Dissolved Oxygen]])/2</f>
        <v>10.35</v>
      </c>
      <c r="K288">
        <v>7.3</v>
      </c>
      <c r="L288">
        <v>8.5</v>
      </c>
      <c r="M288">
        <f>(Table1[[#This Row],[Min pH]]+Table1[[#This Row],[Max pH]])/2</f>
        <v>7.9</v>
      </c>
      <c r="N288">
        <v>391</v>
      </c>
      <c r="O288">
        <v>1144</v>
      </c>
      <c r="P288">
        <f>(Table1[[#This Row],[Min Conductivity]]+Table1[[#This Row],[Max Conductivity]])/2</f>
        <v>767.5</v>
      </c>
      <c r="Q288">
        <v>2.9</v>
      </c>
      <c r="R288">
        <v>35.799999999999997</v>
      </c>
      <c r="S288">
        <f>(Table1[[#This Row],[Min BOD]]+Table1[[#This Row],[Max BOD]])/2</f>
        <v>19.349999999999998</v>
      </c>
      <c r="T288">
        <v>0.86</v>
      </c>
      <c r="U288">
        <v>5.73</v>
      </c>
      <c r="V288">
        <f>(Table1[[#This Row],[Min Nitrate N + Nitrite N]]+Table1[[#This Row],[Max Nitrate N + Nitrite N]])/2</f>
        <v>3.2950000000000004</v>
      </c>
      <c r="W288">
        <v>2</v>
      </c>
      <c r="X288">
        <v>16000</v>
      </c>
      <c r="Y288">
        <f>(Table1[[#This Row],[Min Fecal Coliform]]+Table1[[#This Row],[Max Fecal Coliform]])/2</f>
        <v>8001</v>
      </c>
      <c r="Z288">
        <v>20</v>
      </c>
      <c r="AA288">
        <v>16000</v>
      </c>
      <c r="AB288">
        <f>(Table1[[#This Row],[Min Total Coliform]]+Table1[[#This Row],[Max Total Coliform]])/2</f>
        <v>8010</v>
      </c>
      <c r="AC288">
        <f>MIN(10, (Table1[[#This Row],[Avg BOD]]/4)*10)</f>
        <v>10</v>
      </c>
      <c r="AD288">
        <f>MIN(10, (Table1[[#This Row],[Avg Fecal Coliform]]/600)*10)</f>
        <v>10</v>
      </c>
      <c r="AE288">
        <f>MIN(10, (Table1[[#This Row],[Avg Nitrate N + Nitrite N]]/10)*10)</f>
        <v>3.2949999999999999</v>
      </c>
      <c r="AF288">
        <f>IF(OR(Table1[[#This Row],[Avg pH]]&lt;6.5,Table1[[#This Row],[Avg pH]]&gt;8.5),10,0)</f>
        <v>0</v>
      </c>
      <c r="AG288">
        <f>MAX(0, 10-(2*Table1[[#This Row],[Avg Dissolved Oxygen]]))</f>
        <v>0</v>
      </c>
      <c r="AH288">
        <f>(Table1[[#This Row],[Fecal Score]]*0.3) + (Table1[[#This Row],[BOD Score]]*0.25) + (Table1[[#This Row],[Nitrate Score]]*0.2) + (Table1[[#This Row],[pH Score]]*0.15) + (Table1[[#This Row],[Dissolved Oxygen Score]]*0.1)</f>
        <v>6.1589999999999998</v>
      </c>
      <c r="AI288">
        <v>2017</v>
      </c>
    </row>
    <row r="289" spans="1:35">
      <c r="A289">
        <v>1396</v>
      </c>
      <c r="B289" t="s">
        <v>307</v>
      </c>
      <c r="C289" t="s">
        <v>1</v>
      </c>
      <c r="D289" t="s">
        <v>308</v>
      </c>
      <c r="E289">
        <v>29</v>
      </c>
      <c r="F289">
        <v>34</v>
      </c>
      <c r="G289">
        <f>(Table1[[#This Row],[Min Temperature]]+Table1[[#This Row],[Max Temperature]])/2</f>
        <v>31.5</v>
      </c>
      <c r="H289">
        <v>6.4</v>
      </c>
      <c r="I289">
        <v>8.1</v>
      </c>
      <c r="J289">
        <f>(Table1[[#This Row],[Min Dissolved Oxygen]]+Table1[[#This Row],[Max Dissolved Oxygen]])/2</f>
        <v>7.25</v>
      </c>
      <c r="K289">
        <v>8</v>
      </c>
      <c r="L289">
        <v>8.5</v>
      </c>
      <c r="M289">
        <f>(Table1[[#This Row],[Min pH]]+Table1[[#This Row],[Max pH]])/2</f>
        <v>8.25</v>
      </c>
      <c r="N289">
        <v>307</v>
      </c>
      <c r="O289">
        <v>608</v>
      </c>
      <c r="P289">
        <f>(Table1[[#This Row],[Min Conductivity]]+Table1[[#This Row],[Max Conductivity]])/2</f>
        <v>457.5</v>
      </c>
      <c r="Q289">
        <v>0</v>
      </c>
      <c r="R289">
        <v>23</v>
      </c>
      <c r="S289">
        <f>(Table1[[#This Row],[Min BOD]]+Table1[[#This Row],[Max BOD]])/2</f>
        <v>11.5</v>
      </c>
      <c r="T289">
        <v>0.01</v>
      </c>
      <c r="U289">
        <v>0.1</v>
      </c>
      <c r="V289">
        <f>(Table1[[#This Row],[Min Nitrate N + Nitrite N]]+Table1[[#This Row],[Max Nitrate N + Nitrite N]])/2</f>
        <v>5.5E-2</v>
      </c>
      <c r="W289">
        <v>2</v>
      </c>
      <c r="X289">
        <v>2</v>
      </c>
      <c r="Y289">
        <f>(Table1[[#This Row],[Min Fecal Coliform]]+Table1[[#This Row],[Max Fecal Coliform]])/2</f>
        <v>2</v>
      </c>
      <c r="Z289">
        <v>21</v>
      </c>
      <c r="AA289">
        <v>21</v>
      </c>
      <c r="AB289">
        <f>(Table1[[#This Row],[Min Total Coliform]]+Table1[[#This Row],[Max Total Coliform]])/2</f>
        <v>21</v>
      </c>
      <c r="AC289">
        <f>MIN(10, (Table1[[#This Row],[Avg BOD]]/4)*10)</f>
        <v>10</v>
      </c>
      <c r="AD289">
        <f>MIN(10, (Table1[[#This Row],[Avg Fecal Coliform]]/600)*10)</f>
        <v>3.3333333333333333E-2</v>
      </c>
      <c r="AE289">
        <f>MIN(10, (Table1[[#This Row],[Avg Nitrate N + Nitrite N]]/10)*10)</f>
        <v>5.4999999999999993E-2</v>
      </c>
      <c r="AF289">
        <f>IF(OR(Table1[[#This Row],[Avg pH]]&lt;6.5,Table1[[#This Row],[Avg pH]]&gt;8.5),10,0)</f>
        <v>0</v>
      </c>
      <c r="AG289">
        <f>MAX(0, 10-(2*Table1[[#This Row],[Avg Dissolved Oxygen]]))</f>
        <v>0</v>
      </c>
      <c r="AH289">
        <f>(Table1[[#This Row],[Fecal Score]]*0.3) + (Table1[[#This Row],[BOD Score]]*0.25) + (Table1[[#This Row],[Nitrate Score]]*0.2) + (Table1[[#This Row],[pH Score]]*0.15) + (Table1[[#This Row],[Dissolved Oxygen Score]]*0.1)</f>
        <v>2.5209999999999999</v>
      </c>
      <c r="AI289">
        <v>2017</v>
      </c>
    </row>
    <row r="290" spans="1:35">
      <c r="A290">
        <v>1686</v>
      </c>
      <c r="B290" t="s">
        <v>309</v>
      </c>
      <c r="C290" t="s">
        <v>1</v>
      </c>
      <c r="D290" t="s">
        <v>308</v>
      </c>
      <c r="E290">
        <v>29</v>
      </c>
      <c r="F290">
        <v>34</v>
      </c>
      <c r="G290">
        <f>(Table1[[#This Row],[Min Temperature]]+Table1[[#This Row],[Max Temperature]])/2</f>
        <v>31.5</v>
      </c>
      <c r="H290">
        <v>5.6</v>
      </c>
      <c r="I290">
        <v>8.6</v>
      </c>
      <c r="J290">
        <f>(Table1[[#This Row],[Min Dissolved Oxygen]]+Table1[[#This Row],[Max Dissolved Oxygen]])/2</f>
        <v>7.1</v>
      </c>
      <c r="K290">
        <v>8</v>
      </c>
      <c r="L290">
        <v>8.9</v>
      </c>
      <c r="M290">
        <f>(Table1[[#This Row],[Min pH]]+Table1[[#This Row],[Max pH]])/2</f>
        <v>8.4499999999999993</v>
      </c>
      <c r="N290">
        <v>568</v>
      </c>
      <c r="O290">
        <v>1012</v>
      </c>
      <c r="P290">
        <f>(Table1[[#This Row],[Min Conductivity]]+Table1[[#This Row],[Max Conductivity]])/2</f>
        <v>790</v>
      </c>
      <c r="Q290">
        <v>0</v>
      </c>
      <c r="R290">
        <v>1.8</v>
      </c>
      <c r="S290">
        <f>(Table1[[#This Row],[Min BOD]]+Table1[[#This Row],[Max BOD]])/2</f>
        <v>0.9</v>
      </c>
      <c r="T290">
        <v>0.01</v>
      </c>
      <c r="U290">
        <v>0.97</v>
      </c>
      <c r="V290">
        <f>(Table1[[#This Row],[Min Nitrate N + Nitrite N]]+Table1[[#This Row],[Max Nitrate N + Nitrite N]])/2</f>
        <v>0.49</v>
      </c>
      <c r="W290">
        <v>2</v>
      </c>
      <c r="X290">
        <v>110</v>
      </c>
      <c r="Y290">
        <f>(Table1[[#This Row],[Min Fecal Coliform]]+Table1[[#This Row],[Max Fecal Coliform]])/2</f>
        <v>56</v>
      </c>
      <c r="Z290">
        <v>26</v>
      </c>
      <c r="AA290">
        <v>140</v>
      </c>
      <c r="AB290">
        <f>(Table1[[#This Row],[Min Total Coliform]]+Table1[[#This Row],[Max Total Coliform]])/2</f>
        <v>83</v>
      </c>
      <c r="AC290">
        <f>MIN(10, (Table1[[#This Row],[Avg BOD]]/4)*10)</f>
        <v>2.25</v>
      </c>
      <c r="AD290">
        <f>MIN(10, (Table1[[#This Row],[Avg Fecal Coliform]]/600)*10)</f>
        <v>0.93333333333333335</v>
      </c>
      <c r="AE290">
        <f>MIN(10, (Table1[[#This Row],[Avg Nitrate N + Nitrite N]]/10)*10)</f>
        <v>0.49</v>
      </c>
      <c r="AF290">
        <f>IF(OR(Table1[[#This Row],[Avg pH]]&lt;6.5,Table1[[#This Row],[Avg pH]]&gt;8.5),10,0)</f>
        <v>0</v>
      </c>
      <c r="AG290">
        <f>MAX(0, 10-(2*Table1[[#This Row],[Avg Dissolved Oxygen]]))</f>
        <v>0</v>
      </c>
      <c r="AH290">
        <f>(Table1[[#This Row],[Fecal Score]]*0.3) + (Table1[[#This Row],[BOD Score]]*0.25) + (Table1[[#This Row],[Nitrate Score]]*0.2) + (Table1[[#This Row],[pH Score]]*0.15) + (Table1[[#This Row],[Dissolved Oxygen Score]]*0.1)</f>
        <v>0.9405</v>
      </c>
      <c r="AI290">
        <v>2017</v>
      </c>
    </row>
    <row r="291" spans="1:35">
      <c r="A291">
        <v>1297</v>
      </c>
      <c r="B291" t="s">
        <v>310</v>
      </c>
      <c r="C291" t="s">
        <v>1</v>
      </c>
      <c r="D291" t="s">
        <v>311</v>
      </c>
      <c r="E291">
        <v>12</v>
      </c>
      <c r="F291">
        <v>33</v>
      </c>
      <c r="G291">
        <f>(Table1[[#This Row],[Min Temperature]]+Table1[[#This Row],[Max Temperature]])/2</f>
        <v>22.5</v>
      </c>
      <c r="H291">
        <v>6.2</v>
      </c>
      <c r="I291">
        <v>7.2</v>
      </c>
      <c r="J291">
        <f>(Table1[[#This Row],[Min Dissolved Oxygen]]+Table1[[#This Row],[Max Dissolved Oxygen]])/2</f>
        <v>6.7</v>
      </c>
      <c r="K291">
        <v>7.2</v>
      </c>
      <c r="L291">
        <v>7.6</v>
      </c>
      <c r="M291">
        <f>(Table1[[#This Row],[Min pH]]+Table1[[#This Row],[Max pH]])/2</f>
        <v>7.4</v>
      </c>
      <c r="N291">
        <v>244</v>
      </c>
      <c r="O291">
        <v>374</v>
      </c>
      <c r="P291">
        <f>(Table1[[#This Row],[Min Conductivity]]+Table1[[#This Row],[Max Conductivity]])/2</f>
        <v>309</v>
      </c>
      <c r="Q291">
        <v>1.3</v>
      </c>
      <c r="R291">
        <v>2.2999999999999998</v>
      </c>
      <c r="S291">
        <f>(Table1[[#This Row],[Min BOD]]+Table1[[#This Row],[Max BOD]])/2</f>
        <v>1.7999999999999998</v>
      </c>
      <c r="T291">
        <v>0.13</v>
      </c>
      <c r="U291">
        <v>1.2</v>
      </c>
      <c r="V291">
        <f>(Table1[[#This Row],[Min Nitrate N + Nitrite N]]+Table1[[#This Row],[Max Nitrate N + Nitrite N]])/2</f>
        <v>0.66500000000000004</v>
      </c>
      <c r="W291">
        <v>170</v>
      </c>
      <c r="X291">
        <v>2100</v>
      </c>
      <c r="Y291">
        <f>(Table1[[#This Row],[Min Fecal Coliform]]+Table1[[#This Row],[Max Fecal Coliform]])/2</f>
        <v>1135</v>
      </c>
      <c r="Z291">
        <v>210</v>
      </c>
      <c r="AA291">
        <v>580</v>
      </c>
      <c r="AB291">
        <f>(Table1[[#This Row],[Min Total Coliform]]+Table1[[#This Row],[Max Total Coliform]])/2</f>
        <v>395</v>
      </c>
      <c r="AC291">
        <f>MIN(10, (Table1[[#This Row],[Avg BOD]]/4)*10)</f>
        <v>4.5</v>
      </c>
      <c r="AD291">
        <f>MIN(10, (Table1[[#This Row],[Avg Fecal Coliform]]/600)*10)</f>
        <v>10</v>
      </c>
      <c r="AE291">
        <f>MIN(10, (Table1[[#This Row],[Avg Nitrate N + Nitrite N]]/10)*10)</f>
        <v>0.66500000000000004</v>
      </c>
      <c r="AF291">
        <f>IF(OR(Table1[[#This Row],[Avg pH]]&lt;6.5,Table1[[#This Row],[Avg pH]]&gt;8.5),10,0)</f>
        <v>0</v>
      </c>
      <c r="AG291">
        <f>MAX(0, 10-(2*Table1[[#This Row],[Avg Dissolved Oxygen]]))</f>
        <v>0</v>
      </c>
      <c r="AH291">
        <f>(Table1[[#This Row],[Fecal Score]]*0.3) + (Table1[[#This Row],[BOD Score]]*0.25) + (Table1[[#This Row],[Nitrate Score]]*0.2) + (Table1[[#This Row],[pH Score]]*0.15) + (Table1[[#This Row],[Dissolved Oxygen Score]]*0.1)</f>
        <v>4.258</v>
      </c>
      <c r="AI291">
        <v>2017</v>
      </c>
    </row>
    <row r="292" spans="1:35">
      <c r="A292">
        <v>1382</v>
      </c>
      <c r="B292" t="s">
        <v>312</v>
      </c>
      <c r="C292" t="s">
        <v>1</v>
      </c>
      <c r="D292" t="s">
        <v>311</v>
      </c>
      <c r="E292">
        <v>11</v>
      </c>
      <c r="F292">
        <v>29</v>
      </c>
      <c r="G292">
        <f>(Table1[[#This Row],[Min Temperature]]+Table1[[#This Row],[Max Temperature]])/2</f>
        <v>20</v>
      </c>
      <c r="H292">
        <v>6</v>
      </c>
      <c r="I292">
        <v>7.3</v>
      </c>
      <c r="J292">
        <f>(Table1[[#This Row],[Min Dissolved Oxygen]]+Table1[[#This Row],[Max Dissolved Oxygen]])/2</f>
        <v>6.65</v>
      </c>
      <c r="K292">
        <v>7</v>
      </c>
      <c r="L292">
        <v>7.4</v>
      </c>
      <c r="M292">
        <f>(Table1[[#This Row],[Min pH]]+Table1[[#This Row],[Max pH]])/2</f>
        <v>7.2</v>
      </c>
      <c r="N292">
        <v>232</v>
      </c>
      <c r="O292">
        <v>370</v>
      </c>
      <c r="P292">
        <f>(Table1[[#This Row],[Min Conductivity]]+Table1[[#This Row],[Max Conductivity]])/2</f>
        <v>301</v>
      </c>
      <c r="Q292">
        <v>1.3</v>
      </c>
      <c r="R292">
        <v>2.4</v>
      </c>
      <c r="S292">
        <f>(Table1[[#This Row],[Min BOD]]+Table1[[#This Row],[Max BOD]])/2</f>
        <v>1.85</v>
      </c>
      <c r="T292">
        <v>0.16</v>
      </c>
      <c r="U292">
        <v>2.2000000000000002</v>
      </c>
      <c r="V292">
        <f>(Table1[[#This Row],[Min Nitrate N + Nitrite N]]+Table1[[#This Row],[Max Nitrate N + Nitrite N]])/2</f>
        <v>1.1800000000000002</v>
      </c>
      <c r="W292">
        <v>110</v>
      </c>
      <c r="X292">
        <v>630</v>
      </c>
      <c r="Y292">
        <f>(Table1[[#This Row],[Min Fecal Coliform]]+Table1[[#This Row],[Max Fecal Coliform]])/2</f>
        <v>370</v>
      </c>
      <c r="Z292">
        <v>220</v>
      </c>
      <c r="AA292">
        <v>790</v>
      </c>
      <c r="AB292">
        <f>(Table1[[#This Row],[Min Total Coliform]]+Table1[[#This Row],[Max Total Coliform]])/2</f>
        <v>505</v>
      </c>
      <c r="AC292">
        <f>MIN(10, (Table1[[#This Row],[Avg BOD]]/4)*10)</f>
        <v>4.625</v>
      </c>
      <c r="AD292">
        <f>MIN(10, (Table1[[#This Row],[Avg Fecal Coliform]]/600)*10)</f>
        <v>6.166666666666667</v>
      </c>
      <c r="AE292">
        <f>MIN(10, (Table1[[#This Row],[Avg Nitrate N + Nitrite N]]/10)*10)</f>
        <v>1.1800000000000002</v>
      </c>
      <c r="AF292">
        <f>IF(OR(Table1[[#This Row],[Avg pH]]&lt;6.5,Table1[[#This Row],[Avg pH]]&gt;8.5),10,0)</f>
        <v>0</v>
      </c>
      <c r="AG292">
        <f>MAX(0, 10-(2*Table1[[#This Row],[Avg Dissolved Oxygen]]))</f>
        <v>0</v>
      </c>
      <c r="AH292">
        <f>(Table1[[#This Row],[Fecal Score]]*0.3) + (Table1[[#This Row],[BOD Score]]*0.25) + (Table1[[#This Row],[Nitrate Score]]*0.2) + (Table1[[#This Row],[pH Score]]*0.15) + (Table1[[#This Row],[Dissolved Oxygen Score]]*0.1)</f>
        <v>3.2422500000000003</v>
      </c>
      <c r="AI292">
        <v>2017</v>
      </c>
    </row>
    <row r="293" spans="1:35">
      <c r="A293">
        <v>2912</v>
      </c>
      <c r="B293" t="s">
        <v>313</v>
      </c>
      <c r="C293" t="s">
        <v>1</v>
      </c>
      <c r="D293" t="s">
        <v>311</v>
      </c>
      <c r="E293">
        <v>11</v>
      </c>
      <c r="F293">
        <v>28</v>
      </c>
      <c r="G293">
        <f>(Table1[[#This Row],[Min Temperature]]+Table1[[#This Row],[Max Temperature]])/2</f>
        <v>19.5</v>
      </c>
      <c r="H293">
        <v>5.2</v>
      </c>
      <c r="I293">
        <v>8.4</v>
      </c>
      <c r="J293">
        <f>(Table1[[#This Row],[Min Dissolved Oxygen]]+Table1[[#This Row],[Max Dissolved Oxygen]])/2</f>
        <v>6.8000000000000007</v>
      </c>
      <c r="K293">
        <v>7</v>
      </c>
      <c r="L293">
        <v>7.5</v>
      </c>
      <c r="M293">
        <f>(Table1[[#This Row],[Min pH]]+Table1[[#This Row],[Max pH]])/2</f>
        <v>7.25</v>
      </c>
      <c r="N293">
        <v>148</v>
      </c>
      <c r="O293">
        <v>486</v>
      </c>
      <c r="P293">
        <f>(Table1[[#This Row],[Min Conductivity]]+Table1[[#This Row],[Max Conductivity]])/2</f>
        <v>317</v>
      </c>
      <c r="Q293">
        <v>0</v>
      </c>
      <c r="R293">
        <v>2.6</v>
      </c>
      <c r="S293">
        <f>(Table1[[#This Row],[Min BOD]]+Table1[[#This Row],[Max BOD]])/2</f>
        <v>1.3</v>
      </c>
      <c r="T293">
        <v>0.2</v>
      </c>
      <c r="U293">
        <v>1.9</v>
      </c>
      <c r="V293">
        <f>(Table1[[#This Row],[Min Nitrate N + Nitrite N]]+Table1[[#This Row],[Max Nitrate N + Nitrite N]])/2</f>
        <v>1.05</v>
      </c>
      <c r="W293">
        <v>43</v>
      </c>
      <c r="X293">
        <v>330</v>
      </c>
      <c r="Y293">
        <f>(Table1[[#This Row],[Min Fecal Coliform]]+Table1[[#This Row],[Max Fecal Coliform]])/2</f>
        <v>186.5</v>
      </c>
      <c r="Z293">
        <v>70</v>
      </c>
      <c r="AA293">
        <v>790</v>
      </c>
      <c r="AB293">
        <f>(Table1[[#This Row],[Min Total Coliform]]+Table1[[#This Row],[Max Total Coliform]])/2</f>
        <v>430</v>
      </c>
      <c r="AC293">
        <f>MIN(10, (Table1[[#This Row],[Avg BOD]]/4)*10)</f>
        <v>3.25</v>
      </c>
      <c r="AD293">
        <f>MIN(10, (Table1[[#This Row],[Avg Fecal Coliform]]/600)*10)</f>
        <v>3.1083333333333334</v>
      </c>
      <c r="AE293">
        <f>MIN(10, (Table1[[#This Row],[Avg Nitrate N + Nitrite N]]/10)*10)</f>
        <v>1.05</v>
      </c>
      <c r="AF293">
        <f>IF(OR(Table1[[#This Row],[Avg pH]]&lt;6.5,Table1[[#This Row],[Avg pH]]&gt;8.5),10,0)</f>
        <v>0</v>
      </c>
      <c r="AG293">
        <f>MAX(0, 10-(2*Table1[[#This Row],[Avg Dissolved Oxygen]]))</f>
        <v>0</v>
      </c>
      <c r="AH293">
        <f>(Table1[[#This Row],[Fecal Score]]*0.3) + (Table1[[#This Row],[BOD Score]]*0.25) + (Table1[[#This Row],[Nitrate Score]]*0.2) + (Table1[[#This Row],[pH Score]]*0.15) + (Table1[[#This Row],[Dissolved Oxygen Score]]*0.1)</f>
        <v>1.9550000000000001</v>
      </c>
      <c r="AI293">
        <v>2017</v>
      </c>
    </row>
    <row r="294" spans="1:35">
      <c r="A294">
        <v>1285</v>
      </c>
      <c r="B294" t="s">
        <v>314</v>
      </c>
      <c r="C294" t="s">
        <v>1</v>
      </c>
      <c r="D294" t="s">
        <v>315</v>
      </c>
      <c r="E294">
        <v>8</v>
      </c>
      <c r="F294">
        <v>30</v>
      </c>
      <c r="G294">
        <f>(Table1[[#This Row],[Min Temperature]]+Table1[[#This Row],[Max Temperature]])/2</f>
        <v>19</v>
      </c>
      <c r="H294">
        <v>5.4</v>
      </c>
      <c r="I294">
        <v>8.1</v>
      </c>
      <c r="J294">
        <f>(Table1[[#This Row],[Min Dissolved Oxygen]]+Table1[[#This Row],[Max Dissolved Oxygen]])/2</f>
        <v>6.75</v>
      </c>
      <c r="K294">
        <v>7.6</v>
      </c>
      <c r="L294">
        <v>8.6</v>
      </c>
      <c r="M294">
        <f>(Table1[[#This Row],[Min pH]]+Table1[[#This Row],[Max pH]])/2</f>
        <v>8.1</v>
      </c>
      <c r="N294">
        <v>350</v>
      </c>
      <c r="O294">
        <v>1190</v>
      </c>
      <c r="P294">
        <f>(Table1[[#This Row],[Min Conductivity]]+Table1[[#This Row],[Max Conductivity]])/2</f>
        <v>770</v>
      </c>
      <c r="Q294">
        <v>0.4</v>
      </c>
      <c r="R294">
        <v>2.2000000000000002</v>
      </c>
      <c r="S294">
        <f>(Table1[[#This Row],[Min BOD]]+Table1[[#This Row],[Max BOD]])/2</f>
        <v>1.3</v>
      </c>
      <c r="T294">
        <v>1.6</v>
      </c>
      <c r="U294">
        <v>3</v>
      </c>
      <c r="V294">
        <f>(Table1[[#This Row],[Min Nitrate N + Nitrite N]]+Table1[[#This Row],[Max Nitrate N + Nitrite N]])/2</f>
        <v>2.2999999999999998</v>
      </c>
      <c r="W294">
        <v>4</v>
      </c>
      <c r="X294">
        <v>14</v>
      </c>
      <c r="Y294">
        <f>(Table1[[#This Row],[Min Fecal Coliform]]+Table1[[#This Row],[Max Fecal Coliform]])/2</f>
        <v>9</v>
      </c>
      <c r="Z294">
        <v>20</v>
      </c>
      <c r="AA294">
        <v>150</v>
      </c>
      <c r="AB294">
        <f>(Table1[[#This Row],[Min Total Coliform]]+Table1[[#This Row],[Max Total Coliform]])/2</f>
        <v>85</v>
      </c>
      <c r="AC294">
        <f>MIN(10, (Table1[[#This Row],[Avg BOD]]/4)*10)</f>
        <v>3.25</v>
      </c>
      <c r="AD294">
        <f>MIN(10, (Table1[[#This Row],[Avg Fecal Coliform]]/600)*10)</f>
        <v>0.15</v>
      </c>
      <c r="AE294">
        <f>MIN(10, (Table1[[#This Row],[Avg Nitrate N + Nitrite N]]/10)*10)</f>
        <v>2.2999999999999998</v>
      </c>
      <c r="AF294">
        <f>IF(OR(Table1[[#This Row],[Avg pH]]&lt;6.5,Table1[[#This Row],[Avg pH]]&gt;8.5),10,0)</f>
        <v>0</v>
      </c>
      <c r="AG294">
        <f>MAX(0, 10-(2*Table1[[#This Row],[Avg Dissolved Oxygen]]))</f>
        <v>0</v>
      </c>
      <c r="AH294">
        <f>(Table1[[#This Row],[Fecal Score]]*0.3) + (Table1[[#This Row],[BOD Score]]*0.25) + (Table1[[#This Row],[Nitrate Score]]*0.2) + (Table1[[#This Row],[pH Score]]*0.15) + (Table1[[#This Row],[Dissolved Oxygen Score]]*0.1)</f>
        <v>1.3174999999999999</v>
      </c>
      <c r="AI294">
        <v>2017</v>
      </c>
    </row>
    <row r="295" spans="1:35">
      <c r="A295">
        <v>1286</v>
      </c>
      <c r="B295" t="s">
        <v>316</v>
      </c>
      <c r="C295" t="s">
        <v>1</v>
      </c>
      <c r="D295" t="s">
        <v>315</v>
      </c>
      <c r="E295">
        <v>9</v>
      </c>
      <c r="F295">
        <v>32</v>
      </c>
      <c r="G295">
        <f>(Table1[[#This Row],[Min Temperature]]+Table1[[#This Row],[Max Temperature]])/2</f>
        <v>20.5</v>
      </c>
      <c r="H295">
        <v>5.0999999999999996</v>
      </c>
      <c r="I295">
        <v>7</v>
      </c>
      <c r="J295">
        <f>(Table1[[#This Row],[Min Dissolved Oxygen]]+Table1[[#This Row],[Max Dissolved Oxygen]])/2</f>
        <v>6.05</v>
      </c>
      <c r="K295">
        <v>7.8</v>
      </c>
      <c r="L295">
        <v>8.5</v>
      </c>
      <c r="M295">
        <f>(Table1[[#This Row],[Min pH]]+Table1[[#This Row],[Max pH]])/2</f>
        <v>8.15</v>
      </c>
      <c r="N295">
        <v>450</v>
      </c>
      <c r="O295">
        <v>1330</v>
      </c>
      <c r="P295">
        <f>(Table1[[#This Row],[Min Conductivity]]+Table1[[#This Row],[Max Conductivity]])/2</f>
        <v>890</v>
      </c>
      <c r="Q295">
        <v>1.5</v>
      </c>
      <c r="R295">
        <v>2.5</v>
      </c>
      <c r="S295">
        <f>(Table1[[#This Row],[Min BOD]]+Table1[[#This Row],[Max BOD]])/2</f>
        <v>2</v>
      </c>
      <c r="T295">
        <v>1.34</v>
      </c>
      <c r="U295">
        <v>2.2799999999999998</v>
      </c>
      <c r="V295">
        <f>(Table1[[#This Row],[Min Nitrate N + Nitrite N]]+Table1[[#This Row],[Max Nitrate N + Nitrite N]])/2</f>
        <v>1.81</v>
      </c>
      <c r="W295">
        <v>9</v>
      </c>
      <c r="X295">
        <v>75</v>
      </c>
      <c r="Y295">
        <f>(Table1[[#This Row],[Min Fecal Coliform]]+Table1[[#This Row],[Max Fecal Coliform]])/2</f>
        <v>42</v>
      </c>
      <c r="Z295">
        <v>20</v>
      </c>
      <c r="AA295">
        <v>150</v>
      </c>
      <c r="AB295">
        <f>(Table1[[#This Row],[Min Total Coliform]]+Table1[[#This Row],[Max Total Coliform]])/2</f>
        <v>85</v>
      </c>
      <c r="AC295">
        <f>MIN(10, (Table1[[#This Row],[Avg BOD]]/4)*10)</f>
        <v>5</v>
      </c>
      <c r="AD295">
        <f>MIN(10, (Table1[[#This Row],[Avg Fecal Coliform]]/600)*10)</f>
        <v>0.70000000000000007</v>
      </c>
      <c r="AE295">
        <f>MIN(10, (Table1[[#This Row],[Avg Nitrate N + Nitrite N]]/10)*10)</f>
        <v>1.81</v>
      </c>
      <c r="AF295">
        <f>IF(OR(Table1[[#This Row],[Avg pH]]&lt;6.5,Table1[[#This Row],[Avg pH]]&gt;8.5),10,0)</f>
        <v>0</v>
      </c>
      <c r="AG295">
        <f>MAX(0, 10-(2*Table1[[#This Row],[Avg Dissolved Oxygen]]))</f>
        <v>0</v>
      </c>
      <c r="AH295">
        <f>(Table1[[#This Row],[Fecal Score]]*0.3) + (Table1[[#This Row],[BOD Score]]*0.25) + (Table1[[#This Row],[Nitrate Score]]*0.2) + (Table1[[#This Row],[pH Score]]*0.15) + (Table1[[#This Row],[Dissolved Oxygen Score]]*0.1)</f>
        <v>1.8220000000000001</v>
      </c>
      <c r="AI295">
        <v>2017</v>
      </c>
    </row>
    <row r="296" spans="1:35">
      <c r="A296">
        <v>1414</v>
      </c>
      <c r="B296" t="s">
        <v>317</v>
      </c>
      <c r="C296" t="s">
        <v>1</v>
      </c>
      <c r="D296" t="s">
        <v>315</v>
      </c>
      <c r="E296">
        <v>19</v>
      </c>
      <c r="F296">
        <v>35</v>
      </c>
      <c r="G296">
        <f>(Table1[[#This Row],[Min Temperature]]+Table1[[#This Row],[Max Temperature]])/2</f>
        <v>27</v>
      </c>
      <c r="H296">
        <v>4.4000000000000004</v>
      </c>
      <c r="I296">
        <v>5.4</v>
      </c>
      <c r="J296">
        <f>(Table1[[#This Row],[Min Dissolved Oxygen]]+Table1[[#This Row],[Max Dissolved Oxygen]])/2</f>
        <v>4.9000000000000004</v>
      </c>
      <c r="K296">
        <v>7.2</v>
      </c>
      <c r="L296">
        <v>8.4</v>
      </c>
      <c r="M296">
        <f>(Table1[[#This Row],[Min pH]]+Table1[[#This Row],[Max pH]])/2</f>
        <v>7.8000000000000007</v>
      </c>
      <c r="N296">
        <v>320</v>
      </c>
      <c r="O296">
        <v>440</v>
      </c>
      <c r="P296">
        <f>(Table1[[#This Row],[Min Conductivity]]+Table1[[#This Row],[Max Conductivity]])/2</f>
        <v>380</v>
      </c>
      <c r="Q296">
        <v>1</v>
      </c>
      <c r="R296">
        <v>2.5</v>
      </c>
      <c r="S296">
        <f>(Table1[[#This Row],[Min BOD]]+Table1[[#This Row],[Max BOD]])/2</f>
        <v>1.75</v>
      </c>
      <c r="T296">
        <v>1.2</v>
      </c>
      <c r="U296">
        <v>1.66</v>
      </c>
      <c r="V296">
        <f>(Table1[[#This Row],[Min Nitrate N + Nitrite N]]+Table1[[#This Row],[Max Nitrate N + Nitrite N]])/2</f>
        <v>1.43</v>
      </c>
      <c r="W296">
        <v>4</v>
      </c>
      <c r="X296">
        <v>14</v>
      </c>
      <c r="Y296">
        <f>(Table1[[#This Row],[Min Fecal Coliform]]+Table1[[#This Row],[Max Fecal Coliform]])/2</f>
        <v>9</v>
      </c>
      <c r="Z296">
        <v>11</v>
      </c>
      <c r="AA296">
        <v>120</v>
      </c>
      <c r="AB296">
        <f>(Table1[[#This Row],[Min Total Coliform]]+Table1[[#This Row],[Max Total Coliform]])/2</f>
        <v>65.5</v>
      </c>
      <c r="AC296">
        <f>MIN(10, (Table1[[#This Row],[Avg BOD]]/4)*10)</f>
        <v>4.375</v>
      </c>
      <c r="AD296">
        <f>MIN(10, (Table1[[#This Row],[Avg Fecal Coliform]]/600)*10)</f>
        <v>0.15</v>
      </c>
      <c r="AE296">
        <f>MIN(10, (Table1[[#This Row],[Avg Nitrate N + Nitrite N]]/10)*10)</f>
        <v>1.43</v>
      </c>
      <c r="AF296">
        <f>IF(OR(Table1[[#This Row],[Avg pH]]&lt;6.5,Table1[[#This Row],[Avg pH]]&gt;8.5),10,0)</f>
        <v>0</v>
      </c>
      <c r="AG296">
        <f>MAX(0, 10-(2*Table1[[#This Row],[Avg Dissolved Oxygen]]))</f>
        <v>0.19999999999999929</v>
      </c>
      <c r="AH296">
        <f>(Table1[[#This Row],[Fecal Score]]*0.3) + (Table1[[#This Row],[BOD Score]]*0.25) + (Table1[[#This Row],[Nitrate Score]]*0.2) + (Table1[[#This Row],[pH Score]]*0.15) + (Table1[[#This Row],[Dissolved Oxygen Score]]*0.1)</f>
        <v>1.44475</v>
      </c>
      <c r="AI296">
        <v>2017</v>
      </c>
    </row>
    <row r="297" spans="1:35">
      <c r="A297">
        <v>1481</v>
      </c>
      <c r="B297" t="s">
        <v>318</v>
      </c>
      <c r="C297" t="s">
        <v>1</v>
      </c>
      <c r="D297" t="s">
        <v>315</v>
      </c>
      <c r="E297">
        <v>8</v>
      </c>
      <c r="F297">
        <v>30</v>
      </c>
      <c r="G297">
        <f>(Table1[[#This Row],[Min Temperature]]+Table1[[#This Row],[Max Temperature]])/2</f>
        <v>19</v>
      </c>
      <c r="H297">
        <v>6.4</v>
      </c>
      <c r="I297">
        <v>8</v>
      </c>
      <c r="J297">
        <f>(Table1[[#This Row],[Min Dissolved Oxygen]]+Table1[[#This Row],[Max Dissolved Oxygen]])/2</f>
        <v>7.2</v>
      </c>
      <c r="K297">
        <v>7.8</v>
      </c>
      <c r="L297">
        <v>8.6</v>
      </c>
      <c r="M297">
        <f>(Table1[[#This Row],[Min pH]]+Table1[[#This Row],[Max pH]])/2</f>
        <v>8.1999999999999993</v>
      </c>
      <c r="N297">
        <v>490</v>
      </c>
      <c r="O297">
        <v>640</v>
      </c>
      <c r="P297">
        <f>(Table1[[#This Row],[Min Conductivity]]+Table1[[#This Row],[Max Conductivity]])/2</f>
        <v>565</v>
      </c>
      <c r="Q297">
        <v>1.2</v>
      </c>
      <c r="R297">
        <v>1.8</v>
      </c>
      <c r="S297">
        <f>(Table1[[#This Row],[Min BOD]]+Table1[[#This Row],[Max BOD]])/2</f>
        <v>1.5</v>
      </c>
      <c r="T297">
        <v>1.5</v>
      </c>
      <c r="U297">
        <v>2.68</v>
      </c>
      <c r="V297">
        <f>(Table1[[#This Row],[Min Nitrate N + Nitrite N]]+Table1[[#This Row],[Max Nitrate N + Nitrite N]])/2</f>
        <v>2.09</v>
      </c>
      <c r="W297">
        <v>7</v>
      </c>
      <c r="X297">
        <v>21</v>
      </c>
      <c r="Y297">
        <f>(Table1[[#This Row],[Min Fecal Coliform]]+Table1[[#This Row],[Max Fecal Coliform]])/2</f>
        <v>14</v>
      </c>
      <c r="Z297">
        <v>11</v>
      </c>
      <c r="AA297">
        <v>150</v>
      </c>
      <c r="AB297">
        <f>(Table1[[#This Row],[Min Total Coliform]]+Table1[[#This Row],[Max Total Coliform]])/2</f>
        <v>80.5</v>
      </c>
      <c r="AC297">
        <f>MIN(10, (Table1[[#This Row],[Avg BOD]]/4)*10)</f>
        <v>3.75</v>
      </c>
      <c r="AD297">
        <f>MIN(10, (Table1[[#This Row],[Avg Fecal Coliform]]/600)*10)</f>
        <v>0.23333333333333334</v>
      </c>
      <c r="AE297">
        <f>MIN(10, (Table1[[#This Row],[Avg Nitrate N + Nitrite N]]/10)*10)</f>
        <v>2.09</v>
      </c>
      <c r="AF297">
        <f>IF(OR(Table1[[#This Row],[Avg pH]]&lt;6.5,Table1[[#This Row],[Avg pH]]&gt;8.5),10,0)</f>
        <v>0</v>
      </c>
      <c r="AG297">
        <f>MAX(0, 10-(2*Table1[[#This Row],[Avg Dissolved Oxygen]]))</f>
        <v>0</v>
      </c>
      <c r="AH297">
        <f>(Table1[[#This Row],[Fecal Score]]*0.3) + (Table1[[#This Row],[BOD Score]]*0.25) + (Table1[[#This Row],[Nitrate Score]]*0.2) + (Table1[[#This Row],[pH Score]]*0.15) + (Table1[[#This Row],[Dissolved Oxygen Score]]*0.1)</f>
        <v>1.4255</v>
      </c>
      <c r="AI297">
        <v>2017</v>
      </c>
    </row>
    <row r="298" spans="1:35">
      <c r="A298">
        <v>1714</v>
      </c>
      <c r="B298" t="s">
        <v>319</v>
      </c>
      <c r="C298" t="s">
        <v>1</v>
      </c>
      <c r="D298" t="s">
        <v>315</v>
      </c>
      <c r="E298">
        <v>15</v>
      </c>
      <c r="F298">
        <v>34.6</v>
      </c>
      <c r="G298">
        <f>(Table1[[#This Row],[Min Temperature]]+Table1[[#This Row],[Max Temperature]])/2</f>
        <v>24.8</v>
      </c>
      <c r="H298">
        <v>4</v>
      </c>
      <c r="I298">
        <v>7.2</v>
      </c>
      <c r="J298">
        <f>(Table1[[#This Row],[Min Dissolved Oxygen]]+Table1[[#This Row],[Max Dissolved Oxygen]])/2</f>
        <v>5.6</v>
      </c>
      <c r="K298">
        <v>7</v>
      </c>
      <c r="L298">
        <v>9.1</v>
      </c>
      <c r="M298">
        <f>(Table1[[#This Row],[Min pH]]+Table1[[#This Row],[Max pH]])/2</f>
        <v>8.0500000000000007</v>
      </c>
      <c r="N298">
        <v>270</v>
      </c>
      <c r="O298">
        <v>360</v>
      </c>
      <c r="P298">
        <f>(Table1[[#This Row],[Min Conductivity]]+Table1[[#This Row],[Max Conductivity]])/2</f>
        <v>315</v>
      </c>
      <c r="Q298">
        <v>0.9</v>
      </c>
      <c r="R298">
        <v>1.6</v>
      </c>
      <c r="S298">
        <f>(Table1[[#This Row],[Min BOD]]+Table1[[#This Row],[Max BOD]])/2</f>
        <v>1.25</v>
      </c>
      <c r="T298">
        <v>0.84</v>
      </c>
      <c r="U298">
        <v>2.2799999999999998</v>
      </c>
      <c r="V298">
        <f>(Table1[[#This Row],[Min Nitrate N + Nitrite N]]+Table1[[#This Row],[Max Nitrate N + Nitrite N]])/2</f>
        <v>1.5599999999999998</v>
      </c>
      <c r="W298">
        <v>4</v>
      </c>
      <c r="X298">
        <v>9</v>
      </c>
      <c r="Y298">
        <f>(Table1[[#This Row],[Min Fecal Coliform]]+Table1[[#This Row],[Max Fecal Coliform]])/2</f>
        <v>6.5</v>
      </c>
      <c r="Z298">
        <v>7</v>
      </c>
      <c r="AA298">
        <v>23</v>
      </c>
      <c r="AB298">
        <f>(Table1[[#This Row],[Min Total Coliform]]+Table1[[#This Row],[Max Total Coliform]])/2</f>
        <v>15</v>
      </c>
      <c r="AC298">
        <f>MIN(10, (Table1[[#This Row],[Avg BOD]]/4)*10)</f>
        <v>3.125</v>
      </c>
      <c r="AD298">
        <f>MIN(10, (Table1[[#This Row],[Avg Fecal Coliform]]/600)*10)</f>
        <v>0.10833333333333334</v>
      </c>
      <c r="AE298">
        <f>MIN(10, (Table1[[#This Row],[Avg Nitrate N + Nitrite N]]/10)*10)</f>
        <v>1.5599999999999996</v>
      </c>
      <c r="AF298">
        <f>IF(OR(Table1[[#This Row],[Avg pH]]&lt;6.5,Table1[[#This Row],[Avg pH]]&gt;8.5),10,0)</f>
        <v>0</v>
      </c>
      <c r="AG298">
        <f>MAX(0, 10-(2*Table1[[#This Row],[Avg Dissolved Oxygen]]))</f>
        <v>0</v>
      </c>
      <c r="AH298">
        <f>(Table1[[#This Row],[Fecal Score]]*0.3) + (Table1[[#This Row],[BOD Score]]*0.25) + (Table1[[#This Row],[Nitrate Score]]*0.2) + (Table1[[#This Row],[pH Score]]*0.15) + (Table1[[#This Row],[Dissolved Oxygen Score]]*0.1)</f>
        <v>1.12575</v>
      </c>
      <c r="AI298">
        <v>2017</v>
      </c>
    </row>
    <row r="299" spans="1:35">
      <c r="A299">
        <v>1716</v>
      </c>
      <c r="B299" t="s">
        <v>320</v>
      </c>
      <c r="C299" t="s">
        <v>1</v>
      </c>
      <c r="D299" t="s">
        <v>315</v>
      </c>
      <c r="E299">
        <v>9</v>
      </c>
      <c r="F299">
        <v>27</v>
      </c>
      <c r="G299">
        <f>(Table1[[#This Row],[Min Temperature]]+Table1[[#This Row],[Max Temperature]])/2</f>
        <v>18</v>
      </c>
      <c r="H299">
        <v>4.5</v>
      </c>
      <c r="I299">
        <v>6</v>
      </c>
      <c r="J299">
        <f>(Table1[[#This Row],[Min Dissolved Oxygen]]+Table1[[#This Row],[Max Dissolved Oxygen]])/2</f>
        <v>5.25</v>
      </c>
      <c r="K299">
        <v>7</v>
      </c>
      <c r="L299">
        <v>8.1</v>
      </c>
      <c r="M299">
        <f>(Table1[[#This Row],[Min pH]]+Table1[[#This Row],[Max pH]])/2</f>
        <v>7.55</v>
      </c>
      <c r="N299">
        <v>160</v>
      </c>
      <c r="O299">
        <v>410</v>
      </c>
      <c r="P299">
        <f>(Table1[[#This Row],[Min Conductivity]]+Table1[[#This Row],[Max Conductivity]])/2</f>
        <v>285</v>
      </c>
      <c r="Q299">
        <v>1</v>
      </c>
      <c r="R299">
        <v>1.8</v>
      </c>
      <c r="S299">
        <f>(Table1[[#This Row],[Min BOD]]+Table1[[#This Row],[Max BOD]])/2</f>
        <v>1.4</v>
      </c>
      <c r="T299">
        <v>0</v>
      </c>
      <c r="U299">
        <v>7.64</v>
      </c>
      <c r="V299">
        <f>(Table1[[#This Row],[Min Nitrate N + Nitrite N]]+Table1[[#This Row],[Max Nitrate N + Nitrite N]])/2</f>
        <v>3.82</v>
      </c>
      <c r="W299">
        <v>3</v>
      </c>
      <c r="X299">
        <v>14</v>
      </c>
      <c r="Y299">
        <f>(Table1[[#This Row],[Min Fecal Coliform]]+Table1[[#This Row],[Max Fecal Coliform]])/2</f>
        <v>8.5</v>
      </c>
      <c r="Z299">
        <v>7</v>
      </c>
      <c r="AA299">
        <v>20</v>
      </c>
      <c r="AB299">
        <f>(Table1[[#This Row],[Min Total Coliform]]+Table1[[#This Row],[Max Total Coliform]])/2</f>
        <v>13.5</v>
      </c>
      <c r="AC299">
        <f>MIN(10, (Table1[[#This Row],[Avg BOD]]/4)*10)</f>
        <v>3.5</v>
      </c>
      <c r="AD299">
        <f>MIN(10, (Table1[[#This Row],[Avg Fecal Coliform]]/600)*10)</f>
        <v>0.14166666666666666</v>
      </c>
      <c r="AE299">
        <f>MIN(10, (Table1[[#This Row],[Avg Nitrate N + Nitrite N]]/10)*10)</f>
        <v>3.8200000000000003</v>
      </c>
      <c r="AF299">
        <f>IF(OR(Table1[[#This Row],[Avg pH]]&lt;6.5,Table1[[#This Row],[Avg pH]]&gt;8.5),10,0)</f>
        <v>0</v>
      </c>
      <c r="AG299">
        <f>MAX(0, 10-(2*Table1[[#This Row],[Avg Dissolved Oxygen]]))</f>
        <v>0</v>
      </c>
      <c r="AH299">
        <f>(Table1[[#This Row],[Fecal Score]]*0.3) + (Table1[[#This Row],[BOD Score]]*0.25) + (Table1[[#This Row],[Nitrate Score]]*0.2) + (Table1[[#This Row],[pH Score]]*0.15) + (Table1[[#This Row],[Dissolved Oxygen Score]]*0.1)</f>
        <v>1.6815000000000002</v>
      </c>
      <c r="AI299">
        <v>2017</v>
      </c>
    </row>
    <row r="300" spans="1:35">
      <c r="A300">
        <v>2935</v>
      </c>
      <c r="B300" t="s">
        <v>321</v>
      </c>
      <c r="C300" t="s">
        <v>1</v>
      </c>
      <c r="D300" t="s">
        <v>315</v>
      </c>
      <c r="E300">
        <v>18</v>
      </c>
      <c r="F300">
        <v>31</v>
      </c>
      <c r="G300">
        <f>(Table1[[#This Row],[Min Temperature]]+Table1[[#This Row],[Max Temperature]])/2</f>
        <v>24.5</v>
      </c>
      <c r="H300">
        <v>4.5</v>
      </c>
      <c r="I300">
        <v>6.2</v>
      </c>
      <c r="J300">
        <f>(Table1[[#This Row],[Min Dissolved Oxygen]]+Table1[[#This Row],[Max Dissolved Oxygen]])/2</f>
        <v>5.35</v>
      </c>
      <c r="K300">
        <v>6.9</v>
      </c>
      <c r="L300">
        <v>8.4</v>
      </c>
      <c r="M300">
        <f>(Table1[[#This Row],[Min pH]]+Table1[[#This Row],[Max pH]])/2</f>
        <v>7.65</v>
      </c>
      <c r="N300">
        <v>310</v>
      </c>
      <c r="O300">
        <v>440</v>
      </c>
      <c r="P300">
        <f>(Table1[[#This Row],[Min Conductivity]]+Table1[[#This Row],[Max Conductivity]])/2</f>
        <v>375</v>
      </c>
      <c r="Q300">
        <v>1.2</v>
      </c>
      <c r="R300">
        <v>1.7</v>
      </c>
      <c r="S300">
        <f>(Table1[[#This Row],[Min BOD]]+Table1[[#This Row],[Max BOD]])/2</f>
        <v>1.45</v>
      </c>
      <c r="T300">
        <v>1.1399999999999999</v>
      </c>
      <c r="U300">
        <v>1.66</v>
      </c>
      <c r="V300">
        <f>(Table1[[#This Row],[Min Nitrate N + Nitrite N]]+Table1[[#This Row],[Max Nitrate N + Nitrite N]])/2</f>
        <v>1.4</v>
      </c>
      <c r="W300">
        <v>4</v>
      </c>
      <c r="X300">
        <v>14</v>
      </c>
      <c r="Y300">
        <f>(Table1[[#This Row],[Min Fecal Coliform]]+Table1[[#This Row],[Max Fecal Coliform]])/2</f>
        <v>9</v>
      </c>
      <c r="Z300">
        <v>11</v>
      </c>
      <c r="AA300">
        <v>28</v>
      </c>
      <c r="AB300">
        <f>(Table1[[#This Row],[Min Total Coliform]]+Table1[[#This Row],[Max Total Coliform]])/2</f>
        <v>19.5</v>
      </c>
      <c r="AC300">
        <f>MIN(10, (Table1[[#This Row],[Avg BOD]]/4)*10)</f>
        <v>3.625</v>
      </c>
      <c r="AD300">
        <f>MIN(10, (Table1[[#This Row],[Avg Fecal Coliform]]/600)*10)</f>
        <v>0.15</v>
      </c>
      <c r="AE300">
        <f>MIN(10, (Table1[[#This Row],[Avg Nitrate N + Nitrite N]]/10)*10)</f>
        <v>1.4</v>
      </c>
      <c r="AF300">
        <f>IF(OR(Table1[[#This Row],[Avg pH]]&lt;6.5,Table1[[#This Row],[Avg pH]]&gt;8.5),10,0)</f>
        <v>0</v>
      </c>
      <c r="AG300">
        <f>MAX(0, 10-(2*Table1[[#This Row],[Avg Dissolved Oxygen]]))</f>
        <v>0</v>
      </c>
      <c r="AH300">
        <f>(Table1[[#This Row],[Fecal Score]]*0.3) + (Table1[[#This Row],[BOD Score]]*0.25) + (Table1[[#This Row],[Nitrate Score]]*0.2) + (Table1[[#This Row],[pH Score]]*0.15) + (Table1[[#This Row],[Dissolved Oxygen Score]]*0.1)</f>
        <v>1.23125</v>
      </c>
      <c r="AI300">
        <v>2017</v>
      </c>
    </row>
    <row r="301" spans="1:35">
      <c r="A301">
        <v>2936</v>
      </c>
      <c r="B301" t="s">
        <v>322</v>
      </c>
      <c r="C301" t="s">
        <v>1</v>
      </c>
      <c r="D301" t="s">
        <v>315</v>
      </c>
      <c r="E301">
        <v>18</v>
      </c>
      <c r="F301">
        <v>18</v>
      </c>
      <c r="G301">
        <f>(Table1[[#This Row],[Min Temperature]]+Table1[[#This Row],[Max Temperature]])/2</f>
        <v>18</v>
      </c>
      <c r="H301">
        <v>6.9</v>
      </c>
      <c r="I301">
        <v>6.9</v>
      </c>
      <c r="J301">
        <f>(Table1[[#This Row],[Min Dissolved Oxygen]]+Table1[[#This Row],[Max Dissolved Oxygen]])/2</f>
        <v>6.9</v>
      </c>
      <c r="K301">
        <v>8.5</v>
      </c>
      <c r="L301">
        <v>8.5</v>
      </c>
      <c r="M301">
        <f>(Table1[[#This Row],[Min pH]]+Table1[[#This Row],[Max pH]])/2</f>
        <v>8.5</v>
      </c>
      <c r="N301">
        <v>320</v>
      </c>
      <c r="O301">
        <v>320</v>
      </c>
      <c r="P301">
        <f>(Table1[[#This Row],[Min Conductivity]]+Table1[[#This Row],[Max Conductivity]])/2</f>
        <v>320</v>
      </c>
      <c r="Q301">
        <v>1</v>
      </c>
      <c r="R301">
        <v>1</v>
      </c>
      <c r="S301">
        <f>(Table1[[#This Row],[Min BOD]]+Table1[[#This Row],[Max BOD]])/2</f>
        <v>1</v>
      </c>
      <c r="T301">
        <v>1.84</v>
      </c>
      <c r="U301">
        <v>1.84</v>
      </c>
      <c r="V301">
        <f>(Table1[[#This Row],[Min Nitrate N + Nitrite N]]+Table1[[#This Row],[Max Nitrate N + Nitrite N]])/2</f>
        <v>1.84</v>
      </c>
      <c r="W301">
        <v>4</v>
      </c>
      <c r="X301">
        <v>4</v>
      </c>
      <c r="Y301">
        <f>(Table1[[#This Row],[Min Fecal Coliform]]+Table1[[#This Row],[Max Fecal Coliform]])/2</f>
        <v>4</v>
      </c>
      <c r="Z301">
        <v>20</v>
      </c>
      <c r="AA301">
        <v>20</v>
      </c>
      <c r="AB301">
        <f>(Table1[[#This Row],[Min Total Coliform]]+Table1[[#This Row],[Max Total Coliform]])/2</f>
        <v>20</v>
      </c>
      <c r="AC301">
        <f>MIN(10, (Table1[[#This Row],[Avg BOD]]/4)*10)</f>
        <v>2.5</v>
      </c>
      <c r="AD301">
        <f>MIN(10, (Table1[[#This Row],[Avg Fecal Coliform]]/600)*10)</f>
        <v>6.6666666666666666E-2</v>
      </c>
      <c r="AE301">
        <f>MIN(10, (Table1[[#This Row],[Avg Nitrate N + Nitrite N]]/10)*10)</f>
        <v>1.8399999999999999</v>
      </c>
      <c r="AF301">
        <f>IF(OR(Table1[[#This Row],[Avg pH]]&lt;6.5,Table1[[#This Row],[Avg pH]]&gt;8.5),10,0)</f>
        <v>0</v>
      </c>
      <c r="AG301">
        <f>MAX(0, 10-(2*Table1[[#This Row],[Avg Dissolved Oxygen]]))</f>
        <v>0</v>
      </c>
      <c r="AH301">
        <f>(Table1[[#This Row],[Fecal Score]]*0.3) + (Table1[[#This Row],[BOD Score]]*0.25) + (Table1[[#This Row],[Nitrate Score]]*0.2) + (Table1[[#This Row],[pH Score]]*0.15) + (Table1[[#This Row],[Dissolved Oxygen Score]]*0.1)</f>
        <v>1.0129999999999999</v>
      </c>
      <c r="AI301">
        <v>2017</v>
      </c>
    </row>
    <row r="302" spans="1:35">
      <c r="A302">
        <v>2937</v>
      </c>
      <c r="B302" t="s">
        <v>323</v>
      </c>
      <c r="C302" t="s">
        <v>1</v>
      </c>
      <c r="D302" t="s">
        <v>315</v>
      </c>
      <c r="E302">
        <v>16</v>
      </c>
      <c r="F302">
        <v>33</v>
      </c>
      <c r="G302">
        <f>(Table1[[#This Row],[Min Temperature]]+Table1[[#This Row],[Max Temperature]])/2</f>
        <v>24.5</v>
      </c>
      <c r="H302">
        <v>5.8</v>
      </c>
      <c r="I302">
        <v>7.6</v>
      </c>
      <c r="J302">
        <f>(Table1[[#This Row],[Min Dissolved Oxygen]]+Table1[[#This Row],[Max Dissolved Oxygen]])/2</f>
        <v>6.6999999999999993</v>
      </c>
      <c r="K302">
        <v>7.2</v>
      </c>
      <c r="L302">
        <v>8.5</v>
      </c>
      <c r="M302">
        <f>(Table1[[#This Row],[Min pH]]+Table1[[#This Row],[Max pH]])/2</f>
        <v>7.85</v>
      </c>
      <c r="N302">
        <v>190</v>
      </c>
      <c r="O302">
        <v>290</v>
      </c>
      <c r="P302">
        <f>(Table1[[#This Row],[Min Conductivity]]+Table1[[#This Row],[Max Conductivity]])/2</f>
        <v>240</v>
      </c>
      <c r="Q302">
        <v>0.9</v>
      </c>
      <c r="R302">
        <v>1.6</v>
      </c>
      <c r="S302">
        <f>(Table1[[#This Row],[Min BOD]]+Table1[[#This Row],[Max BOD]])/2</f>
        <v>1.25</v>
      </c>
      <c r="T302">
        <v>0</v>
      </c>
      <c r="U302">
        <v>1.7</v>
      </c>
      <c r="V302">
        <f>(Table1[[#This Row],[Min Nitrate N + Nitrite N]]+Table1[[#This Row],[Max Nitrate N + Nitrite N]])/2</f>
        <v>0.85</v>
      </c>
      <c r="W302">
        <v>3</v>
      </c>
      <c r="X302">
        <v>14</v>
      </c>
      <c r="Y302">
        <f>(Table1[[#This Row],[Min Fecal Coliform]]+Table1[[#This Row],[Max Fecal Coliform]])/2</f>
        <v>8.5</v>
      </c>
      <c r="Z302">
        <v>4</v>
      </c>
      <c r="AA302">
        <v>28</v>
      </c>
      <c r="AB302">
        <f>(Table1[[#This Row],[Min Total Coliform]]+Table1[[#This Row],[Max Total Coliform]])/2</f>
        <v>16</v>
      </c>
      <c r="AC302">
        <f>MIN(10, (Table1[[#This Row],[Avg BOD]]/4)*10)</f>
        <v>3.125</v>
      </c>
      <c r="AD302">
        <f>MIN(10, (Table1[[#This Row],[Avg Fecal Coliform]]/600)*10)</f>
        <v>0.14166666666666666</v>
      </c>
      <c r="AE302">
        <f>MIN(10, (Table1[[#This Row],[Avg Nitrate N + Nitrite N]]/10)*10)</f>
        <v>0.84999999999999987</v>
      </c>
      <c r="AF302">
        <f>IF(OR(Table1[[#This Row],[Avg pH]]&lt;6.5,Table1[[#This Row],[Avg pH]]&gt;8.5),10,0)</f>
        <v>0</v>
      </c>
      <c r="AG302">
        <f>MAX(0, 10-(2*Table1[[#This Row],[Avg Dissolved Oxygen]]))</f>
        <v>0</v>
      </c>
      <c r="AH302">
        <f>(Table1[[#This Row],[Fecal Score]]*0.3) + (Table1[[#This Row],[BOD Score]]*0.25) + (Table1[[#This Row],[Nitrate Score]]*0.2) + (Table1[[#This Row],[pH Score]]*0.15) + (Table1[[#This Row],[Dissolved Oxygen Score]]*0.1)</f>
        <v>0.99374999999999991</v>
      </c>
      <c r="AI302">
        <v>2017</v>
      </c>
    </row>
    <row r="303" spans="1:35">
      <c r="A303">
        <v>2938</v>
      </c>
      <c r="B303" t="s">
        <v>324</v>
      </c>
      <c r="C303" t="s">
        <v>1</v>
      </c>
      <c r="D303" t="s">
        <v>315</v>
      </c>
      <c r="E303">
        <v>20.2</v>
      </c>
      <c r="F303">
        <v>35.700000000000003</v>
      </c>
      <c r="G303">
        <f>(Table1[[#This Row],[Min Temperature]]+Table1[[#This Row],[Max Temperature]])/2</f>
        <v>27.950000000000003</v>
      </c>
      <c r="H303">
        <v>4.7</v>
      </c>
      <c r="I303">
        <v>6</v>
      </c>
      <c r="J303">
        <f>(Table1[[#This Row],[Min Dissolved Oxygen]]+Table1[[#This Row],[Max Dissolved Oxygen]])/2</f>
        <v>5.35</v>
      </c>
      <c r="K303">
        <v>7.8</v>
      </c>
      <c r="L303">
        <v>8.4</v>
      </c>
      <c r="M303">
        <f>(Table1[[#This Row],[Min pH]]+Table1[[#This Row],[Max pH]])/2</f>
        <v>8.1</v>
      </c>
      <c r="N303">
        <v>420</v>
      </c>
      <c r="O303">
        <v>650</v>
      </c>
      <c r="P303">
        <f>(Table1[[#This Row],[Min Conductivity]]+Table1[[#This Row],[Max Conductivity]])/2</f>
        <v>535</v>
      </c>
      <c r="Q303">
        <v>1</v>
      </c>
      <c r="R303">
        <v>2.1</v>
      </c>
      <c r="S303">
        <f>(Table1[[#This Row],[Min BOD]]+Table1[[#This Row],[Max BOD]])/2</f>
        <v>1.55</v>
      </c>
      <c r="T303">
        <v>0.54</v>
      </c>
      <c r="U303">
        <v>2.1</v>
      </c>
      <c r="V303">
        <f>(Table1[[#This Row],[Min Nitrate N + Nitrite N]]+Table1[[#This Row],[Max Nitrate N + Nitrite N]])/2</f>
        <v>1.32</v>
      </c>
      <c r="W303">
        <v>4</v>
      </c>
      <c r="X303">
        <v>14</v>
      </c>
      <c r="Y303">
        <f>(Table1[[#This Row],[Min Fecal Coliform]]+Table1[[#This Row],[Max Fecal Coliform]])/2</f>
        <v>9</v>
      </c>
      <c r="Z303">
        <v>11</v>
      </c>
      <c r="AA303">
        <v>75</v>
      </c>
      <c r="AB303">
        <f>(Table1[[#This Row],[Min Total Coliform]]+Table1[[#This Row],[Max Total Coliform]])/2</f>
        <v>43</v>
      </c>
      <c r="AC303">
        <f>MIN(10, (Table1[[#This Row],[Avg BOD]]/4)*10)</f>
        <v>3.875</v>
      </c>
      <c r="AD303">
        <f>MIN(10, (Table1[[#This Row],[Avg Fecal Coliform]]/600)*10)</f>
        <v>0.15</v>
      </c>
      <c r="AE303">
        <f>MIN(10, (Table1[[#This Row],[Avg Nitrate N + Nitrite N]]/10)*10)</f>
        <v>1.32</v>
      </c>
      <c r="AF303">
        <f>IF(OR(Table1[[#This Row],[Avg pH]]&lt;6.5,Table1[[#This Row],[Avg pH]]&gt;8.5),10,0)</f>
        <v>0</v>
      </c>
      <c r="AG303">
        <f>MAX(0, 10-(2*Table1[[#This Row],[Avg Dissolved Oxygen]]))</f>
        <v>0</v>
      </c>
      <c r="AH303">
        <f>(Table1[[#This Row],[Fecal Score]]*0.3) + (Table1[[#This Row],[BOD Score]]*0.25) + (Table1[[#This Row],[Nitrate Score]]*0.2) + (Table1[[#This Row],[pH Score]]*0.15) + (Table1[[#This Row],[Dissolved Oxygen Score]]*0.1)</f>
        <v>1.2777499999999999</v>
      </c>
      <c r="AI303">
        <v>2017</v>
      </c>
    </row>
    <row r="304" spans="1:35">
      <c r="A304">
        <v>2939</v>
      </c>
      <c r="B304" t="s">
        <v>325</v>
      </c>
      <c r="C304" t="s">
        <v>1</v>
      </c>
      <c r="D304" t="s">
        <v>315</v>
      </c>
      <c r="E304">
        <v>20.2</v>
      </c>
      <c r="F304">
        <v>35.6</v>
      </c>
      <c r="G304">
        <f>(Table1[[#This Row],[Min Temperature]]+Table1[[#This Row],[Max Temperature]])/2</f>
        <v>27.9</v>
      </c>
      <c r="H304">
        <v>4.5999999999999996</v>
      </c>
      <c r="I304">
        <v>6.1</v>
      </c>
      <c r="J304">
        <f>(Table1[[#This Row],[Min Dissolved Oxygen]]+Table1[[#This Row],[Max Dissolved Oxygen]])/2</f>
        <v>5.35</v>
      </c>
      <c r="K304">
        <v>7.9</v>
      </c>
      <c r="L304">
        <v>8.4</v>
      </c>
      <c r="M304">
        <f>(Table1[[#This Row],[Min pH]]+Table1[[#This Row],[Max pH]])/2</f>
        <v>8.15</v>
      </c>
      <c r="N304">
        <v>410</v>
      </c>
      <c r="O304">
        <v>680</v>
      </c>
      <c r="P304">
        <f>(Table1[[#This Row],[Min Conductivity]]+Table1[[#This Row],[Max Conductivity]])/2</f>
        <v>545</v>
      </c>
      <c r="Q304">
        <v>0.9</v>
      </c>
      <c r="R304">
        <v>1.9</v>
      </c>
      <c r="S304">
        <f>(Table1[[#This Row],[Min BOD]]+Table1[[#This Row],[Max BOD]])/2</f>
        <v>1.4</v>
      </c>
      <c r="T304">
        <v>0.42</v>
      </c>
      <c r="U304">
        <v>2.46</v>
      </c>
      <c r="V304">
        <f>(Table1[[#This Row],[Min Nitrate N + Nitrite N]]+Table1[[#This Row],[Max Nitrate N + Nitrite N]])/2</f>
        <v>1.44</v>
      </c>
      <c r="W304">
        <v>7</v>
      </c>
      <c r="X304">
        <v>20</v>
      </c>
      <c r="Y304">
        <f>(Table1[[#This Row],[Min Fecal Coliform]]+Table1[[#This Row],[Max Fecal Coliform]])/2</f>
        <v>13.5</v>
      </c>
      <c r="Z304">
        <v>11</v>
      </c>
      <c r="AA304">
        <v>150</v>
      </c>
      <c r="AB304">
        <f>(Table1[[#This Row],[Min Total Coliform]]+Table1[[#This Row],[Max Total Coliform]])/2</f>
        <v>80.5</v>
      </c>
      <c r="AC304">
        <f>MIN(10, (Table1[[#This Row],[Avg BOD]]/4)*10)</f>
        <v>3.5</v>
      </c>
      <c r="AD304">
        <f>MIN(10, (Table1[[#This Row],[Avg Fecal Coliform]]/600)*10)</f>
        <v>0.22499999999999998</v>
      </c>
      <c r="AE304">
        <f>MIN(10, (Table1[[#This Row],[Avg Nitrate N + Nitrite N]]/10)*10)</f>
        <v>1.44</v>
      </c>
      <c r="AF304">
        <f>IF(OR(Table1[[#This Row],[Avg pH]]&lt;6.5,Table1[[#This Row],[Avg pH]]&gt;8.5),10,0)</f>
        <v>0</v>
      </c>
      <c r="AG304">
        <f>MAX(0, 10-(2*Table1[[#This Row],[Avg Dissolved Oxygen]]))</f>
        <v>0</v>
      </c>
      <c r="AH304">
        <f>(Table1[[#This Row],[Fecal Score]]*0.3) + (Table1[[#This Row],[BOD Score]]*0.25) + (Table1[[#This Row],[Nitrate Score]]*0.2) + (Table1[[#This Row],[pH Score]]*0.15) + (Table1[[#This Row],[Dissolved Oxygen Score]]*0.1)</f>
        <v>1.2304999999999999</v>
      </c>
      <c r="AI304">
        <v>2017</v>
      </c>
    </row>
    <row r="305" spans="1:35">
      <c r="A305">
        <v>2940</v>
      </c>
      <c r="B305" t="s">
        <v>326</v>
      </c>
      <c r="C305" t="s">
        <v>1</v>
      </c>
      <c r="D305" t="s">
        <v>315</v>
      </c>
      <c r="E305">
        <v>7</v>
      </c>
      <c r="F305">
        <v>28</v>
      </c>
      <c r="G305">
        <f>(Table1[[#This Row],[Min Temperature]]+Table1[[#This Row],[Max Temperature]])/2</f>
        <v>17.5</v>
      </c>
      <c r="H305">
        <v>4.5999999999999996</v>
      </c>
      <c r="I305">
        <v>7.2</v>
      </c>
      <c r="J305">
        <f>(Table1[[#This Row],[Min Dissolved Oxygen]]+Table1[[#This Row],[Max Dissolved Oxygen]])/2</f>
        <v>5.9</v>
      </c>
      <c r="K305">
        <v>7.4</v>
      </c>
      <c r="L305">
        <v>8.5</v>
      </c>
      <c r="M305">
        <f>(Table1[[#This Row],[Min pH]]+Table1[[#This Row],[Max pH]])/2</f>
        <v>7.95</v>
      </c>
      <c r="N305">
        <v>580</v>
      </c>
      <c r="O305">
        <v>820</v>
      </c>
      <c r="P305">
        <f>(Table1[[#This Row],[Min Conductivity]]+Table1[[#This Row],[Max Conductivity]])/2</f>
        <v>700</v>
      </c>
      <c r="Q305">
        <v>1.7</v>
      </c>
      <c r="R305">
        <v>2.4</v>
      </c>
      <c r="S305">
        <f>(Table1[[#This Row],[Min BOD]]+Table1[[#This Row],[Max BOD]])/2</f>
        <v>2.0499999999999998</v>
      </c>
      <c r="T305">
        <v>0.98</v>
      </c>
      <c r="U305">
        <v>2.36</v>
      </c>
      <c r="V305">
        <f>(Table1[[#This Row],[Min Nitrate N + Nitrite N]]+Table1[[#This Row],[Max Nitrate N + Nitrite N]])/2</f>
        <v>1.67</v>
      </c>
      <c r="W305">
        <v>4</v>
      </c>
      <c r="X305">
        <v>39</v>
      </c>
      <c r="Y305">
        <f>(Table1[[#This Row],[Min Fecal Coliform]]+Table1[[#This Row],[Max Fecal Coliform]])/2</f>
        <v>21.5</v>
      </c>
      <c r="Z305">
        <v>23</v>
      </c>
      <c r="AA305">
        <v>150</v>
      </c>
      <c r="AB305">
        <f>(Table1[[#This Row],[Min Total Coliform]]+Table1[[#This Row],[Max Total Coliform]])/2</f>
        <v>86.5</v>
      </c>
      <c r="AC305">
        <f>MIN(10, (Table1[[#This Row],[Avg BOD]]/4)*10)</f>
        <v>5.125</v>
      </c>
      <c r="AD305">
        <f>MIN(10, (Table1[[#This Row],[Avg Fecal Coliform]]/600)*10)</f>
        <v>0.35833333333333334</v>
      </c>
      <c r="AE305">
        <f>MIN(10, (Table1[[#This Row],[Avg Nitrate N + Nitrite N]]/10)*10)</f>
        <v>1.67</v>
      </c>
      <c r="AF305">
        <f>IF(OR(Table1[[#This Row],[Avg pH]]&lt;6.5,Table1[[#This Row],[Avg pH]]&gt;8.5),10,0)</f>
        <v>0</v>
      </c>
      <c r="AG305">
        <f>MAX(0, 10-(2*Table1[[#This Row],[Avg Dissolved Oxygen]]))</f>
        <v>0</v>
      </c>
      <c r="AH305">
        <f>(Table1[[#This Row],[Fecal Score]]*0.3) + (Table1[[#This Row],[BOD Score]]*0.25) + (Table1[[#This Row],[Nitrate Score]]*0.2) + (Table1[[#This Row],[pH Score]]*0.15) + (Table1[[#This Row],[Dissolved Oxygen Score]]*0.1)</f>
        <v>1.72275</v>
      </c>
      <c r="AI305">
        <v>2017</v>
      </c>
    </row>
    <row r="306" spans="1:35">
      <c r="A306">
        <v>2941</v>
      </c>
      <c r="B306" t="s">
        <v>327</v>
      </c>
      <c r="C306" t="s">
        <v>1</v>
      </c>
      <c r="D306" t="s">
        <v>315</v>
      </c>
      <c r="E306">
        <v>7</v>
      </c>
      <c r="F306">
        <v>28</v>
      </c>
      <c r="G306">
        <f>(Table1[[#This Row],[Min Temperature]]+Table1[[#This Row],[Max Temperature]])/2</f>
        <v>17.5</v>
      </c>
      <c r="H306">
        <v>7.5</v>
      </c>
      <c r="I306">
        <v>8.1999999999999993</v>
      </c>
      <c r="J306">
        <f>(Table1[[#This Row],[Min Dissolved Oxygen]]+Table1[[#This Row],[Max Dissolved Oxygen]])/2</f>
        <v>7.85</v>
      </c>
      <c r="K306">
        <v>7.7</v>
      </c>
      <c r="L306">
        <v>8.3000000000000007</v>
      </c>
      <c r="M306">
        <f>(Table1[[#This Row],[Min pH]]+Table1[[#This Row],[Max pH]])/2</f>
        <v>8</v>
      </c>
      <c r="N306">
        <v>440</v>
      </c>
      <c r="O306">
        <v>570</v>
      </c>
      <c r="P306">
        <f>(Table1[[#This Row],[Min Conductivity]]+Table1[[#This Row],[Max Conductivity]])/2</f>
        <v>505</v>
      </c>
      <c r="Q306">
        <v>1.2</v>
      </c>
      <c r="R306">
        <v>2.2000000000000002</v>
      </c>
      <c r="S306">
        <f>(Table1[[#This Row],[Min BOD]]+Table1[[#This Row],[Max BOD]])/2</f>
        <v>1.7000000000000002</v>
      </c>
      <c r="T306">
        <v>1.1000000000000001</v>
      </c>
      <c r="U306">
        <v>2.2799999999999998</v>
      </c>
      <c r="V306">
        <f>(Table1[[#This Row],[Min Nitrate N + Nitrite N]]+Table1[[#This Row],[Max Nitrate N + Nitrite N]])/2</f>
        <v>1.69</v>
      </c>
      <c r="W306">
        <v>7</v>
      </c>
      <c r="X306">
        <v>20</v>
      </c>
      <c r="Y306">
        <f>(Table1[[#This Row],[Min Fecal Coliform]]+Table1[[#This Row],[Max Fecal Coliform]])/2</f>
        <v>13.5</v>
      </c>
      <c r="Z306">
        <v>20</v>
      </c>
      <c r="AA306">
        <v>150</v>
      </c>
      <c r="AB306">
        <f>(Table1[[#This Row],[Min Total Coliform]]+Table1[[#This Row],[Max Total Coliform]])/2</f>
        <v>85</v>
      </c>
      <c r="AC306">
        <f>MIN(10, (Table1[[#This Row],[Avg BOD]]/4)*10)</f>
        <v>4.25</v>
      </c>
      <c r="AD306">
        <f>MIN(10, (Table1[[#This Row],[Avg Fecal Coliform]]/600)*10)</f>
        <v>0.22499999999999998</v>
      </c>
      <c r="AE306">
        <f>MIN(10, (Table1[[#This Row],[Avg Nitrate N + Nitrite N]]/10)*10)</f>
        <v>1.69</v>
      </c>
      <c r="AF306">
        <f>IF(OR(Table1[[#This Row],[Avg pH]]&lt;6.5,Table1[[#This Row],[Avg pH]]&gt;8.5),10,0)</f>
        <v>0</v>
      </c>
      <c r="AG306">
        <f>MAX(0, 10-(2*Table1[[#This Row],[Avg Dissolved Oxygen]]))</f>
        <v>0</v>
      </c>
      <c r="AH306">
        <f>(Table1[[#This Row],[Fecal Score]]*0.3) + (Table1[[#This Row],[BOD Score]]*0.25) + (Table1[[#This Row],[Nitrate Score]]*0.2) + (Table1[[#This Row],[pH Score]]*0.15) + (Table1[[#This Row],[Dissolved Oxygen Score]]*0.1)</f>
        <v>1.468</v>
      </c>
      <c r="AI306">
        <v>2017</v>
      </c>
    </row>
    <row r="307" spans="1:35">
      <c r="A307">
        <v>2942</v>
      </c>
      <c r="B307" t="s">
        <v>328</v>
      </c>
      <c r="C307" t="s">
        <v>1</v>
      </c>
      <c r="D307" t="s">
        <v>315</v>
      </c>
      <c r="E307">
        <v>7</v>
      </c>
      <c r="F307">
        <v>28</v>
      </c>
      <c r="G307">
        <f>(Table1[[#This Row],[Min Temperature]]+Table1[[#This Row],[Max Temperature]])/2</f>
        <v>17.5</v>
      </c>
      <c r="H307">
        <v>7.1</v>
      </c>
      <c r="I307">
        <v>8</v>
      </c>
      <c r="J307">
        <f>(Table1[[#This Row],[Min Dissolved Oxygen]]+Table1[[#This Row],[Max Dissolved Oxygen]])/2</f>
        <v>7.55</v>
      </c>
      <c r="K307">
        <v>7.8</v>
      </c>
      <c r="L307">
        <v>8.6</v>
      </c>
      <c r="M307">
        <f>(Table1[[#This Row],[Min pH]]+Table1[[#This Row],[Max pH]])/2</f>
        <v>8.1999999999999993</v>
      </c>
      <c r="N307">
        <v>430</v>
      </c>
      <c r="O307">
        <v>560</v>
      </c>
      <c r="P307">
        <f>(Table1[[#This Row],[Min Conductivity]]+Table1[[#This Row],[Max Conductivity]])/2</f>
        <v>495</v>
      </c>
      <c r="Q307">
        <v>1.5</v>
      </c>
      <c r="R307">
        <v>2.6</v>
      </c>
      <c r="S307">
        <f>(Table1[[#This Row],[Min BOD]]+Table1[[#This Row],[Max BOD]])/2</f>
        <v>2.0499999999999998</v>
      </c>
      <c r="T307">
        <v>1.1399999999999999</v>
      </c>
      <c r="U307">
        <v>2.74</v>
      </c>
      <c r="V307">
        <f>(Table1[[#This Row],[Min Nitrate N + Nitrite N]]+Table1[[#This Row],[Max Nitrate N + Nitrite N]])/2</f>
        <v>1.94</v>
      </c>
      <c r="W307">
        <v>7</v>
      </c>
      <c r="X307">
        <v>39</v>
      </c>
      <c r="Y307">
        <f>(Table1[[#This Row],[Min Fecal Coliform]]+Table1[[#This Row],[Max Fecal Coliform]])/2</f>
        <v>23</v>
      </c>
      <c r="Z307">
        <v>11</v>
      </c>
      <c r="AA307">
        <v>150</v>
      </c>
      <c r="AB307">
        <f>(Table1[[#This Row],[Min Total Coliform]]+Table1[[#This Row],[Max Total Coliform]])/2</f>
        <v>80.5</v>
      </c>
      <c r="AC307">
        <f>MIN(10, (Table1[[#This Row],[Avg BOD]]/4)*10)</f>
        <v>5.125</v>
      </c>
      <c r="AD307">
        <f>MIN(10, (Table1[[#This Row],[Avg Fecal Coliform]]/600)*10)</f>
        <v>0.3833333333333333</v>
      </c>
      <c r="AE307">
        <f>MIN(10, (Table1[[#This Row],[Avg Nitrate N + Nitrite N]]/10)*10)</f>
        <v>1.94</v>
      </c>
      <c r="AF307">
        <f>IF(OR(Table1[[#This Row],[Avg pH]]&lt;6.5,Table1[[#This Row],[Avg pH]]&gt;8.5),10,0)</f>
        <v>0</v>
      </c>
      <c r="AG307">
        <f>MAX(0, 10-(2*Table1[[#This Row],[Avg Dissolved Oxygen]]))</f>
        <v>0</v>
      </c>
      <c r="AH307">
        <f>(Table1[[#This Row],[Fecal Score]]*0.3) + (Table1[[#This Row],[BOD Score]]*0.25) + (Table1[[#This Row],[Nitrate Score]]*0.2) + (Table1[[#This Row],[pH Score]]*0.15) + (Table1[[#This Row],[Dissolved Oxygen Score]]*0.1)</f>
        <v>1.7842500000000001</v>
      </c>
      <c r="AI307">
        <v>2017</v>
      </c>
    </row>
    <row r="308" spans="1:35">
      <c r="A308">
        <v>2943</v>
      </c>
      <c r="B308" t="s">
        <v>329</v>
      </c>
      <c r="C308" t="s">
        <v>1</v>
      </c>
      <c r="D308" t="s">
        <v>315</v>
      </c>
      <c r="E308">
        <v>20</v>
      </c>
      <c r="F308">
        <v>33</v>
      </c>
      <c r="G308">
        <f>(Table1[[#This Row],[Min Temperature]]+Table1[[#This Row],[Max Temperature]])/2</f>
        <v>26.5</v>
      </c>
      <c r="H308">
        <v>4.0999999999999996</v>
      </c>
      <c r="I308">
        <v>5.2</v>
      </c>
      <c r="J308">
        <f>(Table1[[#This Row],[Min Dissolved Oxygen]]+Table1[[#This Row],[Max Dissolved Oxygen]])/2</f>
        <v>4.6500000000000004</v>
      </c>
      <c r="K308">
        <v>6.7</v>
      </c>
      <c r="L308">
        <v>8.4</v>
      </c>
      <c r="M308">
        <f>(Table1[[#This Row],[Min pH]]+Table1[[#This Row],[Max pH]])/2</f>
        <v>7.5500000000000007</v>
      </c>
      <c r="N308">
        <v>560</v>
      </c>
      <c r="O308">
        <v>1110</v>
      </c>
      <c r="P308">
        <f>(Table1[[#This Row],[Min Conductivity]]+Table1[[#This Row],[Max Conductivity]])/2</f>
        <v>835</v>
      </c>
      <c r="Q308">
        <v>1</v>
      </c>
      <c r="R308">
        <v>2.2999999999999998</v>
      </c>
      <c r="S308">
        <f>(Table1[[#This Row],[Min BOD]]+Table1[[#This Row],[Max BOD]])/2</f>
        <v>1.65</v>
      </c>
      <c r="T308">
        <v>1.2</v>
      </c>
      <c r="U308">
        <v>3.07</v>
      </c>
      <c r="V308">
        <f>(Table1[[#This Row],[Min Nitrate N + Nitrite N]]+Table1[[#This Row],[Max Nitrate N + Nitrite N]])/2</f>
        <v>2.1349999999999998</v>
      </c>
      <c r="W308">
        <v>4</v>
      </c>
      <c r="X308">
        <v>39</v>
      </c>
      <c r="Y308">
        <f>(Table1[[#This Row],[Min Fecal Coliform]]+Table1[[#This Row],[Max Fecal Coliform]])/2</f>
        <v>21.5</v>
      </c>
      <c r="Z308">
        <v>7</v>
      </c>
      <c r="AA308">
        <v>93</v>
      </c>
      <c r="AB308">
        <f>(Table1[[#This Row],[Min Total Coliform]]+Table1[[#This Row],[Max Total Coliform]])/2</f>
        <v>50</v>
      </c>
      <c r="AC308">
        <f>MIN(10, (Table1[[#This Row],[Avg BOD]]/4)*10)</f>
        <v>4.125</v>
      </c>
      <c r="AD308">
        <f>MIN(10, (Table1[[#This Row],[Avg Fecal Coliform]]/600)*10)</f>
        <v>0.35833333333333334</v>
      </c>
      <c r="AE308">
        <f>MIN(10, (Table1[[#This Row],[Avg Nitrate N + Nitrite N]]/10)*10)</f>
        <v>2.1349999999999998</v>
      </c>
      <c r="AF308">
        <f>IF(OR(Table1[[#This Row],[Avg pH]]&lt;6.5,Table1[[#This Row],[Avg pH]]&gt;8.5),10,0)</f>
        <v>0</v>
      </c>
      <c r="AG308">
        <f>MAX(0, 10-(2*Table1[[#This Row],[Avg Dissolved Oxygen]]))</f>
        <v>0.69999999999999929</v>
      </c>
      <c r="AH308">
        <f>(Table1[[#This Row],[Fecal Score]]*0.3) + (Table1[[#This Row],[BOD Score]]*0.25) + (Table1[[#This Row],[Nitrate Score]]*0.2) + (Table1[[#This Row],[pH Score]]*0.15) + (Table1[[#This Row],[Dissolved Oxygen Score]]*0.1)</f>
        <v>1.6357499999999998</v>
      </c>
      <c r="AI308">
        <v>2017</v>
      </c>
    </row>
    <row r="309" spans="1:35">
      <c r="A309">
        <v>2944</v>
      </c>
      <c r="B309" t="s">
        <v>330</v>
      </c>
      <c r="C309" t="s">
        <v>1</v>
      </c>
      <c r="D309" t="s">
        <v>315</v>
      </c>
      <c r="E309">
        <v>15</v>
      </c>
      <c r="F309">
        <v>31</v>
      </c>
      <c r="G309">
        <f>(Table1[[#This Row],[Min Temperature]]+Table1[[#This Row],[Max Temperature]])/2</f>
        <v>23</v>
      </c>
      <c r="H309">
        <v>2.2999999999999998</v>
      </c>
      <c r="I309">
        <v>4.3</v>
      </c>
      <c r="J309">
        <f>(Table1[[#This Row],[Min Dissolved Oxygen]]+Table1[[#This Row],[Max Dissolved Oxygen]])/2</f>
        <v>3.3</v>
      </c>
      <c r="K309">
        <v>8.6</v>
      </c>
      <c r="L309">
        <v>9</v>
      </c>
      <c r="M309">
        <f>(Table1[[#This Row],[Min pH]]+Table1[[#This Row],[Max pH]])/2</f>
        <v>8.8000000000000007</v>
      </c>
      <c r="N309">
        <v>3000</v>
      </c>
      <c r="O309">
        <v>5400</v>
      </c>
      <c r="P309">
        <f>(Table1[[#This Row],[Min Conductivity]]+Table1[[#This Row],[Max Conductivity]])/2</f>
        <v>4200</v>
      </c>
      <c r="Q309">
        <v>5</v>
      </c>
      <c r="R309">
        <v>12.5</v>
      </c>
      <c r="S309">
        <f>(Table1[[#This Row],[Min BOD]]+Table1[[#This Row],[Max BOD]])/2</f>
        <v>8.75</v>
      </c>
      <c r="T309">
        <v>1.84</v>
      </c>
      <c r="U309">
        <v>3.32</v>
      </c>
      <c r="V309">
        <f>(Table1[[#This Row],[Min Nitrate N + Nitrite N]]+Table1[[#This Row],[Max Nitrate N + Nitrite N]])/2</f>
        <v>2.58</v>
      </c>
      <c r="W309">
        <v>11</v>
      </c>
      <c r="X309">
        <v>150</v>
      </c>
      <c r="Y309">
        <f>(Table1[[#This Row],[Min Fecal Coliform]]+Table1[[#This Row],[Max Fecal Coliform]])/2</f>
        <v>80.5</v>
      </c>
      <c r="Z309">
        <v>150</v>
      </c>
      <c r="AA309">
        <v>460</v>
      </c>
      <c r="AB309">
        <f>(Table1[[#This Row],[Min Total Coliform]]+Table1[[#This Row],[Max Total Coliform]])/2</f>
        <v>305</v>
      </c>
      <c r="AC309">
        <f>MIN(10, (Table1[[#This Row],[Avg BOD]]/4)*10)</f>
        <v>10</v>
      </c>
      <c r="AD309">
        <f>MIN(10, (Table1[[#This Row],[Avg Fecal Coliform]]/600)*10)</f>
        <v>1.3416666666666666</v>
      </c>
      <c r="AE309">
        <f>MIN(10, (Table1[[#This Row],[Avg Nitrate N + Nitrite N]]/10)*10)</f>
        <v>2.58</v>
      </c>
      <c r="AF309">
        <f>IF(OR(Table1[[#This Row],[Avg pH]]&lt;6.5,Table1[[#This Row],[Avg pH]]&gt;8.5),10,0)</f>
        <v>10</v>
      </c>
      <c r="AG309">
        <f>MAX(0, 10-(2*Table1[[#This Row],[Avg Dissolved Oxygen]]))</f>
        <v>3.4000000000000004</v>
      </c>
      <c r="AH309">
        <f>(Table1[[#This Row],[Fecal Score]]*0.3) + (Table1[[#This Row],[BOD Score]]*0.25) + (Table1[[#This Row],[Nitrate Score]]*0.2) + (Table1[[#This Row],[pH Score]]*0.15) + (Table1[[#This Row],[Dissolved Oxygen Score]]*0.1)</f>
        <v>5.2584999999999997</v>
      </c>
      <c r="AI309">
        <v>2017</v>
      </c>
    </row>
    <row r="310" spans="1:35">
      <c r="A310">
        <v>1420</v>
      </c>
      <c r="B310" t="s">
        <v>331</v>
      </c>
      <c r="C310" t="s">
        <v>1</v>
      </c>
      <c r="D310" t="s">
        <v>332</v>
      </c>
      <c r="E310">
        <v>17</v>
      </c>
      <c r="F310">
        <v>25</v>
      </c>
      <c r="G310">
        <f>(Table1[[#This Row],[Min Temperature]]+Table1[[#This Row],[Max Temperature]])/2</f>
        <v>21</v>
      </c>
      <c r="H310">
        <v>4.3</v>
      </c>
      <c r="I310">
        <v>7.3</v>
      </c>
      <c r="J310">
        <f>(Table1[[#This Row],[Min Dissolved Oxygen]]+Table1[[#This Row],[Max Dissolved Oxygen]])/2</f>
        <v>5.8</v>
      </c>
      <c r="K310">
        <v>6.3</v>
      </c>
      <c r="L310">
        <v>8</v>
      </c>
      <c r="M310">
        <f>(Table1[[#This Row],[Min pH]]+Table1[[#This Row],[Max pH]])/2</f>
        <v>7.15</v>
      </c>
      <c r="N310">
        <v>97</v>
      </c>
      <c r="O310">
        <v>131</v>
      </c>
      <c r="P310">
        <f>(Table1[[#This Row],[Min Conductivity]]+Table1[[#This Row],[Max Conductivity]])/2</f>
        <v>114</v>
      </c>
      <c r="Q310">
        <v>2.4</v>
      </c>
      <c r="R310">
        <v>6</v>
      </c>
      <c r="S310">
        <f>(Table1[[#This Row],[Min BOD]]+Table1[[#This Row],[Max BOD]])/2</f>
        <v>4.2</v>
      </c>
      <c r="T310">
        <v>0.18</v>
      </c>
      <c r="U310">
        <v>1.36</v>
      </c>
      <c r="V310">
        <f>(Table1[[#This Row],[Min Nitrate N + Nitrite N]]+Table1[[#This Row],[Max Nitrate N + Nitrite N]])/2</f>
        <v>0.77</v>
      </c>
      <c r="W310">
        <v>21</v>
      </c>
      <c r="X310">
        <v>63</v>
      </c>
      <c r="Y310">
        <f>(Table1[[#This Row],[Min Fecal Coliform]]+Table1[[#This Row],[Max Fecal Coliform]])/2</f>
        <v>42</v>
      </c>
      <c r="Z310">
        <v>26</v>
      </c>
      <c r="AA310">
        <v>84</v>
      </c>
      <c r="AB310">
        <f>(Table1[[#This Row],[Min Total Coliform]]+Table1[[#This Row],[Max Total Coliform]])/2</f>
        <v>55</v>
      </c>
      <c r="AC310">
        <f>MIN(10, (Table1[[#This Row],[Avg BOD]]/4)*10)</f>
        <v>10</v>
      </c>
      <c r="AD310">
        <f>MIN(10, (Table1[[#This Row],[Avg Fecal Coliform]]/600)*10)</f>
        <v>0.70000000000000007</v>
      </c>
      <c r="AE310">
        <f>MIN(10, (Table1[[#This Row],[Avg Nitrate N + Nitrite N]]/10)*10)</f>
        <v>0.77</v>
      </c>
      <c r="AF310">
        <f>IF(OR(Table1[[#This Row],[Avg pH]]&lt;6.5,Table1[[#This Row],[Avg pH]]&gt;8.5),10,0)</f>
        <v>0</v>
      </c>
      <c r="AG310">
        <f>MAX(0, 10-(2*Table1[[#This Row],[Avg Dissolved Oxygen]]))</f>
        <v>0</v>
      </c>
      <c r="AH310">
        <f>(Table1[[#This Row],[Fecal Score]]*0.3) + (Table1[[#This Row],[BOD Score]]*0.25) + (Table1[[#This Row],[Nitrate Score]]*0.2) + (Table1[[#This Row],[pH Score]]*0.15) + (Table1[[#This Row],[Dissolved Oxygen Score]]*0.1)</f>
        <v>2.8639999999999999</v>
      </c>
      <c r="AI310">
        <v>2017</v>
      </c>
    </row>
    <row r="311" spans="1:35">
      <c r="A311">
        <v>1421</v>
      </c>
      <c r="B311" t="s">
        <v>333</v>
      </c>
      <c r="C311" t="s">
        <v>1</v>
      </c>
      <c r="D311" t="s">
        <v>332</v>
      </c>
      <c r="E311">
        <v>12</v>
      </c>
      <c r="F311">
        <v>20</v>
      </c>
      <c r="G311">
        <f>(Table1[[#This Row],[Min Temperature]]+Table1[[#This Row],[Max Temperature]])/2</f>
        <v>16</v>
      </c>
      <c r="H311">
        <v>2.2000000000000002</v>
      </c>
      <c r="I311">
        <v>8.1999999999999993</v>
      </c>
      <c r="J311">
        <f>(Table1[[#This Row],[Min Dissolved Oxygen]]+Table1[[#This Row],[Max Dissolved Oxygen]])/2</f>
        <v>5.1999999999999993</v>
      </c>
      <c r="K311">
        <v>6.8</v>
      </c>
      <c r="L311">
        <v>8</v>
      </c>
      <c r="M311">
        <f>(Table1[[#This Row],[Min pH]]+Table1[[#This Row],[Max pH]])/2</f>
        <v>7.4</v>
      </c>
      <c r="N311">
        <v>396</v>
      </c>
      <c r="O311">
        <v>650</v>
      </c>
      <c r="P311">
        <f>(Table1[[#This Row],[Min Conductivity]]+Table1[[#This Row],[Max Conductivity]])/2</f>
        <v>523</v>
      </c>
      <c r="Q311">
        <v>3.6</v>
      </c>
      <c r="R311">
        <v>24</v>
      </c>
      <c r="S311">
        <f>(Table1[[#This Row],[Min BOD]]+Table1[[#This Row],[Max BOD]])/2</f>
        <v>13.8</v>
      </c>
      <c r="T311">
        <v>1</v>
      </c>
      <c r="U311">
        <v>1</v>
      </c>
      <c r="V311">
        <f>(Table1[[#This Row],[Min Nitrate N + Nitrite N]]+Table1[[#This Row],[Max Nitrate N + Nitrite N]])/2</f>
        <v>1</v>
      </c>
      <c r="W311">
        <v>460</v>
      </c>
      <c r="X311">
        <v>1100</v>
      </c>
      <c r="Y311">
        <f>(Table1[[#This Row],[Min Fecal Coliform]]+Table1[[#This Row],[Max Fecal Coliform]])/2</f>
        <v>780</v>
      </c>
      <c r="Z311">
        <v>1300</v>
      </c>
      <c r="AA311">
        <v>2200</v>
      </c>
      <c r="AB311">
        <f>(Table1[[#This Row],[Min Total Coliform]]+Table1[[#This Row],[Max Total Coliform]])/2</f>
        <v>1750</v>
      </c>
      <c r="AC311">
        <f>MIN(10, (Table1[[#This Row],[Avg BOD]]/4)*10)</f>
        <v>10</v>
      </c>
      <c r="AD311">
        <f>MIN(10, (Table1[[#This Row],[Avg Fecal Coliform]]/600)*10)</f>
        <v>10</v>
      </c>
      <c r="AE311">
        <f>MIN(10, (Table1[[#This Row],[Avg Nitrate N + Nitrite N]]/10)*10)</f>
        <v>1</v>
      </c>
      <c r="AF311">
        <f>IF(OR(Table1[[#This Row],[Avg pH]]&lt;6.5,Table1[[#This Row],[Avg pH]]&gt;8.5),10,0)</f>
        <v>0</v>
      </c>
      <c r="AG311">
        <f>MAX(0, 10-(2*Table1[[#This Row],[Avg Dissolved Oxygen]]))</f>
        <v>0</v>
      </c>
      <c r="AH311">
        <f>(Table1[[#This Row],[Fecal Score]]*0.3) + (Table1[[#This Row],[BOD Score]]*0.25) + (Table1[[#This Row],[Nitrate Score]]*0.2) + (Table1[[#This Row],[pH Score]]*0.15) + (Table1[[#This Row],[Dissolved Oxygen Score]]*0.1)</f>
        <v>5.7</v>
      </c>
      <c r="AI311">
        <v>2017</v>
      </c>
    </row>
    <row r="312" spans="1:35">
      <c r="A312">
        <v>1452</v>
      </c>
      <c r="B312" t="s">
        <v>334</v>
      </c>
      <c r="C312" t="s">
        <v>1</v>
      </c>
      <c r="D312" t="s">
        <v>332</v>
      </c>
      <c r="E312">
        <v>18</v>
      </c>
      <c r="F312">
        <v>26</v>
      </c>
      <c r="G312">
        <f>(Table1[[#This Row],[Min Temperature]]+Table1[[#This Row],[Max Temperature]])/2</f>
        <v>22</v>
      </c>
      <c r="H312">
        <v>5.5</v>
      </c>
      <c r="I312">
        <v>7.9</v>
      </c>
      <c r="J312">
        <f>(Table1[[#This Row],[Min Dissolved Oxygen]]+Table1[[#This Row],[Max Dissolved Oxygen]])/2</f>
        <v>6.7</v>
      </c>
      <c r="K312">
        <v>6.7</v>
      </c>
      <c r="L312">
        <v>8.4</v>
      </c>
      <c r="M312">
        <f>(Table1[[#This Row],[Min pH]]+Table1[[#This Row],[Max pH]])/2</f>
        <v>7.5500000000000007</v>
      </c>
      <c r="N312">
        <v>298</v>
      </c>
      <c r="O312">
        <v>437</v>
      </c>
      <c r="P312">
        <f>(Table1[[#This Row],[Min Conductivity]]+Table1[[#This Row],[Max Conductivity]])/2</f>
        <v>367.5</v>
      </c>
      <c r="Q312">
        <v>0.9</v>
      </c>
      <c r="R312">
        <v>8.6999999999999993</v>
      </c>
      <c r="S312">
        <f>(Table1[[#This Row],[Min BOD]]+Table1[[#This Row],[Max BOD]])/2</f>
        <v>4.8</v>
      </c>
      <c r="T312">
        <v>1</v>
      </c>
      <c r="U312">
        <v>1</v>
      </c>
      <c r="V312">
        <f>(Table1[[#This Row],[Min Nitrate N + Nitrite N]]+Table1[[#This Row],[Max Nitrate N + Nitrite N]])/2</f>
        <v>1</v>
      </c>
      <c r="W312">
        <v>68</v>
      </c>
      <c r="X312">
        <v>1400</v>
      </c>
      <c r="Y312">
        <f>(Table1[[#This Row],[Min Fecal Coliform]]+Table1[[#This Row],[Max Fecal Coliform]])/2</f>
        <v>734</v>
      </c>
      <c r="Z312">
        <v>390</v>
      </c>
      <c r="AA312">
        <v>2800</v>
      </c>
      <c r="AB312">
        <f>(Table1[[#This Row],[Min Total Coliform]]+Table1[[#This Row],[Max Total Coliform]])/2</f>
        <v>1595</v>
      </c>
      <c r="AC312">
        <f>MIN(10, (Table1[[#This Row],[Avg BOD]]/4)*10)</f>
        <v>10</v>
      </c>
      <c r="AD312">
        <f>MIN(10, (Table1[[#This Row],[Avg Fecal Coliform]]/600)*10)</f>
        <v>10</v>
      </c>
      <c r="AE312">
        <f>MIN(10, (Table1[[#This Row],[Avg Nitrate N + Nitrite N]]/10)*10)</f>
        <v>1</v>
      </c>
      <c r="AF312">
        <f>IF(OR(Table1[[#This Row],[Avg pH]]&lt;6.5,Table1[[#This Row],[Avg pH]]&gt;8.5),10,0)</f>
        <v>0</v>
      </c>
      <c r="AG312">
        <f>MAX(0, 10-(2*Table1[[#This Row],[Avg Dissolved Oxygen]]))</f>
        <v>0</v>
      </c>
      <c r="AH312">
        <f>(Table1[[#This Row],[Fecal Score]]*0.3) + (Table1[[#This Row],[BOD Score]]*0.25) + (Table1[[#This Row],[Nitrate Score]]*0.2) + (Table1[[#This Row],[pH Score]]*0.15) + (Table1[[#This Row],[Dissolved Oxygen Score]]*0.1)</f>
        <v>5.7</v>
      </c>
      <c r="AI312">
        <v>2017</v>
      </c>
    </row>
    <row r="313" spans="1:35">
      <c r="A313">
        <v>3007</v>
      </c>
      <c r="B313" t="s">
        <v>335</v>
      </c>
      <c r="C313" t="s">
        <v>1</v>
      </c>
      <c r="D313" t="s">
        <v>332</v>
      </c>
      <c r="E313">
        <v>28</v>
      </c>
      <c r="F313">
        <v>31</v>
      </c>
      <c r="G313">
        <f>(Table1[[#This Row],[Min Temperature]]+Table1[[#This Row],[Max Temperature]])/2</f>
        <v>29.5</v>
      </c>
      <c r="H313">
        <v>5.4</v>
      </c>
      <c r="I313">
        <v>8.1999999999999993</v>
      </c>
      <c r="J313">
        <f>(Table1[[#This Row],[Min Dissolved Oxygen]]+Table1[[#This Row],[Max Dissolved Oxygen]])/2</f>
        <v>6.8</v>
      </c>
      <c r="K313">
        <v>7.5</v>
      </c>
      <c r="L313">
        <v>9.1</v>
      </c>
      <c r="M313">
        <f>(Table1[[#This Row],[Min pH]]+Table1[[#This Row],[Max pH]])/2</f>
        <v>8.3000000000000007</v>
      </c>
      <c r="N313">
        <v>446</v>
      </c>
      <c r="O313">
        <v>1250</v>
      </c>
      <c r="P313">
        <f>(Table1[[#This Row],[Min Conductivity]]+Table1[[#This Row],[Max Conductivity]])/2</f>
        <v>848</v>
      </c>
      <c r="Q313">
        <v>1.4</v>
      </c>
      <c r="R313">
        <v>5.2</v>
      </c>
      <c r="S313">
        <f>(Table1[[#This Row],[Min BOD]]+Table1[[#This Row],[Max BOD]])/2</f>
        <v>3.3</v>
      </c>
      <c r="T313">
        <v>1</v>
      </c>
      <c r="U313">
        <v>1</v>
      </c>
      <c r="V313">
        <f>(Table1[[#This Row],[Min Nitrate N + Nitrite N]]+Table1[[#This Row],[Max Nitrate N + Nitrite N]])/2</f>
        <v>1</v>
      </c>
      <c r="W313">
        <v>110</v>
      </c>
      <c r="X313">
        <v>1100</v>
      </c>
      <c r="Y313">
        <f>(Table1[[#This Row],[Min Fecal Coliform]]+Table1[[#This Row],[Max Fecal Coliform]])/2</f>
        <v>605</v>
      </c>
      <c r="Z313">
        <v>430</v>
      </c>
      <c r="AA313">
        <v>1700</v>
      </c>
      <c r="AB313">
        <f>(Table1[[#This Row],[Min Total Coliform]]+Table1[[#This Row],[Max Total Coliform]])/2</f>
        <v>1065</v>
      </c>
      <c r="AC313">
        <f>MIN(10, (Table1[[#This Row],[Avg BOD]]/4)*10)</f>
        <v>8.25</v>
      </c>
      <c r="AD313">
        <f>MIN(10, (Table1[[#This Row],[Avg Fecal Coliform]]/600)*10)</f>
        <v>10</v>
      </c>
      <c r="AE313">
        <f>MIN(10, (Table1[[#This Row],[Avg Nitrate N + Nitrite N]]/10)*10)</f>
        <v>1</v>
      </c>
      <c r="AF313">
        <f>IF(OR(Table1[[#This Row],[Avg pH]]&lt;6.5,Table1[[#This Row],[Avg pH]]&gt;8.5),10,0)</f>
        <v>0</v>
      </c>
      <c r="AG313">
        <f>MAX(0, 10-(2*Table1[[#This Row],[Avg Dissolved Oxygen]]))</f>
        <v>0</v>
      </c>
      <c r="AH313">
        <f>(Table1[[#This Row],[Fecal Score]]*0.3) + (Table1[[#This Row],[BOD Score]]*0.25) + (Table1[[#This Row],[Nitrate Score]]*0.2) + (Table1[[#This Row],[pH Score]]*0.15) + (Table1[[#This Row],[Dissolved Oxygen Score]]*0.1)</f>
        <v>5.2625000000000002</v>
      </c>
      <c r="AI313">
        <v>2017</v>
      </c>
    </row>
    <row r="314" spans="1:35">
      <c r="A314">
        <v>3008</v>
      </c>
      <c r="B314" t="s">
        <v>336</v>
      </c>
      <c r="C314" t="s">
        <v>1</v>
      </c>
      <c r="D314" t="s">
        <v>332</v>
      </c>
      <c r="E314">
        <v>30</v>
      </c>
      <c r="F314">
        <v>30</v>
      </c>
      <c r="G314">
        <f>(Table1[[#This Row],[Min Temperature]]+Table1[[#This Row],[Max Temperature]])/2</f>
        <v>30</v>
      </c>
      <c r="H314">
        <v>3</v>
      </c>
      <c r="I314">
        <v>7.2</v>
      </c>
      <c r="J314">
        <f>(Table1[[#This Row],[Min Dissolved Oxygen]]+Table1[[#This Row],[Max Dissolved Oxygen]])/2</f>
        <v>5.0999999999999996</v>
      </c>
      <c r="K314">
        <v>6.9</v>
      </c>
      <c r="L314">
        <v>8.1999999999999993</v>
      </c>
      <c r="M314">
        <f>(Table1[[#This Row],[Min pH]]+Table1[[#This Row],[Max pH]])/2</f>
        <v>7.55</v>
      </c>
      <c r="N314">
        <v>342</v>
      </c>
      <c r="O314">
        <v>1729</v>
      </c>
      <c r="P314">
        <f>(Table1[[#This Row],[Min Conductivity]]+Table1[[#This Row],[Max Conductivity]])/2</f>
        <v>1035.5</v>
      </c>
      <c r="Q314">
        <v>2</v>
      </c>
      <c r="R314">
        <v>45</v>
      </c>
      <c r="S314">
        <f>(Table1[[#This Row],[Min BOD]]+Table1[[#This Row],[Max BOD]])/2</f>
        <v>23.5</v>
      </c>
      <c r="T314">
        <v>0.01</v>
      </c>
      <c r="U314">
        <v>1.37</v>
      </c>
      <c r="V314">
        <f>(Table1[[#This Row],[Min Nitrate N + Nitrite N]]+Table1[[#This Row],[Max Nitrate N + Nitrite N]])/2</f>
        <v>0.69000000000000006</v>
      </c>
      <c r="W314">
        <v>2</v>
      </c>
      <c r="X314">
        <v>460</v>
      </c>
      <c r="Y314">
        <f>(Table1[[#This Row],[Min Fecal Coliform]]+Table1[[#This Row],[Max Fecal Coliform]])/2</f>
        <v>231</v>
      </c>
      <c r="Z314">
        <v>460</v>
      </c>
      <c r="AA314">
        <v>1700</v>
      </c>
      <c r="AB314">
        <f>(Table1[[#This Row],[Min Total Coliform]]+Table1[[#This Row],[Max Total Coliform]])/2</f>
        <v>1080</v>
      </c>
      <c r="AC314">
        <f>MIN(10, (Table1[[#This Row],[Avg BOD]]/4)*10)</f>
        <v>10</v>
      </c>
      <c r="AD314">
        <f>MIN(10, (Table1[[#This Row],[Avg Fecal Coliform]]/600)*10)</f>
        <v>3.85</v>
      </c>
      <c r="AE314">
        <f>MIN(10, (Table1[[#This Row],[Avg Nitrate N + Nitrite N]]/10)*10)</f>
        <v>0.69000000000000006</v>
      </c>
      <c r="AF314">
        <f>IF(OR(Table1[[#This Row],[Avg pH]]&lt;6.5,Table1[[#This Row],[Avg pH]]&gt;8.5),10,0)</f>
        <v>0</v>
      </c>
      <c r="AG314">
        <f>MAX(0, 10-(2*Table1[[#This Row],[Avg Dissolved Oxygen]]))</f>
        <v>0</v>
      </c>
      <c r="AH314">
        <f>(Table1[[#This Row],[Fecal Score]]*0.3) + (Table1[[#This Row],[BOD Score]]*0.25) + (Table1[[#This Row],[Nitrate Score]]*0.2) + (Table1[[#This Row],[pH Score]]*0.15) + (Table1[[#This Row],[Dissolved Oxygen Score]]*0.1)</f>
        <v>3.7930000000000001</v>
      </c>
      <c r="AI314">
        <v>2017</v>
      </c>
    </row>
    <row r="315" spans="1:35">
      <c r="A315">
        <v>3009</v>
      </c>
      <c r="B315" t="s">
        <v>337</v>
      </c>
      <c r="C315" t="s">
        <v>1</v>
      </c>
      <c r="D315" t="s">
        <v>332</v>
      </c>
      <c r="E315">
        <v>27</v>
      </c>
      <c r="F315">
        <v>31</v>
      </c>
      <c r="G315">
        <f>(Table1[[#This Row],[Min Temperature]]+Table1[[#This Row],[Max Temperature]])/2</f>
        <v>29</v>
      </c>
      <c r="H315">
        <v>3.3</v>
      </c>
      <c r="I315">
        <v>7.9</v>
      </c>
      <c r="J315">
        <f>(Table1[[#This Row],[Min Dissolved Oxygen]]+Table1[[#This Row],[Max Dissolved Oxygen]])/2</f>
        <v>5.6</v>
      </c>
      <c r="K315">
        <v>6.1</v>
      </c>
      <c r="L315">
        <v>8.6999999999999993</v>
      </c>
      <c r="M315">
        <f>(Table1[[#This Row],[Min pH]]+Table1[[#This Row],[Max pH]])/2</f>
        <v>7.3999999999999995</v>
      </c>
      <c r="N315">
        <v>268</v>
      </c>
      <c r="O315">
        <v>824</v>
      </c>
      <c r="P315">
        <f>(Table1[[#This Row],[Min Conductivity]]+Table1[[#This Row],[Max Conductivity]])/2</f>
        <v>546</v>
      </c>
      <c r="Q315">
        <v>3</v>
      </c>
      <c r="R315">
        <v>45</v>
      </c>
      <c r="S315">
        <f>(Table1[[#This Row],[Min BOD]]+Table1[[#This Row],[Max BOD]])/2</f>
        <v>24</v>
      </c>
      <c r="T315">
        <v>0.01</v>
      </c>
      <c r="U315">
        <v>1</v>
      </c>
      <c r="V315">
        <f>(Table1[[#This Row],[Min Nitrate N + Nitrite N]]+Table1[[#This Row],[Max Nitrate N + Nitrite N]])/2</f>
        <v>0.505</v>
      </c>
      <c r="W315">
        <v>2</v>
      </c>
      <c r="X315">
        <v>330</v>
      </c>
      <c r="Y315">
        <f>(Table1[[#This Row],[Min Fecal Coliform]]+Table1[[#This Row],[Max Fecal Coliform]])/2</f>
        <v>166</v>
      </c>
      <c r="Z315">
        <v>230</v>
      </c>
      <c r="AA315">
        <v>940</v>
      </c>
      <c r="AB315">
        <f>(Table1[[#This Row],[Min Total Coliform]]+Table1[[#This Row],[Max Total Coliform]])/2</f>
        <v>585</v>
      </c>
      <c r="AC315">
        <f>MIN(10, (Table1[[#This Row],[Avg BOD]]/4)*10)</f>
        <v>10</v>
      </c>
      <c r="AD315">
        <f>MIN(10, (Table1[[#This Row],[Avg Fecal Coliform]]/600)*10)</f>
        <v>2.7666666666666666</v>
      </c>
      <c r="AE315">
        <f>MIN(10, (Table1[[#This Row],[Avg Nitrate N + Nitrite N]]/10)*10)</f>
        <v>0.505</v>
      </c>
      <c r="AF315">
        <f>IF(OR(Table1[[#This Row],[Avg pH]]&lt;6.5,Table1[[#This Row],[Avg pH]]&gt;8.5),10,0)</f>
        <v>0</v>
      </c>
      <c r="AG315">
        <f>MAX(0, 10-(2*Table1[[#This Row],[Avg Dissolved Oxygen]]))</f>
        <v>0</v>
      </c>
      <c r="AH315">
        <f>(Table1[[#This Row],[Fecal Score]]*0.3) + (Table1[[#This Row],[BOD Score]]*0.25) + (Table1[[#This Row],[Nitrate Score]]*0.2) + (Table1[[#This Row],[pH Score]]*0.15) + (Table1[[#This Row],[Dissolved Oxygen Score]]*0.1)</f>
        <v>3.431</v>
      </c>
      <c r="AI315">
        <v>2017</v>
      </c>
    </row>
    <row r="316" spans="1:35">
      <c r="A316">
        <v>3010</v>
      </c>
      <c r="B316" t="s">
        <v>338</v>
      </c>
      <c r="C316" t="s">
        <v>1</v>
      </c>
      <c r="D316" t="s">
        <v>332</v>
      </c>
      <c r="E316">
        <v>31</v>
      </c>
      <c r="F316">
        <v>31</v>
      </c>
      <c r="G316">
        <f>(Table1[[#This Row],[Min Temperature]]+Table1[[#This Row],[Max Temperature]])/2</f>
        <v>31</v>
      </c>
      <c r="H316">
        <v>5.3</v>
      </c>
      <c r="I316">
        <v>7.9</v>
      </c>
      <c r="J316">
        <f>(Table1[[#This Row],[Min Dissolved Oxygen]]+Table1[[#This Row],[Max Dissolved Oxygen]])/2</f>
        <v>6.6</v>
      </c>
      <c r="K316">
        <v>6.5</v>
      </c>
      <c r="L316">
        <v>9.4</v>
      </c>
      <c r="M316">
        <f>(Table1[[#This Row],[Min pH]]+Table1[[#This Row],[Max pH]])/2</f>
        <v>7.95</v>
      </c>
      <c r="N316">
        <v>485</v>
      </c>
      <c r="O316">
        <v>683</v>
      </c>
      <c r="P316">
        <f>(Table1[[#This Row],[Min Conductivity]]+Table1[[#This Row],[Max Conductivity]])/2</f>
        <v>584</v>
      </c>
      <c r="Q316">
        <v>2</v>
      </c>
      <c r="R316">
        <v>13</v>
      </c>
      <c r="S316">
        <f>(Table1[[#This Row],[Min BOD]]+Table1[[#This Row],[Max BOD]])/2</f>
        <v>7.5</v>
      </c>
      <c r="T316">
        <v>0.03</v>
      </c>
      <c r="U316">
        <v>1</v>
      </c>
      <c r="V316">
        <f>(Table1[[#This Row],[Min Nitrate N + Nitrite N]]+Table1[[#This Row],[Max Nitrate N + Nitrite N]])/2</f>
        <v>0.51500000000000001</v>
      </c>
      <c r="W316">
        <v>78</v>
      </c>
      <c r="X316">
        <v>330</v>
      </c>
      <c r="Y316">
        <f>(Table1[[#This Row],[Min Fecal Coliform]]+Table1[[#This Row],[Max Fecal Coliform]])/2</f>
        <v>204</v>
      </c>
      <c r="Z316">
        <v>330</v>
      </c>
      <c r="AA316">
        <v>1700</v>
      </c>
      <c r="AB316">
        <f>(Table1[[#This Row],[Min Total Coliform]]+Table1[[#This Row],[Max Total Coliform]])/2</f>
        <v>1015</v>
      </c>
      <c r="AC316">
        <f>MIN(10, (Table1[[#This Row],[Avg BOD]]/4)*10)</f>
        <v>10</v>
      </c>
      <c r="AD316">
        <f>MIN(10, (Table1[[#This Row],[Avg Fecal Coliform]]/600)*10)</f>
        <v>3.4000000000000004</v>
      </c>
      <c r="AE316">
        <f>MIN(10, (Table1[[#This Row],[Avg Nitrate N + Nitrite N]]/10)*10)</f>
        <v>0.51500000000000001</v>
      </c>
      <c r="AF316">
        <f>IF(OR(Table1[[#This Row],[Avg pH]]&lt;6.5,Table1[[#This Row],[Avg pH]]&gt;8.5),10,0)</f>
        <v>0</v>
      </c>
      <c r="AG316">
        <f>MAX(0, 10-(2*Table1[[#This Row],[Avg Dissolved Oxygen]]))</f>
        <v>0</v>
      </c>
      <c r="AH316">
        <f>(Table1[[#This Row],[Fecal Score]]*0.3) + (Table1[[#This Row],[BOD Score]]*0.25) + (Table1[[#This Row],[Nitrate Score]]*0.2) + (Table1[[#This Row],[pH Score]]*0.15) + (Table1[[#This Row],[Dissolved Oxygen Score]]*0.1)</f>
        <v>3.6230000000000002</v>
      </c>
      <c r="AI316">
        <v>2017</v>
      </c>
    </row>
    <row r="317" spans="1:35">
      <c r="A317">
        <v>3011</v>
      </c>
      <c r="B317" t="s">
        <v>339</v>
      </c>
      <c r="C317" t="s">
        <v>1</v>
      </c>
      <c r="D317" t="s">
        <v>332</v>
      </c>
      <c r="E317">
        <v>30</v>
      </c>
      <c r="F317">
        <v>31</v>
      </c>
      <c r="G317">
        <f>(Table1[[#This Row],[Min Temperature]]+Table1[[#This Row],[Max Temperature]])/2</f>
        <v>30.5</v>
      </c>
      <c r="H317">
        <v>1.7</v>
      </c>
      <c r="I317">
        <v>7.8</v>
      </c>
      <c r="J317">
        <f>(Table1[[#This Row],[Min Dissolved Oxygen]]+Table1[[#This Row],[Max Dissolved Oxygen]])/2</f>
        <v>4.75</v>
      </c>
      <c r="K317">
        <v>6.4</v>
      </c>
      <c r="L317">
        <v>8.4</v>
      </c>
      <c r="M317">
        <f>(Table1[[#This Row],[Min pH]]+Table1[[#This Row],[Max pH]])/2</f>
        <v>7.4</v>
      </c>
      <c r="N317">
        <v>1059</v>
      </c>
      <c r="O317">
        <v>59900</v>
      </c>
      <c r="P317">
        <f>(Table1[[#This Row],[Min Conductivity]]+Table1[[#This Row],[Max Conductivity]])/2</f>
        <v>30479.5</v>
      </c>
      <c r="Q317">
        <v>1.3</v>
      </c>
      <c r="R317">
        <v>14</v>
      </c>
      <c r="S317">
        <f>(Table1[[#This Row],[Min BOD]]+Table1[[#This Row],[Max BOD]])/2</f>
        <v>7.65</v>
      </c>
      <c r="T317">
        <v>0</v>
      </c>
      <c r="U317">
        <v>1</v>
      </c>
      <c r="V317">
        <f>(Table1[[#This Row],[Min Nitrate N + Nitrite N]]+Table1[[#This Row],[Max Nitrate N + Nitrite N]])/2</f>
        <v>0.5</v>
      </c>
      <c r="W317">
        <v>2</v>
      </c>
      <c r="X317">
        <v>1200</v>
      </c>
      <c r="Y317">
        <f>(Table1[[#This Row],[Min Fecal Coliform]]+Table1[[#This Row],[Max Fecal Coliform]])/2</f>
        <v>601</v>
      </c>
      <c r="Z317">
        <v>45</v>
      </c>
      <c r="AA317">
        <v>2100</v>
      </c>
      <c r="AB317">
        <f>(Table1[[#This Row],[Min Total Coliform]]+Table1[[#This Row],[Max Total Coliform]])/2</f>
        <v>1072.5</v>
      </c>
      <c r="AC317">
        <f>MIN(10, (Table1[[#This Row],[Avg BOD]]/4)*10)</f>
        <v>10</v>
      </c>
      <c r="AD317">
        <f>MIN(10, (Table1[[#This Row],[Avg Fecal Coliform]]/600)*10)</f>
        <v>10</v>
      </c>
      <c r="AE317">
        <f>MIN(10, (Table1[[#This Row],[Avg Nitrate N + Nitrite N]]/10)*10)</f>
        <v>0.5</v>
      </c>
      <c r="AF317">
        <f>IF(OR(Table1[[#This Row],[Avg pH]]&lt;6.5,Table1[[#This Row],[Avg pH]]&gt;8.5),10,0)</f>
        <v>0</v>
      </c>
      <c r="AG317">
        <f>MAX(0, 10-(2*Table1[[#This Row],[Avg Dissolved Oxygen]]))</f>
        <v>0.5</v>
      </c>
      <c r="AH317">
        <f>(Table1[[#This Row],[Fecal Score]]*0.3) + (Table1[[#This Row],[BOD Score]]*0.25) + (Table1[[#This Row],[Nitrate Score]]*0.2) + (Table1[[#This Row],[pH Score]]*0.15) + (Table1[[#This Row],[Dissolved Oxygen Score]]*0.1)</f>
        <v>5.6499999999999995</v>
      </c>
      <c r="AI317">
        <v>2017</v>
      </c>
    </row>
    <row r="318" spans="1:35">
      <c r="A318">
        <v>1391</v>
      </c>
      <c r="B318" t="s">
        <v>340</v>
      </c>
      <c r="C318" t="s">
        <v>1</v>
      </c>
      <c r="D318" t="s">
        <v>341</v>
      </c>
      <c r="E318">
        <v>22</v>
      </c>
      <c r="F318">
        <v>31</v>
      </c>
      <c r="G318">
        <f>(Table1[[#This Row],[Min Temperature]]+Table1[[#This Row],[Max Temperature]])/2</f>
        <v>26.5</v>
      </c>
      <c r="H318">
        <v>0.1</v>
      </c>
      <c r="I318">
        <v>2.5</v>
      </c>
      <c r="J318">
        <f>(Table1[[#This Row],[Min Dissolved Oxygen]]+Table1[[#This Row],[Max Dissolved Oxygen]])/2</f>
        <v>1.3</v>
      </c>
      <c r="K318">
        <v>7.4</v>
      </c>
      <c r="L318">
        <v>8</v>
      </c>
      <c r="M318">
        <f>(Table1[[#This Row],[Min pH]]+Table1[[#This Row],[Max pH]])/2</f>
        <v>7.7</v>
      </c>
      <c r="N318">
        <v>952</v>
      </c>
      <c r="O318">
        <v>1415</v>
      </c>
      <c r="P318">
        <f>(Table1[[#This Row],[Min Conductivity]]+Table1[[#This Row],[Max Conductivity]])/2</f>
        <v>1183.5</v>
      </c>
      <c r="Q318">
        <v>9</v>
      </c>
      <c r="R318">
        <v>26</v>
      </c>
      <c r="S318">
        <f>(Table1[[#This Row],[Min BOD]]+Table1[[#This Row],[Max BOD]])/2</f>
        <v>17.5</v>
      </c>
      <c r="T318">
        <v>0</v>
      </c>
      <c r="U318">
        <v>9.9</v>
      </c>
      <c r="V318">
        <f>(Table1[[#This Row],[Min Nitrate N + Nitrite N]]+Table1[[#This Row],[Max Nitrate N + Nitrite N]])/2</f>
        <v>4.95</v>
      </c>
      <c r="W318">
        <v>58</v>
      </c>
      <c r="X318">
        <v>150</v>
      </c>
      <c r="Y318">
        <f>(Table1[[#This Row],[Min Fecal Coliform]]+Table1[[#This Row],[Max Fecal Coliform]])/2</f>
        <v>104</v>
      </c>
      <c r="Z318">
        <v>300</v>
      </c>
      <c r="AA318">
        <v>520</v>
      </c>
      <c r="AB318">
        <f>(Table1[[#This Row],[Min Total Coliform]]+Table1[[#This Row],[Max Total Coliform]])/2</f>
        <v>410</v>
      </c>
      <c r="AC318">
        <f>MIN(10, (Table1[[#This Row],[Avg BOD]]/4)*10)</f>
        <v>10</v>
      </c>
      <c r="AD318">
        <f>MIN(10, (Table1[[#This Row],[Avg Fecal Coliform]]/600)*10)</f>
        <v>1.7333333333333334</v>
      </c>
      <c r="AE318">
        <f>MIN(10, (Table1[[#This Row],[Avg Nitrate N + Nitrite N]]/10)*10)</f>
        <v>4.95</v>
      </c>
      <c r="AF318">
        <f>IF(OR(Table1[[#This Row],[Avg pH]]&lt;6.5,Table1[[#This Row],[Avg pH]]&gt;8.5),10,0)</f>
        <v>0</v>
      </c>
      <c r="AG318">
        <f>MAX(0, 10-(2*Table1[[#This Row],[Avg Dissolved Oxygen]]))</f>
        <v>7.4</v>
      </c>
      <c r="AH318">
        <f>(Table1[[#This Row],[Fecal Score]]*0.3) + (Table1[[#This Row],[BOD Score]]*0.25) + (Table1[[#This Row],[Nitrate Score]]*0.2) + (Table1[[#This Row],[pH Score]]*0.15) + (Table1[[#This Row],[Dissolved Oxygen Score]]*0.1)</f>
        <v>4.75</v>
      </c>
      <c r="AI318">
        <v>2017</v>
      </c>
    </row>
    <row r="319" spans="1:35">
      <c r="A319">
        <v>1788</v>
      </c>
      <c r="B319" t="s">
        <v>342</v>
      </c>
      <c r="C319" t="s">
        <v>1</v>
      </c>
      <c r="D319" t="s">
        <v>341</v>
      </c>
      <c r="E319">
        <v>25</v>
      </c>
      <c r="F319">
        <v>30</v>
      </c>
      <c r="G319">
        <f>(Table1[[#This Row],[Min Temperature]]+Table1[[#This Row],[Max Temperature]])/2</f>
        <v>27.5</v>
      </c>
      <c r="H319">
        <v>0.1</v>
      </c>
      <c r="I319">
        <v>1.2</v>
      </c>
      <c r="J319">
        <f>(Table1[[#This Row],[Min Dissolved Oxygen]]+Table1[[#This Row],[Max Dissolved Oxygen]])/2</f>
        <v>0.65</v>
      </c>
      <c r="K319">
        <v>7.4</v>
      </c>
      <c r="L319">
        <v>8.1</v>
      </c>
      <c r="M319">
        <f>(Table1[[#This Row],[Min pH]]+Table1[[#This Row],[Max pH]])/2</f>
        <v>7.75</v>
      </c>
      <c r="N319">
        <v>940</v>
      </c>
      <c r="O319">
        <v>1688</v>
      </c>
      <c r="P319">
        <f>(Table1[[#This Row],[Min Conductivity]]+Table1[[#This Row],[Max Conductivity]])/2</f>
        <v>1314</v>
      </c>
      <c r="Q319">
        <v>18</v>
      </c>
      <c r="R319">
        <v>40</v>
      </c>
      <c r="S319">
        <f>(Table1[[#This Row],[Min BOD]]+Table1[[#This Row],[Max BOD]])/2</f>
        <v>29</v>
      </c>
      <c r="T319">
        <v>0</v>
      </c>
      <c r="U319">
        <v>9.3000000000000007</v>
      </c>
      <c r="V319">
        <f>(Table1[[#This Row],[Min Nitrate N + Nitrite N]]+Table1[[#This Row],[Max Nitrate N + Nitrite N]])/2</f>
        <v>4.6500000000000004</v>
      </c>
      <c r="W319">
        <v>60</v>
      </c>
      <c r="X319">
        <v>90</v>
      </c>
      <c r="Y319">
        <f>(Table1[[#This Row],[Min Fecal Coliform]]+Table1[[#This Row],[Max Fecal Coliform]])/2</f>
        <v>75</v>
      </c>
      <c r="Z319">
        <v>250</v>
      </c>
      <c r="AA319">
        <v>850</v>
      </c>
      <c r="AB319">
        <f>(Table1[[#This Row],[Min Total Coliform]]+Table1[[#This Row],[Max Total Coliform]])/2</f>
        <v>550</v>
      </c>
      <c r="AC319">
        <f>MIN(10, (Table1[[#This Row],[Avg BOD]]/4)*10)</f>
        <v>10</v>
      </c>
      <c r="AD319">
        <f>MIN(10, (Table1[[#This Row],[Avg Fecal Coliform]]/600)*10)</f>
        <v>1.25</v>
      </c>
      <c r="AE319">
        <f>MIN(10, (Table1[[#This Row],[Avg Nitrate N + Nitrite N]]/10)*10)</f>
        <v>4.6500000000000004</v>
      </c>
      <c r="AF319">
        <f>IF(OR(Table1[[#This Row],[Avg pH]]&lt;6.5,Table1[[#This Row],[Avg pH]]&gt;8.5),10,0)</f>
        <v>0</v>
      </c>
      <c r="AG319">
        <f>MAX(0, 10-(2*Table1[[#This Row],[Avg Dissolved Oxygen]]))</f>
        <v>8.6999999999999993</v>
      </c>
      <c r="AH319">
        <f>(Table1[[#This Row],[Fecal Score]]*0.3) + (Table1[[#This Row],[BOD Score]]*0.25) + (Table1[[#This Row],[Nitrate Score]]*0.2) + (Table1[[#This Row],[pH Score]]*0.15) + (Table1[[#This Row],[Dissolved Oxygen Score]]*0.1)</f>
        <v>4.6749999999999998</v>
      </c>
      <c r="AI319">
        <v>2017</v>
      </c>
    </row>
    <row r="320" spans="1:35">
      <c r="A320">
        <v>1789</v>
      </c>
      <c r="B320" t="s">
        <v>343</v>
      </c>
      <c r="C320" t="s">
        <v>1</v>
      </c>
      <c r="D320" t="s">
        <v>341</v>
      </c>
      <c r="E320">
        <v>20</v>
      </c>
      <c r="F320">
        <v>30</v>
      </c>
      <c r="G320">
        <f>(Table1[[#This Row],[Min Temperature]]+Table1[[#This Row],[Max Temperature]])/2</f>
        <v>25</v>
      </c>
      <c r="H320">
        <v>3.8</v>
      </c>
      <c r="I320">
        <v>6.2</v>
      </c>
      <c r="J320">
        <f>(Table1[[#This Row],[Min Dissolved Oxygen]]+Table1[[#This Row],[Max Dissolved Oxygen]])/2</f>
        <v>5</v>
      </c>
      <c r="K320">
        <v>7.9</v>
      </c>
      <c r="L320">
        <v>8.6</v>
      </c>
      <c r="M320">
        <f>(Table1[[#This Row],[Min pH]]+Table1[[#This Row],[Max pH]])/2</f>
        <v>8.25</v>
      </c>
      <c r="N320">
        <v>277</v>
      </c>
      <c r="O320">
        <v>444</v>
      </c>
      <c r="P320">
        <f>(Table1[[#This Row],[Min Conductivity]]+Table1[[#This Row],[Max Conductivity]])/2</f>
        <v>360.5</v>
      </c>
      <c r="Q320">
        <v>1</v>
      </c>
      <c r="R320">
        <v>3</v>
      </c>
      <c r="S320">
        <f>(Table1[[#This Row],[Min BOD]]+Table1[[#This Row],[Max BOD]])/2</f>
        <v>2</v>
      </c>
      <c r="T320">
        <v>0</v>
      </c>
      <c r="U320">
        <v>1.9</v>
      </c>
      <c r="V320">
        <f>(Table1[[#This Row],[Min Nitrate N + Nitrite N]]+Table1[[#This Row],[Max Nitrate N + Nitrite N]])/2</f>
        <v>0.95</v>
      </c>
      <c r="W320">
        <v>10</v>
      </c>
      <c r="X320">
        <v>35</v>
      </c>
      <c r="Y320">
        <f>(Table1[[#This Row],[Min Fecal Coliform]]+Table1[[#This Row],[Max Fecal Coliform]])/2</f>
        <v>22.5</v>
      </c>
      <c r="Z320">
        <v>186</v>
      </c>
      <c r="AA320">
        <v>380</v>
      </c>
      <c r="AB320">
        <f>(Table1[[#This Row],[Min Total Coliform]]+Table1[[#This Row],[Max Total Coliform]])/2</f>
        <v>283</v>
      </c>
      <c r="AC320">
        <f>MIN(10, (Table1[[#This Row],[Avg BOD]]/4)*10)</f>
        <v>5</v>
      </c>
      <c r="AD320">
        <f>MIN(10, (Table1[[#This Row],[Avg Fecal Coliform]]/600)*10)</f>
        <v>0.375</v>
      </c>
      <c r="AE320">
        <f>MIN(10, (Table1[[#This Row],[Avg Nitrate N + Nitrite N]]/10)*10)</f>
        <v>0.95</v>
      </c>
      <c r="AF320">
        <f>IF(OR(Table1[[#This Row],[Avg pH]]&lt;6.5,Table1[[#This Row],[Avg pH]]&gt;8.5),10,0)</f>
        <v>0</v>
      </c>
      <c r="AG320">
        <f>MAX(0, 10-(2*Table1[[#This Row],[Avg Dissolved Oxygen]]))</f>
        <v>0</v>
      </c>
      <c r="AH320">
        <f>(Table1[[#This Row],[Fecal Score]]*0.3) + (Table1[[#This Row],[BOD Score]]*0.25) + (Table1[[#This Row],[Nitrate Score]]*0.2) + (Table1[[#This Row],[pH Score]]*0.15) + (Table1[[#This Row],[Dissolved Oxygen Score]]*0.1)</f>
        <v>1.5525</v>
      </c>
      <c r="AI320">
        <v>2017</v>
      </c>
    </row>
    <row r="321" spans="1:35">
      <c r="A321">
        <v>2340</v>
      </c>
      <c r="B321" t="s">
        <v>344</v>
      </c>
      <c r="C321" t="s">
        <v>1</v>
      </c>
      <c r="D321" t="s">
        <v>341</v>
      </c>
      <c r="E321">
        <v>22</v>
      </c>
      <c r="F321">
        <v>27</v>
      </c>
      <c r="G321">
        <f>(Table1[[#This Row],[Min Temperature]]+Table1[[#This Row],[Max Temperature]])/2</f>
        <v>24.5</v>
      </c>
      <c r="H321">
        <v>1.9</v>
      </c>
      <c r="I321">
        <v>6</v>
      </c>
      <c r="J321">
        <f>(Table1[[#This Row],[Min Dissolved Oxygen]]+Table1[[#This Row],[Max Dissolved Oxygen]])/2</f>
        <v>3.95</v>
      </c>
      <c r="K321">
        <v>7.6</v>
      </c>
      <c r="L321">
        <v>8.5</v>
      </c>
      <c r="M321">
        <f>(Table1[[#This Row],[Min pH]]+Table1[[#This Row],[Max pH]])/2</f>
        <v>8.0500000000000007</v>
      </c>
      <c r="N321">
        <v>902</v>
      </c>
      <c r="O321">
        <v>1420</v>
      </c>
      <c r="P321">
        <f>(Table1[[#This Row],[Min Conductivity]]+Table1[[#This Row],[Max Conductivity]])/2</f>
        <v>1161</v>
      </c>
      <c r="Q321">
        <v>10</v>
      </c>
      <c r="R321">
        <v>18</v>
      </c>
      <c r="S321">
        <f>(Table1[[#This Row],[Min BOD]]+Table1[[#This Row],[Max BOD]])/2</f>
        <v>14</v>
      </c>
      <c r="T321">
        <v>0</v>
      </c>
      <c r="U321">
        <v>5.7</v>
      </c>
      <c r="V321">
        <f>(Table1[[#This Row],[Min Nitrate N + Nitrite N]]+Table1[[#This Row],[Max Nitrate N + Nitrite N]])/2</f>
        <v>2.85</v>
      </c>
      <c r="W321">
        <v>54</v>
      </c>
      <c r="X321">
        <v>100</v>
      </c>
      <c r="Y321">
        <f>(Table1[[#This Row],[Min Fecal Coliform]]+Table1[[#This Row],[Max Fecal Coliform]])/2</f>
        <v>77</v>
      </c>
      <c r="Z321">
        <v>250</v>
      </c>
      <c r="AA321">
        <v>450</v>
      </c>
      <c r="AB321">
        <f>(Table1[[#This Row],[Min Total Coliform]]+Table1[[#This Row],[Max Total Coliform]])/2</f>
        <v>350</v>
      </c>
      <c r="AC321">
        <f>MIN(10, (Table1[[#This Row],[Avg BOD]]/4)*10)</f>
        <v>10</v>
      </c>
      <c r="AD321">
        <f>MIN(10, (Table1[[#This Row],[Avg Fecal Coliform]]/600)*10)</f>
        <v>1.2833333333333332</v>
      </c>
      <c r="AE321">
        <f>MIN(10, (Table1[[#This Row],[Avg Nitrate N + Nitrite N]]/10)*10)</f>
        <v>2.8500000000000005</v>
      </c>
      <c r="AF321">
        <f>IF(OR(Table1[[#This Row],[Avg pH]]&lt;6.5,Table1[[#This Row],[Avg pH]]&gt;8.5),10,0)</f>
        <v>0</v>
      </c>
      <c r="AG321">
        <f>MAX(0, 10-(2*Table1[[#This Row],[Avg Dissolved Oxygen]]))</f>
        <v>2.0999999999999996</v>
      </c>
      <c r="AH321">
        <f>(Table1[[#This Row],[Fecal Score]]*0.3) + (Table1[[#This Row],[BOD Score]]*0.25) + (Table1[[#This Row],[Nitrate Score]]*0.2) + (Table1[[#This Row],[pH Score]]*0.15) + (Table1[[#This Row],[Dissolved Oxygen Score]]*0.1)</f>
        <v>3.665</v>
      </c>
      <c r="AI321">
        <v>2017</v>
      </c>
    </row>
    <row r="322" spans="1:35">
      <c r="A322">
        <v>2341</v>
      </c>
      <c r="B322" t="s">
        <v>345</v>
      </c>
      <c r="C322" t="s">
        <v>1</v>
      </c>
      <c r="D322" t="s">
        <v>341</v>
      </c>
      <c r="E322">
        <v>25</v>
      </c>
      <c r="F322">
        <v>30</v>
      </c>
      <c r="G322">
        <f>(Table1[[#This Row],[Min Temperature]]+Table1[[#This Row],[Max Temperature]])/2</f>
        <v>27.5</v>
      </c>
      <c r="H322">
        <v>0.1</v>
      </c>
      <c r="I322">
        <v>2.4</v>
      </c>
      <c r="J322">
        <f>(Table1[[#This Row],[Min Dissolved Oxygen]]+Table1[[#This Row],[Max Dissolved Oxygen]])/2</f>
        <v>1.25</v>
      </c>
      <c r="K322">
        <v>7.4</v>
      </c>
      <c r="L322">
        <v>8.5</v>
      </c>
      <c r="M322">
        <f>(Table1[[#This Row],[Min pH]]+Table1[[#This Row],[Max pH]])/2</f>
        <v>7.95</v>
      </c>
      <c r="N322">
        <v>1343</v>
      </c>
      <c r="O322">
        <v>1663</v>
      </c>
      <c r="P322">
        <f>(Table1[[#This Row],[Min Conductivity]]+Table1[[#This Row],[Max Conductivity]])/2</f>
        <v>1503</v>
      </c>
      <c r="Q322">
        <v>8</v>
      </c>
      <c r="R322">
        <v>29</v>
      </c>
      <c r="S322">
        <f>(Table1[[#This Row],[Min BOD]]+Table1[[#This Row],[Max BOD]])/2</f>
        <v>18.5</v>
      </c>
      <c r="T322">
        <v>0</v>
      </c>
      <c r="U322">
        <v>10.9</v>
      </c>
      <c r="V322">
        <f>(Table1[[#This Row],[Min Nitrate N + Nitrite N]]+Table1[[#This Row],[Max Nitrate N + Nitrite N]])/2</f>
        <v>5.45</v>
      </c>
      <c r="W322">
        <v>30</v>
      </c>
      <c r="X322">
        <v>45</v>
      </c>
      <c r="Y322">
        <f>(Table1[[#This Row],[Min Fecal Coliform]]+Table1[[#This Row],[Max Fecal Coliform]])/2</f>
        <v>37.5</v>
      </c>
      <c r="Z322">
        <v>280</v>
      </c>
      <c r="AA322">
        <v>846</v>
      </c>
      <c r="AB322">
        <f>(Table1[[#This Row],[Min Total Coliform]]+Table1[[#This Row],[Max Total Coliform]])/2</f>
        <v>563</v>
      </c>
      <c r="AC322">
        <f>MIN(10, (Table1[[#This Row],[Avg BOD]]/4)*10)</f>
        <v>10</v>
      </c>
      <c r="AD322">
        <f>MIN(10, (Table1[[#This Row],[Avg Fecal Coliform]]/600)*10)</f>
        <v>0.625</v>
      </c>
      <c r="AE322">
        <f>MIN(10, (Table1[[#This Row],[Avg Nitrate N + Nitrite N]]/10)*10)</f>
        <v>5.45</v>
      </c>
      <c r="AF322">
        <f>IF(OR(Table1[[#This Row],[Avg pH]]&lt;6.5,Table1[[#This Row],[Avg pH]]&gt;8.5),10,0)</f>
        <v>0</v>
      </c>
      <c r="AG322">
        <f>MAX(0, 10-(2*Table1[[#This Row],[Avg Dissolved Oxygen]]))</f>
        <v>7.5</v>
      </c>
      <c r="AH322">
        <f>(Table1[[#This Row],[Fecal Score]]*0.3) + (Table1[[#This Row],[BOD Score]]*0.25) + (Table1[[#This Row],[Nitrate Score]]*0.2) + (Table1[[#This Row],[pH Score]]*0.15) + (Table1[[#This Row],[Dissolved Oxygen Score]]*0.1)</f>
        <v>4.5274999999999999</v>
      </c>
      <c r="AI322">
        <v>2017</v>
      </c>
    </row>
    <row r="323" spans="1:35">
      <c r="A323">
        <v>2342</v>
      </c>
      <c r="B323" t="s">
        <v>346</v>
      </c>
      <c r="C323" t="s">
        <v>1</v>
      </c>
      <c r="D323" t="s">
        <v>341</v>
      </c>
      <c r="E323">
        <v>25</v>
      </c>
      <c r="F323">
        <v>30</v>
      </c>
      <c r="G323">
        <f>(Table1[[#This Row],[Min Temperature]]+Table1[[#This Row],[Max Temperature]])/2</f>
        <v>27.5</v>
      </c>
      <c r="H323">
        <v>0.1</v>
      </c>
      <c r="I323">
        <v>0.1</v>
      </c>
      <c r="J323">
        <f>(Table1[[#This Row],[Min Dissolved Oxygen]]+Table1[[#This Row],[Max Dissolved Oxygen]])/2</f>
        <v>0.1</v>
      </c>
      <c r="K323">
        <v>7.1</v>
      </c>
      <c r="L323">
        <v>8.1</v>
      </c>
      <c r="M323">
        <f>(Table1[[#This Row],[Min pH]]+Table1[[#This Row],[Max pH]])/2</f>
        <v>7.6</v>
      </c>
      <c r="N323">
        <v>1068</v>
      </c>
      <c r="O323">
        <v>2702</v>
      </c>
      <c r="P323">
        <f>(Table1[[#This Row],[Min Conductivity]]+Table1[[#This Row],[Max Conductivity]])/2</f>
        <v>1885</v>
      </c>
      <c r="Q323">
        <v>20</v>
      </c>
      <c r="R323">
        <v>55</v>
      </c>
      <c r="S323">
        <f>(Table1[[#This Row],[Min BOD]]+Table1[[#This Row],[Max BOD]])/2</f>
        <v>37.5</v>
      </c>
      <c r="T323">
        <v>0</v>
      </c>
      <c r="U323">
        <v>6.86</v>
      </c>
      <c r="V323">
        <f>(Table1[[#This Row],[Min Nitrate N + Nitrite N]]+Table1[[#This Row],[Max Nitrate N + Nitrite N]])/2</f>
        <v>3.43</v>
      </c>
      <c r="W323">
        <v>30</v>
      </c>
      <c r="X323">
        <v>55</v>
      </c>
      <c r="Y323">
        <f>(Table1[[#This Row],[Min Fecal Coliform]]+Table1[[#This Row],[Max Fecal Coliform]])/2</f>
        <v>42.5</v>
      </c>
      <c r="Z323">
        <v>180</v>
      </c>
      <c r="AA323">
        <v>1000</v>
      </c>
      <c r="AB323">
        <f>(Table1[[#This Row],[Min Total Coliform]]+Table1[[#This Row],[Max Total Coliform]])/2</f>
        <v>590</v>
      </c>
      <c r="AC323">
        <f>MIN(10, (Table1[[#This Row],[Avg BOD]]/4)*10)</f>
        <v>10</v>
      </c>
      <c r="AD323">
        <f>MIN(10, (Table1[[#This Row],[Avg Fecal Coliform]]/600)*10)</f>
        <v>0.70833333333333326</v>
      </c>
      <c r="AE323">
        <f>MIN(10, (Table1[[#This Row],[Avg Nitrate N + Nitrite N]]/10)*10)</f>
        <v>3.43</v>
      </c>
      <c r="AF323">
        <f>IF(OR(Table1[[#This Row],[Avg pH]]&lt;6.5,Table1[[#This Row],[Avg pH]]&gt;8.5),10,0)</f>
        <v>0</v>
      </c>
      <c r="AG323">
        <f>MAX(0, 10-(2*Table1[[#This Row],[Avg Dissolved Oxygen]]))</f>
        <v>9.8000000000000007</v>
      </c>
      <c r="AH323">
        <f>(Table1[[#This Row],[Fecal Score]]*0.3) + (Table1[[#This Row],[BOD Score]]*0.25) + (Table1[[#This Row],[Nitrate Score]]*0.2) + (Table1[[#This Row],[pH Score]]*0.15) + (Table1[[#This Row],[Dissolved Oxygen Score]]*0.1)</f>
        <v>4.3784999999999998</v>
      </c>
      <c r="AI323">
        <v>2017</v>
      </c>
    </row>
    <row r="324" spans="1:35">
      <c r="A324">
        <v>3068</v>
      </c>
      <c r="B324" t="s">
        <v>347</v>
      </c>
      <c r="C324" t="s">
        <v>1</v>
      </c>
      <c r="D324" t="s">
        <v>341</v>
      </c>
      <c r="E324">
        <v>7</v>
      </c>
      <c r="F324">
        <v>29</v>
      </c>
      <c r="G324">
        <f>(Table1[[#This Row],[Min Temperature]]+Table1[[#This Row],[Max Temperature]])/2</f>
        <v>18</v>
      </c>
      <c r="H324">
        <v>5.2</v>
      </c>
      <c r="I324">
        <v>60</v>
      </c>
      <c r="J324">
        <f>(Table1[[#This Row],[Min Dissolved Oxygen]]+Table1[[#This Row],[Max Dissolved Oxygen]])/2</f>
        <v>32.6</v>
      </c>
      <c r="K324">
        <v>7.6</v>
      </c>
      <c r="L324">
        <v>8.5</v>
      </c>
      <c r="M324">
        <f>(Table1[[#This Row],[Min pH]]+Table1[[#This Row],[Max pH]])/2</f>
        <v>8.0500000000000007</v>
      </c>
      <c r="N324">
        <v>220</v>
      </c>
      <c r="O324">
        <v>320</v>
      </c>
      <c r="P324">
        <f>(Table1[[#This Row],[Min Conductivity]]+Table1[[#This Row],[Max Conductivity]])/2</f>
        <v>270</v>
      </c>
      <c r="Q324">
        <v>1</v>
      </c>
      <c r="R324">
        <v>3</v>
      </c>
      <c r="S324">
        <f>(Table1[[#This Row],[Min BOD]]+Table1[[#This Row],[Max BOD]])/2</f>
        <v>2</v>
      </c>
      <c r="T324">
        <v>0</v>
      </c>
      <c r="U324">
        <v>2.2999999999999998</v>
      </c>
      <c r="V324">
        <f>(Table1[[#This Row],[Min Nitrate N + Nitrite N]]+Table1[[#This Row],[Max Nitrate N + Nitrite N]])/2</f>
        <v>1.1499999999999999</v>
      </c>
      <c r="W324">
        <v>15</v>
      </c>
      <c r="X324">
        <v>40</v>
      </c>
      <c r="Y324">
        <f>(Table1[[#This Row],[Min Fecal Coliform]]+Table1[[#This Row],[Max Fecal Coliform]])/2</f>
        <v>27.5</v>
      </c>
      <c r="Z324">
        <v>150</v>
      </c>
      <c r="AA324">
        <v>300</v>
      </c>
      <c r="AB324">
        <f>(Table1[[#This Row],[Min Total Coliform]]+Table1[[#This Row],[Max Total Coliform]])/2</f>
        <v>225</v>
      </c>
      <c r="AC324">
        <f>MIN(10, (Table1[[#This Row],[Avg BOD]]/4)*10)</f>
        <v>5</v>
      </c>
      <c r="AD324">
        <f>MIN(10, (Table1[[#This Row],[Avg Fecal Coliform]]/600)*10)</f>
        <v>0.45833333333333331</v>
      </c>
      <c r="AE324">
        <f>MIN(10, (Table1[[#This Row],[Avg Nitrate N + Nitrite N]]/10)*10)</f>
        <v>1.1499999999999999</v>
      </c>
      <c r="AF324">
        <f>IF(OR(Table1[[#This Row],[Avg pH]]&lt;6.5,Table1[[#This Row],[Avg pH]]&gt;8.5),10,0)</f>
        <v>0</v>
      </c>
      <c r="AG324">
        <f>MAX(0, 10-(2*Table1[[#This Row],[Avg Dissolved Oxygen]]))</f>
        <v>0</v>
      </c>
      <c r="AH324">
        <f>(Table1[[#This Row],[Fecal Score]]*0.3) + (Table1[[#This Row],[BOD Score]]*0.25) + (Table1[[#This Row],[Nitrate Score]]*0.2) + (Table1[[#This Row],[pH Score]]*0.15) + (Table1[[#This Row],[Dissolved Oxygen Score]]*0.1)</f>
        <v>1.6174999999999999</v>
      </c>
      <c r="AI324">
        <v>2017</v>
      </c>
    </row>
    <row r="325" spans="1:35">
      <c r="A325">
        <v>3069</v>
      </c>
      <c r="B325" t="s">
        <v>348</v>
      </c>
      <c r="C325" t="s">
        <v>1</v>
      </c>
      <c r="D325" t="s">
        <v>341</v>
      </c>
      <c r="E325">
        <v>22</v>
      </c>
      <c r="F325">
        <v>30</v>
      </c>
      <c r="G325">
        <f>(Table1[[#This Row],[Min Temperature]]+Table1[[#This Row],[Max Temperature]])/2</f>
        <v>26</v>
      </c>
      <c r="H325">
        <v>2.9</v>
      </c>
      <c r="I325">
        <v>5.2</v>
      </c>
      <c r="J325">
        <f>(Table1[[#This Row],[Min Dissolved Oxygen]]+Table1[[#This Row],[Max Dissolved Oxygen]])/2</f>
        <v>4.05</v>
      </c>
      <c r="K325">
        <v>7.6</v>
      </c>
      <c r="L325">
        <v>8.5</v>
      </c>
      <c r="M325">
        <f>(Table1[[#This Row],[Min pH]]+Table1[[#This Row],[Max pH]])/2</f>
        <v>8.0500000000000007</v>
      </c>
      <c r="N325">
        <v>251</v>
      </c>
      <c r="O325">
        <v>510</v>
      </c>
      <c r="P325">
        <f>(Table1[[#This Row],[Min Conductivity]]+Table1[[#This Row],[Max Conductivity]])/2</f>
        <v>380.5</v>
      </c>
      <c r="Q325">
        <v>1</v>
      </c>
      <c r="R325">
        <v>6</v>
      </c>
      <c r="S325">
        <f>(Table1[[#This Row],[Min BOD]]+Table1[[#This Row],[Max BOD]])/2</f>
        <v>3.5</v>
      </c>
      <c r="T325">
        <v>0</v>
      </c>
      <c r="U325">
        <v>6.1</v>
      </c>
      <c r="V325">
        <f>(Table1[[#This Row],[Min Nitrate N + Nitrite N]]+Table1[[#This Row],[Max Nitrate N + Nitrite N]])/2</f>
        <v>3.05</v>
      </c>
      <c r="W325">
        <v>15</v>
      </c>
      <c r="X325">
        <v>45</v>
      </c>
      <c r="Y325">
        <f>(Table1[[#This Row],[Min Fecal Coliform]]+Table1[[#This Row],[Max Fecal Coliform]])/2</f>
        <v>30</v>
      </c>
      <c r="Z325">
        <v>14</v>
      </c>
      <c r="AA325">
        <v>798</v>
      </c>
      <c r="AB325">
        <f>(Table1[[#This Row],[Min Total Coliform]]+Table1[[#This Row],[Max Total Coliform]])/2</f>
        <v>406</v>
      </c>
      <c r="AC325">
        <f>MIN(10, (Table1[[#This Row],[Avg BOD]]/4)*10)</f>
        <v>8.75</v>
      </c>
      <c r="AD325">
        <f>MIN(10, (Table1[[#This Row],[Avg Fecal Coliform]]/600)*10)</f>
        <v>0.5</v>
      </c>
      <c r="AE325">
        <f>MIN(10, (Table1[[#This Row],[Avg Nitrate N + Nitrite N]]/10)*10)</f>
        <v>3.05</v>
      </c>
      <c r="AF325">
        <f>IF(OR(Table1[[#This Row],[Avg pH]]&lt;6.5,Table1[[#This Row],[Avg pH]]&gt;8.5),10,0)</f>
        <v>0</v>
      </c>
      <c r="AG325">
        <f>MAX(0, 10-(2*Table1[[#This Row],[Avg Dissolved Oxygen]]))</f>
        <v>1.9000000000000004</v>
      </c>
      <c r="AH325">
        <f>(Table1[[#This Row],[Fecal Score]]*0.3) + (Table1[[#This Row],[BOD Score]]*0.25) + (Table1[[#This Row],[Nitrate Score]]*0.2) + (Table1[[#This Row],[pH Score]]*0.15) + (Table1[[#This Row],[Dissolved Oxygen Score]]*0.1)</f>
        <v>3.1374999999999997</v>
      </c>
      <c r="AI325">
        <v>2017</v>
      </c>
    </row>
    <row r="326" spans="1:35">
      <c r="A326">
        <v>3070</v>
      </c>
      <c r="B326" t="s">
        <v>349</v>
      </c>
      <c r="C326" t="s">
        <v>1</v>
      </c>
      <c r="D326" t="s">
        <v>341</v>
      </c>
      <c r="E326">
        <v>24</v>
      </c>
      <c r="F326">
        <v>30</v>
      </c>
      <c r="G326">
        <f>(Table1[[#This Row],[Min Temperature]]+Table1[[#This Row],[Max Temperature]])/2</f>
        <v>27</v>
      </c>
      <c r="H326">
        <v>1.5</v>
      </c>
      <c r="I326">
        <v>3.8</v>
      </c>
      <c r="J326">
        <f>(Table1[[#This Row],[Min Dissolved Oxygen]]+Table1[[#This Row],[Max Dissolved Oxygen]])/2</f>
        <v>2.65</v>
      </c>
      <c r="K326">
        <v>7.1</v>
      </c>
      <c r="L326">
        <v>8.6999999999999993</v>
      </c>
      <c r="M326">
        <f>(Table1[[#This Row],[Min pH]]+Table1[[#This Row],[Max pH]])/2</f>
        <v>7.8999999999999995</v>
      </c>
      <c r="N326">
        <v>576</v>
      </c>
      <c r="O326">
        <v>1064</v>
      </c>
      <c r="P326">
        <f>(Table1[[#This Row],[Min Conductivity]]+Table1[[#This Row],[Max Conductivity]])/2</f>
        <v>820</v>
      </c>
      <c r="Q326">
        <v>3</v>
      </c>
      <c r="R326">
        <v>13</v>
      </c>
      <c r="S326">
        <f>(Table1[[#This Row],[Min BOD]]+Table1[[#This Row],[Max BOD]])/2</f>
        <v>8</v>
      </c>
      <c r="T326">
        <v>0</v>
      </c>
      <c r="U326">
        <v>7.6</v>
      </c>
      <c r="V326">
        <f>(Table1[[#This Row],[Min Nitrate N + Nitrite N]]+Table1[[#This Row],[Max Nitrate N + Nitrite N]])/2</f>
        <v>3.8</v>
      </c>
      <c r="W326">
        <v>35</v>
      </c>
      <c r="X326">
        <v>80</v>
      </c>
      <c r="Y326">
        <f>(Table1[[#This Row],[Min Fecal Coliform]]+Table1[[#This Row],[Max Fecal Coliform]])/2</f>
        <v>57.5</v>
      </c>
      <c r="Z326">
        <v>270</v>
      </c>
      <c r="AA326">
        <v>740</v>
      </c>
      <c r="AB326">
        <f>(Table1[[#This Row],[Min Total Coliform]]+Table1[[#This Row],[Max Total Coliform]])/2</f>
        <v>505</v>
      </c>
      <c r="AC326">
        <f>MIN(10, (Table1[[#This Row],[Avg BOD]]/4)*10)</f>
        <v>10</v>
      </c>
      <c r="AD326">
        <f>MIN(10, (Table1[[#This Row],[Avg Fecal Coliform]]/600)*10)</f>
        <v>0.95833333333333337</v>
      </c>
      <c r="AE326">
        <f>MIN(10, (Table1[[#This Row],[Avg Nitrate N + Nitrite N]]/10)*10)</f>
        <v>3.8</v>
      </c>
      <c r="AF326">
        <f>IF(OR(Table1[[#This Row],[Avg pH]]&lt;6.5,Table1[[#This Row],[Avg pH]]&gt;8.5),10,0)</f>
        <v>0</v>
      </c>
      <c r="AG326">
        <f>MAX(0, 10-(2*Table1[[#This Row],[Avg Dissolved Oxygen]]))</f>
        <v>4.7</v>
      </c>
      <c r="AH326">
        <f>(Table1[[#This Row],[Fecal Score]]*0.3) + (Table1[[#This Row],[BOD Score]]*0.25) + (Table1[[#This Row],[Nitrate Score]]*0.2) + (Table1[[#This Row],[pH Score]]*0.15) + (Table1[[#This Row],[Dissolved Oxygen Score]]*0.1)</f>
        <v>4.0175000000000001</v>
      </c>
      <c r="AI326">
        <v>2017</v>
      </c>
    </row>
    <row r="327" spans="1:35">
      <c r="A327">
        <v>3071</v>
      </c>
      <c r="B327" t="s">
        <v>350</v>
      </c>
      <c r="C327" t="s">
        <v>1</v>
      </c>
      <c r="D327" t="s">
        <v>341</v>
      </c>
      <c r="E327">
        <v>24</v>
      </c>
      <c r="F327">
        <v>34</v>
      </c>
      <c r="G327">
        <f>(Table1[[#This Row],[Min Temperature]]+Table1[[#This Row],[Max Temperature]])/2</f>
        <v>29</v>
      </c>
      <c r="H327">
        <v>0.1</v>
      </c>
      <c r="I327">
        <v>2.2000000000000002</v>
      </c>
      <c r="J327">
        <f>(Table1[[#This Row],[Min Dissolved Oxygen]]+Table1[[#This Row],[Max Dissolved Oxygen]])/2</f>
        <v>1.1500000000000001</v>
      </c>
      <c r="K327">
        <v>7.1</v>
      </c>
      <c r="L327">
        <v>7.9</v>
      </c>
      <c r="M327">
        <f>(Table1[[#This Row],[Min pH]]+Table1[[#This Row],[Max pH]])/2</f>
        <v>7.5</v>
      </c>
      <c r="N327">
        <v>939</v>
      </c>
      <c r="O327">
        <v>1398</v>
      </c>
      <c r="P327">
        <f>(Table1[[#This Row],[Min Conductivity]]+Table1[[#This Row],[Max Conductivity]])/2</f>
        <v>1168.5</v>
      </c>
      <c r="Q327">
        <v>10</v>
      </c>
      <c r="R327">
        <v>28</v>
      </c>
      <c r="S327">
        <f>(Table1[[#This Row],[Min BOD]]+Table1[[#This Row],[Max BOD]])/2</f>
        <v>19</v>
      </c>
      <c r="T327">
        <v>0</v>
      </c>
      <c r="U327">
        <v>4.8</v>
      </c>
      <c r="V327">
        <f>(Table1[[#This Row],[Min Nitrate N + Nitrite N]]+Table1[[#This Row],[Max Nitrate N + Nitrite N]])/2</f>
        <v>2.4</v>
      </c>
      <c r="W327">
        <v>48</v>
      </c>
      <c r="X327">
        <v>80</v>
      </c>
      <c r="Y327">
        <f>(Table1[[#This Row],[Min Fecal Coliform]]+Table1[[#This Row],[Max Fecal Coliform]])/2</f>
        <v>64</v>
      </c>
      <c r="Z327">
        <v>321</v>
      </c>
      <c r="AA327">
        <v>520</v>
      </c>
      <c r="AB327">
        <f>(Table1[[#This Row],[Min Total Coliform]]+Table1[[#This Row],[Max Total Coliform]])/2</f>
        <v>420.5</v>
      </c>
      <c r="AC327">
        <f>MIN(10, (Table1[[#This Row],[Avg BOD]]/4)*10)</f>
        <v>10</v>
      </c>
      <c r="AD327">
        <f>MIN(10, (Table1[[#This Row],[Avg Fecal Coliform]]/600)*10)</f>
        <v>1.0666666666666667</v>
      </c>
      <c r="AE327">
        <f>MIN(10, (Table1[[#This Row],[Avg Nitrate N + Nitrite N]]/10)*10)</f>
        <v>2.4</v>
      </c>
      <c r="AF327">
        <f>IF(OR(Table1[[#This Row],[Avg pH]]&lt;6.5,Table1[[#This Row],[Avg pH]]&gt;8.5),10,0)</f>
        <v>0</v>
      </c>
      <c r="AG327">
        <f>MAX(0, 10-(2*Table1[[#This Row],[Avg Dissolved Oxygen]]))</f>
        <v>7.6999999999999993</v>
      </c>
      <c r="AH327">
        <f>(Table1[[#This Row],[Fecal Score]]*0.3) + (Table1[[#This Row],[BOD Score]]*0.25) + (Table1[[#This Row],[Nitrate Score]]*0.2) + (Table1[[#This Row],[pH Score]]*0.15) + (Table1[[#This Row],[Dissolved Oxygen Score]]*0.1)</f>
        <v>4.07</v>
      </c>
      <c r="AI327">
        <v>2017</v>
      </c>
    </row>
    <row r="328" spans="1:35">
      <c r="A328">
        <v>3072</v>
      </c>
      <c r="B328" t="s">
        <v>351</v>
      </c>
      <c r="C328" t="s">
        <v>1</v>
      </c>
      <c r="D328" t="s">
        <v>341</v>
      </c>
      <c r="E328">
        <v>24</v>
      </c>
      <c r="F328">
        <v>30</v>
      </c>
      <c r="G328">
        <f>(Table1[[#This Row],[Min Temperature]]+Table1[[#This Row],[Max Temperature]])/2</f>
        <v>27</v>
      </c>
      <c r="H328">
        <v>0.1</v>
      </c>
      <c r="I328">
        <v>1.8</v>
      </c>
      <c r="J328">
        <f>(Table1[[#This Row],[Min Dissolved Oxygen]]+Table1[[#This Row],[Max Dissolved Oxygen]])/2</f>
        <v>0.95000000000000007</v>
      </c>
      <c r="K328">
        <v>7.3</v>
      </c>
      <c r="L328">
        <v>8.1</v>
      </c>
      <c r="M328">
        <f>(Table1[[#This Row],[Min pH]]+Table1[[#This Row],[Max pH]])/2</f>
        <v>7.6999999999999993</v>
      </c>
      <c r="N328">
        <v>1043</v>
      </c>
      <c r="O328">
        <v>1737</v>
      </c>
      <c r="P328">
        <f>(Table1[[#This Row],[Min Conductivity]]+Table1[[#This Row],[Max Conductivity]])/2</f>
        <v>1390</v>
      </c>
      <c r="Q328">
        <v>10</v>
      </c>
      <c r="R328">
        <v>18</v>
      </c>
      <c r="S328">
        <f>(Table1[[#This Row],[Min BOD]]+Table1[[#This Row],[Max BOD]])/2</f>
        <v>14</v>
      </c>
      <c r="T328">
        <v>0</v>
      </c>
      <c r="U328">
        <v>6.4</v>
      </c>
      <c r="V328">
        <f>(Table1[[#This Row],[Min Nitrate N + Nitrite N]]+Table1[[#This Row],[Max Nitrate N + Nitrite N]])/2</f>
        <v>3.2</v>
      </c>
      <c r="W328">
        <v>45</v>
      </c>
      <c r="X328">
        <v>75</v>
      </c>
      <c r="Y328">
        <f>(Table1[[#This Row],[Min Fecal Coliform]]+Table1[[#This Row],[Max Fecal Coliform]])/2</f>
        <v>60</v>
      </c>
      <c r="Z328">
        <v>100</v>
      </c>
      <c r="AA328">
        <v>400</v>
      </c>
      <c r="AB328">
        <f>(Table1[[#This Row],[Min Total Coliform]]+Table1[[#This Row],[Max Total Coliform]])/2</f>
        <v>250</v>
      </c>
      <c r="AC328">
        <f>MIN(10, (Table1[[#This Row],[Avg BOD]]/4)*10)</f>
        <v>10</v>
      </c>
      <c r="AD328">
        <f>MIN(10, (Table1[[#This Row],[Avg Fecal Coliform]]/600)*10)</f>
        <v>1</v>
      </c>
      <c r="AE328">
        <f>MIN(10, (Table1[[#This Row],[Avg Nitrate N + Nitrite N]]/10)*10)</f>
        <v>3.2</v>
      </c>
      <c r="AF328">
        <f>IF(OR(Table1[[#This Row],[Avg pH]]&lt;6.5,Table1[[#This Row],[Avg pH]]&gt;8.5),10,0)</f>
        <v>0</v>
      </c>
      <c r="AG328">
        <f>MAX(0, 10-(2*Table1[[#This Row],[Avg Dissolved Oxygen]]))</f>
        <v>8.1</v>
      </c>
      <c r="AH328">
        <f>(Table1[[#This Row],[Fecal Score]]*0.3) + (Table1[[#This Row],[BOD Score]]*0.25) + (Table1[[#This Row],[Nitrate Score]]*0.2) + (Table1[[#This Row],[pH Score]]*0.15) + (Table1[[#This Row],[Dissolved Oxygen Score]]*0.1)</f>
        <v>4.25</v>
      </c>
      <c r="AI328">
        <v>2017</v>
      </c>
    </row>
    <row r="329" spans="1:35">
      <c r="A329">
        <v>3073</v>
      </c>
      <c r="B329" t="s">
        <v>352</v>
      </c>
      <c r="C329" t="s">
        <v>1</v>
      </c>
      <c r="D329" t="s">
        <v>341</v>
      </c>
      <c r="E329">
        <v>20</v>
      </c>
      <c r="F329">
        <v>32</v>
      </c>
      <c r="G329">
        <f>(Table1[[#This Row],[Min Temperature]]+Table1[[#This Row],[Max Temperature]])/2</f>
        <v>26</v>
      </c>
      <c r="H329">
        <v>0.1</v>
      </c>
      <c r="I329">
        <v>2</v>
      </c>
      <c r="J329">
        <f>(Table1[[#This Row],[Min Dissolved Oxygen]]+Table1[[#This Row],[Max Dissolved Oxygen]])/2</f>
        <v>1.05</v>
      </c>
      <c r="K329">
        <v>7.4</v>
      </c>
      <c r="L329">
        <v>8.5</v>
      </c>
      <c r="M329">
        <f>(Table1[[#This Row],[Min pH]]+Table1[[#This Row],[Max pH]])/2</f>
        <v>7.95</v>
      </c>
      <c r="N329">
        <v>813</v>
      </c>
      <c r="O329">
        <v>1790</v>
      </c>
      <c r="P329">
        <f>(Table1[[#This Row],[Min Conductivity]]+Table1[[#This Row],[Max Conductivity]])/2</f>
        <v>1301.5</v>
      </c>
      <c r="Q329">
        <v>12</v>
      </c>
      <c r="R329">
        <v>30</v>
      </c>
      <c r="S329">
        <f>(Table1[[#This Row],[Min BOD]]+Table1[[#This Row],[Max BOD]])/2</f>
        <v>21</v>
      </c>
      <c r="T329">
        <v>0</v>
      </c>
      <c r="U329">
        <v>5.42</v>
      </c>
      <c r="V329">
        <f>(Table1[[#This Row],[Min Nitrate N + Nitrite N]]+Table1[[#This Row],[Max Nitrate N + Nitrite N]])/2</f>
        <v>2.71</v>
      </c>
      <c r="W329">
        <v>20</v>
      </c>
      <c r="X329">
        <v>50</v>
      </c>
      <c r="Y329">
        <f>(Table1[[#This Row],[Min Fecal Coliform]]+Table1[[#This Row],[Max Fecal Coliform]])/2</f>
        <v>35</v>
      </c>
      <c r="Z329">
        <v>200</v>
      </c>
      <c r="AA329">
        <v>920</v>
      </c>
      <c r="AB329">
        <f>(Table1[[#This Row],[Min Total Coliform]]+Table1[[#This Row],[Max Total Coliform]])/2</f>
        <v>560</v>
      </c>
      <c r="AC329">
        <f>MIN(10, (Table1[[#This Row],[Avg BOD]]/4)*10)</f>
        <v>10</v>
      </c>
      <c r="AD329">
        <f>MIN(10, (Table1[[#This Row],[Avg Fecal Coliform]]/600)*10)</f>
        <v>0.58333333333333337</v>
      </c>
      <c r="AE329">
        <f>MIN(10, (Table1[[#This Row],[Avg Nitrate N + Nitrite N]]/10)*10)</f>
        <v>2.71</v>
      </c>
      <c r="AF329">
        <f>IF(OR(Table1[[#This Row],[Avg pH]]&lt;6.5,Table1[[#This Row],[Avg pH]]&gt;8.5),10,0)</f>
        <v>0</v>
      </c>
      <c r="AG329">
        <f>MAX(0, 10-(2*Table1[[#This Row],[Avg Dissolved Oxygen]]))</f>
        <v>7.9</v>
      </c>
      <c r="AH329">
        <f>(Table1[[#This Row],[Fecal Score]]*0.3) + (Table1[[#This Row],[BOD Score]]*0.25) + (Table1[[#This Row],[Nitrate Score]]*0.2) + (Table1[[#This Row],[pH Score]]*0.15) + (Table1[[#This Row],[Dissolved Oxygen Score]]*0.1)</f>
        <v>4.0069999999999997</v>
      </c>
      <c r="AI329">
        <v>2017</v>
      </c>
    </row>
    <row r="330" spans="1:35">
      <c r="A330">
        <v>3074</v>
      </c>
      <c r="B330" t="s">
        <v>353</v>
      </c>
      <c r="C330" t="s">
        <v>1</v>
      </c>
      <c r="D330" t="s">
        <v>341</v>
      </c>
      <c r="E330">
        <v>22</v>
      </c>
      <c r="F330">
        <v>34</v>
      </c>
      <c r="G330">
        <f>(Table1[[#This Row],[Min Temperature]]+Table1[[#This Row],[Max Temperature]])/2</f>
        <v>28</v>
      </c>
      <c r="H330">
        <v>0.1</v>
      </c>
      <c r="I330">
        <v>1</v>
      </c>
      <c r="J330">
        <f>(Table1[[#This Row],[Min Dissolved Oxygen]]+Table1[[#This Row],[Max Dissolved Oxygen]])/2</f>
        <v>0.55000000000000004</v>
      </c>
      <c r="K330">
        <v>7.1</v>
      </c>
      <c r="L330">
        <v>8.3000000000000007</v>
      </c>
      <c r="M330">
        <f>(Table1[[#This Row],[Min pH]]+Table1[[#This Row],[Max pH]])/2</f>
        <v>7.7</v>
      </c>
      <c r="N330">
        <v>880</v>
      </c>
      <c r="O330">
        <v>1289</v>
      </c>
      <c r="P330">
        <f>(Table1[[#This Row],[Min Conductivity]]+Table1[[#This Row],[Max Conductivity]])/2</f>
        <v>1084.5</v>
      </c>
      <c r="Q330">
        <v>10</v>
      </c>
      <c r="R330">
        <v>30</v>
      </c>
      <c r="S330">
        <f>(Table1[[#This Row],[Min BOD]]+Table1[[#This Row],[Max BOD]])/2</f>
        <v>20</v>
      </c>
      <c r="T330">
        <v>0</v>
      </c>
      <c r="U330">
        <v>4.5999999999999996</v>
      </c>
      <c r="V330">
        <f>(Table1[[#This Row],[Min Nitrate N + Nitrite N]]+Table1[[#This Row],[Max Nitrate N + Nitrite N]])/2</f>
        <v>2.2999999999999998</v>
      </c>
      <c r="W330">
        <v>38</v>
      </c>
      <c r="X330">
        <v>80</v>
      </c>
      <c r="Y330">
        <f>(Table1[[#This Row],[Min Fecal Coliform]]+Table1[[#This Row],[Max Fecal Coliform]])/2</f>
        <v>59</v>
      </c>
      <c r="Z330">
        <v>310</v>
      </c>
      <c r="AA330">
        <v>820</v>
      </c>
      <c r="AB330">
        <f>(Table1[[#This Row],[Min Total Coliform]]+Table1[[#This Row],[Max Total Coliform]])/2</f>
        <v>565</v>
      </c>
      <c r="AC330">
        <f>MIN(10, (Table1[[#This Row],[Avg BOD]]/4)*10)</f>
        <v>10</v>
      </c>
      <c r="AD330">
        <f>MIN(10, (Table1[[#This Row],[Avg Fecal Coliform]]/600)*10)</f>
        <v>0.98333333333333328</v>
      </c>
      <c r="AE330">
        <f>MIN(10, (Table1[[#This Row],[Avg Nitrate N + Nitrite N]]/10)*10)</f>
        <v>2.2999999999999998</v>
      </c>
      <c r="AF330">
        <f>IF(OR(Table1[[#This Row],[Avg pH]]&lt;6.5,Table1[[#This Row],[Avg pH]]&gt;8.5),10,0)</f>
        <v>0</v>
      </c>
      <c r="AG330">
        <f>MAX(0, 10-(2*Table1[[#This Row],[Avg Dissolved Oxygen]]))</f>
        <v>8.9</v>
      </c>
      <c r="AH330">
        <f>(Table1[[#This Row],[Fecal Score]]*0.3) + (Table1[[#This Row],[BOD Score]]*0.25) + (Table1[[#This Row],[Nitrate Score]]*0.2) + (Table1[[#This Row],[pH Score]]*0.15) + (Table1[[#This Row],[Dissolved Oxygen Score]]*0.1)</f>
        <v>4.1449999999999996</v>
      </c>
      <c r="AI330">
        <v>2017</v>
      </c>
    </row>
    <row r="331" spans="1:35">
      <c r="A331">
        <v>2344</v>
      </c>
      <c r="B331" t="s">
        <v>354</v>
      </c>
      <c r="C331" t="s">
        <v>8</v>
      </c>
      <c r="D331" t="s">
        <v>341</v>
      </c>
      <c r="E331">
        <v>22</v>
      </c>
      <c r="F331">
        <v>27</v>
      </c>
      <c r="G331">
        <f>(Table1[[#This Row],[Min Temperature]]+Table1[[#This Row],[Max Temperature]])/2</f>
        <v>24.5</v>
      </c>
      <c r="H331">
        <v>0.1</v>
      </c>
      <c r="I331">
        <v>0.9</v>
      </c>
      <c r="J331">
        <f>(Table1[[#This Row],[Min Dissolved Oxygen]]+Table1[[#This Row],[Max Dissolved Oxygen]])/2</f>
        <v>0.5</v>
      </c>
      <c r="K331">
        <v>7.3</v>
      </c>
      <c r="L331">
        <v>8.3000000000000007</v>
      </c>
      <c r="M331">
        <f>(Table1[[#This Row],[Min pH]]+Table1[[#This Row],[Max pH]])/2</f>
        <v>7.8000000000000007</v>
      </c>
      <c r="N331">
        <v>928</v>
      </c>
      <c r="O331">
        <v>1978</v>
      </c>
      <c r="P331">
        <f>(Table1[[#This Row],[Min Conductivity]]+Table1[[#This Row],[Max Conductivity]])/2</f>
        <v>1453</v>
      </c>
      <c r="Q331">
        <v>13</v>
      </c>
      <c r="R331">
        <v>26</v>
      </c>
      <c r="S331">
        <f>(Table1[[#This Row],[Min BOD]]+Table1[[#This Row],[Max BOD]])/2</f>
        <v>19.5</v>
      </c>
      <c r="T331">
        <v>0</v>
      </c>
      <c r="U331">
        <v>10.3</v>
      </c>
      <c r="V331">
        <f>(Table1[[#This Row],[Min Nitrate N + Nitrite N]]+Table1[[#This Row],[Max Nitrate N + Nitrite N]])/2</f>
        <v>5.15</v>
      </c>
      <c r="W331">
        <v>72</v>
      </c>
      <c r="X331">
        <v>120</v>
      </c>
      <c r="Y331">
        <f>(Table1[[#This Row],[Min Fecal Coliform]]+Table1[[#This Row],[Max Fecal Coliform]])/2</f>
        <v>96</v>
      </c>
      <c r="Z331">
        <v>200</v>
      </c>
      <c r="AA331">
        <v>500</v>
      </c>
      <c r="AB331">
        <f>(Table1[[#This Row],[Min Total Coliform]]+Table1[[#This Row],[Max Total Coliform]])/2</f>
        <v>350</v>
      </c>
      <c r="AC331">
        <f>MIN(10, (Table1[[#This Row],[Avg BOD]]/4)*10)</f>
        <v>10</v>
      </c>
      <c r="AD331">
        <f>MIN(10, (Table1[[#This Row],[Avg Fecal Coliform]]/600)*10)</f>
        <v>1.6</v>
      </c>
      <c r="AE331">
        <f>MIN(10, (Table1[[#This Row],[Avg Nitrate N + Nitrite N]]/10)*10)</f>
        <v>5.15</v>
      </c>
      <c r="AF331">
        <f>IF(OR(Table1[[#This Row],[Avg pH]]&lt;6.5,Table1[[#This Row],[Avg pH]]&gt;8.5),10,0)</f>
        <v>0</v>
      </c>
      <c r="AG331">
        <f>MAX(0, 10-(2*Table1[[#This Row],[Avg Dissolved Oxygen]]))</f>
        <v>9</v>
      </c>
      <c r="AH331">
        <f>(Table1[[#This Row],[Fecal Score]]*0.3) + (Table1[[#This Row],[BOD Score]]*0.25) + (Table1[[#This Row],[Nitrate Score]]*0.2) + (Table1[[#This Row],[pH Score]]*0.15) + (Table1[[#This Row],[Dissolved Oxygen Score]]*0.1)</f>
        <v>4.91</v>
      </c>
      <c r="AI331">
        <v>2017</v>
      </c>
    </row>
    <row r="332" spans="1:35">
      <c r="A332">
        <v>2345</v>
      </c>
      <c r="B332" t="s">
        <v>355</v>
      </c>
      <c r="C332" t="s">
        <v>8</v>
      </c>
      <c r="D332" t="s">
        <v>341</v>
      </c>
      <c r="E332">
        <v>25</v>
      </c>
      <c r="F332">
        <v>31</v>
      </c>
      <c r="G332">
        <f>(Table1[[#This Row],[Min Temperature]]+Table1[[#This Row],[Max Temperature]])/2</f>
        <v>28</v>
      </c>
      <c r="H332">
        <v>0.1</v>
      </c>
      <c r="I332">
        <v>1.7</v>
      </c>
      <c r="J332">
        <f>(Table1[[#This Row],[Min Dissolved Oxygen]]+Table1[[#This Row],[Max Dissolved Oxygen]])/2</f>
        <v>0.9</v>
      </c>
      <c r="K332">
        <v>7.2</v>
      </c>
      <c r="L332">
        <v>8.5</v>
      </c>
      <c r="M332">
        <f>(Table1[[#This Row],[Min pH]]+Table1[[#This Row],[Max pH]])/2</f>
        <v>7.85</v>
      </c>
      <c r="N332">
        <v>8950</v>
      </c>
      <c r="O332">
        <v>32600</v>
      </c>
      <c r="P332">
        <f>(Table1[[#This Row],[Min Conductivity]]+Table1[[#This Row],[Max Conductivity]])/2</f>
        <v>20775</v>
      </c>
      <c r="Q332">
        <v>107</v>
      </c>
      <c r="R332">
        <v>220</v>
      </c>
      <c r="S332">
        <f>(Table1[[#This Row],[Min BOD]]+Table1[[#This Row],[Max BOD]])/2</f>
        <v>163.5</v>
      </c>
      <c r="T332">
        <v>0</v>
      </c>
      <c r="U332">
        <v>28.3</v>
      </c>
      <c r="V332">
        <f>(Table1[[#This Row],[Min Nitrate N + Nitrite N]]+Table1[[#This Row],[Max Nitrate N + Nitrite N]])/2</f>
        <v>14.15</v>
      </c>
      <c r="W332">
        <v>30</v>
      </c>
      <c r="X332">
        <v>50</v>
      </c>
      <c r="Y332">
        <f>(Table1[[#This Row],[Min Fecal Coliform]]+Table1[[#This Row],[Max Fecal Coliform]])/2</f>
        <v>40</v>
      </c>
      <c r="Z332">
        <v>200</v>
      </c>
      <c r="AA332">
        <v>261</v>
      </c>
      <c r="AB332">
        <f>(Table1[[#This Row],[Min Total Coliform]]+Table1[[#This Row],[Max Total Coliform]])/2</f>
        <v>230.5</v>
      </c>
      <c r="AC332">
        <f>MIN(10, (Table1[[#This Row],[Avg BOD]]/4)*10)</f>
        <v>10</v>
      </c>
      <c r="AD332">
        <f>MIN(10, (Table1[[#This Row],[Avg Fecal Coliform]]/600)*10)</f>
        <v>0.66666666666666663</v>
      </c>
      <c r="AE332">
        <f>MIN(10, (Table1[[#This Row],[Avg Nitrate N + Nitrite N]]/10)*10)</f>
        <v>10</v>
      </c>
      <c r="AF332">
        <f>IF(OR(Table1[[#This Row],[Avg pH]]&lt;6.5,Table1[[#This Row],[Avg pH]]&gt;8.5),10,0)</f>
        <v>0</v>
      </c>
      <c r="AG332">
        <f>MAX(0, 10-(2*Table1[[#This Row],[Avg Dissolved Oxygen]]))</f>
        <v>8.1999999999999993</v>
      </c>
      <c r="AH332">
        <f>(Table1[[#This Row],[Fecal Score]]*0.3) + (Table1[[#This Row],[BOD Score]]*0.25) + (Table1[[#This Row],[Nitrate Score]]*0.2) + (Table1[[#This Row],[pH Score]]*0.15) + (Table1[[#This Row],[Dissolved Oxygen Score]]*0.1)</f>
        <v>5.5200000000000005</v>
      </c>
      <c r="AI332">
        <v>2017</v>
      </c>
    </row>
    <row r="333" spans="1:35">
      <c r="A333">
        <v>2346</v>
      </c>
      <c r="B333" t="s">
        <v>356</v>
      </c>
      <c r="C333" t="s">
        <v>8</v>
      </c>
      <c r="D333" t="s">
        <v>341</v>
      </c>
      <c r="E333">
        <v>25</v>
      </c>
      <c r="F333">
        <v>30</v>
      </c>
      <c r="G333">
        <f>(Table1[[#This Row],[Min Temperature]]+Table1[[#This Row],[Max Temperature]])/2</f>
        <v>27.5</v>
      </c>
      <c r="H333">
        <v>5.0999999999999996</v>
      </c>
      <c r="I333">
        <v>5.9</v>
      </c>
      <c r="J333">
        <f>(Table1[[#This Row],[Min Dissolved Oxygen]]+Table1[[#This Row],[Max Dissolved Oxygen]])/2</f>
        <v>5.5</v>
      </c>
      <c r="K333">
        <v>7.8</v>
      </c>
      <c r="L333">
        <v>8.8000000000000007</v>
      </c>
      <c r="M333">
        <f>(Table1[[#This Row],[Min pH]]+Table1[[#This Row],[Max pH]])/2</f>
        <v>8.3000000000000007</v>
      </c>
      <c r="N333">
        <v>358</v>
      </c>
      <c r="O333">
        <v>480</v>
      </c>
      <c r="P333">
        <f>(Table1[[#This Row],[Min Conductivity]]+Table1[[#This Row],[Max Conductivity]])/2</f>
        <v>419</v>
      </c>
      <c r="Q333">
        <v>2</v>
      </c>
      <c r="R333">
        <v>5</v>
      </c>
      <c r="S333">
        <f>(Table1[[#This Row],[Min BOD]]+Table1[[#This Row],[Max BOD]])/2</f>
        <v>3.5</v>
      </c>
      <c r="T333">
        <v>0</v>
      </c>
      <c r="U333">
        <v>4.5999999999999996</v>
      </c>
      <c r="V333">
        <f>(Table1[[#This Row],[Min Nitrate N + Nitrite N]]+Table1[[#This Row],[Max Nitrate N + Nitrite N]])/2</f>
        <v>2.2999999999999998</v>
      </c>
      <c r="W333">
        <v>62</v>
      </c>
      <c r="X333">
        <v>120</v>
      </c>
      <c r="Y333">
        <f>(Table1[[#This Row],[Min Fecal Coliform]]+Table1[[#This Row],[Max Fecal Coliform]])/2</f>
        <v>91</v>
      </c>
      <c r="Z333">
        <v>352</v>
      </c>
      <c r="AA333">
        <v>1000</v>
      </c>
      <c r="AB333">
        <f>(Table1[[#This Row],[Min Total Coliform]]+Table1[[#This Row],[Max Total Coliform]])/2</f>
        <v>676</v>
      </c>
      <c r="AC333">
        <f>MIN(10, (Table1[[#This Row],[Avg BOD]]/4)*10)</f>
        <v>8.75</v>
      </c>
      <c r="AD333">
        <f>MIN(10, (Table1[[#This Row],[Avg Fecal Coliform]]/600)*10)</f>
        <v>1.5166666666666666</v>
      </c>
      <c r="AE333">
        <f>MIN(10, (Table1[[#This Row],[Avg Nitrate N + Nitrite N]]/10)*10)</f>
        <v>2.2999999999999998</v>
      </c>
      <c r="AF333">
        <f>IF(OR(Table1[[#This Row],[Avg pH]]&lt;6.5,Table1[[#This Row],[Avg pH]]&gt;8.5),10,0)</f>
        <v>0</v>
      </c>
      <c r="AG333">
        <f>MAX(0, 10-(2*Table1[[#This Row],[Avg Dissolved Oxygen]]))</f>
        <v>0</v>
      </c>
      <c r="AH333">
        <f>(Table1[[#This Row],[Fecal Score]]*0.3) + (Table1[[#This Row],[BOD Score]]*0.25) + (Table1[[#This Row],[Nitrate Score]]*0.2) + (Table1[[#This Row],[pH Score]]*0.15) + (Table1[[#This Row],[Dissolved Oxygen Score]]*0.1)</f>
        <v>3.1025</v>
      </c>
      <c r="AI333">
        <v>2017</v>
      </c>
    </row>
    <row r="334" spans="1:35">
      <c r="A334">
        <v>2347</v>
      </c>
      <c r="B334" t="s">
        <v>357</v>
      </c>
      <c r="C334" t="s">
        <v>8</v>
      </c>
      <c r="D334" t="s">
        <v>341</v>
      </c>
      <c r="E334">
        <v>20</v>
      </c>
      <c r="F334">
        <v>38</v>
      </c>
      <c r="G334">
        <f>(Table1[[#This Row],[Min Temperature]]+Table1[[#This Row],[Max Temperature]])/2</f>
        <v>29</v>
      </c>
      <c r="H334">
        <v>0.1</v>
      </c>
      <c r="I334">
        <v>0.1</v>
      </c>
      <c r="J334">
        <f>(Table1[[#This Row],[Min Dissolved Oxygen]]+Table1[[#This Row],[Max Dissolved Oxygen]])/2</f>
        <v>0.1</v>
      </c>
      <c r="K334">
        <v>4.9000000000000004</v>
      </c>
      <c r="L334">
        <v>7.6</v>
      </c>
      <c r="M334">
        <f>(Table1[[#This Row],[Min pH]]+Table1[[#This Row],[Max pH]])/2</f>
        <v>6.25</v>
      </c>
      <c r="N334">
        <v>6080</v>
      </c>
      <c r="O334">
        <v>20680</v>
      </c>
      <c r="P334">
        <f>(Table1[[#This Row],[Min Conductivity]]+Table1[[#This Row],[Max Conductivity]])/2</f>
        <v>13380</v>
      </c>
      <c r="Q334">
        <v>86</v>
      </c>
      <c r="R334">
        <v>204</v>
      </c>
      <c r="S334">
        <f>(Table1[[#This Row],[Min BOD]]+Table1[[#This Row],[Max BOD]])/2</f>
        <v>145</v>
      </c>
      <c r="T334">
        <v>27.16</v>
      </c>
      <c r="U334">
        <v>102</v>
      </c>
      <c r="V334">
        <f>(Table1[[#This Row],[Min Nitrate N + Nitrite N]]+Table1[[#This Row],[Max Nitrate N + Nitrite N]])/2</f>
        <v>64.58</v>
      </c>
      <c r="W334">
        <v>8</v>
      </c>
      <c r="X334">
        <v>45</v>
      </c>
      <c r="Y334">
        <f>(Table1[[#This Row],[Min Fecal Coliform]]+Table1[[#This Row],[Max Fecal Coliform]])/2</f>
        <v>26.5</v>
      </c>
      <c r="Z334">
        <v>125</v>
      </c>
      <c r="AA334">
        <v>200</v>
      </c>
      <c r="AB334">
        <f>(Table1[[#This Row],[Min Total Coliform]]+Table1[[#This Row],[Max Total Coliform]])/2</f>
        <v>162.5</v>
      </c>
      <c r="AC334">
        <f>MIN(10, (Table1[[#This Row],[Avg BOD]]/4)*10)</f>
        <v>10</v>
      </c>
      <c r="AD334">
        <f>MIN(10, (Table1[[#This Row],[Avg Fecal Coliform]]/600)*10)</f>
        <v>0.44166666666666665</v>
      </c>
      <c r="AE334">
        <f>MIN(10, (Table1[[#This Row],[Avg Nitrate N + Nitrite N]]/10)*10)</f>
        <v>10</v>
      </c>
      <c r="AF334">
        <f>IF(OR(Table1[[#This Row],[Avg pH]]&lt;6.5,Table1[[#This Row],[Avg pH]]&gt;8.5),10,0)</f>
        <v>10</v>
      </c>
      <c r="AG334">
        <f>MAX(0, 10-(2*Table1[[#This Row],[Avg Dissolved Oxygen]]))</f>
        <v>9.8000000000000007</v>
      </c>
      <c r="AH334">
        <f>(Table1[[#This Row],[Fecal Score]]*0.3) + (Table1[[#This Row],[BOD Score]]*0.25) + (Table1[[#This Row],[Nitrate Score]]*0.2) + (Table1[[#This Row],[pH Score]]*0.15) + (Table1[[#This Row],[Dissolved Oxygen Score]]*0.1)</f>
        <v>7.1125000000000007</v>
      </c>
      <c r="AI334">
        <v>2017</v>
      </c>
    </row>
    <row r="335" spans="1:35">
      <c r="A335">
        <v>2357</v>
      </c>
      <c r="B335" t="s">
        <v>358</v>
      </c>
      <c r="C335" t="s">
        <v>8</v>
      </c>
      <c r="D335" t="s">
        <v>341</v>
      </c>
      <c r="E335">
        <v>20</v>
      </c>
      <c r="F335">
        <v>27</v>
      </c>
      <c r="G335">
        <f>(Table1[[#This Row],[Min Temperature]]+Table1[[#This Row],[Max Temperature]])/2</f>
        <v>23.5</v>
      </c>
      <c r="H335">
        <v>1</v>
      </c>
      <c r="I335">
        <v>2</v>
      </c>
      <c r="J335">
        <f>(Table1[[#This Row],[Min Dissolved Oxygen]]+Table1[[#This Row],[Max Dissolved Oxygen]])/2</f>
        <v>1.5</v>
      </c>
      <c r="K335">
        <v>7.1</v>
      </c>
      <c r="L335">
        <v>8.6</v>
      </c>
      <c r="M335">
        <f>(Table1[[#This Row],[Min pH]]+Table1[[#This Row],[Max pH]])/2</f>
        <v>7.85</v>
      </c>
      <c r="N335">
        <v>822</v>
      </c>
      <c r="O335">
        <v>1473</v>
      </c>
      <c r="P335">
        <f>(Table1[[#This Row],[Min Conductivity]]+Table1[[#This Row],[Max Conductivity]])/2</f>
        <v>1147.5</v>
      </c>
      <c r="Q335">
        <v>5</v>
      </c>
      <c r="R335">
        <v>12</v>
      </c>
      <c r="S335">
        <f>(Table1[[#This Row],[Min BOD]]+Table1[[#This Row],[Max BOD]])/2</f>
        <v>8.5</v>
      </c>
      <c r="T335">
        <v>0</v>
      </c>
      <c r="U335">
        <v>10.3</v>
      </c>
      <c r="V335">
        <f>(Table1[[#This Row],[Min Nitrate N + Nitrite N]]+Table1[[#This Row],[Max Nitrate N + Nitrite N]])/2</f>
        <v>5.15</v>
      </c>
      <c r="W335">
        <v>32</v>
      </c>
      <c r="X335">
        <v>65</v>
      </c>
      <c r="Y335">
        <f>(Table1[[#This Row],[Min Fecal Coliform]]+Table1[[#This Row],[Max Fecal Coliform]])/2</f>
        <v>48.5</v>
      </c>
      <c r="Z335">
        <v>250</v>
      </c>
      <c r="AA335">
        <v>520</v>
      </c>
      <c r="AB335">
        <f>(Table1[[#This Row],[Min Total Coliform]]+Table1[[#This Row],[Max Total Coliform]])/2</f>
        <v>385</v>
      </c>
      <c r="AC335">
        <f>MIN(10, (Table1[[#This Row],[Avg BOD]]/4)*10)</f>
        <v>10</v>
      </c>
      <c r="AD335">
        <f>MIN(10, (Table1[[#This Row],[Avg Fecal Coliform]]/600)*10)</f>
        <v>0.80833333333333324</v>
      </c>
      <c r="AE335">
        <f>MIN(10, (Table1[[#This Row],[Avg Nitrate N + Nitrite N]]/10)*10)</f>
        <v>5.15</v>
      </c>
      <c r="AF335">
        <f>IF(OR(Table1[[#This Row],[Avg pH]]&lt;6.5,Table1[[#This Row],[Avg pH]]&gt;8.5),10,0)</f>
        <v>0</v>
      </c>
      <c r="AG335">
        <f>MAX(0, 10-(2*Table1[[#This Row],[Avg Dissolved Oxygen]]))</f>
        <v>7</v>
      </c>
      <c r="AH335">
        <f>(Table1[[#This Row],[Fecal Score]]*0.3) + (Table1[[#This Row],[BOD Score]]*0.25) + (Table1[[#This Row],[Nitrate Score]]*0.2) + (Table1[[#This Row],[pH Score]]*0.15) + (Table1[[#This Row],[Dissolved Oxygen Score]]*0.1)</f>
        <v>4.4725000000000001</v>
      </c>
      <c r="AI335">
        <v>2017</v>
      </c>
    </row>
    <row r="336" spans="1:35">
      <c r="A336">
        <v>2359</v>
      </c>
      <c r="B336" t="s">
        <v>359</v>
      </c>
      <c r="C336" t="s">
        <v>8</v>
      </c>
      <c r="D336" t="s">
        <v>341</v>
      </c>
      <c r="E336">
        <v>22</v>
      </c>
      <c r="F336">
        <v>28</v>
      </c>
      <c r="G336">
        <f>(Table1[[#This Row],[Min Temperature]]+Table1[[#This Row],[Max Temperature]])/2</f>
        <v>25</v>
      </c>
      <c r="H336">
        <v>0.1</v>
      </c>
      <c r="I336">
        <v>4</v>
      </c>
      <c r="J336">
        <f>(Table1[[#This Row],[Min Dissolved Oxygen]]+Table1[[#This Row],[Max Dissolved Oxygen]])/2</f>
        <v>2.0499999999999998</v>
      </c>
      <c r="K336">
        <v>7.4</v>
      </c>
      <c r="L336">
        <v>8.3000000000000007</v>
      </c>
      <c r="M336">
        <f>(Table1[[#This Row],[Min pH]]+Table1[[#This Row],[Max pH]])/2</f>
        <v>7.8500000000000005</v>
      </c>
      <c r="N336">
        <v>1078</v>
      </c>
      <c r="O336">
        <v>2425</v>
      </c>
      <c r="P336">
        <f>(Table1[[#This Row],[Min Conductivity]]+Table1[[#This Row],[Max Conductivity]])/2</f>
        <v>1751.5</v>
      </c>
      <c r="Q336">
        <v>15</v>
      </c>
      <c r="R336">
        <v>28</v>
      </c>
      <c r="S336">
        <f>(Table1[[#This Row],[Min BOD]]+Table1[[#This Row],[Max BOD]])/2</f>
        <v>21.5</v>
      </c>
      <c r="T336">
        <v>0</v>
      </c>
      <c r="U336">
        <v>3.3</v>
      </c>
      <c r="V336">
        <f>(Table1[[#This Row],[Min Nitrate N + Nitrite N]]+Table1[[#This Row],[Max Nitrate N + Nitrite N]])/2</f>
        <v>1.65</v>
      </c>
      <c r="W336">
        <v>60</v>
      </c>
      <c r="X336">
        <v>90</v>
      </c>
      <c r="Y336">
        <f>(Table1[[#This Row],[Min Fecal Coliform]]+Table1[[#This Row],[Max Fecal Coliform]])/2</f>
        <v>75</v>
      </c>
      <c r="Z336">
        <v>270</v>
      </c>
      <c r="AA336">
        <v>420</v>
      </c>
      <c r="AB336">
        <f>(Table1[[#This Row],[Min Total Coliform]]+Table1[[#This Row],[Max Total Coliform]])/2</f>
        <v>345</v>
      </c>
      <c r="AC336">
        <f>MIN(10, (Table1[[#This Row],[Avg BOD]]/4)*10)</f>
        <v>10</v>
      </c>
      <c r="AD336">
        <f>MIN(10, (Table1[[#This Row],[Avg Fecal Coliform]]/600)*10)</f>
        <v>1.25</v>
      </c>
      <c r="AE336">
        <f>MIN(10, (Table1[[#This Row],[Avg Nitrate N + Nitrite N]]/10)*10)</f>
        <v>1.65</v>
      </c>
      <c r="AF336">
        <f>IF(OR(Table1[[#This Row],[Avg pH]]&lt;6.5,Table1[[#This Row],[Avg pH]]&gt;8.5),10,0)</f>
        <v>0</v>
      </c>
      <c r="AG336">
        <f>MAX(0, 10-(2*Table1[[#This Row],[Avg Dissolved Oxygen]]))</f>
        <v>5.9</v>
      </c>
      <c r="AH336">
        <f>(Table1[[#This Row],[Fecal Score]]*0.3) + (Table1[[#This Row],[BOD Score]]*0.25) + (Table1[[#This Row],[Nitrate Score]]*0.2) + (Table1[[#This Row],[pH Score]]*0.15) + (Table1[[#This Row],[Dissolved Oxygen Score]]*0.1)</f>
        <v>3.7949999999999999</v>
      </c>
      <c r="AI336">
        <v>2017</v>
      </c>
    </row>
    <row r="337" spans="1:35">
      <c r="A337">
        <v>3075</v>
      </c>
      <c r="B337" t="s">
        <v>360</v>
      </c>
      <c r="C337" t="s">
        <v>8</v>
      </c>
      <c r="D337" t="s">
        <v>341</v>
      </c>
      <c r="E337">
        <v>20</v>
      </c>
      <c r="F337">
        <v>33</v>
      </c>
      <c r="G337">
        <f>(Table1[[#This Row],[Min Temperature]]+Table1[[#This Row],[Max Temperature]])/2</f>
        <v>26.5</v>
      </c>
      <c r="H337">
        <v>0.1</v>
      </c>
      <c r="I337">
        <v>3.1</v>
      </c>
      <c r="J337">
        <f>(Table1[[#This Row],[Min Dissolved Oxygen]]+Table1[[#This Row],[Max Dissolved Oxygen]])/2</f>
        <v>1.6</v>
      </c>
      <c r="K337">
        <v>7.4</v>
      </c>
      <c r="L337">
        <v>8.1</v>
      </c>
      <c r="M337">
        <f>(Table1[[#This Row],[Min pH]]+Table1[[#This Row],[Max pH]])/2</f>
        <v>7.75</v>
      </c>
      <c r="N337">
        <v>662</v>
      </c>
      <c r="O337">
        <v>1482</v>
      </c>
      <c r="P337">
        <f>(Table1[[#This Row],[Min Conductivity]]+Table1[[#This Row],[Max Conductivity]])/2</f>
        <v>1072</v>
      </c>
      <c r="Q337">
        <v>12</v>
      </c>
      <c r="R337">
        <v>22</v>
      </c>
      <c r="S337">
        <f>(Table1[[#This Row],[Min BOD]]+Table1[[#This Row],[Max BOD]])/2</f>
        <v>17</v>
      </c>
      <c r="T337">
        <v>0</v>
      </c>
      <c r="U337">
        <v>8.6</v>
      </c>
      <c r="V337">
        <f>(Table1[[#This Row],[Min Nitrate N + Nitrite N]]+Table1[[#This Row],[Max Nitrate N + Nitrite N]])/2</f>
        <v>4.3</v>
      </c>
      <c r="W337">
        <v>36</v>
      </c>
      <c r="X337">
        <v>60</v>
      </c>
      <c r="Y337">
        <f>(Table1[[#This Row],[Min Fecal Coliform]]+Table1[[#This Row],[Max Fecal Coliform]])/2</f>
        <v>48</v>
      </c>
      <c r="Z337">
        <v>280</v>
      </c>
      <c r="AA337">
        <v>402</v>
      </c>
      <c r="AB337">
        <f>(Table1[[#This Row],[Min Total Coliform]]+Table1[[#This Row],[Max Total Coliform]])/2</f>
        <v>341</v>
      </c>
      <c r="AC337">
        <f>MIN(10, (Table1[[#This Row],[Avg BOD]]/4)*10)</f>
        <v>10</v>
      </c>
      <c r="AD337">
        <f>MIN(10, (Table1[[#This Row],[Avg Fecal Coliform]]/600)*10)</f>
        <v>0.8</v>
      </c>
      <c r="AE337">
        <f>MIN(10, (Table1[[#This Row],[Avg Nitrate N + Nitrite N]]/10)*10)</f>
        <v>4.3</v>
      </c>
      <c r="AF337">
        <f>IF(OR(Table1[[#This Row],[Avg pH]]&lt;6.5,Table1[[#This Row],[Avg pH]]&gt;8.5),10,0)</f>
        <v>0</v>
      </c>
      <c r="AG337">
        <f>MAX(0, 10-(2*Table1[[#This Row],[Avg Dissolved Oxygen]]))</f>
        <v>6.8</v>
      </c>
      <c r="AH337">
        <f>(Table1[[#This Row],[Fecal Score]]*0.3) + (Table1[[#This Row],[BOD Score]]*0.25) + (Table1[[#This Row],[Nitrate Score]]*0.2) + (Table1[[#This Row],[pH Score]]*0.15) + (Table1[[#This Row],[Dissolved Oxygen Score]]*0.1)</f>
        <v>4.28</v>
      </c>
      <c r="AI337">
        <v>2017</v>
      </c>
    </row>
    <row r="338" spans="1:35">
      <c r="A338">
        <v>3076</v>
      </c>
      <c r="B338" t="s">
        <v>361</v>
      </c>
      <c r="C338" t="s">
        <v>8</v>
      </c>
      <c r="D338" t="s">
        <v>341</v>
      </c>
      <c r="E338">
        <v>22</v>
      </c>
      <c r="F338">
        <v>33</v>
      </c>
      <c r="G338">
        <f>(Table1[[#This Row],[Min Temperature]]+Table1[[#This Row],[Max Temperature]])/2</f>
        <v>27.5</v>
      </c>
      <c r="H338">
        <v>0.1</v>
      </c>
      <c r="I338">
        <v>2.6</v>
      </c>
      <c r="J338">
        <f>(Table1[[#This Row],[Min Dissolved Oxygen]]+Table1[[#This Row],[Max Dissolved Oxygen]])/2</f>
        <v>1.35</v>
      </c>
      <c r="K338">
        <v>7.4</v>
      </c>
      <c r="L338">
        <v>8.6</v>
      </c>
      <c r="M338">
        <f>(Table1[[#This Row],[Min pH]]+Table1[[#This Row],[Max pH]])/2</f>
        <v>8</v>
      </c>
      <c r="N338">
        <v>830</v>
      </c>
      <c r="O338">
        <v>1736</v>
      </c>
      <c r="P338">
        <f>(Table1[[#This Row],[Min Conductivity]]+Table1[[#This Row],[Max Conductivity]])/2</f>
        <v>1283</v>
      </c>
      <c r="Q338">
        <v>9</v>
      </c>
      <c r="R338">
        <v>20</v>
      </c>
      <c r="S338">
        <f>(Table1[[#This Row],[Min BOD]]+Table1[[#This Row],[Max BOD]])/2</f>
        <v>14.5</v>
      </c>
      <c r="T338">
        <v>0</v>
      </c>
      <c r="U338">
        <v>20.100000000000001</v>
      </c>
      <c r="V338">
        <f>(Table1[[#This Row],[Min Nitrate N + Nitrite N]]+Table1[[#This Row],[Max Nitrate N + Nitrite N]])/2</f>
        <v>10.050000000000001</v>
      </c>
      <c r="W338">
        <v>40</v>
      </c>
      <c r="X338">
        <v>130</v>
      </c>
      <c r="Y338">
        <f>(Table1[[#This Row],[Min Fecal Coliform]]+Table1[[#This Row],[Max Fecal Coliform]])/2</f>
        <v>85</v>
      </c>
      <c r="Z338">
        <v>396</v>
      </c>
      <c r="AA338">
        <v>1760</v>
      </c>
      <c r="AB338">
        <f>(Table1[[#This Row],[Min Total Coliform]]+Table1[[#This Row],[Max Total Coliform]])/2</f>
        <v>1078</v>
      </c>
      <c r="AC338">
        <f>MIN(10, (Table1[[#This Row],[Avg BOD]]/4)*10)</f>
        <v>10</v>
      </c>
      <c r="AD338">
        <f>MIN(10, (Table1[[#This Row],[Avg Fecal Coliform]]/600)*10)</f>
        <v>1.4166666666666665</v>
      </c>
      <c r="AE338">
        <f>MIN(10, (Table1[[#This Row],[Avg Nitrate N + Nitrite N]]/10)*10)</f>
        <v>10</v>
      </c>
      <c r="AF338">
        <f>IF(OR(Table1[[#This Row],[Avg pH]]&lt;6.5,Table1[[#This Row],[Avg pH]]&gt;8.5),10,0)</f>
        <v>0</v>
      </c>
      <c r="AG338">
        <f>MAX(0, 10-(2*Table1[[#This Row],[Avg Dissolved Oxygen]]))</f>
        <v>7.3</v>
      </c>
      <c r="AH338">
        <f>(Table1[[#This Row],[Fecal Score]]*0.3) + (Table1[[#This Row],[BOD Score]]*0.25) + (Table1[[#This Row],[Nitrate Score]]*0.2) + (Table1[[#This Row],[pH Score]]*0.15) + (Table1[[#This Row],[Dissolved Oxygen Score]]*0.1)</f>
        <v>5.6549999999999994</v>
      </c>
      <c r="AI338">
        <v>2017</v>
      </c>
    </row>
    <row r="339" spans="1:35">
      <c r="A339">
        <v>3077</v>
      </c>
      <c r="B339" t="s">
        <v>362</v>
      </c>
      <c r="C339" t="s">
        <v>8</v>
      </c>
      <c r="D339" t="s">
        <v>341</v>
      </c>
      <c r="E339">
        <v>25</v>
      </c>
      <c r="F339">
        <v>30</v>
      </c>
      <c r="G339">
        <f>(Table1[[#This Row],[Min Temperature]]+Table1[[#This Row],[Max Temperature]])/2</f>
        <v>27.5</v>
      </c>
      <c r="H339">
        <v>0.1</v>
      </c>
      <c r="I339">
        <v>3</v>
      </c>
      <c r="J339">
        <f>(Table1[[#This Row],[Min Dissolved Oxygen]]+Table1[[#This Row],[Max Dissolved Oxygen]])/2</f>
        <v>1.55</v>
      </c>
      <c r="K339">
        <v>6.9</v>
      </c>
      <c r="L339">
        <v>8.3000000000000007</v>
      </c>
      <c r="M339">
        <f>(Table1[[#This Row],[Min pH]]+Table1[[#This Row],[Max pH]])/2</f>
        <v>7.6000000000000005</v>
      </c>
      <c r="N339">
        <v>812</v>
      </c>
      <c r="O339">
        <v>1350</v>
      </c>
      <c r="P339">
        <f>(Table1[[#This Row],[Min Conductivity]]+Table1[[#This Row],[Max Conductivity]])/2</f>
        <v>1081</v>
      </c>
      <c r="Q339">
        <v>7</v>
      </c>
      <c r="R339">
        <v>18</v>
      </c>
      <c r="S339">
        <f>(Table1[[#This Row],[Min BOD]]+Table1[[#This Row],[Max BOD]])/2</f>
        <v>12.5</v>
      </c>
      <c r="T339">
        <v>0</v>
      </c>
      <c r="U339">
        <v>3</v>
      </c>
      <c r="V339">
        <f>(Table1[[#This Row],[Min Nitrate N + Nitrite N]]+Table1[[#This Row],[Max Nitrate N + Nitrite N]])/2</f>
        <v>1.5</v>
      </c>
      <c r="W339">
        <v>80</v>
      </c>
      <c r="X339">
        <v>150</v>
      </c>
      <c r="Y339">
        <f>(Table1[[#This Row],[Min Fecal Coliform]]+Table1[[#This Row],[Max Fecal Coliform]])/2</f>
        <v>115</v>
      </c>
      <c r="Z339">
        <v>400</v>
      </c>
      <c r="AA339">
        <v>1100</v>
      </c>
      <c r="AB339">
        <f>(Table1[[#This Row],[Min Total Coliform]]+Table1[[#This Row],[Max Total Coliform]])/2</f>
        <v>750</v>
      </c>
      <c r="AC339">
        <f>MIN(10, (Table1[[#This Row],[Avg BOD]]/4)*10)</f>
        <v>10</v>
      </c>
      <c r="AD339">
        <f>MIN(10, (Table1[[#This Row],[Avg Fecal Coliform]]/600)*10)</f>
        <v>1.9166666666666667</v>
      </c>
      <c r="AE339">
        <f>MIN(10, (Table1[[#This Row],[Avg Nitrate N + Nitrite N]]/10)*10)</f>
        <v>1.5</v>
      </c>
      <c r="AF339">
        <f>IF(OR(Table1[[#This Row],[Avg pH]]&lt;6.5,Table1[[#This Row],[Avg pH]]&gt;8.5),10,0)</f>
        <v>0</v>
      </c>
      <c r="AG339">
        <f>MAX(0, 10-(2*Table1[[#This Row],[Avg Dissolved Oxygen]]))</f>
        <v>6.9</v>
      </c>
      <c r="AH339">
        <f>(Table1[[#This Row],[Fecal Score]]*0.3) + (Table1[[#This Row],[BOD Score]]*0.25) + (Table1[[#This Row],[Nitrate Score]]*0.2) + (Table1[[#This Row],[pH Score]]*0.15) + (Table1[[#This Row],[Dissolved Oxygen Score]]*0.1)</f>
        <v>4.0650000000000004</v>
      </c>
      <c r="AI339">
        <v>2017</v>
      </c>
    </row>
    <row r="340" spans="1:35">
      <c r="A340">
        <v>3078</v>
      </c>
      <c r="B340" t="s">
        <v>363</v>
      </c>
      <c r="C340" t="s">
        <v>8</v>
      </c>
      <c r="D340" t="s">
        <v>341</v>
      </c>
      <c r="E340">
        <v>25</v>
      </c>
      <c r="F340">
        <v>33</v>
      </c>
      <c r="G340">
        <f>(Table1[[#This Row],[Min Temperature]]+Table1[[#This Row],[Max Temperature]])/2</f>
        <v>29</v>
      </c>
      <c r="H340">
        <v>0.1</v>
      </c>
      <c r="I340">
        <v>3.8</v>
      </c>
      <c r="J340">
        <f>(Table1[[#This Row],[Min Dissolved Oxygen]]+Table1[[#This Row],[Max Dissolved Oxygen]])/2</f>
        <v>1.95</v>
      </c>
      <c r="K340">
        <v>7.3</v>
      </c>
      <c r="L340">
        <v>7.9</v>
      </c>
      <c r="M340">
        <f>(Table1[[#This Row],[Min pH]]+Table1[[#This Row],[Max pH]])/2</f>
        <v>7.6</v>
      </c>
      <c r="N340">
        <v>827</v>
      </c>
      <c r="O340">
        <v>1653</v>
      </c>
      <c r="P340">
        <f>(Table1[[#This Row],[Min Conductivity]]+Table1[[#This Row],[Max Conductivity]])/2</f>
        <v>1240</v>
      </c>
      <c r="Q340">
        <v>8</v>
      </c>
      <c r="R340">
        <v>20</v>
      </c>
      <c r="S340">
        <f>(Table1[[#This Row],[Min BOD]]+Table1[[#This Row],[Max BOD]])/2</f>
        <v>14</v>
      </c>
      <c r="T340">
        <v>0</v>
      </c>
      <c r="U340">
        <v>7.4</v>
      </c>
      <c r="V340">
        <f>(Table1[[#This Row],[Min Nitrate N + Nitrite N]]+Table1[[#This Row],[Max Nitrate N + Nitrite N]])/2</f>
        <v>3.7</v>
      </c>
      <c r="W340">
        <v>88</v>
      </c>
      <c r="X340">
        <v>150</v>
      </c>
      <c r="Y340">
        <f>(Table1[[#This Row],[Min Fecal Coliform]]+Table1[[#This Row],[Max Fecal Coliform]])/2</f>
        <v>119</v>
      </c>
      <c r="Z340">
        <v>250</v>
      </c>
      <c r="AA340">
        <v>360</v>
      </c>
      <c r="AB340">
        <f>(Table1[[#This Row],[Min Total Coliform]]+Table1[[#This Row],[Max Total Coliform]])/2</f>
        <v>305</v>
      </c>
      <c r="AC340">
        <f>MIN(10, (Table1[[#This Row],[Avg BOD]]/4)*10)</f>
        <v>10</v>
      </c>
      <c r="AD340">
        <f>MIN(10, (Table1[[#This Row],[Avg Fecal Coliform]]/600)*10)</f>
        <v>1.9833333333333334</v>
      </c>
      <c r="AE340">
        <f>MIN(10, (Table1[[#This Row],[Avg Nitrate N + Nitrite N]]/10)*10)</f>
        <v>3.7</v>
      </c>
      <c r="AF340">
        <f>IF(OR(Table1[[#This Row],[Avg pH]]&lt;6.5,Table1[[#This Row],[Avg pH]]&gt;8.5),10,0)</f>
        <v>0</v>
      </c>
      <c r="AG340">
        <f>MAX(0, 10-(2*Table1[[#This Row],[Avg Dissolved Oxygen]]))</f>
        <v>6.1</v>
      </c>
      <c r="AH340">
        <f>(Table1[[#This Row],[Fecal Score]]*0.3) + (Table1[[#This Row],[BOD Score]]*0.25) + (Table1[[#This Row],[Nitrate Score]]*0.2) + (Table1[[#This Row],[pH Score]]*0.15) + (Table1[[#This Row],[Dissolved Oxygen Score]]*0.1)</f>
        <v>4.4450000000000003</v>
      </c>
      <c r="AI340">
        <v>2017</v>
      </c>
    </row>
    <row r="341" spans="1:35">
      <c r="A341">
        <v>1447</v>
      </c>
      <c r="B341" t="s">
        <v>364</v>
      </c>
      <c r="C341" t="s">
        <v>35</v>
      </c>
      <c r="D341" t="s">
        <v>341</v>
      </c>
      <c r="E341">
        <v>23</v>
      </c>
      <c r="F341">
        <v>33</v>
      </c>
      <c r="G341">
        <f>(Table1[[#This Row],[Min Temperature]]+Table1[[#This Row],[Max Temperature]])/2</f>
        <v>28</v>
      </c>
      <c r="H341">
        <v>5.4</v>
      </c>
      <c r="I341">
        <v>6.3</v>
      </c>
      <c r="J341">
        <f>(Table1[[#This Row],[Min Dissolved Oxygen]]+Table1[[#This Row],[Max Dissolved Oxygen]])/2</f>
        <v>5.85</v>
      </c>
      <c r="K341">
        <v>7.6</v>
      </c>
      <c r="L341">
        <v>8.6</v>
      </c>
      <c r="M341">
        <f>(Table1[[#This Row],[Min pH]]+Table1[[#This Row],[Max pH]])/2</f>
        <v>8.1</v>
      </c>
      <c r="N341">
        <v>224</v>
      </c>
      <c r="O341">
        <v>465</v>
      </c>
      <c r="P341">
        <f>(Table1[[#This Row],[Min Conductivity]]+Table1[[#This Row],[Max Conductivity]])/2</f>
        <v>344.5</v>
      </c>
      <c r="Q341">
        <v>2</v>
      </c>
      <c r="R341">
        <v>4</v>
      </c>
      <c r="S341">
        <f>(Table1[[#This Row],[Min BOD]]+Table1[[#This Row],[Max BOD]])/2</f>
        <v>3</v>
      </c>
      <c r="T341">
        <v>0</v>
      </c>
      <c r="U341">
        <v>2.1</v>
      </c>
      <c r="V341">
        <f>(Table1[[#This Row],[Min Nitrate N + Nitrite N]]+Table1[[#This Row],[Max Nitrate N + Nitrite N]])/2</f>
        <v>1.05</v>
      </c>
      <c r="W341">
        <v>76</v>
      </c>
      <c r="X341">
        <v>140</v>
      </c>
      <c r="Y341">
        <f>(Table1[[#This Row],[Min Fecal Coliform]]+Table1[[#This Row],[Max Fecal Coliform]])/2</f>
        <v>108</v>
      </c>
      <c r="Z341">
        <v>426</v>
      </c>
      <c r="AA341">
        <v>1000</v>
      </c>
      <c r="AB341">
        <f>(Table1[[#This Row],[Min Total Coliform]]+Table1[[#This Row],[Max Total Coliform]])/2</f>
        <v>713</v>
      </c>
      <c r="AC341">
        <f>MIN(10, (Table1[[#This Row],[Avg BOD]]/4)*10)</f>
        <v>7.5</v>
      </c>
      <c r="AD341">
        <f>MIN(10, (Table1[[#This Row],[Avg Fecal Coliform]]/600)*10)</f>
        <v>1.7999999999999998</v>
      </c>
      <c r="AE341">
        <f>MIN(10, (Table1[[#This Row],[Avg Nitrate N + Nitrite N]]/10)*10)</f>
        <v>1.05</v>
      </c>
      <c r="AF341">
        <f>IF(OR(Table1[[#This Row],[Avg pH]]&lt;6.5,Table1[[#This Row],[Avg pH]]&gt;8.5),10,0)</f>
        <v>0</v>
      </c>
      <c r="AG341">
        <f>MAX(0, 10-(2*Table1[[#This Row],[Avg Dissolved Oxygen]]))</f>
        <v>0</v>
      </c>
      <c r="AH341">
        <f>(Table1[[#This Row],[Fecal Score]]*0.3) + (Table1[[#This Row],[BOD Score]]*0.25) + (Table1[[#This Row],[Nitrate Score]]*0.2) + (Table1[[#This Row],[pH Score]]*0.15) + (Table1[[#This Row],[Dissolved Oxygen Score]]*0.1)</f>
        <v>2.625</v>
      </c>
      <c r="AI341">
        <v>2017</v>
      </c>
    </row>
    <row r="342" spans="1:35">
      <c r="A342">
        <v>1464</v>
      </c>
      <c r="B342" t="s">
        <v>365</v>
      </c>
      <c r="C342" t="s">
        <v>35</v>
      </c>
      <c r="D342" t="s">
        <v>341</v>
      </c>
      <c r="E342">
        <v>20</v>
      </c>
      <c r="F342">
        <v>29</v>
      </c>
      <c r="G342">
        <f>(Table1[[#This Row],[Min Temperature]]+Table1[[#This Row],[Max Temperature]])/2</f>
        <v>24.5</v>
      </c>
      <c r="H342">
        <v>6.1</v>
      </c>
      <c r="I342">
        <v>8.1999999999999993</v>
      </c>
      <c r="J342">
        <f>(Table1[[#This Row],[Min Dissolved Oxygen]]+Table1[[#This Row],[Max Dissolved Oxygen]])/2</f>
        <v>7.1499999999999995</v>
      </c>
      <c r="K342">
        <v>7.4</v>
      </c>
      <c r="L342">
        <v>8.5</v>
      </c>
      <c r="M342">
        <f>(Table1[[#This Row],[Min pH]]+Table1[[#This Row],[Max pH]])/2</f>
        <v>7.95</v>
      </c>
      <c r="N342">
        <v>365</v>
      </c>
      <c r="O342">
        <v>628</v>
      </c>
      <c r="P342">
        <f>(Table1[[#This Row],[Min Conductivity]]+Table1[[#This Row],[Max Conductivity]])/2</f>
        <v>496.5</v>
      </c>
      <c r="Q342">
        <v>3</v>
      </c>
      <c r="R342">
        <v>6</v>
      </c>
      <c r="S342">
        <f>(Table1[[#This Row],[Min BOD]]+Table1[[#This Row],[Max BOD]])/2</f>
        <v>4.5</v>
      </c>
      <c r="T342">
        <v>4.5999999999999996</v>
      </c>
      <c r="U342">
        <v>15</v>
      </c>
      <c r="V342">
        <f>(Table1[[#This Row],[Min Nitrate N + Nitrite N]]+Table1[[#This Row],[Max Nitrate N + Nitrite N]])/2</f>
        <v>9.8000000000000007</v>
      </c>
      <c r="W342">
        <v>4</v>
      </c>
      <c r="X342">
        <v>20</v>
      </c>
      <c r="Y342">
        <f>(Table1[[#This Row],[Min Fecal Coliform]]+Table1[[#This Row],[Max Fecal Coliform]])/2</f>
        <v>12</v>
      </c>
      <c r="Z342">
        <v>50</v>
      </c>
      <c r="AA342">
        <v>165</v>
      </c>
      <c r="AB342">
        <f>(Table1[[#This Row],[Min Total Coliform]]+Table1[[#This Row],[Max Total Coliform]])/2</f>
        <v>107.5</v>
      </c>
      <c r="AC342">
        <f>MIN(10, (Table1[[#This Row],[Avg BOD]]/4)*10)</f>
        <v>10</v>
      </c>
      <c r="AD342">
        <f>MIN(10, (Table1[[#This Row],[Avg Fecal Coliform]]/600)*10)</f>
        <v>0.2</v>
      </c>
      <c r="AE342">
        <f>MIN(10, (Table1[[#This Row],[Avg Nitrate N + Nitrite N]]/10)*10)</f>
        <v>9.8000000000000007</v>
      </c>
      <c r="AF342">
        <f>IF(OR(Table1[[#This Row],[Avg pH]]&lt;6.5,Table1[[#This Row],[Avg pH]]&gt;8.5),10,0)</f>
        <v>0</v>
      </c>
      <c r="AG342">
        <f>MAX(0, 10-(2*Table1[[#This Row],[Avg Dissolved Oxygen]]))</f>
        <v>0</v>
      </c>
      <c r="AH342">
        <f>(Table1[[#This Row],[Fecal Score]]*0.3) + (Table1[[#This Row],[BOD Score]]*0.25) + (Table1[[#This Row],[Nitrate Score]]*0.2) + (Table1[[#This Row],[pH Score]]*0.15) + (Table1[[#This Row],[Dissolved Oxygen Score]]*0.1)</f>
        <v>4.5200000000000005</v>
      </c>
      <c r="AI342">
        <v>2017</v>
      </c>
    </row>
    <row r="343" spans="1:35">
      <c r="A343">
        <v>1780</v>
      </c>
      <c r="B343" t="s">
        <v>366</v>
      </c>
      <c r="C343" t="s">
        <v>35</v>
      </c>
      <c r="D343" t="s">
        <v>341</v>
      </c>
      <c r="E343">
        <v>21</v>
      </c>
      <c r="F343">
        <v>38</v>
      </c>
      <c r="G343">
        <f>(Table1[[#This Row],[Min Temperature]]+Table1[[#This Row],[Max Temperature]])/2</f>
        <v>29.5</v>
      </c>
      <c r="H343">
        <v>4.9000000000000004</v>
      </c>
      <c r="I343">
        <v>8</v>
      </c>
      <c r="J343">
        <f>(Table1[[#This Row],[Min Dissolved Oxygen]]+Table1[[#This Row],[Max Dissolved Oxygen]])/2</f>
        <v>6.45</v>
      </c>
      <c r="K343">
        <v>7.2</v>
      </c>
      <c r="L343">
        <v>8.3000000000000007</v>
      </c>
      <c r="M343">
        <f>(Table1[[#This Row],[Min pH]]+Table1[[#This Row],[Max pH]])/2</f>
        <v>7.75</v>
      </c>
      <c r="N343">
        <v>1163</v>
      </c>
      <c r="O343">
        <v>1825</v>
      </c>
      <c r="P343">
        <f>(Table1[[#This Row],[Min Conductivity]]+Table1[[#This Row],[Max Conductivity]])/2</f>
        <v>1494</v>
      </c>
      <c r="Q343">
        <v>8</v>
      </c>
      <c r="R343">
        <v>15</v>
      </c>
      <c r="S343">
        <f>(Table1[[#This Row],[Min BOD]]+Table1[[#This Row],[Max BOD]])/2</f>
        <v>11.5</v>
      </c>
      <c r="T343">
        <v>13.5</v>
      </c>
      <c r="U343">
        <v>39</v>
      </c>
      <c r="V343">
        <f>(Table1[[#This Row],[Min Nitrate N + Nitrite N]]+Table1[[#This Row],[Max Nitrate N + Nitrite N]])/2</f>
        <v>26.25</v>
      </c>
      <c r="W343">
        <v>8</v>
      </c>
      <c r="X343">
        <v>26</v>
      </c>
      <c r="Y343">
        <f>(Table1[[#This Row],[Min Fecal Coliform]]+Table1[[#This Row],[Max Fecal Coliform]])/2</f>
        <v>17</v>
      </c>
      <c r="Z343">
        <v>10</v>
      </c>
      <c r="AA343">
        <v>164</v>
      </c>
      <c r="AB343">
        <f>(Table1[[#This Row],[Min Total Coliform]]+Table1[[#This Row],[Max Total Coliform]])/2</f>
        <v>87</v>
      </c>
      <c r="AC343">
        <f>MIN(10, (Table1[[#This Row],[Avg BOD]]/4)*10)</f>
        <v>10</v>
      </c>
      <c r="AD343">
        <f>MIN(10, (Table1[[#This Row],[Avg Fecal Coliform]]/600)*10)</f>
        <v>0.28333333333333333</v>
      </c>
      <c r="AE343">
        <f>MIN(10, (Table1[[#This Row],[Avg Nitrate N + Nitrite N]]/10)*10)</f>
        <v>10</v>
      </c>
      <c r="AF343">
        <f>IF(OR(Table1[[#This Row],[Avg pH]]&lt;6.5,Table1[[#This Row],[Avg pH]]&gt;8.5),10,0)</f>
        <v>0</v>
      </c>
      <c r="AG343">
        <f>MAX(0, 10-(2*Table1[[#This Row],[Avg Dissolved Oxygen]]))</f>
        <v>0</v>
      </c>
      <c r="AH343">
        <f>(Table1[[#This Row],[Fecal Score]]*0.3) + (Table1[[#This Row],[BOD Score]]*0.25) + (Table1[[#This Row],[Nitrate Score]]*0.2) + (Table1[[#This Row],[pH Score]]*0.15) + (Table1[[#This Row],[Dissolved Oxygen Score]]*0.1)</f>
        <v>4.585</v>
      </c>
      <c r="AI343">
        <v>2017</v>
      </c>
    </row>
    <row r="344" spans="1:35">
      <c r="A344">
        <v>1783</v>
      </c>
      <c r="B344" t="s">
        <v>367</v>
      </c>
      <c r="C344" t="s">
        <v>35</v>
      </c>
      <c r="D344" t="s">
        <v>341</v>
      </c>
      <c r="E344">
        <v>20</v>
      </c>
      <c r="F344">
        <v>36</v>
      </c>
      <c r="G344">
        <f>(Table1[[#This Row],[Min Temperature]]+Table1[[#This Row],[Max Temperature]])/2</f>
        <v>28</v>
      </c>
      <c r="H344">
        <v>5.6</v>
      </c>
      <c r="I344">
        <v>7.8</v>
      </c>
      <c r="J344">
        <f>(Table1[[#This Row],[Min Dissolved Oxygen]]+Table1[[#This Row],[Max Dissolved Oxygen]])/2</f>
        <v>6.6999999999999993</v>
      </c>
      <c r="K344">
        <v>6.7</v>
      </c>
      <c r="L344">
        <v>7.9</v>
      </c>
      <c r="M344">
        <f>(Table1[[#This Row],[Min pH]]+Table1[[#This Row],[Max pH]])/2</f>
        <v>7.3000000000000007</v>
      </c>
      <c r="N344">
        <v>1437</v>
      </c>
      <c r="O344">
        <v>6710</v>
      </c>
      <c r="P344">
        <f>(Table1[[#This Row],[Min Conductivity]]+Table1[[#This Row],[Max Conductivity]])/2</f>
        <v>4073.5</v>
      </c>
      <c r="Q344">
        <v>6</v>
      </c>
      <c r="R344">
        <v>10</v>
      </c>
      <c r="S344">
        <f>(Table1[[#This Row],[Min BOD]]+Table1[[#This Row],[Max BOD]])/2</f>
        <v>8</v>
      </c>
      <c r="T344">
        <v>9</v>
      </c>
      <c r="U344">
        <v>33</v>
      </c>
      <c r="V344">
        <f>(Table1[[#This Row],[Min Nitrate N + Nitrite N]]+Table1[[#This Row],[Max Nitrate N + Nitrite N]])/2</f>
        <v>21</v>
      </c>
      <c r="W344">
        <v>5</v>
      </c>
      <c r="X344">
        <v>33</v>
      </c>
      <c r="Y344">
        <f>(Table1[[#This Row],[Min Fecal Coliform]]+Table1[[#This Row],[Max Fecal Coliform]])/2</f>
        <v>19</v>
      </c>
      <c r="Z344">
        <v>69</v>
      </c>
      <c r="AA344">
        <v>342</v>
      </c>
      <c r="AB344">
        <f>(Table1[[#This Row],[Min Total Coliform]]+Table1[[#This Row],[Max Total Coliform]])/2</f>
        <v>205.5</v>
      </c>
      <c r="AC344">
        <f>MIN(10, (Table1[[#This Row],[Avg BOD]]/4)*10)</f>
        <v>10</v>
      </c>
      <c r="AD344">
        <f>MIN(10, (Table1[[#This Row],[Avg Fecal Coliform]]/600)*10)</f>
        <v>0.31666666666666671</v>
      </c>
      <c r="AE344">
        <f>MIN(10, (Table1[[#This Row],[Avg Nitrate N + Nitrite N]]/10)*10)</f>
        <v>10</v>
      </c>
      <c r="AF344">
        <f>IF(OR(Table1[[#This Row],[Avg pH]]&lt;6.5,Table1[[#This Row],[Avg pH]]&gt;8.5),10,0)</f>
        <v>0</v>
      </c>
      <c r="AG344">
        <f>MAX(0, 10-(2*Table1[[#This Row],[Avg Dissolved Oxygen]]))</f>
        <v>0</v>
      </c>
      <c r="AH344">
        <f>(Table1[[#This Row],[Fecal Score]]*0.3) + (Table1[[#This Row],[BOD Score]]*0.25) + (Table1[[#This Row],[Nitrate Score]]*0.2) + (Table1[[#This Row],[pH Score]]*0.15) + (Table1[[#This Row],[Dissolved Oxygen Score]]*0.1)</f>
        <v>4.5950000000000006</v>
      </c>
      <c r="AI344">
        <v>2017</v>
      </c>
    </row>
    <row r="345" spans="1:35">
      <c r="A345">
        <v>2343</v>
      </c>
      <c r="B345" t="s">
        <v>368</v>
      </c>
      <c r="C345" t="s">
        <v>35</v>
      </c>
      <c r="D345" t="s">
        <v>341</v>
      </c>
      <c r="E345">
        <v>20</v>
      </c>
      <c r="F345">
        <v>30</v>
      </c>
      <c r="G345">
        <f>(Table1[[#This Row],[Min Temperature]]+Table1[[#This Row],[Max Temperature]])/2</f>
        <v>25</v>
      </c>
      <c r="H345">
        <v>0.1</v>
      </c>
      <c r="I345">
        <v>1</v>
      </c>
      <c r="J345">
        <f>(Table1[[#This Row],[Min Dissolved Oxygen]]+Table1[[#This Row],[Max Dissolved Oxygen]])/2</f>
        <v>0.55000000000000004</v>
      </c>
      <c r="K345">
        <v>5.7</v>
      </c>
      <c r="L345">
        <v>7.9</v>
      </c>
      <c r="M345">
        <f>(Table1[[#This Row],[Min pH]]+Table1[[#This Row],[Max pH]])/2</f>
        <v>6.8000000000000007</v>
      </c>
      <c r="N345">
        <v>2223</v>
      </c>
      <c r="O345">
        <v>7570</v>
      </c>
      <c r="P345">
        <f>(Table1[[#This Row],[Min Conductivity]]+Table1[[#This Row],[Max Conductivity]])/2</f>
        <v>4896.5</v>
      </c>
      <c r="Q345">
        <v>17</v>
      </c>
      <c r="R345">
        <v>35</v>
      </c>
      <c r="S345">
        <f>(Table1[[#This Row],[Min BOD]]+Table1[[#This Row],[Max BOD]])/2</f>
        <v>26</v>
      </c>
      <c r="T345">
        <v>0</v>
      </c>
      <c r="U345">
        <v>5.2</v>
      </c>
      <c r="V345">
        <f>(Table1[[#This Row],[Min Nitrate N + Nitrite N]]+Table1[[#This Row],[Max Nitrate N + Nitrite N]])/2</f>
        <v>2.6</v>
      </c>
      <c r="W345">
        <v>41</v>
      </c>
      <c r="X345">
        <v>80</v>
      </c>
      <c r="Y345">
        <f>(Table1[[#This Row],[Min Fecal Coliform]]+Table1[[#This Row],[Max Fecal Coliform]])/2</f>
        <v>60.5</v>
      </c>
      <c r="Z345">
        <v>112</v>
      </c>
      <c r="AA345">
        <v>250</v>
      </c>
      <c r="AB345">
        <f>(Table1[[#This Row],[Min Total Coliform]]+Table1[[#This Row],[Max Total Coliform]])/2</f>
        <v>181</v>
      </c>
      <c r="AC345">
        <f>MIN(10, (Table1[[#This Row],[Avg BOD]]/4)*10)</f>
        <v>10</v>
      </c>
      <c r="AD345">
        <f>MIN(10, (Table1[[#This Row],[Avg Fecal Coliform]]/600)*10)</f>
        <v>1.0083333333333333</v>
      </c>
      <c r="AE345">
        <f>MIN(10, (Table1[[#This Row],[Avg Nitrate N + Nitrite N]]/10)*10)</f>
        <v>2.6</v>
      </c>
      <c r="AF345">
        <f>IF(OR(Table1[[#This Row],[Avg pH]]&lt;6.5,Table1[[#This Row],[Avg pH]]&gt;8.5),10,0)</f>
        <v>0</v>
      </c>
      <c r="AG345">
        <f>MAX(0, 10-(2*Table1[[#This Row],[Avg Dissolved Oxygen]]))</f>
        <v>8.9</v>
      </c>
      <c r="AH345">
        <f>(Table1[[#This Row],[Fecal Score]]*0.3) + (Table1[[#This Row],[BOD Score]]*0.25) + (Table1[[#This Row],[Nitrate Score]]*0.2) + (Table1[[#This Row],[pH Score]]*0.15) + (Table1[[#This Row],[Dissolved Oxygen Score]]*0.1)</f>
        <v>4.2125000000000004</v>
      </c>
      <c r="AI345">
        <v>2017</v>
      </c>
    </row>
    <row r="346" spans="1:35">
      <c r="A346">
        <v>2348</v>
      </c>
      <c r="B346" t="s">
        <v>369</v>
      </c>
      <c r="C346" t="s">
        <v>35</v>
      </c>
      <c r="D346" t="s">
        <v>341</v>
      </c>
      <c r="E346">
        <v>21</v>
      </c>
      <c r="F346">
        <v>28</v>
      </c>
      <c r="G346">
        <f>(Table1[[#This Row],[Min Temperature]]+Table1[[#This Row],[Max Temperature]])/2</f>
        <v>24.5</v>
      </c>
      <c r="H346">
        <v>6.2</v>
      </c>
      <c r="I346">
        <v>7.1</v>
      </c>
      <c r="J346">
        <f>(Table1[[#This Row],[Min Dissolved Oxygen]]+Table1[[#This Row],[Max Dissolved Oxygen]])/2</f>
        <v>6.65</v>
      </c>
      <c r="K346">
        <v>7.1</v>
      </c>
      <c r="L346">
        <v>7.8</v>
      </c>
      <c r="M346">
        <f>(Table1[[#This Row],[Min pH]]+Table1[[#This Row],[Max pH]])/2</f>
        <v>7.4499999999999993</v>
      </c>
      <c r="N346">
        <v>3650</v>
      </c>
      <c r="O346">
        <v>5586</v>
      </c>
      <c r="P346">
        <f>(Table1[[#This Row],[Min Conductivity]]+Table1[[#This Row],[Max Conductivity]])/2</f>
        <v>4618</v>
      </c>
      <c r="Q346">
        <v>8</v>
      </c>
      <c r="R346">
        <v>10</v>
      </c>
      <c r="S346">
        <f>(Table1[[#This Row],[Min BOD]]+Table1[[#This Row],[Max BOD]])/2</f>
        <v>9</v>
      </c>
      <c r="T346">
        <v>0</v>
      </c>
      <c r="U346">
        <v>30</v>
      </c>
      <c r="V346">
        <f>(Table1[[#This Row],[Min Nitrate N + Nitrite N]]+Table1[[#This Row],[Max Nitrate N + Nitrite N]])/2</f>
        <v>15</v>
      </c>
      <c r="W346">
        <v>4</v>
      </c>
      <c r="X346">
        <v>6</v>
      </c>
      <c r="Y346">
        <f>(Table1[[#This Row],[Min Fecal Coliform]]+Table1[[#This Row],[Max Fecal Coliform]])/2</f>
        <v>5</v>
      </c>
      <c r="Z346">
        <v>75</v>
      </c>
      <c r="AA346">
        <v>180</v>
      </c>
      <c r="AB346">
        <f>(Table1[[#This Row],[Min Total Coliform]]+Table1[[#This Row],[Max Total Coliform]])/2</f>
        <v>127.5</v>
      </c>
      <c r="AC346">
        <f>MIN(10, (Table1[[#This Row],[Avg BOD]]/4)*10)</f>
        <v>10</v>
      </c>
      <c r="AD346">
        <f>MIN(10, (Table1[[#This Row],[Avg Fecal Coliform]]/600)*10)</f>
        <v>8.3333333333333329E-2</v>
      </c>
      <c r="AE346">
        <f>MIN(10, (Table1[[#This Row],[Avg Nitrate N + Nitrite N]]/10)*10)</f>
        <v>10</v>
      </c>
      <c r="AF346">
        <f>IF(OR(Table1[[#This Row],[Avg pH]]&lt;6.5,Table1[[#This Row],[Avg pH]]&gt;8.5),10,0)</f>
        <v>0</v>
      </c>
      <c r="AG346">
        <f>MAX(0, 10-(2*Table1[[#This Row],[Avg Dissolved Oxygen]]))</f>
        <v>0</v>
      </c>
      <c r="AH346">
        <f>(Table1[[#This Row],[Fecal Score]]*0.3) + (Table1[[#This Row],[BOD Score]]*0.25) + (Table1[[#This Row],[Nitrate Score]]*0.2) + (Table1[[#This Row],[pH Score]]*0.15) + (Table1[[#This Row],[Dissolved Oxygen Score]]*0.1)</f>
        <v>4.5250000000000004</v>
      </c>
      <c r="AI346">
        <v>2017</v>
      </c>
    </row>
    <row r="347" spans="1:35">
      <c r="A347">
        <v>2358</v>
      </c>
      <c r="B347" t="s">
        <v>370</v>
      </c>
      <c r="C347" t="s">
        <v>35</v>
      </c>
      <c r="D347" t="s">
        <v>341</v>
      </c>
      <c r="E347">
        <v>23</v>
      </c>
      <c r="F347">
        <v>29</v>
      </c>
      <c r="G347">
        <f>(Table1[[#This Row],[Min Temperature]]+Table1[[#This Row],[Max Temperature]])/2</f>
        <v>26</v>
      </c>
      <c r="H347">
        <v>0.1</v>
      </c>
      <c r="I347">
        <v>0.8</v>
      </c>
      <c r="J347">
        <f>(Table1[[#This Row],[Min Dissolved Oxygen]]+Table1[[#This Row],[Max Dissolved Oxygen]])/2</f>
        <v>0.45</v>
      </c>
      <c r="K347">
        <v>7.3</v>
      </c>
      <c r="L347">
        <v>8.3000000000000007</v>
      </c>
      <c r="M347">
        <f>(Table1[[#This Row],[Min pH]]+Table1[[#This Row],[Max pH]])/2</f>
        <v>7.8000000000000007</v>
      </c>
      <c r="N347">
        <v>1175</v>
      </c>
      <c r="O347">
        <v>2059</v>
      </c>
      <c r="P347">
        <f>(Table1[[#This Row],[Min Conductivity]]+Table1[[#This Row],[Max Conductivity]])/2</f>
        <v>1617</v>
      </c>
      <c r="Q347">
        <v>18</v>
      </c>
      <c r="R347">
        <v>40</v>
      </c>
      <c r="S347">
        <f>(Table1[[#This Row],[Min BOD]]+Table1[[#This Row],[Max BOD]])/2</f>
        <v>29</v>
      </c>
      <c r="T347">
        <v>0</v>
      </c>
      <c r="U347">
        <v>18.100000000000001</v>
      </c>
      <c r="V347">
        <f>(Table1[[#This Row],[Min Nitrate N + Nitrite N]]+Table1[[#This Row],[Max Nitrate N + Nitrite N]])/2</f>
        <v>9.0500000000000007</v>
      </c>
      <c r="W347">
        <v>62</v>
      </c>
      <c r="X347">
        <v>90</v>
      </c>
      <c r="Y347">
        <f>(Table1[[#This Row],[Min Fecal Coliform]]+Table1[[#This Row],[Max Fecal Coliform]])/2</f>
        <v>76</v>
      </c>
      <c r="Z347">
        <v>300</v>
      </c>
      <c r="AA347">
        <v>800</v>
      </c>
      <c r="AB347">
        <f>(Table1[[#This Row],[Min Total Coliform]]+Table1[[#This Row],[Max Total Coliform]])/2</f>
        <v>550</v>
      </c>
      <c r="AC347">
        <f>MIN(10, (Table1[[#This Row],[Avg BOD]]/4)*10)</f>
        <v>10</v>
      </c>
      <c r="AD347">
        <f>MIN(10, (Table1[[#This Row],[Avg Fecal Coliform]]/600)*10)</f>
        <v>1.2666666666666668</v>
      </c>
      <c r="AE347">
        <f>MIN(10, (Table1[[#This Row],[Avg Nitrate N + Nitrite N]]/10)*10)</f>
        <v>9.0500000000000007</v>
      </c>
      <c r="AF347">
        <f>IF(OR(Table1[[#This Row],[Avg pH]]&lt;6.5,Table1[[#This Row],[Avg pH]]&gt;8.5),10,0)</f>
        <v>0</v>
      </c>
      <c r="AG347">
        <f>MAX(0, 10-(2*Table1[[#This Row],[Avg Dissolved Oxygen]]))</f>
        <v>9.1</v>
      </c>
      <c r="AH347">
        <f>(Table1[[#This Row],[Fecal Score]]*0.3) + (Table1[[#This Row],[BOD Score]]*0.25) + (Table1[[#This Row],[Nitrate Score]]*0.2) + (Table1[[#This Row],[pH Score]]*0.15) + (Table1[[#This Row],[Dissolved Oxygen Score]]*0.1)</f>
        <v>5.6000000000000005</v>
      </c>
      <c r="AI347">
        <v>2017</v>
      </c>
    </row>
    <row r="348" spans="1:35">
      <c r="A348">
        <v>3084</v>
      </c>
      <c r="B348" t="s">
        <v>371</v>
      </c>
      <c r="C348" t="s">
        <v>35</v>
      </c>
      <c r="D348" t="s">
        <v>341</v>
      </c>
      <c r="E348">
        <v>22</v>
      </c>
      <c r="F348">
        <v>30</v>
      </c>
      <c r="G348">
        <f>(Table1[[#This Row],[Min Temperature]]+Table1[[#This Row],[Max Temperature]])/2</f>
        <v>26</v>
      </c>
      <c r="H348">
        <v>4</v>
      </c>
      <c r="I348">
        <v>5.9</v>
      </c>
      <c r="J348">
        <f>(Table1[[#This Row],[Min Dissolved Oxygen]]+Table1[[#This Row],[Max Dissolved Oxygen]])/2</f>
        <v>4.95</v>
      </c>
      <c r="K348">
        <v>7.5</v>
      </c>
      <c r="L348">
        <v>8.9</v>
      </c>
      <c r="M348">
        <f>(Table1[[#This Row],[Min pH]]+Table1[[#This Row],[Max pH]])/2</f>
        <v>8.1999999999999993</v>
      </c>
      <c r="N348">
        <v>310</v>
      </c>
      <c r="O348">
        <v>468</v>
      </c>
      <c r="P348">
        <f>(Table1[[#This Row],[Min Conductivity]]+Table1[[#This Row],[Max Conductivity]])/2</f>
        <v>389</v>
      </c>
      <c r="Q348">
        <v>3</v>
      </c>
      <c r="R348">
        <v>5</v>
      </c>
      <c r="S348">
        <f>(Table1[[#This Row],[Min BOD]]+Table1[[#This Row],[Max BOD]])/2</f>
        <v>4</v>
      </c>
      <c r="T348">
        <v>0</v>
      </c>
      <c r="U348">
        <v>4.5</v>
      </c>
      <c r="V348">
        <f>(Table1[[#This Row],[Min Nitrate N + Nitrite N]]+Table1[[#This Row],[Max Nitrate N + Nitrite N]])/2</f>
        <v>2.25</v>
      </c>
      <c r="W348">
        <v>70</v>
      </c>
      <c r="X348">
        <v>120</v>
      </c>
      <c r="Y348">
        <f>(Table1[[#This Row],[Min Fecal Coliform]]+Table1[[#This Row],[Max Fecal Coliform]])/2</f>
        <v>95</v>
      </c>
      <c r="Z348">
        <v>195</v>
      </c>
      <c r="AA348">
        <v>320</v>
      </c>
      <c r="AB348">
        <f>(Table1[[#This Row],[Min Total Coliform]]+Table1[[#This Row],[Max Total Coliform]])/2</f>
        <v>257.5</v>
      </c>
      <c r="AC348">
        <f>MIN(10, (Table1[[#This Row],[Avg BOD]]/4)*10)</f>
        <v>10</v>
      </c>
      <c r="AD348">
        <f>MIN(10, (Table1[[#This Row],[Avg Fecal Coliform]]/600)*10)</f>
        <v>1.5833333333333333</v>
      </c>
      <c r="AE348">
        <f>MIN(10, (Table1[[#This Row],[Avg Nitrate N + Nitrite N]]/10)*10)</f>
        <v>2.25</v>
      </c>
      <c r="AF348">
        <f>IF(OR(Table1[[#This Row],[Avg pH]]&lt;6.5,Table1[[#This Row],[Avg pH]]&gt;8.5),10,0)</f>
        <v>0</v>
      </c>
      <c r="AG348">
        <f>MAX(0, 10-(2*Table1[[#This Row],[Avg Dissolved Oxygen]]))</f>
        <v>9.9999999999999645E-2</v>
      </c>
      <c r="AH348">
        <f>(Table1[[#This Row],[Fecal Score]]*0.3) + (Table1[[#This Row],[BOD Score]]*0.25) + (Table1[[#This Row],[Nitrate Score]]*0.2) + (Table1[[#This Row],[pH Score]]*0.15) + (Table1[[#This Row],[Dissolved Oxygen Score]]*0.1)</f>
        <v>3.4350000000000001</v>
      </c>
      <c r="AI348">
        <v>2017</v>
      </c>
    </row>
    <row r="349" spans="1:35">
      <c r="A349">
        <v>3085</v>
      </c>
      <c r="B349" t="s">
        <v>372</v>
      </c>
      <c r="C349" t="s">
        <v>35</v>
      </c>
      <c r="D349" t="s">
        <v>341</v>
      </c>
      <c r="E349">
        <v>25</v>
      </c>
      <c r="F349">
        <v>30</v>
      </c>
      <c r="G349">
        <f>(Table1[[#This Row],[Min Temperature]]+Table1[[#This Row],[Max Temperature]])/2</f>
        <v>27.5</v>
      </c>
      <c r="H349">
        <v>3.7</v>
      </c>
      <c r="I349">
        <v>4.8</v>
      </c>
      <c r="J349">
        <f>(Table1[[#This Row],[Min Dissolved Oxygen]]+Table1[[#This Row],[Max Dissolved Oxygen]])/2</f>
        <v>4.25</v>
      </c>
      <c r="K349">
        <v>7.5</v>
      </c>
      <c r="L349">
        <v>8.6999999999999993</v>
      </c>
      <c r="M349">
        <f>(Table1[[#This Row],[Min pH]]+Table1[[#This Row],[Max pH]])/2</f>
        <v>8.1</v>
      </c>
      <c r="N349">
        <v>870</v>
      </c>
      <c r="O349">
        <v>1169</v>
      </c>
      <c r="P349">
        <f>(Table1[[#This Row],[Min Conductivity]]+Table1[[#This Row],[Max Conductivity]])/2</f>
        <v>1019.5</v>
      </c>
      <c r="Q349">
        <v>12</v>
      </c>
      <c r="R349">
        <v>28</v>
      </c>
      <c r="S349">
        <f>(Table1[[#This Row],[Min BOD]]+Table1[[#This Row],[Max BOD]])/2</f>
        <v>20</v>
      </c>
      <c r="T349">
        <v>0</v>
      </c>
      <c r="U349">
        <v>15.6</v>
      </c>
      <c r="V349">
        <f>(Table1[[#This Row],[Min Nitrate N + Nitrite N]]+Table1[[#This Row],[Max Nitrate N + Nitrite N]])/2</f>
        <v>7.8</v>
      </c>
      <c r="W349">
        <v>39</v>
      </c>
      <c r="X349">
        <v>60</v>
      </c>
      <c r="Y349">
        <f>(Table1[[#This Row],[Min Fecal Coliform]]+Table1[[#This Row],[Max Fecal Coliform]])/2</f>
        <v>49.5</v>
      </c>
      <c r="Z349">
        <v>360</v>
      </c>
      <c r="AA349">
        <v>800</v>
      </c>
      <c r="AB349">
        <f>(Table1[[#This Row],[Min Total Coliform]]+Table1[[#This Row],[Max Total Coliform]])/2</f>
        <v>580</v>
      </c>
      <c r="AC349">
        <f>MIN(10, (Table1[[#This Row],[Avg BOD]]/4)*10)</f>
        <v>10</v>
      </c>
      <c r="AD349">
        <f>MIN(10, (Table1[[#This Row],[Avg Fecal Coliform]]/600)*10)</f>
        <v>0.82500000000000007</v>
      </c>
      <c r="AE349">
        <f>MIN(10, (Table1[[#This Row],[Avg Nitrate N + Nitrite N]]/10)*10)</f>
        <v>7.8000000000000007</v>
      </c>
      <c r="AF349">
        <f>IF(OR(Table1[[#This Row],[Avg pH]]&lt;6.5,Table1[[#This Row],[Avg pH]]&gt;8.5),10,0)</f>
        <v>0</v>
      </c>
      <c r="AG349">
        <f>MAX(0, 10-(2*Table1[[#This Row],[Avg Dissolved Oxygen]]))</f>
        <v>1.5</v>
      </c>
      <c r="AH349">
        <f>(Table1[[#This Row],[Fecal Score]]*0.3) + (Table1[[#This Row],[BOD Score]]*0.25) + (Table1[[#This Row],[Nitrate Score]]*0.2) + (Table1[[#This Row],[pH Score]]*0.15) + (Table1[[#This Row],[Dissolved Oxygen Score]]*0.1)</f>
        <v>4.4575000000000005</v>
      </c>
      <c r="AI349">
        <v>2017</v>
      </c>
    </row>
    <row r="350" spans="1:35">
      <c r="A350">
        <v>3086</v>
      </c>
      <c r="B350" t="s">
        <v>373</v>
      </c>
      <c r="C350" t="s">
        <v>35</v>
      </c>
      <c r="D350" t="s">
        <v>341</v>
      </c>
      <c r="E350">
        <v>19</v>
      </c>
      <c r="F350">
        <v>36</v>
      </c>
      <c r="G350">
        <f>(Table1[[#This Row],[Min Temperature]]+Table1[[#This Row],[Max Temperature]])/2</f>
        <v>27.5</v>
      </c>
      <c r="H350">
        <v>0.1</v>
      </c>
      <c r="I350">
        <v>7.8</v>
      </c>
      <c r="J350">
        <f>(Table1[[#This Row],[Min Dissolved Oxygen]]+Table1[[#This Row],[Max Dissolved Oxygen]])/2</f>
        <v>3.9499999999999997</v>
      </c>
      <c r="K350">
        <v>7.2</v>
      </c>
      <c r="L350">
        <v>8.3000000000000007</v>
      </c>
      <c r="M350">
        <f>(Table1[[#This Row],[Min pH]]+Table1[[#This Row],[Max pH]])/2</f>
        <v>7.75</v>
      </c>
      <c r="N350">
        <v>728</v>
      </c>
      <c r="O350">
        <v>1491</v>
      </c>
      <c r="P350">
        <f>(Table1[[#This Row],[Min Conductivity]]+Table1[[#This Row],[Max Conductivity]])/2</f>
        <v>1109.5</v>
      </c>
      <c r="Q350">
        <v>4</v>
      </c>
      <c r="R350">
        <v>12</v>
      </c>
      <c r="S350">
        <f>(Table1[[#This Row],[Min BOD]]+Table1[[#This Row],[Max BOD]])/2</f>
        <v>8</v>
      </c>
      <c r="T350">
        <v>10</v>
      </c>
      <c r="U350">
        <v>38</v>
      </c>
      <c r="V350">
        <f>(Table1[[#This Row],[Min Nitrate N + Nitrite N]]+Table1[[#This Row],[Max Nitrate N + Nitrite N]])/2</f>
        <v>24</v>
      </c>
      <c r="W350">
        <v>5</v>
      </c>
      <c r="X350">
        <v>30</v>
      </c>
      <c r="Y350">
        <f>(Table1[[#This Row],[Min Fecal Coliform]]+Table1[[#This Row],[Max Fecal Coliform]])/2</f>
        <v>17.5</v>
      </c>
      <c r="Z350">
        <v>56</v>
      </c>
      <c r="AA350">
        <v>250</v>
      </c>
      <c r="AB350">
        <f>(Table1[[#This Row],[Min Total Coliform]]+Table1[[#This Row],[Max Total Coliform]])/2</f>
        <v>153</v>
      </c>
      <c r="AC350">
        <f>MIN(10, (Table1[[#This Row],[Avg BOD]]/4)*10)</f>
        <v>10</v>
      </c>
      <c r="AD350">
        <f>MIN(10, (Table1[[#This Row],[Avg Fecal Coliform]]/600)*10)</f>
        <v>0.29166666666666669</v>
      </c>
      <c r="AE350">
        <f>MIN(10, (Table1[[#This Row],[Avg Nitrate N + Nitrite N]]/10)*10)</f>
        <v>10</v>
      </c>
      <c r="AF350">
        <f>IF(OR(Table1[[#This Row],[Avg pH]]&lt;6.5,Table1[[#This Row],[Avg pH]]&gt;8.5),10,0)</f>
        <v>0</v>
      </c>
      <c r="AG350">
        <f>MAX(0, 10-(2*Table1[[#This Row],[Avg Dissolved Oxygen]]))</f>
        <v>2.1000000000000005</v>
      </c>
      <c r="AH350">
        <f>(Table1[[#This Row],[Fecal Score]]*0.3) + (Table1[[#This Row],[BOD Score]]*0.25) + (Table1[[#This Row],[Nitrate Score]]*0.2) + (Table1[[#This Row],[pH Score]]*0.15) + (Table1[[#This Row],[Dissolved Oxygen Score]]*0.1)</f>
        <v>4.7975000000000003</v>
      </c>
      <c r="AI350">
        <v>2017</v>
      </c>
    </row>
    <row r="351" spans="1:35">
      <c r="A351">
        <v>1727</v>
      </c>
      <c r="B351" t="s">
        <v>374</v>
      </c>
      <c r="C351" t="s">
        <v>1</v>
      </c>
      <c r="D351" t="s">
        <v>375</v>
      </c>
      <c r="E351">
        <v>25</v>
      </c>
      <c r="F351">
        <v>27</v>
      </c>
      <c r="G351">
        <f>(Table1[[#This Row],[Min Temperature]]+Table1[[#This Row],[Max Temperature]])/2</f>
        <v>26</v>
      </c>
      <c r="H351">
        <v>7.2</v>
      </c>
      <c r="I351">
        <v>8.6</v>
      </c>
      <c r="J351">
        <f>(Table1[[#This Row],[Min Dissolved Oxygen]]+Table1[[#This Row],[Max Dissolved Oxygen]])/2</f>
        <v>7.9</v>
      </c>
      <c r="K351">
        <v>7.4</v>
      </c>
      <c r="L351">
        <v>8.5</v>
      </c>
      <c r="M351">
        <f>(Table1[[#This Row],[Min pH]]+Table1[[#This Row],[Max pH]])/2</f>
        <v>7.95</v>
      </c>
      <c r="N351">
        <v>103</v>
      </c>
      <c r="O351">
        <v>195</v>
      </c>
      <c r="P351">
        <f>(Table1[[#This Row],[Min Conductivity]]+Table1[[#This Row],[Max Conductivity]])/2</f>
        <v>149</v>
      </c>
      <c r="Q351">
        <v>1</v>
      </c>
      <c r="R351">
        <v>2.5</v>
      </c>
      <c r="S351">
        <f>(Table1[[#This Row],[Min BOD]]+Table1[[#This Row],[Max BOD]])/2</f>
        <v>1.75</v>
      </c>
      <c r="T351">
        <v>0.52</v>
      </c>
      <c r="U351">
        <v>1.24</v>
      </c>
      <c r="V351">
        <f>(Table1[[#This Row],[Min Nitrate N + Nitrite N]]+Table1[[#This Row],[Max Nitrate N + Nitrite N]])/2</f>
        <v>0.88</v>
      </c>
      <c r="W351">
        <v>170</v>
      </c>
      <c r="X351">
        <v>220</v>
      </c>
      <c r="Y351">
        <f>(Table1[[#This Row],[Min Fecal Coliform]]+Table1[[#This Row],[Max Fecal Coliform]])/2</f>
        <v>195</v>
      </c>
      <c r="Z351">
        <v>280</v>
      </c>
      <c r="AA351">
        <v>350</v>
      </c>
      <c r="AB351">
        <f>(Table1[[#This Row],[Min Total Coliform]]+Table1[[#This Row],[Max Total Coliform]])/2</f>
        <v>315</v>
      </c>
      <c r="AC351">
        <f>MIN(10, (Table1[[#This Row],[Avg BOD]]/4)*10)</f>
        <v>4.375</v>
      </c>
      <c r="AD351">
        <f>MIN(10, (Table1[[#This Row],[Avg Fecal Coliform]]/600)*10)</f>
        <v>3.25</v>
      </c>
      <c r="AE351">
        <f>MIN(10, (Table1[[#This Row],[Avg Nitrate N + Nitrite N]]/10)*10)</f>
        <v>0.87999999999999989</v>
      </c>
      <c r="AF351">
        <f>IF(OR(Table1[[#This Row],[Avg pH]]&lt;6.5,Table1[[#This Row],[Avg pH]]&gt;8.5),10,0)</f>
        <v>0</v>
      </c>
      <c r="AG351">
        <f>MAX(0, 10-(2*Table1[[#This Row],[Avg Dissolved Oxygen]]))</f>
        <v>0</v>
      </c>
      <c r="AH351">
        <f>(Table1[[#This Row],[Fecal Score]]*0.3) + (Table1[[#This Row],[BOD Score]]*0.25) + (Table1[[#This Row],[Nitrate Score]]*0.2) + (Table1[[#This Row],[pH Score]]*0.15) + (Table1[[#This Row],[Dissolved Oxygen Score]]*0.1)</f>
        <v>2.2447500000000002</v>
      </c>
      <c r="AI351">
        <v>2017</v>
      </c>
    </row>
    <row r="352" spans="1:35">
      <c r="A352">
        <v>1728</v>
      </c>
      <c r="B352" t="s">
        <v>376</v>
      </c>
      <c r="C352" t="s">
        <v>1</v>
      </c>
      <c r="D352" t="s">
        <v>375</v>
      </c>
      <c r="E352">
        <v>25</v>
      </c>
      <c r="F352">
        <v>27</v>
      </c>
      <c r="G352">
        <f>(Table1[[#This Row],[Min Temperature]]+Table1[[#This Row],[Max Temperature]])/2</f>
        <v>26</v>
      </c>
      <c r="H352">
        <v>6.9</v>
      </c>
      <c r="I352">
        <v>7.9</v>
      </c>
      <c r="J352">
        <f>(Table1[[#This Row],[Min Dissolved Oxygen]]+Table1[[#This Row],[Max Dissolved Oxygen]])/2</f>
        <v>7.4</v>
      </c>
      <c r="K352">
        <v>6.7</v>
      </c>
      <c r="L352">
        <v>8.1</v>
      </c>
      <c r="M352">
        <f>(Table1[[#This Row],[Min pH]]+Table1[[#This Row],[Max pH]])/2</f>
        <v>7.4</v>
      </c>
      <c r="N352">
        <v>123</v>
      </c>
      <c r="O352">
        <v>235</v>
      </c>
      <c r="P352">
        <f>(Table1[[#This Row],[Min Conductivity]]+Table1[[#This Row],[Max Conductivity]])/2</f>
        <v>179</v>
      </c>
      <c r="Q352">
        <v>1.1000000000000001</v>
      </c>
      <c r="R352">
        <v>2.6</v>
      </c>
      <c r="S352">
        <f>(Table1[[#This Row],[Min BOD]]+Table1[[#This Row],[Max BOD]])/2</f>
        <v>1.85</v>
      </c>
      <c r="T352">
        <v>0.28999999999999998</v>
      </c>
      <c r="U352">
        <v>0.85</v>
      </c>
      <c r="V352">
        <f>(Table1[[#This Row],[Min Nitrate N + Nitrite N]]+Table1[[#This Row],[Max Nitrate N + Nitrite N]])/2</f>
        <v>0.56999999999999995</v>
      </c>
      <c r="W352">
        <v>170</v>
      </c>
      <c r="X352">
        <v>220</v>
      </c>
      <c r="Y352">
        <f>(Table1[[#This Row],[Min Fecal Coliform]]+Table1[[#This Row],[Max Fecal Coliform]])/2</f>
        <v>195</v>
      </c>
      <c r="Z352">
        <v>280</v>
      </c>
      <c r="AA352">
        <v>350</v>
      </c>
      <c r="AB352">
        <f>(Table1[[#This Row],[Min Total Coliform]]+Table1[[#This Row],[Max Total Coliform]])/2</f>
        <v>315</v>
      </c>
      <c r="AC352">
        <f>MIN(10, (Table1[[#This Row],[Avg BOD]]/4)*10)</f>
        <v>4.625</v>
      </c>
      <c r="AD352">
        <f>MIN(10, (Table1[[#This Row],[Avg Fecal Coliform]]/600)*10)</f>
        <v>3.25</v>
      </c>
      <c r="AE352">
        <f>MIN(10, (Table1[[#This Row],[Avg Nitrate N + Nitrite N]]/10)*10)</f>
        <v>0.56999999999999995</v>
      </c>
      <c r="AF352">
        <f>IF(OR(Table1[[#This Row],[Avg pH]]&lt;6.5,Table1[[#This Row],[Avg pH]]&gt;8.5),10,0)</f>
        <v>0</v>
      </c>
      <c r="AG352">
        <f>MAX(0, 10-(2*Table1[[#This Row],[Avg Dissolved Oxygen]]))</f>
        <v>0</v>
      </c>
      <c r="AH352">
        <f>(Table1[[#This Row],[Fecal Score]]*0.3) + (Table1[[#This Row],[BOD Score]]*0.25) + (Table1[[#This Row],[Nitrate Score]]*0.2) + (Table1[[#This Row],[pH Score]]*0.15) + (Table1[[#This Row],[Dissolved Oxygen Score]]*0.1)</f>
        <v>2.24525</v>
      </c>
      <c r="AI352">
        <v>2017</v>
      </c>
    </row>
    <row r="353" spans="1:35">
      <c r="A353">
        <v>3391</v>
      </c>
      <c r="B353" t="s">
        <v>377</v>
      </c>
      <c r="C353" t="s">
        <v>1</v>
      </c>
      <c r="D353" t="s">
        <v>375</v>
      </c>
      <c r="E353">
        <v>25</v>
      </c>
      <c r="F353">
        <v>27</v>
      </c>
      <c r="G353">
        <f>(Table1[[#This Row],[Min Temperature]]+Table1[[#This Row],[Max Temperature]])/2</f>
        <v>26</v>
      </c>
      <c r="H353">
        <v>6.8</v>
      </c>
      <c r="I353">
        <v>8.1</v>
      </c>
      <c r="J353">
        <f>(Table1[[#This Row],[Min Dissolved Oxygen]]+Table1[[#This Row],[Max Dissolved Oxygen]])/2</f>
        <v>7.4499999999999993</v>
      </c>
      <c r="K353">
        <v>7.1</v>
      </c>
      <c r="L353">
        <v>7.8</v>
      </c>
      <c r="M353">
        <f>(Table1[[#This Row],[Min pH]]+Table1[[#This Row],[Max pH]])/2</f>
        <v>7.4499999999999993</v>
      </c>
      <c r="N353">
        <v>72</v>
      </c>
      <c r="O353">
        <v>128</v>
      </c>
      <c r="P353">
        <f>(Table1[[#This Row],[Min Conductivity]]+Table1[[#This Row],[Max Conductivity]])/2</f>
        <v>100</v>
      </c>
      <c r="Q353">
        <v>0.5</v>
      </c>
      <c r="R353">
        <v>2</v>
      </c>
      <c r="S353">
        <f>(Table1[[#This Row],[Min BOD]]+Table1[[#This Row],[Max BOD]])/2</f>
        <v>1.25</v>
      </c>
      <c r="T353">
        <v>0.45</v>
      </c>
      <c r="U353">
        <v>1.77</v>
      </c>
      <c r="V353">
        <f>(Table1[[#This Row],[Min Nitrate N + Nitrite N]]+Table1[[#This Row],[Max Nitrate N + Nitrite N]])/2</f>
        <v>1.1100000000000001</v>
      </c>
      <c r="W353">
        <v>120</v>
      </c>
      <c r="X353">
        <v>220</v>
      </c>
      <c r="Y353">
        <f>(Table1[[#This Row],[Min Fecal Coliform]]+Table1[[#This Row],[Max Fecal Coliform]])/2</f>
        <v>170</v>
      </c>
      <c r="Z353">
        <v>210</v>
      </c>
      <c r="AA353">
        <v>350</v>
      </c>
      <c r="AB353">
        <f>(Table1[[#This Row],[Min Total Coliform]]+Table1[[#This Row],[Max Total Coliform]])/2</f>
        <v>280</v>
      </c>
      <c r="AC353">
        <f>MIN(10, (Table1[[#This Row],[Avg BOD]]/4)*10)</f>
        <v>3.125</v>
      </c>
      <c r="AD353">
        <f>MIN(10, (Table1[[#This Row],[Avg Fecal Coliform]]/600)*10)</f>
        <v>2.833333333333333</v>
      </c>
      <c r="AE353">
        <f>MIN(10, (Table1[[#This Row],[Avg Nitrate N + Nitrite N]]/10)*10)</f>
        <v>1.1100000000000001</v>
      </c>
      <c r="AF353">
        <f>IF(OR(Table1[[#This Row],[Avg pH]]&lt;6.5,Table1[[#This Row],[Avg pH]]&gt;8.5),10,0)</f>
        <v>0</v>
      </c>
      <c r="AG353">
        <f>MAX(0, 10-(2*Table1[[#This Row],[Avg Dissolved Oxygen]]))</f>
        <v>0</v>
      </c>
      <c r="AH353">
        <f>(Table1[[#This Row],[Fecal Score]]*0.3) + (Table1[[#This Row],[BOD Score]]*0.25) + (Table1[[#This Row],[Nitrate Score]]*0.2) + (Table1[[#This Row],[pH Score]]*0.15) + (Table1[[#This Row],[Dissolved Oxygen Score]]*0.1)</f>
        <v>1.8532499999999998</v>
      </c>
      <c r="AI353">
        <v>2017</v>
      </c>
    </row>
    <row r="354" spans="1:35">
      <c r="A354">
        <v>3392</v>
      </c>
      <c r="B354" t="s">
        <v>378</v>
      </c>
      <c r="C354" t="s">
        <v>8</v>
      </c>
      <c r="D354" t="s">
        <v>375</v>
      </c>
      <c r="E354">
        <v>24</v>
      </c>
      <c r="F354">
        <v>27</v>
      </c>
      <c r="G354">
        <f>(Table1[[#This Row],[Min Temperature]]+Table1[[#This Row],[Max Temperature]])/2</f>
        <v>25.5</v>
      </c>
      <c r="H354">
        <v>4.0999999999999996</v>
      </c>
      <c r="I354">
        <v>5.7</v>
      </c>
      <c r="J354">
        <f>(Table1[[#This Row],[Min Dissolved Oxygen]]+Table1[[#This Row],[Max Dissolved Oxygen]])/2</f>
        <v>4.9000000000000004</v>
      </c>
      <c r="K354">
        <v>8.1</v>
      </c>
      <c r="L354">
        <v>9</v>
      </c>
      <c r="M354">
        <f>(Table1[[#This Row],[Min pH]]+Table1[[#This Row],[Max pH]])/2</f>
        <v>8.5500000000000007</v>
      </c>
      <c r="N354">
        <v>89</v>
      </c>
      <c r="O354">
        <v>141</v>
      </c>
      <c r="P354">
        <f>(Table1[[#This Row],[Min Conductivity]]+Table1[[#This Row],[Max Conductivity]])/2</f>
        <v>115</v>
      </c>
      <c r="Q354">
        <v>0.2</v>
      </c>
      <c r="R354">
        <v>0.9</v>
      </c>
      <c r="S354">
        <f>(Table1[[#This Row],[Min BOD]]+Table1[[#This Row],[Max BOD]])/2</f>
        <v>0.55000000000000004</v>
      </c>
      <c r="T354">
        <v>0.19</v>
      </c>
      <c r="U354">
        <v>0.67</v>
      </c>
      <c r="V354">
        <f>(Table1[[#This Row],[Min Nitrate N + Nitrite N]]+Table1[[#This Row],[Max Nitrate N + Nitrite N]])/2</f>
        <v>0.43000000000000005</v>
      </c>
      <c r="W354">
        <v>170</v>
      </c>
      <c r="X354">
        <v>220</v>
      </c>
      <c r="Y354">
        <f>(Table1[[#This Row],[Min Fecal Coliform]]+Table1[[#This Row],[Max Fecal Coliform]])/2</f>
        <v>195</v>
      </c>
      <c r="Z354">
        <v>280</v>
      </c>
      <c r="AA354">
        <v>400</v>
      </c>
      <c r="AB354">
        <f>(Table1[[#This Row],[Min Total Coliform]]+Table1[[#This Row],[Max Total Coliform]])/2</f>
        <v>340</v>
      </c>
      <c r="AC354">
        <f>MIN(10, (Table1[[#This Row],[Avg BOD]]/4)*10)</f>
        <v>1.375</v>
      </c>
      <c r="AD354">
        <f>MIN(10, (Table1[[#This Row],[Avg Fecal Coliform]]/600)*10)</f>
        <v>3.25</v>
      </c>
      <c r="AE354">
        <f>MIN(10, (Table1[[#This Row],[Avg Nitrate N + Nitrite N]]/10)*10)</f>
        <v>0.43000000000000005</v>
      </c>
      <c r="AF354">
        <f>IF(OR(Table1[[#This Row],[Avg pH]]&lt;6.5,Table1[[#This Row],[Avg pH]]&gt;8.5),10,0)</f>
        <v>10</v>
      </c>
      <c r="AG354">
        <f>MAX(0, 10-(2*Table1[[#This Row],[Avg Dissolved Oxygen]]))</f>
        <v>0.19999999999999929</v>
      </c>
      <c r="AH354">
        <f>(Table1[[#This Row],[Fecal Score]]*0.3) + (Table1[[#This Row],[BOD Score]]*0.25) + (Table1[[#This Row],[Nitrate Score]]*0.2) + (Table1[[#This Row],[pH Score]]*0.15) + (Table1[[#This Row],[Dissolved Oxygen Score]]*0.1)</f>
        <v>2.92475</v>
      </c>
      <c r="AI354">
        <v>2017</v>
      </c>
    </row>
    <row r="355" spans="1:35">
      <c r="A355">
        <v>3393</v>
      </c>
      <c r="B355" t="s">
        <v>379</v>
      </c>
      <c r="C355" t="s">
        <v>8</v>
      </c>
      <c r="D355" t="s">
        <v>375</v>
      </c>
      <c r="E355">
        <v>25</v>
      </c>
      <c r="F355">
        <v>27</v>
      </c>
      <c r="G355">
        <f>(Table1[[#This Row],[Min Temperature]]+Table1[[#This Row],[Max Temperature]])/2</f>
        <v>26</v>
      </c>
      <c r="H355">
        <v>5.0999999999999996</v>
      </c>
      <c r="I355">
        <v>6.8</v>
      </c>
      <c r="J355">
        <f>(Table1[[#This Row],[Min Dissolved Oxygen]]+Table1[[#This Row],[Max Dissolved Oxygen]])/2</f>
        <v>5.9499999999999993</v>
      </c>
      <c r="K355">
        <v>7.6</v>
      </c>
      <c r="L355">
        <v>8.6</v>
      </c>
      <c r="M355">
        <f>(Table1[[#This Row],[Min pH]]+Table1[[#This Row],[Max pH]])/2</f>
        <v>8.1</v>
      </c>
      <c r="N355">
        <v>94</v>
      </c>
      <c r="O355">
        <v>179</v>
      </c>
      <c r="P355">
        <f>(Table1[[#This Row],[Min Conductivity]]+Table1[[#This Row],[Max Conductivity]])/2</f>
        <v>136.5</v>
      </c>
      <c r="Q355">
        <v>0.4</v>
      </c>
      <c r="R355">
        <v>1.5</v>
      </c>
      <c r="S355">
        <f>(Table1[[#This Row],[Min BOD]]+Table1[[#This Row],[Max BOD]])/2</f>
        <v>0.95</v>
      </c>
      <c r="T355">
        <v>0.3</v>
      </c>
      <c r="U355">
        <v>1.1299999999999999</v>
      </c>
      <c r="V355">
        <f>(Table1[[#This Row],[Min Nitrate N + Nitrite N]]+Table1[[#This Row],[Max Nitrate N + Nitrite N]])/2</f>
        <v>0.71499999999999997</v>
      </c>
      <c r="W355">
        <v>170</v>
      </c>
      <c r="X355">
        <v>210</v>
      </c>
      <c r="Y355">
        <f>(Table1[[#This Row],[Min Fecal Coliform]]+Table1[[#This Row],[Max Fecal Coliform]])/2</f>
        <v>190</v>
      </c>
      <c r="Z355">
        <v>280</v>
      </c>
      <c r="AA355">
        <v>350</v>
      </c>
      <c r="AB355">
        <f>(Table1[[#This Row],[Min Total Coliform]]+Table1[[#This Row],[Max Total Coliform]])/2</f>
        <v>315</v>
      </c>
      <c r="AC355">
        <f>MIN(10, (Table1[[#This Row],[Avg BOD]]/4)*10)</f>
        <v>2.375</v>
      </c>
      <c r="AD355">
        <f>MIN(10, (Table1[[#This Row],[Avg Fecal Coliform]]/600)*10)</f>
        <v>3.1666666666666665</v>
      </c>
      <c r="AE355">
        <f>MIN(10, (Table1[[#This Row],[Avg Nitrate N + Nitrite N]]/10)*10)</f>
        <v>0.71499999999999997</v>
      </c>
      <c r="AF355">
        <f>IF(OR(Table1[[#This Row],[Avg pH]]&lt;6.5,Table1[[#This Row],[Avg pH]]&gt;8.5),10,0)</f>
        <v>0</v>
      </c>
      <c r="AG355">
        <f>MAX(0, 10-(2*Table1[[#This Row],[Avg Dissolved Oxygen]]))</f>
        <v>0</v>
      </c>
      <c r="AH355">
        <f>(Table1[[#This Row],[Fecal Score]]*0.3) + (Table1[[#This Row],[BOD Score]]*0.25) + (Table1[[#This Row],[Nitrate Score]]*0.2) + (Table1[[#This Row],[pH Score]]*0.15) + (Table1[[#This Row],[Dissolved Oxygen Score]]*0.1)</f>
        <v>1.68675</v>
      </c>
      <c r="AI355">
        <v>2017</v>
      </c>
    </row>
    <row r="356" spans="1:35">
      <c r="A356">
        <v>3394</v>
      </c>
      <c r="B356" t="s">
        <v>380</v>
      </c>
      <c r="C356" t="s">
        <v>8</v>
      </c>
      <c r="D356" t="s">
        <v>375</v>
      </c>
      <c r="E356">
        <v>24.5</v>
      </c>
      <c r="F356">
        <v>27</v>
      </c>
      <c r="G356">
        <f>(Table1[[#This Row],[Min Temperature]]+Table1[[#This Row],[Max Temperature]])/2</f>
        <v>25.75</v>
      </c>
      <c r="H356">
        <v>7.7</v>
      </c>
      <c r="I356">
        <v>9</v>
      </c>
      <c r="J356">
        <f>(Table1[[#This Row],[Min Dissolved Oxygen]]+Table1[[#This Row],[Max Dissolved Oxygen]])/2</f>
        <v>8.35</v>
      </c>
      <c r="K356">
        <v>8.4</v>
      </c>
      <c r="L356">
        <v>9.5</v>
      </c>
      <c r="M356">
        <f>(Table1[[#This Row],[Min pH]]+Table1[[#This Row],[Max pH]])/2</f>
        <v>8.9499999999999993</v>
      </c>
      <c r="N356">
        <v>94</v>
      </c>
      <c r="O356">
        <v>173</v>
      </c>
      <c r="P356">
        <f>(Table1[[#This Row],[Min Conductivity]]+Table1[[#This Row],[Max Conductivity]])/2</f>
        <v>133.5</v>
      </c>
      <c r="Q356">
        <v>0.6</v>
      </c>
      <c r="R356">
        <v>3</v>
      </c>
      <c r="S356">
        <f>(Table1[[#This Row],[Min BOD]]+Table1[[#This Row],[Max BOD]])/2</f>
        <v>1.8</v>
      </c>
      <c r="T356">
        <v>0.31</v>
      </c>
      <c r="U356">
        <v>1.1200000000000001</v>
      </c>
      <c r="V356">
        <f>(Table1[[#This Row],[Min Nitrate N + Nitrite N]]+Table1[[#This Row],[Max Nitrate N + Nitrite N]])/2</f>
        <v>0.71500000000000008</v>
      </c>
      <c r="W356">
        <v>170</v>
      </c>
      <c r="X356">
        <v>220</v>
      </c>
      <c r="Y356">
        <f>(Table1[[#This Row],[Min Fecal Coliform]]+Table1[[#This Row],[Max Fecal Coliform]])/2</f>
        <v>195</v>
      </c>
      <c r="Z356">
        <v>280</v>
      </c>
      <c r="AA356">
        <v>350</v>
      </c>
      <c r="AB356">
        <f>(Table1[[#This Row],[Min Total Coliform]]+Table1[[#This Row],[Max Total Coliform]])/2</f>
        <v>315</v>
      </c>
      <c r="AC356">
        <f>MIN(10, (Table1[[#This Row],[Avg BOD]]/4)*10)</f>
        <v>4.5</v>
      </c>
      <c r="AD356">
        <f>MIN(10, (Table1[[#This Row],[Avg Fecal Coliform]]/600)*10)</f>
        <v>3.25</v>
      </c>
      <c r="AE356">
        <f>MIN(10, (Table1[[#This Row],[Avg Nitrate N + Nitrite N]]/10)*10)</f>
        <v>0.71500000000000008</v>
      </c>
      <c r="AF356">
        <f>IF(OR(Table1[[#This Row],[Avg pH]]&lt;6.5,Table1[[#This Row],[Avg pH]]&gt;8.5),10,0)</f>
        <v>10</v>
      </c>
      <c r="AG356">
        <f>MAX(0, 10-(2*Table1[[#This Row],[Avg Dissolved Oxygen]]))</f>
        <v>0</v>
      </c>
      <c r="AH356">
        <f>(Table1[[#This Row],[Fecal Score]]*0.3) + (Table1[[#This Row],[BOD Score]]*0.25) + (Table1[[#This Row],[Nitrate Score]]*0.2) + (Table1[[#This Row],[pH Score]]*0.15) + (Table1[[#This Row],[Dissolved Oxygen Score]]*0.1)</f>
        <v>3.7430000000000003</v>
      </c>
      <c r="AI356">
        <v>2017</v>
      </c>
    </row>
    <row r="357" spans="1:35">
      <c r="A357">
        <v>3395</v>
      </c>
      <c r="B357" t="s">
        <v>381</v>
      </c>
      <c r="C357" t="s">
        <v>8</v>
      </c>
      <c r="D357" t="s">
        <v>375</v>
      </c>
      <c r="E357">
        <v>24.5</v>
      </c>
      <c r="F357">
        <v>27</v>
      </c>
      <c r="G357">
        <f>(Table1[[#This Row],[Min Temperature]]+Table1[[#This Row],[Max Temperature]])/2</f>
        <v>25.75</v>
      </c>
      <c r="H357">
        <v>7.1</v>
      </c>
      <c r="I357">
        <v>8.1999999999999993</v>
      </c>
      <c r="J357">
        <f>(Table1[[#This Row],[Min Dissolved Oxygen]]+Table1[[#This Row],[Max Dissolved Oxygen]])/2</f>
        <v>7.6499999999999995</v>
      </c>
      <c r="K357">
        <v>8.1</v>
      </c>
      <c r="L357">
        <v>9</v>
      </c>
      <c r="M357">
        <f>(Table1[[#This Row],[Min pH]]+Table1[[#This Row],[Max pH]])/2</f>
        <v>8.5500000000000007</v>
      </c>
      <c r="N357">
        <v>92</v>
      </c>
      <c r="O357">
        <v>169</v>
      </c>
      <c r="P357">
        <f>(Table1[[#This Row],[Min Conductivity]]+Table1[[#This Row],[Max Conductivity]])/2</f>
        <v>130.5</v>
      </c>
      <c r="Q357">
        <v>0.5</v>
      </c>
      <c r="R357">
        <v>2.1</v>
      </c>
      <c r="S357">
        <f>(Table1[[#This Row],[Min BOD]]+Table1[[#This Row],[Max BOD]])/2</f>
        <v>1.3</v>
      </c>
      <c r="T357">
        <v>0.11</v>
      </c>
      <c r="U357">
        <v>0.37</v>
      </c>
      <c r="V357">
        <f>(Table1[[#This Row],[Min Nitrate N + Nitrite N]]+Table1[[#This Row],[Max Nitrate N + Nitrite N]])/2</f>
        <v>0.24</v>
      </c>
      <c r="W357">
        <v>170</v>
      </c>
      <c r="X357">
        <v>220</v>
      </c>
      <c r="Y357">
        <f>(Table1[[#This Row],[Min Fecal Coliform]]+Table1[[#This Row],[Max Fecal Coliform]])/2</f>
        <v>195</v>
      </c>
      <c r="Z357">
        <v>350</v>
      </c>
      <c r="AA357">
        <v>350</v>
      </c>
      <c r="AB357">
        <f>(Table1[[#This Row],[Min Total Coliform]]+Table1[[#This Row],[Max Total Coliform]])/2</f>
        <v>350</v>
      </c>
      <c r="AC357">
        <f>MIN(10, (Table1[[#This Row],[Avg BOD]]/4)*10)</f>
        <v>3.25</v>
      </c>
      <c r="AD357">
        <f>MIN(10, (Table1[[#This Row],[Avg Fecal Coliform]]/600)*10)</f>
        <v>3.25</v>
      </c>
      <c r="AE357">
        <f>MIN(10, (Table1[[#This Row],[Avg Nitrate N + Nitrite N]]/10)*10)</f>
        <v>0.24</v>
      </c>
      <c r="AF357">
        <f>IF(OR(Table1[[#This Row],[Avg pH]]&lt;6.5,Table1[[#This Row],[Avg pH]]&gt;8.5),10,0)</f>
        <v>10</v>
      </c>
      <c r="AG357">
        <f>MAX(0, 10-(2*Table1[[#This Row],[Avg Dissolved Oxygen]]))</f>
        <v>0</v>
      </c>
      <c r="AH357">
        <f>(Table1[[#This Row],[Fecal Score]]*0.3) + (Table1[[#This Row],[BOD Score]]*0.25) + (Table1[[#This Row],[Nitrate Score]]*0.2) + (Table1[[#This Row],[pH Score]]*0.15) + (Table1[[#This Row],[Dissolved Oxygen Score]]*0.1)</f>
        <v>3.3355000000000001</v>
      </c>
      <c r="AI357">
        <v>2017</v>
      </c>
    </row>
    <row r="358" spans="1:35">
      <c r="A358">
        <v>3396</v>
      </c>
      <c r="B358" t="s">
        <v>382</v>
      </c>
      <c r="C358" t="s">
        <v>8</v>
      </c>
      <c r="D358" t="s">
        <v>375</v>
      </c>
      <c r="E358">
        <v>24.5</v>
      </c>
      <c r="F358">
        <v>27</v>
      </c>
      <c r="G358">
        <f>(Table1[[#This Row],[Min Temperature]]+Table1[[#This Row],[Max Temperature]])/2</f>
        <v>25.75</v>
      </c>
      <c r="H358">
        <v>7.3</v>
      </c>
      <c r="I358">
        <v>9</v>
      </c>
      <c r="J358">
        <f>(Table1[[#This Row],[Min Dissolved Oxygen]]+Table1[[#This Row],[Max Dissolved Oxygen]])/2</f>
        <v>8.15</v>
      </c>
      <c r="K358">
        <v>7</v>
      </c>
      <c r="L358">
        <v>8.5</v>
      </c>
      <c r="M358">
        <f>(Table1[[#This Row],[Min pH]]+Table1[[#This Row],[Max pH]])/2</f>
        <v>7.75</v>
      </c>
      <c r="N358">
        <v>97</v>
      </c>
      <c r="O358">
        <v>167</v>
      </c>
      <c r="P358">
        <f>(Table1[[#This Row],[Min Conductivity]]+Table1[[#This Row],[Max Conductivity]])/2</f>
        <v>132</v>
      </c>
      <c r="Q358">
        <v>0.5</v>
      </c>
      <c r="R358">
        <v>1.9</v>
      </c>
      <c r="S358">
        <f>(Table1[[#This Row],[Min BOD]]+Table1[[#This Row],[Max BOD]])/2</f>
        <v>1.2</v>
      </c>
      <c r="T358">
        <v>0.1</v>
      </c>
      <c r="U358">
        <v>0.33</v>
      </c>
      <c r="V358">
        <f>(Table1[[#This Row],[Min Nitrate N + Nitrite N]]+Table1[[#This Row],[Max Nitrate N + Nitrite N]])/2</f>
        <v>0.21500000000000002</v>
      </c>
      <c r="W358">
        <v>170</v>
      </c>
      <c r="X358">
        <v>220</v>
      </c>
      <c r="Y358">
        <f>(Table1[[#This Row],[Min Fecal Coliform]]+Table1[[#This Row],[Max Fecal Coliform]])/2</f>
        <v>195</v>
      </c>
      <c r="Z358">
        <v>280</v>
      </c>
      <c r="AA358">
        <v>350</v>
      </c>
      <c r="AB358">
        <f>(Table1[[#This Row],[Min Total Coliform]]+Table1[[#This Row],[Max Total Coliform]])/2</f>
        <v>315</v>
      </c>
      <c r="AC358">
        <f>MIN(10, (Table1[[#This Row],[Avg BOD]]/4)*10)</f>
        <v>3</v>
      </c>
      <c r="AD358">
        <f>MIN(10, (Table1[[#This Row],[Avg Fecal Coliform]]/600)*10)</f>
        <v>3.25</v>
      </c>
      <c r="AE358">
        <f>MIN(10, (Table1[[#This Row],[Avg Nitrate N + Nitrite N]]/10)*10)</f>
        <v>0.21500000000000002</v>
      </c>
      <c r="AF358">
        <f>IF(OR(Table1[[#This Row],[Avg pH]]&lt;6.5,Table1[[#This Row],[Avg pH]]&gt;8.5),10,0)</f>
        <v>0</v>
      </c>
      <c r="AG358">
        <f>MAX(0, 10-(2*Table1[[#This Row],[Avg Dissolved Oxygen]]))</f>
        <v>0</v>
      </c>
      <c r="AH358">
        <f>(Table1[[#This Row],[Fecal Score]]*0.3) + (Table1[[#This Row],[BOD Score]]*0.25) + (Table1[[#This Row],[Nitrate Score]]*0.2) + (Table1[[#This Row],[pH Score]]*0.15) + (Table1[[#This Row],[Dissolved Oxygen Score]]*0.1)</f>
        <v>1.768</v>
      </c>
      <c r="AI358">
        <v>2017</v>
      </c>
    </row>
    <row r="359" spans="1:35">
      <c r="A359">
        <v>1364</v>
      </c>
      <c r="B359" t="s">
        <v>383</v>
      </c>
      <c r="C359" t="s">
        <v>1</v>
      </c>
      <c r="D359" t="s">
        <v>384</v>
      </c>
      <c r="E359">
        <v>15</v>
      </c>
      <c r="F359">
        <v>30</v>
      </c>
      <c r="G359">
        <f>(Table1[[#This Row],[Min Temperature]]+Table1[[#This Row],[Max Temperature]])/2</f>
        <v>22.5</v>
      </c>
      <c r="H359">
        <v>7.1</v>
      </c>
      <c r="I359">
        <v>8.6</v>
      </c>
      <c r="J359">
        <f>(Table1[[#This Row],[Min Dissolved Oxygen]]+Table1[[#This Row],[Max Dissolved Oxygen]])/2</f>
        <v>7.85</v>
      </c>
      <c r="K359">
        <v>7.5</v>
      </c>
      <c r="L359">
        <v>8.3000000000000007</v>
      </c>
      <c r="M359">
        <f>(Table1[[#This Row],[Min pH]]+Table1[[#This Row],[Max pH]])/2</f>
        <v>7.9</v>
      </c>
      <c r="N359">
        <v>258</v>
      </c>
      <c r="O359">
        <v>685</v>
      </c>
      <c r="P359">
        <f>(Table1[[#This Row],[Min Conductivity]]+Table1[[#This Row],[Max Conductivity]])/2</f>
        <v>471.5</v>
      </c>
      <c r="Q359">
        <v>3.9</v>
      </c>
      <c r="R359">
        <v>5.0999999999999996</v>
      </c>
      <c r="S359">
        <f>(Table1[[#This Row],[Min BOD]]+Table1[[#This Row],[Max BOD]])/2</f>
        <v>4.5</v>
      </c>
      <c r="T359">
        <v>0</v>
      </c>
      <c r="U359">
        <v>1.66</v>
      </c>
      <c r="V359">
        <f>(Table1[[#This Row],[Min Nitrate N + Nitrite N]]+Table1[[#This Row],[Max Nitrate N + Nitrite N]])/2</f>
        <v>0.83</v>
      </c>
      <c r="W359">
        <v>2100</v>
      </c>
      <c r="X359">
        <v>22000</v>
      </c>
      <c r="Y359">
        <f>(Table1[[#This Row],[Min Fecal Coliform]]+Table1[[#This Row],[Max Fecal Coliform]])/2</f>
        <v>12050</v>
      </c>
      <c r="Z359">
        <v>4900</v>
      </c>
      <c r="AA359">
        <v>35000</v>
      </c>
      <c r="AB359">
        <f>(Table1[[#This Row],[Min Total Coliform]]+Table1[[#This Row],[Max Total Coliform]])/2</f>
        <v>19950</v>
      </c>
      <c r="AC359">
        <f>MIN(10, (Table1[[#This Row],[Avg BOD]]/4)*10)</f>
        <v>10</v>
      </c>
      <c r="AD359">
        <f>MIN(10, (Table1[[#This Row],[Avg Fecal Coliform]]/600)*10)</f>
        <v>10</v>
      </c>
      <c r="AE359">
        <f>MIN(10, (Table1[[#This Row],[Avg Nitrate N + Nitrite N]]/10)*10)</f>
        <v>0.82999999999999985</v>
      </c>
      <c r="AF359">
        <f>IF(OR(Table1[[#This Row],[Avg pH]]&lt;6.5,Table1[[#This Row],[Avg pH]]&gt;8.5),10,0)</f>
        <v>0</v>
      </c>
      <c r="AG359">
        <f>MAX(0, 10-(2*Table1[[#This Row],[Avg Dissolved Oxygen]]))</f>
        <v>0</v>
      </c>
      <c r="AH359">
        <f>(Table1[[#This Row],[Fecal Score]]*0.3) + (Table1[[#This Row],[BOD Score]]*0.25) + (Table1[[#This Row],[Nitrate Score]]*0.2) + (Table1[[#This Row],[pH Score]]*0.15) + (Table1[[#This Row],[Dissolved Oxygen Score]]*0.1)</f>
        <v>5.6660000000000004</v>
      </c>
      <c r="AI359">
        <v>2017</v>
      </c>
    </row>
    <row r="360" spans="1:35">
      <c r="A360">
        <v>2499</v>
      </c>
      <c r="B360" t="s">
        <v>385</v>
      </c>
      <c r="C360" t="s">
        <v>1</v>
      </c>
      <c r="D360" t="s">
        <v>384</v>
      </c>
      <c r="E360">
        <v>20</v>
      </c>
      <c r="F360">
        <v>32</v>
      </c>
      <c r="G360">
        <f>(Table1[[#This Row],[Min Temperature]]+Table1[[#This Row],[Max Temperature]])/2</f>
        <v>26</v>
      </c>
      <c r="H360">
        <v>5</v>
      </c>
      <c r="I360">
        <v>6.3</v>
      </c>
      <c r="J360">
        <f>(Table1[[#This Row],[Min Dissolved Oxygen]]+Table1[[#This Row],[Max Dissolved Oxygen]])/2</f>
        <v>5.65</v>
      </c>
      <c r="K360">
        <v>8.1</v>
      </c>
      <c r="L360">
        <v>8.1999999999999993</v>
      </c>
      <c r="M360">
        <f>(Table1[[#This Row],[Min pH]]+Table1[[#This Row],[Max pH]])/2</f>
        <v>8.1499999999999986</v>
      </c>
      <c r="N360">
        <v>352</v>
      </c>
      <c r="O360">
        <v>618</v>
      </c>
      <c r="P360">
        <f>(Table1[[#This Row],[Min Conductivity]]+Table1[[#This Row],[Max Conductivity]])/2</f>
        <v>485</v>
      </c>
      <c r="Q360">
        <v>4.5</v>
      </c>
      <c r="R360">
        <v>4.9000000000000004</v>
      </c>
      <c r="S360">
        <f>(Table1[[#This Row],[Min BOD]]+Table1[[#This Row],[Max BOD]])/2</f>
        <v>4.7</v>
      </c>
      <c r="T360">
        <v>0.09</v>
      </c>
      <c r="U360">
        <v>1.1200000000000001</v>
      </c>
      <c r="V360">
        <f>(Table1[[#This Row],[Min Nitrate N + Nitrite N]]+Table1[[#This Row],[Max Nitrate N + Nitrite N]])/2</f>
        <v>0.60500000000000009</v>
      </c>
      <c r="W360">
        <v>4700</v>
      </c>
      <c r="X360">
        <v>6800</v>
      </c>
      <c r="Y360">
        <f>(Table1[[#This Row],[Min Fecal Coliform]]+Table1[[#This Row],[Max Fecal Coliform]])/2</f>
        <v>5750</v>
      </c>
      <c r="Z360">
        <v>8000</v>
      </c>
      <c r="AA360">
        <v>8900</v>
      </c>
      <c r="AB360">
        <f>(Table1[[#This Row],[Min Total Coliform]]+Table1[[#This Row],[Max Total Coliform]])/2</f>
        <v>8450</v>
      </c>
      <c r="AC360">
        <f>MIN(10, (Table1[[#This Row],[Avg BOD]]/4)*10)</f>
        <v>10</v>
      </c>
      <c r="AD360">
        <f>MIN(10, (Table1[[#This Row],[Avg Fecal Coliform]]/600)*10)</f>
        <v>10</v>
      </c>
      <c r="AE360">
        <f>MIN(10, (Table1[[#This Row],[Avg Nitrate N + Nitrite N]]/10)*10)</f>
        <v>0.60500000000000009</v>
      </c>
      <c r="AF360">
        <f>IF(OR(Table1[[#This Row],[Avg pH]]&lt;6.5,Table1[[#This Row],[Avg pH]]&gt;8.5),10,0)</f>
        <v>0</v>
      </c>
      <c r="AG360">
        <f>MAX(0, 10-(2*Table1[[#This Row],[Avg Dissolved Oxygen]]))</f>
        <v>0</v>
      </c>
      <c r="AH360">
        <f>(Table1[[#This Row],[Fecal Score]]*0.3) + (Table1[[#This Row],[BOD Score]]*0.25) + (Table1[[#This Row],[Nitrate Score]]*0.2) + (Table1[[#This Row],[pH Score]]*0.15) + (Table1[[#This Row],[Dissolved Oxygen Score]]*0.1)</f>
        <v>5.6210000000000004</v>
      </c>
      <c r="AI360">
        <v>2017</v>
      </c>
    </row>
    <row r="361" spans="1:35">
      <c r="A361">
        <v>2500</v>
      </c>
      <c r="B361" t="s">
        <v>386</v>
      </c>
      <c r="C361" t="s">
        <v>8</v>
      </c>
      <c r="D361" t="s">
        <v>384</v>
      </c>
      <c r="E361">
        <v>17</v>
      </c>
      <c r="F361">
        <v>35.299999999999997</v>
      </c>
      <c r="G361">
        <f>(Table1[[#This Row],[Min Temperature]]+Table1[[#This Row],[Max Temperature]])/2</f>
        <v>26.15</v>
      </c>
      <c r="H361">
        <v>0</v>
      </c>
      <c r="I361">
        <v>2.9</v>
      </c>
      <c r="J361">
        <f>(Table1[[#This Row],[Min Dissolved Oxygen]]+Table1[[#This Row],[Max Dissolved Oxygen]])/2</f>
        <v>1.45</v>
      </c>
      <c r="K361">
        <v>8.1</v>
      </c>
      <c r="L361">
        <v>9.6999999999999993</v>
      </c>
      <c r="M361">
        <f>(Table1[[#This Row],[Min pH]]+Table1[[#This Row],[Max pH]])/2</f>
        <v>8.8999999999999986</v>
      </c>
      <c r="N361">
        <v>293</v>
      </c>
      <c r="O361">
        <v>3370</v>
      </c>
      <c r="P361">
        <f>(Table1[[#This Row],[Min Conductivity]]+Table1[[#This Row],[Max Conductivity]])/2</f>
        <v>1831.5</v>
      </c>
      <c r="Q361">
        <v>70</v>
      </c>
      <c r="R361">
        <v>92</v>
      </c>
      <c r="S361">
        <f>(Table1[[#This Row],[Min BOD]]+Table1[[#This Row],[Max BOD]])/2</f>
        <v>81</v>
      </c>
      <c r="T361">
        <v>0</v>
      </c>
      <c r="U361">
        <v>0</v>
      </c>
      <c r="V361">
        <f>(Table1[[#This Row],[Min Nitrate N + Nitrite N]]+Table1[[#This Row],[Max Nitrate N + Nitrite N]])/2</f>
        <v>0</v>
      </c>
      <c r="W361">
        <v>4900</v>
      </c>
      <c r="X361">
        <v>9400</v>
      </c>
      <c r="Y361">
        <f>(Table1[[#This Row],[Min Fecal Coliform]]+Table1[[#This Row],[Max Fecal Coliform]])/2</f>
        <v>7150</v>
      </c>
      <c r="Z361">
        <v>24000</v>
      </c>
      <c r="AA361">
        <v>43000</v>
      </c>
      <c r="AB361">
        <f>(Table1[[#This Row],[Min Total Coliform]]+Table1[[#This Row],[Max Total Coliform]])/2</f>
        <v>33500</v>
      </c>
      <c r="AC361">
        <f>MIN(10, (Table1[[#This Row],[Avg BOD]]/4)*10)</f>
        <v>10</v>
      </c>
      <c r="AD361">
        <f>MIN(10, (Table1[[#This Row],[Avg Fecal Coliform]]/600)*10)</f>
        <v>10</v>
      </c>
      <c r="AE361">
        <f>MIN(10, (Table1[[#This Row],[Avg Nitrate N + Nitrite N]]/10)*10)</f>
        <v>0</v>
      </c>
      <c r="AF361">
        <f>IF(OR(Table1[[#This Row],[Avg pH]]&lt;6.5,Table1[[#This Row],[Avg pH]]&gt;8.5),10,0)</f>
        <v>10</v>
      </c>
      <c r="AG361">
        <f>MAX(0, 10-(2*Table1[[#This Row],[Avg Dissolved Oxygen]]))</f>
        <v>7.1</v>
      </c>
      <c r="AH361">
        <f>(Table1[[#This Row],[Fecal Score]]*0.3) + (Table1[[#This Row],[BOD Score]]*0.25) + (Table1[[#This Row],[Nitrate Score]]*0.2) + (Table1[[#This Row],[pH Score]]*0.15) + (Table1[[#This Row],[Dissolved Oxygen Score]]*0.1)</f>
        <v>7.71</v>
      </c>
      <c r="AI361">
        <v>2017</v>
      </c>
    </row>
    <row r="362" spans="1:35">
      <c r="A362">
        <v>2501</v>
      </c>
      <c r="B362" t="s">
        <v>387</v>
      </c>
      <c r="C362" t="s">
        <v>8</v>
      </c>
      <c r="D362" t="s">
        <v>384</v>
      </c>
      <c r="E362">
        <v>16</v>
      </c>
      <c r="F362">
        <v>34</v>
      </c>
      <c r="G362">
        <f>(Table1[[#This Row],[Min Temperature]]+Table1[[#This Row],[Max Temperature]])/2</f>
        <v>25</v>
      </c>
      <c r="H362">
        <v>0</v>
      </c>
      <c r="I362">
        <v>2.1</v>
      </c>
      <c r="J362">
        <f>(Table1[[#This Row],[Min Dissolved Oxygen]]+Table1[[#This Row],[Max Dissolved Oxygen]])/2</f>
        <v>1.05</v>
      </c>
      <c r="K362">
        <v>7.1</v>
      </c>
      <c r="L362">
        <v>8</v>
      </c>
      <c r="M362">
        <f>(Table1[[#This Row],[Min pH]]+Table1[[#This Row],[Max pH]])/2</f>
        <v>7.55</v>
      </c>
      <c r="N362">
        <v>877</v>
      </c>
      <c r="O362">
        <v>1715</v>
      </c>
      <c r="P362">
        <f>(Table1[[#This Row],[Min Conductivity]]+Table1[[#This Row],[Max Conductivity]])/2</f>
        <v>1296</v>
      </c>
      <c r="Q362">
        <v>85</v>
      </c>
      <c r="R362">
        <v>95</v>
      </c>
      <c r="S362">
        <f>(Table1[[#This Row],[Min BOD]]+Table1[[#This Row],[Max BOD]])/2</f>
        <v>90</v>
      </c>
      <c r="T362">
        <v>0</v>
      </c>
      <c r="U362">
        <v>0</v>
      </c>
      <c r="V362">
        <f>(Table1[[#This Row],[Min Nitrate N + Nitrite N]]+Table1[[#This Row],[Max Nitrate N + Nitrite N]])/2</f>
        <v>0</v>
      </c>
      <c r="W362">
        <v>1200</v>
      </c>
      <c r="X362">
        <v>9400</v>
      </c>
      <c r="Y362">
        <f>(Table1[[#This Row],[Min Fecal Coliform]]+Table1[[#This Row],[Max Fecal Coliform]])/2</f>
        <v>5300</v>
      </c>
      <c r="Z362">
        <v>28000</v>
      </c>
      <c r="AA362">
        <v>54000</v>
      </c>
      <c r="AB362">
        <f>(Table1[[#This Row],[Min Total Coliform]]+Table1[[#This Row],[Max Total Coliform]])/2</f>
        <v>41000</v>
      </c>
      <c r="AC362">
        <f>MIN(10, (Table1[[#This Row],[Avg BOD]]/4)*10)</f>
        <v>10</v>
      </c>
      <c r="AD362">
        <f>MIN(10, (Table1[[#This Row],[Avg Fecal Coliform]]/600)*10)</f>
        <v>10</v>
      </c>
      <c r="AE362">
        <f>MIN(10, (Table1[[#This Row],[Avg Nitrate N + Nitrite N]]/10)*10)</f>
        <v>0</v>
      </c>
      <c r="AF362">
        <f>IF(OR(Table1[[#This Row],[Avg pH]]&lt;6.5,Table1[[#This Row],[Avg pH]]&gt;8.5),10,0)</f>
        <v>0</v>
      </c>
      <c r="AG362">
        <f>MAX(0, 10-(2*Table1[[#This Row],[Avg Dissolved Oxygen]]))</f>
        <v>7.9</v>
      </c>
      <c r="AH362">
        <f>(Table1[[#This Row],[Fecal Score]]*0.3) + (Table1[[#This Row],[BOD Score]]*0.25) + (Table1[[#This Row],[Nitrate Score]]*0.2) + (Table1[[#This Row],[pH Score]]*0.15) + (Table1[[#This Row],[Dissolved Oxygen Score]]*0.1)</f>
        <v>6.29</v>
      </c>
      <c r="AI362">
        <v>2017</v>
      </c>
    </row>
    <row r="363" spans="1:35">
      <c r="A363">
        <v>1362</v>
      </c>
      <c r="B363" t="s">
        <v>388</v>
      </c>
      <c r="C363" t="s">
        <v>1</v>
      </c>
      <c r="D363" t="s">
        <v>389</v>
      </c>
      <c r="E363">
        <v>8</v>
      </c>
      <c r="F363">
        <v>19</v>
      </c>
      <c r="G363">
        <f>(Table1[[#This Row],[Min Temperature]]+Table1[[#This Row],[Max Temperature]])/2</f>
        <v>13.5</v>
      </c>
      <c r="H363">
        <v>6.8</v>
      </c>
      <c r="I363">
        <v>8.1999999999999993</v>
      </c>
      <c r="J363">
        <f>(Table1[[#This Row],[Min Dissolved Oxygen]]+Table1[[#This Row],[Max Dissolved Oxygen]])/2</f>
        <v>7.5</v>
      </c>
      <c r="K363">
        <v>7.4</v>
      </c>
      <c r="L363">
        <v>8.1999999999999993</v>
      </c>
      <c r="M363">
        <f>(Table1[[#This Row],[Min pH]]+Table1[[#This Row],[Max pH]])/2</f>
        <v>7.8</v>
      </c>
      <c r="N363">
        <v>450</v>
      </c>
      <c r="O363">
        <v>510</v>
      </c>
      <c r="P363">
        <f>(Table1[[#This Row],[Min Conductivity]]+Table1[[#This Row],[Max Conductivity]])/2</f>
        <v>480</v>
      </c>
      <c r="Q363">
        <v>1</v>
      </c>
      <c r="R363">
        <v>1.8</v>
      </c>
      <c r="S363">
        <f>(Table1[[#This Row],[Min BOD]]+Table1[[#This Row],[Max BOD]])/2</f>
        <v>1.4</v>
      </c>
      <c r="T363">
        <v>0.53133522727272797</v>
      </c>
      <c r="U363">
        <v>6.17008522727272</v>
      </c>
      <c r="V363">
        <f>(Table1[[#This Row],[Min Nitrate N + Nitrite N]]+Table1[[#This Row],[Max Nitrate N + Nitrite N]])/2</f>
        <v>3.3507102272727241</v>
      </c>
      <c r="W363">
        <v>2473</v>
      </c>
      <c r="X363">
        <v>485853</v>
      </c>
      <c r="Y363">
        <f>(Table1[[#This Row],[Min Fecal Coliform]]+Table1[[#This Row],[Max Fecal Coliform]])/2</f>
        <v>244163</v>
      </c>
      <c r="Z363">
        <v>7351</v>
      </c>
      <c r="AA363">
        <v>1175766.4198894999</v>
      </c>
      <c r="AB363">
        <f>(Table1[[#This Row],[Min Total Coliform]]+Table1[[#This Row],[Max Total Coliform]])/2</f>
        <v>591558.70994474995</v>
      </c>
      <c r="AC363">
        <f>MIN(10, (Table1[[#This Row],[Avg BOD]]/4)*10)</f>
        <v>3.5</v>
      </c>
      <c r="AD363">
        <f>MIN(10, (Table1[[#This Row],[Avg Fecal Coliform]]/600)*10)</f>
        <v>10</v>
      </c>
      <c r="AE363">
        <f>MIN(10, (Table1[[#This Row],[Avg Nitrate N + Nitrite N]]/10)*10)</f>
        <v>3.3507102272727241</v>
      </c>
      <c r="AF363">
        <f>IF(OR(Table1[[#This Row],[Avg pH]]&lt;6.5,Table1[[#This Row],[Avg pH]]&gt;8.5),10,0)</f>
        <v>0</v>
      </c>
      <c r="AG363">
        <f>MAX(0, 10-(2*Table1[[#This Row],[Avg Dissolved Oxygen]]))</f>
        <v>0</v>
      </c>
      <c r="AH363">
        <f>(Table1[[#This Row],[Fecal Score]]*0.3) + (Table1[[#This Row],[BOD Score]]*0.25) + (Table1[[#This Row],[Nitrate Score]]*0.2) + (Table1[[#This Row],[pH Score]]*0.15) + (Table1[[#This Row],[Dissolved Oxygen Score]]*0.1)</f>
        <v>4.5451420454545453</v>
      </c>
      <c r="AI363">
        <v>2017</v>
      </c>
    </row>
    <row r="364" spans="1:35">
      <c r="A364">
        <v>3437</v>
      </c>
      <c r="B364" t="s">
        <v>390</v>
      </c>
      <c r="C364" t="s">
        <v>1</v>
      </c>
      <c r="D364" t="s">
        <v>389</v>
      </c>
      <c r="E364">
        <v>9</v>
      </c>
      <c r="F364">
        <v>19</v>
      </c>
      <c r="G364">
        <f>(Table1[[#This Row],[Min Temperature]]+Table1[[#This Row],[Max Temperature]])/2</f>
        <v>14</v>
      </c>
      <c r="H364">
        <v>7.2</v>
      </c>
      <c r="I364">
        <v>8.1</v>
      </c>
      <c r="J364">
        <f>(Table1[[#This Row],[Min Dissolved Oxygen]]+Table1[[#This Row],[Max Dissolved Oxygen]])/2</f>
        <v>7.65</v>
      </c>
      <c r="K364">
        <v>7.4</v>
      </c>
      <c r="L364">
        <v>8.1</v>
      </c>
      <c r="M364">
        <f>(Table1[[#This Row],[Min pH]]+Table1[[#This Row],[Max pH]])/2</f>
        <v>7.75</v>
      </c>
      <c r="N364">
        <v>180</v>
      </c>
      <c r="O364">
        <v>310</v>
      </c>
      <c r="P364">
        <f>(Table1[[#This Row],[Min Conductivity]]+Table1[[#This Row],[Max Conductivity]])/2</f>
        <v>245</v>
      </c>
      <c r="Q364">
        <v>1.2</v>
      </c>
      <c r="R364">
        <v>1.8</v>
      </c>
      <c r="S364">
        <f>(Table1[[#This Row],[Min BOD]]+Table1[[#This Row],[Max BOD]])/2</f>
        <v>1.5</v>
      </c>
      <c r="T364">
        <v>0.53133522727272797</v>
      </c>
      <c r="U364">
        <v>6.17008522727272</v>
      </c>
      <c r="V364">
        <f>(Table1[[#This Row],[Min Nitrate N + Nitrite N]]+Table1[[#This Row],[Max Nitrate N + Nitrite N]])/2</f>
        <v>3.3507102272727241</v>
      </c>
      <c r="W364">
        <v>2473</v>
      </c>
      <c r="X364">
        <v>485853</v>
      </c>
      <c r="Y364">
        <f>(Table1[[#This Row],[Min Fecal Coliform]]+Table1[[#This Row],[Max Fecal Coliform]])/2</f>
        <v>244163</v>
      </c>
      <c r="Z364">
        <v>7351</v>
      </c>
      <c r="AA364">
        <v>1175766.4198894999</v>
      </c>
      <c r="AB364">
        <f>(Table1[[#This Row],[Min Total Coliform]]+Table1[[#This Row],[Max Total Coliform]])/2</f>
        <v>591558.70994474995</v>
      </c>
      <c r="AC364">
        <f>MIN(10, (Table1[[#This Row],[Avg BOD]]/4)*10)</f>
        <v>3.75</v>
      </c>
      <c r="AD364">
        <f>MIN(10, (Table1[[#This Row],[Avg Fecal Coliform]]/600)*10)</f>
        <v>10</v>
      </c>
      <c r="AE364">
        <f>MIN(10, (Table1[[#This Row],[Avg Nitrate N + Nitrite N]]/10)*10)</f>
        <v>3.3507102272727241</v>
      </c>
      <c r="AF364">
        <f>IF(OR(Table1[[#This Row],[Avg pH]]&lt;6.5,Table1[[#This Row],[Avg pH]]&gt;8.5),10,0)</f>
        <v>0</v>
      </c>
      <c r="AG364">
        <f>MAX(0, 10-(2*Table1[[#This Row],[Avg Dissolved Oxygen]]))</f>
        <v>0</v>
      </c>
      <c r="AH364">
        <f>(Table1[[#This Row],[Fecal Score]]*0.3) + (Table1[[#This Row],[BOD Score]]*0.25) + (Table1[[#This Row],[Nitrate Score]]*0.2) + (Table1[[#This Row],[pH Score]]*0.15) + (Table1[[#This Row],[Dissolved Oxygen Score]]*0.1)</f>
        <v>4.6076420454545453</v>
      </c>
      <c r="AI364">
        <v>2017</v>
      </c>
    </row>
    <row r="365" spans="1:35">
      <c r="A365">
        <v>1765</v>
      </c>
      <c r="B365" t="s">
        <v>391</v>
      </c>
      <c r="C365" t="s">
        <v>1</v>
      </c>
      <c r="D365" t="s">
        <v>392</v>
      </c>
      <c r="E365">
        <v>23</v>
      </c>
      <c r="F365">
        <v>34</v>
      </c>
      <c r="G365">
        <f>(Table1[[#This Row],[Min Temperature]]+Table1[[#This Row],[Max Temperature]])/2</f>
        <v>28.5</v>
      </c>
      <c r="H365">
        <v>5</v>
      </c>
      <c r="I365">
        <v>14.7</v>
      </c>
      <c r="J365">
        <f>(Table1[[#This Row],[Min Dissolved Oxygen]]+Table1[[#This Row],[Max Dissolved Oxygen]])/2</f>
        <v>9.85</v>
      </c>
      <c r="K365">
        <v>5.8</v>
      </c>
      <c r="L365">
        <v>9.3000000000000007</v>
      </c>
      <c r="M365">
        <f>(Table1[[#This Row],[Min pH]]+Table1[[#This Row],[Max pH]])/2</f>
        <v>7.5500000000000007</v>
      </c>
      <c r="N365">
        <v>240</v>
      </c>
      <c r="O365">
        <v>578</v>
      </c>
      <c r="P365">
        <f>(Table1[[#This Row],[Min Conductivity]]+Table1[[#This Row],[Max Conductivity]])/2</f>
        <v>409</v>
      </c>
      <c r="Q365">
        <v>2.4</v>
      </c>
      <c r="R365">
        <v>13.2</v>
      </c>
      <c r="S365">
        <f>(Table1[[#This Row],[Min BOD]]+Table1[[#This Row],[Max BOD]])/2</f>
        <v>7.8</v>
      </c>
      <c r="T365">
        <v>0.43</v>
      </c>
      <c r="U365">
        <v>0.69</v>
      </c>
      <c r="V365">
        <f>(Table1[[#This Row],[Min Nitrate N + Nitrite N]]+Table1[[#This Row],[Max Nitrate N + Nitrite N]])/2</f>
        <v>0.55999999999999994</v>
      </c>
      <c r="W365">
        <v>400</v>
      </c>
      <c r="X365">
        <v>13000</v>
      </c>
      <c r="Y365">
        <f>(Table1[[#This Row],[Min Fecal Coliform]]+Table1[[#This Row],[Max Fecal Coliform]])/2</f>
        <v>6700</v>
      </c>
      <c r="Z365">
        <v>800</v>
      </c>
      <c r="AA365">
        <v>17000</v>
      </c>
      <c r="AB365">
        <f>(Table1[[#This Row],[Min Total Coliform]]+Table1[[#This Row],[Max Total Coliform]])/2</f>
        <v>8900</v>
      </c>
      <c r="AC365">
        <f>MIN(10, (Table1[[#This Row],[Avg BOD]]/4)*10)</f>
        <v>10</v>
      </c>
      <c r="AD365">
        <f>MIN(10, (Table1[[#This Row],[Avg Fecal Coliform]]/600)*10)</f>
        <v>10</v>
      </c>
      <c r="AE365">
        <f>MIN(10, (Table1[[#This Row],[Avg Nitrate N + Nitrite N]]/10)*10)</f>
        <v>0.55999999999999994</v>
      </c>
      <c r="AF365">
        <f>IF(OR(Table1[[#This Row],[Avg pH]]&lt;6.5,Table1[[#This Row],[Avg pH]]&gt;8.5),10,0)</f>
        <v>0</v>
      </c>
      <c r="AG365">
        <f>MAX(0, 10-(2*Table1[[#This Row],[Avg Dissolved Oxygen]]))</f>
        <v>0</v>
      </c>
      <c r="AH365">
        <f>(Table1[[#This Row],[Fecal Score]]*0.3) + (Table1[[#This Row],[BOD Score]]*0.25) + (Table1[[#This Row],[Nitrate Score]]*0.2) + (Table1[[#This Row],[pH Score]]*0.15) + (Table1[[#This Row],[Dissolved Oxygen Score]]*0.1)</f>
        <v>5.6120000000000001</v>
      </c>
      <c r="AI365">
        <v>2017</v>
      </c>
    </row>
    <row r="366" spans="1:35">
      <c r="A366">
        <v>2503</v>
      </c>
      <c r="B366" t="s">
        <v>393</v>
      </c>
      <c r="C366" t="s">
        <v>1</v>
      </c>
      <c r="D366" t="s">
        <v>392</v>
      </c>
      <c r="E366">
        <v>21</v>
      </c>
      <c r="F366">
        <v>35</v>
      </c>
      <c r="G366">
        <f>(Table1[[#This Row],[Min Temperature]]+Table1[[#This Row],[Max Temperature]])/2</f>
        <v>28</v>
      </c>
      <c r="H366">
        <v>4.0999999999999996</v>
      </c>
      <c r="I366">
        <v>25.5</v>
      </c>
      <c r="J366">
        <f>(Table1[[#This Row],[Min Dissolved Oxygen]]+Table1[[#This Row],[Max Dissolved Oxygen]])/2</f>
        <v>14.8</v>
      </c>
      <c r="K366">
        <v>7.6</v>
      </c>
      <c r="L366">
        <v>9.1999999999999993</v>
      </c>
      <c r="M366">
        <f>(Table1[[#This Row],[Min pH]]+Table1[[#This Row],[Max pH]])/2</f>
        <v>8.3999999999999986</v>
      </c>
      <c r="N366">
        <v>618</v>
      </c>
      <c r="O366">
        <v>764</v>
      </c>
      <c r="P366">
        <f>(Table1[[#This Row],[Min Conductivity]]+Table1[[#This Row],[Max Conductivity]])/2</f>
        <v>691</v>
      </c>
      <c r="Q366">
        <v>5.3</v>
      </c>
      <c r="R366">
        <v>22.2</v>
      </c>
      <c r="S366">
        <f>(Table1[[#This Row],[Min BOD]]+Table1[[#This Row],[Max BOD]])/2</f>
        <v>13.75</v>
      </c>
      <c r="T366">
        <v>0</v>
      </c>
      <c r="U366">
        <v>2.31</v>
      </c>
      <c r="V366">
        <f>(Table1[[#This Row],[Min Nitrate N + Nitrite N]]+Table1[[#This Row],[Max Nitrate N + Nitrite N]])/2</f>
        <v>1.155</v>
      </c>
      <c r="W366">
        <v>70000</v>
      </c>
      <c r="X366">
        <v>300000</v>
      </c>
      <c r="Y366">
        <f>(Table1[[#This Row],[Min Fecal Coliform]]+Table1[[#This Row],[Max Fecal Coliform]])/2</f>
        <v>185000</v>
      </c>
      <c r="Z366">
        <v>90000</v>
      </c>
      <c r="AA366">
        <v>500000</v>
      </c>
      <c r="AB366">
        <f>(Table1[[#This Row],[Min Total Coliform]]+Table1[[#This Row],[Max Total Coliform]])/2</f>
        <v>295000</v>
      </c>
      <c r="AC366">
        <f>MIN(10, (Table1[[#This Row],[Avg BOD]]/4)*10)</f>
        <v>10</v>
      </c>
      <c r="AD366">
        <f>MIN(10, (Table1[[#This Row],[Avg Fecal Coliform]]/600)*10)</f>
        <v>10</v>
      </c>
      <c r="AE366">
        <f>MIN(10, (Table1[[#This Row],[Avg Nitrate N + Nitrite N]]/10)*10)</f>
        <v>1.155</v>
      </c>
      <c r="AF366">
        <f>IF(OR(Table1[[#This Row],[Avg pH]]&lt;6.5,Table1[[#This Row],[Avg pH]]&gt;8.5),10,0)</f>
        <v>0</v>
      </c>
      <c r="AG366">
        <f>MAX(0, 10-(2*Table1[[#This Row],[Avg Dissolved Oxygen]]))</f>
        <v>0</v>
      </c>
      <c r="AH366">
        <f>(Table1[[#This Row],[Fecal Score]]*0.3) + (Table1[[#This Row],[BOD Score]]*0.25) + (Table1[[#This Row],[Nitrate Score]]*0.2) + (Table1[[#This Row],[pH Score]]*0.15) + (Table1[[#This Row],[Dissolved Oxygen Score]]*0.1)</f>
        <v>5.7309999999999999</v>
      </c>
      <c r="AI366">
        <v>2017</v>
      </c>
    </row>
    <row r="367" spans="1:35">
      <c r="A367">
        <v>2504</v>
      </c>
      <c r="B367" t="s">
        <v>394</v>
      </c>
      <c r="C367" t="s">
        <v>1</v>
      </c>
      <c r="D367" t="s">
        <v>392</v>
      </c>
      <c r="E367">
        <v>21</v>
      </c>
      <c r="F367">
        <v>35</v>
      </c>
      <c r="G367">
        <f>(Table1[[#This Row],[Min Temperature]]+Table1[[#This Row],[Max Temperature]])/2</f>
        <v>28</v>
      </c>
      <c r="H367">
        <v>3.9</v>
      </c>
      <c r="I367">
        <v>17</v>
      </c>
      <c r="J367">
        <f>(Table1[[#This Row],[Min Dissolved Oxygen]]+Table1[[#This Row],[Max Dissolved Oxygen]])/2</f>
        <v>10.45</v>
      </c>
      <c r="K367">
        <v>7.5</v>
      </c>
      <c r="L367">
        <v>8.9</v>
      </c>
      <c r="M367">
        <f>(Table1[[#This Row],[Min pH]]+Table1[[#This Row],[Max pH]])/2</f>
        <v>8.1999999999999993</v>
      </c>
      <c r="N367">
        <v>629</v>
      </c>
      <c r="O367">
        <v>794</v>
      </c>
      <c r="P367">
        <f>(Table1[[#This Row],[Min Conductivity]]+Table1[[#This Row],[Max Conductivity]])/2</f>
        <v>711.5</v>
      </c>
      <c r="Q367">
        <v>4</v>
      </c>
      <c r="R367">
        <v>18</v>
      </c>
      <c r="S367">
        <f>(Table1[[#This Row],[Min BOD]]+Table1[[#This Row],[Max BOD]])/2</f>
        <v>11</v>
      </c>
      <c r="T367">
        <v>0</v>
      </c>
      <c r="U367">
        <v>2.75</v>
      </c>
      <c r="V367">
        <f>(Table1[[#This Row],[Min Nitrate N + Nitrite N]]+Table1[[#This Row],[Max Nitrate N + Nitrite N]])/2</f>
        <v>1.375</v>
      </c>
      <c r="W367">
        <v>80000</v>
      </c>
      <c r="X367">
        <v>240000</v>
      </c>
      <c r="Y367">
        <f>(Table1[[#This Row],[Min Fecal Coliform]]+Table1[[#This Row],[Max Fecal Coliform]])/2</f>
        <v>160000</v>
      </c>
      <c r="Z367">
        <v>110000</v>
      </c>
      <c r="AA367">
        <v>300000</v>
      </c>
      <c r="AB367">
        <f>(Table1[[#This Row],[Min Total Coliform]]+Table1[[#This Row],[Max Total Coliform]])/2</f>
        <v>205000</v>
      </c>
      <c r="AC367">
        <f>MIN(10, (Table1[[#This Row],[Avg BOD]]/4)*10)</f>
        <v>10</v>
      </c>
      <c r="AD367">
        <f>MIN(10, (Table1[[#This Row],[Avg Fecal Coliform]]/600)*10)</f>
        <v>10</v>
      </c>
      <c r="AE367">
        <f>MIN(10, (Table1[[#This Row],[Avg Nitrate N + Nitrite N]]/10)*10)</f>
        <v>1.375</v>
      </c>
      <c r="AF367">
        <f>IF(OR(Table1[[#This Row],[Avg pH]]&lt;6.5,Table1[[#This Row],[Avg pH]]&gt;8.5),10,0)</f>
        <v>0</v>
      </c>
      <c r="AG367">
        <f>MAX(0, 10-(2*Table1[[#This Row],[Avg Dissolved Oxygen]]))</f>
        <v>0</v>
      </c>
      <c r="AH367">
        <f>(Table1[[#This Row],[Fecal Score]]*0.3) + (Table1[[#This Row],[BOD Score]]*0.25) + (Table1[[#This Row],[Nitrate Score]]*0.2) + (Table1[[#This Row],[pH Score]]*0.15) + (Table1[[#This Row],[Dissolved Oxygen Score]]*0.1)</f>
        <v>5.7750000000000004</v>
      </c>
      <c r="AI367">
        <v>2017</v>
      </c>
    </row>
    <row r="368" spans="1:35">
      <c r="A368">
        <v>2505</v>
      </c>
      <c r="B368" t="s">
        <v>395</v>
      </c>
      <c r="C368" t="s">
        <v>1</v>
      </c>
      <c r="D368" t="s">
        <v>392</v>
      </c>
      <c r="E368">
        <v>21</v>
      </c>
      <c r="F368">
        <v>35</v>
      </c>
      <c r="G368">
        <f>(Table1[[#This Row],[Min Temperature]]+Table1[[#This Row],[Max Temperature]])/2</f>
        <v>28</v>
      </c>
      <c r="H368">
        <v>5.3</v>
      </c>
      <c r="I368">
        <v>22</v>
      </c>
      <c r="J368">
        <f>(Table1[[#This Row],[Min Dissolved Oxygen]]+Table1[[#This Row],[Max Dissolved Oxygen]])/2</f>
        <v>13.65</v>
      </c>
      <c r="K368">
        <v>7.8</v>
      </c>
      <c r="L368">
        <v>9</v>
      </c>
      <c r="M368">
        <f>(Table1[[#This Row],[Min pH]]+Table1[[#This Row],[Max pH]])/2</f>
        <v>8.4</v>
      </c>
      <c r="N368">
        <v>615</v>
      </c>
      <c r="O368">
        <v>768</v>
      </c>
      <c r="P368">
        <f>(Table1[[#This Row],[Min Conductivity]]+Table1[[#This Row],[Max Conductivity]])/2</f>
        <v>691.5</v>
      </c>
      <c r="Q368">
        <v>1.9</v>
      </c>
      <c r="R368">
        <v>23.3</v>
      </c>
      <c r="S368">
        <f>(Table1[[#This Row],[Min BOD]]+Table1[[#This Row],[Max BOD]])/2</f>
        <v>12.6</v>
      </c>
      <c r="T368">
        <v>0</v>
      </c>
      <c r="U368">
        <v>2.48</v>
      </c>
      <c r="V368">
        <f>(Table1[[#This Row],[Min Nitrate N + Nitrite N]]+Table1[[#This Row],[Max Nitrate N + Nitrite N]])/2</f>
        <v>1.24</v>
      </c>
      <c r="W368">
        <v>80000</v>
      </c>
      <c r="X368">
        <v>280000</v>
      </c>
      <c r="Y368">
        <f>(Table1[[#This Row],[Min Fecal Coliform]]+Table1[[#This Row],[Max Fecal Coliform]])/2</f>
        <v>180000</v>
      </c>
      <c r="Z368">
        <v>110000</v>
      </c>
      <c r="AA368">
        <v>350000</v>
      </c>
      <c r="AB368">
        <f>(Table1[[#This Row],[Min Total Coliform]]+Table1[[#This Row],[Max Total Coliform]])/2</f>
        <v>230000</v>
      </c>
      <c r="AC368">
        <f>MIN(10, (Table1[[#This Row],[Avg BOD]]/4)*10)</f>
        <v>10</v>
      </c>
      <c r="AD368">
        <f>MIN(10, (Table1[[#This Row],[Avg Fecal Coliform]]/600)*10)</f>
        <v>10</v>
      </c>
      <c r="AE368">
        <f>MIN(10, (Table1[[#This Row],[Avg Nitrate N + Nitrite N]]/10)*10)</f>
        <v>1.24</v>
      </c>
      <c r="AF368">
        <f>IF(OR(Table1[[#This Row],[Avg pH]]&lt;6.5,Table1[[#This Row],[Avg pH]]&gt;8.5),10,0)</f>
        <v>0</v>
      </c>
      <c r="AG368">
        <f>MAX(0, 10-(2*Table1[[#This Row],[Avg Dissolved Oxygen]]))</f>
        <v>0</v>
      </c>
      <c r="AH368">
        <f>(Table1[[#This Row],[Fecal Score]]*0.3) + (Table1[[#This Row],[BOD Score]]*0.25) + (Table1[[#This Row],[Nitrate Score]]*0.2) + (Table1[[#This Row],[pH Score]]*0.15) + (Table1[[#This Row],[Dissolved Oxygen Score]]*0.1)</f>
        <v>5.7480000000000002</v>
      </c>
      <c r="AI368">
        <v>2017</v>
      </c>
    </row>
    <row r="369" spans="1:35">
      <c r="A369">
        <v>2519</v>
      </c>
      <c r="B369" t="s">
        <v>396</v>
      </c>
      <c r="C369" t="s">
        <v>1</v>
      </c>
      <c r="D369" t="s">
        <v>392</v>
      </c>
      <c r="E369">
        <v>21</v>
      </c>
      <c r="F369">
        <v>30</v>
      </c>
      <c r="G369">
        <f>(Table1[[#This Row],[Min Temperature]]+Table1[[#This Row],[Max Temperature]])/2</f>
        <v>25.5</v>
      </c>
      <c r="H369">
        <v>5.5</v>
      </c>
      <c r="I369">
        <v>78</v>
      </c>
      <c r="J369">
        <f>(Table1[[#This Row],[Min Dissolved Oxygen]]+Table1[[#This Row],[Max Dissolved Oxygen]])/2</f>
        <v>41.75</v>
      </c>
      <c r="K369">
        <v>6.8</v>
      </c>
      <c r="L369">
        <v>8.8000000000000007</v>
      </c>
      <c r="M369">
        <f>(Table1[[#This Row],[Min pH]]+Table1[[#This Row],[Max pH]])/2</f>
        <v>7.8000000000000007</v>
      </c>
      <c r="N369">
        <v>36</v>
      </c>
      <c r="O369">
        <v>79</v>
      </c>
      <c r="P369">
        <f>(Table1[[#This Row],[Min Conductivity]]+Table1[[#This Row],[Max Conductivity]])/2</f>
        <v>57.5</v>
      </c>
      <c r="Q369">
        <v>2.4</v>
      </c>
      <c r="R369">
        <v>4.5</v>
      </c>
      <c r="S369">
        <f>(Table1[[#This Row],[Min BOD]]+Table1[[#This Row],[Max BOD]])/2</f>
        <v>3.45</v>
      </c>
      <c r="T369">
        <v>0.33</v>
      </c>
      <c r="U369">
        <v>0.48</v>
      </c>
      <c r="V369">
        <f>(Table1[[#This Row],[Min Nitrate N + Nitrite N]]+Table1[[#This Row],[Max Nitrate N + Nitrite N]])/2</f>
        <v>0.40500000000000003</v>
      </c>
      <c r="W369">
        <v>1300</v>
      </c>
      <c r="X369">
        <v>6000</v>
      </c>
      <c r="Y369">
        <f>(Table1[[#This Row],[Min Fecal Coliform]]+Table1[[#This Row],[Max Fecal Coliform]])/2</f>
        <v>3650</v>
      </c>
      <c r="Z369">
        <v>3300</v>
      </c>
      <c r="AA369">
        <v>22000</v>
      </c>
      <c r="AB369">
        <f>(Table1[[#This Row],[Min Total Coliform]]+Table1[[#This Row],[Max Total Coliform]])/2</f>
        <v>12650</v>
      </c>
      <c r="AC369">
        <f>MIN(10, (Table1[[#This Row],[Avg BOD]]/4)*10)</f>
        <v>8.625</v>
      </c>
      <c r="AD369">
        <f>MIN(10, (Table1[[#This Row],[Avg Fecal Coliform]]/600)*10)</f>
        <v>10</v>
      </c>
      <c r="AE369">
        <f>MIN(10, (Table1[[#This Row],[Avg Nitrate N + Nitrite N]]/10)*10)</f>
        <v>0.40500000000000003</v>
      </c>
      <c r="AF369">
        <f>IF(OR(Table1[[#This Row],[Avg pH]]&lt;6.5,Table1[[#This Row],[Avg pH]]&gt;8.5),10,0)</f>
        <v>0</v>
      </c>
      <c r="AG369">
        <f>MAX(0, 10-(2*Table1[[#This Row],[Avg Dissolved Oxygen]]))</f>
        <v>0</v>
      </c>
      <c r="AH369">
        <f>(Table1[[#This Row],[Fecal Score]]*0.3) + (Table1[[#This Row],[BOD Score]]*0.25) + (Table1[[#This Row],[Nitrate Score]]*0.2) + (Table1[[#This Row],[pH Score]]*0.15) + (Table1[[#This Row],[Dissolved Oxygen Score]]*0.1)</f>
        <v>5.2372500000000004</v>
      </c>
      <c r="AI369">
        <v>2017</v>
      </c>
    </row>
    <row r="370" spans="1:35">
      <c r="A370">
        <v>2520</v>
      </c>
      <c r="B370" t="s">
        <v>397</v>
      </c>
      <c r="C370" t="s">
        <v>1</v>
      </c>
      <c r="D370" t="s">
        <v>392</v>
      </c>
      <c r="E370">
        <v>10</v>
      </c>
      <c r="F370">
        <v>20</v>
      </c>
      <c r="G370">
        <f>(Table1[[#This Row],[Min Temperature]]+Table1[[#This Row],[Max Temperature]])/2</f>
        <v>15</v>
      </c>
      <c r="H370">
        <v>6.4</v>
      </c>
      <c r="I370">
        <v>7.3</v>
      </c>
      <c r="J370">
        <f>(Table1[[#This Row],[Min Dissolved Oxygen]]+Table1[[#This Row],[Max Dissolved Oxygen]])/2</f>
        <v>6.85</v>
      </c>
      <c r="K370">
        <v>6.7</v>
      </c>
      <c r="L370">
        <v>7.6</v>
      </c>
      <c r="M370">
        <f>(Table1[[#This Row],[Min pH]]+Table1[[#This Row],[Max pH]])/2</f>
        <v>7.15</v>
      </c>
      <c r="N370">
        <v>64</v>
      </c>
      <c r="O370">
        <v>139</v>
      </c>
      <c r="P370">
        <f>(Table1[[#This Row],[Min Conductivity]]+Table1[[#This Row],[Max Conductivity]])/2</f>
        <v>101.5</v>
      </c>
      <c r="Q370">
        <v>2.2999999999999998</v>
      </c>
      <c r="R370">
        <v>3.6</v>
      </c>
      <c r="S370">
        <f>(Table1[[#This Row],[Min BOD]]+Table1[[#This Row],[Max BOD]])/2</f>
        <v>2.95</v>
      </c>
      <c r="T370">
        <v>0.3</v>
      </c>
      <c r="U370">
        <v>0.63</v>
      </c>
      <c r="V370">
        <f>(Table1[[#This Row],[Min Nitrate N + Nitrite N]]+Table1[[#This Row],[Max Nitrate N + Nitrite N]])/2</f>
        <v>0.46499999999999997</v>
      </c>
      <c r="W370">
        <v>2700</v>
      </c>
      <c r="X370">
        <v>8000</v>
      </c>
      <c r="Y370">
        <f>(Table1[[#This Row],[Min Fecal Coliform]]+Table1[[#This Row],[Max Fecal Coliform]])/2</f>
        <v>5350</v>
      </c>
      <c r="Z370">
        <v>9000</v>
      </c>
      <c r="AA370">
        <v>70000</v>
      </c>
      <c r="AB370">
        <f>(Table1[[#This Row],[Min Total Coliform]]+Table1[[#This Row],[Max Total Coliform]])/2</f>
        <v>39500</v>
      </c>
      <c r="AC370">
        <f>MIN(10, (Table1[[#This Row],[Avg BOD]]/4)*10)</f>
        <v>7.375</v>
      </c>
      <c r="AD370">
        <f>MIN(10, (Table1[[#This Row],[Avg Fecal Coliform]]/600)*10)</f>
        <v>10</v>
      </c>
      <c r="AE370">
        <f>MIN(10, (Table1[[#This Row],[Avg Nitrate N + Nitrite N]]/10)*10)</f>
        <v>0.46499999999999997</v>
      </c>
      <c r="AF370">
        <f>IF(OR(Table1[[#This Row],[Avg pH]]&lt;6.5,Table1[[#This Row],[Avg pH]]&gt;8.5),10,0)</f>
        <v>0</v>
      </c>
      <c r="AG370">
        <f>MAX(0, 10-(2*Table1[[#This Row],[Avg Dissolved Oxygen]]))</f>
        <v>0</v>
      </c>
      <c r="AH370">
        <f>(Table1[[#This Row],[Fecal Score]]*0.3) + (Table1[[#This Row],[BOD Score]]*0.25) + (Table1[[#This Row],[Nitrate Score]]*0.2) + (Table1[[#This Row],[pH Score]]*0.15) + (Table1[[#This Row],[Dissolved Oxygen Score]]*0.1)</f>
        <v>4.93675</v>
      </c>
      <c r="AI370">
        <v>2017</v>
      </c>
    </row>
    <row r="371" spans="1:35">
      <c r="A371">
        <v>2521</v>
      </c>
      <c r="B371" t="s">
        <v>398</v>
      </c>
      <c r="C371" t="s">
        <v>1</v>
      </c>
      <c r="D371" t="s">
        <v>392</v>
      </c>
      <c r="E371">
        <v>10</v>
      </c>
      <c r="F371">
        <v>24</v>
      </c>
      <c r="G371">
        <f>(Table1[[#This Row],[Min Temperature]]+Table1[[#This Row],[Max Temperature]])/2</f>
        <v>17</v>
      </c>
      <c r="H371">
        <v>7.1</v>
      </c>
      <c r="I371">
        <v>8.6</v>
      </c>
      <c r="J371">
        <f>(Table1[[#This Row],[Min Dissolved Oxygen]]+Table1[[#This Row],[Max Dissolved Oxygen]])/2</f>
        <v>7.85</v>
      </c>
      <c r="K371">
        <v>7</v>
      </c>
      <c r="L371">
        <v>8</v>
      </c>
      <c r="M371">
        <f>(Table1[[#This Row],[Min pH]]+Table1[[#This Row],[Max pH]])/2</f>
        <v>7.5</v>
      </c>
      <c r="N371">
        <v>15</v>
      </c>
      <c r="O371">
        <v>44</v>
      </c>
      <c r="P371">
        <f>(Table1[[#This Row],[Min Conductivity]]+Table1[[#This Row],[Max Conductivity]])/2</f>
        <v>29.5</v>
      </c>
      <c r="Q371">
        <v>0.8</v>
      </c>
      <c r="R371">
        <v>2.5</v>
      </c>
      <c r="S371">
        <f>(Table1[[#This Row],[Min BOD]]+Table1[[#This Row],[Max BOD]])/2</f>
        <v>1.65</v>
      </c>
      <c r="T371">
        <v>0.31</v>
      </c>
      <c r="U371">
        <v>0.6</v>
      </c>
      <c r="V371">
        <f>(Table1[[#This Row],[Min Nitrate N + Nitrite N]]+Table1[[#This Row],[Max Nitrate N + Nitrite N]])/2</f>
        <v>0.45499999999999996</v>
      </c>
      <c r="W371">
        <v>110</v>
      </c>
      <c r="X371">
        <v>230</v>
      </c>
      <c r="Y371">
        <f>(Table1[[#This Row],[Min Fecal Coliform]]+Table1[[#This Row],[Max Fecal Coliform]])/2</f>
        <v>170</v>
      </c>
      <c r="Z371">
        <v>400</v>
      </c>
      <c r="AA371">
        <v>1400</v>
      </c>
      <c r="AB371">
        <f>(Table1[[#This Row],[Min Total Coliform]]+Table1[[#This Row],[Max Total Coliform]])/2</f>
        <v>900</v>
      </c>
      <c r="AC371">
        <f>MIN(10, (Table1[[#This Row],[Avg BOD]]/4)*10)</f>
        <v>4.125</v>
      </c>
      <c r="AD371">
        <f>MIN(10, (Table1[[#This Row],[Avg Fecal Coliform]]/600)*10)</f>
        <v>2.833333333333333</v>
      </c>
      <c r="AE371">
        <f>MIN(10, (Table1[[#This Row],[Avg Nitrate N + Nitrite N]]/10)*10)</f>
        <v>0.45499999999999996</v>
      </c>
      <c r="AF371">
        <f>IF(OR(Table1[[#This Row],[Avg pH]]&lt;6.5,Table1[[#This Row],[Avg pH]]&gt;8.5),10,0)</f>
        <v>0</v>
      </c>
      <c r="AG371">
        <f>MAX(0, 10-(2*Table1[[#This Row],[Avg Dissolved Oxygen]]))</f>
        <v>0</v>
      </c>
      <c r="AH371">
        <f>(Table1[[#This Row],[Fecal Score]]*0.3) + (Table1[[#This Row],[BOD Score]]*0.25) + (Table1[[#This Row],[Nitrate Score]]*0.2) + (Table1[[#This Row],[pH Score]]*0.15) + (Table1[[#This Row],[Dissolved Oxygen Score]]*0.1)</f>
        <v>1.9722499999999998</v>
      </c>
      <c r="AI371">
        <v>2017</v>
      </c>
    </row>
    <row r="372" spans="1:35">
      <c r="A372">
        <v>2522</v>
      </c>
      <c r="B372" t="s">
        <v>399</v>
      </c>
      <c r="C372" t="s">
        <v>1</v>
      </c>
      <c r="D372" t="s">
        <v>392</v>
      </c>
      <c r="E372">
        <v>4</v>
      </c>
      <c r="F372">
        <v>13</v>
      </c>
      <c r="G372">
        <f>(Table1[[#This Row],[Min Temperature]]+Table1[[#This Row],[Max Temperature]])/2</f>
        <v>8.5</v>
      </c>
      <c r="H372">
        <v>7.6</v>
      </c>
      <c r="I372">
        <v>8.8000000000000007</v>
      </c>
      <c r="J372">
        <f>(Table1[[#This Row],[Min Dissolved Oxygen]]+Table1[[#This Row],[Max Dissolved Oxygen]])/2</f>
        <v>8.1999999999999993</v>
      </c>
      <c r="K372">
        <v>6.1</v>
      </c>
      <c r="L372">
        <v>7.8</v>
      </c>
      <c r="M372">
        <f>(Table1[[#This Row],[Min pH]]+Table1[[#This Row],[Max pH]])/2</f>
        <v>6.9499999999999993</v>
      </c>
      <c r="N372">
        <v>10</v>
      </c>
      <c r="O372">
        <v>34</v>
      </c>
      <c r="P372">
        <f>(Table1[[#This Row],[Min Conductivity]]+Table1[[#This Row],[Max Conductivity]])/2</f>
        <v>22</v>
      </c>
      <c r="Q372">
        <v>0.5</v>
      </c>
      <c r="R372">
        <v>2.4</v>
      </c>
      <c r="S372">
        <f>(Table1[[#This Row],[Min BOD]]+Table1[[#This Row],[Max BOD]])/2</f>
        <v>1.45</v>
      </c>
      <c r="T372">
        <v>0.37</v>
      </c>
      <c r="U372">
        <v>0.53</v>
      </c>
      <c r="V372">
        <f>(Table1[[#This Row],[Min Nitrate N + Nitrite N]]+Table1[[#This Row],[Max Nitrate N + Nitrite N]])/2</f>
        <v>0.45</v>
      </c>
      <c r="W372">
        <v>90</v>
      </c>
      <c r="X372">
        <v>140</v>
      </c>
      <c r="Y372">
        <f>(Table1[[#This Row],[Min Fecal Coliform]]+Table1[[#This Row],[Max Fecal Coliform]])/2</f>
        <v>115</v>
      </c>
      <c r="Z372">
        <v>170</v>
      </c>
      <c r="AA372">
        <v>1400</v>
      </c>
      <c r="AB372">
        <f>(Table1[[#This Row],[Min Total Coliform]]+Table1[[#This Row],[Max Total Coliform]])/2</f>
        <v>785</v>
      </c>
      <c r="AC372">
        <f>MIN(10, (Table1[[#This Row],[Avg BOD]]/4)*10)</f>
        <v>3.625</v>
      </c>
      <c r="AD372">
        <f>MIN(10, (Table1[[#This Row],[Avg Fecal Coliform]]/600)*10)</f>
        <v>1.9166666666666667</v>
      </c>
      <c r="AE372">
        <f>MIN(10, (Table1[[#This Row],[Avg Nitrate N + Nitrite N]]/10)*10)</f>
        <v>0.44999999999999996</v>
      </c>
      <c r="AF372">
        <f>IF(OR(Table1[[#This Row],[Avg pH]]&lt;6.5,Table1[[#This Row],[Avg pH]]&gt;8.5),10,0)</f>
        <v>0</v>
      </c>
      <c r="AG372">
        <f>MAX(0, 10-(2*Table1[[#This Row],[Avg Dissolved Oxygen]]))</f>
        <v>0</v>
      </c>
      <c r="AH372">
        <f>(Table1[[#This Row],[Fecal Score]]*0.3) + (Table1[[#This Row],[BOD Score]]*0.25) + (Table1[[#This Row],[Nitrate Score]]*0.2) + (Table1[[#This Row],[pH Score]]*0.15) + (Table1[[#This Row],[Dissolved Oxygen Score]]*0.1)</f>
        <v>1.57125</v>
      </c>
      <c r="AI372">
        <v>2017</v>
      </c>
    </row>
    <row r="373" spans="1:35">
      <c r="A373">
        <v>2539</v>
      </c>
      <c r="B373" t="s">
        <v>400</v>
      </c>
      <c r="C373" t="s">
        <v>1</v>
      </c>
      <c r="D373" t="s">
        <v>392</v>
      </c>
      <c r="E373">
        <v>20</v>
      </c>
      <c r="F373">
        <v>34</v>
      </c>
      <c r="G373">
        <f>(Table1[[#This Row],[Min Temperature]]+Table1[[#This Row],[Max Temperature]])/2</f>
        <v>27</v>
      </c>
      <c r="H373">
        <v>6.4</v>
      </c>
      <c r="I373">
        <v>9.8000000000000007</v>
      </c>
      <c r="J373">
        <f>(Table1[[#This Row],[Min Dissolved Oxygen]]+Table1[[#This Row],[Max Dissolved Oxygen]])/2</f>
        <v>8.1000000000000014</v>
      </c>
      <c r="K373">
        <v>7.4</v>
      </c>
      <c r="L373">
        <v>8.1</v>
      </c>
      <c r="M373">
        <f>(Table1[[#This Row],[Min pH]]+Table1[[#This Row],[Max pH]])/2</f>
        <v>7.75</v>
      </c>
      <c r="N373">
        <v>161</v>
      </c>
      <c r="O373">
        <v>299</v>
      </c>
      <c r="P373">
        <f>(Table1[[#This Row],[Min Conductivity]]+Table1[[#This Row],[Max Conductivity]])/2</f>
        <v>230</v>
      </c>
      <c r="Q373">
        <v>1.1000000000000001</v>
      </c>
      <c r="R373">
        <v>5.4</v>
      </c>
      <c r="S373">
        <f>(Table1[[#This Row],[Min BOD]]+Table1[[#This Row],[Max BOD]])/2</f>
        <v>3.25</v>
      </c>
      <c r="T373">
        <v>0.06</v>
      </c>
      <c r="U373">
        <v>0.5</v>
      </c>
      <c r="V373">
        <f>(Table1[[#This Row],[Min Nitrate N + Nitrite N]]+Table1[[#This Row],[Max Nitrate N + Nitrite N]])/2</f>
        <v>0.28000000000000003</v>
      </c>
      <c r="W373">
        <v>700</v>
      </c>
      <c r="X373">
        <v>2600</v>
      </c>
      <c r="Y373">
        <f>(Table1[[#This Row],[Min Fecal Coliform]]+Table1[[#This Row],[Max Fecal Coliform]])/2</f>
        <v>1650</v>
      </c>
      <c r="Z373">
        <v>1400</v>
      </c>
      <c r="AA373">
        <v>3400</v>
      </c>
      <c r="AB373">
        <f>(Table1[[#This Row],[Min Total Coliform]]+Table1[[#This Row],[Max Total Coliform]])/2</f>
        <v>2400</v>
      </c>
      <c r="AC373">
        <f>MIN(10, (Table1[[#This Row],[Avg BOD]]/4)*10)</f>
        <v>8.125</v>
      </c>
      <c r="AD373">
        <f>MIN(10, (Table1[[#This Row],[Avg Fecal Coliform]]/600)*10)</f>
        <v>10</v>
      </c>
      <c r="AE373">
        <f>MIN(10, (Table1[[#This Row],[Avg Nitrate N + Nitrite N]]/10)*10)</f>
        <v>0.28000000000000003</v>
      </c>
      <c r="AF373">
        <f>IF(OR(Table1[[#This Row],[Avg pH]]&lt;6.5,Table1[[#This Row],[Avg pH]]&gt;8.5),10,0)</f>
        <v>0</v>
      </c>
      <c r="AG373">
        <f>MAX(0, 10-(2*Table1[[#This Row],[Avg Dissolved Oxygen]]))</f>
        <v>0</v>
      </c>
      <c r="AH373">
        <f>(Table1[[#This Row],[Fecal Score]]*0.3) + (Table1[[#This Row],[BOD Score]]*0.25) + (Table1[[#This Row],[Nitrate Score]]*0.2) + (Table1[[#This Row],[pH Score]]*0.15) + (Table1[[#This Row],[Dissolved Oxygen Score]]*0.1)</f>
        <v>5.08725</v>
      </c>
      <c r="AI373">
        <v>2017</v>
      </c>
    </row>
    <row r="374" spans="1:35">
      <c r="A374">
        <v>2544</v>
      </c>
      <c r="B374" t="s">
        <v>401</v>
      </c>
      <c r="C374" t="s">
        <v>1</v>
      </c>
      <c r="D374" t="s">
        <v>392</v>
      </c>
      <c r="E374">
        <v>18</v>
      </c>
      <c r="F374">
        <v>32</v>
      </c>
      <c r="G374">
        <f>(Table1[[#This Row],[Min Temperature]]+Table1[[#This Row],[Max Temperature]])/2</f>
        <v>25</v>
      </c>
      <c r="H374">
        <v>2.4</v>
      </c>
      <c r="I374">
        <v>8.1</v>
      </c>
      <c r="J374">
        <f>(Table1[[#This Row],[Min Dissolved Oxygen]]+Table1[[#This Row],[Max Dissolved Oxygen]])/2</f>
        <v>5.25</v>
      </c>
      <c r="K374">
        <v>7.1</v>
      </c>
      <c r="L374">
        <v>8.3000000000000007</v>
      </c>
      <c r="M374">
        <f>(Table1[[#This Row],[Min pH]]+Table1[[#This Row],[Max pH]])/2</f>
        <v>7.7</v>
      </c>
      <c r="N374">
        <v>384</v>
      </c>
      <c r="O374">
        <v>554</v>
      </c>
      <c r="P374">
        <f>(Table1[[#This Row],[Min Conductivity]]+Table1[[#This Row],[Max Conductivity]])/2</f>
        <v>469</v>
      </c>
      <c r="Q374">
        <v>0.6</v>
      </c>
      <c r="R374">
        <v>5.4</v>
      </c>
      <c r="S374">
        <f>(Table1[[#This Row],[Min BOD]]+Table1[[#This Row],[Max BOD]])/2</f>
        <v>3</v>
      </c>
      <c r="T374">
        <v>7.0000000000000007E-2</v>
      </c>
      <c r="U374">
        <v>0.63</v>
      </c>
      <c r="V374">
        <f>(Table1[[#This Row],[Min Nitrate N + Nitrite N]]+Table1[[#This Row],[Max Nitrate N + Nitrite N]])/2</f>
        <v>0.35</v>
      </c>
      <c r="W374">
        <v>1700</v>
      </c>
      <c r="X374">
        <v>17000</v>
      </c>
      <c r="Y374">
        <f>(Table1[[#This Row],[Min Fecal Coliform]]+Table1[[#This Row],[Max Fecal Coliform]])/2</f>
        <v>9350</v>
      </c>
      <c r="Z374">
        <v>3300</v>
      </c>
      <c r="AA374">
        <v>28000</v>
      </c>
      <c r="AB374">
        <f>(Table1[[#This Row],[Min Total Coliform]]+Table1[[#This Row],[Max Total Coliform]])/2</f>
        <v>15650</v>
      </c>
      <c r="AC374">
        <f>MIN(10, (Table1[[#This Row],[Avg BOD]]/4)*10)</f>
        <v>7.5</v>
      </c>
      <c r="AD374">
        <f>MIN(10, (Table1[[#This Row],[Avg Fecal Coliform]]/600)*10)</f>
        <v>10</v>
      </c>
      <c r="AE374">
        <f>MIN(10, (Table1[[#This Row],[Avg Nitrate N + Nitrite N]]/10)*10)</f>
        <v>0.35</v>
      </c>
      <c r="AF374">
        <f>IF(OR(Table1[[#This Row],[Avg pH]]&lt;6.5,Table1[[#This Row],[Avg pH]]&gt;8.5),10,0)</f>
        <v>0</v>
      </c>
      <c r="AG374">
        <f>MAX(0, 10-(2*Table1[[#This Row],[Avg Dissolved Oxygen]]))</f>
        <v>0</v>
      </c>
      <c r="AH374">
        <f>(Table1[[#This Row],[Fecal Score]]*0.3) + (Table1[[#This Row],[BOD Score]]*0.25) + (Table1[[#This Row],[Nitrate Score]]*0.2) + (Table1[[#This Row],[pH Score]]*0.15) + (Table1[[#This Row],[Dissolved Oxygen Score]]*0.1)</f>
        <v>4.9450000000000003</v>
      </c>
      <c r="AI374">
        <v>2017</v>
      </c>
    </row>
    <row r="375" spans="1:35">
      <c r="A375">
        <v>1790</v>
      </c>
      <c r="B375" t="s">
        <v>402</v>
      </c>
      <c r="C375" t="s">
        <v>1</v>
      </c>
      <c r="D375" t="s">
        <v>2</v>
      </c>
      <c r="E375">
        <v>28</v>
      </c>
      <c r="F375">
        <v>28</v>
      </c>
      <c r="G375">
        <f>(Table1[[#This Row],[Min Temperature]]+Table1[[#This Row],[Max Temperature]])/2</f>
        <v>28</v>
      </c>
      <c r="H375">
        <v>5.2</v>
      </c>
      <c r="I375">
        <v>7.4</v>
      </c>
      <c r="J375">
        <f>(Table1[[#This Row],[Min Dissolved Oxygen]]+Table1[[#This Row],[Max Dissolved Oxygen]])/2</f>
        <v>6.3000000000000007</v>
      </c>
      <c r="K375">
        <v>7.1</v>
      </c>
      <c r="L375">
        <v>8</v>
      </c>
      <c r="M375">
        <f>(Table1[[#This Row],[Min pH]]+Table1[[#This Row],[Max pH]])/2</f>
        <v>7.55</v>
      </c>
      <c r="N375">
        <v>8670</v>
      </c>
      <c r="O375">
        <v>47200</v>
      </c>
      <c r="P375">
        <f>(Table1[[#This Row],[Min Conductivity]]+Table1[[#This Row],[Max Conductivity]])/2</f>
        <v>27935</v>
      </c>
      <c r="Q375">
        <v>1.6</v>
      </c>
      <c r="R375">
        <v>7.1</v>
      </c>
      <c r="S375">
        <f>(Table1[[#This Row],[Min BOD]]+Table1[[#This Row],[Max BOD]])/2</f>
        <v>4.3499999999999996</v>
      </c>
      <c r="T375">
        <v>1.3</v>
      </c>
      <c r="U375">
        <v>2.9</v>
      </c>
      <c r="V375">
        <f>(Table1[[#This Row],[Min Nitrate N + Nitrite N]]+Table1[[#This Row],[Max Nitrate N + Nitrite N]])/2</f>
        <v>2.1</v>
      </c>
      <c r="W375">
        <v>2</v>
      </c>
      <c r="X375">
        <v>4</v>
      </c>
      <c r="Y375">
        <f>(Table1[[#This Row],[Min Fecal Coliform]]+Table1[[#This Row],[Max Fecal Coliform]])/2</f>
        <v>3</v>
      </c>
      <c r="Z375">
        <v>1100</v>
      </c>
      <c r="AA375">
        <v>1600</v>
      </c>
      <c r="AB375">
        <f>(Table1[[#This Row],[Min Total Coliform]]+Table1[[#This Row],[Max Total Coliform]])/2</f>
        <v>1350</v>
      </c>
      <c r="AC375">
        <f>MIN(10, (Table1[[#This Row],[Avg BOD]]/4)*10)</f>
        <v>10</v>
      </c>
      <c r="AD375">
        <f>MIN(10, (Table1[[#This Row],[Avg Fecal Coliform]]/600)*10)</f>
        <v>0.05</v>
      </c>
      <c r="AE375">
        <f>MIN(10, (Table1[[#This Row],[Avg Nitrate N + Nitrite N]]/10)*10)</f>
        <v>2.1</v>
      </c>
      <c r="AF375">
        <f>IF(OR(Table1[[#This Row],[Avg pH]]&lt;6.5,Table1[[#This Row],[Avg pH]]&gt;8.5),10,0)</f>
        <v>0</v>
      </c>
      <c r="AG375">
        <f>MAX(0, 10-(2*Table1[[#This Row],[Avg Dissolved Oxygen]]))</f>
        <v>0</v>
      </c>
      <c r="AH375">
        <f>(Table1[[#This Row],[Fecal Score]]*0.3) + (Table1[[#This Row],[BOD Score]]*0.25) + (Table1[[#This Row],[Nitrate Score]]*0.2) + (Table1[[#This Row],[pH Score]]*0.15) + (Table1[[#This Row],[Dissolved Oxygen Score]]*0.1)</f>
        <v>2.9350000000000001</v>
      </c>
      <c r="AI375">
        <v>2018</v>
      </c>
    </row>
    <row r="376" spans="1:35">
      <c r="A376">
        <v>2353</v>
      </c>
      <c r="B376" t="s">
        <v>403</v>
      </c>
      <c r="C376" t="s">
        <v>1</v>
      </c>
      <c r="D376" t="s">
        <v>2</v>
      </c>
      <c r="E376">
        <v>26</v>
      </c>
      <c r="F376">
        <v>30</v>
      </c>
      <c r="G376">
        <f>(Table1[[#This Row],[Min Temperature]]+Table1[[#This Row],[Max Temperature]])/2</f>
        <v>28</v>
      </c>
      <c r="H376">
        <v>5.5</v>
      </c>
      <c r="I376">
        <v>7</v>
      </c>
      <c r="J376">
        <f>(Table1[[#This Row],[Min Dissolved Oxygen]]+Table1[[#This Row],[Max Dissolved Oxygen]])/2</f>
        <v>6.25</v>
      </c>
      <c r="K376">
        <v>7.1</v>
      </c>
      <c r="L376">
        <v>8.3000000000000007</v>
      </c>
      <c r="M376">
        <f>(Table1[[#This Row],[Min pH]]+Table1[[#This Row],[Max pH]])/2</f>
        <v>7.7</v>
      </c>
      <c r="N376">
        <v>817</v>
      </c>
      <c r="O376">
        <v>1108</v>
      </c>
      <c r="P376">
        <f>(Table1[[#This Row],[Min Conductivity]]+Table1[[#This Row],[Max Conductivity]])/2</f>
        <v>962.5</v>
      </c>
      <c r="Q376">
        <v>1.2</v>
      </c>
      <c r="R376">
        <v>1.5</v>
      </c>
      <c r="S376">
        <f>(Table1[[#This Row],[Min BOD]]+Table1[[#This Row],[Max BOD]])/2</f>
        <v>1.35</v>
      </c>
      <c r="T376">
        <v>1.2</v>
      </c>
      <c r="U376">
        <v>2.8</v>
      </c>
      <c r="V376">
        <f>(Table1[[#This Row],[Min Nitrate N + Nitrite N]]+Table1[[#This Row],[Max Nitrate N + Nitrite N]])/2</f>
        <v>2</v>
      </c>
      <c r="W376">
        <v>15</v>
      </c>
      <c r="X376">
        <v>39</v>
      </c>
      <c r="Y376">
        <f>(Table1[[#This Row],[Min Fecal Coliform]]+Table1[[#This Row],[Max Fecal Coliform]])/2</f>
        <v>27</v>
      </c>
      <c r="Z376">
        <v>350</v>
      </c>
      <c r="AA376">
        <v>2400</v>
      </c>
      <c r="AB376">
        <f>(Table1[[#This Row],[Min Total Coliform]]+Table1[[#This Row],[Max Total Coliform]])/2</f>
        <v>1375</v>
      </c>
      <c r="AC376">
        <f>MIN(10, (Table1[[#This Row],[Avg BOD]]/4)*10)</f>
        <v>3.375</v>
      </c>
      <c r="AD376">
        <f>MIN(10, (Table1[[#This Row],[Avg Fecal Coliform]]/600)*10)</f>
        <v>0.44999999999999996</v>
      </c>
      <c r="AE376">
        <f>MIN(10, (Table1[[#This Row],[Avg Nitrate N + Nitrite N]]/10)*10)</f>
        <v>2</v>
      </c>
      <c r="AF376">
        <f>IF(OR(Table1[[#This Row],[Avg pH]]&lt;6.5,Table1[[#This Row],[Avg pH]]&gt;8.5),10,0)</f>
        <v>0</v>
      </c>
      <c r="AG376">
        <f>MAX(0, 10-(2*Table1[[#This Row],[Avg Dissolved Oxygen]]))</f>
        <v>0</v>
      </c>
      <c r="AH376">
        <f>(Table1[[#This Row],[Fecal Score]]*0.3) + (Table1[[#This Row],[BOD Score]]*0.25) + (Table1[[#This Row],[Nitrate Score]]*0.2) + (Table1[[#This Row],[pH Score]]*0.15) + (Table1[[#This Row],[Dissolved Oxygen Score]]*0.1)</f>
        <v>1.3787500000000001</v>
      </c>
      <c r="AI376">
        <v>2018</v>
      </c>
    </row>
    <row r="377" spans="1:35">
      <c r="A377">
        <v>2205</v>
      </c>
      <c r="B377" t="s">
        <v>4</v>
      </c>
      <c r="C377" t="s">
        <v>1</v>
      </c>
      <c r="D377" t="s">
        <v>5</v>
      </c>
      <c r="E377">
        <v>15</v>
      </c>
      <c r="F377">
        <v>24</v>
      </c>
      <c r="G377">
        <f>(Table1[[#This Row],[Min Temperature]]+Table1[[#This Row],[Max Temperature]])/2</f>
        <v>19.5</v>
      </c>
      <c r="H377">
        <v>0.5</v>
      </c>
      <c r="I377">
        <v>8.9</v>
      </c>
      <c r="J377">
        <f>(Table1[[#This Row],[Min Dissolved Oxygen]]+Table1[[#This Row],[Max Dissolved Oxygen]])/2</f>
        <v>4.7</v>
      </c>
      <c r="K377">
        <v>5.6</v>
      </c>
      <c r="L377">
        <v>7.2</v>
      </c>
      <c r="M377">
        <f>(Table1[[#This Row],[Min pH]]+Table1[[#This Row],[Max pH]])/2</f>
        <v>6.4</v>
      </c>
      <c r="N377">
        <v>30</v>
      </c>
      <c r="O377">
        <v>116</v>
      </c>
      <c r="P377">
        <f>(Table1[[#This Row],[Min Conductivity]]+Table1[[#This Row],[Max Conductivity]])/2</f>
        <v>73</v>
      </c>
      <c r="Q377">
        <v>3.2</v>
      </c>
      <c r="R377">
        <v>62</v>
      </c>
      <c r="S377">
        <f>(Table1[[#This Row],[Min BOD]]+Table1[[#This Row],[Max BOD]])/2</f>
        <v>32.6</v>
      </c>
      <c r="T377">
        <v>0.2</v>
      </c>
      <c r="U377">
        <v>8</v>
      </c>
      <c r="V377">
        <f>(Table1[[#This Row],[Min Nitrate N + Nitrite N]]+Table1[[#This Row],[Max Nitrate N + Nitrite N]])/2</f>
        <v>4.0999999999999996</v>
      </c>
      <c r="W377">
        <v>2</v>
      </c>
      <c r="X377">
        <v>2700</v>
      </c>
      <c r="Y377">
        <f>(Table1[[#This Row],[Min Fecal Coliform]]+Table1[[#This Row],[Max Fecal Coliform]])/2</f>
        <v>1351</v>
      </c>
      <c r="Z377">
        <v>2</v>
      </c>
      <c r="AA377">
        <v>21000</v>
      </c>
      <c r="AB377">
        <f>(Table1[[#This Row],[Min Total Coliform]]+Table1[[#This Row],[Max Total Coliform]])/2</f>
        <v>10501</v>
      </c>
      <c r="AC377">
        <f>MIN(10, (Table1[[#This Row],[Avg BOD]]/4)*10)</f>
        <v>10</v>
      </c>
      <c r="AD377">
        <f>MIN(10, (Table1[[#This Row],[Avg Fecal Coliform]]/600)*10)</f>
        <v>10</v>
      </c>
      <c r="AE377">
        <f>MIN(10, (Table1[[#This Row],[Avg Nitrate N + Nitrite N]]/10)*10)</f>
        <v>4.0999999999999996</v>
      </c>
      <c r="AF377">
        <f>IF(OR(Table1[[#This Row],[Avg pH]]&lt;6.5,Table1[[#This Row],[Avg pH]]&gt;8.5),10,0)</f>
        <v>10</v>
      </c>
      <c r="AG377">
        <f>MAX(0, 10-(2*Table1[[#This Row],[Avg Dissolved Oxygen]]))</f>
        <v>0.59999999999999964</v>
      </c>
      <c r="AH377">
        <f>(Table1[[#This Row],[Fecal Score]]*0.3) + (Table1[[#This Row],[BOD Score]]*0.25) + (Table1[[#This Row],[Nitrate Score]]*0.2) + (Table1[[#This Row],[pH Score]]*0.15) + (Table1[[#This Row],[Dissolved Oxygen Score]]*0.1)</f>
        <v>7.88</v>
      </c>
      <c r="AI377">
        <v>2018</v>
      </c>
    </row>
    <row r="378" spans="1:35">
      <c r="A378">
        <v>2206</v>
      </c>
      <c r="B378" t="s">
        <v>6</v>
      </c>
      <c r="C378" t="s">
        <v>1</v>
      </c>
      <c r="D378" t="s">
        <v>5</v>
      </c>
      <c r="E378">
        <v>20</v>
      </c>
      <c r="F378">
        <v>36</v>
      </c>
      <c r="G378">
        <f>(Table1[[#This Row],[Min Temperature]]+Table1[[#This Row],[Max Temperature]])/2</f>
        <v>28</v>
      </c>
      <c r="H378">
        <v>5.0999999999999996</v>
      </c>
      <c r="I378">
        <v>7.9</v>
      </c>
      <c r="J378">
        <f>(Table1[[#This Row],[Min Dissolved Oxygen]]+Table1[[#This Row],[Max Dissolved Oxygen]])/2</f>
        <v>6.5</v>
      </c>
      <c r="K378">
        <v>6.8</v>
      </c>
      <c r="L378">
        <v>9.5</v>
      </c>
      <c r="M378">
        <f>(Table1[[#This Row],[Min pH]]+Table1[[#This Row],[Max pH]])/2</f>
        <v>8.15</v>
      </c>
      <c r="N378">
        <v>52</v>
      </c>
      <c r="O378">
        <v>197</v>
      </c>
      <c r="P378">
        <f>(Table1[[#This Row],[Min Conductivity]]+Table1[[#This Row],[Max Conductivity]])/2</f>
        <v>124.5</v>
      </c>
      <c r="Q378">
        <v>0.8</v>
      </c>
      <c r="R378">
        <v>2.1</v>
      </c>
      <c r="S378">
        <f>(Table1[[#This Row],[Min BOD]]+Table1[[#This Row],[Max BOD]])/2</f>
        <v>1.4500000000000002</v>
      </c>
      <c r="T378">
        <v>0.1</v>
      </c>
      <c r="U378">
        <v>1.1000000000000001</v>
      </c>
      <c r="V378">
        <f>(Table1[[#This Row],[Min Nitrate N + Nitrite N]]+Table1[[#This Row],[Max Nitrate N + Nitrite N]])/2</f>
        <v>0.60000000000000009</v>
      </c>
      <c r="W378">
        <v>2</v>
      </c>
      <c r="X378">
        <v>360</v>
      </c>
      <c r="Y378">
        <f>(Table1[[#This Row],[Min Fecal Coliform]]+Table1[[#This Row],[Max Fecal Coliform]])/2</f>
        <v>181</v>
      </c>
      <c r="Z378">
        <v>2</v>
      </c>
      <c r="AA378">
        <v>910</v>
      </c>
      <c r="AB378">
        <f>(Table1[[#This Row],[Min Total Coliform]]+Table1[[#This Row],[Max Total Coliform]])/2</f>
        <v>456</v>
      </c>
      <c r="AC378">
        <f>MIN(10, (Table1[[#This Row],[Avg BOD]]/4)*10)</f>
        <v>3.6250000000000004</v>
      </c>
      <c r="AD378">
        <f>MIN(10, (Table1[[#This Row],[Avg Fecal Coliform]]/600)*10)</f>
        <v>3.0166666666666671</v>
      </c>
      <c r="AE378">
        <f>MIN(10, (Table1[[#This Row],[Avg Nitrate N + Nitrite N]]/10)*10)</f>
        <v>0.60000000000000009</v>
      </c>
      <c r="AF378">
        <f>IF(OR(Table1[[#This Row],[Avg pH]]&lt;6.5,Table1[[#This Row],[Avg pH]]&gt;8.5),10,0)</f>
        <v>0</v>
      </c>
      <c r="AG378">
        <f>MAX(0, 10-(2*Table1[[#This Row],[Avg Dissolved Oxygen]]))</f>
        <v>0</v>
      </c>
      <c r="AH378">
        <f>(Table1[[#This Row],[Fecal Score]]*0.3) + (Table1[[#This Row],[BOD Score]]*0.25) + (Table1[[#This Row],[Nitrate Score]]*0.2) + (Table1[[#This Row],[pH Score]]*0.15) + (Table1[[#This Row],[Dissolved Oxygen Score]]*0.1)</f>
        <v>1.9312500000000004</v>
      </c>
      <c r="AI378">
        <v>2018</v>
      </c>
    </row>
    <row r="379" spans="1:35">
      <c r="A379">
        <v>1263</v>
      </c>
      <c r="B379" t="s">
        <v>404</v>
      </c>
      <c r="C379" t="s">
        <v>8</v>
      </c>
      <c r="D379" t="s">
        <v>5</v>
      </c>
      <c r="E379">
        <v>20</v>
      </c>
      <c r="F379">
        <v>36</v>
      </c>
      <c r="G379">
        <f>(Table1[[#This Row],[Min Temperature]]+Table1[[#This Row],[Max Temperature]])/2</f>
        <v>28</v>
      </c>
      <c r="H379">
        <v>1.6</v>
      </c>
      <c r="I379">
        <v>6</v>
      </c>
      <c r="J379">
        <f>(Table1[[#This Row],[Min Dissolved Oxygen]]+Table1[[#This Row],[Max Dissolved Oxygen]])/2</f>
        <v>3.8</v>
      </c>
      <c r="K379">
        <v>6.7</v>
      </c>
      <c r="L379">
        <v>7.8</v>
      </c>
      <c r="M379">
        <f>(Table1[[#This Row],[Min pH]]+Table1[[#This Row],[Max pH]])/2</f>
        <v>7.25</v>
      </c>
      <c r="N379">
        <v>461</v>
      </c>
      <c r="O379">
        <v>958</v>
      </c>
      <c r="P379">
        <f>(Table1[[#This Row],[Min Conductivity]]+Table1[[#This Row],[Max Conductivity]])/2</f>
        <v>709.5</v>
      </c>
      <c r="Q379">
        <v>3.8</v>
      </c>
      <c r="R379">
        <v>18</v>
      </c>
      <c r="S379">
        <f>(Table1[[#This Row],[Min BOD]]+Table1[[#This Row],[Max BOD]])/2</f>
        <v>10.9</v>
      </c>
      <c r="T379">
        <v>0.7</v>
      </c>
      <c r="U379">
        <v>2.2999999999999998</v>
      </c>
      <c r="V379">
        <f>(Table1[[#This Row],[Min Nitrate N + Nitrite N]]+Table1[[#This Row],[Max Nitrate N + Nitrite N]])/2</f>
        <v>1.5</v>
      </c>
      <c r="W379">
        <v>300</v>
      </c>
      <c r="X379">
        <v>2800</v>
      </c>
      <c r="Y379">
        <f>(Table1[[#This Row],[Min Fecal Coliform]]+Table1[[#This Row],[Max Fecal Coliform]])/2</f>
        <v>1550</v>
      </c>
      <c r="Z379">
        <v>360</v>
      </c>
      <c r="AA379">
        <v>110000</v>
      </c>
      <c r="AB379">
        <f>(Table1[[#This Row],[Min Total Coliform]]+Table1[[#This Row],[Max Total Coliform]])/2</f>
        <v>55180</v>
      </c>
      <c r="AC379">
        <f>MIN(10, (Table1[[#This Row],[Avg BOD]]/4)*10)</f>
        <v>10</v>
      </c>
      <c r="AD379">
        <f>MIN(10, (Table1[[#This Row],[Avg Fecal Coliform]]/600)*10)</f>
        <v>10</v>
      </c>
      <c r="AE379">
        <f>MIN(10, (Table1[[#This Row],[Avg Nitrate N + Nitrite N]]/10)*10)</f>
        <v>1.5</v>
      </c>
      <c r="AF379">
        <f>IF(OR(Table1[[#This Row],[Avg pH]]&lt;6.5,Table1[[#This Row],[Avg pH]]&gt;8.5),10,0)</f>
        <v>0</v>
      </c>
      <c r="AG379">
        <f>MAX(0, 10-(2*Table1[[#This Row],[Avg Dissolved Oxygen]]))</f>
        <v>2.4000000000000004</v>
      </c>
      <c r="AH379">
        <f>(Table1[[#This Row],[Fecal Score]]*0.3) + (Table1[[#This Row],[BOD Score]]*0.25) + (Table1[[#This Row],[Nitrate Score]]*0.2) + (Table1[[#This Row],[pH Score]]*0.15) + (Table1[[#This Row],[Dissolved Oxygen Score]]*0.1)</f>
        <v>6.04</v>
      </c>
      <c r="AI379">
        <v>2018</v>
      </c>
    </row>
    <row r="380" spans="1:35">
      <c r="A380">
        <v>2207</v>
      </c>
      <c r="B380" t="s">
        <v>9</v>
      </c>
      <c r="C380" t="s">
        <v>8</v>
      </c>
      <c r="D380" t="s">
        <v>5</v>
      </c>
      <c r="E380">
        <v>15</v>
      </c>
      <c r="F380">
        <v>25</v>
      </c>
      <c r="G380">
        <f>(Table1[[#This Row],[Min Temperature]]+Table1[[#This Row],[Max Temperature]])/2</f>
        <v>20</v>
      </c>
      <c r="H380">
        <v>3</v>
      </c>
      <c r="I380">
        <v>7.4</v>
      </c>
      <c r="J380">
        <f>(Table1[[#This Row],[Min Dissolved Oxygen]]+Table1[[#This Row],[Max Dissolved Oxygen]])/2</f>
        <v>5.2</v>
      </c>
      <c r="K380">
        <v>5.7</v>
      </c>
      <c r="L380">
        <v>7.1</v>
      </c>
      <c r="M380">
        <f>(Table1[[#This Row],[Min pH]]+Table1[[#This Row],[Max pH]])/2</f>
        <v>6.4</v>
      </c>
      <c r="N380">
        <v>105</v>
      </c>
      <c r="O380">
        <v>212</v>
      </c>
      <c r="P380">
        <f>(Table1[[#This Row],[Min Conductivity]]+Table1[[#This Row],[Max Conductivity]])/2</f>
        <v>158.5</v>
      </c>
      <c r="Q380">
        <v>2.1</v>
      </c>
      <c r="R380">
        <v>10</v>
      </c>
      <c r="S380">
        <f>(Table1[[#This Row],[Min BOD]]+Table1[[#This Row],[Max BOD]])/2</f>
        <v>6.05</v>
      </c>
      <c r="T380">
        <v>0.1</v>
      </c>
      <c r="U380">
        <v>2.1</v>
      </c>
      <c r="V380">
        <f>(Table1[[#This Row],[Min Nitrate N + Nitrite N]]+Table1[[#This Row],[Max Nitrate N + Nitrite N]])/2</f>
        <v>1.1000000000000001</v>
      </c>
      <c r="W380">
        <v>2</v>
      </c>
      <c r="X380">
        <v>3500</v>
      </c>
      <c r="Y380">
        <f>(Table1[[#This Row],[Min Fecal Coliform]]+Table1[[#This Row],[Max Fecal Coliform]])/2</f>
        <v>1751</v>
      </c>
      <c r="Z380">
        <v>360</v>
      </c>
      <c r="AA380">
        <v>24000</v>
      </c>
      <c r="AB380">
        <f>(Table1[[#This Row],[Min Total Coliform]]+Table1[[#This Row],[Max Total Coliform]])/2</f>
        <v>12180</v>
      </c>
      <c r="AC380">
        <f>MIN(10, (Table1[[#This Row],[Avg BOD]]/4)*10)</f>
        <v>10</v>
      </c>
      <c r="AD380">
        <f>MIN(10, (Table1[[#This Row],[Avg Fecal Coliform]]/600)*10)</f>
        <v>10</v>
      </c>
      <c r="AE380">
        <f>MIN(10, (Table1[[#This Row],[Avg Nitrate N + Nitrite N]]/10)*10)</f>
        <v>1.1000000000000001</v>
      </c>
      <c r="AF380">
        <f>IF(OR(Table1[[#This Row],[Avg pH]]&lt;6.5,Table1[[#This Row],[Avg pH]]&gt;8.5),10,0)</f>
        <v>10</v>
      </c>
      <c r="AG380">
        <f>MAX(0, 10-(2*Table1[[#This Row],[Avg Dissolved Oxygen]]))</f>
        <v>0</v>
      </c>
      <c r="AH380">
        <f>(Table1[[#This Row],[Fecal Score]]*0.3) + (Table1[[#This Row],[BOD Score]]*0.25) + (Table1[[#This Row],[Nitrate Score]]*0.2) + (Table1[[#This Row],[pH Score]]*0.15) + (Table1[[#This Row],[Dissolved Oxygen Score]]*0.1)</f>
        <v>7.22</v>
      </c>
      <c r="AI380">
        <v>2018</v>
      </c>
    </row>
    <row r="381" spans="1:35">
      <c r="A381">
        <v>2208</v>
      </c>
      <c r="B381" t="s">
        <v>10</v>
      </c>
      <c r="C381" t="s">
        <v>8</v>
      </c>
      <c r="D381" t="s">
        <v>5</v>
      </c>
      <c r="E381">
        <v>18</v>
      </c>
      <c r="F381">
        <v>32</v>
      </c>
      <c r="G381">
        <f>(Table1[[#This Row],[Min Temperature]]+Table1[[#This Row],[Max Temperature]])/2</f>
        <v>25</v>
      </c>
      <c r="H381">
        <v>4.3</v>
      </c>
      <c r="I381">
        <v>7.2</v>
      </c>
      <c r="J381">
        <f>(Table1[[#This Row],[Min Dissolved Oxygen]]+Table1[[#This Row],[Max Dissolved Oxygen]])/2</f>
        <v>5.75</v>
      </c>
      <c r="K381">
        <v>6.3</v>
      </c>
      <c r="L381">
        <v>8.4</v>
      </c>
      <c r="M381">
        <f>(Table1[[#This Row],[Min pH]]+Table1[[#This Row],[Max pH]])/2</f>
        <v>7.35</v>
      </c>
      <c r="N381">
        <v>20</v>
      </c>
      <c r="O381">
        <v>38</v>
      </c>
      <c r="P381">
        <f>(Table1[[#This Row],[Min Conductivity]]+Table1[[#This Row],[Max Conductivity]])/2</f>
        <v>29</v>
      </c>
      <c r="Q381">
        <v>1.3</v>
      </c>
      <c r="R381">
        <v>3.1</v>
      </c>
      <c r="S381">
        <f>(Table1[[#This Row],[Min BOD]]+Table1[[#This Row],[Max BOD]])/2</f>
        <v>2.2000000000000002</v>
      </c>
      <c r="T381">
        <v>0.1</v>
      </c>
      <c r="U381">
        <v>3</v>
      </c>
      <c r="V381">
        <f>(Table1[[#This Row],[Min Nitrate N + Nitrite N]]+Table1[[#This Row],[Max Nitrate N + Nitrite N]])/2</f>
        <v>1.55</v>
      </c>
      <c r="W381">
        <v>2</v>
      </c>
      <c r="X381">
        <v>360</v>
      </c>
      <c r="Y381">
        <f>(Table1[[#This Row],[Min Fecal Coliform]]+Table1[[#This Row],[Max Fecal Coliform]])/2</f>
        <v>181</v>
      </c>
      <c r="Z381">
        <v>300</v>
      </c>
      <c r="AA381">
        <v>730</v>
      </c>
      <c r="AB381">
        <f>(Table1[[#This Row],[Min Total Coliform]]+Table1[[#This Row],[Max Total Coliform]])/2</f>
        <v>515</v>
      </c>
      <c r="AC381">
        <f>MIN(10, (Table1[[#This Row],[Avg BOD]]/4)*10)</f>
        <v>5.5</v>
      </c>
      <c r="AD381">
        <f>MIN(10, (Table1[[#This Row],[Avg Fecal Coliform]]/600)*10)</f>
        <v>3.0166666666666671</v>
      </c>
      <c r="AE381">
        <f>MIN(10, (Table1[[#This Row],[Avg Nitrate N + Nitrite N]]/10)*10)</f>
        <v>1.55</v>
      </c>
      <c r="AF381">
        <f>IF(OR(Table1[[#This Row],[Avg pH]]&lt;6.5,Table1[[#This Row],[Avg pH]]&gt;8.5),10,0)</f>
        <v>0</v>
      </c>
      <c r="AG381">
        <f>MAX(0, 10-(2*Table1[[#This Row],[Avg Dissolved Oxygen]]))</f>
        <v>0</v>
      </c>
      <c r="AH381">
        <f>(Table1[[#This Row],[Fecal Score]]*0.3) + (Table1[[#This Row],[BOD Score]]*0.25) + (Table1[[#This Row],[Nitrate Score]]*0.2) + (Table1[[#This Row],[pH Score]]*0.15) + (Table1[[#This Row],[Dissolved Oxygen Score]]*0.1)</f>
        <v>2.5900000000000003</v>
      </c>
      <c r="AI381">
        <v>2018</v>
      </c>
    </row>
    <row r="382" spans="1:35">
      <c r="A382">
        <v>2209</v>
      </c>
      <c r="B382" t="s">
        <v>11</v>
      </c>
      <c r="C382" t="s">
        <v>8</v>
      </c>
      <c r="D382" t="s">
        <v>5</v>
      </c>
      <c r="E382">
        <v>22</v>
      </c>
      <c r="F382">
        <v>32</v>
      </c>
      <c r="G382">
        <f>(Table1[[#This Row],[Min Temperature]]+Table1[[#This Row],[Max Temperature]])/2</f>
        <v>27</v>
      </c>
      <c r="H382">
        <v>4.8</v>
      </c>
      <c r="I382">
        <v>8.1999999999999993</v>
      </c>
      <c r="J382">
        <f>(Table1[[#This Row],[Min Dissolved Oxygen]]+Table1[[#This Row],[Max Dissolved Oxygen]])/2</f>
        <v>6.5</v>
      </c>
      <c r="K382">
        <v>6.3</v>
      </c>
      <c r="L382">
        <v>7.9</v>
      </c>
      <c r="M382">
        <f>(Table1[[#This Row],[Min pH]]+Table1[[#This Row],[Max pH]])/2</f>
        <v>7.1</v>
      </c>
      <c r="N382">
        <v>21</v>
      </c>
      <c r="O382">
        <v>41</v>
      </c>
      <c r="P382">
        <f>(Table1[[#This Row],[Min Conductivity]]+Table1[[#This Row],[Max Conductivity]])/2</f>
        <v>31</v>
      </c>
      <c r="Q382">
        <v>0.9</v>
      </c>
      <c r="R382">
        <v>3.6</v>
      </c>
      <c r="S382">
        <f>(Table1[[#This Row],[Min BOD]]+Table1[[#This Row],[Max BOD]])/2</f>
        <v>2.25</v>
      </c>
      <c r="T382">
        <v>0.1</v>
      </c>
      <c r="U382">
        <v>1.1000000000000001</v>
      </c>
      <c r="V382">
        <f>(Table1[[#This Row],[Min Nitrate N + Nitrite N]]+Table1[[#This Row],[Max Nitrate N + Nitrite N]])/2</f>
        <v>0.60000000000000009</v>
      </c>
      <c r="W382">
        <v>2</v>
      </c>
      <c r="X382">
        <v>730</v>
      </c>
      <c r="Y382">
        <f>(Table1[[#This Row],[Min Fecal Coliform]]+Table1[[#This Row],[Max Fecal Coliform]])/2</f>
        <v>366</v>
      </c>
      <c r="Z382">
        <v>300</v>
      </c>
      <c r="AA382">
        <v>1500</v>
      </c>
      <c r="AB382">
        <f>(Table1[[#This Row],[Min Total Coliform]]+Table1[[#This Row],[Max Total Coliform]])/2</f>
        <v>900</v>
      </c>
      <c r="AC382">
        <f>MIN(10, (Table1[[#This Row],[Avg BOD]]/4)*10)</f>
        <v>5.625</v>
      </c>
      <c r="AD382">
        <f>MIN(10, (Table1[[#This Row],[Avg Fecal Coliform]]/600)*10)</f>
        <v>6.1</v>
      </c>
      <c r="AE382">
        <f>MIN(10, (Table1[[#This Row],[Avg Nitrate N + Nitrite N]]/10)*10)</f>
        <v>0.60000000000000009</v>
      </c>
      <c r="AF382">
        <f>IF(OR(Table1[[#This Row],[Avg pH]]&lt;6.5,Table1[[#This Row],[Avg pH]]&gt;8.5),10,0)</f>
        <v>0</v>
      </c>
      <c r="AG382">
        <f>MAX(0, 10-(2*Table1[[#This Row],[Avg Dissolved Oxygen]]))</f>
        <v>0</v>
      </c>
      <c r="AH382">
        <f>(Table1[[#This Row],[Fecal Score]]*0.3) + (Table1[[#This Row],[BOD Score]]*0.25) + (Table1[[#This Row],[Nitrate Score]]*0.2) + (Table1[[#This Row],[pH Score]]*0.15) + (Table1[[#This Row],[Dissolved Oxygen Score]]*0.1)</f>
        <v>3.3562500000000002</v>
      </c>
      <c r="AI382">
        <v>2018</v>
      </c>
    </row>
    <row r="383" spans="1:35">
      <c r="A383">
        <v>2210</v>
      </c>
      <c r="B383" t="s">
        <v>12</v>
      </c>
      <c r="C383" t="s">
        <v>8</v>
      </c>
      <c r="D383" t="s">
        <v>5</v>
      </c>
      <c r="E383">
        <v>19</v>
      </c>
      <c r="F383">
        <v>33</v>
      </c>
      <c r="G383">
        <f>(Table1[[#This Row],[Min Temperature]]+Table1[[#This Row],[Max Temperature]])/2</f>
        <v>26</v>
      </c>
      <c r="H383">
        <v>5.3</v>
      </c>
      <c r="I383">
        <v>7.8</v>
      </c>
      <c r="J383">
        <f>(Table1[[#This Row],[Min Dissolved Oxygen]]+Table1[[#This Row],[Max Dissolved Oxygen]])/2</f>
        <v>6.55</v>
      </c>
      <c r="K383">
        <v>6.5</v>
      </c>
      <c r="L383">
        <v>7.6</v>
      </c>
      <c r="M383">
        <f>(Table1[[#This Row],[Min pH]]+Table1[[#This Row],[Max pH]])/2</f>
        <v>7.05</v>
      </c>
      <c r="N383">
        <v>44</v>
      </c>
      <c r="O383">
        <v>96</v>
      </c>
      <c r="P383">
        <f>(Table1[[#This Row],[Min Conductivity]]+Table1[[#This Row],[Max Conductivity]])/2</f>
        <v>70</v>
      </c>
      <c r="Q383">
        <v>1.4</v>
      </c>
      <c r="R383">
        <v>5.9</v>
      </c>
      <c r="S383">
        <f>(Table1[[#This Row],[Min BOD]]+Table1[[#This Row],[Max BOD]])/2</f>
        <v>3.6500000000000004</v>
      </c>
      <c r="T383">
        <v>0.3</v>
      </c>
      <c r="U383">
        <v>1.6</v>
      </c>
      <c r="V383">
        <f>(Table1[[#This Row],[Min Nitrate N + Nitrite N]]+Table1[[#This Row],[Max Nitrate N + Nitrite N]])/2</f>
        <v>0.95000000000000007</v>
      </c>
      <c r="W383">
        <v>2</v>
      </c>
      <c r="X383">
        <v>910</v>
      </c>
      <c r="Y383">
        <f>(Table1[[#This Row],[Min Fecal Coliform]]+Table1[[#This Row],[Max Fecal Coliform]])/2</f>
        <v>456</v>
      </c>
      <c r="Z383">
        <v>360</v>
      </c>
      <c r="AA383">
        <v>2800</v>
      </c>
      <c r="AB383">
        <f>(Table1[[#This Row],[Min Total Coliform]]+Table1[[#This Row],[Max Total Coliform]])/2</f>
        <v>1580</v>
      </c>
      <c r="AC383">
        <f>MIN(10, (Table1[[#This Row],[Avg BOD]]/4)*10)</f>
        <v>9.125</v>
      </c>
      <c r="AD383">
        <f>MIN(10, (Table1[[#This Row],[Avg Fecal Coliform]]/600)*10)</f>
        <v>7.6</v>
      </c>
      <c r="AE383">
        <f>MIN(10, (Table1[[#This Row],[Avg Nitrate N + Nitrite N]]/10)*10)</f>
        <v>0.95</v>
      </c>
      <c r="AF383">
        <f>IF(OR(Table1[[#This Row],[Avg pH]]&lt;6.5,Table1[[#This Row],[Avg pH]]&gt;8.5),10,0)</f>
        <v>0</v>
      </c>
      <c r="AG383">
        <f>MAX(0, 10-(2*Table1[[#This Row],[Avg Dissolved Oxygen]]))</f>
        <v>0</v>
      </c>
      <c r="AH383">
        <f>(Table1[[#This Row],[Fecal Score]]*0.3) + (Table1[[#This Row],[BOD Score]]*0.25) + (Table1[[#This Row],[Nitrate Score]]*0.2) + (Table1[[#This Row],[pH Score]]*0.15) + (Table1[[#This Row],[Dissolved Oxygen Score]]*0.1)</f>
        <v>4.7512499999999998</v>
      </c>
      <c r="AI383">
        <v>2018</v>
      </c>
    </row>
    <row r="384" spans="1:35">
      <c r="A384">
        <v>2211</v>
      </c>
      <c r="B384" t="s">
        <v>13</v>
      </c>
      <c r="C384" t="s">
        <v>8</v>
      </c>
      <c r="D384" t="s">
        <v>5</v>
      </c>
      <c r="E384">
        <v>20</v>
      </c>
      <c r="F384">
        <v>33</v>
      </c>
      <c r="G384">
        <f>(Table1[[#This Row],[Min Temperature]]+Table1[[#This Row],[Max Temperature]])/2</f>
        <v>26.5</v>
      </c>
      <c r="H384">
        <v>6.8</v>
      </c>
      <c r="I384">
        <v>8.4</v>
      </c>
      <c r="J384">
        <f>(Table1[[#This Row],[Min Dissolved Oxygen]]+Table1[[#This Row],[Max Dissolved Oxygen]])/2</f>
        <v>7.6</v>
      </c>
      <c r="K384">
        <v>7.1</v>
      </c>
      <c r="L384">
        <v>8.9</v>
      </c>
      <c r="M384">
        <f>(Table1[[#This Row],[Min pH]]+Table1[[#This Row],[Max pH]])/2</f>
        <v>8</v>
      </c>
      <c r="N384">
        <v>218</v>
      </c>
      <c r="O384">
        <v>279</v>
      </c>
      <c r="P384">
        <f>(Table1[[#This Row],[Min Conductivity]]+Table1[[#This Row],[Max Conductivity]])/2</f>
        <v>248.5</v>
      </c>
      <c r="Q384">
        <v>3.4</v>
      </c>
      <c r="R384">
        <v>17.5</v>
      </c>
      <c r="S384">
        <f>(Table1[[#This Row],[Min BOD]]+Table1[[#This Row],[Max BOD]])/2</f>
        <v>10.45</v>
      </c>
      <c r="T384">
        <v>0.1</v>
      </c>
      <c r="U384">
        <v>1.7</v>
      </c>
      <c r="V384">
        <f>(Table1[[#This Row],[Min Nitrate N + Nitrite N]]+Table1[[#This Row],[Max Nitrate N + Nitrite N]])/2</f>
        <v>0.9</v>
      </c>
      <c r="W384">
        <v>2</v>
      </c>
      <c r="X384">
        <v>910</v>
      </c>
      <c r="Y384">
        <f>(Table1[[#This Row],[Min Fecal Coliform]]+Table1[[#This Row],[Max Fecal Coliform]])/2</f>
        <v>456</v>
      </c>
      <c r="Z384">
        <v>2</v>
      </c>
      <c r="AA384">
        <v>910</v>
      </c>
      <c r="AB384">
        <f>(Table1[[#This Row],[Min Total Coliform]]+Table1[[#This Row],[Max Total Coliform]])/2</f>
        <v>456</v>
      </c>
      <c r="AC384">
        <f>MIN(10, (Table1[[#This Row],[Avg BOD]]/4)*10)</f>
        <v>10</v>
      </c>
      <c r="AD384">
        <f>MIN(10, (Table1[[#This Row],[Avg Fecal Coliform]]/600)*10)</f>
        <v>7.6</v>
      </c>
      <c r="AE384">
        <f>MIN(10, (Table1[[#This Row],[Avg Nitrate N + Nitrite N]]/10)*10)</f>
        <v>0.89999999999999991</v>
      </c>
      <c r="AF384">
        <f>IF(OR(Table1[[#This Row],[Avg pH]]&lt;6.5,Table1[[#This Row],[Avg pH]]&gt;8.5),10,0)</f>
        <v>0</v>
      </c>
      <c r="AG384">
        <f>MAX(0, 10-(2*Table1[[#This Row],[Avg Dissolved Oxygen]]))</f>
        <v>0</v>
      </c>
      <c r="AH384">
        <f>(Table1[[#This Row],[Fecal Score]]*0.3) + (Table1[[#This Row],[BOD Score]]*0.25) + (Table1[[#This Row],[Nitrate Score]]*0.2) + (Table1[[#This Row],[pH Score]]*0.15) + (Table1[[#This Row],[Dissolved Oxygen Score]]*0.1)</f>
        <v>4.9599999999999991</v>
      </c>
      <c r="AI384">
        <v>2018</v>
      </c>
    </row>
    <row r="385" spans="1:35">
      <c r="A385">
        <v>2212</v>
      </c>
      <c r="B385" t="s">
        <v>14</v>
      </c>
      <c r="C385" t="s">
        <v>8</v>
      </c>
      <c r="D385" t="s">
        <v>5</v>
      </c>
      <c r="E385">
        <v>20</v>
      </c>
      <c r="F385">
        <v>32</v>
      </c>
      <c r="G385">
        <f>(Table1[[#This Row],[Min Temperature]]+Table1[[#This Row],[Max Temperature]])/2</f>
        <v>26</v>
      </c>
      <c r="H385">
        <v>7</v>
      </c>
      <c r="I385">
        <v>9</v>
      </c>
      <c r="J385">
        <f>(Table1[[#This Row],[Min Dissolved Oxygen]]+Table1[[#This Row],[Max Dissolved Oxygen]])/2</f>
        <v>8</v>
      </c>
      <c r="K385">
        <v>6.3</v>
      </c>
      <c r="L385">
        <v>9.1999999999999993</v>
      </c>
      <c r="M385">
        <f>(Table1[[#This Row],[Min pH]]+Table1[[#This Row],[Max pH]])/2</f>
        <v>7.75</v>
      </c>
      <c r="N385">
        <v>64</v>
      </c>
      <c r="O385">
        <v>83</v>
      </c>
      <c r="P385">
        <f>(Table1[[#This Row],[Min Conductivity]]+Table1[[#This Row],[Max Conductivity]])/2</f>
        <v>73.5</v>
      </c>
      <c r="Q385">
        <v>3</v>
      </c>
      <c r="R385">
        <v>12.4</v>
      </c>
      <c r="S385">
        <f>(Table1[[#This Row],[Min BOD]]+Table1[[#This Row],[Max BOD]])/2</f>
        <v>7.7</v>
      </c>
      <c r="T385">
        <v>0.2</v>
      </c>
      <c r="U385">
        <v>3</v>
      </c>
      <c r="V385">
        <f>(Table1[[#This Row],[Min Nitrate N + Nitrite N]]+Table1[[#This Row],[Max Nitrate N + Nitrite N]])/2</f>
        <v>1.6</v>
      </c>
      <c r="W385">
        <v>2</v>
      </c>
      <c r="X385">
        <v>2800</v>
      </c>
      <c r="Y385">
        <f>(Table1[[#This Row],[Min Fecal Coliform]]+Table1[[#This Row],[Max Fecal Coliform]])/2</f>
        <v>1401</v>
      </c>
      <c r="Z385">
        <v>2</v>
      </c>
      <c r="AA385">
        <v>21000</v>
      </c>
      <c r="AB385">
        <f>(Table1[[#This Row],[Min Total Coliform]]+Table1[[#This Row],[Max Total Coliform]])/2</f>
        <v>10501</v>
      </c>
      <c r="AC385">
        <f>MIN(10, (Table1[[#This Row],[Avg BOD]]/4)*10)</f>
        <v>10</v>
      </c>
      <c r="AD385">
        <f>MIN(10, (Table1[[#This Row],[Avg Fecal Coliform]]/600)*10)</f>
        <v>10</v>
      </c>
      <c r="AE385">
        <f>MIN(10, (Table1[[#This Row],[Avg Nitrate N + Nitrite N]]/10)*10)</f>
        <v>1.6</v>
      </c>
      <c r="AF385">
        <f>IF(OR(Table1[[#This Row],[Avg pH]]&lt;6.5,Table1[[#This Row],[Avg pH]]&gt;8.5),10,0)</f>
        <v>0</v>
      </c>
      <c r="AG385">
        <f>MAX(0, 10-(2*Table1[[#This Row],[Avg Dissolved Oxygen]]))</f>
        <v>0</v>
      </c>
      <c r="AH385">
        <f>(Table1[[#This Row],[Fecal Score]]*0.3) + (Table1[[#This Row],[BOD Score]]*0.25) + (Table1[[#This Row],[Nitrate Score]]*0.2) + (Table1[[#This Row],[pH Score]]*0.15) + (Table1[[#This Row],[Dissolved Oxygen Score]]*0.1)</f>
        <v>5.82</v>
      </c>
      <c r="AI385">
        <v>2018</v>
      </c>
    </row>
    <row r="386" spans="1:35">
      <c r="A386">
        <v>2213</v>
      </c>
      <c r="B386" t="s">
        <v>15</v>
      </c>
      <c r="C386" t="s">
        <v>8</v>
      </c>
      <c r="D386" t="s">
        <v>5</v>
      </c>
      <c r="E386">
        <v>20</v>
      </c>
      <c r="F386">
        <v>32</v>
      </c>
      <c r="G386">
        <f>(Table1[[#This Row],[Min Temperature]]+Table1[[#This Row],[Max Temperature]])/2</f>
        <v>26</v>
      </c>
      <c r="H386">
        <v>6.5</v>
      </c>
      <c r="I386">
        <v>8.6</v>
      </c>
      <c r="J386">
        <f>(Table1[[#This Row],[Min Dissolved Oxygen]]+Table1[[#This Row],[Max Dissolved Oxygen]])/2</f>
        <v>7.55</v>
      </c>
      <c r="K386">
        <v>6.7</v>
      </c>
      <c r="L386">
        <v>8.5</v>
      </c>
      <c r="M386">
        <f>(Table1[[#This Row],[Min pH]]+Table1[[#This Row],[Max pH]])/2</f>
        <v>7.6</v>
      </c>
      <c r="N386">
        <v>17</v>
      </c>
      <c r="O386">
        <v>244</v>
      </c>
      <c r="P386">
        <f>(Table1[[#This Row],[Min Conductivity]]+Table1[[#This Row],[Max Conductivity]])/2</f>
        <v>130.5</v>
      </c>
      <c r="Q386">
        <v>3.2</v>
      </c>
      <c r="R386">
        <v>8</v>
      </c>
      <c r="S386">
        <f>(Table1[[#This Row],[Min BOD]]+Table1[[#This Row],[Max BOD]])/2</f>
        <v>5.6</v>
      </c>
      <c r="T386">
        <v>0.1</v>
      </c>
      <c r="U386">
        <v>1.5</v>
      </c>
      <c r="V386">
        <f>(Table1[[#This Row],[Min Nitrate N + Nitrite N]]+Table1[[#This Row],[Max Nitrate N + Nitrite N]])/2</f>
        <v>0.8</v>
      </c>
      <c r="W386">
        <v>2</v>
      </c>
      <c r="X386">
        <v>730</v>
      </c>
      <c r="Y386">
        <f>(Table1[[#This Row],[Min Fecal Coliform]]+Table1[[#This Row],[Max Fecal Coliform]])/2</f>
        <v>366</v>
      </c>
      <c r="Z386">
        <v>2</v>
      </c>
      <c r="AA386">
        <v>1400</v>
      </c>
      <c r="AB386">
        <f>(Table1[[#This Row],[Min Total Coliform]]+Table1[[#This Row],[Max Total Coliform]])/2</f>
        <v>701</v>
      </c>
      <c r="AC386">
        <f>MIN(10, (Table1[[#This Row],[Avg BOD]]/4)*10)</f>
        <v>10</v>
      </c>
      <c r="AD386">
        <f>MIN(10, (Table1[[#This Row],[Avg Fecal Coliform]]/600)*10)</f>
        <v>6.1</v>
      </c>
      <c r="AE386">
        <f>MIN(10, (Table1[[#This Row],[Avg Nitrate N + Nitrite N]]/10)*10)</f>
        <v>0.8</v>
      </c>
      <c r="AF386">
        <f>IF(OR(Table1[[#This Row],[Avg pH]]&lt;6.5,Table1[[#This Row],[Avg pH]]&gt;8.5),10,0)</f>
        <v>0</v>
      </c>
      <c r="AG386">
        <f>MAX(0, 10-(2*Table1[[#This Row],[Avg Dissolved Oxygen]]))</f>
        <v>0</v>
      </c>
      <c r="AH386">
        <f>(Table1[[#This Row],[Fecal Score]]*0.3) + (Table1[[#This Row],[BOD Score]]*0.25) + (Table1[[#This Row],[Nitrate Score]]*0.2) + (Table1[[#This Row],[pH Score]]*0.15) + (Table1[[#This Row],[Dissolved Oxygen Score]]*0.1)</f>
        <v>4.49</v>
      </c>
      <c r="AI386">
        <v>2018</v>
      </c>
    </row>
    <row r="387" spans="1:35">
      <c r="A387">
        <v>2214</v>
      </c>
      <c r="B387" t="s">
        <v>16</v>
      </c>
      <c r="C387" t="s">
        <v>8</v>
      </c>
      <c r="D387" t="s">
        <v>5</v>
      </c>
      <c r="E387">
        <v>22</v>
      </c>
      <c r="F387">
        <v>34</v>
      </c>
      <c r="G387">
        <f>(Table1[[#This Row],[Min Temperature]]+Table1[[#This Row],[Max Temperature]])/2</f>
        <v>28</v>
      </c>
      <c r="H387">
        <v>3.8</v>
      </c>
      <c r="I387">
        <v>9</v>
      </c>
      <c r="J387">
        <f>(Table1[[#This Row],[Min Dissolved Oxygen]]+Table1[[#This Row],[Max Dissolved Oxygen]])/2</f>
        <v>6.4</v>
      </c>
      <c r="K387">
        <v>6.3</v>
      </c>
      <c r="L387">
        <v>7.9</v>
      </c>
      <c r="M387">
        <f>(Table1[[#This Row],[Min pH]]+Table1[[#This Row],[Max pH]])/2</f>
        <v>7.1</v>
      </c>
      <c r="N387">
        <v>18</v>
      </c>
      <c r="O387">
        <v>152</v>
      </c>
      <c r="P387">
        <f>(Table1[[#This Row],[Min Conductivity]]+Table1[[#This Row],[Max Conductivity]])/2</f>
        <v>85</v>
      </c>
      <c r="Q387">
        <v>4.5999999999999996</v>
      </c>
      <c r="R387">
        <v>9</v>
      </c>
      <c r="S387">
        <f>(Table1[[#This Row],[Min BOD]]+Table1[[#This Row],[Max BOD]])/2</f>
        <v>6.8</v>
      </c>
      <c r="T387">
        <v>0.1</v>
      </c>
      <c r="U387">
        <v>1.9</v>
      </c>
      <c r="V387">
        <f>(Table1[[#This Row],[Min Nitrate N + Nitrite N]]+Table1[[#This Row],[Max Nitrate N + Nitrite N]])/2</f>
        <v>1</v>
      </c>
      <c r="W387">
        <v>2</v>
      </c>
      <c r="X387">
        <v>910</v>
      </c>
      <c r="Y387">
        <f>(Table1[[#This Row],[Min Fecal Coliform]]+Table1[[#This Row],[Max Fecal Coliform]])/2</f>
        <v>456</v>
      </c>
      <c r="Z387">
        <v>2</v>
      </c>
      <c r="AA387">
        <v>1400</v>
      </c>
      <c r="AB387">
        <f>(Table1[[#This Row],[Min Total Coliform]]+Table1[[#This Row],[Max Total Coliform]])/2</f>
        <v>701</v>
      </c>
      <c r="AC387">
        <f>MIN(10, (Table1[[#This Row],[Avg BOD]]/4)*10)</f>
        <v>10</v>
      </c>
      <c r="AD387">
        <f>MIN(10, (Table1[[#This Row],[Avg Fecal Coliform]]/600)*10)</f>
        <v>7.6</v>
      </c>
      <c r="AE387">
        <f>MIN(10, (Table1[[#This Row],[Avg Nitrate N + Nitrite N]]/10)*10)</f>
        <v>1</v>
      </c>
      <c r="AF387">
        <f>IF(OR(Table1[[#This Row],[Avg pH]]&lt;6.5,Table1[[#This Row],[Avg pH]]&gt;8.5),10,0)</f>
        <v>0</v>
      </c>
      <c r="AG387">
        <f>MAX(0, 10-(2*Table1[[#This Row],[Avg Dissolved Oxygen]]))</f>
        <v>0</v>
      </c>
      <c r="AH387">
        <f>(Table1[[#This Row],[Fecal Score]]*0.3) + (Table1[[#This Row],[BOD Score]]*0.25) + (Table1[[#This Row],[Nitrate Score]]*0.2) + (Table1[[#This Row],[pH Score]]*0.15) + (Table1[[#This Row],[Dissolved Oxygen Score]]*0.1)</f>
        <v>4.9799999999999995</v>
      </c>
      <c r="AI387">
        <v>2018</v>
      </c>
    </row>
    <row r="388" spans="1:35">
      <c r="A388">
        <v>2215</v>
      </c>
      <c r="B388" t="s">
        <v>17</v>
      </c>
      <c r="C388" t="s">
        <v>8</v>
      </c>
      <c r="D388" t="s">
        <v>5</v>
      </c>
      <c r="E388">
        <v>22</v>
      </c>
      <c r="F388">
        <v>36</v>
      </c>
      <c r="G388">
        <f>(Table1[[#This Row],[Min Temperature]]+Table1[[#This Row],[Max Temperature]])/2</f>
        <v>29</v>
      </c>
      <c r="H388">
        <v>1.8</v>
      </c>
      <c r="I388">
        <v>10</v>
      </c>
      <c r="J388">
        <f>(Table1[[#This Row],[Min Dissolved Oxygen]]+Table1[[#This Row],[Max Dissolved Oxygen]])/2</f>
        <v>5.9</v>
      </c>
      <c r="K388">
        <v>6</v>
      </c>
      <c r="L388">
        <v>7.4</v>
      </c>
      <c r="M388">
        <f>(Table1[[#This Row],[Min pH]]+Table1[[#This Row],[Max pH]])/2</f>
        <v>6.7</v>
      </c>
      <c r="N388">
        <v>51</v>
      </c>
      <c r="O388">
        <v>88</v>
      </c>
      <c r="P388">
        <f>(Table1[[#This Row],[Min Conductivity]]+Table1[[#This Row],[Max Conductivity]])/2</f>
        <v>69.5</v>
      </c>
      <c r="Q388">
        <v>1.8</v>
      </c>
      <c r="R388">
        <v>6</v>
      </c>
      <c r="S388">
        <f>(Table1[[#This Row],[Min BOD]]+Table1[[#This Row],[Max BOD]])/2</f>
        <v>3.9</v>
      </c>
      <c r="T388">
        <v>0.2</v>
      </c>
      <c r="U388">
        <v>1.2</v>
      </c>
      <c r="V388">
        <f>(Table1[[#This Row],[Min Nitrate N + Nitrite N]]+Table1[[#This Row],[Max Nitrate N + Nitrite N]])/2</f>
        <v>0.7</v>
      </c>
      <c r="W388">
        <v>2</v>
      </c>
      <c r="X388">
        <v>2000</v>
      </c>
      <c r="Y388">
        <f>(Table1[[#This Row],[Min Fecal Coliform]]+Table1[[#This Row],[Max Fecal Coliform]])/2</f>
        <v>1001</v>
      </c>
      <c r="Z388">
        <v>2</v>
      </c>
      <c r="AA388">
        <v>12000</v>
      </c>
      <c r="AB388">
        <f>(Table1[[#This Row],[Min Total Coliform]]+Table1[[#This Row],[Max Total Coliform]])/2</f>
        <v>6001</v>
      </c>
      <c r="AC388">
        <f>MIN(10, (Table1[[#This Row],[Avg BOD]]/4)*10)</f>
        <v>9.75</v>
      </c>
      <c r="AD388">
        <f>MIN(10, (Table1[[#This Row],[Avg Fecal Coliform]]/600)*10)</f>
        <v>10</v>
      </c>
      <c r="AE388">
        <f>MIN(10, (Table1[[#This Row],[Avg Nitrate N + Nitrite N]]/10)*10)</f>
        <v>0.7</v>
      </c>
      <c r="AF388">
        <f>IF(OR(Table1[[#This Row],[Avg pH]]&lt;6.5,Table1[[#This Row],[Avg pH]]&gt;8.5),10,0)</f>
        <v>0</v>
      </c>
      <c r="AG388">
        <f>MAX(0, 10-(2*Table1[[#This Row],[Avg Dissolved Oxygen]]))</f>
        <v>0</v>
      </c>
      <c r="AH388">
        <f>(Table1[[#This Row],[Fecal Score]]*0.3) + (Table1[[#This Row],[BOD Score]]*0.25) + (Table1[[#This Row],[Nitrate Score]]*0.2) + (Table1[[#This Row],[pH Score]]*0.15) + (Table1[[#This Row],[Dissolved Oxygen Score]]*0.1)</f>
        <v>5.5774999999999997</v>
      </c>
      <c r="AI388">
        <v>2018</v>
      </c>
    </row>
    <row r="389" spans="1:35">
      <c r="A389">
        <v>2216</v>
      </c>
      <c r="B389" t="s">
        <v>18</v>
      </c>
      <c r="C389" t="s">
        <v>8</v>
      </c>
      <c r="D389" t="s">
        <v>5</v>
      </c>
      <c r="E389">
        <v>23</v>
      </c>
      <c r="F389">
        <v>30</v>
      </c>
      <c r="G389">
        <f>(Table1[[#This Row],[Min Temperature]]+Table1[[#This Row],[Max Temperature]])/2</f>
        <v>26.5</v>
      </c>
      <c r="H389">
        <v>4.5999999999999996</v>
      </c>
      <c r="I389">
        <v>14.5</v>
      </c>
      <c r="J389">
        <f>(Table1[[#This Row],[Min Dissolved Oxygen]]+Table1[[#This Row],[Max Dissolved Oxygen]])/2</f>
        <v>9.5500000000000007</v>
      </c>
      <c r="K389">
        <v>7.7</v>
      </c>
      <c r="L389">
        <v>9.3000000000000007</v>
      </c>
      <c r="M389">
        <f>(Table1[[#This Row],[Min pH]]+Table1[[#This Row],[Max pH]])/2</f>
        <v>8.5</v>
      </c>
      <c r="N389">
        <v>145</v>
      </c>
      <c r="O389">
        <v>185</v>
      </c>
      <c r="P389">
        <f>(Table1[[#This Row],[Min Conductivity]]+Table1[[#This Row],[Max Conductivity]])/2</f>
        <v>165</v>
      </c>
      <c r="Q389">
        <v>3.2</v>
      </c>
      <c r="R389">
        <v>28.2</v>
      </c>
      <c r="S389">
        <f>(Table1[[#This Row],[Min BOD]]+Table1[[#This Row],[Max BOD]])/2</f>
        <v>15.7</v>
      </c>
      <c r="T389">
        <v>0.3</v>
      </c>
      <c r="U389">
        <v>1.9</v>
      </c>
      <c r="V389">
        <f>(Table1[[#This Row],[Min Nitrate N + Nitrite N]]+Table1[[#This Row],[Max Nitrate N + Nitrite N]])/2</f>
        <v>1.0999999999999999</v>
      </c>
      <c r="W389">
        <v>2</v>
      </c>
      <c r="X389">
        <v>3500</v>
      </c>
      <c r="Y389">
        <f>(Table1[[#This Row],[Min Fecal Coliform]]+Table1[[#This Row],[Max Fecal Coliform]])/2</f>
        <v>1751</v>
      </c>
      <c r="Z389">
        <v>2</v>
      </c>
      <c r="AA389">
        <v>240000</v>
      </c>
      <c r="AB389">
        <f>(Table1[[#This Row],[Min Total Coliform]]+Table1[[#This Row],[Max Total Coliform]])/2</f>
        <v>120001</v>
      </c>
      <c r="AC389">
        <f>MIN(10, (Table1[[#This Row],[Avg BOD]]/4)*10)</f>
        <v>10</v>
      </c>
      <c r="AD389">
        <f>MIN(10, (Table1[[#This Row],[Avg Fecal Coliform]]/600)*10)</f>
        <v>10</v>
      </c>
      <c r="AE389">
        <f>MIN(10, (Table1[[#This Row],[Avg Nitrate N + Nitrite N]]/10)*10)</f>
        <v>1.0999999999999999</v>
      </c>
      <c r="AF389">
        <f>IF(OR(Table1[[#This Row],[Avg pH]]&lt;6.5,Table1[[#This Row],[Avg pH]]&gt;8.5),10,0)</f>
        <v>0</v>
      </c>
      <c r="AG389">
        <f>MAX(0, 10-(2*Table1[[#This Row],[Avg Dissolved Oxygen]]))</f>
        <v>0</v>
      </c>
      <c r="AH389">
        <f>(Table1[[#This Row],[Fecal Score]]*0.3) + (Table1[[#This Row],[BOD Score]]*0.25) + (Table1[[#This Row],[Nitrate Score]]*0.2) + (Table1[[#This Row],[pH Score]]*0.15) + (Table1[[#This Row],[Dissolved Oxygen Score]]*0.1)</f>
        <v>5.72</v>
      </c>
      <c r="AI389">
        <v>2018</v>
      </c>
    </row>
    <row r="390" spans="1:35">
      <c r="A390">
        <v>2217</v>
      </c>
      <c r="B390" t="s">
        <v>405</v>
      </c>
      <c r="C390" t="s">
        <v>8</v>
      </c>
      <c r="D390" t="s">
        <v>5</v>
      </c>
      <c r="E390">
        <v>22</v>
      </c>
      <c r="F390">
        <v>30</v>
      </c>
      <c r="G390">
        <f>(Table1[[#This Row],[Min Temperature]]+Table1[[#This Row],[Max Temperature]])/2</f>
        <v>26</v>
      </c>
      <c r="H390">
        <v>4.5</v>
      </c>
      <c r="I390">
        <v>11</v>
      </c>
      <c r="J390">
        <f>(Table1[[#This Row],[Min Dissolved Oxygen]]+Table1[[#This Row],[Max Dissolved Oxygen]])/2</f>
        <v>7.75</v>
      </c>
      <c r="K390">
        <v>6.3</v>
      </c>
      <c r="L390">
        <v>8.1</v>
      </c>
      <c r="M390">
        <f>(Table1[[#This Row],[Min pH]]+Table1[[#This Row],[Max pH]])/2</f>
        <v>7.1999999999999993</v>
      </c>
      <c r="N390">
        <v>282</v>
      </c>
      <c r="O390">
        <v>441</v>
      </c>
      <c r="P390">
        <f>(Table1[[#This Row],[Min Conductivity]]+Table1[[#This Row],[Max Conductivity]])/2</f>
        <v>361.5</v>
      </c>
      <c r="Q390">
        <v>2.8</v>
      </c>
      <c r="R390">
        <v>16</v>
      </c>
      <c r="S390">
        <f>(Table1[[#This Row],[Min BOD]]+Table1[[#This Row],[Max BOD]])/2</f>
        <v>9.4</v>
      </c>
      <c r="T390">
        <v>0.2</v>
      </c>
      <c r="U390">
        <v>2.4</v>
      </c>
      <c r="V390">
        <f>(Table1[[#This Row],[Min Nitrate N + Nitrite N]]+Table1[[#This Row],[Max Nitrate N + Nitrite N]])/2</f>
        <v>1.3</v>
      </c>
      <c r="W390">
        <v>2</v>
      </c>
      <c r="X390">
        <v>21000</v>
      </c>
      <c r="Y390">
        <f>(Table1[[#This Row],[Min Fecal Coliform]]+Table1[[#This Row],[Max Fecal Coliform]])/2</f>
        <v>10501</v>
      </c>
      <c r="Z390">
        <v>2</v>
      </c>
      <c r="AA390">
        <v>21000</v>
      </c>
      <c r="AB390">
        <f>(Table1[[#This Row],[Min Total Coliform]]+Table1[[#This Row],[Max Total Coliform]])/2</f>
        <v>10501</v>
      </c>
      <c r="AC390">
        <f>MIN(10, (Table1[[#This Row],[Avg BOD]]/4)*10)</f>
        <v>10</v>
      </c>
      <c r="AD390">
        <f>MIN(10, (Table1[[#This Row],[Avg Fecal Coliform]]/600)*10)</f>
        <v>10</v>
      </c>
      <c r="AE390">
        <f>MIN(10, (Table1[[#This Row],[Avg Nitrate N + Nitrite N]]/10)*10)</f>
        <v>1.3</v>
      </c>
      <c r="AF390">
        <f>IF(OR(Table1[[#This Row],[Avg pH]]&lt;6.5,Table1[[#This Row],[Avg pH]]&gt;8.5),10,0)</f>
        <v>0</v>
      </c>
      <c r="AG390">
        <f>MAX(0, 10-(2*Table1[[#This Row],[Avg Dissolved Oxygen]]))</f>
        <v>0</v>
      </c>
      <c r="AH390">
        <f>(Table1[[#This Row],[Fecal Score]]*0.3) + (Table1[[#This Row],[BOD Score]]*0.25) + (Table1[[#This Row],[Nitrate Score]]*0.2) + (Table1[[#This Row],[pH Score]]*0.15) + (Table1[[#This Row],[Dissolved Oxygen Score]]*0.1)</f>
        <v>5.76</v>
      </c>
      <c r="AI390">
        <v>2018</v>
      </c>
    </row>
    <row r="391" spans="1:35">
      <c r="A391">
        <v>2218</v>
      </c>
      <c r="B391" t="s">
        <v>406</v>
      </c>
      <c r="C391" t="s">
        <v>8</v>
      </c>
      <c r="D391" t="s">
        <v>5</v>
      </c>
      <c r="E391">
        <v>24</v>
      </c>
      <c r="F391">
        <v>33</v>
      </c>
      <c r="G391">
        <f>(Table1[[#This Row],[Min Temperature]]+Table1[[#This Row],[Max Temperature]])/2</f>
        <v>28.5</v>
      </c>
      <c r="H391">
        <v>3.8</v>
      </c>
      <c r="I391">
        <v>13.1</v>
      </c>
      <c r="J391">
        <f>(Table1[[#This Row],[Min Dissolved Oxygen]]+Table1[[#This Row],[Max Dissolved Oxygen]])/2</f>
        <v>8.4499999999999993</v>
      </c>
      <c r="K391">
        <v>6.1</v>
      </c>
      <c r="L391">
        <v>9.6999999999999993</v>
      </c>
      <c r="M391">
        <f>(Table1[[#This Row],[Min pH]]+Table1[[#This Row],[Max pH]])/2</f>
        <v>7.8999999999999995</v>
      </c>
      <c r="N391">
        <v>125</v>
      </c>
      <c r="O391">
        <v>325</v>
      </c>
      <c r="P391">
        <f>(Table1[[#This Row],[Min Conductivity]]+Table1[[#This Row],[Max Conductivity]])/2</f>
        <v>225</v>
      </c>
      <c r="Q391">
        <v>2.6</v>
      </c>
      <c r="R391">
        <v>14.8</v>
      </c>
      <c r="S391">
        <f>(Table1[[#This Row],[Min BOD]]+Table1[[#This Row],[Max BOD]])/2</f>
        <v>8.7000000000000011</v>
      </c>
      <c r="T391">
        <v>0.1</v>
      </c>
      <c r="U391">
        <v>1.7</v>
      </c>
      <c r="V391">
        <f>(Table1[[#This Row],[Min Nitrate N + Nitrite N]]+Table1[[#This Row],[Max Nitrate N + Nitrite N]])/2</f>
        <v>0.9</v>
      </c>
      <c r="W391">
        <v>2</v>
      </c>
      <c r="X391">
        <v>910</v>
      </c>
      <c r="Y391">
        <f>(Table1[[#This Row],[Min Fecal Coliform]]+Table1[[#This Row],[Max Fecal Coliform]])/2</f>
        <v>456</v>
      </c>
      <c r="Z391">
        <v>2</v>
      </c>
      <c r="AA391">
        <v>4200</v>
      </c>
      <c r="AB391">
        <f>(Table1[[#This Row],[Min Total Coliform]]+Table1[[#This Row],[Max Total Coliform]])/2</f>
        <v>2101</v>
      </c>
      <c r="AC391">
        <f>MIN(10, (Table1[[#This Row],[Avg BOD]]/4)*10)</f>
        <v>10</v>
      </c>
      <c r="AD391">
        <f>MIN(10, (Table1[[#This Row],[Avg Fecal Coliform]]/600)*10)</f>
        <v>7.6</v>
      </c>
      <c r="AE391">
        <f>MIN(10, (Table1[[#This Row],[Avg Nitrate N + Nitrite N]]/10)*10)</f>
        <v>0.89999999999999991</v>
      </c>
      <c r="AF391">
        <f>IF(OR(Table1[[#This Row],[Avg pH]]&lt;6.5,Table1[[#This Row],[Avg pH]]&gt;8.5),10,0)</f>
        <v>0</v>
      </c>
      <c r="AG391">
        <f>MAX(0, 10-(2*Table1[[#This Row],[Avg Dissolved Oxygen]]))</f>
        <v>0</v>
      </c>
      <c r="AH391">
        <f>(Table1[[#This Row],[Fecal Score]]*0.3) + (Table1[[#This Row],[BOD Score]]*0.25) + (Table1[[#This Row],[Nitrate Score]]*0.2) + (Table1[[#This Row],[pH Score]]*0.15) + (Table1[[#This Row],[Dissolved Oxygen Score]]*0.1)</f>
        <v>4.9599999999999991</v>
      </c>
      <c r="AI391">
        <v>2018</v>
      </c>
    </row>
    <row r="392" spans="1:35">
      <c r="A392">
        <v>2219</v>
      </c>
      <c r="B392" t="s">
        <v>407</v>
      </c>
      <c r="C392" t="s">
        <v>8</v>
      </c>
      <c r="D392" t="s">
        <v>5</v>
      </c>
      <c r="E392">
        <v>20</v>
      </c>
      <c r="F392">
        <v>34</v>
      </c>
      <c r="G392">
        <f>(Table1[[#This Row],[Min Temperature]]+Table1[[#This Row],[Max Temperature]])/2</f>
        <v>27</v>
      </c>
      <c r="H392">
        <v>4.7</v>
      </c>
      <c r="I392">
        <v>11</v>
      </c>
      <c r="J392">
        <f>(Table1[[#This Row],[Min Dissolved Oxygen]]+Table1[[#This Row],[Max Dissolved Oxygen]])/2</f>
        <v>7.85</v>
      </c>
      <c r="K392">
        <v>6.8</v>
      </c>
      <c r="L392">
        <v>8.6999999999999993</v>
      </c>
      <c r="M392">
        <f>(Table1[[#This Row],[Min pH]]+Table1[[#This Row],[Max pH]])/2</f>
        <v>7.75</v>
      </c>
      <c r="N392">
        <v>195</v>
      </c>
      <c r="O392">
        <v>225</v>
      </c>
      <c r="P392">
        <f>(Table1[[#This Row],[Min Conductivity]]+Table1[[#This Row],[Max Conductivity]])/2</f>
        <v>210</v>
      </c>
      <c r="Q392">
        <v>3.9</v>
      </c>
      <c r="R392">
        <v>14</v>
      </c>
      <c r="S392">
        <f>(Table1[[#This Row],[Min BOD]]+Table1[[#This Row],[Max BOD]])/2</f>
        <v>8.9499999999999993</v>
      </c>
      <c r="T392">
        <v>0.1</v>
      </c>
      <c r="U392">
        <v>2.1</v>
      </c>
      <c r="V392">
        <f>(Table1[[#This Row],[Min Nitrate N + Nitrite N]]+Table1[[#This Row],[Max Nitrate N + Nitrite N]])/2</f>
        <v>1.1000000000000001</v>
      </c>
      <c r="W392">
        <v>2</v>
      </c>
      <c r="X392">
        <v>1500</v>
      </c>
      <c r="Y392">
        <f>(Table1[[#This Row],[Min Fecal Coliform]]+Table1[[#This Row],[Max Fecal Coliform]])/2</f>
        <v>751</v>
      </c>
      <c r="Z392">
        <v>2</v>
      </c>
      <c r="AA392">
        <v>4300</v>
      </c>
      <c r="AB392">
        <f>(Table1[[#This Row],[Min Total Coliform]]+Table1[[#This Row],[Max Total Coliform]])/2</f>
        <v>2151</v>
      </c>
      <c r="AC392">
        <f>MIN(10, (Table1[[#This Row],[Avg BOD]]/4)*10)</f>
        <v>10</v>
      </c>
      <c r="AD392">
        <f>MIN(10, (Table1[[#This Row],[Avg Fecal Coliform]]/600)*10)</f>
        <v>10</v>
      </c>
      <c r="AE392">
        <f>MIN(10, (Table1[[#This Row],[Avg Nitrate N + Nitrite N]]/10)*10)</f>
        <v>1.1000000000000001</v>
      </c>
      <c r="AF392">
        <f>IF(OR(Table1[[#This Row],[Avg pH]]&lt;6.5,Table1[[#This Row],[Avg pH]]&gt;8.5),10,0)</f>
        <v>0</v>
      </c>
      <c r="AG392">
        <f>MAX(0, 10-(2*Table1[[#This Row],[Avg Dissolved Oxygen]]))</f>
        <v>0</v>
      </c>
      <c r="AH392">
        <f>(Table1[[#This Row],[Fecal Score]]*0.3) + (Table1[[#This Row],[BOD Score]]*0.25) + (Table1[[#This Row],[Nitrate Score]]*0.2) + (Table1[[#This Row],[pH Score]]*0.15) + (Table1[[#This Row],[Dissolved Oxygen Score]]*0.1)</f>
        <v>5.72</v>
      </c>
      <c r="AI392">
        <v>2018</v>
      </c>
    </row>
    <row r="393" spans="1:35">
      <c r="A393">
        <v>2220</v>
      </c>
      <c r="B393" t="s">
        <v>22</v>
      </c>
      <c r="C393" t="s">
        <v>8</v>
      </c>
      <c r="D393" t="s">
        <v>5</v>
      </c>
      <c r="E393">
        <v>20</v>
      </c>
      <c r="F393">
        <v>36</v>
      </c>
      <c r="G393">
        <f>(Table1[[#This Row],[Min Temperature]]+Table1[[#This Row],[Max Temperature]])/2</f>
        <v>28</v>
      </c>
      <c r="H393">
        <v>4.5999999999999996</v>
      </c>
      <c r="I393">
        <v>10.6</v>
      </c>
      <c r="J393">
        <f>(Table1[[#This Row],[Min Dissolved Oxygen]]+Table1[[#This Row],[Max Dissolved Oxygen]])/2</f>
        <v>7.6</v>
      </c>
      <c r="K393">
        <v>5.8</v>
      </c>
      <c r="L393">
        <v>7.6</v>
      </c>
      <c r="M393">
        <f>(Table1[[#This Row],[Min pH]]+Table1[[#This Row],[Max pH]])/2</f>
        <v>6.6999999999999993</v>
      </c>
      <c r="N393">
        <v>18</v>
      </c>
      <c r="O393">
        <v>42</v>
      </c>
      <c r="P393">
        <f>(Table1[[#This Row],[Min Conductivity]]+Table1[[#This Row],[Max Conductivity]])/2</f>
        <v>30</v>
      </c>
      <c r="Q393">
        <v>1.4</v>
      </c>
      <c r="R393">
        <v>4.5</v>
      </c>
      <c r="S393">
        <f>(Table1[[#This Row],[Min BOD]]+Table1[[#This Row],[Max BOD]])/2</f>
        <v>2.95</v>
      </c>
      <c r="T393">
        <v>0.2</v>
      </c>
      <c r="U393">
        <v>1.4</v>
      </c>
      <c r="V393">
        <f>(Table1[[#This Row],[Min Nitrate N + Nitrite N]]+Table1[[#This Row],[Max Nitrate N + Nitrite N]])/2</f>
        <v>0.79999999999999993</v>
      </c>
      <c r="W393">
        <v>2</v>
      </c>
      <c r="X393">
        <v>910</v>
      </c>
      <c r="Y393">
        <f>(Table1[[#This Row],[Min Fecal Coliform]]+Table1[[#This Row],[Max Fecal Coliform]])/2</f>
        <v>456</v>
      </c>
      <c r="Z393">
        <v>2</v>
      </c>
      <c r="AA393">
        <v>2300</v>
      </c>
      <c r="AB393">
        <f>(Table1[[#This Row],[Min Total Coliform]]+Table1[[#This Row],[Max Total Coliform]])/2</f>
        <v>1151</v>
      </c>
      <c r="AC393">
        <f>MIN(10, (Table1[[#This Row],[Avg BOD]]/4)*10)</f>
        <v>7.375</v>
      </c>
      <c r="AD393">
        <f>MIN(10, (Table1[[#This Row],[Avg Fecal Coliform]]/600)*10)</f>
        <v>7.6</v>
      </c>
      <c r="AE393">
        <f>MIN(10, (Table1[[#This Row],[Avg Nitrate N + Nitrite N]]/10)*10)</f>
        <v>0.79999999999999982</v>
      </c>
      <c r="AF393">
        <f>IF(OR(Table1[[#This Row],[Avg pH]]&lt;6.5,Table1[[#This Row],[Avg pH]]&gt;8.5),10,0)</f>
        <v>0</v>
      </c>
      <c r="AG393">
        <f>MAX(0, 10-(2*Table1[[#This Row],[Avg Dissolved Oxygen]]))</f>
        <v>0</v>
      </c>
      <c r="AH393">
        <f>(Table1[[#This Row],[Fecal Score]]*0.3) + (Table1[[#This Row],[BOD Score]]*0.25) + (Table1[[#This Row],[Nitrate Score]]*0.2) + (Table1[[#This Row],[pH Score]]*0.15) + (Table1[[#This Row],[Dissolved Oxygen Score]]*0.1)</f>
        <v>4.2837499999999995</v>
      </c>
      <c r="AI393">
        <v>2018</v>
      </c>
    </row>
    <row r="394" spans="1:35">
      <c r="A394">
        <v>2221</v>
      </c>
      <c r="B394" t="s">
        <v>23</v>
      </c>
      <c r="C394" t="s">
        <v>8</v>
      </c>
      <c r="D394" t="s">
        <v>5</v>
      </c>
      <c r="E394">
        <v>22</v>
      </c>
      <c r="F394">
        <v>36</v>
      </c>
      <c r="G394">
        <f>(Table1[[#This Row],[Min Temperature]]+Table1[[#This Row],[Max Temperature]])/2</f>
        <v>29</v>
      </c>
      <c r="H394">
        <v>0</v>
      </c>
      <c r="I394">
        <v>10</v>
      </c>
      <c r="J394">
        <f>(Table1[[#This Row],[Min Dissolved Oxygen]]+Table1[[#This Row],[Max Dissolved Oxygen]])/2</f>
        <v>5</v>
      </c>
      <c r="K394">
        <v>6.9</v>
      </c>
      <c r="L394">
        <v>8.3000000000000007</v>
      </c>
      <c r="M394">
        <f>(Table1[[#This Row],[Min pH]]+Table1[[#This Row],[Max pH]])/2</f>
        <v>7.6000000000000005</v>
      </c>
      <c r="N394">
        <v>50</v>
      </c>
      <c r="O394">
        <v>58</v>
      </c>
      <c r="P394">
        <f>(Table1[[#This Row],[Min Conductivity]]+Table1[[#This Row],[Max Conductivity]])/2</f>
        <v>54</v>
      </c>
      <c r="Q394">
        <v>1.5</v>
      </c>
      <c r="R394">
        <v>7</v>
      </c>
      <c r="S394">
        <f>(Table1[[#This Row],[Min BOD]]+Table1[[#This Row],[Max BOD]])/2</f>
        <v>4.25</v>
      </c>
      <c r="T394">
        <v>0.2</v>
      </c>
      <c r="U394">
        <v>1.3</v>
      </c>
      <c r="V394">
        <f>(Table1[[#This Row],[Min Nitrate N + Nitrite N]]+Table1[[#This Row],[Max Nitrate N + Nitrite N]])/2</f>
        <v>0.75</v>
      </c>
      <c r="W394">
        <v>2</v>
      </c>
      <c r="X394">
        <v>1500</v>
      </c>
      <c r="Y394">
        <f>(Table1[[#This Row],[Min Fecal Coliform]]+Table1[[#This Row],[Max Fecal Coliform]])/2</f>
        <v>751</v>
      </c>
      <c r="Z394">
        <v>300</v>
      </c>
      <c r="AA394">
        <v>7500</v>
      </c>
      <c r="AB394">
        <f>(Table1[[#This Row],[Min Total Coliform]]+Table1[[#This Row],[Max Total Coliform]])/2</f>
        <v>3900</v>
      </c>
      <c r="AC394">
        <f>MIN(10, (Table1[[#This Row],[Avg BOD]]/4)*10)</f>
        <v>10</v>
      </c>
      <c r="AD394">
        <f>MIN(10, (Table1[[#This Row],[Avg Fecal Coliform]]/600)*10)</f>
        <v>10</v>
      </c>
      <c r="AE394">
        <f>MIN(10, (Table1[[#This Row],[Avg Nitrate N + Nitrite N]]/10)*10)</f>
        <v>0.75</v>
      </c>
      <c r="AF394">
        <f>IF(OR(Table1[[#This Row],[Avg pH]]&lt;6.5,Table1[[#This Row],[Avg pH]]&gt;8.5),10,0)</f>
        <v>0</v>
      </c>
      <c r="AG394">
        <f>MAX(0, 10-(2*Table1[[#This Row],[Avg Dissolved Oxygen]]))</f>
        <v>0</v>
      </c>
      <c r="AH394">
        <f>(Table1[[#This Row],[Fecal Score]]*0.3) + (Table1[[#This Row],[BOD Score]]*0.25) + (Table1[[#This Row],[Nitrate Score]]*0.2) + (Table1[[#This Row],[pH Score]]*0.15) + (Table1[[#This Row],[Dissolved Oxygen Score]]*0.1)</f>
        <v>5.65</v>
      </c>
      <c r="AI394">
        <v>2018</v>
      </c>
    </row>
    <row r="395" spans="1:35">
      <c r="A395">
        <v>2222</v>
      </c>
      <c r="B395" t="s">
        <v>24</v>
      </c>
      <c r="C395" t="s">
        <v>8</v>
      </c>
      <c r="D395" t="s">
        <v>5</v>
      </c>
      <c r="E395">
        <v>22</v>
      </c>
      <c r="F395">
        <v>38</v>
      </c>
      <c r="G395">
        <f>(Table1[[#This Row],[Min Temperature]]+Table1[[#This Row],[Max Temperature]])/2</f>
        <v>30</v>
      </c>
      <c r="H395">
        <v>4.8</v>
      </c>
      <c r="I395">
        <v>5.6</v>
      </c>
      <c r="J395">
        <f>(Table1[[#This Row],[Min Dissolved Oxygen]]+Table1[[#This Row],[Max Dissolved Oxygen]])/2</f>
        <v>5.1999999999999993</v>
      </c>
      <c r="K395">
        <v>6.5</v>
      </c>
      <c r="L395">
        <v>7.9</v>
      </c>
      <c r="M395">
        <f>(Table1[[#This Row],[Min pH]]+Table1[[#This Row],[Max pH]])/2</f>
        <v>7.2</v>
      </c>
      <c r="N395">
        <v>10</v>
      </c>
      <c r="O395">
        <v>112</v>
      </c>
      <c r="P395">
        <f>(Table1[[#This Row],[Min Conductivity]]+Table1[[#This Row],[Max Conductivity]])/2</f>
        <v>61</v>
      </c>
      <c r="Q395">
        <v>1.1000000000000001</v>
      </c>
      <c r="R395">
        <v>2.8</v>
      </c>
      <c r="S395">
        <f>(Table1[[#This Row],[Min BOD]]+Table1[[#This Row],[Max BOD]])/2</f>
        <v>1.95</v>
      </c>
      <c r="T395">
        <v>0.1</v>
      </c>
      <c r="U395">
        <v>1.1000000000000001</v>
      </c>
      <c r="V395">
        <f>(Table1[[#This Row],[Min Nitrate N + Nitrite N]]+Table1[[#This Row],[Max Nitrate N + Nitrite N]])/2</f>
        <v>0.60000000000000009</v>
      </c>
      <c r="W395">
        <v>2</v>
      </c>
      <c r="X395">
        <v>2100</v>
      </c>
      <c r="Y395">
        <f>(Table1[[#This Row],[Min Fecal Coliform]]+Table1[[#This Row],[Max Fecal Coliform]])/2</f>
        <v>1051</v>
      </c>
      <c r="Z395">
        <v>2</v>
      </c>
      <c r="AA395">
        <v>3900</v>
      </c>
      <c r="AB395">
        <f>(Table1[[#This Row],[Min Total Coliform]]+Table1[[#This Row],[Max Total Coliform]])/2</f>
        <v>1951</v>
      </c>
      <c r="AC395">
        <f>MIN(10, (Table1[[#This Row],[Avg BOD]]/4)*10)</f>
        <v>4.875</v>
      </c>
      <c r="AD395">
        <f>MIN(10, (Table1[[#This Row],[Avg Fecal Coliform]]/600)*10)</f>
        <v>10</v>
      </c>
      <c r="AE395">
        <f>MIN(10, (Table1[[#This Row],[Avg Nitrate N + Nitrite N]]/10)*10)</f>
        <v>0.60000000000000009</v>
      </c>
      <c r="AF395">
        <f>IF(OR(Table1[[#This Row],[Avg pH]]&lt;6.5,Table1[[#This Row],[Avg pH]]&gt;8.5),10,0)</f>
        <v>0</v>
      </c>
      <c r="AG395">
        <f>MAX(0, 10-(2*Table1[[#This Row],[Avg Dissolved Oxygen]]))</f>
        <v>0</v>
      </c>
      <c r="AH395">
        <f>(Table1[[#This Row],[Fecal Score]]*0.3) + (Table1[[#This Row],[BOD Score]]*0.25) + (Table1[[#This Row],[Nitrate Score]]*0.2) + (Table1[[#This Row],[pH Score]]*0.15) + (Table1[[#This Row],[Dissolved Oxygen Score]]*0.1)</f>
        <v>4.3387500000000001</v>
      </c>
      <c r="AI395">
        <v>2018</v>
      </c>
    </row>
    <row r="396" spans="1:35">
      <c r="A396">
        <v>2223</v>
      </c>
      <c r="B396" t="s">
        <v>25</v>
      </c>
      <c r="C396" t="s">
        <v>8</v>
      </c>
      <c r="D396" t="s">
        <v>5</v>
      </c>
      <c r="E396">
        <v>23</v>
      </c>
      <c r="F396">
        <v>35</v>
      </c>
      <c r="G396">
        <f>(Table1[[#This Row],[Min Temperature]]+Table1[[#This Row],[Max Temperature]])/2</f>
        <v>29</v>
      </c>
      <c r="H396">
        <v>2</v>
      </c>
      <c r="I396">
        <v>6.2</v>
      </c>
      <c r="J396">
        <f>(Table1[[#This Row],[Min Dissolved Oxygen]]+Table1[[#This Row],[Max Dissolved Oxygen]])/2</f>
        <v>4.0999999999999996</v>
      </c>
      <c r="K396">
        <v>6.6</v>
      </c>
      <c r="L396">
        <v>7.8</v>
      </c>
      <c r="M396">
        <f>(Table1[[#This Row],[Min pH]]+Table1[[#This Row],[Max pH]])/2</f>
        <v>7.1999999999999993</v>
      </c>
      <c r="N396">
        <v>43</v>
      </c>
      <c r="O396">
        <v>51</v>
      </c>
      <c r="P396">
        <f>(Table1[[#This Row],[Min Conductivity]]+Table1[[#This Row],[Max Conductivity]])/2</f>
        <v>47</v>
      </c>
      <c r="Q396">
        <v>1.3</v>
      </c>
      <c r="R396">
        <v>2.4</v>
      </c>
      <c r="S396">
        <f>(Table1[[#This Row],[Min BOD]]+Table1[[#This Row],[Max BOD]])/2</f>
        <v>1.85</v>
      </c>
      <c r="T396">
        <v>0.1</v>
      </c>
      <c r="U396">
        <v>1.1000000000000001</v>
      </c>
      <c r="V396">
        <f>(Table1[[#This Row],[Min Nitrate N + Nitrite N]]+Table1[[#This Row],[Max Nitrate N + Nitrite N]])/2</f>
        <v>0.60000000000000009</v>
      </c>
      <c r="W396">
        <v>2</v>
      </c>
      <c r="X396">
        <v>1500</v>
      </c>
      <c r="Y396">
        <f>(Table1[[#This Row],[Min Fecal Coliform]]+Table1[[#This Row],[Max Fecal Coliform]])/2</f>
        <v>751</v>
      </c>
      <c r="Z396">
        <v>730</v>
      </c>
      <c r="AA396">
        <v>29000</v>
      </c>
      <c r="AB396">
        <f>(Table1[[#This Row],[Min Total Coliform]]+Table1[[#This Row],[Max Total Coliform]])/2</f>
        <v>14865</v>
      </c>
      <c r="AC396">
        <f>MIN(10, (Table1[[#This Row],[Avg BOD]]/4)*10)</f>
        <v>4.625</v>
      </c>
      <c r="AD396">
        <f>MIN(10, (Table1[[#This Row],[Avg Fecal Coliform]]/600)*10)</f>
        <v>10</v>
      </c>
      <c r="AE396">
        <f>MIN(10, (Table1[[#This Row],[Avg Nitrate N + Nitrite N]]/10)*10)</f>
        <v>0.60000000000000009</v>
      </c>
      <c r="AF396">
        <f>IF(OR(Table1[[#This Row],[Avg pH]]&lt;6.5,Table1[[#This Row],[Avg pH]]&gt;8.5),10,0)</f>
        <v>0</v>
      </c>
      <c r="AG396">
        <f>MAX(0, 10-(2*Table1[[#This Row],[Avg Dissolved Oxygen]]))</f>
        <v>1.8000000000000007</v>
      </c>
      <c r="AH396">
        <f>(Table1[[#This Row],[Fecal Score]]*0.3) + (Table1[[#This Row],[BOD Score]]*0.25) + (Table1[[#This Row],[Nitrate Score]]*0.2) + (Table1[[#This Row],[pH Score]]*0.15) + (Table1[[#This Row],[Dissolved Oxygen Score]]*0.1)</f>
        <v>4.4562499999999998</v>
      </c>
      <c r="AI396">
        <v>2018</v>
      </c>
    </row>
    <row r="397" spans="1:35">
      <c r="A397">
        <v>2224</v>
      </c>
      <c r="B397" t="s">
        <v>26</v>
      </c>
      <c r="C397" t="s">
        <v>8</v>
      </c>
      <c r="D397" t="s">
        <v>5</v>
      </c>
      <c r="E397">
        <v>22</v>
      </c>
      <c r="F397">
        <v>36</v>
      </c>
      <c r="G397">
        <f>(Table1[[#This Row],[Min Temperature]]+Table1[[#This Row],[Max Temperature]])/2</f>
        <v>29</v>
      </c>
      <c r="H397">
        <v>4.8</v>
      </c>
      <c r="I397">
        <v>7</v>
      </c>
      <c r="J397">
        <f>(Table1[[#This Row],[Min Dissolved Oxygen]]+Table1[[#This Row],[Max Dissolved Oxygen]])/2</f>
        <v>5.9</v>
      </c>
      <c r="K397">
        <v>6.8</v>
      </c>
      <c r="L397">
        <v>7.7</v>
      </c>
      <c r="M397">
        <f>(Table1[[#This Row],[Min pH]]+Table1[[#This Row],[Max pH]])/2</f>
        <v>7.25</v>
      </c>
      <c r="N397">
        <v>53</v>
      </c>
      <c r="O397">
        <v>76</v>
      </c>
      <c r="P397">
        <f>(Table1[[#This Row],[Min Conductivity]]+Table1[[#This Row],[Max Conductivity]])/2</f>
        <v>64.5</v>
      </c>
      <c r="Q397">
        <v>1.2</v>
      </c>
      <c r="R397">
        <v>4</v>
      </c>
      <c r="S397">
        <f>(Table1[[#This Row],[Min BOD]]+Table1[[#This Row],[Max BOD]])/2</f>
        <v>2.6</v>
      </c>
      <c r="T397">
        <v>0.1</v>
      </c>
      <c r="U397">
        <v>1.2</v>
      </c>
      <c r="V397">
        <f>(Table1[[#This Row],[Min Nitrate N + Nitrite N]]+Table1[[#This Row],[Max Nitrate N + Nitrite N]])/2</f>
        <v>0.65</v>
      </c>
      <c r="W397">
        <v>2</v>
      </c>
      <c r="X397">
        <v>1500</v>
      </c>
      <c r="Y397">
        <f>(Table1[[#This Row],[Min Fecal Coliform]]+Table1[[#This Row],[Max Fecal Coliform]])/2</f>
        <v>751</v>
      </c>
      <c r="Z397">
        <v>360</v>
      </c>
      <c r="AA397">
        <v>3900</v>
      </c>
      <c r="AB397">
        <f>(Table1[[#This Row],[Min Total Coliform]]+Table1[[#This Row],[Max Total Coliform]])/2</f>
        <v>2130</v>
      </c>
      <c r="AC397">
        <f>MIN(10, (Table1[[#This Row],[Avg BOD]]/4)*10)</f>
        <v>6.5</v>
      </c>
      <c r="AD397">
        <f>MIN(10, (Table1[[#This Row],[Avg Fecal Coliform]]/600)*10)</f>
        <v>10</v>
      </c>
      <c r="AE397">
        <f>MIN(10, (Table1[[#This Row],[Avg Nitrate N + Nitrite N]]/10)*10)</f>
        <v>0.65</v>
      </c>
      <c r="AF397">
        <f>IF(OR(Table1[[#This Row],[Avg pH]]&lt;6.5,Table1[[#This Row],[Avg pH]]&gt;8.5),10,0)</f>
        <v>0</v>
      </c>
      <c r="AG397">
        <f>MAX(0, 10-(2*Table1[[#This Row],[Avg Dissolved Oxygen]]))</f>
        <v>0</v>
      </c>
      <c r="AH397">
        <f>(Table1[[#This Row],[Fecal Score]]*0.3) + (Table1[[#This Row],[BOD Score]]*0.25) + (Table1[[#This Row],[Nitrate Score]]*0.2) + (Table1[[#This Row],[pH Score]]*0.15) + (Table1[[#This Row],[Dissolved Oxygen Score]]*0.1)</f>
        <v>4.7549999999999999</v>
      </c>
      <c r="AI397">
        <v>2018</v>
      </c>
    </row>
    <row r="398" spans="1:35">
      <c r="A398">
        <v>2225</v>
      </c>
      <c r="B398" t="s">
        <v>408</v>
      </c>
      <c r="C398" t="s">
        <v>8</v>
      </c>
      <c r="D398" t="s">
        <v>5</v>
      </c>
      <c r="E398">
        <v>20</v>
      </c>
      <c r="F398">
        <v>25</v>
      </c>
      <c r="G398">
        <f>(Table1[[#This Row],[Min Temperature]]+Table1[[#This Row],[Max Temperature]])/2</f>
        <v>22.5</v>
      </c>
      <c r="H398">
        <v>3.1</v>
      </c>
      <c r="I398">
        <v>5.6</v>
      </c>
      <c r="J398">
        <f>(Table1[[#This Row],[Min Dissolved Oxygen]]+Table1[[#This Row],[Max Dissolved Oxygen]])/2</f>
        <v>4.3499999999999996</v>
      </c>
      <c r="K398">
        <v>6.8</v>
      </c>
      <c r="L398">
        <v>7.2</v>
      </c>
      <c r="M398">
        <f>(Table1[[#This Row],[Min pH]]+Table1[[#This Row],[Max pH]])/2</f>
        <v>7</v>
      </c>
      <c r="N398">
        <v>94</v>
      </c>
      <c r="O398">
        <v>136</v>
      </c>
      <c r="P398">
        <f>(Table1[[#This Row],[Min Conductivity]]+Table1[[#This Row],[Max Conductivity]])/2</f>
        <v>115</v>
      </c>
      <c r="Q398">
        <v>2.2999999999999998</v>
      </c>
      <c r="R398">
        <v>5</v>
      </c>
      <c r="S398">
        <f>(Table1[[#This Row],[Min BOD]]+Table1[[#This Row],[Max BOD]])/2</f>
        <v>3.65</v>
      </c>
      <c r="T398">
        <v>0.4</v>
      </c>
      <c r="U398">
        <v>4.3</v>
      </c>
      <c r="V398">
        <f>(Table1[[#This Row],[Min Nitrate N + Nitrite N]]+Table1[[#This Row],[Max Nitrate N + Nitrite N]])/2</f>
        <v>2.35</v>
      </c>
      <c r="W398">
        <v>2</v>
      </c>
      <c r="X398">
        <v>730</v>
      </c>
      <c r="Y398">
        <f>(Table1[[#This Row],[Min Fecal Coliform]]+Table1[[#This Row],[Max Fecal Coliform]])/2</f>
        <v>366</v>
      </c>
      <c r="Z398">
        <v>2</v>
      </c>
      <c r="AA398">
        <v>2000</v>
      </c>
      <c r="AB398">
        <f>(Table1[[#This Row],[Min Total Coliform]]+Table1[[#This Row],[Max Total Coliform]])/2</f>
        <v>1001</v>
      </c>
      <c r="AC398">
        <f>MIN(10, (Table1[[#This Row],[Avg BOD]]/4)*10)</f>
        <v>9.125</v>
      </c>
      <c r="AD398">
        <f>MIN(10, (Table1[[#This Row],[Avg Fecal Coliform]]/600)*10)</f>
        <v>6.1</v>
      </c>
      <c r="AE398">
        <f>MIN(10, (Table1[[#This Row],[Avg Nitrate N + Nitrite N]]/10)*10)</f>
        <v>2.35</v>
      </c>
      <c r="AF398">
        <f>IF(OR(Table1[[#This Row],[Avg pH]]&lt;6.5,Table1[[#This Row],[Avg pH]]&gt;8.5),10,0)</f>
        <v>0</v>
      </c>
      <c r="AG398">
        <f>MAX(0, 10-(2*Table1[[#This Row],[Avg Dissolved Oxygen]]))</f>
        <v>1.3000000000000007</v>
      </c>
      <c r="AH398">
        <f>(Table1[[#This Row],[Fecal Score]]*0.3) + (Table1[[#This Row],[BOD Score]]*0.25) + (Table1[[#This Row],[Nitrate Score]]*0.2) + (Table1[[#This Row],[pH Score]]*0.15) + (Table1[[#This Row],[Dissolved Oxygen Score]]*0.1)</f>
        <v>4.7112499999999997</v>
      </c>
      <c r="AI398">
        <v>2018</v>
      </c>
    </row>
    <row r="399" spans="1:35">
      <c r="A399">
        <v>2226</v>
      </c>
      <c r="B399" t="s">
        <v>28</v>
      </c>
      <c r="C399" t="s">
        <v>8</v>
      </c>
      <c r="D399" t="s">
        <v>5</v>
      </c>
      <c r="E399">
        <v>18</v>
      </c>
      <c r="F399">
        <v>33</v>
      </c>
      <c r="G399">
        <f>(Table1[[#This Row],[Min Temperature]]+Table1[[#This Row],[Max Temperature]])/2</f>
        <v>25.5</v>
      </c>
      <c r="H399">
        <v>4</v>
      </c>
      <c r="I399">
        <v>7.8</v>
      </c>
      <c r="J399">
        <f>(Table1[[#This Row],[Min Dissolved Oxygen]]+Table1[[#This Row],[Max Dissolved Oxygen]])/2</f>
        <v>5.9</v>
      </c>
      <c r="K399">
        <v>6.2</v>
      </c>
      <c r="L399">
        <v>7.9</v>
      </c>
      <c r="M399">
        <f>(Table1[[#This Row],[Min pH]]+Table1[[#This Row],[Max pH]])/2</f>
        <v>7.0500000000000007</v>
      </c>
      <c r="N399">
        <v>18</v>
      </c>
      <c r="O399">
        <v>33</v>
      </c>
      <c r="P399">
        <f>(Table1[[#This Row],[Min Conductivity]]+Table1[[#This Row],[Max Conductivity]])/2</f>
        <v>25.5</v>
      </c>
      <c r="Q399">
        <v>1.2</v>
      </c>
      <c r="R399">
        <v>4.2</v>
      </c>
      <c r="S399">
        <f>(Table1[[#This Row],[Min BOD]]+Table1[[#This Row],[Max BOD]])/2</f>
        <v>2.7</v>
      </c>
      <c r="T399">
        <v>0.1</v>
      </c>
      <c r="U399">
        <v>1.1000000000000001</v>
      </c>
      <c r="V399">
        <f>(Table1[[#This Row],[Min Nitrate N + Nitrite N]]+Table1[[#This Row],[Max Nitrate N + Nitrite N]])/2</f>
        <v>0.60000000000000009</v>
      </c>
      <c r="W399">
        <v>2</v>
      </c>
      <c r="X399">
        <v>360</v>
      </c>
      <c r="Y399">
        <f>(Table1[[#This Row],[Min Fecal Coliform]]+Table1[[#This Row],[Max Fecal Coliform]])/2</f>
        <v>181</v>
      </c>
      <c r="Z399">
        <v>360</v>
      </c>
      <c r="AA399">
        <v>1100</v>
      </c>
      <c r="AB399">
        <f>(Table1[[#This Row],[Min Total Coliform]]+Table1[[#This Row],[Max Total Coliform]])/2</f>
        <v>730</v>
      </c>
      <c r="AC399">
        <f>MIN(10, (Table1[[#This Row],[Avg BOD]]/4)*10)</f>
        <v>6.75</v>
      </c>
      <c r="AD399">
        <f>MIN(10, (Table1[[#This Row],[Avg Fecal Coliform]]/600)*10)</f>
        <v>3.0166666666666671</v>
      </c>
      <c r="AE399">
        <f>MIN(10, (Table1[[#This Row],[Avg Nitrate N + Nitrite N]]/10)*10)</f>
        <v>0.60000000000000009</v>
      </c>
      <c r="AF399">
        <f>IF(OR(Table1[[#This Row],[Avg pH]]&lt;6.5,Table1[[#This Row],[Avg pH]]&gt;8.5),10,0)</f>
        <v>0</v>
      </c>
      <c r="AG399">
        <f>MAX(0, 10-(2*Table1[[#This Row],[Avg Dissolved Oxygen]]))</f>
        <v>0</v>
      </c>
      <c r="AH399">
        <f>(Table1[[#This Row],[Fecal Score]]*0.3) + (Table1[[#This Row],[BOD Score]]*0.25) + (Table1[[#This Row],[Nitrate Score]]*0.2) + (Table1[[#This Row],[pH Score]]*0.15) + (Table1[[#This Row],[Dissolved Oxygen Score]]*0.1)</f>
        <v>2.7125000000000004</v>
      </c>
      <c r="AI399">
        <v>2018</v>
      </c>
    </row>
    <row r="400" spans="1:35">
      <c r="A400">
        <v>2227</v>
      </c>
      <c r="B400" t="s">
        <v>29</v>
      </c>
      <c r="C400" t="s">
        <v>8</v>
      </c>
      <c r="D400" t="s">
        <v>5</v>
      </c>
      <c r="E400">
        <v>21</v>
      </c>
      <c r="F400">
        <v>33</v>
      </c>
      <c r="G400">
        <f>(Table1[[#This Row],[Min Temperature]]+Table1[[#This Row],[Max Temperature]])/2</f>
        <v>27</v>
      </c>
      <c r="H400">
        <v>5.5</v>
      </c>
      <c r="I400">
        <v>8.1</v>
      </c>
      <c r="J400">
        <f>(Table1[[#This Row],[Min Dissolved Oxygen]]+Table1[[#This Row],[Max Dissolved Oxygen]])/2</f>
        <v>6.8</v>
      </c>
      <c r="K400">
        <v>6.5</v>
      </c>
      <c r="L400">
        <v>7.8</v>
      </c>
      <c r="M400">
        <f>(Table1[[#This Row],[Min pH]]+Table1[[#This Row],[Max pH]])/2</f>
        <v>7.15</v>
      </c>
      <c r="N400">
        <v>23</v>
      </c>
      <c r="O400">
        <v>34</v>
      </c>
      <c r="P400">
        <f>(Table1[[#This Row],[Min Conductivity]]+Table1[[#This Row],[Max Conductivity]])/2</f>
        <v>28.5</v>
      </c>
      <c r="Q400">
        <v>1.8</v>
      </c>
      <c r="R400">
        <v>3.4</v>
      </c>
      <c r="S400">
        <f>(Table1[[#This Row],[Min BOD]]+Table1[[#This Row],[Max BOD]])/2</f>
        <v>2.6</v>
      </c>
      <c r="T400">
        <v>0.3</v>
      </c>
      <c r="U400">
        <v>1.9</v>
      </c>
      <c r="V400">
        <f>(Table1[[#This Row],[Min Nitrate N + Nitrite N]]+Table1[[#This Row],[Max Nitrate N + Nitrite N]])/2</f>
        <v>1.0999999999999999</v>
      </c>
      <c r="W400">
        <v>2</v>
      </c>
      <c r="X400">
        <v>910</v>
      </c>
      <c r="Y400">
        <f>(Table1[[#This Row],[Min Fecal Coliform]]+Table1[[#This Row],[Max Fecal Coliform]])/2</f>
        <v>456</v>
      </c>
      <c r="Z400">
        <v>360</v>
      </c>
      <c r="AA400">
        <v>1400</v>
      </c>
      <c r="AB400">
        <f>(Table1[[#This Row],[Min Total Coliform]]+Table1[[#This Row],[Max Total Coliform]])/2</f>
        <v>880</v>
      </c>
      <c r="AC400">
        <f>MIN(10, (Table1[[#This Row],[Avg BOD]]/4)*10)</f>
        <v>6.5</v>
      </c>
      <c r="AD400">
        <f>MIN(10, (Table1[[#This Row],[Avg Fecal Coliform]]/600)*10)</f>
        <v>7.6</v>
      </c>
      <c r="AE400">
        <f>MIN(10, (Table1[[#This Row],[Avg Nitrate N + Nitrite N]]/10)*10)</f>
        <v>1.0999999999999999</v>
      </c>
      <c r="AF400">
        <f>IF(OR(Table1[[#This Row],[Avg pH]]&lt;6.5,Table1[[#This Row],[Avg pH]]&gt;8.5),10,0)</f>
        <v>0</v>
      </c>
      <c r="AG400">
        <f>MAX(0, 10-(2*Table1[[#This Row],[Avg Dissolved Oxygen]]))</f>
        <v>0</v>
      </c>
      <c r="AH400">
        <f>(Table1[[#This Row],[Fecal Score]]*0.3) + (Table1[[#This Row],[BOD Score]]*0.25) + (Table1[[#This Row],[Nitrate Score]]*0.2) + (Table1[[#This Row],[pH Score]]*0.15) + (Table1[[#This Row],[Dissolved Oxygen Score]]*0.1)</f>
        <v>4.125</v>
      </c>
      <c r="AI400">
        <v>2018</v>
      </c>
    </row>
    <row r="401" spans="1:35">
      <c r="A401">
        <v>2228</v>
      </c>
      <c r="B401" t="s">
        <v>30</v>
      </c>
      <c r="C401" t="s">
        <v>8</v>
      </c>
      <c r="D401" t="s">
        <v>5</v>
      </c>
      <c r="E401">
        <v>21</v>
      </c>
      <c r="F401">
        <v>31</v>
      </c>
      <c r="G401">
        <f>(Table1[[#This Row],[Min Temperature]]+Table1[[#This Row],[Max Temperature]])/2</f>
        <v>26</v>
      </c>
      <c r="H401">
        <v>5.5</v>
      </c>
      <c r="I401">
        <v>9.5</v>
      </c>
      <c r="J401">
        <f>(Table1[[#This Row],[Min Dissolved Oxygen]]+Table1[[#This Row],[Max Dissolved Oxygen]])/2</f>
        <v>7.5</v>
      </c>
      <c r="K401">
        <v>6</v>
      </c>
      <c r="L401">
        <v>7.7</v>
      </c>
      <c r="M401">
        <f>(Table1[[#This Row],[Min pH]]+Table1[[#This Row],[Max pH]])/2</f>
        <v>6.85</v>
      </c>
      <c r="N401">
        <v>29</v>
      </c>
      <c r="O401">
        <v>37</v>
      </c>
      <c r="P401">
        <f>(Table1[[#This Row],[Min Conductivity]]+Table1[[#This Row],[Max Conductivity]])/2</f>
        <v>33</v>
      </c>
      <c r="Q401">
        <v>1</v>
      </c>
      <c r="R401">
        <v>2.6</v>
      </c>
      <c r="S401">
        <f>(Table1[[#This Row],[Min BOD]]+Table1[[#This Row],[Max BOD]])/2</f>
        <v>1.8</v>
      </c>
      <c r="T401">
        <v>0.1</v>
      </c>
      <c r="U401">
        <v>1.4</v>
      </c>
      <c r="V401">
        <f>(Table1[[#This Row],[Min Nitrate N + Nitrite N]]+Table1[[#This Row],[Max Nitrate N + Nitrite N]])/2</f>
        <v>0.75</v>
      </c>
      <c r="W401">
        <v>2</v>
      </c>
      <c r="X401">
        <v>2000</v>
      </c>
      <c r="Y401">
        <f>(Table1[[#This Row],[Min Fecal Coliform]]+Table1[[#This Row],[Max Fecal Coliform]])/2</f>
        <v>1001</v>
      </c>
      <c r="Z401">
        <v>2</v>
      </c>
      <c r="AA401">
        <v>21000</v>
      </c>
      <c r="AB401">
        <f>(Table1[[#This Row],[Min Total Coliform]]+Table1[[#This Row],[Max Total Coliform]])/2</f>
        <v>10501</v>
      </c>
      <c r="AC401">
        <f>MIN(10, (Table1[[#This Row],[Avg BOD]]/4)*10)</f>
        <v>4.5</v>
      </c>
      <c r="AD401">
        <f>MIN(10, (Table1[[#This Row],[Avg Fecal Coliform]]/600)*10)</f>
        <v>10</v>
      </c>
      <c r="AE401">
        <f>MIN(10, (Table1[[#This Row],[Avg Nitrate N + Nitrite N]]/10)*10)</f>
        <v>0.75</v>
      </c>
      <c r="AF401">
        <f>IF(OR(Table1[[#This Row],[Avg pH]]&lt;6.5,Table1[[#This Row],[Avg pH]]&gt;8.5),10,0)</f>
        <v>0</v>
      </c>
      <c r="AG401">
        <f>MAX(0, 10-(2*Table1[[#This Row],[Avg Dissolved Oxygen]]))</f>
        <v>0</v>
      </c>
      <c r="AH401">
        <f>(Table1[[#This Row],[Fecal Score]]*0.3) + (Table1[[#This Row],[BOD Score]]*0.25) + (Table1[[#This Row],[Nitrate Score]]*0.2) + (Table1[[#This Row],[pH Score]]*0.15) + (Table1[[#This Row],[Dissolved Oxygen Score]]*0.1)</f>
        <v>4.2750000000000004</v>
      </c>
      <c r="AI401">
        <v>2018</v>
      </c>
    </row>
    <row r="402" spans="1:35">
      <c r="A402">
        <v>3772</v>
      </c>
      <c r="B402" t="s">
        <v>31</v>
      </c>
      <c r="C402" t="s">
        <v>8</v>
      </c>
      <c r="D402" t="s">
        <v>5</v>
      </c>
      <c r="E402">
        <v>19</v>
      </c>
      <c r="F402">
        <v>33</v>
      </c>
      <c r="G402">
        <f>(Table1[[#This Row],[Min Temperature]]+Table1[[#This Row],[Max Temperature]])/2</f>
        <v>26</v>
      </c>
      <c r="H402">
        <v>4.9000000000000004</v>
      </c>
      <c r="I402">
        <v>8.5</v>
      </c>
      <c r="J402">
        <f>(Table1[[#This Row],[Min Dissolved Oxygen]]+Table1[[#This Row],[Max Dissolved Oxygen]])/2</f>
        <v>6.7</v>
      </c>
      <c r="K402">
        <v>6.3</v>
      </c>
      <c r="L402">
        <v>7.5</v>
      </c>
      <c r="M402">
        <f>(Table1[[#This Row],[Min pH]]+Table1[[#This Row],[Max pH]])/2</f>
        <v>6.9</v>
      </c>
      <c r="N402">
        <v>50</v>
      </c>
      <c r="O402">
        <v>95</v>
      </c>
      <c r="P402">
        <f>(Table1[[#This Row],[Min Conductivity]]+Table1[[#This Row],[Max Conductivity]])/2</f>
        <v>72.5</v>
      </c>
      <c r="Q402">
        <v>1.6</v>
      </c>
      <c r="R402">
        <v>4</v>
      </c>
      <c r="S402">
        <f>(Table1[[#This Row],[Min BOD]]+Table1[[#This Row],[Max BOD]])/2</f>
        <v>2.8</v>
      </c>
      <c r="T402">
        <v>0.6</v>
      </c>
      <c r="U402">
        <v>1.6</v>
      </c>
      <c r="V402">
        <f>(Table1[[#This Row],[Min Nitrate N + Nitrite N]]+Table1[[#This Row],[Max Nitrate N + Nitrite N]])/2</f>
        <v>1.1000000000000001</v>
      </c>
      <c r="W402">
        <v>2</v>
      </c>
      <c r="X402">
        <v>720</v>
      </c>
      <c r="Y402">
        <f>(Table1[[#This Row],[Min Fecal Coliform]]+Table1[[#This Row],[Max Fecal Coliform]])/2</f>
        <v>361</v>
      </c>
      <c r="Z402">
        <v>360</v>
      </c>
      <c r="AA402">
        <v>1500</v>
      </c>
      <c r="AB402">
        <f>(Table1[[#This Row],[Min Total Coliform]]+Table1[[#This Row],[Max Total Coliform]])/2</f>
        <v>930</v>
      </c>
      <c r="AC402">
        <f>MIN(10, (Table1[[#This Row],[Avg BOD]]/4)*10)</f>
        <v>7</v>
      </c>
      <c r="AD402">
        <f>MIN(10, (Table1[[#This Row],[Avg Fecal Coliform]]/600)*10)</f>
        <v>6.0166666666666666</v>
      </c>
      <c r="AE402">
        <f>MIN(10, (Table1[[#This Row],[Avg Nitrate N + Nitrite N]]/10)*10)</f>
        <v>1.1000000000000001</v>
      </c>
      <c r="AF402">
        <f>IF(OR(Table1[[#This Row],[Avg pH]]&lt;6.5,Table1[[#This Row],[Avg pH]]&gt;8.5),10,0)</f>
        <v>0</v>
      </c>
      <c r="AG402">
        <f>MAX(0, 10-(2*Table1[[#This Row],[Avg Dissolved Oxygen]]))</f>
        <v>0</v>
      </c>
      <c r="AH402">
        <f>(Table1[[#This Row],[Fecal Score]]*0.3) + (Table1[[#This Row],[BOD Score]]*0.25) + (Table1[[#This Row],[Nitrate Score]]*0.2) + (Table1[[#This Row],[pH Score]]*0.15) + (Table1[[#This Row],[Dissolved Oxygen Score]]*0.1)</f>
        <v>3.7749999999999999</v>
      </c>
      <c r="AI402">
        <v>2018</v>
      </c>
    </row>
    <row r="403" spans="1:35">
      <c r="A403">
        <v>3806</v>
      </c>
      <c r="B403" t="s">
        <v>33</v>
      </c>
      <c r="C403" t="s">
        <v>8</v>
      </c>
      <c r="D403" t="s">
        <v>5</v>
      </c>
      <c r="E403">
        <v>21</v>
      </c>
      <c r="F403">
        <v>25</v>
      </c>
      <c r="G403">
        <f>(Table1[[#This Row],[Min Temperature]]+Table1[[#This Row],[Max Temperature]])/2</f>
        <v>23</v>
      </c>
      <c r="H403">
        <v>4</v>
      </c>
      <c r="I403">
        <v>4.2</v>
      </c>
      <c r="J403">
        <f>(Table1[[#This Row],[Min Dissolved Oxygen]]+Table1[[#This Row],[Max Dissolved Oxygen]])/2</f>
        <v>4.0999999999999996</v>
      </c>
      <c r="K403">
        <v>6.7</v>
      </c>
      <c r="L403">
        <v>7.3</v>
      </c>
      <c r="M403">
        <f>(Table1[[#This Row],[Min pH]]+Table1[[#This Row],[Max pH]])/2</f>
        <v>7</v>
      </c>
      <c r="N403">
        <v>104</v>
      </c>
      <c r="O403">
        <v>166</v>
      </c>
      <c r="P403">
        <f>(Table1[[#This Row],[Min Conductivity]]+Table1[[#This Row],[Max Conductivity]])/2</f>
        <v>135</v>
      </c>
      <c r="Q403">
        <v>2.6</v>
      </c>
      <c r="R403">
        <v>4.0999999999999996</v>
      </c>
      <c r="S403">
        <f>(Table1[[#This Row],[Min BOD]]+Table1[[#This Row],[Max BOD]])/2</f>
        <v>3.3499999999999996</v>
      </c>
      <c r="T403">
        <v>0.7</v>
      </c>
      <c r="U403">
        <v>1.3</v>
      </c>
      <c r="V403">
        <f>(Table1[[#This Row],[Min Nitrate N + Nitrite N]]+Table1[[#This Row],[Max Nitrate N + Nitrite N]])/2</f>
        <v>1</v>
      </c>
      <c r="W403">
        <v>2</v>
      </c>
      <c r="X403">
        <v>1500</v>
      </c>
      <c r="Y403">
        <f>(Table1[[#This Row],[Min Fecal Coliform]]+Table1[[#This Row],[Max Fecal Coliform]])/2</f>
        <v>751</v>
      </c>
      <c r="Z403">
        <v>2</v>
      </c>
      <c r="AA403">
        <v>2000</v>
      </c>
      <c r="AB403">
        <f>(Table1[[#This Row],[Min Total Coliform]]+Table1[[#This Row],[Max Total Coliform]])/2</f>
        <v>1001</v>
      </c>
      <c r="AC403">
        <f>MIN(10, (Table1[[#This Row],[Avg BOD]]/4)*10)</f>
        <v>8.375</v>
      </c>
      <c r="AD403">
        <f>MIN(10, (Table1[[#This Row],[Avg Fecal Coliform]]/600)*10)</f>
        <v>10</v>
      </c>
      <c r="AE403">
        <f>MIN(10, (Table1[[#This Row],[Avg Nitrate N + Nitrite N]]/10)*10)</f>
        <v>1</v>
      </c>
      <c r="AF403">
        <f>IF(OR(Table1[[#This Row],[Avg pH]]&lt;6.5,Table1[[#This Row],[Avg pH]]&gt;8.5),10,0)</f>
        <v>0</v>
      </c>
      <c r="AG403">
        <f>MAX(0, 10-(2*Table1[[#This Row],[Avg Dissolved Oxygen]]))</f>
        <v>1.8000000000000007</v>
      </c>
      <c r="AH403">
        <f>(Table1[[#This Row],[Fecal Score]]*0.3) + (Table1[[#This Row],[BOD Score]]*0.25) + (Table1[[#This Row],[Nitrate Score]]*0.2) + (Table1[[#This Row],[pH Score]]*0.15) + (Table1[[#This Row],[Dissolved Oxygen Score]]*0.1)</f>
        <v>5.4737499999999999</v>
      </c>
      <c r="AI403">
        <v>2018</v>
      </c>
    </row>
    <row r="404" spans="1:35">
      <c r="A404">
        <v>3809</v>
      </c>
      <c r="B404" t="s">
        <v>32</v>
      </c>
      <c r="C404" t="s">
        <v>8</v>
      </c>
      <c r="D404" t="s">
        <v>5</v>
      </c>
      <c r="E404">
        <v>23</v>
      </c>
      <c r="F404">
        <v>32</v>
      </c>
      <c r="G404">
        <f>(Table1[[#This Row],[Min Temperature]]+Table1[[#This Row],[Max Temperature]])/2</f>
        <v>27.5</v>
      </c>
      <c r="H404">
        <v>3.2</v>
      </c>
      <c r="I404">
        <v>8.4</v>
      </c>
      <c r="J404">
        <f>(Table1[[#This Row],[Min Dissolved Oxygen]]+Table1[[#This Row],[Max Dissolved Oxygen]])/2</f>
        <v>5.8000000000000007</v>
      </c>
      <c r="K404">
        <v>6.8</v>
      </c>
      <c r="L404">
        <v>8.9</v>
      </c>
      <c r="M404">
        <f>(Table1[[#This Row],[Min pH]]+Table1[[#This Row],[Max pH]])/2</f>
        <v>7.85</v>
      </c>
      <c r="N404">
        <v>302</v>
      </c>
      <c r="O404">
        <v>364</v>
      </c>
      <c r="P404">
        <f>(Table1[[#This Row],[Min Conductivity]]+Table1[[#This Row],[Max Conductivity]])/2</f>
        <v>333</v>
      </c>
      <c r="Q404">
        <v>2.8</v>
      </c>
      <c r="R404">
        <v>23.5</v>
      </c>
      <c r="S404">
        <f>(Table1[[#This Row],[Min BOD]]+Table1[[#This Row],[Max BOD]])/2</f>
        <v>13.15</v>
      </c>
      <c r="T404">
        <v>0.2</v>
      </c>
      <c r="U404">
        <v>3.8</v>
      </c>
      <c r="V404">
        <f>(Table1[[#This Row],[Min Nitrate N + Nitrite N]]+Table1[[#This Row],[Max Nitrate N + Nitrite N]])/2</f>
        <v>2</v>
      </c>
      <c r="W404">
        <v>360</v>
      </c>
      <c r="X404">
        <v>240000</v>
      </c>
      <c r="Y404">
        <f>(Table1[[#This Row],[Min Fecal Coliform]]+Table1[[#This Row],[Max Fecal Coliform]])/2</f>
        <v>120180</v>
      </c>
      <c r="Z404">
        <v>730</v>
      </c>
      <c r="AA404">
        <v>240000</v>
      </c>
      <c r="AB404">
        <f>(Table1[[#This Row],[Min Total Coliform]]+Table1[[#This Row],[Max Total Coliform]])/2</f>
        <v>120365</v>
      </c>
      <c r="AC404">
        <f>MIN(10, (Table1[[#This Row],[Avg BOD]]/4)*10)</f>
        <v>10</v>
      </c>
      <c r="AD404">
        <f>MIN(10, (Table1[[#This Row],[Avg Fecal Coliform]]/600)*10)</f>
        <v>10</v>
      </c>
      <c r="AE404">
        <f>MIN(10, (Table1[[#This Row],[Avg Nitrate N + Nitrite N]]/10)*10)</f>
        <v>2</v>
      </c>
      <c r="AF404">
        <f>IF(OR(Table1[[#This Row],[Avg pH]]&lt;6.5,Table1[[#This Row],[Avg pH]]&gt;8.5),10,0)</f>
        <v>0</v>
      </c>
      <c r="AG404">
        <f>MAX(0, 10-(2*Table1[[#This Row],[Avg Dissolved Oxygen]]))</f>
        <v>0</v>
      </c>
      <c r="AH404">
        <f>(Table1[[#This Row],[Fecal Score]]*0.3) + (Table1[[#This Row],[BOD Score]]*0.25) + (Table1[[#This Row],[Nitrate Score]]*0.2) + (Table1[[#This Row],[pH Score]]*0.15) + (Table1[[#This Row],[Dissolved Oxygen Score]]*0.1)</f>
        <v>5.9</v>
      </c>
      <c r="AI404">
        <v>2018</v>
      </c>
    </row>
    <row r="405" spans="1:35">
      <c r="A405">
        <v>4006</v>
      </c>
      <c r="B405" t="s">
        <v>409</v>
      </c>
      <c r="C405" t="s">
        <v>8</v>
      </c>
      <c r="D405" t="s">
        <v>5</v>
      </c>
      <c r="E405">
        <v>20</v>
      </c>
      <c r="F405">
        <v>32</v>
      </c>
      <c r="G405">
        <f>(Table1[[#This Row],[Min Temperature]]+Table1[[#This Row],[Max Temperature]])/2</f>
        <v>26</v>
      </c>
      <c r="H405">
        <v>2.5</v>
      </c>
      <c r="I405">
        <v>6.5</v>
      </c>
      <c r="J405">
        <f>(Table1[[#This Row],[Min Dissolved Oxygen]]+Table1[[#This Row],[Max Dissolved Oxygen]])/2</f>
        <v>4.5</v>
      </c>
      <c r="K405">
        <v>6.2</v>
      </c>
      <c r="L405">
        <v>7.9</v>
      </c>
      <c r="M405">
        <f>(Table1[[#This Row],[Min pH]]+Table1[[#This Row],[Max pH]])/2</f>
        <v>7.0500000000000007</v>
      </c>
      <c r="N405">
        <v>20</v>
      </c>
      <c r="O405">
        <v>49</v>
      </c>
      <c r="P405">
        <f>(Table1[[#This Row],[Min Conductivity]]+Table1[[#This Row],[Max Conductivity]])/2</f>
        <v>34.5</v>
      </c>
      <c r="Q405">
        <v>1.3</v>
      </c>
      <c r="R405">
        <v>2.8</v>
      </c>
      <c r="S405">
        <f>(Table1[[#This Row],[Min BOD]]+Table1[[#This Row],[Max BOD]])/2</f>
        <v>2.0499999999999998</v>
      </c>
      <c r="T405">
        <v>0.1</v>
      </c>
      <c r="U405">
        <v>1.3</v>
      </c>
      <c r="V405">
        <f>(Table1[[#This Row],[Min Nitrate N + Nitrite N]]+Table1[[#This Row],[Max Nitrate N + Nitrite N]])/2</f>
        <v>0.70000000000000007</v>
      </c>
      <c r="W405">
        <v>600</v>
      </c>
      <c r="X405">
        <v>910</v>
      </c>
      <c r="Y405">
        <f>(Table1[[#This Row],[Min Fecal Coliform]]+Table1[[#This Row],[Max Fecal Coliform]])/2</f>
        <v>755</v>
      </c>
      <c r="Z405">
        <v>910</v>
      </c>
      <c r="AA405">
        <v>2100</v>
      </c>
      <c r="AB405">
        <f>(Table1[[#This Row],[Min Total Coliform]]+Table1[[#This Row],[Max Total Coliform]])/2</f>
        <v>1505</v>
      </c>
      <c r="AC405">
        <f>MIN(10, (Table1[[#This Row],[Avg BOD]]/4)*10)</f>
        <v>5.125</v>
      </c>
      <c r="AD405">
        <f>MIN(10, (Table1[[#This Row],[Avg Fecal Coliform]]/600)*10)</f>
        <v>10</v>
      </c>
      <c r="AE405">
        <f>MIN(10, (Table1[[#This Row],[Avg Nitrate N + Nitrite N]]/10)*10)</f>
        <v>0.70000000000000007</v>
      </c>
      <c r="AF405">
        <f>IF(OR(Table1[[#This Row],[Avg pH]]&lt;6.5,Table1[[#This Row],[Avg pH]]&gt;8.5),10,0)</f>
        <v>0</v>
      </c>
      <c r="AG405">
        <f>MAX(0, 10-(2*Table1[[#This Row],[Avg Dissolved Oxygen]]))</f>
        <v>1</v>
      </c>
      <c r="AH405">
        <f>(Table1[[#This Row],[Fecal Score]]*0.3) + (Table1[[#This Row],[BOD Score]]*0.25) + (Table1[[#This Row],[Nitrate Score]]*0.2) + (Table1[[#This Row],[pH Score]]*0.15) + (Table1[[#This Row],[Dissolved Oxygen Score]]*0.1)</f>
        <v>4.5212499999999993</v>
      </c>
      <c r="AI405">
        <v>2018</v>
      </c>
    </row>
    <row r="406" spans="1:35">
      <c r="A406">
        <v>1532</v>
      </c>
      <c r="B406" t="s">
        <v>34</v>
      </c>
      <c r="C406" t="s">
        <v>35</v>
      </c>
      <c r="D406" t="s">
        <v>5</v>
      </c>
      <c r="E406">
        <v>21</v>
      </c>
      <c r="F406">
        <v>32</v>
      </c>
      <c r="G406">
        <f>(Table1[[#This Row],[Min Temperature]]+Table1[[#This Row],[Max Temperature]])/2</f>
        <v>26.5</v>
      </c>
      <c r="H406">
        <v>5</v>
      </c>
      <c r="I406">
        <v>8.3000000000000007</v>
      </c>
      <c r="J406">
        <f>(Table1[[#This Row],[Min Dissolved Oxygen]]+Table1[[#This Row],[Max Dissolved Oxygen]])/2</f>
        <v>6.65</v>
      </c>
      <c r="K406">
        <v>6.1</v>
      </c>
      <c r="L406">
        <v>7.7</v>
      </c>
      <c r="M406">
        <f>(Table1[[#This Row],[Min pH]]+Table1[[#This Row],[Max pH]])/2</f>
        <v>6.9</v>
      </c>
      <c r="N406">
        <v>10</v>
      </c>
      <c r="O406">
        <v>27</v>
      </c>
      <c r="P406">
        <f>(Table1[[#This Row],[Min Conductivity]]+Table1[[#This Row],[Max Conductivity]])/2</f>
        <v>18.5</v>
      </c>
      <c r="Q406">
        <v>0.9</v>
      </c>
      <c r="R406">
        <v>3.2</v>
      </c>
      <c r="S406">
        <f>(Table1[[#This Row],[Min BOD]]+Table1[[#This Row],[Max BOD]])/2</f>
        <v>2.0500000000000003</v>
      </c>
      <c r="T406">
        <v>0.1</v>
      </c>
      <c r="U406">
        <v>1.6</v>
      </c>
      <c r="V406">
        <f>(Table1[[#This Row],[Min Nitrate N + Nitrite N]]+Table1[[#This Row],[Max Nitrate N + Nitrite N]])/2</f>
        <v>0.85000000000000009</v>
      </c>
      <c r="W406">
        <v>2</v>
      </c>
      <c r="X406">
        <v>730</v>
      </c>
      <c r="Y406">
        <f>(Table1[[#This Row],[Min Fecal Coliform]]+Table1[[#This Row],[Max Fecal Coliform]])/2</f>
        <v>366</v>
      </c>
      <c r="Z406">
        <v>300</v>
      </c>
      <c r="AA406">
        <v>1100</v>
      </c>
      <c r="AB406">
        <f>(Table1[[#This Row],[Min Total Coliform]]+Table1[[#This Row],[Max Total Coliform]])/2</f>
        <v>700</v>
      </c>
      <c r="AC406">
        <f>MIN(10, (Table1[[#This Row],[Avg BOD]]/4)*10)</f>
        <v>5.1250000000000009</v>
      </c>
      <c r="AD406">
        <f>MIN(10, (Table1[[#This Row],[Avg Fecal Coliform]]/600)*10)</f>
        <v>6.1</v>
      </c>
      <c r="AE406">
        <f>MIN(10, (Table1[[#This Row],[Avg Nitrate N + Nitrite N]]/10)*10)</f>
        <v>0.85000000000000009</v>
      </c>
      <c r="AF406">
        <f>IF(OR(Table1[[#This Row],[Avg pH]]&lt;6.5,Table1[[#This Row],[Avg pH]]&gt;8.5),10,0)</f>
        <v>0</v>
      </c>
      <c r="AG406">
        <f>MAX(0, 10-(2*Table1[[#This Row],[Avg Dissolved Oxygen]]))</f>
        <v>0</v>
      </c>
      <c r="AH406">
        <f>(Table1[[#This Row],[Fecal Score]]*0.3) + (Table1[[#This Row],[BOD Score]]*0.25) + (Table1[[#This Row],[Nitrate Score]]*0.2) + (Table1[[#This Row],[pH Score]]*0.15) + (Table1[[#This Row],[Dissolved Oxygen Score]]*0.1)</f>
        <v>3.28125</v>
      </c>
      <c r="AI406">
        <v>2018</v>
      </c>
    </row>
    <row r="407" spans="1:35">
      <c r="A407">
        <v>2557</v>
      </c>
      <c r="B407" t="s">
        <v>410</v>
      </c>
      <c r="C407" t="s">
        <v>1</v>
      </c>
      <c r="D407" t="s">
        <v>37</v>
      </c>
      <c r="E407">
        <v>17</v>
      </c>
      <c r="F407">
        <v>33</v>
      </c>
      <c r="G407">
        <f>(Table1[[#This Row],[Min Temperature]]+Table1[[#This Row],[Max Temperature]])/2</f>
        <v>25</v>
      </c>
      <c r="H407">
        <v>8.1999999999999993</v>
      </c>
      <c r="I407">
        <v>14.8</v>
      </c>
      <c r="J407">
        <f>(Table1[[#This Row],[Min Dissolved Oxygen]]+Table1[[#This Row],[Max Dissolved Oxygen]])/2</f>
        <v>11.5</v>
      </c>
      <c r="K407">
        <v>7.2</v>
      </c>
      <c r="L407">
        <v>8.5</v>
      </c>
      <c r="M407">
        <f>(Table1[[#This Row],[Min pH]]+Table1[[#This Row],[Max pH]])/2</f>
        <v>7.85</v>
      </c>
      <c r="N407">
        <v>149</v>
      </c>
      <c r="O407">
        <v>465</v>
      </c>
      <c r="P407">
        <f>(Table1[[#This Row],[Min Conductivity]]+Table1[[#This Row],[Max Conductivity]])/2</f>
        <v>307</v>
      </c>
      <c r="Q407">
        <v>2.4</v>
      </c>
      <c r="R407">
        <v>2.8</v>
      </c>
      <c r="S407">
        <f>(Table1[[#This Row],[Min BOD]]+Table1[[#This Row],[Max BOD]])/2</f>
        <v>2.5999999999999996</v>
      </c>
      <c r="T407">
        <v>0</v>
      </c>
      <c r="U407">
        <v>35</v>
      </c>
      <c r="V407">
        <f>(Table1[[#This Row],[Min Nitrate N + Nitrite N]]+Table1[[#This Row],[Max Nitrate N + Nitrite N]])/2</f>
        <v>17.5</v>
      </c>
      <c r="W407">
        <v>4000</v>
      </c>
      <c r="X407">
        <v>11000</v>
      </c>
      <c r="Y407">
        <f>(Table1[[#This Row],[Min Fecal Coliform]]+Table1[[#This Row],[Max Fecal Coliform]])/2</f>
        <v>7500</v>
      </c>
      <c r="Z407">
        <v>11000</v>
      </c>
      <c r="AA407">
        <v>22000</v>
      </c>
      <c r="AB407">
        <f>(Table1[[#This Row],[Min Total Coliform]]+Table1[[#This Row],[Max Total Coliform]])/2</f>
        <v>16500</v>
      </c>
      <c r="AC407">
        <f>MIN(10, (Table1[[#This Row],[Avg BOD]]/4)*10)</f>
        <v>6.4999999999999991</v>
      </c>
      <c r="AD407">
        <f>MIN(10, (Table1[[#This Row],[Avg Fecal Coliform]]/600)*10)</f>
        <v>10</v>
      </c>
      <c r="AE407">
        <f>MIN(10, (Table1[[#This Row],[Avg Nitrate N + Nitrite N]]/10)*10)</f>
        <v>10</v>
      </c>
      <c r="AF407">
        <f>IF(OR(Table1[[#This Row],[Avg pH]]&lt;6.5,Table1[[#This Row],[Avg pH]]&gt;8.5),10,0)</f>
        <v>0</v>
      </c>
      <c r="AG407">
        <f>MAX(0, 10-(2*Table1[[#This Row],[Avg Dissolved Oxygen]]))</f>
        <v>0</v>
      </c>
      <c r="AH407">
        <f>(Table1[[#This Row],[Fecal Score]]*0.3) + (Table1[[#This Row],[BOD Score]]*0.25) + (Table1[[#This Row],[Nitrate Score]]*0.2) + (Table1[[#This Row],[pH Score]]*0.15) + (Table1[[#This Row],[Dissolved Oxygen Score]]*0.1)</f>
        <v>6.625</v>
      </c>
      <c r="AI407">
        <v>2018</v>
      </c>
    </row>
    <row r="408" spans="1:35">
      <c r="A408">
        <v>2571</v>
      </c>
      <c r="B408" t="s">
        <v>38</v>
      </c>
      <c r="C408" t="s">
        <v>1</v>
      </c>
      <c r="D408" t="s">
        <v>37</v>
      </c>
      <c r="E408">
        <v>14</v>
      </c>
      <c r="F408">
        <v>32</v>
      </c>
      <c r="G408">
        <f>(Table1[[#This Row],[Min Temperature]]+Table1[[#This Row],[Max Temperature]])/2</f>
        <v>23</v>
      </c>
      <c r="H408">
        <v>7.9</v>
      </c>
      <c r="I408">
        <v>12.7</v>
      </c>
      <c r="J408">
        <f>(Table1[[#This Row],[Min Dissolved Oxygen]]+Table1[[#This Row],[Max Dissolved Oxygen]])/2</f>
        <v>10.3</v>
      </c>
      <c r="K408">
        <v>6.9</v>
      </c>
      <c r="L408">
        <v>9.4</v>
      </c>
      <c r="M408">
        <f>(Table1[[#This Row],[Min pH]]+Table1[[#This Row],[Max pH]])/2</f>
        <v>8.15</v>
      </c>
      <c r="N408">
        <v>328</v>
      </c>
      <c r="O408">
        <v>781</v>
      </c>
      <c r="P408">
        <f>(Table1[[#This Row],[Min Conductivity]]+Table1[[#This Row],[Max Conductivity]])/2</f>
        <v>554.5</v>
      </c>
      <c r="Q408">
        <v>2.1</v>
      </c>
      <c r="R408">
        <v>2.9</v>
      </c>
      <c r="S408">
        <f>(Table1[[#This Row],[Min BOD]]+Table1[[#This Row],[Max BOD]])/2</f>
        <v>2.5</v>
      </c>
      <c r="T408">
        <v>0</v>
      </c>
      <c r="U408">
        <v>3.8</v>
      </c>
      <c r="V408">
        <f>(Table1[[#This Row],[Min Nitrate N + Nitrite N]]+Table1[[#This Row],[Max Nitrate N + Nitrite N]])/2</f>
        <v>1.9</v>
      </c>
      <c r="W408">
        <v>4000</v>
      </c>
      <c r="X408">
        <v>7900</v>
      </c>
      <c r="Y408">
        <f>(Table1[[#This Row],[Min Fecal Coliform]]+Table1[[#This Row],[Max Fecal Coliform]])/2</f>
        <v>5950</v>
      </c>
      <c r="Z408">
        <v>11000</v>
      </c>
      <c r="AA408">
        <v>15000</v>
      </c>
      <c r="AB408">
        <f>(Table1[[#This Row],[Min Total Coliform]]+Table1[[#This Row],[Max Total Coliform]])/2</f>
        <v>13000</v>
      </c>
      <c r="AC408">
        <f>MIN(10, (Table1[[#This Row],[Avg BOD]]/4)*10)</f>
        <v>6.25</v>
      </c>
      <c r="AD408">
        <f>MIN(10, (Table1[[#This Row],[Avg Fecal Coliform]]/600)*10)</f>
        <v>10</v>
      </c>
      <c r="AE408">
        <f>MIN(10, (Table1[[#This Row],[Avg Nitrate N + Nitrite N]]/10)*10)</f>
        <v>1.9</v>
      </c>
      <c r="AF408">
        <f>IF(OR(Table1[[#This Row],[Avg pH]]&lt;6.5,Table1[[#This Row],[Avg pH]]&gt;8.5),10,0)</f>
        <v>0</v>
      </c>
      <c r="AG408">
        <f>MAX(0, 10-(2*Table1[[#This Row],[Avg Dissolved Oxygen]]))</f>
        <v>0</v>
      </c>
      <c r="AH408">
        <f>(Table1[[#This Row],[Fecal Score]]*0.3) + (Table1[[#This Row],[BOD Score]]*0.25) + (Table1[[#This Row],[Nitrate Score]]*0.2) + (Table1[[#This Row],[pH Score]]*0.15) + (Table1[[#This Row],[Dissolved Oxygen Score]]*0.1)</f>
        <v>4.9424999999999999</v>
      </c>
      <c r="AI408">
        <v>2018</v>
      </c>
    </row>
    <row r="409" spans="1:35">
      <c r="A409">
        <v>4296</v>
      </c>
      <c r="B409" t="s">
        <v>411</v>
      </c>
      <c r="C409" t="s">
        <v>1</v>
      </c>
      <c r="D409" t="s">
        <v>37</v>
      </c>
      <c r="E409">
        <v>23</v>
      </c>
      <c r="F409">
        <v>35</v>
      </c>
      <c r="G409">
        <f>(Table1[[#This Row],[Min Temperature]]+Table1[[#This Row],[Max Temperature]])/2</f>
        <v>29</v>
      </c>
      <c r="H409">
        <v>5.7</v>
      </c>
      <c r="I409">
        <v>10.5</v>
      </c>
      <c r="J409">
        <f>(Table1[[#This Row],[Min Dissolved Oxygen]]+Table1[[#This Row],[Max Dissolved Oxygen]])/2</f>
        <v>8.1</v>
      </c>
      <c r="K409">
        <v>6.7</v>
      </c>
      <c r="L409">
        <v>8</v>
      </c>
      <c r="M409">
        <f>(Table1[[#This Row],[Min pH]]+Table1[[#This Row],[Max pH]])/2</f>
        <v>7.35</v>
      </c>
      <c r="N409">
        <v>347</v>
      </c>
      <c r="O409">
        <v>1220</v>
      </c>
      <c r="P409">
        <f>(Table1[[#This Row],[Min Conductivity]]+Table1[[#This Row],[Max Conductivity]])/2</f>
        <v>783.5</v>
      </c>
      <c r="Q409">
        <v>1.8</v>
      </c>
      <c r="R409">
        <v>2.8</v>
      </c>
      <c r="S409">
        <f>(Table1[[#This Row],[Min BOD]]+Table1[[#This Row],[Max BOD]])/2</f>
        <v>2.2999999999999998</v>
      </c>
      <c r="T409">
        <v>0.1</v>
      </c>
      <c r="U409">
        <v>0.9</v>
      </c>
      <c r="V409">
        <f>(Table1[[#This Row],[Min Nitrate N + Nitrite N]]+Table1[[#This Row],[Max Nitrate N + Nitrite N]])/2</f>
        <v>0.5</v>
      </c>
      <c r="W409">
        <v>3100</v>
      </c>
      <c r="X409">
        <v>7900</v>
      </c>
      <c r="Y409">
        <f>(Table1[[#This Row],[Min Fecal Coliform]]+Table1[[#This Row],[Max Fecal Coliform]])/2</f>
        <v>5500</v>
      </c>
      <c r="Z409">
        <v>7000</v>
      </c>
      <c r="AA409">
        <v>14000</v>
      </c>
      <c r="AB409">
        <f>(Table1[[#This Row],[Min Total Coliform]]+Table1[[#This Row],[Max Total Coliform]])/2</f>
        <v>10500</v>
      </c>
      <c r="AC409">
        <f>MIN(10, (Table1[[#This Row],[Avg BOD]]/4)*10)</f>
        <v>5.75</v>
      </c>
      <c r="AD409">
        <f>MIN(10, (Table1[[#This Row],[Avg Fecal Coliform]]/600)*10)</f>
        <v>10</v>
      </c>
      <c r="AE409">
        <f>MIN(10, (Table1[[#This Row],[Avg Nitrate N + Nitrite N]]/10)*10)</f>
        <v>0.5</v>
      </c>
      <c r="AF409">
        <f>IF(OR(Table1[[#This Row],[Avg pH]]&lt;6.5,Table1[[#This Row],[Avg pH]]&gt;8.5),10,0)</f>
        <v>0</v>
      </c>
      <c r="AG409">
        <f>MAX(0, 10-(2*Table1[[#This Row],[Avg Dissolved Oxygen]]))</f>
        <v>0</v>
      </c>
      <c r="AH409">
        <f>(Table1[[#This Row],[Fecal Score]]*0.3) + (Table1[[#This Row],[BOD Score]]*0.25) + (Table1[[#This Row],[Nitrate Score]]*0.2) + (Table1[[#This Row],[pH Score]]*0.15) + (Table1[[#This Row],[Dissolved Oxygen Score]]*0.1)</f>
        <v>4.5374999999999996</v>
      </c>
      <c r="AI409">
        <v>2018</v>
      </c>
    </row>
    <row r="410" spans="1:35">
      <c r="A410">
        <v>2573</v>
      </c>
      <c r="B410" t="s">
        <v>39</v>
      </c>
      <c r="C410" t="s">
        <v>8</v>
      </c>
      <c r="D410" t="s">
        <v>37</v>
      </c>
      <c r="E410">
        <v>18</v>
      </c>
      <c r="F410">
        <v>38</v>
      </c>
      <c r="G410">
        <f>(Table1[[#This Row],[Min Temperature]]+Table1[[#This Row],[Max Temperature]])/2</f>
        <v>28</v>
      </c>
      <c r="H410">
        <v>5.6</v>
      </c>
      <c r="I410">
        <v>10.4</v>
      </c>
      <c r="J410">
        <f>(Table1[[#This Row],[Min Dissolved Oxygen]]+Table1[[#This Row],[Max Dissolved Oxygen]])/2</f>
        <v>8</v>
      </c>
      <c r="K410">
        <v>7.2</v>
      </c>
      <c r="L410">
        <v>8.4</v>
      </c>
      <c r="M410">
        <f>(Table1[[#This Row],[Min pH]]+Table1[[#This Row],[Max pH]])/2</f>
        <v>7.8000000000000007</v>
      </c>
      <c r="N410">
        <v>437</v>
      </c>
      <c r="O410">
        <v>1121</v>
      </c>
      <c r="P410">
        <f>(Table1[[#This Row],[Min Conductivity]]+Table1[[#This Row],[Max Conductivity]])/2</f>
        <v>779</v>
      </c>
      <c r="Q410">
        <v>2.5</v>
      </c>
      <c r="R410">
        <v>2.9</v>
      </c>
      <c r="S410">
        <f>(Table1[[#This Row],[Min BOD]]+Table1[[#This Row],[Max BOD]])/2</f>
        <v>2.7</v>
      </c>
      <c r="T410">
        <v>0</v>
      </c>
      <c r="U410">
        <v>2.4</v>
      </c>
      <c r="V410">
        <f>(Table1[[#This Row],[Min Nitrate N + Nitrite N]]+Table1[[#This Row],[Max Nitrate N + Nitrite N]])/2</f>
        <v>1.2</v>
      </c>
      <c r="W410">
        <v>2100</v>
      </c>
      <c r="X410">
        <v>21000</v>
      </c>
      <c r="Y410">
        <f>(Table1[[#This Row],[Min Fecal Coliform]]+Table1[[#This Row],[Max Fecal Coliform]])/2</f>
        <v>11550</v>
      </c>
      <c r="Z410">
        <v>4600</v>
      </c>
      <c r="AA410">
        <v>29000</v>
      </c>
      <c r="AB410">
        <f>(Table1[[#This Row],[Min Total Coliform]]+Table1[[#This Row],[Max Total Coliform]])/2</f>
        <v>16800</v>
      </c>
      <c r="AC410">
        <f>MIN(10, (Table1[[#This Row],[Avg BOD]]/4)*10)</f>
        <v>6.75</v>
      </c>
      <c r="AD410">
        <f>MIN(10, (Table1[[#This Row],[Avg Fecal Coliform]]/600)*10)</f>
        <v>10</v>
      </c>
      <c r="AE410">
        <f>MIN(10, (Table1[[#This Row],[Avg Nitrate N + Nitrite N]]/10)*10)</f>
        <v>1.2</v>
      </c>
      <c r="AF410">
        <f>IF(OR(Table1[[#This Row],[Avg pH]]&lt;6.5,Table1[[#This Row],[Avg pH]]&gt;8.5),10,0)</f>
        <v>0</v>
      </c>
      <c r="AG410">
        <f>MAX(0, 10-(2*Table1[[#This Row],[Avg Dissolved Oxygen]]))</f>
        <v>0</v>
      </c>
      <c r="AH410">
        <f>(Table1[[#This Row],[Fecal Score]]*0.3) + (Table1[[#This Row],[BOD Score]]*0.25) + (Table1[[#This Row],[Nitrate Score]]*0.2) + (Table1[[#This Row],[pH Score]]*0.15) + (Table1[[#This Row],[Dissolved Oxygen Score]]*0.1)</f>
        <v>4.9275000000000002</v>
      </c>
      <c r="AI410">
        <v>2018</v>
      </c>
    </row>
    <row r="411" spans="1:35">
      <c r="A411">
        <v>2574</v>
      </c>
      <c r="B411" t="s">
        <v>40</v>
      </c>
      <c r="C411" t="s">
        <v>8</v>
      </c>
      <c r="D411" t="s">
        <v>37</v>
      </c>
      <c r="E411">
        <v>18</v>
      </c>
      <c r="F411">
        <v>37</v>
      </c>
      <c r="G411">
        <f>(Table1[[#This Row],[Min Temperature]]+Table1[[#This Row],[Max Temperature]])/2</f>
        <v>27.5</v>
      </c>
      <c r="H411">
        <v>6.4</v>
      </c>
      <c r="I411">
        <v>10.199999999999999</v>
      </c>
      <c r="J411">
        <f>(Table1[[#This Row],[Min Dissolved Oxygen]]+Table1[[#This Row],[Max Dissolved Oxygen]])/2</f>
        <v>8.3000000000000007</v>
      </c>
      <c r="K411">
        <v>7.1</v>
      </c>
      <c r="L411">
        <v>8.1</v>
      </c>
      <c r="M411">
        <f>(Table1[[#This Row],[Min pH]]+Table1[[#This Row],[Max pH]])/2</f>
        <v>7.6</v>
      </c>
      <c r="N411">
        <v>202</v>
      </c>
      <c r="O411">
        <v>1131</v>
      </c>
      <c r="P411">
        <f>(Table1[[#This Row],[Min Conductivity]]+Table1[[#This Row],[Max Conductivity]])/2</f>
        <v>666.5</v>
      </c>
      <c r="Q411">
        <v>2.2000000000000002</v>
      </c>
      <c r="R411">
        <v>2.9</v>
      </c>
      <c r="S411">
        <f>(Table1[[#This Row],[Min BOD]]+Table1[[#This Row],[Max BOD]])/2</f>
        <v>2.5499999999999998</v>
      </c>
      <c r="T411">
        <v>0</v>
      </c>
      <c r="U411">
        <v>2.2000000000000002</v>
      </c>
      <c r="V411">
        <f>(Table1[[#This Row],[Min Nitrate N + Nitrite N]]+Table1[[#This Row],[Max Nitrate N + Nitrite N]])/2</f>
        <v>1.1000000000000001</v>
      </c>
      <c r="W411">
        <v>1700</v>
      </c>
      <c r="X411">
        <v>11000</v>
      </c>
      <c r="Y411">
        <f>(Table1[[#This Row],[Min Fecal Coliform]]+Table1[[#This Row],[Max Fecal Coliform]])/2</f>
        <v>6350</v>
      </c>
      <c r="Z411">
        <v>3300</v>
      </c>
      <c r="AA411">
        <v>22000</v>
      </c>
      <c r="AB411">
        <f>(Table1[[#This Row],[Min Total Coliform]]+Table1[[#This Row],[Max Total Coliform]])/2</f>
        <v>12650</v>
      </c>
      <c r="AC411">
        <f>MIN(10, (Table1[[#This Row],[Avg BOD]]/4)*10)</f>
        <v>6.375</v>
      </c>
      <c r="AD411">
        <f>MIN(10, (Table1[[#This Row],[Avg Fecal Coliform]]/600)*10)</f>
        <v>10</v>
      </c>
      <c r="AE411">
        <f>MIN(10, (Table1[[#This Row],[Avg Nitrate N + Nitrite N]]/10)*10)</f>
        <v>1.1000000000000001</v>
      </c>
      <c r="AF411">
        <f>IF(OR(Table1[[#This Row],[Avg pH]]&lt;6.5,Table1[[#This Row],[Avg pH]]&gt;8.5),10,0)</f>
        <v>0</v>
      </c>
      <c r="AG411">
        <f>MAX(0, 10-(2*Table1[[#This Row],[Avg Dissolved Oxygen]]))</f>
        <v>0</v>
      </c>
      <c r="AH411">
        <f>(Table1[[#This Row],[Fecal Score]]*0.3) + (Table1[[#This Row],[BOD Score]]*0.25) + (Table1[[#This Row],[Nitrate Score]]*0.2) + (Table1[[#This Row],[pH Score]]*0.15) + (Table1[[#This Row],[Dissolved Oxygen Score]]*0.1)</f>
        <v>4.8137499999999998</v>
      </c>
      <c r="AI411">
        <v>2018</v>
      </c>
    </row>
    <row r="412" spans="1:35">
      <c r="A412">
        <v>2046</v>
      </c>
      <c r="B412" t="s">
        <v>41</v>
      </c>
      <c r="C412" t="s">
        <v>1</v>
      </c>
      <c r="D412" t="s">
        <v>42</v>
      </c>
      <c r="E412">
        <v>16</v>
      </c>
      <c r="F412">
        <v>30.5</v>
      </c>
      <c r="G412">
        <f>(Table1[[#This Row],[Min Temperature]]+Table1[[#This Row],[Max Temperature]])/2</f>
        <v>23.25</v>
      </c>
      <c r="H412">
        <v>4.8</v>
      </c>
      <c r="I412">
        <v>9.9</v>
      </c>
      <c r="J412">
        <f>(Table1[[#This Row],[Min Dissolved Oxygen]]+Table1[[#This Row],[Max Dissolved Oxygen]])/2</f>
        <v>7.35</v>
      </c>
      <c r="K412">
        <v>7.3</v>
      </c>
      <c r="L412">
        <v>8.1999999999999993</v>
      </c>
      <c r="M412">
        <f>(Table1[[#This Row],[Min pH]]+Table1[[#This Row],[Max pH]])/2</f>
        <v>7.75</v>
      </c>
      <c r="N412">
        <v>198</v>
      </c>
      <c r="O412">
        <v>287</v>
      </c>
      <c r="P412">
        <f>(Table1[[#This Row],[Min Conductivity]]+Table1[[#This Row],[Max Conductivity]])/2</f>
        <v>242.5</v>
      </c>
      <c r="Q412">
        <v>1</v>
      </c>
      <c r="R412">
        <v>4</v>
      </c>
      <c r="S412">
        <f>(Table1[[#This Row],[Min BOD]]+Table1[[#This Row],[Max BOD]])/2</f>
        <v>2.5</v>
      </c>
      <c r="T412">
        <v>0</v>
      </c>
      <c r="U412">
        <v>4.9000000000000004</v>
      </c>
      <c r="V412">
        <f>(Table1[[#This Row],[Min Nitrate N + Nitrite N]]+Table1[[#This Row],[Max Nitrate N + Nitrite N]])/2</f>
        <v>2.4500000000000002</v>
      </c>
      <c r="W412">
        <v>2</v>
      </c>
      <c r="X412">
        <v>18000</v>
      </c>
      <c r="Y412">
        <f>(Table1[[#This Row],[Min Fecal Coliform]]+Table1[[#This Row],[Max Fecal Coliform]])/2</f>
        <v>9001</v>
      </c>
      <c r="Z412">
        <v>2</v>
      </c>
      <c r="AA412">
        <v>30000</v>
      </c>
      <c r="AB412">
        <f>(Table1[[#This Row],[Min Total Coliform]]+Table1[[#This Row],[Max Total Coliform]])/2</f>
        <v>15001</v>
      </c>
      <c r="AC412">
        <f>MIN(10, (Table1[[#This Row],[Avg BOD]]/4)*10)</f>
        <v>6.25</v>
      </c>
      <c r="AD412">
        <f>MIN(10, (Table1[[#This Row],[Avg Fecal Coliform]]/600)*10)</f>
        <v>10</v>
      </c>
      <c r="AE412">
        <f>MIN(10, (Table1[[#This Row],[Avg Nitrate N + Nitrite N]]/10)*10)</f>
        <v>2.4500000000000002</v>
      </c>
      <c r="AF412">
        <f>IF(OR(Table1[[#This Row],[Avg pH]]&lt;6.5,Table1[[#This Row],[Avg pH]]&gt;8.5),10,0)</f>
        <v>0</v>
      </c>
      <c r="AG412">
        <f>MAX(0, 10-(2*Table1[[#This Row],[Avg Dissolved Oxygen]]))</f>
        <v>0</v>
      </c>
      <c r="AH412">
        <f>(Table1[[#This Row],[Fecal Score]]*0.3) + (Table1[[#This Row],[BOD Score]]*0.25) + (Table1[[#This Row],[Nitrate Score]]*0.2) + (Table1[[#This Row],[pH Score]]*0.15) + (Table1[[#This Row],[Dissolved Oxygen Score]]*0.1)</f>
        <v>5.0525000000000002</v>
      </c>
      <c r="AI412">
        <v>2018</v>
      </c>
    </row>
    <row r="413" spans="1:35">
      <c r="A413">
        <v>3163</v>
      </c>
      <c r="B413" t="s">
        <v>43</v>
      </c>
      <c r="C413" t="s">
        <v>1</v>
      </c>
      <c r="D413" t="s">
        <v>44</v>
      </c>
      <c r="E413">
        <v>18</v>
      </c>
      <c r="F413">
        <v>30</v>
      </c>
      <c r="G413">
        <f>(Table1[[#This Row],[Min Temperature]]+Table1[[#This Row],[Max Temperature]])/2</f>
        <v>24</v>
      </c>
      <c r="H413">
        <v>6</v>
      </c>
      <c r="I413">
        <v>6.8</v>
      </c>
      <c r="J413">
        <f>(Table1[[#This Row],[Min Dissolved Oxygen]]+Table1[[#This Row],[Max Dissolved Oxygen]])/2</f>
        <v>6.4</v>
      </c>
      <c r="K413">
        <v>7</v>
      </c>
      <c r="L413">
        <v>7.5</v>
      </c>
      <c r="M413">
        <f>(Table1[[#This Row],[Min pH]]+Table1[[#This Row],[Max pH]])/2</f>
        <v>7.25</v>
      </c>
      <c r="N413">
        <v>769.82234957020103</v>
      </c>
      <c r="O413">
        <v>2502.3610315186202</v>
      </c>
      <c r="P413">
        <f>(Table1[[#This Row],[Min Conductivity]]+Table1[[#This Row],[Max Conductivity]])/2</f>
        <v>1636.0916905444105</v>
      </c>
      <c r="Q413">
        <v>3.9360795454545499</v>
      </c>
      <c r="R413">
        <v>17.248717948717999</v>
      </c>
      <c r="S413">
        <f>(Table1[[#This Row],[Min BOD]]+Table1[[#This Row],[Max BOD]])/2</f>
        <v>10.592398747086275</v>
      </c>
      <c r="T413">
        <v>0</v>
      </c>
      <c r="U413">
        <v>0</v>
      </c>
      <c r="V413">
        <f>(Table1[[#This Row],[Min Nitrate N + Nitrite N]]+Table1[[#This Row],[Max Nitrate N + Nitrite N]])/2</f>
        <v>0</v>
      </c>
      <c r="W413">
        <v>1436.77104377104</v>
      </c>
      <c r="X413">
        <v>321488.727272727</v>
      </c>
      <c r="Y413">
        <f>(Table1[[#This Row],[Min Fecal Coliform]]+Table1[[#This Row],[Max Fecal Coliform]])/2</f>
        <v>161462.74915824903</v>
      </c>
      <c r="Z413">
        <v>12108.853896103899</v>
      </c>
      <c r="AA413">
        <v>1882110.4063492101</v>
      </c>
      <c r="AB413">
        <f>(Table1[[#This Row],[Min Total Coliform]]+Table1[[#This Row],[Max Total Coliform]])/2</f>
        <v>947109.63012265693</v>
      </c>
      <c r="AC413">
        <f>MIN(10, (Table1[[#This Row],[Avg BOD]]/4)*10)</f>
        <v>10</v>
      </c>
      <c r="AD413">
        <f>MIN(10, (Table1[[#This Row],[Avg Fecal Coliform]]/600)*10)</f>
        <v>10</v>
      </c>
      <c r="AE413">
        <f>MIN(10, (Table1[[#This Row],[Avg Nitrate N + Nitrite N]]/10)*10)</f>
        <v>0</v>
      </c>
      <c r="AF413">
        <f>IF(OR(Table1[[#This Row],[Avg pH]]&lt;6.5,Table1[[#This Row],[Avg pH]]&gt;8.5),10,0)</f>
        <v>0</v>
      </c>
      <c r="AG413">
        <f>MAX(0, 10-(2*Table1[[#This Row],[Avg Dissolved Oxygen]]))</f>
        <v>0</v>
      </c>
      <c r="AH413">
        <f>(Table1[[#This Row],[Fecal Score]]*0.3) + (Table1[[#This Row],[BOD Score]]*0.25) + (Table1[[#This Row],[Nitrate Score]]*0.2) + (Table1[[#This Row],[pH Score]]*0.15) + (Table1[[#This Row],[Dissolved Oxygen Score]]*0.1)</f>
        <v>5.5</v>
      </c>
      <c r="AI413">
        <v>2018</v>
      </c>
    </row>
    <row r="414" spans="1:35">
      <c r="A414">
        <v>3164</v>
      </c>
      <c r="B414" t="s">
        <v>45</v>
      </c>
      <c r="C414" t="s">
        <v>8</v>
      </c>
      <c r="D414" t="s">
        <v>44</v>
      </c>
      <c r="E414">
        <v>12</v>
      </c>
      <c r="F414">
        <v>28</v>
      </c>
      <c r="G414">
        <f>(Table1[[#This Row],[Min Temperature]]+Table1[[#This Row],[Max Temperature]])/2</f>
        <v>20</v>
      </c>
      <c r="H414">
        <v>0.7</v>
      </c>
      <c r="I414">
        <v>7.2</v>
      </c>
      <c r="J414">
        <f>(Table1[[#This Row],[Min Dissolved Oxygen]]+Table1[[#This Row],[Max Dissolved Oxygen]])/2</f>
        <v>3.95</v>
      </c>
      <c r="K414">
        <v>7.2</v>
      </c>
      <c r="L414">
        <v>7.8</v>
      </c>
      <c r="M414">
        <f>(Table1[[#This Row],[Min pH]]+Table1[[#This Row],[Max pH]])/2</f>
        <v>7.5</v>
      </c>
      <c r="N414">
        <v>769.82234957020103</v>
      </c>
      <c r="O414">
        <v>2502.3610315186202</v>
      </c>
      <c r="P414">
        <f>(Table1[[#This Row],[Min Conductivity]]+Table1[[#This Row],[Max Conductivity]])/2</f>
        <v>1636.0916905444105</v>
      </c>
      <c r="Q414">
        <v>3.9360795454545499</v>
      </c>
      <c r="R414">
        <v>17.248717948717999</v>
      </c>
      <c r="S414">
        <f>(Table1[[#This Row],[Min BOD]]+Table1[[#This Row],[Max BOD]])/2</f>
        <v>10.592398747086275</v>
      </c>
      <c r="T414">
        <v>0</v>
      </c>
      <c r="U414">
        <v>0</v>
      </c>
      <c r="V414">
        <f>(Table1[[#This Row],[Min Nitrate N + Nitrite N]]+Table1[[#This Row],[Max Nitrate N + Nitrite N]])/2</f>
        <v>0</v>
      </c>
      <c r="W414">
        <v>1436.77104377104</v>
      </c>
      <c r="X414">
        <v>321488.727272727</v>
      </c>
      <c r="Y414">
        <f>(Table1[[#This Row],[Min Fecal Coliform]]+Table1[[#This Row],[Max Fecal Coliform]])/2</f>
        <v>161462.74915824903</v>
      </c>
      <c r="Z414">
        <v>12108.853896103899</v>
      </c>
      <c r="AA414">
        <v>1882110.4063492101</v>
      </c>
      <c r="AB414">
        <f>(Table1[[#This Row],[Min Total Coliform]]+Table1[[#This Row],[Max Total Coliform]])/2</f>
        <v>947109.63012265693</v>
      </c>
      <c r="AC414">
        <f>MIN(10, (Table1[[#This Row],[Avg BOD]]/4)*10)</f>
        <v>10</v>
      </c>
      <c r="AD414">
        <f>MIN(10, (Table1[[#This Row],[Avg Fecal Coliform]]/600)*10)</f>
        <v>10</v>
      </c>
      <c r="AE414">
        <f>MIN(10, (Table1[[#This Row],[Avg Nitrate N + Nitrite N]]/10)*10)</f>
        <v>0</v>
      </c>
      <c r="AF414">
        <f>IF(OR(Table1[[#This Row],[Avg pH]]&lt;6.5,Table1[[#This Row],[Avg pH]]&gt;8.5),10,0)</f>
        <v>0</v>
      </c>
      <c r="AG414">
        <f>MAX(0, 10-(2*Table1[[#This Row],[Avg Dissolved Oxygen]]))</f>
        <v>2.0999999999999996</v>
      </c>
      <c r="AH414">
        <f>(Table1[[#This Row],[Fecal Score]]*0.3) + (Table1[[#This Row],[BOD Score]]*0.25) + (Table1[[#This Row],[Nitrate Score]]*0.2) + (Table1[[#This Row],[pH Score]]*0.15) + (Table1[[#This Row],[Dissolved Oxygen Score]]*0.1)</f>
        <v>5.71</v>
      </c>
      <c r="AI414">
        <v>2018</v>
      </c>
    </row>
    <row r="415" spans="1:35">
      <c r="A415">
        <v>3030</v>
      </c>
      <c r="B415" t="s">
        <v>412</v>
      </c>
      <c r="C415" t="s">
        <v>1</v>
      </c>
      <c r="D415" t="s">
        <v>413</v>
      </c>
      <c r="E415">
        <v>31</v>
      </c>
      <c r="F415">
        <v>31</v>
      </c>
      <c r="G415">
        <f>(Table1[[#This Row],[Min Temperature]]+Table1[[#This Row],[Max Temperature]])/2</f>
        <v>31</v>
      </c>
      <c r="H415">
        <v>16.399999999999999</v>
      </c>
      <c r="I415">
        <v>16.399999999999999</v>
      </c>
      <c r="J415">
        <f>(Table1[[#This Row],[Min Dissolved Oxygen]]+Table1[[#This Row],[Max Dissolved Oxygen]])/2</f>
        <v>16.399999999999999</v>
      </c>
      <c r="K415">
        <v>8.6999999999999993</v>
      </c>
      <c r="L415">
        <v>8.6999999999999993</v>
      </c>
      <c r="M415">
        <f>(Table1[[#This Row],[Min pH]]+Table1[[#This Row],[Max pH]])/2</f>
        <v>8.6999999999999993</v>
      </c>
      <c r="N415">
        <v>1162</v>
      </c>
      <c r="O415">
        <v>1162</v>
      </c>
      <c r="P415">
        <f>(Table1[[#This Row],[Min Conductivity]]+Table1[[#This Row],[Max Conductivity]])/2</f>
        <v>1162</v>
      </c>
      <c r="Q415">
        <v>17</v>
      </c>
      <c r="R415">
        <v>17</v>
      </c>
      <c r="S415">
        <f>(Table1[[#This Row],[Min BOD]]+Table1[[#This Row],[Max BOD]])/2</f>
        <v>17</v>
      </c>
      <c r="T415">
        <v>0</v>
      </c>
      <c r="U415">
        <v>0</v>
      </c>
      <c r="V415">
        <f>(Table1[[#This Row],[Min Nitrate N + Nitrite N]]+Table1[[#This Row],[Max Nitrate N + Nitrite N]])/2</f>
        <v>0</v>
      </c>
      <c r="W415">
        <v>170</v>
      </c>
      <c r="X415">
        <v>170</v>
      </c>
      <c r="Y415">
        <f>(Table1[[#This Row],[Min Fecal Coliform]]+Table1[[#This Row],[Max Fecal Coliform]])/2</f>
        <v>170</v>
      </c>
      <c r="Z415">
        <v>280</v>
      </c>
      <c r="AA415">
        <v>280</v>
      </c>
      <c r="AB415">
        <f>(Table1[[#This Row],[Min Total Coliform]]+Table1[[#This Row],[Max Total Coliform]])/2</f>
        <v>280</v>
      </c>
      <c r="AC415">
        <f>MIN(10, (Table1[[#This Row],[Avg BOD]]/4)*10)</f>
        <v>10</v>
      </c>
      <c r="AD415">
        <f>MIN(10, (Table1[[#This Row],[Avg Fecal Coliform]]/600)*10)</f>
        <v>2.833333333333333</v>
      </c>
      <c r="AE415">
        <f>MIN(10, (Table1[[#This Row],[Avg Nitrate N + Nitrite N]]/10)*10)</f>
        <v>0</v>
      </c>
      <c r="AF415">
        <f>IF(OR(Table1[[#This Row],[Avg pH]]&lt;6.5,Table1[[#This Row],[Avg pH]]&gt;8.5),10,0)</f>
        <v>10</v>
      </c>
      <c r="AG415">
        <f>MAX(0, 10-(2*Table1[[#This Row],[Avg Dissolved Oxygen]]))</f>
        <v>0</v>
      </c>
      <c r="AH415">
        <f>(Table1[[#This Row],[Fecal Score]]*0.3) + (Table1[[#This Row],[BOD Score]]*0.25) + (Table1[[#This Row],[Nitrate Score]]*0.2) + (Table1[[#This Row],[pH Score]]*0.15) + (Table1[[#This Row],[Dissolved Oxygen Score]]*0.1)</f>
        <v>4.8499999999999996</v>
      </c>
      <c r="AI415">
        <v>2018</v>
      </c>
    </row>
    <row r="416" spans="1:35">
      <c r="A416">
        <v>3031</v>
      </c>
      <c r="B416" t="s">
        <v>414</v>
      </c>
      <c r="C416" t="s">
        <v>1</v>
      </c>
      <c r="D416" t="s">
        <v>413</v>
      </c>
      <c r="E416">
        <v>20.4722379603399</v>
      </c>
      <c r="F416">
        <v>29.240509915014201</v>
      </c>
      <c r="G416">
        <f>(Table1[[#This Row],[Min Temperature]]+Table1[[#This Row],[Max Temperature]])/2</f>
        <v>24.856373937677049</v>
      </c>
      <c r="H416">
        <v>4.1586894586894596</v>
      </c>
      <c r="I416">
        <v>7.7840455840455904</v>
      </c>
      <c r="J416">
        <f>(Table1[[#This Row],[Min Dissolved Oxygen]]+Table1[[#This Row],[Max Dissolved Oxygen]])/2</f>
        <v>5.971367521367525</v>
      </c>
      <c r="K416">
        <v>8.1</v>
      </c>
      <c r="L416">
        <v>8.1</v>
      </c>
      <c r="M416">
        <f>(Table1[[#This Row],[Min pH]]+Table1[[#This Row],[Max pH]])/2</f>
        <v>8.1</v>
      </c>
      <c r="N416">
        <v>7110</v>
      </c>
      <c r="O416">
        <v>7110</v>
      </c>
      <c r="P416">
        <f>(Table1[[#This Row],[Min Conductivity]]+Table1[[#This Row],[Max Conductivity]])/2</f>
        <v>7110</v>
      </c>
      <c r="Q416">
        <v>36</v>
      </c>
      <c r="R416">
        <v>36</v>
      </c>
      <c r="S416">
        <f>(Table1[[#This Row],[Min BOD]]+Table1[[#This Row],[Max BOD]])/2</f>
        <v>36</v>
      </c>
      <c r="T416">
        <v>3.3</v>
      </c>
      <c r="U416">
        <v>3.3</v>
      </c>
      <c r="V416">
        <f>(Table1[[#This Row],[Min Nitrate N + Nitrite N]]+Table1[[#This Row],[Max Nitrate N + Nitrite N]])/2</f>
        <v>3.3</v>
      </c>
      <c r="W416">
        <v>49</v>
      </c>
      <c r="X416">
        <v>49</v>
      </c>
      <c r="Y416">
        <f>(Table1[[#This Row],[Min Fecal Coliform]]+Table1[[#This Row],[Max Fecal Coliform]])/2</f>
        <v>49</v>
      </c>
      <c r="Z416">
        <v>13000</v>
      </c>
      <c r="AA416">
        <v>13000</v>
      </c>
      <c r="AB416">
        <f>(Table1[[#This Row],[Min Total Coliform]]+Table1[[#This Row],[Max Total Coliform]])/2</f>
        <v>13000</v>
      </c>
      <c r="AC416">
        <f>MIN(10, (Table1[[#This Row],[Avg BOD]]/4)*10)</f>
        <v>10</v>
      </c>
      <c r="AD416">
        <f>MIN(10, (Table1[[#This Row],[Avg Fecal Coliform]]/600)*10)</f>
        <v>0.81666666666666665</v>
      </c>
      <c r="AE416">
        <f>MIN(10, (Table1[[#This Row],[Avg Nitrate N + Nitrite N]]/10)*10)</f>
        <v>3.3</v>
      </c>
      <c r="AF416">
        <f>IF(OR(Table1[[#This Row],[Avg pH]]&lt;6.5,Table1[[#This Row],[Avg pH]]&gt;8.5),10,0)</f>
        <v>0</v>
      </c>
      <c r="AG416">
        <f>MAX(0, 10-(2*Table1[[#This Row],[Avg Dissolved Oxygen]]))</f>
        <v>0</v>
      </c>
      <c r="AH416">
        <f>(Table1[[#This Row],[Fecal Score]]*0.3) + (Table1[[#This Row],[BOD Score]]*0.25) + (Table1[[#This Row],[Nitrate Score]]*0.2) + (Table1[[#This Row],[pH Score]]*0.15) + (Table1[[#This Row],[Dissolved Oxygen Score]]*0.1)</f>
        <v>3.4050000000000002</v>
      </c>
      <c r="AI416">
        <v>2018</v>
      </c>
    </row>
    <row r="417" spans="1:35">
      <c r="A417">
        <v>3032</v>
      </c>
      <c r="B417" t="s">
        <v>415</v>
      </c>
      <c r="C417" t="s">
        <v>1</v>
      </c>
      <c r="D417" t="s">
        <v>413</v>
      </c>
      <c r="E417">
        <v>20.4722379603399</v>
      </c>
      <c r="F417">
        <v>29.240509915014201</v>
      </c>
      <c r="G417">
        <f>(Table1[[#This Row],[Min Temperature]]+Table1[[#This Row],[Max Temperature]])/2</f>
        <v>24.856373937677049</v>
      </c>
      <c r="H417">
        <v>3.9</v>
      </c>
      <c r="I417">
        <v>3.9</v>
      </c>
      <c r="J417">
        <f>(Table1[[#This Row],[Min Dissolved Oxygen]]+Table1[[#This Row],[Max Dissolved Oxygen]])/2</f>
        <v>3.9</v>
      </c>
      <c r="K417">
        <v>7.0294617563739399</v>
      </c>
      <c r="L417">
        <v>8.1974504249291904</v>
      </c>
      <c r="M417">
        <f>(Table1[[#This Row],[Min pH]]+Table1[[#This Row],[Max pH]])/2</f>
        <v>7.6134560906515656</v>
      </c>
      <c r="N417">
        <v>417</v>
      </c>
      <c r="O417">
        <v>417</v>
      </c>
      <c r="P417">
        <f>(Table1[[#This Row],[Min Conductivity]]+Table1[[#This Row],[Max Conductivity]])/2</f>
        <v>417</v>
      </c>
      <c r="Q417">
        <v>0</v>
      </c>
      <c r="R417">
        <v>0</v>
      </c>
      <c r="S417">
        <f>(Table1[[#This Row],[Min BOD]]+Table1[[#This Row],[Max BOD]])/2</f>
        <v>0</v>
      </c>
      <c r="T417">
        <v>1.4</v>
      </c>
      <c r="U417">
        <v>1.4</v>
      </c>
      <c r="V417">
        <f>(Table1[[#This Row],[Min Nitrate N + Nitrite N]]+Table1[[#This Row],[Max Nitrate N + Nitrite N]])/2</f>
        <v>1.4</v>
      </c>
      <c r="W417">
        <v>2400</v>
      </c>
      <c r="X417">
        <v>2400</v>
      </c>
      <c r="Y417">
        <f>(Table1[[#This Row],[Min Fecal Coliform]]+Table1[[#This Row],[Max Fecal Coliform]])/2</f>
        <v>2400</v>
      </c>
      <c r="Z417">
        <v>3500</v>
      </c>
      <c r="AA417">
        <v>3500</v>
      </c>
      <c r="AB417">
        <f>(Table1[[#This Row],[Min Total Coliform]]+Table1[[#This Row],[Max Total Coliform]])/2</f>
        <v>3500</v>
      </c>
      <c r="AC417">
        <f>MIN(10, (Table1[[#This Row],[Avg BOD]]/4)*10)</f>
        <v>0</v>
      </c>
      <c r="AD417">
        <f>MIN(10, (Table1[[#This Row],[Avg Fecal Coliform]]/600)*10)</f>
        <v>10</v>
      </c>
      <c r="AE417">
        <f>MIN(10, (Table1[[#This Row],[Avg Nitrate N + Nitrite N]]/10)*10)</f>
        <v>1.4</v>
      </c>
      <c r="AF417">
        <f>IF(OR(Table1[[#This Row],[Avg pH]]&lt;6.5,Table1[[#This Row],[Avg pH]]&gt;8.5),10,0)</f>
        <v>0</v>
      </c>
      <c r="AG417">
        <f>MAX(0, 10-(2*Table1[[#This Row],[Avg Dissolved Oxygen]]))</f>
        <v>2.2000000000000002</v>
      </c>
      <c r="AH417">
        <f>(Table1[[#This Row],[Fecal Score]]*0.3) + (Table1[[#This Row],[BOD Score]]*0.25) + (Table1[[#This Row],[Nitrate Score]]*0.2) + (Table1[[#This Row],[pH Score]]*0.15) + (Table1[[#This Row],[Dissolved Oxygen Score]]*0.1)</f>
        <v>3.5</v>
      </c>
      <c r="AI417">
        <v>2018</v>
      </c>
    </row>
    <row r="418" spans="1:35">
      <c r="A418">
        <v>3476</v>
      </c>
      <c r="B418" t="s">
        <v>416</v>
      </c>
      <c r="C418" t="s">
        <v>1</v>
      </c>
      <c r="D418" t="s">
        <v>413</v>
      </c>
      <c r="E418">
        <v>20.4722379603399</v>
      </c>
      <c r="F418">
        <v>29.240509915014201</v>
      </c>
      <c r="G418">
        <f>(Table1[[#This Row],[Min Temperature]]+Table1[[#This Row],[Max Temperature]])/2</f>
        <v>24.856373937677049</v>
      </c>
      <c r="H418">
        <v>7.4</v>
      </c>
      <c r="I418">
        <v>20</v>
      </c>
      <c r="J418">
        <f>(Table1[[#This Row],[Min Dissolved Oxygen]]+Table1[[#This Row],[Max Dissolved Oxygen]])/2</f>
        <v>13.7</v>
      </c>
      <c r="K418">
        <v>7.4</v>
      </c>
      <c r="L418">
        <v>8</v>
      </c>
      <c r="M418">
        <f>(Table1[[#This Row],[Min pH]]+Table1[[#This Row],[Max pH]])/2</f>
        <v>7.7</v>
      </c>
      <c r="N418">
        <v>801</v>
      </c>
      <c r="O418">
        <v>824</v>
      </c>
      <c r="P418">
        <f>(Table1[[#This Row],[Min Conductivity]]+Table1[[#This Row],[Max Conductivity]])/2</f>
        <v>812.5</v>
      </c>
      <c r="Q418">
        <v>11</v>
      </c>
      <c r="R418">
        <v>11</v>
      </c>
      <c r="S418">
        <f>(Table1[[#This Row],[Min BOD]]+Table1[[#This Row],[Max BOD]])/2</f>
        <v>11</v>
      </c>
      <c r="T418">
        <v>1.1000000000000001</v>
      </c>
      <c r="U418">
        <v>40.799999999999997</v>
      </c>
      <c r="V418">
        <f>(Table1[[#This Row],[Min Nitrate N + Nitrite N]]+Table1[[#This Row],[Max Nitrate N + Nitrite N]])/2</f>
        <v>20.95</v>
      </c>
      <c r="W418">
        <v>400</v>
      </c>
      <c r="X418">
        <v>4900</v>
      </c>
      <c r="Y418">
        <f>(Table1[[#This Row],[Min Fecal Coliform]]+Table1[[#This Row],[Max Fecal Coliform]])/2</f>
        <v>2650</v>
      </c>
      <c r="Z418">
        <v>1100</v>
      </c>
      <c r="AA418">
        <v>92000</v>
      </c>
      <c r="AB418">
        <f>(Table1[[#This Row],[Min Total Coliform]]+Table1[[#This Row],[Max Total Coliform]])/2</f>
        <v>46550</v>
      </c>
      <c r="AC418">
        <f>MIN(10, (Table1[[#This Row],[Avg BOD]]/4)*10)</f>
        <v>10</v>
      </c>
      <c r="AD418">
        <f>MIN(10, (Table1[[#This Row],[Avg Fecal Coliform]]/600)*10)</f>
        <v>10</v>
      </c>
      <c r="AE418">
        <f>MIN(10, (Table1[[#This Row],[Avg Nitrate N + Nitrite N]]/10)*10)</f>
        <v>10</v>
      </c>
      <c r="AF418">
        <f>IF(OR(Table1[[#This Row],[Avg pH]]&lt;6.5,Table1[[#This Row],[Avg pH]]&gt;8.5),10,0)</f>
        <v>0</v>
      </c>
      <c r="AG418">
        <f>MAX(0, 10-(2*Table1[[#This Row],[Avg Dissolved Oxygen]]))</f>
        <v>0</v>
      </c>
      <c r="AH418">
        <f>(Table1[[#This Row],[Fecal Score]]*0.3) + (Table1[[#This Row],[BOD Score]]*0.25) + (Table1[[#This Row],[Nitrate Score]]*0.2) + (Table1[[#This Row],[pH Score]]*0.15) + (Table1[[#This Row],[Dissolved Oxygen Score]]*0.1)</f>
        <v>7.5</v>
      </c>
      <c r="AI418">
        <v>2018</v>
      </c>
    </row>
    <row r="419" spans="1:35">
      <c r="A419">
        <v>1549</v>
      </c>
      <c r="B419" t="s">
        <v>417</v>
      </c>
      <c r="C419" t="s">
        <v>1</v>
      </c>
      <c r="D419" t="s">
        <v>47</v>
      </c>
      <c r="E419">
        <v>27</v>
      </c>
      <c r="F419">
        <v>31</v>
      </c>
      <c r="G419">
        <f>(Table1[[#This Row],[Min Temperature]]+Table1[[#This Row],[Max Temperature]])/2</f>
        <v>29</v>
      </c>
      <c r="H419">
        <v>6</v>
      </c>
      <c r="I419">
        <v>8.6</v>
      </c>
      <c r="J419">
        <f>(Table1[[#This Row],[Min Dissolved Oxygen]]+Table1[[#This Row],[Max Dissolved Oxygen]])/2</f>
        <v>7.3</v>
      </c>
      <c r="K419">
        <v>6.8</v>
      </c>
      <c r="L419">
        <v>7.8</v>
      </c>
      <c r="M419">
        <f>(Table1[[#This Row],[Min pH]]+Table1[[#This Row],[Max pH]])/2</f>
        <v>7.3</v>
      </c>
      <c r="N419">
        <v>35</v>
      </c>
      <c r="O419">
        <v>61</v>
      </c>
      <c r="P419">
        <f>(Table1[[#This Row],[Min Conductivity]]+Table1[[#This Row],[Max Conductivity]])/2</f>
        <v>48</v>
      </c>
      <c r="Q419">
        <v>0.6</v>
      </c>
      <c r="R419">
        <v>2.2999999999999998</v>
      </c>
      <c r="S419">
        <f>(Table1[[#This Row],[Min BOD]]+Table1[[#This Row],[Max BOD]])/2</f>
        <v>1.45</v>
      </c>
      <c r="T419">
        <v>0</v>
      </c>
      <c r="U419">
        <v>0.4</v>
      </c>
      <c r="V419">
        <f>(Table1[[#This Row],[Min Nitrate N + Nitrite N]]+Table1[[#This Row],[Max Nitrate N + Nitrite N]])/2</f>
        <v>0.2</v>
      </c>
      <c r="W419">
        <v>2</v>
      </c>
      <c r="X419">
        <v>23</v>
      </c>
      <c r="Y419">
        <f>(Table1[[#This Row],[Min Fecal Coliform]]+Table1[[#This Row],[Max Fecal Coliform]])/2</f>
        <v>12.5</v>
      </c>
      <c r="Z419">
        <v>0</v>
      </c>
      <c r="AA419">
        <v>49</v>
      </c>
      <c r="AB419">
        <f>(Table1[[#This Row],[Min Total Coliform]]+Table1[[#This Row],[Max Total Coliform]])/2</f>
        <v>24.5</v>
      </c>
      <c r="AC419">
        <f>MIN(10, (Table1[[#This Row],[Avg BOD]]/4)*10)</f>
        <v>3.625</v>
      </c>
      <c r="AD419">
        <f>MIN(10, (Table1[[#This Row],[Avg Fecal Coliform]]/600)*10)</f>
        <v>0.20833333333333331</v>
      </c>
      <c r="AE419">
        <f>MIN(10, (Table1[[#This Row],[Avg Nitrate N + Nitrite N]]/10)*10)</f>
        <v>0.2</v>
      </c>
      <c r="AF419">
        <f>IF(OR(Table1[[#This Row],[Avg pH]]&lt;6.5,Table1[[#This Row],[Avg pH]]&gt;8.5),10,0)</f>
        <v>0</v>
      </c>
      <c r="AG419">
        <f>MAX(0, 10-(2*Table1[[#This Row],[Avg Dissolved Oxygen]]))</f>
        <v>0</v>
      </c>
      <c r="AH419">
        <f>(Table1[[#This Row],[Fecal Score]]*0.3) + (Table1[[#This Row],[BOD Score]]*0.25) + (Table1[[#This Row],[Nitrate Score]]*0.2) + (Table1[[#This Row],[pH Score]]*0.15) + (Table1[[#This Row],[Dissolved Oxygen Score]]*0.1)</f>
        <v>1.00875</v>
      </c>
      <c r="AI419">
        <v>2018</v>
      </c>
    </row>
    <row r="420" spans="1:35">
      <c r="A420">
        <v>2269</v>
      </c>
      <c r="B420" t="s">
        <v>48</v>
      </c>
      <c r="C420" t="s">
        <v>1</v>
      </c>
      <c r="D420" t="s">
        <v>47</v>
      </c>
      <c r="E420">
        <v>27</v>
      </c>
      <c r="F420">
        <v>32</v>
      </c>
      <c r="G420">
        <f>(Table1[[#This Row],[Min Temperature]]+Table1[[#This Row],[Max Temperature]])/2</f>
        <v>29.5</v>
      </c>
      <c r="H420">
        <v>5.7</v>
      </c>
      <c r="I420">
        <v>9.8000000000000007</v>
      </c>
      <c r="J420">
        <f>(Table1[[#This Row],[Min Dissolved Oxygen]]+Table1[[#This Row],[Max Dissolved Oxygen]])/2</f>
        <v>7.75</v>
      </c>
      <c r="K420">
        <v>6.1</v>
      </c>
      <c r="L420">
        <v>8.1999999999999993</v>
      </c>
      <c r="M420">
        <f>(Table1[[#This Row],[Min pH]]+Table1[[#This Row],[Max pH]])/2</f>
        <v>7.1499999999999995</v>
      </c>
      <c r="N420">
        <v>29</v>
      </c>
      <c r="O420">
        <v>262</v>
      </c>
      <c r="P420">
        <f>(Table1[[#This Row],[Min Conductivity]]+Table1[[#This Row],[Max Conductivity]])/2</f>
        <v>145.5</v>
      </c>
      <c r="Q420">
        <v>0</v>
      </c>
      <c r="R420">
        <v>4.8</v>
      </c>
      <c r="S420">
        <f>(Table1[[#This Row],[Min BOD]]+Table1[[#This Row],[Max BOD]])/2</f>
        <v>2.4</v>
      </c>
      <c r="T420">
        <v>0</v>
      </c>
      <c r="U420">
        <v>0.7</v>
      </c>
      <c r="V420">
        <f>(Table1[[#This Row],[Min Nitrate N + Nitrite N]]+Table1[[#This Row],[Max Nitrate N + Nitrite N]])/2</f>
        <v>0.35</v>
      </c>
      <c r="W420">
        <v>450</v>
      </c>
      <c r="X420">
        <v>17000</v>
      </c>
      <c r="Y420">
        <f>(Table1[[#This Row],[Min Fecal Coliform]]+Table1[[#This Row],[Max Fecal Coliform]])/2</f>
        <v>8725</v>
      </c>
      <c r="Z420">
        <v>780</v>
      </c>
      <c r="AA420">
        <v>28000</v>
      </c>
      <c r="AB420">
        <f>(Table1[[#This Row],[Min Total Coliform]]+Table1[[#This Row],[Max Total Coliform]])/2</f>
        <v>14390</v>
      </c>
      <c r="AC420">
        <f>MIN(10, (Table1[[#This Row],[Avg BOD]]/4)*10)</f>
        <v>6</v>
      </c>
      <c r="AD420">
        <f>MIN(10, (Table1[[#This Row],[Avg Fecal Coliform]]/600)*10)</f>
        <v>10</v>
      </c>
      <c r="AE420">
        <f>MIN(10, (Table1[[#This Row],[Avg Nitrate N + Nitrite N]]/10)*10)</f>
        <v>0.35</v>
      </c>
      <c r="AF420">
        <f>IF(OR(Table1[[#This Row],[Avg pH]]&lt;6.5,Table1[[#This Row],[Avg pH]]&gt;8.5),10,0)</f>
        <v>0</v>
      </c>
      <c r="AG420">
        <f>MAX(0, 10-(2*Table1[[#This Row],[Avg Dissolved Oxygen]]))</f>
        <v>0</v>
      </c>
      <c r="AH420">
        <f>(Table1[[#This Row],[Fecal Score]]*0.3) + (Table1[[#This Row],[BOD Score]]*0.25) + (Table1[[#This Row],[Nitrate Score]]*0.2) + (Table1[[#This Row],[pH Score]]*0.15) + (Table1[[#This Row],[Dissolved Oxygen Score]]*0.1)</f>
        <v>4.57</v>
      </c>
      <c r="AI420">
        <v>2018</v>
      </c>
    </row>
    <row r="421" spans="1:35">
      <c r="A421">
        <v>3175</v>
      </c>
      <c r="B421" t="s">
        <v>49</v>
      </c>
      <c r="C421" t="s">
        <v>1</v>
      </c>
      <c r="D421" t="s">
        <v>47</v>
      </c>
      <c r="E421">
        <v>25</v>
      </c>
      <c r="F421">
        <v>32</v>
      </c>
      <c r="G421">
        <f>(Table1[[#This Row],[Min Temperature]]+Table1[[#This Row],[Max Temperature]])/2</f>
        <v>28.5</v>
      </c>
      <c r="H421">
        <v>4.9000000000000004</v>
      </c>
      <c r="I421">
        <v>8.1999999999999993</v>
      </c>
      <c r="J421">
        <f>(Table1[[#This Row],[Min Dissolved Oxygen]]+Table1[[#This Row],[Max Dissolved Oxygen]])/2</f>
        <v>6.55</v>
      </c>
      <c r="K421">
        <v>7</v>
      </c>
      <c r="L421">
        <v>8.1</v>
      </c>
      <c r="M421">
        <f>(Table1[[#This Row],[Min pH]]+Table1[[#This Row],[Max pH]])/2</f>
        <v>7.55</v>
      </c>
      <c r="N421">
        <v>46</v>
      </c>
      <c r="O421">
        <v>187</v>
      </c>
      <c r="P421">
        <f>(Table1[[#This Row],[Min Conductivity]]+Table1[[#This Row],[Max Conductivity]])/2</f>
        <v>116.5</v>
      </c>
      <c r="Q421">
        <v>0.3</v>
      </c>
      <c r="R421">
        <v>1.7</v>
      </c>
      <c r="S421">
        <f>(Table1[[#This Row],[Min BOD]]+Table1[[#This Row],[Max BOD]])/2</f>
        <v>1</v>
      </c>
      <c r="T421">
        <v>0</v>
      </c>
      <c r="U421">
        <v>0.1</v>
      </c>
      <c r="V421">
        <f>(Table1[[#This Row],[Min Nitrate N + Nitrite N]]+Table1[[#This Row],[Max Nitrate N + Nitrite N]])/2</f>
        <v>0.05</v>
      </c>
      <c r="W421">
        <v>7</v>
      </c>
      <c r="X421">
        <v>540</v>
      </c>
      <c r="Y421">
        <f>(Table1[[#This Row],[Min Fecal Coliform]]+Table1[[#This Row],[Max Fecal Coliform]])/2</f>
        <v>273.5</v>
      </c>
      <c r="Z421">
        <v>13</v>
      </c>
      <c r="AA421">
        <v>920</v>
      </c>
      <c r="AB421">
        <f>(Table1[[#This Row],[Min Total Coliform]]+Table1[[#This Row],[Max Total Coliform]])/2</f>
        <v>466.5</v>
      </c>
      <c r="AC421">
        <f>MIN(10, (Table1[[#This Row],[Avg BOD]]/4)*10)</f>
        <v>2.5</v>
      </c>
      <c r="AD421">
        <f>MIN(10, (Table1[[#This Row],[Avg Fecal Coliform]]/600)*10)</f>
        <v>4.5583333333333336</v>
      </c>
      <c r="AE421">
        <f>MIN(10, (Table1[[#This Row],[Avg Nitrate N + Nitrite N]]/10)*10)</f>
        <v>0.05</v>
      </c>
      <c r="AF421">
        <f>IF(OR(Table1[[#This Row],[Avg pH]]&lt;6.5,Table1[[#This Row],[Avg pH]]&gt;8.5),10,0)</f>
        <v>0</v>
      </c>
      <c r="AG421">
        <f>MAX(0, 10-(2*Table1[[#This Row],[Avg Dissolved Oxygen]]))</f>
        <v>0</v>
      </c>
      <c r="AH421">
        <f>(Table1[[#This Row],[Fecal Score]]*0.3) + (Table1[[#This Row],[BOD Score]]*0.25) + (Table1[[#This Row],[Nitrate Score]]*0.2) + (Table1[[#This Row],[pH Score]]*0.15) + (Table1[[#This Row],[Dissolved Oxygen Score]]*0.1)</f>
        <v>2.0024999999999999</v>
      </c>
      <c r="AI421">
        <v>2018</v>
      </c>
    </row>
    <row r="422" spans="1:35">
      <c r="A422">
        <v>3176</v>
      </c>
      <c r="B422" t="s">
        <v>50</v>
      </c>
      <c r="C422" t="s">
        <v>1</v>
      </c>
      <c r="D422" t="s">
        <v>47</v>
      </c>
      <c r="E422">
        <v>24.6</v>
      </c>
      <c r="F422">
        <v>32</v>
      </c>
      <c r="G422">
        <f>(Table1[[#This Row],[Min Temperature]]+Table1[[#This Row],[Max Temperature]])/2</f>
        <v>28.3</v>
      </c>
      <c r="H422">
        <v>1.9</v>
      </c>
      <c r="I422">
        <v>10.5</v>
      </c>
      <c r="J422">
        <f>(Table1[[#This Row],[Min Dissolved Oxygen]]+Table1[[#This Row],[Max Dissolved Oxygen]])/2</f>
        <v>6.2</v>
      </c>
      <c r="K422">
        <v>6.6</v>
      </c>
      <c r="L422">
        <v>8.5</v>
      </c>
      <c r="M422">
        <f>(Table1[[#This Row],[Min pH]]+Table1[[#This Row],[Max pH]])/2</f>
        <v>7.55</v>
      </c>
      <c r="N422">
        <v>84</v>
      </c>
      <c r="O422">
        <v>331</v>
      </c>
      <c r="P422">
        <f>(Table1[[#This Row],[Min Conductivity]]+Table1[[#This Row],[Max Conductivity]])/2</f>
        <v>207.5</v>
      </c>
      <c r="Q422">
        <v>0.3</v>
      </c>
      <c r="R422">
        <v>9.6999999999999993</v>
      </c>
      <c r="S422">
        <f>(Table1[[#This Row],[Min BOD]]+Table1[[#This Row],[Max BOD]])/2</f>
        <v>5</v>
      </c>
      <c r="T422">
        <v>0</v>
      </c>
      <c r="U422">
        <v>15.9</v>
      </c>
      <c r="V422">
        <f>(Table1[[#This Row],[Min Nitrate N + Nitrite N]]+Table1[[#This Row],[Max Nitrate N + Nitrite N]])/2</f>
        <v>7.95</v>
      </c>
      <c r="W422">
        <v>200</v>
      </c>
      <c r="X422">
        <v>13000</v>
      </c>
      <c r="Y422">
        <f>(Table1[[#This Row],[Min Fecal Coliform]]+Table1[[#This Row],[Max Fecal Coliform]])/2</f>
        <v>6600</v>
      </c>
      <c r="Z422">
        <v>450</v>
      </c>
      <c r="AA422">
        <v>24000</v>
      </c>
      <c r="AB422">
        <f>(Table1[[#This Row],[Min Total Coliform]]+Table1[[#This Row],[Max Total Coliform]])/2</f>
        <v>12225</v>
      </c>
      <c r="AC422">
        <f>MIN(10, (Table1[[#This Row],[Avg BOD]]/4)*10)</f>
        <v>10</v>
      </c>
      <c r="AD422">
        <f>MIN(10, (Table1[[#This Row],[Avg Fecal Coliform]]/600)*10)</f>
        <v>10</v>
      </c>
      <c r="AE422">
        <f>MIN(10, (Table1[[#This Row],[Avg Nitrate N + Nitrite N]]/10)*10)</f>
        <v>7.95</v>
      </c>
      <c r="AF422">
        <f>IF(OR(Table1[[#This Row],[Avg pH]]&lt;6.5,Table1[[#This Row],[Avg pH]]&gt;8.5),10,0)</f>
        <v>0</v>
      </c>
      <c r="AG422">
        <f>MAX(0, 10-(2*Table1[[#This Row],[Avg Dissolved Oxygen]]))</f>
        <v>0</v>
      </c>
      <c r="AH422">
        <f>(Table1[[#This Row],[Fecal Score]]*0.3) + (Table1[[#This Row],[BOD Score]]*0.25) + (Table1[[#This Row],[Nitrate Score]]*0.2) + (Table1[[#This Row],[pH Score]]*0.15) + (Table1[[#This Row],[Dissolved Oxygen Score]]*0.1)</f>
        <v>7.09</v>
      </c>
      <c r="AI422">
        <v>2018</v>
      </c>
    </row>
    <row r="423" spans="1:35">
      <c r="A423">
        <v>3177</v>
      </c>
      <c r="B423" t="s">
        <v>51</v>
      </c>
      <c r="C423" t="s">
        <v>1</v>
      </c>
      <c r="D423" t="s">
        <v>47</v>
      </c>
      <c r="E423">
        <v>26</v>
      </c>
      <c r="F423">
        <v>34</v>
      </c>
      <c r="G423">
        <f>(Table1[[#This Row],[Min Temperature]]+Table1[[#This Row],[Max Temperature]])/2</f>
        <v>30</v>
      </c>
      <c r="H423">
        <v>3.2</v>
      </c>
      <c r="I423">
        <v>7.3</v>
      </c>
      <c r="J423">
        <f>(Table1[[#This Row],[Min Dissolved Oxygen]]+Table1[[#This Row],[Max Dissolved Oxygen]])/2</f>
        <v>5.25</v>
      </c>
      <c r="K423">
        <v>6.7</v>
      </c>
      <c r="L423">
        <v>8.5</v>
      </c>
      <c r="M423">
        <f>(Table1[[#This Row],[Min pH]]+Table1[[#This Row],[Max pH]])/2</f>
        <v>7.6</v>
      </c>
      <c r="N423">
        <v>144</v>
      </c>
      <c r="O423">
        <v>362</v>
      </c>
      <c r="P423">
        <f>(Table1[[#This Row],[Min Conductivity]]+Table1[[#This Row],[Max Conductivity]])/2</f>
        <v>253</v>
      </c>
      <c r="Q423">
        <v>0</v>
      </c>
      <c r="R423">
        <v>3.9</v>
      </c>
      <c r="S423">
        <f>(Table1[[#This Row],[Min BOD]]+Table1[[#This Row],[Max BOD]])/2</f>
        <v>1.95</v>
      </c>
      <c r="T423">
        <v>0</v>
      </c>
      <c r="U423">
        <v>1.1000000000000001</v>
      </c>
      <c r="V423">
        <f>(Table1[[#This Row],[Min Nitrate N + Nitrite N]]+Table1[[#This Row],[Max Nitrate N + Nitrite N]])/2</f>
        <v>0.55000000000000004</v>
      </c>
      <c r="W423">
        <v>200</v>
      </c>
      <c r="X423">
        <v>2300</v>
      </c>
      <c r="Y423">
        <f>(Table1[[#This Row],[Min Fecal Coliform]]+Table1[[#This Row],[Max Fecal Coliform]])/2</f>
        <v>1250</v>
      </c>
      <c r="Z423">
        <v>400</v>
      </c>
      <c r="AA423">
        <v>4900</v>
      </c>
      <c r="AB423">
        <f>(Table1[[#This Row],[Min Total Coliform]]+Table1[[#This Row],[Max Total Coliform]])/2</f>
        <v>2650</v>
      </c>
      <c r="AC423">
        <f>MIN(10, (Table1[[#This Row],[Avg BOD]]/4)*10)</f>
        <v>4.875</v>
      </c>
      <c r="AD423">
        <f>MIN(10, (Table1[[#This Row],[Avg Fecal Coliform]]/600)*10)</f>
        <v>10</v>
      </c>
      <c r="AE423">
        <f>MIN(10, (Table1[[#This Row],[Avg Nitrate N + Nitrite N]]/10)*10)</f>
        <v>0.55000000000000004</v>
      </c>
      <c r="AF423">
        <f>IF(OR(Table1[[#This Row],[Avg pH]]&lt;6.5,Table1[[#This Row],[Avg pH]]&gt;8.5),10,0)</f>
        <v>0</v>
      </c>
      <c r="AG423">
        <f>MAX(0, 10-(2*Table1[[#This Row],[Avg Dissolved Oxygen]]))</f>
        <v>0</v>
      </c>
      <c r="AH423">
        <f>(Table1[[#This Row],[Fecal Score]]*0.3) + (Table1[[#This Row],[BOD Score]]*0.25) + (Table1[[#This Row],[Nitrate Score]]*0.2) + (Table1[[#This Row],[pH Score]]*0.15) + (Table1[[#This Row],[Dissolved Oxygen Score]]*0.1)</f>
        <v>4.3287500000000003</v>
      </c>
      <c r="AI423">
        <v>2018</v>
      </c>
    </row>
    <row r="424" spans="1:35">
      <c r="A424">
        <v>3178</v>
      </c>
      <c r="B424" t="s">
        <v>52</v>
      </c>
      <c r="C424" t="s">
        <v>1</v>
      </c>
      <c r="D424" t="s">
        <v>47</v>
      </c>
      <c r="E424">
        <v>27.6</v>
      </c>
      <c r="F424">
        <v>31.2</v>
      </c>
      <c r="G424">
        <f>(Table1[[#This Row],[Min Temperature]]+Table1[[#This Row],[Max Temperature]])/2</f>
        <v>29.4</v>
      </c>
      <c r="H424">
        <v>4.8</v>
      </c>
      <c r="I424">
        <v>11.2</v>
      </c>
      <c r="J424">
        <f>(Table1[[#This Row],[Min Dissolved Oxygen]]+Table1[[#This Row],[Max Dissolved Oxygen]])/2</f>
        <v>8</v>
      </c>
      <c r="K424">
        <v>6</v>
      </c>
      <c r="L424">
        <v>8.6999999999999993</v>
      </c>
      <c r="M424">
        <f>(Table1[[#This Row],[Min pH]]+Table1[[#This Row],[Max pH]])/2</f>
        <v>7.35</v>
      </c>
      <c r="N424">
        <v>80</v>
      </c>
      <c r="O424">
        <v>209</v>
      </c>
      <c r="P424">
        <f>(Table1[[#This Row],[Min Conductivity]]+Table1[[#This Row],[Max Conductivity]])/2</f>
        <v>144.5</v>
      </c>
      <c r="Q424">
        <v>0.8</v>
      </c>
      <c r="R424">
        <v>4.8</v>
      </c>
      <c r="S424">
        <f>(Table1[[#This Row],[Min BOD]]+Table1[[#This Row],[Max BOD]])/2</f>
        <v>2.8</v>
      </c>
      <c r="T424">
        <v>0</v>
      </c>
      <c r="U424">
        <v>1.4</v>
      </c>
      <c r="V424">
        <f>(Table1[[#This Row],[Min Nitrate N + Nitrite N]]+Table1[[#This Row],[Max Nitrate N + Nitrite N]])/2</f>
        <v>0.7</v>
      </c>
      <c r="W424">
        <v>200</v>
      </c>
      <c r="X424">
        <v>7900</v>
      </c>
      <c r="Y424">
        <f>(Table1[[#This Row],[Min Fecal Coliform]]+Table1[[#This Row],[Max Fecal Coliform]])/2</f>
        <v>4050</v>
      </c>
      <c r="Z424">
        <v>450</v>
      </c>
      <c r="AA424">
        <v>17000</v>
      </c>
      <c r="AB424">
        <f>(Table1[[#This Row],[Min Total Coliform]]+Table1[[#This Row],[Max Total Coliform]])/2</f>
        <v>8725</v>
      </c>
      <c r="AC424">
        <f>MIN(10, (Table1[[#This Row],[Avg BOD]]/4)*10)</f>
        <v>7</v>
      </c>
      <c r="AD424">
        <f>MIN(10, (Table1[[#This Row],[Avg Fecal Coliform]]/600)*10)</f>
        <v>10</v>
      </c>
      <c r="AE424">
        <f>MIN(10, (Table1[[#This Row],[Avg Nitrate N + Nitrite N]]/10)*10)</f>
        <v>0.7</v>
      </c>
      <c r="AF424">
        <f>IF(OR(Table1[[#This Row],[Avg pH]]&lt;6.5,Table1[[#This Row],[Avg pH]]&gt;8.5),10,0)</f>
        <v>0</v>
      </c>
      <c r="AG424">
        <f>MAX(0, 10-(2*Table1[[#This Row],[Avg Dissolved Oxygen]]))</f>
        <v>0</v>
      </c>
      <c r="AH424">
        <f>(Table1[[#This Row],[Fecal Score]]*0.3) + (Table1[[#This Row],[BOD Score]]*0.25) + (Table1[[#This Row],[Nitrate Score]]*0.2) + (Table1[[#This Row],[pH Score]]*0.15) + (Table1[[#This Row],[Dissolved Oxygen Score]]*0.1)</f>
        <v>4.8899999999999997</v>
      </c>
      <c r="AI424">
        <v>2018</v>
      </c>
    </row>
    <row r="425" spans="1:35">
      <c r="A425">
        <v>3179</v>
      </c>
      <c r="B425" t="s">
        <v>53</v>
      </c>
      <c r="C425" t="s">
        <v>1</v>
      </c>
      <c r="D425" t="s">
        <v>47</v>
      </c>
      <c r="E425">
        <v>27</v>
      </c>
      <c r="F425">
        <v>31.4</v>
      </c>
      <c r="G425">
        <f>(Table1[[#This Row],[Min Temperature]]+Table1[[#This Row],[Max Temperature]])/2</f>
        <v>29.2</v>
      </c>
      <c r="H425">
        <v>0.9</v>
      </c>
      <c r="I425">
        <v>8</v>
      </c>
      <c r="J425">
        <f>(Table1[[#This Row],[Min Dissolved Oxygen]]+Table1[[#This Row],[Max Dissolved Oxygen]])/2</f>
        <v>4.45</v>
      </c>
      <c r="K425">
        <v>6.4</v>
      </c>
      <c r="L425">
        <v>7.9</v>
      </c>
      <c r="M425">
        <f>(Table1[[#This Row],[Min pH]]+Table1[[#This Row],[Max pH]])/2</f>
        <v>7.15</v>
      </c>
      <c r="N425">
        <v>223</v>
      </c>
      <c r="O425">
        <v>839</v>
      </c>
      <c r="P425">
        <f>(Table1[[#This Row],[Min Conductivity]]+Table1[[#This Row],[Max Conductivity]])/2</f>
        <v>531</v>
      </c>
      <c r="Q425">
        <v>1.1000000000000001</v>
      </c>
      <c r="R425">
        <v>6</v>
      </c>
      <c r="S425">
        <f>(Table1[[#This Row],[Min BOD]]+Table1[[#This Row],[Max BOD]])/2</f>
        <v>3.55</v>
      </c>
      <c r="T425">
        <v>0</v>
      </c>
      <c r="U425">
        <v>6.4</v>
      </c>
      <c r="V425">
        <f>(Table1[[#This Row],[Min Nitrate N + Nitrite N]]+Table1[[#This Row],[Max Nitrate N + Nitrite N]])/2</f>
        <v>3.2</v>
      </c>
      <c r="W425">
        <v>24000</v>
      </c>
      <c r="X425">
        <v>54000</v>
      </c>
      <c r="Y425">
        <f>(Table1[[#This Row],[Min Fecal Coliform]]+Table1[[#This Row],[Max Fecal Coliform]])/2</f>
        <v>39000</v>
      </c>
      <c r="Z425">
        <v>54000</v>
      </c>
      <c r="AA425">
        <v>92000</v>
      </c>
      <c r="AB425">
        <f>(Table1[[#This Row],[Min Total Coliform]]+Table1[[#This Row],[Max Total Coliform]])/2</f>
        <v>73000</v>
      </c>
      <c r="AC425">
        <f>MIN(10, (Table1[[#This Row],[Avg BOD]]/4)*10)</f>
        <v>8.875</v>
      </c>
      <c r="AD425">
        <f>MIN(10, (Table1[[#This Row],[Avg Fecal Coliform]]/600)*10)</f>
        <v>10</v>
      </c>
      <c r="AE425">
        <f>MIN(10, (Table1[[#This Row],[Avg Nitrate N + Nitrite N]]/10)*10)</f>
        <v>3.2</v>
      </c>
      <c r="AF425">
        <f>IF(OR(Table1[[#This Row],[Avg pH]]&lt;6.5,Table1[[#This Row],[Avg pH]]&gt;8.5),10,0)</f>
        <v>0</v>
      </c>
      <c r="AG425">
        <f>MAX(0, 10-(2*Table1[[#This Row],[Avg Dissolved Oxygen]]))</f>
        <v>1.0999999999999996</v>
      </c>
      <c r="AH425">
        <f>(Table1[[#This Row],[Fecal Score]]*0.3) + (Table1[[#This Row],[BOD Score]]*0.25) + (Table1[[#This Row],[Nitrate Score]]*0.2) + (Table1[[#This Row],[pH Score]]*0.15) + (Table1[[#This Row],[Dissolved Oxygen Score]]*0.1)</f>
        <v>5.9687500000000009</v>
      </c>
      <c r="AI425">
        <v>2018</v>
      </c>
    </row>
    <row r="426" spans="1:35">
      <c r="A426">
        <v>3180</v>
      </c>
      <c r="B426" t="s">
        <v>54</v>
      </c>
      <c r="C426" t="s">
        <v>1</v>
      </c>
      <c r="D426" t="s">
        <v>47</v>
      </c>
      <c r="E426">
        <v>27</v>
      </c>
      <c r="F426">
        <v>31.4</v>
      </c>
      <c r="G426">
        <f>(Table1[[#This Row],[Min Temperature]]+Table1[[#This Row],[Max Temperature]])/2</f>
        <v>29.2</v>
      </c>
      <c r="H426">
        <v>4</v>
      </c>
      <c r="I426">
        <v>6.8</v>
      </c>
      <c r="J426">
        <f>(Table1[[#This Row],[Min Dissolved Oxygen]]+Table1[[#This Row],[Max Dissolved Oxygen]])/2</f>
        <v>5.4</v>
      </c>
      <c r="K426">
        <v>6</v>
      </c>
      <c r="L426">
        <v>7.6</v>
      </c>
      <c r="M426">
        <f>(Table1[[#This Row],[Min pH]]+Table1[[#This Row],[Max pH]])/2</f>
        <v>6.8</v>
      </c>
      <c r="N426">
        <v>80</v>
      </c>
      <c r="O426">
        <v>218</v>
      </c>
      <c r="P426">
        <f>(Table1[[#This Row],[Min Conductivity]]+Table1[[#This Row],[Max Conductivity]])/2</f>
        <v>149</v>
      </c>
      <c r="Q426">
        <v>0.8</v>
      </c>
      <c r="R426">
        <v>4.9000000000000004</v>
      </c>
      <c r="S426">
        <f>(Table1[[#This Row],[Min BOD]]+Table1[[#This Row],[Max BOD]])/2</f>
        <v>2.85</v>
      </c>
      <c r="T426">
        <v>0</v>
      </c>
      <c r="U426">
        <v>12</v>
      </c>
      <c r="V426">
        <f>(Table1[[#This Row],[Min Nitrate N + Nitrite N]]+Table1[[#This Row],[Max Nitrate N + Nitrite N]])/2</f>
        <v>6</v>
      </c>
      <c r="W426">
        <v>450</v>
      </c>
      <c r="X426">
        <v>7900</v>
      </c>
      <c r="Y426">
        <f>(Table1[[#This Row],[Min Fecal Coliform]]+Table1[[#This Row],[Max Fecal Coliform]])/2</f>
        <v>4175</v>
      </c>
      <c r="Z426">
        <v>780</v>
      </c>
      <c r="AA426">
        <v>17000</v>
      </c>
      <c r="AB426">
        <f>(Table1[[#This Row],[Min Total Coliform]]+Table1[[#This Row],[Max Total Coliform]])/2</f>
        <v>8890</v>
      </c>
      <c r="AC426">
        <f>MIN(10, (Table1[[#This Row],[Avg BOD]]/4)*10)</f>
        <v>7.125</v>
      </c>
      <c r="AD426">
        <f>MIN(10, (Table1[[#This Row],[Avg Fecal Coliform]]/600)*10)</f>
        <v>10</v>
      </c>
      <c r="AE426">
        <f>MIN(10, (Table1[[#This Row],[Avg Nitrate N + Nitrite N]]/10)*10)</f>
        <v>6</v>
      </c>
      <c r="AF426">
        <f>IF(OR(Table1[[#This Row],[Avg pH]]&lt;6.5,Table1[[#This Row],[Avg pH]]&gt;8.5),10,0)</f>
        <v>0</v>
      </c>
      <c r="AG426">
        <f>MAX(0, 10-(2*Table1[[#This Row],[Avg Dissolved Oxygen]]))</f>
        <v>0</v>
      </c>
      <c r="AH426">
        <f>(Table1[[#This Row],[Fecal Score]]*0.3) + (Table1[[#This Row],[BOD Score]]*0.25) + (Table1[[#This Row],[Nitrate Score]]*0.2) + (Table1[[#This Row],[pH Score]]*0.15) + (Table1[[#This Row],[Dissolved Oxygen Score]]*0.1)</f>
        <v>5.9812500000000002</v>
      </c>
      <c r="AI426">
        <v>2018</v>
      </c>
    </row>
    <row r="427" spans="1:35">
      <c r="A427">
        <v>1343</v>
      </c>
      <c r="B427" t="s">
        <v>55</v>
      </c>
      <c r="C427" t="s">
        <v>1</v>
      </c>
      <c r="D427" t="s">
        <v>56</v>
      </c>
      <c r="E427">
        <v>22</v>
      </c>
      <c r="F427">
        <v>32</v>
      </c>
      <c r="G427">
        <f>(Table1[[#This Row],[Min Temperature]]+Table1[[#This Row],[Max Temperature]])/2</f>
        <v>27</v>
      </c>
      <c r="H427">
        <v>3.7</v>
      </c>
      <c r="I427">
        <v>9.6</v>
      </c>
      <c r="J427">
        <f>(Table1[[#This Row],[Min Dissolved Oxygen]]+Table1[[#This Row],[Max Dissolved Oxygen]])/2</f>
        <v>6.65</v>
      </c>
      <c r="K427">
        <v>8.3000000000000007</v>
      </c>
      <c r="L427">
        <v>9.1999999999999993</v>
      </c>
      <c r="M427">
        <f>(Table1[[#This Row],[Min pH]]+Table1[[#This Row],[Max pH]])/2</f>
        <v>8.75</v>
      </c>
      <c r="N427">
        <v>292</v>
      </c>
      <c r="O427">
        <v>3218</v>
      </c>
      <c r="P427">
        <f>(Table1[[#This Row],[Min Conductivity]]+Table1[[#This Row],[Max Conductivity]])/2</f>
        <v>1755</v>
      </c>
      <c r="Q427">
        <v>13</v>
      </c>
      <c r="R427">
        <v>43</v>
      </c>
      <c r="S427">
        <f>(Table1[[#This Row],[Min BOD]]+Table1[[#This Row],[Max BOD]])/2</f>
        <v>28</v>
      </c>
      <c r="T427">
        <v>0.2</v>
      </c>
      <c r="U427">
        <v>0.4</v>
      </c>
      <c r="V427">
        <f>(Table1[[#This Row],[Min Nitrate N + Nitrite N]]+Table1[[#This Row],[Max Nitrate N + Nitrite N]])/2</f>
        <v>0.30000000000000004</v>
      </c>
      <c r="W427">
        <v>21</v>
      </c>
      <c r="X427">
        <v>45</v>
      </c>
      <c r="Y427">
        <f>(Table1[[#This Row],[Min Fecal Coliform]]+Table1[[#This Row],[Max Fecal Coliform]])/2</f>
        <v>33</v>
      </c>
      <c r="Z427">
        <v>210</v>
      </c>
      <c r="AA427">
        <v>430</v>
      </c>
      <c r="AB427">
        <f>(Table1[[#This Row],[Min Total Coliform]]+Table1[[#This Row],[Max Total Coliform]])/2</f>
        <v>320</v>
      </c>
      <c r="AC427">
        <f>MIN(10, (Table1[[#This Row],[Avg BOD]]/4)*10)</f>
        <v>10</v>
      </c>
      <c r="AD427">
        <f>MIN(10, (Table1[[#This Row],[Avg Fecal Coliform]]/600)*10)</f>
        <v>0.55000000000000004</v>
      </c>
      <c r="AE427">
        <f>MIN(10, (Table1[[#This Row],[Avg Nitrate N + Nitrite N]]/10)*10)</f>
        <v>0.30000000000000004</v>
      </c>
      <c r="AF427">
        <f>IF(OR(Table1[[#This Row],[Avg pH]]&lt;6.5,Table1[[#This Row],[Avg pH]]&gt;8.5),10,0)</f>
        <v>10</v>
      </c>
      <c r="AG427">
        <f>MAX(0, 10-(2*Table1[[#This Row],[Avg Dissolved Oxygen]]))</f>
        <v>0</v>
      </c>
      <c r="AH427">
        <f>(Table1[[#This Row],[Fecal Score]]*0.3) + (Table1[[#This Row],[BOD Score]]*0.25) + (Table1[[#This Row],[Nitrate Score]]*0.2) + (Table1[[#This Row],[pH Score]]*0.15) + (Table1[[#This Row],[Dissolved Oxygen Score]]*0.1)</f>
        <v>4.2249999999999996</v>
      </c>
      <c r="AI427">
        <v>2018</v>
      </c>
    </row>
    <row r="428" spans="1:35">
      <c r="A428">
        <v>1344</v>
      </c>
      <c r="B428" t="s">
        <v>57</v>
      </c>
      <c r="C428" t="s">
        <v>1</v>
      </c>
      <c r="D428" t="s">
        <v>56</v>
      </c>
      <c r="E428">
        <v>18</v>
      </c>
      <c r="F428">
        <v>30</v>
      </c>
      <c r="G428">
        <f>(Table1[[#This Row],[Min Temperature]]+Table1[[#This Row],[Max Temperature]])/2</f>
        <v>24</v>
      </c>
      <c r="H428">
        <v>3.3</v>
      </c>
      <c r="I428">
        <v>9.1</v>
      </c>
      <c r="J428">
        <f>(Table1[[#This Row],[Min Dissolved Oxygen]]+Table1[[#This Row],[Max Dissolved Oxygen]])/2</f>
        <v>6.1999999999999993</v>
      </c>
      <c r="K428">
        <v>7.9</v>
      </c>
      <c r="L428">
        <v>9.1999999999999993</v>
      </c>
      <c r="M428">
        <f>(Table1[[#This Row],[Min pH]]+Table1[[#This Row],[Max pH]])/2</f>
        <v>8.5500000000000007</v>
      </c>
      <c r="N428">
        <v>442</v>
      </c>
      <c r="O428">
        <v>1335</v>
      </c>
      <c r="P428">
        <f>(Table1[[#This Row],[Min Conductivity]]+Table1[[#This Row],[Max Conductivity]])/2</f>
        <v>888.5</v>
      </c>
      <c r="Q428">
        <v>8</v>
      </c>
      <c r="R428">
        <v>39</v>
      </c>
      <c r="S428">
        <f>(Table1[[#This Row],[Min BOD]]+Table1[[#This Row],[Max BOD]])/2</f>
        <v>23.5</v>
      </c>
      <c r="T428">
        <v>0</v>
      </c>
      <c r="U428">
        <v>0.3</v>
      </c>
      <c r="V428">
        <f>(Table1[[#This Row],[Min Nitrate N + Nitrite N]]+Table1[[#This Row],[Max Nitrate N + Nitrite N]])/2</f>
        <v>0.15</v>
      </c>
      <c r="W428">
        <v>21</v>
      </c>
      <c r="X428">
        <v>68</v>
      </c>
      <c r="Y428">
        <f>(Table1[[#This Row],[Min Fecal Coliform]]+Table1[[#This Row],[Max Fecal Coliform]])/2</f>
        <v>44.5</v>
      </c>
      <c r="Z428">
        <v>210</v>
      </c>
      <c r="AA428">
        <v>430</v>
      </c>
      <c r="AB428">
        <f>(Table1[[#This Row],[Min Total Coliform]]+Table1[[#This Row],[Max Total Coliform]])/2</f>
        <v>320</v>
      </c>
      <c r="AC428">
        <f>MIN(10, (Table1[[#This Row],[Avg BOD]]/4)*10)</f>
        <v>10</v>
      </c>
      <c r="AD428">
        <f>MIN(10, (Table1[[#This Row],[Avg Fecal Coliform]]/600)*10)</f>
        <v>0.7416666666666667</v>
      </c>
      <c r="AE428">
        <f>MIN(10, (Table1[[#This Row],[Avg Nitrate N + Nitrite N]]/10)*10)</f>
        <v>0.15</v>
      </c>
      <c r="AF428">
        <f>IF(OR(Table1[[#This Row],[Avg pH]]&lt;6.5,Table1[[#This Row],[Avg pH]]&gt;8.5),10,0)</f>
        <v>10</v>
      </c>
      <c r="AG428">
        <f>MAX(0, 10-(2*Table1[[#This Row],[Avg Dissolved Oxygen]]))</f>
        <v>0</v>
      </c>
      <c r="AH428">
        <f>(Table1[[#This Row],[Fecal Score]]*0.3) + (Table1[[#This Row],[BOD Score]]*0.25) + (Table1[[#This Row],[Nitrate Score]]*0.2) + (Table1[[#This Row],[pH Score]]*0.15) + (Table1[[#This Row],[Dissolved Oxygen Score]]*0.1)</f>
        <v>4.2524999999999995</v>
      </c>
      <c r="AI428">
        <v>2018</v>
      </c>
    </row>
    <row r="429" spans="1:35">
      <c r="A429">
        <v>1345</v>
      </c>
      <c r="B429" t="s">
        <v>58</v>
      </c>
      <c r="C429" t="s">
        <v>1</v>
      </c>
      <c r="D429" t="s">
        <v>56</v>
      </c>
      <c r="E429">
        <v>25</v>
      </c>
      <c r="F429">
        <v>31</v>
      </c>
      <c r="G429">
        <f>(Table1[[#This Row],[Min Temperature]]+Table1[[#This Row],[Max Temperature]])/2</f>
        <v>28</v>
      </c>
      <c r="H429">
        <v>7</v>
      </c>
      <c r="I429">
        <v>9.1</v>
      </c>
      <c r="J429">
        <f>(Table1[[#This Row],[Min Dissolved Oxygen]]+Table1[[#This Row],[Max Dissolved Oxygen]])/2</f>
        <v>8.0500000000000007</v>
      </c>
      <c r="K429">
        <v>7.4</v>
      </c>
      <c r="L429">
        <v>8.5</v>
      </c>
      <c r="M429">
        <f>(Table1[[#This Row],[Min pH]]+Table1[[#This Row],[Max pH]])/2</f>
        <v>7.95</v>
      </c>
      <c r="N429">
        <v>276</v>
      </c>
      <c r="O429">
        <v>371</v>
      </c>
      <c r="P429">
        <f>(Table1[[#This Row],[Min Conductivity]]+Table1[[#This Row],[Max Conductivity]])/2</f>
        <v>323.5</v>
      </c>
      <c r="Q429">
        <v>0.3</v>
      </c>
      <c r="R429">
        <v>0.8</v>
      </c>
      <c r="S429">
        <f>(Table1[[#This Row],[Min BOD]]+Table1[[#This Row],[Max BOD]])/2</f>
        <v>0.55000000000000004</v>
      </c>
      <c r="T429">
        <v>0.4</v>
      </c>
      <c r="U429">
        <v>0.9</v>
      </c>
      <c r="V429">
        <f>(Table1[[#This Row],[Min Nitrate N + Nitrite N]]+Table1[[#This Row],[Max Nitrate N + Nitrite N]])/2</f>
        <v>0.65</v>
      </c>
      <c r="W429">
        <v>2</v>
      </c>
      <c r="X429">
        <v>11</v>
      </c>
      <c r="Y429">
        <f>(Table1[[#This Row],[Min Fecal Coliform]]+Table1[[#This Row],[Max Fecal Coliform]])/2</f>
        <v>6.5</v>
      </c>
      <c r="Z429">
        <v>4</v>
      </c>
      <c r="AA429">
        <v>33</v>
      </c>
      <c r="AB429">
        <f>(Table1[[#This Row],[Min Total Coliform]]+Table1[[#This Row],[Max Total Coliform]])/2</f>
        <v>18.5</v>
      </c>
      <c r="AC429">
        <f>MIN(10, (Table1[[#This Row],[Avg BOD]]/4)*10)</f>
        <v>1.375</v>
      </c>
      <c r="AD429">
        <f>MIN(10, (Table1[[#This Row],[Avg Fecal Coliform]]/600)*10)</f>
        <v>0.10833333333333334</v>
      </c>
      <c r="AE429">
        <f>MIN(10, (Table1[[#This Row],[Avg Nitrate N + Nitrite N]]/10)*10)</f>
        <v>0.65</v>
      </c>
      <c r="AF429">
        <f>IF(OR(Table1[[#This Row],[Avg pH]]&lt;6.5,Table1[[#This Row],[Avg pH]]&gt;8.5),10,0)</f>
        <v>0</v>
      </c>
      <c r="AG429">
        <f>MAX(0, 10-(2*Table1[[#This Row],[Avg Dissolved Oxygen]]))</f>
        <v>0</v>
      </c>
      <c r="AH429">
        <f>(Table1[[#This Row],[Fecal Score]]*0.3) + (Table1[[#This Row],[BOD Score]]*0.25) + (Table1[[#This Row],[Nitrate Score]]*0.2) + (Table1[[#This Row],[pH Score]]*0.15) + (Table1[[#This Row],[Dissolved Oxygen Score]]*0.1)</f>
        <v>0.50624999999999998</v>
      </c>
      <c r="AI429">
        <v>2018</v>
      </c>
    </row>
    <row r="430" spans="1:35">
      <c r="A430">
        <v>1346</v>
      </c>
      <c r="B430" t="s">
        <v>59</v>
      </c>
      <c r="C430" t="s">
        <v>1</v>
      </c>
      <c r="D430" t="s">
        <v>56</v>
      </c>
      <c r="E430">
        <v>27</v>
      </c>
      <c r="F430">
        <v>32</v>
      </c>
      <c r="G430">
        <f>(Table1[[#This Row],[Min Temperature]]+Table1[[#This Row],[Max Temperature]])/2</f>
        <v>29.5</v>
      </c>
      <c r="H430">
        <v>2.7</v>
      </c>
      <c r="I430">
        <v>5.8</v>
      </c>
      <c r="J430">
        <f>(Table1[[#This Row],[Min Dissolved Oxygen]]+Table1[[#This Row],[Max Dissolved Oxygen]])/2</f>
        <v>4.25</v>
      </c>
      <c r="K430">
        <v>7.3</v>
      </c>
      <c r="L430">
        <v>8.4</v>
      </c>
      <c r="M430">
        <f>(Table1[[#This Row],[Min pH]]+Table1[[#This Row],[Max pH]])/2</f>
        <v>7.85</v>
      </c>
      <c r="N430">
        <v>1401</v>
      </c>
      <c r="O430">
        <v>4280</v>
      </c>
      <c r="P430">
        <f>(Table1[[#This Row],[Min Conductivity]]+Table1[[#This Row],[Max Conductivity]])/2</f>
        <v>2840.5</v>
      </c>
      <c r="Q430">
        <v>0.2</v>
      </c>
      <c r="R430">
        <v>11.2</v>
      </c>
      <c r="S430">
        <f>(Table1[[#This Row],[Min BOD]]+Table1[[#This Row],[Max BOD]])/2</f>
        <v>5.6999999999999993</v>
      </c>
      <c r="T430">
        <v>0.6</v>
      </c>
      <c r="U430">
        <v>1</v>
      </c>
      <c r="V430">
        <f>(Table1[[#This Row],[Min Nitrate N + Nitrite N]]+Table1[[#This Row],[Max Nitrate N + Nitrite N]])/2</f>
        <v>0.8</v>
      </c>
      <c r="W430">
        <v>12</v>
      </c>
      <c r="X430">
        <v>540</v>
      </c>
      <c r="Y430">
        <f>(Table1[[#This Row],[Min Fecal Coliform]]+Table1[[#This Row],[Max Fecal Coliform]])/2</f>
        <v>276</v>
      </c>
      <c r="Z430">
        <v>47</v>
      </c>
      <c r="AA430">
        <v>920</v>
      </c>
      <c r="AB430">
        <f>(Table1[[#This Row],[Min Total Coliform]]+Table1[[#This Row],[Max Total Coliform]])/2</f>
        <v>483.5</v>
      </c>
      <c r="AC430">
        <f>MIN(10, (Table1[[#This Row],[Avg BOD]]/4)*10)</f>
        <v>10</v>
      </c>
      <c r="AD430">
        <f>MIN(10, (Table1[[#This Row],[Avg Fecal Coliform]]/600)*10)</f>
        <v>4.6000000000000005</v>
      </c>
      <c r="AE430">
        <f>MIN(10, (Table1[[#This Row],[Avg Nitrate N + Nitrite N]]/10)*10)</f>
        <v>0.8</v>
      </c>
      <c r="AF430">
        <f>IF(OR(Table1[[#This Row],[Avg pH]]&lt;6.5,Table1[[#This Row],[Avg pH]]&gt;8.5),10,0)</f>
        <v>0</v>
      </c>
      <c r="AG430">
        <f>MAX(0, 10-(2*Table1[[#This Row],[Avg Dissolved Oxygen]]))</f>
        <v>1.5</v>
      </c>
      <c r="AH430">
        <f>(Table1[[#This Row],[Fecal Score]]*0.3) + (Table1[[#This Row],[BOD Score]]*0.25) + (Table1[[#This Row],[Nitrate Score]]*0.2) + (Table1[[#This Row],[pH Score]]*0.15) + (Table1[[#This Row],[Dissolved Oxygen Score]]*0.1)</f>
        <v>4.1900000000000004</v>
      </c>
      <c r="AI430">
        <v>2018</v>
      </c>
    </row>
    <row r="431" spans="1:35">
      <c r="A431">
        <v>1972</v>
      </c>
      <c r="B431" t="s">
        <v>60</v>
      </c>
      <c r="C431" t="s">
        <v>1</v>
      </c>
      <c r="D431" t="s">
        <v>56</v>
      </c>
      <c r="E431">
        <v>26</v>
      </c>
      <c r="F431">
        <v>31</v>
      </c>
      <c r="G431">
        <f>(Table1[[#This Row],[Min Temperature]]+Table1[[#This Row],[Max Temperature]])/2</f>
        <v>28.5</v>
      </c>
      <c r="H431">
        <v>0</v>
      </c>
      <c r="I431">
        <v>9.1999999999999993</v>
      </c>
      <c r="J431">
        <f>(Table1[[#This Row],[Min Dissolved Oxygen]]+Table1[[#This Row],[Max Dissolved Oxygen]])/2</f>
        <v>4.5999999999999996</v>
      </c>
      <c r="K431">
        <v>7.5</v>
      </c>
      <c r="L431">
        <v>10</v>
      </c>
      <c r="M431">
        <f>(Table1[[#This Row],[Min pH]]+Table1[[#This Row],[Max pH]])/2</f>
        <v>8.75</v>
      </c>
      <c r="N431">
        <v>2305</v>
      </c>
      <c r="O431">
        <v>29310</v>
      </c>
      <c r="P431">
        <f>(Table1[[#This Row],[Min Conductivity]]+Table1[[#This Row],[Max Conductivity]])/2</f>
        <v>15807.5</v>
      </c>
      <c r="Q431">
        <v>5</v>
      </c>
      <c r="R431">
        <v>93</v>
      </c>
      <c r="S431">
        <f>(Table1[[#This Row],[Min BOD]]+Table1[[#This Row],[Max BOD]])/2</f>
        <v>49</v>
      </c>
      <c r="T431">
        <v>0</v>
      </c>
      <c r="U431">
        <v>0.3</v>
      </c>
      <c r="V431">
        <f>(Table1[[#This Row],[Min Nitrate N + Nitrite N]]+Table1[[#This Row],[Max Nitrate N + Nitrite N]])/2</f>
        <v>0.15</v>
      </c>
      <c r="W431">
        <v>5</v>
      </c>
      <c r="X431">
        <v>14</v>
      </c>
      <c r="Y431">
        <f>(Table1[[#This Row],[Min Fecal Coliform]]+Table1[[#This Row],[Max Fecal Coliform]])/2</f>
        <v>9.5</v>
      </c>
      <c r="Z431">
        <v>31</v>
      </c>
      <c r="AA431">
        <v>58</v>
      </c>
      <c r="AB431">
        <f>(Table1[[#This Row],[Min Total Coliform]]+Table1[[#This Row],[Max Total Coliform]])/2</f>
        <v>44.5</v>
      </c>
      <c r="AC431">
        <f>MIN(10, (Table1[[#This Row],[Avg BOD]]/4)*10)</f>
        <v>10</v>
      </c>
      <c r="AD431">
        <f>MIN(10, (Table1[[#This Row],[Avg Fecal Coliform]]/600)*10)</f>
        <v>0.15833333333333335</v>
      </c>
      <c r="AE431">
        <f>MIN(10, (Table1[[#This Row],[Avg Nitrate N + Nitrite N]]/10)*10)</f>
        <v>0.15</v>
      </c>
      <c r="AF431">
        <f>IF(OR(Table1[[#This Row],[Avg pH]]&lt;6.5,Table1[[#This Row],[Avg pH]]&gt;8.5),10,0)</f>
        <v>10</v>
      </c>
      <c r="AG431">
        <f>MAX(0, 10-(2*Table1[[#This Row],[Avg Dissolved Oxygen]]))</f>
        <v>0.80000000000000071</v>
      </c>
      <c r="AH431">
        <f>(Table1[[#This Row],[Fecal Score]]*0.3) + (Table1[[#This Row],[BOD Score]]*0.25) + (Table1[[#This Row],[Nitrate Score]]*0.2) + (Table1[[#This Row],[pH Score]]*0.15) + (Table1[[#This Row],[Dissolved Oxygen Score]]*0.1)</f>
        <v>4.1574999999999998</v>
      </c>
      <c r="AI431">
        <v>2018</v>
      </c>
    </row>
    <row r="432" spans="1:35">
      <c r="A432">
        <v>1973</v>
      </c>
      <c r="B432" t="s">
        <v>61</v>
      </c>
      <c r="C432" t="s">
        <v>1</v>
      </c>
      <c r="D432" t="s">
        <v>56</v>
      </c>
      <c r="E432">
        <v>21</v>
      </c>
      <c r="F432">
        <v>30</v>
      </c>
      <c r="G432">
        <f>(Table1[[#This Row],[Min Temperature]]+Table1[[#This Row],[Max Temperature]])/2</f>
        <v>25.5</v>
      </c>
      <c r="H432">
        <v>3.8</v>
      </c>
      <c r="I432">
        <v>8.6999999999999993</v>
      </c>
      <c r="J432">
        <f>(Table1[[#This Row],[Min Dissolved Oxygen]]+Table1[[#This Row],[Max Dissolved Oxygen]])/2</f>
        <v>6.25</v>
      </c>
      <c r="K432">
        <v>7.2</v>
      </c>
      <c r="L432">
        <v>8.4</v>
      </c>
      <c r="M432">
        <f>(Table1[[#This Row],[Min pH]]+Table1[[#This Row],[Max pH]])/2</f>
        <v>7.8000000000000007</v>
      </c>
      <c r="N432">
        <v>2164</v>
      </c>
      <c r="O432">
        <v>2808</v>
      </c>
      <c r="P432">
        <f>(Table1[[#This Row],[Min Conductivity]]+Table1[[#This Row],[Max Conductivity]])/2</f>
        <v>2486</v>
      </c>
      <c r="Q432">
        <v>2.1</v>
      </c>
      <c r="R432">
        <v>19</v>
      </c>
      <c r="S432">
        <f>(Table1[[#This Row],[Min BOD]]+Table1[[#This Row],[Max BOD]])/2</f>
        <v>10.55</v>
      </c>
      <c r="T432">
        <v>0.1</v>
      </c>
      <c r="U432">
        <v>0.7</v>
      </c>
      <c r="V432">
        <f>(Table1[[#This Row],[Min Nitrate N + Nitrite N]]+Table1[[#This Row],[Max Nitrate N + Nitrite N]])/2</f>
        <v>0.39999999999999997</v>
      </c>
      <c r="W432">
        <v>4</v>
      </c>
      <c r="X432">
        <v>17</v>
      </c>
      <c r="Y432">
        <f>(Table1[[#This Row],[Min Fecal Coliform]]+Table1[[#This Row],[Max Fecal Coliform]])/2</f>
        <v>10.5</v>
      </c>
      <c r="Z432">
        <v>24</v>
      </c>
      <c r="AA432">
        <v>79</v>
      </c>
      <c r="AB432">
        <f>(Table1[[#This Row],[Min Total Coliform]]+Table1[[#This Row],[Max Total Coliform]])/2</f>
        <v>51.5</v>
      </c>
      <c r="AC432">
        <f>MIN(10, (Table1[[#This Row],[Avg BOD]]/4)*10)</f>
        <v>10</v>
      </c>
      <c r="AD432">
        <f>MIN(10, (Table1[[#This Row],[Avg Fecal Coliform]]/600)*10)</f>
        <v>0.17500000000000002</v>
      </c>
      <c r="AE432">
        <f>MIN(10, (Table1[[#This Row],[Avg Nitrate N + Nitrite N]]/10)*10)</f>
        <v>0.39999999999999991</v>
      </c>
      <c r="AF432">
        <f>IF(OR(Table1[[#This Row],[Avg pH]]&lt;6.5,Table1[[#This Row],[Avg pH]]&gt;8.5),10,0)</f>
        <v>0</v>
      </c>
      <c r="AG432">
        <f>MAX(0, 10-(2*Table1[[#This Row],[Avg Dissolved Oxygen]]))</f>
        <v>0</v>
      </c>
      <c r="AH432">
        <f>(Table1[[#This Row],[Fecal Score]]*0.3) + (Table1[[#This Row],[BOD Score]]*0.25) + (Table1[[#This Row],[Nitrate Score]]*0.2) + (Table1[[#This Row],[pH Score]]*0.15) + (Table1[[#This Row],[Dissolved Oxygen Score]]*0.1)</f>
        <v>2.6325000000000003</v>
      </c>
      <c r="AI432">
        <v>2018</v>
      </c>
    </row>
    <row r="433" spans="1:35">
      <c r="A433">
        <v>1975</v>
      </c>
      <c r="B433" t="s">
        <v>62</v>
      </c>
      <c r="C433" t="s">
        <v>1</v>
      </c>
      <c r="D433" t="s">
        <v>56</v>
      </c>
      <c r="E433">
        <v>21</v>
      </c>
      <c r="F433">
        <v>30</v>
      </c>
      <c r="G433">
        <f>(Table1[[#This Row],[Min Temperature]]+Table1[[#This Row],[Max Temperature]])/2</f>
        <v>25.5</v>
      </c>
      <c r="H433">
        <v>4.5999999999999996</v>
      </c>
      <c r="I433">
        <v>6.6</v>
      </c>
      <c r="J433">
        <f>(Table1[[#This Row],[Min Dissolved Oxygen]]+Table1[[#This Row],[Max Dissolved Oxygen]])/2</f>
        <v>5.6</v>
      </c>
      <c r="K433">
        <v>7</v>
      </c>
      <c r="L433">
        <v>8.5</v>
      </c>
      <c r="M433">
        <f>(Table1[[#This Row],[Min pH]]+Table1[[#This Row],[Max pH]])/2</f>
        <v>7.75</v>
      </c>
      <c r="N433">
        <v>340</v>
      </c>
      <c r="O433">
        <v>620</v>
      </c>
      <c r="P433">
        <f>(Table1[[#This Row],[Min Conductivity]]+Table1[[#This Row],[Max Conductivity]])/2</f>
        <v>480</v>
      </c>
      <c r="Q433">
        <v>4.5</v>
      </c>
      <c r="R433">
        <v>11</v>
      </c>
      <c r="S433">
        <f>(Table1[[#This Row],[Min BOD]]+Table1[[#This Row],[Max BOD]])/2</f>
        <v>7.75</v>
      </c>
      <c r="T433">
        <v>0.2</v>
      </c>
      <c r="U433">
        <v>0.4</v>
      </c>
      <c r="V433">
        <f>(Table1[[#This Row],[Min Nitrate N + Nitrite N]]+Table1[[#This Row],[Max Nitrate N + Nitrite N]])/2</f>
        <v>0.30000000000000004</v>
      </c>
      <c r="W433">
        <v>2</v>
      </c>
      <c r="X433">
        <v>10</v>
      </c>
      <c r="Y433">
        <f>(Table1[[#This Row],[Min Fecal Coliform]]+Table1[[#This Row],[Max Fecal Coliform]])/2</f>
        <v>6</v>
      </c>
      <c r="Z433">
        <v>2</v>
      </c>
      <c r="AA433">
        <v>27</v>
      </c>
      <c r="AB433">
        <f>(Table1[[#This Row],[Min Total Coliform]]+Table1[[#This Row],[Max Total Coliform]])/2</f>
        <v>14.5</v>
      </c>
      <c r="AC433">
        <f>MIN(10, (Table1[[#This Row],[Avg BOD]]/4)*10)</f>
        <v>10</v>
      </c>
      <c r="AD433">
        <f>MIN(10, (Table1[[#This Row],[Avg Fecal Coliform]]/600)*10)</f>
        <v>0.1</v>
      </c>
      <c r="AE433">
        <f>MIN(10, (Table1[[#This Row],[Avg Nitrate N + Nitrite N]]/10)*10)</f>
        <v>0.30000000000000004</v>
      </c>
      <c r="AF433">
        <f>IF(OR(Table1[[#This Row],[Avg pH]]&lt;6.5,Table1[[#This Row],[Avg pH]]&gt;8.5),10,0)</f>
        <v>0</v>
      </c>
      <c r="AG433">
        <f>MAX(0, 10-(2*Table1[[#This Row],[Avg Dissolved Oxygen]]))</f>
        <v>0</v>
      </c>
      <c r="AH433">
        <f>(Table1[[#This Row],[Fecal Score]]*0.3) + (Table1[[#This Row],[BOD Score]]*0.25) + (Table1[[#This Row],[Nitrate Score]]*0.2) + (Table1[[#This Row],[pH Score]]*0.15) + (Table1[[#This Row],[Dissolved Oxygen Score]]*0.1)</f>
        <v>2.59</v>
      </c>
      <c r="AI433">
        <v>2018</v>
      </c>
    </row>
    <row r="434" spans="1:35">
      <c r="A434">
        <v>1976</v>
      </c>
      <c r="B434" t="s">
        <v>418</v>
      </c>
      <c r="C434" t="s">
        <v>1</v>
      </c>
      <c r="D434" t="s">
        <v>56</v>
      </c>
      <c r="E434">
        <v>22</v>
      </c>
      <c r="F434">
        <v>26</v>
      </c>
      <c r="G434">
        <f>(Table1[[#This Row],[Min Temperature]]+Table1[[#This Row],[Max Temperature]])/2</f>
        <v>24</v>
      </c>
      <c r="H434">
        <v>0</v>
      </c>
      <c r="I434">
        <v>13.6</v>
      </c>
      <c r="J434">
        <f>(Table1[[#This Row],[Min Dissolved Oxygen]]+Table1[[#This Row],[Max Dissolved Oxygen]])/2</f>
        <v>6.8</v>
      </c>
      <c r="K434">
        <v>6.7</v>
      </c>
      <c r="L434">
        <v>8.3000000000000007</v>
      </c>
      <c r="M434">
        <f>(Table1[[#This Row],[Min pH]]+Table1[[#This Row],[Max pH]])/2</f>
        <v>7.5</v>
      </c>
      <c r="N434">
        <v>303</v>
      </c>
      <c r="O434">
        <v>1280</v>
      </c>
      <c r="P434">
        <f>(Table1[[#This Row],[Min Conductivity]]+Table1[[#This Row],[Max Conductivity]])/2</f>
        <v>791.5</v>
      </c>
      <c r="Q434">
        <v>2.6</v>
      </c>
      <c r="R434">
        <v>86.6</v>
      </c>
      <c r="S434">
        <f>(Table1[[#This Row],[Min BOD]]+Table1[[#This Row],[Max BOD]])/2</f>
        <v>44.599999999999994</v>
      </c>
      <c r="T434">
        <v>0</v>
      </c>
      <c r="U434">
        <v>0.5</v>
      </c>
      <c r="V434">
        <f>(Table1[[#This Row],[Min Nitrate N + Nitrite N]]+Table1[[#This Row],[Max Nitrate N + Nitrite N]])/2</f>
        <v>0.25</v>
      </c>
      <c r="W434">
        <v>2</v>
      </c>
      <c r="X434">
        <v>4</v>
      </c>
      <c r="Y434">
        <f>(Table1[[#This Row],[Min Fecal Coliform]]+Table1[[#This Row],[Max Fecal Coliform]])/2</f>
        <v>3</v>
      </c>
      <c r="Z434">
        <v>0</v>
      </c>
      <c r="AA434">
        <v>21</v>
      </c>
      <c r="AB434">
        <f>(Table1[[#This Row],[Min Total Coliform]]+Table1[[#This Row],[Max Total Coliform]])/2</f>
        <v>10.5</v>
      </c>
      <c r="AC434">
        <f>MIN(10, (Table1[[#This Row],[Avg BOD]]/4)*10)</f>
        <v>10</v>
      </c>
      <c r="AD434">
        <f>MIN(10, (Table1[[#This Row],[Avg Fecal Coliform]]/600)*10)</f>
        <v>0.05</v>
      </c>
      <c r="AE434">
        <f>MIN(10, (Table1[[#This Row],[Avg Nitrate N + Nitrite N]]/10)*10)</f>
        <v>0.25</v>
      </c>
      <c r="AF434">
        <f>IF(OR(Table1[[#This Row],[Avg pH]]&lt;6.5,Table1[[#This Row],[Avg pH]]&gt;8.5),10,0)</f>
        <v>0</v>
      </c>
      <c r="AG434">
        <f>MAX(0, 10-(2*Table1[[#This Row],[Avg Dissolved Oxygen]]))</f>
        <v>0</v>
      </c>
      <c r="AH434">
        <f>(Table1[[#This Row],[Fecal Score]]*0.3) + (Table1[[#This Row],[BOD Score]]*0.25) + (Table1[[#This Row],[Nitrate Score]]*0.2) + (Table1[[#This Row],[pH Score]]*0.15) + (Table1[[#This Row],[Dissolved Oxygen Score]]*0.1)</f>
        <v>2.5649999999999999</v>
      </c>
      <c r="AI434">
        <v>2018</v>
      </c>
    </row>
    <row r="435" spans="1:35">
      <c r="A435">
        <v>2075</v>
      </c>
      <c r="B435" t="s">
        <v>66</v>
      </c>
      <c r="C435" t="s">
        <v>1</v>
      </c>
      <c r="D435" t="s">
        <v>56</v>
      </c>
      <c r="E435">
        <v>26</v>
      </c>
      <c r="F435">
        <v>29</v>
      </c>
      <c r="G435">
        <f>(Table1[[#This Row],[Min Temperature]]+Table1[[#This Row],[Max Temperature]])/2</f>
        <v>27.5</v>
      </c>
      <c r="H435">
        <v>5.3</v>
      </c>
      <c r="I435">
        <v>8.5</v>
      </c>
      <c r="J435">
        <f>(Table1[[#This Row],[Min Dissolved Oxygen]]+Table1[[#This Row],[Max Dissolved Oxygen]])/2</f>
        <v>6.9</v>
      </c>
      <c r="K435">
        <v>7.3</v>
      </c>
      <c r="L435">
        <v>8.5</v>
      </c>
      <c r="M435">
        <f>(Table1[[#This Row],[Min pH]]+Table1[[#This Row],[Max pH]])/2</f>
        <v>7.9</v>
      </c>
      <c r="N435">
        <v>347</v>
      </c>
      <c r="O435">
        <v>459</v>
      </c>
      <c r="P435">
        <f>(Table1[[#This Row],[Min Conductivity]]+Table1[[#This Row],[Max Conductivity]])/2</f>
        <v>403</v>
      </c>
      <c r="Q435">
        <v>1.1000000000000001</v>
      </c>
      <c r="R435">
        <v>2</v>
      </c>
      <c r="S435">
        <f>(Table1[[#This Row],[Min BOD]]+Table1[[#This Row],[Max BOD]])/2</f>
        <v>1.55</v>
      </c>
      <c r="T435">
        <v>0</v>
      </c>
      <c r="U435">
        <v>0.1</v>
      </c>
      <c r="V435">
        <f>(Table1[[#This Row],[Min Nitrate N + Nitrite N]]+Table1[[#This Row],[Max Nitrate N + Nitrite N]])/2</f>
        <v>0.05</v>
      </c>
      <c r="W435">
        <v>2</v>
      </c>
      <c r="X435">
        <v>2</v>
      </c>
      <c r="Y435">
        <f>(Table1[[#This Row],[Min Fecal Coliform]]+Table1[[#This Row],[Max Fecal Coliform]])/2</f>
        <v>2</v>
      </c>
      <c r="Z435">
        <v>12</v>
      </c>
      <c r="AA435">
        <v>25</v>
      </c>
      <c r="AB435">
        <f>(Table1[[#This Row],[Min Total Coliform]]+Table1[[#This Row],[Max Total Coliform]])/2</f>
        <v>18.5</v>
      </c>
      <c r="AC435">
        <f>MIN(10, (Table1[[#This Row],[Avg BOD]]/4)*10)</f>
        <v>3.875</v>
      </c>
      <c r="AD435">
        <f>MIN(10, (Table1[[#This Row],[Avg Fecal Coliform]]/600)*10)</f>
        <v>3.3333333333333333E-2</v>
      </c>
      <c r="AE435">
        <f>MIN(10, (Table1[[#This Row],[Avg Nitrate N + Nitrite N]]/10)*10)</f>
        <v>0.05</v>
      </c>
      <c r="AF435">
        <f>IF(OR(Table1[[#This Row],[Avg pH]]&lt;6.5,Table1[[#This Row],[Avg pH]]&gt;8.5),10,0)</f>
        <v>0</v>
      </c>
      <c r="AG435">
        <f>MAX(0, 10-(2*Table1[[#This Row],[Avg Dissolved Oxygen]]))</f>
        <v>0</v>
      </c>
      <c r="AH435">
        <f>(Table1[[#This Row],[Fecal Score]]*0.3) + (Table1[[#This Row],[BOD Score]]*0.25) + (Table1[[#This Row],[Nitrate Score]]*0.2) + (Table1[[#This Row],[pH Score]]*0.15) + (Table1[[#This Row],[Dissolved Oxygen Score]]*0.1)</f>
        <v>0.98875000000000002</v>
      </c>
      <c r="AI435">
        <v>2018</v>
      </c>
    </row>
    <row r="436" spans="1:35">
      <c r="A436">
        <v>2076</v>
      </c>
      <c r="B436" t="s">
        <v>419</v>
      </c>
      <c r="C436" t="s">
        <v>1</v>
      </c>
      <c r="D436" t="s">
        <v>56</v>
      </c>
      <c r="E436">
        <v>28</v>
      </c>
      <c r="F436">
        <v>31</v>
      </c>
      <c r="G436">
        <f>(Table1[[#This Row],[Min Temperature]]+Table1[[#This Row],[Max Temperature]])/2</f>
        <v>29.5</v>
      </c>
      <c r="H436">
        <v>5.9</v>
      </c>
      <c r="I436">
        <v>7.8</v>
      </c>
      <c r="J436">
        <f>(Table1[[#This Row],[Min Dissolved Oxygen]]+Table1[[#This Row],[Max Dissolved Oxygen]])/2</f>
        <v>6.85</v>
      </c>
      <c r="K436">
        <v>7.3</v>
      </c>
      <c r="L436">
        <v>9.6</v>
      </c>
      <c r="M436">
        <f>(Table1[[#This Row],[Min pH]]+Table1[[#This Row],[Max pH]])/2</f>
        <v>8.4499999999999993</v>
      </c>
      <c r="N436">
        <v>10</v>
      </c>
      <c r="O436">
        <v>792</v>
      </c>
      <c r="P436">
        <f>(Table1[[#This Row],[Min Conductivity]]+Table1[[#This Row],[Max Conductivity]])/2</f>
        <v>401</v>
      </c>
      <c r="Q436">
        <v>0.3</v>
      </c>
      <c r="R436">
        <v>1.3</v>
      </c>
      <c r="S436">
        <f>(Table1[[#This Row],[Min BOD]]+Table1[[#This Row],[Max BOD]])/2</f>
        <v>0.8</v>
      </c>
      <c r="T436">
        <v>0</v>
      </c>
      <c r="U436">
        <v>0.7</v>
      </c>
      <c r="V436">
        <f>(Table1[[#This Row],[Min Nitrate N + Nitrite N]]+Table1[[#This Row],[Max Nitrate N + Nitrite N]])/2</f>
        <v>0.35</v>
      </c>
      <c r="W436">
        <v>11</v>
      </c>
      <c r="X436">
        <v>22</v>
      </c>
      <c r="Y436">
        <f>(Table1[[#This Row],[Min Fecal Coliform]]+Table1[[#This Row],[Max Fecal Coliform]])/2</f>
        <v>16.5</v>
      </c>
      <c r="Z436">
        <v>33</v>
      </c>
      <c r="AA436">
        <v>94</v>
      </c>
      <c r="AB436">
        <f>(Table1[[#This Row],[Min Total Coliform]]+Table1[[#This Row],[Max Total Coliform]])/2</f>
        <v>63.5</v>
      </c>
      <c r="AC436">
        <f>MIN(10, (Table1[[#This Row],[Avg BOD]]/4)*10)</f>
        <v>2</v>
      </c>
      <c r="AD436">
        <f>MIN(10, (Table1[[#This Row],[Avg Fecal Coliform]]/600)*10)</f>
        <v>0.27500000000000002</v>
      </c>
      <c r="AE436">
        <f>MIN(10, (Table1[[#This Row],[Avg Nitrate N + Nitrite N]]/10)*10)</f>
        <v>0.35</v>
      </c>
      <c r="AF436">
        <f>IF(OR(Table1[[#This Row],[Avg pH]]&lt;6.5,Table1[[#This Row],[Avg pH]]&gt;8.5),10,0)</f>
        <v>0</v>
      </c>
      <c r="AG436">
        <f>MAX(0, 10-(2*Table1[[#This Row],[Avg Dissolved Oxygen]]))</f>
        <v>0</v>
      </c>
      <c r="AH436">
        <f>(Table1[[#This Row],[Fecal Score]]*0.3) + (Table1[[#This Row],[BOD Score]]*0.25) + (Table1[[#This Row],[Nitrate Score]]*0.2) + (Table1[[#This Row],[pH Score]]*0.15) + (Table1[[#This Row],[Dissolved Oxygen Score]]*0.1)</f>
        <v>0.65249999999999997</v>
      </c>
      <c r="AI436">
        <v>2018</v>
      </c>
    </row>
    <row r="437" spans="1:35">
      <c r="A437">
        <v>2077</v>
      </c>
      <c r="B437" t="s">
        <v>420</v>
      </c>
      <c r="C437" t="s">
        <v>1</v>
      </c>
      <c r="D437" t="s">
        <v>56</v>
      </c>
      <c r="E437">
        <v>27</v>
      </c>
      <c r="F437">
        <v>32</v>
      </c>
      <c r="G437">
        <f>(Table1[[#This Row],[Min Temperature]]+Table1[[#This Row],[Max Temperature]])/2</f>
        <v>29.5</v>
      </c>
      <c r="H437">
        <v>6.8</v>
      </c>
      <c r="I437">
        <v>7.5</v>
      </c>
      <c r="J437">
        <f>(Table1[[#This Row],[Min Dissolved Oxygen]]+Table1[[#This Row],[Max Dissolved Oxygen]])/2</f>
        <v>7.15</v>
      </c>
      <c r="K437">
        <v>7.2</v>
      </c>
      <c r="L437">
        <v>8.1</v>
      </c>
      <c r="M437">
        <f>(Table1[[#This Row],[Min pH]]+Table1[[#This Row],[Max pH]])/2</f>
        <v>7.65</v>
      </c>
      <c r="N437">
        <v>4</v>
      </c>
      <c r="O437">
        <v>530</v>
      </c>
      <c r="P437">
        <f>(Table1[[#This Row],[Min Conductivity]]+Table1[[#This Row],[Max Conductivity]])/2</f>
        <v>267</v>
      </c>
      <c r="Q437">
        <v>0.5</v>
      </c>
      <c r="R437">
        <v>1.1000000000000001</v>
      </c>
      <c r="S437">
        <f>(Table1[[#This Row],[Min BOD]]+Table1[[#This Row],[Max BOD]])/2</f>
        <v>0.8</v>
      </c>
      <c r="T437">
        <v>0</v>
      </c>
      <c r="U437">
        <v>0.1</v>
      </c>
      <c r="V437">
        <f>(Table1[[#This Row],[Min Nitrate N + Nitrite N]]+Table1[[#This Row],[Max Nitrate N + Nitrite N]])/2</f>
        <v>0.05</v>
      </c>
      <c r="W437">
        <v>3</v>
      </c>
      <c r="X437">
        <v>27</v>
      </c>
      <c r="Y437">
        <f>(Table1[[#This Row],[Min Fecal Coliform]]+Table1[[#This Row],[Max Fecal Coliform]])/2</f>
        <v>15</v>
      </c>
      <c r="Z437">
        <v>20</v>
      </c>
      <c r="AA437">
        <v>172</v>
      </c>
      <c r="AB437">
        <f>(Table1[[#This Row],[Min Total Coliform]]+Table1[[#This Row],[Max Total Coliform]])/2</f>
        <v>96</v>
      </c>
      <c r="AC437">
        <f>MIN(10, (Table1[[#This Row],[Avg BOD]]/4)*10)</f>
        <v>2</v>
      </c>
      <c r="AD437">
        <f>MIN(10, (Table1[[#This Row],[Avg Fecal Coliform]]/600)*10)</f>
        <v>0.25</v>
      </c>
      <c r="AE437">
        <f>MIN(10, (Table1[[#This Row],[Avg Nitrate N + Nitrite N]]/10)*10)</f>
        <v>0.05</v>
      </c>
      <c r="AF437">
        <f>IF(OR(Table1[[#This Row],[Avg pH]]&lt;6.5,Table1[[#This Row],[Avg pH]]&gt;8.5),10,0)</f>
        <v>0</v>
      </c>
      <c r="AG437">
        <f>MAX(0, 10-(2*Table1[[#This Row],[Avg Dissolved Oxygen]]))</f>
        <v>0</v>
      </c>
      <c r="AH437">
        <f>(Table1[[#This Row],[Fecal Score]]*0.3) + (Table1[[#This Row],[BOD Score]]*0.25) + (Table1[[#This Row],[Nitrate Score]]*0.2) + (Table1[[#This Row],[pH Score]]*0.15) + (Table1[[#This Row],[Dissolved Oxygen Score]]*0.1)</f>
        <v>0.58499999999999996</v>
      </c>
      <c r="AI437">
        <v>2018</v>
      </c>
    </row>
    <row r="438" spans="1:35">
      <c r="A438">
        <v>2078</v>
      </c>
      <c r="B438" t="s">
        <v>69</v>
      </c>
      <c r="C438" t="s">
        <v>1</v>
      </c>
      <c r="D438" t="s">
        <v>56</v>
      </c>
      <c r="E438">
        <v>24</v>
      </c>
      <c r="F438">
        <v>29</v>
      </c>
      <c r="G438">
        <f>(Table1[[#This Row],[Min Temperature]]+Table1[[#This Row],[Max Temperature]])/2</f>
        <v>26.5</v>
      </c>
      <c r="H438">
        <v>4.5</v>
      </c>
      <c r="I438">
        <v>7.2</v>
      </c>
      <c r="J438">
        <f>(Table1[[#This Row],[Min Dissolved Oxygen]]+Table1[[#This Row],[Max Dissolved Oxygen]])/2</f>
        <v>5.85</v>
      </c>
      <c r="K438">
        <v>7.2</v>
      </c>
      <c r="L438">
        <v>8.1</v>
      </c>
      <c r="M438">
        <f>(Table1[[#This Row],[Min pH]]+Table1[[#This Row],[Max pH]])/2</f>
        <v>7.65</v>
      </c>
      <c r="N438">
        <v>1090</v>
      </c>
      <c r="O438">
        <v>3680</v>
      </c>
      <c r="P438">
        <f>(Table1[[#This Row],[Min Conductivity]]+Table1[[#This Row],[Max Conductivity]])/2</f>
        <v>2385</v>
      </c>
      <c r="Q438">
        <v>2</v>
      </c>
      <c r="R438">
        <v>32.5</v>
      </c>
      <c r="S438">
        <f>(Table1[[#This Row],[Min BOD]]+Table1[[#This Row],[Max BOD]])/2</f>
        <v>17.25</v>
      </c>
      <c r="T438">
        <v>0</v>
      </c>
      <c r="U438">
        <v>0.3</v>
      </c>
      <c r="V438">
        <f>(Table1[[#This Row],[Min Nitrate N + Nitrite N]]+Table1[[#This Row],[Max Nitrate N + Nitrite N]])/2</f>
        <v>0.15</v>
      </c>
      <c r="W438">
        <v>2</v>
      </c>
      <c r="X438">
        <v>14</v>
      </c>
      <c r="Y438">
        <f>(Table1[[#This Row],[Min Fecal Coliform]]+Table1[[#This Row],[Max Fecal Coliform]])/2</f>
        <v>8</v>
      </c>
      <c r="Z438">
        <v>8</v>
      </c>
      <c r="AA438">
        <v>14</v>
      </c>
      <c r="AB438">
        <f>(Table1[[#This Row],[Min Total Coliform]]+Table1[[#This Row],[Max Total Coliform]])/2</f>
        <v>11</v>
      </c>
      <c r="AC438">
        <f>MIN(10, (Table1[[#This Row],[Avg BOD]]/4)*10)</f>
        <v>10</v>
      </c>
      <c r="AD438">
        <f>MIN(10, (Table1[[#This Row],[Avg Fecal Coliform]]/600)*10)</f>
        <v>0.13333333333333333</v>
      </c>
      <c r="AE438">
        <f>MIN(10, (Table1[[#This Row],[Avg Nitrate N + Nitrite N]]/10)*10)</f>
        <v>0.15</v>
      </c>
      <c r="AF438">
        <f>IF(OR(Table1[[#This Row],[Avg pH]]&lt;6.5,Table1[[#This Row],[Avg pH]]&gt;8.5),10,0)</f>
        <v>0</v>
      </c>
      <c r="AG438">
        <f>MAX(0, 10-(2*Table1[[#This Row],[Avg Dissolved Oxygen]]))</f>
        <v>0</v>
      </c>
      <c r="AH438">
        <f>(Table1[[#This Row],[Fecal Score]]*0.3) + (Table1[[#This Row],[BOD Score]]*0.25) + (Table1[[#This Row],[Nitrate Score]]*0.2) + (Table1[[#This Row],[pH Score]]*0.15) + (Table1[[#This Row],[Dissolved Oxygen Score]]*0.1)</f>
        <v>2.57</v>
      </c>
      <c r="AI438">
        <v>2018</v>
      </c>
    </row>
    <row r="439" spans="1:35">
      <c r="A439">
        <v>3197</v>
      </c>
      <c r="B439" t="s">
        <v>421</v>
      </c>
      <c r="C439" t="s">
        <v>1</v>
      </c>
      <c r="D439" t="s">
        <v>56</v>
      </c>
      <c r="E439">
        <v>25</v>
      </c>
      <c r="F439">
        <v>38</v>
      </c>
      <c r="G439">
        <f>(Table1[[#This Row],[Min Temperature]]+Table1[[#This Row],[Max Temperature]])/2</f>
        <v>31.5</v>
      </c>
      <c r="H439">
        <v>3.3</v>
      </c>
      <c r="I439">
        <v>6.8</v>
      </c>
      <c r="J439">
        <f>(Table1[[#This Row],[Min Dissolved Oxygen]]+Table1[[#This Row],[Max Dissolved Oxygen]])/2</f>
        <v>5.05</v>
      </c>
      <c r="K439">
        <v>7.4</v>
      </c>
      <c r="L439">
        <v>8.1999999999999993</v>
      </c>
      <c r="M439">
        <f>(Table1[[#This Row],[Min pH]]+Table1[[#This Row],[Max pH]])/2</f>
        <v>7.8</v>
      </c>
      <c r="N439">
        <v>466</v>
      </c>
      <c r="O439">
        <v>2682</v>
      </c>
      <c r="P439">
        <f>(Table1[[#This Row],[Min Conductivity]]+Table1[[#This Row],[Max Conductivity]])/2</f>
        <v>1574</v>
      </c>
      <c r="Q439">
        <v>0.3</v>
      </c>
      <c r="R439">
        <v>60</v>
      </c>
      <c r="S439">
        <f>(Table1[[#This Row],[Min BOD]]+Table1[[#This Row],[Max BOD]])/2</f>
        <v>30.15</v>
      </c>
      <c r="T439">
        <v>0.1</v>
      </c>
      <c r="U439">
        <v>0.1</v>
      </c>
      <c r="V439">
        <f>(Table1[[#This Row],[Min Nitrate N + Nitrite N]]+Table1[[#This Row],[Max Nitrate N + Nitrite N]])/2</f>
        <v>0.1</v>
      </c>
      <c r="W439">
        <v>2</v>
      </c>
      <c r="X439">
        <v>2</v>
      </c>
      <c r="Y439">
        <f>(Table1[[#This Row],[Min Fecal Coliform]]+Table1[[#This Row],[Max Fecal Coliform]])/2</f>
        <v>2</v>
      </c>
      <c r="Z439">
        <v>2</v>
      </c>
      <c r="AA439">
        <v>14</v>
      </c>
      <c r="AB439">
        <f>(Table1[[#This Row],[Min Total Coliform]]+Table1[[#This Row],[Max Total Coliform]])/2</f>
        <v>8</v>
      </c>
      <c r="AC439">
        <f>MIN(10, (Table1[[#This Row],[Avg BOD]]/4)*10)</f>
        <v>10</v>
      </c>
      <c r="AD439">
        <f>MIN(10, (Table1[[#This Row],[Avg Fecal Coliform]]/600)*10)</f>
        <v>3.3333333333333333E-2</v>
      </c>
      <c r="AE439">
        <f>MIN(10, (Table1[[#This Row],[Avg Nitrate N + Nitrite N]]/10)*10)</f>
        <v>0.1</v>
      </c>
      <c r="AF439">
        <f>IF(OR(Table1[[#This Row],[Avg pH]]&lt;6.5,Table1[[#This Row],[Avg pH]]&gt;8.5),10,0)</f>
        <v>0</v>
      </c>
      <c r="AG439">
        <f>MAX(0, 10-(2*Table1[[#This Row],[Avg Dissolved Oxygen]]))</f>
        <v>0</v>
      </c>
      <c r="AH439">
        <f>(Table1[[#This Row],[Fecal Score]]*0.3) + (Table1[[#This Row],[BOD Score]]*0.25) + (Table1[[#This Row],[Nitrate Score]]*0.2) + (Table1[[#This Row],[pH Score]]*0.15) + (Table1[[#This Row],[Dissolved Oxygen Score]]*0.1)</f>
        <v>2.5299999999999998</v>
      </c>
      <c r="AI439">
        <v>2018</v>
      </c>
    </row>
    <row r="440" spans="1:35">
      <c r="A440">
        <v>3198</v>
      </c>
      <c r="B440" t="s">
        <v>71</v>
      </c>
      <c r="C440" t="s">
        <v>1</v>
      </c>
      <c r="D440" t="s">
        <v>56</v>
      </c>
      <c r="E440">
        <v>23</v>
      </c>
      <c r="F440">
        <v>28</v>
      </c>
      <c r="G440">
        <f>(Table1[[#This Row],[Min Temperature]]+Table1[[#This Row],[Max Temperature]])/2</f>
        <v>25.5</v>
      </c>
      <c r="H440">
        <v>3.1</v>
      </c>
      <c r="I440">
        <v>5.8</v>
      </c>
      <c r="J440">
        <f>(Table1[[#This Row],[Min Dissolved Oxygen]]+Table1[[#This Row],[Max Dissolved Oxygen]])/2</f>
        <v>4.45</v>
      </c>
      <c r="K440">
        <v>7.4</v>
      </c>
      <c r="L440">
        <v>8.1</v>
      </c>
      <c r="M440">
        <f>(Table1[[#This Row],[Min pH]]+Table1[[#This Row],[Max pH]])/2</f>
        <v>7.75</v>
      </c>
      <c r="N440">
        <v>432</v>
      </c>
      <c r="O440">
        <v>648</v>
      </c>
      <c r="P440">
        <f>(Table1[[#This Row],[Min Conductivity]]+Table1[[#This Row],[Max Conductivity]])/2</f>
        <v>540</v>
      </c>
      <c r="Q440">
        <v>0.6</v>
      </c>
      <c r="R440">
        <v>3.8</v>
      </c>
      <c r="S440">
        <f>(Table1[[#This Row],[Min BOD]]+Table1[[#This Row],[Max BOD]])/2</f>
        <v>2.1999999999999997</v>
      </c>
      <c r="T440">
        <v>0.4</v>
      </c>
      <c r="U440">
        <v>0.9</v>
      </c>
      <c r="V440">
        <f>(Table1[[#This Row],[Min Nitrate N + Nitrite N]]+Table1[[#This Row],[Max Nitrate N + Nitrite N]])/2</f>
        <v>0.65</v>
      </c>
      <c r="W440">
        <v>4</v>
      </c>
      <c r="X440">
        <v>46</v>
      </c>
      <c r="Y440">
        <f>(Table1[[#This Row],[Min Fecal Coliform]]+Table1[[#This Row],[Max Fecal Coliform]])/2</f>
        <v>25</v>
      </c>
      <c r="Z440">
        <v>21</v>
      </c>
      <c r="AA440">
        <v>120</v>
      </c>
      <c r="AB440">
        <f>(Table1[[#This Row],[Min Total Coliform]]+Table1[[#This Row],[Max Total Coliform]])/2</f>
        <v>70.5</v>
      </c>
      <c r="AC440">
        <f>MIN(10, (Table1[[#This Row],[Avg BOD]]/4)*10)</f>
        <v>5.4999999999999991</v>
      </c>
      <c r="AD440">
        <f>MIN(10, (Table1[[#This Row],[Avg Fecal Coliform]]/600)*10)</f>
        <v>0.41666666666666663</v>
      </c>
      <c r="AE440">
        <f>MIN(10, (Table1[[#This Row],[Avg Nitrate N + Nitrite N]]/10)*10)</f>
        <v>0.65</v>
      </c>
      <c r="AF440">
        <f>IF(OR(Table1[[#This Row],[Avg pH]]&lt;6.5,Table1[[#This Row],[Avg pH]]&gt;8.5),10,0)</f>
        <v>0</v>
      </c>
      <c r="AG440">
        <f>MAX(0, 10-(2*Table1[[#This Row],[Avg Dissolved Oxygen]]))</f>
        <v>1.0999999999999996</v>
      </c>
      <c r="AH440">
        <f>(Table1[[#This Row],[Fecal Score]]*0.3) + (Table1[[#This Row],[BOD Score]]*0.25) + (Table1[[#This Row],[Nitrate Score]]*0.2) + (Table1[[#This Row],[pH Score]]*0.15) + (Table1[[#This Row],[Dissolved Oxygen Score]]*0.1)</f>
        <v>1.7399999999999998</v>
      </c>
      <c r="AI440">
        <v>2018</v>
      </c>
    </row>
    <row r="441" spans="1:35">
      <c r="A441">
        <v>3199</v>
      </c>
      <c r="B441" t="s">
        <v>72</v>
      </c>
      <c r="C441" t="s">
        <v>1</v>
      </c>
      <c r="D441" t="s">
        <v>56</v>
      </c>
      <c r="E441">
        <v>24</v>
      </c>
      <c r="F441">
        <v>33</v>
      </c>
      <c r="G441">
        <f>(Table1[[#This Row],[Min Temperature]]+Table1[[#This Row],[Max Temperature]])/2</f>
        <v>28.5</v>
      </c>
      <c r="H441">
        <v>2.1</v>
      </c>
      <c r="I441">
        <v>5.2</v>
      </c>
      <c r="J441">
        <f>(Table1[[#This Row],[Min Dissolved Oxygen]]+Table1[[#This Row],[Max Dissolved Oxygen]])/2</f>
        <v>3.6500000000000004</v>
      </c>
      <c r="K441">
        <v>7</v>
      </c>
      <c r="L441">
        <v>8.4</v>
      </c>
      <c r="M441">
        <f>(Table1[[#This Row],[Min pH]]+Table1[[#This Row],[Max pH]])/2</f>
        <v>7.7</v>
      </c>
      <c r="N441">
        <v>672</v>
      </c>
      <c r="O441">
        <v>1700</v>
      </c>
      <c r="P441">
        <f>(Table1[[#This Row],[Min Conductivity]]+Table1[[#This Row],[Max Conductivity]])/2</f>
        <v>1186</v>
      </c>
      <c r="Q441">
        <v>1.2</v>
      </c>
      <c r="R441">
        <v>8.9</v>
      </c>
      <c r="S441">
        <f>(Table1[[#This Row],[Min BOD]]+Table1[[#This Row],[Max BOD]])/2</f>
        <v>5.05</v>
      </c>
      <c r="T441">
        <v>0</v>
      </c>
      <c r="U441">
        <v>8.6</v>
      </c>
      <c r="V441">
        <f>(Table1[[#This Row],[Min Nitrate N + Nitrite N]]+Table1[[#This Row],[Max Nitrate N + Nitrite N]])/2</f>
        <v>4.3</v>
      </c>
      <c r="W441">
        <v>6</v>
      </c>
      <c r="X441">
        <v>9</v>
      </c>
      <c r="Y441">
        <f>(Table1[[#This Row],[Min Fecal Coliform]]+Table1[[#This Row],[Max Fecal Coliform]])/2</f>
        <v>7.5</v>
      </c>
      <c r="Z441">
        <v>14</v>
      </c>
      <c r="AA441">
        <v>26</v>
      </c>
      <c r="AB441">
        <f>(Table1[[#This Row],[Min Total Coliform]]+Table1[[#This Row],[Max Total Coliform]])/2</f>
        <v>20</v>
      </c>
      <c r="AC441">
        <f>MIN(10, (Table1[[#This Row],[Avg BOD]]/4)*10)</f>
        <v>10</v>
      </c>
      <c r="AD441">
        <f>MIN(10, (Table1[[#This Row],[Avg Fecal Coliform]]/600)*10)</f>
        <v>0.125</v>
      </c>
      <c r="AE441">
        <f>MIN(10, (Table1[[#This Row],[Avg Nitrate N + Nitrite N]]/10)*10)</f>
        <v>4.3</v>
      </c>
      <c r="AF441">
        <f>IF(OR(Table1[[#This Row],[Avg pH]]&lt;6.5,Table1[[#This Row],[Avg pH]]&gt;8.5),10,0)</f>
        <v>0</v>
      </c>
      <c r="AG441">
        <f>MAX(0, 10-(2*Table1[[#This Row],[Avg Dissolved Oxygen]]))</f>
        <v>2.6999999999999993</v>
      </c>
      <c r="AH441">
        <f>(Table1[[#This Row],[Fecal Score]]*0.3) + (Table1[[#This Row],[BOD Score]]*0.25) + (Table1[[#This Row],[Nitrate Score]]*0.2) + (Table1[[#This Row],[pH Score]]*0.15) + (Table1[[#This Row],[Dissolved Oxygen Score]]*0.1)</f>
        <v>3.6675</v>
      </c>
      <c r="AI441">
        <v>2018</v>
      </c>
    </row>
    <row r="442" spans="1:35">
      <c r="A442">
        <v>3200</v>
      </c>
      <c r="B442" t="s">
        <v>73</v>
      </c>
      <c r="C442" t="s">
        <v>1</v>
      </c>
      <c r="D442" t="s">
        <v>56</v>
      </c>
      <c r="E442">
        <v>27</v>
      </c>
      <c r="F442">
        <v>32</v>
      </c>
      <c r="G442">
        <f>(Table1[[#This Row],[Min Temperature]]+Table1[[#This Row],[Max Temperature]])/2</f>
        <v>29.5</v>
      </c>
      <c r="H442">
        <v>0</v>
      </c>
      <c r="I442">
        <v>9.6</v>
      </c>
      <c r="J442">
        <f>(Table1[[#This Row],[Min Dissolved Oxygen]]+Table1[[#This Row],[Max Dissolved Oxygen]])/2</f>
        <v>4.8</v>
      </c>
      <c r="K442">
        <v>8.4</v>
      </c>
      <c r="L442">
        <v>9.4</v>
      </c>
      <c r="M442">
        <f>(Table1[[#This Row],[Min pH]]+Table1[[#This Row],[Max pH]])/2</f>
        <v>8.9</v>
      </c>
      <c r="N442">
        <v>3137</v>
      </c>
      <c r="O442">
        <v>6632</v>
      </c>
      <c r="P442">
        <f>(Table1[[#This Row],[Min Conductivity]]+Table1[[#This Row],[Max Conductivity]])/2</f>
        <v>4884.5</v>
      </c>
      <c r="Q442">
        <v>20</v>
      </c>
      <c r="R442">
        <v>80</v>
      </c>
      <c r="S442">
        <f>(Table1[[#This Row],[Min BOD]]+Table1[[#This Row],[Max BOD]])/2</f>
        <v>50</v>
      </c>
      <c r="T442">
        <v>0.2</v>
      </c>
      <c r="U442">
        <v>0.4</v>
      </c>
      <c r="V442">
        <f>(Table1[[#This Row],[Min Nitrate N + Nitrite N]]+Table1[[#This Row],[Max Nitrate N + Nitrite N]])/2</f>
        <v>0.30000000000000004</v>
      </c>
      <c r="W442">
        <v>13</v>
      </c>
      <c r="X442">
        <v>63</v>
      </c>
      <c r="Y442">
        <f>(Table1[[#This Row],[Min Fecal Coliform]]+Table1[[#This Row],[Max Fecal Coliform]])/2</f>
        <v>38</v>
      </c>
      <c r="Z442">
        <v>58</v>
      </c>
      <c r="AA442">
        <v>430</v>
      </c>
      <c r="AB442">
        <f>(Table1[[#This Row],[Min Total Coliform]]+Table1[[#This Row],[Max Total Coliform]])/2</f>
        <v>244</v>
      </c>
      <c r="AC442">
        <f>MIN(10, (Table1[[#This Row],[Avg BOD]]/4)*10)</f>
        <v>10</v>
      </c>
      <c r="AD442">
        <f>MIN(10, (Table1[[#This Row],[Avg Fecal Coliform]]/600)*10)</f>
        <v>0.63333333333333341</v>
      </c>
      <c r="AE442">
        <f>MIN(10, (Table1[[#This Row],[Avg Nitrate N + Nitrite N]]/10)*10)</f>
        <v>0.30000000000000004</v>
      </c>
      <c r="AF442">
        <f>IF(OR(Table1[[#This Row],[Avg pH]]&lt;6.5,Table1[[#This Row],[Avg pH]]&gt;8.5),10,0)</f>
        <v>10</v>
      </c>
      <c r="AG442">
        <f>MAX(0, 10-(2*Table1[[#This Row],[Avg Dissolved Oxygen]]))</f>
        <v>0.40000000000000036</v>
      </c>
      <c r="AH442">
        <f>(Table1[[#This Row],[Fecal Score]]*0.3) + (Table1[[#This Row],[BOD Score]]*0.25) + (Table1[[#This Row],[Nitrate Score]]*0.2) + (Table1[[#This Row],[pH Score]]*0.15) + (Table1[[#This Row],[Dissolved Oxygen Score]]*0.1)</f>
        <v>4.29</v>
      </c>
      <c r="AI442">
        <v>2018</v>
      </c>
    </row>
    <row r="443" spans="1:35">
      <c r="A443">
        <v>3201</v>
      </c>
      <c r="B443" t="s">
        <v>74</v>
      </c>
      <c r="C443" t="s">
        <v>1</v>
      </c>
      <c r="D443" t="s">
        <v>56</v>
      </c>
      <c r="E443">
        <v>26</v>
      </c>
      <c r="F443">
        <v>30</v>
      </c>
      <c r="G443">
        <f>(Table1[[#This Row],[Min Temperature]]+Table1[[#This Row],[Max Temperature]])/2</f>
        <v>28</v>
      </c>
      <c r="H443">
        <v>1.7</v>
      </c>
      <c r="I443">
        <v>9</v>
      </c>
      <c r="J443">
        <f>(Table1[[#This Row],[Min Dissolved Oxygen]]+Table1[[#This Row],[Max Dissolved Oxygen]])/2</f>
        <v>5.35</v>
      </c>
      <c r="K443">
        <v>8.9</v>
      </c>
      <c r="L443">
        <v>9.9</v>
      </c>
      <c r="M443">
        <f>(Table1[[#This Row],[Min pH]]+Table1[[#This Row],[Max pH]])/2</f>
        <v>9.4</v>
      </c>
      <c r="N443">
        <v>2259</v>
      </c>
      <c r="O443">
        <v>9400</v>
      </c>
      <c r="P443">
        <f>(Table1[[#This Row],[Min Conductivity]]+Table1[[#This Row],[Max Conductivity]])/2</f>
        <v>5829.5</v>
      </c>
      <c r="Q443">
        <v>12</v>
      </c>
      <c r="R443">
        <v>36</v>
      </c>
      <c r="S443">
        <f>(Table1[[#This Row],[Min BOD]]+Table1[[#This Row],[Max BOD]])/2</f>
        <v>24</v>
      </c>
      <c r="T443">
        <v>0.2</v>
      </c>
      <c r="U443">
        <v>0.4</v>
      </c>
      <c r="V443">
        <f>(Table1[[#This Row],[Min Nitrate N + Nitrite N]]+Table1[[#This Row],[Max Nitrate N + Nitrite N]])/2</f>
        <v>0.30000000000000004</v>
      </c>
      <c r="W443">
        <v>2</v>
      </c>
      <c r="X443">
        <v>40</v>
      </c>
      <c r="Y443">
        <f>(Table1[[#This Row],[Min Fecal Coliform]]+Table1[[#This Row],[Max Fecal Coliform]])/2</f>
        <v>21</v>
      </c>
      <c r="Z443">
        <v>2</v>
      </c>
      <c r="AA443">
        <v>280</v>
      </c>
      <c r="AB443">
        <f>(Table1[[#This Row],[Min Total Coliform]]+Table1[[#This Row],[Max Total Coliform]])/2</f>
        <v>141</v>
      </c>
      <c r="AC443">
        <f>MIN(10, (Table1[[#This Row],[Avg BOD]]/4)*10)</f>
        <v>10</v>
      </c>
      <c r="AD443">
        <f>MIN(10, (Table1[[#This Row],[Avg Fecal Coliform]]/600)*10)</f>
        <v>0.35000000000000003</v>
      </c>
      <c r="AE443">
        <f>MIN(10, (Table1[[#This Row],[Avg Nitrate N + Nitrite N]]/10)*10)</f>
        <v>0.30000000000000004</v>
      </c>
      <c r="AF443">
        <f>IF(OR(Table1[[#This Row],[Avg pH]]&lt;6.5,Table1[[#This Row],[Avg pH]]&gt;8.5),10,0)</f>
        <v>10</v>
      </c>
      <c r="AG443">
        <f>MAX(0, 10-(2*Table1[[#This Row],[Avg Dissolved Oxygen]]))</f>
        <v>0</v>
      </c>
      <c r="AH443">
        <f>(Table1[[#This Row],[Fecal Score]]*0.3) + (Table1[[#This Row],[BOD Score]]*0.25) + (Table1[[#This Row],[Nitrate Score]]*0.2) + (Table1[[#This Row],[pH Score]]*0.15) + (Table1[[#This Row],[Dissolved Oxygen Score]]*0.1)</f>
        <v>4.165</v>
      </c>
      <c r="AI443">
        <v>2018</v>
      </c>
    </row>
    <row r="444" spans="1:35">
      <c r="A444">
        <v>3202</v>
      </c>
      <c r="B444" t="s">
        <v>75</v>
      </c>
      <c r="C444" t="s">
        <v>1</v>
      </c>
      <c r="D444" t="s">
        <v>56</v>
      </c>
      <c r="E444">
        <v>29</v>
      </c>
      <c r="F444">
        <v>30</v>
      </c>
      <c r="G444">
        <f>(Table1[[#This Row],[Min Temperature]]+Table1[[#This Row],[Max Temperature]])/2</f>
        <v>29.5</v>
      </c>
      <c r="H444">
        <v>2.1</v>
      </c>
      <c r="I444">
        <v>8.5</v>
      </c>
      <c r="J444">
        <f>(Table1[[#This Row],[Min Dissolved Oxygen]]+Table1[[#This Row],[Max Dissolved Oxygen]])/2</f>
        <v>5.3</v>
      </c>
      <c r="K444">
        <v>7.7</v>
      </c>
      <c r="L444">
        <v>8.5</v>
      </c>
      <c r="M444">
        <f>(Table1[[#This Row],[Min pH]]+Table1[[#This Row],[Max pH]])/2</f>
        <v>8.1</v>
      </c>
      <c r="N444">
        <v>222</v>
      </c>
      <c r="O444">
        <v>1361</v>
      </c>
      <c r="P444">
        <f>(Table1[[#This Row],[Min Conductivity]]+Table1[[#This Row],[Max Conductivity]])/2</f>
        <v>791.5</v>
      </c>
      <c r="Q444">
        <v>0.4</v>
      </c>
      <c r="R444">
        <v>7.2</v>
      </c>
      <c r="S444">
        <f>(Table1[[#This Row],[Min BOD]]+Table1[[#This Row],[Max BOD]])/2</f>
        <v>3.8000000000000003</v>
      </c>
      <c r="T444">
        <v>0</v>
      </c>
      <c r="U444">
        <v>0.6</v>
      </c>
      <c r="V444">
        <f>(Table1[[#This Row],[Min Nitrate N + Nitrite N]]+Table1[[#This Row],[Max Nitrate N + Nitrite N]])/2</f>
        <v>0.3</v>
      </c>
      <c r="W444">
        <v>12</v>
      </c>
      <c r="X444">
        <v>46</v>
      </c>
      <c r="Y444">
        <f>(Table1[[#This Row],[Min Fecal Coliform]]+Table1[[#This Row],[Max Fecal Coliform]])/2</f>
        <v>29</v>
      </c>
      <c r="Z444">
        <v>49</v>
      </c>
      <c r="AA444">
        <v>210</v>
      </c>
      <c r="AB444">
        <f>(Table1[[#This Row],[Min Total Coliform]]+Table1[[#This Row],[Max Total Coliform]])/2</f>
        <v>129.5</v>
      </c>
      <c r="AC444">
        <f>MIN(10, (Table1[[#This Row],[Avg BOD]]/4)*10)</f>
        <v>9.5</v>
      </c>
      <c r="AD444">
        <f>MIN(10, (Table1[[#This Row],[Avg Fecal Coliform]]/600)*10)</f>
        <v>0.48333333333333334</v>
      </c>
      <c r="AE444">
        <f>MIN(10, (Table1[[#This Row],[Avg Nitrate N + Nitrite N]]/10)*10)</f>
        <v>0.3</v>
      </c>
      <c r="AF444">
        <f>IF(OR(Table1[[#This Row],[Avg pH]]&lt;6.5,Table1[[#This Row],[Avg pH]]&gt;8.5),10,0)</f>
        <v>0</v>
      </c>
      <c r="AG444">
        <f>MAX(0, 10-(2*Table1[[#This Row],[Avg Dissolved Oxygen]]))</f>
        <v>0</v>
      </c>
      <c r="AH444">
        <f>(Table1[[#This Row],[Fecal Score]]*0.3) + (Table1[[#This Row],[BOD Score]]*0.25) + (Table1[[#This Row],[Nitrate Score]]*0.2) + (Table1[[#This Row],[pH Score]]*0.15) + (Table1[[#This Row],[Dissolved Oxygen Score]]*0.1)</f>
        <v>2.58</v>
      </c>
      <c r="AI444">
        <v>2018</v>
      </c>
    </row>
    <row r="445" spans="1:35">
      <c r="A445">
        <v>1979</v>
      </c>
      <c r="B445" t="s">
        <v>76</v>
      </c>
      <c r="C445" t="s">
        <v>8</v>
      </c>
      <c r="D445" t="s">
        <v>56</v>
      </c>
      <c r="E445">
        <v>27</v>
      </c>
      <c r="F445">
        <v>34</v>
      </c>
      <c r="G445">
        <f>(Table1[[#This Row],[Min Temperature]]+Table1[[#This Row],[Max Temperature]])/2</f>
        <v>30.5</v>
      </c>
      <c r="H445">
        <v>6</v>
      </c>
      <c r="I445">
        <v>7.1</v>
      </c>
      <c r="J445">
        <f>(Table1[[#This Row],[Min Dissolved Oxygen]]+Table1[[#This Row],[Max Dissolved Oxygen]])/2</f>
        <v>6.55</v>
      </c>
      <c r="K445">
        <v>7.1</v>
      </c>
      <c r="L445">
        <v>8.4</v>
      </c>
      <c r="M445">
        <f>(Table1[[#This Row],[Min pH]]+Table1[[#This Row],[Max pH]])/2</f>
        <v>7.75</v>
      </c>
      <c r="N445">
        <v>405</v>
      </c>
      <c r="O445">
        <v>2528</v>
      </c>
      <c r="P445">
        <f>(Table1[[#This Row],[Min Conductivity]]+Table1[[#This Row],[Max Conductivity]])/2</f>
        <v>1466.5</v>
      </c>
      <c r="Q445">
        <v>1.1000000000000001</v>
      </c>
      <c r="R445">
        <v>2.2999999999999998</v>
      </c>
      <c r="S445">
        <f>(Table1[[#This Row],[Min BOD]]+Table1[[#This Row],[Max BOD]])/2</f>
        <v>1.7</v>
      </c>
      <c r="T445">
        <v>0.1</v>
      </c>
      <c r="U445">
        <v>0.2</v>
      </c>
      <c r="V445">
        <f>(Table1[[#This Row],[Min Nitrate N + Nitrite N]]+Table1[[#This Row],[Max Nitrate N + Nitrite N]])/2</f>
        <v>0.15000000000000002</v>
      </c>
      <c r="W445">
        <v>9</v>
      </c>
      <c r="X445">
        <v>84</v>
      </c>
      <c r="Y445">
        <f>(Table1[[#This Row],[Min Fecal Coliform]]+Table1[[#This Row],[Max Fecal Coliform]])/2</f>
        <v>46.5</v>
      </c>
      <c r="Z445">
        <v>84</v>
      </c>
      <c r="AA445">
        <v>221</v>
      </c>
      <c r="AB445">
        <f>(Table1[[#This Row],[Min Total Coliform]]+Table1[[#This Row],[Max Total Coliform]])/2</f>
        <v>152.5</v>
      </c>
      <c r="AC445">
        <f>MIN(10, (Table1[[#This Row],[Avg BOD]]/4)*10)</f>
        <v>4.25</v>
      </c>
      <c r="AD445">
        <f>MIN(10, (Table1[[#This Row],[Avg Fecal Coliform]]/600)*10)</f>
        <v>0.77500000000000002</v>
      </c>
      <c r="AE445">
        <f>MIN(10, (Table1[[#This Row],[Avg Nitrate N + Nitrite N]]/10)*10)</f>
        <v>0.15000000000000002</v>
      </c>
      <c r="AF445">
        <f>IF(OR(Table1[[#This Row],[Avg pH]]&lt;6.5,Table1[[#This Row],[Avg pH]]&gt;8.5),10,0)</f>
        <v>0</v>
      </c>
      <c r="AG445">
        <f>MAX(0, 10-(2*Table1[[#This Row],[Avg Dissolved Oxygen]]))</f>
        <v>0</v>
      </c>
      <c r="AH445">
        <f>(Table1[[#This Row],[Fecal Score]]*0.3) + (Table1[[#This Row],[BOD Score]]*0.25) + (Table1[[#This Row],[Nitrate Score]]*0.2) + (Table1[[#This Row],[pH Score]]*0.15) + (Table1[[#This Row],[Dissolved Oxygen Score]]*0.1)</f>
        <v>1.325</v>
      </c>
      <c r="AI445">
        <v>2018</v>
      </c>
    </row>
    <row r="446" spans="1:35">
      <c r="A446">
        <v>2079</v>
      </c>
      <c r="B446" t="s">
        <v>77</v>
      </c>
      <c r="C446" t="s">
        <v>8</v>
      </c>
      <c r="D446" t="s">
        <v>56</v>
      </c>
      <c r="E446">
        <v>22</v>
      </c>
      <c r="F446">
        <v>32</v>
      </c>
      <c r="G446">
        <f>(Table1[[#This Row],[Min Temperature]]+Table1[[#This Row],[Max Temperature]])/2</f>
        <v>27</v>
      </c>
      <c r="H446">
        <v>6.1</v>
      </c>
      <c r="I446">
        <v>7.4</v>
      </c>
      <c r="J446">
        <f>(Table1[[#This Row],[Min Dissolved Oxygen]]+Table1[[#This Row],[Max Dissolved Oxygen]])/2</f>
        <v>6.75</v>
      </c>
      <c r="K446">
        <v>7.3</v>
      </c>
      <c r="L446">
        <v>8.3000000000000007</v>
      </c>
      <c r="M446">
        <f>(Table1[[#This Row],[Min pH]]+Table1[[#This Row],[Max pH]])/2</f>
        <v>7.8000000000000007</v>
      </c>
      <c r="N446">
        <v>331</v>
      </c>
      <c r="O446">
        <v>589</v>
      </c>
      <c r="P446">
        <f>(Table1[[#This Row],[Min Conductivity]]+Table1[[#This Row],[Max Conductivity]])/2</f>
        <v>460</v>
      </c>
      <c r="Q446">
        <v>1.1000000000000001</v>
      </c>
      <c r="R446">
        <v>2.1</v>
      </c>
      <c r="S446">
        <f>(Table1[[#This Row],[Min BOD]]+Table1[[#This Row],[Max BOD]])/2</f>
        <v>1.6</v>
      </c>
      <c r="T446">
        <v>0</v>
      </c>
      <c r="U446">
        <v>0.2</v>
      </c>
      <c r="V446">
        <f>(Table1[[#This Row],[Min Nitrate N + Nitrite N]]+Table1[[#This Row],[Max Nitrate N + Nitrite N]])/2</f>
        <v>0.1</v>
      </c>
      <c r="W446">
        <v>2</v>
      </c>
      <c r="X446">
        <v>48</v>
      </c>
      <c r="Y446">
        <f>(Table1[[#This Row],[Min Fecal Coliform]]+Table1[[#This Row],[Max Fecal Coliform]])/2</f>
        <v>25</v>
      </c>
      <c r="Z446">
        <v>23</v>
      </c>
      <c r="AA446">
        <v>348</v>
      </c>
      <c r="AB446">
        <f>(Table1[[#This Row],[Min Total Coliform]]+Table1[[#This Row],[Max Total Coliform]])/2</f>
        <v>185.5</v>
      </c>
      <c r="AC446">
        <f>MIN(10, (Table1[[#This Row],[Avg BOD]]/4)*10)</f>
        <v>4</v>
      </c>
      <c r="AD446">
        <f>MIN(10, (Table1[[#This Row],[Avg Fecal Coliform]]/600)*10)</f>
        <v>0.41666666666666663</v>
      </c>
      <c r="AE446">
        <f>MIN(10, (Table1[[#This Row],[Avg Nitrate N + Nitrite N]]/10)*10)</f>
        <v>0.1</v>
      </c>
      <c r="AF446">
        <f>IF(OR(Table1[[#This Row],[Avg pH]]&lt;6.5,Table1[[#This Row],[Avg pH]]&gt;8.5),10,0)</f>
        <v>0</v>
      </c>
      <c r="AG446">
        <f>MAX(0, 10-(2*Table1[[#This Row],[Avg Dissolved Oxygen]]))</f>
        <v>0</v>
      </c>
      <c r="AH446">
        <f>(Table1[[#This Row],[Fecal Score]]*0.3) + (Table1[[#This Row],[BOD Score]]*0.25) + (Table1[[#This Row],[Nitrate Score]]*0.2) + (Table1[[#This Row],[pH Score]]*0.15) + (Table1[[#This Row],[Dissolved Oxygen Score]]*0.1)</f>
        <v>1.145</v>
      </c>
      <c r="AI446">
        <v>2018</v>
      </c>
    </row>
    <row r="447" spans="1:35">
      <c r="A447">
        <v>1971</v>
      </c>
      <c r="B447" t="s">
        <v>78</v>
      </c>
      <c r="C447" t="s">
        <v>35</v>
      </c>
      <c r="D447" t="s">
        <v>56</v>
      </c>
      <c r="E447">
        <v>27</v>
      </c>
      <c r="F447">
        <v>30</v>
      </c>
      <c r="G447">
        <f>(Table1[[#This Row],[Min Temperature]]+Table1[[#This Row],[Max Temperature]])/2</f>
        <v>28.5</v>
      </c>
      <c r="H447">
        <v>2.4</v>
      </c>
      <c r="I447">
        <v>9.8000000000000007</v>
      </c>
      <c r="J447">
        <f>(Table1[[#This Row],[Min Dissolved Oxygen]]+Table1[[#This Row],[Max Dissolved Oxygen]])/2</f>
        <v>6.1000000000000005</v>
      </c>
      <c r="K447">
        <v>0</v>
      </c>
      <c r="L447">
        <v>8.1999999999999993</v>
      </c>
      <c r="M447">
        <f>(Table1[[#This Row],[Min pH]]+Table1[[#This Row],[Max pH]])/2</f>
        <v>4.0999999999999996</v>
      </c>
      <c r="N447">
        <v>341</v>
      </c>
      <c r="O447">
        <v>2154</v>
      </c>
      <c r="P447">
        <f>(Table1[[#This Row],[Min Conductivity]]+Table1[[#This Row],[Max Conductivity]])/2</f>
        <v>1247.5</v>
      </c>
      <c r="Q447">
        <v>5</v>
      </c>
      <c r="R447">
        <v>166</v>
      </c>
      <c r="S447">
        <f>(Table1[[#This Row],[Min BOD]]+Table1[[#This Row],[Max BOD]])/2</f>
        <v>85.5</v>
      </c>
      <c r="T447">
        <v>0</v>
      </c>
      <c r="U447">
        <v>0.6</v>
      </c>
      <c r="V447">
        <f>(Table1[[#This Row],[Min Nitrate N + Nitrite N]]+Table1[[#This Row],[Max Nitrate N + Nitrite N]])/2</f>
        <v>0.3</v>
      </c>
      <c r="W447">
        <v>4</v>
      </c>
      <c r="X447">
        <v>45</v>
      </c>
      <c r="Y447">
        <f>(Table1[[#This Row],[Min Fecal Coliform]]+Table1[[#This Row],[Max Fecal Coliform]])/2</f>
        <v>24.5</v>
      </c>
      <c r="Z447">
        <v>17</v>
      </c>
      <c r="AA447">
        <v>350</v>
      </c>
      <c r="AB447">
        <f>(Table1[[#This Row],[Min Total Coliform]]+Table1[[#This Row],[Max Total Coliform]])/2</f>
        <v>183.5</v>
      </c>
      <c r="AC447">
        <f>MIN(10, (Table1[[#This Row],[Avg BOD]]/4)*10)</f>
        <v>10</v>
      </c>
      <c r="AD447">
        <f>MIN(10, (Table1[[#This Row],[Avg Fecal Coliform]]/600)*10)</f>
        <v>0.40833333333333333</v>
      </c>
      <c r="AE447">
        <f>MIN(10, (Table1[[#This Row],[Avg Nitrate N + Nitrite N]]/10)*10)</f>
        <v>0.3</v>
      </c>
      <c r="AF447">
        <f>IF(OR(Table1[[#This Row],[Avg pH]]&lt;6.5,Table1[[#This Row],[Avg pH]]&gt;8.5),10,0)</f>
        <v>10</v>
      </c>
      <c r="AG447">
        <f>MAX(0, 10-(2*Table1[[#This Row],[Avg Dissolved Oxygen]]))</f>
        <v>0</v>
      </c>
      <c r="AH447">
        <f>(Table1[[#This Row],[Fecal Score]]*0.3) + (Table1[[#This Row],[BOD Score]]*0.25) + (Table1[[#This Row],[Nitrate Score]]*0.2) + (Table1[[#This Row],[pH Score]]*0.15) + (Table1[[#This Row],[Dissolved Oxygen Score]]*0.1)</f>
        <v>4.1825000000000001</v>
      </c>
      <c r="AI447">
        <v>2018</v>
      </c>
    </row>
    <row r="448" spans="1:35">
      <c r="A448">
        <v>1349</v>
      </c>
      <c r="B448" t="s">
        <v>79</v>
      </c>
      <c r="C448" t="s">
        <v>1</v>
      </c>
      <c r="D448" t="s">
        <v>80</v>
      </c>
      <c r="E448">
        <v>20</v>
      </c>
      <c r="F448">
        <v>20</v>
      </c>
      <c r="G448">
        <f>(Table1[[#This Row],[Min Temperature]]+Table1[[#This Row],[Max Temperature]])/2</f>
        <v>20</v>
      </c>
      <c r="H448">
        <v>6.8</v>
      </c>
      <c r="I448">
        <v>9</v>
      </c>
      <c r="J448">
        <f>(Table1[[#This Row],[Min Dissolved Oxygen]]+Table1[[#This Row],[Max Dissolved Oxygen]])/2</f>
        <v>7.9</v>
      </c>
      <c r="K448">
        <v>7.3</v>
      </c>
      <c r="L448">
        <v>8.6999999999999993</v>
      </c>
      <c r="M448">
        <f>(Table1[[#This Row],[Min pH]]+Table1[[#This Row],[Max pH]])/2</f>
        <v>8</v>
      </c>
      <c r="N448">
        <v>173</v>
      </c>
      <c r="O448">
        <v>521</v>
      </c>
      <c r="P448">
        <f>(Table1[[#This Row],[Min Conductivity]]+Table1[[#This Row],[Max Conductivity]])/2</f>
        <v>347</v>
      </c>
      <c r="Q448">
        <v>0.8</v>
      </c>
      <c r="R448">
        <v>5.5</v>
      </c>
      <c r="S448">
        <f>(Table1[[#This Row],[Min BOD]]+Table1[[#This Row],[Max BOD]])/2</f>
        <v>3.15</v>
      </c>
      <c r="T448">
        <v>1.3561635220125801</v>
      </c>
      <c r="U448">
        <v>8.0454179566563493</v>
      </c>
      <c r="V448">
        <f>(Table1[[#This Row],[Min Nitrate N + Nitrite N]]+Table1[[#This Row],[Max Nitrate N + Nitrite N]])/2</f>
        <v>4.7007907393344643</v>
      </c>
      <c r="W448">
        <v>800</v>
      </c>
      <c r="X448">
        <v>2200</v>
      </c>
      <c r="Y448">
        <f>(Table1[[#This Row],[Min Fecal Coliform]]+Table1[[#This Row],[Max Fecal Coliform]])/2</f>
        <v>1500</v>
      </c>
      <c r="Z448">
        <v>2700</v>
      </c>
      <c r="AA448">
        <v>4900</v>
      </c>
      <c r="AB448">
        <f>(Table1[[#This Row],[Min Total Coliform]]+Table1[[#This Row],[Max Total Coliform]])/2</f>
        <v>3800</v>
      </c>
      <c r="AC448">
        <f>MIN(10, (Table1[[#This Row],[Avg BOD]]/4)*10)</f>
        <v>7.875</v>
      </c>
      <c r="AD448">
        <f>MIN(10, (Table1[[#This Row],[Avg Fecal Coliform]]/600)*10)</f>
        <v>10</v>
      </c>
      <c r="AE448">
        <f>MIN(10, (Table1[[#This Row],[Avg Nitrate N + Nitrite N]]/10)*10)</f>
        <v>4.7007907393344643</v>
      </c>
      <c r="AF448">
        <f>IF(OR(Table1[[#This Row],[Avg pH]]&lt;6.5,Table1[[#This Row],[Avg pH]]&gt;8.5),10,0)</f>
        <v>0</v>
      </c>
      <c r="AG448">
        <f>MAX(0, 10-(2*Table1[[#This Row],[Avg Dissolved Oxygen]]))</f>
        <v>0</v>
      </c>
      <c r="AH448">
        <f>(Table1[[#This Row],[Fecal Score]]*0.3) + (Table1[[#This Row],[BOD Score]]*0.25) + (Table1[[#This Row],[Nitrate Score]]*0.2) + (Table1[[#This Row],[pH Score]]*0.15) + (Table1[[#This Row],[Dissolved Oxygen Score]]*0.1)</f>
        <v>5.9089081478668932</v>
      </c>
      <c r="AI448">
        <v>2018</v>
      </c>
    </row>
    <row r="449" spans="1:35">
      <c r="A449">
        <v>1392</v>
      </c>
      <c r="B449" t="s">
        <v>41</v>
      </c>
      <c r="C449" t="s">
        <v>1</v>
      </c>
      <c r="D449" t="s">
        <v>80</v>
      </c>
      <c r="E449">
        <v>20.4722379603399</v>
      </c>
      <c r="F449">
        <v>29.240509915014201</v>
      </c>
      <c r="G449">
        <f>(Table1[[#This Row],[Min Temperature]]+Table1[[#This Row],[Max Temperature]])/2</f>
        <v>24.856373937677049</v>
      </c>
      <c r="H449">
        <v>4.8</v>
      </c>
      <c r="I449">
        <v>4.8</v>
      </c>
      <c r="J449">
        <f>(Table1[[#This Row],[Min Dissolved Oxygen]]+Table1[[#This Row],[Max Dissolved Oxygen]])/2</f>
        <v>4.8</v>
      </c>
      <c r="K449">
        <v>7.7</v>
      </c>
      <c r="L449">
        <v>8.4</v>
      </c>
      <c r="M449">
        <f>(Table1[[#This Row],[Min pH]]+Table1[[#This Row],[Max pH]])/2</f>
        <v>8.0500000000000007</v>
      </c>
      <c r="N449">
        <v>321</v>
      </c>
      <c r="O449">
        <v>660</v>
      </c>
      <c r="P449">
        <f>(Table1[[#This Row],[Min Conductivity]]+Table1[[#This Row],[Max Conductivity]])/2</f>
        <v>490.5</v>
      </c>
      <c r="Q449">
        <v>0.8</v>
      </c>
      <c r="R449">
        <v>5</v>
      </c>
      <c r="S449">
        <f>(Table1[[#This Row],[Min BOD]]+Table1[[#This Row],[Max BOD]])/2</f>
        <v>2.9</v>
      </c>
      <c r="T449">
        <v>1.3561635220125801</v>
      </c>
      <c r="U449">
        <v>8.0454179566563493</v>
      </c>
      <c r="V449">
        <f>(Table1[[#This Row],[Min Nitrate N + Nitrite N]]+Table1[[#This Row],[Max Nitrate N + Nitrite N]])/2</f>
        <v>4.7007907393344643</v>
      </c>
      <c r="W449">
        <v>800</v>
      </c>
      <c r="X449">
        <v>900</v>
      </c>
      <c r="Y449">
        <f>(Table1[[#This Row],[Min Fecal Coliform]]+Table1[[#This Row],[Max Fecal Coliform]])/2</f>
        <v>850</v>
      </c>
      <c r="Z449">
        <v>2000</v>
      </c>
      <c r="AA449">
        <v>2600</v>
      </c>
      <c r="AB449">
        <f>(Table1[[#This Row],[Min Total Coliform]]+Table1[[#This Row],[Max Total Coliform]])/2</f>
        <v>2300</v>
      </c>
      <c r="AC449">
        <f>MIN(10, (Table1[[#This Row],[Avg BOD]]/4)*10)</f>
        <v>7.25</v>
      </c>
      <c r="AD449">
        <f>MIN(10, (Table1[[#This Row],[Avg Fecal Coliform]]/600)*10)</f>
        <v>10</v>
      </c>
      <c r="AE449">
        <f>MIN(10, (Table1[[#This Row],[Avg Nitrate N + Nitrite N]]/10)*10)</f>
        <v>4.7007907393344643</v>
      </c>
      <c r="AF449">
        <f>IF(OR(Table1[[#This Row],[Avg pH]]&lt;6.5,Table1[[#This Row],[Avg pH]]&gt;8.5),10,0)</f>
        <v>0</v>
      </c>
      <c r="AG449">
        <f>MAX(0, 10-(2*Table1[[#This Row],[Avg Dissolved Oxygen]]))</f>
        <v>0.40000000000000036</v>
      </c>
      <c r="AH449">
        <f>(Table1[[#This Row],[Fecal Score]]*0.3) + (Table1[[#This Row],[BOD Score]]*0.25) + (Table1[[#This Row],[Nitrate Score]]*0.2) + (Table1[[#This Row],[pH Score]]*0.15) + (Table1[[#This Row],[Dissolved Oxygen Score]]*0.1)</f>
        <v>5.7926581478668933</v>
      </c>
      <c r="AI449">
        <v>2018</v>
      </c>
    </row>
    <row r="450" spans="1:35">
      <c r="A450">
        <v>3033</v>
      </c>
      <c r="B450" t="s">
        <v>422</v>
      </c>
      <c r="C450" t="s">
        <v>1</v>
      </c>
      <c r="D450" t="s">
        <v>80</v>
      </c>
      <c r="E450">
        <v>20.4722379603399</v>
      </c>
      <c r="F450">
        <v>29.240509915014201</v>
      </c>
      <c r="G450">
        <f>(Table1[[#This Row],[Min Temperature]]+Table1[[#This Row],[Max Temperature]])/2</f>
        <v>24.856373937677049</v>
      </c>
      <c r="H450">
        <v>6.3</v>
      </c>
      <c r="I450">
        <v>6.3</v>
      </c>
      <c r="J450">
        <f>(Table1[[#This Row],[Min Dissolved Oxygen]]+Table1[[#This Row],[Max Dissolved Oxygen]])/2</f>
        <v>6.3</v>
      </c>
      <c r="K450">
        <v>7.1</v>
      </c>
      <c r="L450">
        <v>7.4</v>
      </c>
      <c r="M450">
        <f>(Table1[[#This Row],[Min pH]]+Table1[[#This Row],[Max pH]])/2</f>
        <v>7.25</v>
      </c>
      <c r="N450">
        <v>205</v>
      </c>
      <c r="O450">
        <v>298</v>
      </c>
      <c r="P450">
        <f>(Table1[[#This Row],[Min Conductivity]]+Table1[[#This Row],[Max Conductivity]])/2</f>
        <v>251.5</v>
      </c>
      <c r="Q450">
        <v>6</v>
      </c>
      <c r="R450">
        <v>6</v>
      </c>
      <c r="S450">
        <f>(Table1[[#This Row],[Min BOD]]+Table1[[#This Row],[Max BOD]])/2</f>
        <v>6</v>
      </c>
      <c r="T450">
        <v>1.3561635220125801</v>
      </c>
      <c r="U450">
        <v>8.0454179566563493</v>
      </c>
      <c r="V450">
        <f>(Table1[[#This Row],[Min Nitrate N + Nitrite N]]+Table1[[#This Row],[Max Nitrate N + Nitrite N]])/2</f>
        <v>4.7007907393344643</v>
      </c>
      <c r="W450">
        <v>1436.77104377104</v>
      </c>
      <c r="X450">
        <v>321488.727272727</v>
      </c>
      <c r="Y450">
        <f>(Table1[[#This Row],[Min Fecal Coliform]]+Table1[[#This Row],[Max Fecal Coliform]])/2</f>
        <v>161462.74915824903</v>
      </c>
      <c r="Z450">
        <v>12108.853896103899</v>
      </c>
      <c r="AA450">
        <v>1882110.4063492101</v>
      </c>
      <c r="AB450">
        <f>(Table1[[#This Row],[Min Total Coliform]]+Table1[[#This Row],[Max Total Coliform]])/2</f>
        <v>947109.63012265693</v>
      </c>
      <c r="AC450">
        <f>MIN(10, (Table1[[#This Row],[Avg BOD]]/4)*10)</f>
        <v>10</v>
      </c>
      <c r="AD450">
        <f>MIN(10, (Table1[[#This Row],[Avg Fecal Coliform]]/600)*10)</f>
        <v>10</v>
      </c>
      <c r="AE450">
        <f>MIN(10, (Table1[[#This Row],[Avg Nitrate N + Nitrite N]]/10)*10)</f>
        <v>4.7007907393344643</v>
      </c>
      <c r="AF450">
        <f>IF(OR(Table1[[#This Row],[Avg pH]]&lt;6.5,Table1[[#This Row],[Avg pH]]&gt;8.5),10,0)</f>
        <v>0</v>
      </c>
      <c r="AG450">
        <f>MAX(0, 10-(2*Table1[[#This Row],[Avg Dissolved Oxygen]]))</f>
        <v>0</v>
      </c>
      <c r="AH450">
        <f>(Table1[[#This Row],[Fecal Score]]*0.3) + (Table1[[#This Row],[BOD Score]]*0.25) + (Table1[[#This Row],[Nitrate Score]]*0.2) + (Table1[[#This Row],[pH Score]]*0.15) + (Table1[[#This Row],[Dissolved Oxygen Score]]*0.1)</f>
        <v>6.4401581478668932</v>
      </c>
      <c r="AI450">
        <v>2018</v>
      </c>
    </row>
    <row r="451" spans="1:35">
      <c r="A451">
        <v>1291</v>
      </c>
      <c r="B451" t="s">
        <v>81</v>
      </c>
      <c r="C451" t="s">
        <v>1</v>
      </c>
      <c r="D451" t="s">
        <v>82</v>
      </c>
      <c r="E451">
        <v>10</v>
      </c>
      <c r="F451">
        <v>22</v>
      </c>
      <c r="G451">
        <f>(Table1[[#This Row],[Min Temperature]]+Table1[[#This Row],[Max Temperature]])/2</f>
        <v>16</v>
      </c>
      <c r="H451">
        <v>8.1</v>
      </c>
      <c r="I451">
        <v>11.5</v>
      </c>
      <c r="J451">
        <f>(Table1[[#This Row],[Min Dissolved Oxygen]]+Table1[[#This Row],[Max Dissolved Oxygen]])/2</f>
        <v>9.8000000000000007</v>
      </c>
      <c r="K451">
        <v>7.4</v>
      </c>
      <c r="L451">
        <v>8.6999999999999993</v>
      </c>
      <c r="M451">
        <f>(Table1[[#This Row],[Min pH]]+Table1[[#This Row],[Max pH]])/2</f>
        <v>8.0500000000000007</v>
      </c>
      <c r="N451">
        <v>144</v>
      </c>
      <c r="O451">
        <v>397</v>
      </c>
      <c r="P451">
        <f>(Table1[[#This Row],[Min Conductivity]]+Table1[[#This Row],[Max Conductivity]])/2</f>
        <v>270.5</v>
      </c>
      <c r="Q451">
        <v>0.2</v>
      </c>
      <c r="R451">
        <v>0.6</v>
      </c>
      <c r="S451">
        <f>(Table1[[#This Row],[Min BOD]]+Table1[[#This Row],[Max BOD]])/2</f>
        <v>0.4</v>
      </c>
      <c r="T451">
        <v>0.1</v>
      </c>
      <c r="U451">
        <v>1.1000000000000001</v>
      </c>
      <c r="V451">
        <f>(Table1[[#This Row],[Min Nitrate N + Nitrite N]]+Table1[[#This Row],[Max Nitrate N + Nitrite N]])/2</f>
        <v>0.60000000000000009</v>
      </c>
      <c r="W451">
        <v>26</v>
      </c>
      <c r="X451">
        <v>120</v>
      </c>
      <c r="Y451">
        <f>(Table1[[#This Row],[Min Fecal Coliform]]+Table1[[#This Row],[Max Fecal Coliform]])/2</f>
        <v>73</v>
      </c>
      <c r="Z451">
        <v>280</v>
      </c>
      <c r="AA451">
        <v>920</v>
      </c>
      <c r="AB451">
        <f>(Table1[[#This Row],[Min Total Coliform]]+Table1[[#This Row],[Max Total Coliform]])/2</f>
        <v>600</v>
      </c>
      <c r="AC451">
        <f>MIN(10, (Table1[[#This Row],[Avg BOD]]/4)*10)</f>
        <v>1</v>
      </c>
      <c r="AD451">
        <f>MIN(10, (Table1[[#This Row],[Avg Fecal Coliform]]/600)*10)</f>
        <v>1.2166666666666668</v>
      </c>
      <c r="AE451">
        <f>MIN(10, (Table1[[#This Row],[Avg Nitrate N + Nitrite N]]/10)*10)</f>
        <v>0.60000000000000009</v>
      </c>
      <c r="AF451">
        <f>IF(OR(Table1[[#This Row],[Avg pH]]&lt;6.5,Table1[[#This Row],[Avg pH]]&gt;8.5),10,0)</f>
        <v>0</v>
      </c>
      <c r="AG451">
        <f>MAX(0, 10-(2*Table1[[#This Row],[Avg Dissolved Oxygen]]))</f>
        <v>0</v>
      </c>
      <c r="AH451">
        <f>(Table1[[#This Row],[Fecal Score]]*0.3) + (Table1[[#This Row],[BOD Score]]*0.25) + (Table1[[#This Row],[Nitrate Score]]*0.2) + (Table1[[#This Row],[pH Score]]*0.15) + (Table1[[#This Row],[Dissolved Oxygen Score]]*0.1)</f>
        <v>0.73499999999999999</v>
      </c>
      <c r="AI451">
        <v>2018</v>
      </c>
    </row>
    <row r="452" spans="1:35">
      <c r="A452">
        <v>1292</v>
      </c>
      <c r="B452" t="s">
        <v>83</v>
      </c>
      <c r="C452" t="s">
        <v>1</v>
      </c>
      <c r="D452" t="s">
        <v>82</v>
      </c>
      <c r="E452">
        <v>7.7</v>
      </c>
      <c r="F452">
        <v>18</v>
      </c>
      <c r="G452">
        <f>(Table1[[#This Row],[Min Temperature]]+Table1[[#This Row],[Max Temperature]])/2</f>
        <v>12.85</v>
      </c>
      <c r="H452">
        <v>6.9</v>
      </c>
      <c r="I452">
        <v>8.9</v>
      </c>
      <c r="J452">
        <f>(Table1[[#This Row],[Min Dissolved Oxygen]]+Table1[[#This Row],[Max Dissolved Oxygen]])/2</f>
        <v>7.9</v>
      </c>
      <c r="K452">
        <v>7</v>
      </c>
      <c r="L452">
        <v>8.1</v>
      </c>
      <c r="M452">
        <f>(Table1[[#This Row],[Min pH]]+Table1[[#This Row],[Max pH]])/2</f>
        <v>7.55</v>
      </c>
      <c r="N452">
        <v>154</v>
      </c>
      <c r="O452">
        <v>536</v>
      </c>
      <c r="P452">
        <f>(Table1[[#This Row],[Min Conductivity]]+Table1[[#This Row],[Max Conductivity]])/2</f>
        <v>345</v>
      </c>
      <c r="Q452">
        <v>0.1</v>
      </c>
      <c r="R452">
        <v>0.5</v>
      </c>
      <c r="S452">
        <f>(Table1[[#This Row],[Min BOD]]+Table1[[#This Row],[Max BOD]])/2</f>
        <v>0.3</v>
      </c>
      <c r="T452">
        <v>0.1</v>
      </c>
      <c r="U452">
        <v>2.9</v>
      </c>
      <c r="V452">
        <f>(Table1[[#This Row],[Min Nitrate N + Nitrite N]]+Table1[[#This Row],[Max Nitrate N + Nitrite N]])/2</f>
        <v>1.5</v>
      </c>
      <c r="W452">
        <v>2</v>
      </c>
      <c r="X452">
        <v>6</v>
      </c>
      <c r="Y452">
        <f>(Table1[[#This Row],[Min Fecal Coliform]]+Table1[[#This Row],[Max Fecal Coliform]])/2</f>
        <v>4</v>
      </c>
      <c r="Z452">
        <v>63</v>
      </c>
      <c r="AA452">
        <v>180</v>
      </c>
      <c r="AB452">
        <f>(Table1[[#This Row],[Min Total Coliform]]+Table1[[#This Row],[Max Total Coliform]])/2</f>
        <v>121.5</v>
      </c>
      <c r="AC452">
        <f>MIN(10, (Table1[[#This Row],[Avg BOD]]/4)*10)</f>
        <v>0.75</v>
      </c>
      <c r="AD452">
        <f>MIN(10, (Table1[[#This Row],[Avg Fecal Coliform]]/600)*10)</f>
        <v>6.6666666666666666E-2</v>
      </c>
      <c r="AE452">
        <f>MIN(10, (Table1[[#This Row],[Avg Nitrate N + Nitrite N]]/10)*10)</f>
        <v>1.5</v>
      </c>
      <c r="AF452">
        <f>IF(OR(Table1[[#This Row],[Avg pH]]&lt;6.5,Table1[[#This Row],[Avg pH]]&gt;8.5),10,0)</f>
        <v>0</v>
      </c>
      <c r="AG452">
        <f>MAX(0, 10-(2*Table1[[#This Row],[Avg Dissolved Oxygen]]))</f>
        <v>0</v>
      </c>
      <c r="AH452">
        <f>(Table1[[#This Row],[Fecal Score]]*0.3) + (Table1[[#This Row],[BOD Score]]*0.25) + (Table1[[#This Row],[Nitrate Score]]*0.2) + (Table1[[#This Row],[pH Score]]*0.15) + (Table1[[#This Row],[Dissolved Oxygen Score]]*0.1)</f>
        <v>0.50750000000000006</v>
      </c>
      <c r="AI452">
        <v>2018</v>
      </c>
    </row>
    <row r="453" spans="1:35">
      <c r="A453">
        <v>1429</v>
      </c>
      <c r="B453" t="s">
        <v>84</v>
      </c>
      <c r="C453" t="s">
        <v>1</v>
      </c>
      <c r="D453" t="s">
        <v>82</v>
      </c>
      <c r="E453">
        <v>10</v>
      </c>
      <c r="F453">
        <v>26</v>
      </c>
      <c r="G453">
        <f>(Table1[[#This Row],[Min Temperature]]+Table1[[#This Row],[Max Temperature]])/2</f>
        <v>18</v>
      </c>
      <c r="H453">
        <v>5.5</v>
      </c>
      <c r="I453">
        <v>8.1999999999999993</v>
      </c>
      <c r="J453">
        <f>(Table1[[#This Row],[Min Dissolved Oxygen]]+Table1[[#This Row],[Max Dissolved Oxygen]])/2</f>
        <v>6.85</v>
      </c>
      <c r="K453">
        <v>7.7</v>
      </c>
      <c r="L453">
        <v>8.3000000000000007</v>
      </c>
      <c r="M453">
        <f>(Table1[[#This Row],[Min pH]]+Table1[[#This Row],[Max pH]])/2</f>
        <v>8</v>
      </c>
      <c r="N453">
        <v>402</v>
      </c>
      <c r="O453">
        <v>826</v>
      </c>
      <c r="P453">
        <f>(Table1[[#This Row],[Min Conductivity]]+Table1[[#This Row],[Max Conductivity]])/2</f>
        <v>614</v>
      </c>
      <c r="Q453">
        <v>0.6</v>
      </c>
      <c r="R453">
        <v>2.2000000000000002</v>
      </c>
      <c r="S453">
        <f>(Table1[[#This Row],[Min BOD]]+Table1[[#This Row],[Max BOD]])/2</f>
        <v>1.4000000000000001</v>
      </c>
      <c r="T453">
        <v>0</v>
      </c>
      <c r="U453">
        <v>0.5</v>
      </c>
      <c r="V453">
        <f>(Table1[[#This Row],[Min Nitrate N + Nitrite N]]+Table1[[#This Row],[Max Nitrate N + Nitrite N]])/2</f>
        <v>0.25</v>
      </c>
      <c r="W453">
        <v>21</v>
      </c>
      <c r="X453">
        <v>34</v>
      </c>
      <c r="Y453">
        <f>(Table1[[#This Row],[Min Fecal Coliform]]+Table1[[#This Row],[Max Fecal Coliform]])/2</f>
        <v>27.5</v>
      </c>
      <c r="Z453">
        <v>40</v>
      </c>
      <c r="AA453">
        <v>84</v>
      </c>
      <c r="AB453">
        <f>(Table1[[#This Row],[Min Total Coliform]]+Table1[[#This Row],[Max Total Coliform]])/2</f>
        <v>62</v>
      </c>
      <c r="AC453">
        <f>MIN(10, (Table1[[#This Row],[Avg BOD]]/4)*10)</f>
        <v>3.5000000000000004</v>
      </c>
      <c r="AD453">
        <f>MIN(10, (Table1[[#This Row],[Avg Fecal Coliform]]/600)*10)</f>
        <v>0.45833333333333331</v>
      </c>
      <c r="AE453">
        <f>MIN(10, (Table1[[#This Row],[Avg Nitrate N + Nitrite N]]/10)*10)</f>
        <v>0.25</v>
      </c>
      <c r="AF453">
        <f>IF(OR(Table1[[#This Row],[Avg pH]]&lt;6.5,Table1[[#This Row],[Avg pH]]&gt;8.5),10,0)</f>
        <v>0</v>
      </c>
      <c r="AG453">
        <f>MAX(0, 10-(2*Table1[[#This Row],[Avg Dissolved Oxygen]]))</f>
        <v>0</v>
      </c>
      <c r="AH453">
        <f>(Table1[[#This Row],[Fecal Score]]*0.3) + (Table1[[#This Row],[BOD Score]]*0.25) + (Table1[[#This Row],[Nitrate Score]]*0.2) + (Table1[[#This Row],[pH Score]]*0.15) + (Table1[[#This Row],[Dissolved Oxygen Score]]*0.1)</f>
        <v>1.0625000000000002</v>
      </c>
      <c r="AI453">
        <v>2018</v>
      </c>
    </row>
    <row r="454" spans="1:35">
      <c r="A454">
        <v>2649</v>
      </c>
      <c r="B454" t="s">
        <v>85</v>
      </c>
      <c r="C454" t="s">
        <v>1</v>
      </c>
      <c r="D454" t="s">
        <v>82</v>
      </c>
      <c r="E454">
        <v>11</v>
      </c>
      <c r="F454">
        <v>32</v>
      </c>
      <c r="G454">
        <f>(Table1[[#This Row],[Min Temperature]]+Table1[[#This Row],[Max Temperature]])/2</f>
        <v>21.5</v>
      </c>
      <c r="H454">
        <v>6</v>
      </c>
      <c r="I454">
        <v>10.9</v>
      </c>
      <c r="J454">
        <f>(Table1[[#This Row],[Min Dissolved Oxygen]]+Table1[[#This Row],[Max Dissolved Oxygen]])/2</f>
        <v>8.4499999999999993</v>
      </c>
      <c r="K454">
        <v>7.8</v>
      </c>
      <c r="L454">
        <v>8.5</v>
      </c>
      <c r="M454">
        <f>(Table1[[#This Row],[Min pH]]+Table1[[#This Row],[Max pH]])/2</f>
        <v>8.15</v>
      </c>
      <c r="N454">
        <v>165</v>
      </c>
      <c r="O454">
        <v>390</v>
      </c>
      <c r="P454">
        <f>(Table1[[#This Row],[Min Conductivity]]+Table1[[#This Row],[Max Conductivity]])/2</f>
        <v>277.5</v>
      </c>
      <c r="Q454">
        <v>0.7</v>
      </c>
      <c r="R454">
        <v>6</v>
      </c>
      <c r="S454">
        <f>(Table1[[#This Row],[Min BOD]]+Table1[[#This Row],[Max BOD]])/2</f>
        <v>3.35</v>
      </c>
      <c r="T454">
        <v>0</v>
      </c>
      <c r="U454">
        <v>2</v>
      </c>
      <c r="V454">
        <f>(Table1[[#This Row],[Min Nitrate N + Nitrite N]]+Table1[[#This Row],[Max Nitrate N + Nitrite N]])/2</f>
        <v>1</v>
      </c>
      <c r="W454">
        <v>58</v>
      </c>
      <c r="X454">
        <v>220</v>
      </c>
      <c r="Y454">
        <f>(Table1[[#This Row],[Min Fecal Coliform]]+Table1[[#This Row],[Max Fecal Coliform]])/2</f>
        <v>139</v>
      </c>
      <c r="Z454">
        <v>920</v>
      </c>
      <c r="AA454">
        <v>1600</v>
      </c>
      <c r="AB454">
        <f>(Table1[[#This Row],[Min Total Coliform]]+Table1[[#This Row],[Max Total Coliform]])/2</f>
        <v>1260</v>
      </c>
      <c r="AC454">
        <f>MIN(10, (Table1[[#This Row],[Avg BOD]]/4)*10)</f>
        <v>8.375</v>
      </c>
      <c r="AD454">
        <f>MIN(10, (Table1[[#This Row],[Avg Fecal Coliform]]/600)*10)</f>
        <v>2.3166666666666664</v>
      </c>
      <c r="AE454">
        <f>MIN(10, (Table1[[#This Row],[Avg Nitrate N + Nitrite N]]/10)*10)</f>
        <v>1</v>
      </c>
      <c r="AF454">
        <f>IF(OR(Table1[[#This Row],[Avg pH]]&lt;6.5,Table1[[#This Row],[Avg pH]]&gt;8.5),10,0)</f>
        <v>0</v>
      </c>
      <c r="AG454">
        <f>MAX(0, 10-(2*Table1[[#This Row],[Avg Dissolved Oxygen]]))</f>
        <v>0</v>
      </c>
      <c r="AH454">
        <f>(Table1[[#This Row],[Fecal Score]]*0.3) + (Table1[[#This Row],[BOD Score]]*0.25) + (Table1[[#This Row],[Nitrate Score]]*0.2) + (Table1[[#This Row],[pH Score]]*0.15) + (Table1[[#This Row],[Dissolved Oxygen Score]]*0.1)</f>
        <v>2.98875</v>
      </c>
      <c r="AI454">
        <v>2018</v>
      </c>
    </row>
    <row r="455" spans="1:35">
      <c r="A455">
        <v>2650</v>
      </c>
      <c r="B455" t="s">
        <v>86</v>
      </c>
      <c r="C455" t="s">
        <v>1</v>
      </c>
      <c r="D455" t="s">
        <v>82</v>
      </c>
      <c r="E455">
        <v>7.6</v>
      </c>
      <c r="F455">
        <v>12.3</v>
      </c>
      <c r="G455">
        <f>(Table1[[#This Row],[Min Temperature]]+Table1[[#This Row],[Max Temperature]])/2</f>
        <v>9.9499999999999993</v>
      </c>
      <c r="H455">
        <v>5.8</v>
      </c>
      <c r="I455">
        <v>6.2</v>
      </c>
      <c r="J455">
        <f>(Table1[[#This Row],[Min Dissolved Oxygen]]+Table1[[#This Row],[Max Dissolved Oxygen]])/2</f>
        <v>6</v>
      </c>
      <c r="K455">
        <v>6.7</v>
      </c>
      <c r="L455">
        <v>7.8</v>
      </c>
      <c r="M455">
        <f>(Table1[[#This Row],[Min pH]]+Table1[[#This Row],[Max pH]])/2</f>
        <v>7.25</v>
      </c>
      <c r="N455">
        <v>50</v>
      </c>
      <c r="O455">
        <v>102</v>
      </c>
      <c r="P455">
        <f>(Table1[[#This Row],[Min Conductivity]]+Table1[[#This Row],[Max Conductivity]])/2</f>
        <v>76</v>
      </c>
      <c r="Q455">
        <v>1.8</v>
      </c>
      <c r="R455">
        <v>6</v>
      </c>
      <c r="S455">
        <f>(Table1[[#This Row],[Min BOD]]+Table1[[#This Row],[Max BOD]])/2</f>
        <v>3.9</v>
      </c>
      <c r="T455">
        <v>0.5</v>
      </c>
      <c r="U455">
        <v>2.4</v>
      </c>
      <c r="V455">
        <f>(Table1[[#This Row],[Min Nitrate N + Nitrite N]]+Table1[[#This Row],[Max Nitrate N + Nitrite N]])/2</f>
        <v>1.45</v>
      </c>
      <c r="W455">
        <v>4</v>
      </c>
      <c r="X455">
        <v>22</v>
      </c>
      <c r="Y455">
        <f>(Table1[[#This Row],[Min Fecal Coliform]]+Table1[[#This Row],[Max Fecal Coliform]])/2</f>
        <v>13</v>
      </c>
      <c r="Z455">
        <v>110</v>
      </c>
      <c r="AA455">
        <v>540</v>
      </c>
      <c r="AB455">
        <f>(Table1[[#This Row],[Min Total Coliform]]+Table1[[#This Row],[Max Total Coliform]])/2</f>
        <v>325</v>
      </c>
      <c r="AC455">
        <f>MIN(10, (Table1[[#This Row],[Avg BOD]]/4)*10)</f>
        <v>9.75</v>
      </c>
      <c r="AD455">
        <f>MIN(10, (Table1[[#This Row],[Avg Fecal Coliform]]/600)*10)</f>
        <v>0.21666666666666667</v>
      </c>
      <c r="AE455">
        <f>MIN(10, (Table1[[#This Row],[Avg Nitrate N + Nitrite N]]/10)*10)</f>
        <v>1.45</v>
      </c>
      <c r="AF455">
        <f>IF(OR(Table1[[#This Row],[Avg pH]]&lt;6.5,Table1[[#This Row],[Avg pH]]&gt;8.5),10,0)</f>
        <v>0</v>
      </c>
      <c r="AG455">
        <f>MAX(0, 10-(2*Table1[[#This Row],[Avg Dissolved Oxygen]]))</f>
        <v>0</v>
      </c>
      <c r="AH455">
        <f>(Table1[[#This Row],[Fecal Score]]*0.3) + (Table1[[#This Row],[BOD Score]]*0.25) + (Table1[[#This Row],[Nitrate Score]]*0.2) + (Table1[[#This Row],[pH Score]]*0.15) + (Table1[[#This Row],[Dissolved Oxygen Score]]*0.1)</f>
        <v>2.7925</v>
      </c>
      <c r="AI455">
        <v>2018</v>
      </c>
    </row>
    <row r="456" spans="1:35">
      <c r="A456">
        <v>1309</v>
      </c>
      <c r="B456" t="s">
        <v>87</v>
      </c>
      <c r="C456" t="s">
        <v>1</v>
      </c>
      <c r="D456" t="s">
        <v>88</v>
      </c>
      <c r="E456">
        <v>8.4</v>
      </c>
      <c r="F456">
        <v>27.3</v>
      </c>
      <c r="G456">
        <f>(Table1[[#This Row],[Min Temperature]]+Table1[[#This Row],[Max Temperature]])/2</f>
        <v>17.850000000000001</v>
      </c>
      <c r="H456">
        <v>3.4</v>
      </c>
      <c r="I456">
        <v>8.3000000000000007</v>
      </c>
      <c r="J456">
        <f>(Table1[[#This Row],[Min Dissolved Oxygen]]+Table1[[#This Row],[Max Dissolved Oxygen]])/2</f>
        <v>5.8500000000000005</v>
      </c>
      <c r="K456">
        <v>7.5</v>
      </c>
      <c r="L456">
        <v>8.4</v>
      </c>
      <c r="M456">
        <f>(Table1[[#This Row],[Min pH]]+Table1[[#This Row],[Max pH]])/2</f>
        <v>7.95</v>
      </c>
      <c r="N456">
        <v>173</v>
      </c>
      <c r="O456">
        <v>266</v>
      </c>
      <c r="P456">
        <f>(Table1[[#This Row],[Min Conductivity]]+Table1[[#This Row],[Max Conductivity]])/2</f>
        <v>219.5</v>
      </c>
      <c r="Q456">
        <v>1.5</v>
      </c>
      <c r="R456">
        <v>4.2</v>
      </c>
      <c r="S456">
        <f>(Table1[[#This Row],[Min BOD]]+Table1[[#This Row],[Max BOD]])/2</f>
        <v>2.85</v>
      </c>
      <c r="T456">
        <v>1.3561635220125801</v>
      </c>
      <c r="U456">
        <v>8.0454179566563493</v>
      </c>
      <c r="V456">
        <f>(Table1[[#This Row],[Min Nitrate N + Nitrite N]]+Table1[[#This Row],[Max Nitrate N + Nitrite N]])/2</f>
        <v>4.7007907393344643</v>
      </c>
      <c r="W456">
        <v>1436.77104377104</v>
      </c>
      <c r="X456">
        <v>321488.727272727</v>
      </c>
      <c r="Y456">
        <f>(Table1[[#This Row],[Min Fecal Coliform]]+Table1[[#This Row],[Max Fecal Coliform]])/2</f>
        <v>161462.74915824903</v>
      </c>
      <c r="Z456">
        <v>12108.853896103899</v>
      </c>
      <c r="AA456">
        <v>1882110.4063492101</v>
      </c>
      <c r="AB456">
        <f>(Table1[[#This Row],[Min Total Coliform]]+Table1[[#This Row],[Max Total Coliform]])/2</f>
        <v>947109.63012265693</v>
      </c>
      <c r="AC456">
        <f>MIN(10, (Table1[[#This Row],[Avg BOD]]/4)*10)</f>
        <v>7.125</v>
      </c>
      <c r="AD456">
        <f>MIN(10, (Table1[[#This Row],[Avg Fecal Coliform]]/600)*10)</f>
        <v>10</v>
      </c>
      <c r="AE456">
        <f>MIN(10, (Table1[[#This Row],[Avg Nitrate N + Nitrite N]]/10)*10)</f>
        <v>4.7007907393344643</v>
      </c>
      <c r="AF456">
        <f>IF(OR(Table1[[#This Row],[Avg pH]]&lt;6.5,Table1[[#This Row],[Avg pH]]&gt;8.5),10,0)</f>
        <v>0</v>
      </c>
      <c r="AG456">
        <f>MAX(0, 10-(2*Table1[[#This Row],[Avg Dissolved Oxygen]]))</f>
        <v>0</v>
      </c>
      <c r="AH456">
        <f>(Table1[[#This Row],[Fecal Score]]*0.3) + (Table1[[#This Row],[BOD Score]]*0.25) + (Table1[[#This Row],[Nitrate Score]]*0.2) + (Table1[[#This Row],[pH Score]]*0.15) + (Table1[[#This Row],[Dissolved Oxygen Score]]*0.1)</f>
        <v>5.7214081478668932</v>
      </c>
      <c r="AI456">
        <v>2018</v>
      </c>
    </row>
    <row r="457" spans="1:35">
      <c r="A457">
        <v>2738</v>
      </c>
      <c r="B457" t="s">
        <v>89</v>
      </c>
      <c r="C457" t="s">
        <v>1</v>
      </c>
      <c r="D457" t="s">
        <v>88</v>
      </c>
      <c r="E457">
        <v>12</v>
      </c>
      <c r="F457">
        <v>28</v>
      </c>
      <c r="G457">
        <f>(Table1[[#This Row],[Min Temperature]]+Table1[[#This Row],[Max Temperature]])/2</f>
        <v>20</v>
      </c>
      <c r="H457">
        <v>7.5</v>
      </c>
      <c r="I457">
        <v>8.1999999999999993</v>
      </c>
      <c r="J457">
        <f>(Table1[[#This Row],[Min Dissolved Oxygen]]+Table1[[#This Row],[Max Dissolved Oxygen]])/2</f>
        <v>7.85</v>
      </c>
      <c r="K457">
        <v>7.6</v>
      </c>
      <c r="L457">
        <v>8.1</v>
      </c>
      <c r="M457">
        <f>(Table1[[#This Row],[Min pH]]+Table1[[#This Row],[Max pH]])/2</f>
        <v>7.85</v>
      </c>
      <c r="N457">
        <v>204</v>
      </c>
      <c r="O457">
        <v>260</v>
      </c>
      <c r="P457">
        <f>(Table1[[#This Row],[Min Conductivity]]+Table1[[#This Row],[Max Conductivity]])/2</f>
        <v>232</v>
      </c>
      <c r="Q457">
        <v>1</v>
      </c>
      <c r="R457">
        <v>2.5</v>
      </c>
      <c r="S457">
        <f>(Table1[[#This Row],[Min BOD]]+Table1[[#This Row],[Max BOD]])/2</f>
        <v>1.75</v>
      </c>
      <c r="T457">
        <v>0.2</v>
      </c>
      <c r="U457">
        <v>0.4</v>
      </c>
      <c r="V457">
        <f>(Table1[[#This Row],[Min Nitrate N + Nitrite N]]+Table1[[#This Row],[Max Nitrate N + Nitrite N]])/2</f>
        <v>0.30000000000000004</v>
      </c>
      <c r="W457">
        <v>1436.77104377104</v>
      </c>
      <c r="X457">
        <v>321488.727272727</v>
      </c>
      <c r="Y457">
        <f>(Table1[[#This Row],[Min Fecal Coliform]]+Table1[[#This Row],[Max Fecal Coliform]])/2</f>
        <v>161462.74915824903</v>
      </c>
      <c r="Z457">
        <v>12108.853896103899</v>
      </c>
      <c r="AA457">
        <v>1882110.4063492101</v>
      </c>
      <c r="AB457">
        <f>(Table1[[#This Row],[Min Total Coliform]]+Table1[[#This Row],[Max Total Coliform]])/2</f>
        <v>947109.63012265693</v>
      </c>
      <c r="AC457">
        <f>MIN(10, (Table1[[#This Row],[Avg BOD]]/4)*10)</f>
        <v>4.375</v>
      </c>
      <c r="AD457">
        <f>MIN(10, (Table1[[#This Row],[Avg Fecal Coliform]]/600)*10)</f>
        <v>10</v>
      </c>
      <c r="AE457">
        <f>MIN(10, (Table1[[#This Row],[Avg Nitrate N + Nitrite N]]/10)*10)</f>
        <v>0.30000000000000004</v>
      </c>
      <c r="AF457">
        <f>IF(OR(Table1[[#This Row],[Avg pH]]&lt;6.5,Table1[[#This Row],[Avg pH]]&gt;8.5),10,0)</f>
        <v>0</v>
      </c>
      <c r="AG457">
        <f>MAX(0, 10-(2*Table1[[#This Row],[Avg Dissolved Oxygen]]))</f>
        <v>0</v>
      </c>
      <c r="AH457">
        <f>(Table1[[#This Row],[Fecal Score]]*0.3) + (Table1[[#This Row],[BOD Score]]*0.25) + (Table1[[#This Row],[Nitrate Score]]*0.2) + (Table1[[#This Row],[pH Score]]*0.15) + (Table1[[#This Row],[Dissolved Oxygen Score]]*0.1)</f>
        <v>4.1537499999999996</v>
      </c>
      <c r="AI457">
        <v>2018</v>
      </c>
    </row>
    <row r="458" spans="1:35">
      <c r="A458">
        <v>2739</v>
      </c>
      <c r="B458" t="s">
        <v>423</v>
      </c>
      <c r="C458" t="s">
        <v>1</v>
      </c>
      <c r="D458" t="s">
        <v>88</v>
      </c>
      <c r="E458">
        <v>12</v>
      </c>
      <c r="F458">
        <v>26</v>
      </c>
      <c r="G458">
        <f>(Table1[[#This Row],[Min Temperature]]+Table1[[#This Row],[Max Temperature]])/2</f>
        <v>19</v>
      </c>
      <c r="H458">
        <v>4.9000000000000004</v>
      </c>
      <c r="I458">
        <v>7.9</v>
      </c>
      <c r="J458">
        <f>(Table1[[#This Row],[Min Dissolved Oxygen]]+Table1[[#This Row],[Max Dissolved Oxygen]])/2</f>
        <v>6.4</v>
      </c>
      <c r="K458">
        <v>7.5</v>
      </c>
      <c r="L458">
        <v>8.8000000000000007</v>
      </c>
      <c r="M458">
        <f>(Table1[[#This Row],[Min pH]]+Table1[[#This Row],[Max pH]])/2</f>
        <v>8.15</v>
      </c>
      <c r="N458">
        <v>228</v>
      </c>
      <c r="O458">
        <v>285</v>
      </c>
      <c r="P458">
        <f>(Table1[[#This Row],[Min Conductivity]]+Table1[[#This Row],[Max Conductivity]])/2</f>
        <v>256.5</v>
      </c>
      <c r="Q458">
        <v>1.3</v>
      </c>
      <c r="R458">
        <v>4.8</v>
      </c>
      <c r="S458">
        <f>(Table1[[#This Row],[Min BOD]]+Table1[[#This Row],[Max BOD]])/2</f>
        <v>3.05</v>
      </c>
      <c r="T458">
        <v>0.2</v>
      </c>
      <c r="U458">
        <v>1.3</v>
      </c>
      <c r="V458">
        <f>(Table1[[#This Row],[Min Nitrate N + Nitrite N]]+Table1[[#This Row],[Max Nitrate N + Nitrite N]])/2</f>
        <v>0.75</v>
      </c>
      <c r="W458">
        <v>1436.77104377104</v>
      </c>
      <c r="X458">
        <v>321488.727272727</v>
      </c>
      <c r="Y458">
        <f>(Table1[[#This Row],[Min Fecal Coliform]]+Table1[[#This Row],[Max Fecal Coliform]])/2</f>
        <v>161462.74915824903</v>
      </c>
      <c r="Z458">
        <v>12108.853896103899</v>
      </c>
      <c r="AA458">
        <v>1882110.4063492101</v>
      </c>
      <c r="AB458">
        <f>(Table1[[#This Row],[Min Total Coliform]]+Table1[[#This Row],[Max Total Coliform]])/2</f>
        <v>947109.63012265693</v>
      </c>
      <c r="AC458">
        <f>MIN(10, (Table1[[#This Row],[Avg BOD]]/4)*10)</f>
        <v>7.625</v>
      </c>
      <c r="AD458">
        <f>MIN(10, (Table1[[#This Row],[Avg Fecal Coliform]]/600)*10)</f>
        <v>10</v>
      </c>
      <c r="AE458">
        <f>MIN(10, (Table1[[#This Row],[Avg Nitrate N + Nitrite N]]/10)*10)</f>
        <v>0.75</v>
      </c>
      <c r="AF458">
        <f>IF(OR(Table1[[#This Row],[Avg pH]]&lt;6.5,Table1[[#This Row],[Avg pH]]&gt;8.5),10,0)</f>
        <v>0</v>
      </c>
      <c r="AG458">
        <f>MAX(0, 10-(2*Table1[[#This Row],[Avg Dissolved Oxygen]]))</f>
        <v>0</v>
      </c>
      <c r="AH458">
        <f>(Table1[[#This Row],[Fecal Score]]*0.3) + (Table1[[#This Row],[BOD Score]]*0.25) + (Table1[[#This Row],[Nitrate Score]]*0.2) + (Table1[[#This Row],[pH Score]]*0.15) + (Table1[[#This Row],[Dissolved Oxygen Score]]*0.1)</f>
        <v>5.0562500000000004</v>
      </c>
      <c r="AI458">
        <v>2018</v>
      </c>
    </row>
    <row r="459" spans="1:35">
      <c r="A459">
        <v>2740</v>
      </c>
      <c r="B459" t="s">
        <v>91</v>
      </c>
      <c r="C459" t="s">
        <v>1</v>
      </c>
      <c r="D459" t="s">
        <v>88</v>
      </c>
      <c r="E459">
        <v>13</v>
      </c>
      <c r="F459">
        <v>28</v>
      </c>
      <c r="G459">
        <f>(Table1[[#This Row],[Min Temperature]]+Table1[[#This Row],[Max Temperature]])/2</f>
        <v>20.5</v>
      </c>
      <c r="H459">
        <v>4.5</v>
      </c>
      <c r="I459">
        <v>8.8000000000000007</v>
      </c>
      <c r="J459">
        <f>(Table1[[#This Row],[Min Dissolved Oxygen]]+Table1[[#This Row],[Max Dissolved Oxygen]])/2</f>
        <v>6.65</v>
      </c>
      <c r="K459">
        <v>7.8</v>
      </c>
      <c r="L459">
        <v>8.1999999999999993</v>
      </c>
      <c r="M459">
        <f>(Table1[[#This Row],[Min pH]]+Table1[[#This Row],[Max pH]])/2</f>
        <v>8</v>
      </c>
      <c r="N459">
        <v>210</v>
      </c>
      <c r="O459">
        <v>320</v>
      </c>
      <c r="P459">
        <f>(Table1[[#This Row],[Min Conductivity]]+Table1[[#This Row],[Max Conductivity]])/2</f>
        <v>265</v>
      </c>
      <c r="Q459">
        <v>3.6</v>
      </c>
      <c r="R459">
        <v>7</v>
      </c>
      <c r="S459">
        <f>(Table1[[#This Row],[Min BOD]]+Table1[[#This Row],[Max BOD]])/2</f>
        <v>5.3</v>
      </c>
      <c r="T459">
        <v>0.8</v>
      </c>
      <c r="U459">
        <v>2.6</v>
      </c>
      <c r="V459">
        <f>(Table1[[#This Row],[Min Nitrate N + Nitrite N]]+Table1[[#This Row],[Max Nitrate N + Nitrite N]])/2</f>
        <v>1.7000000000000002</v>
      </c>
      <c r="W459">
        <v>1436.77104377104</v>
      </c>
      <c r="X459">
        <v>321488.727272727</v>
      </c>
      <c r="Y459">
        <f>(Table1[[#This Row],[Min Fecal Coliform]]+Table1[[#This Row],[Max Fecal Coliform]])/2</f>
        <v>161462.74915824903</v>
      </c>
      <c r="Z459">
        <v>12108.853896103899</v>
      </c>
      <c r="AA459">
        <v>1882110.4063492101</v>
      </c>
      <c r="AB459">
        <f>(Table1[[#This Row],[Min Total Coliform]]+Table1[[#This Row],[Max Total Coliform]])/2</f>
        <v>947109.63012265693</v>
      </c>
      <c r="AC459">
        <f>MIN(10, (Table1[[#This Row],[Avg BOD]]/4)*10)</f>
        <v>10</v>
      </c>
      <c r="AD459">
        <f>MIN(10, (Table1[[#This Row],[Avg Fecal Coliform]]/600)*10)</f>
        <v>10</v>
      </c>
      <c r="AE459">
        <f>MIN(10, (Table1[[#This Row],[Avg Nitrate N + Nitrite N]]/10)*10)</f>
        <v>1.7000000000000002</v>
      </c>
      <c r="AF459">
        <f>IF(OR(Table1[[#This Row],[Avg pH]]&lt;6.5,Table1[[#This Row],[Avg pH]]&gt;8.5),10,0)</f>
        <v>0</v>
      </c>
      <c r="AG459">
        <f>MAX(0, 10-(2*Table1[[#This Row],[Avg Dissolved Oxygen]]))</f>
        <v>0</v>
      </c>
      <c r="AH459">
        <f>(Table1[[#This Row],[Fecal Score]]*0.3) + (Table1[[#This Row],[BOD Score]]*0.25) + (Table1[[#This Row],[Nitrate Score]]*0.2) + (Table1[[#This Row],[pH Score]]*0.15) + (Table1[[#This Row],[Dissolved Oxygen Score]]*0.1)</f>
        <v>5.84</v>
      </c>
      <c r="AI459">
        <v>2018</v>
      </c>
    </row>
    <row r="460" spans="1:35">
      <c r="A460">
        <v>2741</v>
      </c>
      <c r="B460" t="s">
        <v>423</v>
      </c>
      <c r="C460" t="s">
        <v>1</v>
      </c>
      <c r="D460" t="s">
        <v>88</v>
      </c>
      <c r="E460">
        <v>13</v>
      </c>
      <c r="F460">
        <v>28</v>
      </c>
      <c r="G460">
        <f>(Table1[[#This Row],[Min Temperature]]+Table1[[#This Row],[Max Temperature]])/2</f>
        <v>20.5</v>
      </c>
      <c r="H460">
        <v>4.0999999999999996</v>
      </c>
      <c r="I460">
        <v>8.5</v>
      </c>
      <c r="J460">
        <f>(Table1[[#This Row],[Min Dissolved Oxygen]]+Table1[[#This Row],[Max Dissolved Oxygen]])/2</f>
        <v>6.3</v>
      </c>
      <c r="K460">
        <v>7.8</v>
      </c>
      <c r="L460">
        <v>8.1999999999999993</v>
      </c>
      <c r="M460">
        <f>(Table1[[#This Row],[Min pH]]+Table1[[#This Row],[Max pH]])/2</f>
        <v>8</v>
      </c>
      <c r="N460">
        <v>204</v>
      </c>
      <c r="O460">
        <v>340</v>
      </c>
      <c r="P460">
        <f>(Table1[[#This Row],[Min Conductivity]]+Table1[[#This Row],[Max Conductivity]])/2</f>
        <v>272</v>
      </c>
      <c r="Q460">
        <v>3.4</v>
      </c>
      <c r="R460">
        <v>8</v>
      </c>
      <c r="S460">
        <f>(Table1[[#This Row],[Min BOD]]+Table1[[#This Row],[Max BOD]])/2</f>
        <v>5.7</v>
      </c>
      <c r="T460">
        <v>0.7</v>
      </c>
      <c r="U460">
        <v>3.8</v>
      </c>
      <c r="V460">
        <f>(Table1[[#This Row],[Min Nitrate N + Nitrite N]]+Table1[[#This Row],[Max Nitrate N + Nitrite N]])/2</f>
        <v>2.25</v>
      </c>
      <c r="W460">
        <v>1436.77104377104</v>
      </c>
      <c r="X460">
        <v>321488.727272727</v>
      </c>
      <c r="Y460">
        <f>(Table1[[#This Row],[Min Fecal Coliform]]+Table1[[#This Row],[Max Fecal Coliform]])/2</f>
        <v>161462.74915824903</v>
      </c>
      <c r="Z460">
        <v>12108.853896103899</v>
      </c>
      <c r="AA460">
        <v>1882110.4063492101</v>
      </c>
      <c r="AB460">
        <f>(Table1[[#This Row],[Min Total Coliform]]+Table1[[#This Row],[Max Total Coliform]])/2</f>
        <v>947109.63012265693</v>
      </c>
      <c r="AC460">
        <f>MIN(10, (Table1[[#This Row],[Avg BOD]]/4)*10)</f>
        <v>10</v>
      </c>
      <c r="AD460">
        <f>MIN(10, (Table1[[#This Row],[Avg Fecal Coliform]]/600)*10)</f>
        <v>10</v>
      </c>
      <c r="AE460">
        <f>MIN(10, (Table1[[#This Row],[Avg Nitrate N + Nitrite N]]/10)*10)</f>
        <v>2.25</v>
      </c>
      <c r="AF460">
        <f>IF(OR(Table1[[#This Row],[Avg pH]]&lt;6.5,Table1[[#This Row],[Avg pH]]&gt;8.5),10,0)</f>
        <v>0</v>
      </c>
      <c r="AG460">
        <f>MAX(0, 10-(2*Table1[[#This Row],[Avg Dissolved Oxygen]]))</f>
        <v>0</v>
      </c>
      <c r="AH460">
        <f>(Table1[[#This Row],[Fecal Score]]*0.3) + (Table1[[#This Row],[BOD Score]]*0.25) + (Table1[[#This Row],[Nitrate Score]]*0.2) + (Table1[[#This Row],[pH Score]]*0.15) + (Table1[[#This Row],[Dissolved Oxygen Score]]*0.1)</f>
        <v>5.95</v>
      </c>
      <c r="AI460">
        <v>2018</v>
      </c>
    </row>
    <row r="461" spans="1:35">
      <c r="A461">
        <v>3251</v>
      </c>
      <c r="B461" t="s">
        <v>93</v>
      </c>
      <c r="C461" t="s">
        <v>1</v>
      </c>
      <c r="D461" t="s">
        <v>88</v>
      </c>
      <c r="E461">
        <v>5.8</v>
      </c>
      <c r="F461">
        <v>27</v>
      </c>
      <c r="G461">
        <f>(Table1[[#This Row],[Min Temperature]]+Table1[[#This Row],[Max Temperature]])/2</f>
        <v>16.399999999999999</v>
      </c>
      <c r="H461">
        <v>2</v>
      </c>
      <c r="I461">
        <v>6</v>
      </c>
      <c r="J461">
        <f>(Table1[[#This Row],[Min Dissolved Oxygen]]+Table1[[#This Row],[Max Dissolved Oxygen]])/2</f>
        <v>4</v>
      </c>
      <c r="K461">
        <v>7.4</v>
      </c>
      <c r="L461">
        <v>7.9</v>
      </c>
      <c r="M461">
        <f>(Table1[[#This Row],[Min pH]]+Table1[[#This Row],[Max pH]])/2</f>
        <v>7.65</v>
      </c>
      <c r="N461">
        <v>155</v>
      </c>
      <c r="O461">
        <v>354</v>
      </c>
      <c r="P461">
        <f>(Table1[[#This Row],[Min Conductivity]]+Table1[[#This Row],[Max Conductivity]])/2</f>
        <v>254.5</v>
      </c>
      <c r="Q461">
        <v>1.7</v>
      </c>
      <c r="R461">
        <v>5</v>
      </c>
      <c r="S461">
        <f>(Table1[[#This Row],[Min BOD]]+Table1[[#This Row],[Max BOD]])/2</f>
        <v>3.35</v>
      </c>
      <c r="T461">
        <v>1.3561635220125801</v>
      </c>
      <c r="U461">
        <v>8.0454179566563493</v>
      </c>
      <c r="V461">
        <f>(Table1[[#This Row],[Min Nitrate N + Nitrite N]]+Table1[[#This Row],[Max Nitrate N + Nitrite N]])/2</f>
        <v>4.7007907393344643</v>
      </c>
      <c r="W461">
        <v>1436.77104377104</v>
      </c>
      <c r="X461">
        <v>321488.727272727</v>
      </c>
      <c r="Y461">
        <f>(Table1[[#This Row],[Min Fecal Coliform]]+Table1[[#This Row],[Max Fecal Coliform]])/2</f>
        <v>161462.74915824903</v>
      </c>
      <c r="Z461">
        <v>12108.853896103899</v>
      </c>
      <c r="AA461">
        <v>1882110.4063492101</v>
      </c>
      <c r="AB461">
        <f>(Table1[[#This Row],[Min Total Coliform]]+Table1[[#This Row],[Max Total Coliform]])/2</f>
        <v>947109.63012265693</v>
      </c>
      <c r="AC461">
        <f>MIN(10, (Table1[[#This Row],[Avg BOD]]/4)*10)</f>
        <v>8.375</v>
      </c>
      <c r="AD461">
        <f>MIN(10, (Table1[[#This Row],[Avg Fecal Coliform]]/600)*10)</f>
        <v>10</v>
      </c>
      <c r="AE461">
        <f>MIN(10, (Table1[[#This Row],[Avg Nitrate N + Nitrite N]]/10)*10)</f>
        <v>4.7007907393344643</v>
      </c>
      <c r="AF461">
        <f>IF(OR(Table1[[#This Row],[Avg pH]]&lt;6.5,Table1[[#This Row],[Avg pH]]&gt;8.5),10,0)</f>
        <v>0</v>
      </c>
      <c r="AG461">
        <f>MAX(0, 10-(2*Table1[[#This Row],[Avg Dissolved Oxygen]]))</f>
        <v>2</v>
      </c>
      <c r="AH461">
        <f>(Table1[[#This Row],[Fecal Score]]*0.3) + (Table1[[#This Row],[BOD Score]]*0.25) + (Table1[[#This Row],[Nitrate Score]]*0.2) + (Table1[[#This Row],[pH Score]]*0.15) + (Table1[[#This Row],[Dissolved Oxygen Score]]*0.1)</f>
        <v>6.2339081478668934</v>
      </c>
      <c r="AI461">
        <v>2018</v>
      </c>
    </row>
    <row r="462" spans="1:35">
      <c r="A462">
        <v>3252</v>
      </c>
      <c r="B462" t="s">
        <v>94</v>
      </c>
      <c r="C462" t="s">
        <v>1</v>
      </c>
      <c r="D462" t="s">
        <v>88</v>
      </c>
      <c r="E462">
        <v>4.3</v>
      </c>
      <c r="F462">
        <v>28</v>
      </c>
      <c r="G462">
        <f>(Table1[[#This Row],[Min Temperature]]+Table1[[#This Row],[Max Temperature]])/2</f>
        <v>16.149999999999999</v>
      </c>
      <c r="H462">
        <v>6.1</v>
      </c>
      <c r="I462">
        <v>10.1</v>
      </c>
      <c r="J462">
        <f>(Table1[[#This Row],[Min Dissolved Oxygen]]+Table1[[#This Row],[Max Dissolved Oxygen]])/2</f>
        <v>8.1</v>
      </c>
      <c r="K462">
        <v>7.6</v>
      </c>
      <c r="L462">
        <v>8.3000000000000007</v>
      </c>
      <c r="M462">
        <f>(Table1[[#This Row],[Min pH]]+Table1[[#This Row],[Max pH]])/2</f>
        <v>7.95</v>
      </c>
      <c r="N462">
        <v>232</v>
      </c>
      <c r="O462">
        <v>280</v>
      </c>
      <c r="P462">
        <f>(Table1[[#This Row],[Min Conductivity]]+Table1[[#This Row],[Max Conductivity]])/2</f>
        <v>256</v>
      </c>
      <c r="Q462">
        <v>2</v>
      </c>
      <c r="R462">
        <v>2.6</v>
      </c>
      <c r="S462">
        <f>(Table1[[#This Row],[Min BOD]]+Table1[[#This Row],[Max BOD]])/2</f>
        <v>2.2999999999999998</v>
      </c>
      <c r="T462">
        <v>1.3561635220125801</v>
      </c>
      <c r="U462">
        <v>8.0454179566563493</v>
      </c>
      <c r="V462">
        <f>(Table1[[#This Row],[Min Nitrate N + Nitrite N]]+Table1[[#This Row],[Max Nitrate N + Nitrite N]])/2</f>
        <v>4.7007907393344643</v>
      </c>
      <c r="W462">
        <v>1436.77104377104</v>
      </c>
      <c r="X462">
        <v>321488.727272727</v>
      </c>
      <c r="Y462">
        <f>(Table1[[#This Row],[Min Fecal Coliform]]+Table1[[#This Row],[Max Fecal Coliform]])/2</f>
        <v>161462.74915824903</v>
      </c>
      <c r="Z462">
        <v>12108.853896103899</v>
      </c>
      <c r="AA462">
        <v>1882110.4063492101</v>
      </c>
      <c r="AB462">
        <f>(Table1[[#This Row],[Min Total Coliform]]+Table1[[#This Row],[Max Total Coliform]])/2</f>
        <v>947109.63012265693</v>
      </c>
      <c r="AC462">
        <f>MIN(10, (Table1[[#This Row],[Avg BOD]]/4)*10)</f>
        <v>5.75</v>
      </c>
      <c r="AD462">
        <f>MIN(10, (Table1[[#This Row],[Avg Fecal Coliform]]/600)*10)</f>
        <v>10</v>
      </c>
      <c r="AE462">
        <f>MIN(10, (Table1[[#This Row],[Avg Nitrate N + Nitrite N]]/10)*10)</f>
        <v>4.7007907393344643</v>
      </c>
      <c r="AF462">
        <f>IF(OR(Table1[[#This Row],[Avg pH]]&lt;6.5,Table1[[#This Row],[Avg pH]]&gt;8.5),10,0)</f>
        <v>0</v>
      </c>
      <c r="AG462">
        <f>MAX(0, 10-(2*Table1[[#This Row],[Avg Dissolved Oxygen]]))</f>
        <v>0</v>
      </c>
      <c r="AH462">
        <f>(Table1[[#This Row],[Fecal Score]]*0.3) + (Table1[[#This Row],[BOD Score]]*0.25) + (Table1[[#This Row],[Nitrate Score]]*0.2) + (Table1[[#This Row],[pH Score]]*0.15) + (Table1[[#This Row],[Dissolved Oxygen Score]]*0.1)</f>
        <v>5.3776581478668932</v>
      </c>
      <c r="AI462">
        <v>2018</v>
      </c>
    </row>
    <row r="463" spans="1:35">
      <c r="A463">
        <v>3253</v>
      </c>
      <c r="B463" t="s">
        <v>95</v>
      </c>
      <c r="C463" t="s">
        <v>1</v>
      </c>
      <c r="D463" t="s">
        <v>88</v>
      </c>
      <c r="E463">
        <v>9</v>
      </c>
      <c r="F463">
        <v>29</v>
      </c>
      <c r="G463">
        <f>(Table1[[#This Row],[Min Temperature]]+Table1[[#This Row],[Max Temperature]])/2</f>
        <v>19</v>
      </c>
      <c r="H463">
        <v>4</v>
      </c>
      <c r="I463">
        <v>8.8000000000000007</v>
      </c>
      <c r="J463">
        <f>(Table1[[#This Row],[Min Dissolved Oxygen]]+Table1[[#This Row],[Max Dissolved Oxygen]])/2</f>
        <v>6.4</v>
      </c>
      <c r="K463">
        <v>7.7</v>
      </c>
      <c r="L463">
        <v>9.1</v>
      </c>
      <c r="M463">
        <f>(Table1[[#This Row],[Min pH]]+Table1[[#This Row],[Max pH]])/2</f>
        <v>8.4</v>
      </c>
      <c r="N463">
        <v>170</v>
      </c>
      <c r="O463">
        <v>319</v>
      </c>
      <c r="P463">
        <f>(Table1[[#This Row],[Min Conductivity]]+Table1[[#This Row],[Max Conductivity]])/2</f>
        <v>244.5</v>
      </c>
      <c r="Q463">
        <v>1.9</v>
      </c>
      <c r="R463">
        <v>8</v>
      </c>
      <c r="S463">
        <f>(Table1[[#This Row],[Min BOD]]+Table1[[#This Row],[Max BOD]])/2</f>
        <v>4.95</v>
      </c>
      <c r="T463">
        <v>1.3561635220125801</v>
      </c>
      <c r="U463">
        <v>8.0454179566563493</v>
      </c>
      <c r="V463">
        <f>(Table1[[#This Row],[Min Nitrate N + Nitrite N]]+Table1[[#This Row],[Max Nitrate N + Nitrite N]])/2</f>
        <v>4.7007907393344643</v>
      </c>
      <c r="W463">
        <v>1436.77104377104</v>
      </c>
      <c r="X463">
        <v>321488.727272727</v>
      </c>
      <c r="Y463">
        <f>(Table1[[#This Row],[Min Fecal Coliform]]+Table1[[#This Row],[Max Fecal Coliform]])/2</f>
        <v>161462.74915824903</v>
      </c>
      <c r="Z463">
        <v>12108.853896103899</v>
      </c>
      <c r="AA463">
        <v>1882110.4063492101</v>
      </c>
      <c r="AB463">
        <f>(Table1[[#This Row],[Min Total Coliform]]+Table1[[#This Row],[Max Total Coliform]])/2</f>
        <v>947109.63012265693</v>
      </c>
      <c r="AC463">
        <f>MIN(10, (Table1[[#This Row],[Avg BOD]]/4)*10)</f>
        <v>10</v>
      </c>
      <c r="AD463">
        <f>MIN(10, (Table1[[#This Row],[Avg Fecal Coliform]]/600)*10)</f>
        <v>10</v>
      </c>
      <c r="AE463">
        <f>MIN(10, (Table1[[#This Row],[Avg Nitrate N + Nitrite N]]/10)*10)</f>
        <v>4.7007907393344643</v>
      </c>
      <c r="AF463">
        <f>IF(OR(Table1[[#This Row],[Avg pH]]&lt;6.5,Table1[[#This Row],[Avg pH]]&gt;8.5),10,0)</f>
        <v>0</v>
      </c>
      <c r="AG463">
        <f>MAX(0, 10-(2*Table1[[#This Row],[Avg Dissolved Oxygen]]))</f>
        <v>0</v>
      </c>
      <c r="AH463">
        <f>(Table1[[#This Row],[Fecal Score]]*0.3) + (Table1[[#This Row],[BOD Score]]*0.25) + (Table1[[#This Row],[Nitrate Score]]*0.2) + (Table1[[#This Row],[pH Score]]*0.15) + (Table1[[#This Row],[Dissolved Oxygen Score]]*0.1)</f>
        <v>6.4401581478668932</v>
      </c>
      <c r="AI463">
        <v>2018</v>
      </c>
    </row>
    <row r="464" spans="1:35">
      <c r="A464">
        <v>3254</v>
      </c>
      <c r="B464" t="s">
        <v>96</v>
      </c>
      <c r="C464" t="s">
        <v>1</v>
      </c>
      <c r="D464" t="s">
        <v>88</v>
      </c>
      <c r="E464">
        <v>4.2</v>
      </c>
      <c r="F464">
        <v>26.9</v>
      </c>
      <c r="G464">
        <f>(Table1[[#This Row],[Min Temperature]]+Table1[[#This Row],[Max Temperature]])/2</f>
        <v>15.549999999999999</v>
      </c>
      <c r="H464">
        <v>2</v>
      </c>
      <c r="I464">
        <v>10.5</v>
      </c>
      <c r="J464">
        <f>(Table1[[#This Row],[Min Dissolved Oxygen]]+Table1[[#This Row],[Max Dissolved Oxygen]])/2</f>
        <v>6.25</v>
      </c>
      <c r="K464">
        <v>7.3</v>
      </c>
      <c r="L464">
        <v>8.3000000000000007</v>
      </c>
      <c r="M464">
        <f>(Table1[[#This Row],[Min pH]]+Table1[[#This Row],[Max pH]])/2</f>
        <v>7.8000000000000007</v>
      </c>
      <c r="N464">
        <v>227</v>
      </c>
      <c r="O464">
        <v>301</v>
      </c>
      <c r="P464">
        <f>(Table1[[#This Row],[Min Conductivity]]+Table1[[#This Row],[Max Conductivity]])/2</f>
        <v>264</v>
      </c>
      <c r="Q464">
        <v>1</v>
      </c>
      <c r="R464">
        <v>2.8</v>
      </c>
      <c r="S464">
        <f>(Table1[[#This Row],[Min BOD]]+Table1[[#This Row],[Max BOD]])/2</f>
        <v>1.9</v>
      </c>
      <c r="T464">
        <v>1.3561635220125801</v>
      </c>
      <c r="U464">
        <v>8.0454179566563493</v>
      </c>
      <c r="V464">
        <f>(Table1[[#This Row],[Min Nitrate N + Nitrite N]]+Table1[[#This Row],[Max Nitrate N + Nitrite N]])/2</f>
        <v>4.7007907393344643</v>
      </c>
      <c r="W464">
        <v>1436.77104377104</v>
      </c>
      <c r="X464">
        <v>321488.727272727</v>
      </c>
      <c r="Y464">
        <f>(Table1[[#This Row],[Min Fecal Coliform]]+Table1[[#This Row],[Max Fecal Coliform]])/2</f>
        <v>161462.74915824903</v>
      </c>
      <c r="Z464">
        <v>12108.853896103899</v>
      </c>
      <c r="AA464">
        <v>1882110.4063492101</v>
      </c>
      <c r="AB464">
        <f>(Table1[[#This Row],[Min Total Coliform]]+Table1[[#This Row],[Max Total Coliform]])/2</f>
        <v>947109.63012265693</v>
      </c>
      <c r="AC464">
        <f>MIN(10, (Table1[[#This Row],[Avg BOD]]/4)*10)</f>
        <v>4.75</v>
      </c>
      <c r="AD464">
        <f>MIN(10, (Table1[[#This Row],[Avg Fecal Coliform]]/600)*10)</f>
        <v>10</v>
      </c>
      <c r="AE464">
        <f>MIN(10, (Table1[[#This Row],[Avg Nitrate N + Nitrite N]]/10)*10)</f>
        <v>4.7007907393344643</v>
      </c>
      <c r="AF464">
        <f>IF(OR(Table1[[#This Row],[Avg pH]]&lt;6.5,Table1[[#This Row],[Avg pH]]&gt;8.5),10,0)</f>
        <v>0</v>
      </c>
      <c r="AG464">
        <f>MAX(0, 10-(2*Table1[[#This Row],[Avg Dissolved Oxygen]]))</f>
        <v>0</v>
      </c>
      <c r="AH464">
        <f>(Table1[[#This Row],[Fecal Score]]*0.3) + (Table1[[#This Row],[BOD Score]]*0.25) + (Table1[[#This Row],[Nitrate Score]]*0.2) + (Table1[[#This Row],[pH Score]]*0.15) + (Table1[[#This Row],[Dissolved Oxygen Score]]*0.1)</f>
        <v>5.1276581478668932</v>
      </c>
      <c r="AI464">
        <v>2018</v>
      </c>
    </row>
    <row r="465" spans="1:35">
      <c r="A465">
        <v>3256</v>
      </c>
      <c r="B465" t="s">
        <v>97</v>
      </c>
      <c r="C465" t="s">
        <v>1</v>
      </c>
      <c r="D465" t="s">
        <v>88</v>
      </c>
      <c r="E465">
        <v>5</v>
      </c>
      <c r="F465">
        <v>28.2</v>
      </c>
      <c r="G465">
        <f>(Table1[[#This Row],[Min Temperature]]+Table1[[#This Row],[Max Temperature]])/2</f>
        <v>16.600000000000001</v>
      </c>
      <c r="H465">
        <v>5</v>
      </c>
      <c r="I465">
        <v>9.1999999999999993</v>
      </c>
      <c r="J465">
        <f>(Table1[[#This Row],[Min Dissolved Oxygen]]+Table1[[#This Row],[Max Dissolved Oxygen]])/2</f>
        <v>7.1</v>
      </c>
      <c r="K465">
        <v>7.4</v>
      </c>
      <c r="L465">
        <v>8.6</v>
      </c>
      <c r="M465">
        <f>(Table1[[#This Row],[Min pH]]+Table1[[#This Row],[Max pH]])/2</f>
        <v>8</v>
      </c>
      <c r="N465">
        <v>149</v>
      </c>
      <c r="O465">
        <v>351</v>
      </c>
      <c r="P465">
        <f>(Table1[[#This Row],[Min Conductivity]]+Table1[[#This Row],[Max Conductivity]])/2</f>
        <v>250</v>
      </c>
      <c r="Q465">
        <v>1.5</v>
      </c>
      <c r="R465">
        <v>3.6</v>
      </c>
      <c r="S465">
        <f>(Table1[[#This Row],[Min BOD]]+Table1[[#This Row],[Max BOD]])/2</f>
        <v>2.5499999999999998</v>
      </c>
      <c r="T465">
        <v>1.3561635220125801</v>
      </c>
      <c r="U465">
        <v>8.0454179566563493</v>
      </c>
      <c r="V465">
        <f>(Table1[[#This Row],[Min Nitrate N + Nitrite N]]+Table1[[#This Row],[Max Nitrate N + Nitrite N]])/2</f>
        <v>4.7007907393344643</v>
      </c>
      <c r="W465">
        <v>1436.77104377104</v>
      </c>
      <c r="X465">
        <v>321488.727272727</v>
      </c>
      <c r="Y465">
        <f>(Table1[[#This Row],[Min Fecal Coliform]]+Table1[[#This Row],[Max Fecal Coliform]])/2</f>
        <v>161462.74915824903</v>
      </c>
      <c r="Z465">
        <v>12108.853896103899</v>
      </c>
      <c r="AA465">
        <v>1882110.4063492101</v>
      </c>
      <c r="AB465">
        <f>(Table1[[#This Row],[Min Total Coliform]]+Table1[[#This Row],[Max Total Coliform]])/2</f>
        <v>947109.63012265693</v>
      </c>
      <c r="AC465">
        <f>MIN(10, (Table1[[#This Row],[Avg BOD]]/4)*10)</f>
        <v>6.375</v>
      </c>
      <c r="AD465">
        <f>MIN(10, (Table1[[#This Row],[Avg Fecal Coliform]]/600)*10)</f>
        <v>10</v>
      </c>
      <c r="AE465">
        <f>MIN(10, (Table1[[#This Row],[Avg Nitrate N + Nitrite N]]/10)*10)</f>
        <v>4.7007907393344643</v>
      </c>
      <c r="AF465">
        <f>IF(OR(Table1[[#This Row],[Avg pH]]&lt;6.5,Table1[[#This Row],[Avg pH]]&gt;8.5),10,0)</f>
        <v>0</v>
      </c>
      <c r="AG465">
        <f>MAX(0, 10-(2*Table1[[#This Row],[Avg Dissolved Oxygen]]))</f>
        <v>0</v>
      </c>
      <c r="AH465">
        <f>(Table1[[#This Row],[Fecal Score]]*0.3) + (Table1[[#This Row],[BOD Score]]*0.25) + (Table1[[#This Row],[Nitrate Score]]*0.2) + (Table1[[#This Row],[pH Score]]*0.15) + (Table1[[#This Row],[Dissolved Oxygen Score]]*0.1)</f>
        <v>5.5339081478668932</v>
      </c>
      <c r="AI465">
        <v>2018</v>
      </c>
    </row>
    <row r="466" spans="1:35">
      <c r="A466">
        <v>3257</v>
      </c>
      <c r="B466" t="s">
        <v>98</v>
      </c>
      <c r="C466" t="s">
        <v>1</v>
      </c>
      <c r="D466" t="s">
        <v>88</v>
      </c>
      <c r="E466">
        <v>6.4</v>
      </c>
      <c r="F466">
        <v>30</v>
      </c>
      <c r="G466">
        <f>(Table1[[#This Row],[Min Temperature]]+Table1[[#This Row],[Max Temperature]])/2</f>
        <v>18.2</v>
      </c>
      <c r="H466">
        <v>4</v>
      </c>
      <c r="I466">
        <v>11.3</v>
      </c>
      <c r="J466">
        <f>(Table1[[#This Row],[Min Dissolved Oxygen]]+Table1[[#This Row],[Max Dissolved Oxygen]])/2</f>
        <v>7.65</v>
      </c>
      <c r="K466">
        <v>7.4</v>
      </c>
      <c r="L466">
        <v>8.3000000000000007</v>
      </c>
      <c r="M466">
        <f>(Table1[[#This Row],[Min pH]]+Table1[[#This Row],[Max pH]])/2</f>
        <v>7.8500000000000005</v>
      </c>
      <c r="N466">
        <v>236</v>
      </c>
      <c r="O466">
        <v>472</v>
      </c>
      <c r="P466">
        <f>(Table1[[#This Row],[Min Conductivity]]+Table1[[#This Row],[Max Conductivity]])/2</f>
        <v>354</v>
      </c>
      <c r="Q466">
        <v>4.5</v>
      </c>
      <c r="R466">
        <v>9.9</v>
      </c>
      <c r="S466">
        <f>(Table1[[#This Row],[Min BOD]]+Table1[[#This Row],[Max BOD]])/2</f>
        <v>7.2</v>
      </c>
      <c r="T466">
        <v>1.3561635220125801</v>
      </c>
      <c r="U466">
        <v>8.0454179566563493</v>
      </c>
      <c r="V466">
        <f>(Table1[[#This Row],[Min Nitrate N + Nitrite N]]+Table1[[#This Row],[Max Nitrate N + Nitrite N]])/2</f>
        <v>4.7007907393344643</v>
      </c>
      <c r="W466">
        <v>1436.77104377104</v>
      </c>
      <c r="X466">
        <v>321488.727272727</v>
      </c>
      <c r="Y466">
        <f>(Table1[[#This Row],[Min Fecal Coliform]]+Table1[[#This Row],[Max Fecal Coliform]])/2</f>
        <v>161462.74915824903</v>
      </c>
      <c r="Z466">
        <v>12108.853896103899</v>
      </c>
      <c r="AA466">
        <v>1882110.4063492101</v>
      </c>
      <c r="AB466">
        <f>(Table1[[#This Row],[Min Total Coliform]]+Table1[[#This Row],[Max Total Coliform]])/2</f>
        <v>947109.63012265693</v>
      </c>
      <c r="AC466">
        <f>MIN(10, (Table1[[#This Row],[Avg BOD]]/4)*10)</f>
        <v>10</v>
      </c>
      <c r="AD466">
        <f>MIN(10, (Table1[[#This Row],[Avg Fecal Coliform]]/600)*10)</f>
        <v>10</v>
      </c>
      <c r="AE466">
        <f>MIN(10, (Table1[[#This Row],[Avg Nitrate N + Nitrite N]]/10)*10)</f>
        <v>4.7007907393344643</v>
      </c>
      <c r="AF466">
        <f>IF(OR(Table1[[#This Row],[Avg pH]]&lt;6.5,Table1[[#This Row],[Avg pH]]&gt;8.5),10,0)</f>
        <v>0</v>
      </c>
      <c r="AG466">
        <f>MAX(0, 10-(2*Table1[[#This Row],[Avg Dissolved Oxygen]]))</f>
        <v>0</v>
      </c>
      <c r="AH466">
        <f>(Table1[[#This Row],[Fecal Score]]*0.3) + (Table1[[#This Row],[BOD Score]]*0.25) + (Table1[[#This Row],[Nitrate Score]]*0.2) + (Table1[[#This Row],[pH Score]]*0.15) + (Table1[[#This Row],[Dissolved Oxygen Score]]*0.1)</f>
        <v>6.4401581478668932</v>
      </c>
      <c r="AI466">
        <v>2018</v>
      </c>
    </row>
    <row r="467" spans="1:35">
      <c r="A467">
        <v>3258</v>
      </c>
      <c r="B467" t="s">
        <v>99</v>
      </c>
      <c r="C467" t="s">
        <v>1</v>
      </c>
      <c r="D467" t="s">
        <v>88</v>
      </c>
      <c r="E467">
        <v>6.3</v>
      </c>
      <c r="F467">
        <v>28</v>
      </c>
      <c r="G467">
        <f>(Table1[[#This Row],[Min Temperature]]+Table1[[#This Row],[Max Temperature]])/2</f>
        <v>17.149999999999999</v>
      </c>
      <c r="H467">
        <v>3</v>
      </c>
      <c r="I467">
        <v>10</v>
      </c>
      <c r="J467">
        <f>(Table1[[#This Row],[Min Dissolved Oxygen]]+Table1[[#This Row],[Max Dissolved Oxygen]])/2</f>
        <v>6.5</v>
      </c>
      <c r="K467">
        <v>7.5</v>
      </c>
      <c r="L467">
        <v>8.1</v>
      </c>
      <c r="M467">
        <f>(Table1[[#This Row],[Min pH]]+Table1[[#This Row],[Max pH]])/2</f>
        <v>7.8</v>
      </c>
      <c r="N467">
        <v>236</v>
      </c>
      <c r="O467">
        <v>430</v>
      </c>
      <c r="P467">
        <f>(Table1[[#This Row],[Min Conductivity]]+Table1[[#This Row],[Max Conductivity]])/2</f>
        <v>333</v>
      </c>
      <c r="Q467">
        <v>2.5</v>
      </c>
      <c r="R467">
        <v>9</v>
      </c>
      <c r="S467">
        <f>(Table1[[#This Row],[Min BOD]]+Table1[[#This Row],[Max BOD]])/2</f>
        <v>5.75</v>
      </c>
      <c r="T467">
        <v>1.3561635220125801</v>
      </c>
      <c r="U467">
        <v>8.0454179566563493</v>
      </c>
      <c r="V467">
        <f>(Table1[[#This Row],[Min Nitrate N + Nitrite N]]+Table1[[#This Row],[Max Nitrate N + Nitrite N]])/2</f>
        <v>4.7007907393344643</v>
      </c>
      <c r="W467">
        <v>1436.77104377104</v>
      </c>
      <c r="X467">
        <v>321488.727272727</v>
      </c>
      <c r="Y467">
        <f>(Table1[[#This Row],[Min Fecal Coliform]]+Table1[[#This Row],[Max Fecal Coliform]])/2</f>
        <v>161462.74915824903</v>
      </c>
      <c r="Z467">
        <v>12108.853896103899</v>
      </c>
      <c r="AA467">
        <v>1882110.4063492101</v>
      </c>
      <c r="AB467">
        <f>(Table1[[#This Row],[Min Total Coliform]]+Table1[[#This Row],[Max Total Coliform]])/2</f>
        <v>947109.63012265693</v>
      </c>
      <c r="AC467">
        <f>MIN(10, (Table1[[#This Row],[Avg BOD]]/4)*10)</f>
        <v>10</v>
      </c>
      <c r="AD467">
        <f>MIN(10, (Table1[[#This Row],[Avg Fecal Coliform]]/600)*10)</f>
        <v>10</v>
      </c>
      <c r="AE467">
        <f>MIN(10, (Table1[[#This Row],[Avg Nitrate N + Nitrite N]]/10)*10)</f>
        <v>4.7007907393344643</v>
      </c>
      <c r="AF467">
        <f>IF(OR(Table1[[#This Row],[Avg pH]]&lt;6.5,Table1[[#This Row],[Avg pH]]&gt;8.5),10,0)</f>
        <v>0</v>
      </c>
      <c r="AG467">
        <f>MAX(0, 10-(2*Table1[[#This Row],[Avg Dissolved Oxygen]]))</f>
        <v>0</v>
      </c>
      <c r="AH467">
        <f>(Table1[[#This Row],[Fecal Score]]*0.3) + (Table1[[#This Row],[BOD Score]]*0.25) + (Table1[[#This Row],[Nitrate Score]]*0.2) + (Table1[[#This Row],[pH Score]]*0.15) + (Table1[[#This Row],[Dissolved Oxygen Score]]*0.1)</f>
        <v>6.4401581478668932</v>
      </c>
      <c r="AI467">
        <v>2018</v>
      </c>
    </row>
    <row r="468" spans="1:35">
      <c r="A468">
        <v>3259</v>
      </c>
      <c r="B468" t="s">
        <v>100</v>
      </c>
      <c r="C468" t="s">
        <v>1</v>
      </c>
      <c r="D468" t="s">
        <v>88</v>
      </c>
      <c r="E468">
        <v>4.5999999999999996</v>
      </c>
      <c r="F468">
        <v>29.1</v>
      </c>
      <c r="G468">
        <f>(Table1[[#This Row],[Min Temperature]]+Table1[[#This Row],[Max Temperature]])/2</f>
        <v>16.850000000000001</v>
      </c>
      <c r="H468">
        <v>4</v>
      </c>
      <c r="I468">
        <v>11</v>
      </c>
      <c r="J468">
        <f>(Table1[[#This Row],[Min Dissolved Oxygen]]+Table1[[#This Row],[Max Dissolved Oxygen]])/2</f>
        <v>7.5</v>
      </c>
      <c r="K468">
        <v>7.4</v>
      </c>
      <c r="L468">
        <v>8.1999999999999993</v>
      </c>
      <c r="M468">
        <f>(Table1[[#This Row],[Min pH]]+Table1[[#This Row],[Max pH]])/2</f>
        <v>7.8</v>
      </c>
      <c r="N468">
        <v>236</v>
      </c>
      <c r="O468">
        <v>363</v>
      </c>
      <c r="P468">
        <f>(Table1[[#This Row],[Min Conductivity]]+Table1[[#This Row],[Max Conductivity]])/2</f>
        <v>299.5</v>
      </c>
      <c r="Q468">
        <v>2.4</v>
      </c>
      <c r="R468">
        <v>5.4</v>
      </c>
      <c r="S468">
        <f>(Table1[[#This Row],[Min BOD]]+Table1[[#This Row],[Max BOD]])/2</f>
        <v>3.9000000000000004</v>
      </c>
      <c r="T468">
        <v>1.3561635220125801</v>
      </c>
      <c r="U468">
        <v>8.0454179566563493</v>
      </c>
      <c r="V468">
        <f>(Table1[[#This Row],[Min Nitrate N + Nitrite N]]+Table1[[#This Row],[Max Nitrate N + Nitrite N]])/2</f>
        <v>4.7007907393344643</v>
      </c>
      <c r="W468">
        <v>1436.77104377104</v>
      </c>
      <c r="X468">
        <v>321488.727272727</v>
      </c>
      <c r="Y468">
        <f>(Table1[[#This Row],[Min Fecal Coliform]]+Table1[[#This Row],[Max Fecal Coliform]])/2</f>
        <v>161462.74915824903</v>
      </c>
      <c r="Z468">
        <v>12108.853896103899</v>
      </c>
      <c r="AA468">
        <v>1882110.4063492101</v>
      </c>
      <c r="AB468">
        <f>(Table1[[#This Row],[Min Total Coliform]]+Table1[[#This Row],[Max Total Coliform]])/2</f>
        <v>947109.63012265693</v>
      </c>
      <c r="AC468">
        <f>MIN(10, (Table1[[#This Row],[Avg BOD]]/4)*10)</f>
        <v>9.75</v>
      </c>
      <c r="AD468">
        <f>MIN(10, (Table1[[#This Row],[Avg Fecal Coliform]]/600)*10)</f>
        <v>10</v>
      </c>
      <c r="AE468">
        <f>MIN(10, (Table1[[#This Row],[Avg Nitrate N + Nitrite N]]/10)*10)</f>
        <v>4.7007907393344643</v>
      </c>
      <c r="AF468">
        <f>IF(OR(Table1[[#This Row],[Avg pH]]&lt;6.5,Table1[[#This Row],[Avg pH]]&gt;8.5),10,0)</f>
        <v>0</v>
      </c>
      <c r="AG468">
        <f>MAX(0, 10-(2*Table1[[#This Row],[Avg Dissolved Oxygen]]))</f>
        <v>0</v>
      </c>
      <c r="AH468">
        <f>(Table1[[#This Row],[Fecal Score]]*0.3) + (Table1[[#This Row],[BOD Score]]*0.25) + (Table1[[#This Row],[Nitrate Score]]*0.2) + (Table1[[#This Row],[pH Score]]*0.15) + (Table1[[#This Row],[Dissolved Oxygen Score]]*0.1)</f>
        <v>6.3776581478668932</v>
      </c>
      <c r="AI468">
        <v>2018</v>
      </c>
    </row>
    <row r="469" spans="1:35">
      <c r="A469">
        <v>3260</v>
      </c>
      <c r="B469" t="s">
        <v>101</v>
      </c>
      <c r="C469" t="s">
        <v>1</v>
      </c>
      <c r="D469" t="s">
        <v>88</v>
      </c>
      <c r="E469">
        <v>4.4000000000000004</v>
      </c>
      <c r="F469">
        <v>28.9</v>
      </c>
      <c r="G469">
        <f>(Table1[[#This Row],[Min Temperature]]+Table1[[#This Row],[Max Temperature]])/2</f>
        <v>16.649999999999999</v>
      </c>
      <c r="H469">
        <v>5</v>
      </c>
      <c r="I469">
        <v>11.5</v>
      </c>
      <c r="J469">
        <f>(Table1[[#This Row],[Min Dissolved Oxygen]]+Table1[[#This Row],[Max Dissolved Oxygen]])/2</f>
        <v>8.25</v>
      </c>
      <c r="K469">
        <v>7.5</v>
      </c>
      <c r="L469">
        <v>8</v>
      </c>
      <c r="M469">
        <f>(Table1[[#This Row],[Min pH]]+Table1[[#This Row],[Max pH]])/2</f>
        <v>7.75</v>
      </c>
      <c r="N469">
        <v>203</v>
      </c>
      <c r="O469">
        <v>342</v>
      </c>
      <c r="P469">
        <f>(Table1[[#This Row],[Min Conductivity]]+Table1[[#This Row],[Max Conductivity]])/2</f>
        <v>272.5</v>
      </c>
      <c r="Q469">
        <v>1.4</v>
      </c>
      <c r="R469">
        <v>2.8</v>
      </c>
      <c r="S469">
        <f>(Table1[[#This Row],[Min BOD]]+Table1[[#This Row],[Max BOD]])/2</f>
        <v>2.0999999999999996</v>
      </c>
      <c r="T469">
        <v>1.3561635220125801</v>
      </c>
      <c r="U469">
        <v>8.0454179566563493</v>
      </c>
      <c r="V469">
        <f>(Table1[[#This Row],[Min Nitrate N + Nitrite N]]+Table1[[#This Row],[Max Nitrate N + Nitrite N]])/2</f>
        <v>4.7007907393344643</v>
      </c>
      <c r="W469">
        <v>1436.77104377104</v>
      </c>
      <c r="X469">
        <v>321488.727272727</v>
      </c>
      <c r="Y469">
        <f>(Table1[[#This Row],[Min Fecal Coliform]]+Table1[[#This Row],[Max Fecal Coliform]])/2</f>
        <v>161462.74915824903</v>
      </c>
      <c r="Z469">
        <v>12108.853896103899</v>
      </c>
      <c r="AA469">
        <v>1882110.4063492101</v>
      </c>
      <c r="AB469">
        <f>(Table1[[#This Row],[Min Total Coliform]]+Table1[[#This Row],[Max Total Coliform]])/2</f>
        <v>947109.63012265693</v>
      </c>
      <c r="AC469">
        <f>MIN(10, (Table1[[#This Row],[Avg BOD]]/4)*10)</f>
        <v>5.2499999999999991</v>
      </c>
      <c r="AD469">
        <f>MIN(10, (Table1[[#This Row],[Avg Fecal Coliform]]/600)*10)</f>
        <v>10</v>
      </c>
      <c r="AE469">
        <f>MIN(10, (Table1[[#This Row],[Avg Nitrate N + Nitrite N]]/10)*10)</f>
        <v>4.7007907393344643</v>
      </c>
      <c r="AF469">
        <f>IF(OR(Table1[[#This Row],[Avg pH]]&lt;6.5,Table1[[#This Row],[Avg pH]]&gt;8.5),10,0)</f>
        <v>0</v>
      </c>
      <c r="AG469">
        <f>MAX(0, 10-(2*Table1[[#This Row],[Avg Dissolved Oxygen]]))</f>
        <v>0</v>
      </c>
      <c r="AH469">
        <f>(Table1[[#This Row],[Fecal Score]]*0.3) + (Table1[[#This Row],[BOD Score]]*0.25) + (Table1[[#This Row],[Nitrate Score]]*0.2) + (Table1[[#This Row],[pH Score]]*0.15) + (Table1[[#This Row],[Dissolved Oxygen Score]]*0.1)</f>
        <v>5.2526581478668932</v>
      </c>
      <c r="AI469">
        <v>2018</v>
      </c>
    </row>
    <row r="470" spans="1:35">
      <c r="A470">
        <v>3261</v>
      </c>
      <c r="B470" t="s">
        <v>424</v>
      </c>
      <c r="C470" t="s">
        <v>1</v>
      </c>
      <c r="D470" t="s">
        <v>88</v>
      </c>
      <c r="E470">
        <v>4.5999999999999996</v>
      </c>
      <c r="F470">
        <v>28.1</v>
      </c>
      <c r="G470">
        <f>(Table1[[#This Row],[Min Temperature]]+Table1[[#This Row],[Max Temperature]])/2</f>
        <v>16.350000000000001</v>
      </c>
      <c r="H470">
        <v>3.9</v>
      </c>
      <c r="I470">
        <v>8.5</v>
      </c>
      <c r="J470">
        <f>(Table1[[#This Row],[Min Dissolved Oxygen]]+Table1[[#This Row],[Max Dissolved Oxygen]])/2</f>
        <v>6.2</v>
      </c>
      <c r="K470">
        <v>7.7</v>
      </c>
      <c r="L470">
        <v>8.6999999999999993</v>
      </c>
      <c r="M470">
        <f>(Table1[[#This Row],[Min pH]]+Table1[[#This Row],[Max pH]])/2</f>
        <v>8.1999999999999993</v>
      </c>
      <c r="N470">
        <v>156</v>
      </c>
      <c r="O470">
        <v>372</v>
      </c>
      <c r="P470">
        <f>(Table1[[#This Row],[Min Conductivity]]+Table1[[#This Row],[Max Conductivity]])/2</f>
        <v>264</v>
      </c>
      <c r="Q470">
        <v>1.9</v>
      </c>
      <c r="R470">
        <v>4.7</v>
      </c>
      <c r="S470">
        <f>(Table1[[#This Row],[Min BOD]]+Table1[[#This Row],[Max BOD]])/2</f>
        <v>3.3</v>
      </c>
      <c r="T470">
        <v>1.3561635220125801</v>
      </c>
      <c r="U470">
        <v>8.0454179566563493</v>
      </c>
      <c r="V470">
        <f>(Table1[[#This Row],[Min Nitrate N + Nitrite N]]+Table1[[#This Row],[Max Nitrate N + Nitrite N]])/2</f>
        <v>4.7007907393344643</v>
      </c>
      <c r="W470">
        <v>1436.77104377104</v>
      </c>
      <c r="X470">
        <v>321488.727272727</v>
      </c>
      <c r="Y470">
        <f>(Table1[[#This Row],[Min Fecal Coliform]]+Table1[[#This Row],[Max Fecal Coliform]])/2</f>
        <v>161462.74915824903</v>
      </c>
      <c r="Z470">
        <v>12108.853896103899</v>
      </c>
      <c r="AA470">
        <v>1882110.4063492101</v>
      </c>
      <c r="AB470">
        <f>(Table1[[#This Row],[Min Total Coliform]]+Table1[[#This Row],[Max Total Coliform]])/2</f>
        <v>947109.63012265693</v>
      </c>
      <c r="AC470">
        <f>MIN(10, (Table1[[#This Row],[Avg BOD]]/4)*10)</f>
        <v>8.25</v>
      </c>
      <c r="AD470">
        <f>MIN(10, (Table1[[#This Row],[Avg Fecal Coliform]]/600)*10)</f>
        <v>10</v>
      </c>
      <c r="AE470">
        <f>MIN(10, (Table1[[#This Row],[Avg Nitrate N + Nitrite N]]/10)*10)</f>
        <v>4.7007907393344643</v>
      </c>
      <c r="AF470">
        <f>IF(OR(Table1[[#This Row],[Avg pH]]&lt;6.5,Table1[[#This Row],[Avg pH]]&gt;8.5),10,0)</f>
        <v>0</v>
      </c>
      <c r="AG470">
        <f>MAX(0, 10-(2*Table1[[#This Row],[Avg Dissolved Oxygen]]))</f>
        <v>0</v>
      </c>
      <c r="AH470">
        <f>(Table1[[#This Row],[Fecal Score]]*0.3) + (Table1[[#This Row],[BOD Score]]*0.25) + (Table1[[#This Row],[Nitrate Score]]*0.2) + (Table1[[#This Row],[pH Score]]*0.15) + (Table1[[#This Row],[Dissolved Oxygen Score]]*0.1)</f>
        <v>6.0026581478668932</v>
      </c>
      <c r="AI470">
        <v>2018</v>
      </c>
    </row>
    <row r="471" spans="1:35">
      <c r="A471">
        <v>3262</v>
      </c>
      <c r="B471" t="s">
        <v>425</v>
      </c>
      <c r="C471" t="s">
        <v>1</v>
      </c>
      <c r="D471" t="s">
        <v>88</v>
      </c>
      <c r="E471">
        <v>4.8</v>
      </c>
      <c r="F471">
        <v>28.1</v>
      </c>
      <c r="G471">
        <f>(Table1[[#This Row],[Min Temperature]]+Table1[[#This Row],[Max Temperature]])/2</f>
        <v>16.45</v>
      </c>
      <c r="H471">
        <v>5.4</v>
      </c>
      <c r="I471">
        <v>8.9</v>
      </c>
      <c r="J471">
        <f>(Table1[[#This Row],[Min Dissolved Oxygen]]+Table1[[#This Row],[Max Dissolved Oxygen]])/2</f>
        <v>7.15</v>
      </c>
      <c r="K471">
        <v>7.6</v>
      </c>
      <c r="L471">
        <v>8.1</v>
      </c>
      <c r="M471">
        <f>(Table1[[#This Row],[Min pH]]+Table1[[#This Row],[Max pH]])/2</f>
        <v>7.85</v>
      </c>
      <c r="N471">
        <v>228</v>
      </c>
      <c r="O471">
        <v>336</v>
      </c>
      <c r="P471">
        <f>(Table1[[#This Row],[Min Conductivity]]+Table1[[#This Row],[Max Conductivity]])/2</f>
        <v>282</v>
      </c>
      <c r="Q471">
        <v>2</v>
      </c>
      <c r="R471">
        <v>3.7</v>
      </c>
      <c r="S471">
        <f>(Table1[[#This Row],[Min BOD]]+Table1[[#This Row],[Max BOD]])/2</f>
        <v>2.85</v>
      </c>
      <c r="T471">
        <v>1.3561635220125801</v>
      </c>
      <c r="U471">
        <v>8.0454179566563493</v>
      </c>
      <c r="V471">
        <f>(Table1[[#This Row],[Min Nitrate N + Nitrite N]]+Table1[[#This Row],[Max Nitrate N + Nitrite N]])/2</f>
        <v>4.7007907393344643</v>
      </c>
      <c r="W471">
        <v>1436.77104377104</v>
      </c>
      <c r="X471">
        <v>321488.727272727</v>
      </c>
      <c r="Y471">
        <f>(Table1[[#This Row],[Min Fecal Coliform]]+Table1[[#This Row],[Max Fecal Coliform]])/2</f>
        <v>161462.74915824903</v>
      </c>
      <c r="Z471">
        <v>12108.853896103899</v>
      </c>
      <c r="AA471">
        <v>1882110.4063492101</v>
      </c>
      <c r="AB471">
        <f>(Table1[[#This Row],[Min Total Coliform]]+Table1[[#This Row],[Max Total Coliform]])/2</f>
        <v>947109.63012265693</v>
      </c>
      <c r="AC471">
        <f>MIN(10, (Table1[[#This Row],[Avg BOD]]/4)*10)</f>
        <v>7.125</v>
      </c>
      <c r="AD471">
        <f>MIN(10, (Table1[[#This Row],[Avg Fecal Coliform]]/600)*10)</f>
        <v>10</v>
      </c>
      <c r="AE471">
        <f>MIN(10, (Table1[[#This Row],[Avg Nitrate N + Nitrite N]]/10)*10)</f>
        <v>4.7007907393344643</v>
      </c>
      <c r="AF471">
        <f>IF(OR(Table1[[#This Row],[Avg pH]]&lt;6.5,Table1[[#This Row],[Avg pH]]&gt;8.5),10,0)</f>
        <v>0</v>
      </c>
      <c r="AG471">
        <f>MAX(0, 10-(2*Table1[[#This Row],[Avg Dissolved Oxygen]]))</f>
        <v>0</v>
      </c>
      <c r="AH471">
        <f>(Table1[[#This Row],[Fecal Score]]*0.3) + (Table1[[#This Row],[BOD Score]]*0.25) + (Table1[[#This Row],[Nitrate Score]]*0.2) + (Table1[[#This Row],[pH Score]]*0.15) + (Table1[[#This Row],[Dissolved Oxygen Score]]*0.1)</f>
        <v>5.7214081478668932</v>
      </c>
      <c r="AI471">
        <v>2018</v>
      </c>
    </row>
    <row r="472" spans="1:35">
      <c r="A472">
        <v>3263</v>
      </c>
      <c r="B472" t="s">
        <v>104</v>
      </c>
      <c r="C472" t="s">
        <v>1</v>
      </c>
      <c r="D472" t="s">
        <v>88</v>
      </c>
      <c r="E472">
        <v>6.5</v>
      </c>
      <c r="F472">
        <v>24</v>
      </c>
      <c r="G472">
        <f>(Table1[[#This Row],[Min Temperature]]+Table1[[#This Row],[Max Temperature]])/2</f>
        <v>15.25</v>
      </c>
      <c r="H472">
        <v>6.5</v>
      </c>
      <c r="I472">
        <v>11.8</v>
      </c>
      <c r="J472">
        <f>(Table1[[#This Row],[Min Dissolved Oxygen]]+Table1[[#This Row],[Max Dissolved Oxygen]])/2</f>
        <v>9.15</v>
      </c>
      <c r="K472">
        <v>7.5</v>
      </c>
      <c r="L472">
        <v>8</v>
      </c>
      <c r="M472">
        <f>(Table1[[#This Row],[Min pH]]+Table1[[#This Row],[Max pH]])/2</f>
        <v>7.75</v>
      </c>
      <c r="N472">
        <v>116</v>
      </c>
      <c r="O472">
        <v>240</v>
      </c>
      <c r="P472">
        <f>(Table1[[#This Row],[Min Conductivity]]+Table1[[#This Row],[Max Conductivity]])/2</f>
        <v>178</v>
      </c>
      <c r="Q472">
        <v>0.8</v>
      </c>
      <c r="R472">
        <v>5.0999999999999996</v>
      </c>
      <c r="S472">
        <f>(Table1[[#This Row],[Min BOD]]+Table1[[#This Row],[Max BOD]])/2</f>
        <v>2.9499999999999997</v>
      </c>
      <c r="T472">
        <v>1.3561635220125801</v>
      </c>
      <c r="U472">
        <v>8.0454179566563493</v>
      </c>
      <c r="V472">
        <f>(Table1[[#This Row],[Min Nitrate N + Nitrite N]]+Table1[[#This Row],[Max Nitrate N + Nitrite N]])/2</f>
        <v>4.7007907393344643</v>
      </c>
      <c r="W472">
        <v>1436.77104377104</v>
      </c>
      <c r="X472">
        <v>321488.727272727</v>
      </c>
      <c r="Y472">
        <f>(Table1[[#This Row],[Min Fecal Coliform]]+Table1[[#This Row],[Max Fecal Coliform]])/2</f>
        <v>161462.74915824903</v>
      </c>
      <c r="Z472">
        <v>12108.853896103899</v>
      </c>
      <c r="AA472">
        <v>1882110.4063492101</v>
      </c>
      <c r="AB472">
        <f>(Table1[[#This Row],[Min Total Coliform]]+Table1[[#This Row],[Max Total Coliform]])/2</f>
        <v>947109.63012265693</v>
      </c>
      <c r="AC472">
        <f>MIN(10, (Table1[[#This Row],[Avg BOD]]/4)*10)</f>
        <v>7.3749999999999991</v>
      </c>
      <c r="AD472">
        <f>MIN(10, (Table1[[#This Row],[Avg Fecal Coliform]]/600)*10)</f>
        <v>10</v>
      </c>
      <c r="AE472">
        <f>MIN(10, (Table1[[#This Row],[Avg Nitrate N + Nitrite N]]/10)*10)</f>
        <v>4.7007907393344643</v>
      </c>
      <c r="AF472">
        <f>IF(OR(Table1[[#This Row],[Avg pH]]&lt;6.5,Table1[[#This Row],[Avg pH]]&gt;8.5),10,0)</f>
        <v>0</v>
      </c>
      <c r="AG472">
        <f>MAX(0, 10-(2*Table1[[#This Row],[Avg Dissolved Oxygen]]))</f>
        <v>0</v>
      </c>
      <c r="AH472">
        <f>(Table1[[#This Row],[Fecal Score]]*0.3) + (Table1[[#This Row],[BOD Score]]*0.25) + (Table1[[#This Row],[Nitrate Score]]*0.2) + (Table1[[#This Row],[pH Score]]*0.15) + (Table1[[#This Row],[Dissolved Oxygen Score]]*0.1)</f>
        <v>5.7839081478668932</v>
      </c>
      <c r="AI472">
        <v>2018</v>
      </c>
    </row>
    <row r="473" spans="1:35">
      <c r="A473">
        <v>3264</v>
      </c>
      <c r="B473" t="s">
        <v>105</v>
      </c>
      <c r="C473" t="s">
        <v>1</v>
      </c>
      <c r="D473" t="s">
        <v>88</v>
      </c>
      <c r="E473">
        <v>7</v>
      </c>
      <c r="F473">
        <v>28.1</v>
      </c>
      <c r="G473">
        <f>(Table1[[#This Row],[Min Temperature]]+Table1[[#This Row],[Max Temperature]])/2</f>
        <v>17.55</v>
      </c>
      <c r="H473">
        <v>6</v>
      </c>
      <c r="I473">
        <v>8.3000000000000007</v>
      </c>
      <c r="J473">
        <f>(Table1[[#This Row],[Min Dissolved Oxygen]]+Table1[[#This Row],[Max Dissolved Oxygen]])/2</f>
        <v>7.15</v>
      </c>
      <c r="K473">
        <v>7.5</v>
      </c>
      <c r="L473">
        <v>7.8</v>
      </c>
      <c r="M473">
        <f>(Table1[[#This Row],[Min pH]]+Table1[[#This Row],[Max pH]])/2</f>
        <v>7.65</v>
      </c>
      <c r="N473">
        <v>134</v>
      </c>
      <c r="O473">
        <v>284</v>
      </c>
      <c r="P473">
        <f>(Table1[[#This Row],[Min Conductivity]]+Table1[[#This Row],[Max Conductivity]])/2</f>
        <v>209</v>
      </c>
      <c r="Q473">
        <v>0.7</v>
      </c>
      <c r="R473">
        <v>5.9</v>
      </c>
      <c r="S473">
        <f>(Table1[[#This Row],[Min BOD]]+Table1[[#This Row],[Max BOD]])/2</f>
        <v>3.3000000000000003</v>
      </c>
      <c r="T473">
        <v>1.3561635220125801</v>
      </c>
      <c r="U473">
        <v>8.0454179566563493</v>
      </c>
      <c r="V473">
        <f>(Table1[[#This Row],[Min Nitrate N + Nitrite N]]+Table1[[#This Row],[Max Nitrate N + Nitrite N]])/2</f>
        <v>4.7007907393344643</v>
      </c>
      <c r="W473">
        <v>1436.77104377104</v>
      </c>
      <c r="X473">
        <v>321488.727272727</v>
      </c>
      <c r="Y473">
        <f>(Table1[[#This Row],[Min Fecal Coliform]]+Table1[[#This Row],[Max Fecal Coliform]])/2</f>
        <v>161462.74915824903</v>
      </c>
      <c r="Z473">
        <v>12108.853896103899</v>
      </c>
      <c r="AA473">
        <v>1882110.4063492101</v>
      </c>
      <c r="AB473">
        <f>(Table1[[#This Row],[Min Total Coliform]]+Table1[[#This Row],[Max Total Coliform]])/2</f>
        <v>947109.63012265693</v>
      </c>
      <c r="AC473">
        <f>MIN(10, (Table1[[#This Row],[Avg BOD]]/4)*10)</f>
        <v>8.25</v>
      </c>
      <c r="AD473">
        <f>MIN(10, (Table1[[#This Row],[Avg Fecal Coliform]]/600)*10)</f>
        <v>10</v>
      </c>
      <c r="AE473">
        <f>MIN(10, (Table1[[#This Row],[Avg Nitrate N + Nitrite N]]/10)*10)</f>
        <v>4.7007907393344643</v>
      </c>
      <c r="AF473">
        <f>IF(OR(Table1[[#This Row],[Avg pH]]&lt;6.5,Table1[[#This Row],[Avg pH]]&gt;8.5),10,0)</f>
        <v>0</v>
      </c>
      <c r="AG473">
        <f>MAX(0, 10-(2*Table1[[#This Row],[Avg Dissolved Oxygen]]))</f>
        <v>0</v>
      </c>
      <c r="AH473">
        <f>(Table1[[#This Row],[Fecal Score]]*0.3) + (Table1[[#This Row],[BOD Score]]*0.25) + (Table1[[#This Row],[Nitrate Score]]*0.2) + (Table1[[#This Row],[pH Score]]*0.15) + (Table1[[#This Row],[Dissolved Oxygen Score]]*0.1)</f>
        <v>6.0026581478668932</v>
      </c>
      <c r="AI473">
        <v>2018</v>
      </c>
    </row>
    <row r="474" spans="1:35">
      <c r="A474">
        <v>3265</v>
      </c>
      <c r="B474" t="s">
        <v>106</v>
      </c>
      <c r="C474" t="s">
        <v>1</v>
      </c>
      <c r="D474" t="s">
        <v>88</v>
      </c>
      <c r="E474">
        <v>6.5</v>
      </c>
      <c r="F474">
        <v>25</v>
      </c>
      <c r="G474">
        <f>(Table1[[#This Row],[Min Temperature]]+Table1[[#This Row],[Max Temperature]])/2</f>
        <v>15.75</v>
      </c>
      <c r="H474">
        <v>4.9000000000000004</v>
      </c>
      <c r="I474">
        <v>8.1</v>
      </c>
      <c r="J474">
        <f>(Table1[[#This Row],[Min Dissolved Oxygen]]+Table1[[#This Row],[Max Dissolved Oxygen]])/2</f>
        <v>6.5</v>
      </c>
      <c r="K474">
        <v>7.2</v>
      </c>
      <c r="L474">
        <v>7.8</v>
      </c>
      <c r="M474">
        <f>(Table1[[#This Row],[Min pH]]+Table1[[#This Row],[Max pH]])/2</f>
        <v>7.5</v>
      </c>
      <c r="N474">
        <v>155</v>
      </c>
      <c r="O474">
        <v>250</v>
      </c>
      <c r="P474">
        <f>(Table1[[#This Row],[Min Conductivity]]+Table1[[#This Row],[Max Conductivity]])/2</f>
        <v>202.5</v>
      </c>
      <c r="Q474">
        <v>1.3</v>
      </c>
      <c r="R474">
        <v>6.3</v>
      </c>
      <c r="S474">
        <f>(Table1[[#This Row],[Min BOD]]+Table1[[#This Row],[Max BOD]])/2</f>
        <v>3.8</v>
      </c>
      <c r="T474">
        <v>1.3561635220125801</v>
      </c>
      <c r="U474">
        <v>8.0454179566563493</v>
      </c>
      <c r="V474">
        <f>(Table1[[#This Row],[Min Nitrate N + Nitrite N]]+Table1[[#This Row],[Max Nitrate N + Nitrite N]])/2</f>
        <v>4.7007907393344643</v>
      </c>
      <c r="W474">
        <v>1436.77104377104</v>
      </c>
      <c r="X474">
        <v>321488.727272727</v>
      </c>
      <c r="Y474">
        <f>(Table1[[#This Row],[Min Fecal Coliform]]+Table1[[#This Row],[Max Fecal Coliform]])/2</f>
        <v>161462.74915824903</v>
      </c>
      <c r="Z474">
        <v>12108.853896103899</v>
      </c>
      <c r="AA474">
        <v>1882110.4063492101</v>
      </c>
      <c r="AB474">
        <f>(Table1[[#This Row],[Min Total Coliform]]+Table1[[#This Row],[Max Total Coliform]])/2</f>
        <v>947109.63012265693</v>
      </c>
      <c r="AC474">
        <f>MIN(10, (Table1[[#This Row],[Avg BOD]]/4)*10)</f>
        <v>9.5</v>
      </c>
      <c r="AD474">
        <f>MIN(10, (Table1[[#This Row],[Avg Fecal Coliform]]/600)*10)</f>
        <v>10</v>
      </c>
      <c r="AE474">
        <f>MIN(10, (Table1[[#This Row],[Avg Nitrate N + Nitrite N]]/10)*10)</f>
        <v>4.7007907393344643</v>
      </c>
      <c r="AF474">
        <f>IF(OR(Table1[[#This Row],[Avg pH]]&lt;6.5,Table1[[#This Row],[Avg pH]]&gt;8.5),10,0)</f>
        <v>0</v>
      </c>
      <c r="AG474">
        <f>MAX(0, 10-(2*Table1[[#This Row],[Avg Dissolved Oxygen]]))</f>
        <v>0</v>
      </c>
      <c r="AH474">
        <f>(Table1[[#This Row],[Fecal Score]]*0.3) + (Table1[[#This Row],[BOD Score]]*0.25) + (Table1[[#This Row],[Nitrate Score]]*0.2) + (Table1[[#This Row],[pH Score]]*0.15) + (Table1[[#This Row],[Dissolved Oxygen Score]]*0.1)</f>
        <v>6.3151581478668932</v>
      </c>
      <c r="AI474">
        <v>2018</v>
      </c>
    </row>
    <row r="475" spans="1:35">
      <c r="A475">
        <v>3266</v>
      </c>
      <c r="B475" t="s">
        <v>107</v>
      </c>
      <c r="C475" t="s">
        <v>1</v>
      </c>
      <c r="D475" t="s">
        <v>88</v>
      </c>
      <c r="E475">
        <v>6</v>
      </c>
      <c r="F475">
        <v>20.6</v>
      </c>
      <c r="G475">
        <f>(Table1[[#This Row],[Min Temperature]]+Table1[[#This Row],[Max Temperature]])/2</f>
        <v>13.3</v>
      </c>
      <c r="H475">
        <v>4.5999999999999996</v>
      </c>
      <c r="I475">
        <v>8.8000000000000007</v>
      </c>
      <c r="J475">
        <f>(Table1[[#This Row],[Min Dissolved Oxygen]]+Table1[[#This Row],[Max Dissolved Oxygen]])/2</f>
        <v>6.7</v>
      </c>
      <c r="K475">
        <v>7.3</v>
      </c>
      <c r="L475">
        <v>7.9</v>
      </c>
      <c r="M475">
        <f>(Table1[[#This Row],[Min pH]]+Table1[[#This Row],[Max pH]])/2</f>
        <v>7.6</v>
      </c>
      <c r="N475">
        <v>180</v>
      </c>
      <c r="O475">
        <v>296</v>
      </c>
      <c r="P475">
        <f>(Table1[[#This Row],[Min Conductivity]]+Table1[[#This Row],[Max Conductivity]])/2</f>
        <v>238</v>
      </c>
      <c r="Q475">
        <v>3</v>
      </c>
      <c r="R475">
        <v>7.5</v>
      </c>
      <c r="S475">
        <f>(Table1[[#This Row],[Min BOD]]+Table1[[#This Row],[Max BOD]])/2</f>
        <v>5.25</v>
      </c>
      <c r="T475">
        <v>1.3561635220125801</v>
      </c>
      <c r="U475">
        <v>8.0454179566563493</v>
      </c>
      <c r="V475">
        <f>(Table1[[#This Row],[Min Nitrate N + Nitrite N]]+Table1[[#This Row],[Max Nitrate N + Nitrite N]])/2</f>
        <v>4.7007907393344643</v>
      </c>
      <c r="W475">
        <v>1436.77104377104</v>
      </c>
      <c r="X475">
        <v>321488.727272727</v>
      </c>
      <c r="Y475">
        <f>(Table1[[#This Row],[Min Fecal Coliform]]+Table1[[#This Row],[Max Fecal Coliform]])/2</f>
        <v>161462.74915824903</v>
      </c>
      <c r="Z475">
        <v>12108.853896103899</v>
      </c>
      <c r="AA475">
        <v>1882110.4063492101</v>
      </c>
      <c r="AB475">
        <f>(Table1[[#This Row],[Min Total Coliform]]+Table1[[#This Row],[Max Total Coliform]])/2</f>
        <v>947109.63012265693</v>
      </c>
      <c r="AC475">
        <f>MIN(10, (Table1[[#This Row],[Avg BOD]]/4)*10)</f>
        <v>10</v>
      </c>
      <c r="AD475">
        <f>MIN(10, (Table1[[#This Row],[Avg Fecal Coliform]]/600)*10)</f>
        <v>10</v>
      </c>
      <c r="AE475">
        <f>MIN(10, (Table1[[#This Row],[Avg Nitrate N + Nitrite N]]/10)*10)</f>
        <v>4.7007907393344643</v>
      </c>
      <c r="AF475">
        <f>IF(OR(Table1[[#This Row],[Avg pH]]&lt;6.5,Table1[[#This Row],[Avg pH]]&gt;8.5),10,0)</f>
        <v>0</v>
      </c>
      <c r="AG475">
        <f>MAX(0, 10-(2*Table1[[#This Row],[Avg Dissolved Oxygen]]))</f>
        <v>0</v>
      </c>
      <c r="AH475">
        <f>(Table1[[#This Row],[Fecal Score]]*0.3) + (Table1[[#This Row],[BOD Score]]*0.25) + (Table1[[#This Row],[Nitrate Score]]*0.2) + (Table1[[#This Row],[pH Score]]*0.15) + (Table1[[#This Row],[Dissolved Oxygen Score]]*0.1)</f>
        <v>6.4401581478668932</v>
      </c>
      <c r="AI475">
        <v>2018</v>
      </c>
    </row>
    <row r="476" spans="1:35">
      <c r="A476">
        <v>4040</v>
      </c>
      <c r="B476" t="s">
        <v>426</v>
      </c>
      <c r="C476" t="s">
        <v>1</v>
      </c>
      <c r="D476" t="s">
        <v>88</v>
      </c>
      <c r="E476">
        <v>6</v>
      </c>
      <c r="F476">
        <v>28</v>
      </c>
      <c r="G476">
        <f>(Table1[[#This Row],[Min Temperature]]+Table1[[#This Row],[Max Temperature]])/2</f>
        <v>17</v>
      </c>
      <c r="H476">
        <v>2.6</v>
      </c>
      <c r="I476">
        <v>6.6</v>
      </c>
      <c r="J476">
        <f>(Table1[[#This Row],[Min Dissolved Oxygen]]+Table1[[#This Row],[Max Dissolved Oxygen]])/2</f>
        <v>4.5999999999999996</v>
      </c>
      <c r="K476">
        <v>7.5</v>
      </c>
      <c r="L476">
        <v>7.9</v>
      </c>
      <c r="M476">
        <f>(Table1[[#This Row],[Min pH]]+Table1[[#This Row],[Max pH]])/2</f>
        <v>7.7</v>
      </c>
      <c r="N476">
        <v>257</v>
      </c>
      <c r="O476">
        <v>316</v>
      </c>
      <c r="P476">
        <f>(Table1[[#This Row],[Min Conductivity]]+Table1[[#This Row],[Max Conductivity]])/2</f>
        <v>286.5</v>
      </c>
      <c r="Q476">
        <v>2</v>
      </c>
      <c r="R476">
        <v>2.8</v>
      </c>
      <c r="S476">
        <f>(Table1[[#This Row],[Min BOD]]+Table1[[#This Row],[Max BOD]])/2</f>
        <v>2.4</v>
      </c>
      <c r="T476">
        <v>1.3561635220125801</v>
      </c>
      <c r="U476">
        <v>8.0454179566563493</v>
      </c>
      <c r="V476">
        <f>(Table1[[#This Row],[Min Nitrate N + Nitrite N]]+Table1[[#This Row],[Max Nitrate N + Nitrite N]])/2</f>
        <v>4.7007907393344643</v>
      </c>
      <c r="W476">
        <v>1436.77104377104</v>
      </c>
      <c r="X476">
        <v>321488.727272727</v>
      </c>
      <c r="Y476">
        <f>(Table1[[#This Row],[Min Fecal Coliform]]+Table1[[#This Row],[Max Fecal Coliform]])/2</f>
        <v>161462.74915824903</v>
      </c>
      <c r="Z476">
        <v>12108.853896103899</v>
      </c>
      <c r="AA476">
        <v>1882110.4063492101</v>
      </c>
      <c r="AB476">
        <f>(Table1[[#This Row],[Min Total Coliform]]+Table1[[#This Row],[Max Total Coliform]])/2</f>
        <v>947109.63012265693</v>
      </c>
      <c r="AC476">
        <f>MIN(10, (Table1[[#This Row],[Avg BOD]]/4)*10)</f>
        <v>6</v>
      </c>
      <c r="AD476">
        <f>MIN(10, (Table1[[#This Row],[Avg Fecal Coliform]]/600)*10)</f>
        <v>10</v>
      </c>
      <c r="AE476">
        <f>MIN(10, (Table1[[#This Row],[Avg Nitrate N + Nitrite N]]/10)*10)</f>
        <v>4.7007907393344643</v>
      </c>
      <c r="AF476">
        <f>IF(OR(Table1[[#This Row],[Avg pH]]&lt;6.5,Table1[[#This Row],[Avg pH]]&gt;8.5),10,0)</f>
        <v>0</v>
      </c>
      <c r="AG476">
        <f>MAX(0, 10-(2*Table1[[#This Row],[Avg Dissolved Oxygen]]))</f>
        <v>0.80000000000000071</v>
      </c>
      <c r="AH476">
        <f>(Table1[[#This Row],[Fecal Score]]*0.3) + (Table1[[#This Row],[BOD Score]]*0.25) + (Table1[[#This Row],[Nitrate Score]]*0.2) + (Table1[[#This Row],[pH Score]]*0.15) + (Table1[[#This Row],[Dissolved Oxygen Score]]*0.1)</f>
        <v>5.5201581478668933</v>
      </c>
      <c r="AI476">
        <v>2018</v>
      </c>
    </row>
    <row r="477" spans="1:35">
      <c r="A477">
        <v>4041</v>
      </c>
      <c r="B477" t="s">
        <v>427</v>
      </c>
      <c r="C477" t="s">
        <v>1</v>
      </c>
      <c r="D477" t="s">
        <v>88</v>
      </c>
      <c r="E477">
        <v>10.5</v>
      </c>
      <c r="F477">
        <v>27.6</v>
      </c>
      <c r="G477">
        <f>(Table1[[#This Row],[Min Temperature]]+Table1[[#This Row],[Max Temperature]])/2</f>
        <v>19.05</v>
      </c>
      <c r="H477">
        <v>0.6</v>
      </c>
      <c r="I477">
        <v>1</v>
      </c>
      <c r="J477">
        <f>(Table1[[#This Row],[Min Dissolved Oxygen]]+Table1[[#This Row],[Max Dissolved Oxygen]])/2</f>
        <v>0.8</v>
      </c>
      <c r="K477">
        <v>7.2</v>
      </c>
      <c r="L477">
        <v>7.9</v>
      </c>
      <c r="M477">
        <f>(Table1[[#This Row],[Min pH]]+Table1[[#This Row],[Max pH]])/2</f>
        <v>7.5500000000000007</v>
      </c>
      <c r="N477">
        <v>317</v>
      </c>
      <c r="O477">
        <v>858</v>
      </c>
      <c r="P477">
        <f>(Table1[[#This Row],[Min Conductivity]]+Table1[[#This Row],[Max Conductivity]])/2</f>
        <v>587.5</v>
      </c>
      <c r="Q477">
        <v>14</v>
      </c>
      <c r="R477">
        <v>21</v>
      </c>
      <c r="S477">
        <f>(Table1[[#This Row],[Min BOD]]+Table1[[#This Row],[Max BOD]])/2</f>
        <v>17.5</v>
      </c>
      <c r="T477">
        <v>1.3561635220125801</v>
      </c>
      <c r="U477">
        <v>8.0454179566563493</v>
      </c>
      <c r="V477">
        <f>(Table1[[#This Row],[Min Nitrate N + Nitrite N]]+Table1[[#This Row],[Max Nitrate N + Nitrite N]])/2</f>
        <v>4.7007907393344643</v>
      </c>
      <c r="W477">
        <v>1436.77104377104</v>
      </c>
      <c r="X477">
        <v>321488.727272727</v>
      </c>
      <c r="Y477">
        <f>(Table1[[#This Row],[Min Fecal Coliform]]+Table1[[#This Row],[Max Fecal Coliform]])/2</f>
        <v>161462.74915824903</v>
      </c>
      <c r="Z477">
        <v>12108.853896103899</v>
      </c>
      <c r="AA477">
        <v>1882110.4063492101</v>
      </c>
      <c r="AB477">
        <f>(Table1[[#This Row],[Min Total Coliform]]+Table1[[#This Row],[Max Total Coliform]])/2</f>
        <v>947109.63012265693</v>
      </c>
      <c r="AC477">
        <f>MIN(10, (Table1[[#This Row],[Avg BOD]]/4)*10)</f>
        <v>10</v>
      </c>
      <c r="AD477">
        <f>MIN(10, (Table1[[#This Row],[Avg Fecal Coliform]]/600)*10)</f>
        <v>10</v>
      </c>
      <c r="AE477">
        <f>MIN(10, (Table1[[#This Row],[Avg Nitrate N + Nitrite N]]/10)*10)</f>
        <v>4.7007907393344643</v>
      </c>
      <c r="AF477">
        <f>IF(OR(Table1[[#This Row],[Avg pH]]&lt;6.5,Table1[[#This Row],[Avg pH]]&gt;8.5),10,0)</f>
        <v>0</v>
      </c>
      <c r="AG477">
        <f>MAX(0, 10-(2*Table1[[#This Row],[Avg Dissolved Oxygen]]))</f>
        <v>8.4</v>
      </c>
      <c r="AH477">
        <f>(Table1[[#This Row],[Fecal Score]]*0.3) + (Table1[[#This Row],[BOD Score]]*0.25) + (Table1[[#This Row],[Nitrate Score]]*0.2) + (Table1[[#This Row],[pH Score]]*0.15) + (Table1[[#This Row],[Dissolved Oxygen Score]]*0.1)</f>
        <v>7.2801581478668931</v>
      </c>
      <c r="AI477">
        <v>2018</v>
      </c>
    </row>
    <row r="478" spans="1:35">
      <c r="A478">
        <v>4042</v>
      </c>
      <c r="B478" t="s">
        <v>428</v>
      </c>
      <c r="C478" t="s">
        <v>1</v>
      </c>
      <c r="D478" t="s">
        <v>88</v>
      </c>
      <c r="E478">
        <v>3.9</v>
      </c>
      <c r="F478">
        <v>28</v>
      </c>
      <c r="G478">
        <f>(Table1[[#This Row],[Min Temperature]]+Table1[[#This Row],[Max Temperature]])/2</f>
        <v>15.95</v>
      </c>
      <c r="H478">
        <v>0.5</v>
      </c>
      <c r="I478">
        <v>2.2000000000000002</v>
      </c>
      <c r="J478">
        <f>(Table1[[#This Row],[Min Dissolved Oxygen]]+Table1[[#This Row],[Max Dissolved Oxygen]])/2</f>
        <v>1.35</v>
      </c>
      <c r="K478">
        <v>7.1</v>
      </c>
      <c r="L478">
        <v>7.8</v>
      </c>
      <c r="M478">
        <f>(Table1[[#This Row],[Min pH]]+Table1[[#This Row],[Max pH]])/2</f>
        <v>7.4499999999999993</v>
      </c>
      <c r="N478">
        <v>317</v>
      </c>
      <c r="O478">
        <v>851</v>
      </c>
      <c r="P478">
        <f>(Table1[[#This Row],[Min Conductivity]]+Table1[[#This Row],[Max Conductivity]])/2</f>
        <v>584</v>
      </c>
      <c r="Q478">
        <v>12</v>
      </c>
      <c r="R478">
        <v>20</v>
      </c>
      <c r="S478">
        <f>(Table1[[#This Row],[Min BOD]]+Table1[[#This Row],[Max BOD]])/2</f>
        <v>16</v>
      </c>
      <c r="T478">
        <v>1.3561635220125801</v>
      </c>
      <c r="U478">
        <v>8.0454179566563493</v>
      </c>
      <c r="V478">
        <f>(Table1[[#This Row],[Min Nitrate N + Nitrite N]]+Table1[[#This Row],[Max Nitrate N + Nitrite N]])/2</f>
        <v>4.7007907393344643</v>
      </c>
      <c r="W478">
        <v>1436.77104377104</v>
      </c>
      <c r="X478">
        <v>321488.727272727</v>
      </c>
      <c r="Y478">
        <f>(Table1[[#This Row],[Min Fecal Coliform]]+Table1[[#This Row],[Max Fecal Coliform]])/2</f>
        <v>161462.74915824903</v>
      </c>
      <c r="Z478">
        <v>12108.853896103899</v>
      </c>
      <c r="AA478">
        <v>1882110.4063492101</v>
      </c>
      <c r="AB478">
        <f>(Table1[[#This Row],[Min Total Coliform]]+Table1[[#This Row],[Max Total Coliform]])/2</f>
        <v>947109.63012265693</v>
      </c>
      <c r="AC478">
        <f>MIN(10, (Table1[[#This Row],[Avg BOD]]/4)*10)</f>
        <v>10</v>
      </c>
      <c r="AD478">
        <f>MIN(10, (Table1[[#This Row],[Avg Fecal Coliform]]/600)*10)</f>
        <v>10</v>
      </c>
      <c r="AE478">
        <f>MIN(10, (Table1[[#This Row],[Avg Nitrate N + Nitrite N]]/10)*10)</f>
        <v>4.7007907393344643</v>
      </c>
      <c r="AF478">
        <f>IF(OR(Table1[[#This Row],[Avg pH]]&lt;6.5,Table1[[#This Row],[Avg pH]]&gt;8.5),10,0)</f>
        <v>0</v>
      </c>
      <c r="AG478">
        <f>MAX(0, 10-(2*Table1[[#This Row],[Avg Dissolved Oxygen]]))</f>
        <v>7.3</v>
      </c>
      <c r="AH478">
        <f>(Table1[[#This Row],[Fecal Score]]*0.3) + (Table1[[#This Row],[BOD Score]]*0.25) + (Table1[[#This Row],[Nitrate Score]]*0.2) + (Table1[[#This Row],[pH Score]]*0.15) + (Table1[[#This Row],[Dissolved Oxygen Score]]*0.1)</f>
        <v>7.1701581478668928</v>
      </c>
      <c r="AI478">
        <v>2018</v>
      </c>
    </row>
    <row r="479" spans="1:35">
      <c r="A479">
        <v>4043</v>
      </c>
      <c r="B479" t="s">
        <v>429</v>
      </c>
      <c r="C479" t="s">
        <v>1</v>
      </c>
      <c r="D479" t="s">
        <v>88</v>
      </c>
      <c r="E479">
        <v>8</v>
      </c>
      <c r="F479">
        <v>25.4</v>
      </c>
      <c r="G479">
        <f>(Table1[[#This Row],[Min Temperature]]+Table1[[#This Row],[Max Temperature]])/2</f>
        <v>16.7</v>
      </c>
      <c r="H479">
        <v>4.8</v>
      </c>
      <c r="I479">
        <v>7</v>
      </c>
      <c r="J479">
        <f>(Table1[[#This Row],[Min Dissolved Oxygen]]+Table1[[#This Row],[Max Dissolved Oxygen]])/2</f>
        <v>5.9</v>
      </c>
      <c r="K479">
        <v>7.3</v>
      </c>
      <c r="L479">
        <v>7.9</v>
      </c>
      <c r="M479">
        <f>(Table1[[#This Row],[Min pH]]+Table1[[#This Row],[Max pH]])/2</f>
        <v>7.6</v>
      </c>
      <c r="N479">
        <v>311</v>
      </c>
      <c r="O479">
        <v>520</v>
      </c>
      <c r="P479">
        <f>(Table1[[#This Row],[Min Conductivity]]+Table1[[#This Row],[Max Conductivity]])/2</f>
        <v>415.5</v>
      </c>
      <c r="Q479">
        <v>2</v>
      </c>
      <c r="R479">
        <v>3</v>
      </c>
      <c r="S479">
        <f>(Table1[[#This Row],[Min BOD]]+Table1[[#This Row],[Max BOD]])/2</f>
        <v>2.5</v>
      </c>
      <c r="T479">
        <v>1.3561635220125801</v>
      </c>
      <c r="U479">
        <v>8.0454179566563493</v>
      </c>
      <c r="V479">
        <f>(Table1[[#This Row],[Min Nitrate N + Nitrite N]]+Table1[[#This Row],[Max Nitrate N + Nitrite N]])/2</f>
        <v>4.7007907393344643</v>
      </c>
      <c r="W479">
        <v>1436.77104377104</v>
      </c>
      <c r="X479">
        <v>321488.727272727</v>
      </c>
      <c r="Y479">
        <f>(Table1[[#This Row],[Min Fecal Coliform]]+Table1[[#This Row],[Max Fecal Coliform]])/2</f>
        <v>161462.74915824903</v>
      </c>
      <c r="Z479">
        <v>12108.853896103899</v>
      </c>
      <c r="AA479">
        <v>1882110.4063492101</v>
      </c>
      <c r="AB479">
        <f>(Table1[[#This Row],[Min Total Coliform]]+Table1[[#This Row],[Max Total Coliform]])/2</f>
        <v>947109.63012265693</v>
      </c>
      <c r="AC479">
        <f>MIN(10, (Table1[[#This Row],[Avg BOD]]/4)*10)</f>
        <v>6.25</v>
      </c>
      <c r="AD479">
        <f>MIN(10, (Table1[[#This Row],[Avg Fecal Coliform]]/600)*10)</f>
        <v>10</v>
      </c>
      <c r="AE479">
        <f>MIN(10, (Table1[[#This Row],[Avg Nitrate N + Nitrite N]]/10)*10)</f>
        <v>4.7007907393344643</v>
      </c>
      <c r="AF479">
        <f>IF(OR(Table1[[#This Row],[Avg pH]]&lt;6.5,Table1[[#This Row],[Avg pH]]&gt;8.5),10,0)</f>
        <v>0</v>
      </c>
      <c r="AG479">
        <f>MAX(0, 10-(2*Table1[[#This Row],[Avg Dissolved Oxygen]]))</f>
        <v>0</v>
      </c>
      <c r="AH479">
        <f>(Table1[[#This Row],[Fecal Score]]*0.3) + (Table1[[#This Row],[BOD Score]]*0.25) + (Table1[[#This Row],[Nitrate Score]]*0.2) + (Table1[[#This Row],[pH Score]]*0.15) + (Table1[[#This Row],[Dissolved Oxygen Score]]*0.1)</f>
        <v>5.5026581478668932</v>
      </c>
      <c r="AI479">
        <v>2018</v>
      </c>
    </row>
    <row r="480" spans="1:35">
      <c r="A480">
        <v>4044</v>
      </c>
      <c r="B480" t="s">
        <v>430</v>
      </c>
      <c r="C480" t="s">
        <v>1</v>
      </c>
      <c r="D480" t="s">
        <v>88</v>
      </c>
      <c r="E480">
        <v>8</v>
      </c>
      <c r="F480">
        <v>26.3</v>
      </c>
      <c r="G480">
        <f>(Table1[[#This Row],[Min Temperature]]+Table1[[#This Row],[Max Temperature]])/2</f>
        <v>17.149999999999999</v>
      </c>
      <c r="H480">
        <v>3.5</v>
      </c>
      <c r="I480">
        <v>5</v>
      </c>
      <c r="J480">
        <f>(Table1[[#This Row],[Min Dissolved Oxygen]]+Table1[[#This Row],[Max Dissolved Oxygen]])/2</f>
        <v>4.25</v>
      </c>
      <c r="K480">
        <v>7.3</v>
      </c>
      <c r="L480">
        <v>7.9</v>
      </c>
      <c r="M480">
        <f>(Table1[[#This Row],[Min pH]]+Table1[[#This Row],[Max pH]])/2</f>
        <v>7.6</v>
      </c>
      <c r="N480">
        <v>375</v>
      </c>
      <c r="O480">
        <v>458</v>
      </c>
      <c r="P480">
        <f>(Table1[[#This Row],[Min Conductivity]]+Table1[[#This Row],[Max Conductivity]])/2</f>
        <v>416.5</v>
      </c>
      <c r="Q480">
        <v>2</v>
      </c>
      <c r="R480">
        <v>4</v>
      </c>
      <c r="S480">
        <f>(Table1[[#This Row],[Min BOD]]+Table1[[#This Row],[Max BOD]])/2</f>
        <v>3</v>
      </c>
      <c r="T480">
        <v>1.3561635220125801</v>
      </c>
      <c r="U480">
        <v>8.0454179566563493</v>
      </c>
      <c r="V480">
        <f>(Table1[[#This Row],[Min Nitrate N + Nitrite N]]+Table1[[#This Row],[Max Nitrate N + Nitrite N]])/2</f>
        <v>4.7007907393344643</v>
      </c>
      <c r="W480">
        <v>1436.77104377104</v>
      </c>
      <c r="X480">
        <v>321488.727272727</v>
      </c>
      <c r="Y480">
        <f>(Table1[[#This Row],[Min Fecal Coliform]]+Table1[[#This Row],[Max Fecal Coliform]])/2</f>
        <v>161462.74915824903</v>
      </c>
      <c r="Z480">
        <v>12108.853896103899</v>
      </c>
      <c r="AA480">
        <v>1882110.4063492101</v>
      </c>
      <c r="AB480">
        <f>(Table1[[#This Row],[Min Total Coliform]]+Table1[[#This Row],[Max Total Coliform]])/2</f>
        <v>947109.63012265693</v>
      </c>
      <c r="AC480">
        <f>MIN(10, (Table1[[#This Row],[Avg BOD]]/4)*10)</f>
        <v>7.5</v>
      </c>
      <c r="AD480">
        <f>MIN(10, (Table1[[#This Row],[Avg Fecal Coliform]]/600)*10)</f>
        <v>10</v>
      </c>
      <c r="AE480">
        <f>MIN(10, (Table1[[#This Row],[Avg Nitrate N + Nitrite N]]/10)*10)</f>
        <v>4.7007907393344643</v>
      </c>
      <c r="AF480">
        <f>IF(OR(Table1[[#This Row],[Avg pH]]&lt;6.5,Table1[[#This Row],[Avg pH]]&gt;8.5),10,0)</f>
        <v>0</v>
      </c>
      <c r="AG480">
        <f>MAX(0, 10-(2*Table1[[#This Row],[Avg Dissolved Oxygen]]))</f>
        <v>1.5</v>
      </c>
      <c r="AH480">
        <f>(Table1[[#This Row],[Fecal Score]]*0.3) + (Table1[[#This Row],[BOD Score]]*0.25) + (Table1[[#This Row],[Nitrate Score]]*0.2) + (Table1[[#This Row],[pH Score]]*0.15) + (Table1[[#This Row],[Dissolved Oxygen Score]]*0.1)</f>
        <v>5.9651581478668936</v>
      </c>
      <c r="AI480">
        <v>2018</v>
      </c>
    </row>
    <row r="481" spans="1:35">
      <c r="A481">
        <v>4045</v>
      </c>
      <c r="B481" t="s">
        <v>431</v>
      </c>
      <c r="C481" t="s">
        <v>1</v>
      </c>
      <c r="D481" t="s">
        <v>88</v>
      </c>
      <c r="E481">
        <v>8</v>
      </c>
      <c r="F481">
        <v>26.6</v>
      </c>
      <c r="G481">
        <f>(Table1[[#This Row],[Min Temperature]]+Table1[[#This Row],[Max Temperature]])/2</f>
        <v>17.3</v>
      </c>
      <c r="H481">
        <v>2.4</v>
      </c>
      <c r="I481">
        <v>4.8</v>
      </c>
      <c r="J481">
        <f>(Table1[[#This Row],[Min Dissolved Oxygen]]+Table1[[#This Row],[Max Dissolved Oxygen]])/2</f>
        <v>3.5999999999999996</v>
      </c>
      <c r="K481">
        <v>7.2</v>
      </c>
      <c r="L481">
        <v>7.9</v>
      </c>
      <c r="M481">
        <f>(Table1[[#This Row],[Min pH]]+Table1[[#This Row],[Max pH]])/2</f>
        <v>7.5500000000000007</v>
      </c>
      <c r="N481">
        <v>372</v>
      </c>
      <c r="O481">
        <v>471</v>
      </c>
      <c r="P481">
        <f>(Table1[[#This Row],[Min Conductivity]]+Table1[[#This Row],[Max Conductivity]])/2</f>
        <v>421.5</v>
      </c>
      <c r="Q481">
        <v>3</v>
      </c>
      <c r="R481">
        <v>6.4</v>
      </c>
      <c r="S481">
        <f>(Table1[[#This Row],[Min BOD]]+Table1[[#This Row],[Max BOD]])/2</f>
        <v>4.7</v>
      </c>
      <c r="T481">
        <v>1.3561635220125801</v>
      </c>
      <c r="U481">
        <v>8.0454179566563493</v>
      </c>
      <c r="V481">
        <f>(Table1[[#This Row],[Min Nitrate N + Nitrite N]]+Table1[[#This Row],[Max Nitrate N + Nitrite N]])/2</f>
        <v>4.7007907393344643</v>
      </c>
      <c r="W481">
        <v>1436.77104377104</v>
      </c>
      <c r="X481">
        <v>321488.727272727</v>
      </c>
      <c r="Y481">
        <f>(Table1[[#This Row],[Min Fecal Coliform]]+Table1[[#This Row],[Max Fecal Coliform]])/2</f>
        <v>161462.74915824903</v>
      </c>
      <c r="Z481">
        <v>12108.853896103899</v>
      </c>
      <c r="AA481">
        <v>1882110.4063492101</v>
      </c>
      <c r="AB481">
        <f>(Table1[[#This Row],[Min Total Coliform]]+Table1[[#This Row],[Max Total Coliform]])/2</f>
        <v>947109.63012265693</v>
      </c>
      <c r="AC481">
        <f>MIN(10, (Table1[[#This Row],[Avg BOD]]/4)*10)</f>
        <v>10</v>
      </c>
      <c r="AD481">
        <f>MIN(10, (Table1[[#This Row],[Avg Fecal Coliform]]/600)*10)</f>
        <v>10</v>
      </c>
      <c r="AE481">
        <f>MIN(10, (Table1[[#This Row],[Avg Nitrate N + Nitrite N]]/10)*10)</f>
        <v>4.7007907393344643</v>
      </c>
      <c r="AF481">
        <f>IF(OR(Table1[[#This Row],[Avg pH]]&lt;6.5,Table1[[#This Row],[Avg pH]]&gt;8.5),10,0)</f>
        <v>0</v>
      </c>
      <c r="AG481">
        <f>MAX(0, 10-(2*Table1[[#This Row],[Avg Dissolved Oxygen]]))</f>
        <v>2.8000000000000007</v>
      </c>
      <c r="AH481">
        <f>(Table1[[#This Row],[Fecal Score]]*0.3) + (Table1[[#This Row],[BOD Score]]*0.25) + (Table1[[#This Row],[Nitrate Score]]*0.2) + (Table1[[#This Row],[pH Score]]*0.15) + (Table1[[#This Row],[Dissolved Oxygen Score]]*0.1)</f>
        <v>6.7201581478668935</v>
      </c>
      <c r="AI481">
        <v>2018</v>
      </c>
    </row>
    <row r="482" spans="1:35">
      <c r="A482">
        <v>4046</v>
      </c>
      <c r="B482" t="s">
        <v>432</v>
      </c>
      <c r="C482" t="s">
        <v>1</v>
      </c>
      <c r="D482" t="s">
        <v>88</v>
      </c>
      <c r="E482">
        <v>8.1999999999999993</v>
      </c>
      <c r="F482">
        <v>25.3</v>
      </c>
      <c r="G482">
        <f>(Table1[[#This Row],[Min Temperature]]+Table1[[#This Row],[Max Temperature]])/2</f>
        <v>16.75</v>
      </c>
      <c r="H482">
        <v>2.5</v>
      </c>
      <c r="I482">
        <v>3.6</v>
      </c>
      <c r="J482">
        <f>(Table1[[#This Row],[Min Dissolved Oxygen]]+Table1[[#This Row],[Max Dissolved Oxygen]])/2</f>
        <v>3.05</v>
      </c>
      <c r="K482">
        <v>7.2</v>
      </c>
      <c r="L482">
        <v>7.8</v>
      </c>
      <c r="M482">
        <f>(Table1[[#This Row],[Min pH]]+Table1[[#This Row],[Max pH]])/2</f>
        <v>7.5</v>
      </c>
      <c r="N482">
        <v>358</v>
      </c>
      <c r="O482">
        <v>480</v>
      </c>
      <c r="P482">
        <f>(Table1[[#This Row],[Min Conductivity]]+Table1[[#This Row],[Max Conductivity]])/2</f>
        <v>419</v>
      </c>
      <c r="Q482">
        <v>3</v>
      </c>
      <c r="R482">
        <v>6</v>
      </c>
      <c r="S482">
        <f>(Table1[[#This Row],[Min BOD]]+Table1[[#This Row],[Max BOD]])/2</f>
        <v>4.5</v>
      </c>
      <c r="T482">
        <v>1.3561635220125801</v>
      </c>
      <c r="U482">
        <v>8.0454179566563493</v>
      </c>
      <c r="V482">
        <f>(Table1[[#This Row],[Min Nitrate N + Nitrite N]]+Table1[[#This Row],[Max Nitrate N + Nitrite N]])/2</f>
        <v>4.7007907393344643</v>
      </c>
      <c r="W482">
        <v>1436.77104377104</v>
      </c>
      <c r="X482">
        <v>321488.727272727</v>
      </c>
      <c r="Y482">
        <f>(Table1[[#This Row],[Min Fecal Coliform]]+Table1[[#This Row],[Max Fecal Coliform]])/2</f>
        <v>161462.74915824903</v>
      </c>
      <c r="Z482">
        <v>12108.853896103899</v>
      </c>
      <c r="AA482">
        <v>1882110.4063492101</v>
      </c>
      <c r="AB482">
        <f>(Table1[[#This Row],[Min Total Coliform]]+Table1[[#This Row],[Max Total Coliform]])/2</f>
        <v>947109.63012265693</v>
      </c>
      <c r="AC482">
        <f>MIN(10, (Table1[[#This Row],[Avg BOD]]/4)*10)</f>
        <v>10</v>
      </c>
      <c r="AD482">
        <f>MIN(10, (Table1[[#This Row],[Avg Fecal Coliform]]/600)*10)</f>
        <v>10</v>
      </c>
      <c r="AE482">
        <f>MIN(10, (Table1[[#This Row],[Avg Nitrate N + Nitrite N]]/10)*10)</f>
        <v>4.7007907393344643</v>
      </c>
      <c r="AF482">
        <f>IF(OR(Table1[[#This Row],[Avg pH]]&lt;6.5,Table1[[#This Row],[Avg pH]]&gt;8.5),10,0)</f>
        <v>0</v>
      </c>
      <c r="AG482">
        <f>MAX(0, 10-(2*Table1[[#This Row],[Avg Dissolved Oxygen]]))</f>
        <v>3.9000000000000004</v>
      </c>
      <c r="AH482">
        <f>(Table1[[#This Row],[Fecal Score]]*0.3) + (Table1[[#This Row],[BOD Score]]*0.25) + (Table1[[#This Row],[Nitrate Score]]*0.2) + (Table1[[#This Row],[pH Score]]*0.15) + (Table1[[#This Row],[Dissolved Oxygen Score]]*0.1)</f>
        <v>6.8301581478668929</v>
      </c>
      <c r="AI482">
        <v>2018</v>
      </c>
    </row>
    <row r="483" spans="1:35">
      <c r="A483">
        <v>4047</v>
      </c>
      <c r="B483" t="s">
        <v>433</v>
      </c>
      <c r="C483" t="s">
        <v>1</v>
      </c>
      <c r="D483" t="s">
        <v>88</v>
      </c>
      <c r="E483">
        <v>8.1999999999999993</v>
      </c>
      <c r="F483">
        <v>25</v>
      </c>
      <c r="G483">
        <f>(Table1[[#This Row],[Min Temperature]]+Table1[[#This Row],[Max Temperature]])/2</f>
        <v>16.600000000000001</v>
      </c>
      <c r="H483">
        <v>2</v>
      </c>
      <c r="I483">
        <v>3.5</v>
      </c>
      <c r="J483">
        <f>(Table1[[#This Row],[Min Dissolved Oxygen]]+Table1[[#This Row],[Max Dissolved Oxygen]])/2</f>
        <v>2.75</v>
      </c>
      <c r="K483">
        <v>7.3</v>
      </c>
      <c r="L483">
        <v>7.8</v>
      </c>
      <c r="M483">
        <f>(Table1[[#This Row],[Min pH]]+Table1[[#This Row],[Max pH]])/2</f>
        <v>7.55</v>
      </c>
      <c r="N483">
        <v>358</v>
      </c>
      <c r="O483">
        <v>460</v>
      </c>
      <c r="P483">
        <f>(Table1[[#This Row],[Min Conductivity]]+Table1[[#This Row],[Max Conductivity]])/2</f>
        <v>409</v>
      </c>
      <c r="Q483">
        <v>3</v>
      </c>
      <c r="R483">
        <v>6.5</v>
      </c>
      <c r="S483">
        <f>(Table1[[#This Row],[Min BOD]]+Table1[[#This Row],[Max BOD]])/2</f>
        <v>4.75</v>
      </c>
      <c r="T483">
        <v>1.3561635220125801</v>
      </c>
      <c r="U483">
        <v>8.0454179566563493</v>
      </c>
      <c r="V483">
        <f>(Table1[[#This Row],[Min Nitrate N + Nitrite N]]+Table1[[#This Row],[Max Nitrate N + Nitrite N]])/2</f>
        <v>4.7007907393344643</v>
      </c>
      <c r="W483">
        <v>1436.77104377104</v>
      </c>
      <c r="X483">
        <v>321488.727272727</v>
      </c>
      <c r="Y483">
        <f>(Table1[[#This Row],[Min Fecal Coliform]]+Table1[[#This Row],[Max Fecal Coliform]])/2</f>
        <v>161462.74915824903</v>
      </c>
      <c r="Z483">
        <v>12108.853896103899</v>
      </c>
      <c r="AA483">
        <v>1882110.4063492101</v>
      </c>
      <c r="AB483">
        <f>(Table1[[#This Row],[Min Total Coliform]]+Table1[[#This Row],[Max Total Coliform]])/2</f>
        <v>947109.63012265693</v>
      </c>
      <c r="AC483">
        <f>MIN(10, (Table1[[#This Row],[Avg BOD]]/4)*10)</f>
        <v>10</v>
      </c>
      <c r="AD483">
        <f>MIN(10, (Table1[[#This Row],[Avg Fecal Coliform]]/600)*10)</f>
        <v>10</v>
      </c>
      <c r="AE483">
        <f>MIN(10, (Table1[[#This Row],[Avg Nitrate N + Nitrite N]]/10)*10)</f>
        <v>4.7007907393344643</v>
      </c>
      <c r="AF483">
        <f>IF(OR(Table1[[#This Row],[Avg pH]]&lt;6.5,Table1[[#This Row],[Avg pH]]&gt;8.5),10,0)</f>
        <v>0</v>
      </c>
      <c r="AG483">
        <f>MAX(0, 10-(2*Table1[[#This Row],[Avg Dissolved Oxygen]]))</f>
        <v>4.5</v>
      </c>
      <c r="AH483">
        <f>(Table1[[#This Row],[Fecal Score]]*0.3) + (Table1[[#This Row],[BOD Score]]*0.25) + (Table1[[#This Row],[Nitrate Score]]*0.2) + (Table1[[#This Row],[pH Score]]*0.15) + (Table1[[#This Row],[Dissolved Oxygen Score]]*0.1)</f>
        <v>6.8901581478668934</v>
      </c>
      <c r="AI483">
        <v>2018</v>
      </c>
    </row>
    <row r="484" spans="1:35">
      <c r="A484">
        <v>2394</v>
      </c>
      <c r="B484" t="s">
        <v>108</v>
      </c>
      <c r="C484" t="s">
        <v>1</v>
      </c>
      <c r="D484" t="s">
        <v>109</v>
      </c>
      <c r="E484">
        <v>24</v>
      </c>
      <c r="F484">
        <v>34</v>
      </c>
      <c r="G484">
        <f>(Table1[[#This Row],[Min Temperature]]+Table1[[#This Row],[Max Temperature]])/2</f>
        <v>29</v>
      </c>
      <c r="H484">
        <v>7.4</v>
      </c>
      <c r="I484">
        <v>7.6</v>
      </c>
      <c r="J484">
        <f>(Table1[[#This Row],[Min Dissolved Oxygen]]+Table1[[#This Row],[Max Dissolved Oxygen]])/2</f>
        <v>7.5</v>
      </c>
      <c r="K484">
        <v>7.2</v>
      </c>
      <c r="L484">
        <v>7.5</v>
      </c>
      <c r="M484">
        <f>(Table1[[#This Row],[Min pH]]+Table1[[#This Row],[Max pH]])/2</f>
        <v>7.35</v>
      </c>
      <c r="N484">
        <v>769.82234957020103</v>
      </c>
      <c r="O484">
        <v>2502.3610315186202</v>
      </c>
      <c r="P484">
        <f>(Table1[[#This Row],[Min Conductivity]]+Table1[[#This Row],[Max Conductivity]])/2</f>
        <v>1636.0916905444105</v>
      </c>
      <c r="Q484">
        <v>0.7</v>
      </c>
      <c r="R484">
        <v>1</v>
      </c>
      <c r="S484">
        <f>(Table1[[#This Row],[Min BOD]]+Table1[[#This Row],[Max BOD]])/2</f>
        <v>0.85</v>
      </c>
      <c r="T484">
        <v>1.3561635220125801</v>
      </c>
      <c r="U484">
        <v>8.0454179566563493</v>
      </c>
      <c r="V484">
        <f>(Table1[[#This Row],[Min Nitrate N + Nitrite N]]+Table1[[#This Row],[Max Nitrate N + Nitrite N]])/2</f>
        <v>4.7007907393344643</v>
      </c>
      <c r="W484">
        <v>1436.77104377104</v>
      </c>
      <c r="X484">
        <v>321488.727272727</v>
      </c>
      <c r="Y484">
        <f>(Table1[[#This Row],[Min Fecal Coliform]]+Table1[[#This Row],[Max Fecal Coliform]])/2</f>
        <v>161462.74915824903</v>
      </c>
      <c r="Z484">
        <v>12108.853896103899</v>
      </c>
      <c r="AA484">
        <v>1882110.4063492101</v>
      </c>
      <c r="AB484">
        <f>(Table1[[#This Row],[Min Total Coliform]]+Table1[[#This Row],[Max Total Coliform]])/2</f>
        <v>947109.63012265693</v>
      </c>
      <c r="AC484">
        <f>MIN(10, (Table1[[#This Row],[Avg BOD]]/4)*10)</f>
        <v>2.125</v>
      </c>
      <c r="AD484">
        <f>MIN(10, (Table1[[#This Row],[Avg Fecal Coliform]]/600)*10)</f>
        <v>10</v>
      </c>
      <c r="AE484">
        <f>MIN(10, (Table1[[#This Row],[Avg Nitrate N + Nitrite N]]/10)*10)</f>
        <v>4.7007907393344643</v>
      </c>
      <c r="AF484">
        <f>IF(OR(Table1[[#This Row],[Avg pH]]&lt;6.5,Table1[[#This Row],[Avg pH]]&gt;8.5),10,0)</f>
        <v>0</v>
      </c>
      <c r="AG484">
        <f>MAX(0, 10-(2*Table1[[#This Row],[Avg Dissolved Oxygen]]))</f>
        <v>0</v>
      </c>
      <c r="AH484">
        <f>(Table1[[#This Row],[Fecal Score]]*0.3) + (Table1[[#This Row],[BOD Score]]*0.25) + (Table1[[#This Row],[Nitrate Score]]*0.2) + (Table1[[#This Row],[pH Score]]*0.15) + (Table1[[#This Row],[Dissolved Oxygen Score]]*0.1)</f>
        <v>4.4714081478668932</v>
      </c>
      <c r="AI484">
        <v>2018</v>
      </c>
    </row>
    <row r="485" spans="1:35">
      <c r="A485">
        <v>2398</v>
      </c>
      <c r="B485" t="s">
        <v>110</v>
      </c>
      <c r="C485" t="s">
        <v>1</v>
      </c>
      <c r="D485" t="s">
        <v>109</v>
      </c>
      <c r="E485">
        <v>8.5</v>
      </c>
      <c r="F485">
        <v>26.5</v>
      </c>
      <c r="G485">
        <f>(Table1[[#This Row],[Min Temperature]]+Table1[[#This Row],[Max Temperature]])/2</f>
        <v>17.5</v>
      </c>
      <c r="H485">
        <v>7.5</v>
      </c>
      <c r="I485">
        <v>8.1999999999999993</v>
      </c>
      <c r="J485">
        <f>(Table1[[#This Row],[Min Dissolved Oxygen]]+Table1[[#This Row],[Max Dissolved Oxygen]])/2</f>
        <v>7.85</v>
      </c>
      <c r="K485">
        <v>7.4</v>
      </c>
      <c r="L485">
        <v>7.8</v>
      </c>
      <c r="M485">
        <f>(Table1[[#This Row],[Min pH]]+Table1[[#This Row],[Max pH]])/2</f>
        <v>7.6</v>
      </c>
      <c r="N485">
        <v>158</v>
      </c>
      <c r="O485">
        <v>292</v>
      </c>
      <c r="P485">
        <f>(Table1[[#This Row],[Min Conductivity]]+Table1[[#This Row],[Max Conductivity]])/2</f>
        <v>225</v>
      </c>
      <c r="Q485">
        <v>0.3</v>
      </c>
      <c r="R485">
        <v>0.6</v>
      </c>
      <c r="S485">
        <f>(Table1[[#This Row],[Min BOD]]+Table1[[#This Row],[Max BOD]])/2</f>
        <v>0.44999999999999996</v>
      </c>
      <c r="T485">
        <v>0.6</v>
      </c>
      <c r="U485">
        <v>1.2</v>
      </c>
      <c r="V485">
        <f>(Table1[[#This Row],[Min Nitrate N + Nitrite N]]+Table1[[#This Row],[Max Nitrate N + Nitrite N]])/2</f>
        <v>0.89999999999999991</v>
      </c>
      <c r="W485">
        <v>1436.77104377104</v>
      </c>
      <c r="X485">
        <v>321488.727272727</v>
      </c>
      <c r="Y485">
        <f>(Table1[[#This Row],[Min Fecal Coliform]]+Table1[[#This Row],[Max Fecal Coliform]])/2</f>
        <v>161462.74915824903</v>
      </c>
      <c r="Z485">
        <v>12108.853896103899</v>
      </c>
      <c r="AA485">
        <v>1882110.4063492101</v>
      </c>
      <c r="AB485">
        <f>(Table1[[#This Row],[Min Total Coliform]]+Table1[[#This Row],[Max Total Coliform]])/2</f>
        <v>947109.63012265693</v>
      </c>
      <c r="AC485">
        <f>MIN(10, (Table1[[#This Row],[Avg BOD]]/4)*10)</f>
        <v>1.125</v>
      </c>
      <c r="AD485">
        <f>MIN(10, (Table1[[#This Row],[Avg Fecal Coliform]]/600)*10)</f>
        <v>10</v>
      </c>
      <c r="AE485">
        <f>MIN(10, (Table1[[#This Row],[Avg Nitrate N + Nitrite N]]/10)*10)</f>
        <v>0.89999999999999991</v>
      </c>
      <c r="AF485">
        <f>IF(OR(Table1[[#This Row],[Avg pH]]&lt;6.5,Table1[[#This Row],[Avg pH]]&gt;8.5),10,0)</f>
        <v>0</v>
      </c>
      <c r="AG485">
        <f>MAX(0, 10-(2*Table1[[#This Row],[Avg Dissolved Oxygen]]))</f>
        <v>0</v>
      </c>
      <c r="AH485">
        <f>(Table1[[#This Row],[Fecal Score]]*0.3) + (Table1[[#This Row],[BOD Score]]*0.25) + (Table1[[#This Row],[Nitrate Score]]*0.2) + (Table1[[#This Row],[pH Score]]*0.15) + (Table1[[#This Row],[Dissolved Oxygen Score]]*0.1)</f>
        <v>3.4612500000000002</v>
      </c>
      <c r="AI485">
        <v>2018</v>
      </c>
    </row>
    <row r="486" spans="1:35">
      <c r="A486">
        <v>2402</v>
      </c>
      <c r="B486" t="s">
        <v>434</v>
      </c>
      <c r="C486" t="s">
        <v>1</v>
      </c>
      <c r="D486" t="s">
        <v>109</v>
      </c>
      <c r="E486">
        <v>16</v>
      </c>
      <c r="F486">
        <v>38</v>
      </c>
      <c r="G486">
        <f>(Table1[[#This Row],[Min Temperature]]+Table1[[#This Row],[Max Temperature]])/2</f>
        <v>27</v>
      </c>
      <c r="H486">
        <v>6.5</v>
      </c>
      <c r="I486">
        <v>8.9</v>
      </c>
      <c r="J486">
        <f>(Table1[[#This Row],[Min Dissolved Oxygen]]+Table1[[#This Row],[Max Dissolved Oxygen]])/2</f>
        <v>7.7</v>
      </c>
      <c r="K486">
        <v>6.7</v>
      </c>
      <c r="L486">
        <v>7.4</v>
      </c>
      <c r="M486">
        <f>(Table1[[#This Row],[Min pH]]+Table1[[#This Row],[Max pH]])/2</f>
        <v>7.0500000000000007</v>
      </c>
      <c r="N486">
        <v>769.82234957020103</v>
      </c>
      <c r="O486">
        <v>2502.3610315186202</v>
      </c>
      <c r="P486">
        <f>(Table1[[#This Row],[Min Conductivity]]+Table1[[#This Row],[Max Conductivity]])/2</f>
        <v>1636.0916905444105</v>
      </c>
      <c r="Q486">
        <v>1.4</v>
      </c>
      <c r="R486">
        <v>3.3</v>
      </c>
      <c r="S486">
        <f>(Table1[[#This Row],[Min BOD]]+Table1[[#This Row],[Max BOD]])/2</f>
        <v>2.3499999999999996</v>
      </c>
      <c r="T486">
        <v>1.3561635220125801</v>
      </c>
      <c r="U486">
        <v>8.0454179566563493</v>
      </c>
      <c r="V486">
        <f>(Table1[[#This Row],[Min Nitrate N + Nitrite N]]+Table1[[#This Row],[Max Nitrate N + Nitrite N]])/2</f>
        <v>4.7007907393344643</v>
      </c>
      <c r="W486">
        <v>1436.77104377104</v>
      </c>
      <c r="X486">
        <v>321488.727272727</v>
      </c>
      <c r="Y486">
        <f>(Table1[[#This Row],[Min Fecal Coliform]]+Table1[[#This Row],[Max Fecal Coliform]])/2</f>
        <v>161462.74915824903</v>
      </c>
      <c r="Z486">
        <v>12108.853896103899</v>
      </c>
      <c r="AA486">
        <v>1882110.4063492101</v>
      </c>
      <c r="AB486">
        <f>(Table1[[#This Row],[Min Total Coliform]]+Table1[[#This Row],[Max Total Coliform]])/2</f>
        <v>947109.63012265693</v>
      </c>
      <c r="AC486">
        <f>MIN(10, (Table1[[#This Row],[Avg BOD]]/4)*10)</f>
        <v>5.8749999999999991</v>
      </c>
      <c r="AD486">
        <f>MIN(10, (Table1[[#This Row],[Avg Fecal Coliform]]/600)*10)</f>
        <v>10</v>
      </c>
      <c r="AE486">
        <f>MIN(10, (Table1[[#This Row],[Avg Nitrate N + Nitrite N]]/10)*10)</f>
        <v>4.7007907393344643</v>
      </c>
      <c r="AF486">
        <f>IF(OR(Table1[[#This Row],[Avg pH]]&lt;6.5,Table1[[#This Row],[Avg pH]]&gt;8.5),10,0)</f>
        <v>0</v>
      </c>
      <c r="AG486">
        <f>MAX(0, 10-(2*Table1[[#This Row],[Avg Dissolved Oxygen]]))</f>
        <v>0</v>
      </c>
      <c r="AH486">
        <f>(Table1[[#This Row],[Fecal Score]]*0.3) + (Table1[[#This Row],[BOD Score]]*0.25) + (Table1[[#This Row],[Nitrate Score]]*0.2) + (Table1[[#This Row],[pH Score]]*0.15) + (Table1[[#This Row],[Dissolved Oxygen Score]]*0.1)</f>
        <v>5.4089081478668932</v>
      </c>
      <c r="AI486">
        <v>2018</v>
      </c>
    </row>
    <row r="487" spans="1:35">
      <c r="A487">
        <v>2393</v>
      </c>
      <c r="B487" t="s">
        <v>111</v>
      </c>
      <c r="C487" t="s">
        <v>8</v>
      </c>
      <c r="D487" t="s">
        <v>109</v>
      </c>
      <c r="E487">
        <v>13</v>
      </c>
      <c r="F487">
        <v>32</v>
      </c>
      <c r="G487">
        <f>(Table1[[#This Row],[Min Temperature]]+Table1[[#This Row],[Max Temperature]])/2</f>
        <v>22.5</v>
      </c>
      <c r="H487">
        <v>6.5</v>
      </c>
      <c r="I487">
        <v>8.4</v>
      </c>
      <c r="J487">
        <f>(Table1[[#This Row],[Min Dissolved Oxygen]]+Table1[[#This Row],[Max Dissolved Oxygen]])/2</f>
        <v>7.45</v>
      </c>
      <c r="K487">
        <v>6.7</v>
      </c>
      <c r="L487">
        <v>7.8</v>
      </c>
      <c r="M487">
        <f>(Table1[[#This Row],[Min pH]]+Table1[[#This Row],[Max pH]])/2</f>
        <v>7.25</v>
      </c>
      <c r="N487">
        <v>314</v>
      </c>
      <c r="O487">
        <v>316</v>
      </c>
      <c r="P487">
        <f>(Table1[[#This Row],[Min Conductivity]]+Table1[[#This Row],[Max Conductivity]])/2</f>
        <v>315</v>
      </c>
      <c r="Q487">
        <v>2.4</v>
      </c>
      <c r="R487">
        <v>2.8</v>
      </c>
      <c r="S487">
        <f>(Table1[[#This Row],[Min BOD]]+Table1[[#This Row],[Max BOD]])/2</f>
        <v>2.5999999999999996</v>
      </c>
      <c r="T487">
        <v>1.3561635220125801</v>
      </c>
      <c r="U487">
        <v>8.0454179566563493</v>
      </c>
      <c r="V487">
        <f>(Table1[[#This Row],[Min Nitrate N + Nitrite N]]+Table1[[#This Row],[Max Nitrate N + Nitrite N]])/2</f>
        <v>4.7007907393344643</v>
      </c>
      <c r="W487">
        <v>1436.77104377104</v>
      </c>
      <c r="X487">
        <v>321488.727272727</v>
      </c>
      <c r="Y487">
        <f>(Table1[[#This Row],[Min Fecal Coliform]]+Table1[[#This Row],[Max Fecal Coliform]])/2</f>
        <v>161462.74915824903</v>
      </c>
      <c r="Z487">
        <v>12108.853896103899</v>
      </c>
      <c r="AA487">
        <v>1882110.4063492101</v>
      </c>
      <c r="AB487">
        <f>(Table1[[#This Row],[Min Total Coliform]]+Table1[[#This Row],[Max Total Coliform]])/2</f>
        <v>947109.63012265693</v>
      </c>
      <c r="AC487">
        <f>MIN(10, (Table1[[#This Row],[Avg BOD]]/4)*10)</f>
        <v>6.4999999999999991</v>
      </c>
      <c r="AD487">
        <f>MIN(10, (Table1[[#This Row],[Avg Fecal Coliform]]/600)*10)</f>
        <v>10</v>
      </c>
      <c r="AE487">
        <f>MIN(10, (Table1[[#This Row],[Avg Nitrate N + Nitrite N]]/10)*10)</f>
        <v>4.7007907393344643</v>
      </c>
      <c r="AF487">
        <f>IF(OR(Table1[[#This Row],[Avg pH]]&lt;6.5,Table1[[#This Row],[Avg pH]]&gt;8.5),10,0)</f>
        <v>0</v>
      </c>
      <c r="AG487">
        <f>MAX(0, 10-(2*Table1[[#This Row],[Avg Dissolved Oxygen]]))</f>
        <v>0</v>
      </c>
      <c r="AH487">
        <f>(Table1[[#This Row],[Fecal Score]]*0.3) + (Table1[[#This Row],[BOD Score]]*0.25) + (Table1[[#This Row],[Nitrate Score]]*0.2) + (Table1[[#This Row],[pH Score]]*0.15) + (Table1[[#This Row],[Dissolved Oxygen Score]]*0.1)</f>
        <v>5.5651581478668932</v>
      </c>
      <c r="AI487">
        <v>2018</v>
      </c>
    </row>
    <row r="488" spans="1:35">
      <c r="A488">
        <v>1388</v>
      </c>
      <c r="B488" t="s">
        <v>435</v>
      </c>
      <c r="C488" t="s">
        <v>1</v>
      </c>
      <c r="D488" t="s">
        <v>113</v>
      </c>
      <c r="E488">
        <v>24.6</v>
      </c>
      <c r="F488">
        <v>33</v>
      </c>
      <c r="G488">
        <f>(Table1[[#This Row],[Min Temperature]]+Table1[[#This Row],[Max Temperature]])/2</f>
        <v>28.8</v>
      </c>
      <c r="H488">
        <v>4.0999999999999996</v>
      </c>
      <c r="I488">
        <v>8.8000000000000007</v>
      </c>
      <c r="J488">
        <f>(Table1[[#This Row],[Min Dissolved Oxygen]]+Table1[[#This Row],[Max Dissolved Oxygen]])/2</f>
        <v>6.45</v>
      </c>
      <c r="K488">
        <v>6.8</v>
      </c>
      <c r="L488">
        <v>8.6</v>
      </c>
      <c r="M488">
        <f>(Table1[[#This Row],[Min pH]]+Table1[[#This Row],[Max pH]])/2</f>
        <v>7.6999999999999993</v>
      </c>
      <c r="N488">
        <v>302</v>
      </c>
      <c r="O488">
        <v>545</v>
      </c>
      <c r="P488">
        <f>(Table1[[#This Row],[Min Conductivity]]+Table1[[#This Row],[Max Conductivity]])/2</f>
        <v>423.5</v>
      </c>
      <c r="Q488">
        <v>2</v>
      </c>
      <c r="R488">
        <v>7</v>
      </c>
      <c r="S488">
        <f>(Table1[[#This Row],[Min BOD]]+Table1[[#This Row],[Max BOD]])/2</f>
        <v>4.5</v>
      </c>
      <c r="T488">
        <v>0.5</v>
      </c>
      <c r="U488">
        <v>3.1</v>
      </c>
      <c r="V488">
        <f>(Table1[[#This Row],[Min Nitrate N + Nitrite N]]+Table1[[#This Row],[Max Nitrate N + Nitrite N]])/2</f>
        <v>1.8</v>
      </c>
      <c r="W488">
        <v>110</v>
      </c>
      <c r="X488">
        <v>220000</v>
      </c>
      <c r="Y488">
        <f>(Table1[[#This Row],[Min Fecal Coliform]]+Table1[[#This Row],[Max Fecal Coliform]])/2</f>
        <v>110055</v>
      </c>
      <c r="Z488">
        <v>920</v>
      </c>
      <c r="AA488">
        <v>1720000</v>
      </c>
      <c r="AB488">
        <f>(Table1[[#This Row],[Min Total Coliform]]+Table1[[#This Row],[Max Total Coliform]])/2</f>
        <v>860460</v>
      </c>
      <c r="AC488">
        <f>MIN(10, (Table1[[#This Row],[Avg BOD]]/4)*10)</f>
        <v>10</v>
      </c>
      <c r="AD488">
        <f>MIN(10, (Table1[[#This Row],[Avg Fecal Coliform]]/600)*10)</f>
        <v>10</v>
      </c>
      <c r="AE488">
        <f>MIN(10, (Table1[[#This Row],[Avg Nitrate N + Nitrite N]]/10)*10)</f>
        <v>1.7999999999999998</v>
      </c>
      <c r="AF488">
        <f>IF(OR(Table1[[#This Row],[Avg pH]]&lt;6.5,Table1[[#This Row],[Avg pH]]&gt;8.5),10,0)</f>
        <v>0</v>
      </c>
      <c r="AG488">
        <f>MAX(0, 10-(2*Table1[[#This Row],[Avg Dissolved Oxygen]]))</f>
        <v>0</v>
      </c>
      <c r="AH488">
        <f>(Table1[[#This Row],[Fecal Score]]*0.3) + (Table1[[#This Row],[BOD Score]]*0.25) + (Table1[[#This Row],[Nitrate Score]]*0.2) + (Table1[[#This Row],[pH Score]]*0.15) + (Table1[[#This Row],[Dissolved Oxygen Score]]*0.1)</f>
        <v>5.86</v>
      </c>
      <c r="AI488">
        <v>2018</v>
      </c>
    </row>
    <row r="489" spans="1:35">
      <c r="A489">
        <v>1446</v>
      </c>
      <c r="B489" t="s">
        <v>436</v>
      </c>
      <c r="C489" t="s">
        <v>1</v>
      </c>
      <c r="D489" t="s">
        <v>113</v>
      </c>
      <c r="E489">
        <v>24</v>
      </c>
      <c r="F489">
        <v>26</v>
      </c>
      <c r="G489">
        <f>(Table1[[#This Row],[Min Temperature]]+Table1[[#This Row],[Max Temperature]])/2</f>
        <v>25</v>
      </c>
      <c r="H489">
        <v>0.5</v>
      </c>
      <c r="I489">
        <v>6.7</v>
      </c>
      <c r="J489">
        <f>(Table1[[#This Row],[Min Dissolved Oxygen]]+Table1[[#This Row],[Max Dissolved Oxygen]])/2</f>
        <v>3.6</v>
      </c>
      <c r="K489">
        <v>6.7</v>
      </c>
      <c r="L489">
        <v>8.1</v>
      </c>
      <c r="M489">
        <f>(Table1[[#This Row],[Min pH]]+Table1[[#This Row],[Max pH]])/2</f>
        <v>7.4</v>
      </c>
      <c r="N489">
        <v>120</v>
      </c>
      <c r="O489">
        <v>882</v>
      </c>
      <c r="P489">
        <f>(Table1[[#This Row],[Min Conductivity]]+Table1[[#This Row],[Max Conductivity]])/2</f>
        <v>501</v>
      </c>
      <c r="Q489">
        <v>2.4</v>
      </c>
      <c r="R489">
        <v>6.7</v>
      </c>
      <c r="S489">
        <f>(Table1[[#This Row],[Min BOD]]+Table1[[#This Row],[Max BOD]])/2</f>
        <v>4.55</v>
      </c>
      <c r="T489">
        <v>0.1</v>
      </c>
      <c r="U489">
        <v>2.2999999999999998</v>
      </c>
      <c r="V489">
        <f>(Table1[[#This Row],[Min Nitrate N + Nitrite N]]+Table1[[#This Row],[Max Nitrate N + Nitrite N]])/2</f>
        <v>1.2</v>
      </c>
      <c r="W489">
        <v>380</v>
      </c>
      <c r="X489">
        <v>1200</v>
      </c>
      <c r="Y489">
        <f>(Table1[[#This Row],[Min Fecal Coliform]]+Table1[[#This Row],[Max Fecal Coliform]])/2</f>
        <v>790</v>
      </c>
      <c r="Z489">
        <v>1700</v>
      </c>
      <c r="AA489">
        <v>4700</v>
      </c>
      <c r="AB489">
        <f>(Table1[[#This Row],[Min Total Coliform]]+Table1[[#This Row],[Max Total Coliform]])/2</f>
        <v>3200</v>
      </c>
      <c r="AC489">
        <f>MIN(10, (Table1[[#This Row],[Avg BOD]]/4)*10)</f>
        <v>10</v>
      </c>
      <c r="AD489">
        <f>MIN(10, (Table1[[#This Row],[Avg Fecal Coliform]]/600)*10)</f>
        <v>10</v>
      </c>
      <c r="AE489">
        <f>MIN(10, (Table1[[#This Row],[Avg Nitrate N + Nitrite N]]/10)*10)</f>
        <v>1.2</v>
      </c>
      <c r="AF489">
        <f>IF(OR(Table1[[#This Row],[Avg pH]]&lt;6.5,Table1[[#This Row],[Avg pH]]&gt;8.5),10,0)</f>
        <v>0</v>
      </c>
      <c r="AG489">
        <f>MAX(0, 10-(2*Table1[[#This Row],[Avg Dissolved Oxygen]]))</f>
        <v>2.8</v>
      </c>
      <c r="AH489">
        <f>(Table1[[#This Row],[Fecal Score]]*0.3) + (Table1[[#This Row],[BOD Score]]*0.25) + (Table1[[#This Row],[Nitrate Score]]*0.2) + (Table1[[#This Row],[pH Score]]*0.15) + (Table1[[#This Row],[Dissolved Oxygen Score]]*0.1)</f>
        <v>6.0200000000000005</v>
      </c>
      <c r="AI489">
        <v>2018</v>
      </c>
    </row>
    <row r="490" spans="1:35">
      <c r="A490">
        <v>3582</v>
      </c>
      <c r="B490" t="s">
        <v>115</v>
      </c>
      <c r="C490" t="s">
        <v>1</v>
      </c>
      <c r="D490" t="s">
        <v>113</v>
      </c>
      <c r="E490">
        <v>20</v>
      </c>
      <c r="F490">
        <v>26</v>
      </c>
      <c r="G490">
        <f>(Table1[[#This Row],[Min Temperature]]+Table1[[#This Row],[Max Temperature]])/2</f>
        <v>23</v>
      </c>
      <c r="H490">
        <v>0</v>
      </c>
      <c r="I490">
        <v>6</v>
      </c>
      <c r="J490">
        <f>(Table1[[#This Row],[Min Dissolved Oxygen]]+Table1[[#This Row],[Max Dissolved Oxygen]])/2</f>
        <v>3</v>
      </c>
      <c r="K490">
        <v>5.7</v>
      </c>
      <c r="L490">
        <v>7.9</v>
      </c>
      <c r="M490">
        <f>(Table1[[#This Row],[Min pH]]+Table1[[#This Row],[Max pH]])/2</f>
        <v>6.8000000000000007</v>
      </c>
      <c r="N490">
        <v>983</v>
      </c>
      <c r="O490">
        <v>1920</v>
      </c>
      <c r="P490">
        <f>(Table1[[#This Row],[Min Conductivity]]+Table1[[#This Row],[Max Conductivity]])/2</f>
        <v>1451.5</v>
      </c>
      <c r="Q490">
        <v>4</v>
      </c>
      <c r="R490">
        <v>25.6</v>
      </c>
      <c r="S490">
        <f>(Table1[[#This Row],[Min BOD]]+Table1[[#This Row],[Max BOD]])/2</f>
        <v>14.8</v>
      </c>
      <c r="T490">
        <v>0.4</v>
      </c>
      <c r="U490">
        <v>4.2</v>
      </c>
      <c r="V490">
        <f>(Table1[[#This Row],[Min Nitrate N + Nitrite N]]+Table1[[#This Row],[Max Nitrate N + Nitrite N]])/2</f>
        <v>2.3000000000000003</v>
      </c>
      <c r="W490">
        <v>1100</v>
      </c>
      <c r="X490">
        <v>2700</v>
      </c>
      <c r="Y490">
        <f>(Table1[[#This Row],[Min Fecal Coliform]]+Table1[[#This Row],[Max Fecal Coliform]])/2</f>
        <v>1900</v>
      </c>
      <c r="Z490">
        <v>5800</v>
      </c>
      <c r="AA490">
        <v>7900</v>
      </c>
      <c r="AB490">
        <f>(Table1[[#This Row],[Min Total Coliform]]+Table1[[#This Row],[Max Total Coliform]])/2</f>
        <v>6850</v>
      </c>
      <c r="AC490">
        <f>MIN(10, (Table1[[#This Row],[Avg BOD]]/4)*10)</f>
        <v>10</v>
      </c>
      <c r="AD490">
        <f>MIN(10, (Table1[[#This Row],[Avg Fecal Coliform]]/600)*10)</f>
        <v>10</v>
      </c>
      <c r="AE490">
        <f>MIN(10, (Table1[[#This Row],[Avg Nitrate N + Nitrite N]]/10)*10)</f>
        <v>2.3000000000000003</v>
      </c>
      <c r="AF490">
        <f>IF(OR(Table1[[#This Row],[Avg pH]]&lt;6.5,Table1[[#This Row],[Avg pH]]&gt;8.5),10,0)</f>
        <v>0</v>
      </c>
      <c r="AG490">
        <f>MAX(0, 10-(2*Table1[[#This Row],[Avg Dissolved Oxygen]]))</f>
        <v>4</v>
      </c>
      <c r="AH490">
        <f>(Table1[[#This Row],[Fecal Score]]*0.3) + (Table1[[#This Row],[BOD Score]]*0.25) + (Table1[[#This Row],[Nitrate Score]]*0.2) + (Table1[[#This Row],[pH Score]]*0.15) + (Table1[[#This Row],[Dissolved Oxygen Score]]*0.1)</f>
        <v>6.36</v>
      </c>
      <c r="AI490">
        <v>2018</v>
      </c>
    </row>
    <row r="491" spans="1:35">
      <c r="A491">
        <v>3583</v>
      </c>
      <c r="B491" t="s">
        <v>116</v>
      </c>
      <c r="C491" t="s">
        <v>1</v>
      </c>
      <c r="D491" t="s">
        <v>113</v>
      </c>
      <c r="E491">
        <v>22</v>
      </c>
      <c r="F491">
        <v>27</v>
      </c>
      <c r="G491">
        <f>(Table1[[#This Row],[Min Temperature]]+Table1[[#This Row],[Max Temperature]])/2</f>
        <v>24.5</v>
      </c>
      <c r="H491">
        <v>6.5</v>
      </c>
      <c r="I491">
        <v>7.7</v>
      </c>
      <c r="J491">
        <f>(Table1[[#This Row],[Min Dissolved Oxygen]]+Table1[[#This Row],[Max Dissolved Oxygen]])/2</f>
        <v>7.1</v>
      </c>
      <c r="K491">
        <v>8.4</v>
      </c>
      <c r="L491">
        <v>9.1</v>
      </c>
      <c r="M491">
        <f>(Table1[[#This Row],[Min pH]]+Table1[[#This Row],[Max pH]])/2</f>
        <v>8.75</v>
      </c>
      <c r="N491">
        <v>535</v>
      </c>
      <c r="O491">
        <v>624</v>
      </c>
      <c r="P491">
        <f>(Table1[[#This Row],[Min Conductivity]]+Table1[[#This Row],[Max Conductivity]])/2</f>
        <v>579.5</v>
      </c>
      <c r="Q491">
        <v>3</v>
      </c>
      <c r="R491">
        <v>5</v>
      </c>
      <c r="S491">
        <f>(Table1[[#This Row],[Min BOD]]+Table1[[#This Row],[Max BOD]])/2</f>
        <v>4</v>
      </c>
      <c r="T491">
        <v>0.2</v>
      </c>
      <c r="U491">
        <v>2.5</v>
      </c>
      <c r="V491">
        <f>(Table1[[#This Row],[Min Nitrate N + Nitrite N]]+Table1[[#This Row],[Max Nitrate N + Nitrite N]])/2</f>
        <v>1.35</v>
      </c>
      <c r="W491">
        <v>910</v>
      </c>
      <c r="X491">
        <v>1700</v>
      </c>
      <c r="Y491">
        <f>(Table1[[#This Row],[Min Fecal Coliform]]+Table1[[#This Row],[Max Fecal Coliform]])/2</f>
        <v>1305</v>
      </c>
      <c r="Z491">
        <v>3800</v>
      </c>
      <c r="AA491">
        <v>5800</v>
      </c>
      <c r="AB491">
        <f>(Table1[[#This Row],[Min Total Coliform]]+Table1[[#This Row],[Max Total Coliform]])/2</f>
        <v>4800</v>
      </c>
      <c r="AC491">
        <f>MIN(10, (Table1[[#This Row],[Avg BOD]]/4)*10)</f>
        <v>10</v>
      </c>
      <c r="AD491">
        <f>MIN(10, (Table1[[#This Row],[Avg Fecal Coliform]]/600)*10)</f>
        <v>10</v>
      </c>
      <c r="AE491">
        <f>MIN(10, (Table1[[#This Row],[Avg Nitrate N + Nitrite N]]/10)*10)</f>
        <v>1.35</v>
      </c>
      <c r="AF491">
        <f>IF(OR(Table1[[#This Row],[Avg pH]]&lt;6.5,Table1[[#This Row],[Avg pH]]&gt;8.5),10,0)</f>
        <v>10</v>
      </c>
      <c r="AG491">
        <f>MAX(0, 10-(2*Table1[[#This Row],[Avg Dissolved Oxygen]]))</f>
        <v>0</v>
      </c>
      <c r="AH491">
        <f>(Table1[[#This Row],[Fecal Score]]*0.3) + (Table1[[#This Row],[BOD Score]]*0.25) + (Table1[[#This Row],[Nitrate Score]]*0.2) + (Table1[[#This Row],[pH Score]]*0.15) + (Table1[[#This Row],[Dissolved Oxygen Score]]*0.1)</f>
        <v>7.27</v>
      </c>
      <c r="AI491">
        <v>2018</v>
      </c>
    </row>
    <row r="492" spans="1:35">
      <c r="A492">
        <v>3584</v>
      </c>
      <c r="B492" t="s">
        <v>117</v>
      </c>
      <c r="C492" t="s">
        <v>1</v>
      </c>
      <c r="D492" t="s">
        <v>113</v>
      </c>
      <c r="E492">
        <v>23</v>
      </c>
      <c r="F492">
        <v>29</v>
      </c>
      <c r="G492">
        <f>(Table1[[#This Row],[Min Temperature]]+Table1[[#This Row],[Max Temperature]])/2</f>
        <v>26</v>
      </c>
      <c r="H492">
        <v>0</v>
      </c>
      <c r="I492">
        <v>4</v>
      </c>
      <c r="J492">
        <f>(Table1[[#This Row],[Min Dissolved Oxygen]]+Table1[[#This Row],[Max Dissolved Oxygen]])/2</f>
        <v>2</v>
      </c>
      <c r="K492">
        <v>6.5</v>
      </c>
      <c r="L492">
        <v>7.8</v>
      </c>
      <c r="M492">
        <f>(Table1[[#This Row],[Min pH]]+Table1[[#This Row],[Max pH]])/2</f>
        <v>7.15</v>
      </c>
      <c r="N492">
        <v>896</v>
      </c>
      <c r="O492">
        <v>1180</v>
      </c>
      <c r="P492">
        <f>(Table1[[#This Row],[Min Conductivity]]+Table1[[#This Row],[Max Conductivity]])/2</f>
        <v>1038</v>
      </c>
      <c r="Q492">
        <v>10.1</v>
      </c>
      <c r="R492">
        <v>23.2</v>
      </c>
      <c r="S492">
        <f>(Table1[[#This Row],[Min BOD]]+Table1[[#This Row],[Max BOD]])/2</f>
        <v>16.649999999999999</v>
      </c>
      <c r="T492">
        <v>0.2</v>
      </c>
      <c r="U492">
        <v>4.3</v>
      </c>
      <c r="V492">
        <f>(Table1[[#This Row],[Min Nitrate N + Nitrite N]]+Table1[[#This Row],[Max Nitrate N + Nitrite N]])/2</f>
        <v>2.25</v>
      </c>
      <c r="W492">
        <v>1400</v>
      </c>
      <c r="X492">
        <v>3100</v>
      </c>
      <c r="Y492">
        <f>(Table1[[#This Row],[Min Fecal Coliform]]+Table1[[#This Row],[Max Fecal Coliform]])/2</f>
        <v>2250</v>
      </c>
      <c r="Z492">
        <v>6300</v>
      </c>
      <c r="AA492">
        <v>8400</v>
      </c>
      <c r="AB492">
        <f>(Table1[[#This Row],[Min Total Coliform]]+Table1[[#This Row],[Max Total Coliform]])/2</f>
        <v>7350</v>
      </c>
      <c r="AC492">
        <f>MIN(10, (Table1[[#This Row],[Avg BOD]]/4)*10)</f>
        <v>10</v>
      </c>
      <c r="AD492">
        <f>MIN(10, (Table1[[#This Row],[Avg Fecal Coliform]]/600)*10)</f>
        <v>10</v>
      </c>
      <c r="AE492">
        <f>MIN(10, (Table1[[#This Row],[Avg Nitrate N + Nitrite N]]/10)*10)</f>
        <v>2.25</v>
      </c>
      <c r="AF492">
        <f>IF(OR(Table1[[#This Row],[Avg pH]]&lt;6.5,Table1[[#This Row],[Avg pH]]&gt;8.5),10,0)</f>
        <v>0</v>
      </c>
      <c r="AG492">
        <f>MAX(0, 10-(2*Table1[[#This Row],[Avg Dissolved Oxygen]]))</f>
        <v>6</v>
      </c>
      <c r="AH492">
        <f>(Table1[[#This Row],[Fecal Score]]*0.3) + (Table1[[#This Row],[BOD Score]]*0.25) + (Table1[[#This Row],[Nitrate Score]]*0.2) + (Table1[[#This Row],[pH Score]]*0.15) + (Table1[[#This Row],[Dissolved Oxygen Score]]*0.1)</f>
        <v>6.5500000000000007</v>
      </c>
      <c r="AI492">
        <v>2018</v>
      </c>
    </row>
    <row r="493" spans="1:35">
      <c r="A493">
        <v>3585</v>
      </c>
      <c r="B493" t="s">
        <v>118</v>
      </c>
      <c r="C493" t="s">
        <v>1</v>
      </c>
      <c r="D493" t="s">
        <v>113</v>
      </c>
      <c r="E493">
        <v>19</v>
      </c>
      <c r="F493">
        <v>29</v>
      </c>
      <c r="G493">
        <f>(Table1[[#This Row],[Min Temperature]]+Table1[[#This Row],[Max Temperature]])/2</f>
        <v>24</v>
      </c>
      <c r="H493">
        <v>0</v>
      </c>
      <c r="I493">
        <v>3.6</v>
      </c>
      <c r="J493">
        <f>(Table1[[#This Row],[Min Dissolved Oxygen]]+Table1[[#This Row],[Max Dissolved Oxygen]])/2</f>
        <v>1.8</v>
      </c>
      <c r="K493">
        <v>7.3</v>
      </c>
      <c r="L493">
        <v>8.1</v>
      </c>
      <c r="M493">
        <f>(Table1[[#This Row],[Min pH]]+Table1[[#This Row],[Max pH]])/2</f>
        <v>7.6999999999999993</v>
      </c>
      <c r="N493">
        <v>852</v>
      </c>
      <c r="O493">
        <v>1203</v>
      </c>
      <c r="P493">
        <f>(Table1[[#This Row],[Min Conductivity]]+Table1[[#This Row],[Max Conductivity]])/2</f>
        <v>1027.5</v>
      </c>
      <c r="Q493">
        <v>10.4</v>
      </c>
      <c r="R493">
        <v>24.2</v>
      </c>
      <c r="S493">
        <f>(Table1[[#This Row],[Min BOD]]+Table1[[#This Row],[Max BOD]])/2</f>
        <v>17.3</v>
      </c>
      <c r="T493">
        <v>0.2</v>
      </c>
      <c r="U493">
        <v>5.6</v>
      </c>
      <c r="V493">
        <f>(Table1[[#This Row],[Min Nitrate N + Nitrite N]]+Table1[[#This Row],[Max Nitrate N + Nitrite N]])/2</f>
        <v>2.9</v>
      </c>
      <c r="W493">
        <v>1700</v>
      </c>
      <c r="X493">
        <v>2700</v>
      </c>
      <c r="Y493">
        <f>(Table1[[#This Row],[Min Fecal Coliform]]+Table1[[#This Row],[Max Fecal Coliform]])/2</f>
        <v>2200</v>
      </c>
      <c r="Z493">
        <v>6300</v>
      </c>
      <c r="AA493">
        <v>7900</v>
      </c>
      <c r="AB493">
        <f>(Table1[[#This Row],[Min Total Coliform]]+Table1[[#This Row],[Max Total Coliform]])/2</f>
        <v>7100</v>
      </c>
      <c r="AC493">
        <f>MIN(10, (Table1[[#This Row],[Avg BOD]]/4)*10)</f>
        <v>10</v>
      </c>
      <c r="AD493">
        <f>MIN(10, (Table1[[#This Row],[Avg Fecal Coliform]]/600)*10)</f>
        <v>10</v>
      </c>
      <c r="AE493">
        <f>MIN(10, (Table1[[#This Row],[Avg Nitrate N + Nitrite N]]/10)*10)</f>
        <v>2.9</v>
      </c>
      <c r="AF493">
        <f>IF(OR(Table1[[#This Row],[Avg pH]]&lt;6.5,Table1[[#This Row],[Avg pH]]&gt;8.5),10,0)</f>
        <v>0</v>
      </c>
      <c r="AG493">
        <f>MAX(0, 10-(2*Table1[[#This Row],[Avg Dissolved Oxygen]]))</f>
        <v>6.4</v>
      </c>
      <c r="AH493">
        <f>(Table1[[#This Row],[Fecal Score]]*0.3) + (Table1[[#This Row],[BOD Score]]*0.25) + (Table1[[#This Row],[Nitrate Score]]*0.2) + (Table1[[#This Row],[pH Score]]*0.15) + (Table1[[#This Row],[Dissolved Oxygen Score]]*0.1)</f>
        <v>6.7200000000000006</v>
      </c>
      <c r="AI493">
        <v>2018</v>
      </c>
    </row>
    <row r="494" spans="1:35">
      <c r="A494">
        <v>3586</v>
      </c>
      <c r="B494" t="s">
        <v>119</v>
      </c>
      <c r="C494" t="s">
        <v>1</v>
      </c>
      <c r="D494" t="s">
        <v>113</v>
      </c>
      <c r="E494">
        <v>20</v>
      </c>
      <c r="F494">
        <v>33</v>
      </c>
      <c r="G494">
        <f>(Table1[[#This Row],[Min Temperature]]+Table1[[#This Row],[Max Temperature]])/2</f>
        <v>26.5</v>
      </c>
      <c r="H494">
        <v>4</v>
      </c>
      <c r="I494">
        <v>7.1</v>
      </c>
      <c r="J494">
        <f>(Table1[[#This Row],[Min Dissolved Oxygen]]+Table1[[#This Row],[Max Dissolved Oxygen]])/2</f>
        <v>5.55</v>
      </c>
      <c r="K494">
        <v>7.9</v>
      </c>
      <c r="L494">
        <v>9.5</v>
      </c>
      <c r="M494">
        <f>(Table1[[#This Row],[Min pH]]+Table1[[#This Row],[Max pH]])/2</f>
        <v>8.6999999999999993</v>
      </c>
      <c r="N494">
        <v>467</v>
      </c>
      <c r="O494">
        <v>938</v>
      </c>
      <c r="P494">
        <f>(Table1[[#This Row],[Min Conductivity]]+Table1[[#This Row],[Max Conductivity]])/2</f>
        <v>702.5</v>
      </c>
      <c r="Q494">
        <v>3</v>
      </c>
      <c r="R494">
        <v>10.3</v>
      </c>
      <c r="S494">
        <f>(Table1[[#This Row],[Min BOD]]+Table1[[#This Row],[Max BOD]])/2</f>
        <v>6.65</v>
      </c>
      <c r="T494">
        <v>0.1</v>
      </c>
      <c r="U494">
        <v>2.4</v>
      </c>
      <c r="V494">
        <f>(Table1[[#This Row],[Min Nitrate N + Nitrite N]]+Table1[[#This Row],[Max Nitrate N + Nitrite N]])/2</f>
        <v>1.25</v>
      </c>
      <c r="W494">
        <v>920</v>
      </c>
      <c r="X494">
        <v>1400</v>
      </c>
      <c r="Y494">
        <f>(Table1[[#This Row],[Min Fecal Coliform]]+Table1[[#This Row],[Max Fecal Coliform]])/2</f>
        <v>1160</v>
      </c>
      <c r="Z494">
        <v>3500</v>
      </c>
      <c r="AA494">
        <v>6300</v>
      </c>
      <c r="AB494">
        <f>(Table1[[#This Row],[Min Total Coliform]]+Table1[[#This Row],[Max Total Coliform]])/2</f>
        <v>4900</v>
      </c>
      <c r="AC494">
        <f>MIN(10, (Table1[[#This Row],[Avg BOD]]/4)*10)</f>
        <v>10</v>
      </c>
      <c r="AD494">
        <f>MIN(10, (Table1[[#This Row],[Avg Fecal Coliform]]/600)*10)</f>
        <v>10</v>
      </c>
      <c r="AE494">
        <f>MIN(10, (Table1[[#This Row],[Avg Nitrate N + Nitrite N]]/10)*10)</f>
        <v>1.25</v>
      </c>
      <c r="AF494">
        <f>IF(OR(Table1[[#This Row],[Avg pH]]&lt;6.5,Table1[[#This Row],[Avg pH]]&gt;8.5),10,0)</f>
        <v>10</v>
      </c>
      <c r="AG494">
        <f>MAX(0, 10-(2*Table1[[#This Row],[Avg Dissolved Oxygen]]))</f>
        <v>0</v>
      </c>
      <c r="AH494">
        <f>(Table1[[#This Row],[Fecal Score]]*0.3) + (Table1[[#This Row],[BOD Score]]*0.25) + (Table1[[#This Row],[Nitrate Score]]*0.2) + (Table1[[#This Row],[pH Score]]*0.15) + (Table1[[#This Row],[Dissolved Oxygen Score]]*0.1)</f>
        <v>7.25</v>
      </c>
      <c r="AI494">
        <v>2018</v>
      </c>
    </row>
    <row r="495" spans="1:35">
      <c r="A495">
        <v>3587</v>
      </c>
      <c r="B495" t="s">
        <v>120</v>
      </c>
      <c r="C495" t="s">
        <v>1</v>
      </c>
      <c r="D495" t="s">
        <v>113</v>
      </c>
      <c r="E495">
        <v>22</v>
      </c>
      <c r="F495">
        <v>29</v>
      </c>
      <c r="G495">
        <f>(Table1[[#This Row],[Min Temperature]]+Table1[[#This Row],[Max Temperature]])/2</f>
        <v>25.5</v>
      </c>
      <c r="H495">
        <v>5</v>
      </c>
      <c r="I495">
        <v>7</v>
      </c>
      <c r="J495">
        <f>(Table1[[#This Row],[Min Dissolved Oxygen]]+Table1[[#This Row],[Max Dissolved Oxygen]])/2</f>
        <v>6</v>
      </c>
      <c r="K495">
        <v>7.6</v>
      </c>
      <c r="L495">
        <v>9.1999999999999993</v>
      </c>
      <c r="M495">
        <f>(Table1[[#This Row],[Min pH]]+Table1[[#This Row],[Max pH]])/2</f>
        <v>8.3999999999999986</v>
      </c>
      <c r="N495">
        <v>654</v>
      </c>
      <c r="O495">
        <v>989</v>
      </c>
      <c r="P495">
        <f>(Table1[[#This Row],[Min Conductivity]]+Table1[[#This Row],[Max Conductivity]])/2</f>
        <v>821.5</v>
      </c>
      <c r="Q495">
        <v>3</v>
      </c>
      <c r="R495">
        <v>6.4</v>
      </c>
      <c r="S495">
        <f>(Table1[[#This Row],[Min BOD]]+Table1[[#This Row],[Max BOD]])/2</f>
        <v>4.7</v>
      </c>
      <c r="T495">
        <v>0.1</v>
      </c>
      <c r="U495">
        <v>5.6</v>
      </c>
      <c r="V495">
        <f>(Table1[[#This Row],[Min Nitrate N + Nitrite N]]+Table1[[#This Row],[Max Nitrate N + Nitrite N]])/2</f>
        <v>2.8499999999999996</v>
      </c>
      <c r="W495">
        <v>920</v>
      </c>
      <c r="X495">
        <v>1700</v>
      </c>
      <c r="Y495">
        <f>(Table1[[#This Row],[Min Fecal Coliform]]+Table1[[#This Row],[Max Fecal Coliform]])/2</f>
        <v>1310</v>
      </c>
      <c r="Z495">
        <v>3400</v>
      </c>
      <c r="AA495">
        <v>6300</v>
      </c>
      <c r="AB495">
        <f>(Table1[[#This Row],[Min Total Coliform]]+Table1[[#This Row],[Max Total Coliform]])/2</f>
        <v>4850</v>
      </c>
      <c r="AC495">
        <f>MIN(10, (Table1[[#This Row],[Avg BOD]]/4)*10)</f>
        <v>10</v>
      </c>
      <c r="AD495">
        <f>MIN(10, (Table1[[#This Row],[Avg Fecal Coliform]]/600)*10)</f>
        <v>10</v>
      </c>
      <c r="AE495">
        <f>MIN(10, (Table1[[#This Row],[Avg Nitrate N + Nitrite N]]/10)*10)</f>
        <v>2.8499999999999996</v>
      </c>
      <c r="AF495">
        <f>IF(OR(Table1[[#This Row],[Avg pH]]&lt;6.5,Table1[[#This Row],[Avg pH]]&gt;8.5),10,0)</f>
        <v>0</v>
      </c>
      <c r="AG495">
        <f>MAX(0, 10-(2*Table1[[#This Row],[Avg Dissolved Oxygen]]))</f>
        <v>0</v>
      </c>
      <c r="AH495">
        <f>(Table1[[#This Row],[Fecal Score]]*0.3) + (Table1[[#This Row],[BOD Score]]*0.25) + (Table1[[#This Row],[Nitrate Score]]*0.2) + (Table1[[#This Row],[pH Score]]*0.15) + (Table1[[#This Row],[Dissolved Oxygen Score]]*0.1)</f>
        <v>6.07</v>
      </c>
      <c r="AI495">
        <v>2018</v>
      </c>
    </row>
    <row r="496" spans="1:35">
      <c r="A496">
        <v>3591</v>
      </c>
      <c r="B496" t="s">
        <v>121</v>
      </c>
      <c r="C496" t="s">
        <v>1</v>
      </c>
      <c r="D496" t="s">
        <v>113</v>
      </c>
      <c r="E496">
        <v>24</v>
      </c>
      <c r="F496">
        <v>30</v>
      </c>
      <c r="G496">
        <f>(Table1[[#This Row],[Min Temperature]]+Table1[[#This Row],[Max Temperature]])/2</f>
        <v>27</v>
      </c>
      <c r="H496">
        <v>5.5</v>
      </c>
      <c r="I496">
        <v>8.3000000000000007</v>
      </c>
      <c r="J496">
        <f>(Table1[[#This Row],[Min Dissolved Oxygen]]+Table1[[#This Row],[Max Dissolved Oxygen]])/2</f>
        <v>6.9</v>
      </c>
      <c r="K496">
        <v>6.9</v>
      </c>
      <c r="L496">
        <v>8.4</v>
      </c>
      <c r="M496">
        <f>(Table1[[#This Row],[Min pH]]+Table1[[#This Row],[Max pH]])/2</f>
        <v>7.65</v>
      </c>
      <c r="N496">
        <v>421</v>
      </c>
      <c r="O496">
        <v>596</v>
      </c>
      <c r="P496">
        <f>(Table1[[#This Row],[Min Conductivity]]+Table1[[#This Row],[Max Conductivity]])/2</f>
        <v>508.5</v>
      </c>
      <c r="Q496">
        <v>3</v>
      </c>
      <c r="R496">
        <v>9</v>
      </c>
      <c r="S496">
        <f>(Table1[[#This Row],[Min BOD]]+Table1[[#This Row],[Max BOD]])/2</f>
        <v>6</v>
      </c>
      <c r="T496">
        <v>0.5</v>
      </c>
      <c r="U496">
        <v>7</v>
      </c>
      <c r="V496">
        <f>(Table1[[#This Row],[Min Nitrate N + Nitrite N]]+Table1[[#This Row],[Max Nitrate N + Nitrite N]])/2</f>
        <v>3.75</v>
      </c>
      <c r="W496">
        <v>33</v>
      </c>
      <c r="X496">
        <v>84000</v>
      </c>
      <c r="Y496">
        <f>(Table1[[#This Row],[Min Fecal Coliform]]+Table1[[#This Row],[Max Fecal Coliform]])/2</f>
        <v>42016.5</v>
      </c>
      <c r="Z496">
        <v>130</v>
      </c>
      <c r="AA496">
        <v>920000</v>
      </c>
      <c r="AB496">
        <f>(Table1[[#This Row],[Min Total Coliform]]+Table1[[#This Row],[Max Total Coliform]])/2</f>
        <v>460065</v>
      </c>
      <c r="AC496">
        <f>MIN(10, (Table1[[#This Row],[Avg BOD]]/4)*10)</f>
        <v>10</v>
      </c>
      <c r="AD496">
        <f>MIN(10, (Table1[[#This Row],[Avg Fecal Coliform]]/600)*10)</f>
        <v>10</v>
      </c>
      <c r="AE496">
        <f>MIN(10, (Table1[[#This Row],[Avg Nitrate N + Nitrite N]]/10)*10)</f>
        <v>3.75</v>
      </c>
      <c r="AF496">
        <f>IF(OR(Table1[[#This Row],[Avg pH]]&lt;6.5,Table1[[#This Row],[Avg pH]]&gt;8.5),10,0)</f>
        <v>0</v>
      </c>
      <c r="AG496">
        <f>MAX(0, 10-(2*Table1[[#This Row],[Avg Dissolved Oxygen]]))</f>
        <v>0</v>
      </c>
      <c r="AH496">
        <f>(Table1[[#This Row],[Fecal Score]]*0.3) + (Table1[[#This Row],[BOD Score]]*0.25) + (Table1[[#This Row],[Nitrate Score]]*0.2) + (Table1[[#This Row],[pH Score]]*0.15) + (Table1[[#This Row],[Dissolved Oxygen Score]]*0.1)</f>
        <v>6.25</v>
      </c>
      <c r="AI496">
        <v>2018</v>
      </c>
    </row>
    <row r="497" spans="1:35">
      <c r="A497">
        <v>3592</v>
      </c>
      <c r="B497" t="s">
        <v>122</v>
      </c>
      <c r="C497" t="s">
        <v>1</v>
      </c>
      <c r="D497" t="s">
        <v>113</v>
      </c>
      <c r="E497">
        <v>24</v>
      </c>
      <c r="F497">
        <v>30</v>
      </c>
      <c r="G497">
        <f>(Table1[[#This Row],[Min Temperature]]+Table1[[#This Row],[Max Temperature]])/2</f>
        <v>27</v>
      </c>
      <c r="H497">
        <v>5</v>
      </c>
      <c r="I497">
        <v>7.8</v>
      </c>
      <c r="J497">
        <f>(Table1[[#This Row],[Min Dissolved Oxygen]]+Table1[[#This Row],[Max Dissolved Oxygen]])/2</f>
        <v>6.4</v>
      </c>
      <c r="K497">
        <v>6.5</v>
      </c>
      <c r="L497">
        <v>8.1999999999999993</v>
      </c>
      <c r="M497">
        <f>(Table1[[#This Row],[Min pH]]+Table1[[#This Row],[Max pH]])/2</f>
        <v>7.35</v>
      </c>
      <c r="N497">
        <v>265</v>
      </c>
      <c r="O497">
        <v>1128</v>
      </c>
      <c r="P497">
        <f>(Table1[[#This Row],[Min Conductivity]]+Table1[[#This Row],[Max Conductivity]])/2</f>
        <v>696.5</v>
      </c>
      <c r="Q497">
        <v>3</v>
      </c>
      <c r="R497">
        <v>5</v>
      </c>
      <c r="S497">
        <f>(Table1[[#This Row],[Min BOD]]+Table1[[#This Row],[Max BOD]])/2</f>
        <v>4</v>
      </c>
      <c r="T497">
        <v>0.2</v>
      </c>
      <c r="U497">
        <v>4.7</v>
      </c>
      <c r="V497">
        <f>(Table1[[#This Row],[Min Nitrate N + Nitrite N]]+Table1[[#This Row],[Max Nitrate N + Nitrite N]])/2</f>
        <v>2.4500000000000002</v>
      </c>
      <c r="W497">
        <v>490</v>
      </c>
      <c r="X497">
        <v>12000</v>
      </c>
      <c r="Y497">
        <f>(Table1[[#This Row],[Min Fecal Coliform]]+Table1[[#This Row],[Max Fecal Coliform]])/2</f>
        <v>6245</v>
      </c>
      <c r="Z497">
        <v>3500</v>
      </c>
      <c r="AA497">
        <v>92000</v>
      </c>
      <c r="AB497">
        <f>(Table1[[#This Row],[Min Total Coliform]]+Table1[[#This Row],[Max Total Coliform]])/2</f>
        <v>47750</v>
      </c>
      <c r="AC497">
        <f>MIN(10, (Table1[[#This Row],[Avg BOD]]/4)*10)</f>
        <v>10</v>
      </c>
      <c r="AD497">
        <f>MIN(10, (Table1[[#This Row],[Avg Fecal Coliform]]/600)*10)</f>
        <v>10</v>
      </c>
      <c r="AE497">
        <f>MIN(10, (Table1[[#This Row],[Avg Nitrate N + Nitrite N]]/10)*10)</f>
        <v>2.4500000000000002</v>
      </c>
      <c r="AF497">
        <f>IF(OR(Table1[[#This Row],[Avg pH]]&lt;6.5,Table1[[#This Row],[Avg pH]]&gt;8.5),10,0)</f>
        <v>0</v>
      </c>
      <c r="AG497">
        <f>MAX(0, 10-(2*Table1[[#This Row],[Avg Dissolved Oxygen]]))</f>
        <v>0</v>
      </c>
      <c r="AH497">
        <f>(Table1[[#This Row],[Fecal Score]]*0.3) + (Table1[[#This Row],[BOD Score]]*0.25) + (Table1[[#This Row],[Nitrate Score]]*0.2) + (Table1[[#This Row],[pH Score]]*0.15) + (Table1[[#This Row],[Dissolved Oxygen Score]]*0.1)</f>
        <v>5.99</v>
      </c>
      <c r="AI497">
        <v>2018</v>
      </c>
    </row>
    <row r="498" spans="1:35">
      <c r="A498">
        <v>3593</v>
      </c>
      <c r="B498" t="s">
        <v>435</v>
      </c>
      <c r="C498" t="s">
        <v>1</v>
      </c>
      <c r="D498" t="s">
        <v>113</v>
      </c>
      <c r="E498">
        <v>27</v>
      </c>
      <c r="F498">
        <v>33</v>
      </c>
      <c r="G498">
        <f>(Table1[[#This Row],[Min Temperature]]+Table1[[#This Row],[Max Temperature]])/2</f>
        <v>30</v>
      </c>
      <c r="H498">
        <v>5</v>
      </c>
      <c r="I498">
        <v>8.6999999999999993</v>
      </c>
      <c r="J498">
        <f>(Table1[[#This Row],[Min Dissolved Oxygen]]+Table1[[#This Row],[Max Dissolved Oxygen]])/2</f>
        <v>6.85</v>
      </c>
      <c r="K498">
        <v>7</v>
      </c>
      <c r="L498">
        <v>8.8000000000000007</v>
      </c>
      <c r="M498">
        <f>(Table1[[#This Row],[Min pH]]+Table1[[#This Row],[Max pH]])/2</f>
        <v>7.9</v>
      </c>
      <c r="N498">
        <v>320</v>
      </c>
      <c r="O498">
        <v>2775</v>
      </c>
      <c r="P498">
        <f>(Table1[[#This Row],[Min Conductivity]]+Table1[[#This Row],[Max Conductivity]])/2</f>
        <v>1547.5</v>
      </c>
      <c r="Q498">
        <v>3</v>
      </c>
      <c r="R498">
        <v>10</v>
      </c>
      <c r="S498">
        <f>(Table1[[#This Row],[Min BOD]]+Table1[[#This Row],[Max BOD]])/2</f>
        <v>6.5</v>
      </c>
      <c r="T498">
        <v>0.5</v>
      </c>
      <c r="U498">
        <v>2.4</v>
      </c>
      <c r="V498">
        <f>(Table1[[#This Row],[Min Nitrate N + Nitrite N]]+Table1[[#This Row],[Max Nitrate N + Nitrite N]])/2</f>
        <v>1.45</v>
      </c>
      <c r="W498">
        <v>110</v>
      </c>
      <c r="X498">
        <v>270000</v>
      </c>
      <c r="Y498">
        <f>(Table1[[#This Row],[Min Fecal Coliform]]+Table1[[#This Row],[Max Fecal Coliform]])/2</f>
        <v>135055</v>
      </c>
      <c r="Z498">
        <v>920</v>
      </c>
      <c r="AA498">
        <v>3480000</v>
      </c>
      <c r="AB498">
        <f>(Table1[[#This Row],[Min Total Coliform]]+Table1[[#This Row],[Max Total Coliform]])/2</f>
        <v>1740460</v>
      </c>
      <c r="AC498">
        <f>MIN(10, (Table1[[#This Row],[Avg BOD]]/4)*10)</f>
        <v>10</v>
      </c>
      <c r="AD498">
        <f>MIN(10, (Table1[[#This Row],[Avg Fecal Coliform]]/600)*10)</f>
        <v>10</v>
      </c>
      <c r="AE498">
        <f>MIN(10, (Table1[[#This Row],[Avg Nitrate N + Nitrite N]]/10)*10)</f>
        <v>1.45</v>
      </c>
      <c r="AF498">
        <f>IF(OR(Table1[[#This Row],[Avg pH]]&lt;6.5,Table1[[#This Row],[Avg pH]]&gt;8.5),10,0)</f>
        <v>0</v>
      </c>
      <c r="AG498">
        <f>MAX(0, 10-(2*Table1[[#This Row],[Avg Dissolved Oxygen]]))</f>
        <v>0</v>
      </c>
      <c r="AH498">
        <f>(Table1[[#This Row],[Fecal Score]]*0.3) + (Table1[[#This Row],[BOD Score]]*0.25) + (Table1[[#This Row],[Nitrate Score]]*0.2) + (Table1[[#This Row],[pH Score]]*0.15) + (Table1[[#This Row],[Dissolved Oxygen Score]]*0.1)</f>
        <v>5.79</v>
      </c>
      <c r="AI498">
        <v>2018</v>
      </c>
    </row>
    <row r="499" spans="1:35">
      <c r="A499">
        <v>3601</v>
      </c>
      <c r="B499" t="s">
        <v>123</v>
      </c>
      <c r="C499" t="s">
        <v>1</v>
      </c>
      <c r="D499" t="s">
        <v>113</v>
      </c>
      <c r="E499">
        <v>25</v>
      </c>
      <c r="F499">
        <v>29</v>
      </c>
      <c r="G499">
        <f>(Table1[[#This Row],[Min Temperature]]+Table1[[#This Row],[Max Temperature]])/2</f>
        <v>27</v>
      </c>
      <c r="H499">
        <v>0</v>
      </c>
      <c r="I499">
        <v>4.8</v>
      </c>
      <c r="J499">
        <f>(Table1[[#This Row],[Min Dissolved Oxygen]]+Table1[[#This Row],[Max Dissolved Oxygen]])/2</f>
        <v>2.4</v>
      </c>
      <c r="K499">
        <v>7.2</v>
      </c>
      <c r="L499">
        <v>7.8</v>
      </c>
      <c r="M499">
        <f>(Table1[[#This Row],[Min pH]]+Table1[[#This Row],[Max pH]])/2</f>
        <v>7.5</v>
      </c>
      <c r="N499">
        <v>1680</v>
      </c>
      <c r="O499">
        <v>3570</v>
      </c>
      <c r="P499">
        <f>(Table1[[#This Row],[Min Conductivity]]+Table1[[#This Row],[Max Conductivity]])/2</f>
        <v>2625</v>
      </c>
      <c r="Q499">
        <v>18</v>
      </c>
      <c r="R499">
        <v>38</v>
      </c>
      <c r="S499">
        <f>(Table1[[#This Row],[Min BOD]]+Table1[[#This Row],[Max BOD]])/2</f>
        <v>28</v>
      </c>
      <c r="T499">
        <v>1.4</v>
      </c>
      <c r="U499">
        <v>26</v>
      </c>
      <c r="V499">
        <f>(Table1[[#This Row],[Min Nitrate N + Nitrite N]]+Table1[[#This Row],[Max Nitrate N + Nitrite N]])/2</f>
        <v>13.7</v>
      </c>
      <c r="W499">
        <v>47000</v>
      </c>
      <c r="X499">
        <v>1100000</v>
      </c>
      <c r="Y499">
        <f>(Table1[[#This Row],[Min Fecal Coliform]]+Table1[[#This Row],[Max Fecal Coliform]])/2</f>
        <v>573500</v>
      </c>
      <c r="Z499">
        <v>540000</v>
      </c>
      <c r="AA499">
        <v>16000000</v>
      </c>
      <c r="AB499">
        <f>(Table1[[#This Row],[Min Total Coliform]]+Table1[[#This Row],[Max Total Coliform]])/2</f>
        <v>8270000</v>
      </c>
      <c r="AC499">
        <f>MIN(10, (Table1[[#This Row],[Avg BOD]]/4)*10)</f>
        <v>10</v>
      </c>
      <c r="AD499">
        <f>MIN(10, (Table1[[#This Row],[Avg Fecal Coliform]]/600)*10)</f>
        <v>10</v>
      </c>
      <c r="AE499">
        <f>MIN(10, (Table1[[#This Row],[Avg Nitrate N + Nitrite N]]/10)*10)</f>
        <v>10</v>
      </c>
      <c r="AF499">
        <f>IF(OR(Table1[[#This Row],[Avg pH]]&lt;6.5,Table1[[#This Row],[Avg pH]]&gt;8.5),10,0)</f>
        <v>0</v>
      </c>
      <c r="AG499">
        <f>MAX(0, 10-(2*Table1[[#This Row],[Avg Dissolved Oxygen]]))</f>
        <v>5.2</v>
      </c>
      <c r="AH499">
        <f>(Table1[[#This Row],[Fecal Score]]*0.3) + (Table1[[#This Row],[BOD Score]]*0.25) + (Table1[[#This Row],[Nitrate Score]]*0.2) + (Table1[[#This Row],[pH Score]]*0.15) + (Table1[[#This Row],[Dissolved Oxygen Score]]*0.1)</f>
        <v>8.02</v>
      </c>
      <c r="AI499">
        <v>2018</v>
      </c>
    </row>
    <row r="500" spans="1:35">
      <c r="A500">
        <v>3602</v>
      </c>
      <c r="B500" t="s">
        <v>124</v>
      </c>
      <c r="C500" t="s">
        <v>1</v>
      </c>
      <c r="D500" t="s">
        <v>113</v>
      </c>
      <c r="E500">
        <v>26</v>
      </c>
      <c r="F500">
        <v>30</v>
      </c>
      <c r="G500">
        <f>(Table1[[#This Row],[Min Temperature]]+Table1[[#This Row],[Max Temperature]])/2</f>
        <v>28</v>
      </c>
      <c r="H500">
        <v>0</v>
      </c>
      <c r="I500">
        <v>5.0999999999999996</v>
      </c>
      <c r="J500">
        <f>(Table1[[#This Row],[Min Dissolved Oxygen]]+Table1[[#This Row],[Max Dissolved Oxygen]])/2</f>
        <v>2.5499999999999998</v>
      </c>
      <c r="K500">
        <v>6.8</v>
      </c>
      <c r="L500">
        <v>7.5</v>
      </c>
      <c r="M500">
        <f>(Table1[[#This Row],[Min pH]]+Table1[[#This Row],[Max pH]])/2</f>
        <v>7.15</v>
      </c>
      <c r="N500">
        <v>418</v>
      </c>
      <c r="O500">
        <v>1237</v>
      </c>
      <c r="P500">
        <f>(Table1[[#This Row],[Min Conductivity]]+Table1[[#This Row],[Max Conductivity]])/2</f>
        <v>827.5</v>
      </c>
      <c r="Q500">
        <v>3</v>
      </c>
      <c r="R500">
        <v>32</v>
      </c>
      <c r="S500">
        <f>(Table1[[#This Row],[Min BOD]]+Table1[[#This Row],[Max BOD]])/2</f>
        <v>17.5</v>
      </c>
      <c r="T500">
        <v>0.6</v>
      </c>
      <c r="U500">
        <v>11</v>
      </c>
      <c r="V500">
        <f>(Table1[[#This Row],[Min Nitrate N + Nitrite N]]+Table1[[#This Row],[Max Nitrate N + Nitrite N]])/2</f>
        <v>5.8</v>
      </c>
      <c r="W500">
        <v>70000</v>
      </c>
      <c r="X500">
        <v>7900000</v>
      </c>
      <c r="Y500">
        <f>(Table1[[#This Row],[Min Fecal Coliform]]+Table1[[#This Row],[Max Fecal Coliform]])/2</f>
        <v>3985000</v>
      </c>
      <c r="Z500">
        <v>1600000</v>
      </c>
      <c r="AA500">
        <v>34800000</v>
      </c>
      <c r="AB500">
        <f>(Table1[[#This Row],[Min Total Coliform]]+Table1[[#This Row],[Max Total Coliform]])/2</f>
        <v>18200000</v>
      </c>
      <c r="AC500">
        <f>MIN(10, (Table1[[#This Row],[Avg BOD]]/4)*10)</f>
        <v>10</v>
      </c>
      <c r="AD500">
        <f>MIN(10, (Table1[[#This Row],[Avg Fecal Coliform]]/600)*10)</f>
        <v>10</v>
      </c>
      <c r="AE500">
        <f>MIN(10, (Table1[[#This Row],[Avg Nitrate N + Nitrite N]]/10)*10)</f>
        <v>5.8</v>
      </c>
      <c r="AF500">
        <f>IF(OR(Table1[[#This Row],[Avg pH]]&lt;6.5,Table1[[#This Row],[Avg pH]]&gt;8.5),10,0)</f>
        <v>0</v>
      </c>
      <c r="AG500">
        <f>MAX(0, 10-(2*Table1[[#This Row],[Avg Dissolved Oxygen]]))</f>
        <v>4.9000000000000004</v>
      </c>
      <c r="AH500">
        <f>(Table1[[#This Row],[Fecal Score]]*0.3) + (Table1[[#This Row],[BOD Score]]*0.25) + (Table1[[#This Row],[Nitrate Score]]*0.2) + (Table1[[#This Row],[pH Score]]*0.15) + (Table1[[#This Row],[Dissolved Oxygen Score]]*0.1)</f>
        <v>7.15</v>
      </c>
      <c r="AI500">
        <v>2018</v>
      </c>
    </row>
    <row r="501" spans="1:35">
      <c r="A501">
        <v>3608</v>
      </c>
      <c r="B501" t="s">
        <v>125</v>
      </c>
      <c r="C501" t="s">
        <v>1</v>
      </c>
      <c r="D501" t="s">
        <v>113</v>
      </c>
      <c r="E501">
        <v>25</v>
      </c>
      <c r="F501">
        <v>29</v>
      </c>
      <c r="G501">
        <f>(Table1[[#This Row],[Min Temperature]]+Table1[[#This Row],[Max Temperature]])/2</f>
        <v>27</v>
      </c>
      <c r="H501">
        <v>3.2</v>
      </c>
      <c r="I501">
        <v>6</v>
      </c>
      <c r="J501">
        <f>(Table1[[#This Row],[Min Dissolved Oxygen]]+Table1[[#This Row],[Max Dissolved Oxygen]])/2</f>
        <v>4.5999999999999996</v>
      </c>
      <c r="K501">
        <v>6.5</v>
      </c>
      <c r="L501">
        <v>7.2</v>
      </c>
      <c r="M501">
        <f>(Table1[[#This Row],[Min pH]]+Table1[[#This Row],[Max pH]])/2</f>
        <v>6.85</v>
      </c>
      <c r="N501">
        <v>885</v>
      </c>
      <c r="O501">
        <v>1379</v>
      </c>
      <c r="P501">
        <f>(Table1[[#This Row],[Min Conductivity]]+Table1[[#This Row],[Max Conductivity]])/2</f>
        <v>1132</v>
      </c>
      <c r="Q501">
        <v>5</v>
      </c>
      <c r="R501">
        <v>46</v>
      </c>
      <c r="S501">
        <f>(Table1[[#This Row],[Min BOD]]+Table1[[#This Row],[Max BOD]])/2</f>
        <v>25.5</v>
      </c>
      <c r="T501">
        <v>0.4</v>
      </c>
      <c r="U501">
        <v>15</v>
      </c>
      <c r="V501">
        <f>(Table1[[#This Row],[Min Nitrate N + Nitrite N]]+Table1[[#This Row],[Max Nitrate N + Nitrite N]])/2</f>
        <v>7.7</v>
      </c>
      <c r="W501">
        <v>27000</v>
      </c>
      <c r="X501">
        <v>490000</v>
      </c>
      <c r="Y501">
        <f>(Table1[[#This Row],[Min Fecal Coliform]]+Table1[[#This Row],[Max Fecal Coliform]])/2</f>
        <v>258500</v>
      </c>
      <c r="Z501">
        <v>240000</v>
      </c>
      <c r="AA501">
        <v>5420000</v>
      </c>
      <c r="AB501">
        <f>(Table1[[#This Row],[Min Total Coliform]]+Table1[[#This Row],[Max Total Coliform]])/2</f>
        <v>2830000</v>
      </c>
      <c r="AC501">
        <f>MIN(10, (Table1[[#This Row],[Avg BOD]]/4)*10)</f>
        <v>10</v>
      </c>
      <c r="AD501">
        <f>MIN(10, (Table1[[#This Row],[Avg Fecal Coliform]]/600)*10)</f>
        <v>10</v>
      </c>
      <c r="AE501">
        <f>MIN(10, (Table1[[#This Row],[Avg Nitrate N + Nitrite N]]/10)*10)</f>
        <v>7.7</v>
      </c>
      <c r="AF501">
        <f>IF(OR(Table1[[#This Row],[Avg pH]]&lt;6.5,Table1[[#This Row],[Avg pH]]&gt;8.5),10,0)</f>
        <v>0</v>
      </c>
      <c r="AG501">
        <f>MAX(0, 10-(2*Table1[[#This Row],[Avg Dissolved Oxygen]]))</f>
        <v>0.80000000000000071</v>
      </c>
      <c r="AH501">
        <f>(Table1[[#This Row],[Fecal Score]]*0.3) + (Table1[[#This Row],[BOD Score]]*0.25) + (Table1[[#This Row],[Nitrate Score]]*0.2) + (Table1[[#This Row],[pH Score]]*0.15) + (Table1[[#This Row],[Dissolved Oxygen Score]]*0.1)</f>
        <v>7.12</v>
      </c>
      <c r="AI501">
        <v>2018</v>
      </c>
    </row>
    <row r="502" spans="1:35">
      <c r="A502">
        <v>3610</v>
      </c>
      <c r="B502" t="s">
        <v>126</v>
      </c>
      <c r="C502" t="s">
        <v>1</v>
      </c>
      <c r="D502" t="s">
        <v>113</v>
      </c>
      <c r="E502">
        <v>23</v>
      </c>
      <c r="F502">
        <v>29</v>
      </c>
      <c r="G502">
        <f>(Table1[[#This Row],[Min Temperature]]+Table1[[#This Row],[Max Temperature]])/2</f>
        <v>26</v>
      </c>
      <c r="H502">
        <v>1.6</v>
      </c>
      <c r="I502">
        <v>4.5</v>
      </c>
      <c r="J502">
        <f>(Table1[[#This Row],[Min Dissolved Oxygen]]+Table1[[#This Row],[Max Dissolved Oxygen]])/2</f>
        <v>3.05</v>
      </c>
      <c r="K502">
        <v>6.8</v>
      </c>
      <c r="L502">
        <v>7.5</v>
      </c>
      <c r="M502">
        <f>(Table1[[#This Row],[Min pH]]+Table1[[#This Row],[Max pH]])/2</f>
        <v>7.15</v>
      </c>
      <c r="N502">
        <v>1072</v>
      </c>
      <c r="O502">
        <v>1786</v>
      </c>
      <c r="P502">
        <f>(Table1[[#This Row],[Min Conductivity]]+Table1[[#This Row],[Max Conductivity]])/2</f>
        <v>1429</v>
      </c>
      <c r="Q502">
        <v>4</v>
      </c>
      <c r="R502">
        <v>47</v>
      </c>
      <c r="S502">
        <f>(Table1[[#This Row],[Min BOD]]+Table1[[#This Row],[Max BOD]])/2</f>
        <v>25.5</v>
      </c>
      <c r="T502">
        <v>0.9</v>
      </c>
      <c r="U502">
        <v>8.8000000000000007</v>
      </c>
      <c r="V502">
        <f>(Table1[[#This Row],[Min Nitrate N + Nitrite N]]+Table1[[#This Row],[Max Nitrate N + Nitrite N]])/2</f>
        <v>4.8500000000000005</v>
      </c>
      <c r="W502">
        <v>460</v>
      </c>
      <c r="X502">
        <v>2100000</v>
      </c>
      <c r="Y502">
        <f>(Table1[[#This Row],[Min Fecal Coliform]]+Table1[[#This Row],[Max Fecal Coliform]])/2</f>
        <v>1050230</v>
      </c>
      <c r="Z502">
        <v>5400</v>
      </c>
      <c r="AA502">
        <v>34500000</v>
      </c>
      <c r="AB502">
        <f>(Table1[[#This Row],[Min Total Coliform]]+Table1[[#This Row],[Max Total Coliform]])/2</f>
        <v>17252700</v>
      </c>
      <c r="AC502">
        <f>MIN(10, (Table1[[#This Row],[Avg BOD]]/4)*10)</f>
        <v>10</v>
      </c>
      <c r="AD502">
        <f>MIN(10, (Table1[[#This Row],[Avg Fecal Coliform]]/600)*10)</f>
        <v>10</v>
      </c>
      <c r="AE502">
        <f>MIN(10, (Table1[[#This Row],[Avg Nitrate N + Nitrite N]]/10)*10)</f>
        <v>4.8500000000000005</v>
      </c>
      <c r="AF502">
        <f>IF(OR(Table1[[#This Row],[Avg pH]]&lt;6.5,Table1[[#This Row],[Avg pH]]&gt;8.5),10,0)</f>
        <v>0</v>
      </c>
      <c r="AG502">
        <f>MAX(0, 10-(2*Table1[[#This Row],[Avg Dissolved Oxygen]]))</f>
        <v>3.9000000000000004</v>
      </c>
      <c r="AH502">
        <f>(Table1[[#This Row],[Fecal Score]]*0.3) + (Table1[[#This Row],[BOD Score]]*0.25) + (Table1[[#This Row],[Nitrate Score]]*0.2) + (Table1[[#This Row],[pH Score]]*0.15) + (Table1[[#This Row],[Dissolved Oxygen Score]]*0.1)</f>
        <v>6.86</v>
      </c>
      <c r="AI502">
        <v>2018</v>
      </c>
    </row>
    <row r="503" spans="1:35">
      <c r="A503">
        <v>3611</v>
      </c>
      <c r="B503" t="s">
        <v>127</v>
      </c>
      <c r="C503" t="s">
        <v>1</v>
      </c>
      <c r="D503" t="s">
        <v>113</v>
      </c>
      <c r="E503">
        <v>26</v>
      </c>
      <c r="F503">
        <v>30</v>
      </c>
      <c r="G503">
        <f>(Table1[[#This Row],[Min Temperature]]+Table1[[#This Row],[Max Temperature]])/2</f>
        <v>28</v>
      </c>
      <c r="H503">
        <v>2.8</v>
      </c>
      <c r="I503">
        <v>6.5</v>
      </c>
      <c r="J503">
        <f>(Table1[[#This Row],[Min Dissolved Oxygen]]+Table1[[#This Row],[Max Dissolved Oxygen]])/2</f>
        <v>4.6500000000000004</v>
      </c>
      <c r="K503">
        <v>6.5</v>
      </c>
      <c r="L503">
        <v>7.6</v>
      </c>
      <c r="M503">
        <f>(Table1[[#This Row],[Min pH]]+Table1[[#This Row],[Max pH]])/2</f>
        <v>7.05</v>
      </c>
      <c r="N503">
        <v>657</v>
      </c>
      <c r="O503">
        <v>1246</v>
      </c>
      <c r="P503">
        <f>(Table1[[#This Row],[Min Conductivity]]+Table1[[#This Row],[Max Conductivity]])/2</f>
        <v>951.5</v>
      </c>
      <c r="Q503">
        <v>4</v>
      </c>
      <c r="R503">
        <v>13</v>
      </c>
      <c r="S503">
        <f>(Table1[[#This Row],[Min BOD]]+Table1[[#This Row],[Max BOD]])/2</f>
        <v>8.5</v>
      </c>
      <c r="T503">
        <v>0.7</v>
      </c>
      <c r="U503">
        <v>13.9</v>
      </c>
      <c r="V503">
        <f>(Table1[[#This Row],[Min Nitrate N + Nitrite N]]+Table1[[#This Row],[Max Nitrate N + Nitrite N]])/2</f>
        <v>7.3</v>
      </c>
      <c r="W503">
        <v>330</v>
      </c>
      <c r="X503">
        <v>17000</v>
      </c>
      <c r="Y503">
        <f>(Table1[[#This Row],[Min Fecal Coliform]]+Table1[[#This Row],[Max Fecal Coliform]])/2</f>
        <v>8665</v>
      </c>
      <c r="Z503">
        <v>5400</v>
      </c>
      <c r="AA503">
        <v>92000</v>
      </c>
      <c r="AB503">
        <f>(Table1[[#This Row],[Min Total Coliform]]+Table1[[#This Row],[Max Total Coliform]])/2</f>
        <v>48700</v>
      </c>
      <c r="AC503">
        <f>MIN(10, (Table1[[#This Row],[Avg BOD]]/4)*10)</f>
        <v>10</v>
      </c>
      <c r="AD503">
        <f>MIN(10, (Table1[[#This Row],[Avg Fecal Coliform]]/600)*10)</f>
        <v>10</v>
      </c>
      <c r="AE503">
        <f>MIN(10, (Table1[[#This Row],[Avg Nitrate N + Nitrite N]]/10)*10)</f>
        <v>7.3</v>
      </c>
      <c r="AF503">
        <f>IF(OR(Table1[[#This Row],[Avg pH]]&lt;6.5,Table1[[#This Row],[Avg pH]]&gt;8.5),10,0)</f>
        <v>0</v>
      </c>
      <c r="AG503">
        <f>MAX(0, 10-(2*Table1[[#This Row],[Avg Dissolved Oxygen]]))</f>
        <v>0.69999999999999929</v>
      </c>
      <c r="AH503">
        <f>(Table1[[#This Row],[Fecal Score]]*0.3) + (Table1[[#This Row],[BOD Score]]*0.25) + (Table1[[#This Row],[Nitrate Score]]*0.2) + (Table1[[#This Row],[pH Score]]*0.15) + (Table1[[#This Row],[Dissolved Oxygen Score]]*0.1)</f>
        <v>7.03</v>
      </c>
      <c r="AI503">
        <v>2018</v>
      </c>
    </row>
    <row r="504" spans="1:35">
      <c r="A504">
        <v>3612</v>
      </c>
      <c r="B504" t="s">
        <v>128</v>
      </c>
      <c r="C504" t="s">
        <v>1</v>
      </c>
      <c r="D504" t="s">
        <v>113</v>
      </c>
      <c r="E504">
        <v>26</v>
      </c>
      <c r="F504">
        <v>30</v>
      </c>
      <c r="G504">
        <f>(Table1[[#This Row],[Min Temperature]]+Table1[[#This Row],[Max Temperature]])/2</f>
        <v>28</v>
      </c>
      <c r="H504">
        <v>1.3</v>
      </c>
      <c r="I504">
        <v>7</v>
      </c>
      <c r="J504">
        <f>(Table1[[#This Row],[Min Dissolved Oxygen]]+Table1[[#This Row],[Max Dissolved Oxygen]])/2</f>
        <v>4.1500000000000004</v>
      </c>
      <c r="K504">
        <v>6.5</v>
      </c>
      <c r="L504">
        <v>7.6</v>
      </c>
      <c r="M504">
        <f>(Table1[[#This Row],[Min pH]]+Table1[[#This Row],[Max pH]])/2</f>
        <v>7.05</v>
      </c>
      <c r="N504">
        <v>525</v>
      </c>
      <c r="O504">
        <v>1246</v>
      </c>
      <c r="P504">
        <f>(Table1[[#This Row],[Min Conductivity]]+Table1[[#This Row],[Max Conductivity]])/2</f>
        <v>885.5</v>
      </c>
      <c r="Q504">
        <v>2</v>
      </c>
      <c r="R504">
        <v>13</v>
      </c>
      <c r="S504">
        <f>(Table1[[#This Row],[Min BOD]]+Table1[[#This Row],[Max BOD]])/2</f>
        <v>7.5</v>
      </c>
      <c r="T504">
        <v>0.5</v>
      </c>
      <c r="U504">
        <v>8.5</v>
      </c>
      <c r="V504">
        <f>(Table1[[#This Row],[Min Nitrate N + Nitrite N]]+Table1[[#This Row],[Max Nitrate N + Nitrite N]])/2</f>
        <v>4.5</v>
      </c>
      <c r="W504">
        <v>330</v>
      </c>
      <c r="X504">
        <v>46000</v>
      </c>
      <c r="Y504">
        <f>(Table1[[#This Row],[Min Fecal Coliform]]+Table1[[#This Row],[Max Fecal Coliform]])/2</f>
        <v>23165</v>
      </c>
      <c r="Z504">
        <v>3500</v>
      </c>
      <c r="AA504">
        <v>350000</v>
      </c>
      <c r="AB504">
        <f>(Table1[[#This Row],[Min Total Coliform]]+Table1[[#This Row],[Max Total Coliform]])/2</f>
        <v>176750</v>
      </c>
      <c r="AC504">
        <f>MIN(10, (Table1[[#This Row],[Avg BOD]]/4)*10)</f>
        <v>10</v>
      </c>
      <c r="AD504">
        <f>MIN(10, (Table1[[#This Row],[Avg Fecal Coliform]]/600)*10)</f>
        <v>10</v>
      </c>
      <c r="AE504">
        <f>MIN(10, (Table1[[#This Row],[Avg Nitrate N + Nitrite N]]/10)*10)</f>
        <v>4.5</v>
      </c>
      <c r="AF504">
        <f>IF(OR(Table1[[#This Row],[Avg pH]]&lt;6.5,Table1[[#This Row],[Avg pH]]&gt;8.5),10,0)</f>
        <v>0</v>
      </c>
      <c r="AG504">
        <f>MAX(0, 10-(2*Table1[[#This Row],[Avg Dissolved Oxygen]]))</f>
        <v>1.6999999999999993</v>
      </c>
      <c r="AH504">
        <f>(Table1[[#This Row],[Fecal Score]]*0.3) + (Table1[[#This Row],[BOD Score]]*0.25) + (Table1[[#This Row],[Nitrate Score]]*0.2) + (Table1[[#This Row],[pH Score]]*0.15) + (Table1[[#This Row],[Dissolved Oxygen Score]]*0.1)</f>
        <v>6.57</v>
      </c>
      <c r="AI504">
        <v>2018</v>
      </c>
    </row>
    <row r="505" spans="1:35">
      <c r="A505">
        <v>3613</v>
      </c>
      <c r="B505" t="s">
        <v>129</v>
      </c>
      <c r="C505" t="s">
        <v>1</v>
      </c>
      <c r="D505" t="s">
        <v>113</v>
      </c>
      <c r="E505">
        <v>28</v>
      </c>
      <c r="F505">
        <v>29</v>
      </c>
      <c r="G505">
        <f>(Table1[[#This Row],[Min Temperature]]+Table1[[#This Row],[Max Temperature]])/2</f>
        <v>28.5</v>
      </c>
      <c r="H505">
        <v>2.2999999999999998</v>
      </c>
      <c r="I505">
        <v>5.6</v>
      </c>
      <c r="J505">
        <f>(Table1[[#This Row],[Min Dissolved Oxygen]]+Table1[[#This Row],[Max Dissolved Oxygen]])/2</f>
        <v>3.9499999999999997</v>
      </c>
      <c r="K505">
        <v>6.1</v>
      </c>
      <c r="L505">
        <v>6.9</v>
      </c>
      <c r="M505">
        <f>(Table1[[#This Row],[Min pH]]+Table1[[#This Row],[Max pH]])/2</f>
        <v>6.5</v>
      </c>
      <c r="N505">
        <v>456</v>
      </c>
      <c r="O505">
        <v>1102</v>
      </c>
      <c r="P505">
        <f>(Table1[[#This Row],[Min Conductivity]]+Table1[[#This Row],[Max Conductivity]])/2</f>
        <v>779</v>
      </c>
      <c r="Q505">
        <v>4</v>
      </c>
      <c r="R505">
        <v>10</v>
      </c>
      <c r="S505">
        <f>(Table1[[#This Row],[Min BOD]]+Table1[[#This Row],[Max BOD]])/2</f>
        <v>7</v>
      </c>
      <c r="T505">
        <v>0.7</v>
      </c>
      <c r="U505">
        <v>8</v>
      </c>
      <c r="V505">
        <f>(Table1[[#This Row],[Min Nitrate N + Nitrite N]]+Table1[[#This Row],[Max Nitrate N + Nitrite N]])/2</f>
        <v>4.3499999999999996</v>
      </c>
      <c r="W505">
        <v>840</v>
      </c>
      <c r="X505">
        <v>28000</v>
      </c>
      <c r="Y505">
        <f>(Table1[[#This Row],[Min Fecal Coliform]]+Table1[[#This Row],[Max Fecal Coliform]])/2</f>
        <v>14420</v>
      </c>
      <c r="Z505">
        <v>17000</v>
      </c>
      <c r="AA505">
        <v>160000</v>
      </c>
      <c r="AB505">
        <f>(Table1[[#This Row],[Min Total Coliform]]+Table1[[#This Row],[Max Total Coliform]])/2</f>
        <v>88500</v>
      </c>
      <c r="AC505">
        <f>MIN(10, (Table1[[#This Row],[Avg BOD]]/4)*10)</f>
        <v>10</v>
      </c>
      <c r="AD505">
        <f>MIN(10, (Table1[[#This Row],[Avg Fecal Coliform]]/600)*10)</f>
        <v>10</v>
      </c>
      <c r="AE505">
        <f>MIN(10, (Table1[[#This Row],[Avg Nitrate N + Nitrite N]]/10)*10)</f>
        <v>4.3499999999999996</v>
      </c>
      <c r="AF505">
        <f>IF(OR(Table1[[#This Row],[Avg pH]]&lt;6.5,Table1[[#This Row],[Avg pH]]&gt;8.5),10,0)</f>
        <v>0</v>
      </c>
      <c r="AG505">
        <f>MAX(0, 10-(2*Table1[[#This Row],[Avg Dissolved Oxygen]]))</f>
        <v>2.1000000000000005</v>
      </c>
      <c r="AH505">
        <f>(Table1[[#This Row],[Fecal Score]]*0.3) + (Table1[[#This Row],[BOD Score]]*0.25) + (Table1[[#This Row],[Nitrate Score]]*0.2) + (Table1[[#This Row],[pH Score]]*0.15) + (Table1[[#This Row],[Dissolved Oxygen Score]]*0.1)</f>
        <v>6.58</v>
      </c>
      <c r="AI505">
        <v>2018</v>
      </c>
    </row>
    <row r="506" spans="1:35">
      <c r="A506">
        <v>3614</v>
      </c>
      <c r="B506" t="s">
        <v>130</v>
      </c>
      <c r="C506" t="s">
        <v>1</v>
      </c>
      <c r="D506" t="s">
        <v>113</v>
      </c>
      <c r="E506">
        <v>25.2</v>
      </c>
      <c r="F506">
        <v>30</v>
      </c>
      <c r="G506">
        <f>(Table1[[#This Row],[Min Temperature]]+Table1[[#This Row],[Max Temperature]])/2</f>
        <v>27.6</v>
      </c>
      <c r="H506">
        <v>2.2000000000000002</v>
      </c>
      <c r="I506">
        <v>7.6</v>
      </c>
      <c r="J506">
        <f>(Table1[[#This Row],[Min Dissolved Oxygen]]+Table1[[#This Row],[Max Dissolved Oxygen]])/2</f>
        <v>4.9000000000000004</v>
      </c>
      <c r="K506">
        <v>6.3</v>
      </c>
      <c r="L506">
        <v>8</v>
      </c>
      <c r="M506">
        <f>(Table1[[#This Row],[Min pH]]+Table1[[#This Row],[Max pH]])/2</f>
        <v>7.15</v>
      </c>
      <c r="N506">
        <v>479</v>
      </c>
      <c r="O506">
        <v>1290</v>
      </c>
      <c r="P506">
        <f>(Table1[[#This Row],[Min Conductivity]]+Table1[[#This Row],[Max Conductivity]])/2</f>
        <v>884.5</v>
      </c>
      <c r="Q506">
        <v>3</v>
      </c>
      <c r="R506">
        <v>10</v>
      </c>
      <c r="S506">
        <f>(Table1[[#This Row],[Min BOD]]+Table1[[#This Row],[Max BOD]])/2</f>
        <v>6.5</v>
      </c>
      <c r="T506">
        <v>0.9</v>
      </c>
      <c r="U506">
        <v>7.1</v>
      </c>
      <c r="V506">
        <f>(Table1[[#This Row],[Min Nitrate N + Nitrite N]]+Table1[[#This Row],[Max Nitrate N + Nitrite N]])/2</f>
        <v>4</v>
      </c>
      <c r="W506">
        <v>430</v>
      </c>
      <c r="X506">
        <v>1700000</v>
      </c>
      <c r="Y506">
        <f>(Table1[[#This Row],[Min Fecal Coliform]]+Table1[[#This Row],[Max Fecal Coliform]])/2</f>
        <v>850215</v>
      </c>
      <c r="Z506">
        <v>5400</v>
      </c>
      <c r="AA506">
        <v>10900000</v>
      </c>
      <c r="AB506">
        <f>(Table1[[#This Row],[Min Total Coliform]]+Table1[[#This Row],[Max Total Coliform]])/2</f>
        <v>5452700</v>
      </c>
      <c r="AC506">
        <f>MIN(10, (Table1[[#This Row],[Avg BOD]]/4)*10)</f>
        <v>10</v>
      </c>
      <c r="AD506">
        <f>MIN(10, (Table1[[#This Row],[Avg Fecal Coliform]]/600)*10)</f>
        <v>10</v>
      </c>
      <c r="AE506">
        <f>MIN(10, (Table1[[#This Row],[Avg Nitrate N + Nitrite N]]/10)*10)</f>
        <v>4</v>
      </c>
      <c r="AF506">
        <f>IF(OR(Table1[[#This Row],[Avg pH]]&lt;6.5,Table1[[#This Row],[Avg pH]]&gt;8.5),10,0)</f>
        <v>0</v>
      </c>
      <c r="AG506">
        <f>MAX(0, 10-(2*Table1[[#This Row],[Avg Dissolved Oxygen]]))</f>
        <v>0.19999999999999929</v>
      </c>
      <c r="AH506">
        <f>(Table1[[#This Row],[Fecal Score]]*0.3) + (Table1[[#This Row],[BOD Score]]*0.25) + (Table1[[#This Row],[Nitrate Score]]*0.2) + (Table1[[#This Row],[pH Score]]*0.15) + (Table1[[#This Row],[Dissolved Oxygen Score]]*0.1)</f>
        <v>6.3199999999999994</v>
      </c>
      <c r="AI506">
        <v>2018</v>
      </c>
    </row>
    <row r="507" spans="1:35">
      <c r="A507">
        <v>3615</v>
      </c>
      <c r="B507" t="s">
        <v>131</v>
      </c>
      <c r="C507" t="s">
        <v>1</v>
      </c>
      <c r="D507" t="s">
        <v>113</v>
      </c>
      <c r="E507">
        <v>25.4</v>
      </c>
      <c r="F507">
        <v>30</v>
      </c>
      <c r="G507">
        <f>(Table1[[#This Row],[Min Temperature]]+Table1[[#This Row],[Max Temperature]])/2</f>
        <v>27.7</v>
      </c>
      <c r="H507">
        <v>0.9</v>
      </c>
      <c r="I507">
        <v>7.3</v>
      </c>
      <c r="J507">
        <f>(Table1[[#This Row],[Min Dissolved Oxygen]]+Table1[[#This Row],[Max Dissolved Oxygen]])/2</f>
        <v>4.0999999999999996</v>
      </c>
      <c r="K507">
        <v>6.5</v>
      </c>
      <c r="L507">
        <v>8</v>
      </c>
      <c r="M507">
        <f>(Table1[[#This Row],[Min pH]]+Table1[[#This Row],[Max pH]])/2</f>
        <v>7.25</v>
      </c>
      <c r="N507">
        <v>707</v>
      </c>
      <c r="O507">
        <v>1212</v>
      </c>
      <c r="P507">
        <f>(Table1[[#This Row],[Min Conductivity]]+Table1[[#This Row],[Max Conductivity]])/2</f>
        <v>959.5</v>
      </c>
      <c r="Q507">
        <v>4</v>
      </c>
      <c r="R507">
        <v>28</v>
      </c>
      <c r="S507">
        <f>(Table1[[#This Row],[Min BOD]]+Table1[[#This Row],[Max BOD]])/2</f>
        <v>16</v>
      </c>
      <c r="T507">
        <v>1</v>
      </c>
      <c r="U507">
        <v>12.7</v>
      </c>
      <c r="V507">
        <f>(Table1[[#This Row],[Min Nitrate N + Nitrite N]]+Table1[[#This Row],[Max Nitrate N + Nitrite N]])/2</f>
        <v>6.85</v>
      </c>
      <c r="W507">
        <v>6300</v>
      </c>
      <c r="X507">
        <v>460000</v>
      </c>
      <c r="Y507">
        <f>(Table1[[#This Row],[Min Fecal Coliform]]+Table1[[#This Row],[Max Fecal Coliform]])/2</f>
        <v>233150</v>
      </c>
      <c r="Z507">
        <v>15000</v>
      </c>
      <c r="AA507">
        <v>1720000</v>
      </c>
      <c r="AB507">
        <f>(Table1[[#This Row],[Min Total Coliform]]+Table1[[#This Row],[Max Total Coliform]])/2</f>
        <v>867500</v>
      </c>
      <c r="AC507">
        <f>MIN(10, (Table1[[#This Row],[Avg BOD]]/4)*10)</f>
        <v>10</v>
      </c>
      <c r="AD507">
        <f>MIN(10, (Table1[[#This Row],[Avg Fecal Coliform]]/600)*10)</f>
        <v>10</v>
      </c>
      <c r="AE507">
        <f>MIN(10, (Table1[[#This Row],[Avg Nitrate N + Nitrite N]]/10)*10)</f>
        <v>6.85</v>
      </c>
      <c r="AF507">
        <f>IF(OR(Table1[[#This Row],[Avg pH]]&lt;6.5,Table1[[#This Row],[Avg pH]]&gt;8.5),10,0)</f>
        <v>0</v>
      </c>
      <c r="AG507">
        <f>MAX(0, 10-(2*Table1[[#This Row],[Avg Dissolved Oxygen]]))</f>
        <v>1.8000000000000007</v>
      </c>
      <c r="AH507">
        <f>(Table1[[#This Row],[Fecal Score]]*0.3) + (Table1[[#This Row],[BOD Score]]*0.25) + (Table1[[#This Row],[Nitrate Score]]*0.2) + (Table1[[#This Row],[pH Score]]*0.15) + (Table1[[#This Row],[Dissolved Oxygen Score]]*0.1)</f>
        <v>7.05</v>
      </c>
      <c r="AI507">
        <v>2018</v>
      </c>
    </row>
    <row r="508" spans="1:35">
      <c r="A508">
        <v>3616</v>
      </c>
      <c r="B508" t="s">
        <v>132</v>
      </c>
      <c r="C508" t="s">
        <v>1</v>
      </c>
      <c r="D508" t="s">
        <v>113</v>
      </c>
      <c r="E508">
        <v>25.2</v>
      </c>
      <c r="F508">
        <v>28</v>
      </c>
      <c r="G508">
        <f>(Table1[[#This Row],[Min Temperature]]+Table1[[#This Row],[Max Temperature]])/2</f>
        <v>26.6</v>
      </c>
      <c r="H508">
        <v>5.4</v>
      </c>
      <c r="I508">
        <v>7.1</v>
      </c>
      <c r="J508">
        <f>(Table1[[#This Row],[Min Dissolved Oxygen]]+Table1[[#This Row],[Max Dissolved Oxygen]])/2</f>
        <v>6.25</v>
      </c>
      <c r="K508">
        <v>7</v>
      </c>
      <c r="L508">
        <v>7.6</v>
      </c>
      <c r="M508">
        <f>(Table1[[#This Row],[Min pH]]+Table1[[#This Row],[Max pH]])/2</f>
        <v>7.3</v>
      </c>
      <c r="N508">
        <v>640</v>
      </c>
      <c r="O508">
        <v>1037</v>
      </c>
      <c r="P508">
        <f>(Table1[[#This Row],[Min Conductivity]]+Table1[[#This Row],[Max Conductivity]])/2</f>
        <v>838.5</v>
      </c>
      <c r="Q508">
        <v>4</v>
      </c>
      <c r="R508">
        <v>11</v>
      </c>
      <c r="S508">
        <f>(Table1[[#This Row],[Min BOD]]+Table1[[#This Row],[Max BOD]])/2</f>
        <v>7.5</v>
      </c>
      <c r="T508">
        <v>1.5</v>
      </c>
      <c r="U508">
        <v>3.5</v>
      </c>
      <c r="V508">
        <f>(Table1[[#This Row],[Min Nitrate N + Nitrite N]]+Table1[[#This Row],[Max Nitrate N + Nitrite N]])/2</f>
        <v>2.5</v>
      </c>
      <c r="W508">
        <v>33000</v>
      </c>
      <c r="X508">
        <v>220000</v>
      </c>
      <c r="Y508">
        <f>(Table1[[#This Row],[Min Fecal Coliform]]+Table1[[#This Row],[Max Fecal Coliform]])/2</f>
        <v>126500</v>
      </c>
      <c r="Z508">
        <v>130000</v>
      </c>
      <c r="AA508">
        <v>1720000</v>
      </c>
      <c r="AB508">
        <f>(Table1[[#This Row],[Min Total Coliform]]+Table1[[#This Row],[Max Total Coliform]])/2</f>
        <v>925000</v>
      </c>
      <c r="AC508">
        <f>MIN(10, (Table1[[#This Row],[Avg BOD]]/4)*10)</f>
        <v>10</v>
      </c>
      <c r="AD508">
        <f>MIN(10, (Table1[[#This Row],[Avg Fecal Coliform]]/600)*10)</f>
        <v>10</v>
      </c>
      <c r="AE508">
        <f>MIN(10, (Table1[[#This Row],[Avg Nitrate N + Nitrite N]]/10)*10)</f>
        <v>2.5</v>
      </c>
      <c r="AF508">
        <f>IF(OR(Table1[[#This Row],[Avg pH]]&lt;6.5,Table1[[#This Row],[Avg pH]]&gt;8.5),10,0)</f>
        <v>0</v>
      </c>
      <c r="AG508">
        <f>MAX(0, 10-(2*Table1[[#This Row],[Avg Dissolved Oxygen]]))</f>
        <v>0</v>
      </c>
      <c r="AH508">
        <f>(Table1[[#This Row],[Fecal Score]]*0.3) + (Table1[[#This Row],[BOD Score]]*0.25) + (Table1[[#This Row],[Nitrate Score]]*0.2) + (Table1[[#This Row],[pH Score]]*0.15) + (Table1[[#This Row],[Dissolved Oxygen Score]]*0.1)</f>
        <v>6</v>
      </c>
      <c r="AI508">
        <v>2018</v>
      </c>
    </row>
    <row r="509" spans="1:35">
      <c r="A509">
        <v>3617</v>
      </c>
      <c r="B509" t="s">
        <v>133</v>
      </c>
      <c r="C509" t="s">
        <v>1</v>
      </c>
      <c r="D509" t="s">
        <v>113</v>
      </c>
      <c r="E509">
        <v>25.3</v>
      </c>
      <c r="F509">
        <v>29</v>
      </c>
      <c r="G509">
        <f>(Table1[[#This Row],[Min Temperature]]+Table1[[#This Row],[Max Temperature]])/2</f>
        <v>27.15</v>
      </c>
      <c r="H509">
        <v>2.2999999999999998</v>
      </c>
      <c r="I509">
        <v>7.6</v>
      </c>
      <c r="J509">
        <f>(Table1[[#This Row],[Min Dissolved Oxygen]]+Table1[[#This Row],[Max Dissolved Oxygen]])/2</f>
        <v>4.9499999999999993</v>
      </c>
      <c r="K509">
        <v>6.4</v>
      </c>
      <c r="L509">
        <v>8.1999999999999993</v>
      </c>
      <c r="M509">
        <f>(Table1[[#This Row],[Min pH]]+Table1[[#This Row],[Max pH]])/2</f>
        <v>7.3</v>
      </c>
      <c r="N509">
        <v>484</v>
      </c>
      <c r="O509">
        <v>1288</v>
      </c>
      <c r="P509">
        <f>(Table1[[#This Row],[Min Conductivity]]+Table1[[#This Row],[Max Conductivity]])/2</f>
        <v>886</v>
      </c>
      <c r="Q509">
        <v>4</v>
      </c>
      <c r="R509">
        <v>20</v>
      </c>
      <c r="S509">
        <f>(Table1[[#This Row],[Min BOD]]+Table1[[#This Row],[Max BOD]])/2</f>
        <v>12</v>
      </c>
      <c r="T509">
        <v>0.9</v>
      </c>
      <c r="U509">
        <v>6.2</v>
      </c>
      <c r="V509">
        <f>(Table1[[#This Row],[Min Nitrate N + Nitrite N]]+Table1[[#This Row],[Max Nitrate N + Nitrite N]])/2</f>
        <v>3.5500000000000003</v>
      </c>
      <c r="W509">
        <v>2200</v>
      </c>
      <c r="X509">
        <v>490000</v>
      </c>
      <c r="Y509">
        <f>(Table1[[#This Row],[Min Fecal Coliform]]+Table1[[#This Row],[Max Fecal Coliform]])/2</f>
        <v>246100</v>
      </c>
      <c r="Z509">
        <v>14000</v>
      </c>
      <c r="AA509">
        <v>3480000</v>
      </c>
      <c r="AB509">
        <f>(Table1[[#This Row],[Min Total Coliform]]+Table1[[#This Row],[Max Total Coliform]])/2</f>
        <v>1747000</v>
      </c>
      <c r="AC509">
        <f>MIN(10, (Table1[[#This Row],[Avg BOD]]/4)*10)</f>
        <v>10</v>
      </c>
      <c r="AD509">
        <f>MIN(10, (Table1[[#This Row],[Avg Fecal Coliform]]/600)*10)</f>
        <v>10</v>
      </c>
      <c r="AE509">
        <f>MIN(10, (Table1[[#This Row],[Avg Nitrate N + Nitrite N]]/10)*10)</f>
        <v>3.5500000000000003</v>
      </c>
      <c r="AF509">
        <f>IF(OR(Table1[[#This Row],[Avg pH]]&lt;6.5,Table1[[#This Row],[Avg pH]]&gt;8.5),10,0)</f>
        <v>0</v>
      </c>
      <c r="AG509">
        <f>MAX(0, 10-(2*Table1[[#This Row],[Avg Dissolved Oxygen]]))</f>
        <v>0.10000000000000142</v>
      </c>
      <c r="AH509">
        <f>(Table1[[#This Row],[Fecal Score]]*0.3) + (Table1[[#This Row],[BOD Score]]*0.25) + (Table1[[#This Row],[Nitrate Score]]*0.2) + (Table1[[#This Row],[pH Score]]*0.15) + (Table1[[#This Row],[Dissolved Oxygen Score]]*0.1)</f>
        <v>6.22</v>
      </c>
      <c r="AI509">
        <v>2018</v>
      </c>
    </row>
    <row r="510" spans="1:35">
      <c r="A510">
        <v>3618</v>
      </c>
      <c r="B510" t="s">
        <v>134</v>
      </c>
      <c r="C510" t="s">
        <v>1</v>
      </c>
      <c r="D510" t="s">
        <v>113</v>
      </c>
      <c r="E510">
        <v>26</v>
      </c>
      <c r="F510">
        <v>30</v>
      </c>
      <c r="G510">
        <f>(Table1[[#This Row],[Min Temperature]]+Table1[[#This Row],[Max Temperature]])/2</f>
        <v>28</v>
      </c>
      <c r="H510">
        <v>1.5</v>
      </c>
      <c r="I510">
        <v>10.199999999999999</v>
      </c>
      <c r="J510">
        <f>(Table1[[#This Row],[Min Dissolved Oxygen]]+Table1[[#This Row],[Max Dissolved Oxygen]])/2</f>
        <v>5.85</v>
      </c>
      <c r="K510">
        <v>6.5</v>
      </c>
      <c r="L510">
        <v>7.6</v>
      </c>
      <c r="M510">
        <f>(Table1[[#This Row],[Min pH]]+Table1[[#This Row],[Max pH]])/2</f>
        <v>7.05</v>
      </c>
      <c r="N510">
        <v>66</v>
      </c>
      <c r="O510">
        <v>1240</v>
      </c>
      <c r="P510">
        <f>(Table1[[#This Row],[Min Conductivity]]+Table1[[#This Row],[Max Conductivity]])/2</f>
        <v>653</v>
      </c>
      <c r="Q510">
        <v>3.6</v>
      </c>
      <c r="R510">
        <v>79</v>
      </c>
      <c r="S510">
        <f>(Table1[[#This Row],[Min BOD]]+Table1[[#This Row],[Max BOD]])/2</f>
        <v>41.3</v>
      </c>
      <c r="T510">
        <v>0.7</v>
      </c>
      <c r="U510">
        <v>28.6</v>
      </c>
      <c r="V510">
        <f>(Table1[[#This Row],[Min Nitrate N + Nitrite N]]+Table1[[#This Row],[Max Nitrate N + Nitrite N]])/2</f>
        <v>14.65</v>
      </c>
      <c r="W510">
        <v>460</v>
      </c>
      <c r="X510">
        <v>12000</v>
      </c>
      <c r="Y510">
        <f>(Table1[[#This Row],[Min Fecal Coliform]]+Table1[[#This Row],[Max Fecal Coliform]])/2</f>
        <v>6230</v>
      </c>
      <c r="Z510">
        <v>3200</v>
      </c>
      <c r="AA510">
        <v>92000</v>
      </c>
      <c r="AB510">
        <f>(Table1[[#This Row],[Min Total Coliform]]+Table1[[#This Row],[Max Total Coliform]])/2</f>
        <v>47600</v>
      </c>
      <c r="AC510">
        <f>MIN(10, (Table1[[#This Row],[Avg BOD]]/4)*10)</f>
        <v>10</v>
      </c>
      <c r="AD510">
        <f>MIN(10, (Table1[[#This Row],[Avg Fecal Coliform]]/600)*10)</f>
        <v>10</v>
      </c>
      <c r="AE510">
        <f>MIN(10, (Table1[[#This Row],[Avg Nitrate N + Nitrite N]]/10)*10)</f>
        <v>10</v>
      </c>
      <c r="AF510">
        <f>IF(OR(Table1[[#This Row],[Avg pH]]&lt;6.5,Table1[[#This Row],[Avg pH]]&gt;8.5),10,0)</f>
        <v>0</v>
      </c>
      <c r="AG510">
        <f>MAX(0, 10-(2*Table1[[#This Row],[Avg Dissolved Oxygen]]))</f>
        <v>0</v>
      </c>
      <c r="AH510">
        <f>(Table1[[#This Row],[Fecal Score]]*0.3) + (Table1[[#This Row],[BOD Score]]*0.25) + (Table1[[#This Row],[Nitrate Score]]*0.2) + (Table1[[#This Row],[pH Score]]*0.15) + (Table1[[#This Row],[Dissolved Oxygen Score]]*0.1)</f>
        <v>7.5</v>
      </c>
      <c r="AI510">
        <v>2018</v>
      </c>
    </row>
    <row r="511" spans="1:35">
      <c r="A511">
        <v>3620</v>
      </c>
      <c r="B511" t="s">
        <v>135</v>
      </c>
      <c r="C511" t="s">
        <v>1</v>
      </c>
      <c r="D511" t="s">
        <v>113</v>
      </c>
      <c r="E511">
        <v>25</v>
      </c>
      <c r="F511">
        <v>30</v>
      </c>
      <c r="G511">
        <f>(Table1[[#This Row],[Min Temperature]]+Table1[[#This Row],[Max Temperature]])/2</f>
        <v>27.5</v>
      </c>
      <c r="H511">
        <v>2.1</v>
      </c>
      <c r="I511">
        <v>5.7</v>
      </c>
      <c r="J511">
        <f>(Table1[[#This Row],[Min Dissolved Oxygen]]+Table1[[#This Row],[Max Dissolved Oxygen]])/2</f>
        <v>3.9000000000000004</v>
      </c>
      <c r="K511">
        <v>6.5</v>
      </c>
      <c r="L511">
        <v>8.4</v>
      </c>
      <c r="M511">
        <f>(Table1[[#This Row],[Min pH]]+Table1[[#This Row],[Max pH]])/2</f>
        <v>7.45</v>
      </c>
      <c r="N511">
        <v>760</v>
      </c>
      <c r="O511">
        <v>1686</v>
      </c>
      <c r="P511">
        <f>(Table1[[#This Row],[Min Conductivity]]+Table1[[#This Row],[Max Conductivity]])/2</f>
        <v>1223</v>
      </c>
      <c r="Q511">
        <v>3</v>
      </c>
      <c r="R511">
        <v>22</v>
      </c>
      <c r="S511">
        <f>(Table1[[#This Row],[Min BOD]]+Table1[[#This Row],[Max BOD]])/2</f>
        <v>12.5</v>
      </c>
      <c r="T511">
        <v>0.4</v>
      </c>
      <c r="U511">
        <v>10</v>
      </c>
      <c r="V511">
        <f>(Table1[[#This Row],[Min Nitrate N + Nitrite N]]+Table1[[#This Row],[Max Nitrate N + Nitrite N]])/2</f>
        <v>5.2</v>
      </c>
      <c r="W511">
        <v>7900</v>
      </c>
      <c r="X511">
        <v>1100000</v>
      </c>
      <c r="Y511">
        <f>(Table1[[#This Row],[Min Fecal Coliform]]+Table1[[#This Row],[Max Fecal Coliform]])/2</f>
        <v>553950</v>
      </c>
      <c r="Z511">
        <v>28000</v>
      </c>
      <c r="AA511">
        <v>9200000</v>
      </c>
      <c r="AB511">
        <f>(Table1[[#This Row],[Min Total Coliform]]+Table1[[#This Row],[Max Total Coliform]])/2</f>
        <v>4614000</v>
      </c>
      <c r="AC511">
        <f>MIN(10, (Table1[[#This Row],[Avg BOD]]/4)*10)</f>
        <v>10</v>
      </c>
      <c r="AD511">
        <f>MIN(10, (Table1[[#This Row],[Avg Fecal Coliform]]/600)*10)</f>
        <v>10</v>
      </c>
      <c r="AE511">
        <f>MIN(10, (Table1[[#This Row],[Avg Nitrate N + Nitrite N]]/10)*10)</f>
        <v>5.2</v>
      </c>
      <c r="AF511">
        <f>IF(OR(Table1[[#This Row],[Avg pH]]&lt;6.5,Table1[[#This Row],[Avg pH]]&gt;8.5),10,0)</f>
        <v>0</v>
      </c>
      <c r="AG511">
        <f>MAX(0, 10-(2*Table1[[#This Row],[Avg Dissolved Oxygen]]))</f>
        <v>2.1999999999999993</v>
      </c>
      <c r="AH511">
        <f>(Table1[[#This Row],[Fecal Score]]*0.3) + (Table1[[#This Row],[BOD Score]]*0.25) + (Table1[[#This Row],[Nitrate Score]]*0.2) + (Table1[[#This Row],[pH Score]]*0.15) + (Table1[[#This Row],[Dissolved Oxygen Score]]*0.1)</f>
        <v>6.76</v>
      </c>
      <c r="AI511">
        <v>2018</v>
      </c>
    </row>
    <row r="512" spans="1:35">
      <c r="A512">
        <v>3621</v>
      </c>
      <c r="B512" t="s">
        <v>136</v>
      </c>
      <c r="C512" t="s">
        <v>1</v>
      </c>
      <c r="D512" t="s">
        <v>113</v>
      </c>
      <c r="E512">
        <v>27</v>
      </c>
      <c r="F512">
        <v>30</v>
      </c>
      <c r="G512">
        <f>(Table1[[#This Row],[Min Temperature]]+Table1[[#This Row],[Max Temperature]])/2</f>
        <v>28.5</v>
      </c>
      <c r="H512">
        <v>1.5</v>
      </c>
      <c r="I512">
        <v>6.2</v>
      </c>
      <c r="J512">
        <f>(Table1[[#This Row],[Min Dissolved Oxygen]]+Table1[[#This Row],[Max Dissolved Oxygen]])/2</f>
        <v>3.85</v>
      </c>
      <c r="K512">
        <v>6.3</v>
      </c>
      <c r="L512">
        <v>8</v>
      </c>
      <c r="M512">
        <f>(Table1[[#This Row],[Min pH]]+Table1[[#This Row],[Max pH]])/2</f>
        <v>7.15</v>
      </c>
      <c r="N512">
        <v>679</v>
      </c>
      <c r="O512">
        <v>968</v>
      </c>
      <c r="P512">
        <f>(Table1[[#This Row],[Min Conductivity]]+Table1[[#This Row],[Max Conductivity]])/2</f>
        <v>823.5</v>
      </c>
      <c r="Q512">
        <v>4</v>
      </c>
      <c r="R512">
        <v>11</v>
      </c>
      <c r="S512">
        <f>(Table1[[#This Row],[Min BOD]]+Table1[[#This Row],[Max BOD]])/2</f>
        <v>7.5</v>
      </c>
      <c r="T512">
        <v>0.5</v>
      </c>
      <c r="U512">
        <v>11.4</v>
      </c>
      <c r="V512">
        <f>(Table1[[#This Row],[Min Nitrate N + Nitrite N]]+Table1[[#This Row],[Max Nitrate N + Nitrite N]])/2</f>
        <v>5.95</v>
      </c>
      <c r="W512">
        <v>1400</v>
      </c>
      <c r="X512">
        <v>2100000</v>
      </c>
      <c r="Y512">
        <f>(Table1[[#This Row],[Min Fecal Coliform]]+Table1[[#This Row],[Max Fecal Coliform]])/2</f>
        <v>1050700</v>
      </c>
      <c r="Z512">
        <v>9200</v>
      </c>
      <c r="AA512">
        <v>22100000</v>
      </c>
      <c r="AB512">
        <f>(Table1[[#This Row],[Min Total Coliform]]+Table1[[#This Row],[Max Total Coliform]])/2</f>
        <v>11054600</v>
      </c>
      <c r="AC512">
        <f>MIN(10, (Table1[[#This Row],[Avg BOD]]/4)*10)</f>
        <v>10</v>
      </c>
      <c r="AD512">
        <f>MIN(10, (Table1[[#This Row],[Avg Fecal Coliform]]/600)*10)</f>
        <v>10</v>
      </c>
      <c r="AE512">
        <f>MIN(10, (Table1[[#This Row],[Avg Nitrate N + Nitrite N]]/10)*10)</f>
        <v>5.9499999999999993</v>
      </c>
      <c r="AF512">
        <f>IF(OR(Table1[[#This Row],[Avg pH]]&lt;6.5,Table1[[#This Row],[Avg pH]]&gt;8.5),10,0)</f>
        <v>0</v>
      </c>
      <c r="AG512">
        <f>MAX(0, 10-(2*Table1[[#This Row],[Avg Dissolved Oxygen]]))</f>
        <v>2.2999999999999998</v>
      </c>
      <c r="AH512">
        <f>(Table1[[#This Row],[Fecal Score]]*0.3) + (Table1[[#This Row],[BOD Score]]*0.25) + (Table1[[#This Row],[Nitrate Score]]*0.2) + (Table1[[#This Row],[pH Score]]*0.15) + (Table1[[#This Row],[Dissolved Oxygen Score]]*0.1)</f>
        <v>6.92</v>
      </c>
      <c r="AI512">
        <v>2018</v>
      </c>
    </row>
    <row r="513" spans="1:35">
      <c r="A513">
        <v>3622</v>
      </c>
      <c r="B513" t="s">
        <v>137</v>
      </c>
      <c r="C513" t="s">
        <v>1</v>
      </c>
      <c r="D513" t="s">
        <v>113</v>
      </c>
      <c r="E513">
        <v>26</v>
      </c>
      <c r="F513">
        <v>28</v>
      </c>
      <c r="G513">
        <f>(Table1[[#This Row],[Min Temperature]]+Table1[[#This Row],[Max Temperature]])/2</f>
        <v>27</v>
      </c>
      <c r="H513">
        <v>0</v>
      </c>
      <c r="I513">
        <v>6.7</v>
      </c>
      <c r="J513">
        <f>(Table1[[#This Row],[Min Dissolved Oxygen]]+Table1[[#This Row],[Max Dissolved Oxygen]])/2</f>
        <v>3.35</v>
      </c>
      <c r="K513">
        <v>6.6</v>
      </c>
      <c r="L513">
        <v>7.2</v>
      </c>
      <c r="M513">
        <f>(Table1[[#This Row],[Min pH]]+Table1[[#This Row],[Max pH]])/2</f>
        <v>6.9</v>
      </c>
      <c r="N513">
        <v>777</v>
      </c>
      <c r="O513">
        <v>1232</v>
      </c>
      <c r="P513">
        <f>(Table1[[#This Row],[Min Conductivity]]+Table1[[#This Row],[Max Conductivity]])/2</f>
        <v>1004.5</v>
      </c>
      <c r="Q513">
        <v>6</v>
      </c>
      <c r="R513">
        <v>56</v>
      </c>
      <c r="S513">
        <f>(Table1[[#This Row],[Min BOD]]+Table1[[#This Row],[Max BOD]])/2</f>
        <v>31</v>
      </c>
      <c r="T513">
        <v>0.8</v>
      </c>
      <c r="U513">
        <v>4.4000000000000004</v>
      </c>
      <c r="V513">
        <f>(Table1[[#This Row],[Min Nitrate N + Nitrite N]]+Table1[[#This Row],[Max Nitrate N + Nitrite N]])/2</f>
        <v>2.6</v>
      </c>
      <c r="W513">
        <v>4900</v>
      </c>
      <c r="X513">
        <v>79000</v>
      </c>
      <c r="Y513">
        <f>(Table1[[#This Row],[Min Fecal Coliform]]+Table1[[#This Row],[Max Fecal Coliform]])/2</f>
        <v>41950</v>
      </c>
      <c r="Z513">
        <v>35000</v>
      </c>
      <c r="AA513">
        <v>540000</v>
      </c>
      <c r="AB513">
        <f>(Table1[[#This Row],[Min Total Coliform]]+Table1[[#This Row],[Max Total Coliform]])/2</f>
        <v>287500</v>
      </c>
      <c r="AC513">
        <f>MIN(10, (Table1[[#This Row],[Avg BOD]]/4)*10)</f>
        <v>10</v>
      </c>
      <c r="AD513">
        <f>MIN(10, (Table1[[#This Row],[Avg Fecal Coliform]]/600)*10)</f>
        <v>10</v>
      </c>
      <c r="AE513">
        <f>MIN(10, (Table1[[#This Row],[Avg Nitrate N + Nitrite N]]/10)*10)</f>
        <v>2.6</v>
      </c>
      <c r="AF513">
        <f>IF(OR(Table1[[#This Row],[Avg pH]]&lt;6.5,Table1[[#This Row],[Avg pH]]&gt;8.5),10,0)</f>
        <v>0</v>
      </c>
      <c r="AG513">
        <f>MAX(0, 10-(2*Table1[[#This Row],[Avg Dissolved Oxygen]]))</f>
        <v>3.3</v>
      </c>
      <c r="AH513">
        <f>(Table1[[#This Row],[Fecal Score]]*0.3) + (Table1[[#This Row],[BOD Score]]*0.25) + (Table1[[#This Row],[Nitrate Score]]*0.2) + (Table1[[#This Row],[pH Score]]*0.15) + (Table1[[#This Row],[Dissolved Oxygen Score]]*0.1)</f>
        <v>6.35</v>
      </c>
      <c r="AI513">
        <v>2018</v>
      </c>
    </row>
    <row r="514" spans="1:35">
      <c r="A514">
        <v>3624</v>
      </c>
      <c r="B514" t="s">
        <v>437</v>
      </c>
      <c r="C514" t="s">
        <v>1</v>
      </c>
      <c r="D514" t="s">
        <v>113</v>
      </c>
      <c r="E514">
        <v>26</v>
      </c>
      <c r="F514">
        <v>31</v>
      </c>
      <c r="G514">
        <f>(Table1[[#This Row],[Min Temperature]]+Table1[[#This Row],[Max Temperature]])/2</f>
        <v>28.5</v>
      </c>
      <c r="H514">
        <v>0</v>
      </c>
      <c r="I514">
        <v>7.4</v>
      </c>
      <c r="J514">
        <f>(Table1[[#This Row],[Min Dissolved Oxygen]]+Table1[[#This Row],[Max Dissolved Oxygen]])/2</f>
        <v>3.7</v>
      </c>
      <c r="K514">
        <v>6.8</v>
      </c>
      <c r="L514">
        <v>7.7</v>
      </c>
      <c r="M514">
        <f>(Table1[[#This Row],[Min pH]]+Table1[[#This Row],[Max pH]])/2</f>
        <v>7.25</v>
      </c>
      <c r="N514">
        <v>783</v>
      </c>
      <c r="O514">
        <v>1362</v>
      </c>
      <c r="P514">
        <f>(Table1[[#This Row],[Min Conductivity]]+Table1[[#This Row],[Max Conductivity]])/2</f>
        <v>1072.5</v>
      </c>
      <c r="Q514">
        <v>3</v>
      </c>
      <c r="R514">
        <v>84</v>
      </c>
      <c r="S514">
        <f>(Table1[[#This Row],[Min BOD]]+Table1[[#This Row],[Max BOD]])/2</f>
        <v>43.5</v>
      </c>
      <c r="T514">
        <v>0.4</v>
      </c>
      <c r="U514">
        <v>4</v>
      </c>
      <c r="V514">
        <f>(Table1[[#This Row],[Min Nitrate N + Nitrite N]]+Table1[[#This Row],[Max Nitrate N + Nitrite N]])/2</f>
        <v>2.2000000000000002</v>
      </c>
      <c r="W514">
        <v>3300</v>
      </c>
      <c r="X514">
        <v>49000000</v>
      </c>
      <c r="Y514">
        <f>(Table1[[#This Row],[Min Fecal Coliform]]+Table1[[#This Row],[Max Fecal Coliform]])/2</f>
        <v>24501650</v>
      </c>
      <c r="Z514">
        <v>24000</v>
      </c>
      <c r="AA514">
        <v>240000000</v>
      </c>
      <c r="AB514">
        <f>(Table1[[#This Row],[Min Total Coliform]]+Table1[[#This Row],[Max Total Coliform]])/2</f>
        <v>120012000</v>
      </c>
      <c r="AC514">
        <f>MIN(10, (Table1[[#This Row],[Avg BOD]]/4)*10)</f>
        <v>10</v>
      </c>
      <c r="AD514">
        <f>MIN(10, (Table1[[#This Row],[Avg Fecal Coliform]]/600)*10)</f>
        <v>10</v>
      </c>
      <c r="AE514">
        <f>MIN(10, (Table1[[#This Row],[Avg Nitrate N + Nitrite N]]/10)*10)</f>
        <v>2.2000000000000002</v>
      </c>
      <c r="AF514">
        <f>IF(OR(Table1[[#This Row],[Avg pH]]&lt;6.5,Table1[[#This Row],[Avg pH]]&gt;8.5),10,0)</f>
        <v>0</v>
      </c>
      <c r="AG514">
        <f>MAX(0, 10-(2*Table1[[#This Row],[Avg Dissolved Oxygen]]))</f>
        <v>2.5999999999999996</v>
      </c>
      <c r="AH514">
        <f>(Table1[[#This Row],[Fecal Score]]*0.3) + (Table1[[#This Row],[BOD Score]]*0.25) + (Table1[[#This Row],[Nitrate Score]]*0.2) + (Table1[[#This Row],[pH Score]]*0.15) + (Table1[[#This Row],[Dissolved Oxygen Score]]*0.1)</f>
        <v>6.2</v>
      </c>
      <c r="AI514">
        <v>2018</v>
      </c>
    </row>
    <row r="515" spans="1:35">
      <c r="A515">
        <v>3625</v>
      </c>
      <c r="B515" t="s">
        <v>115</v>
      </c>
      <c r="C515" t="s">
        <v>1</v>
      </c>
      <c r="D515" t="s">
        <v>113</v>
      </c>
      <c r="E515">
        <v>24</v>
      </c>
      <c r="F515">
        <v>30</v>
      </c>
      <c r="G515">
        <f>(Table1[[#This Row],[Min Temperature]]+Table1[[#This Row],[Max Temperature]])/2</f>
        <v>27</v>
      </c>
      <c r="H515">
        <v>4.2</v>
      </c>
      <c r="I515">
        <v>8.4</v>
      </c>
      <c r="J515">
        <f>(Table1[[#This Row],[Min Dissolved Oxygen]]+Table1[[#This Row],[Max Dissolved Oxygen]])/2</f>
        <v>6.3000000000000007</v>
      </c>
      <c r="K515">
        <v>6</v>
      </c>
      <c r="L515">
        <v>7.3</v>
      </c>
      <c r="M515">
        <f>(Table1[[#This Row],[Min pH]]+Table1[[#This Row],[Max pH]])/2</f>
        <v>6.65</v>
      </c>
      <c r="N515">
        <v>478</v>
      </c>
      <c r="O515">
        <v>664</v>
      </c>
      <c r="P515">
        <f>(Table1[[#This Row],[Min Conductivity]]+Table1[[#This Row],[Max Conductivity]])/2</f>
        <v>571</v>
      </c>
      <c r="Q515">
        <v>3</v>
      </c>
      <c r="R515">
        <v>5</v>
      </c>
      <c r="S515">
        <f>(Table1[[#This Row],[Min BOD]]+Table1[[#This Row],[Max BOD]])/2</f>
        <v>4</v>
      </c>
      <c r="T515">
        <v>0.4</v>
      </c>
      <c r="U515">
        <v>3.8</v>
      </c>
      <c r="V515">
        <f>(Table1[[#This Row],[Min Nitrate N + Nitrite N]]+Table1[[#This Row],[Max Nitrate N + Nitrite N]])/2</f>
        <v>2.1</v>
      </c>
      <c r="W515">
        <v>1400</v>
      </c>
      <c r="X515">
        <v>33000</v>
      </c>
      <c r="Y515">
        <f>(Table1[[#This Row],[Min Fecal Coliform]]+Table1[[#This Row],[Max Fecal Coliform]])/2</f>
        <v>17200</v>
      </c>
      <c r="Z515">
        <v>7000</v>
      </c>
      <c r="AA515">
        <v>348000</v>
      </c>
      <c r="AB515">
        <f>(Table1[[#This Row],[Min Total Coliform]]+Table1[[#This Row],[Max Total Coliform]])/2</f>
        <v>177500</v>
      </c>
      <c r="AC515">
        <f>MIN(10, (Table1[[#This Row],[Avg BOD]]/4)*10)</f>
        <v>10</v>
      </c>
      <c r="AD515">
        <f>MIN(10, (Table1[[#This Row],[Avg Fecal Coliform]]/600)*10)</f>
        <v>10</v>
      </c>
      <c r="AE515">
        <f>MIN(10, (Table1[[#This Row],[Avg Nitrate N + Nitrite N]]/10)*10)</f>
        <v>2.1</v>
      </c>
      <c r="AF515">
        <f>IF(OR(Table1[[#This Row],[Avg pH]]&lt;6.5,Table1[[#This Row],[Avg pH]]&gt;8.5),10,0)</f>
        <v>0</v>
      </c>
      <c r="AG515">
        <f>MAX(0, 10-(2*Table1[[#This Row],[Avg Dissolved Oxygen]]))</f>
        <v>0</v>
      </c>
      <c r="AH515">
        <f>(Table1[[#This Row],[Fecal Score]]*0.3) + (Table1[[#This Row],[BOD Score]]*0.25) + (Table1[[#This Row],[Nitrate Score]]*0.2) + (Table1[[#This Row],[pH Score]]*0.15) + (Table1[[#This Row],[Dissolved Oxygen Score]]*0.1)</f>
        <v>5.92</v>
      </c>
      <c r="AI515">
        <v>2018</v>
      </c>
    </row>
    <row r="516" spans="1:35">
      <c r="A516">
        <v>3627</v>
      </c>
      <c r="B516" t="s">
        <v>139</v>
      </c>
      <c r="C516" t="s">
        <v>1</v>
      </c>
      <c r="D516" t="s">
        <v>113</v>
      </c>
      <c r="E516">
        <v>28</v>
      </c>
      <c r="F516">
        <v>31</v>
      </c>
      <c r="G516">
        <f>(Table1[[#This Row],[Min Temperature]]+Table1[[#This Row],[Max Temperature]])/2</f>
        <v>29.5</v>
      </c>
      <c r="H516">
        <v>4</v>
      </c>
      <c r="I516">
        <v>8.6999999999999993</v>
      </c>
      <c r="J516">
        <f>(Table1[[#This Row],[Min Dissolved Oxygen]]+Table1[[#This Row],[Max Dissolved Oxygen]])/2</f>
        <v>6.35</v>
      </c>
      <c r="K516">
        <v>6.6</v>
      </c>
      <c r="L516">
        <v>9.3000000000000007</v>
      </c>
      <c r="M516">
        <f>(Table1[[#This Row],[Min pH]]+Table1[[#This Row],[Max pH]])/2</f>
        <v>7.95</v>
      </c>
      <c r="N516">
        <v>632</v>
      </c>
      <c r="O516">
        <v>1103</v>
      </c>
      <c r="P516">
        <f>(Table1[[#This Row],[Min Conductivity]]+Table1[[#This Row],[Max Conductivity]])/2</f>
        <v>867.5</v>
      </c>
      <c r="Q516">
        <v>4</v>
      </c>
      <c r="R516">
        <v>15</v>
      </c>
      <c r="S516">
        <f>(Table1[[#This Row],[Min BOD]]+Table1[[#This Row],[Max BOD]])/2</f>
        <v>9.5</v>
      </c>
      <c r="T516">
        <v>0.8</v>
      </c>
      <c r="U516">
        <v>10.4</v>
      </c>
      <c r="V516">
        <f>(Table1[[#This Row],[Min Nitrate N + Nitrite N]]+Table1[[#This Row],[Max Nitrate N + Nitrite N]])/2</f>
        <v>5.6000000000000005</v>
      </c>
      <c r="W516">
        <v>400</v>
      </c>
      <c r="X516">
        <v>9400</v>
      </c>
      <c r="Y516">
        <f>(Table1[[#This Row],[Min Fecal Coliform]]+Table1[[#This Row],[Max Fecal Coliform]])/2</f>
        <v>4900</v>
      </c>
      <c r="Z516">
        <v>3480</v>
      </c>
      <c r="AA516">
        <v>35000</v>
      </c>
      <c r="AB516">
        <f>(Table1[[#This Row],[Min Total Coliform]]+Table1[[#This Row],[Max Total Coliform]])/2</f>
        <v>19240</v>
      </c>
      <c r="AC516">
        <f>MIN(10, (Table1[[#This Row],[Avg BOD]]/4)*10)</f>
        <v>10</v>
      </c>
      <c r="AD516">
        <f>MIN(10, (Table1[[#This Row],[Avg Fecal Coliform]]/600)*10)</f>
        <v>10</v>
      </c>
      <c r="AE516">
        <f>MIN(10, (Table1[[#This Row],[Avg Nitrate N + Nitrite N]]/10)*10)</f>
        <v>5.6000000000000005</v>
      </c>
      <c r="AF516">
        <f>IF(OR(Table1[[#This Row],[Avg pH]]&lt;6.5,Table1[[#This Row],[Avg pH]]&gt;8.5),10,0)</f>
        <v>0</v>
      </c>
      <c r="AG516">
        <f>MAX(0, 10-(2*Table1[[#This Row],[Avg Dissolved Oxygen]]))</f>
        <v>0</v>
      </c>
      <c r="AH516">
        <f>(Table1[[#This Row],[Fecal Score]]*0.3) + (Table1[[#This Row],[BOD Score]]*0.25) + (Table1[[#This Row],[Nitrate Score]]*0.2) + (Table1[[#This Row],[pH Score]]*0.15) + (Table1[[#This Row],[Dissolved Oxygen Score]]*0.1)</f>
        <v>6.62</v>
      </c>
      <c r="AI516">
        <v>2018</v>
      </c>
    </row>
    <row r="517" spans="1:35">
      <c r="A517">
        <v>3628</v>
      </c>
      <c r="B517" t="s">
        <v>438</v>
      </c>
      <c r="C517" t="s">
        <v>1</v>
      </c>
      <c r="D517" t="s">
        <v>113</v>
      </c>
      <c r="E517">
        <v>27</v>
      </c>
      <c r="F517">
        <v>31</v>
      </c>
      <c r="G517">
        <f>(Table1[[#This Row],[Min Temperature]]+Table1[[#This Row],[Max Temperature]])/2</f>
        <v>29</v>
      </c>
      <c r="H517">
        <v>0.5</v>
      </c>
      <c r="I517">
        <v>4.3</v>
      </c>
      <c r="J517">
        <f>(Table1[[#This Row],[Min Dissolved Oxygen]]+Table1[[#This Row],[Max Dissolved Oxygen]])/2</f>
        <v>2.4</v>
      </c>
      <c r="K517">
        <v>6.8</v>
      </c>
      <c r="L517">
        <v>7.1</v>
      </c>
      <c r="M517">
        <f>(Table1[[#This Row],[Min pH]]+Table1[[#This Row],[Max pH]])/2</f>
        <v>6.9499999999999993</v>
      </c>
      <c r="N517">
        <v>1003</v>
      </c>
      <c r="O517">
        <v>1120</v>
      </c>
      <c r="P517">
        <f>(Table1[[#This Row],[Min Conductivity]]+Table1[[#This Row],[Max Conductivity]])/2</f>
        <v>1061.5</v>
      </c>
      <c r="Q517">
        <v>5</v>
      </c>
      <c r="R517">
        <v>77</v>
      </c>
      <c r="S517">
        <f>(Table1[[#This Row],[Min BOD]]+Table1[[#This Row],[Max BOD]])/2</f>
        <v>41</v>
      </c>
      <c r="T517">
        <v>0.6</v>
      </c>
      <c r="U517">
        <v>2</v>
      </c>
      <c r="V517">
        <f>(Table1[[#This Row],[Min Nitrate N + Nitrite N]]+Table1[[#This Row],[Max Nitrate N + Nitrite N]])/2</f>
        <v>1.3</v>
      </c>
      <c r="W517">
        <v>790</v>
      </c>
      <c r="X517">
        <v>11000</v>
      </c>
      <c r="Y517">
        <f>(Table1[[#This Row],[Min Fecal Coliform]]+Table1[[#This Row],[Max Fecal Coliform]])/2</f>
        <v>5895</v>
      </c>
      <c r="Z517">
        <v>5400</v>
      </c>
      <c r="AA517">
        <v>92000</v>
      </c>
      <c r="AB517">
        <f>(Table1[[#This Row],[Min Total Coliform]]+Table1[[#This Row],[Max Total Coliform]])/2</f>
        <v>48700</v>
      </c>
      <c r="AC517">
        <f>MIN(10, (Table1[[#This Row],[Avg BOD]]/4)*10)</f>
        <v>10</v>
      </c>
      <c r="AD517">
        <f>MIN(10, (Table1[[#This Row],[Avg Fecal Coliform]]/600)*10)</f>
        <v>10</v>
      </c>
      <c r="AE517">
        <f>MIN(10, (Table1[[#This Row],[Avg Nitrate N + Nitrite N]]/10)*10)</f>
        <v>1.3</v>
      </c>
      <c r="AF517">
        <f>IF(OR(Table1[[#This Row],[Avg pH]]&lt;6.5,Table1[[#This Row],[Avg pH]]&gt;8.5),10,0)</f>
        <v>0</v>
      </c>
      <c r="AG517">
        <f>MAX(0, 10-(2*Table1[[#This Row],[Avg Dissolved Oxygen]]))</f>
        <v>5.2</v>
      </c>
      <c r="AH517">
        <f>(Table1[[#This Row],[Fecal Score]]*0.3) + (Table1[[#This Row],[BOD Score]]*0.25) + (Table1[[#This Row],[Nitrate Score]]*0.2) + (Table1[[#This Row],[pH Score]]*0.15) + (Table1[[#This Row],[Dissolved Oxygen Score]]*0.1)</f>
        <v>6.2799999999999994</v>
      </c>
      <c r="AI517">
        <v>2018</v>
      </c>
    </row>
    <row r="518" spans="1:35">
      <c r="A518">
        <v>3644</v>
      </c>
      <c r="B518" t="s">
        <v>140</v>
      </c>
      <c r="C518" t="s">
        <v>1</v>
      </c>
      <c r="D518" t="s">
        <v>113</v>
      </c>
      <c r="E518">
        <v>22</v>
      </c>
      <c r="F518">
        <v>29</v>
      </c>
      <c r="G518">
        <f>(Table1[[#This Row],[Min Temperature]]+Table1[[#This Row],[Max Temperature]])/2</f>
        <v>25.5</v>
      </c>
      <c r="H518">
        <v>1.2</v>
      </c>
      <c r="I518">
        <v>8.9</v>
      </c>
      <c r="J518">
        <f>(Table1[[#This Row],[Min Dissolved Oxygen]]+Table1[[#This Row],[Max Dissolved Oxygen]])/2</f>
        <v>5.05</v>
      </c>
      <c r="K518">
        <v>7.2</v>
      </c>
      <c r="L518">
        <v>9</v>
      </c>
      <c r="M518">
        <f>(Table1[[#This Row],[Min pH]]+Table1[[#This Row],[Max pH]])/2</f>
        <v>8.1</v>
      </c>
      <c r="N518">
        <v>1522</v>
      </c>
      <c r="O518">
        <v>2248</v>
      </c>
      <c r="P518">
        <f>(Table1[[#This Row],[Min Conductivity]]+Table1[[#This Row],[Max Conductivity]])/2</f>
        <v>1885</v>
      </c>
      <c r="Q518">
        <v>8</v>
      </c>
      <c r="R518">
        <v>28</v>
      </c>
      <c r="S518">
        <f>(Table1[[#This Row],[Min BOD]]+Table1[[#This Row],[Max BOD]])/2</f>
        <v>18</v>
      </c>
      <c r="T518">
        <v>1</v>
      </c>
      <c r="U518">
        <v>50</v>
      </c>
      <c r="V518">
        <f>(Table1[[#This Row],[Min Nitrate N + Nitrite N]]+Table1[[#This Row],[Max Nitrate N + Nitrite N]])/2</f>
        <v>25.5</v>
      </c>
      <c r="W518">
        <v>330</v>
      </c>
      <c r="X518">
        <v>33000</v>
      </c>
      <c r="Y518">
        <f>(Table1[[#This Row],[Min Fecal Coliform]]+Table1[[#This Row],[Max Fecal Coliform]])/2</f>
        <v>16665</v>
      </c>
      <c r="Z518">
        <v>3500</v>
      </c>
      <c r="AA518">
        <v>172000</v>
      </c>
      <c r="AB518">
        <f>(Table1[[#This Row],[Min Total Coliform]]+Table1[[#This Row],[Max Total Coliform]])/2</f>
        <v>87750</v>
      </c>
      <c r="AC518">
        <f>MIN(10, (Table1[[#This Row],[Avg BOD]]/4)*10)</f>
        <v>10</v>
      </c>
      <c r="AD518">
        <f>MIN(10, (Table1[[#This Row],[Avg Fecal Coliform]]/600)*10)</f>
        <v>10</v>
      </c>
      <c r="AE518">
        <f>MIN(10, (Table1[[#This Row],[Avg Nitrate N + Nitrite N]]/10)*10)</f>
        <v>10</v>
      </c>
      <c r="AF518">
        <f>IF(OR(Table1[[#This Row],[Avg pH]]&lt;6.5,Table1[[#This Row],[Avg pH]]&gt;8.5),10,0)</f>
        <v>0</v>
      </c>
      <c r="AG518">
        <f>MAX(0, 10-(2*Table1[[#This Row],[Avg Dissolved Oxygen]]))</f>
        <v>0</v>
      </c>
      <c r="AH518">
        <f>(Table1[[#This Row],[Fecal Score]]*0.3) + (Table1[[#This Row],[BOD Score]]*0.25) + (Table1[[#This Row],[Nitrate Score]]*0.2) + (Table1[[#This Row],[pH Score]]*0.15) + (Table1[[#This Row],[Dissolved Oxygen Score]]*0.1)</f>
        <v>7.5</v>
      </c>
      <c r="AI518">
        <v>2018</v>
      </c>
    </row>
    <row r="519" spans="1:35">
      <c r="A519">
        <v>3645</v>
      </c>
      <c r="B519" t="s">
        <v>141</v>
      </c>
      <c r="C519" t="s">
        <v>1</v>
      </c>
      <c r="D519" t="s">
        <v>113</v>
      </c>
      <c r="E519">
        <v>22</v>
      </c>
      <c r="F519">
        <v>29</v>
      </c>
      <c r="G519">
        <f>(Table1[[#This Row],[Min Temperature]]+Table1[[#This Row],[Max Temperature]])/2</f>
        <v>25.5</v>
      </c>
      <c r="H519">
        <v>1.8</v>
      </c>
      <c r="I519">
        <v>8</v>
      </c>
      <c r="J519">
        <f>(Table1[[#This Row],[Min Dissolved Oxygen]]+Table1[[#This Row],[Max Dissolved Oxygen]])/2</f>
        <v>4.9000000000000004</v>
      </c>
      <c r="K519">
        <v>6.6</v>
      </c>
      <c r="L519">
        <v>8.4</v>
      </c>
      <c r="M519">
        <f>(Table1[[#This Row],[Min pH]]+Table1[[#This Row],[Max pH]])/2</f>
        <v>7.5</v>
      </c>
      <c r="N519">
        <v>220</v>
      </c>
      <c r="O519">
        <v>518</v>
      </c>
      <c r="P519">
        <f>(Table1[[#This Row],[Min Conductivity]]+Table1[[#This Row],[Max Conductivity]])/2</f>
        <v>369</v>
      </c>
      <c r="Q519">
        <v>3</v>
      </c>
      <c r="R519">
        <v>56</v>
      </c>
      <c r="S519">
        <f>(Table1[[#This Row],[Min BOD]]+Table1[[#This Row],[Max BOD]])/2</f>
        <v>29.5</v>
      </c>
      <c r="T519">
        <v>0.2</v>
      </c>
      <c r="U519">
        <v>2.4</v>
      </c>
      <c r="V519">
        <f>(Table1[[#This Row],[Min Nitrate N + Nitrite N]]+Table1[[#This Row],[Max Nitrate N + Nitrite N]])/2</f>
        <v>1.3</v>
      </c>
      <c r="W519">
        <v>170</v>
      </c>
      <c r="X519">
        <v>2600</v>
      </c>
      <c r="Y519">
        <f>(Table1[[#This Row],[Min Fecal Coliform]]+Table1[[#This Row],[Max Fecal Coliform]])/2</f>
        <v>1385</v>
      </c>
      <c r="Z519">
        <v>1090</v>
      </c>
      <c r="AA519">
        <v>27800</v>
      </c>
      <c r="AB519">
        <f>(Table1[[#This Row],[Min Total Coliform]]+Table1[[#This Row],[Max Total Coliform]])/2</f>
        <v>14445</v>
      </c>
      <c r="AC519">
        <f>MIN(10, (Table1[[#This Row],[Avg BOD]]/4)*10)</f>
        <v>10</v>
      </c>
      <c r="AD519">
        <f>MIN(10, (Table1[[#This Row],[Avg Fecal Coliform]]/600)*10)</f>
        <v>10</v>
      </c>
      <c r="AE519">
        <f>MIN(10, (Table1[[#This Row],[Avg Nitrate N + Nitrite N]]/10)*10)</f>
        <v>1.3</v>
      </c>
      <c r="AF519">
        <f>IF(OR(Table1[[#This Row],[Avg pH]]&lt;6.5,Table1[[#This Row],[Avg pH]]&gt;8.5),10,0)</f>
        <v>0</v>
      </c>
      <c r="AG519">
        <f>MAX(0, 10-(2*Table1[[#This Row],[Avg Dissolved Oxygen]]))</f>
        <v>0.19999999999999929</v>
      </c>
      <c r="AH519">
        <f>(Table1[[#This Row],[Fecal Score]]*0.3) + (Table1[[#This Row],[BOD Score]]*0.25) + (Table1[[#This Row],[Nitrate Score]]*0.2) + (Table1[[#This Row],[pH Score]]*0.15) + (Table1[[#This Row],[Dissolved Oxygen Score]]*0.1)</f>
        <v>5.7799999999999994</v>
      </c>
      <c r="AI519">
        <v>2018</v>
      </c>
    </row>
    <row r="520" spans="1:35">
      <c r="A520">
        <v>3646</v>
      </c>
      <c r="B520" t="s">
        <v>142</v>
      </c>
      <c r="C520" t="s">
        <v>1</v>
      </c>
      <c r="D520" t="s">
        <v>113</v>
      </c>
      <c r="E520">
        <v>20</v>
      </c>
      <c r="F520">
        <v>30</v>
      </c>
      <c r="G520">
        <f>(Table1[[#This Row],[Min Temperature]]+Table1[[#This Row],[Max Temperature]])/2</f>
        <v>25</v>
      </c>
      <c r="H520">
        <v>2.8</v>
      </c>
      <c r="I520">
        <v>7.3</v>
      </c>
      <c r="J520">
        <f>(Table1[[#This Row],[Min Dissolved Oxygen]]+Table1[[#This Row],[Max Dissolved Oxygen]])/2</f>
        <v>5.05</v>
      </c>
      <c r="K520">
        <v>6.8</v>
      </c>
      <c r="L520">
        <v>8.3000000000000007</v>
      </c>
      <c r="M520">
        <f>(Table1[[#This Row],[Min pH]]+Table1[[#This Row],[Max pH]])/2</f>
        <v>7.5500000000000007</v>
      </c>
      <c r="N520">
        <v>315</v>
      </c>
      <c r="O520">
        <v>689</v>
      </c>
      <c r="P520">
        <f>(Table1[[#This Row],[Min Conductivity]]+Table1[[#This Row],[Max Conductivity]])/2</f>
        <v>502</v>
      </c>
      <c r="Q520">
        <v>2</v>
      </c>
      <c r="R520">
        <v>40</v>
      </c>
      <c r="S520">
        <f>(Table1[[#This Row],[Min BOD]]+Table1[[#This Row],[Max BOD]])/2</f>
        <v>21</v>
      </c>
      <c r="T520">
        <v>0.4</v>
      </c>
      <c r="U520">
        <v>7</v>
      </c>
      <c r="V520">
        <f>(Table1[[#This Row],[Min Nitrate N + Nitrite N]]+Table1[[#This Row],[Max Nitrate N + Nitrite N]])/2</f>
        <v>3.7</v>
      </c>
      <c r="W520">
        <v>8</v>
      </c>
      <c r="X520">
        <v>11000</v>
      </c>
      <c r="Y520">
        <f>(Table1[[#This Row],[Min Fecal Coliform]]+Table1[[#This Row],[Max Fecal Coliform]])/2</f>
        <v>5504</v>
      </c>
      <c r="Z520">
        <v>5400</v>
      </c>
      <c r="AA520">
        <v>92000</v>
      </c>
      <c r="AB520">
        <f>(Table1[[#This Row],[Min Total Coliform]]+Table1[[#This Row],[Max Total Coliform]])/2</f>
        <v>48700</v>
      </c>
      <c r="AC520">
        <f>MIN(10, (Table1[[#This Row],[Avg BOD]]/4)*10)</f>
        <v>10</v>
      </c>
      <c r="AD520">
        <f>MIN(10, (Table1[[#This Row],[Avg Fecal Coliform]]/600)*10)</f>
        <v>10</v>
      </c>
      <c r="AE520">
        <f>MIN(10, (Table1[[#This Row],[Avg Nitrate N + Nitrite N]]/10)*10)</f>
        <v>3.7</v>
      </c>
      <c r="AF520">
        <f>IF(OR(Table1[[#This Row],[Avg pH]]&lt;6.5,Table1[[#This Row],[Avg pH]]&gt;8.5),10,0)</f>
        <v>0</v>
      </c>
      <c r="AG520">
        <f>MAX(0, 10-(2*Table1[[#This Row],[Avg Dissolved Oxygen]]))</f>
        <v>0</v>
      </c>
      <c r="AH520">
        <f>(Table1[[#This Row],[Fecal Score]]*0.3) + (Table1[[#This Row],[BOD Score]]*0.25) + (Table1[[#This Row],[Nitrate Score]]*0.2) + (Table1[[#This Row],[pH Score]]*0.15) + (Table1[[#This Row],[Dissolved Oxygen Score]]*0.1)</f>
        <v>6.24</v>
      </c>
      <c r="AI520">
        <v>2018</v>
      </c>
    </row>
    <row r="521" spans="1:35">
      <c r="A521">
        <v>3647</v>
      </c>
      <c r="B521" t="s">
        <v>143</v>
      </c>
      <c r="C521" t="s">
        <v>1</v>
      </c>
      <c r="D521" t="s">
        <v>113</v>
      </c>
      <c r="E521">
        <v>23</v>
      </c>
      <c r="F521">
        <v>26</v>
      </c>
      <c r="G521">
        <f>(Table1[[#This Row],[Min Temperature]]+Table1[[#This Row],[Max Temperature]])/2</f>
        <v>24.5</v>
      </c>
      <c r="H521">
        <v>2</v>
      </c>
      <c r="I521">
        <v>6.1</v>
      </c>
      <c r="J521">
        <f>(Table1[[#This Row],[Min Dissolved Oxygen]]+Table1[[#This Row],[Max Dissolved Oxygen]])/2</f>
        <v>4.05</v>
      </c>
      <c r="K521">
        <v>7.1</v>
      </c>
      <c r="L521">
        <v>7.6</v>
      </c>
      <c r="M521">
        <f>(Table1[[#This Row],[Min pH]]+Table1[[#This Row],[Max pH]])/2</f>
        <v>7.35</v>
      </c>
      <c r="N521">
        <v>207</v>
      </c>
      <c r="O521">
        <v>343</v>
      </c>
      <c r="P521">
        <f>(Table1[[#This Row],[Min Conductivity]]+Table1[[#This Row],[Max Conductivity]])/2</f>
        <v>275</v>
      </c>
      <c r="Q521">
        <v>4</v>
      </c>
      <c r="R521">
        <v>5</v>
      </c>
      <c r="S521">
        <f>(Table1[[#This Row],[Min BOD]]+Table1[[#This Row],[Max BOD]])/2</f>
        <v>4.5</v>
      </c>
      <c r="T521">
        <v>0.4</v>
      </c>
      <c r="U521">
        <v>1.2</v>
      </c>
      <c r="V521">
        <f>(Table1[[#This Row],[Min Nitrate N + Nitrite N]]+Table1[[#This Row],[Max Nitrate N + Nitrite N]])/2</f>
        <v>0.8</v>
      </c>
      <c r="W521">
        <v>490</v>
      </c>
      <c r="X521">
        <v>2800</v>
      </c>
      <c r="Y521">
        <f>(Table1[[#This Row],[Min Fecal Coliform]]+Table1[[#This Row],[Max Fecal Coliform]])/2</f>
        <v>1645</v>
      </c>
      <c r="Z521">
        <v>3480</v>
      </c>
      <c r="AA521">
        <v>16000</v>
      </c>
      <c r="AB521">
        <f>(Table1[[#This Row],[Min Total Coliform]]+Table1[[#This Row],[Max Total Coliform]])/2</f>
        <v>9740</v>
      </c>
      <c r="AC521">
        <f>MIN(10, (Table1[[#This Row],[Avg BOD]]/4)*10)</f>
        <v>10</v>
      </c>
      <c r="AD521">
        <f>MIN(10, (Table1[[#This Row],[Avg Fecal Coliform]]/600)*10)</f>
        <v>10</v>
      </c>
      <c r="AE521">
        <f>MIN(10, (Table1[[#This Row],[Avg Nitrate N + Nitrite N]]/10)*10)</f>
        <v>0.8</v>
      </c>
      <c r="AF521">
        <f>IF(OR(Table1[[#This Row],[Avg pH]]&lt;6.5,Table1[[#This Row],[Avg pH]]&gt;8.5),10,0)</f>
        <v>0</v>
      </c>
      <c r="AG521">
        <f>MAX(0, 10-(2*Table1[[#This Row],[Avg Dissolved Oxygen]]))</f>
        <v>1.9000000000000004</v>
      </c>
      <c r="AH521">
        <f>(Table1[[#This Row],[Fecal Score]]*0.3) + (Table1[[#This Row],[BOD Score]]*0.25) + (Table1[[#This Row],[Nitrate Score]]*0.2) + (Table1[[#This Row],[pH Score]]*0.15) + (Table1[[#This Row],[Dissolved Oxygen Score]]*0.1)</f>
        <v>5.8500000000000005</v>
      </c>
      <c r="AI521">
        <v>2018</v>
      </c>
    </row>
    <row r="522" spans="1:35">
      <c r="A522">
        <v>3649</v>
      </c>
      <c r="B522" t="s">
        <v>144</v>
      </c>
      <c r="C522" t="s">
        <v>1</v>
      </c>
      <c r="D522" t="s">
        <v>113</v>
      </c>
      <c r="E522">
        <v>22</v>
      </c>
      <c r="F522">
        <v>25</v>
      </c>
      <c r="G522">
        <f>(Table1[[#This Row],[Min Temperature]]+Table1[[#This Row],[Max Temperature]])/2</f>
        <v>23.5</v>
      </c>
      <c r="H522">
        <v>5.6</v>
      </c>
      <c r="I522">
        <v>7.9</v>
      </c>
      <c r="J522">
        <f>(Table1[[#This Row],[Min Dissolved Oxygen]]+Table1[[#This Row],[Max Dissolved Oxygen]])/2</f>
        <v>6.75</v>
      </c>
      <c r="K522">
        <v>6.2</v>
      </c>
      <c r="L522">
        <v>7.8</v>
      </c>
      <c r="M522">
        <f>(Table1[[#This Row],[Min pH]]+Table1[[#This Row],[Max pH]])/2</f>
        <v>7</v>
      </c>
      <c r="N522">
        <v>122</v>
      </c>
      <c r="O522">
        <v>271</v>
      </c>
      <c r="P522">
        <f>(Table1[[#This Row],[Min Conductivity]]+Table1[[#This Row],[Max Conductivity]])/2</f>
        <v>196.5</v>
      </c>
      <c r="Q522">
        <v>3</v>
      </c>
      <c r="R522">
        <v>4</v>
      </c>
      <c r="S522">
        <f>(Table1[[#This Row],[Min BOD]]+Table1[[#This Row],[Max BOD]])/2</f>
        <v>3.5</v>
      </c>
      <c r="T522">
        <v>0.1</v>
      </c>
      <c r="U522">
        <v>1.7</v>
      </c>
      <c r="V522">
        <f>(Table1[[#This Row],[Min Nitrate N + Nitrite N]]+Table1[[#This Row],[Max Nitrate N + Nitrite N]])/2</f>
        <v>0.9</v>
      </c>
      <c r="W522">
        <v>330</v>
      </c>
      <c r="X522">
        <v>17000</v>
      </c>
      <c r="Y522">
        <f>(Table1[[#This Row],[Min Fecal Coliform]]+Table1[[#This Row],[Max Fecal Coliform]])/2</f>
        <v>8665</v>
      </c>
      <c r="Z522">
        <v>3500</v>
      </c>
      <c r="AA522">
        <v>160000</v>
      </c>
      <c r="AB522">
        <f>(Table1[[#This Row],[Min Total Coliform]]+Table1[[#This Row],[Max Total Coliform]])/2</f>
        <v>81750</v>
      </c>
      <c r="AC522">
        <f>MIN(10, (Table1[[#This Row],[Avg BOD]]/4)*10)</f>
        <v>8.75</v>
      </c>
      <c r="AD522">
        <f>MIN(10, (Table1[[#This Row],[Avg Fecal Coliform]]/600)*10)</f>
        <v>10</v>
      </c>
      <c r="AE522">
        <f>MIN(10, (Table1[[#This Row],[Avg Nitrate N + Nitrite N]]/10)*10)</f>
        <v>0.89999999999999991</v>
      </c>
      <c r="AF522">
        <f>IF(OR(Table1[[#This Row],[Avg pH]]&lt;6.5,Table1[[#This Row],[Avg pH]]&gt;8.5),10,0)</f>
        <v>0</v>
      </c>
      <c r="AG522">
        <f>MAX(0, 10-(2*Table1[[#This Row],[Avg Dissolved Oxygen]]))</f>
        <v>0</v>
      </c>
      <c r="AH522">
        <f>(Table1[[#This Row],[Fecal Score]]*0.3) + (Table1[[#This Row],[BOD Score]]*0.25) + (Table1[[#This Row],[Nitrate Score]]*0.2) + (Table1[[#This Row],[pH Score]]*0.15) + (Table1[[#This Row],[Dissolved Oxygen Score]]*0.1)</f>
        <v>5.3674999999999997</v>
      </c>
      <c r="AI522">
        <v>2018</v>
      </c>
    </row>
    <row r="523" spans="1:35">
      <c r="A523">
        <v>4094</v>
      </c>
      <c r="B523" t="s">
        <v>439</v>
      </c>
      <c r="C523" t="s">
        <v>1</v>
      </c>
      <c r="D523" t="s">
        <v>113</v>
      </c>
      <c r="E523">
        <v>23</v>
      </c>
      <c r="F523">
        <v>25</v>
      </c>
      <c r="G523">
        <f>(Table1[[#This Row],[Min Temperature]]+Table1[[#This Row],[Max Temperature]])/2</f>
        <v>24</v>
      </c>
      <c r="H523">
        <v>0.4</v>
      </c>
      <c r="I523">
        <v>3.2</v>
      </c>
      <c r="J523">
        <f>(Table1[[#This Row],[Min Dissolved Oxygen]]+Table1[[#This Row],[Max Dissolved Oxygen]])/2</f>
        <v>1.8</v>
      </c>
      <c r="K523">
        <v>6.6</v>
      </c>
      <c r="L523">
        <v>7.3</v>
      </c>
      <c r="M523">
        <f>(Table1[[#This Row],[Min pH]]+Table1[[#This Row],[Max pH]])/2</f>
        <v>6.9499999999999993</v>
      </c>
      <c r="N523">
        <v>1912</v>
      </c>
      <c r="O523">
        <v>3000</v>
      </c>
      <c r="P523">
        <f>(Table1[[#This Row],[Min Conductivity]]+Table1[[#This Row],[Max Conductivity]])/2</f>
        <v>2456</v>
      </c>
      <c r="Q523">
        <v>19</v>
      </c>
      <c r="R523">
        <v>74</v>
      </c>
      <c r="S523">
        <f>(Table1[[#This Row],[Min BOD]]+Table1[[#This Row],[Max BOD]])/2</f>
        <v>46.5</v>
      </c>
      <c r="T523">
        <v>2</v>
      </c>
      <c r="U523">
        <v>11</v>
      </c>
      <c r="V523">
        <f>(Table1[[#This Row],[Min Nitrate N + Nitrite N]]+Table1[[#This Row],[Max Nitrate N + Nitrite N]])/2</f>
        <v>6.5</v>
      </c>
      <c r="W523">
        <v>400</v>
      </c>
      <c r="X523">
        <v>21000000</v>
      </c>
      <c r="Y523">
        <f>(Table1[[#This Row],[Min Fecal Coliform]]+Table1[[#This Row],[Max Fecal Coliform]])/2</f>
        <v>10500200</v>
      </c>
      <c r="Z523">
        <v>3500</v>
      </c>
      <c r="AA523">
        <v>160000000</v>
      </c>
      <c r="AB523">
        <f>(Table1[[#This Row],[Min Total Coliform]]+Table1[[#This Row],[Max Total Coliform]])/2</f>
        <v>80001750</v>
      </c>
      <c r="AC523">
        <f>MIN(10, (Table1[[#This Row],[Avg BOD]]/4)*10)</f>
        <v>10</v>
      </c>
      <c r="AD523">
        <f>MIN(10, (Table1[[#This Row],[Avg Fecal Coliform]]/600)*10)</f>
        <v>10</v>
      </c>
      <c r="AE523">
        <f>MIN(10, (Table1[[#This Row],[Avg Nitrate N + Nitrite N]]/10)*10)</f>
        <v>6.5</v>
      </c>
      <c r="AF523">
        <f>IF(OR(Table1[[#This Row],[Avg pH]]&lt;6.5,Table1[[#This Row],[Avg pH]]&gt;8.5),10,0)</f>
        <v>0</v>
      </c>
      <c r="AG523">
        <f>MAX(0, 10-(2*Table1[[#This Row],[Avg Dissolved Oxygen]]))</f>
        <v>6.4</v>
      </c>
      <c r="AH523">
        <f>(Table1[[#This Row],[Fecal Score]]*0.3) + (Table1[[#This Row],[BOD Score]]*0.25) + (Table1[[#This Row],[Nitrate Score]]*0.2) + (Table1[[#This Row],[pH Score]]*0.15) + (Table1[[#This Row],[Dissolved Oxygen Score]]*0.1)</f>
        <v>7.4399999999999995</v>
      </c>
      <c r="AI523">
        <v>2018</v>
      </c>
    </row>
    <row r="524" spans="1:35">
      <c r="A524">
        <v>4095</v>
      </c>
      <c r="B524" t="s">
        <v>440</v>
      </c>
      <c r="C524" t="s">
        <v>1</v>
      </c>
      <c r="D524" t="s">
        <v>113</v>
      </c>
      <c r="E524">
        <v>23</v>
      </c>
      <c r="F524">
        <v>25</v>
      </c>
      <c r="G524">
        <f>(Table1[[#This Row],[Min Temperature]]+Table1[[#This Row],[Max Temperature]])/2</f>
        <v>24</v>
      </c>
      <c r="H524">
        <v>1.5</v>
      </c>
      <c r="I524">
        <v>5.5</v>
      </c>
      <c r="J524">
        <f>(Table1[[#This Row],[Min Dissolved Oxygen]]+Table1[[#This Row],[Max Dissolved Oxygen]])/2</f>
        <v>3.5</v>
      </c>
      <c r="K524">
        <v>6.7</v>
      </c>
      <c r="L524">
        <v>7.7</v>
      </c>
      <c r="M524">
        <f>(Table1[[#This Row],[Min pH]]+Table1[[#This Row],[Max pH]])/2</f>
        <v>7.2</v>
      </c>
      <c r="N524">
        <v>1529</v>
      </c>
      <c r="O524">
        <v>2490</v>
      </c>
      <c r="P524">
        <f>(Table1[[#This Row],[Min Conductivity]]+Table1[[#This Row],[Max Conductivity]])/2</f>
        <v>2009.5</v>
      </c>
      <c r="Q524">
        <v>4</v>
      </c>
      <c r="R524">
        <v>17</v>
      </c>
      <c r="S524">
        <f>(Table1[[#This Row],[Min BOD]]+Table1[[#This Row],[Max BOD]])/2</f>
        <v>10.5</v>
      </c>
      <c r="T524">
        <v>1.2</v>
      </c>
      <c r="U524">
        <v>16</v>
      </c>
      <c r="V524">
        <f>(Table1[[#This Row],[Min Nitrate N + Nitrite N]]+Table1[[#This Row],[Max Nitrate N + Nitrite N]])/2</f>
        <v>8.6</v>
      </c>
      <c r="W524">
        <v>330</v>
      </c>
      <c r="X524">
        <v>11000</v>
      </c>
      <c r="Y524">
        <f>(Table1[[#This Row],[Min Fecal Coliform]]+Table1[[#This Row],[Max Fecal Coliform]])/2</f>
        <v>5665</v>
      </c>
      <c r="Z524">
        <v>3500</v>
      </c>
      <c r="AA524">
        <v>92000</v>
      </c>
      <c r="AB524">
        <f>(Table1[[#This Row],[Min Total Coliform]]+Table1[[#This Row],[Max Total Coliform]])/2</f>
        <v>47750</v>
      </c>
      <c r="AC524">
        <f>MIN(10, (Table1[[#This Row],[Avg BOD]]/4)*10)</f>
        <v>10</v>
      </c>
      <c r="AD524">
        <f>MIN(10, (Table1[[#This Row],[Avg Fecal Coliform]]/600)*10)</f>
        <v>10</v>
      </c>
      <c r="AE524">
        <f>MIN(10, (Table1[[#This Row],[Avg Nitrate N + Nitrite N]]/10)*10)</f>
        <v>8.6</v>
      </c>
      <c r="AF524">
        <f>IF(OR(Table1[[#This Row],[Avg pH]]&lt;6.5,Table1[[#This Row],[Avg pH]]&gt;8.5),10,0)</f>
        <v>0</v>
      </c>
      <c r="AG524">
        <f>MAX(0, 10-(2*Table1[[#This Row],[Avg Dissolved Oxygen]]))</f>
        <v>3</v>
      </c>
      <c r="AH524">
        <f>(Table1[[#This Row],[Fecal Score]]*0.3) + (Table1[[#This Row],[BOD Score]]*0.25) + (Table1[[#This Row],[Nitrate Score]]*0.2) + (Table1[[#This Row],[pH Score]]*0.15) + (Table1[[#This Row],[Dissolved Oxygen Score]]*0.1)</f>
        <v>7.52</v>
      </c>
      <c r="AI524">
        <v>2018</v>
      </c>
    </row>
    <row r="525" spans="1:35">
      <c r="A525">
        <v>4096</v>
      </c>
      <c r="B525" t="s">
        <v>441</v>
      </c>
      <c r="C525" t="s">
        <v>1</v>
      </c>
      <c r="D525" t="s">
        <v>113</v>
      </c>
      <c r="E525">
        <v>23</v>
      </c>
      <c r="F525">
        <v>25</v>
      </c>
      <c r="G525">
        <f>(Table1[[#This Row],[Min Temperature]]+Table1[[#This Row],[Max Temperature]])/2</f>
        <v>24</v>
      </c>
      <c r="H525">
        <v>0.8</v>
      </c>
      <c r="I525">
        <v>5.8</v>
      </c>
      <c r="J525">
        <f>(Table1[[#This Row],[Min Dissolved Oxygen]]+Table1[[#This Row],[Max Dissolved Oxygen]])/2</f>
        <v>3.3</v>
      </c>
      <c r="K525">
        <v>6.5</v>
      </c>
      <c r="L525">
        <v>8</v>
      </c>
      <c r="M525">
        <f>(Table1[[#This Row],[Min pH]]+Table1[[#This Row],[Max pH]])/2</f>
        <v>7.25</v>
      </c>
      <c r="N525">
        <v>55</v>
      </c>
      <c r="O525">
        <v>1586</v>
      </c>
      <c r="P525">
        <f>(Table1[[#This Row],[Min Conductivity]]+Table1[[#This Row],[Max Conductivity]])/2</f>
        <v>820.5</v>
      </c>
      <c r="Q525">
        <v>4</v>
      </c>
      <c r="R525">
        <v>10</v>
      </c>
      <c r="S525">
        <f>(Table1[[#This Row],[Min BOD]]+Table1[[#This Row],[Max BOD]])/2</f>
        <v>7</v>
      </c>
      <c r="T525">
        <v>0.4</v>
      </c>
      <c r="U525">
        <v>8</v>
      </c>
      <c r="V525">
        <f>(Table1[[#This Row],[Min Nitrate N + Nitrite N]]+Table1[[#This Row],[Max Nitrate N + Nitrite N]])/2</f>
        <v>4.2</v>
      </c>
      <c r="W525">
        <v>31</v>
      </c>
      <c r="X525">
        <v>17000</v>
      </c>
      <c r="Y525">
        <f>(Table1[[#This Row],[Min Fecal Coliform]]+Table1[[#This Row],[Max Fecal Coliform]])/2</f>
        <v>8515.5</v>
      </c>
      <c r="Z525">
        <v>540</v>
      </c>
      <c r="AA525">
        <v>92000</v>
      </c>
      <c r="AB525">
        <f>(Table1[[#This Row],[Min Total Coliform]]+Table1[[#This Row],[Max Total Coliform]])/2</f>
        <v>46270</v>
      </c>
      <c r="AC525">
        <f>MIN(10, (Table1[[#This Row],[Avg BOD]]/4)*10)</f>
        <v>10</v>
      </c>
      <c r="AD525">
        <f>MIN(10, (Table1[[#This Row],[Avg Fecal Coliform]]/600)*10)</f>
        <v>10</v>
      </c>
      <c r="AE525">
        <f>MIN(10, (Table1[[#This Row],[Avg Nitrate N + Nitrite N]]/10)*10)</f>
        <v>4.2</v>
      </c>
      <c r="AF525">
        <f>IF(OR(Table1[[#This Row],[Avg pH]]&lt;6.5,Table1[[#This Row],[Avg pH]]&gt;8.5),10,0)</f>
        <v>0</v>
      </c>
      <c r="AG525">
        <f>MAX(0, 10-(2*Table1[[#This Row],[Avg Dissolved Oxygen]]))</f>
        <v>3.4000000000000004</v>
      </c>
      <c r="AH525">
        <f>(Table1[[#This Row],[Fecal Score]]*0.3) + (Table1[[#This Row],[BOD Score]]*0.25) + (Table1[[#This Row],[Nitrate Score]]*0.2) + (Table1[[#This Row],[pH Score]]*0.15) + (Table1[[#This Row],[Dissolved Oxygen Score]]*0.1)</f>
        <v>6.68</v>
      </c>
      <c r="AI525">
        <v>2018</v>
      </c>
    </row>
    <row r="526" spans="1:35">
      <c r="A526">
        <v>4097</v>
      </c>
      <c r="B526" t="s">
        <v>442</v>
      </c>
      <c r="C526" t="s">
        <v>1</v>
      </c>
      <c r="D526" t="s">
        <v>113</v>
      </c>
      <c r="E526">
        <v>23</v>
      </c>
      <c r="F526">
        <v>25</v>
      </c>
      <c r="G526">
        <f>(Table1[[#This Row],[Min Temperature]]+Table1[[#This Row],[Max Temperature]])/2</f>
        <v>24</v>
      </c>
      <c r="H526">
        <v>0.5</v>
      </c>
      <c r="I526">
        <v>7.8</v>
      </c>
      <c r="J526">
        <f>(Table1[[#This Row],[Min Dissolved Oxygen]]+Table1[[#This Row],[Max Dissolved Oxygen]])/2</f>
        <v>4.1500000000000004</v>
      </c>
      <c r="K526">
        <v>6.5</v>
      </c>
      <c r="L526">
        <v>8.4</v>
      </c>
      <c r="M526">
        <f>(Table1[[#This Row],[Min pH]]+Table1[[#This Row],[Max pH]])/2</f>
        <v>7.45</v>
      </c>
      <c r="N526">
        <v>128</v>
      </c>
      <c r="O526">
        <v>1967</v>
      </c>
      <c r="P526">
        <f>(Table1[[#This Row],[Min Conductivity]]+Table1[[#This Row],[Max Conductivity]])/2</f>
        <v>1047.5</v>
      </c>
      <c r="Q526">
        <v>2</v>
      </c>
      <c r="R526">
        <v>25</v>
      </c>
      <c r="S526">
        <f>(Table1[[#This Row],[Min BOD]]+Table1[[#This Row],[Max BOD]])/2</f>
        <v>13.5</v>
      </c>
      <c r="T526">
        <v>0.1</v>
      </c>
      <c r="U526">
        <v>6.4</v>
      </c>
      <c r="V526">
        <f>(Table1[[#This Row],[Min Nitrate N + Nitrite N]]+Table1[[#This Row],[Max Nitrate N + Nitrite N]])/2</f>
        <v>3.25</v>
      </c>
      <c r="W526">
        <v>340</v>
      </c>
      <c r="X526">
        <v>170000</v>
      </c>
      <c r="Y526">
        <f>(Table1[[#This Row],[Min Fecal Coliform]]+Table1[[#This Row],[Max Fecal Coliform]])/2</f>
        <v>85170</v>
      </c>
      <c r="Z526">
        <v>5400</v>
      </c>
      <c r="AA526">
        <v>920000</v>
      </c>
      <c r="AB526">
        <f>(Table1[[#This Row],[Min Total Coliform]]+Table1[[#This Row],[Max Total Coliform]])/2</f>
        <v>462700</v>
      </c>
      <c r="AC526">
        <f>MIN(10, (Table1[[#This Row],[Avg BOD]]/4)*10)</f>
        <v>10</v>
      </c>
      <c r="AD526">
        <f>MIN(10, (Table1[[#This Row],[Avg Fecal Coliform]]/600)*10)</f>
        <v>10</v>
      </c>
      <c r="AE526">
        <f>MIN(10, (Table1[[#This Row],[Avg Nitrate N + Nitrite N]]/10)*10)</f>
        <v>3.25</v>
      </c>
      <c r="AF526">
        <f>IF(OR(Table1[[#This Row],[Avg pH]]&lt;6.5,Table1[[#This Row],[Avg pH]]&gt;8.5),10,0)</f>
        <v>0</v>
      </c>
      <c r="AG526">
        <f>MAX(0, 10-(2*Table1[[#This Row],[Avg Dissolved Oxygen]]))</f>
        <v>1.6999999999999993</v>
      </c>
      <c r="AH526">
        <f>(Table1[[#This Row],[Fecal Score]]*0.3) + (Table1[[#This Row],[BOD Score]]*0.25) + (Table1[[#This Row],[Nitrate Score]]*0.2) + (Table1[[#This Row],[pH Score]]*0.15) + (Table1[[#This Row],[Dissolved Oxygen Score]]*0.1)</f>
        <v>6.32</v>
      </c>
      <c r="AI526">
        <v>2018</v>
      </c>
    </row>
    <row r="527" spans="1:35">
      <c r="A527">
        <v>3559</v>
      </c>
      <c r="B527" t="s">
        <v>145</v>
      </c>
      <c r="C527" t="s">
        <v>35</v>
      </c>
      <c r="D527" t="s">
        <v>113</v>
      </c>
      <c r="E527">
        <v>20</v>
      </c>
      <c r="F527">
        <v>28</v>
      </c>
      <c r="G527">
        <f>(Table1[[#This Row],[Min Temperature]]+Table1[[#This Row],[Max Temperature]])/2</f>
        <v>24</v>
      </c>
      <c r="H527">
        <v>6.6</v>
      </c>
      <c r="I527">
        <v>7.6</v>
      </c>
      <c r="J527">
        <f>(Table1[[#This Row],[Min Dissolved Oxygen]]+Table1[[#This Row],[Max Dissolved Oxygen]])/2</f>
        <v>7.1</v>
      </c>
      <c r="K527">
        <v>6.8</v>
      </c>
      <c r="L527">
        <v>8.8000000000000007</v>
      </c>
      <c r="M527">
        <f>(Table1[[#This Row],[Min pH]]+Table1[[#This Row],[Max pH]])/2</f>
        <v>7.8000000000000007</v>
      </c>
      <c r="N527">
        <v>229</v>
      </c>
      <c r="O527">
        <v>935</v>
      </c>
      <c r="P527">
        <f>(Table1[[#This Row],[Min Conductivity]]+Table1[[#This Row],[Max Conductivity]])/2</f>
        <v>582</v>
      </c>
      <c r="Q527">
        <v>2</v>
      </c>
      <c r="R527">
        <v>6</v>
      </c>
      <c r="S527">
        <f>(Table1[[#This Row],[Min BOD]]+Table1[[#This Row],[Max BOD]])/2</f>
        <v>4</v>
      </c>
      <c r="T527">
        <v>0</v>
      </c>
      <c r="U527">
        <v>3.6</v>
      </c>
      <c r="V527">
        <f>(Table1[[#This Row],[Min Nitrate N + Nitrite N]]+Table1[[#This Row],[Max Nitrate N + Nitrite N]])/2</f>
        <v>1.8</v>
      </c>
      <c r="W527">
        <v>30</v>
      </c>
      <c r="X527">
        <v>3600</v>
      </c>
      <c r="Y527">
        <f>(Table1[[#This Row],[Min Fecal Coliform]]+Table1[[#This Row],[Max Fecal Coliform]])/2</f>
        <v>1815</v>
      </c>
      <c r="Z527">
        <v>122</v>
      </c>
      <c r="AA527">
        <v>6400</v>
      </c>
      <c r="AB527">
        <f>(Table1[[#This Row],[Min Total Coliform]]+Table1[[#This Row],[Max Total Coliform]])/2</f>
        <v>3261</v>
      </c>
      <c r="AC527">
        <f>MIN(10, (Table1[[#This Row],[Avg BOD]]/4)*10)</f>
        <v>10</v>
      </c>
      <c r="AD527">
        <f>MIN(10, (Table1[[#This Row],[Avg Fecal Coliform]]/600)*10)</f>
        <v>10</v>
      </c>
      <c r="AE527">
        <f>MIN(10, (Table1[[#This Row],[Avg Nitrate N + Nitrite N]]/10)*10)</f>
        <v>1.7999999999999998</v>
      </c>
      <c r="AF527">
        <f>IF(OR(Table1[[#This Row],[Avg pH]]&lt;6.5,Table1[[#This Row],[Avg pH]]&gt;8.5),10,0)</f>
        <v>0</v>
      </c>
      <c r="AG527">
        <f>MAX(0, 10-(2*Table1[[#This Row],[Avg Dissolved Oxygen]]))</f>
        <v>0</v>
      </c>
      <c r="AH527">
        <f>(Table1[[#This Row],[Fecal Score]]*0.3) + (Table1[[#This Row],[BOD Score]]*0.25) + (Table1[[#This Row],[Nitrate Score]]*0.2) + (Table1[[#This Row],[pH Score]]*0.15) + (Table1[[#This Row],[Dissolved Oxygen Score]]*0.1)</f>
        <v>5.86</v>
      </c>
      <c r="AI527">
        <v>2018</v>
      </c>
    </row>
    <row r="528" spans="1:35">
      <c r="A528">
        <v>3560</v>
      </c>
      <c r="B528" t="s">
        <v>146</v>
      </c>
      <c r="C528" t="s">
        <v>35</v>
      </c>
      <c r="D528" t="s">
        <v>113</v>
      </c>
      <c r="E528">
        <v>24</v>
      </c>
      <c r="F528">
        <v>33</v>
      </c>
      <c r="G528">
        <f>(Table1[[#This Row],[Min Temperature]]+Table1[[#This Row],[Max Temperature]])/2</f>
        <v>28.5</v>
      </c>
      <c r="H528">
        <v>6</v>
      </c>
      <c r="I528">
        <v>8.6</v>
      </c>
      <c r="J528">
        <f>(Table1[[#This Row],[Min Dissolved Oxygen]]+Table1[[#This Row],[Max Dissolved Oxygen]])/2</f>
        <v>7.3</v>
      </c>
      <c r="K528">
        <v>8.8000000000000007</v>
      </c>
      <c r="L528">
        <v>9.6999999999999993</v>
      </c>
      <c r="M528">
        <f>(Table1[[#This Row],[Min pH]]+Table1[[#This Row],[Max pH]])/2</f>
        <v>9.25</v>
      </c>
      <c r="N528">
        <v>1455</v>
      </c>
      <c r="O528">
        <v>2903</v>
      </c>
      <c r="P528">
        <f>(Table1[[#This Row],[Min Conductivity]]+Table1[[#This Row],[Max Conductivity]])/2</f>
        <v>2179</v>
      </c>
      <c r="Q528">
        <v>12</v>
      </c>
      <c r="R528">
        <v>42</v>
      </c>
      <c r="S528">
        <f>(Table1[[#This Row],[Min BOD]]+Table1[[#This Row],[Max BOD]])/2</f>
        <v>27</v>
      </c>
      <c r="T528">
        <v>0</v>
      </c>
      <c r="U528">
        <v>0.2</v>
      </c>
      <c r="V528">
        <f>(Table1[[#This Row],[Min Nitrate N + Nitrite N]]+Table1[[#This Row],[Max Nitrate N + Nitrite N]])/2</f>
        <v>0.1</v>
      </c>
      <c r="W528">
        <v>2500</v>
      </c>
      <c r="X528">
        <v>18000</v>
      </c>
      <c r="Y528">
        <f>(Table1[[#This Row],[Min Fecal Coliform]]+Table1[[#This Row],[Max Fecal Coliform]])/2</f>
        <v>10250</v>
      </c>
      <c r="Z528">
        <v>8000</v>
      </c>
      <c r="AA528">
        <v>32000</v>
      </c>
      <c r="AB528">
        <f>(Table1[[#This Row],[Min Total Coliform]]+Table1[[#This Row],[Max Total Coliform]])/2</f>
        <v>20000</v>
      </c>
      <c r="AC528">
        <f>MIN(10, (Table1[[#This Row],[Avg BOD]]/4)*10)</f>
        <v>10</v>
      </c>
      <c r="AD528">
        <f>MIN(10, (Table1[[#This Row],[Avg Fecal Coliform]]/600)*10)</f>
        <v>10</v>
      </c>
      <c r="AE528">
        <f>MIN(10, (Table1[[#This Row],[Avg Nitrate N + Nitrite N]]/10)*10)</f>
        <v>0.1</v>
      </c>
      <c r="AF528">
        <f>IF(OR(Table1[[#This Row],[Avg pH]]&lt;6.5,Table1[[#This Row],[Avg pH]]&gt;8.5),10,0)</f>
        <v>10</v>
      </c>
      <c r="AG528">
        <f>MAX(0, 10-(2*Table1[[#This Row],[Avg Dissolved Oxygen]]))</f>
        <v>0</v>
      </c>
      <c r="AH528">
        <f>(Table1[[#This Row],[Fecal Score]]*0.3) + (Table1[[#This Row],[BOD Score]]*0.25) + (Table1[[#This Row],[Nitrate Score]]*0.2) + (Table1[[#This Row],[pH Score]]*0.15) + (Table1[[#This Row],[Dissolved Oxygen Score]]*0.1)</f>
        <v>7.02</v>
      </c>
      <c r="AI528">
        <v>2018</v>
      </c>
    </row>
    <row r="529" spans="1:35">
      <c r="A529">
        <v>3561</v>
      </c>
      <c r="B529" t="s">
        <v>147</v>
      </c>
      <c r="C529" t="s">
        <v>35</v>
      </c>
      <c r="D529" t="s">
        <v>113</v>
      </c>
      <c r="E529">
        <v>20</v>
      </c>
      <c r="F529">
        <v>26</v>
      </c>
      <c r="G529">
        <f>(Table1[[#This Row],[Min Temperature]]+Table1[[#This Row],[Max Temperature]])/2</f>
        <v>23</v>
      </c>
      <c r="H529">
        <v>6.7</v>
      </c>
      <c r="I529">
        <v>7.6</v>
      </c>
      <c r="J529">
        <f>(Table1[[#This Row],[Min Dissolved Oxygen]]+Table1[[#This Row],[Max Dissolved Oxygen]])/2</f>
        <v>7.15</v>
      </c>
      <c r="K529">
        <v>6.9</v>
      </c>
      <c r="L529">
        <v>8.4</v>
      </c>
      <c r="M529">
        <f>(Table1[[#This Row],[Min pH]]+Table1[[#This Row],[Max pH]])/2</f>
        <v>7.65</v>
      </c>
      <c r="N529">
        <v>240</v>
      </c>
      <c r="O529">
        <v>638</v>
      </c>
      <c r="P529">
        <f>(Table1[[#This Row],[Min Conductivity]]+Table1[[#This Row],[Max Conductivity]])/2</f>
        <v>439</v>
      </c>
      <c r="Q529">
        <v>3</v>
      </c>
      <c r="R529">
        <v>8</v>
      </c>
      <c r="S529">
        <f>(Table1[[#This Row],[Min BOD]]+Table1[[#This Row],[Max BOD]])/2</f>
        <v>5.5</v>
      </c>
      <c r="T529">
        <v>0</v>
      </c>
      <c r="U529">
        <v>0.1</v>
      </c>
      <c r="V529">
        <f>(Table1[[#This Row],[Min Nitrate N + Nitrite N]]+Table1[[#This Row],[Max Nitrate N + Nitrite N]])/2</f>
        <v>0.05</v>
      </c>
      <c r="W529">
        <v>26</v>
      </c>
      <c r="X529">
        <v>1200</v>
      </c>
      <c r="Y529">
        <f>(Table1[[#This Row],[Min Fecal Coliform]]+Table1[[#This Row],[Max Fecal Coliform]])/2</f>
        <v>613</v>
      </c>
      <c r="Z529">
        <v>112</v>
      </c>
      <c r="AA529">
        <v>3600</v>
      </c>
      <c r="AB529">
        <f>(Table1[[#This Row],[Min Total Coliform]]+Table1[[#This Row],[Max Total Coliform]])/2</f>
        <v>1856</v>
      </c>
      <c r="AC529">
        <f>MIN(10, (Table1[[#This Row],[Avg BOD]]/4)*10)</f>
        <v>10</v>
      </c>
      <c r="AD529">
        <f>MIN(10, (Table1[[#This Row],[Avg Fecal Coliform]]/600)*10)</f>
        <v>10</v>
      </c>
      <c r="AE529">
        <f>MIN(10, (Table1[[#This Row],[Avg Nitrate N + Nitrite N]]/10)*10)</f>
        <v>0.05</v>
      </c>
      <c r="AF529">
        <f>IF(OR(Table1[[#This Row],[Avg pH]]&lt;6.5,Table1[[#This Row],[Avg pH]]&gt;8.5),10,0)</f>
        <v>0</v>
      </c>
      <c r="AG529">
        <f>MAX(0, 10-(2*Table1[[#This Row],[Avg Dissolved Oxygen]]))</f>
        <v>0</v>
      </c>
      <c r="AH529">
        <f>(Table1[[#This Row],[Fecal Score]]*0.3) + (Table1[[#This Row],[BOD Score]]*0.25) + (Table1[[#This Row],[Nitrate Score]]*0.2) + (Table1[[#This Row],[pH Score]]*0.15) + (Table1[[#This Row],[Dissolved Oxygen Score]]*0.1)</f>
        <v>5.51</v>
      </c>
      <c r="AI529">
        <v>2018</v>
      </c>
    </row>
    <row r="530" spans="1:35">
      <c r="A530">
        <v>3565</v>
      </c>
      <c r="B530" t="s">
        <v>148</v>
      </c>
      <c r="C530" t="s">
        <v>35</v>
      </c>
      <c r="D530" t="s">
        <v>113</v>
      </c>
      <c r="E530">
        <v>28</v>
      </c>
      <c r="F530">
        <v>31</v>
      </c>
      <c r="G530">
        <f>(Table1[[#This Row],[Min Temperature]]+Table1[[#This Row],[Max Temperature]])/2</f>
        <v>29.5</v>
      </c>
      <c r="H530">
        <v>6.2</v>
      </c>
      <c r="I530">
        <v>7.7</v>
      </c>
      <c r="J530">
        <f>(Table1[[#This Row],[Min Dissolved Oxygen]]+Table1[[#This Row],[Max Dissolved Oxygen]])/2</f>
        <v>6.95</v>
      </c>
      <c r="K530">
        <v>6.9</v>
      </c>
      <c r="L530">
        <v>7.2</v>
      </c>
      <c r="M530">
        <f>(Table1[[#This Row],[Min pH]]+Table1[[#This Row],[Max pH]])/2</f>
        <v>7.0500000000000007</v>
      </c>
      <c r="N530">
        <v>120</v>
      </c>
      <c r="O530">
        <v>280</v>
      </c>
      <c r="P530">
        <f>(Table1[[#This Row],[Min Conductivity]]+Table1[[#This Row],[Max Conductivity]])/2</f>
        <v>200</v>
      </c>
      <c r="Q530">
        <v>1</v>
      </c>
      <c r="R530">
        <v>4</v>
      </c>
      <c r="S530">
        <f>(Table1[[#This Row],[Min BOD]]+Table1[[#This Row],[Max BOD]])/2</f>
        <v>2.5</v>
      </c>
      <c r="T530">
        <v>0.1</v>
      </c>
      <c r="U530">
        <v>1.6</v>
      </c>
      <c r="V530">
        <f>(Table1[[#This Row],[Min Nitrate N + Nitrite N]]+Table1[[#This Row],[Max Nitrate N + Nitrite N]])/2</f>
        <v>0.85000000000000009</v>
      </c>
      <c r="W530">
        <v>2</v>
      </c>
      <c r="X530">
        <v>17</v>
      </c>
      <c r="Y530">
        <f>(Table1[[#This Row],[Min Fecal Coliform]]+Table1[[#This Row],[Max Fecal Coliform]])/2</f>
        <v>9.5</v>
      </c>
      <c r="Z530">
        <v>2</v>
      </c>
      <c r="AA530">
        <v>34</v>
      </c>
      <c r="AB530">
        <f>(Table1[[#This Row],[Min Total Coliform]]+Table1[[#This Row],[Max Total Coliform]])/2</f>
        <v>18</v>
      </c>
      <c r="AC530">
        <f>MIN(10, (Table1[[#This Row],[Avg BOD]]/4)*10)</f>
        <v>6.25</v>
      </c>
      <c r="AD530">
        <f>MIN(10, (Table1[[#This Row],[Avg Fecal Coliform]]/600)*10)</f>
        <v>0.15833333333333335</v>
      </c>
      <c r="AE530">
        <f>MIN(10, (Table1[[#This Row],[Avg Nitrate N + Nitrite N]]/10)*10)</f>
        <v>0.85000000000000009</v>
      </c>
      <c r="AF530">
        <f>IF(OR(Table1[[#This Row],[Avg pH]]&lt;6.5,Table1[[#This Row],[Avg pH]]&gt;8.5),10,0)</f>
        <v>0</v>
      </c>
      <c r="AG530">
        <f>MAX(0, 10-(2*Table1[[#This Row],[Avg Dissolved Oxygen]]))</f>
        <v>0</v>
      </c>
      <c r="AH530">
        <f>(Table1[[#This Row],[Fecal Score]]*0.3) + (Table1[[#This Row],[BOD Score]]*0.25) + (Table1[[#This Row],[Nitrate Score]]*0.2) + (Table1[[#This Row],[pH Score]]*0.15) + (Table1[[#This Row],[Dissolved Oxygen Score]]*0.1)</f>
        <v>1.7800000000000002</v>
      </c>
      <c r="AI530">
        <v>2018</v>
      </c>
    </row>
    <row r="531" spans="1:35">
      <c r="A531">
        <v>3588</v>
      </c>
      <c r="B531" t="s">
        <v>149</v>
      </c>
      <c r="C531" t="s">
        <v>35</v>
      </c>
      <c r="D531" t="s">
        <v>113</v>
      </c>
      <c r="E531">
        <v>23</v>
      </c>
      <c r="F531">
        <v>28</v>
      </c>
      <c r="G531">
        <f>(Table1[[#This Row],[Min Temperature]]+Table1[[#This Row],[Max Temperature]])/2</f>
        <v>25.5</v>
      </c>
      <c r="H531">
        <v>4.8</v>
      </c>
      <c r="I531">
        <v>7.1</v>
      </c>
      <c r="J531">
        <f>(Table1[[#This Row],[Min Dissolved Oxygen]]+Table1[[#This Row],[Max Dissolved Oxygen]])/2</f>
        <v>5.9499999999999993</v>
      </c>
      <c r="K531">
        <v>7.2</v>
      </c>
      <c r="L531">
        <v>8.1</v>
      </c>
      <c r="M531">
        <f>(Table1[[#This Row],[Min pH]]+Table1[[#This Row],[Max pH]])/2</f>
        <v>7.65</v>
      </c>
      <c r="N531">
        <v>524</v>
      </c>
      <c r="O531">
        <v>942</v>
      </c>
      <c r="P531">
        <f>(Table1[[#This Row],[Min Conductivity]]+Table1[[#This Row],[Max Conductivity]])/2</f>
        <v>733</v>
      </c>
      <c r="Q531">
        <v>3</v>
      </c>
      <c r="R531">
        <v>6.2</v>
      </c>
      <c r="S531">
        <f>(Table1[[#This Row],[Min BOD]]+Table1[[#This Row],[Max BOD]])/2</f>
        <v>4.5999999999999996</v>
      </c>
      <c r="T531">
        <v>0.1</v>
      </c>
      <c r="U531">
        <v>1.5</v>
      </c>
      <c r="V531">
        <f>(Table1[[#This Row],[Min Nitrate N + Nitrite N]]+Table1[[#This Row],[Max Nitrate N + Nitrite N]])/2</f>
        <v>0.8</v>
      </c>
      <c r="W531">
        <v>780</v>
      </c>
      <c r="X531">
        <v>1700</v>
      </c>
      <c r="Y531">
        <f>(Table1[[#This Row],[Min Fecal Coliform]]+Table1[[#This Row],[Max Fecal Coliform]])/2</f>
        <v>1240</v>
      </c>
      <c r="Z531">
        <v>4300</v>
      </c>
      <c r="AA531">
        <v>5800</v>
      </c>
      <c r="AB531">
        <f>(Table1[[#This Row],[Min Total Coliform]]+Table1[[#This Row],[Max Total Coliform]])/2</f>
        <v>5050</v>
      </c>
      <c r="AC531">
        <f>MIN(10, (Table1[[#This Row],[Avg BOD]]/4)*10)</f>
        <v>10</v>
      </c>
      <c r="AD531">
        <f>MIN(10, (Table1[[#This Row],[Avg Fecal Coliform]]/600)*10)</f>
        <v>10</v>
      </c>
      <c r="AE531">
        <f>MIN(10, (Table1[[#This Row],[Avg Nitrate N + Nitrite N]]/10)*10)</f>
        <v>0.8</v>
      </c>
      <c r="AF531">
        <f>IF(OR(Table1[[#This Row],[Avg pH]]&lt;6.5,Table1[[#This Row],[Avg pH]]&gt;8.5),10,0)</f>
        <v>0</v>
      </c>
      <c r="AG531">
        <f>MAX(0, 10-(2*Table1[[#This Row],[Avg Dissolved Oxygen]]))</f>
        <v>0</v>
      </c>
      <c r="AH531">
        <f>(Table1[[#This Row],[Fecal Score]]*0.3) + (Table1[[#This Row],[BOD Score]]*0.25) + (Table1[[#This Row],[Nitrate Score]]*0.2) + (Table1[[#This Row],[pH Score]]*0.15) + (Table1[[#This Row],[Dissolved Oxygen Score]]*0.1)</f>
        <v>5.66</v>
      </c>
      <c r="AI531">
        <v>2018</v>
      </c>
    </row>
    <row r="532" spans="1:35">
      <c r="A532">
        <v>3589</v>
      </c>
      <c r="B532" t="s">
        <v>443</v>
      </c>
      <c r="C532" t="s">
        <v>35</v>
      </c>
      <c r="D532" t="s">
        <v>113</v>
      </c>
      <c r="E532">
        <v>25.3</v>
      </c>
      <c r="F532">
        <v>30</v>
      </c>
      <c r="G532">
        <f>(Table1[[#This Row],[Min Temperature]]+Table1[[#This Row],[Max Temperature]])/2</f>
        <v>27.65</v>
      </c>
      <c r="H532">
        <v>1.5</v>
      </c>
      <c r="I532">
        <v>7</v>
      </c>
      <c r="J532">
        <f>(Table1[[#This Row],[Min Dissolved Oxygen]]+Table1[[#This Row],[Max Dissolved Oxygen]])/2</f>
        <v>4.25</v>
      </c>
      <c r="K532">
        <v>6.9</v>
      </c>
      <c r="L532">
        <v>8.1</v>
      </c>
      <c r="M532">
        <f>(Table1[[#This Row],[Min pH]]+Table1[[#This Row],[Max pH]])/2</f>
        <v>7.5</v>
      </c>
      <c r="N532">
        <v>496</v>
      </c>
      <c r="O532">
        <v>1244</v>
      </c>
      <c r="P532">
        <f>(Table1[[#This Row],[Min Conductivity]]+Table1[[#This Row],[Max Conductivity]])/2</f>
        <v>870</v>
      </c>
      <c r="Q532">
        <v>5</v>
      </c>
      <c r="R532">
        <v>14</v>
      </c>
      <c r="S532">
        <f>(Table1[[#This Row],[Min BOD]]+Table1[[#This Row],[Max BOD]])/2</f>
        <v>9.5</v>
      </c>
      <c r="T532">
        <v>0.8</v>
      </c>
      <c r="U532">
        <v>8.4</v>
      </c>
      <c r="V532">
        <f>(Table1[[#This Row],[Min Nitrate N + Nitrite N]]+Table1[[#This Row],[Max Nitrate N + Nitrite N]])/2</f>
        <v>4.6000000000000005</v>
      </c>
      <c r="W532">
        <v>400</v>
      </c>
      <c r="X532">
        <v>9400</v>
      </c>
      <c r="Y532">
        <f>(Table1[[#This Row],[Min Fecal Coliform]]+Table1[[#This Row],[Max Fecal Coliform]])/2</f>
        <v>4900</v>
      </c>
      <c r="Z532">
        <v>3500</v>
      </c>
      <c r="AA532">
        <v>54200</v>
      </c>
      <c r="AB532">
        <f>(Table1[[#This Row],[Min Total Coliform]]+Table1[[#This Row],[Max Total Coliform]])/2</f>
        <v>28850</v>
      </c>
      <c r="AC532">
        <f>MIN(10, (Table1[[#This Row],[Avg BOD]]/4)*10)</f>
        <v>10</v>
      </c>
      <c r="AD532">
        <f>MIN(10, (Table1[[#This Row],[Avg Fecal Coliform]]/600)*10)</f>
        <v>10</v>
      </c>
      <c r="AE532">
        <f>MIN(10, (Table1[[#This Row],[Avg Nitrate N + Nitrite N]]/10)*10)</f>
        <v>4.6000000000000005</v>
      </c>
      <c r="AF532">
        <f>IF(OR(Table1[[#This Row],[Avg pH]]&lt;6.5,Table1[[#This Row],[Avg pH]]&gt;8.5),10,0)</f>
        <v>0</v>
      </c>
      <c r="AG532">
        <f>MAX(0, 10-(2*Table1[[#This Row],[Avg Dissolved Oxygen]]))</f>
        <v>1.5</v>
      </c>
      <c r="AH532">
        <f>(Table1[[#This Row],[Fecal Score]]*0.3) + (Table1[[#This Row],[BOD Score]]*0.25) + (Table1[[#This Row],[Nitrate Score]]*0.2) + (Table1[[#This Row],[pH Score]]*0.15) + (Table1[[#This Row],[Dissolved Oxygen Score]]*0.1)</f>
        <v>6.57</v>
      </c>
      <c r="AI532">
        <v>2018</v>
      </c>
    </row>
    <row r="533" spans="1:35">
      <c r="A533">
        <v>3590</v>
      </c>
      <c r="B533" t="s">
        <v>151</v>
      </c>
      <c r="C533" t="s">
        <v>35</v>
      </c>
      <c r="D533" t="s">
        <v>113</v>
      </c>
      <c r="E533">
        <v>24.6</v>
      </c>
      <c r="F533">
        <v>30</v>
      </c>
      <c r="G533">
        <f>(Table1[[#This Row],[Min Temperature]]+Table1[[#This Row],[Max Temperature]])/2</f>
        <v>27.3</v>
      </c>
      <c r="H533">
        <v>5.6</v>
      </c>
      <c r="I533">
        <v>8.9</v>
      </c>
      <c r="J533">
        <f>(Table1[[#This Row],[Min Dissolved Oxygen]]+Table1[[#This Row],[Max Dissolved Oxygen]])/2</f>
        <v>7.25</v>
      </c>
      <c r="K533">
        <v>7</v>
      </c>
      <c r="L533">
        <v>8.1</v>
      </c>
      <c r="M533">
        <f>(Table1[[#This Row],[Min pH]]+Table1[[#This Row],[Max pH]])/2</f>
        <v>7.55</v>
      </c>
      <c r="N533">
        <v>373</v>
      </c>
      <c r="O533">
        <v>590</v>
      </c>
      <c r="P533">
        <f>(Table1[[#This Row],[Min Conductivity]]+Table1[[#This Row],[Max Conductivity]])/2</f>
        <v>481.5</v>
      </c>
      <c r="Q533">
        <v>3</v>
      </c>
      <c r="R533">
        <v>6</v>
      </c>
      <c r="S533">
        <f>(Table1[[#This Row],[Min BOD]]+Table1[[#This Row],[Max BOD]])/2</f>
        <v>4.5</v>
      </c>
      <c r="T533">
        <v>0.2</v>
      </c>
      <c r="U533">
        <v>6.6</v>
      </c>
      <c r="V533">
        <f>(Table1[[#This Row],[Min Nitrate N + Nitrite N]]+Table1[[#This Row],[Max Nitrate N + Nitrite N]])/2</f>
        <v>3.4</v>
      </c>
      <c r="W533">
        <v>110</v>
      </c>
      <c r="X533">
        <v>17000</v>
      </c>
      <c r="Y533">
        <f>(Table1[[#This Row],[Min Fecal Coliform]]+Table1[[#This Row],[Max Fecal Coliform]])/2</f>
        <v>8555</v>
      </c>
      <c r="Z533">
        <v>1090</v>
      </c>
      <c r="AA533">
        <v>92000</v>
      </c>
      <c r="AB533">
        <f>(Table1[[#This Row],[Min Total Coliform]]+Table1[[#This Row],[Max Total Coliform]])/2</f>
        <v>46545</v>
      </c>
      <c r="AC533">
        <f>MIN(10, (Table1[[#This Row],[Avg BOD]]/4)*10)</f>
        <v>10</v>
      </c>
      <c r="AD533">
        <f>MIN(10, (Table1[[#This Row],[Avg Fecal Coliform]]/600)*10)</f>
        <v>10</v>
      </c>
      <c r="AE533">
        <f>MIN(10, (Table1[[#This Row],[Avg Nitrate N + Nitrite N]]/10)*10)</f>
        <v>3.3999999999999995</v>
      </c>
      <c r="AF533">
        <f>IF(OR(Table1[[#This Row],[Avg pH]]&lt;6.5,Table1[[#This Row],[Avg pH]]&gt;8.5),10,0)</f>
        <v>0</v>
      </c>
      <c r="AG533">
        <f>MAX(0, 10-(2*Table1[[#This Row],[Avg Dissolved Oxygen]]))</f>
        <v>0</v>
      </c>
      <c r="AH533">
        <f>(Table1[[#This Row],[Fecal Score]]*0.3) + (Table1[[#This Row],[BOD Score]]*0.25) + (Table1[[#This Row],[Nitrate Score]]*0.2) + (Table1[[#This Row],[pH Score]]*0.15) + (Table1[[#This Row],[Dissolved Oxygen Score]]*0.1)</f>
        <v>6.18</v>
      </c>
      <c r="AI533">
        <v>2018</v>
      </c>
    </row>
    <row r="534" spans="1:35">
      <c r="A534">
        <v>3594</v>
      </c>
      <c r="B534" t="s">
        <v>152</v>
      </c>
      <c r="C534" t="s">
        <v>35</v>
      </c>
      <c r="D534" t="s">
        <v>113</v>
      </c>
      <c r="E534">
        <v>26</v>
      </c>
      <c r="F534">
        <v>28</v>
      </c>
      <c r="G534">
        <f>(Table1[[#This Row],[Min Temperature]]+Table1[[#This Row],[Max Temperature]])/2</f>
        <v>27</v>
      </c>
      <c r="H534">
        <v>4.3</v>
      </c>
      <c r="I534">
        <v>8.1999999999999993</v>
      </c>
      <c r="J534">
        <f>(Table1[[#This Row],[Min Dissolved Oxygen]]+Table1[[#This Row],[Max Dissolved Oxygen]])/2</f>
        <v>6.25</v>
      </c>
      <c r="K534">
        <v>6.9</v>
      </c>
      <c r="L534">
        <v>8.1</v>
      </c>
      <c r="M534">
        <f>(Table1[[#This Row],[Min pH]]+Table1[[#This Row],[Max pH]])/2</f>
        <v>7.5</v>
      </c>
      <c r="N534">
        <v>426</v>
      </c>
      <c r="O534">
        <v>686</v>
      </c>
      <c r="P534">
        <f>(Table1[[#This Row],[Min Conductivity]]+Table1[[#This Row],[Max Conductivity]])/2</f>
        <v>556</v>
      </c>
      <c r="Q534">
        <v>3</v>
      </c>
      <c r="R534">
        <v>9</v>
      </c>
      <c r="S534">
        <f>(Table1[[#This Row],[Min BOD]]+Table1[[#This Row],[Max BOD]])/2</f>
        <v>6</v>
      </c>
      <c r="T534">
        <v>0.4</v>
      </c>
      <c r="U534">
        <v>2.1</v>
      </c>
      <c r="V534">
        <f>(Table1[[#This Row],[Min Nitrate N + Nitrite N]]+Table1[[#This Row],[Max Nitrate N + Nitrite N]])/2</f>
        <v>1.25</v>
      </c>
      <c r="W534">
        <v>330</v>
      </c>
      <c r="X534">
        <v>4800</v>
      </c>
      <c r="Y534">
        <f>(Table1[[#This Row],[Min Fecal Coliform]]+Table1[[#This Row],[Max Fecal Coliform]])/2</f>
        <v>2565</v>
      </c>
      <c r="Z534">
        <v>1600</v>
      </c>
      <c r="AA534">
        <v>35000</v>
      </c>
      <c r="AB534">
        <f>(Table1[[#This Row],[Min Total Coliform]]+Table1[[#This Row],[Max Total Coliform]])/2</f>
        <v>18300</v>
      </c>
      <c r="AC534">
        <f>MIN(10, (Table1[[#This Row],[Avg BOD]]/4)*10)</f>
        <v>10</v>
      </c>
      <c r="AD534">
        <f>MIN(10, (Table1[[#This Row],[Avg Fecal Coliform]]/600)*10)</f>
        <v>10</v>
      </c>
      <c r="AE534">
        <f>MIN(10, (Table1[[#This Row],[Avg Nitrate N + Nitrite N]]/10)*10)</f>
        <v>1.25</v>
      </c>
      <c r="AF534">
        <f>IF(OR(Table1[[#This Row],[Avg pH]]&lt;6.5,Table1[[#This Row],[Avg pH]]&gt;8.5),10,0)</f>
        <v>0</v>
      </c>
      <c r="AG534">
        <f>MAX(0, 10-(2*Table1[[#This Row],[Avg Dissolved Oxygen]]))</f>
        <v>0</v>
      </c>
      <c r="AH534">
        <f>(Table1[[#This Row],[Fecal Score]]*0.3) + (Table1[[#This Row],[BOD Score]]*0.25) + (Table1[[#This Row],[Nitrate Score]]*0.2) + (Table1[[#This Row],[pH Score]]*0.15) + (Table1[[#This Row],[Dissolved Oxygen Score]]*0.1)</f>
        <v>5.75</v>
      </c>
      <c r="AI534">
        <v>2018</v>
      </c>
    </row>
    <row r="535" spans="1:35">
      <c r="A535">
        <v>3595</v>
      </c>
      <c r="B535" t="s">
        <v>153</v>
      </c>
      <c r="C535" t="s">
        <v>35</v>
      </c>
      <c r="D535" t="s">
        <v>113</v>
      </c>
      <c r="E535">
        <v>24.6</v>
      </c>
      <c r="F535">
        <v>33</v>
      </c>
      <c r="G535">
        <f>(Table1[[#This Row],[Min Temperature]]+Table1[[#This Row],[Max Temperature]])/2</f>
        <v>28.8</v>
      </c>
      <c r="H535">
        <v>2.2000000000000002</v>
      </c>
      <c r="I535">
        <v>8.6</v>
      </c>
      <c r="J535">
        <f>(Table1[[#This Row],[Min Dissolved Oxygen]]+Table1[[#This Row],[Max Dissolved Oxygen]])/2</f>
        <v>5.4</v>
      </c>
      <c r="K535">
        <v>6.8</v>
      </c>
      <c r="L535">
        <v>8.5</v>
      </c>
      <c r="M535">
        <f>(Table1[[#This Row],[Min pH]]+Table1[[#This Row],[Max pH]])/2</f>
        <v>7.65</v>
      </c>
      <c r="N535">
        <v>319</v>
      </c>
      <c r="O535">
        <v>1400</v>
      </c>
      <c r="P535">
        <f>(Table1[[#This Row],[Min Conductivity]]+Table1[[#This Row],[Max Conductivity]])/2</f>
        <v>859.5</v>
      </c>
      <c r="Q535">
        <v>3</v>
      </c>
      <c r="R535">
        <v>19</v>
      </c>
      <c r="S535">
        <f>(Table1[[#This Row],[Min BOD]]+Table1[[#This Row],[Max BOD]])/2</f>
        <v>11</v>
      </c>
      <c r="T535">
        <v>0.5</v>
      </c>
      <c r="U535">
        <v>3.6</v>
      </c>
      <c r="V535">
        <f>(Table1[[#This Row],[Min Nitrate N + Nitrite N]]+Table1[[#This Row],[Max Nitrate N + Nitrite N]])/2</f>
        <v>2.0499999999999998</v>
      </c>
      <c r="W535">
        <v>4600</v>
      </c>
      <c r="X535">
        <v>49000</v>
      </c>
      <c r="Y535">
        <f>(Table1[[#This Row],[Min Fecal Coliform]]+Table1[[#This Row],[Max Fecal Coliform]])/2</f>
        <v>26800</v>
      </c>
      <c r="Z535">
        <v>35000</v>
      </c>
      <c r="AA535">
        <v>348000</v>
      </c>
      <c r="AB535">
        <f>(Table1[[#This Row],[Min Total Coliform]]+Table1[[#This Row],[Max Total Coliform]])/2</f>
        <v>191500</v>
      </c>
      <c r="AC535">
        <f>MIN(10, (Table1[[#This Row],[Avg BOD]]/4)*10)</f>
        <v>10</v>
      </c>
      <c r="AD535">
        <f>MIN(10, (Table1[[#This Row],[Avg Fecal Coliform]]/600)*10)</f>
        <v>10</v>
      </c>
      <c r="AE535">
        <f>MIN(10, (Table1[[#This Row],[Avg Nitrate N + Nitrite N]]/10)*10)</f>
        <v>2.0499999999999998</v>
      </c>
      <c r="AF535">
        <f>IF(OR(Table1[[#This Row],[Avg pH]]&lt;6.5,Table1[[#This Row],[Avg pH]]&gt;8.5),10,0)</f>
        <v>0</v>
      </c>
      <c r="AG535">
        <f>MAX(0, 10-(2*Table1[[#This Row],[Avg Dissolved Oxygen]]))</f>
        <v>0</v>
      </c>
      <c r="AH535">
        <f>(Table1[[#This Row],[Fecal Score]]*0.3) + (Table1[[#This Row],[BOD Score]]*0.25) + (Table1[[#This Row],[Nitrate Score]]*0.2) + (Table1[[#This Row],[pH Score]]*0.15) + (Table1[[#This Row],[Dissolved Oxygen Score]]*0.1)</f>
        <v>5.91</v>
      </c>
      <c r="AI535">
        <v>2018</v>
      </c>
    </row>
    <row r="536" spans="1:35">
      <c r="A536">
        <v>3597</v>
      </c>
      <c r="B536" t="s">
        <v>154</v>
      </c>
      <c r="C536" t="s">
        <v>35</v>
      </c>
      <c r="D536" t="s">
        <v>113</v>
      </c>
      <c r="E536">
        <v>21</v>
      </c>
      <c r="F536">
        <v>29</v>
      </c>
      <c r="G536">
        <f>(Table1[[#This Row],[Min Temperature]]+Table1[[#This Row],[Max Temperature]])/2</f>
        <v>25</v>
      </c>
      <c r="H536">
        <v>4.5999999999999996</v>
      </c>
      <c r="I536">
        <v>8.5</v>
      </c>
      <c r="J536">
        <f>(Table1[[#This Row],[Min Dissolved Oxygen]]+Table1[[#This Row],[Max Dissolved Oxygen]])/2</f>
        <v>6.55</v>
      </c>
      <c r="K536">
        <v>6.5</v>
      </c>
      <c r="L536">
        <v>8.4</v>
      </c>
      <c r="M536">
        <f>(Table1[[#This Row],[Min pH]]+Table1[[#This Row],[Max pH]])/2</f>
        <v>7.45</v>
      </c>
      <c r="N536">
        <v>126</v>
      </c>
      <c r="O536">
        <v>1662</v>
      </c>
      <c r="P536">
        <f>(Table1[[#This Row],[Min Conductivity]]+Table1[[#This Row],[Max Conductivity]])/2</f>
        <v>894</v>
      </c>
      <c r="Q536">
        <v>3</v>
      </c>
      <c r="R536">
        <v>8</v>
      </c>
      <c r="S536">
        <f>(Table1[[#This Row],[Min BOD]]+Table1[[#This Row],[Max BOD]])/2</f>
        <v>5.5</v>
      </c>
      <c r="T536">
        <v>0.1</v>
      </c>
      <c r="U536">
        <v>4.4000000000000004</v>
      </c>
      <c r="V536">
        <f>(Table1[[#This Row],[Min Nitrate N + Nitrite N]]+Table1[[#This Row],[Max Nitrate N + Nitrite N]])/2</f>
        <v>2.25</v>
      </c>
      <c r="W536">
        <v>480</v>
      </c>
      <c r="X536">
        <v>110000</v>
      </c>
      <c r="Y536">
        <f>(Table1[[#This Row],[Min Fecal Coliform]]+Table1[[#This Row],[Max Fecal Coliform]])/2</f>
        <v>55240</v>
      </c>
      <c r="Z536">
        <v>3500</v>
      </c>
      <c r="AA536">
        <v>350000</v>
      </c>
      <c r="AB536">
        <f>(Table1[[#This Row],[Min Total Coliform]]+Table1[[#This Row],[Max Total Coliform]])/2</f>
        <v>176750</v>
      </c>
      <c r="AC536">
        <f>MIN(10, (Table1[[#This Row],[Avg BOD]]/4)*10)</f>
        <v>10</v>
      </c>
      <c r="AD536">
        <f>MIN(10, (Table1[[#This Row],[Avg Fecal Coliform]]/600)*10)</f>
        <v>10</v>
      </c>
      <c r="AE536">
        <f>MIN(10, (Table1[[#This Row],[Avg Nitrate N + Nitrite N]]/10)*10)</f>
        <v>2.25</v>
      </c>
      <c r="AF536">
        <f>IF(OR(Table1[[#This Row],[Avg pH]]&lt;6.5,Table1[[#This Row],[Avg pH]]&gt;8.5),10,0)</f>
        <v>0</v>
      </c>
      <c r="AG536">
        <f>MAX(0, 10-(2*Table1[[#This Row],[Avg Dissolved Oxygen]]))</f>
        <v>0</v>
      </c>
      <c r="AH536">
        <f>(Table1[[#This Row],[Fecal Score]]*0.3) + (Table1[[#This Row],[BOD Score]]*0.25) + (Table1[[#This Row],[Nitrate Score]]*0.2) + (Table1[[#This Row],[pH Score]]*0.15) + (Table1[[#This Row],[Dissolved Oxygen Score]]*0.1)</f>
        <v>5.95</v>
      </c>
      <c r="AI536">
        <v>2018</v>
      </c>
    </row>
    <row r="537" spans="1:35">
      <c r="A537">
        <v>3598</v>
      </c>
      <c r="B537" t="s">
        <v>155</v>
      </c>
      <c r="C537" t="s">
        <v>35</v>
      </c>
      <c r="D537" t="s">
        <v>113</v>
      </c>
      <c r="E537">
        <v>22</v>
      </c>
      <c r="F537">
        <v>30</v>
      </c>
      <c r="G537">
        <f>(Table1[[#This Row],[Min Temperature]]+Table1[[#This Row],[Max Temperature]])/2</f>
        <v>26</v>
      </c>
      <c r="H537">
        <v>0.8</v>
      </c>
      <c r="I537">
        <v>8.1999999999999993</v>
      </c>
      <c r="J537">
        <f>(Table1[[#This Row],[Min Dissolved Oxygen]]+Table1[[#This Row],[Max Dissolved Oxygen]])/2</f>
        <v>4.5</v>
      </c>
      <c r="K537">
        <v>6.5</v>
      </c>
      <c r="L537">
        <v>8.3000000000000007</v>
      </c>
      <c r="M537">
        <f>(Table1[[#This Row],[Min pH]]+Table1[[#This Row],[Max pH]])/2</f>
        <v>7.4</v>
      </c>
      <c r="N537">
        <v>156</v>
      </c>
      <c r="O537">
        <v>2480</v>
      </c>
      <c r="P537">
        <f>(Table1[[#This Row],[Min Conductivity]]+Table1[[#This Row],[Max Conductivity]])/2</f>
        <v>1318</v>
      </c>
      <c r="Q537">
        <v>2</v>
      </c>
      <c r="R537">
        <v>17</v>
      </c>
      <c r="S537">
        <f>(Table1[[#This Row],[Min BOD]]+Table1[[#This Row],[Max BOD]])/2</f>
        <v>9.5</v>
      </c>
      <c r="T537">
        <v>0.1</v>
      </c>
      <c r="U537">
        <v>15</v>
      </c>
      <c r="V537">
        <f>(Table1[[#This Row],[Min Nitrate N + Nitrite N]]+Table1[[#This Row],[Max Nitrate N + Nitrite N]])/2</f>
        <v>7.55</v>
      </c>
      <c r="W537">
        <v>330</v>
      </c>
      <c r="X537">
        <v>46000</v>
      </c>
      <c r="Y537">
        <f>(Table1[[#This Row],[Min Fecal Coliform]]+Table1[[#This Row],[Max Fecal Coliform]])/2</f>
        <v>23165</v>
      </c>
      <c r="Z537">
        <v>5400</v>
      </c>
      <c r="AA537">
        <v>542000</v>
      </c>
      <c r="AB537">
        <f>(Table1[[#This Row],[Min Total Coliform]]+Table1[[#This Row],[Max Total Coliform]])/2</f>
        <v>273700</v>
      </c>
      <c r="AC537">
        <f>MIN(10, (Table1[[#This Row],[Avg BOD]]/4)*10)</f>
        <v>10</v>
      </c>
      <c r="AD537">
        <f>MIN(10, (Table1[[#This Row],[Avg Fecal Coliform]]/600)*10)</f>
        <v>10</v>
      </c>
      <c r="AE537">
        <f>MIN(10, (Table1[[#This Row],[Avg Nitrate N + Nitrite N]]/10)*10)</f>
        <v>7.55</v>
      </c>
      <c r="AF537">
        <f>IF(OR(Table1[[#This Row],[Avg pH]]&lt;6.5,Table1[[#This Row],[Avg pH]]&gt;8.5),10,0)</f>
        <v>0</v>
      </c>
      <c r="AG537">
        <f>MAX(0, 10-(2*Table1[[#This Row],[Avg Dissolved Oxygen]]))</f>
        <v>1</v>
      </c>
      <c r="AH537">
        <f>(Table1[[#This Row],[Fecal Score]]*0.3) + (Table1[[#This Row],[BOD Score]]*0.25) + (Table1[[#This Row],[Nitrate Score]]*0.2) + (Table1[[#This Row],[pH Score]]*0.15) + (Table1[[#This Row],[Dissolved Oxygen Score]]*0.1)</f>
        <v>7.1099999999999994</v>
      </c>
      <c r="AI537">
        <v>2018</v>
      </c>
    </row>
    <row r="538" spans="1:35">
      <c r="A538">
        <v>3599</v>
      </c>
      <c r="B538" t="s">
        <v>156</v>
      </c>
      <c r="C538" t="s">
        <v>35</v>
      </c>
      <c r="D538" t="s">
        <v>113</v>
      </c>
      <c r="E538">
        <v>22</v>
      </c>
      <c r="F538">
        <v>30</v>
      </c>
      <c r="G538">
        <f>(Table1[[#This Row],[Min Temperature]]+Table1[[#This Row],[Max Temperature]])/2</f>
        <v>26</v>
      </c>
      <c r="H538">
        <v>0.5</v>
      </c>
      <c r="I538">
        <v>8.5</v>
      </c>
      <c r="J538">
        <f>(Table1[[#This Row],[Min Dissolved Oxygen]]+Table1[[#This Row],[Max Dissolved Oxygen]])/2</f>
        <v>4.5</v>
      </c>
      <c r="K538">
        <v>6.5</v>
      </c>
      <c r="L538">
        <v>9.1999999999999993</v>
      </c>
      <c r="M538">
        <f>(Table1[[#This Row],[Min pH]]+Table1[[#This Row],[Max pH]])/2</f>
        <v>7.85</v>
      </c>
      <c r="N538">
        <v>525</v>
      </c>
      <c r="O538">
        <v>1441</v>
      </c>
      <c r="P538">
        <f>(Table1[[#This Row],[Min Conductivity]]+Table1[[#This Row],[Max Conductivity]])/2</f>
        <v>983</v>
      </c>
      <c r="Q538">
        <v>6</v>
      </c>
      <c r="R538">
        <v>49</v>
      </c>
      <c r="S538">
        <f>(Table1[[#This Row],[Min BOD]]+Table1[[#This Row],[Max BOD]])/2</f>
        <v>27.5</v>
      </c>
      <c r="T538">
        <v>0.4</v>
      </c>
      <c r="U538">
        <v>8.4</v>
      </c>
      <c r="V538">
        <f>(Table1[[#This Row],[Min Nitrate N + Nitrite N]]+Table1[[#This Row],[Max Nitrate N + Nitrite N]])/2</f>
        <v>4.4000000000000004</v>
      </c>
      <c r="W538">
        <v>210</v>
      </c>
      <c r="X538">
        <v>580000</v>
      </c>
      <c r="Y538">
        <f>(Table1[[#This Row],[Min Fecal Coliform]]+Table1[[#This Row],[Max Fecal Coliform]])/2</f>
        <v>290105</v>
      </c>
      <c r="Z538">
        <v>350</v>
      </c>
      <c r="AA538">
        <v>9200000</v>
      </c>
      <c r="AB538">
        <f>(Table1[[#This Row],[Min Total Coliform]]+Table1[[#This Row],[Max Total Coliform]])/2</f>
        <v>4600175</v>
      </c>
      <c r="AC538">
        <f>MIN(10, (Table1[[#This Row],[Avg BOD]]/4)*10)</f>
        <v>10</v>
      </c>
      <c r="AD538">
        <f>MIN(10, (Table1[[#This Row],[Avg Fecal Coliform]]/600)*10)</f>
        <v>10</v>
      </c>
      <c r="AE538">
        <f>MIN(10, (Table1[[#This Row],[Avg Nitrate N + Nitrite N]]/10)*10)</f>
        <v>4.4000000000000004</v>
      </c>
      <c r="AF538">
        <f>IF(OR(Table1[[#This Row],[Avg pH]]&lt;6.5,Table1[[#This Row],[Avg pH]]&gt;8.5),10,0)</f>
        <v>0</v>
      </c>
      <c r="AG538">
        <f>MAX(0, 10-(2*Table1[[#This Row],[Avg Dissolved Oxygen]]))</f>
        <v>1</v>
      </c>
      <c r="AH538">
        <f>(Table1[[#This Row],[Fecal Score]]*0.3) + (Table1[[#This Row],[BOD Score]]*0.25) + (Table1[[#This Row],[Nitrate Score]]*0.2) + (Table1[[#This Row],[pH Score]]*0.15) + (Table1[[#This Row],[Dissolved Oxygen Score]]*0.1)</f>
        <v>6.4799999999999995</v>
      </c>
      <c r="AI538">
        <v>2018</v>
      </c>
    </row>
    <row r="539" spans="1:35">
      <c r="A539">
        <v>3600</v>
      </c>
      <c r="B539" t="s">
        <v>157</v>
      </c>
      <c r="C539" t="s">
        <v>35</v>
      </c>
      <c r="D539" t="s">
        <v>113</v>
      </c>
      <c r="E539">
        <v>25</v>
      </c>
      <c r="F539">
        <v>29</v>
      </c>
      <c r="G539">
        <f>(Table1[[#This Row],[Min Temperature]]+Table1[[#This Row],[Max Temperature]])/2</f>
        <v>27</v>
      </c>
      <c r="H539">
        <v>0</v>
      </c>
      <c r="I539">
        <v>3.1</v>
      </c>
      <c r="J539">
        <f>(Table1[[#This Row],[Min Dissolved Oxygen]]+Table1[[#This Row],[Max Dissolved Oxygen]])/2</f>
        <v>1.55</v>
      </c>
      <c r="K539">
        <v>7.2</v>
      </c>
      <c r="L539">
        <v>7.9</v>
      </c>
      <c r="M539">
        <f>(Table1[[#This Row],[Min pH]]+Table1[[#This Row],[Max pH]])/2</f>
        <v>7.5500000000000007</v>
      </c>
      <c r="N539">
        <v>2120</v>
      </c>
      <c r="O539">
        <v>4930</v>
      </c>
      <c r="P539">
        <f>(Table1[[#This Row],[Min Conductivity]]+Table1[[#This Row],[Max Conductivity]])/2</f>
        <v>3525</v>
      </c>
      <c r="Q539">
        <v>24</v>
      </c>
      <c r="R539">
        <v>48</v>
      </c>
      <c r="S539">
        <f>(Table1[[#This Row],[Min BOD]]+Table1[[#This Row],[Max BOD]])/2</f>
        <v>36</v>
      </c>
      <c r="T539">
        <v>1.8</v>
      </c>
      <c r="U539">
        <v>16.8</v>
      </c>
      <c r="V539">
        <f>(Table1[[#This Row],[Min Nitrate N + Nitrite N]]+Table1[[#This Row],[Max Nitrate N + Nitrite N]])/2</f>
        <v>9.3000000000000007</v>
      </c>
      <c r="W539">
        <v>310</v>
      </c>
      <c r="X539">
        <v>940000</v>
      </c>
      <c r="Y539">
        <f>(Table1[[#This Row],[Min Fecal Coliform]]+Table1[[#This Row],[Max Fecal Coliform]])/2</f>
        <v>470155</v>
      </c>
      <c r="Z539">
        <v>3500</v>
      </c>
      <c r="AA539">
        <v>9200000</v>
      </c>
      <c r="AB539">
        <f>(Table1[[#This Row],[Min Total Coliform]]+Table1[[#This Row],[Max Total Coliform]])/2</f>
        <v>4601750</v>
      </c>
      <c r="AC539">
        <f>MIN(10, (Table1[[#This Row],[Avg BOD]]/4)*10)</f>
        <v>10</v>
      </c>
      <c r="AD539">
        <f>MIN(10, (Table1[[#This Row],[Avg Fecal Coliform]]/600)*10)</f>
        <v>10</v>
      </c>
      <c r="AE539">
        <f>MIN(10, (Table1[[#This Row],[Avg Nitrate N + Nitrite N]]/10)*10)</f>
        <v>9.3000000000000007</v>
      </c>
      <c r="AF539">
        <f>IF(OR(Table1[[#This Row],[Avg pH]]&lt;6.5,Table1[[#This Row],[Avg pH]]&gt;8.5),10,0)</f>
        <v>0</v>
      </c>
      <c r="AG539">
        <f>MAX(0, 10-(2*Table1[[#This Row],[Avg Dissolved Oxygen]]))</f>
        <v>6.9</v>
      </c>
      <c r="AH539">
        <f>(Table1[[#This Row],[Fecal Score]]*0.3) + (Table1[[#This Row],[BOD Score]]*0.25) + (Table1[[#This Row],[Nitrate Score]]*0.2) + (Table1[[#This Row],[pH Score]]*0.15) + (Table1[[#This Row],[Dissolved Oxygen Score]]*0.1)</f>
        <v>8.0500000000000007</v>
      </c>
      <c r="AI539">
        <v>2018</v>
      </c>
    </row>
    <row r="540" spans="1:35">
      <c r="A540">
        <v>3603</v>
      </c>
      <c r="B540" t="s">
        <v>158</v>
      </c>
      <c r="C540" t="s">
        <v>35</v>
      </c>
      <c r="D540" t="s">
        <v>113</v>
      </c>
      <c r="E540">
        <v>20</v>
      </c>
      <c r="F540">
        <v>27</v>
      </c>
      <c r="G540">
        <f>(Table1[[#This Row],[Min Temperature]]+Table1[[#This Row],[Max Temperature]])/2</f>
        <v>23.5</v>
      </c>
      <c r="H540">
        <v>3.2</v>
      </c>
      <c r="I540">
        <v>5.6</v>
      </c>
      <c r="J540">
        <f>(Table1[[#This Row],[Min Dissolved Oxygen]]+Table1[[#This Row],[Max Dissolved Oxygen]])/2</f>
        <v>4.4000000000000004</v>
      </c>
      <c r="K540">
        <v>6.5</v>
      </c>
      <c r="L540">
        <v>7.7</v>
      </c>
      <c r="M540">
        <f>(Table1[[#This Row],[Min pH]]+Table1[[#This Row],[Max pH]])/2</f>
        <v>7.1</v>
      </c>
      <c r="N540">
        <v>936</v>
      </c>
      <c r="O540">
        <v>1580</v>
      </c>
      <c r="P540">
        <f>(Table1[[#This Row],[Min Conductivity]]+Table1[[#This Row],[Max Conductivity]])/2</f>
        <v>1258</v>
      </c>
      <c r="Q540">
        <v>3.9</v>
      </c>
      <c r="R540">
        <v>38</v>
      </c>
      <c r="S540">
        <f>(Table1[[#This Row],[Min BOD]]+Table1[[#This Row],[Max BOD]])/2</f>
        <v>20.95</v>
      </c>
      <c r="T540">
        <v>0.5</v>
      </c>
      <c r="U540">
        <v>4.5999999999999996</v>
      </c>
      <c r="V540">
        <f>(Table1[[#This Row],[Min Nitrate N + Nitrite N]]+Table1[[#This Row],[Max Nitrate N + Nitrite N]])/2</f>
        <v>2.5499999999999998</v>
      </c>
      <c r="W540">
        <v>3300</v>
      </c>
      <c r="X540">
        <v>700000</v>
      </c>
      <c r="Y540">
        <f>(Table1[[#This Row],[Min Fecal Coliform]]+Table1[[#This Row],[Max Fecal Coliform]])/2</f>
        <v>351650</v>
      </c>
      <c r="Z540">
        <v>35000</v>
      </c>
      <c r="AA540">
        <v>2780000</v>
      </c>
      <c r="AB540">
        <f>(Table1[[#This Row],[Min Total Coliform]]+Table1[[#This Row],[Max Total Coliform]])/2</f>
        <v>1407500</v>
      </c>
      <c r="AC540">
        <f>MIN(10, (Table1[[#This Row],[Avg BOD]]/4)*10)</f>
        <v>10</v>
      </c>
      <c r="AD540">
        <f>MIN(10, (Table1[[#This Row],[Avg Fecal Coliform]]/600)*10)</f>
        <v>10</v>
      </c>
      <c r="AE540">
        <f>MIN(10, (Table1[[#This Row],[Avg Nitrate N + Nitrite N]]/10)*10)</f>
        <v>2.5499999999999998</v>
      </c>
      <c r="AF540">
        <f>IF(OR(Table1[[#This Row],[Avg pH]]&lt;6.5,Table1[[#This Row],[Avg pH]]&gt;8.5),10,0)</f>
        <v>0</v>
      </c>
      <c r="AG540">
        <f>MAX(0, 10-(2*Table1[[#This Row],[Avg Dissolved Oxygen]]))</f>
        <v>1.1999999999999993</v>
      </c>
      <c r="AH540">
        <f>(Table1[[#This Row],[Fecal Score]]*0.3) + (Table1[[#This Row],[BOD Score]]*0.25) + (Table1[[#This Row],[Nitrate Score]]*0.2) + (Table1[[#This Row],[pH Score]]*0.15) + (Table1[[#This Row],[Dissolved Oxygen Score]]*0.1)</f>
        <v>6.13</v>
      </c>
      <c r="AI540">
        <v>2018</v>
      </c>
    </row>
    <row r="541" spans="1:35">
      <c r="A541">
        <v>3604</v>
      </c>
      <c r="B541" t="s">
        <v>159</v>
      </c>
      <c r="C541" t="s">
        <v>35</v>
      </c>
      <c r="D541" t="s">
        <v>113</v>
      </c>
      <c r="E541">
        <v>24</v>
      </c>
      <c r="F541">
        <v>29</v>
      </c>
      <c r="G541">
        <f>(Table1[[#This Row],[Min Temperature]]+Table1[[#This Row],[Max Temperature]])/2</f>
        <v>26.5</v>
      </c>
      <c r="H541">
        <v>4.2</v>
      </c>
      <c r="I541">
        <v>6.4</v>
      </c>
      <c r="J541">
        <f>(Table1[[#This Row],[Min Dissolved Oxygen]]+Table1[[#This Row],[Max Dissolved Oxygen]])/2</f>
        <v>5.3000000000000007</v>
      </c>
      <c r="K541">
        <v>6.7</v>
      </c>
      <c r="L541">
        <v>8</v>
      </c>
      <c r="M541">
        <f>(Table1[[#This Row],[Min pH]]+Table1[[#This Row],[Max pH]])/2</f>
        <v>7.35</v>
      </c>
      <c r="N541">
        <v>420</v>
      </c>
      <c r="O541">
        <v>1691</v>
      </c>
      <c r="P541">
        <f>(Table1[[#This Row],[Min Conductivity]]+Table1[[#This Row],[Max Conductivity]])/2</f>
        <v>1055.5</v>
      </c>
      <c r="Q541">
        <v>3</v>
      </c>
      <c r="R541">
        <v>39</v>
      </c>
      <c r="S541">
        <f>(Table1[[#This Row],[Min BOD]]+Table1[[#This Row],[Max BOD]])/2</f>
        <v>21</v>
      </c>
      <c r="T541">
        <v>0.5</v>
      </c>
      <c r="U541">
        <v>4.0999999999999996</v>
      </c>
      <c r="V541">
        <f>(Table1[[#This Row],[Min Nitrate N + Nitrite N]]+Table1[[#This Row],[Max Nitrate N + Nitrite N]])/2</f>
        <v>2.2999999999999998</v>
      </c>
      <c r="W541">
        <v>480</v>
      </c>
      <c r="X541">
        <v>790000</v>
      </c>
      <c r="Y541">
        <f>(Table1[[#This Row],[Min Fecal Coliform]]+Table1[[#This Row],[Max Fecal Coliform]])/2</f>
        <v>395240</v>
      </c>
      <c r="Z541">
        <v>3500</v>
      </c>
      <c r="AA541">
        <v>5420000</v>
      </c>
      <c r="AB541">
        <f>(Table1[[#This Row],[Min Total Coliform]]+Table1[[#This Row],[Max Total Coliform]])/2</f>
        <v>2711750</v>
      </c>
      <c r="AC541">
        <f>MIN(10, (Table1[[#This Row],[Avg BOD]]/4)*10)</f>
        <v>10</v>
      </c>
      <c r="AD541">
        <f>MIN(10, (Table1[[#This Row],[Avg Fecal Coliform]]/600)*10)</f>
        <v>10</v>
      </c>
      <c r="AE541">
        <f>MIN(10, (Table1[[#This Row],[Avg Nitrate N + Nitrite N]]/10)*10)</f>
        <v>2.2999999999999998</v>
      </c>
      <c r="AF541">
        <f>IF(OR(Table1[[#This Row],[Avg pH]]&lt;6.5,Table1[[#This Row],[Avg pH]]&gt;8.5),10,0)</f>
        <v>0</v>
      </c>
      <c r="AG541">
        <f>MAX(0, 10-(2*Table1[[#This Row],[Avg Dissolved Oxygen]]))</f>
        <v>0</v>
      </c>
      <c r="AH541">
        <f>(Table1[[#This Row],[Fecal Score]]*0.3) + (Table1[[#This Row],[BOD Score]]*0.25) + (Table1[[#This Row],[Nitrate Score]]*0.2) + (Table1[[#This Row],[pH Score]]*0.15) + (Table1[[#This Row],[Dissolved Oxygen Score]]*0.1)</f>
        <v>5.96</v>
      </c>
      <c r="AI541">
        <v>2018</v>
      </c>
    </row>
    <row r="542" spans="1:35">
      <c r="A542">
        <v>3605</v>
      </c>
      <c r="B542" t="s">
        <v>160</v>
      </c>
      <c r="C542" t="s">
        <v>35</v>
      </c>
      <c r="D542" t="s">
        <v>113</v>
      </c>
      <c r="E542">
        <v>22</v>
      </c>
      <c r="F542">
        <v>29</v>
      </c>
      <c r="G542">
        <f>(Table1[[#This Row],[Min Temperature]]+Table1[[#This Row],[Max Temperature]])/2</f>
        <v>25.5</v>
      </c>
      <c r="H542">
        <v>3.8</v>
      </c>
      <c r="I542">
        <v>5.4</v>
      </c>
      <c r="J542">
        <f>(Table1[[#This Row],[Min Dissolved Oxygen]]+Table1[[#This Row],[Max Dissolved Oxygen]])/2</f>
        <v>4.5999999999999996</v>
      </c>
      <c r="K542">
        <v>6.6</v>
      </c>
      <c r="L542">
        <v>10.5</v>
      </c>
      <c r="M542">
        <f>(Table1[[#This Row],[Min pH]]+Table1[[#This Row],[Max pH]])/2</f>
        <v>8.5500000000000007</v>
      </c>
      <c r="N542">
        <v>1003</v>
      </c>
      <c r="O542">
        <v>1717</v>
      </c>
      <c r="P542">
        <f>(Table1[[#This Row],[Min Conductivity]]+Table1[[#This Row],[Max Conductivity]])/2</f>
        <v>1360</v>
      </c>
      <c r="Q542">
        <v>4</v>
      </c>
      <c r="R542">
        <v>25</v>
      </c>
      <c r="S542">
        <f>(Table1[[#This Row],[Min BOD]]+Table1[[#This Row],[Max BOD]])/2</f>
        <v>14.5</v>
      </c>
      <c r="T542">
        <v>0.5</v>
      </c>
      <c r="U542">
        <v>9</v>
      </c>
      <c r="V542">
        <f>(Table1[[#This Row],[Min Nitrate N + Nitrite N]]+Table1[[#This Row],[Max Nitrate N + Nitrite N]])/2</f>
        <v>4.75</v>
      </c>
      <c r="W542">
        <v>1400</v>
      </c>
      <c r="X542">
        <v>460000</v>
      </c>
      <c r="Y542">
        <f>(Table1[[#This Row],[Min Fecal Coliform]]+Table1[[#This Row],[Max Fecal Coliform]])/2</f>
        <v>230700</v>
      </c>
      <c r="Z542">
        <v>54000</v>
      </c>
      <c r="AA542">
        <v>2210000</v>
      </c>
      <c r="AB542">
        <f>(Table1[[#This Row],[Min Total Coliform]]+Table1[[#This Row],[Max Total Coliform]])/2</f>
        <v>1132000</v>
      </c>
      <c r="AC542">
        <f>MIN(10, (Table1[[#This Row],[Avg BOD]]/4)*10)</f>
        <v>10</v>
      </c>
      <c r="AD542">
        <f>MIN(10, (Table1[[#This Row],[Avg Fecal Coliform]]/600)*10)</f>
        <v>10</v>
      </c>
      <c r="AE542">
        <f>MIN(10, (Table1[[#This Row],[Avg Nitrate N + Nitrite N]]/10)*10)</f>
        <v>4.75</v>
      </c>
      <c r="AF542">
        <f>IF(OR(Table1[[#This Row],[Avg pH]]&lt;6.5,Table1[[#This Row],[Avg pH]]&gt;8.5),10,0)</f>
        <v>10</v>
      </c>
      <c r="AG542">
        <f>MAX(0, 10-(2*Table1[[#This Row],[Avg Dissolved Oxygen]]))</f>
        <v>0.80000000000000071</v>
      </c>
      <c r="AH542">
        <f>(Table1[[#This Row],[Fecal Score]]*0.3) + (Table1[[#This Row],[BOD Score]]*0.25) + (Table1[[#This Row],[Nitrate Score]]*0.2) + (Table1[[#This Row],[pH Score]]*0.15) + (Table1[[#This Row],[Dissolved Oxygen Score]]*0.1)</f>
        <v>8.0300000000000011</v>
      </c>
      <c r="AI542">
        <v>2018</v>
      </c>
    </row>
    <row r="543" spans="1:35">
      <c r="A543">
        <v>3606</v>
      </c>
      <c r="B543" t="s">
        <v>161</v>
      </c>
      <c r="C543" t="s">
        <v>35</v>
      </c>
      <c r="D543" t="s">
        <v>113</v>
      </c>
      <c r="E543">
        <v>22</v>
      </c>
      <c r="F543">
        <v>30</v>
      </c>
      <c r="G543">
        <f>(Table1[[#This Row],[Min Temperature]]+Table1[[#This Row],[Max Temperature]])/2</f>
        <v>26</v>
      </c>
      <c r="H543">
        <v>0.5</v>
      </c>
      <c r="I543">
        <v>7.2</v>
      </c>
      <c r="J543">
        <f>(Table1[[#This Row],[Min Dissolved Oxygen]]+Table1[[#This Row],[Max Dissolved Oxygen]])/2</f>
        <v>3.85</v>
      </c>
      <c r="K543">
        <v>6.6</v>
      </c>
      <c r="L543">
        <v>9</v>
      </c>
      <c r="M543">
        <f>(Table1[[#This Row],[Min pH]]+Table1[[#This Row],[Max pH]])/2</f>
        <v>7.8</v>
      </c>
      <c r="N543">
        <v>496</v>
      </c>
      <c r="O543">
        <v>1262</v>
      </c>
      <c r="P543">
        <f>(Table1[[#This Row],[Min Conductivity]]+Table1[[#This Row],[Max Conductivity]])/2</f>
        <v>879</v>
      </c>
      <c r="Q543">
        <v>3</v>
      </c>
      <c r="R543">
        <v>60</v>
      </c>
      <c r="S543">
        <f>(Table1[[#This Row],[Min BOD]]+Table1[[#This Row],[Max BOD]])/2</f>
        <v>31.5</v>
      </c>
      <c r="T543">
        <v>0.4</v>
      </c>
      <c r="U543">
        <v>7.3</v>
      </c>
      <c r="V543">
        <f>(Table1[[#This Row],[Min Nitrate N + Nitrite N]]+Table1[[#This Row],[Max Nitrate N + Nitrite N]])/2</f>
        <v>3.85</v>
      </c>
      <c r="W543">
        <v>220</v>
      </c>
      <c r="X543">
        <v>8400</v>
      </c>
      <c r="Y543">
        <f>(Table1[[#This Row],[Min Fecal Coliform]]+Table1[[#This Row],[Max Fecal Coliform]])/2</f>
        <v>4310</v>
      </c>
      <c r="Z543">
        <v>1200</v>
      </c>
      <c r="AA543">
        <v>92000</v>
      </c>
      <c r="AB543">
        <f>(Table1[[#This Row],[Min Total Coliform]]+Table1[[#This Row],[Max Total Coliform]])/2</f>
        <v>46600</v>
      </c>
      <c r="AC543">
        <f>MIN(10, (Table1[[#This Row],[Avg BOD]]/4)*10)</f>
        <v>10</v>
      </c>
      <c r="AD543">
        <f>MIN(10, (Table1[[#This Row],[Avg Fecal Coliform]]/600)*10)</f>
        <v>10</v>
      </c>
      <c r="AE543">
        <f>MIN(10, (Table1[[#This Row],[Avg Nitrate N + Nitrite N]]/10)*10)</f>
        <v>3.85</v>
      </c>
      <c r="AF543">
        <f>IF(OR(Table1[[#This Row],[Avg pH]]&lt;6.5,Table1[[#This Row],[Avg pH]]&gt;8.5),10,0)</f>
        <v>0</v>
      </c>
      <c r="AG543">
        <f>MAX(0, 10-(2*Table1[[#This Row],[Avg Dissolved Oxygen]]))</f>
        <v>2.2999999999999998</v>
      </c>
      <c r="AH543">
        <f>(Table1[[#This Row],[Fecal Score]]*0.3) + (Table1[[#This Row],[BOD Score]]*0.25) + (Table1[[#This Row],[Nitrate Score]]*0.2) + (Table1[[#This Row],[pH Score]]*0.15) + (Table1[[#This Row],[Dissolved Oxygen Score]]*0.1)</f>
        <v>6.5</v>
      </c>
      <c r="AI543">
        <v>2018</v>
      </c>
    </row>
    <row r="544" spans="1:35">
      <c r="A544">
        <v>3619</v>
      </c>
      <c r="B544" t="s">
        <v>162</v>
      </c>
      <c r="C544" t="s">
        <v>35</v>
      </c>
      <c r="D544" t="s">
        <v>113</v>
      </c>
      <c r="E544">
        <v>26</v>
      </c>
      <c r="F544">
        <v>28</v>
      </c>
      <c r="G544">
        <f>(Table1[[#This Row],[Min Temperature]]+Table1[[#This Row],[Max Temperature]])/2</f>
        <v>27</v>
      </c>
      <c r="H544">
        <v>3.4</v>
      </c>
      <c r="I544">
        <v>6.8</v>
      </c>
      <c r="J544">
        <f>(Table1[[#This Row],[Min Dissolved Oxygen]]+Table1[[#This Row],[Max Dissolved Oxygen]])/2</f>
        <v>5.0999999999999996</v>
      </c>
      <c r="K544">
        <v>6.8</v>
      </c>
      <c r="L544">
        <v>7.8</v>
      </c>
      <c r="M544">
        <f>(Table1[[#This Row],[Min pH]]+Table1[[#This Row],[Max pH]])/2</f>
        <v>7.3</v>
      </c>
      <c r="N544">
        <v>654</v>
      </c>
      <c r="O544">
        <v>1185</v>
      </c>
      <c r="P544">
        <f>(Table1[[#This Row],[Min Conductivity]]+Table1[[#This Row],[Max Conductivity]])/2</f>
        <v>919.5</v>
      </c>
      <c r="Q544">
        <v>4</v>
      </c>
      <c r="R544">
        <v>10</v>
      </c>
      <c r="S544">
        <f>(Table1[[#This Row],[Min BOD]]+Table1[[#This Row],[Max BOD]])/2</f>
        <v>7</v>
      </c>
      <c r="T544">
        <v>0.9</v>
      </c>
      <c r="U544">
        <v>4.0999999999999996</v>
      </c>
      <c r="V544">
        <f>(Table1[[#This Row],[Min Nitrate N + Nitrite N]]+Table1[[#This Row],[Max Nitrate N + Nitrite N]])/2</f>
        <v>2.5</v>
      </c>
      <c r="W544">
        <v>2200</v>
      </c>
      <c r="X544">
        <v>28000</v>
      </c>
      <c r="Y544">
        <f>(Table1[[#This Row],[Min Fecal Coliform]]+Table1[[#This Row],[Max Fecal Coliform]])/2</f>
        <v>15100</v>
      </c>
      <c r="Z544">
        <v>17800</v>
      </c>
      <c r="AA544">
        <v>160000</v>
      </c>
      <c r="AB544">
        <f>(Table1[[#This Row],[Min Total Coliform]]+Table1[[#This Row],[Max Total Coliform]])/2</f>
        <v>88900</v>
      </c>
      <c r="AC544">
        <f>MIN(10, (Table1[[#This Row],[Avg BOD]]/4)*10)</f>
        <v>10</v>
      </c>
      <c r="AD544">
        <f>MIN(10, (Table1[[#This Row],[Avg Fecal Coliform]]/600)*10)</f>
        <v>10</v>
      </c>
      <c r="AE544">
        <f>MIN(10, (Table1[[#This Row],[Avg Nitrate N + Nitrite N]]/10)*10)</f>
        <v>2.5</v>
      </c>
      <c r="AF544">
        <f>IF(OR(Table1[[#This Row],[Avg pH]]&lt;6.5,Table1[[#This Row],[Avg pH]]&gt;8.5),10,0)</f>
        <v>0</v>
      </c>
      <c r="AG544">
        <f>MAX(0, 10-(2*Table1[[#This Row],[Avg Dissolved Oxygen]]))</f>
        <v>0</v>
      </c>
      <c r="AH544">
        <f>(Table1[[#This Row],[Fecal Score]]*0.3) + (Table1[[#This Row],[BOD Score]]*0.25) + (Table1[[#This Row],[Nitrate Score]]*0.2) + (Table1[[#This Row],[pH Score]]*0.15) + (Table1[[#This Row],[Dissolved Oxygen Score]]*0.1)</f>
        <v>6</v>
      </c>
      <c r="AI544">
        <v>2018</v>
      </c>
    </row>
    <row r="545" spans="1:35">
      <c r="A545">
        <v>3626</v>
      </c>
      <c r="B545" t="s">
        <v>163</v>
      </c>
      <c r="C545" t="s">
        <v>35</v>
      </c>
      <c r="D545" t="s">
        <v>113</v>
      </c>
      <c r="E545">
        <v>26</v>
      </c>
      <c r="F545">
        <v>33</v>
      </c>
      <c r="G545">
        <f>(Table1[[#This Row],[Min Temperature]]+Table1[[#This Row],[Max Temperature]])/2</f>
        <v>29.5</v>
      </c>
      <c r="H545">
        <v>4</v>
      </c>
      <c r="I545">
        <v>7.4</v>
      </c>
      <c r="J545">
        <f>(Table1[[#This Row],[Min Dissolved Oxygen]]+Table1[[#This Row],[Max Dissolved Oxygen]])/2</f>
        <v>5.7</v>
      </c>
      <c r="K545">
        <v>6.5</v>
      </c>
      <c r="L545">
        <v>8.6999999999999993</v>
      </c>
      <c r="M545">
        <f>(Table1[[#This Row],[Min pH]]+Table1[[#This Row],[Max pH]])/2</f>
        <v>7.6</v>
      </c>
      <c r="N545">
        <v>531</v>
      </c>
      <c r="O545">
        <v>998</v>
      </c>
      <c r="P545">
        <f>(Table1[[#This Row],[Min Conductivity]]+Table1[[#This Row],[Max Conductivity]])/2</f>
        <v>764.5</v>
      </c>
      <c r="Q545">
        <v>3</v>
      </c>
      <c r="R545">
        <v>7</v>
      </c>
      <c r="S545">
        <f>(Table1[[#This Row],[Min BOD]]+Table1[[#This Row],[Max BOD]])/2</f>
        <v>5</v>
      </c>
      <c r="T545">
        <v>0.3</v>
      </c>
      <c r="U545">
        <v>4</v>
      </c>
      <c r="V545">
        <f>(Table1[[#This Row],[Min Nitrate N + Nitrite N]]+Table1[[#This Row],[Max Nitrate N + Nitrite N]])/2</f>
        <v>2.15</v>
      </c>
      <c r="W545">
        <v>330</v>
      </c>
      <c r="X545">
        <v>17000</v>
      </c>
      <c r="Y545">
        <f>(Table1[[#This Row],[Min Fecal Coliform]]+Table1[[#This Row],[Max Fecal Coliform]])/2</f>
        <v>8665</v>
      </c>
      <c r="Z545">
        <v>2210</v>
      </c>
      <c r="AA545">
        <v>160000</v>
      </c>
      <c r="AB545">
        <f>(Table1[[#This Row],[Min Total Coliform]]+Table1[[#This Row],[Max Total Coliform]])/2</f>
        <v>81105</v>
      </c>
      <c r="AC545">
        <f>MIN(10, (Table1[[#This Row],[Avg BOD]]/4)*10)</f>
        <v>10</v>
      </c>
      <c r="AD545">
        <f>MIN(10, (Table1[[#This Row],[Avg Fecal Coliform]]/600)*10)</f>
        <v>10</v>
      </c>
      <c r="AE545">
        <f>MIN(10, (Table1[[#This Row],[Avg Nitrate N + Nitrite N]]/10)*10)</f>
        <v>2.15</v>
      </c>
      <c r="AF545">
        <f>IF(OR(Table1[[#This Row],[Avg pH]]&lt;6.5,Table1[[#This Row],[Avg pH]]&gt;8.5),10,0)</f>
        <v>0</v>
      </c>
      <c r="AG545">
        <f>MAX(0, 10-(2*Table1[[#This Row],[Avg Dissolved Oxygen]]))</f>
        <v>0</v>
      </c>
      <c r="AH545">
        <f>(Table1[[#This Row],[Fecal Score]]*0.3) + (Table1[[#This Row],[BOD Score]]*0.25) + (Table1[[#This Row],[Nitrate Score]]*0.2) + (Table1[[#This Row],[pH Score]]*0.15) + (Table1[[#This Row],[Dissolved Oxygen Score]]*0.1)</f>
        <v>5.93</v>
      </c>
      <c r="AI545">
        <v>2018</v>
      </c>
    </row>
    <row r="546" spans="1:35">
      <c r="A546">
        <v>3629</v>
      </c>
      <c r="B546" t="s">
        <v>164</v>
      </c>
      <c r="C546" t="s">
        <v>35</v>
      </c>
      <c r="D546" t="s">
        <v>113</v>
      </c>
      <c r="E546">
        <v>25</v>
      </c>
      <c r="F546">
        <v>31</v>
      </c>
      <c r="G546">
        <f>(Table1[[#This Row],[Min Temperature]]+Table1[[#This Row],[Max Temperature]])/2</f>
        <v>28</v>
      </c>
      <c r="H546">
        <v>4.4000000000000004</v>
      </c>
      <c r="I546">
        <v>8</v>
      </c>
      <c r="J546">
        <f>(Table1[[#This Row],[Min Dissolved Oxygen]]+Table1[[#This Row],[Max Dissolved Oxygen]])/2</f>
        <v>6.2</v>
      </c>
      <c r="K546">
        <v>6.5</v>
      </c>
      <c r="L546">
        <v>9.3000000000000007</v>
      </c>
      <c r="M546">
        <f>(Table1[[#This Row],[Min pH]]+Table1[[#This Row],[Max pH]])/2</f>
        <v>7.9</v>
      </c>
      <c r="N546">
        <v>619</v>
      </c>
      <c r="O546">
        <v>1102</v>
      </c>
      <c r="P546">
        <f>(Table1[[#This Row],[Min Conductivity]]+Table1[[#This Row],[Max Conductivity]])/2</f>
        <v>860.5</v>
      </c>
      <c r="Q546">
        <v>4</v>
      </c>
      <c r="R546">
        <v>45</v>
      </c>
      <c r="S546">
        <f>(Table1[[#This Row],[Min BOD]]+Table1[[#This Row],[Max BOD]])/2</f>
        <v>24.5</v>
      </c>
      <c r="T546">
        <v>0.3</v>
      </c>
      <c r="U546">
        <v>6</v>
      </c>
      <c r="V546">
        <f>(Table1[[#This Row],[Min Nitrate N + Nitrite N]]+Table1[[#This Row],[Max Nitrate N + Nitrite N]])/2</f>
        <v>3.15</v>
      </c>
      <c r="W546">
        <v>2100</v>
      </c>
      <c r="X546">
        <v>49000</v>
      </c>
      <c r="Y546">
        <f>(Table1[[#This Row],[Min Fecal Coliform]]+Table1[[#This Row],[Max Fecal Coliform]])/2</f>
        <v>25550</v>
      </c>
      <c r="Z546">
        <v>7900</v>
      </c>
      <c r="AA546">
        <v>220000</v>
      </c>
      <c r="AB546">
        <f>(Table1[[#This Row],[Min Total Coliform]]+Table1[[#This Row],[Max Total Coliform]])/2</f>
        <v>113950</v>
      </c>
      <c r="AC546">
        <f>MIN(10, (Table1[[#This Row],[Avg BOD]]/4)*10)</f>
        <v>10</v>
      </c>
      <c r="AD546">
        <f>MIN(10, (Table1[[#This Row],[Avg Fecal Coliform]]/600)*10)</f>
        <v>10</v>
      </c>
      <c r="AE546">
        <f>MIN(10, (Table1[[#This Row],[Avg Nitrate N + Nitrite N]]/10)*10)</f>
        <v>3.15</v>
      </c>
      <c r="AF546">
        <f>IF(OR(Table1[[#This Row],[Avg pH]]&lt;6.5,Table1[[#This Row],[Avg pH]]&gt;8.5),10,0)</f>
        <v>0</v>
      </c>
      <c r="AG546">
        <f>MAX(0, 10-(2*Table1[[#This Row],[Avg Dissolved Oxygen]]))</f>
        <v>0</v>
      </c>
      <c r="AH546">
        <f>(Table1[[#This Row],[Fecal Score]]*0.3) + (Table1[[#This Row],[BOD Score]]*0.25) + (Table1[[#This Row],[Nitrate Score]]*0.2) + (Table1[[#This Row],[pH Score]]*0.15) + (Table1[[#This Row],[Dissolved Oxygen Score]]*0.1)</f>
        <v>6.13</v>
      </c>
      <c r="AI546">
        <v>2018</v>
      </c>
    </row>
    <row r="547" spans="1:35">
      <c r="A547">
        <v>3630</v>
      </c>
      <c r="B547" t="s">
        <v>165</v>
      </c>
      <c r="C547" t="s">
        <v>35</v>
      </c>
      <c r="D547" t="s">
        <v>113</v>
      </c>
      <c r="E547">
        <v>28</v>
      </c>
      <c r="F547">
        <v>30</v>
      </c>
      <c r="G547">
        <f>(Table1[[#This Row],[Min Temperature]]+Table1[[#This Row],[Max Temperature]])/2</f>
        <v>29</v>
      </c>
      <c r="H547">
        <v>4</v>
      </c>
      <c r="I547">
        <v>7.4</v>
      </c>
      <c r="J547">
        <f>(Table1[[#This Row],[Min Dissolved Oxygen]]+Table1[[#This Row],[Max Dissolved Oxygen]])/2</f>
        <v>5.7</v>
      </c>
      <c r="K547">
        <v>6.6</v>
      </c>
      <c r="L547">
        <v>9.3000000000000007</v>
      </c>
      <c r="M547">
        <f>(Table1[[#This Row],[Min pH]]+Table1[[#This Row],[Max pH]])/2</f>
        <v>7.95</v>
      </c>
      <c r="N547">
        <v>630</v>
      </c>
      <c r="O547">
        <v>1048</v>
      </c>
      <c r="P547">
        <f>(Table1[[#This Row],[Min Conductivity]]+Table1[[#This Row],[Max Conductivity]])/2</f>
        <v>839</v>
      </c>
      <c r="Q547">
        <v>3</v>
      </c>
      <c r="R547">
        <v>13</v>
      </c>
      <c r="S547">
        <f>(Table1[[#This Row],[Min BOD]]+Table1[[#This Row],[Max BOD]])/2</f>
        <v>8</v>
      </c>
      <c r="T547">
        <v>0.8</v>
      </c>
      <c r="U547">
        <v>3</v>
      </c>
      <c r="V547">
        <f>(Table1[[#This Row],[Min Nitrate N + Nitrite N]]+Table1[[#This Row],[Max Nitrate N + Nitrite N]])/2</f>
        <v>1.9</v>
      </c>
      <c r="W547">
        <v>270</v>
      </c>
      <c r="X547">
        <v>79000</v>
      </c>
      <c r="Y547">
        <f>(Table1[[#This Row],[Min Fecal Coliform]]+Table1[[#This Row],[Max Fecal Coliform]])/2</f>
        <v>39635</v>
      </c>
      <c r="Z547">
        <v>2400</v>
      </c>
      <c r="AA547">
        <v>920000</v>
      </c>
      <c r="AB547">
        <f>(Table1[[#This Row],[Min Total Coliform]]+Table1[[#This Row],[Max Total Coliform]])/2</f>
        <v>461200</v>
      </c>
      <c r="AC547">
        <f>MIN(10, (Table1[[#This Row],[Avg BOD]]/4)*10)</f>
        <v>10</v>
      </c>
      <c r="AD547">
        <f>MIN(10, (Table1[[#This Row],[Avg Fecal Coliform]]/600)*10)</f>
        <v>10</v>
      </c>
      <c r="AE547">
        <f>MIN(10, (Table1[[#This Row],[Avg Nitrate N + Nitrite N]]/10)*10)</f>
        <v>1.9</v>
      </c>
      <c r="AF547">
        <f>IF(OR(Table1[[#This Row],[Avg pH]]&lt;6.5,Table1[[#This Row],[Avg pH]]&gt;8.5),10,0)</f>
        <v>0</v>
      </c>
      <c r="AG547">
        <f>MAX(0, 10-(2*Table1[[#This Row],[Avg Dissolved Oxygen]]))</f>
        <v>0</v>
      </c>
      <c r="AH547">
        <f>(Table1[[#This Row],[Fecal Score]]*0.3) + (Table1[[#This Row],[BOD Score]]*0.25) + (Table1[[#This Row],[Nitrate Score]]*0.2) + (Table1[[#This Row],[pH Score]]*0.15) + (Table1[[#This Row],[Dissolved Oxygen Score]]*0.1)</f>
        <v>5.88</v>
      </c>
      <c r="AI547">
        <v>2018</v>
      </c>
    </row>
    <row r="548" spans="1:35">
      <c r="A548">
        <v>3632</v>
      </c>
      <c r="B548" t="s">
        <v>166</v>
      </c>
      <c r="C548" t="s">
        <v>35</v>
      </c>
      <c r="D548" t="s">
        <v>113</v>
      </c>
      <c r="E548">
        <v>24</v>
      </c>
      <c r="F548">
        <v>26</v>
      </c>
      <c r="G548">
        <f>(Table1[[#This Row],[Min Temperature]]+Table1[[#This Row],[Max Temperature]])/2</f>
        <v>25</v>
      </c>
      <c r="H548">
        <v>4</v>
      </c>
      <c r="I548">
        <v>7.2</v>
      </c>
      <c r="J548">
        <f>(Table1[[#This Row],[Min Dissolved Oxygen]]+Table1[[#This Row],[Max Dissolved Oxygen]])/2</f>
        <v>5.6</v>
      </c>
      <c r="K548">
        <v>6.5</v>
      </c>
      <c r="L548">
        <v>7.6</v>
      </c>
      <c r="M548">
        <f>(Table1[[#This Row],[Min pH]]+Table1[[#This Row],[Max pH]])/2</f>
        <v>7.05</v>
      </c>
      <c r="N548">
        <v>32</v>
      </c>
      <c r="O548">
        <v>1106</v>
      </c>
      <c r="P548">
        <f>(Table1[[#This Row],[Min Conductivity]]+Table1[[#This Row],[Max Conductivity]])/2</f>
        <v>569</v>
      </c>
      <c r="Q548">
        <v>4</v>
      </c>
      <c r="R548">
        <v>8</v>
      </c>
      <c r="S548">
        <f>(Table1[[#This Row],[Min BOD]]+Table1[[#This Row],[Max BOD]])/2</f>
        <v>6</v>
      </c>
      <c r="T548">
        <v>0.5</v>
      </c>
      <c r="U548">
        <v>6.3</v>
      </c>
      <c r="V548">
        <f>(Table1[[#This Row],[Min Nitrate N + Nitrite N]]+Table1[[#This Row],[Max Nitrate N + Nitrite N]])/2</f>
        <v>3.4</v>
      </c>
      <c r="W548">
        <v>460</v>
      </c>
      <c r="X548">
        <v>31000</v>
      </c>
      <c r="Y548">
        <f>(Table1[[#This Row],[Min Fecal Coliform]]+Table1[[#This Row],[Max Fecal Coliform]])/2</f>
        <v>15730</v>
      </c>
      <c r="Z548">
        <v>5400</v>
      </c>
      <c r="AA548">
        <v>540000</v>
      </c>
      <c r="AB548">
        <f>(Table1[[#This Row],[Min Total Coliform]]+Table1[[#This Row],[Max Total Coliform]])/2</f>
        <v>272700</v>
      </c>
      <c r="AC548">
        <f>MIN(10, (Table1[[#This Row],[Avg BOD]]/4)*10)</f>
        <v>10</v>
      </c>
      <c r="AD548">
        <f>MIN(10, (Table1[[#This Row],[Avg Fecal Coliform]]/600)*10)</f>
        <v>10</v>
      </c>
      <c r="AE548">
        <f>MIN(10, (Table1[[#This Row],[Avg Nitrate N + Nitrite N]]/10)*10)</f>
        <v>3.3999999999999995</v>
      </c>
      <c r="AF548">
        <f>IF(OR(Table1[[#This Row],[Avg pH]]&lt;6.5,Table1[[#This Row],[Avg pH]]&gt;8.5),10,0)</f>
        <v>0</v>
      </c>
      <c r="AG548">
        <f>MAX(0, 10-(2*Table1[[#This Row],[Avg Dissolved Oxygen]]))</f>
        <v>0</v>
      </c>
      <c r="AH548">
        <f>(Table1[[#This Row],[Fecal Score]]*0.3) + (Table1[[#This Row],[BOD Score]]*0.25) + (Table1[[#This Row],[Nitrate Score]]*0.2) + (Table1[[#This Row],[pH Score]]*0.15) + (Table1[[#This Row],[Dissolved Oxygen Score]]*0.1)</f>
        <v>6.18</v>
      </c>
      <c r="AI548">
        <v>2018</v>
      </c>
    </row>
    <row r="549" spans="1:35">
      <c r="A549">
        <v>3634</v>
      </c>
      <c r="B549" t="s">
        <v>167</v>
      </c>
      <c r="C549" t="s">
        <v>35</v>
      </c>
      <c r="D549" t="s">
        <v>113</v>
      </c>
      <c r="E549">
        <v>23.2</v>
      </c>
      <c r="F549">
        <v>30.5</v>
      </c>
      <c r="G549">
        <f>(Table1[[#This Row],[Min Temperature]]+Table1[[#This Row],[Max Temperature]])/2</f>
        <v>26.85</v>
      </c>
      <c r="H549">
        <v>4.5999999999999996</v>
      </c>
      <c r="I549">
        <v>7.9</v>
      </c>
      <c r="J549">
        <f>(Table1[[#This Row],[Min Dissolved Oxygen]]+Table1[[#This Row],[Max Dissolved Oxygen]])/2</f>
        <v>6.25</v>
      </c>
      <c r="K549">
        <v>6.5</v>
      </c>
      <c r="L549">
        <v>7.2</v>
      </c>
      <c r="M549">
        <f>(Table1[[#This Row],[Min pH]]+Table1[[#This Row],[Max pH]])/2</f>
        <v>6.85</v>
      </c>
      <c r="N549">
        <v>7</v>
      </c>
      <c r="O549">
        <v>540</v>
      </c>
      <c r="P549">
        <f>(Table1[[#This Row],[Min Conductivity]]+Table1[[#This Row],[Max Conductivity]])/2</f>
        <v>273.5</v>
      </c>
      <c r="Q549">
        <v>3</v>
      </c>
      <c r="R549">
        <v>6</v>
      </c>
      <c r="S549">
        <f>(Table1[[#This Row],[Min BOD]]+Table1[[#This Row],[Max BOD]])/2</f>
        <v>4.5</v>
      </c>
      <c r="T549">
        <v>0</v>
      </c>
      <c r="U549">
        <v>6.4</v>
      </c>
      <c r="V549">
        <f>(Table1[[#This Row],[Min Nitrate N + Nitrite N]]+Table1[[#This Row],[Max Nitrate N + Nitrite N]])/2</f>
        <v>3.2</v>
      </c>
      <c r="W549">
        <v>330</v>
      </c>
      <c r="X549">
        <v>28000</v>
      </c>
      <c r="Y549">
        <f>(Table1[[#This Row],[Min Fecal Coliform]]+Table1[[#This Row],[Max Fecal Coliform]])/2</f>
        <v>14165</v>
      </c>
      <c r="Z549">
        <v>2210</v>
      </c>
      <c r="AA549">
        <v>160000</v>
      </c>
      <c r="AB549">
        <f>(Table1[[#This Row],[Min Total Coliform]]+Table1[[#This Row],[Max Total Coliform]])/2</f>
        <v>81105</v>
      </c>
      <c r="AC549">
        <f>MIN(10, (Table1[[#This Row],[Avg BOD]]/4)*10)</f>
        <v>10</v>
      </c>
      <c r="AD549">
        <f>MIN(10, (Table1[[#This Row],[Avg Fecal Coliform]]/600)*10)</f>
        <v>10</v>
      </c>
      <c r="AE549">
        <f>MIN(10, (Table1[[#This Row],[Avg Nitrate N + Nitrite N]]/10)*10)</f>
        <v>3.2</v>
      </c>
      <c r="AF549">
        <f>IF(OR(Table1[[#This Row],[Avg pH]]&lt;6.5,Table1[[#This Row],[Avg pH]]&gt;8.5),10,0)</f>
        <v>0</v>
      </c>
      <c r="AG549">
        <f>MAX(0, 10-(2*Table1[[#This Row],[Avg Dissolved Oxygen]]))</f>
        <v>0</v>
      </c>
      <c r="AH549">
        <f>(Table1[[#This Row],[Fecal Score]]*0.3) + (Table1[[#This Row],[BOD Score]]*0.25) + (Table1[[#This Row],[Nitrate Score]]*0.2) + (Table1[[#This Row],[pH Score]]*0.15) + (Table1[[#This Row],[Dissolved Oxygen Score]]*0.1)</f>
        <v>6.1400000000000006</v>
      </c>
      <c r="AI549">
        <v>2018</v>
      </c>
    </row>
    <row r="550" spans="1:35">
      <c r="A550">
        <v>3635</v>
      </c>
      <c r="B550" t="s">
        <v>168</v>
      </c>
      <c r="C550" t="s">
        <v>35</v>
      </c>
      <c r="D550" t="s">
        <v>113</v>
      </c>
      <c r="E550">
        <v>24.3</v>
      </c>
      <c r="F550">
        <v>30.7</v>
      </c>
      <c r="G550">
        <f>(Table1[[#This Row],[Min Temperature]]+Table1[[#This Row],[Max Temperature]])/2</f>
        <v>27.5</v>
      </c>
      <c r="H550">
        <v>2.1</v>
      </c>
      <c r="I550">
        <v>8.1999999999999993</v>
      </c>
      <c r="J550">
        <f>(Table1[[#This Row],[Min Dissolved Oxygen]]+Table1[[#This Row],[Max Dissolved Oxygen]])/2</f>
        <v>5.1499999999999995</v>
      </c>
      <c r="K550">
        <v>6.7</v>
      </c>
      <c r="L550">
        <v>7.7</v>
      </c>
      <c r="M550">
        <f>(Table1[[#This Row],[Min pH]]+Table1[[#This Row],[Max pH]])/2</f>
        <v>7.2</v>
      </c>
      <c r="N550">
        <v>1152</v>
      </c>
      <c r="O550">
        <v>1898</v>
      </c>
      <c r="P550">
        <f>(Table1[[#This Row],[Min Conductivity]]+Table1[[#This Row],[Max Conductivity]])/2</f>
        <v>1525</v>
      </c>
      <c r="Q550">
        <v>4</v>
      </c>
      <c r="R550">
        <v>41</v>
      </c>
      <c r="S550">
        <f>(Table1[[#This Row],[Min BOD]]+Table1[[#This Row],[Max BOD]])/2</f>
        <v>22.5</v>
      </c>
      <c r="T550">
        <v>0.7</v>
      </c>
      <c r="U550">
        <v>16</v>
      </c>
      <c r="V550">
        <f>(Table1[[#This Row],[Min Nitrate N + Nitrite N]]+Table1[[#This Row],[Max Nitrate N + Nitrite N]])/2</f>
        <v>8.35</v>
      </c>
      <c r="W550">
        <v>3100</v>
      </c>
      <c r="X550">
        <v>350000</v>
      </c>
      <c r="Y550">
        <f>(Table1[[#This Row],[Min Fecal Coliform]]+Table1[[#This Row],[Max Fecal Coliform]])/2</f>
        <v>176550</v>
      </c>
      <c r="Z550">
        <v>35000</v>
      </c>
      <c r="AA550">
        <v>1600000</v>
      </c>
      <c r="AB550">
        <f>(Table1[[#This Row],[Min Total Coliform]]+Table1[[#This Row],[Max Total Coliform]])/2</f>
        <v>817500</v>
      </c>
      <c r="AC550">
        <f>MIN(10, (Table1[[#This Row],[Avg BOD]]/4)*10)</f>
        <v>10</v>
      </c>
      <c r="AD550">
        <f>MIN(10, (Table1[[#This Row],[Avg Fecal Coliform]]/600)*10)</f>
        <v>10</v>
      </c>
      <c r="AE550">
        <f>MIN(10, (Table1[[#This Row],[Avg Nitrate N + Nitrite N]]/10)*10)</f>
        <v>8.35</v>
      </c>
      <c r="AF550">
        <f>IF(OR(Table1[[#This Row],[Avg pH]]&lt;6.5,Table1[[#This Row],[Avg pH]]&gt;8.5),10,0)</f>
        <v>0</v>
      </c>
      <c r="AG550">
        <f>MAX(0, 10-(2*Table1[[#This Row],[Avg Dissolved Oxygen]]))</f>
        <v>0</v>
      </c>
      <c r="AH550">
        <f>(Table1[[#This Row],[Fecal Score]]*0.3) + (Table1[[#This Row],[BOD Score]]*0.25) + (Table1[[#This Row],[Nitrate Score]]*0.2) + (Table1[[#This Row],[pH Score]]*0.15) + (Table1[[#This Row],[Dissolved Oxygen Score]]*0.1)</f>
        <v>7.17</v>
      </c>
      <c r="AI550">
        <v>2018</v>
      </c>
    </row>
    <row r="551" spans="1:35">
      <c r="A551">
        <v>3637</v>
      </c>
      <c r="B551" t="s">
        <v>169</v>
      </c>
      <c r="C551" t="s">
        <v>35</v>
      </c>
      <c r="D551" t="s">
        <v>113</v>
      </c>
      <c r="E551">
        <v>25</v>
      </c>
      <c r="F551">
        <v>31</v>
      </c>
      <c r="G551">
        <f>(Table1[[#This Row],[Min Temperature]]+Table1[[#This Row],[Max Temperature]])/2</f>
        <v>28</v>
      </c>
      <c r="H551">
        <v>0.5</v>
      </c>
      <c r="I551">
        <v>6.6</v>
      </c>
      <c r="J551">
        <f>(Table1[[#This Row],[Min Dissolved Oxygen]]+Table1[[#This Row],[Max Dissolved Oxygen]])/2</f>
        <v>3.55</v>
      </c>
      <c r="K551">
        <v>6.9</v>
      </c>
      <c r="L551">
        <v>7.6</v>
      </c>
      <c r="M551">
        <f>(Table1[[#This Row],[Min pH]]+Table1[[#This Row],[Max pH]])/2</f>
        <v>7.25</v>
      </c>
      <c r="N551">
        <v>993</v>
      </c>
      <c r="O551">
        <v>1569</v>
      </c>
      <c r="P551">
        <f>(Table1[[#This Row],[Min Conductivity]]+Table1[[#This Row],[Max Conductivity]])/2</f>
        <v>1281</v>
      </c>
      <c r="Q551">
        <v>4</v>
      </c>
      <c r="R551">
        <v>26</v>
      </c>
      <c r="S551">
        <f>(Table1[[#This Row],[Min BOD]]+Table1[[#This Row],[Max BOD]])/2</f>
        <v>15</v>
      </c>
      <c r="T551">
        <v>1</v>
      </c>
      <c r="U551">
        <v>24</v>
      </c>
      <c r="V551">
        <f>(Table1[[#This Row],[Min Nitrate N + Nitrite N]]+Table1[[#This Row],[Max Nitrate N + Nitrite N]])/2</f>
        <v>12.5</v>
      </c>
      <c r="W551">
        <v>790</v>
      </c>
      <c r="X551">
        <v>490000</v>
      </c>
      <c r="Y551">
        <f>(Table1[[#This Row],[Min Fecal Coliform]]+Table1[[#This Row],[Max Fecal Coliform]])/2</f>
        <v>245395</v>
      </c>
      <c r="Z551">
        <v>5400</v>
      </c>
      <c r="AA551">
        <v>3480000</v>
      </c>
      <c r="AB551">
        <f>(Table1[[#This Row],[Min Total Coliform]]+Table1[[#This Row],[Max Total Coliform]])/2</f>
        <v>1742700</v>
      </c>
      <c r="AC551">
        <f>MIN(10, (Table1[[#This Row],[Avg BOD]]/4)*10)</f>
        <v>10</v>
      </c>
      <c r="AD551">
        <f>MIN(10, (Table1[[#This Row],[Avg Fecal Coliform]]/600)*10)</f>
        <v>10</v>
      </c>
      <c r="AE551">
        <f>MIN(10, (Table1[[#This Row],[Avg Nitrate N + Nitrite N]]/10)*10)</f>
        <v>10</v>
      </c>
      <c r="AF551">
        <f>IF(OR(Table1[[#This Row],[Avg pH]]&lt;6.5,Table1[[#This Row],[Avg pH]]&gt;8.5),10,0)</f>
        <v>0</v>
      </c>
      <c r="AG551">
        <f>MAX(0, 10-(2*Table1[[#This Row],[Avg Dissolved Oxygen]]))</f>
        <v>2.9000000000000004</v>
      </c>
      <c r="AH551">
        <f>(Table1[[#This Row],[Fecal Score]]*0.3) + (Table1[[#This Row],[BOD Score]]*0.25) + (Table1[[#This Row],[Nitrate Score]]*0.2) + (Table1[[#This Row],[pH Score]]*0.15) + (Table1[[#This Row],[Dissolved Oxygen Score]]*0.1)</f>
        <v>7.79</v>
      </c>
      <c r="AI551">
        <v>2018</v>
      </c>
    </row>
    <row r="552" spans="1:35">
      <c r="A552">
        <v>3638</v>
      </c>
      <c r="B552" t="s">
        <v>170</v>
      </c>
      <c r="C552" t="s">
        <v>35</v>
      </c>
      <c r="D552" t="s">
        <v>113</v>
      </c>
      <c r="E552">
        <v>22</v>
      </c>
      <c r="F552">
        <v>28</v>
      </c>
      <c r="G552">
        <f>(Table1[[#This Row],[Min Temperature]]+Table1[[#This Row],[Max Temperature]])/2</f>
        <v>25</v>
      </c>
      <c r="H552">
        <v>5.8</v>
      </c>
      <c r="I552">
        <v>8.4</v>
      </c>
      <c r="J552">
        <f>(Table1[[#This Row],[Min Dissolved Oxygen]]+Table1[[#This Row],[Max Dissolved Oxygen]])/2</f>
        <v>7.1</v>
      </c>
      <c r="K552">
        <v>6.9</v>
      </c>
      <c r="L552">
        <v>8.1</v>
      </c>
      <c r="M552">
        <f>(Table1[[#This Row],[Min pH]]+Table1[[#This Row],[Max pH]])/2</f>
        <v>7.5</v>
      </c>
      <c r="N552">
        <v>294</v>
      </c>
      <c r="O552">
        <v>676</v>
      </c>
      <c r="P552">
        <f>(Table1[[#This Row],[Min Conductivity]]+Table1[[#This Row],[Max Conductivity]])/2</f>
        <v>485</v>
      </c>
      <c r="Q552">
        <v>3</v>
      </c>
      <c r="R552">
        <v>6</v>
      </c>
      <c r="S552">
        <f>(Table1[[#This Row],[Min BOD]]+Table1[[#This Row],[Max BOD]])/2</f>
        <v>4.5</v>
      </c>
      <c r="T552">
        <v>0.2</v>
      </c>
      <c r="U552">
        <v>5.3</v>
      </c>
      <c r="V552">
        <f>(Table1[[#This Row],[Min Nitrate N + Nitrite N]]+Table1[[#This Row],[Max Nitrate N + Nitrite N]])/2</f>
        <v>2.75</v>
      </c>
      <c r="W552">
        <v>1700</v>
      </c>
      <c r="X552">
        <v>28000</v>
      </c>
      <c r="Y552">
        <f>(Table1[[#This Row],[Min Fecal Coliform]]+Table1[[#This Row],[Max Fecal Coliform]])/2</f>
        <v>14850</v>
      </c>
      <c r="Z552">
        <v>5400</v>
      </c>
      <c r="AA552">
        <v>160000</v>
      </c>
      <c r="AB552">
        <f>(Table1[[#This Row],[Min Total Coliform]]+Table1[[#This Row],[Max Total Coliform]])/2</f>
        <v>82700</v>
      </c>
      <c r="AC552">
        <f>MIN(10, (Table1[[#This Row],[Avg BOD]]/4)*10)</f>
        <v>10</v>
      </c>
      <c r="AD552">
        <f>MIN(10, (Table1[[#This Row],[Avg Fecal Coliform]]/600)*10)</f>
        <v>10</v>
      </c>
      <c r="AE552">
        <f>MIN(10, (Table1[[#This Row],[Avg Nitrate N + Nitrite N]]/10)*10)</f>
        <v>2.75</v>
      </c>
      <c r="AF552">
        <f>IF(OR(Table1[[#This Row],[Avg pH]]&lt;6.5,Table1[[#This Row],[Avg pH]]&gt;8.5),10,0)</f>
        <v>0</v>
      </c>
      <c r="AG552">
        <f>MAX(0, 10-(2*Table1[[#This Row],[Avg Dissolved Oxygen]]))</f>
        <v>0</v>
      </c>
      <c r="AH552">
        <f>(Table1[[#This Row],[Fecal Score]]*0.3) + (Table1[[#This Row],[BOD Score]]*0.25) + (Table1[[#This Row],[Nitrate Score]]*0.2) + (Table1[[#This Row],[pH Score]]*0.15) + (Table1[[#This Row],[Dissolved Oxygen Score]]*0.1)</f>
        <v>6.05</v>
      </c>
      <c r="AI552">
        <v>2018</v>
      </c>
    </row>
    <row r="553" spans="1:35">
      <c r="A553">
        <v>3640</v>
      </c>
      <c r="B553" t="s">
        <v>444</v>
      </c>
      <c r="C553" t="s">
        <v>35</v>
      </c>
      <c r="D553" t="s">
        <v>113</v>
      </c>
      <c r="E553">
        <v>22.3</v>
      </c>
      <c r="F553">
        <v>28.7</v>
      </c>
      <c r="G553">
        <f>(Table1[[#This Row],[Min Temperature]]+Table1[[#This Row],[Max Temperature]])/2</f>
        <v>25.5</v>
      </c>
      <c r="H553">
        <v>0</v>
      </c>
      <c r="I553">
        <v>6.5</v>
      </c>
      <c r="J553">
        <f>(Table1[[#This Row],[Min Dissolved Oxygen]]+Table1[[#This Row],[Max Dissolved Oxygen]])/2</f>
        <v>3.25</v>
      </c>
      <c r="K553">
        <v>6.5</v>
      </c>
      <c r="L553">
        <v>8.6999999999999993</v>
      </c>
      <c r="M553">
        <f>(Table1[[#This Row],[Min pH]]+Table1[[#This Row],[Max pH]])/2</f>
        <v>7.6</v>
      </c>
      <c r="N553">
        <v>285</v>
      </c>
      <c r="O553">
        <v>585</v>
      </c>
      <c r="P553">
        <f>(Table1[[#This Row],[Min Conductivity]]+Table1[[#This Row],[Max Conductivity]])/2</f>
        <v>435</v>
      </c>
      <c r="Q553">
        <v>4</v>
      </c>
      <c r="R553">
        <v>96</v>
      </c>
      <c r="S553">
        <f>(Table1[[#This Row],[Min BOD]]+Table1[[#This Row],[Max BOD]])/2</f>
        <v>50</v>
      </c>
      <c r="T553">
        <v>0.2</v>
      </c>
      <c r="U553">
        <v>2.2999999999999998</v>
      </c>
      <c r="V553">
        <f>(Table1[[#This Row],[Min Nitrate N + Nitrite N]]+Table1[[#This Row],[Max Nitrate N + Nitrite N]])/2</f>
        <v>1.25</v>
      </c>
      <c r="W553">
        <v>210</v>
      </c>
      <c r="X553">
        <v>70000</v>
      </c>
      <c r="Y553">
        <f>(Table1[[#This Row],[Min Fecal Coliform]]+Table1[[#This Row],[Max Fecal Coliform]])/2</f>
        <v>35105</v>
      </c>
      <c r="Z553">
        <v>1100</v>
      </c>
      <c r="AA553">
        <v>350000</v>
      </c>
      <c r="AB553">
        <f>(Table1[[#This Row],[Min Total Coliform]]+Table1[[#This Row],[Max Total Coliform]])/2</f>
        <v>175550</v>
      </c>
      <c r="AC553">
        <f>MIN(10, (Table1[[#This Row],[Avg BOD]]/4)*10)</f>
        <v>10</v>
      </c>
      <c r="AD553">
        <f>MIN(10, (Table1[[#This Row],[Avg Fecal Coliform]]/600)*10)</f>
        <v>10</v>
      </c>
      <c r="AE553">
        <f>MIN(10, (Table1[[#This Row],[Avg Nitrate N + Nitrite N]]/10)*10)</f>
        <v>1.25</v>
      </c>
      <c r="AF553">
        <f>IF(OR(Table1[[#This Row],[Avg pH]]&lt;6.5,Table1[[#This Row],[Avg pH]]&gt;8.5),10,0)</f>
        <v>0</v>
      </c>
      <c r="AG553">
        <f>MAX(0, 10-(2*Table1[[#This Row],[Avg Dissolved Oxygen]]))</f>
        <v>3.5</v>
      </c>
      <c r="AH553">
        <f>(Table1[[#This Row],[Fecal Score]]*0.3) + (Table1[[#This Row],[BOD Score]]*0.25) + (Table1[[#This Row],[Nitrate Score]]*0.2) + (Table1[[#This Row],[pH Score]]*0.15) + (Table1[[#This Row],[Dissolved Oxygen Score]]*0.1)</f>
        <v>6.1</v>
      </c>
      <c r="AI553">
        <v>2018</v>
      </c>
    </row>
    <row r="554" spans="1:35">
      <c r="A554">
        <v>3641</v>
      </c>
      <c r="B554" t="s">
        <v>173</v>
      </c>
      <c r="C554" t="s">
        <v>35</v>
      </c>
      <c r="D554" t="s">
        <v>113</v>
      </c>
      <c r="E554">
        <v>23</v>
      </c>
      <c r="F554">
        <v>29.8</v>
      </c>
      <c r="G554">
        <f>(Table1[[#This Row],[Min Temperature]]+Table1[[#This Row],[Max Temperature]])/2</f>
        <v>26.4</v>
      </c>
      <c r="H554">
        <v>4.5999999999999996</v>
      </c>
      <c r="I554">
        <v>8.3000000000000007</v>
      </c>
      <c r="J554">
        <f>(Table1[[#This Row],[Min Dissolved Oxygen]]+Table1[[#This Row],[Max Dissolved Oxygen]])/2</f>
        <v>6.45</v>
      </c>
      <c r="K554">
        <v>6.1</v>
      </c>
      <c r="L554">
        <v>8.1999999999999993</v>
      </c>
      <c r="M554">
        <f>(Table1[[#This Row],[Min pH]]+Table1[[#This Row],[Max pH]])/2</f>
        <v>7.1499999999999995</v>
      </c>
      <c r="N554">
        <v>350</v>
      </c>
      <c r="O554">
        <v>814</v>
      </c>
      <c r="P554">
        <f>(Table1[[#This Row],[Min Conductivity]]+Table1[[#This Row],[Max Conductivity]])/2</f>
        <v>582</v>
      </c>
      <c r="Q554">
        <v>2</v>
      </c>
      <c r="R554">
        <v>10</v>
      </c>
      <c r="S554">
        <f>(Table1[[#This Row],[Min BOD]]+Table1[[#This Row],[Max BOD]])/2</f>
        <v>6</v>
      </c>
      <c r="T554">
        <v>0.3</v>
      </c>
      <c r="U554">
        <v>24</v>
      </c>
      <c r="V554">
        <f>(Table1[[#This Row],[Min Nitrate N + Nitrite N]]+Table1[[#This Row],[Max Nitrate N + Nitrite N]])/2</f>
        <v>12.15</v>
      </c>
      <c r="W554">
        <v>170</v>
      </c>
      <c r="X554">
        <v>48000</v>
      </c>
      <c r="Y554">
        <f>(Table1[[#This Row],[Min Fecal Coliform]]+Table1[[#This Row],[Max Fecal Coliform]])/2</f>
        <v>24085</v>
      </c>
      <c r="Z554">
        <v>2400</v>
      </c>
      <c r="AA554">
        <v>350000</v>
      </c>
      <c r="AB554">
        <f>(Table1[[#This Row],[Min Total Coliform]]+Table1[[#This Row],[Max Total Coliform]])/2</f>
        <v>176200</v>
      </c>
      <c r="AC554">
        <f>MIN(10, (Table1[[#This Row],[Avg BOD]]/4)*10)</f>
        <v>10</v>
      </c>
      <c r="AD554">
        <f>MIN(10, (Table1[[#This Row],[Avg Fecal Coliform]]/600)*10)</f>
        <v>10</v>
      </c>
      <c r="AE554">
        <f>MIN(10, (Table1[[#This Row],[Avg Nitrate N + Nitrite N]]/10)*10)</f>
        <v>10</v>
      </c>
      <c r="AF554">
        <f>IF(OR(Table1[[#This Row],[Avg pH]]&lt;6.5,Table1[[#This Row],[Avg pH]]&gt;8.5),10,0)</f>
        <v>0</v>
      </c>
      <c r="AG554">
        <f>MAX(0, 10-(2*Table1[[#This Row],[Avg Dissolved Oxygen]]))</f>
        <v>0</v>
      </c>
      <c r="AH554">
        <f>(Table1[[#This Row],[Fecal Score]]*0.3) + (Table1[[#This Row],[BOD Score]]*0.25) + (Table1[[#This Row],[Nitrate Score]]*0.2) + (Table1[[#This Row],[pH Score]]*0.15) + (Table1[[#This Row],[Dissolved Oxygen Score]]*0.1)</f>
        <v>7.5</v>
      </c>
      <c r="AI554">
        <v>2018</v>
      </c>
    </row>
    <row r="555" spans="1:35">
      <c r="A555">
        <v>3643</v>
      </c>
      <c r="B555" t="s">
        <v>174</v>
      </c>
      <c r="C555" t="s">
        <v>35</v>
      </c>
      <c r="D555" t="s">
        <v>113</v>
      </c>
      <c r="E555">
        <v>26</v>
      </c>
      <c r="F555">
        <v>27</v>
      </c>
      <c r="G555">
        <f>(Table1[[#This Row],[Min Temperature]]+Table1[[#This Row],[Max Temperature]])/2</f>
        <v>26.5</v>
      </c>
      <c r="H555">
        <v>3.2</v>
      </c>
      <c r="I555">
        <v>3.6</v>
      </c>
      <c r="J555">
        <f>(Table1[[#This Row],[Min Dissolved Oxygen]]+Table1[[#This Row],[Max Dissolved Oxygen]])/2</f>
        <v>3.4000000000000004</v>
      </c>
      <c r="K555">
        <v>6.9</v>
      </c>
      <c r="L555">
        <v>7.5</v>
      </c>
      <c r="M555">
        <f>(Table1[[#This Row],[Min pH]]+Table1[[#This Row],[Max pH]])/2</f>
        <v>7.2</v>
      </c>
      <c r="N555">
        <v>830</v>
      </c>
      <c r="O555">
        <v>1666</v>
      </c>
      <c r="P555">
        <f>(Table1[[#This Row],[Min Conductivity]]+Table1[[#This Row],[Max Conductivity]])/2</f>
        <v>1248</v>
      </c>
      <c r="Q555">
        <v>2.2999999999999998</v>
      </c>
      <c r="R555">
        <v>39</v>
      </c>
      <c r="S555">
        <f>(Table1[[#This Row],[Min BOD]]+Table1[[#This Row],[Max BOD]])/2</f>
        <v>20.65</v>
      </c>
      <c r="T555">
        <v>1.2</v>
      </c>
      <c r="U555">
        <v>7</v>
      </c>
      <c r="V555">
        <f>(Table1[[#This Row],[Min Nitrate N + Nitrite N]]+Table1[[#This Row],[Max Nitrate N + Nitrite N]])/2</f>
        <v>4.0999999999999996</v>
      </c>
      <c r="W555">
        <v>46000</v>
      </c>
      <c r="X555">
        <v>260000</v>
      </c>
      <c r="Y555">
        <f>(Table1[[#This Row],[Min Fecal Coliform]]+Table1[[#This Row],[Max Fecal Coliform]])/2</f>
        <v>153000</v>
      </c>
      <c r="Z555">
        <v>350000</v>
      </c>
      <c r="AA555">
        <v>1750000</v>
      </c>
      <c r="AB555">
        <f>(Table1[[#This Row],[Min Total Coliform]]+Table1[[#This Row],[Max Total Coliform]])/2</f>
        <v>1050000</v>
      </c>
      <c r="AC555">
        <f>MIN(10, (Table1[[#This Row],[Avg BOD]]/4)*10)</f>
        <v>10</v>
      </c>
      <c r="AD555">
        <f>MIN(10, (Table1[[#This Row],[Avg Fecal Coliform]]/600)*10)</f>
        <v>10</v>
      </c>
      <c r="AE555">
        <f>MIN(10, (Table1[[#This Row],[Avg Nitrate N + Nitrite N]]/10)*10)</f>
        <v>4.0999999999999996</v>
      </c>
      <c r="AF555">
        <f>IF(OR(Table1[[#This Row],[Avg pH]]&lt;6.5,Table1[[#This Row],[Avg pH]]&gt;8.5),10,0)</f>
        <v>0</v>
      </c>
      <c r="AG555">
        <f>MAX(0, 10-(2*Table1[[#This Row],[Avg Dissolved Oxygen]]))</f>
        <v>3.1999999999999993</v>
      </c>
      <c r="AH555">
        <f>(Table1[[#This Row],[Fecal Score]]*0.3) + (Table1[[#This Row],[BOD Score]]*0.25) + (Table1[[#This Row],[Nitrate Score]]*0.2) + (Table1[[#This Row],[pH Score]]*0.15) + (Table1[[#This Row],[Dissolved Oxygen Score]]*0.1)</f>
        <v>6.6400000000000006</v>
      </c>
      <c r="AI555">
        <v>2018</v>
      </c>
    </row>
    <row r="556" spans="1:35">
      <c r="A556">
        <v>3648</v>
      </c>
      <c r="B556" t="s">
        <v>175</v>
      </c>
      <c r="C556" t="s">
        <v>35</v>
      </c>
      <c r="D556" t="s">
        <v>113</v>
      </c>
      <c r="E556">
        <v>24</v>
      </c>
      <c r="F556">
        <v>27</v>
      </c>
      <c r="G556">
        <f>(Table1[[#This Row],[Min Temperature]]+Table1[[#This Row],[Max Temperature]])/2</f>
        <v>25.5</v>
      </c>
      <c r="H556">
        <v>0.6</v>
      </c>
      <c r="I556">
        <v>8.5</v>
      </c>
      <c r="J556">
        <f>(Table1[[#This Row],[Min Dissolved Oxygen]]+Table1[[#This Row],[Max Dissolved Oxygen]])/2</f>
        <v>4.55</v>
      </c>
      <c r="K556">
        <v>6.5</v>
      </c>
      <c r="L556">
        <v>7.6</v>
      </c>
      <c r="M556">
        <f>(Table1[[#This Row],[Min pH]]+Table1[[#This Row],[Max pH]])/2</f>
        <v>7.05</v>
      </c>
      <c r="N556">
        <v>150</v>
      </c>
      <c r="O556">
        <v>975</v>
      </c>
      <c r="P556">
        <f>(Table1[[#This Row],[Min Conductivity]]+Table1[[#This Row],[Max Conductivity]])/2</f>
        <v>562.5</v>
      </c>
      <c r="Q556">
        <v>3</v>
      </c>
      <c r="R556">
        <v>4</v>
      </c>
      <c r="S556">
        <f>(Table1[[#This Row],[Min BOD]]+Table1[[#This Row],[Max BOD]])/2</f>
        <v>3.5</v>
      </c>
      <c r="T556">
        <v>0.1</v>
      </c>
      <c r="U556">
        <v>2</v>
      </c>
      <c r="V556">
        <f>(Table1[[#This Row],[Min Nitrate N + Nitrite N]]+Table1[[#This Row],[Max Nitrate N + Nitrite N]])/2</f>
        <v>1.05</v>
      </c>
      <c r="W556">
        <v>330</v>
      </c>
      <c r="X556">
        <v>9400</v>
      </c>
      <c r="Y556">
        <f>(Table1[[#This Row],[Min Fecal Coliform]]+Table1[[#This Row],[Max Fecal Coliform]])/2</f>
        <v>4865</v>
      </c>
      <c r="Z556">
        <v>1720</v>
      </c>
      <c r="AA556">
        <v>54000</v>
      </c>
      <c r="AB556">
        <f>(Table1[[#This Row],[Min Total Coliform]]+Table1[[#This Row],[Max Total Coliform]])/2</f>
        <v>27860</v>
      </c>
      <c r="AC556">
        <f>MIN(10, (Table1[[#This Row],[Avg BOD]]/4)*10)</f>
        <v>8.75</v>
      </c>
      <c r="AD556">
        <f>MIN(10, (Table1[[#This Row],[Avg Fecal Coliform]]/600)*10)</f>
        <v>10</v>
      </c>
      <c r="AE556">
        <f>MIN(10, (Table1[[#This Row],[Avg Nitrate N + Nitrite N]]/10)*10)</f>
        <v>1.05</v>
      </c>
      <c r="AF556">
        <f>IF(OR(Table1[[#This Row],[Avg pH]]&lt;6.5,Table1[[#This Row],[Avg pH]]&gt;8.5),10,0)</f>
        <v>0</v>
      </c>
      <c r="AG556">
        <f>MAX(0, 10-(2*Table1[[#This Row],[Avg Dissolved Oxygen]]))</f>
        <v>0.90000000000000036</v>
      </c>
      <c r="AH556">
        <f>(Table1[[#This Row],[Fecal Score]]*0.3) + (Table1[[#This Row],[BOD Score]]*0.25) + (Table1[[#This Row],[Nitrate Score]]*0.2) + (Table1[[#This Row],[pH Score]]*0.15) + (Table1[[#This Row],[Dissolved Oxygen Score]]*0.1)</f>
        <v>5.4874999999999998</v>
      </c>
      <c r="AI556">
        <v>2018</v>
      </c>
    </row>
    <row r="557" spans="1:35">
      <c r="A557">
        <v>3650</v>
      </c>
      <c r="B557" t="s">
        <v>176</v>
      </c>
      <c r="C557" t="s">
        <v>35</v>
      </c>
      <c r="D557" t="s">
        <v>113</v>
      </c>
      <c r="E557">
        <v>23</v>
      </c>
      <c r="F557">
        <v>26</v>
      </c>
      <c r="G557">
        <f>(Table1[[#This Row],[Min Temperature]]+Table1[[#This Row],[Max Temperature]])/2</f>
        <v>24.5</v>
      </c>
      <c r="H557">
        <v>1.1000000000000001</v>
      </c>
      <c r="I557">
        <v>8.6999999999999993</v>
      </c>
      <c r="J557">
        <f>(Table1[[#This Row],[Min Dissolved Oxygen]]+Table1[[#This Row],[Max Dissolved Oxygen]])/2</f>
        <v>4.8999999999999995</v>
      </c>
      <c r="K557">
        <v>6.5</v>
      </c>
      <c r="L557">
        <v>8.6</v>
      </c>
      <c r="M557">
        <f>(Table1[[#This Row],[Min pH]]+Table1[[#This Row],[Max pH]])/2</f>
        <v>7.55</v>
      </c>
      <c r="N557">
        <v>400</v>
      </c>
      <c r="O557">
        <v>1830</v>
      </c>
      <c r="P557">
        <f>(Table1[[#This Row],[Min Conductivity]]+Table1[[#This Row],[Max Conductivity]])/2</f>
        <v>1115</v>
      </c>
      <c r="Q557">
        <v>3</v>
      </c>
      <c r="R557">
        <v>62</v>
      </c>
      <c r="S557">
        <f>(Table1[[#This Row],[Min BOD]]+Table1[[#This Row],[Max BOD]])/2</f>
        <v>32.5</v>
      </c>
      <c r="T557">
        <v>0.6</v>
      </c>
      <c r="U557">
        <v>5</v>
      </c>
      <c r="V557">
        <f>(Table1[[#This Row],[Min Nitrate N + Nitrite N]]+Table1[[#This Row],[Max Nitrate N + Nitrite N]])/2</f>
        <v>2.8</v>
      </c>
      <c r="W557">
        <v>940</v>
      </c>
      <c r="X557">
        <v>28000</v>
      </c>
      <c r="Y557">
        <f>(Table1[[#This Row],[Min Fecal Coliform]]+Table1[[#This Row],[Max Fecal Coliform]])/2</f>
        <v>14470</v>
      </c>
      <c r="Z557">
        <v>9200</v>
      </c>
      <c r="AA557">
        <v>160000</v>
      </c>
      <c r="AB557">
        <f>(Table1[[#This Row],[Min Total Coliform]]+Table1[[#This Row],[Max Total Coliform]])/2</f>
        <v>84600</v>
      </c>
      <c r="AC557">
        <f>MIN(10, (Table1[[#This Row],[Avg BOD]]/4)*10)</f>
        <v>10</v>
      </c>
      <c r="AD557">
        <f>MIN(10, (Table1[[#This Row],[Avg Fecal Coliform]]/600)*10)</f>
        <v>10</v>
      </c>
      <c r="AE557">
        <f>MIN(10, (Table1[[#This Row],[Avg Nitrate N + Nitrite N]]/10)*10)</f>
        <v>2.8</v>
      </c>
      <c r="AF557">
        <f>IF(OR(Table1[[#This Row],[Avg pH]]&lt;6.5,Table1[[#This Row],[Avg pH]]&gt;8.5),10,0)</f>
        <v>0</v>
      </c>
      <c r="AG557">
        <f>MAX(0, 10-(2*Table1[[#This Row],[Avg Dissolved Oxygen]]))</f>
        <v>0.20000000000000107</v>
      </c>
      <c r="AH557">
        <f>(Table1[[#This Row],[Fecal Score]]*0.3) + (Table1[[#This Row],[BOD Score]]*0.25) + (Table1[[#This Row],[Nitrate Score]]*0.2) + (Table1[[#This Row],[pH Score]]*0.15) + (Table1[[#This Row],[Dissolved Oxygen Score]]*0.1)</f>
        <v>6.08</v>
      </c>
      <c r="AI557">
        <v>2018</v>
      </c>
    </row>
    <row r="558" spans="1:35">
      <c r="A558">
        <v>3651</v>
      </c>
      <c r="B558" t="s">
        <v>177</v>
      </c>
      <c r="C558" t="s">
        <v>35</v>
      </c>
      <c r="D558" t="s">
        <v>113</v>
      </c>
      <c r="E558">
        <v>22</v>
      </c>
      <c r="F558">
        <v>25</v>
      </c>
      <c r="G558">
        <f>(Table1[[#This Row],[Min Temperature]]+Table1[[#This Row],[Max Temperature]])/2</f>
        <v>23.5</v>
      </c>
      <c r="H558">
        <v>0.5</v>
      </c>
      <c r="I558">
        <v>6.2</v>
      </c>
      <c r="J558">
        <f>(Table1[[#This Row],[Min Dissolved Oxygen]]+Table1[[#This Row],[Max Dissolved Oxygen]])/2</f>
        <v>3.35</v>
      </c>
      <c r="K558">
        <v>6.7</v>
      </c>
      <c r="L558">
        <v>8.1</v>
      </c>
      <c r="M558">
        <f>(Table1[[#This Row],[Min pH]]+Table1[[#This Row],[Max pH]])/2</f>
        <v>7.4</v>
      </c>
      <c r="N558">
        <v>355</v>
      </c>
      <c r="O558">
        <v>1971</v>
      </c>
      <c r="P558">
        <f>(Table1[[#This Row],[Min Conductivity]]+Table1[[#This Row],[Max Conductivity]])/2</f>
        <v>1163</v>
      </c>
      <c r="Q558">
        <v>3</v>
      </c>
      <c r="R558">
        <v>66</v>
      </c>
      <c r="S558">
        <f>(Table1[[#This Row],[Min BOD]]+Table1[[#This Row],[Max BOD]])/2</f>
        <v>34.5</v>
      </c>
      <c r="T558">
        <v>0.8</v>
      </c>
      <c r="U558">
        <v>7.4</v>
      </c>
      <c r="V558">
        <f>(Table1[[#This Row],[Min Nitrate N + Nitrite N]]+Table1[[#This Row],[Max Nitrate N + Nitrite N]])/2</f>
        <v>4.1000000000000005</v>
      </c>
      <c r="W558">
        <v>310</v>
      </c>
      <c r="X558">
        <v>28000</v>
      </c>
      <c r="Y558">
        <f>(Table1[[#This Row],[Min Fecal Coliform]]+Table1[[#This Row],[Max Fecal Coliform]])/2</f>
        <v>14155</v>
      </c>
      <c r="Z558">
        <v>9200</v>
      </c>
      <c r="AA558">
        <v>160000</v>
      </c>
      <c r="AB558">
        <f>(Table1[[#This Row],[Min Total Coliform]]+Table1[[#This Row],[Max Total Coliform]])/2</f>
        <v>84600</v>
      </c>
      <c r="AC558">
        <f>MIN(10, (Table1[[#This Row],[Avg BOD]]/4)*10)</f>
        <v>10</v>
      </c>
      <c r="AD558">
        <f>MIN(10, (Table1[[#This Row],[Avg Fecal Coliform]]/600)*10)</f>
        <v>10</v>
      </c>
      <c r="AE558">
        <f>MIN(10, (Table1[[#This Row],[Avg Nitrate N + Nitrite N]]/10)*10)</f>
        <v>4.1000000000000005</v>
      </c>
      <c r="AF558">
        <f>IF(OR(Table1[[#This Row],[Avg pH]]&lt;6.5,Table1[[#This Row],[Avg pH]]&gt;8.5),10,0)</f>
        <v>0</v>
      </c>
      <c r="AG558">
        <f>MAX(0, 10-(2*Table1[[#This Row],[Avg Dissolved Oxygen]]))</f>
        <v>3.3</v>
      </c>
      <c r="AH558">
        <f>(Table1[[#This Row],[Fecal Score]]*0.3) + (Table1[[#This Row],[BOD Score]]*0.25) + (Table1[[#This Row],[Nitrate Score]]*0.2) + (Table1[[#This Row],[pH Score]]*0.15) + (Table1[[#This Row],[Dissolved Oxygen Score]]*0.1)</f>
        <v>6.65</v>
      </c>
      <c r="AI558">
        <v>2018</v>
      </c>
    </row>
    <row r="559" spans="1:35">
      <c r="A559">
        <v>3653</v>
      </c>
      <c r="B559" t="s">
        <v>178</v>
      </c>
      <c r="C559" t="s">
        <v>35</v>
      </c>
      <c r="D559" t="s">
        <v>113</v>
      </c>
      <c r="E559">
        <v>23</v>
      </c>
      <c r="F559">
        <v>26</v>
      </c>
      <c r="G559">
        <f>(Table1[[#This Row],[Min Temperature]]+Table1[[#This Row],[Max Temperature]])/2</f>
        <v>24.5</v>
      </c>
      <c r="H559">
        <v>5</v>
      </c>
      <c r="I559">
        <v>7.3</v>
      </c>
      <c r="J559">
        <f>(Table1[[#This Row],[Min Dissolved Oxygen]]+Table1[[#This Row],[Max Dissolved Oxygen]])/2</f>
        <v>6.15</v>
      </c>
      <c r="K559">
        <v>6.6</v>
      </c>
      <c r="L559">
        <v>7.4</v>
      </c>
      <c r="M559">
        <f>(Table1[[#This Row],[Min pH]]+Table1[[#This Row],[Max pH]])/2</f>
        <v>7</v>
      </c>
      <c r="N559">
        <v>229</v>
      </c>
      <c r="O559">
        <v>426</v>
      </c>
      <c r="P559">
        <f>(Table1[[#This Row],[Min Conductivity]]+Table1[[#This Row],[Max Conductivity]])/2</f>
        <v>327.5</v>
      </c>
      <c r="Q559">
        <v>3</v>
      </c>
      <c r="R559">
        <v>5</v>
      </c>
      <c r="S559">
        <f>(Table1[[#This Row],[Min BOD]]+Table1[[#This Row],[Max BOD]])/2</f>
        <v>4</v>
      </c>
      <c r="T559">
        <v>0.1</v>
      </c>
      <c r="U559">
        <v>0.7</v>
      </c>
      <c r="V559">
        <f>(Table1[[#This Row],[Min Nitrate N + Nitrite N]]+Table1[[#This Row],[Max Nitrate N + Nitrite N]])/2</f>
        <v>0.39999999999999997</v>
      </c>
      <c r="W559">
        <v>330</v>
      </c>
      <c r="X559">
        <v>4600</v>
      </c>
      <c r="Y559">
        <f>(Table1[[#This Row],[Min Fecal Coliform]]+Table1[[#This Row],[Max Fecal Coliform]])/2</f>
        <v>2465</v>
      </c>
      <c r="Z559">
        <v>3480</v>
      </c>
      <c r="AA559">
        <v>54000</v>
      </c>
      <c r="AB559">
        <f>(Table1[[#This Row],[Min Total Coliform]]+Table1[[#This Row],[Max Total Coliform]])/2</f>
        <v>28740</v>
      </c>
      <c r="AC559">
        <f>MIN(10, (Table1[[#This Row],[Avg BOD]]/4)*10)</f>
        <v>10</v>
      </c>
      <c r="AD559">
        <f>MIN(10, (Table1[[#This Row],[Avg Fecal Coliform]]/600)*10)</f>
        <v>10</v>
      </c>
      <c r="AE559">
        <f>MIN(10, (Table1[[#This Row],[Avg Nitrate N + Nitrite N]]/10)*10)</f>
        <v>0.39999999999999991</v>
      </c>
      <c r="AF559">
        <f>IF(OR(Table1[[#This Row],[Avg pH]]&lt;6.5,Table1[[#This Row],[Avg pH]]&gt;8.5),10,0)</f>
        <v>0</v>
      </c>
      <c r="AG559">
        <f>MAX(0, 10-(2*Table1[[#This Row],[Avg Dissolved Oxygen]]))</f>
        <v>0</v>
      </c>
      <c r="AH559">
        <f>(Table1[[#This Row],[Fecal Score]]*0.3) + (Table1[[#This Row],[BOD Score]]*0.25) + (Table1[[#This Row],[Nitrate Score]]*0.2) + (Table1[[#This Row],[pH Score]]*0.15) + (Table1[[#This Row],[Dissolved Oxygen Score]]*0.1)</f>
        <v>5.58</v>
      </c>
      <c r="AI559">
        <v>2018</v>
      </c>
    </row>
    <row r="560" spans="1:35">
      <c r="A560">
        <v>3654</v>
      </c>
      <c r="B560" t="s">
        <v>179</v>
      </c>
      <c r="C560" t="s">
        <v>35</v>
      </c>
      <c r="D560" t="s">
        <v>113</v>
      </c>
      <c r="E560">
        <v>24</v>
      </c>
      <c r="F560">
        <v>30</v>
      </c>
      <c r="G560">
        <f>(Table1[[#This Row],[Min Temperature]]+Table1[[#This Row],[Max Temperature]])/2</f>
        <v>27</v>
      </c>
      <c r="H560">
        <v>3.8</v>
      </c>
      <c r="I560">
        <v>7.8</v>
      </c>
      <c r="J560">
        <f>(Table1[[#This Row],[Min Dissolved Oxygen]]+Table1[[#This Row],[Max Dissolved Oxygen]])/2</f>
        <v>5.8</v>
      </c>
      <c r="K560">
        <v>6.6</v>
      </c>
      <c r="L560">
        <v>7.6</v>
      </c>
      <c r="M560">
        <f>(Table1[[#This Row],[Min pH]]+Table1[[#This Row],[Max pH]])/2</f>
        <v>7.1</v>
      </c>
      <c r="N560">
        <v>805</v>
      </c>
      <c r="O560">
        <v>1861</v>
      </c>
      <c r="P560">
        <f>(Table1[[#This Row],[Min Conductivity]]+Table1[[#This Row],[Max Conductivity]])/2</f>
        <v>1333</v>
      </c>
      <c r="Q560">
        <v>3</v>
      </c>
      <c r="R560">
        <v>13.5</v>
      </c>
      <c r="S560">
        <f>(Table1[[#This Row],[Min BOD]]+Table1[[#This Row],[Max BOD]])/2</f>
        <v>8.25</v>
      </c>
      <c r="T560">
        <v>0.3</v>
      </c>
      <c r="U560">
        <v>2.2000000000000002</v>
      </c>
      <c r="V560">
        <f>(Table1[[#This Row],[Min Nitrate N + Nitrite N]]+Table1[[#This Row],[Max Nitrate N + Nitrite N]])/2</f>
        <v>1.25</v>
      </c>
      <c r="W560">
        <v>460</v>
      </c>
      <c r="X560">
        <v>17000</v>
      </c>
      <c r="Y560">
        <f>(Table1[[#This Row],[Min Fecal Coliform]]+Table1[[#This Row],[Max Fecal Coliform]])/2</f>
        <v>8730</v>
      </c>
      <c r="Z560">
        <v>5420</v>
      </c>
      <c r="AA560">
        <v>92000</v>
      </c>
      <c r="AB560">
        <f>(Table1[[#This Row],[Min Total Coliform]]+Table1[[#This Row],[Max Total Coliform]])/2</f>
        <v>48710</v>
      </c>
      <c r="AC560">
        <f>MIN(10, (Table1[[#This Row],[Avg BOD]]/4)*10)</f>
        <v>10</v>
      </c>
      <c r="AD560">
        <f>MIN(10, (Table1[[#This Row],[Avg Fecal Coliform]]/600)*10)</f>
        <v>10</v>
      </c>
      <c r="AE560">
        <f>MIN(10, (Table1[[#This Row],[Avg Nitrate N + Nitrite N]]/10)*10)</f>
        <v>1.25</v>
      </c>
      <c r="AF560">
        <f>IF(OR(Table1[[#This Row],[Avg pH]]&lt;6.5,Table1[[#This Row],[Avg pH]]&gt;8.5),10,0)</f>
        <v>0</v>
      </c>
      <c r="AG560">
        <f>MAX(0, 10-(2*Table1[[#This Row],[Avg Dissolved Oxygen]]))</f>
        <v>0</v>
      </c>
      <c r="AH560">
        <f>(Table1[[#This Row],[Fecal Score]]*0.3) + (Table1[[#This Row],[BOD Score]]*0.25) + (Table1[[#This Row],[Nitrate Score]]*0.2) + (Table1[[#This Row],[pH Score]]*0.15) + (Table1[[#This Row],[Dissolved Oxygen Score]]*0.1)</f>
        <v>5.75</v>
      </c>
      <c r="AI560">
        <v>2018</v>
      </c>
    </row>
    <row r="561" spans="1:35">
      <c r="A561">
        <v>3657</v>
      </c>
      <c r="B561" t="s">
        <v>445</v>
      </c>
      <c r="C561" t="s">
        <v>35</v>
      </c>
      <c r="D561" t="s">
        <v>113</v>
      </c>
      <c r="E561">
        <v>25</v>
      </c>
      <c r="F561">
        <v>27</v>
      </c>
      <c r="G561">
        <f>(Table1[[#This Row],[Min Temperature]]+Table1[[#This Row],[Max Temperature]])/2</f>
        <v>26</v>
      </c>
      <c r="H561">
        <v>3</v>
      </c>
      <c r="I561">
        <v>4.3</v>
      </c>
      <c r="J561">
        <f>(Table1[[#This Row],[Min Dissolved Oxygen]]+Table1[[#This Row],[Max Dissolved Oxygen]])/2</f>
        <v>3.65</v>
      </c>
      <c r="K561">
        <v>7.3</v>
      </c>
      <c r="L561">
        <v>7.9</v>
      </c>
      <c r="M561">
        <f>(Table1[[#This Row],[Min pH]]+Table1[[#This Row],[Max pH]])/2</f>
        <v>7.6</v>
      </c>
      <c r="N561">
        <v>760</v>
      </c>
      <c r="O561">
        <v>910</v>
      </c>
      <c r="P561">
        <f>(Table1[[#This Row],[Min Conductivity]]+Table1[[#This Row],[Max Conductivity]])/2</f>
        <v>835</v>
      </c>
      <c r="Q561">
        <v>3</v>
      </c>
      <c r="R561">
        <v>4</v>
      </c>
      <c r="S561">
        <f>(Table1[[#This Row],[Min BOD]]+Table1[[#This Row],[Max BOD]])/2</f>
        <v>3.5</v>
      </c>
      <c r="T561">
        <v>0.2</v>
      </c>
      <c r="U561">
        <v>0.4</v>
      </c>
      <c r="V561">
        <f>(Table1[[#This Row],[Min Nitrate N + Nitrite N]]+Table1[[#This Row],[Max Nitrate N + Nitrite N]])/2</f>
        <v>0.30000000000000004</v>
      </c>
      <c r="W561">
        <v>240</v>
      </c>
      <c r="X561">
        <v>400</v>
      </c>
      <c r="Y561">
        <f>(Table1[[#This Row],[Min Fecal Coliform]]+Table1[[#This Row],[Max Fecal Coliform]])/2</f>
        <v>320</v>
      </c>
      <c r="Z561">
        <v>2400</v>
      </c>
      <c r="AA561">
        <v>5400</v>
      </c>
      <c r="AB561">
        <f>(Table1[[#This Row],[Min Total Coliform]]+Table1[[#This Row],[Max Total Coliform]])/2</f>
        <v>3900</v>
      </c>
      <c r="AC561">
        <f>MIN(10, (Table1[[#This Row],[Avg BOD]]/4)*10)</f>
        <v>8.75</v>
      </c>
      <c r="AD561">
        <f>MIN(10, (Table1[[#This Row],[Avg Fecal Coliform]]/600)*10)</f>
        <v>5.333333333333333</v>
      </c>
      <c r="AE561">
        <f>MIN(10, (Table1[[#This Row],[Avg Nitrate N + Nitrite N]]/10)*10)</f>
        <v>0.30000000000000004</v>
      </c>
      <c r="AF561">
        <f>IF(OR(Table1[[#This Row],[Avg pH]]&lt;6.5,Table1[[#This Row],[Avg pH]]&gt;8.5),10,0)</f>
        <v>0</v>
      </c>
      <c r="AG561">
        <f>MAX(0, 10-(2*Table1[[#This Row],[Avg Dissolved Oxygen]]))</f>
        <v>2.7</v>
      </c>
      <c r="AH561">
        <f>(Table1[[#This Row],[Fecal Score]]*0.3) + (Table1[[#This Row],[BOD Score]]*0.25) + (Table1[[#This Row],[Nitrate Score]]*0.2) + (Table1[[#This Row],[pH Score]]*0.15) + (Table1[[#This Row],[Dissolved Oxygen Score]]*0.1)</f>
        <v>4.1174999999999997</v>
      </c>
      <c r="AI561">
        <v>2018</v>
      </c>
    </row>
    <row r="562" spans="1:35">
      <c r="A562">
        <v>3659</v>
      </c>
      <c r="B562" t="s">
        <v>180</v>
      </c>
      <c r="C562" t="s">
        <v>35</v>
      </c>
      <c r="D562" t="s">
        <v>113</v>
      </c>
      <c r="E562">
        <v>24</v>
      </c>
      <c r="F562">
        <v>28</v>
      </c>
      <c r="G562">
        <f>(Table1[[#This Row],[Min Temperature]]+Table1[[#This Row],[Max Temperature]])/2</f>
        <v>26</v>
      </c>
      <c r="H562">
        <v>3.2</v>
      </c>
      <c r="I562">
        <v>6.6</v>
      </c>
      <c r="J562">
        <f>(Table1[[#This Row],[Min Dissolved Oxygen]]+Table1[[#This Row],[Max Dissolved Oxygen]])/2</f>
        <v>4.9000000000000004</v>
      </c>
      <c r="K562">
        <v>7.2</v>
      </c>
      <c r="L562">
        <v>8.3000000000000007</v>
      </c>
      <c r="M562">
        <f>(Table1[[#This Row],[Min pH]]+Table1[[#This Row],[Max pH]])/2</f>
        <v>7.75</v>
      </c>
      <c r="N562">
        <v>610</v>
      </c>
      <c r="O562">
        <v>1130</v>
      </c>
      <c r="P562">
        <f>(Table1[[#This Row],[Min Conductivity]]+Table1[[#This Row],[Max Conductivity]])/2</f>
        <v>870</v>
      </c>
      <c r="Q562">
        <v>3</v>
      </c>
      <c r="R562">
        <v>6</v>
      </c>
      <c r="S562">
        <f>(Table1[[#This Row],[Min BOD]]+Table1[[#This Row],[Max BOD]])/2</f>
        <v>4.5</v>
      </c>
      <c r="T562">
        <v>0.2</v>
      </c>
      <c r="U562">
        <v>0.3</v>
      </c>
      <c r="V562">
        <f>(Table1[[#This Row],[Min Nitrate N + Nitrite N]]+Table1[[#This Row],[Max Nitrate N + Nitrite N]])/2</f>
        <v>0.25</v>
      </c>
      <c r="W562">
        <v>920</v>
      </c>
      <c r="X562">
        <v>3300</v>
      </c>
      <c r="Y562">
        <f>(Table1[[#This Row],[Min Fecal Coliform]]+Table1[[#This Row],[Max Fecal Coliform]])/2</f>
        <v>2110</v>
      </c>
      <c r="Z562">
        <v>9400</v>
      </c>
      <c r="AA562">
        <v>22000</v>
      </c>
      <c r="AB562">
        <f>(Table1[[#This Row],[Min Total Coliform]]+Table1[[#This Row],[Max Total Coliform]])/2</f>
        <v>15700</v>
      </c>
      <c r="AC562">
        <f>MIN(10, (Table1[[#This Row],[Avg BOD]]/4)*10)</f>
        <v>10</v>
      </c>
      <c r="AD562">
        <f>MIN(10, (Table1[[#This Row],[Avg Fecal Coliform]]/600)*10)</f>
        <v>10</v>
      </c>
      <c r="AE562">
        <f>MIN(10, (Table1[[#This Row],[Avg Nitrate N + Nitrite N]]/10)*10)</f>
        <v>0.25</v>
      </c>
      <c r="AF562">
        <f>IF(OR(Table1[[#This Row],[Avg pH]]&lt;6.5,Table1[[#This Row],[Avg pH]]&gt;8.5),10,0)</f>
        <v>0</v>
      </c>
      <c r="AG562">
        <f>MAX(0, 10-(2*Table1[[#This Row],[Avg Dissolved Oxygen]]))</f>
        <v>0.19999999999999929</v>
      </c>
      <c r="AH562">
        <f>(Table1[[#This Row],[Fecal Score]]*0.3) + (Table1[[#This Row],[BOD Score]]*0.25) + (Table1[[#This Row],[Nitrate Score]]*0.2) + (Table1[[#This Row],[pH Score]]*0.15) + (Table1[[#This Row],[Dissolved Oxygen Score]]*0.1)</f>
        <v>5.5699999999999994</v>
      </c>
      <c r="AI562">
        <v>2018</v>
      </c>
    </row>
    <row r="563" spans="1:35">
      <c r="A563">
        <v>3660</v>
      </c>
      <c r="B563" t="s">
        <v>181</v>
      </c>
      <c r="C563" t="s">
        <v>35</v>
      </c>
      <c r="D563" t="s">
        <v>113</v>
      </c>
      <c r="E563">
        <v>25</v>
      </c>
      <c r="F563">
        <v>28</v>
      </c>
      <c r="G563">
        <f>(Table1[[#This Row],[Min Temperature]]+Table1[[#This Row],[Max Temperature]])/2</f>
        <v>26.5</v>
      </c>
      <c r="H563">
        <v>4.5</v>
      </c>
      <c r="I563">
        <v>6.6</v>
      </c>
      <c r="J563">
        <f>(Table1[[#This Row],[Min Dissolved Oxygen]]+Table1[[#This Row],[Max Dissolved Oxygen]])/2</f>
        <v>5.55</v>
      </c>
      <c r="K563">
        <v>7.1</v>
      </c>
      <c r="L563">
        <v>8.1</v>
      </c>
      <c r="M563">
        <f>(Table1[[#This Row],[Min pH]]+Table1[[#This Row],[Max pH]])/2</f>
        <v>7.6</v>
      </c>
      <c r="N563">
        <v>610</v>
      </c>
      <c r="O563">
        <v>1030</v>
      </c>
      <c r="P563">
        <f>(Table1[[#This Row],[Min Conductivity]]+Table1[[#This Row],[Max Conductivity]])/2</f>
        <v>820</v>
      </c>
      <c r="Q563">
        <v>3</v>
      </c>
      <c r="R563">
        <v>5</v>
      </c>
      <c r="S563">
        <f>(Table1[[#This Row],[Min BOD]]+Table1[[#This Row],[Max BOD]])/2</f>
        <v>4</v>
      </c>
      <c r="T563">
        <v>0.2</v>
      </c>
      <c r="U563">
        <v>0.3</v>
      </c>
      <c r="V563">
        <f>(Table1[[#This Row],[Min Nitrate N + Nitrite N]]+Table1[[#This Row],[Max Nitrate N + Nitrite N]])/2</f>
        <v>0.25</v>
      </c>
      <c r="W563">
        <v>680</v>
      </c>
      <c r="X563">
        <v>2200</v>
      </c>
      <c r="Y563">
        <f>(Table1[[#This Row],[Min Fecal Coliform]]+Table1[[#This Row],[Max Fecal Coliform]])/2</f>
        <v>1440</v>
      </c>
      <c r="Z563">
        <v>7000</v>
      </c>
      <c r="AA563">
        <v>14000</v>
      </c>
      <c r="AB563">
        <f>(Table1[[#This Row],[Min Total Coliform]]+Table1[[#This Row],[Max Total Coliform]])/2</f>
        <v>10500</v>
      </c>
      <c r="AC563">
        <f>MIN(10, (Table1[[#This Row],[Avg BOD]]/4)*10)</f>
        <v>10</v>
      </c>
      <c r="AD563">
        <f>MIN(10, (Table1[[#This Row],[Avg Fecal Coliform]]/600)*10)</f>
        <v>10</v>
      </c>
      <c r="AE563">
        <f>MIN(10, (Table1[[#This Row],[Avg Nitrate N + Nitrite N]]/10)*10)</f>
        <v>0.25</v>
      </c>
      <c r="AF563">
        <f>IF(OR(Table1[[#This Row],[Avg pH]]&lt;6.5,Table1[[#This Row],[Avg pH]]&gt;8.5),10,0)</f>
        <v>0</v>
      </c>
      <c r="AG563">
        <f>MAX(0, 10-(2*Table1[[#This Row],[Avg Dissolved Oxygen]]))</f>
        <v>0</v>
      </c>
      <c r="AH563">
        <f>(Table1[[#This Row],[Fecal Score]]*0.3) + (Table1[[#This Row],[BOD Score]]*0.25) + (Table1[[#This Row],[Nitrate Score]]*0.2) + (Table1[[#This Row],[pH Score]]*0.15) + (Table1[[#This Row],[Dissolved Oxygen Score]]*0.1)</f>
        <v>5.55</v>
      </c>
      <c r="AI563">
        <v>2018</v>
      </c>
    </row>
    <row r="564" spans="1:35">
      <c r="A564">
        <v>3661</v>
      </c>
      <c r="B564" t="s">
        <v>182</v>
      </c>
      <c r="C564" t="s">
        <v>35</v>
      </c>
      <c r="D564" t="s">
        <v>113</v>
      </c>
      <c r="E564">
        <v>25</v>
      </c>
      <c r="F564">
        <v>28</v>
      </c>
      <c r="G564">
        <f>(Table1[[#This Row],[Min Temperature]]+Table1[[#This Row],[Max Temperature]])/2</f>
        <v>26.5</v>
      </c>
      <c r="H564">
        <v>4.9000000000000004</v>
      </c>
      <c r="I564">
        <v>6.4</v>
      </c>
      <c r="J564">
        <f>(Table1[[#This Row],[Min Dissolved Oxygen]]+Table1[[#This Row],[Max Dissolved Oxygen]])/2</f>
        <v>5.65</v>
      </c>
      <c r="K564">
        <v>7.8</v>
      </c>
      <c r="L564">
        <v>8.8000000000000007</v>
      </c>
      <c r="M564">
        <f>(Table1[[#This Row],[Min pH]]+Table1[[#This Row],[Max pH]])/2</f>
        <v>8.3000000000000007</v>
      </c>
      <c r="N564">
        <v>670</v>
      </c>
      <c r="O564">
        <v>1620</v>
      </c>
      <c r="P564">
        <f>(Table1[[#This Row],[Min Conductivity]]+Table1[[#This Row],[Max Conductivity]])/2</f>
        <v>1145</v>
      </c>
      <c r="Q564">
        <v>3</v>
      </c>
      <c r="R564">
        <v>4</v>
      </c>
      <c r="S564">
        <f>(Table1[[#This Row],[Min BOD]]+Table1[[#This Row],[Max BOD]])/2</f>
        <v>3.5</v>
      </c>
      <c r="T564">
        <v>0.2</v>
      </c>
      <c r="U564">
        <v>0.3</v>
      </c>
      <c r="V564">
        <f>(Table1[[#This Row],[Min Nitrate N + Nitrite N]]+Table1[[#This Row],[Max Nitrate N + Nitrite N]])/2</f>
        <v>0.25</v>
      </c>
      <c r="W564">
        <v>170</v>
      </c>
      <c r="X564">
        <v>320</v>
      </c>
      <c r="Y564">
        <f>(Table1[[#This Row],[Min Fecal Coliform]]+Table1[[#This Row],[Max Fecal Coliform]])/2</f>
        <v>245</v>
      </c>
      <c r="Z564">
        <v>1700</v>
      </c>
      <c r="AA564">
        <v>3500</v>
      </c>
      <c r="AB564">
        <f>(Table1[[#This Row],[Min Total Coliform]]+Table1[[#This Row],[Max Total Coliform]])/2</f>
        <v>2600</v>
      </c>
      <c r="AC564">
        <f>MIN(10, (Table1[[#This Row],[Avg BOD]]/4)*10)</f>
        <v>8.75</v>
      </c>
      <c r="AD564">
        <f>MIN(10, (Table1[[#This Row],[Avg Fecal Coliform]]/600)*10)</f>
        <v>4.083333333333333</v>
      </c>
      <c r="AE564">
        <f>MIN(10, (Table1[[#This Row],[Avg Nitrate N + Nitrite N]]/10)*10)</f>
        <v>0.25</v>
      </c>
      <c r="AF564">
        <f>IF(OR(Table1[[#This Row],[Avg pH]]&lt;6.5,Table1[[#This Row],[Avg pH]]&gt;8.5),10,0)</f>
        <v>0</v>
      </c>
      <c r="AG564">
        <f>MAX(0, 10-(2*Table1[[#This Row],[Avg Dissolved Oxygen]]))</f>
        <v>0</v>
      </c>
      <c r="AH564">
        <f>(Table1[[#This Row],[Fecal Score]]*0.3) + (Table1[[#This Row],[BOD Score]]*0.25) + (Table1[[#This Row],[Nitrate Score]]*0.2) + (Table1[[#This Row],[pH Score]]*0.15) + (Table1[[#This Row],[Dissolved Oxygen Score]]*0.1)</f>
        <v>3.4624999999999995</v>
      </c>
      <c r="AI564">
        <v>2018</v>
      </c>
    </row>
    <row r="565" spans="1:35">
      <c r="A565">
        <v>3663</v>
      </c>
      <c r="B565" t="s">
        <v>446</v>
      </c>
      <c r="C565" t="s">
        <v>35</v>
      </c>
      <c r="D565" t="s">
        <v>113</v>
      </c>
      <c r="E565">
        <v>25</v>
      </c>
      <c r="F565">
        <v>28</v>
      </c>
      <c r="G565">
        <f>(Table1[[#This Row],[Min Temperature]]+Table1[[#This Row],[Max Temperature]])/2</f>
        <v>26.5</v>
      </c>
      <c r="H565">
        <v>4.5999999999999996</v>
      </c>
      <c r="I565">
        <v>5.3</v>
      </c>
      <c r="J565">
        <f>(Table1[[#This Row],[Min Dissolved Oxygen]]+Table1[[#This Row],[Max Dissolved Oxygen]])/2</f>
        <v>4.9499999999999993</v>
      </c>
      <c r="K565">
        <v>7.7</v>
      </c>
      <c r="L565">
        <v>8.1</v>
      </c>
      <c r="M565">
        <f>(Table1[[#This Row],[Min pH]]+Table1[[#This Row],[Max pH]])/2</f>
        <v>7.9</v>
      </c>
      <c r="N565">
        <v>510</v>
      </c>
      <c r="O565">
        <v>610</v>
      </c>
      <c r="P565">
        <f>(Table1[[#This Row],[Min Conductivity]]+Table1[[#This Row],[Max Conductivity]])/2</f>
        <v>560</v>
      </c>
      <c r="Q565">
        <v>2</v>
      </c>
      <c r="R565">
        <v>3</v>
      </c>
      <c r="S565">
        <f>(Table1[[#This Row],[Min BOD]]+Table1[[#This Row],[Max BOD]])/2</f>
        <v>2.5</v>
      </c>
      <c r="T565">
        <v>0.1</v>
      </c>
      <c r="U565">
        <v>0.3</v>
      </c>
      <c r="V565">
        <f>(Table1[[#This Row],[Min Nitrate N + Nitrite N]]+Table1[[#This Row],[Max Nitrate N + Nitrite N]])/2</f>
        <v>0.2</v>
      </c>
      <c r="W565">
        <v>68</v>
      </c>
      <c r="X565">
        <v>210</v>
      </c>
      <c r="Y565">
        <f>(Table1[[#This Row],[Min Fecal Coliform]]+Table1[[#This Row],[Max Fecal Coliform]])/2</f>
        <v>139</v>
      </c>
      <c r="Z565">
        <v>700</v>
      </c>
      <c r="AA565">
        <v>1700</v>
      </c>
      <c r="AB565">
        <f>(Table1[[#This Row],[Min Total Coliform]]+Table1[[#This Row],[Max Total Coliform]])/2</f>
        <v>1200</v>
      </c>
      <c r="AC565">
        <f>MIN(10, (Table1[[#This Row],[Avg BOD]]/4)*10)</f>
        <v>6.25</v>
      </c>
      <c r="AD565">
        <f>MIN(10, (Table1[[#This Row],[Avg Fecal Coliform]]/600)*10)</f>
        <v>2.3166666666666664</v>
      </c>
      <c r="AE565">
        <f>MIN(10, (Table1[[#This Row],[Avg Nitrate N + Nitrite N]]/10)*10)</f>
        <v>0.2</v>
      </c>
      <c r="AF565">
        <f>IF(OR(Table1[[#This Row],[Avg pH]]&lt;6.5,Table1[[#This Row],[Avg pH]]&gt;8.5),10,0)</f>
        <v>0</v>
      </c>
      <c r="AG565">
        <f>MAX(0, 10-(2*Table1[[#This Row],[Avg Dissolved Oxygen]]))</f>
        <v>0.10000000000000142</v>
      </c>
      <c r="AH565">
        <f>(Table1[[#This Row],[Fecal Score]]*0.3) + (Table1[[#This Row],[BOD Score]]*0.25) + (Table1[[#This Row],[Nitrate Score]]*0.2) + (Table1[[#This Row],[pH Score]]*0.15) + (Table1[[#This Row],[Dissolved Oxygen Score]]*0.1)</f>
        <v>2.3075000000000001</v>
      </c>
      <c r="AI565">
        <v>2018</v>
      </c>
    </row>
    <row r="566" spans="1:35">
      <c r="A566">
        <v>3664</v>
      </c>
      <c r="B566" t="s">
        <v>447</v>
      </c>
      <c r="C566" t="s">
        <v>35</v>
      </c>
      <c r="D566" t="s">
        <v>113</v>
      </c>
      <c r="E566">
        <v>25</v>
      </c>
      <c r="F566">
        <v>28</v>
      </c>
      <c r="G566">
        <f>(Table1[[#This Row],[Min Temperature]]+Table1[[#This Row],[Max Temperature]])/2</f>
        <v>26.5</v>
      </c>
      <c r="H566">
        <v>4.5</v>
      </c>
      <c r="I566">
        <v>5.3</v>
      </c>
      <c r="J566">
        <f>(Table1[[#This Row],[Min Dissolved Oxygen]]+Table1[[#This Row],[Max Dissolved Oxygen]])/2</f>
        <v>4.9000000000000004</v>
      </c>
      <c r="K566">
        <v>7.3</v>
      </c>
      <c r="L566">
        <v>7.5</v>
      </c>
      <c r="M566">
        <f>(Table1[[#This Row],[Min pH]]+Table1[[#This Row],[Max pH]])/2</f>
        <v>7.4</v>
      </c>
      <c r="N566">
        <v>320</v>
      </c>
      <c r="O566">
        <v>470</v>
      </c>
      <c r="P566">
        <f>(Table1[[#This Row],[Min Conductivity]]+Table1[[#This Row],[Max Conductivity]])/2</f>
        <v>395</v>
      </c>
      <c r="Q566">
        <v>2</v>
      </c>
      <c r="R566">
        <v>2</v>
      </c>
      <c r="S566">
        <f>(Table1[[#This Row],[Min BOD]]+Table1[[#This Row],[Max BOD]])/2</f>
        <v>2</v>
      </c>
      <c r="T566">
        <v>0.1</v>
      </c>
      <c r="U566">
        <v>0.2</v>
      </c>
      <c r="V566">
        <f>(Table1[[#This Row],[Min Nitrate N + Nitrite N]]+Table1[[#This Row],[Max Nitrate N + Nitrite N]])/2</f>
        <v>0.15000000000000002</v>
      </c>
      <c r="W566">
        <v>78</v>
      </c>
      <c r="X566">
        <v>170</v>
      </c>
      <c r="Y566">
        <f>(Table1[[#This Row],[Min Fecal Coliform]]+Table1[[#This Row],[Max Fecal Coliform]])/2</f>
        <v>124</v>
      </c>
      <c r="Z566">
        <v>940</v>
      </c>
      <c r="AA566">
        <v>2200</v>
      </c>
      <c r="AB566">
        <f>(Table1[[#This Row],[Min Total Coliform]]+Table1[[#This Row],[Max Total Coliform]])/2</f>
        <v>1570</v>
      </c>
      <c r="AC566">
        <f>MIN(10, (Table1[[#This Row],[Avg BOD]]/4)*10)</f>
        <v>5</v>
      </c>
      <c r="AD566">
        <f>MIN(10, (Table1[[#This Row],[Avg Fecal Coliform]]/600)*10)</f>
        <v>2.0666666666666664</v>
      </c>
      <c r="AE566">
        <f>MIN(10, (Table1[[#This Row],[Avg Nitrate N + Nitrite N]]/10)*10)</f>
        <v>0.15000000000000002</v>
      </c>
      <c r="AF566">
        <f>IF(OR(Table1[[#This Row],[Avg pH]]&lt;6.5,Table1[[#This Row],[Avg pH]]&gt;8.5),10,0)</f>
        <v>0</v>
      </c>
      <c r="AG566">
        <f>MAX(0, 10-(2*Table1[[#This Row],[Avg Dissolved Oxygen]]))</f>
        <v>0.19999999999999929</v>
      </c>
      <c r="AH566">
        <f>(Table1[[#This Row],[Fecal Score]]*0.3) + (Table1[[#This Row],[BOD Score]]*0.25) + (Table1[[#This Row],[Nitrate Score]]*0.2) + (Table1[[#This Row],[pH Score]]*0.15) + (Table1[[#This Row],[Dissolved Oxygen Score]]*0.1)</f>
        <v>1.92</v>
      </c>
      <c r="AI566">
        <v>2018</v>
      </c>
    </row>
    <row r="567" spans="1:35">
      <c r="A567">
        <v>3665</v>
      </c>
      <c r="B567" t="s">
        <v>448</v>
      </c>
      <c r="C567" t="s">
        <v>35</v>
      </c>
      <c r="D567" t="s">
        <v>113</v>
      </c>
      <c r="E567">
        <v>25</v>
      </c>
      <c r="F567">
        <v>28</v>
      </c>
      <c r="G567">
        <f>(Table1[[#This Row],[Min Temperature]]+Table1[[#This Row],[Max Temperature]])/2</f>
        <v>26.5</v>
      </c>
      <c r="H567">
        <v>4.5999999999999996</v>
      </c>
      <c r="I567">
        <v>5</v>
      </c>
      <c r="J567">
        <f>(Table1[[#This Row],[Min Dissolved Oxygen]]+Table1[[#This Row],[Max Dissolved Oxygen]])/2</f>
        <v>4.8</v>
      </c>
      <c r="K567">
        <v>7.7</v>
      </c>
      <c r="L567">
        <v>8.1</v>
      </c>
      <c r="M567">
        <f>(Table1[[#This Row],[Min pH]]+Table1[[#This Row],[Max pH]])/2</f>
        <v>7.9</v>
      </c>
      <c r="N567">
        <v>500</v>
      </c>
      <c r="O567">
        <v>600</v>
      </c>
      <c r="P567">
        <f>(Table1[[#This Row],[Min Conductivity]]+Table1[[#This Row],[Max Conductivity]])/2</f>
        <v>550</v>
      </c>
      <c r="Q567">
        <v>2</v>
      </c>
      <c r="R567">
        <v>3</v>
      </c>
      <c r="S567">
        <f>(Table1[[#This Row],[Min BOD]]+Table1[[#This Row],[Max BOD]])/2</f>
        <v>2.5</v>
      </c>
      <c r="T567">
        <v>0.1</v>
      </c>
      <c r="U567">
        <v>0.2</v>
      </c>
      <c r="V567">
        <f>(Table1[[#This Row],[Min Nitrate N + Nitrite N]]+Table1[[#This Row],[Max Nitrate N + Nitrite N]])/2</f>
        <v>0.15000000000000002</v>
      </c>
      <c r="W567">
        <v>93</v>
      </c>
      <c r="X567">
        <v>120</v>
      </c>
      <c r="Y567">
        <f>(Table1[[#This Row],[Min Fecal Coliform]]+Table1[[#This Row],[Max Fecal Coliform]])/2</f>
        <v>106.5</v>
      </c>
      <c r="Z567">
        <v>940</v>
      </c>
      <c r="AA567">
        <v>1400</v>
      </c>
      <c r="AB567">
        <f>(Table1[[#This Row],[Min Total Coliform]]+Table1[[#This Row],[Max Total Coliform]])/2</f>
        <v>1170</v>
      </c>
      <c r="AC567">
        <f>MIN(10, (Table1[[#This Row],[Avg BOD]]/4)*10)</f>
        <v>6.25</v>
      </c>
      <c r="AD567">
        <f>MIN(10, (Table1[[#This Row],[Avg Fecal Coliform]]/600)*10)</f>
        <v>1.7749999999999999</v>
      </c>
      <c r="AE567">
        <f>MIN(10, (Table1[[#This Row],[Avg Nitrate N + Nitrite N]]/10)*10)</f>
        <v>0.15000000000000002</v>
      </c>
      <c r="AF567">
        <f>IF(OR(Table1[[#This Row],[Avg pH]]&lt;6.5,Table1[[#This Row],[Avg pH]]&gt;8.5),10,0)</f>
        <v>0</v>
      </c>
      <c r="AG567">
        <f>MAX(0, 10-(2*Table1[[#This Row],[Avg Dissolved Oxygen]]))</f>
        <v>0.40000000000000036</v>
      </c>
      <c r="AH567">
        <f>(Table1[[#This Row],[Fecal Score]]*0.3) + (Table1[[#This Row],[BOD Score]]*0.25) + (Table1[[#This Row],[Nitrate Score]]*0.2) + (Table1[[#This Row],[pH Score]]*0.15) + (Table1[[#This Row],[Dissolved Oxygen Score]]*0.1)</f>
        <v>2.1649999999999996</v>
      </c>
      <c r="AI567">
        <v>2018</v>
      </c>
    </row>
    <row r="568" spans="1:35">
      <c r="A568">
        <v>3666</v>
      </c>
      <c r="B568" t="s">
        <v>449</v>
      </c>
      <c r="C568" t="s">
        <v>35</v>
      </c>
      <c r="D568" t="s">
        <v>113</v>
      </c>
      <c r="E568">
        <v>25</v>
      </c>
      <c r="F568">
        <v>27</v>
      </c>
      <c r="G568">
        <f>(Table1[[#This Row],[Min Temperature]]+Table1[[#This Row],[Max Temperature]])/2</f>
        <v>26</v>
      </c>
      <c r="H568">
        <v>4.8</v>
      </c>
      <c r="I568">
        <v>5.6</v>
      </c>
      <c r="J568">
        <f>(Table1[[#This Row],[Min Dissolved Oxygen]]+Table1[[#This Row],[Max Dissolved Oxygen]])/2</f>
        <v>5.1999999999999993</v>
      </c>
      <c r="K568">
        <v>7.4</v>
      </c>
      <c r="L568">
        <v>8</v>
      </c>
      <c r="M568">
        <f>(Table1[[#This Row],[Min pH]]+Table1[[#This Row],[Max pH]])/2</f>
        <v>7.7</v>
      </c>
      <c r="N568">
        <v>410</v>
      </c>
      <c r="O568">
        <v>580</v>
      </c>
      <c r="P568">
        <f>(Table1[[#This Row],[Min Conductivity]]+Table1[[#This Row],[Max Conductivity]])/2</f>
        <v>495</v>
      </c>
      <c r="Q568">
        <v>2</v>
      </c>
      <c r="R568">
        <v>3</v>
      </c>
      <c r="S568">
        <f>(Table1[[#This Row],[Min BOD]]+Table1[[#This Row],[Max BOD]])/2</f>
        <v>2.5</v>
      </c>
      <c r="T568">
        <v>0.1</v>
      </c>
      <c r="U568">
        <v>0.2</v>
      </c>
      <c r="V568">
        <f>(Table1[[#This Row],[Min Nitrate N + Nitrite N]]+Table1[[#This Row],[Max Nitrate N + Nitrite N]])/2</f>
        <v>0.15000000000000002</v>
      </c>
      <c r="W568">
        <v>140</v>
      </c>
      <c r="X568">
        <v>240</v>
      </c>
      <c r="Y568">
        <f>(Table1[[#This Row],[Min Fecal Coliform]]+Table1[[#This Row],[Max Fecal Coliform]])/2</f>
        <v>190</v>
      </c>
      <c r="Z568">
        <v>1400</v>
      </c>
      <c r="AA568">
        <v>3500</v>
      </c>
      <c r="AB568">
        <f>(Table1[[#This Row],[Min Total Coliform]]+Table1[[#This Row],[Max Total Coliform]])/2</f>
        <v>2450</v>
      </c>
      <c r="AC568">
        <f>MIN(10, (Table1[[#This Row],[Avg BOD]]/4)*10)</f>
        <v>6.25</v>
      </c>
      <c r="AD568">
        <f>MIN(10, (Table1[[#This Row],[Avg Fecal Coliform]]/600)*10)</f>
        <v>3.1666666666666665</v>
      </c>
      <c r="AE568">
        <f>MIN(10, (Table1[[#This Row],[Avg Nitrate N + Nitrite N]]/10)*10)</f>
        <v>0.15000000000000002</v>
      </c>
      <c r="AF568">
        <f>IF(OR(Table1[[#This Row],[Avg pH]]&lt;6.5,Table1[[#This Row],[Avg pH]]&gt;8.5),10,0)</f>
        <v>0</v>
      </c>
      <c r="AG568">
        <f>MAX(0, 10-(2*Table1[[#This Row],[Avg Dissolved Oxygen]]))</f>
        <v>0</v>
      </c>
      <c r="AH568">
        <f>(Table1[[#This Row],[Fecal Score]]*0.3) + (Table1[[#This Row],[BOD Score]]*0.25) + (Table1[[#This Row],[Nitrate Score]]*0.2) + (Table1[[#This Row],[pH Score]]*0.15) + (Table1[[#This Row],[Dissolved Oxygen Score]]*0.1)</f>
        <v>2.5425</v>
      </c>
      <c r="AI568">
        <v>2018</v>
      </c>
    </row>
    <row r="569" spans="1:35">
      <c r="A569">
        <v>3667</v>
      </c>
      <c r="B569" t="s">
        <v>450</v>
      </c>
      <c r="C569" t="s">
        <v>35</v>
      </c>
      <c r="D569" t="s">
        <v>113</v>
      </c>
      <c r="E569">
        <v>25</v>
      </c>
      <c r="F569">
        <v>27</v>
      </c>
      <c r="G569">
        <f>(Table1[[#This Row],[Min Temperature]]+Table1[[#This Row],[Max Temperature]])/2</f>
        <v>26</v>
      </c>
      <c r="H569">
        <v>4.2</v>
      </c>
      <c r="I569">
        <v>5.2</v>
      </c>
      <c r="J569">
        <f>(Table1[[#This Row],[Min Dissolved Oxygen]]+Table1[[#This Row],[Max Dissolved Oxygen]])/2</f>
        <v>4.7</v>
      </c>
      <c r="K569">
        <v>7.2</v>
      </c>
      <c r="L569">
        <v>8.1</v>
      </c>
      <c r="M569">
        <f>(Table1[[#This Row],[Min pH]]+Table1[[#This Row],[Max pH]])/2</f>
        <v>7.65</v>
      </c>
      <c r="N569">
        <v>580</v>
      </c>
      <c r="O569">
        <v>650</v>
      </c>
      <c r="P569">
        <f>(Table1[[#This Row],[Min Conductivity]]+Table1[[#This Row],[Max Conductivity]])/2</f>
        <v>615</v>
      </c>
      <c r="Q569">
        <v>2</v>
      </c>
      <c r="R569">
        <v>2</v>
      </c>
      <c r="S569">
        <f>(Table1[[#This Row],[Min BOD]]+Table1[[#This Row],[Max BOD]])/2</f>
        <v>2</v>
      </c>
      <c r="T569">
        <v>0.1</v>
      </c>
      <c r="U569">
        <v>0.2</v>
      </c>
      <c r="V569">
        <f>(Table1[[#This Row],[Min Nitrate N + Nitrite N]]+Table1[[#This Row],[Max Nitrate N + Nitrite N]])/2</f>
        <v>0.15000000000000002</v>
      </c>
      <c r="W569">
        <v>110</v>
      </c>
      <c r="X569">
        <v>320</v>
      </c>
      <c r="Y569">
        <f>(Table1[[#This Row],[Min Fecal Coliform]]+Table1[[#This Row],[Max Fecal Coliform]])/2</f>
        <v>215</v>
      </c>
      <c r="Z569">
        <v>1200</v>
      </c>
      <c r="AA569">
        <v>2800</v>
      </c>
      <c r="AB569">
        <f>(Table1[[#This Row],[Min Total Coliform]]+Table1[[#This Row],[Max Total Coliform]])/2</f>
        <v>2000</v>
      </c>
      <c r="AC569">
        <f>MIN(10, (Table1[[#This Row],[Avg BOD]]/4)*10)</f>
        <v>5</v>
      </c>
      <c r="AD569">
        <f>MIN(10, (Table1[[#This Row],[Avg Fecal Coliform]]/600)*10)</f>
        <v>3.5833333333333335</v>
      </c>
      <c r="AE569">
        <f>MIN(10, (Table1[[#This Row],[Avg Nitrate N + Nitrite N]]/10)*10)</f>
        <v>0.15000000000000002</v>
      </c>
      <c r="AF569">
        <f>IF(OR(Table1[[#This Row],[Avg pH]]&lt;6.5,Table1[[#This Row],[Avg pH]]&gt;8.5),10,0)</f>
        <v>0</v>
      </c>
      <c r="AG569">
        <f>MAX(0, 10-(2*Table1[[#This Row],[Avg Dissolved Oxygen]]))</f>
        <v>0.59999999999999964</v>
      </c>
      <c r="AH569">
        <f>(Table1[[#This Row],[Fecal Score]]*0.3) + (Table1[[#This Row],[BOD Score]]*0.25) + (Table1[[#This Row],[Nitrate Score]]*0.2) + (Table1[[#This Row],[pH Score]]*0.15) + (Table1[[#This Row],[Dissolved Oxygen Score]]*0.1)</f>
        <v>2.415</v>
      </c>
      <c r="AI569">
        <v>2018</v>
      </c>
    </row>
    <row r="570" spans="1:35">
      <c r="A570">
        <v>3668</v>
      </c>
      <c r="B570" t="s">
        <v>183</v>
      </c>
      <c r="C570" t="s">
        <v>35</v>
      </c>
      <c r="D570" t="s">
        <v>113</v>
      </c>
      <c r="E570">
        <v>25</v>
      </c>
      <c r="F570">
        <v>26</v>
      </c>
      <c r="G570">
        <f>(Table1[[#This Row],[Min Temperature]]+Table1[[#This Row],[Max Temperature]])/2</f>
        <v>25.5</v>
      </c>
      <c r="H570">
        <v>5.5</v>
      </c>
      <c r="I570">
        <v>6.5</v>
      </c>
      <c r="J570">
        <f>(Table1[[#This Row],[Min Dissolved Oxygen]]+Table1[[#This Row],[Max Dissolved Oxygen]])/2</f>
        <v>6</v>
      </c>
      <c r="K570">
        <v>7.2</v>
      </c>
      <c r="L570">
        <v>8</v>
      </c>
      <c r="M570">
        <f>(Table1[[#This Row],[Min pH]]+Table1[[#This Row],[Max pH]])/2</f>
        <v>7.6</v>
      </c>
      <c r="N570">
        <v>360</v>
      </c>
      <c r="O570">
        <v>490</v>
      </c>
      <c r="P570">
        <f>(Table1[[#This Row],[Min Conductivity]]+Table1[[#This Row],[Max Conductivity]])/2</f>
        <v>425</v>
      </c>
      <c r="Q570">
        <v>2</v>
      </c>
      <c r="R570">
        <v>3</v>
      </c>
      <c r="S570">
        <f>(Table1[[#This Row],[Min BOD]]+Table1[[#This Row],[Max BOD]])/2</f>
        <v>2.5</v>
      </c>
      <c r="T570">
        <v>0.1</v>
      </c>
      <c r="U570">
        <v>0.2</v>
      </c>
      <c r="V570">
        <f>(Table1[[#This Row],[Min Nitrate N + Nitrite N]]+Table1[[#This Row],[Max Nitrate N + Nitrite N]])/2</f>
        <v>0.15000000000000002</v>
      </c>
      <c r="W570">
        <v>78</v>
      </c>
      <c r="X570">
        <v>210</v>
      </c>
      <c r="Y570">
        <f>(Table1[[#This Row],[Min Fecal Coliform]]+Table1[[#This Row],[Max Fecal Coliform]])/2</f>
        <v>144</v>
      </c>
      <c r="Z570">
        <v>1100</v>
      </c>
      <c r="AA570">
        <v>2200</v>
      </c>
      <c r="AB570">
        <f>(Table1[[#This Row],[Min Total Coliform]]+Table1[[#This Row],[Max Total Coliform]])/2</f>
        <v>1650</v>
      </c>
      <c r="AC570">
        <f>MIN(10, (Table1[[#This Row],[Avg BOD]]/4)*10)</f>
        <v>6.25</v>
      </c>
      <c r="AD570">
        <f>MIN(10, (Table1[[#This Row],[Avg Fecal Coliform]]/600)*10)</f>
        <v>2.4</v>
      </c>
      <c r="AE570">
        <f>MIN(10, (Table1[[#This Row],[Avg Nitrate N + Nitrite N]]/10)*10)</f>
        <v>0.15000000000000002</v>
      </c>
      <c r="AF570">
        <f>IF(OR(Table1[[#This Row],[Avg pH]]&lt;6.5,Table1[[#This Row],[Avg pH]]&gt;8.5),10,0)</f>
        <v>0</v>
      </c>
      <c r="AG570">
        <f>MAX(0, 10-(2*Table1[[#This Row],[Avg Dissolved Oxygen]]))</f>
        <v>0</v>
      </c>
      <c r="AH570">
        <f>(Table1[[#This Row],[Fecal Score]]*0.3) + (Table1[[#This Row],[BOD Score]]*0.25) + (Table1[[#This Row],[Nitrate Score]]*0.2) + (Table1[[#This Row],[pH Score]]*0.15) + (Table1[[#This Row],[Dissolved Oxygen Score]]*0.1)</f>
        <v>2.3124999999999996</v>
      </c>
      <c r="AI570">
        <v>2018</v>
      </c>
    </row>
    <row r="571" spans="1:35">
      <c r="A571">
        <v>3669</v>
      </c>
      <c r="B571" t="s">
        <v>184</v>
      </c>
      <c r="C571" t="s">
        <v>35</v>
      </c>
      <c r="D571" t="s">
        <v>113</v>
      </c>
      <c r="E571">
        <v>24</v>
      </c>
      <c r="F571">
        <v>28</v>
      </c>
      <c r="G571">
        <f>(Table1[[#This Row],[Min Temperature]]+Table1[[#This Row],[Max Temperature]])/2</f>
        <v>26</v>
      </c>
      <c r="H571">
        <v>4.5999999999999996</v>
      </c>
      <c r="I571">
        <v>6.2</v>
      </c>
      <c r="J571">
        <f>(Table1[[#This Row],[Min Dissolved Oxygen]]+Table1[[#This Row],[Max Dissolved Oxygen]])/2</f>
        <v>5.4</v>
      </c>
      <c r="K571">
        <v>7.3</v>
      </c>
      <c r="L571">
        <v>8.1999999999999993</v>
      </c>
      <c r="M571">
        <f>(Table1[[#This Row],[Min pH]]+Table1[[#This Row],[Max pH]])/2</f>
        <v>7.75</v>
      </c>
      <c r="N571">
        <v>350</v>
      </c>
      <c r="O571">
        <v>490</v>
      </c>
      <c r="P571">
        <f>(Table1[[#This Row],[Min Conductivity]]+Table1[[#This Row],[Max Conductivity]])/2</f>
        <v>420</v>
      </c>
      <c r="Q571">
        <v>2</v>
      </c>
      <c r="R571">
        <v>3</v>
      </c>
      <c r="S571">
        <f>(Table1[[#This Row],[Min BOD]]+Table1[[#This Row],[Max BOD]])/2</f>
        <v>2.5</v>
      </c>
      <c r="T571">
        <v>0.1</v>
      </c>
      <c r="U571">
        <v>0.2</v>
      </c>
      <c r="V571">
        <f>(Table1[[#This Row],[Min Nitrate N + Nitrite N]]+Table1[[#This Row],[Max Nitrate N + Nitrite N]])/2</f>
        <v>0.15000000000000002</v>
      </c>
      <c r="W571">
        <v>93</v>
      </c>
      <c r="X571">
        <v>240</v>
      </c>
      <c r="Y571">
        <f>(Table1[[#This Row],[Min Fecal Coliform]]+Table1[[#This Row],[Max Fecal Coliform]])/2</f>
        <v>166.5</v>
      </c>
      <c r="Z571">
        <v>1300</v>
      </c>
      <c r="AA571">
        <v>2200</v>
      </c>
      <c r="AB571">
        <f>(Table1[[#This Row],[Min Total Coliform]]+Table1[[#This Row],[Max Total Coliform]])/2</f>
        <v>1750</v>
      </c>
      <c r="AC571">
        <f>MIN(10, (Table1[[#This Row],[Avg BOD]]/4)*10)</f>
        <v>6.25</v>
      </c>
      <c r="AD571">
        <f>MIN(10, (Table1[[#This Row],[Avg Fecal Coliform]]/600)*10)</f>
        <v>2.7750000000000004</v>
      </c>
      <c r="AE571">
        <f>MIN(10, (Table1[[#This Row],[Avg Nitrate N + Nitrite N]]/10)*10)</f>
        <v>0.15000000000000002</v>
      </c>
      <c r="AF571">
        <f>IF(OR(Table1[[#This Row],[Avg pH]]&lt;6.5,Table1[[#This Row],[Avg pH]]&gt;8.5),10,0)</f>
        <v>0</v>
      </c>
      <c r="AG571">
        <f>MAX(0, 10-(2*Table1[[#This Row],[Avg Dissolved Oxygen]]))</f>
        <v>0</v>
      </c>
      <c r="AH571">
        <f>(Table1[[#This Row],[Fecal Score]]*0.3) + (Table1[[#This Row],[BOD Score]]*0.25) + (Table1[[#This Row],[Nitrate Score]]*0.2) + (Table1[[#This Row],[pH Score]]*0.15) + (Table1[[#This Row],[Dissolved Oxygen Score]]*0.1)</f>
        <v>2.4249999999999998</v>
      </c>
      <c r="AI571">
        <v>2018</v>
      </c>
    </row>
    <row r="572" spans="1:35">
      <c r="A572">
        <v>3670</v>
      </c>
      <c r="B572" t="s">
        <v>451</v>
      </c>
      <c r="C572" t="s">
        <v>35</v>
      </c>
      <c r="D572" t="s">
        <v>113</v>
      </c>
      <c r="E572">
        <v>25</v>
      </c>
      <c r="F572">
        <v>27</v>
      </c>
      <c r="G572">
        <f>(Table1[[#This Row],[Min Temperature]]+Table1[[#This Row],[Max Temperature]])/2</f>
        <v>26</v>
      </c>
      <c r="H572">
        <v>4</v>
      </c>
      <c r="I572">
        <v>5.5</v>
      </c>
      <c r="J572">
        <f>(Table1[[#This Row],[Min Dissolved Oxygen]]+Table1[[#This Row],[Max Dissolved Oxygen]])/2</f>
        <v>4.75</v>
      </c>
      <c r="K572">
        <v>7.1</v>
      </c>
      <c r="L572">
        <v>8</v>
      </c>
      <c r="M572">
        <f>(Table1[[#This Row],[Min pH]]+Table1[[#This Row],[Max pH]])/2</f>
        <v>7.55</v>
      </c>
      <c r="N572">
        <v>310</v>
      </c>
      <c r="O572">
        <v>710</v>
      </c>
      <c r="P572">
        <f>(Table1[[#This Row],[Min Conductivity]]+Table1[[#This Row],[Max Conductivity]])/2</f>
        <v>510</v>
      </c>
      <c r="Q572">
        <v>2</v>
      </c>
      <c r="R572">
        <v>3</v>
      </c>
      <c r="S572">
        <f>(Table1[[#This Row],[Min BOD]]+Table1[[#This Row],[Max BOD]])/2</f>
        <v>2.5</v>
      </c>
      <c r="T572">
        <v>0.1</v>
      </c>
      <c r="U572">
        <v>0.3</v>
      </c>
      <c r="V572">
        <f>(Table1[[#This Row],[Min Nitrate N + Nitrite N]]+Table1[[#This Row],[Max Nitrate N + Nitrite N]])/2</f>
        <v>0.2</v>
      </c>
      <c r="W572">
        <v>94</v>
      </c>
      <c r="X572">
        <v>260</v>
      </c>
      <c r="Y572">
        <f>(Table1[[#This Row],[Min Fecal Coliform]]+Table1[[#This Row],[Max Fecal Coliform]])/2</f>
        <v>177</v>
      </c>
      <c r="Z572">
        <v>1600</v>
      </c>
      <c r="AA572">
        <v>3500</v>
      </c>
      <c r="AB572">
        <f>(Table1[[#This Row],[Min Total Coliform]]+Table1[[#This Row],[Max Total Coliform]])/2</f>
        <v>2550</v>
      </c>
      <c r="AC572">
        <f>MIN(10, (Table1[[#This Row],[Avg BOD]]/4)*10)</f>
        <v>6.25</v>
      </c>
      <c r="AD572">
        <f>MIN(10, (Table1[[#This Row],[Avg Fecal Coliform]]/600)*10)</f>
        <v>2.9499999999999997</v>
      </c>
      <c r="AE572">
        <f>MIN(10, (Table1[[#This Row],[Avg Nitrate N + Nitrite N]]/10)*10)</f>
        <v>0.2</v>
      </c>
      <c r="AF572">
        <f>IF(OR(Table1[[#This Row],[Avg pH]]&lt;6.5,Table1[[#This Row],[Avg pH]]&gt;8.5),10,0)</f>
        <v>0</v>
      </c>
      <c r="AG572">
        <f>MAX(0, 10-(2*Table1[[#This Row],[Avg Dissolved Oxygen]]))</f>
        <v>0.5</v>
      </c>
      <c r="AH572">
        <f>(Table1[[#This Row],[Fecal Score]]*0.3) + (Table1[[#This Row],[BOD Score]]*0.25) + (Table1[[#This Row],[Nitrate Score]]*0.2) + (Table1[[#This Row],[pH Score]]*0.15) + (Table1[[#This Row],[Dissolved Oxygen Score]]*0.1)</f>
        <v>2.5374999999999996</v>
      </c>
      <c r="AI572">
        <v>2018</v>
      </c>
    </row>
    <row r="573" spans="1:35">
      <c r="A573">
        <v>3671</v>
      </c>
      <c r="B573" t="s">
        <v>452</v>
      </c>
      <c r="C573" t="s">
        <v>35</v>
      </c>
      <c r="D573" t="s">
        <v>113</v>
      </c>
      <c r="E573">
        <v>25</v>
      </c>
      <c r="F573">
        <v>28</v>
      </c>
      <c r="G573">
        <f>(Table1[[#This Row],[Min Temperature]]+Table1[[#This Row],[Max Temperature]])/2</f>
        <v>26.5</v>
      </c>
      <c r="H573">
        <v>5.0999999999999996</v>
      </c>
      <c r="I573">
        <v>6.5</v>
      </c>
      <c r="J573">
        <f>(Table1[[#This Row],[Min Dissolved Oxygen]]+Table1[[#This Row],[Max Dissolved Oxygen]])/2</f>
        <v>5.8</v>
      </c>
      <c r="K573">
        <v>7.5</v>
      </c>
      <c r="L573">
        <v>7.9</v>
      </c>
      <c r="M573">
        <f>(Table1[[#This Row],[Min pH]]+Table1[[#This Row],[Max pH]])/2</f>
        <v>7.7</v>
      </c>
      <c r="N573">
        <v>190</v>
      </c>
      <c r="O573">
        <v>440</v>
      </c>
      <c r="P573">
        <f>(Table1[[#This Row],[Min Conductivity]]+Table1[[#This Row],[Max Conductivity]])/2</f>
        <v>315</v>
      </c>
      <c r="Q573">
        <v>2</v>
      </c>
      <c r="R573">
        <v>2</v>
      </c>
      <c r="S573">
        <f>(Table1[[#This Row],[Min BOD]]+Table1[[#This Row],[Max BOD]])/2</f>
        <v>2</v>
      </c>
      <c r="T573">
        <v>0.1</v>
      </c>
      <c r="U573">
        <v>0.2</v>
      </c>
      <c r="V573">
        <f>(Table1[[#This Row],[Min Nitrate N + Nitrite N]]+Table1[[#This Row],[Max Nitrate N + Nitrite N]])/2</f>
        <v>0.15000000000000002</v>
      </c>
      <c r="W573">
        <v>140</v>
      </c>
      <c r="X573">
        <v>210</v>
      </c>
      <c r="Y573">
        <f>(Table1[[#This Row],[Min Fecal Coliform]]+Table1[[#This Row],[Max Fecal Coliform]])/2</f>
        <v>175</v>
      </c>
      <c r="Z573">
        <v>1300</v>
      </c>
      <c r="AA573">
        <v>2100</v>
      </c>
      <c r="AB573">
        <f>(Table1[[#This Row],[Min Total Coliform]]+Table1[[#This Row],[Max Total Coliform]])/2</f>
        <v>1700</v>
      </c>
      <c r="AC573">
        <f>MIN(10, (Table1[[#This Row],[Avg BOD]]/4)*10)</f>
        <v>5</v>
      </c>
      <c r="AD573">
        <f>MIN(10, (Table1[[#This Row],[Avg Fecal Coliform]]/600)*10)</f>
        <v>2.916666666666667</v>
      </c>
      <c r="AE573">
        <f>MIN(10, (Table1[[#This Row],[Avg Nitrate N + Nitrite N]]/10)*10)</f>
        <v>0.15000000000000002</v>
      </c>
      <c r="AF573">
        <f>IF(OR(Table1[[#This Row],[Avg pH]]&lt;6.5,Table1[[#This Row],[Avg pH]]&gt;8.5),10,0)</f>
        <v>0</v>
      </c>
      <c r="AG573">
        <f>MAX(0, 10-(2*Table1[[#This Row],[Avg Dissolved Oxygen]]))</f>
        <v>0</v>
      </c>
      <c r="AH573">
        <f>(Table1[[#This Row],[Fecal Score]]*0.3) + (Table1[[#This Row],[BOD Score]]*0.25) + (Table1[[#This Row],[Nitrate Score]]*0.2) + (Table1[[#This Row],[pH Score]]*0.15) + (Table1[[#This Row],[Dissolved Oxygen Score]]*0.1)</f>
        <v>2.1549999999999998</v>
      </c>
      <c r="AI573">
        <v>2018</v>
      </c>
    </row>
    <row r="574" spans="1:35">
      <c r="A574">
        <v>3672</v>
      </c>
      <c r="B574" t="s">
        <v>453</v>
      </c>
      <c r="C574" t="s">
        <v>35</v>
      </c>
      <c r="D574" t="s">
        <v>113</v>
      </c>
      <c r="E574">
        <v>25</v>
      </c>
      <c r="F574">
        <v>27</v>
      </c>
      <c r="G574">
        <f>(Table1[[#This Row],[Min Temperature]]+Table1[[#This Row],[Max Temperature]])/2</f>
        <v>26</v>
      </c>
      <c r="H574">
        <v>5.2</v>
      </c>
      <c r="I574">
        <v>5.9</v>
      </c>
      <c r="J574">
        <f>(Table1[[#This Row],[Min Dissolved Oxygen]]+Table1[[#This Row],[Max Dissolved Oxygen]])/2</f>
        <v>5.5500000000000007</v>
      </c>
      <c r="K574">
        <v>6.8</v>
      </c>
      <c r="L574">
        <v>7.7</v>
      </c>
      <c r="M574">
        <f>(Table1[[#This Row],[Min pH]]+Table1[[#This Row],[Max pH]])/2</f>
        <v>7.25</v>
      </c>
      <c r="N574">
        <v>210</v>
      </c>
      <c r="O574">
        <v>390</v>
      </c>
      <c r="P574">
        <f>(Table1[[#This Row],[Min Conductivity]]+Table1[[#This Row],[Max Conductivity]])/2</f>
        <v>300</v>
      </c>
      <c r="Q574">
        <v>2</v>
      </c>
      <c r="R574">
        <v>2</v>
      </c>
      <c r="S574">
        <f>(Table1[[#This Row],[Min BOD]]+Table1[[#This Row],[Max BOD]])/2</f>
        <v>2</v>
      </c>
      <c r="T574">
        <v>0.1</v>
      </c>
      <c r="U574">
        <v>0.2</v>
      </c>
      <c r="V574">
        <f>(Table1[[#This Row],[Min Nitrate N + Nitrite N]]+Table1[[#This Row],[Max Nitrate N + Nitrite N]])/2</f>
        <v>0.15000000000000002</v>
      </c>
      <c r="W574">
        <v>92</v>
      </c>
      <c r="X574">
        <v>170</v>
      </c>
      <c r="Y574">
        <f>(Table1[[#This Row],[Min Fecal Coliform]]+Table1[[#This Row],[Max Fecal Coliform]])/2</f>
        <v>131</v>
      </c>
      <c r="Z574">
        <v>940</v>
      </c>
      <c r="AA574">
        <v>2200</v>
      </c>
      <c r="AB574">
        <f>(Table1[[#This Row],[Min Total Coliform]]+Table1[[#This Row],[Max Total Coliform]])/2</f>
        <v>1570</v>
      </c>
      <c r="AC574">
        <f>MIN(10, (Table1[[#This Row],[Avg BOD]]/4)*10)</f>
        <v>5</v>
      </c>
      <c r="AD574">
        <f>MIN(10, (Table1[[#This Row],[Avg Fecal Coliform]]/600)*10)</f>
        <v>2.1833333333333331</v>
      </c>
      <c r="AE574">
        <f>MIN(10, (Table1[[#This Row],[Avg Nitrate N + Nitrite N]]/10)*10)</f>
        <v>0.15000000000000002</v>
      </c>
      <c r="AF574">
        <f>IF(OR(Table1[[#This Row],[Avg pH]]&lt;6.5,Table1[[#This Row],[Avg pH]]&gt;8.5),10,0)</f>
        <v>0</v>
      </c>
      <c r="AG574">
        <f>MAX(0, 10-(2*Table1[[#This Row],[Avg Dissolved Oxygen]]))</f>
        <v>0</v>
      </c>
      <c r="AH574">
        <f>(Table1[[#This Row],[Fecal Score]]*0.3) + (Table1[[#This Row],[BOD Score]]*0.25) + (Table1[[#This Row],[Nitrate Score]]*0.2) + (Table1[[#This Row],[pH Score]]*0.15) + (Table1[[#This Row],[Dissolved Oxygen Score]]*0.1)</f>
        <v>1.9349999999999998</v>
      </c>
      <c r="AI574">
        <v>2018</v>
      </c>
    </row>
    <row r="575" spans="1:35">
      <c r="A575">
        <v>3673</v>
      </c>
      <c r="B575" t="s">
        <v>454</v>
      </c>
      <c r="C575" t="s">
        <v>35</v>
      </c>
      <c r="D575" t="s">
        <v>113</v>
      </c>
      <c r="E575">
        <v>25</v>
      </c>
      <c r="F575">
        <v>27</v>
      </c>
      <c r="G575">
        <f>(Table1[[#This Row],[Min Temperature]]+Table1[[#This Row],[Max Temperature]])/2</f>
        <v>26</v>
      </c>
      <c r="H575">
        <v>4.5999999999999996</v>
      </c>
      <c r="I575">
        <v>5</v>
      </c>
      <c r="J575">
        <f>(Table1[[#This Row],[Min Dissolved Oxygen]]+Table1[[#This Row],[Max Dissolved Oxygen]])/2</f>
        <v>4.8</v>
      </c>
      <c r="K575">
        <v>7</v>
      </c>
      <c r="L575">
        <v>7.8</v>
      </c>
      <c r="M575">
        <f>(Table1[[#This Row],[Min pH]]+Table1[[#This Row],[Max pH]])/2</f>
        <v>7.4</v>
      </c>
      <c r="N575">
        <v>290</v>
      </c>
      <c r="O575">
        <v>530</v>
      </c>
      <c r="P575">
        <f>(Table1[[#This Row],[Min Conductivity]]+Table1[[#This Row],[Max Conductivity]])/2</f>
        <v>410</v>
      </c>
      <c r="Q575">
        <v>2</v>
      </c>
      <c r="R575">
        <v>3</v>
      </c>
      <c r="S575">
        <f>(Table1[[#This Row],[Min BOD]]+Table1[[#This Row],[Max BOD]])/2</f>
        <v>2.5</v>
      </c>
      <c r="T575">
        <v>0.1</v>
      </c>
      <c r="U575">
        <v>0.2</v>
      </c>
      <c r="V575">
        <f>(Table1[[#This Row],[Min Nitrate N + Nitrite N]]+Table1[[#This Row],[Max Nitrate N + Nitrite N]])/2</f>
        <v>0.15000000000000002</v>
      </c>
      <c r="W575">
        <v>61</v>
      </c>
      <c r="X575">
        <v>260</v>
      </c>
      <c r="Y575">
        <f>(Table1[[#This Row],[Min Fecal Coliform]]+Table1[[#This Row],[Max Fecal Coliform]])/2</f>
        <v>160.5</v>
      </c>
      <c r="Z575">
        <v>940</v>
      </c>
      <c r="AA575">
        <v>2400</v>
      </c>
      <c r="AB575">
        <f>(Table1[[#This Row],[Min Total Coliform]]+Table1[[#This Row],[Max Total Coliform]])/2</f>
        <v>1670</v>
      </c>
      <c r="AC575">
        <f>MIN(10, (Table1[[#This Row],[Avg BOD]]/4)*10)</f>
        <v>6.25</v>
      </c>
      <c r="AD575">
        <f>MIN(10, (Table1[[#This Row],[Avg Fecal Coliform]]/600)*10)</f>
        <v>2.6750000000000003</v>
      </c>
      <c r="AE575">
        <f>MIN(10, (Table1[[#This Row],[Avg Nitrate N + Nitrite N]]/10)*10)</f>
        <v>0.15000000000000002</v>
      </c>
      <c r="AF575">
        <f>IF(OR(Table1[[#This Row],[Avg pH]]&lt;6.5,Table1[[#This Row],[Avg pH]]&gt;8.5),10,0)</f>
        <v>0</v>
      </c>
      <c r="AG575">
        <f>MAX(0, 10-(2*Table1[[#This Row],[Avg Dissolved Oxygen]]))</f>
        <v>0.40000000000000036</v>
      </c>
      <c r="AH575">
        <f>(Table1[[#This Row],[Fecal Score]]*0.3) + (Table1[[#This Row],[BOD Score]]*0.25) + (Table1[[#This Row],[Nitrate Score]]*0.2) + (Table1[[#This Row],[pH Score]]*0.15) + (Table1[[#This Row],[Dissolved Oxygen Score]]*0.1)</f>
        <v>2.4350000000000001</v>
      </c>
      <c r="AI575">
        <v>2018</v>
      </c>
    </row>
    <row r="576" spans="1:35">
      <c r="A576">
        <v>3675</v>
      </c>
      <c r="B576" t="s">
        <v>455</v>
      </c>
      <c r="C576" t="s">
        <v>35</v>
      </c>
      <c r="D576" t="s">
        <v>113</v>
      </c>
      <c r="E576">
        <v>25</v>
      </c>
      <c r="F576">
        <v>28</v>
      </c>
      <c r="G576">
        <f>(Table1[[#This Row],[Min Temperature]]+Table1[[#This Row],[Max Temperature]])/2</f>
        <v>26.5</v>
      </c>
      <c r="H576">
        <v>5.4</v>
      </c>
      <c r="I576">
        <v>7</v>
      </c>
      <c r="J576">
        <f>(Table1[[#This Row],[Min Dissolved Oxygen]]+Table1[[#This Row],[Max Dissolved Oxygen]])/2</f>
        <v>6.2</v>
      </c>
      <c r="K576">
        <v>7.4</v>
      </c>
      <c r="L576">
        <v>7.9</v>
      </c>
      <c r="M576">
        <f>(Table1[[#This Row],[Min pH]]+Table1[[#This Row],[Max pH]])/2</f>
        <v>7.65</v>
      </c>
      <c r="N576">
        <v>430</v>
      </c>
      <c r="O576">
        <v>590</v>
      </c>
      <c r="P576">
        <f>(Table1[[#This Row],[Min Conductivity]]+Table1[[#This Row],[Max Conductivity]])/2</f>
        <v>510</v>
      </c>
      <c r="Q576">
        <v>2</v>
      </c>
      <c r="R576">
        <v>2</v>
      </c>
      <c r="S576">
        <f>(Table1[[#This Row],[Min BOD]]+Table1[[#This Row],[Max BOD]])/2</f>
        <v>2</v>
      </c>
      <c r="T576">
        <v>0.1</v>
      </c>
      <c r="U576">
        <v>0.2</v>
      </c>
      <c r="V576">
        <f>(Table1[[#This Row],[Min Nitrate N + Nitrite N]]+Table1[[#This Row],[Max Nitrate N + Nitrite N]])/2</f>
        <v>0.15000000000000002</v>
      </c>
      <c r="W576">
        <v>93</v>
      </c>
      <c r="X576">
        <v>270</v>
      </c>
      <c r="Y576">
        <f>(Table1[[#This Row],[Min Fecal Coliform]]+Table1[[#This Row],[Max Fecal Coliform]])/2</f>
        <v>181.5</v>
      </c>
      <c r="Z576">
        <v>1300</v>
      </c>
      <c r="AA576">
        <v>3500</v>
      </c>
      <c r="AB576">
        <f>(Table1[[#This Row],[Min Total Coliform]]+Table1[[#This Row],[Max Total Coliform]])/2</f>
        <v>2400</v>
      </c>
      <c r="AC576">
        <f>MIN(10, (Table1[[#This Row],[Avg BOD]]/4)*10)</f>
        <v>5</v>
      </c>
      <c r="AD576">
        <f>MIN(10, (Table1[[#This Row],[Avg Fecal Coliform]]/600)*10)</f>
        <v>3.0249999999999999</v>
      </c>
      <c r="AE576">
        <f>MIN(10, (Table1[[#This Row],[Avg Nitrate N + Nitrite N]]/10)*10)</f>
        <v>0.15000000000000002</v>
      </c>
      <c r="AF576">
        <f>IF(OR(Table1[[#This Row],[Avg pH]]&lt;6.5,Table1[[#This Row],[Avg pH]]&gt;8.5),10,0)</f>
        <v>0</v>
      </c>
      <c r="AG576">
        <f>MAX(0, 10-(2*Table1[[#This Row],[Avg Dissolved Oxygen]]))</f>
        <v>0</v>
      </c>
      <c r="AH576">
        <f>(Table1[[#This Row],[Fecal Score]]*0.3) + (Table1[[#This Row],[BOD Score]]*0.25) + (Table1[[#This Row],[Nitrate Score]]*0.2) + (Table1[[#This Row],[pH Score]]*0.15) + (Table1[[#This Row],[Dissolved Oxygen Score]]*0.1)</f>
        <v>2.1874999999999996</v>
      </c>
      <c r="AI576">
        <v>2018</v>
      </c>
    </row>
    <row r="577" spans="1:35">
      <c r="A577">
        <v>3677</v>
      </c>
      <c r="B577" t="s">
        <v>185</v>
      </c>
      <c r="C577" t="s">
        <v>35</v>
      </c>
      <c r="D577" t="s">
        <v>113</v>
      </c>
      <c r="E577">
        <v>25</v>
      </c>
      <c r="F577">
        <v>30</v>
      </c>
      <c r="G577">
        <f>(Table1[[#This Row],[Min Temperature]]+Table1[[#This Row],[Max Temperature]])/2</f>
        <v>27.5</v>
      </c>
      <c r="H577">
        <v>4.4000000000000004</v>
      </c>
      <c r="I577">
        <v>8.3000000000000007</v>
      </c>
      <c r="J577">
        <f>(Table1[[#This Row],[Min Dissolved Oxygen]]+Table1[[#This Row],[Max Dissolved Oxygen]])/2</f>
        <v>6.3500000000000005</v>
      </c>
      <c r="K577">
        <v>8.1</v>
      </c>
      <c r="L577">
        <v>9.1999999999999993</v>
      </c>
      <c r="M577">
        <f>(Table1[[#This Row],[Min pH]]+Table1[[#This Row],[Max pH]])/2</f>
        <v>8.6499999999999986</v>
      </c>
      <c r="N577">
        <v>1112</v>
      </c>
      <c r="O577">
        <v>1460</v>
      </c>
      <c r="P577">
        <f>(Table1[[#This Row],[Min Conductivity]]+Table1[[#This Row],[Max Conductivity]])/2</f>
        <v>1286</v>
      </c>
      <c r="Q577">
        <v>7.8</v>
      </c>
      <c r="R577">
        <v>16</v>
      </c>
      <c r="S577">
        <f>(Table1[[#This Row],[Min BOD]]+Table1[[#This Row],[Max BOD]])/2</f>
        <v>11.9</v>
      </c>
      <c r="T577">
        <v>0</v>
      </c>
      <c r="U577">
        <v>0.1</v>
      </c>
      <c r="V577">
        <f>(Table1[[#This Row],[Min Nitrate N + Nitrite N]]+Table1[[#This Row],[Max Nitrate N + Nitrite N]])/2</f>
        <v>0.05</v>
      </c>
      <c r="W577">
        <v>1200</v>
      </c>
      <c r="X577">
        <v>2500</v>
      </c>
      <c r="Y577">
        <f>(Table1[[#This Row],[Min Fecal Coliform]]+Table1[[#This Row],[Max Fecal Coliform]])/2</f>
        <v>1850</v>
      </c>
      <c r="Z577">
        <v>4500</v>
      </c>
      <c r="AA577">
        <v>8000</v>
      </c>
      <c r="AB577">
        <f>(Table1[[#This Row],[Min Total Coliform]]+Table1[[#This Row],[Max Total Coliform]])/2</f>
        <v>6250</v>
      </c>
      <c r="AC577">
        <f>MIN(10, (Table1[[#This Row],[Avg BOD]]/4)*10)</f>
        <v>10</v>
      </c>
      <c r="AD577">
        <f>MIN(10, (Table1[[#This Row],[Avg Fecal Coliform]]/600)*10)</f>
        <v>10</v>
      </c>
      <c r="AE577">
        <f>MIN(10, (Table1[[#This Row],[Avg Nitrate N + Nitrite N]]/10)*10)</f>
        <v>0.05</v>
      </c>
      <c r="AF577">
        <f>IF(OR(Table1[[#This Row],[Avg pH]]&lt;6.5,Table1[[#This Row],[Avg pH]]&gt;8.5),10,0)</f>
        <v>10</v>
      </c>
      <c r="AG577">
        <f>MAX(0, 10-(2*Table1[[#This Row],[Avg Dissolved Oxygen]]))</f>
        <v>0</v>
      </c>
      <c r="AH577">
        <f>(Table1[[#This Row],[Fecal Score]]*0.3) + (Table1[[#This Row],[BOD Score]]*0.25) + (Table1[[#This Row],[Nitrate Score]]*0.2) + (Table1[[#This Row],[pH Score]]*0.15) + (Table1[[#This Row],[Dissolved Oxygen Score]]*0.1)</f>
        <v>7.01</v>
      </c>
      <c r="AI577">
        <v>2018</v>
      </c>
    </row>
    <row r="578" spans="1:35">
      <c r="A578">
        <v>3679</v>
      </c>
      <c r="B578" t="s">
        <v>186</v>
      </c>
      <c r="C578" t="s">
        <v>35</v>
      </c>
      <c r="D578" t="s">
        <v>113</v>
      </c>
      <c r="E578">
        <v>28</v>
      </c>
      <c r="F578">
        <v>33</v>
      </c>
      <c r="G578">
        <f>(Table1[[#This Row],[Min Temperature]]+Table1[[#This Row],[Max Temperature]])/2</f>
        <v>30.5</v>
      </c>
      <c r="H578">
        <v>5.0999999999999996</v>
      </c>
      <c r="I578">
        <v>10.5</v>
      </c>
      <c r="J578">
        <f>(Table1[[#This Row],[Min Dissolved Oxygen]]+Table1[[#This Row],[Max Dissolved Oxygen]])/2</f>
        <v>7.8</v>
      </c>
      <c r="K578">
        <v>7.6</v>
      </c>
      <c r="L578">
        <v>8.5</v>
      </c>
      <c r="M578">
        <f>(Table1[[#This Row],[Min pH]]+Table1[[#This Row],[Max pH]])/2</f>
        <v>8.0500000000000007</v>
      </c>
      <c r="N578">
        <v>6</v>
      </c>
      <c r="O578">
        <v>1610</v>
      </c>
      <c r="P578">
        <f>(Table1[[#This Row],[Min Conductivity]]+Table1[[#This Row],[Max Conductivity]])/2</f>
        <v>808</v>
      </c>
      <c r="Q578">
        <v>0.5</v>
      </c>
      <c r="R578">
        <v>26</v>
      </c>
      <c r="S578">
        <f>(Table1[[#This Row],[Min BOD]]+Table1[[#This Row],[Max BOD]])/2</f>
        <v>13.25</v>
      </c>
      <c r="T578">
        <v>0.9</v>
      </c>
      <c r="U578">
        <v>7.7</v>
      </c>
      <c r="V578">
        <f>(Table1[[#This Row],[Min Nitrate N + Nitrite N]]+Table1[[#This Row],[Max Nitrate N + Nitrite N]])/2</f>
        <v>4.3</v>
      </c>
      <c r="W578">
        <v>220</v>
      </c>
      <c r="X578">
        <v>1600</v>
      </c>
      <c r="Y578">
        <f>(Table1[[#This Row],[Min Fecal Coliform]]+Table1[[#This Row],[Max Fecal Coliform]])/2</f>
        <v>910</v>
      </c>
      <c r="Z578">
        <v>1600</v>
      </c>
      <c r="AA578">
        <v>3200</v>
      </c>
      <c r="AB578">
        <f>(Table1[[#This Row],[Min Total Coliform]]+Table1[[#This Row],[Max Total Coliform]])/2</f>
        <v>2400</v>
      </c>
      <c r="AC578">
        <f>MIN(10, (Table1[[#This Row],[Avg BOD]]/4)*10)</f>
        <v>10</v>
      </c>
      <c r="AD578">
        <f>MIN(10, (Table1[[#This Row],[Avg Fecal Coliform]]/600)*10)</f>
        <v>10</v>
      </c>
      <c r="AE578">
        <f>MIN(10, (Table1[[#This Row],[Avg Nitrate N + Nitrite N]]/10)*10)</f>
        <v>4.3</v>
      </c>
      <c r="AF578">
        <f>IF(OR(Table1[[#This Row],[Avg pH]]&lt;6.5,Table1[[#This Row],[Avg pH]]&gt;8.5),10,0)</f>
        <v>0</v>
      </c>
      <c r="AG578">
        <f>MAX(0, 10-(2*Table1[[#This Row],[Avg Dissolved Oxygen]]))</f>
        <v>0</v>
      </c>
      <c r="AH578">
        <f>(Table1[[#This Row],[Fecal Score]]*0.3) + (Table1[[#This Row],[BOD Score]]*0.25) + (Table1[[#This Row],[Nitrate Score]]*0.2) + (Table1[[#This Row],[pH Score]]*0.15) + (Table1[[#This Row],[Dissolved Oxygen Score]]*0.1)</f>
        <v>6.36</v>
      </c>
      <c r="AI578">
        <v>2018</v>
      </c>
    </row>
    <row r="579" spans="1:35">
      <c r="A579">
        <v>3680</v>
      </c>
      <c r="B579" t="s">
        <v>187</v>
      </c>
      <c r="C579" t="s">
        <v>35</v>
      </c>
      <c r="D579" t="s">
        <v>113</v>
      </c>
      <c r="E579">
        <v>20</v>
      </c>
      <c r="F579">
        <v>32</v>
      </c>
      <c r="G579">
        <f>(Table1[[#This Row],[Min Temperature]]+Table1[[#This Row],[Max Temperature]])/2</f>
        <v>26</v>
      </c>
      <c r="H579">
        <v>5.6</v>
      </c>
      <c r="I579">
        <v>9</v>
      </c>
      <c r="J579">
        <f>(Table1[[#This Row],[Min Dissolved Oxygen]]+Table1[[#This Row],[Max Dissolved Oxygen]])/2</f>
        <v>7.3</v>
      </c>
      <c r="K579">
        <v>7.4</v>
      </c>
      <c r="L579">
        <v>8.1999999999999993</v>
      </c>
      <c r="M579">
        <f>(Table1[[#This Row],[Min pH]]+Table1[[#This Row],[Max pH]])/2</f>
        <v>7.8</v>
      </c>
      <c r="N579">
        <v>450</v>
      </c>
      <c r="O579">
        <v>720</v>
      </c>
      <c r="P579">
        <f>(Table1[[#This Row],[Min Conductivity]]+Table1[[#This Row],[Max Conductivity]])/2</f>
        <v>585</v>
      </c>
      <c r="Q579">
        <v>0.8</v>
      </c>
      <c r="R579">
        <v>3.4</v>
      </c>
      <c r="S579">
        <f>(Table1[[#This Row],[Min BOD]]+Table1[[#This Row],[Max BOD]])/2</f>
        <v>2.1</v>
      </c>
      <c r="T579">
        <v>0.6</v>
      </c>
      <c r="U579">
        <v>11.1</v>
      </c>
      <c r="V579">
        <f>(Table1[[#This Row],[Min Nitrate N + Nitrite N]]+Table1[[#This Row],[Max Nitrate N + Nitrite N]])/2</f>
        <v>5.85</v>
      </c>
      <c r="W579">
        <v>1800</v>
      </c>
      <c r="X579">
        <v>1800</v>
      </c>
      <c r="Y579">
        <f>(Table1[[#This Row],[Min Fecal Coliform]]+Table1[[#This Row],[Max Fecal Coliform]])/2</f>
        <v>1800</v>
      </c>
      <c r="Z579">
        <v>3200</v>
      </c>
      <c r="AA579">
        <v>3200</v>
      </c>
      <c r="AB579">
        <f>(Table1[[#This Row],[Min Total Coliform]]+Table1[[#This Row],[Max Total Coliform]])/2</f>
        <v>3200</v>
      </c>
      <c r="AC579">
        <f>MIN(10, (Table1[[#This Row],[Avg BOD]]/4)*10)</f>
        <v>5.25</v>
      </c>
      <c r="AD579">
        <f>MIN(10, (Table1[[#This Row],[Avg Fecal Coliform]]/600)*10)</f>
        <v>10</v>
      </c>
      <c r="AE579">
        <f>MIN(10, (Table1[[#This Row],[Avg Nitrate N + Nitrite N]]/10)*10)</f>
        <v>5.85</v>
      </c>
      <c r="AF579">
        <f>IF(OR(Table1[[#This Row],[Avg pH]]&lt;6.5,Table1[[#This Row],[Avg pH]]&gt;8.5),10,0)</f>
        <v>0</v>
      </c>
      <c r="AG579">
        <f>MAX(0, 10-(2*Table1[[#This Row],[Avg Dissolved Oxygen]]))</f>
        <v>0</v>
      </c>
      <c r="AH579">
        <f>(Table1[[#This Row],[Fecal Score]]*0.3) + (Table1[[#This Row],[BOD Score]]*0.25) + (Table1[[#This Row],[Nitrate Score]]*0.2) + (Table1[[#This Row],[pH Score]]*0.15) + (Table1[[#This Row],[Dissolved Oxygen Score]]*0.1)</f>
        <v>5.4824999999999999</v>
      </c>
      <c r="AI579">
        <v>2018</v>
      </c>
    </row>
    <row r="580" spans="1:35">
      <c r="A580">
        <v>3681</v>
      </c>
      <c r="B580" t="s">
        <v>188</v>
      </c>
      <c r="C580" t="s">
        <v>35</v>
      </c>
      <c r="D580" t="s">
        <v>113</v>
      </c>
      <c r="E580">
        <v>21</v>
      </c>
      <c r="F580">
        <v>29</v>
      </c>
      <c r="G580">
        <f>(Table1[[#This Row],[Min Temperature]]+Table1[[#This Row],[Max Temperature]])/2</f>
        <v>25</v>
      </c>
      <c r="H580">
        <v>0</v>
      </c>
      <c r="I580">
        <v>10.199999999999999</v>
      </c>
      <c r="J580">
        <f>(Table1[[#This Row],[Min Dissolved Oxygen]]+Table1[[#This Row],[Max Dissolved Oxygen]])/2</f>
        <v>5.0999999999999996</v>
      </c>
      <c r="K580">
        <v>6.9</v>
      </c>
      <c r="L580">
        <v>7.7</v>
      </c>
      <c r="M580">
        <f>(Table1[[#This Row],[Min pH]]+Table1[[#This Row],[Max pH]])/2</f>
        <v>7.3000000000000007</v>
      </c>
      <c r="N580">
        <v>440</v>
      </c>
      <c r="O580">
        <v>686</v>
      </c>
      <c r="P580">
        <f>(Table1[[#This Row],[Min Conductivity]]+Table1[[#This Row],[Max Conductivity]])/2</f>
        <v>563</v>
      </c>
      <c r="Q580">
        <v>4.0999999999999996</v>
      </c>
      <c r="R580">
        <v>15</v>
      </c>
      <c r="S580">
        <f>(Table1[[#This Row],[Min BOD]]+Table1[[#This Row],[Max BOD]])/2</f>
        <v>9.5500000000000007</v>
      </c>
      <c r="T580">
        <v>1.3</v>
      </c>
      <c r="U580">
        <v>13.7</v>
      </c>
      <c r="V580">
        <f>(Table1[[#This Row],[Min Nitrate N + Nitrite N]]+Table1[[#This Row],[Max Nitrate N + Nitrite N]])/2</f>
        <v>7.5</v>
      </c>
      <c r="W580">
        <v>1800</v>
      </c>
      <c r="X580">
        <v>1800</v>
      </c>
      <c r="Y580">
        <f>(Table1[[#This Row],[Min Fecal Coliform]]+Table1[[#This Row],[Max Fecal Coliform]])/2</f>
        <v>1800</v>
      </c>
      <c r="Z580">
        <v>3200</v>
      </c>
      <c r="AA580">
        <v>3200</v>
      </c>
      <c r="AB580">
        <f>(Table1[[#This Row],[Min Total Coliform]]+Table1[[#This Row],[Max Total Coliform]])/2</f>
        <v>3200</v>
      </c>
      <c r="AC580">
        <f>MIN(10, (Table1[[#This Row],[Avg BOD]]/4)*10)</f>
        <v>10</v>
      </c>
      <c r="AD580">
        <f>MIN(10, (Table1[[#This Row],[Avg Fecal Coliform]]/600)*10)</f>
        <v>10</v>
      </c>
      <c r="AE580">
        <f>MIN(10, (Table1[[#This Row],[Avg Nitrate N + Nitrite N]]/10)*10)</f>
        <v>7.5</v>
      </c>
      <c r="AF580">
        <f>IF(OR(Table1[[#This Row],[Avg pH]]&lt;6.5,Table1[[#This Row],[Avg pH]]&gt;8.5),10,0)</f>
        <v>0</v>
      </c>
      <c r="AG580">
        <f>MAX(0, 10-(2*Table1[[#This Row],[Avg Dissolved Oxygen]]))</f>
        <v>0</v>
      </c>
      <c r="AH580">
        <f>(Table1[[#This Row],[Fecal Score]]*0.3) + (Table1[[#This Row],[BOD Score]]*0.25) + (Table1[[#This Row],[Nitrate Score]]*0.2) + (Table1[[#This Row],[pH Score]]*0.15) + (Table1[[#This Row],[Dissolved Oxygen Score]]*0.1)</f>
        <v>7</v>
      </c>
      <c r="AI580">
        <v>2018</v>
      </c>
    </row>
    <row r="581" spans="1:35">
      <c r="A581">
        <v>3682</v>
      </c>
      <c r="B581" t="s">
        <v>456</v>
      </c>
      <c r="C581" t="s">
        <v>35</v>
      </c>
      <c r="D581" t="s">
        <v>113</v>
      </c>
      <c r="E581">
        <v>21</v>
      </c>
      <c r="F581">
        <v>32</v>
      </c>
      <c r="G581">
        <f>(Table1[[#This Row],[Min Temperature]]+Table1[[#This Row],[Max Temperature]])/2</f>
        <v>26.5</v>
      </c>
      <c r="H581">
        <v>5.0999999999999996</v>
      </c>
      <c r="I581">
        <v>11</v>
      </c>
      <c r="J581">
        <f>(Table1[[#This Row],[Min Dissolved Oxygen]]+Table1[[#This Row],[Max Dissolved Oxygen]])/2</f>
        <v>8.0500000000000007</v>
      </c>
      <c r="K581">
        <v>8.4</v>
      </c>
      <c r="L581">
        <v>9.1</v>
      </c>
      <c r="M581">
        <f>(Table1[[#This Row],[Min pH]]+Table1[[#This Row],[Max pH]])/2</f>
        <v>8.75</v>
      </c>
      <c r="N581">
        <v>2700</v>
      </c>
      <c r="O581">
        <v>7900</v>
      </c>
      <c r="P581">
        <f>(Table1[[#This Row],[Min Conductivity]]+Table1[[#This Row],[Max Conductivity]])/2</f>
        <v>5300</v>
      </c>
      <c r="Q581">
        <v>1.3</v>
      </c>
      <c r="R581">
        <v>12.7</v>
      </c>
      <c r="S581">
        <f>(Table1[[#This Row],[Min BOD]]+Table1[[#This Row],[Max BOD]])/2</f>
        <v>7</v>
      </c>
      <c r="T581">
        <v>1.8</v>
      </c>
      <c r="U581">
        <v>46.8</v>
      </c>
      <c r="V581">
        <f>(Table1[[#This Row],[Min Nitrate N + Nitrite N]]+Table1[[#This Row],[Max Nitrate N + Nitrite N]])/2</f>
        <v>24.299999999999997</v>
      </c>
      <c r="W581">
        <v>560</v>
      </c>
      <c r="X581">
        <v>1700</v>
      </c>
      <c r="Y581">
        <f>(Table1[[#This Row],[Min Fecal Coliform]]+Table1[[#This Row],[Max Fecal Coliform]])/2</f>
        <v>1130</v>
      </c>
      <c r="Z581">
        <v>1600</v>
      </c>
      <c r="AA581">
        <v>5000</v>
      </c>
      <c r="AB581">
        <f>(Table1[[#This Row],[Min Total Coliform]]+Table1[[#This Row],[Max Total Coliform]])/2</f>
        <v>3300</v>
      </c>
      <c r="AC581">
        <f>MIN(10, (Table1[[#This Row],[Avg BOD]]/4)*10)</f>
        <v>10</v>
      </c>
      <c r="AD581">
        <f>MIN(10, (Table1[[#This Row],[Avg Fecal Coliform]]/600)*10)</f>
        <v>10</v>
      </c>
      <c r="AE581">
        <f>MIN(10, (Table1[[#This Row],[Avg Nitrate N + Nitrite N]]/10)*10)</f>
        <v>10</v>
      </c>
      <c r="AF581">
        <f>IF(OR(Table1[[#This Row],[Avg pH]]&lt;6.5,Table1[[#This Row],[Avg pH]]&gt;8.5),10,0)</f>
        <v>10</v>
      </c>
      <c r="AG581">
        <f>MAX(0, 10-(2*Table1[[#This Row],[Avg Dissolved Oxygen]]))</f>
        <v>0</v>
      </c>
      <c r="AH581">
        <f>(Table1[[#This Row],[Fecal Score]]*0.3) + (Table1[[#This Row],[BOD Score]]*0.25) + (Table1[[#This Row],[Nitrate Score]]*0.2) + (Table1[[#This Row],[pH Score]]*0.15) + (Table1[[#This Row],[Dissolved Oxygen Score]]*0.1)</f>
        <v>9</v>
      </c>
      <c r="AI581">
        <v>2018</v>
      </c>
    </row>
    <row r="582" spans="1:35">
      <c r="A582">
        <v>3683</v>
      </c>
      <c r="B582" t="s">
        <v>190</v>
      </c>
      <c r="C582" t="s">
        <v>35</v>
      </c>
      <c r="D582" t="s">
        <v>113</v>
      </c>
      <c r="E582">
        <v>25</v>
      </c>
      <c r="F582">
        <v>27</v>
      </c>
      <c r="G582">
        <f>(Table1[[#This Row],[Min Temperature]]+Table1[[#This Row],[Max Temperature]])/2</f>
        <v>26</v>
      </c>
      <c r="H582">
        <v>4.2</v>
      </c>
      <c r="I582">
        <v>4.9000000000000004</v>
      </c>
      <c r="J582">
        <f>(Table1[[#This Row],[Min Dissolved Oxygen]]+Table1[[#This Row],[Max Dissolved Oxygen]])/2</f>
        <v>4.5500000000000007</v>
      </c>
      <c r="K582">
        <v>7</v>
      </c>
      <c r="L582">
        <v>7.8</v>
      </c>
      <c r="M582">
        <f>(Table1[[#This Row],[Min pH]]+Table1[[#This Row],[Max pH]])/2</f>
        <v>7.4</v>
      </c>
      <c r="N582">
        <v>676</v>
      </c>
      <c r="O582">
        <v>1516</v>
      </c>
      <c r="P582">
        <f>(Table1[[#This Row],[Min Conductivity]]+Table1[[#This Row],[Max Conductivity]])/2</f>
        <v>1096</v>
      </c>
      <c r="Q582">
        <v>12.3</v>
      </c>
      <c r="R582">
        <v>41</v>
      </c>
      <c r="S582">
        <f>(Table1[[#This Row],[Min BOD]]+Table1[[#This Row],[Max BOD]])/2</f>
        <v>26.65</v>
      </c>
      <c r="T582">
        <v>0.9</v>
      </c>
      <c r="U582">
        <v>2.1</v>
      </c>
      <c r="V582">
        <f>(Table1[[#This Row],[Min Nitrate N + Nitrite N]]+Table1[[#This Row],[Max Nitrate N + Nitrite N]])/2</f>
        <v>1.5</v>
      </c>
      <c r="W582">
        <v>350</v>
      </c>
      <c r="X582">
        <v>1600</v>
      </c>
      <c r="Y582">
        <f>(Table1[[#This Row],[Min Fecal Coliform]]+Table1[[#This Row],[Max Fecal Coliform]])/2</f>
        <v>975</v>
      </c>
      <c r="Z582">
        <v>900</v>
      </c>
      <c r="AA582">
        <v>1800</v>
      </c>
      <c r="AB582">
        <f>(Table1[[#This Row],[Min Total Coliform]]+Table1[[#This Row],[Max Total Coliform]])/2</f>
        <v>1350</v>
      </c>
      <c r="AC582">
        <f>MIN(10, (Table1[[#This Row],[Avg BOD]]/4)*10)</f>
        <v>10</v>
      </c>
      <c r="AD582">
        <f>MIN(10, (Table1[[#This Row],[Avg Fecal Coliform]]/600)*10)</f>
        <v>10</v>
      </c>
      <c r="AE582">
        <f>MIN(10, (Table1[[#This Row],[Avg Nitrate N + Nitrite N]]/10)*10)</f>
        <v>1.5</v>
      </c>
      <c r="AF582">
        <f>IF(OR(Table1[[#This Row],[Avg pH]]&lt;6.5,Table1[[#This Row],[Avg pH]]&gt;8.5),10,0)</f>
        <v>0</v>
      </c>
      <c r="AG582">
        <f>MAX(0, 10-(2*Table1[[#This Row],[Avg Dissolved Oxygen]]))</f>
        <v>0.89999999999999858</v>
      </c>
      <c r="AH582">
        <f>(Table1[[#This Row],[Fecal Score]]*0.3) + (Table1[[#This Row],[BOD Score]]*0.25) + (Table1[[#This Row],[Nitrate Score]]*0.2) + (Table1[[#This Row],[pH Score]]*0.15) + (Table1[[#This Row],[Dissolved Oxygen Score]]*0.1)</f>
        <v>5.89</v>
      </c>
      <c r="AI582">
        <v>2018</v>
      </c>
    </row>
    <row r="583" spans="1:35">
      <c r="A583">
        <v>3684</v>
      </c>
      <c r="B583" t="s">
        <v>191</v>
      </c>
      <c r="C583" t="s">
        <v>35</v>
      </c>
      <c r="D583" t="s">
        <v>113</v>
      </c>
      <c r="E583">
        <v>24</v>
      </c>
      <c r="F583">
        <v>27</v>
      </c>
      <c r="G583">
        <f>(Table1[[#This Row],[Min Temperature]]+Table1[[#This Row],[Max Temperature]])/2</f>
        <v>25.5</v>
      </c>
      <c r="H583">
        <v>6.9</v>
      </c>
      <c r="I583">
        <v>7.3</v>
      </c>
      <c r="J583">
        <f>(Table1[[#This Row],[Min Dissolved Oxygen]]+Table1[[#This Row],[Max Dissolved Oxygen]])/2</f>
        <v>7.1</v>
      </c>
      <c r="K583">
        <v>7.6</v>
      </c>
      <c r="L583">
        <v>8.3000000000000007</v>
      </c>
      <c r="M583">
        <f>(Table1[[#This Row],[Min pH]]+Table1[[#This Row],[Max pH]])/2</f>
        <v>7.95</v>
      </c>
      <c r="N583">
        <v>918</v>
      </c>
      <c r="O583">
        <v>1357</v>
      </c>
      <c r="P583">
        <f>(Table1[[#This Row],[Min Conductivity]]+Table1[[#This Row],[Max Conductivity]])/2</f>
        <v>1137.5</v>
      </c>
      <c r="Q583">
        <v>3.3</v>
      </c>
      <c r="R583">
        <v>3.9</v>
      </c>
      <c r="S583">
        <f>(Table1[[#This Row],[Min BOD]]+Table1[[#This Row],[Max BOD]])/2</f>
        <v>3.5999999999999996</v>
      </c>
      <c r="T583">
        <v>0.5</v>
      </c>
      <c r="U583">
        <v>0.9</v>
      </c>
      <c r="V583">
        <f>(Table1[[#This Row],[Min Nitrate N + Nitrite N]]+Table1[[#This Row],[Max Nitrate N + Nitrite N]])/2</f>
        <v>0.7</v>
      </c>
      <c r="W583">
        <v>80</v>
      </c>
      <c r="X583">
        <v>900</v>
      </c>
      <c r="Y583">
        <f>(Table1[[#This Row],[Min Fecal Coliform]]+Table1[[#This Row],[Max Fecal Coliform]])/2</f>
        <v>490</v>
      </c>
      <c r="Z583">
        <v>550</v>
      </c>
      <c r="AA583">
        <v>1800</v>
      </c>
      <c r="AB583">
        <f>(Table1[[#This Row],[Min Total Coliform]]+Table1[[#This Row],[Max Total Coliform]])/2</f>
        <v>1175</v>
      </c>
      <c r="AC583">
        <f>MIN(10, (Table1[[#This Row],[Avg BOD]]/4)*10)</f>
        <v>9</v>
      </c>
      <c r="AD583">
        <f>MIN(10, (Table1[[#This Row],[Avg Fecal Coliform]]/600)*10)</f>
        <v>8.1666666666666661</v>
      </c>
      <c r="AE583">
        <f>MIN(10, (Table1[[#This Row],[Avg Nitrate N + Nitrite N]]/10)*10)</f>
        <v>0.7</v>
      </c>
      <c r="AF583">
        <f>IF(OR(Table1[[#This Row],[Avg pH]]&lt;6.5,Table1[[#This Row],[Avg pH]]&gt;8.5),10,0)</f>
        <v>0</v>
      </c>
      <c r="AG583">
        <f>MAX(0, 10-(2*Table1[[#This Row],[Avg Dissolved Oxygen]]))</f>
        <v>0</v>
      </c>
      <c r="AH583">
        <f>(Table1[[#This Row],[Fecal Score]]*0.3) + (Table1[[#This Row],[BOD Score]]*0.25) + (Table1[[#This Row],[Nitrate Score]]*0.2) + (Table1[[#This Row],[pH Score]]*0.15) + (Table1[[#This Row],[Dissolved Oxygen Score]]*0.1)</f>
        <v>4.839999999999999</v>
      </c>
      <c r="AI583">
        <v>2018</v>
      </c>
    </row>
    <row r="584" spans="1:35">
      <c r="A584">
        <v>3685</v>
      </c>
      <c r="B584" t="s">
        <v>192</v>
      </c>
      <c r="C584" t="s">
        <v>35</v>
      </c>
      <c r="D584" t="s">
        <v>113</v>
      </c>
      <c r="E584">
        <v>23</v>
      </c>
      <c r="F584">
        <v>27</v>
      </c>
      <c r="G584">
        <f>(Table1[[#This Row],[Min Temperature]]+Table1[[#This Row],[Max Temperature]])/2</f>
        <v>25</v>
      </c>
      <c r="H584">
        <v>6.1</v>
      </c>
      <c r="I584">
        <v>8.1</v>
      </c>
      <c r="J584">
        <f>(Table1[[#This Row],[Min Dissolved Oxygen]]+Table1[[#This Row],[Max Dissolved Oxygen]])/2</f>
        <v>7.1</v>
      </c>
      <c r="K584">
        <v>7.8</v>
      </c>
      <c r="L584">
        <v>8.5</v>
      </c>
      <c r="M584">
        <f>(Table1[[#This Row],[Min pH]]+Table1[[#This Row],[Max pH]])/2</f>
        <v>8.15</v>
      </c>
      <c r="N584">
        <v>806</v>
      </c>
      <c r="O584">
        <v>1790</v>
      </c>
      <c r="P584">
        <f>(Table1[[#This Row],[Min Conductivity]]+Table1[[#This Row],[Max Conductivity]])/2</f>
        <v>1298</v>
      </c>
      <c r="Q584">
        <v>4.7</v>
      </c>
      <c r="R584">
        <v>13.8</v>
      </c>
      <c r="S584">
        <f>(Table1[[#This Row],[Min BOD]]+Table1[[#This Row],[Max BOD]])/2</f>
        <v>9.25</v>
      </c>
      <c r="T584">
        <v>1</v>
      </c>
      <c r="U584">
        <v>1.6</v>
      </c>
      <c r="V584">
        <f>(Table1[[#This Row],[Min Nitrate N + Nitrite N]]+Table1[[#This Row],[Max Nitrate N + Nitrite N]])/2</f>
        <v>1.3</v>
      </c>
      <c r="W584">
        <v>130</v>
      </c>
      <c r="X584">
        <v>900</v>
      </c>
      <c r="Y584">
        <f>(Table1[[#This Row],[Min Fecal Coliform]]+Table1[[#This Row],[Max Fecal Coliform]])/2</f>
        <v>515</v>
      </c>
      <c r="Z584">
        <v>550</v>
      </c>
      <c r="AA584">
        <v>1800</v>
      </c>
      <c r="AB584">
        <f>(Table1[[#This Row],[Min Total Coliform]]+Table1[[#This Row],[Max Total Coliform]])/2</f>
        <v>1175</v>
      </c>
      <c r="AC584">
        <f>MIN(10, (Table1[[#This Row],[Avg BOD]]/4)*10)</f>
        <v>10</v>
      </c>
      <c r="AD584">
        <f>MIN(10, (Table1[[#This Row],[Avg Fecal Coliform]]/600)*10)</f>
        <v>8.5833333333333321</v>
      </c>
      <c r="AE584">
        <f>MIN(10, (Table1[[#This Row],[Avg Nitrate N + Nitrite N]]/10)*10)</f>
        <v>1.3</v>
      </c>
      <c r="AF584">
        <f>IF(OR(Table1[[#This Row],[Avg pH]]&lt;6.5,Table1[[#This Row],[Avg pH]]&gt;8.5),10,0)</f>
        <v>0</v>
      </c>
      <c r="AG584">
        <f>MAX(0, 10-(2*Table1[[#This Row],[Avg Dissolved Oxygen]]))</f>
        <v>0</v>
      </c>
      <c r="AH584">
        <f>(Table1[[#This Row],[Fecal Score]]*0.3) + (Table1[[#This Row],[BOD Score]]*0.25) + (Table1[[#This Row],[Nitrate Score]]*0.2) + (Table1[[#This Row],[pH Score]]*0.15) + (Table1[[#This Row],[Dissolved Oxygen Score]]*0.1)</f>
        <v>5.3349999999999991</v>
      </c>
      <c r="AI584">
        <v>2018</v>
      </c>
    </row>
    <row r="585" spans="1:35">
      <c r="A585">
        <v>3686</v>
      </c>
      <c r="B585" t="s">
        <v>193</v>
      </c>
      <c r="C585" t="s">
        <v>35</v>
      </c>
      <c r="D585" t="s">
        <v>113</v>
      </c>
      <c r="E585">
        <v>23</v>
      </c>
      <c r="F585">
        <v>27</v>
      </c>
      <c r="G585">
        <f>(Table1[[#This Row],[Min Temperature]]+Table1[[#This Row],[Max Temperature]])/2</f>
        <v>25</v>
      </c>
      <c r="H585">
        <v>7.2</v>
      </c>
      <c r="I585">
        <v>7.5</v>
      </c>
      <c r="J585">
        <f>(Table1[[#This Row],[Min Dissolved Oxygen]]+Table1[[#This Row],[Max Dissolved Oxygen]])/2</f>
        <v>7.35</v>
      </c>
      <c r="K585">
        <v>7.8</v>
      </c>
      <c r="L585">
        <v>8.3000000000000007</v>
      </c>
      <c r="M585">
        <f>(Table1[[#This Row],[Min pH]]+Table1[[#This Row],[Max pH]])/2</f>
        <v>8.0500000000000007</v>
      </c>
      <c r="N585">
        <v>466</v>
      </c>
      <c r="O585">
        <v>820</v>
      </c>
      <c r="P585">
        <f>(Table1[[#This Row],[Min Conductivity]]+Table1[[#This Row],[Max Conductivity]])/2</f>
        <v>643</v>
      </c>
      <c r="Q585">
        <v>2.4</v>
      </c>
      <c r="R585">
        <v>3.2</v>
      </c>
      <c r="S585">
        <f>(Table1[[#This Row],[Min BOD]]+Table1[[#This Row],[Max BOD]])/2</f>
        <v>2.8</v>
      </c>
      <c r="T585">
        <v>0.3</v>
      </c>
      <c r="U585">
        <v>0.7</v>
      </c>
      <c r="V585">
        <f>(Table1[[#This Row],[Min Nitrate N + Nitrite N]]+Table1[[#This Row],[Max Nitrate N + Nitrite N]])/2</f>
        <v>0.5</v>
      </c>
      <c r="W585">
        <v>50</v>
      </c>
      <c r="X585">
        <v>140</v>
      </c>
      <c r="Y585">
        <f>(Table1[[#This Row],[Min Fecal Coliform]]+Table1[[#This Row],[Max Fecal Coliform]])/2</f>
        <v>95</v>
      </c>
      <c r="Z585">
        <v>110</v>
      </c>
      <c r="AA585">
        <v>900</v>
      </c>
      <c r="AB585">
        <f>(Table1[[#This Row],[Min Total Coliform]]+Table1[[#This Row],[Max Total Coliform]])/2</f>
        <v>505</v>
      </c>
      <c r="AC585">
        <f>MIN(10, (Table1[[#This Row],[Avg BOD]]/4)*10)</f>
        <v>7</v>
      </c>
      <c r="AD585">
        <f>MIN(10, (Table1[[#This Row],[Avg Fecal Coliform]]/600)*10)</f>
        <v>1.5833333333333333</v>
      </c>
      <c r="AE585">
        <f>MIN(10, (Table1[[#This Row],[Avg Nitrate N + Nitrite N]]/10)*10)</f>
        <v>0.5</v>
      </c>
      <c r="AF585">
        <f>IF(OR(Table1[[#This Row],[Avg pH]]&lt;6.5,Table1[[#This Row],[Avg pH]]&gt;8.5),10,0)</f>
        <v>0</v>
      </c>
      <c r="AG585">
        <f>MAX(0, 10-(2*Table1[[#This Row],[Avg Dissolved Oxygen]]))</f>
        <v>0</v>
      </c>
      <c r="AH585">
        <f>(Table1[[#This Row],[Fecal Score]]*0.3) + (Table1[[#This Row],[BOD Score]]*0.25) + (Table1[[#This Row],[Nitrate Score]]*0.2) + (Table1[[#This Row],[pH Score]]*0.15) + (Table1[[#This Row],[Dissolved Oxygen Score]]*0.1)</f>
        <v>2.3250000000000002</v>
      </c>
      <c r="AI585">
        <v>2018</v>
      </c>
    </row>
    <row r="586" spans="1:35">
      <c r="A586">
        <v>3687</v>
      </c>
      <c r="B586" t="s">
        <v>194</v>
      </c>
      <c r="C586" t="s">
        <v>35</v>
      </c>
      <c r="D586" t="s">
        <v>113</v>
      </c>
      <c r="E586">
        <v>23</v>
      </c>
      <c r="F586">
        <v>27</v>
      </c>
      <c r="G586">
        <f>(Table1[[#This Row],[Min Temperature]]+Table1[[#This Row],[Max Temperature]])/2</f>
        <v>25</v>
      </c>
      <c r="H586">
        <v>6.6</v>
      </c>
      <c r="I586">
        <v>6.9</v>
      </c>
      <c r="J586">
        <f>(Table1[[#This Row],[Min Dissolved Oxygen]]+Table1[[#This Row],[Max Dissolved Oxygen]])/2</f>
        <v>6.75</v>
      </c>
      <c r="K586">
        <v>7.5</v>
      </c>
      <c r="L586">
        <v>8.4</v>
      </c>
      <c r="M586">
        <f>(Table1[[#This Row],[Min pH]]+Table1[[#This Row],[Max pH]])/2</f>
        <v>7.95</v>
      </c>
      <c r="N586">
        <v>630</v>
      </c>
      <c r="O586">
        <v>1024</v>
      </c>
      <c r="P586">
        <f>(Table1[[#This Row],[Min Conductivity]]+Table1[[#This Row],[Max Conductivity]])/2</f>
        <v>827</v>
      </c>
      <c r="Q586">
        <v>3.5</v>
      </c>
      <c r="R586">
        <v>5.3</v>
      </c>
      <c r="S586">
        <f>(Table1[[#This Row],[Min BOD]]+Table1[[#This Row],[Max BOD]])/2</f>
        <v>4.4000000000000004</v>
      </c>
      <c r="T586">
        <v>0.5</v>
      </c>
      <c r="U586">
        <v>1.1000000000000001</v>
      </c>
      <c r="V586">
        <f>(Table1[[#This Row],[Min Nitrate N + Nitrite N]]+Table1[[#This Row],[Max Nitrate N + Nitrite N]])/2</f>
        <v>0.8</v>
      </c>
      <c r="W586">
        <v>70</v>
      </c>
      <c r="X586">
        <v>350</v>
      </c>
      <c r="Y586">
        <f>(Table1[[#This Row],[Min Fecal Coliform]]+Table1[[#This Row],[Max Fecal Coliform]])/2</f>
        <v>210</v>
      </c>
      <c r="Z586">
        <v>275</v>
      </c>
      <c r="AA586">
        <v>1800</v>
      </c>
      <c r="AB586">
        <f>(Table1[[#This Row],[Min Total Coliform]]+Table1[[#This Row],[Max Total Coliform]])/2</f>
        <v>1037.5</v>
      </c>
      <c r="AC586">
        <f>MIN(10, (Table1[[#This Row],[Avg BOD]]/4)*10)</f>
        <v>10</v>
      </c>
      <c r="AD586">
        <f>MIN(10, (Table1[[#This Row],[Avg Fecal Coliform]]/600)*10)</f>
        <v>3.5</v>
      </c>
      <c r="AE586">
        <f>MIN(10, (Table1[[#This Row],[Avg Nitrate N + Nitrite N]]/10)*10)</f>
        <v>0.8</v>
      </c>
      <c r="AF586">
        <f>IF(OR(Table1[[#This Row],[Avg pH]]&lt;6.5,Table1[[#This Row],[Avg pH]]&gt;8.5),10,0)</f>
        <v>0</v>
      </c>
      <c r="AG586">
        <f>MAX(0, 10-(2*Table1[[#This Row],[Avg Dissolved Oxygen]]))</f>
        <v>0</v>
      </c>
      <c r="AH586">
        <f>(Table1[[#This Row],[Fecal Score]]*0.3) + (Table1[[#This Row],[BOD Score]]*0.25) + (Table1[[#This Row],[Nitrate Score]]*0.2) + (Table1[[#This Row],[pH Score]]*0.15) + (Table1[[#This Row],[Dissolved Oxygen Score]]*0.1)</f>
        <v>3.71</v>
      </c>
      <c r="AI586">
        <v>2018</v>
      </c>
    </row>
    <row r="587" spans="1:35">
      <c r="A587">
        <v>3688</v>
      </c>
      <c r="B587" t="s">
        <v>195</v>
      </c>
      <c r="C587" t="s">
        <v>35</v>
      </c>
      <c r="D587" t="s">
        <v>113</v>
      </c>
      <c r="E587">
        <v>23</v>
      </c>
      <c r="F587">
        <v>27</v>
      </c>
      <c r="G587">
        <f>(Table1[[#This Row],[Min Temperature]]+Table1[[#This Row],[Max Temperature]])/2</f>
        <v>25</v>
      </c>
      <c r="H587">
        <v>6.8</v>
      </c>
      <c r="I587">
        <v>7.6</v>
      </c>
      <c r="J587">
        <f>(Table1[[#This Row],[Min Dissolved Oxygen]]+Table1[[#This Row],[Max Dissolved Oxygen]])/2</f>
        <v>7.1999999999999993</v>
      </c>
      <c r="K587">
        <v>7.8</v>
      </c>
      <c r="L587">
        <v>8.3000000000000007</v>
      </c>
      <c r="M587">
        <f>(Table1[[#This Row],[Min pH]]+Table1[[#This Row],[Max pH]])/2</f>
        <v>8.0500000000000007</v>
      </c>
      <c r="N587">
        <v>521</v>
      </c>
      <c r="O587">
        <v>1064</v>
      </c>
      <c r="P587">
        <f>(Table1[[#This Row],[Min Conductivity]]+Table1[[#This Row],[Max Conductivity]])/2</f>
        <v>792.5</v>
      </c>
      <c r="Q587">
        <v>3.2</v>
      </c>
      <c r="R587">
        <v>5</v>
      </c>
      <c r="S587">
        <f>(Table1[[#This Row],[Min BOD]]+Table1[[#This Row],[Max BOD]])/2</f>
        <v>4.0999999999999996</v>
      </c>
      <c r="T587">
        <v>0.4</v>
      </c>
      <c r="U587">
        <v>1.2</v>
      </c>
      <c r="V587">
        <f>(Table1[[#This Row],[Min Nitrate N + Nitrite N]]+Table1[[#This Row],[Max Nitrate N + Nitrite N]])/2</f>
        <v>0.8</v>
      </c>
      <c r="W587">
        <v>130</v>
      </c>
      <c r="X587">
        <v>550</v>
      </c>
      <c r="Y587">
        <f>(Table1[[#This Row],[Min Fecal Coliform]]+Table1[[#This Row],[Max Fecal Coliform]])/2</f>
        <v>340</v>
      </c>
      <c r="Z587">
        <v>900</v>
      </c>
      <c r="AA587">
        <v>1800</v>
      </c>
      <c r="AB587">
        <f>(Table1[[#This Row],[Min Total Coliform]]+Table1[[#This Row],[Max Total Coliform]])/2</f>
        <v>1350</v>
      </c>
      <c r="AC587">
        <f>MIN(10, (Table1[[#This Row],[Avg BOD]]/4)*10)</f>
        <v>10</v>
      </c>
      <c r="AD587">
        <f>MIN(10, (Table1[[#This Row],[Avg Fecal Coliform]]/600)*10)</f>
        <v>5.6666666666666661</v>
      </c>
      <c r="AE587">
        <f>MIN(10, (Table1[[#This Row],[Avg Nitrate N + Nitrite N]]/10)*10)</f>
        <v>0.8</v>
      </c>
      <c r="AF587">
        <f>IF(OR(Table1[[#This Row],[Avg pH]]&lt;6.5,Table1[[#This Row],[Avg pH]]&gt;8.5),10,0)</f>
        <v>0</v>
      </c>
      <c r="AG587">
        <f>MAX(0, 10-(2*Table1[[#This Row],[Avg Dissolved Oxygen]]))</f>
        <v>0</v>
      </c>
      <c r="AH587">
        <f>(Table1[[#This Row],[Fecal Score]]*0.3) + (Table1[[#This Row],[BOD Score]]*0.25) + (Table1[[#This Row],[Nitrate Score]]*0.2) + (Table1[[#This Row],[pH Score]]*0.15) + (Table1[[#This Row],[Dissolved Oxygen Score]]*0.1)</f>
        <v>4.3599999999999994</v>
      </c>
      <c r="AI587">
        <v>2018</v>
      </c>
    </row>
    <row r="588" spans="1:35">
      <c r="A588">
        <v>3689</v>
      </c>
      <c r="B588" t="s">
        <v>196</v>
      </c>
      <c r="C588" t="s">
        <v>35</v>
      </c>
      <c r="D588" t="s">
        <v>113</v>
      </c>
      <c r="E588">
        <v>23</v>
      </c>
      <c r="F588">
        <v>27</v>
      </c>
      <c r="G588">
        <f>(Table1[[#This Row],[Min Temperature]]+Table1[[#This Row],[Max Temperature]])/2</f>
        <v>25</v>
      </c>
      <c r="H588">
        <v>6.2</v>
      </c>
      <c r="I588">
        <v>6.7</v>
      </c>
      <c r="J588">
        <f>(Table1[[#This Row],[Min Dissolved Oxygen]]+Table1[[#This Row],[Max Dissolved Oxygen]])/2</f>
        <v>6.45</v>
      </c>
      <c r="K588">
        <v>7.5</v>
      </c>
      <c r="L588">
        <v>8.4</v>
      </c>
      <c r="M588">
        <f>(Table1[[#This Row],[Min pH]]+Table1[[#This Row],[Max pH]])/2</f>
        <v>7.95</v>
      </c>
      <c r="N588">
        <v>686</v>
      </c>
      <c r="O588">
        <v>1003</v>
      </c>
      <c r="P588">
        <f>(Table1[[#This Row],[Min Conductivity]]+Table1[[#This Row],[Max Conductivity]])/2</f>
        <v>844.5</v>
      </c>
      <c r="Q588">
        <v>4.8</v>
      </c>
      <c r="R588">
        <v>13.7</v>
      </c>
      <c r="S588">
        <f>(Table1[[#This Row],[Min BOD]]+Table1[[#This Row],[Max BOD]])/2</f>
        <v>9.25</v>
      </c>
      <c r="T588">
        <v>1.2</v>
      </c>
      <c r="U588">
        <v>1.9</v>
      </c>
      <c r="V588">
        <f>(Table1[[#This Row],[Min Nitrate N + Nitrite N]]+Table1[[#This Row],[Max Nitrate N + Nitrite N]])/2</f>
        <v>1.5499999999999998</v>
      </c>
      <c r="W588">
        <v>225</v>
      </c>
      <c r="X588">
        <v>900</v>
      </c>
      <c r="Y588">
        <f>(Table1[[#This Row],[Min Fecal Coliform]]+Table1[[#This Row],[Max Fecal Coliform]])/2</f>
        <v>562.5</v>
      </c>
      <c r="Z588">
        <v>1600</v>
      </c>
      <c r="AA588">
        <v>1800</v>
      </c>
      <c r="AB588">
        <f>(Table1[[#This Row],[Min Total Coliform]]+Table1[[#This Row],[Max Total Coliform]])/2</f>
        <v>1700</v>
      </c>
      <c r="AC588">
        <f>MIN(10, (Table1[[#This Row],[Avg BOD]]/4)*10)</f>
        <v>10</v>
      </c>
      <c r="AD588">
        <f>MIN(10, (Table1[[#This Row],[Avg Fecal Coliform]]/600)*10)</f>
        <v>9.375</v>
      </c>
      <c r="AE588">
        <f>MIN(10, (Table1[[#This Row],[Avg Nitrate N + Nitrite N]]/10)*10)</f>
        <v>1.5499999999999998</v>
      </c>
      <c r="AF588">
        <f>IF(OR(Table1[[#This Row],[Avg pH]]&lt;6.5,Table1[[#This Row],[Avg pH]]&gt;8.5),10,0)</f>
        <v>0</v>
      </c>
      <c r="AG588">
        <f>MAX(0, 10-(2*Table1[[#This Row],[Avg Dissolved Oxygen]]))</f>
        <v>0</v>
      </c>
      <c r="AH588">
        <f>(Table1[[#This Row],[Fecal Score]]*0.3) + (Table1[[#This Row],[BOD Score]]*0.25) + (Table1[[#This Row],[Nitrate Score]]*0.2) + (Table1[[#This Row],[pH Score]]*0.15) + (Table1[[#This Row],[Dissolved Oxygen Score]]*0.1)</f>
        <v>5.6224999999999996</v>
      </c>
      <c r="AI588">
        <v>2018</v>
      </c>
    </row>
    <row r="589" spans="1:35">
      <c r="A589">
        <v>3690</v>
      </c>
      <c r="B589" t="s">
        <v>197</v>
      </c>
      <c r="C589" t="s">
        <v>35</v>
      </c>
      <c r="D589" t="s">
        <v>113</v>
      </c>
      <c r="E589">
        <v>23</v>
      </c>
      <c r="F589">
        <v>27</v>
      </c>
      <c r="G589">
        <f>(Table1[[#This Row],[Min Temperature]]+Table1[[#This Row],[Max Temperature]])/2</f>
        <v>25</v>
      </c>
      <c r="H589">
        <v>6.5</v>
      </c>
      <c r="I589">
        <v>7.1</v>
      </c>
      <c r="J589">
        <f>(Table1[[#This Row],[Min Dissolved Oxygen]]+Table1[[#This Row],[Max Dissolved Oxygen]])/2</f>
        <v>6.8</v>
      </c>
      <c r="K589">
        <v>7.7</v>
      </c>
      <c r="L589">
        <v>8.4</v>
      </c>
      <c r="M589">
        <f>(Table1[[#This Row],[Min pH]]+Table1[[#This Row],[Max pH]])/2</f>
        <v>8.0500000000000007</v>
      </c>
      <c r="N589">
        <v>1214</v>
      </c>
      <c r="O589">
        <v>1630</v>
      </c>
      <c r="P589">
        <f>(Table1[[#This Row],[Min Conductivity]]+Table1[[#This Row],[Max Conductivity]])/2</f>
        <v>1422</v>
      </c>
      <c r="Q589">
        <v>4.2</v>
      </c>
      <c r="R589">
        <v>5.6</v>
      </c>
      <c r="S589">
        <f>(Table1[[#This Row],[Min BOD]]+Table1[[#This Row],[Max BOD]])/2</f>
        <v>4.9000000000000004</v>
      </c>
      <c r="T589">
        <v>0.9</v>
      </c>
      <c r="U589">
        <v>1.4</v>
      </c>
      <c r="V589">
        <f>(Table1[[#This Row],[Min Nitrate N + Nitrite N]]+Table1[[#This Row],[Max Nitrate N + Nitrite N]])/2</f>
        <v>1.1499999999999999</v>
      </c>
      <c r="W589">
        <v>170</v>
      </c>
      <c r="X589">
        <v>1600</v>
      </c>
      <c r="Y589">
        <f>(Table1[[#This Row],[Min Fecal Coliform]]+Table1[[#This Row],[Max Fecal Coliform]])/2</f>
        <v>885</v>
      </c>
      <c r="Z589">
        <v>900</v>
      </c>
      <c r="AA589">
        <v>1800</v>
      </c>
      <c r="AB589">
        <f>(Table1[[#This Row],[Min Total Coliform]]+Table1[[#This Row],[Max Total Coliform]])/2</f>
        <v>1350</v>
      </c>
      <c r="AC589">
        <f>MIN(10, (Table1[[#This Row],[Avg BOD]]/4)*10)</f>
        <v>10</v>
      </c>
      <c r="AD589">
        <f>MIN(10, (Table1[[#This Row],[Avg Fecal Coliform]]/600)*10)</f>
        <v>10</v>
      </c>
      <c r="AE589">
        <f>MIN(10, (Table1[[#This Row],[Avg Nitrate N + Nitrite N]]/10)*10)</f>
        <v>1.1499999999999999</v>
      </c>
      <c r="AF589">
        <f>IF(OR(Table1[[#This Row],[Avg pH]]&lt;6.5,Table1[[#This Row],[Avg pH]]&gt;8.5),10,0)</f>
        <v>0</v>
      </c>
      <c r="AG589">
        <f>MAX(0, 10-(2*Table1[[#This Row],[Avg Dissolved Oxygen]]))</f>
        <v>0</v>
      </c>
      <c r="AH589">
        <f>(Table1[[#This Row],[Fecal Score]]*0.3) + (Table1[[#This Row],[BOD Score]]*0.25) + (Table1[[#This Row],[Nitrate Score]]*0.2) + (Table1[[#This Row],[pH Score]]*0.15) + (Table1[[#This Row],[Dissolved Oxygen Score]]*0.1)</f>
        <v>5.73</v>
      </c>
      <c r="AI589">
        <v>2018</v>
      </c>
    </row>
    <row r="590" spans="1:35">
      <c r="A590">
        <v>3691</v>
      </c>
      <c r="B590" t="s">
        <v>198</v>
      </c>
      <c r="C590" t="s">
        <v>35</v>
      </c>
      <c r="D590" t="s">
        <v>113</v>
      </c>
      <c r="E590">
        <v>25</v>
      </c>
      <c r="F590">
        <v>31</v>
      </c>
      <c r="G590">
        <f>(Table1[[#This Row],[Min Temperature]]+Table1[[#This Row],[Max Temperature]])/2</f>
        <v>28</v>
      </c>
      <c r="H590">
        <v>6.5</v>
      </c>
      <c r="I590">
        <v>7.3</v>
      </c>
      <c r="J590">
        <f>(Table1[[#This Row],[Min Dissolved Oxygen]]+Table1[[#This Row],[Max Dissolved Oxygen]])/2</f>
        <v>6.9</v>
      </c>
      <c r="K590">
        <v>7.2</v>
      </c>
      <c r="L590">
        <v>8.1</v>
      </c>
      <c r="M590">
        <f>(Table1[[#This Row],[Min pH]]+Table1[[#This Row],[Max pH]])/2</f>
        <v>7.65</v>
      </c>
      <c r="N590">
        <v>110</v>
      </c>
      <c r="O590">
        <v>230</v>
      </c>
      <c r="P590">
        <f>(Table1[[#This Row],[Min Conductivity]]+Table1[[#This Row],[Max Conductivity]])/2</f>
        <v>170</v>
      </c>
      <c r="Q590">
        <v>2.4</v>
      </c>
      <c r="R590">
        <v>2.6</v>
      </c>
      <c r="S590">
        <f>(Table1[[#This Row],[Min BOD]]+Table1[[#This Row],[Max BOD]])/2</f>
        <v>2.5</v>
      </c>
      <c r="T590">
        <v>0</v>
      </c>
      <c r="U590">
        <v>0.2</v>
      </c>
      <c r="V590">
        <f>(Table1[[#This Row],[Min Nitrate N + Nitrite N]]+Table1[[#This Row],[Max Nitrate N + Nitrite N]])/2</f>
        <v>0.1</v>
      </c>
      <c r="W590">
        <v>70</v>
      </c>
      <c r="X590">
        <v>900</v>
      </c>
      <c r="Y590">
        <f>(Table1[[#This Row],[Min Fecal Coliform]]+Table1[[#This Row],[Max Fecal Coliform]])/2</f>
        <v>485</v>
      </c>
      <c r="Z590">
        <v>300</v>
      </c>
      <c r="AA590">
        <v>1600</v>
      </c>
      <c r="AB590">
        <f>(Table1[[#This Row],[Min Total Coliform]]+Table1[[#This Row],[Max Total Coliform]])/2</f>
        <v>950</v>
      </c>
      <c r="AC590">
        <f>MIN(10, (Table1[[#This Row],[Avg BOD]]/4)*10)</f>
        <v>6.25</v>
      </c>
      <c r="AD590">
        <f>MIN(10, (Table1[[#This Row],[Avg Fecal Coliform]]/600)*10)</f>
        <v>8.0833333333333339</v>
      </c>
      <c r="AE590">
        <f>MIN(10, (Table1[[#This Row],[Avg Nitrate N + Nitrite N]]/10)*10)</f>
        <v>0.1</v>
      </c>
      <c r="AF590">
        <f>IF(OR(Table1[[#This Row],[Avg pH]]&lt;6.5,Table1[[#This Row],[Avg pH]]&gt;8.5),10,0)</f>
        <v>0</v>
      </c>
      <c r="AG590">
        <f>MAX(0, 10-(2*Table1[[#This Row],[Avg Dissolved Oxygen]]))</f>
        <v>0</v>
      </c>
      <c r="AH590">
        <f>(Table1[[#This Row],[Fecal Score]]*0.3) + (Table1[[#This Row],[BOD Score]]*0.25) + (Table1[[#This Row],[Nitrate Score]]*0.2) + (Table1[[#This Row],[pH Score]]*0.15) + (Table1[[#This Row],[Dissolved Oxygen Score]]*0.1)</f>
        <v>4.0075000000000003</v>
      </c>
      <c r="AI590">
        <v>2018</v>
      </c>
    </row>
    <row r="591" spans="1:35">
      <c r="A591">
        <v>3692</v>
      </c>
      <c r="B591" t="s">
        <v>199</v>
      </c>
      <c r="C591" t="s">
        <v>35</v>
      </c>
      <c r="D591" t="s">
        <v>113</v>
      </c>
      <c r="E591">
        <v>25</v>
      </c>
      <c r="F591">
        <v>34</v>
      </c>
      <c r="G591">
        <f>(Table1[[#This Row],[Min Temperature]]+Table1[[#This Row],[Max Temperature]])/2</f>
        <v>29.5</v>
      </c>
      <c r="H591">
        <v>6.8</v>
      </c>
      <c r="I591">
        <v>7.3</v>
      </c>
      <c r="J591">
        <f>(Table1[[#This Row],[Min Dissolved Oxygen]]+Table1[[#This Row],[Max Dissolved Oxygen]])/2</f>
        <v>7.05</v>
      </c>
      <c r="K591">
        <v>7.1</v>
      </c>
      <c r="L591">
        <v>8.1999999999999993</v>
      </c>
      <c r="M591">
        <f>(Table1[[#This Row],[Min pH]]+Table1[[#This Row],[Max pH]])/2</f>
        <v>7.6499999999999995</v>
      </c>
      <c r="N591">
        <v>102</v>
      </c>
      <c r="O591">
        <v>300</v>
      </c>
      <c r="P591">
        <f>(Table1[[#This Row],[Min Conductivity]]+Table1[[#This Row],[Max Conductivity]])/2</f>
        <v>201</v>
      </c>
      <c r="Q591">
        <v>2.4</v>
      </c>
      <c r="R591">
        <v>3</v>
      </c>
      <c r="S591">
        <f>(Table1[[#This Row],[Min BOD]]+Table1[[#This Row],[Max BOD]])/2</f>
        <v>2.7</v>
      </c>
      <c r="T591">
        <v>0</v>
      </c>
      <c r="U591">
        <v>0.5</v>
      </c>
      <c r="V591">
        <f>(Table1[[#This Row],[Min Nitrate N + Nitrite N]]+Table1[[#This Row],[Max Nitrate N + Nitrite N]])/2</f>
        <v>0.25</v>
      </c>
      <c r="W591">
        <v>110</v>
      </c>
      <c r="X591">
        <v>800</v>
      </c>
      <c r="Y591">
        <f>(Table1[[#This Row],[Min Fecal Coliform]]+Table1[[#This Row],[Max Fecal Coliform]])/2</f>
        <v>455</v>
      </c>
      <c r="Z591">
        <v>500</v>
      </c>
      <c r="AA591">
        <v>1600</v>
      </c>
      <c r="AB591">
        <f>(Table1[[#This Row],[Min Total Coliform]]+Table1[[#This Row],[Max Total Coliform]])/2</f>
        <v>1050</v>
      </c>
      <c r="AC591">
        <f>MIN(10, (Table1[[#This Row],[Avg BOD]]/4)*10)</f>
        <v>6.75</v>
      </c>
      <c r="AD591">
        <f>MIN(10, (Table1[[#This Row],[Avg Fecal Coliform]]/600)*10)</f>
        <v>7.583333333333333</v>
      </c>
      <c r="AE591">
        <f>MIN(10, (Table1[[#This Row],[Avg Nitrate N + Nitrite N]]/10)*10)</f>
        <v>0.25</v>
      </c>
      <c r="AF591">
        <f>IF(OR(Table1[[#This Row],[Avg pH]]&lt;6.5,Table1[[#This Row],[Avg pH]]&gt;8.5),10,0)</f>
        <v>0</v>
      </c>
      <c r="AG591">
        <f>MAX(0, 10-(2*Table1[[#This Row],[Avg Dissolved Oxygen]]))</f>
        <v>0</v>
      </c>
      <c r="AH591">
        <f>(Table1[[#This Row],[Fecal Score]]*0.3) + (Table1[[#This Row],[BOD Score]]*0.25) + (Table1[[#This Row],[Nitrate Score]]*0.2) + (Table1[[#This Row],[pH Score]]*0.15) + (Table1[[#This Row],[Dissolved Oxygen Score]]*0.1)</f>
        <v>4.0125000000000002</v>
      </c>
      <c r="AI591">
        <v>2018</v>
      </c>
    </row>
    <row r="592" spans="1:35">
      <c r="A592">
        <v>3693</v>
      </c>
      <c r="B592" t="s">
        <v>200</v>
      </c>
      <c r="C592" t="s">
        <v>35</v>
      </c>
      <c r="D592" t="s">
        <v>113</v>
      </c>
      <c r="E592">
        <v>25</v>
      </c>
      <c r="F592">
        <v>33</v>
      </c>
      <c r="G592">
        <f>(Table1[[#This Row],[Min Temperature]]+Table1[[#This Row],[Max Temperature]])/2</f>
        <v>29</v>
      </c>
      <c r="H592">
        <v>4.2</v>
      </c>
      <c r="I592">
        <v>6.2</v>
      </c>
      <c r="J592">
        <f>(Table1[[#This Row],[Min Dissolved Oxygen]]+Table1[[#This Row],[Max Dissolved Oxygen]])/2</f>
        <v>5.2</v>
      </c>
      <c r="K592">
        <v>6.8</v>
      </c>
      <c r="L592">
        <v>8</v>
      </c>
      <c r="M592">
        <f>(Table1[[#This Row],[Min pH]]+Table1[[#This Row],[Max pH]])/2</f>
        <v>7.4</v>
      </c>
      <c r="N592">
        <v>190</v>
      </c>
      <c r="O592">
        <v>910</v>
      </c>
      <c r="P592">
        <f>(Table1[[#This Row],[Min Conductivity]]+Table1[[#This Row],[Max Conductivity]])/2</f>
        <v>550</v>
      </c>
      <c r="Q592">
        <v>4</v>
      </c>
      <c r="R592">
        <v>14</v>
      </c>
      <c r="S592">
        <f>(Table1[[#This Row],[Min BOD]]+Table1[[#This Row],[Max BOD]])/2</f>
        <v>9</v>
      </c>
      <c r="T592">
        <v>0</v>
      </c>
      <c r="U592">
        <v>2.9</v>
      </c>
      <c r="V592">
        <f>(Table1[[#This Row],[Min Nitrate N + Nitrite N]]+Table1[[#This Row],[Max Nitrate N + Nitrite N]])/2</f>
        <v>1.45</v>
      </c>
      <c r="W592">
        <v>1700</v>
      </c>
      <c r="X592">
        <v>70000</v>
      </c>
      <c r="Y592">
        <f>(Table1[[#This Row],[Min Fecal Coliform]]+Table1[[#This Row],[Max Fecal Coliform]])/2</f>
        <v>35850</v>
      </c>
      <c r="Z592">
        <v>3500</v>
      </c>
      <c r="AA592">
        <v>110000</v>
      </c>
      <c r="AB592">
        <f>(Table1[[#This Row],[Min Total Coliform]]+Table1[[#This Row],[Max Total Coliform]])/2</f>
        <v>56750</v>
      </c>
      <c r="AC592">
        <f>MIN(10, (Table1[[#This Row],[Avg BOD]]/4)*10)</f>
        <v>10</v>
      </c>
      <c r="AD592">
        <f>MIN(10, (Table1[[#This Row],[Avg Fecal Coliform]]/600)*10)</f>
        <v>10</v>
      </c>
      <c r="AE592">
        <f>MIN(10, (Table1[[#This Row],[Avg Nitrate N + Nitrite N]]/10)*10)</f>
        <v>1.45</v>
      </c>
      <c r="AF592">
        <f>IF(OR(Table1[[#This Row],[Avg pH]]&lt;6.5,Table1[[#This Row],[Avg pH]]&gt;8.5),10,0)</f>
        <v>0</v>
      </c>
      <c r="AG592">
        <f>MAX(0, 10-(2*Table1[[#This Row],[Avg Dissolved Oxygen]]))</f>
        <v>0</v>
      </c>
      <c r="AH592">
        <f>(Table1[[#This Row],[Fecal Score]]*0.3) + (Table1[[#This Row],[BOD Score]]*0.25) + (Table1[[#This Row],[Nitrate Score]]*0.2) + (Table1[[#This Row],[pH Score]]*0.15) + (Table1[[#This Row],[Dissolved Oxygen Score]]*0.1)</f>
        <v>5.79</v>
      </c>
      <c r="AI592">
        <v>2018</v>
      </c>
    </row>
    <row r="593" spans="1:35">
      <c r="A593">
        <v>3694</v>
      </c>
      <c r="B593" t="s">
        <v>201</v>
      </c>
      <c r="C593" t="s">
        <v>35</v>
      </c>
      <c r="D593" t="s">
        <v>113</v>
      </c>
      <c r="E593">
        <v>26</v>
      </c>
      <c r="F593">
        <v>28</v>
      </c>
      <c r="G593">
        <f>(Table1[[#This Row],[Min Temperature]]+Table1[[#This Row],[Max Temperature]])/2</f>
        <v>27</v>
      </c>
      <c r="H593">
        <v>6.9</v>
      </c>
      <c r="I593">
        <v>7.4</v>
      </c>
      <c r="J593">
        <f>(Table1[[#This Row],[Min Dissolved Oxygen]]+Table1[[#This Row],[Max Dissolved Oxygen]])/2</f>
        <v>7.15</v>
      </c>
      <c r="K593">
        <v>7.1</v>
      </c>
      <c r="L593">
        <v>8</v>
      </c>
      <c r="M593">
        <f>(Table1[[#This Row],[Min pH]]+Table1[[#This Row],[Max pH]])/2</f>
        <v>7.55</v>
      </c>
      <c r="N593">
        <v>120</v>
      </c>
      <c r="O593">
        <v>290</v>
      </c>
      <c r="P593">
        <f>(Table1[[#This Row],[Min Conductivity]]+Table1[[#This Row],[Max Conductivity]])/2</f>
        <v>205</v>
      </c>
      <c r="Q593">
        <v>2.4</v>
      </c>
      <c r="R593">
        <v>3</v>
      </c>
      <c r="S593">
        <f>(Table1[[#This Row],[Min BOD]]+Table1[[#This Row],[Max BOD]])/2</f>
        <v>2.7</v>
      </c>
      <c r="T593">
        <v>0</v>
      </c>
      <c r="U593">
        <v>0.4</v>
      </c>
      <c r="V593">
        <f>(Table1[[#This Row],[Min Nitrate N + Nitrite N]]+Table1[[#This Row],[Max Nitrate N + Nitrite N]])/2</f>
        <v>0.2</v>
      </c>
      <c r="W593">
        <v>240</v>
      </c>
      <c r="X593">
        <v>1400</v>
      </c>
      <c r="Y593">
        <f>(Table1[[#This Row],[Min Fecal Coliform]]+Table1[[#This Row],[Max Fecal Coliform]])/2</f>
        <v>820</v>
      </c>
      <c r="Z593">
        <v>900</v>
      </c>
      <c r="AA593">
        <v>2800</v>
      </c>
      <c r="AB593">
        <f>(Table1[[#This Row],[Min Total Coliform]]+Table1[[#This Row],[Max Total Coliform]])/2</f>
        <v>1850</v>
      </c>
      <c r="AC593">
        <f>MIN(10, (Table1[[#This Row],[Avg BOD]]/4)*10)</f>
        <v>6.75</v>
      </c>
      <c r="AD593">
        <f>MIN(10, (Table1[[#This Row],[Avg Fecal Coliform]]/600)*10)</f>
        <v>10</v>
      </c>
      <c r="AE593">
        <f>MIN(10, (Table1[[#This Row],[Avg Nitrate N + Nitrite N]]/10)*10)</f>
        <v>0.2</v>
      </c>
      <c r="AF593">
        <f>IF(OR(Table1[[#This Row],[Avg pH]]&lt;6.5,Table1[[#This Row],[Avg pH]]&gt;8.5),10,0)</f>
        <v>0</v>
      </c>
      <c r="AG593">
        <f>MAX(0, 10-(2*Table1[[#This Row],[Avg Dissolved Oxygen]]))</f>
        <v>0</v>
      </c>
      <c r="AH593">
        <f>(Table1[[#This Row],[Fecal Score]]*0.3) + (Table1[[#This Row],[BOD Score]]*0.25) + (Table1[[#This Row],[Nitrate Score]]*0.2) + (Table1[[#This Row],[pH Score]]*0.15) + (Table1[[#This Row],[Dissolved Oxygen Score]]*0.1)</f>
        <v>4.7275</v>
      </c>
      <c r="AI593">
        <v>2018</v>
      </c>
    </row>
    <row r="594" spans="1:35">
      <c r="A594">
        <v>3695</v>
      </c>
      <c r="B594" t="s">
        <v>202</v>
      </c>
      <c r="C594" t="s">
        <v>35</v>
      </c>
      <c r="D594" t="s">
        <v>113</v>
      </c>
      <c r="E594">
        <v>26</v>
      </c>
      <c r="F594">
        <v>30</v>
      </c>
      <c r="G594">
        <f>(Table1[[#This Row],[Min Temperature]]+Table1[[#This Row],[Max Temperature]])/2</f>
        <v>28</v>
      </c>
      <c r="H594">
        <v>5.9</v>
      </c>
      <c r="I594">
        <v>7.1</v>
      </c>
      <c r="J594">
        <f>(Table1[[#This Row],[Min Dissolved Oxygen]]+Table1[[#This Row],[Max Dissolved Oxygen]])/2</f>
        <v>6.5</v>
      </c>
      <c r="K594">
        <v>7.3</v>
      </c>
      <c r="L594">
        <v>8.1999999999999993</v>
      </c>
      <c r="M594">
        <f>(Table1[[#This Row],[Min pH]]+Table1[[#This Row],[Max pH]])/2</f>
        <v>7.75</v>
      </c>
      <c r="N594">
        <v>170</v>
      </c>
      <c r="O594">
        <v>270</v>
      </c>
      <c r="P594">
        <f>(Table1[[#This Row],[Min Conductivity]]+Table1[[#This Row],[Max Conductivity]])/2</f>
        <v>220</v>
      </c>
      <c r="Q594">
        <v>2.5</v>
      </c>
      <c r="R594">
        <v>7</v>
      </c>
      <c r="S594">
        <f>(Table1[[#This Row],[Min BOD]]+Table1[[#This Row],[Max BOD]])/2</f>
        <v>4.75</v>
      </c>
      <c r="T594">
        <v>0</v>
      </c>
      <c r="U594">
        <v>0.6</v>
      </c>
      <c r="V594">
        <f>(Table1[[#This Row],[Min Nitrate N + Nitrite N]]+Table1[[#This Row],[Max Nitrate N + Nitrite N]])/2</f>
        <v>0.3</v>
      </c>
      <c r="W594">
        <v>50</v>
      </c>
      <c r="X594">
        <v>1700</v>
      </c>
      <c r="Y594">
        <f>(Table1[[#This Row],[Min Fecal Coliform]]+Table1[[#This Row],[Max Fecal Coliform]])/2</f>
        <v>875</v>
      </c>
      <c r="Z594">
        <v>500</v>
      </c>
      <c r="AA594">
        <v>3500</v>
      </c>
      <c r="AB594">
        <f>(Table1[[#This Row],[Min Total Coliform]]+Table1[[#This Row],[Max Total Coliform]])/2</f>
        <v>2000</v>
      </c>
      <c r="AC594">
        <f>MIN(10, (Table1[[#This Row],[Avg BOD]]/4)*10)</f>
        <v>10</v>
      </c>
      <c r="AD594">
        <f>MIN(10, (Table1[[#This Row],[Avg Fecal Coliform]]/600)*10)</f>
        <v>10</v>
      </c>
      <c r="AE594">
        <f>MIN(10, (Table1[[#This Row],[Avg Nitrate N + Nitrite N]]/10)*10)</f>
        <v>0.3</v>
      </c>
      <c r="AF594">
        <f>IF(OR(Table1[[#This Row],[Avg pH]]&lt;6.5,Table1[[#This Row],[Avg pH]]&gt;8.5),10,0)</f>
        <v>0</v>
      </c>
      <c r="AG594">
        <f>MAX(0, 10-(2*Table1[[#This Row],[Avg Dissolved Oxygen]]))</f>
        <v>0</v>
      </c>
      <c r="AH594">
        <f>(Table1[[#This Row],[Fecal Score]]*0.3) + (Table1[[#This Row],[BOD Score]]*0.25) + (Table1[[#This Row],[Nitrate Score]]*0.2) + (Table1[[#This Row],[pH Score]]*0.15) + (Table1[[#This Row],[Dissolved Oxygen Score]]*0.1)</f>
        <v>5.56</v>
      </c>
      <c r="AI594">
        <v>2018</v>
      </c>
    </row>
    <row r="595" spans="1:35">
      <c r="A595">
        <v>3696</v>
      </c>
      <c r="B595" t="s">
        <v>203</v>
      </c>
      <c r="C595" t="s">
        <v>35</v>
      </c>
      <c r="D595" t="s">
        <v>113</v>
      </c>
      <c r="E595">
        <v>26</v>
      </c>
      <c r="F595">
        <v>31</v>
      </c>
      <c r="G595">
        <f>(Table1[[#This Row],[Min Temperature]]+Table1[[#This Row],[Max Temperature]])/2</f>
        <v>28.5</v>
      </c>
      <c r="H595">
        <v>3</v>
      </c>
      <c r="I595">
        <v>6.8</v>
      </c>
      <c r="J595">
        <f>(Table1[[#This Row],[Min Dissolved Oxygen]]+Table1[[#This Row],[Max Dissolved Oxygen]])/2</f>
        <v>4.9000000000000004</v>
      </c>
      <c r="K595">
        <v>7</v>
      </c>
      <c r="L595">
        <v>9.9</v>
      </c>
      <c r="M595">
        <f>(Table1[[#This Row],[Min pH]]+Table1[[#This Row],[Max pH]])/2</f>
        <v>8.4499999999999993</v>
      </c>
      <c r="N595">
        <v>790</v>
      </c>
      <c r="O595">
        <v>2010</v>
      </c>
      <c r="P595">
        <f>(Table1[[#This Row],[Min Conductivity]]+Table1[[#This Row],[Max Conductivity]])/2</f>
        <v>1400</v>
      </c>
      <c r="Q595">
        <v>1.5</v>
      </c>
      <c r="R595">
        <v>300</v>
      </c>
      <c r="S595">
        <f>(Table1[[#This Row],[Min BOD]]+Table1[[#This Row],[Max BOD]])/2</f>
        <v>150.75</v>
      </c>
      <c r="T595">
        <v>0</v>
      </c>
      <c r="U595">
        <v>5.4</v>
      </c>
      <c r="V595">
        <f>(Table1[[#This Row],[Min Nitrate N + Nitrite N]]+Table1[[#This Row],[Max Nitrate N + Nitrite N]])/2</f>
        <v>2.7</v>
      </c>
      <c r="W595">
        <v>22000</v>
      </c>
      <c r="X595">
        <v>170000</v>
      </c>
      <c r="Y595">
        <f>(Table1[[#This Row],[Min Fecal Coliform]]+Table1[[#This Row],[Max Fecal Coliform]])/2</f>
        <v>96000</v>
      </c>
      <c r="Z595">
        <v>50000</v>
      </c>
      <c r="AA595">
        <v>300000</v>
      </c>
      <c r="AB595">
        <f>(Table1[[#This Row],[Min Total Coliform]]+Table1[[#This Row],[Max Total Coliform]])/2</f>
        <v>175000</v>
      </c>
      <c r="AC595">
        <f>MIN(10, (Table1[[#This Row],[Avg BOD]]/4)*10)</f>
        <v>10</v>
      </c>
      <c r="AD595">
        <f>MIN(10, (Table1[[#This Row],[Avg Fecal Coliform]]/600)*10)</f>
        <v>10</v>
      </c>
      <c r="AE595">
        <f>MIN(10, (Table1[[#This Row],[Avg Nitrate N + Nitrite N]]/10)*10)</f>
        <v>2.7</v>
      </c>
      <c r="AF595">
        <f>IF(OR(Table1[[#This Row],[Avg pH]]&lt;6.5,Table1[[#This Row],[Avg pH]]&gt;8.5),10,0)</f>
        <v>0</v>
      </c>
      <c r="AG595">
        <f>MAX(0, 10-(2*Table1[[#This Row],[Avg Dissolved Oxygen]]))</f>
        <v>0.19999999999999929</v>
      </c>
      <c r="AH595">
        <f>(Table1[[#This Row],[Fecal Score]]*0.3) + (Table1[[#This Row],[BOD Score]]*0.25) + (Table1[[#This Row],[Nitrate Score]]*0.2) + (Table1[[#This Row],[pH Score]]*0.15) + (Table1[[#This Row],[Dissolved Oxygen Score]]*0.1)</f>
        <v>6.06</v>
      </c>
      <c r="AI595">
        <v>2018</v>
      </c>
    </row>
    <row r="596" spans="1:35">
      <c r="A596">
        <v>3697</v>
      </c>
      <c r="B596" t="s">
        <v>204</v>
      </c>
      <c r="C596" t="s">
        <v>35</v>
      </c>
      <c r="D596" t="s">
        <v>113</v>
      </c>
      <c r="E596">
        <v>23</v>
      </c>
      <c r="F596">
        <v>30</v>
      </c>
      <c r="G596">
        <f>(Table1[[#This Row],[Min Temperature]]+Table1[[#This Row],[Max Temperature]])/2</f>
        <v>26.5</v>
      </c>
      <c r="H596">
        <v>2</v>
      </c>
      <c r="I596">
        <v>5.4</v>
      </c>
      <c r="J596">
        <f>(Table1[[#This Row],[Min Dissolved Oxygen]]+Table1[[#This Row],[Max Dissolved Oxygen]])/2</f>
        <v>3.7</v>
      </c>
      <c r="K596">
        <v>7.5</v>
      </c>
      <c r="L596">
        <v>9.1</v>
      </c>
      <c r="M596">
        <f>(Table1[[#This Row],[Min pH]]+Table1[[#This Row],[Max pH]])/2</f>
        <v>8.3000000000000007</v>
      </c>
      <c r="N596">
        <v>560</v>
      </c>
      <c r="O596">
        <v>930</v>
      </c>
      <c r="P596">
        <f>(Table1[[#This Row],[Min Conductivity]]+Table1[[#This Row],[Max Conductivity]])/2</f>
        <v>745</v>
      </c>
      <c r="Q596">
        <v>1.5</v>
      </c>
      <c r="R596">
        <v>69</v>
      </c>
      <c r="S596">
        <f>(Table1[[#This Row],[Min BOD]]+Table1[[#This Row],[Max BOD]])/2</f>
        <v>35.25</v>
      </c>
      <c r="T596">
        <v>0</v>
      </c>
      <c r="U596">
        <v>3.1</v>
      </c>
      <c r="V596">
        <f>(Table1[[#This Row],[Min Nitrate N + Nitrite N]]+Table1[[#This Row],[Max Nitrate N + Nitrite N]])/2</f>
        <v>1.55</v>
      </c>
      <c r="W596">
        <v>800</v>
      </c>
      <c r="X596">
        <v>60000</v>
      </c>
      <c r="Y596">
        <f>(Table1[[#This Row],[Min Fecal Coliform]]+Table1[[#This Row],[Max Fecal Coliform]])/2</f>
        <v>30400</v>
      </c>
      <c r="Z596">
        <v>1700</v>
      </c>
      <c r="AA596">
        <v>90000</v>
      </c>
      <c r="AB596">
        <f>(Table1[[#This Row],[Min Total Coliform]]+Table1[[#This Row],[Max Total Coliform]])/2</f>
        <v>45850</v>
      </c>
      <c r="AC596">
        <f>MIN(10, (Table1[[#This Row],[Avg BOD]]/4)*10)</f>
        <v>10</v>
      </c>
      <c r="AD596">
        <f>MIN(10, (Table1[[#This Row],[Avg Fecal Coliform]]/600)*10)</f>
        <v>10</v>
      </c>
      <c r="AE596">
        <f>MIN(10, (Table1[[#This Row],[Avg Nitrate N + Nitrite N]]/10)*10)</f>
        <v>1.55</v>
      </c>
      <c r="AF596">
        <f>IF(OR(Table1[[#This Row],[Avg pH]]&lt;6.5,Table1[[#This Row],[Avg pH]]&gt;8.5),10,0)</f>
        <v>0</v>
      </c>
      <c r="AG596">
        <f>MAX(0, 10-(2*Table1[[#This Row],[Avg Dissolved Oxygen]]))</f>
        <v>2.5999999999999996</v>
      </c>
      <c r="AH596">
        <f>(Table1[[#This Row],[Fecal Score]]*0.3) + (Table1[[#This Row],[BOD Score]]*0.25) + (Table1[[#This Row],[Nitrate Score]]*0.2) + (Table1[[#This Row],[pH Score]]*0.15) + (Table1[[#This Row],[Dissolved Oxygen Score]]*0.1)</f>
        <v>6.07</v>
      </c>
      <c r="AI596">
        <v>2018</v>
      </c>
    </row>
    <row r="597" spans="1:35">
      <c r="A597">
        <v>1383</v>
      </c>
      <c r="B597" t="s">
        <v>205</v>
      </c>
      <c r="C597" t="s">
        <v>1</v>
      </c>
      <c r="D597" t="s">
        <v>206</v>
      </c>
      <c r="E597">
        <v>31</v>
      </c>
      <c r="F597">
        <v>32</v>
      </c>
      <c r="G597">
        <f>(Table1[[#This Row],[Min Temperature]]+Table1[[#This Row],[Max Temperature]])/2</f>
        <v>31.5</v>
      </c>
      <c r="H597">
        <v>4</v>
      </c>
      <c r="I597">
        <v>6.2</v>
      </c>
      <c r="J597">
        <f>(Table1[[#This Row],[Min Dissolved Oxygen]]+Table1[[#This Row],[Max Dissolved Oxygen]])/2</f>
        <v>5.0999999999999996</v>
      </c>
      <c r="K597">
        <v>6.4</v>
      </c>
      <c r="L597">
        <v>6.9</v>
      </c>
      <c r="M597">
        <f>(Table1[[#This Row],[Min pH]]+Table1[[#This Row],[Max pH]])/2</f>
        <v>6.65</v>
      </c>
      <c r="N597">
        <v>480</v>
      </c>
      <c r="O597">
        <v>700</v>
      </c>
      <c r="P597">
        <f>(Table1[[#This Row],[Min Conductivity]]+Table1[[#This Row],[Max Conductivity]])/2</f>
        <v>590</v>
      </c>
      <c r="Q597">
        <v>1</v>
      </c>
      <c r="R597">
        <v>15</v>
      </c>
      <c r="S597">
        <f>(Table1[[#This Row],[Min BOD]]+Table1[[#This Row],[Max BOD]])/2</f>
        <v>8</v>
      </c>
      <c r="T597">
        <v>0</v>
      </c>
      <c r="U597">
        <v>0.5</v>
      </c>
      <c r="V597">
        <f>(Table1[[#This Row],[Min Nitrate N + Nitrite N]]+Table1[[#This Row],[Max Nitrate N + Nitrite N]])/2</f>
        <v>0.25</v>
      </c>
      <c r="W597">
        <v>1200</v>
      </c>
      <c r="X597">
        <v>3200</v>
      </c>
      <c r="Y597">
        <f>(Table1[[#This Row],[Min Fecal Coliform]]+Table1[[#This Row],[Max Fecal Coliform]])/2</f>
        <v>2200</v>
      </c>
      <c r="Z597">
        <v>2600</v>
      </c>
      <c r="AA597">
        <v>11400</v>
      </c>
      <c r="AB597">
        <f>(Table1[[#This Row],[Min Total Coliform]]+Table1[[#This Row],[Max Total Coliform]])/2</f>
        <v>7000</v>
      </c>
      <c r="AC597">
        <f>MIN(10, (Table1[[#This Row],[Avg BOD]]/4)*10)</f>
        <v>10</v>
      </c>
      <c r="AD597">
        <f>MIN(10, (Table1[[#This Row],[Avg Fecal Coliform]]/600)*10)</f>
        <v>10</v>
      </c>
      <c r="AE597">
        <f>MIN(10, (Table1[[#This Row],[Avg Nitrate N + Nitrite N]]/10)*10)</f>
        <v>0.25</v>
      </c>
      <c r="AF597">
        <f>IF(OR(Table1[[#This Row],[Avg pH]]&lt;6.5,Table1[[#This Row],[Avg pH]]&gt;8.5),10,0)</f>
        <v>0</v>
      </c>
      <c r="AG597">
        <f>MAX(0, 10-(2*Table1[[#This Row],[Avg Dissolved Oxygen]]))</f>
        <v>0</v>
      </c>
      <c r="AH597">
        <f>(Table1[[#This Row],[Fecal Score]]*0.3) + (Table1[[#This Row],[BOD Score]]*0.25) + (Table1[[#This Row],[Nitrate Score]]*0.2) + (Table1[[#This Row],[pH Score]]*0.15) + (Table1[[#This Row],[Dissolved Oxygen Score]]*0.1)</f>
        <v>5.55</v>
      </c>
      <c r="AI597">
        <v>2018</v>
      </c>
    </row>
    <row r="598" spans="1:35">
      <c r="A598">
        <v>1385</v>
      </c>
      <c r="B598" t="s">
        <v>207</v>
      </c>
      <c r="C598" t="s">
        <v>1</v>
      </c>
      <c r="D598" t="s">
        <v>206</v>
      </c>
      <c r="E598">
        <v>21</v>
      </c>
      <c r="F598">
        <v>28</v>
      </c>
      <c r="G598">
        <f>(Table1[[#This Row],[Min Temperature]]+Table1[[#This Row],[Max Temperature]])/2</f>
        <v>24.5</v>
      </c>
      <c r="H598">
        <v>6</v>
      </c>
      <c r="I598">
        <v>6.8</v>
      </c>
      <c r="J598">
        <f>(Table1[[#This Row],[Min Dissolved Oxygen]]+Table1[[#This Row],[Max Dissolved Oxygen]])/2</f>
        <v>6.4</v>
      </c>
      <c r="K598">
        <v>6.8</v>
      </c>
      <c r="L598">
        <v>7.4</v>
      </c>
      <c r="M598">
        <f>(Table1[[#This Row],[Min pH]]+Table1[[#This Row],[Max pH]])/2</f>
        <v>7.1</v>
      </c>
      <c r="N598">
        <v>100</v>
      </c>
      <c r="O598">
        <v>128</v>
      </c>
      <c r="P598">
        <f>(Table1[[#This Row],[Min Conductivity]]+Table1[[#This Row],[Max Conductivity]])/2</f>
        <v>114</v>
      </c>
      <c r="Q598">
        <v>1.1000000000000001</v>
      </c>
      <c r="R598">
        <v>2</v>
      </c>
      <c r="S598">
        <f>(Table1[[#This Row],[Min BOD]]+Table1[[#This Row],[Max BOD]])/2</f>
        <v>1.55</v>
      </c>
      <c r="T598">
        <v>0.4</v>
      </c>
      <c r="U598">
        <v>0.8</v>
      </c>
      <c r="V598">
        <f>(Table1[[#This Row],[Min Nitrate N + Nitrite N]]+Table1[[#This Row],[Max Nitrate N + Nitrite N]])/2</f>
        <v>0.60000000000000009</v>
      </c>
      <c r="W598">
        <v>40</v>
      </c>
      <c r="X598">
        <v>170</v>
      </c>
      <c r="Y598">
        <f>(Table1[[#This Row],[Min Fecal Coliform]]+Table1[[#This Row],[Max Fecal Coliform]])/2</f>
        <v>105</v>
      </c>
      <c r="Z598">
        <v>120</v>
      </c>
      <c r="AA598">
        <v>490</v>
      </c>
      <c r="AB598">
        <f>(Table1[[#This Row],[Min Total Coliform]]+Table1[[#This Row],[Max Total Coliform]])/2</f>
        <v>305</v>
      </c>
      <c r="AC598">
        <f>MIN(10, (Table1[[#This Row],[Avg BOD]]/4)*10)</f>
        <v>3.875</v>
      </c>
      <c r="AD598">
        <f>MIN(10, (Table1[[#This Row],[Avg Fecal Coliform]]/600)*10)</f>
        <v>1.75</v>
      </c>
      <c r="AE598">
        <f>MIN(10, (Table1[[#This Row],[Avg Nitrate N + Nitrite N]]/10)*10)</f>
        <v>0.60000000000000009</v>
      </c>
      <c r="AF598">
        <f>IF(OR(Table1[[#This Row],[Avg pH]]&lt;6.5,Table1[[#This Row],[Avg pH]]&gt;8.5),10,0)</f>
        <v>0</v>
      </c>
      <c r="AG598">
        <f>MAX(0, 10-(2*Table1[[#This Row],[Avg Dissolved Oxygen]]))</f>
        <v>0</v>
      </c>
      <c r="AH598">
        <f>(Table1[[#This Row],[Fecal Score]]*0.3) + (Table1[[#This Row],[BOD Score]]*0.25) + (Table1[[#This Row],[Nitrate Score]]*0.2) + (Table1[[#This Row],[pH Score]]*0.15) + (Table1[[#This Row],[Dissolved Oxygen Score]]*0.1)</f>
        <v>1.61375</v>
      </c>
      <c r="AI598">
        <v>2018</v>
      </c>
    </row>
    <row r="599" spans="1:35">
      <c r="A599">
        <v>1441</v>
      </c>
      <c r="B599" t="s">
        <v>208</v>
      </c>
      <c r="C599" t="s">
        <v>1</v>
      </c>
      <c r="D599" t="s">
        <v>206</v>
      </c>
      <c r="E599">
        <v>21</v>
      </c>
      <c r="F599">
        <v>28</v>
      </c>
      <c r="G599">
        <f>(Table1[[#This Row],[Min Temperature]]+Table1[[#This Row],[Max Temperature]])/2</f>
        <v>24.5</v>
      </c>
      <c r="H599">
        <v>5.4</v>
      </c>
      <c r="I599">
        <v>6.6</v>
      </c>
      <c r="J599">
        <f>(Table1[[#This Row],[Min Dissolved Oxygen]]+Table1[[#This Row],[Max Dissolved Oxygen]])/2</f>
        <v>6</v>
      </c>
      <c r="K599">
        <v>6.8</v>
      </c>
      <c r="L599">
        <v>7.8</v>
      </c>
      <c r="M599">
        <f>(Table1[[#This Row],[Min pH]]+Table1[[#This Row],[Max pH]])/2</f>
        <v>7.3</v>
      </c>
      <c r="N599">
        <v>16730</v>
      </c>
      <c r="O599">
        <v>21630</v>
      </c>
      <c r="P599">
        <f>(Table1[[#This Row],[Min Conductivity]]+Table1[[#This Row],[Max Conductivity]])/2</f>
        <v>19180</v>
      </c>
      <c r="Q599">
        <v>1.2</v>
      </c>
      <c r="R599">
        <v>2.4</v>
      </c>
      <c r="S599">
        <f>(Table1[[#This Row],[Min BOD]]+Table1[[#This Row],[Max BOD]])/2</f>
        <v>1.7999999999999998</v>
      </c>
      <c r="T599">
        <v>0.9</v>
      </c>
      <c r="U599">
        <v>1.8</v>
      </c>
      <c r="V599">
        <f>(Table1[[#This Row],[Min Nitrate N + Nitrite N]]+Table1[[#This Row],[Max Nitrate N + Nitrite N]])/2</f>
        <v>1.35</v>
      </c>
      <c r="W599">
        <v>110</v>
      </c>
      <c r="X599">
        <v>210</v>
      </c>
      <c r="Y599">
        <f>(Table1[[#This Row],[Min Fecal Coliform]]+Table1[[#This Row],[Max Fecal Coliform]])/2</f>
        <v>160</v>
      </c>
      <c r="Z599">
        <v>210</v>
      </c>
      <c r="AA599">
        <v>580</v>
      </c>
      <c r="AB599">
        <f>(Table1[[#This Row],[Min Total Coliform]]+Table1[[#This Row],[Max Total Coliform]])/2</f>
        <v>395</v>
      </c>
      <c r="AC599">
        <f>MIN(10, (Table1[[#This Row],[Avg BOD]]/4)*10)</f>
        <v>4.5</v>
      </c>
      <c r="AD599">
        <f>MIN(10, (Table1[[#This Row],[Avg Fecal Coliform]]/600)*10)</f>
        <v>2.6666666666666665</v>
      </c>
      <c r="AE599">
        <f>MIN(10, (Table1[[#This Row],[Avg Nitrate N + Nitrite N]]/10)*10)</f>
        <v>1.35</v>
      </c>
      <c r="AF599">
        <f>IF(OR(Table1[[#This Row],[Avg pH]]&lt;6.5,Table1[[#This Row],[Avg pH]]&gt;8.5),10,0)</f>
        <v>0</v>
      </c>
      <c r="AG599">
        <f>MAX(0, 10-(2*Table1[[#This Row],[Avg Dissolved Oxygen]]))</f>
        <v>0</v>
      </c>
      <c r="AH599">
        <f>(Table1[[#This Row],[Fecal Score]]*0.3) + (Table1[[#This Row],[BOD Score]]*0.25) + (Table1[[#This Row],[Nitrate Score]]*0.2) + (Table1[[#This Row],[pH Score]]*0.15) + (Table1[[#This Row],[Dissolved Oxygen Score]]*0.1)</f>
        <v>2.1949999999999998</v>
      </c>
      <c r="AI599">
        <v>2018</v>
      </c>
    </row>
    <row r="600" spans="1:35">
      <c r="A600">
        <v>1574</v>
      </c>
      <c r="B600" t="s">
        <v>209</v>
      </c>
      <c r="C600" t="s">
        <v>1</v>
      </c>
      <c r="D600" t="s">
        <v>206</v>
      </c>
      <c r="E600">
        <v>22</v>
      </c>
      <c r="F600">
        <v>30</v>
      </c>
      <c r="G600">
        <f>(Table1[[#This Row],[Min Temperature]]+Table1[[#This Row],[Max Temperature]])/2</f>
        <v>26</v>
      </c>
      <c r="H600">
        <v>5.9</v>
      </c>
      <c r="I600">
        <v>7.2</v>
      </c>
      <c r="J600">
        <f>(Table1[[#This Row],[Min Dissolved Oxygen]]+Table1[[#This Row],[Max Dissolved Oxygen]])/2</f>
        <v>6.5500000000000007</v>
      </c>
      <c r="K600">
        <v>6.7</v>
      </c>
      <c r="L600">
        <v>7.4</v>
      </c>
      <c r="M600">
        <f>(Table1[[#This Row],[Min pH]]+Table1[[#This Row],[Max pH]])/2</f>
        <v>7.0500000000000007</v>
      </c>
      <c r="N600">
        <v>14052</v>
      </c>
      <c r="O600">
        <v>22400</v>
      </c>
      <c r="P600">
        <f>(Table1[[#This Row],[Min Conductivity]]+Table1[[#This Row],[Max Conductivity]])/2</f>
        <v>18226</v>
      </c>
      <c r="Q600">
        <v>1.2</v>
      </c>
      <c r="R600">
        <v>2</v>
      </c>
      <c r="S600">
        <f>(Table1[[#This Row],[Min BOD]]+Table1[[#This Row],[Max BOD]])/2</f>
        <v>1.6</v>
      </c>
      <c r="T600">
        <v>0.9</v>
      </c>
      <c r="U600">
        <v>1.8</v>
      </c>
      <c r="V600">
        <f>(Table1[[#This Row],[Min Nitrate N + Nitrite N]]+Table1[[#This Row],[Max Nitrate N + Nitrite N]])/2</f>
        <v>1.35</v>
      </c>
      <c r="W600">
        <v>79</v>
      </c>
      <c r="X600">
        <v>170</v>
      </c>
      <c r="Y600">
        <f>(Table1[[#This Row],[Min Fecal Coliform]]+Table1[[#This Row],[Max Fecal Coliform]])/2</f>
        <v>124.5</v>
      </c>
      <c r="Z600">
        <v>160</v>
      </c>
      <c r="AA600">
        <v>540</v>
      </c>
      <c r="AB600">
        <f>(Table1[[#This Row],[Min Total Coliform]]+Table1[[#This Row],[Max Total Coliform]])/2</f>
        <v>350</v>
      </c>
      <c r="AC600">
        <f>MIN(10, (Table1[[#This Row],[Avg BOD]]/4)*10)</f>
        <v>4</v>
      </c>
      <c r="AD600">
        <f>MIN(10, (Table1[[#This Row],[Avg Fecal Coliform]]/600)*10)</f>
        <v>2.0749999999999997</v>
      </c>
      <c r="AE600">
        <f>MIN(10, (Table1[[#This Row],[Avg Nitrate N + Nitrite N]]/10)*10)</f>
        <v>1.35</v>
      </c>
      <c r="AF600">
        <f>IF(OR(Table1[[#This Row],[Avg pH]]&lt;6.5,Table1[[#This Row],[Avg pH]]&gt;8.5),10,0)</f>
        <v>0</v>
      </c>
      <c r="AG600">
        <f>MAX(0, 10-(2*Table1[[#This Row],[Avg Dissolved Oxygen]]))</f>
        <v>0</v>
      </c>
      <c r="AH600">
        <f>(Table1[[#This Row],[Fecal Score]]*0.3) + (Table1[[#This Row],[BOD Score]]*0.25) + (Table1[[#This Row],[Nitrate Score]]*0.2) + (Table1[[#This Row],[pH Score]]*0.15) + (Table1[[#This Row],[Dissolved Oxygen Score]]*0.1)</f>
        <v>1.8925000000000001</v>
      </c>
      <c r="AI600">
        <v>2018</v>
      </c>
    </row>
    <row r="601" spans="1:35">
      <c r="A601">
        <v>1575</v>
      </c>
      <c r="B601" t="s">
        <v>210</v>
      </c>
      <c r="C601" t="s">
        <v>1</v>
      </c>
      <c r="D601" t="s">
        <v>206</v>
      </c>
      <c r="E601">
        <v>26</v>
      </c>
      <c r="F601">
        <v>31</v>
      </c>
      <c r="G601">
        <f>(Table1[[#This Row],[Min Temperature]]+Table1[[#This Row],[Max Temperature]])/2</f>
        <v>28.5</v>
      </c>
      <c r="H601">
        <v>4</v>
      </c>
      <c r="I601">
        <v>6.4</v>
      </c>
      <c r="J601">
        <f>(Table1[[#This Row],[Min Dissolved Oxygen]]+Table1[[#This Row],[Max Dissolved Oxygen]])/2</f>
        <v>5.2</v>
      </c>
      <c r="K601">
        <v>1.6</v>
      </c>
      <c r="L601">
        <v>7.9</v>
      </c>
      <c r="M601">
        <f>(Table1[[#This Row],[Min pH]]+Table1[[#This Row],[Max pH]])/2</f>
        <v>4.75</v>
      </c>
      <c r="N601">
        <v>1177</v>
      </c>
      <c r="O601">
        <v>54000</v>
      </c>
      <c r="P601">
        <f>(Table1[[#This Row],[Min Conductivity]]+Table1[[#This Row],[Max Conductivity]])/2</f>
        <v>27588.5</v>
      </c>
      <c r="Q601">
        <v>1.3</v>
      </c>
      <c r="R601">
        <v>3</v>
      </c>
      <c r="S601">
        <f>(Table1[[#This Row],[Min BOD]]+Table1[[#This Row],[Max BOD]])/2</f>
        <v>2.15</v>
      </c>
      <c r="T601">
        <v>0.3</v>
      </c>
      <c r="U601">
        <v>1.3</v>
      </c>
      <c r="V601">
        <f>(Table1[[#This Row],[Min Nitrate N + Nitrite N]]+Table1[[#This Row],[Max Nitrate N + Nitrite N]])/2</f>
        <v>0.8</v>
      </c>
      <c r="W601">
        <v>100</v>
      </c>
      <c r="X601">
        <v>27000</v>
      </c>
      <c r="Y601">
        <f>(Table1[[#This Row],[Min Fecal Coliform]]+Table1[[#This Row],[Max Fecal Coliform]])/2</f>
        <v>13550</v>
      </c>
      <c r="Z601">
        <v>200</v>
      </c>
      <c r="AA601">
        <v>70000</v>
      </c>
      <c r="AB601">
        <f>(Table1[[#This Row],[Min Total Coliform]]+Table1[[#This Row],[Max Total Coliform]])/2</f>
        <v>35100</v>
      </c>
      <c r="AC601">
        <f>MIN(10, (Table1[[#This Row],[Avg BOD]]/4)*10)</f>
        <v>5.375</v>
      </c>
      <c r="AD601">
        <f>MIN(10, (Table1[[#This Row],[Avg Fecal Coliform]]/600)*10)</f>
        <v>10</v>
      </c>
      <c r="AE601">
        <f>MIN(10, (Table1[[#This Row],[Avg Nitrate N + Nitrite N]]/10)*10)</f>
        <v>0.8</v>
      </c>
      <c r="AF601">
        <f>IF(OR(Table1[[#This Row],[Avg pH]]&lt;6.5,Table1[[#This Row],[Avg pH]]&gt;8.5),10,0)</f>
        <v>10</v>
      </c>
      <c r="AG601">
        <f>MAX(0, 10-(2*Table1[[#This Row],[Avg Dissolved Oxygen]]))</f>
        <v>0</v>
      </c>
      <c r="AH601">
        <f>(Table1[[#This Row],[Fecal Score]]*0.3) + (Table1[[#This Row],[BOD Score]]*0.25) + (Table1[[#This Row],[Nitrate Score]]*0.2) + (Table1[[#This Row],[pH Score]]*0.15) + (Table1[[#This Row],[Dissolved Oxygen Score]]*0.1)</f>
        <v>6.0037500000000001</v>
      </c>
      <c r="AI601">
        <v>2018</v>
      </c>
    </row>
    <row r="602" spans="1:35">
      <c r="A602">
        <v>1576</v>
      </c>
      <c r="B602" t="s">
        <v>211</v>
      </c>
      <c r="C602" t="s">
        <v>1</v>
      </c>
      <c r="D602" t="s">
        <v>206</v>
      </c>
      <c r="E602">
        <v>24</v>
      </c>
      <c r="F602">
        <v>29</v>
      </c>
      <c r="G602">
        <f>(Table1[[#This Row],[Min Temperature]]+Table1[[#This Row],[Max Temperature]])/2</f>
        <v>26.5</v>
      </c>
      <c r="H602">
        <v>6.7</v>
      </c>
      <c r="I602">
        <v>7.5</v>
      </c>
      <c r="J602">
        <f>(Table1[[#This Row],[Min Dissolved Oxygen]]+Table1[[#This Row],[Max Dissolved Oxygen]])/2</f>
        <v>7.1</v>
      </c>
      <c r="K602">
        <v>7.2</v>
      </c>
      <c r="L602">
        <v>7.8</v>
      </c>
      <c r="M602">
        <f>(Table1[[#This Row],[Min pH]]+Table1[[#This Row],[Max pH]])/2</f>
        <v>7.5</v>
      </c>
      <c r="N602">
        <v>40</v>
      </c>
      <c r="O602">
        <v>49</v>
      </c>
      <c r="P602">
        <f>(Table1[[#This Row],[Min Conductivity]]+Table1[[#This Row],[Max Conductivity]])/2</f>
        <v>44.5</v>
      </c>
      <c r="Q602">
        <v>0.2</v>
      </c>
      <c r="R602">
        <v>0.5</v>
      </c>
      <c r="S602">
        <f>(Table1[[#This Row],[Min BOD]]+Table1[[#This Row],[Max BOD]])/2</f>
        <v>0.35</v>
      </c>
      <c r="T602">
        <v>0</v>
      </c>
      <c r="U602">
        <v>0.1</v>
      </c>
      <c r="V602">
        <f>(Table1[[#This Row],[Min Nitrate N + Nitrite N]]+Table1[[#This Row],[Max Nitrate N + Nitrite N]])/2</f>
        <v>0.05</v>
      </c>
      <c r="W602">
        <v>0</v>
      </c>
      <c r="X602">
        <v>490</v>
      </c>
      <c r="Y602">
        <f>(Table1[[#This Row],[Min Fecal Coliform]]+Table1[[#This Row],[Max Fecal Coliform]])/2</f>
        <v>245</v>
      </c>
      <c r="Z602">
        <v>0</v>
      </c>
      <c r="AA602">
        <v>1000</v>
      </c>
      <c r="AB602">
        <f>(Table1[[#This Row],[Min Total Coliform]]+Table1[[#This Row],[Max Total Coliform]])/2</f>
        <v>500</v>
      </c>
      <c r="AC602">
        <f>MIN(10, (Table1[[#This Row],[Avg BOD]]/4)*10)</f>
        <v>0.875</v>
      </c>
      <c r="AD602">
        <f>MIN(10, (Table1[[#This Row],[Avg Fecal Coliform]]/600)*10)</f>
        <v>4.083333333333333</v>
      </c>
      <c r="AE602">
        <f>MIN(10, (Table1[[#This Row],[Avg Nitrate N + Nitrite N]]/10)*10)</f>
        <v>0.05</v>
      </c>
      <c r="AF602">
        <f>IF(OR(Table1[[#This Row],[Avg pH]]&lt;6.5,Table1[[#This Row],[Avg pH]]&gt;8.5),10,0)</f>
        <v>0</v>
      </c>
      <c r="AG602">
        <f>MAX(0, 10-(2*Table1[[#This Row],[Avg Dissolved Oxygen]]))</f>
        <v>0</v>
      </c>
      <c r="AH602">
        <f>(Table1[[#This Row],[Fecal Score]]*0.3) + (Table1[[#This Row],[BOD Score]]*0.25) + (Table1[[#This Row],[Nitrate Score]]*0.2) + (Table1[[#This Row],[pH Score]]*0.15) + (Table1[[#This Row],[Dissolved Oxygen Score]]*0.1)</f>
        <v>1.4537499999999999</v>
      </c>
      <c r="AI602">
        <v>2018</v>
      </c>
    </row>
    <row r="603" spans="1:35">
      <c r="A603">
        <v>1577</v>
      </c>
      <c r="B603" t="s">
        <v>212</v>
      </c>
      <c r="C603" t="s">
        <v>1</v>
      </c>
      <c r="D603" t="s">
        <v>206</v>
      </c>
      <c r="E603">
        <v>26</v>
      </c>
      <c r="F603">
        <v>30</v>
      </c>
      <c r="G603">
        <f>(Table1[[#This Row],[Min Temperature]]+Table1[[#This Row],[Max Temperature]])/2</f>
        <v>28</v>
      </c>
      <c r="H603">
        <v>4.5999999999999996</v>
      </c>
      <c r="I603">
        <v>7.6</v>
      </c>
      <c r="J603">
        <f>(Table1[[#This Row],[Min Dissolved Oxygen]]+Table1[[#This Row],[Max Dissolved Oxygen]])/2</f>
        <v>6.1</v>
      </c>
      <c r="K603">
        <v>6.4</v>
      </c>
      <c r="L603">
        <v>7.8</v>
      </c>
      <c r="M603">
        <f>(Table1[[#This Row],[Min pH]]+Table1[[#This Row],[Max pH]])/2</f>
        <v>7.1</v>
      </c>
      <c r="N603">
        <v>61</v>
      </c>
      <c r="O603">
        <v>45000</v>
      </c>
      <c r="P603">
        <f>(Table1[[#This Row],[Min Conductivity]]+Table1[[#This Row],[Max Conductivity]])/2</f>
        <v>22530.5</v>
      </c>
      <c r="Q603">
        <v>0.6</v>
      </c>
      <c r="R603">
        <v>6</v>
      </c>
      <c r="S603">
        <f>(Table1[[#This Row],[Min BOD]]+Table1[[#This Row],[Max BOD]])/2</f>
        <v>3.3</v>
      </c>
      <c r="T603">
        <v>0.2</v>
      </c>
      <c r="U603">
        <v>2</v>
      </c>
      <c r="V603">
        <f>(Table1[[#This Row],[Min Nitrate N + Nitrite N]]+Table1[[#This Row],[Max Nitrate N + Nitrite N]])/2</f>
        <v>1.1000000000000001</v>
      </c>
      <c r="W603">
        <v>200</v>
      </c>
      <c r="X603">
        <v>5800</v>
      </c>
      <c r="Y603">
        <f>(Table1[[#This Row],[Min Fecal Coliform]]+Table1[[#This Row],[Max Fecal Coliform]])/2</f>
        <v>3000</v>
      </c>
      <c r="Z603">
        <v>540</v>
      </c>
      <c r="AA603">
        <v>38000</v>
      </c>
      <c r="AB603">
        <f>(Table1[[#This Row],[Min Total Coliform]]+Table1[[#This Row],[Max Total Coliform]])/2</f>
        <v>19270</v>
      </c>
      <c r="AC603">
        <f>MIN(10, (Table1[[#This Row],[Avg BOD]]/4)*10)</f>
        <v>8.25</v>
      </c>
      <c r="AD603">
        <f>MIN(10, (Table1[[#This Row],[Avg Fecal Coliform]]/600)*10)</f>
        <v>10</v>
      </c>
      <c r="AE603">
        <f>MIN(10, (Table1[[#This Row],[Avg Nitrate N + Nitrite N]]/10)*10)</f>
        <v>1.1000000000000001</v>
      </c>
      <c r="AF603">
        <f>IF(OR(Table1[[#This Row],[Avg pH]]&lt;6.5,Table1[[#This Row],[Avg pH]]&gt;8.5),10,0)</f>
        <v>0</v>
      </c>
      <c r="AG603">
        <f>MAX(0, 10-(2*Table1[[#This Row],[Avg Dissolved Oxygen]]))</f>
        <v>0</v>
      </c>
      <c r="AH603">
        <f>(Table1[[#This Row],[Fecal Score]]*0.3) + (Table1[[#This Row],[BOD Score]]*0.25) + (Table1[[#This Row],[Nitrate Score]]*0.2) + (Table1[[#This Row],[pH Score]]*0.15) + (Table1[[#This Row],[Dissolved Oxygen Score]]*0.1)</f>
        <v>5.2824999999999998</v>
      </c>
      <c r="AI603">
        <v>2018</v>
      </c>
    </row>
    <row r="604" spans="1:35">
      <c r="A604">
        <v>1578</v>
      </c>
      <c r="B604" t="s">
        <v>213</v>
      </c>
      <c r="C604" t="s">
        <v>1</v>
      </c>
      <c r="D604" t="s">
        <v>206</v>
      </c>
      <c r="E604">
        <v>27</v>
      </c>
      <c r="F604">
        <v>31</v>
      </c>
      <c r="G604">
        <f>(Table1[[#This Row],[Min Temperature]]+Table1[[#This Row],[Max Temperature]])/2</f>
        <v>29</v>
      </c>
      <c r="H604">
        <v>2.9</v>
      </c>
      <c r="I604">
        <v>7.9</v>
      </c>
      <c r="J604">
        <f>(Table1[[#This Row],[Min Dissolved Oxygen]]+Table1[[#This Row],[Max Dissolved Oxygen]])/2</f>
        <v>5.4</v>
      </c>
      <c r="K604">
        <v>6.9</v>
      </c>
      <c r="L604">
        <v>7.9</v>
      </c>
      <c r="M604">
        <f>(Table1[[#This Row],[Min pH]]+Table1[[#This Row],[Max pH]])/2</f>
        <v>7.4</v>
      </c>
      <c r="N604">
        <v>589</v>
      </c>
      <c r="O604">
        <v>48216</v>
      </c>
      <c r="P604">
        <f>(Table1[[#This Row],[Min Conductivity]]+Table1[[#This Row],[Max Conductivity]])/2</f>
        <v>24402.5</v>
      </c>
      <c r="Q604">
        <v>0.5</v>
      </c>
      <c r="R604">
        <v>4</v>
      </c>
      <c r="S604">
        <f>(Table1[[#This Row],[Min BOD]]+Table1[[#This Row],[Max BOD]])/2</f>
        <v>2.25</v>
      </c>
      <c r="T604">
        <v>0</v>
      </c>
      <c r="U604">
        <v>0.9</v>
      </c>
      <c r="V604">
        <f>(Table1[[#This Row],[Min Nitrate N + Nitrite N]]+Table1[[#This Row],[Max Nitrate N + Nitrite N]])/2</f>
        <v>0.45</v>
      </c>
      <c r="W604">
        <v>0</v>
      </c>
      <c r="X604">
        <v>1200</v>
      </c>
      <c r="Y604">
        <f>(Table1[[#This Row],[Min Fecal Coliform]]+Table1[[#This Row],[Max Fecal Coliform]])/2</f>
        <v>600</v>
      </c>
      <c r="Z604">
        <v>40</v>
      </c>
      <c r="AA604">
        <v>2800</v>
      </c>
      <c r="AB604">
        <f>(Table1[[#This Row],[Min Total Coliform]]+Table1[[#This Row],[Max Total Coliform]])/2</f>
        <v>1420</v>
      </c>
      <c r="AC604">
        <f>MIN(10, (Table1[[#This Row],[Avg BOD]]/4)*10)</f>
        <v>5.625</v>
      </c>
      <c r="AD604">
        <f>MIN(10, (Table1[[#This Row],[Avg Fecal Coliform]]/600)*10)</f>
        <v>10</v>
      </c>
      <c r="AE604">
        <f>MIN(10, (Table1[[#This Row],[Avg Nitrate N + Nitrite N]]/10)*10)</f>
        <v>0.44999999999999996</v>
      </c>
      <c r="AF604">
        <f>IF(OR(Table1[[#This Row],[Avg pH]]&lt;6.5,Table1[[#This Row],[Avg pH]]&gt;8.5),10,0)</f>
        <v>0</v>
      </c>
      <c r="AG604">
        <f>MAX(0, 10-(2*Table1[[#This Row],[Avg Dissolved Oxygen]]))</f>
        <v>0</v>
      </c>
      <c r="AH604">
        <f>(Table1[[#This Row],[Fecal Score]]*0.3) + (Table1[[#This Row],[BOD Score]]*0.25) + (Table1[[#This Row],[Nitrate Score]]*0.2) + (Table1[[#This Row],[pH Score]]*0.15) + (Table1[[#This Row],[Dissolved Oxygen Score]]*0.1)</f>
        <v>4.4962499999999999</v>
      </c>
      <c r="AI604">
        <v>2018</v>
      </c>
    </row>
    <row r="605" spans="1:35">
      <c r="A605">
        <v>1579</v>
      </c>
      <c r="B605" t="s">
        <v>214</v>
      </c>
      <c r="C605" t="s">
        <v>1</v>
      </c>
      <c r="D605" t="s">
        <v>206</v>
      </c>
      <c r="E605">
        <v>26</v>
      </c>
      <c r="F605">
        <v>31</v>
      </c>
      <c r="G605">
        <f>(Table1[[#This Row],[Min Temperature]]+Table1[[#This Row],[Max Temperature]])/2</f>
        <v>28.5</v>
      </c>
      <c r="H605">
        <v>4.5</v>
      </c>
      <c r="I605">
        <v>7.9</v>
      </c>
      <c r="J605">
        <f>(Table1[[#This Row],[Min Dissolved Oxygen]]+Table1[[#This Row],[Max Dissolved Oxygen]])/2</f>
        <v>6.2</v>
      </c>
      <c r="K605">
        <v>6.9</v>
      </c>
      <c r="L605">
        <v>8</v>
      </c>
      <c r="M605">
        <f>(Table1[[#This Row],[Min pH]]+Table1[[#This Row],[Max pH]])/2</f>
        <v>7.45</v>
      </c>
      <c r="N605">
        <v>142</v>
      </c>
      <c r="O605">
        <v>8000</v>
      </c>
      <c r="P605">
        <f>(Table1[[#This Row],[Min Conductivity]]+Table1[[#This Row],[Max Conductivity]])/2</f>
        <v>4071</v>
      </c>
      <c r="Q605">
        <v>1</v>
      </c>
      <c r="R605">
        <v>3.7</v>
      </c>
      <c r="S605">
        <f>(Table1[[#This Row],[Min BOD]]+Table1[[#This Row],[Max BOD]])/2</f>
        <v>2.35</v>
      </c>
      <c r="T605">
        <v>0</v>
      </c>
      <c r="U605">
        <v>0.3</v>
      </c>
      <c r="V605">
        <f>(Table1[[#This Row],[Min Nitrate N + Nitrite N]]+Table1[[#This Row],[Max Nitrate N + Nitrite N]])/2</f>
        <v>0.15</v>
      </c>
      <c r="W605">
        <v>20</v>
      </c>
      <c r="X605">
        <v>8000</v>
      </c>
      <c r="Y605">
        <f>(Table1[[#This Row],[Min Fecal Coliform]]+Table1[[#This Row],[Max Fecal Coliform]])/2</f>
        <v>4010</v>
      </c>
      <c r="Z605">
        <v>100</v>
      </c>
      <c r="AA605">
        <v>12000</v>
      </c>
      <c r="AB605">
        <f>(Table1[[#This Row],[Min Total Coliform]]+Table1[[#This Row],[Max Total Coliform]])/2</f>
        <v>6050</v>
      </c>
      <c r="AC605">
        <f>MIN(10, (Table1[[#This Row],[Avg BOD]]/4)*10)</f>
        <v>5.875</v>
      </c>
      <c r="AD605">
        <f>MIN(10, (Table1[[#This Row],[Avg Fecal Coliform]]/600)*10)</f>
        <v>10</v>
      </c>
      <c r="AE605">
        <f>MIN(10, (Table1[[#This Row],[Avg Nitrate N + Nitrite N]]/10)*10)</f>
        <v>0.15</v>
      </c>
      <c r="AF605">
        <f>IF(OR(Table1[[#This Row],[Avg pH]]&lt;6.5,Table1[[#This Row],[Avg pH]]&gt;8.5),10,0)</f>
        <v>0</v>
      </c>
      <c r="AG605">
        <f>MAX(0, 10-(2*Table1[[#This Row],[Avg Dissolved Oxygen]]))</f>
        <v>0</v>
      </c>
      <c r="AH605">
        <f>(Table1[[#This Row],[Fecal Score]]*0.3) + (Table1[[#This Row],[BOD Score]]*0.25) + (Table1[[#This Row],[Nitrate Score]]*0.2) + (Table1[[#This Row],[pH Score]]*0.15) + (Table1[[#This Row],[Dissolved Oxygen Score]]*0.1)</f>
        <v>4.4987500000000002</v>
      </c>
      <c r="AI605">
        <v>2018</v>
      </c>
    </row>
    <row r="606" spans="1:35">
      <c r="A606">
        <v>1580</v>
      </c>
      <c r="B606" t="s">
        <v>215</v>
      </c>
      <c r="C606" t="s">
        <v>1</v>
      </c>
      <c r="D606" t="s">
        <v>206</v>
      </c>
      <c r="E606">
        <v>24</v>
      </c>
      <c r="F606">
        <v>31.4</v>
      </c>
      <c r="G606">
        <f>(Table1[[#This Row],[Min Temperature]]+Table1[[#This Row],[Max Temperature]])/2</f>
        <v>27.7</v>
      </c>
      <c r="H606">
        <v>5.2</v>
      </c>
      <c r="I606">
        <v>8.6</v>
      </c>
      <c r="J606">
        <f>(Table1[[#This Row],[Min Dissolved Oxygen]]+Table1[[#This Row],[Max Dissolved Oxygen]])/2</f>
        <v>6.9</v>
      </c>
      <c r="K606">
        <v>6.1</v>
      </c>
      <c r="L606">
        <v>7.2</v>
      </c>
      <c r="M606">
        <f>(Table1[[#This Row],[Min pH]]+Table1[[#This Row],[Max pH]])/2</f>
        <v>6.65</v>
      </c>
      <c r="N606">
        <v>24</v>
      </c>
      <c r="O606">
        <v>39</v>
      </c>
      <c r="P606">
        <f>(Table1[[#This Row],[Min Conductivity]]+Table1[[#This Row],[Max Conductivity]])/2</f>
        <v>31.5</v>
      </c>
      <c r="Q606">
        <v>0</v>
      </c>
      <c r="R606">
        <v>1.5</v>
      </c>
      <c r="S606">
        <f>(Table1[[#This Row],[Min BOD]]+Table1[[#This Row],[Max BOD]])/2</f>
        <v>0.75</v>
      </c>
      <c r="T606">
        <v>0</v>
      </c>
      <c r="U606">
        <v>0.1</v>
      </c>
      <c r="V606">
        <f>(Table1[[#This Row],[Min Nitrate N + Nitrite N]]+Table1[[#This Row],[Max Nitrate N + Nitrite N]])/2</f>
        <v>0.05</v>
      </c>
      <c r="W606">
        <v>0</v>
      </c>
      <c r="X606">
        <v>20</v>
      </c>
      <c r="Y606">
        <f>(Table1[[#This Row],[Min Fecal Coliform]]+Table1[[#This Row],[Max Fecal Coliform]])/2</f>
        <v>10</v>
      </c>
      <c r="Z606">
        <v>10</v>
      </c>
      <c r="AA606">
        <v>170</v>
      </c>
      <c r="AB606">
        <f>(Table1[[#This Row],[Min Total Coliform]]+Table1[[#This Row],[Max Total Coliform]])/2</f>
        <v>90</v>
      </c>
      <c r="AC606">
        <f>MIN(10, (Table1[[#This Row],[Avg BOD]]/4)*10)</f>
        <v>1.875</v>
      </c>
      <c r="AD606">
        <f>MIN(10, (Table1[[#This Row],[Avg Fecal Coliform]]/600)*10)</f>
        <v>0.16666666666666666</v>
      </c>
      <c r="AE606">
        <f>MIN(10, (Table1[[#This Row],[Avg Nitrate N + Nitrite N]]/10)*10)</f>
        <v>0.05</v>
      </c>
      <c r="AF606">
        <f>IF(OR(Table1[[#This Row],[Avg pH]]&lt;6.5,Table1[[#This Row],[Avg pH]]&gt;8.5),10,0)</f>
        <v>0</v>
      </c>
      <c r="AG606">
        <f>MAX(0, 10-(2*Table1[[#This Row],[Avg Dissolved Oxygen]]))</f>
        <v>0</v>
      </c>
      <c r="AH606">
        <f>(Table1[[#This Row],[Fecal Score]]*0.3) + (Table1[[#This Row],[BOD Score]]*0.25) + (Table1[[#This Row],[Nitrate Score]]*0.2) + (Table1[[#This Row],[pH Score]]*0.15) + (Table1[[#This Row],[Dissolved Oxygen Score]]*0.1)</f>
        <v>0.52875000000000005</v>
      </c>
      <c r="AI606">
        <v>2018</v>
      </c>
    </row>
    <row r="607" spans="1:35">
      <c r="A607">
        <v>2312</v>
      </c>
      <c r="B607" t="s">
        <v>216</v>
      </c>
      <c r="C607" t="s">
        <v>1</v>
      </c>
      <c r="D607" t="s">
        <v>206</v>
      </c>
      <c r="E607">
        <v>27</v>
      </c>
      <c r="F607">
        <v>31</v>
      </c>
      <c r="G607">
        <f>(Table1[[#This Row],[Min Temperature]]+Table1[[#This Row],[Max Temperature]])/2</f>
        <v>29</v>
      </c>
      <c r="H607">
        <v>5.9</v>
      </c>
      <c r="I607">
        <v>7.9</v>
      </c>
      <c r="J607">
        <f>(Table1[[#This Row],[Min Dissolved Oxygen]]+Table1[[#This Row],[Max Dissolved Oxygen]])/2</f>
        <v>6.9</v>
      </c>
      <c r="K607">
        <v>7</v>
      </c>
      <c r="L607">
        <v>7.8</v>
      </c>
      <c r="M607">
        <f>(Table1[[#This Row],[Min pH]]+Table1[[#This Row],[Max pH]])/2</f>
        <v>7.4</v>
      </c>
      <c r="N607">
        <v>132</v>
      </c>
      <c r="O607">
        <v>8978</v>
      </c>
      <c r="P607">
        <f>(Table1[[#This Row],[Min Conductivity]]+Table1[[#This Row],[Max Conductivity]])/2</f>
        <v>4555</v>
      </c>
      <c r="Q607">
        <v>1</v>
      </c>
      <c r="R607">
        <v>3</v>
      </c>
      <c r="S607">
        <f>(Table1[[#This Row],[Min BOD]]+Table1[[#This Row],[Max BOD]])/2</f>
        <v>2</v>
      </c>
      <c r="T607">
        <v>0</v>
      </c>
      <c r="U607">
        <v>0.2</v>
      </c>
      <c r="V607">
        <f>(Table1[[#This Row],[Min Nitrate N + Nitrite N]]+Table1[[#This Row],[Max Nitrate N + Nitrite N]])/2</f>
        <v>0.1</v>
      </c>
      <c r="W607">
        <v>20</v>
      </c>
      <c r="X607">
        <v>580</v>
      </c>
      <c r="Y607">
        <f>(Table1[[#This Row],[Min Fecal Coliform]]+Table1[[#This Row],[Max Fecal Coliform]])/2</f>
        <v>300</v>
      </c>
      <c r="Z607">
        <v>100</v>
      </c>
      <c r="AA607">
        <v>840</v>
      </c>
      <c r="AB607">
        <f>(Table1[[#This Row],[Min Total Coliform]]+Table1[[#This Row],[Max Total Coliform]])/2</f>
        <v>470</v>
      </c>
      <c r="AC607">
        <f>MIN(10, (Table1[[#This Row],[Avg BOD]]/4)*10)</f>
        <v>5</v>
      </c>
      <c r="AD607">
        <f>MIN(10, (Table1[[#This Row],[Avg Fecal Coliform]]/600)*10)</f>
        <v>5</v>
      </c>
      <c r="AE607">
        <f>MIN(10, (Table1[[#This Row],[Avg Nitrate N + Nitrite N]]/10)*10)</f>
        <v>0.1</v>
      </c>
      <c r="AF607">
        <f>IF(OR(Table1[[#This Row],[Avg pH]]&lt;6.5,Table1[[#This Row],[Avg pH]]&gt;8.5),10,0)</f>
        <v>0</v>
      </c>
      <c r="AG607">
        <f>MAX(0, 10-(2*Table1[[#This Row],[Avg Dissolved Oxygen]]))</f>
        <v>0</v>
      </c>
      <c r="AH607">
        <f>(Table1[[#This Row],[Fecal Score]]*0.3) + (Table1[[#This Row],[BOD Score]]*0.25) + (Table1[[#This Row],[Nitrate Score]]*0.2) + (Table1[[#This Row],[pH Score]]*0.15) + (Table1[[#This Row],[Dissolved Oxygen Score]]*0.1)</f>
        <v>2.77</v>
      </c>
      <c r="AI607">
        <v>2018</v>
      </c>
    </row>
    <row r="608" spans="1:35">
      <c r="A608">
        <v>2318</v>
      </c>
      <c r="B608" t="s">
        <v>217</v>
      </c>
      <c r="C608" t="s">
        <v>1</v>
      </c>
      <c r="D608" t="s">
        <v>206</v>
      </c>
      <c r="E608">
        <v>24</v>
      </c>
      <c r="F608">
        <v>34</v>
      </c>
      <c r="G608">
        <f>(Table1[[#This Row],[Min Temperature]]+Table1[[#This Row],[Max Temperature]])/2</f>
        <v>29</v>
      </c>
      <c r="H608">
        <v>7.1</v>
      </c>
      <c r="I608">
        <v>8.1</v>
      </c>
      <c r="J608">
        <f>(Table1[[#This Row],[Min Dissolved Oxygen]]+Table1[[#This Row],[Max Dissolved Oxygen]])/2</f>
        <v>7.6</v>
      </c>
      <c r="K608">
        <v>6.6</v>
      </c>
      <c r="L608">
        <v>7.7</v>
      </c>
      <c r="M608">
        <f>(Table1[[#This Row],[Min pH]]+Table1[[#This Row],[Max pH]])/2</f>
        <v>7.15</v>
      </c>
      <c r="N608">
        <v>44</v>
      </c>
      <c r="O608">
        <v>130</v>
      </c>
      <c r="P608">
        <f>(Table1[[#This Row],[Min Conductivity]]+Table1[[#This Row],[Max Conductivity]])/2</f>
        <v>87</v>
      </c>
      <c r="Q608">
        <v>0.1</v>
      </c>
      <c r="R608">
        <v>1.3</v>
      </c>
      <c r="S608">
        <f>(Table1[[#This Row],[Min BOD]]+Table1[[#This Row],[Max BOD]])/2</f>
        <v>0.70000000000000007</v>
      </c>
      <c r="T608">
        <v>0</v>
      </c>
      <c r="U608">
        <v>0.2</v>
      </c>
      <c r="V608">
        <f>(Table1[[#This Row],[Min Nitrate N + Nitrite N]]+Table1[[#This Row],[Max Nitrate N + Nitrite N]])/2</f>
        <v>0.1</v>
      </c>
      <c r="W608">
        <v>40</v>
      </c>
      <c r="X608">
        <v>700</v>
      </c>
      <c r="Y608">
        <f>(Table1[[#This Row],[Min Fecal Coliform]]+Table1[[#This Row],[Max Fecal Coliform]])/2</f>
        <v>370</v>
      </c>
      <c r="Z608">
        <v>140</v>
      </c>
      <c r="AA608">
        <v>1300</v>
      </c>
      <c r="AB608">
        <f>(Table1[[#This Row],[Min Total Coliform]]+Table1[[#This Row],[Max Total Coliform]])/2</f>
        <v>720</v>
      </c>
      <c r="AC608">
        <f>MIN(10, (Table1[[#This Row],[Avg BOD]]/4)*10)</f>
        <v>1.7500000000000002</v>
      </c>
      <c r="AD608">
        <f>MIN(10, (Table1[[#This Row],[Avg Fecal Coliform]]/600)*10)</f>
        <v>6.166666666666667</v>
      </c>
      <c r="AE608">
        <f>MIN(10, (Table1[[#This Row],[Avg Nitrate N + Nitrite N]]/10)*10)</f>
        <v>0.1</v>
      </c>
      <c r="AF608">
        <f>IF(OR(Table1[[#This Row],[Avg pH]]&lt;6.5,Table1[[#This Row],[Avg pH]]&gt;8.5),10,0)</f>
        <v>0</v>
      </c>
      <c r="AG608">
        <f>MAX(0, 10-(2*Table1[[#This Row],[Avg Dissolved Oxygen]]))</f>
        <v>0</v>
      </c>
      <c r="AH608">
        <f>(Table1[[#This Row],[Fecal Score]]*0.3) + (Table1[[#This Row],[BOD Score]]*0.25) + (Table1[[#This Row],[Nitrate Score]]*0.2) + (Table1[[#This Row],[pH Score]]*0.15) + (Table1[[#This Row],[Dissolved Oxygen Score]]*0.1)</f>
        <v>2.3075000000000001</v>
      </c>
      <c r="AI608">
        <v>2018</v>
      </c>
    </row>
    <row r="609" spans="1:35">
      <c r="A609">
        <v>2328</v>
      </c>
      <c r="B609" t="s">
        <v>218</v>
      </c>
      <c r="C609" t="s">
        <v>1</v>
      </c>
      <c r="D609" t="s">
        <v>206</v>
      </c>
      <c r="E609">
        <v>24</v>
      </c>
      <c r="F609">
        <v>30</v>
      </c>
      <c r="G609">
        <f>(Table1[[#This Row],[Min Temperature]]+Table1[[#This Row],[Max Temperature]])/2</f>
        <v>27</v>
      </c>
      <c r="H609">
        <v>7</v>
      </c>
      <c r="I609">
        <v>9.8000000000000007</v>
      </c>
      <c r="J609">
        <f>(Table1[[#This Row],[Min Dissolved Oxygen]]+Table1[[#This Row],[Max Dissolved Oxygen]])/2</f>
        <v>8.4</v>
      </c>
      <c r="K609">
        <v>6.8</v>
      </c>
      <c r="L609">
        <v>8.1999999999999993</v>
      </c>
      <c r="M609">
        <f>(Table1[[#This Row],[Min pH]]+Table1[[#This Row],[Max pH]])/2</f>
        <v>7.5</v>
      </c>
      <c r="N609">
        <v>96</v>
      </c>
      <c r="O609">
        <v>170</v>
      </c>
      <c r="P609">
        <f>(Table1[[#This Row],[Min Conductivity]]+Table1[[#This Row],[Max Conductivity]])/2</f>
        <v>133</v>
      </c>
      <c r="Q609">
        <v>0.4</v>
      </c>
      <c r="R609">
        <v>3</v>
      </c>
      <c r="S609">
        <f>(Table1[[#This Row],[Min BOD]]+Table1[[#This Row],[Max BOD]])/2</f>
        <v>1.7</v>
      </c>
      <c r="T609">
        <v>0.1</v>
      </c>
      <c r="U609">
        <v>2</v>
      </c>
      <c r="V609">
        <f>(Table1[[#This Row],[Min Nitrate N + Nitrite N]]+Table1[[#This Row],[Max Nitrate N + Nitrite N]])/2</f>
        <v>1.05</v>
      </c>
      <c r="W609">
        <v>0</v>
      </c>
      <c r="X609">
        <v>380</v>
      </c>
      <c r="Y609">
        <f>(Table1[[#This Row],[Min Fecal Coliform]]+Table1[[#This Row],[Max Fecal Coliform]])/2</f>
        <v>190</v>
      </c>
      <c r="Z609">
        <v>100</v>
      </c>
      <c r="AA609">
        <v>630</v>
      </c>
      <c r="AB609">
        <f>(Table1[[#This Row],[Min Total Coliform]]+Table1[[#This Row],[Max Total Coliform]])/2</f>
        <v>365</v>
      </c>
      <c r="AC609">
        <f>MIN(10, (Table1[[#This Row],[Avg BOD]]/4)*10)</f>
        <v>4.25</v>
      </c>
      <c r="AD609">
        <f>MIN(10, (Table1[[#This Row],[Avg Fecal Coliform]]/600)*10)</f>
        <v>3.1666666666666665</v>
      </c>
      <c r="AE609">
        <f>MIN(10, (Table1[[#This Row],[Avg Nitrate N + Nitrite N]]/10)*10)</f>
        <v>1.05</v>
      </c>
      <c r="AF609">
        <f>IF(OR(Table1[[#This Row],[Avg pH]]&lt;6.5,Table1[[#This Row],[Avg pH]]&gt;8.5),10,0)</f>
        <v>0</v>
      </c>
      <c r="AG609">
        <f>MAX(0, 10-(2*Table1[[#This Row],[Avg Dissolved Oxygen]]))</f>
        <v>0</v>
      </c>
      <c r="AH609">
        <f>(Table1[[#This Row],[Fecal Score]]*0.3) + (Table1[[#This Row],[BOD Score]]*0.25) + (Table1[[#This Row],[Nitrate Score]]*0.2) + (Table1[[#This Row],[pH Score]]*0.15) + (Table1[[#This Row],[Dissolved Oxygen Score]]*0.1)</f>
        <v>2.2225000000000001</v>
      </c>
      <c r="AI609">
        <v>2018</v>
      </c>
    </row>
    <row r="610" spans="1:35">
      <c r="A610">
        <v>2329</v>
      </c>
      <c r="B610" t="s">
        <v>219</v>
      </c>
      <c r="C610" t="s">
        <v>1</v>
      </c>
      <c r="D610" t="s">
        <v>206</v>
      </c>
      <c r="E610">
        <v>25</v>
      </c>
      <c r="F610">
        <v>30</v>
      </c>
      <c r="G610">
        <f>(Table1[[#This Row],[Min Temperature]]+Table1[[#This Row],[Max Temperature]])/2</f>
        <v>27.5</v>
      </c>
      <c r="H610">
        <v>5.8</v>
      </c>
      <c r="I610">
        <v>7.7</v>
      </c>
      <c r="J610">
        <f>(Table1[[#This Row],[Min Dissolved Oxygen]]+Table1[[#This Row],[Max Dissolved Oxygen]])/2</f>
        <v>6.75</v>
      </c>
      <c r="K610">
        <v>6.3</v>
      </c>
      <c r="L610">
        <v>7.2</v>
      </c>
      <c r="M610">
        <f>(Table1[[#This Row],[Min pH]]+Table1[[#This Row],[Max pH]])/2</f>
        <v>6.75</v>
      </c>
      <c r="N610">
        <v>27</v>
      </c>
      <c r="O610">
        <v>62</v>
      </c>
      <c r="P610">
        <f>(Table1[[#This Row],[Min Conductivity]]+Table1[[#This Row],[Max Conductivity]])/2</f>
        <v>44.5</v>
      </c>
      <c r="Q610">
        <v>0.5</v>
      </c>
      <c r="R610">
        <v>2</v>
      </c>
      <c r="S610">
        <f>(Table1[[#This Row],[Min BOD]]+Table1[[#This Row],[Max BOD]])/2</f>
        <v>1.25</v>
      </c>
      <c r="T610">
        <v>0.1</v>
      </c>
      <c r="U610">
        <v>1</v>
      </c>
      <c r="V610">
        <f>(Table1[[#This Row],[Min Nitrate N + Nitrite N]]+Table1[[#This Row],[Max Nitrate N + Nitrite N]])/2</f>
        <v>0.55000000000000004</v>
      </c>
      <c r="W610">
        <v>79</v>
      </c>
      <c r="X610">
        <v>4000</v>
      </c>
      <c r="Y610">
        <f>(Table1[[#This Row],[Min Fecal Coliform]]+Table1[[#This Row],[Max Fecal Coliform]])/2</f>
        <v>2039.5</v>
      </c>
      <c r="Z610">
        <v>200</v>
      </c>
      <c r="AA610">
        <v>7900</v>
      </c>
      <c r="AB610">
        <f>(Table1[[#This Row],[Min Total Coliform]]+Table1[[#This Row],[Max Total Coliform]])/2</f>
        <v>4050</v>
      </c>
      <c r="AC610">
        <f>MIN(10, (Table1[[#This Row],[Avg BOD]]/4)*10)</f>
        <v>3.125</v>
      </c>
      <c r="AD610">
        <f>MIN(10, (Table1[[#This Row],[Avg Fecal Coliform]]/600)*10)</f>
        <v>10</v>
      </c>
      <c r="AE610">
        <f>MIN(10, (Table1[[#This Row],[Avg Nitrate N + Nitrite N]]/10)*10)</f>
        <v>0.55000000000000004</v>
      </c>
      <c r="AF610">
        <f>IF(OR(Table1[[#This Row],[Avg pH]]&lt;6.5,Table1[[#This Row],[Avg pH]]&gt;8.5),10,0)</f>
        <v>0</v>
      </c>
      <c r="AG610">
        <f>MAX(0, 10-(2*Table1[[#This Row],[Avg Dissolved Oxygen]]))</f>
        <v>0</v>
      </c>
      <c r="AH610">
        <f>(Table1[[#This Row],[Fecal Score]]*0.3) + (Table1[[#This Row],[BOD Score]]*0.25) + (Table1[[#This Row],[Nitrate Score]]*0.2) + (Table1[[#This Row],[pH Score]]*0.15) + (Table1[[#This Row],[Dissolved Oxygen Score]]*0.1)</f>
        <v>3.8912499999999999</v>
      </c>
      <c r="AI610">
        <v>2018</v>
      </c>
    </row>
    <row r="611" spans="1:35">
      <c r="A611">
        <v>2330</v>
      </c>
      <c r="B611" t="s">
        <v>220</v>
      </c>
      <c r="C611" t="s">
        <v>1</v>
      </c>
      <c r="D611" t="s">
        <v>206</v>
      </c>
      <c r="E611">
        <v>26</v>
      </c>
      <c r="F611">
        <v>31</v>
      </c>
      <c r="G611">
        <f>(Table1[[#This Row],[Min Temperature]]+Table1[[#This Row],[Max Temperature]])/2</f>
        <v>28.5</v>
      </c>
      <c r="H611">
        <v>5.7</v>
      </c>
      <c r="I611">
        <v>8.3000000000000007</v>
      </c>
      <c r="J611">
        <f>(Table1[[#This Row],[Min Dissolved Oxygen]]+Table1[[#This Row],[Max Dissolved Oxygen]])/2</f>
        <v>7</v>
      </c>
      <c r="K611">
        <v>6.5</v>
      </c>
      <c r="L611">
        <v>7.2</v>
      </c>
      <c r="M611">
        <f>(Table1[[#This Row],[Min pH]]+Table1[[#This Row],[Max pH]])/2</f>
        <v>6.85</v>
      </c>
      <c r="N611">
        <v>22</v>
      </c>
      <c r="O611">
        <v>35</v>
      </c>
      <c r="P611">
        <f>(Table1[[#This Row],[Min Conductivity]]+Table1[[#This Row],[Max Conductivity]])/2</f>
        <v>28.5</v>
      </c>
      <c r="Q611">
        <v>0.3</v>
      </c>
      <c r="R611">
        <v>2</v>
      </c>
      <c r="S611">
        <f>(Table1[[#This Row],[Min BOD]]+Table1[[#This Row],[Max BOD]])/2</f>
        <v>1.1499999999999999</v>
      </c>
      <c r="T611">
        <v>0</v>
      </c>
      <c r="U611">
        <v>0.3</v>
      </c>
      <c r="V611">
        <f>(Table1[[#This Row],[Min Nitrate N + Nitrite N]]+Table1[[#This Row],[Max Nitrate N + Nitrite N]])/2</f>
        <v>0.15</v>
      </c>
      <c r="W611">
        <v>20</v>
      </c>
      <c r="X611">
        <v>1700</v>
      </c>
      <c r="Y611">
        <f>(Table1[[#This Row],[Min Fecal Coliform]]+Table1[[#This Row],[Max Fecal Coliform]])/2</f>
        <v>860</v>
      </c>
      <c r="Z611">
        <v>49</v>
      </c>
      <c r="AA611">
        <v>6300</v>
      </c>
      <c r="AB611">
        <f>(Table1[[#This Row],[Min Total Coliform]]+Table1[[#This Row],[Max Total Coliform]])/2</f>
        <v>3174.5</v>
      </c>
      <c r="AC611">
        <f>MIN(10, (Table1[[#This Row],[Avg BOD]]/4)*10)</f>
        <v>2.875</v>
      </c>
      <c r="AD611">
        <f>MIN(10, (Table1[[#This Row],[Avg Fecal Coliform]]/600)*10)</f>
        <v>10</v>
      </c>
      <c r="AE611">
        <f>MIN(10, (Table1[[#This Row],[Avg Nitrate N + Nitrite N]]/10)*10)</f>
        <v>0.15</v>
      </c>
      <c r="AF611">
        <f>IF(OR(Table1[[#This Row],[Avg pH]]&lt;6.5,Table1[[#This Row],[Avg pH]]&gt;8.5),10,0)</f>
        <v>0</v>
      </c>
      <c r="AG611">
        <f>MAX(0, 10-(2*Table1[[#This Row],[Avg Dissolved Oxygen]]))</f>
        <v>0</v>
      </c>
      <c r="AH611">
        <f>(Table1[[#This Row],[Fecal Score]]*0.3) + (Table1[[#This Row],[BOD Score]]*0.25) + (Table1[[#This Row],[Nitrate Score]]*0.2) + (Table1[[#This Row],[pH Score]]*0.15) + (Table1[[#This Row],[Dissolved Oxygen Score]]*0.1)</f>
        <v>3.7487499999999998</v>
      </c>
      <c r="AI611">
        <v>2018</v>
      </c>
    </row>
    <row r="612" spans="1:35">
      <c r="A612">
        <v>3462</v>
      </c>
      <c r="B612" t="s">
        <v>223</v>
      </c>
      <c r="C612" t="s">
        <v>8</v>
      </c>
      <c r="D612" t="s">
        <v>206</v>
      </c>
      <c r="E612">
        <v>27</v>
      </c>
      <c r="F612">
        <v>32</v>
      </c>
      <c r="G612">
        <f>(Table1[[#This Row],[Min Temperature]]+Table1[[#This Row],[Max Temperature]])/2</f>
        <v>29.5</v>
      </c>
      <c r="H612">
        <v>3.3</v>
      </c>
      <c r="I612">
        <v>9.6999999999999993</v>
      </c>
      <c r="J612">
        <f>(Table1[[#This Row],[Min Dissolved Oxygen]]+Table1[[#This Row],[Max Dissolved Oxygen]])/2</f>
        <v>6.5</v>
      </c>
      <c r="K612">
        <v>6.5</v>
      </c>
      <c r="L612">
        <v>8.3000000000000007</v>
      </c>
      <c r="M612">
        <f>(Table1[[#This Row],[Min pH]]+Table1[[#This Row],[Max pH]])/2</f>
        <v>7.4</v>
      </c>
      <c r="N612">
        <v>67</v>
      </c>
      <c r="O612">
        <v>126</v>
      </c>
      <c r="P612">
        <f>(Table1[[#This Row],[Min Conductivity]]+Table1[[#This Row],[Max Conductivity]])/2</f>
        <v>96.5</v>
      </c>
      <c r="Q612">
        <v>0</v>
      </c>
      <c r="R612">
        <v>2.2999999999999998</v>
      </c>
      <c r="S612">
        <f>(Table1[[#This Row],[Min BOD]]+Table1[[#This Row],[Max BOD]])/2</f>
        <v>1.1499999999999999</v>
      </c>
      <c r="T612">
        <v>0</v>
      </c>
      <c r="U612">
        <v>1</v>
      </c>
      <c r="V612">
        <f>(Table1[[#This Row],[Min Nitrate N + Nitrite N]]+Table1[[#This Row],[Max Nitrate N + Nitrite N]])/2</f>
        <v>0.5</v>
      </c>
      <c r="W612">
        <v>2</v>
      </c>
      <c r="X612">
        <v>1100</v>
      </c>
      <c r="Y612">
        <f>(Table1[[#This Row],[Min Fecal Coliform]]+Table1[[#This Row],[Max Fecal Coliform]])/2</f>
        <v>551</v>
      </c>
      <c r="Z612">
        <v>2</v>
      </c>
      <c r="AA612">
        <v>2800</v>
      </c>
      <c r="AB612">
        <f>(Table1[[#This Row],[Min Total Coliform]]+Table1[[#This Row],[Max Total Coliform]])/2</f>
        <v>1401</v>
      </c>
      <c r="AC612">
        <f>MIN(10, (Table1[[#This Row],[Avg BOD]]/4)*10)</f>
        <v>2.875</v>
      </c>
      <c r="AD612">
        <f>MIN(10, (Table1[[#This Row],[Avg Fecal Coliform]]/600)*10)</f>
        <v>9.1833333333333336</v>
      </c>
      <c r="AE612">
        <f>MIN(10, (Table1[[#This Row],[Avg Nitrate N + Nitrite N]]/10)*10)</f>
        <v>0.5</v>
      </c>
      <c r="AF612">
        <f>IF(OR(Table1[[#This Row],[Avg pH]]&lt;6.5,Table1[[#This Row],[Avg pH]]&gt;8.5),10,0)</f>
        <v>0</v>
      </c>
      <c r="AG612">
        <f>MAX(0, 10-(2*Table1[[#This Row],[Avg Dissolved Oxygen]]))</f>
        <v>0</v>
      </c>
      <c r="AH612">
        <f>(Table1[[#This Row],[Fecal Score]]*0.3) + (Table1[[#This Row],[BOD Score]]*0.25) + (Table1[[#This Row],[Nitrate Score]]*0.2) + (Table1[[#This Row],[pH Score]]*0.15) + (Table1[[#This Row],[Dissolved Oxygen Score]]*0.1)</f>
        <v>3.57375</v>
      </c>
      <c r="AI612">
        <v>2018</v>
      </c>
    </row>
    <row r="613" spans="1:35">
      <c r="A613">
        <v>1401</v>
      </c>
      <c r="B613" t="s">
        <v>224</v>
      </c>
      <c r="C613" t="s">
        <v>8</v>
      </c>
      <c r="D613" t="s">
        <v>225</v>
      </c>
      <c r="E613">
        <v>28.5</v>
      </c>
      <c r="F613">
        <v>30.7</v>
      </c>
      <c r="G613">
        <f>(Table1[[#This Row],[Min Temperature]]+Table1[[#This Row],[Max Temperature]])/2</f>
        <v>29.6</v>
      </c>
      <c r="H613">
        <v>4.1586894586894596</v>
      </c>
      <c r="I613">
        <v>7.7840455840455904</v>
      </c>
      <c r="J613">
        <f>(Table1[[#This Row],[Min Dissolved Oxygen]]+Table1[[#This Row],[Max Dissolved Oxygen]])/2</f>
        <v>5.971367521367525</v>
      </c>
      <c r="K613">
        <v>6.4</v>
      </c>
      <c r="L613">
        <v>8.6</v>
      </c>
      <c r="M613">
        <f>(Table1[[#This Row],[Min pH]]+Table1[[#This Row],[Max pH]])/2</f>
        <v>7.5</v>
      </c>
      <c r="N613">
        <v>370</v>
      </c>
      <c r="O613">
        <v>917</v>
      </c>
      <c r="P613">
        <f>(Table1[[#This Row],[Min Conductivity]]+Table1[[#This Row],[Max Conductivity]])/2</f>
        <v>643.5</v>
      </c>
      <c r="Q613">
        <v>3.9360795454545499</v>
      </c>
      <c r="R613">
        <v>17.248717948717999</v>
      </c>
      <c r="S613">
        <f>(Table1[[#This Row],[Min BOD]]+Table1[[#This Row],[Max BOD]])/2</f>
        <v>10.592398747086275</v>
      </c>
      <c r="T613">
        <v>0</v>
      </c>
      <c r="U613">
        <v>0</v>
      </c>
      <c r="V613">
        <f>(Table1[[#This Row],[Min Nitrate N + Nitrite N]]+Table1[[#This Row],[Max Nitrate N + Nitrite N]])/2</f>
        <v>0</v>
      </c>
      <c r="W613">
        <v>1436.77104377104</v>
      </c>
      <c r="X613">
        <v>321488.727272727</v>
      </c>
      <c r="Y613">
        <f>(Table1[[#This Row],[Min Fecal Coliform]]+Table1[[#This Row],[Max Fecal Coliform]])/2</f>
        <v>161462.74915824903</v>
      </c>
      <c r="Z613">
        <v>12108.853896103899</v>
      </c>
      <c r="AA613">
        <v>1882110.4063492101</v>
      </c>
      <c r="AB613">
        <f>(Table1[[#This Row],[Min Total Coliform]]+Table1[[#This Row],[Max Total Coliform]])/2</f>
        <v>947109.63012265693</v>
      </c>
      <c r="AC613">
        <f>MIN(10, (Table1[[#This Row],[Avg BOD]]/4)*10)</f>
        <v>10</v>
      </c>
      <c r="AD613">
        <f>MIN(10, (Table1[[#This Row],[Avg Fecal Coliform]]/600)*10)</f>
        <v>10</v>
      </c>
      <c r="AE613">
        <f>MIN(10, (Table1[[#This Row],[Avg Nitrate N + Nitrite N]]/10)*10)</f>
        <v>0</v>
      </c>
      <c r="AF613">
        <f>IF(OR(Table1[[#This Row],[Avg pH]]&lt;6.5,Table1[[#This Row],[Avg pH]]&gt;8.5),10,0)</f>
        <v>0</v>
      </c>
      <c r="AG613">
        <f>MAX(0, 10-(2*Table1[[#This Row],[Avg Dissolved Oxygen]]))</f>
        <v>0</v>
      </c>
      <c r="AH613">
        <f>(Table1[[#This Row],[Fecal Score]]*0.3) + (Table1[[#This Row],[BOD Score]]*0.25) + (Table1[[#This Row],[Nitrate Score]]*0.2) + (Table1[[#This Row],[pH Score]]*0.15) + (Table1[[#This Row],[Dissolved Oxygen Score]]*0.1)</f>
        <v>5.5</v>
      </c>
      <c r="AI613">
        <v>2018</v>
      </c>
    </row>
    <row r="614" spans="1:35">
      <c r="A614">
        <v>1373</v>
      </c>
      <c r="B614" t="s">
        <v>226</v>
      </c>
      <c r="C614" t="s">
        <v>1</v>
      </c>
      <c r="D614" t="s">
        <v>227</v>
      </c>
      <c r="E614">
        <v>19</v>
      </c>
      <c r="F614">
        <v>31</v>
      </c>
      <c r="G614">
        <f>(Table1[[#This Row],[Min Temperature]]+Table1[[#This Row],[Max Temperature]])/2</f>
        <v>25</v>
      </c>
      <c r="H614">
        <v>6.4</v>
      </c>
      <c r="I614">
        <v>9.5</v>
      </c>
      <c r="J614">
        <f>(Table1[[#This Row],[Min Dissolved Oxygen]]+Table1[[#This Row],[Max Dissolved Oxygen]])/2</f>
        <v>7.95</v>
      </c>
      <c r="K614">
        <v>7.6</v>
      </c>
      <c r="L614">
        <v>8.3000000000000007</v>
      </c>
      <c r="M614">
        <f>(Table1[[#This Row],[Min pH]]+Table1[[#This Row],[Max pH]])/2</f>
        <v>7.95</v>
      </c>
      <c r="N614">
        <v>3</v>
      </c>
      <c r="O614">
        <v>335</v>
      </c>
      <c r="P614">
        <f>(Table1[[#This Row],[Min Conductivity]]+Table1[[#This Row],[Max Conductivity]])/2</f>
        <v>169</v>
      </c>
      <c r="Q614">
        <v>1.1000000000000001</v>
      </c>
      <c r="R614">
        <v>5.2</v>
      </c>
      <c r="S614">
        <f>(Table1[[#This Row],[Min BOD]]+Table1[[#This Row],[Max BOD]])/2</f>
        <v>3.1500000000000004</v>
      </c>
      <c r="T614">
        <v>1.4</v>
      </c>
      <c r="U614">
        <v>4.5999999999999996</v>
      </c>
      <c r="V614">
        <f>(Table1[[#This Row],[Min Nitrate N + Nitrite N]]+Table1[[#This Row],[Max Nitrate N + Nitrite N]])/2</f>
        <v>3</v>
      </c>
      <c r="W614">
        <v>2</v>
      </c>
      <c r="X614">
        <v>170</v>
      </c>
      <c r="Y614">
        <f>(Table1[[#This Row],[Min Fecal Coliform]]+Table1[[#This Row],[Max Fecal Coliform]])/2</f>
        <v>86</v>
      </c>
      <c r="Z614">
        <v>110</v>
      </c>
      <c r="AA614">
        <v>1600</v>
      </c>
      <c r="AB614">
        <f>(Table1[[#This Row],[Min Total Coliform]]+Table1[[#This Row],[Max Total Coliform]])/2</f>
        <v>855</v>
      </c>
      <c r="AC614">
        <f>MIN(10, (Table1[[#This Row],[Avg BOD]]/4)*10)</f>
        <v>7.8750000000000009</v>
      </c>
      <c r="AD614">
        <f>MIN(10, (Table1[[#This Row],[Avg Fecal Coliform]]/600)*10)</f>
        <v>1.4333333333333333</v>
      </c>
      <c r="AE614">
        <f>MIN(10, (Table1[[#This Row],[Avg Nitrate N + Nitrite N]]/10)*10)</f>
        <v>3</v>
      </c>
      <c r="AF614">
        <f>IF(OR(Table1[[#This Row],[Avg pH]]&lt;6.5,Table1[[#This Row],[Avg pH]]&gt;8.5),10,0)</f>
        <v>0</v>
      </c>
      <c r="AG614">
        <f>MAX(0, 10-(2*Table1[[#This Row],[Avg Dissolved Oxygen]]))</f>
        <v>0</v>
      </c>
      <c r="AH614">
        <f>(Table1[[#This Row],[Fecal Score]]*0.3) + (Table1[[#This Row],[BOD Score]]*0.25) + (Table1[[#This Row],[Nitrate Score]]*0.2) + (Table1[[#This Row],[pH Score]]*0.15) + (Table1[[#This Row],[Dissolved Oxygen Score]]*0.1)</f>
        <v>2.9987500000000002</v>
      </c>
      <c r="AI614">
        <v>2018</v>
      </c>
    </row>
    <row r="615" spans="1:35">
      <c r="A615">
        <v>1374</v>
      </c>
      <c r="B615" t="s">
        <v>228</v>
      </c>
      <c r="C615" t="s">
        <v>1</v>
      </c>
      <c r="D615" t="s">
        <v>227</v>
      </c>
      <c r="E615">
        <v>17</v>
      </c>
      <c r="F615">
        <v>30</v>
      </c>
      <c r="G615">
        <f>(Table1[[#This Row],[Min Temperature]]+Table1[[#This Row],[Max Temperature]])/2</f>
        <v>23.5</v>
      </c>
      <c r="H615">
        <v>6</v>
      </c>
      <c r="I615">
        <v>8.6999999999999993</v>
      </c>
      <c r="J615">
        <f>(Table1[[#This Row],[Min Dissolved Oxygen]]+Table1[[#This Row],[Max Dissolved Oxygen]])/2</f>
        <v>7.35</v>
      </c>
      <c r="K615">
        <v>6.6</v>
      </c>
      <c r="L615">
        <v>8.3000000000000007</v>
      </c>
      <c r="M615">
        <f>(Table1[[#This Row],[Min pH]]+Table1[[#This Row],[Max pH]])/2</f>
        <v>7.45</v>
      </c>
      <c r="N615">
        <v>348</v>
      </c>
      <c r="O615">
        <v>496</v>
      </c>
      <c r="P615">
        <f>(Table1[[#This Row],[Min Conductivity]]+Table1[[#This Row],[Max Conductivity]])/2</f>
        <v>422</v>
      </c>
      <c r="Q615">
        <v>3</v>
      </c>
      <c r="R615">
        <v>6.8</v>
      </c>
      <c r="S615">
        <f>(Table1[[#This Row],[Min BOD]]+Table1[[#This Row],[Max BOD]])/2</f>
        <v>4.9000000000000004</v>
      </c>
      <c r="T615">
        <v>2.9</v>
      </c>
      <c r="U615">
        <v>18</v>
      </c>
      <c r="V615">
        <f>(Table1[[#This Row],[Min Nitrate N + Nitrite N]]+Table1[[#This Row],[Max Nitrate N + Nitrite N]])/2</f>
        <v>10.45</v>
      </c>
      <c r="W615">
        <v>110</v>
      </c>
      <c r="X615">
        <v>920</v>
      </c>
      <c r="Y615">
        <f>(Table1[[#This Row],[Min Fecal Coliform]]+Table1[[#This Row],[Max Fecal Coliform]])/2</f>
        <v>515</v>
      </c>
      <c r="Z615">
        <v>1600</v>
      </c>
      <c r="AA615">
        <v>2400</v>
      </c>
      <c r="AB615">
        <f>(Table1[[#This Row],[Min Total Coliform]]+Table1[[#This Row],[Max Total Coliform]])/2</f>
        <v>2000</v>
      </c>
      <c r="AC615">
        <f>MIN(10, (Table1[[#This Row],[Avg BOD]]/4)*10)</f>
        <v>10</v>
      </c>
      <c r="AD615">
        <f>MIN(10, (Table1[[#This Row],[Avg Fecal Coliform]]/600)*10)</f>
        <v>8.5833333333333321</v>
      </c>
      <c r="AE615">
        <f>MIN(10, (Table1[[#This Row],[Avg Nitrate N + Nitrite N]]/10)*10)</f>
        <v>10</v>
      </c>
      <c r="AF615">
        <f>IF(OR(Table1[[#This Row],[Avg pH]]&lt;6.5,Table1[[#This Row],[Avg pH]]&gt;8.5),10,0)</f>
        <v>0</v>
      </c>
      <c r="AG615">
        <f>MAX(0, 10-(2*Table1[[#This Row],[Avg Dissolved Oxygen]]))</f>
        <v>0</v>
      </c>
      <c r="AH615">
        <f>(Table1[[#This Row],[Fecal Score]]*0.3) + (Table1[[#This Row],[BOD Score]]*0.25) + (Table1[[#This Row],[Nitrate Score]]*0.2) + (Table1[[#This Row],[pH Score]]*0.15) + (Table1[[#This Row],[Dissolved Oxygen Score]]*0.1)</f>
        <v>7.0749999999999993</v>
      </c>
      <c r="AI615">
        <v>2018</v>
      </c>
    </row>
    <row r="616" spans="1:35">
      <c r="A616">
        <v>1466</v>
      </c>
      <c r="B616" t="s">
        <v>457</v>
      </c>
      <c r="C616" t="s">
        <v>1</v>
      </c>
      <c r="D616" t="s">
        <v>227</v>
      </c>
      <c r="E616">
        <v>16</v>
      </c>
      <c r="F616">
        <v>27</v>
      </c>
      <c r="G616">
        <f>(Table1[[#This Row],[Min Temperature]]+Table1[[#This Row],[Max Temperature]])/2</f>
        <v>21.5</v>
      </c>
      <c r="H616">
        <v>7.8</v>
      </c>
      <c r="I616">
        <v>8.4</v>
      </c>
      <c r="J616">
        <f>(Table1[[#This Row],[Min Dissolved Oxygen]]+Table1[[#This Row],[Max Dissolved Oxygen]])/2</f>
        <v>8.1</v>
      </c>
      <c r="K616">
        <v>7.5</v>
      </c>
      <c r="L616">
        <v>8.5</v>
      </c>
      <c r="M616">
        <f>(Table1[[#This Row],[Min pH]]+Table1[[#This Row],[Max pH]])/2</f>
        <v>8</v>
      </c>
      <c r="N616">
        <v>211</v>
      </c>
      <c r="O616">
        <v>528</v>
      </c>
      <c r="P616">
        <f>(Table1[[#This Row],[Min Conductivity]]+Table1[[#This Row],[Max Conductivity]])/2</f>
        <v>369.5</v>
      </c>
      <c r="Q616">
        <v>1.4</v>
      </c>
      <c r="R616">
        <v>4.3</v>
      </c>
      <c r="S616">
        <f>(Table1[[#This Row],[Min BOD]]+Table1[[#This Row],[Max BOD]])/2</f>
        <v>2.8499999999999996</v>
      </c>
      <c r="T616">
        <v>0</v>
      </c>
      <c r="U616">
        <v>7.3</v>
      </c>
      <c r="V616">
        <f>(Table1[[#This Row],[Min Nitrate N + Nitrite N]]+Table1[[#This Row],[Max Nitrate N + Nitrite N]])/2</f>
        <v>3.65</v>
      </c>
      <c r="W616">
        <v>2</v>
      </c>
      <c r="X616">
        <v>2</v>
      </c>
      <c r="Y616">
        <f>(Table1[[#This Row],[Min Fecal Coliform]]+Table1[[#This Row],[Max Fecal Coliform]])/2</f>
        <v>2</v>
      </c>
      <c r="Z616">
        <v>120</v>
      </c>
      <c r="AA616">
        <v>1600</v>
      </c>
      <c r="AB616">
        <f>(Table1[[#This Row],[Min Total Coliform]]+Table1[[#This Row],[Max Total Coliform]])/2</f>
        <v>860</v>
      </c>
      <c r="AC616">
        <f>MIN(10, (Table1[[#This Row],[Avg BOD]]/4)*10)</f>
        <v>7.1249999999999991</v>
      </c>
      <c r="AD616">
        <f>MIN(10, (Table1[[#This Row],[Avg Fecal Coliform]]/600)*10)</f>
        <v>3.3333333333333333E-2</v>
      </c>
      <c r="AE616">
        <f>MIN(10, (Table1[[#This Row],[Avg Nitrate N + Nitrite N]]/10)*10)</f>
        <v>3.65</v>
      </c>
      <c r="AF616">
        <f>IF(OR(Table1[[#This Row],[Avg pH]]&lt;6.5,Table1[[#This Row],[Avg pH]]&gt;8.5),10,0)</f>
        <v>0</v>
      </c>
      <c r="AG616">
        <f>MAX(0, 10-(2*Table1[[#This Row],[Avg Dissolved Oxygen]]))</f>
        <v>0</v>
      </c>
      <c r="AH616">
        <f>(Table1[[#This Row],[Fecal Score]]*0.3) + (Table1[[#This Row],[BOD Score]]*0.25) + (Table1[[#This Row],[Nitrate Score]]*0.2) + (Table1[[#This Row],[pH Score]]*0.15) + (Table1[[#This Row],[Dissolved Oxygen Score]]*0.1)</f>
        <v>2.5212499999999998</v>
      </c>
      <c r="AI616">
        <v>2018</v>
      </c>
    </row>
    <row r="617" spans="1:35">
      <c r="A617">
        <v>2128</v>
      </c>
      <c r="B617" t="s">
        <v>230</v>
      </c>
      <c r="C617" t="s">
        <v>1</v>
      </c>
      <c r="D617" t="s">
        <v>227</v>
      </c>
      <c r="E617">
        <v>17.5</v>
      </c>
      <c r="F617">
        <v>35</v>
      </c>
      <c r="G617">
        <f>(Table1[[#This Row],[Min Temperature]]+Table1[[#This Row],[Max Temperature]])/2</f>
        <v>26.25</v>
      </c>
      <c r="H617">
        <v>6.8</v>
      </c>
      <c r="I617">
        <v>8.4</v>
      </c>
      <c r="J617">
        <f>(Table1[[#This Row],[Min Dissolved Oxygen]]+Table1[[#This Row],[Max Dissolved Oxygen]])/2</f>
        <v>7.6</v>
      </c>
      <c r="K617">
        <v>7.4</v>
      </c>
      <c r="L617">
        <v>8.3000000000000007</v>
      </c>
      <c r="M617">
        <f>(Table1[[#This Row],[Min pH]]+Table1[[#This Row],[Max pH]])/2</f>
        <v>7.8500000000000005</v>
      </c>
      <c r="N617">
        <v>146</v>
      </c>
      <c r="O617">
        <v>415</v>
      </c>
      <c r="P617">
        <f>(Table1[[#This Row],[Min Conductivity]]+Table1[[#This Row],[Max Conductivity]])/2</f>
        <v>280.5</v>
      </c>
      <c r="Q617">
        <v>0.7</v>
      </c>
      <c r="R617">
        <v>1.8</v>
      </c>
      <c r="S617">
        <f>(Table1[[#This Row],[Min BOD]]+Table1[[#This Row],[Max BOD]])/2</f>
        <v>1.25</v>
      </c>
      <c r="T617">
        <v>0.3</v>
      </c>
      <c r="U617">
        <v>4.7</v>
      </c>
      <c r="V617">
        <f>(Table1[[#This Row],[Min Nitrate N + Nitrite N]]+Table1[[#This Row],[Max Nitrate N + Nitrite N]])/2</f>
        <v>2.5</v>
      </c>
      <c r="W617">
        <v>2</v>
      </c>
      <c r="X617">
        <v>10</v>
      </c>
      <c r="Y617">
        <f>(Table1[[#This Row],[Min Fecal Coliform]]+Table1[[#This Row],[Max Fecal Coliform]])/2</f>
        <v>6</v>
      </c>
      <c r="Z617">
        <v>0</v>
      </c>
      <c r="AA617">
        <v>130</v>
      </c>
      <c r="AB617">
        <f>(Table1[[#This Row],[Min Total Coliform]]+Table1[[#This Row],[Max Total Coliform]])/2</f>
        <v>65</v>
      </c>
      <c r="AC617">
        <f>MIN(10, (Table1[[#This Row],[Avg BOD]]/4)*10)</f>
        <v>3.125</v>
      </c>
      <c r="AD617">
        <f>MIN(10, (Table1[[#This Row],[Avg Fecal Coliform]]/600)*10)</f>
        <v>0.1</v>
      </c>
      <c r="AE617">
        <f>MIN(10, (Table1[[#This Row],[Avg Nitrate N + Nitrite N]]/10)*10)</f>
        <v>2.5</v>
      </c>
      <c r="AF617">
        <f>IF(OR(Table1[[#This Row],[Avg pH]]&lt;6.5,Table1[[#This Row],[Avg pH]]&gt;8.5),10,0)</f>
        <v>0</v>
      </c>
      <c r="AG617">
        <f>MAX(0, 10-(2*Table1[[#This Row],[Avg Dissolved Oxygen]]))</f>
        <v>0</v>
      </c>
      <c r="AH617">
        <f>(Table1[[#This Row],[Fecal Score]]*0.3) + (Table1[[#This Row],[BOD Score]]*0.25) + (Table1[[#This Row],[Nitrate Score]]*0.2) + (Table1[[#This Row],[pH Score]]*0.15) + (Table1[[#This Row],[Dissolved Oxygen Score]]*0.1)</f>
        <v>1.31125</v>
      </c>
      <c r="AI617">
        <v>2018</v>
      </c>
    </row>
    <row r="618" spans="1:35">
      <c r="A618">
        <v>2129</v>
      </c>
      <c r="B618" t="s">
        <v>231</v>
      </c>
      <c r="C618" t="s">
        <v>1</v>
      </c>
      <c r="D618" t="s">
        <v>227</v>
      </c>
      <c r="E618">
        <v>18</v>
      </c>
      <c r="F618">
        <v>30</v>
      </c>
      <c r="G618">
        <f>(Table1[[#This Row],[Min Temperature]]+Table1[[#This Row],[Max Temperature]])/2</f>
        <v>24</v>
      </c>
      <c r="H618">
        <v>6.7</v>
      </c>
      <c r="I618">
        <v>7.8</v>
      </c>
      <c r="J618">
        <f>(Table1[[#This Row],[Min Dissolved Oxygen]]+Table1[[#This Row],[Max Dissolved Oxygen]])/2</f>
        <v>7.25</v>
      </c>
      <c r="K618">
        <v>7.3</v>
      </c>
      <c r="L618">
        <v>8.3000000000000007</v>
      </c>
      <c r="M618">
        <f>(Table1[[#This Row],[Min pH]]+Table1[[#This Row],[Max pH]])/2</f>
        <v>7.8000000000000007</v>
      </c>
      <c r="N618">
        <v>249</v>
      </c>
      <c r="O618">
        <v>410</v>
      </c>
      <c r="P618">
        <f>(Table1[[#This Row],[Min Conductivity]]+Table1[[#This Row],[Max Conductivity]])/2</f>
        <v>329.5</v>
      </c>
      <c r="Q618">
        <v>1.2</v>
      </c>
      <c r="R618">
        <v>1.9</v>
      </c>
      <c r="S618">
        <f>(Table1[[#This Row],[Min BOD]]+Table1[[#This Row],[Max BOD]])/2</f>
        <v>1.5499999999999998</v>
      </c>
      <c r="T618">
        <v>0.3</v>
      </c>
      <c r="U618">
        <v>3.9</v>
      </c>
      <c r="V618">
        <f>(Table1[[#This Row],[Min Nitrate N + Nitrite N]]+Table1[[#This Row],[Max Nitrate N + Nitrite N]])/2</f>
        <v>2.1</v>
      </c>
      <c r="W618">
        <v>2</v>
      </c>
      <c r="X618">
        <v>15</v>
      </c>
      <c r="Y618">
        <f>(Table1[[#This Row],[Min Fecal Coliform]]+Table1[[#This Row],[Max Fecal Coliform]])/2</f>
        <v>8.5</v>
      </c>
      <c r="Z618">
        <v>0</v>
      </c>
      <c r="AA618">
        <v>240</v>
      </c>
      <c r="AB618">
        <f>(Table1[[#This Row],[Min Total Coliform]]+Table1[[#This Row],[Max Total Coliform]])/2</f>
        <v>120</v>
      </c>
      <c r="AC618">
        <f>MIN(10, (Table1[[#This Row],[Avg BOD]]/4)*10)</f>
        <v>3.8749999999999996</v>
      </c>
      <c r="AD618">
        <f>MIN(10, (Table1[[#This Row],[Avg Fecal Coliform]]/600)*10)</f>
        <v>0.14166666666666666</v>
      </c>
      <c r="AE618">
        <f>MIN(10, (Table1[[#This Row],[Avg Nitrate N + Nitrite N]]/10)*10)</f>
        <v>2.1</v>
      </c>
      <c r="AF618">
        <f>IF(OR(Table1[[#This Row],[Avg pH]]&lt;6.5,Table1[[#This Row],[Avg pH]]&gt;8.5),10,0)</f>
        <v>0</v>
      </c>
      <c r="AG618">
        <f>MAX(0, 10-(2*Table1[[#This Row],[Avg Dissolved Oxygen]]))</f>
        <v>0</v>
      </c>
      <c r="AH618">
        <f>(Table1[[#This Row],[Fecal Score]]*0.3) + (Table1[[#This Row],[BOD Score]]*0.25) + (Table1[[#This Row],[Nitrate Score]]*0.2) + (Table1[[#This Row],[pH Score]]*0.15) + (Table1[[#This Row],[Dissolved Oxygen Score]]*0.1)</f>
        <v>1.4312499999999999</v>
      </c>
      <c r="AI618">
        <v>2018</v>
      </c>
    </row>
    <row r="619" spans="1:35">
      <c r="A619">
        <v>2130</v>
      </c>
      <c r="B619" t="s">
        <v>232</v>
      </c>
      <c r="C619" t="s">
        <v>1</v>
      </c>
      <c r="D619" t="s">
        <v>227</v>
      </c>
      <c r="E619">
        <v>12</v>
      </c>
      <c r="F619">
        <v>42</v>
      </c>
      <c r="G619">
        <f>(Table1[[#This Row],[Min Temperature]]+Table1[[#This Row],[Max Temperature]])/2</f>
        <v>27</v>
      </c>
      <c r="H619">
        <v>5.0999999999999996</v>
      </c>
      <c r="I619">
        <v>8</v>
      </c>
      <c r="J619">
        <f>(Table1[[#This Row],[Min Dissolved Oxygen]]+Table1[[#This Row],[Max Dissolved Oxygen]])/2</f>
        <v>6.55</v>
      </c>
      <c r="K619">
        <v>7.6</v>
      </c>
      <c r="L619">
        <v>8.4</v>
      </c>
      <c r="M619">
        <f>(Table1[[#This Row],[Min pH]]+Table1[[#This Row],[Max pH]])/2</f>
        <v>8</v>
      </c>
      <c r="N619">
        <v>292</v>
      </c>
      <c r="O619">
        <v>930</v>
      </c>
      <c r="P619">
        <f>(Table1[[#This Row],[Min Conductivity]]+Table1[[#This Row],[Max Conductivity]])/2</f>
        <v>611</v>
      </c>
      <c r="Q619">
        <v>1.5</v>
      </c>
      <c r="R619">
        <v>2.8</v>
      </c>
      <c r="S619">
        <f>(Table1[[#This Row],[Min BOD]]+Table1[[#This Row],[Max BOD]])/2</f>
        <v>2.15</v>
      </c>
      <c r="T619">
        <v>1</v>
      </c>
      <c r="U619">
        <v>4</v>
      </c>
      <c r="V619">
        <f>(Table1[[#This Row],[Min Nitrate N + Nitrite N]]+Table1[[#This Row],[Max Nitrate N + Nitrite N]])/2</f>
        <v>2.5</v>
      </c>
      <c r="W619">
        <v>2</v>
      </c>
      <c r="X619">
        <v>10</v>
      </c>
      <c r="Y619">
        <f>(Table1[[#This Row],[Min Fecal Coliform]]+Table1[[#This Row],[Max Fecal Coliform]])/2</f>
        <v>6</v>
      </c>
      <c r="Z619">
        <v>13</v>
      </c>
      <c r="AA619">
        <v>150</v>
      </c>
      <c r="AB619">
        <f>(Table1[[#This Row],[Min Total Coliform]]+Table1[[#This Row],[Max Total Coliform]])/2</f>
        <v>81.5</v>
      </c>
      <c r="AC619">
        <f>MIN(10, (Table1[[#This Row],[Avg BOD]]/4)*10)</f>
        <v>5.375</v>
      </c>
      <c r="AD619">
        <f>MIN(10, (Table1[[#This Row],[Avg Fecal Coliform]]/600)*10)</f>
        <v>0.1</v>
      </c>
      <c r="AE619">
        <f>MIN(10, (Table1[[#This Row],[Avg Nitrate N + Nitrite N]]/10)*10)</f>
        <v>2.5</v>
      </c>
      <c r="AF619">
        <f>IF(OR(Table1[[#This Row],[Avg pH]]&lt;6.5,Table1[[#This Row],[Avg pH]]&gt;8.5),10,0)</f>
        <v>0</v>
      </c>
      <c r="AG619">
        <f>MAX(0, 10-(2*Table1[[#This Row],[Avg Dissolved Oxygen]]))</f>
        <v>0</v>
      </c>
      <c r="AH619">
        <f>(Table1[[#This Row],[Fecal Score]]*0.3) + (Table1[[#This Row],[BOD Score]]*0.25) + (Table1[[#This Row],[Nitrate Score]]*0.2) + (Table1[[#This Row],[pH Score]]*0.15) + (Table1[[#This Row],[Dissolved Oxygen Score]]*0.1)</f>
        <v>1.87375</v>
      </c>
      <c r="AI619">
        <v>2018</v>
      </c>
    </row>
    <row r="620" spans="1:35">
      <c r="A620">
        <v>2131</v>
      </c>
      <c r="B620" t="s">
        <v>233</v>
      </c>
      <c r="C620" t="s">
        <v>1</v>
      </c>
      <c r="D620" t="s">
        <v>227</v>
      </c>
      <c r="E620">
        <v>20</v>
      </c>
      <c r="F620">
        <v>30</v>
      </c>
      <c r="G620">
        <f>(Table1[[#This Row],[Min Temperature]]+Table1[[#This Row],[Max Temperature]])/2</f>
        <v>25</v>
      </c>
      <c r="H620">
        <v>5.2</v>
      </c>
      <c r="I620">
        <v>8</v>
      </c>
      <c r="J620">
        <f>(Table1[[#This Row],[Min Dissolved Oxygen]]+Table1[[#This Row],[Max Dissolved Oxygen]])/2</f>
        <v>6.6</v>
      </c>
      <c r="K620">
        <v>7.2</v>
      </c>
      <c r="L620">
        <v>8.6999999999999993</v>
      </c>
      <c r="M620">
        <f>(Table1[[#This Row],[Min pH]]+Table1[[#This Row],[Max pH]])/2</f>
        <v>7.9499999999999993</v>
      </c>
      <c r="N620">
        <v>492</v>
      </c>
      <c r="O620">
        <v>817</v>
      </c>
      <c r="P620">
        <f>(Table1[[#This Row],[Min Conductivity]]+Table1[[#This Row],[Max Conductivity]])/2</f>
        <v>654.5</v>
      </c>
      <c r="Q620">
        <v>1</v>
      </c>
      <c r="R620">
        <v>2</v>
      </c>
      <c r="S620">
        <f>(Table1[[#This Row],[Min BOD]]+Table1[[#This Row],[Max BOD]])/2</f>
        <v>1.5</v>
      </c>
      <c r="T620">
        <v>0.7</v>
      </c>
      <c r="U620">
        <v>3.1</v>
      </c>
      <c r="V620">
        <f>(Table1[[#This Row],[Min Nitrate N + Nitrite N]]+Table1[[#This Row],[Max Nitrate N + Nitrite N]])/2</f>
        <v>1.9</v>
      </c>
      <c r="W620">
        <v>2</v>
      </c>
      <c r="X620">
        <v>2</v>
      </c>
      <c r="Y620">
        <f>(Table1[[#This Row],[Min Fecal Coliform]]+Table1[[#This Row],[Max Fecal Coliform]])/2</f>
        <v>2</v>
      </c>
      <c r="Z620">
        <v>40</v>
      </c>
      <c r="AA620">
        <v>94</v>
      </c>
      <c r="AB620">
        <f>(Table1[[#This Row],[Min Total Coliform]]+Table1[[#This Row],[Max Total Coliform]])/2</f>
        <v>67</v>
      </c>
      <c r="AC620">
        <f>MIN(10, (Table1[[#This Row],[Avg BOD]]/4)*10)</f>
        <v>3.75</v>
      </c>
      <c r="AD620">
        <f>MIN(10, (Table1[[#This Row],[Avg Fecal Coliform]]/600)*10)</f>
        <v>3.3333333333333333E-2</v>
      </c>
      <c r="AE620">
        <f>MIN(10, (Table1[[#This Row],[Avg Nitrate N + Nitrite N]]/10)*10)</f>
        <v>1.9</v>
      </c>
      <c r="AF620">
        <f>IF(OR(Table1[[#This Row],[Avg pH]]&lt;6.5,Table1[[#This Row],[Avg pH]]&gt;8.5),10,0)</f>
        <v>0</v>
      </c>
      <c r="AG620">
        <f>MAX(0, 10-(2*Table1[[#This Row],[Avg Dissolved Oxygen]]))</f>
        <v>0</v>
      </c>
      <c r="AH620">
        <f>(Table1[[#This Row],[Fecal Score]]*0.3) + (Table1[[#This Row],[BOD Score]]*0.25) + (Table1[[#This Row],[Nitrate Score]]*0.2) + (Table1[[#This Row],[pH Score]]*0.15) + (Table1[[#This Row],[Dissolved Oxygen Score]]*0.1)</f>
        <v>1.3275000000000001</v>
      </c>
      <c r="AI620">
        <v>2018</v>
      </c>
    </row>
    <row r="621" spans="1:35">
      <c r="A621">
        <v>2132</v>
      </c>
      <c r="B621" t="s">
        <v>234</v>
      </c>
      <c r="C621" t="s">
        <v>1</v>
      </c>
      <c r="D621" t="s">
        <v>227</v>
      </c>
      <c r="E621">
        <v>20</v>
      </c>
      <c r="F621">
        <v>30</v>
      </c>
      <c r="G621">
        <f>(Table1[[#This Row],[Min Temperature]]+Table1[[#This Row],[Max Temperature]])/2</f>
        <v>25</v>
      </c>
      <c r="H621">
        <v>4.9000000000000004</v>
      </c>
      <c r="I621">
        <v>8.1999999999999993</v>
      </c>
      <c r="J621">
        <f>(Table1[[#This Row],[Min Dissolved Oxygen]]+Table1[[#This Row],[Max Dissolved Oxygen]])/2</f>
        <v>6.55</v>
      </c>
      <c r="K621">
        <v>7.3</v>
      </c>
      <c r="L621">
        <v>8.8000000000000007</v>
      </c>
      <c r="M621">
        <f>(Table1[[#This Row],[Min pH]]+Table1[[#This Row],[Max pH]])/2</f>
        <v>8.0500000000000007</v>
      </c>
      <c r="N621">
        <v>368</v>
      </c>
      <c r="O621">
        <v>810</v>
      </c>
      <c r="P621">
        <f>(Table1[[#This Row],[Min Conductivity]]+Table1[[#This Row],[Max Conductivity]])/2</f>
        <v>589</v>
      </c>
      <c r="Q621">
        <v>1.2</v>
      </c>
      <c r="R621">
        <v>2.6</v>
      </c>
      <c r="S621">
        <f>(Table1[[#This Row],[Min BOD]]+Table1[[#This Row],[Max BOD]])/2</f>
        <v>1.9</v>
      </c>
      <c r="T621">
        <v>0.8</v>
      </c>
      <c r="U621">
        <v>7.2</v>
      </c>
      <c r="V621">
        <f>(Table1[[#This Row],[Min Nitrate N + Nitrite N]]+Table1[[#This Row],[Max Nitrate N + Nitrite N]])/2</f>
        <v>4</v>
      </c>
      <c r="W621">
        <v>2</v>
      </c>
      <c r="X621">
        <v>2</v>
      </c>
      <c r="Y621">
        <f>(Table1[[#This Row],[Min Fecal Coliform]]+Table1[[#This Row],[Max Fecal Coliform]])/2</f>
        <v>2</v>
      </c>
      <c r="Z621">
        <v>5</v>
      </c>
      <c r="AA621">
        <v>130</v>
      </c>
      <c r="AB621">
        <f>(Table1[[#This Row],[Min Total Coliform]]+Table1[[#This Row],[Max Total Coliform]])/2</f>
        <v>67.5</v>
      </c>
      <c r="AC621">
        <f>MIN(10, (Table1[[#This Row],[Avg BOD]]/4)*10)</f>
        <v>4.75</v>
      </c>
      <c r="AD621">
        <f>MIN(10, (Table1[[#This Row],[Avg Fecal Coliform]]/600)*10)</f>
        <v>3.3333333333333333E-2</v>
      </c>
      <c r="AE621">
        <f>MIN(10, (Table1[[#This Row],[Avg Nitrate N + Nitrite N]]/10)*10)</f>
        <v>4</v>
      </c>
      <c r="AF621">
        <f>IF(OR(Table1[[#This Row],[Avg pH]]&lt;6.5,Table1[[#This Row],[Avg pH]]&gt;8.5),10,0)</f>
        <v>0</v>
      </c>
      <c r="AG621">
        <f>MAX(0, 10-(2*Table1[[#This Row],[Avg Dissolved Oxygen]]))</f>
        <v>0</v>
      </c>
      <c r="AH621">
        <f>(Table1[[#This Row],[Fecal Score]]*0.3) + (Table1[[#This Row],[BOD Score]]*0.25) + (Table1[[#This Row],[Nitrate Score]]*0.2) + (Table1[[#This Row],[pH Score]]*0.15) + (Table1[[#This Row],[Dissolved Oxygen Score]]*0.1)</f>
        <v>1.9975000000000001</v>
      </c>
      <c r="AI621">
        <v>2018</v>
      </c>
    </row>
    <row r="622" spans="1:35">
      <c r="A622">
        <v>2133</v>
      </c>
      <c r="B622" t="s">
        <v>235</v>
      </c>
      <c r="C622" t="s">
        <v>1</v>
      </c>
      <c r="D622" t="s">
        <v>227</v>
      </c>
      <c r="E622">
        <v>20</v>
      </c>
      <c r="F622">
        <v>30</v>
      </c>
      <c r="G622">
        <f>(Table1[[#This Row],[Min Temperature]]+Table1[[#This Row],[Max Temperature]])/2</f>
        <v>25</v>
      </c>
      <c r="H622">
        <v>5.3</v>
      </c>
      <c r="I622">
        <v>7.8</v>
      </c>
      <c r="J622">
        <f>(Table1[[#This Row],[Min Dissolved Oxygen]]+Table1[[#This Row],[Max Dissolved Oxygen]])/2</f>
        <v>6.55</v>
      </c>
      <c r="K622">
        <v>7.8</v>
      </c>
      <c r="L622">
        <v>8.8000000000000007</v>
      </c>
      <c r="M622">
        <f>(Table1[[#This Row],[Min pH]]+Table1[[#This Row],[Max pH]])/2</f>
        <v>8.3000000000000007</v>
      </c>
      <c r="N622">
        <v>450</v>
      </c>
      <c r="O622">
        <v>804</v>
      </c>
      <c r="P622">
        <f>(Table1[[#This Row],[Min Conductivity]]+Table1[[#This Row],[Max Conductivity]])/2</f>
        <v>627</v>
      </c>
      <c r="Q622">
        <v>1.2</v>
      </c>
      <c r="R622">
        <v>2.8</v>
      </c>
      <c r="S622">
        <f>(Table1[[#This Row],[Min BOD]]+Table1[[#This Row],[Max BOD]])/2</f>
        <v>2</v>
      </c>
      <c r="T622">
        <v>0.6</v>
      </c>
      <c r="U622">
        <v>2.7</v>
      </c>
      <c r="V622">
        <f>(Table1[[#This Row],[Min Nitrate N + Nitrite N]]+Table1[[#This Row],[Max Nitrate N + Nitrite N]])/2</f>
        <v>1.6500000000000001</v>
      </c>
      <c r="W622">
        <v>2</v>
      </c>
      <c r="X622">
        <v>2</v>
      </c>
      <c r="Y622">
        <f>(Table1[[#This Row],[Min Fecal Coliform]]+Table1[[#This Row],[Max Fecal Coliform]])/2</f>
        <v>2</v>
      </c>
      <c r="Z622">
        <v>24</v>
      </c>
      <c r="AA622">
        <v>110</v>
      </c>
      <c r="AB622">
        <f>(Table1[[#This Row],[Min Total Coliform]]+Table1[[#This Row],[Max Total Coliform]])/2</f>
        <v>67</v>
      </c>
      <c r="AC622">
        <f>MIN(10, (Table1[[#This Row],[Avg BOD]]/4)*10)</f>
        <v>5</v>
      </c>
      <c r="AD622">
        <f>MIN(10, (Table1[[#This Row],[Avg Fecal Coliform]]/600)*10)</f>
        <v>3.3333333333333333E-2</v>
      </c>
      <c r="AE622">
        <f>MIN(10, (Table1[[#This Row],[Avg Nitrate N + Nitrite N]]/10)*10)</f>
        <v>1.6500000000000001</v>
      </c>
      <c r="AF622">
        <f>IF(OR(Table1[[#This Row],[Avg pH]]&lt;6.5,Table1[[#This Row],[Avg pH]]&gt;8.5),10,0)</f>
        <v>0</v>
      </c>
      <c r="AG622">
        <f>MAX(0, 10-(2*Table1[[#This Row],[Avg Dissolved Oxygen]]))</f>
        <v>0</v>
      </c>
      <c r="AH622">
        <f>(Table1[[#This Row],[Fecal Score]]*0.3) + (Table1[[#This Row],[BOD Score]]*0.25) + (Table1[[#This Row],[Nitrate Score]]*0.2) + (Table1[[#This Row],[pH Score]]*0.15) + (Table1[[#This Row],[Dissolved Oxygen Score]]*0.1)</f>
        <v>1.59</v>
      </c>
      <c r="AI622">
        <v>2018</v>
      </c>
    </row>
    <row r="623" spans="1:35">
      <c r="A623">
        <v>2134</v>
      </c>
      <c r="B623" t="s">
        <v>236</v>
      </c>
      <c r="C623" t="s">
        <v>1</v>
      </c>
      <c r="D623" t="s">
        <v>227</v>
      </c>
      <c r="E623">
        <v>23</v>
      </c>
      <c r="F623">
        <v>29</v>
      </c>
      <c r="G623">
        <f>(Table1[[#This Row],[Min Temperature]]+Table1[[#This Row],[Max Temperature]])/2</f>
        <v>26</v>
      </c>
      <c r="H623">
        <v>4.5999999999999996</v>
      </c>
      <c r="I623">
        <v>7.8</v>
      </c>
      <c r="J623">
        <f>(Table1[[#This Row],[Min Dissolved Oxygen]]+Table1[[#This Row],[Max Dissolved Oxygen]])/2</f>
        <v>6.1999999999999993</v>
      </c>
      <c r="K623">
        <v>7.7</v>
      </c>
      <c r="L623">
        <v>8.9</v>
      </c>
      <c r="M623">
        <f>(Table1[[#This Row],[Min pH]]+Table1[[#This Row],[Max pH]])/2</f>
        <v>8.3000000000000007</v>
      </c>
      <c r="N623">
        <v>290</v>
      </c>
      <c r="O623">
        <v>674</v>
      </c>
      <c r="P623">
        <f>(Table1[[#This Row],[Min Conductivity]]+Table1[[#This Row],[Max Conductivity]])/2</f>
        <v>482</v>
      </c>
      <c r="Q623">
        <v>0.8</v>
      </c>
      <c r="R623">
        <v>2.6</v>
      </c>
      <c r="S623">
        <f>(Table1[[#This Row],[Min BOD]]+Table1[[#This Row],[Max BOD]])/2</f>
        <v>1.7000000000000002</v>
      </c>
      <c r="T623">
        <v>0.9</v>
      </c>
      <c r="U623">
        <v>2.7</v>
      </c>
      <c r="V623">
        <f>(Table1[[#This Row],[Min Nitrate N + Nitrite N]]+Table1[[#This Row],[Max Nitrate N + Nitrite N]])/2</f>
        <v>1.8</v>
      </c>
      <c r="W623">
        <v>2</v>
      </c>
      <c r="X623">
        <v>2</v>
      </c>
      <c r="Y623">
        <f>(Table1[[#This Row],[Min Fecal Coliform]]+Table1[[#This Row],[Max Fecal Coliform]])/2</f>
        <v>2</v>
      </c>
      <c r="Z623">
        <v>6</v>
      </c>
      <c r="AA623">
        <v>94</v>
      </c>
      <c r="AB623">
        <f>(Table1[[#This Row],[Min Total Coliform]]+Table1[[#This Row],[Max Total Coliform]])/2</f>
        <v>50</v>
      </c>
      <c r="AC623">
        <f>MIN(10, (Table1[[#This Row],[Avg BOD]]/4)*10)</f>
        <v>4.25</v>
      </c>
      <c r="AD623">
        <f>MIN(10, (Table1[[#This Row],[Avg Fecal Coliform]]/600)*10)</f>
        <v>3.3333333333333333E-2</v>
      </c>
      <c r="AE623">
        <f>MIN(10, (Table1[[#This Row],[Avg Nitrate N + Nitrite N]]/10)*10)</f>
        <v>1.7999999999999998</v>
      </c>
      <c r="AF623">
        <f>IF(OR(Table1[[#This Row],[Avg pH]]&lt;6.5,Table1[[#This Row],[Avg pH]]&gt;8.5),10,0)</f>
        <v>0</v>
      </c>
      <c r="AG623">
        <f>MAX(0, 10-(2*Table1[[#This Row],[Avg Dissolved Oxygen]]))</f>
        <v>0</v>
      </c>
      <c r="AH623">
        <f>(Table1[[#This Row],[Fecal Score]]*0.3) + (Table1[[#This Row],[BOD Score]]*0.25) + (Table1[[#This Row],[Nitrate Score]]*0.2) + (Table1[[#This Row],[pH Score]]*0.15) + (Table1[[#This Row],[Dissolved Oxygen Score]]*0.1)</f>
        <v>1.4325000000000001</v>
      </c>
      <c r="AI623">
        <v>2018</v>
      </c>
    </row>
    <row r="624" spans="1:35">
      <c r="A624">
        <v>2135</v>
      </c>
      <c r="B624" t="s">
        <v>237</v>
      </c>
      <c r="C624" t="s">
        <v>1</v>
      </c>
      <c r="D624" t="s">
        <v>227</v>
      </c>
      <c r="E624">
        <v>19</v>
      </c>
      <c r="F624">
        <v>31.5</v>
      </c>
      <c r="G624">
        <f>(Table1[[#This Row],[Min Temperature]]+Table1[[#This Row],[Max Temperature]])/2</f>
        <v>25.25</v>
      </c>
      <c r="H624">
        <v>6.3</v>
      </c>
      <c r="I624">
        <v>7.7</v>
      </c>
      <c r="J624">
        <f>(Table1[[#This Row],[Min Dissolved Oxygen]]+Table1[[#This Row],[Max Dissolved Oxygen]])/2</f>
        <v>7</v>
      </c>
      <c r="K624">
        <v>7</v>
      </c>
      <c r="L624">
        <v>7.8</v>
      </c>
      <c r="M624">
        <f>(Table1[[#This Row],[Min pH]]+Table1[[#This Row],[Max pH]])/2</f>
        <v>7.4</v>
      </c>
      <c r="N624">
        <v>769.82234957020103</v>
      </c>
      <c r="O624">
        <v>2502.3610315186202</v>
      </c>
      <c r="P624">
        <f>(Table1[[#This Row],[Min Conductivity]]+Table1[[#This Row],[Max Conductivity]])/2</f>
        <v>1636.0916905444105</v>
      </c>
      <c r="Q624">
        <v>0.8</v>
      </c>
      <c r="R624">
        <v>1.8</v>
      </c>
      <c r="S624">
        <f>(Table1[[#This Row],[Min BOD]]+Table1[[#This Row],[Max BOD]])/2</f>
        <v>1.3</v>
      </c>
      <c r="T624">
        <v>0.4</v>
      </c>
      <c r="U624">
        <v>2.7</v>
      </c>
      <c r="V624">
        <f>(Table1[[#This Row],[Min Nitrate N + Nitrite N]]+Table1[[#This Row],[Max Nitrate N + Nitrite N]])/2</f>
        <v>1.55</v>
      </c>
      <c r="W624">
        <v>2</v>
      </c>
      <c r="X624">
        <v>6</v>
      </c>
      <c r="Y624">
        <f>(Table1[[#This Row],[Min Fecal Coliform]]+Table1[[#This Row],[Max Fecal Coliform]])/2</f>
        <v>4</v>
      </c>
      <c r="Z624">
        <v>21</v>
      </c>
      <c r="AA624">
        <v>60</v>
      </c>
      <c r="AB624">
        <f>(Table1[[#This Row],[Min Total Coliform]]+Table1[[#This Row],[Max Total Coliform]])/2</f>
        <v>40.5</v>
      </c>
      <c r="AC624">
        <f>MIN(10, (Table1[[#This Row],[Avg BOD]]/4)*10)</f>
        <v>3.25</v>
      </c>
      <c r="AD624">
        <f>MIN(10, (Table1[[#This Row],[Avg Fecal Coliform]]/600)*10)</f>
        <v>6.6666666666666666E-2</v>
      </c>
      <c r="AE624">
        <f>MIN(10, (Table1[[#This Row],[Avg Nitrate N + Nitrite N]]/10)*10)</f>
        <v>1.55</v>
      </c>
      <c r="AF624">
        <f>IF(OR(Table1[[#This Row],[Avg pH]]&lt;6.5,Table1[[#This Row],[Avg pH]]&gt;8.5),10,0)</f>
        <v>0</v>
      </c>
      <c r="AG624">
        <f>MAX(0, 10-(2*Table1[[#This Row],[Avg Dissolved Oxygen]]))</f>
        <v>0</v>
      </c>
      <c r="AH624">
        <f>(Table1[[#This Row],[Fecal Score]]*0.3) + (Table1[[#This Row],[BOD Score]]*0.25) + (Table1[[#This Row],[Nitrate Score]]*0.2) + (Table1[[#This Row],[pH Score]]*0.15) + (Table1[[#This Row],[Dissolved Oxygen Score]]*0.1)</f>
        <v>1.1425000000000001</v>
      </c>
      <c r="AI624">
        <v>2018</v>
      </c>
    </row>
    <row r="625" spans="1:35">
      <c r="A625">
        <v>2136</v>
      </c>
      <c r="B625" t="s">
        <v>458</v>
      </c>
      <c r="C625" t="s">
        <v>1</v>
      </c>
      <c r="D625" t="s">
        <v>227</v>
      </c>
      <c r="E625">
        <v>16</v>
      </c>
      <c r="F625">
        <v>31</v>
      </c>
      <c r="G625">
        <f>(Table1[[#This Row],[Min Temperature]]+Table1[[#This Row],[Max Temperature]])/2</f>
        <v>23.5</v>
      </c>
      <c r="H625">
        <v>4.2</v>
      </c>
      <c r="I625">
        <v>7.8</v>
      </c>
      <c r="J625">
        <f>(Table1[[#This Row],[Min Dissolved Oxygen]]+Table1[[#This Row],[Max Dissolved Oxygen]])/2</f>
        <v>6</v>
      </c>
      <c r="K625">
        <v>7.4</v>
      </c>
      <c r="L625">
        <v>8.8000000000000007</v>
      </c>
      <c r="M625">
        <f>(Table1[[#This Row],[Min pH]]+Table1[[#This Row],[Max pH]])/2</f>
        <v>8.1000000000000014</v>
      </c>
      <c r="N625">
        <v>6</v>
      </c>
      <c r="O625">
        <v>826</v>
      </c>
      <c r="P625">
        <f>(Table1[[#This Row],[Min Conductivity]]+Table1[[#This Row],[Max Conductivity]])/2</f>
        <v>416</v>
      </c>
      <c r="Q625">
        <v>2.5</v>
      </c>
      <c r="R625">
        <v>14</v>
      </c>
      <c r="S625">
        <f>(Table1[[#This Row],[Min BOD]]+Table1[[#This Row],[Max BOD]])/2</f>
        <v>8.25</v>
      </c>
      <c r="T625">
        <v>0.4</v>
      </c>
      <c r="U625">
        <v>16.2</v>
      </c>
      <c r="V625">
        <f>(Table1[[#This Row],[Min Nitrate N + Nitrite N]]+Table1[[#This Row],[Max Nitrate N + Nitrite N]])/2</f>
        <v>8.2999999999999989</v>
      </c>
      <c r="W625">
        <v>2</v>
      </c>
      <c r="X625">
        <v>430</v>
      </c>
      <c r="Y625">
        <f>(Table1[[#This Row],[Min Fecal Coliform]]+Table1[[#This Row],[Max Fecal Coliform]])/2</f>
        <v>216</v>
      </c>
      <c r="Z625">
        <v>130</v>
      </c>
      <c r="AA625">
        <v>2400</v>
      </c>
      <c r="AB625">
        <f>(Table1[[#This Row],[Min Total Coliform]]+Table1[[#This Row],[Max Total Coliform]])/2</f>
        <v>1265</v>
      </c>
      <c r="AC625">
        <f>MIN(10, (Table1[[#This Row],[Avg BOD]]/4)*10)</f>
        <v>10</v>
      </c>
      <c r="AD625">
        <f>MIN(10, (Table1[[#This Row],[Avg Fecal Coliform]]/600)*10)</f>
        <v>3.5999999999999996</v>
      </c>
      <c r="AE625">
        <f>MIN(10, (Table1[[#This Row],[Avg Nitrate N + Nitrite N]]/10)*10)</f>
        <v>8.2999999999999989</v>
      </c>
      <c r="AF625">
        <f>IF(OR(Table1[[#This Row],[Avg pH]]&lt;6.5,Table1[[#This Row],[Avg pH]]&gt;8.5),10,0)</f>
        <v>0</v>
      </c>
      <c r="AG625">
        <f>MAX(0, 10-(2*Table1[[#This Row],[Avg Dissolved Oxygen]]))</f>
        <v>0</v>
      </c>
      <c r="AH625">
        <f>(Table1[[#This Row],[Fecal Score]]*0.3) + (Table1[[#This Row],[BOD Score]]*0.25) + (Table1[[#This Row],[Nitrate Score]]*0.2) + (Table1[[#This Row],[pH Score]]*0.15) + (Table1[[#This Row],[Dissolved Oxygen Score]]*0.1)</f>
        <v>5.24</v>
      </c>
      <c r="AI625">
        <v>2018</v>
      </c>
    </row>
    <row r="626" spans="1:35">
      <c r="A626">
        <v>2137</v>
      </c>
      <c r="B626" t="s">
        <v>239</v>
      </c>
      <c r="C626" t="s">
        <v>1</v>
      </c>
      <c r="D626" t="s">
        <v>227</v>
      </c>
      <c r="E626">
        <v>18</v>
      </c>
      <c r="F626">
        <v>31</v>
      </c>
      <c r="G626">
        <f>(Table1[[#This Row],[Min Temperature]]+Table1[[#This Row],[Max Temperature]])/2</f>
        <v>24.5</v>
      </c>
      <c r="H626">
        <v>6.1</v>
      </c>
      <c r="I626">
        <v>8.4</v>
      </c>
      <c r="J626">
        <f>(Table1[[#This Row],[Min Dissolved Oxygen]]+Table1[[#This Row],[Max Dissolved Oxygen]])/2</f>
        <v>7.25</v>
      </c>
      <c r="K626">
        <v>6.7</v>
      </c>
      <c r="L626">
        <v>8.3000000000000007</v>
      </c>
      <c r="M626">
        <f>(Table1[[#This Row],[Min pH]]+Table1[[#This Row],[Max pH]])/2</f>
        <v>7.5</v>
      </c>
      <c r="N626">
        <v>138</v>
      </c>
      <c r="O626">
        <v>526</v>
      </c>
      <c r="P626">
        <f>(Table1[[#This Row],[Min Conductivity]]+Table1[[#This Row],[Max Conductivity]])/2</f>
        <v>332</v>
      </c>
      <c r="Q626">
        <v>1.3</v>
      </c>
      <c r="R626">
        <v>2.9</v>
      </c>
      <c r="S626">
        <f>(Table1[[#This Row],[Min BOD]]+Table1[[#This Row],[Max BOD]])/2</f>
        <v>2.1</v>
      </c>
      <c r="T626">
        <v>0.9</v>
      </c>
      <c r="U626">
        <v>6</v>
      </c>
      <c r="V626">
        <f>(Table1[[#This Row],[Min Nitrate N + Nitrite N]]+Table1[[#This Row],[Max Nitrate N + Nitrite N]])/2</f>
        <v>3.45</v>
      </c>
      <c r="W626">
        <v>2</v>
      </c>
      <c r="X626">
        <v>280</v>
      </c>
      <c r="Y626">
        <f>(Table1[[#This Row],[Min Fecal Coliform]]+Table1[[#This Row],[Max Fecal Coliform]])/2</f>
        <v>141</v>
      </c>
      <c r="Z626">
        <v>28</v>
      </c>
      <c r="AA626">
        <v>1600</v>
      </c>
      <c r="AB626">
        <f>(Table1[[#This Row],[Min Total Coliform]]+Table1[[#This Row],[Max Total Coliform]])/2</f>
        <v>814</v>
      </c>
      <c r="AC626">
        <f>MIN(10, (Table1[[#This Row],[Avg BOD]]/4)*10)</f>
        <v>5.25</v>
      </c>
      <c r="AD626">
        <f>MIN(10, (Table1[[#This Row],[Avg Fecal Coliform]]/600)*10)</f>
        <v>2.3499999999999996</v>
      </c>
      <c r="AE626">
        <f>MIN(10, (Table1[[#This Row],[Avg Nitrate N + Nitrite N]]/10)*10)</f>
        <v>3.45</v>
      </c>
      <c r="AF626">
        <f>IF(OR(Table1[[#This Row],[Avg pH]]&lt;6.5,Table1[[#This Row],[Avg pH]]&gt;8.5),10,0)</f>
        <v>0</v>
      </c>
      <c r="AG626">
        <f>MAX(0, 10-(2*Table1[[#This Row],[Avg Dissolved Oxygen]]))</f>
        <v>0</v>
      </c>
      <c r="AH626">
        <f>(Table1[[#This Row],[Fecal Score]]*0.3) + (Table1[[#This Row],[BOD Score]]*0.25) + (Table1[[#This Row],[Nitrate Score]]*0.2) + (Table1[[#This Row],[pH Score]]*0.15) + (Table1[[#This Row],[Dissolved Oxygen Score]]*0.1)</f>
        <v>2.7075</v>
      </c>
      <c r="AI626">
        <v>2018</v>
      </c>
    </row>
    <row r="627" spans="1:35">
      <c r="A627">
        <v>2138</v>
      </c>
      <c r="B627" t="s">
        <v>240</v>
      </c>
      <c r="C627" t="s">
        <v>1</v>
      </c>
      <c r="D627" t="s">
        <v>227</v>
      </c>
      <c r="E627">
        <v>17</v>
      </c>
      <c r="F627">
        <v>30</v>
      </c>
      <c r="G627">
        <f>(Table1[[#This Row],[Min Temperature]]+Table1[[#This Row],[Max Temperature]])/2</f>
        <v>23.5</v>
      </c>
      <c r="H627">
        <v>6.4</v>
      </c>
      <c r="I627">
        <v>8.9</v>
      </c>
      <c r="J627">
        <f>(Table1[[#This Row],[Min Dissolved Oxygen]]+Table1[[#This Row],[Max Dissolved Oxygen]])/2</f>
        <v>7.65</v>
      </c>
      <c r="K627">
        <v>6.9</v>
      </c>
      <c r="L627">
        <v>8.6</v>
      </c>
      <c r="M627">
        <f>(Table1[[#This Row],[Min pH]]+Table1[[#This Row],[Max pH]])/2</f>
        <v>7.75</v>
      </c>
      <c r="N627">
        <v>170</v>
      </c>
      <c r="O627">
        <v>312</v>
      </c>
      <c r="P627">
        <f>(Table1[[#This Row],[Min Conductivity]]+Table1[[#This Row],[Max Conductivity]])/2</f>
        <v>241</v>
      </c>
      <c r="Q627">
        <v>1.4</v>
      </c>
      <c r="R627">
        <v>20</v>
      </c>
      <c r="S627">
        <f>(Table1[[#This Row],[Min BOD]]+Table1[[#This Row],[Max BOD]])/2</f>
        <v>10.7</v>
      </c>
      <c r="T627">
        <v>1.2</v>
      </c>
      <c r="U627">
        <v>8.3000000000000007</v>
      </c>
      <c r="V627">
        <f>(Table1[[#This Row],[Min Nitrate N + Nitrite N]]+Table1[[#This Row],[Max Nitrate N + Nitrite N]])/2</f>
        <v>4.75</v>
      </c>
      <c r="W627">
        <v>2</v>
      </c>
      <c r="X627">
        <v>350</v>
      </c>
      <c r="Y627">
        <f>(Table1[[#This Row],[Min Fecal Coliform]]+Table1[[#This Row],[Max Fecal Coliform]])/2</f>
        <v>176</v>
      </c>
      <c r="Z627">
        <v>110</v>
      </c>
      <c r="AA627">
        <v>1600</v>
      </c>
      <c r="AB627">
        <f>(Table1[[#This Row],[Min Total Coliform]]+Table1[[#This Row],[Max Total Coliform]])/2</f>
        <v>855</v>
      </c>
      <c r="AC627">
        <f>MIN(10, (Table1[[#This Row],[Avg BOD]]/4)*10)</f>
        <v>10</v>
      </c>
      <c r="AD627">
        <f>MIN(10, (Table1[[#This Row],[Avg Fecal Coliform]]/600)*10)</f>
        <v>2.9333333333333336</v>
      </c>
      <c r="AE627">
        <f>MIN(10, (Table1[[#This Row],[Avg Nitrate N + Nitrite N]]/10)*10)</f>
        <v>4.75</v>
      </c>
      <c r="AF627">
        <f>IF(OR(Table1[[#This Row],[Avg pH]]&lt;6.5,Table1[[#This Row],[Avg pH]]&gt;8.5),10,0)</f>
        <v>0</v>
      </c>
      <c r="AG627">
        <f>MAX(0, 10-(2*Table1[[#This Row],[Avg Dissolved Oxygen]]))</f>
        <v>0</v>
      </c>
      <c r="AH627">
        <f>(Table1[[#This Row],[Fecal Score]]*0.3) + (Table1[[#This Row],[BOD Score]]*0.25) + (Table1[[#This Row],[Nitrate Score]]*0.2) + (Table1[[#This Row],[pH Score]]*0.15) + (Table1[[#This Row],[Dissolved Oxygen Score]]*0.1)</f>
        <v>4.33</v>
      </c>
      <c r="AI627">
        <v>2018</v>
      </c>
    </row>
    <row r="628" spans="1:35">
      <c r="A628">
        <v>2139</v>
      </c>
      <c r="B628" t="s">
        <v>241</v>
      </c>
      <c r="C628" t="s">
        <v>1</v>
      </c>
      <c r="D628" t="s">
        <v>227</v>
      </c>
      <c r="E628">
        <v>16</v>
      </c>
      <c r="F628">
        <v>31</v>
      </c>
      <c r="G628">
        <f>(Table1[[#This Row],[Min Temperature]]+Table1[[#This Row],[Max Temperature]])/2</f>
        <v>23.5</v>
      </c>
      <c r="H628">
        <v>6.5</v>
      </c>
      <c r="I628">
        <v>9.1999999999999993</v>
      </c>
      <c r="J628">
        <f>(Table1[[#This Row],[Min Dissolved Oxygen]]+Table1[[#This Row],[Max Dissolved Oxygen]])/2</f>
        <v>7.85</v>
      </c>
      <c r="K628">
        <v>7.2</v>
      </c>
      <c r="L628">
        <v>8.6</v>
      </c>
      <c r="M628">
        <f>(Table1[[#This Row],[Min pH]]+Table1[[#This Row],[Max pH]])/2</f>
        <v>7.9</v>
      </c>
      <c r="N628">
        <v>170</v>
      </c>
      <c r="O628">
        <v>528</v>
      </c>
      <c r="P628">
        <f>(Table1[[#This Row],[Min Conductivity]]+Table1[[#This Row],[Max Conductivity]])/2</f>
        <v>349</v>
      </c>
      <c r="Q628">
        <v>1</v>
      </c>
      <c r="R628">
        <v>2.9</v>
      </c>
      <c r="S628">
        <f>(Table1[[#This Row],[Min BOD]]+Table1[[#This Row],[Max BOD]])/2</f>
        <v>1.95</v>
      </c>
      <c r="T628">
        <v>1.6</v>
      </c>
      <c r="U628">
        <v>5.3</v>
      </c>
      <c r="V628">
        <f>(Table1[[#This Row],[Min Nitrate N + Nitrite N]]+Table1[[#This Row],[Max Nitrate N + Nitrite N]])/2</f>
        <v>3.45</v>
      </c>
      <c r="W628">
        <v>2</v>
      </c>
      <c r="X628">
        <v>920</v>
      </c>
      <c r="Y628">
        <f>(Table1[[#This Row],[Min Fecal Coliform]]+Table1[[#This Row],[Max Fecal Coliform]])/2</f>
        <v>461</v>
      </c>
      <c r="Z628">
        <v>110</v>
      </c>
      <c r="AA628">
        <v>1600</v>
      </c>
      <c r="AB628">
        <f>(Table1[[#This Row],[Min Total Coliform]]+Table1[[#This Row],[Max Total Coliform]])/2</f>
        <v>855</v>
      </c>
      <c r="AC628">
        <f>MIN(10, (Table1[[#This Row],[Avg BOD]]/4)*10)</f>
        <v>4.875</v>
      </c>
      <c r="AD628">
        <f>MIN(10, (Table1[[#This Row],[Avg Fecal Coliform]]/600)*10)</f>
        <v>7.6833333333333336</v>
      </c>
      <c r="AE628">
        <f>MIN(10, (Table1[[#This Row],[Avg Nitrate N + Nitrite N]]/10)*10)</f>
        <v>3.45</v>
      </c>
      <c r="AF628">
        <f>IF(OR(Table1[[#This Row],[Avg pH]]&lt;6.5,Table1[[#This Row],[Avg pH]]&gt;8.5),10,0)</f>
        <v>0</v>
      </c>
      <c r="AG628">
        <f>MAX(0, 10-(2*Table1[[#This Row],[Avg Dissolved Oxygen]]))</f>
        <v>0</v>
      </c>
      <c r="AH628">
        <f>(Table1[[#This Row],[Fecal Score]]*0.3) + (Table1[[#This Row],[BOD Score]]*0.25) + (Table1[[#This Row],[Nitrate Score]]*0.2) + (Table1[[#This Row],[pH Score]]*0.15) + (Table1[[#This Row],[Dissolved Oxygen Score]]*0.1)</f>
        <v>4.2137500000000001</v>
      </c>
      <c r="AI628">
        <v>2018</v>
      </c>
    </row>
    <row r="629" spans="1:35">
      <c r="A629">
        <v>2140</v>
      </c>
      <c r="B629" t="s">
        <v>242</v>
      </c>
      <c r="C629" t="s">
        <v>1</v>
      </c>
      <c r="D629" t="s">
        <v>227</v>
      </c>
      <c r="E629">
        <v>20</v>
      </c>
      <c r="F629">
        <v>31</v>
      </c>
      <c r="G629">
        <f>(Table1[[#This Row],[Min Temperature]]+Table1[[#This Row],[Max Temperature]])/2</f>
        <v>25.5</v>
      </c>
      <c r="H629">
        <v>6.7</v>
      </c>
      <c r="I629">
        <v>8.9</v>
      </c>
      <c r="J629">
        <f>(Table1[[#This Row],[Min Dissolved Oxygen]]+Table1[[#This Row],[Max Dissolved Oxygen]])/2</f>
        <v>7.8000000000000007</v>
      </c>
      <c r="K629">
        <v>7.5</v>
      </c>
      <c r="L629">
        <v>8.3000000000000007</v>
      </c>
      <c r="M629">
        <f>(Table1[[#This Row],[Min pH]]+Table1[[#This Row],[Max pH]])/2</f>
        <v>7.9</v>
      </c>
      <c r="N629">
        <v>94</v>
      </c>
      <c r="O629">
        <v>285</v>
      </c>
      <c r="P629">
        <f>(Table1[[#This Row],[Min Conductivity]]+Table1[[#This Row],[Max Conductivity]])/2</f>
        <v>189.5</v>
      </c>
      <c r="Q629">
        <v>0.7</v>
      </c>
      <c r="R629">
        <v>10</v>
      </c>
      <c r="S629">
        <f>(Table1[[#This Row],[Min BOD]]+Table1[[#This Row],[Max BOD]])/2</f>
        <v>5.35</v>
      </c>
      <c r="T629">
        <v>0.9</v>
      </c>
      <c r="U629">
        <v>9.1</v>
      </c>
      <c r="V629">
        <f>(Table1[[#This Row],[Min Nitrate N + Nitrite N]]+Table1[[#This Row],[Max Nitrate N + Nitrite N]])/2</f>
        <v>5</v>
      </c>
      <c r="W629">
        <v>2</v>
      </c>
      <c r="X629">
        <v>2</v>
      </c>
      <c r="Y629">
        <f>(Table1[[#This Row],[Min Fecal Coliform]]+Table1[[#This Row],[Max Fecal Coliform]])/2</f>
        <v>2</v>
      </c>
      <c r="Z629">
        <v>24</v>
      </c>
      <c r="AA629">
        <v>150</v>
      </c>
      <c r="AB629">
        <f>(Table1[[#This Row],[Min Total Coliform]]+Table1[[#This Row],[Max Total Coliform]])/2</f>
        <v>87</v>
      </c>
      <c r="AC629">
        <f>MIN(10, (Table1[[#This Row],[Avg BOD]]/4)*10)</f>
        <v>10</v>
      </c>
      <c r="AD629">
        <f>MIN(10, (Table1[[#This Row],[Avg Fecal Coliform]]/600)*10)</f>
        <v>3.3333333333333333E-2</v>
      </c>
      <c r="AE629">
        <f>MIN(10, (Table1[[#This Row],[Avg Nitrate N + Nitrite N]]/10)*10)</f>
        <v>5</v>
      </c>
      <c r="AF629">
        <f>IF(OR(Table1[[#This Row],[Avg pH]]&lt;6.5,Table1[[#This Row],[Avg pH]]&gt;8.5),10,0)</f>
        <v>0</v>
      </c>
      <c r="AG629">
        <f>MAX(0, 10-(2*Table1[[#This Row],[Avg Dissolved Oxygen]]))</f>
        <v>0</v>
      </c>
      <c r="AH629">
        <f>(Table1[[#This Row],[Fecal Score]]*0.3) + (Table1[[#This Row],[BOD Score]]*0.25) + (Table1[[#This Row],[Nitrate Score]]*0.2) + (Table1[[#This Row],[pH Score]]*0.15) + (Table1[[#This Row],[Dissolved Oxygen Score]]*0.1)</f>
        <v>3.51</v>
      </c>
      <c r="AI629">
        <v>2018</v>
      </c>
    </row>
    <row r="630" spans="1:35">
      <c r="A630">
        <v>2141</v>
      </c>
      <c r="B630" t="s">
        <v>459</v>
      </c>
      <c r="C630" t="s">
        <v>1</v>
      </c>
      <c r="D630" t="s">
        <v>227</v>
      </c>
      <c r="E630">
        <v>14</v>
      </c>
      <c r="F630">
        <v>31</v>
      </c>
      <c r="G630">
        <f>(Table1[[#This Row],[Min Temperature]]+Table1[[#This Row],[Max Temperature]])/2</f>
        <v>22.5</v>
      </c>
      <c r="H630">
        <v>2.2000000000000002</v>
      </c>
      <c r="I630">
        <v>8.4</v>
      </c>
      <c r="J630">
        <f>(Table1[[#This Row],[Min Dissolved Oxygen]]+Table1[[#This Row],[Max Dissolved Oxygen]])/2</f>
        <v>5.3000000000000007</v>
      </c>
      <c r="K630">
        <v>7.7</v>
      </c>
      <c r="L630">
        <v>8.3000000000000007</v>
      </c>
      <c r="M630">
        <f>(Table1[[#This Row],[Min pH]]+Table1[[#This Row],[Max pH]])/2</f>
        <v>8</v>
      </c>
      <c r="N630">
        <v>318</v>
      </c>
      <c r="O630">
        <v>427</v>
      </c>
      <c r="P630">
        <f>(Table1[[#This Row],[Min Conductivity]]+Table1[[#This Row],[Max Conductivity]])/2</f>
        <v>372.5</v>
      </c>
      <c r="Q630">
        <v>2.1</v>
      </c>
      <c r="R630">
        <v>2.8</v>
      </c>
      <c r="S630">
        <f>(Table1[[#This Row],[Min BOD]]+Table1[[#This Row],[Max BOD]])/2</f>
        <v>2.4500000000000002</v>
      </c>
      <c r="T630">
        <v>1.6</v>
      </c>
      <c r="U630">
        <v>7.6</v>
      </c>
      <c r="V630">
        <f>(Table1[[#This Row],[Min Nitrate N + Nitrite N]]+Table1[[#This Row],[Max Nitrate N + Nitrite N]])/2</f>
        <v>4.5999999999999996</v>
      </c>
      <c r="W630">
        <v>2</v>
      </c>
      <c r="X630">
        <v>350</v>
      </c>
      <c r="Y630">
        <f>(Table1[[#This Row],[Min Fecal Coliform]]+Table1[[#This Row],[Max Fecal Coliform]])/2</f>
        <v>176</v>
      </c>
      <c r="Z630">
        <v>110</v>
      </c>
      <c r="AA630">
        <v>1600</v>
      </c>
      <c r="AB630">
        <f>(Table1[[#This Row],[Min Total Coliform]]+Table1[[#This Row],[Max Total Coliform]])/2</f>
        <v>855</v>
      </c>
      <c r="AC630">
        <f>MIN(10, (Table1[[#This Row],[Avg BOD]]/4)*10)</f>
        <v>6.125</v>
      </c>
      <c r="AD630">
        <f>MIN(10, (Table1[[#This Row],[Avg Fecal Coliform]]/600)*10)</f>
        <v>2.9333333333333336</v>
      </c>
      <c r="AE630">
        <f>MIN(10, (Table1[[#This Row],[Avg Nitrate N + Nitrite N]]/10)*10)</f>
        <v>4.5999999999999996</v>
      </c>
      <c r="AF630">
        <f>IF(OR(Table1[[#This Row],[Avg pH]]&lt;6.5,Table1[[#This Row],[Avg pH]]&gt;8.5),10,0)</f>
        <v>0</v>
      </c>
      <c r="AG630">
        <f>MAX(0, 10-(2*Table1[[#This Row],[Avg Dissolved Oxygen]]))</f>
        <v>0</v>
      </c>
      <c r="AH630">
        <f>(Table1[[#This Row],[Fecal Score]]*0.3) + (Table1[[#This Row],[BOD Score]]*0.25) + (Table1[[#This Row],[Nitrate Score]]*0.2) + (Table1[[#This Row],[pH Score]]*0.15) + (Table1[[#This Row],[Dissolved Oxygen Score]]*0.1)</f>
        <v>3.3312499999999998</v>
      </c>
      <c r="AI630">
        <v>2018</v>
      </c>
    </row>
    <row r="631" spans="1:35">
      <c r="A631">
        <v>2142</v>
      </c>
      <c r="B631" t="s">
        <v>244</v>
      </c>
      <c r="C631" t="s">
        <v>1</v>
      </c>
      <c r="D631" t="s">
        <v>227</v>
      </c>
      <c r="E631">
        <v>11</v>
      </c>
      <c r="F631">
        <v>32</v>
      </c>
      <c r="G631">
        <f>(Table1[[#This Row],[Min Temperature]]+Table1[[#This Row],[Max Temperature]])/2</f>
        <v>21.5</v>
      </c>
      <c r="H631">
        <v>6.9</v>
      </c>
      <c r="I631">
        <v>8</v>
      </c>
      <c r="J631">
        <f>(Table1[[#This Row],[Min Dissolved Oxygen]]+Table1[[#This Row],[Max Dissolved Oxygen]])/2</f>
        <v>7.45</v>
      </c>
      <c r="K631">
        <v>7.5</v>
      </c>
      <c r="L631">
        <v>8.6</v>
      </c>
      <c r="M631">
        <f>(Table1[[#This Row],[Min pH]]+Table1[[#This Row],[Max pH]])/2</f>
        <v>8.0500000000000007</v>
      </c>
      <c r="N631">
        <v>216</v>
      </c>
      <c r="O631">
        <v>1014</v>
      </c>
      <c r="P631">
        <f>(Table1[[#This Row],[Min Conductivity]]+Table1[[#This Row],[Max Conductivity]])/2</f>
        <v>615</v>
      </c>
      <c r="Q631">
        <v>1.2</v>
      </c>
      <c r="R631">
        <v>2.1</v>
      </c>
      <c r="S631">
        <f>(Table1[[#This Row],[Min BOD]]+Table1[[#This Row],[Max BOD]])/2</f>
        <v>1.65</v>
      </c>
      <c r="T631">
        <v>0</v>
      </c>
      <c r="U631">
        <v>3</v>
      </c>
      <c r="V631">
        <f>(Table1[[#This Row],[Min Nitrate N + Nitrite N]]+Table1[[#This Row],[Max Nitrate N + Nitrite N]])/2</f>
        <v>1.5</v>
      </c>
      <c r="W631">
        <v>2</v>
      </c>
      <c r="X631">
        <v>2</v>
      </c>
      <c r="Y631">
        <f>(Table1[[#This Row],[Min Fecal Coliform]]+Table1[[#This Row],[Max Fecal Coliform]])/2</f>
        <v>2</v>
      </c>
      <c r="Z631">
        <v>23</v>
      </c>
      <c r="AA631">
        <v>43</v>
      </c>
      <c r="AB631">
        <f>(Table1[[#This Row],[Min Total Coliform]]+Table1[[#This Row],[Max Total Coliform]])/2</f>
        <v>33</v>
      </c>
      <c r="AC631">
        <f>MIN(10, (Table1[[#This Row],[Avg BOD]]/4)*10)</f>
        <v>4.125</v>
      </c>
      <c r="AD631">
        <f>MIN(10, (Table1[[#This Row],[Avg Fecal Coliform]]/600)*10)</f>
        <v>3.3333333333333333E-2</v>
      </c>
      <c r="AE631">
        <f>MIN(10, (Table1[[#This Row],[Avg Nitrate N + Nitrite N]]/10)*10)</f>
        <v>1.5</v>
      </c>
      <c r="AF631">
        <f>IF(OR(Table1[[#This Row],[Avg pH]]&lt;6.5,Table1[[#This Row],[Avg pH]]&gt;8.5),10,0)</f>
        <v>0</v>
      </c>
      <c r="AG631">
        <f>MAX(0, 10-(2*Table1[[#This Row],[Avg Dissolved Oxygen]]))</f>
        <v>0</v>
      </c>
      <c r="AH631">
        <f>(Table1[[#This Row],[Fecal Score]]*0.3) + (Table1[[#This Row],[BOD Score]]*0.25) + (Table1[[#This Row],[Nitrate Score]]*0.2) + (Table1[[#This Row],[pH Score]]*0.15) + (Table1[[#This Row],[Dissolved Oxygen Score]]*0.1)</f>
        <v>1.3412500000000001</v>
      </c>
      <c r="AI631">
        <v>2018</v>
      </c>
    </row>
    <row r="632" spans="1:35">
      <c r="A632">
        <v>3296</v>
      </c>
      <c r="B632" t="s">
        <v>245</v>
      </c>
      <c r="C632" t="s">
        <v>1</v>
      </c>
      <c r="D632" t="s">
        <v>227</v>
      </c>
      <c r="E632">
        <v>22</v>
      </c>
      <c r="F632">
        <v>30</v>
      </c>
      <c r="G632">
        <f>(Table1[[#This Row],[Min Temperature]]+Table1[[#This Row],[Max Temperature]])/2</f>
        <v>26</v>
      </c>
      <c r="H632">
        <v>6.5</v>
      </c>
      <c r="I632">
        <v>7.6</v>
      </c>
      <c r="J632">
        <f>(Table1[[#This Row],[Min Dissolved Oxygen]]+Table1[[#This Row],[Max Dissolved Oxygen]])/2</f>
        <v>7.05</v>
      </c>
      <c r="K632">
        <v>7.6</v>
      </c>
      <c r="L632">
        <v>8.9</v>
      </c>
      <c r="M632">
        <f>(Table1[[#This Row],[Min pH]]+Table1[[#This Row],[Max pH]])/2</f>
        <v>8.25</v>
      </c>
      <c r="N632">
        <v>408</v>
      </c>
      <c r="O632">
        <v>663</v>
      </c>
      <c r="P632">
        <f>(Table1[[#This Row],[Min Conductivity]]+Table1[[#This Row],[Max Conductivity]])/2</f>
        <v>535.5</v>
      </c>
      <c r="Q632">
        <v>1</v>
      </c>
      <c r="R632">
        <v>2</v>
      </c>
      <c r="S632">
        <f>(Table1[[#This Row],[Min BOD]]+Table1[[#This Row],[Max BOD]])/2</f>
        <v>1.5</v>
      </c>
      <c r="T632">
        <v>0</v>
      </c>
      <c r="U632">
        <v>1.7</v>
      </c>
      <c r="V632">
        <f>(Table1[[#This Row],[Min Nitrate N + Nitrite N]]+Table1[[#This Row],[Max Nitrate N + Nitrite N]])/2</f>
        <v>0.85</v>
      </c>
      <c r="W632">
        <v>2</v>
      </c>
      <c r="X632">
        <v>2</v>
      </c>
      <c r="Y632">
        <f>(Table1[[#This Row],[Min Fecal Coliform]]+Table1[[#This Row],[Max Fecal Coliform]])/2</f>
        <v>2</v>
      </c>
      <c r="Z632">
        <v>40</v>
      </c>
      <c r="AA632">
        <v>70</v>
      </c>
      <c r="AB632">
        <f>(Table1[[#This Row],[Min Total Coliform]]+Table1[[#This Row],[Max Total Coliform]])/2</f>
        <v>55</v>
      </c>
      <c r="AC632">
        <f>MIN(10, (Table1[[#This Row],[Avg BOD]]/4)*10)</f>
        <v>3.75</v>
      </c>
      <c r="AD632">
        <f>MIN(10, (Table1[[#This Row],[Avg Fecal Coliform]]/600)*10)</f>
        <v>3.3333333333333333E-2</v>
      </c>
      <c r="AE632">
        <f>MIN(10, (Table1[[#This Row],[Avg Nitrate N + Nitrite N]]/10)*10)</f>
        <v>0.84999999999999987</v>
      </c>
      <c r="AF632">
        <f>IF(OR(Table1[[#This Row],[Avg pH]]&lt;6.5,Table1[[#This Row],[Avg pH]]&gt;8.5),10,0)</f>
        <v>0</v>
      </c>
      <c r="AG632">
        <f>MAX(0, 10-(2*Table1[[#This Row],[Avg Dissolved Oxygen]]))</f>
        <v>0</v>
      </c>
      <c r="AH632">
        <f>(Table1[[#This Row],[Fecal Score]]*0.3) + (Table1[[#This Row],[BOD Score]]*0.25) + (Table1[[#This Row],[Nitrate Score]]*0.2) + (Table1[[#This Row],[pH Score]]*0.15) + (Table1[[#This Row],[Dissolved Oxygen Score]]*0.1)</f>
        <v>1.1174999999999999</v>
      </c>
      <c r="AI632">
        <v>2018</v>
      </c>
    </row>
    <row r="633" spans="1:35">
      <c r="A633">
        <v>3297</v>
      </c>
      <c r="B633" t="s">
        <v>246</v>
      </c>
      <c r="C633" t="s">
        <v>8</v>
      </c>
      <c r="D633" t="s">
        <v>227</v>
      </c>
      <c r="E633">
        <v>20</v>
      </c>
      <c r="F633">
        <v>24</v>
      </c>
      <c r="G633">
        <f>(Table1[[#This Row],[Min Temperature]]+Table1[[#This Row],[Max Temperature]])/2</f>
        <v>22</v>
      </c>
      <c r="H633">
        <v>6.2</v>
      </c>
      <c r="I633">
        <v>6.9</v>
      </c>
      <c r="J633">
        <f>(Table1[[#This Row],[Min Dissolved Oxygen]]+Table1[[#This Row],[Max Dissolved Oxygen]])/2</f>
        <v>6.5500000000000007</v>
      </c>
      <c r="K633">
        <v>7.5</v>
      </c>
      <c r="L633">
        <v>8.4</v>
      </c>
      <c r="M633">
        <f>(Table1[[#This Row],[Min pH]]+Table1[[#This Row],[Max pH]])/2</f>
        <v>7.95</v>
      </c>
      <c r="N633">
        <v>552</v>
      </c>
      <c r="O633">
        <v>708</v>
      </c>
      <c r="P633">
        <f>(Table1[[#This Row],[Min Conductivity]]+Table1[[#This Row],[Max Conductivity]])/2</f>
        <v>630</v>
      </c>
      <c r="Q633">
        <v>3</v>
      </c>
      <c r="R633">
        <v>5.4</v>
      </c>
      <c r="S633">
        <f>(Table1[[#This Row],[Min BOD]]+Table1[[#This Row],[Max BOD]])/2</f>
        <v>4.2</v>
      </c>
      <c r="T633">
        <v>0</v>
      </c>
      <c r="U633">
        <v>3.8</v>
      </c>
      <c r="V633">
        <f>(Table1[[#This Row],[Min Nitrate N + Nitrite N]]+Table1[[#This Row],[Max Nitrate N + Nitrite N]])/2</f>
        <v>1.9</v>
      </c>
      <c r="W633">
        <v>6</v>
      </c>
      <c r="X633">
        <v>3400</v>
      </c>
      <c r="Y633">
        <f>(Table1[[#This Row],[Min Fecal Coliform]]+Table1[[#This Row],[Max Fecal Coliform]])/2</f>
        <v>1703</v>
      </c>
      <c r="Z633">
        <v>70</v>
      </c>
      <c r="AA633">
        <v>35000</v>
      </c>
      <c r="AB633">
        <f>(Table1[[#This Row],[Min Total Coliform]]+Table1[[#This Row],[Max Total Coliform]])/2</f>
        <v>17535</v>
      </c>
      <c r="AC633">
        <f>MIN(10, (Table1[[#This Row],[Avg BOD]]/4)*10)</f>
        <v>10</v>
      </c>
      <c r="AD633">
        <f>MIN(10, (Table1[[#This Row],[Avg Fecal Coliform]]/600)*10)</f>
        <v>10</v>
      </c>
      <c r="AE633">
        <f>MIN(10, (Table1[[#This Row],[Avg Nitrate N + Nitrite N]]/10)*10)</f>
        <v>1.9</v>
      </c>
      <c r="AF633">
        <f>IF(OR(Table1[[#This Row],[Avg pH]]&lt;6.5,Table1[[#This Row],[Avg pH]]&gt;8.5),10,0)</f>
        <v>0</v>
      </c>
      <c r="AG633">
        <f>MAX(0, 10-(2*Table1[[#This Row],[Avg Dissolved Oxygen]]))</f>
        <v>0</v>
      </c>
      <c r="AH633">
        <f>(Table1[[#This Row],[Fecal Score]]*0.3) + (Table1[[#This Row],[BOD Score]]*0.25) + (Table1[[#This Row],[Nitrate Score]]*0.2) + (Table1[[#This Row],[pH Score]]*0.15) + (Table1[[#This Row],[Dissolved Oxygen Score]]*0.1)</f>
        <v>5.88</v>
      </c>
      <c r="AI633">
        <v>2018</v>
      </c>
    </row>
    <row r="634" spans="1:35">
      <c r="A634">
        <v>3298</v>
      </c>
      <c r="B634" t="s">
        <v>247</v>
      </c>
      <c r="C634" t="s">
        <v>8</v>
      </c>
      <c r="D634" t="s">
        <v>227</v>
      </c>
      <c r="E634">
        <v>22</v>
      </c>
      <c r="F634">
        <v>27</v>
      </c>
      <c r="G634">
        <f>(Table1[[#This Row],[Min Temperature]]+Table1[[#This Row],[Max Temperature]])/2</f>
        <v>24.5</v>
      </c>
      <c r="H634">
        <v>6.8</v>
      </c>
      <c r="I634">
        <v>7.2</v>
      </c>
      <c r="J634">
        <f>(Table1[[#This Row],[Min Dissolved Oxygen]]+Table1[[#This Row],[Max Dissolved Oxygen]])/2</f>
        <v>7</v>
      </c>
      <c r="K634">
        <v>7.4</v>
      </c>
      <c r="L634">
        <v>7.9</v>
      </c>
      <c r="M634">
        <f>(Table1[[#This Row],[Min pH]]+Table1[[#This Row],[Max pH]])/2</f>
        <v>7.65</v>
      </c>
      <c r="N634">
        <v>156</v>
      </c>
      <c r="O634">
        <v>332</v>
      </c>
      <c r="P634">
        <f>(Table1[[#This Row],[Min Conductivity]]+Table1[[#This Row],[Max Conductivity]])/2</f>
        <v>244</v>
      </c>
      <c r="Q634">
        <v>2</v>
      </c>
      <c r="R634">
        <v>2.4</v>
      </c>
      <c r="S634">
        <f>(Table1[[#This Row],[Min BOD]]+Table1[[#This Row],[Max BOD]])/2</f>
        <v>2.2000000000000002</v>
      </c>
      <c r="T634">
        <v>0.1</v>
      </c>
      <c r="U634">
        <v>0.9</v>
      </c>
      <c r="V634">
        <f>(Table1[[#This Row],[Min Nitrate N + Nitrite N]]+Table1[[#This Row],[Max Nitrate N + Nitrite N]])/2</f>
        <v>0.5</v>
      </c>
      <c r="W634">
        <v>4</v>
      </c>
      <c r="X634">
        <v>21</v>
      </c>
      <c r="Y634">
        <f>(Table1[[#This Row],[Min Fecal Coliform]]+Table1[[#This Row],[Max Fecal Coliform]])/2</f>
        <v>12.5</v>
      </c>
      <c r="Z634">
        <v>46</v>
      </c>
      <c r="AA634">
        <v>70</v>
      </c>
      <c r="AB634">
        <f>(Table1[[#This Row],[Min Total Coliform]]+Table1[[#This Row],[Max Total Coliform]])/2</f>
        <v>58</v>
      </c>
      <c r="AC634">
        <f>MIN(10, (Table1[[#This Row],[Avg BOD]]/4)*10)</f>
        <v>5.5</v>
      </c>
      <c r="AD634">
        <f>MIN(10, (Table1[[#This Row],[Avg Fecal Coliform]]/600)*10)</f>
        <v>0.20833333333333331</v>
      </c>
      <c r="AE634">
        <f>MIN(10, (Table1[[#This Row],[Avg Nitrate N + Nitrite N]]/10)*10)</f>
        <v>0.5</v>
      </c>
      <c r="AF634">
        <f>IF(OR(Table1[[#This Row],[Avg pH]]&lt;6.5,Table1[[#This Row],[Avg pH]]&gt;8.5),10,0)</f>
        <v>0</v>
      </c>
      <c r="AG634">
        <f>MAX(0, 10-(2*Table1[[#This Row],[Avg Dissolved Oxygen]]))</f>
        <v>0</v>
      </c>
      <c r="AH634">
        <f>(Table1[[#This Row],[Fecal Score]]*0.3) + (Table1[[#This Row],[BOD Score]]*0.25) + (Table1[[#This Row],[Nitrate Score]]*0.2) + (Table1[[#This Row],[pH Score]]*0.15) + (Table1[[#This Row],[Dissolved Oxygen Score]]*0.1)</f>
        <v>1.5375000000000001</v>
      </c>
      <c r="AI634">
        <v>2018</v>
      </c>
    </row>
    <row r="635" spans="1:35">
      <c r="A635">
        <v>3299</v>
      </c>
      <c r="B635" t="s">
        <v>248</v>
      </c>
      <c r="C635" t="s">
        <v>8</v>
      </c>
      <c r="D635" t="s">
        <v>227</v>
      </c>
      <c r="E635">
        <v>17.7</v>
      </c>
      <c r="F635">
        <v>23</v>
      </c>
      <c r="G635">
        <f>(Table1[[#This Row],[Min Temperature]]+Table1[[#This Row],[Max Temperature]])/2</f>
        <v>20.350000000000001</v>
      </c>
      <c r="H635">
        <v>6.1</v>
      </c>
      <c r="I635">
        <v>7.7</v>
      </c>
      <c r="J635">
        <f>(Table1[[#This Row],[Min Dissolved Oxygen]]+Table1[[#This Row],[Max Dissolved Oxygen]])/2</f>
        <v>6.9</v>
      </c>
      <c r="K635">
        <v>7.3</v>
      </c>
      <c r="L635">
        <v>8.4</v>
      </c>
      <c r="M635">
        <f>(Table1[[#This Row],[Min pH]]+Table1[[#This Row],[Max pH]])/2</f>
        <v>7.85</v>
      </c>
      <c r="N635">
        <v>340</v>
      </c>
      <c r="O635">
        <v>852</v>
      </c>
      <c r="P635">
        <f>(Table1[[#This Row],[Min Conductivity]]+Table1[[#This Row],[Max Conductivity]])/2</f>
        <v>596</v>
      </c>
      <c r="Q635">
        <v>2.4</v>
      </c>
      <c r="R635">
        <v>6</v>
      </c>
      <c r="S635">
        <f>(Table1[[#This Row],[Min BOD]]+Table1[[#This Row],[Max BOD]])/2</f>
        <v>4.2</v>
      </c>
      <c r="T635">
        <v>0.4</v>
      </c>
      <c r="U635">
        <v>9.1</v>
      </c>
      <c r="V635">
        <f>(Table1[[#This Row],[Min Nitrate N + Nitrite N]]+Table1[[#This Row],[Max Nitrate N + Nitrite N]])/2</f>
        <v>4.75</v>
      </c>
      <c r="W635">
        <v>2</v>
      </c>
      <c r="X635">
        <v>430</v>
      </c>
      <c r="Y635">
        <f>(Table1[[#This Row],[Min Fecal Coliform]]+Table1[[#This Row],[Max Fecal Coliform]])/2</f>
        <v>216</v>
      </c>
      <c r="Z635">
        <v>41</v>
      </c>
      <c r="AA635">
        <v>1600</v>
      </c>
      <c r="AB635">
        <f>(Table1[[#This Row],[Min Total Coliform]]+Table1[[#This Row],[Max Total Coliform]])/2</f>
        <v>820.5</v>
      </c>
      <c r="AC635">
        <f>MIN(10, (Table1[[#This Row],[Avg BOD]]/4)*10)</f>
        <v>10</v>
      </c>
      <c r="AD635">
        <f>MIN(10, (Table1[[#This Row],[Avg Fecal Coliform]]/600)*10)</f>
        <v>3.5999999999999996</v>
      </c>
      <c r="AE635">
        <f>MIN(10, (Table1[[#This Row],[Avg Nitrate N + Nitrite N]]/10)*10)</f>
        <v>4.75</v>
      </c>
      <c r="AF635">
        <f>IF(OR(Table1[[#This Row],[Avg pH]]&lt;6.5,Table1[[#This Row],[Avg pH]]&gt;8.5),10,0)</f>
        <v>0</v>
      </c>
      <c r="AG635">
        <f>MAX(0, 10-(2*Table1[[#This Row],[Avg Dissolved Oxygen]]))</f>
        <v>0</v>
      </c>
      <c r="AH635">
        <f>(Table1[[#This Row],[Fecal Score]]*0.3) + (Table1[[#This Row],[BOD Score]]*0.25) + (Table1[[#This Row],[Nitrate Score]]*0.2) + (Table1[[#This Row],[pH Score]]*0.15) + (Table1[[#This Row],[Dissolved Oxygen Score]]*0.1)</f>
        <v>4.53</v>
      </c>
      <c r="AI635">
        <v>2018</v>
      </c>
    </row>
    <row r="636" spans="1:35">
      <c r="A636">
        <v>3300</v>
      </c>
      <c r="B636" t="s">
        <v>249</v>
      </c>
      <c r="C636" t="s">
        <v>8</v>
      </c>
      <c r="D636" t="s">
        <v>227</v>
      </c>
      <c r="E636">
        <v>17</v>
      </c>
      <c r="F636">
        <v>23</v>
      </c>
      <c r="G636">
        <f>(Table1[[#This Row],[Min Temperature]]+Table1[[#This Row],[Max Temperature]])/2</f>
        <v>20</v>
      </c>
      <c r="H636">
        <v>3.5</v>
      </c>
      <c r="I636">
        <v>6.9</v>
      </c>
      <c r="J636">
        <f>(Table1[[#This Row],[Min Dissolved Oxygen]]+Table1[[#This Row],[Max Dissolved Oxygen]])/2</f>
        <v>5.2</v>
      </c>
      <c r="K636">
        <v>7.4</v>
      </c>
      <c r="L636">
        <v>8.5</v>
      </c>
      <c r="M636">
        <f>(Table1[[#This Row],[Min pH]]+Table1[[#This Row],[Max pH]])/2</f>
        <v>7.95</v>
      </c>
      <c r="N636">
        <v>400</v>
      </c>
      <c r="O636">
        <v>1428</v>
      </c>
      <c r="P636">
        <f>(Table1[[#This Row],[Min Conductivity]]+Table1[[#This Row],[Max Conductivity]])/2</f>
        <v>914</v>
      </c>
      <c r="Q636">
        <v>1.8</v>
      </c>
      <c r="R636">
        <v>20</v>
      </c>
      <c r="S636">
        <f>(Table1[[#This Row],[Min BOD]]+Table1[[#This Row],[Max BOD]])/2</f>
        <v>10.9</v>
      </c>
      <c r="T636">
        <v>0.3</v>
      </c>
      <c r="U636">
        <v>6.1</v>
      </c>
      <c r="V636">
        <f>(Table1[[#This Row],[Min Nitrate N + Nitrite N]]+Table1[[#This Row],[Max Nitrate N + Nitrite N]])/2</f>
        <v>3.1999999999999997</v>
      </c>
      <c r="W636">
        <v>2</v>
      </c>
      <c r="X636">
        <v>1600</v>
      </c>
      <c r="Y636">
        <f>(Table1[[#This Row],[Min Fecal Coliform]]+Table1[[#This Row],[Max Fecal Coliform]])/2</f>
        <v>801</v>
      </c>
      <c r="Z636">
        <v>0</v>
      </c>
      <c r="AA636">
        <v>1600</v>
      </c>
      <c r="AB636">
        <f>(Table1[[#This Row],[Min Total Coliform]]+Table1[[#This Row],[Max Total Coliform]])/2</f>
        <v>800</v>
      </c>
      <c r="AC636">
        <f>MIN(10, (Table1[[#This Row],[Avg BOD]]/4)*10)</f>
        <v>10</v>
      </c>
      <c r="AD636">
        <f>MIN(10, (Table1[[#This Row],[Avg Fecal Coliform]]/600)*10)</f>
        <v>10</v>
      </c>
      <c r="AE636">
        <f>MIN(10, (Table1[[#This Row],[Avg Nitrate N + Nitrite N]]/10)*10)</f>
        <v>3.1999999999999993</v>
      </c>
      <c r="AF636">
        <f>IF(OR(Table1[[#This Row],[Avg pH]]&lt;6.5,Table1[[#This Row],[Avg pH]]&gt;8.5),10,0)</f>
        <v>0</v>
      </c>
      <c r="AG636">
        <f>MAX(0, 10-(2*Table1[[#This Row],[Avg Dissolved Oxygen]]))</f>
        <v>0</v>
      </c>
      <c r="AH636">
        <f>(Table1[[#This Row],[Fecal Score]]*0.3) + (Table1[[#This Row],[BOD Score]]*0.25) + (Table1[[#This Row],[Nitrate Score]]*0.2) + (Table1[[#This Row],[pH Score]]*0.15) + (Table1[[#This Row],[Dissolved Oxygen Score]]*0.1)</f>
        <v>6.14</v>
      </c>
      <c r="AI636">
        <v>2018</v>
      </c>
    </row>
    <row r="637" spans="1:35">
      <c r="A637">
        <v>3301</v>
      </c>
      <c r="B637" t="s">
        <v>250</v>
      </c>
      <c r="C637" t="s">
        <v>8</v>
      </c>
      <c r="D637" t="s">
        <v>227</v>
      </c>
      <c r="E637">
        <v>17</v>
      </c>
      <c r="F637">
        <v>35</v>
      </c>
      <c r="G637">
        <f>(Table1[[#This Row],[Min Temperature]]+Table1[[#This Row],[Max Temperature]])/2</f>
        <v>26</v>
      </c>
      <c r="H637">
        <v>5.5</v>
      </c>
      <c r="I637">
        <v>7.4</v>
      </c>
      <c r="J637">
        <f>(Table1[[#This Row],[Min Dissolved Oxygen]]+Table1[[#This Row],[Max Dissolved Oxygen]])/2</f>
        <v>6.45</v>
      </c>
      <c r="K637">
        <v>7.1</v>
      </c>
      <c r="L637">
        <v>8.3000000000000007</v>
      </c>
      <c r="M637">
        <f>(Table1[[#This Row],[Min pH]]+Table1[[#This Row],[Max pH]])/2</f>
        <v>7.7</v>
      </c>
      <c r="N637">
        <v>357</v>
      </c>
      <c r="O637">
        <v>826</v>
      </c>
      <c r="P637">
        <f>(Table1[[#This Row],[Min Conductivity]]+Table1[[#This Row],[Max Conductivity]])/2</f>
        <v>591.5</v>
      </c>
      <c r="Q637">
        <v>1.7</v>
      </c>
      <c r="R637">
        <v>3.9</v>
      </c>
      <c r="S637">
        <f>(Table1[[#This Row],[Min BOD]]+Table1[[#This Row],[Max BOD]])/2</f>
        <v>2.8</v>
      </c>
      <c r="T637">
        <v>0.3</v>
      </c>
      <c r="U637">
        <v>4.3</v>
      </c>
      <c r="V637">
        <f>(Table1[[#This Row],[Min Nitrate N + Nitrite N]]+Table1[[#This Row],[Max Nitrate N + Nitrite N]])/2</f>
        <v>2.2999999999999998</v>
      </c>
      <c r="W637">
        <v>2</v>
      </c>
      <c r="X637">
        <v>130</v>
      </c>
      <c r="Y637">
        <f>(Table1[[#This Row],[Min Fecal Coliform]]+Table1[[#This Row],[Max Fecal Coliform]])/2</f>
        <v>66</v>
      </c>
      <c r="Z637">
        <v>0</v>
      </c>
      <c r="AA637">
        <v>540</v>
      </c>
      <c r="AB637">
        <f>(Table1[[#This Row],[Min Total Coliform]]+Table1[[#This Row],[Max Total Coliform]])/2</f>
        <v>270</v>
      </c>
      <c r="AC637">
        <f>MIN(10, (Table1[[#This Row],[Avg BOD]]/4)*10)</f>
        <v>7</v>
      </c>
      <c r="AD637">
        <f>MIN(10, (Table1[[#This Row],[Avg Fecal Coliform]]/600)*10)</f>
        <v>1.1000000000000001</v>
      </c>
      <c r="AE637">
        <f>MIN(10, (Table1[[#This Row],[Avg Nitrate N + Nitrite N]]/10)*10)</f>
        <v>2.2999999999999998</v>
      </c>
      <c r="AF637">
        <f>IF(OR(Table1[[#This Row],[Avg pH]]&lt;6.5,Table1[[#This Row],[Avg pH]]&gt;8.5),10,0)</f>
        <v>0</v>
      </c>
      <c r="AG637">
        <f>MAX(0, 10-(2*Table1[[#This Row],[Avg Dissolved Oxygen]]))</f>
        <v>0</v>
      </c>
      <c r="AH637">
        <f>(Table1[[#This Row],[Fecal Score]]*0.3) + (Table1[[#This Row],[BOD Score]]*0.25) + (Table1[[#This Row],[Nitrate Score]]*0.2) + (Table1[[#This Row],[pH Score]]*0.15) + (Table1[[#This Row],[Dissolved Oxygen Score]]*0.1)</f>
        <v>2.54</v>
      </c>
      <c r="AI637">
        <v>2018</v>
      </c>
    </row>
    <row r="638" spans="1:35">
      <c r="A638">
        <v>3302</v>
      </c>
      <c r="B638" t="s">
        <v>251</v>
      </c>
      <c r="C638" t="s">
        <v>8</v>
      </c>
      <c r="D638" t="s">
        <v>227</v>
      </c>
      <c r="E638">
        <v>20</v>
      </c>
      <c r="F638">
        <v>29</v>
      </c>
      <c r="G638">
        <f>(Table1[[#This Row],[Min Temperature]]+Table1[[#This Row],[Max Temperature]])/2</f>
        <v>24.5</v>
      </c>
      <c r="H638">
        <v>4.0999999999999996</v>
      </c>
      <c r="I638">
        <v>7.9</v>
      </c>
      <c r="J638">
        <f>(Table1[[#This Row],[Min Dissolved Oxygen]]+Table1[[#This Row],[Max Dissolved Oxygen]])/2</f>
        <v>6</v>
      </c>
      <c r="K638">
        <v>7.3</v>
      </c>
      <c r="L638">
        <v>8.5</v>
      </c>
      <c r="M638">
        <f>(Table1[[#This Row],[Min pH]]+Table1[[#This Row],[Max pH]])/2</f>
        <v>7.9</v>
      </c>
      <c r="N638">
        <v>480</v>
      </c>
      <c r="O638">
        <v>1223</v>
      </c>
      <c r="P638">
        <f>(Table1[[#This Row],[Min Conductivity]]+Table1[[#This Row],[Max Conductivity]])/2</f>
        <v>851.5</v>
      </c>
      <c r="Q638">
        <v>1.4</v>
      </c>
      <c r="R638">
        <v>2.9</v>
      </c>
      <c r="S638">
        <f>(Table1[[#This Row],[Min BOD]]+Table1[[#This Row],[Max BOD]])/2</f>
        <v>2.15</v>
      </c>
      <c r="T638">
        <v>0</v>
      </c>
      <c r="U638">
        <v>22.1</v>
      </c>
      <c r="V638">
        <f>(Table1[[#This Row],[Min Nitrate N + Nitrite N]]+Table1[[#This Row],[Max Nitrate N + Nitrite N]])/2</f>
        <v>11.05</v>
      </c>
      <c r="W638">
        <v>2</v>
      </c>
      <c r="X638">
        <v>2</v>
      </c>
      <c r="Y638">
        <f>(Table1[[#This Row],[Min Fecal Coliform]]+Table1[[#This Row],[Max Fecal Coliform]])/2</f>
        <v>2</v>
      </c>
      <c r="Z638">
        <v>70</v>
      </c>
      <c r="AA638">
        <v>170</v>
      </c>
      <c r="AB638">
        <f>(Table1[[#This Row],[Min Total Coliform]]+Table1[[#This Row],[Max Total Coliform]])/2</f>
        <v>120</v>
      </c>
      <c r="AC638">
        <f>MIN(10, (Table1[[#This Row],[Avg BOD]]/4)*10)</f>
        <v>5.375</v>
      </c>
      <c r="AD638">
        <f>MIN(10, (Table1[[#This Row],[Avg Fecal Coliform]]/600)*10)</f>
        <v>3.3333333333333333E-2</v>
      </c>
      <c r="AE638">
        <f>MIN(10, (Table1[[#This Row],[Avg Nitrate N + Nitrite N]]/10)*10)</f>
        <v>10</v>
      </c>
      <c r="AF638">
        <f>IF(OR(Table1[[#This Row],[Avg pH]]&lt;6.5,Table1[[#This Row],[Avg pH]]&gt;8.5),10,0)</f>
        <v>0</v>
      </c>
      <c r="AG638">
        <f>MAX(0, 10-(2*Table1[[#This Row],[Avg Dissolved Oxygen]]))</f>
        <v>0</v>
      </c>
      <c r="AH638">
        <f>(Table1[[#This Row],[Fecal Score]]*0.3) + (Table1[[#This Row],[BOD Score]]*0.25) + (Table1[[#This Row],[Nitrate Score]]*0.2) + (Table1[[#This Row],[pH Score]]*0.15) + (Table1[[#This Row],[Dissolved Oxygen Score]]*0.1)</f>
        <v>3.3537499999999998</v>
      </c>
      <c r="AI638">
        <v>2018</v>
      </c>
    </row>
    <row r="639" spans="1:35">
      <c r="A639">
        <v>3303</v>
      </c>
      <c r="B639" t="s">
        <v>252</v>
      </c>
      <c r="C639" t="s">
        <v>8</v>
      </c>
      <c r="D639" t="s">
        <v>227</v>
      </c>
      <c r="E639">
        <v>19.5</v>
      </c>
      <c r="F639">
        <v>31.5</v>
      </c>
      <c r="G639">
        <f>(Table1[[#This Row],[Min Temperature]]+Table1[[#This Row],[Max Temperature]])/2</f>
        <v>25.5</v>
      </c>
      <c r="H639">
        <v>6.7</v>
      </c>
      <c r="I639">
        <v>8.4</v>
      </c>
      <c r="J639">
        <f>(Table1[[#This Row],[Min Dissolved Oxygen]]+Table1[[#This Row],[Max Dissolved Oxygen]])/2</f>
        <v>7.5500000000000007</v>
      </c>
      <c r="K639">
        <v>7</v>
      </c>
      <c r="L639">
        <v>8.1</v>
      </c>
      <c r="M639">
        <f>(Table1[[#This Row],[Min pH]]+Table1[[#This Row],[Max pH]])/2</f>
        <v>7.55</v>
      </c>
      <c r="N639">
        <v>769.82234957020103</v>
      </c>
      <c r="O639">
        <v>2502.3610315186202</v>
      </c>
      <c r="P639">
        <f>(Table1[[#This Row],[Min Conductivity]]+Table1[[#This Row],[Max Conductivity]])/2</f>
        <v>1636.0916905444105</v>
      </c>
      <c r="Q639">
        <v>0.9</v>
      </c>
      <c r="R639">
        <v>1.9</v>
      </c>
      <c r="S639">
        <f>(Table1[[#This Row],[Min BOD]]+Table1[[#This Row],[Max BOD]])/2</f>
        <v>1.4</v>
      </c>
      <c r="T639">
        <v>0.2</v>
      </c>
      <c r="U639">
        <v>1.9</v>
      </c>
      <c r="V639">
        <f>(Table1[[#This Row],[Min Nitrate N + Nitrite N]]+Table1[[#This Row],[Max Nitrate N + Nitrite N]])/2</f>
        <v>1.05</v>
      </c>
      <c r="W639">
        <v>2</v>
      </c>
      <c r="X639">
        <v>4</v>
      </c>
      <c r="Y639">
        <f>(Table1[[#This Row],[Min Fecal Coliform]]+Table1[[#This Row],[Max Fecal Coliform]])/2</f>
        <v>3</v>
      </c>
      <c r="Z639">
        <v>17</v>
      </c>
      <c r="AA639">
        <v>27</v>
      </c>
      <c r="AB639">
        <f>(Table1[[#This Row],[Min Total Coliform]]+Table1[[#This Row],[Max Total Coliform]])/2</f>
        <v>22</v>
      </c>
      <c r="AC639">
        <f>MIN(10, (Table1[[#This Row],[Avg BOD]]/4)*10)</f>
        <v>3.5</v>
      </c>
      <c r="AD639">
        <f>MIN(10, (Table1[[#This Row],[Avg Fecal Coliform]]/600)*10)</f>
        <v>0.05</v>
      </c>
      <c r="AE639">
        <f>MIN(10, (Table1[[#This Row],[Avg Nitrate N + Nitrite N]]/10)*10)</f>
        <v>1.05</v>
      </c>
      <c r="AF639">
        <f>IF(OR(Table1[[#This Row],[Avg pH]]&lt;6.5,Table1[[#This Row],[Avg pH]]&gt;8.5),10,0)</f>
        <v>0</v>
      </c>
      <c r="AG639">
        <f>MAX(0, 10-(2*Table1[[#This Row],[Avg Dissolved Oxygen]]))</f>
        <v>0</v>
      </c>
      <c r="AH639">
        <f>(Table1[[#This Row],[Fecal Score]]*0.3) + (Table1[[#This Row],[BOD Score]]*0.25) + (Table1[[#This Row],[Nitrate Score]]*0.2) + (Table1[[#This Row],[pH Score]]*0.15) + (Table1[[#This Row],[Dissolved Oxygen Score]]*0.1)</f>
        <v>1.1000000000000001</v>
      </c>
      <c r="AI639">
        <v>2018</v>
      </c>
    </row>
    <row r="640" spans="1:35">
      <c r="A640">
        <v>3304</v>
      </c>
      <c r="B640" t="s">
        <v>253</v>
      </c>
      <c r="C640" t="s">
        <v>8</v>
      </c>
      <c r="D640" t="s">
        <v>227</v>
      </c>
      <c r="E640">
        <v>19</v>
      </c>
      <c r="F640">
        <v>27</v>
      </c>
      <c r="G640">
        <f>(Table1[[#This Row],[Min Temperature]]+Table1[[#This Row],[Max Temperature]])/2</f>
        <v>23</v>
      </c>
      <c r="H640">
        <v>7</v>
      </c>
      <c r="I640">
        <v>8.1</v>
      </c>
      <c r="J640">
        <f>(Table1[[#This Row],[Min Dissolved Oxygen]]+Table1[[#This Row],[Max Dissolved Oxygen]])/2</f>
        <v>7.55</v>
      </c>
      <c r="K640">
        <v>7.1</v>
      </c>
      <c r="L640">
        <v>7.6</v>
      </c>
      <c r="M640">
        <f>(Table1[[#This Row],[Min pH]]+Table1[[#This Row],[Max pH]])/2</f>
        <v>7.35</v>
      </c>
      <c r="N640">
        <v>280</v>
      </c>
      <c r="O640">
        <v>415</v>
      </c>
      <c r="P640">
        <f>(Table1[[#This Row],[Min Conductivity]]+Table1[[#This Row],[Max Conductivity]])/2</f>
        <v>347.5</v>
      </c>
      <c r="Q640">
        <v>1.2</v>
      </c>
      <c r="R640">
        <v>1.9</v>
      </c>
      <c r="S640">
        <f>(Table1[[#This Row],[Min BOD]]+Table1[[#This Row],[Max BOD]])/2</f>
        <v>1.5499999999999998</v>
      </c>
      <c r="T640">
        <v>0</v>
      </c>
      <c r="U640">
        <v>0.9</v>
      </c>
      <c r="V640">
        <f>(Table1[[#This Row],[Min Nitrate N + Nitrite N]]+Table1[[#This Row],[Max Nitrate N + Nitrite N]])/2</f>
        <v>0.45</v>
      </c>
      <c r="W640">
        <v>2</v>
      </c>
      <c r="X640">
        <v>2</v>
      </c>
      <c r="Y640">
        <f>(Table1[[#This Row],[Min Fecal Coliform]]+Table1[[#This Row],[Max Fecal Coliform]])/2</f>
        <v>2</v>
      </c>
      <c r="Z640">
        <v>8</v>
      </c>
      <c r="AA640">
        <v>17</v>
      </c>
      <c r="AB640">
        <f>(Table1[[#This Row],[Min Total Coliform]]+Table1[[#This Row],[Max Total Coliform]])/2</f>
        <v>12.5</v>
      </c>
      <c r="AC640">
        <f>MIN(10, (Table1[[#This Row],[Avg BOD]]/4)*10)</f>
        <v>3.8749999999999996</v>
      </c>
      <c r="AD640">
        <f>MIN(10, (Table1[[#This Row],[Avg Fecal Coliform]]/600)*10)</f>
        <v>3.3333333333333333E-2</v>
      </c>
      <c r="AE640">
        <f>MIN(10, (Table1[[#This Row],[Avg Nitrate N + Nitrite N]]/10)*10)</f>
        <v>0.44999999999999996</v>
      </c>
      <c r="AF640">
        <f>IF(OR(Table1[[#This Row],[Avg pH]]&lt;6.5,Table1[[#This Row],[Avg pH]]&gt;8.5),10,0)</f>
        <v>0</v>
      </c>
      <c r="AG640">
        <f>MAX(0, 10-(2*Table1[[#This Row],[Avg Dissolved Oxygen]]))</f>
        <v>0</v>
      </c>
      <c r="AH640">
        <f>(Table1[[#This Row],[Fecal Score]]*0.3) + (Table1[[#This Row],[BOD Score]]*0.25) + (Table1[[#This Row],[Nitrate Score]]*0.2) + (Table1[[#This Row],[pH Score]]*0.15) + (Table1[[#This Row],[Dissolved Oxygen Score]]*0.1)</f>
        <v>1.0687499999999999</v>
      </c>
      <c r="AI640">
        <v>2018</v>
      </c>
    </row>
    <row r="641" spans="1:35">
      <c r="A641">
        <v>3830</v>
      </c>
      <c r="B641" t="s">
        <v>254</v>
      </c>
      <c r="C641" t="s">
        <v>8</v>
      </c>
      <c r="D641" t="s">
        <v>227</v>
      </c>
      <c r="E641">
        <v>16.5</v>
      </c>
      <c r="F641">
        <v>35</v>
      </c>
      <c r="G641">
        <f>(Table1[[#This Row],[Min Temperature]]+Table1[[#This Row],[Max Temperature]])/2</f>
        <v>25.75</v>
      </c>
      <c r="H641">
        <v>5.6</v>
      </c>
      <c r="I641">
        <v>7.3</v>
      </c>
      <c r="J641">
        <f>(Table1[[#This Row],[Min Dissolved Oxygen]]+Table1[[#This Row],[Max Dissolved Oxygen]])/2</f>
        <v>6.4499999999999993</v>
      </c>
      <c r="K641">
        <v>7.4</v>
      </c>
      <c r="L641">
        <v>8.3000000000000007</v>
      </c>
      <c r="M641">
        <f>(Table1[[#This Row],[Min pH]]+Table1[[#This Row],[Max pH]])/2</f>
        <v>7.8500000000000005</v>
      </c>
      <c r="N641">
        <v>348</v>
      </c>
      <c r="O641">
        <v>733</v>
      </c>
      <c r="P641">
        <f>(Table1[[#This Row],[Min Conductivity]]+Table1[[#This Row],[Max Conductivity]])/2</f>
        <v>540.5</v>
      </c>
      <c r="Q641">
        <v>1.8</v>
      </c>
      <c r="R641">
        <v>6.6</v>
      </c>
      <c r="S641">
        <f>(Table1[[#This Row],[Min BOD]]+Table1[[#This Row],[Max BOD]])/2</f>
        <v>4.2</v>
      </c>
      <c r="T641">
        <v>0.4</v>
      </c>
      <c r="U641">
        <v>13</v>
      </c>
      <c r="V641">
        <f>(Table1[[#This Row],[Min Nitrate N + Nitrite N]]+Table1[[#This Row],[Max Nitrate N + Nitrite N]])/2</f>
        <v>6.7</v>
      </c>
      <c r="W641">
        <v>2</v>
      </c>
      <c r="X641">
        <v>1600</v>
      </c>
      <c r="Y641">
        <f>(Table1[[#This Row],[Min Fecal Coliform]]+Table1[[#This Row],[Max Fecal Coliform]])/2</f>
        <v>801</v>
      </c>
      <c r="Z641">
        <v>47</v>
      </c>
      <c r="AA641">
        <v>1600</v>
      </c>
      <c r="AB641">
        <f>(Table1[[#This Row],[Min Total Coliform]]+Table1[[#This Row],[Max Total Coliform]])/2</f>
        <v>823.5</v>
      </c>
      <c r="AC641">
        <f>MIN(10, (Table1[[#This Row],[Avg BOD]]/4)*10)</f>
        <v>10</v>
      </c>
      <c r="AD641">
        <f>MIN(10, (Table1[[#This Row],[Avg Fecal Coliform]]/600)*10)</f>
        <v>10</v>
      </c>
      <c r="AE641">
        <f>MIN(10, (Table1[[#This Row],[Avg Nitrate N + Nitrite N]]/10)*10)</f>
        <v>6.7</v>
      </c>
      <c r="AF641">
        <f>IF(OR(Table1[[#This Row],[Avg pH]]&lt;6.5,Table1[[#This Row],[Avg pH]]&gt;8.5),10,0)</f>
        <v>0</v>
      </c>
      <c r="AG641">
        <f>MAX(0, 10-(2*Table1[[#This Row],[Avg Dissolved Oxygen]]))</f>
        <v>0</v>
      </c>
      <c r="AH641">
        <f>(Table1[[#This Row],[Fecal Score]]*0.3) + (Table1[[#This Row],[BOD Score]]*0.25) + (Table1[[#This Row],[Nitrate Score]]*0.2) + (Table1[[#This Row],[pH Score]]*0.15) + (Table1[[#This Row],[Dissolved Oxygen Score]]*0.1)</f>
        <v>6.84</v>
      </c>
      <c r="AI641">
        <v>2018</v>
      </c>
    </row>
    <row r="642" spans="1:35">
      <c r="A642">
        <v>3831</v>
      </c>
      <c r="B642" t="s">
        <v>255</v>
      </c>
      <c r="C642" t="s">
        <v>8</v>
      </c>
      <c r="D642" t="s">
        <v>227</v>
      </c>
      <c r="E642">
        <v>18</v>
      </c>
      <c r="F642">
        <v>35</v>
      </c>
      <c r="G642">
        <f>(Table1[[#This Row],[Min Temperature]]+Table1[[#This Row],[Max Temperature]])/2</f>
        <v>26.5</v>
      </c>
      <c r="H642">
        <v>6.2</v>
      </c>
      <c r="I642">
        <v>9.5</v>
      </c>
      <c r="J642">
        <f>(Table1[[#This Row],[Min Dissolved Oxygen]]+Table1[[#This Row],[Max Dissolved Oxygen]])/2</f>
        <v>7.85</v>
      </c>
      <c r="K642">
        <v>7.3</v>
      </c>
      <c r="L642">
        <v>8.1999999999999993</v>
      </c>
      <c r="M642">
        <f>(Table1[[#This Row],[Min pH]]+Table1[[#This Row],[Max pH]])/2</f>
        <v>7.75</v>
      </c>
      <c r="N642">
        <v>350</v>
      </c>
      <c r="O642">
        <v>612</v>
      </c>
      <c r="P642">
        <f>(Table1[[#This Row],[Min Conductivity]]+Table1[[#This Row],[Max Conductivity]])/2</f>
        <v>481</v>
      </c>
      <c r="Q642">
        <v>1.8</v>
      </c>
      <c r="R642">
        <v>4.8</v>
      </c>
      <c r="S642">
        <f>(Table1[[#This Row],[Min BOD]]+Table1[[#This Row],[Max BOD]])/2</f>
        <v>3.3</v>
      </c>
      <c r="T642">
        <v>0.3</v>
      </c>
      <c r="U642">
        <v>8.1999999999999993</v>
      </c>
      <c r="V642">
        <f>(Table1[[#This Row],[Min Nitrate N + Nitrite N]]+Table1[[#This Row],[Max Nitrate N + Nitrite N]])/2</f>
        <v>4.25</v>
      </c>
      <c r="W642">
        <v>2</v>
      </c>
      <c r="X642">
        <v>70</v>
      </c>
      <c r="Y642">
        <f>(Table1[[#This Row],[Min Fecal Coliform]]+Table1[[#This Row],[Max Fecal Coliform]])/2</f>
        <v>36</v>
      </c>
      <c r="Z642">
        <v>0</v>
      </c>
      <c r="AA642">
        <v>460</v>
      </c>
      <c r="AB642">
        <f>(Table1[[#This Row],[Min Total Coliform]]+Table1[[#This Row],[Max Total Coliform]])/2</f>
        <v>230</v>
      </c>
      <c r="AC642">
        <f>MIN(10, (Table1[[#This Row],[Avg BOD]]/4)*10)</f>
        <v>8.25</v>
      </c>
      <c r="AD642">
        <f>MIN(10, (Table1[[#This Row],[Avg Fecal Coliform]]/600)*10)</f>
        <v>0.6</v>
      </c>
      <c r="AE642">
        <f>MIN(10, (Table1[[#This Row],[Avg Nitrate N + Nitrite N]]/10)*10)</f>
        <v>4.25</v>
      </c>
      <c r="AF642">
        <f>IF(OR(Table1[[#This Row],[Avg pH]]&lt;6.5,Table1[[#This Row],[Avg pH]]&gt;8.5),10,0)</f>
        <v>0</v>
      </c>
      <c r="AG642">
        <f>MAX(0, 10-(2*Table1[[#This Row],[Avg Dissolved Oxygen]]))</f>
        <v>0</v>
      </c>
      <c r="AH642">
        <f>(Table1[[#This Row],[Fecal Score]]*0.3) + (Table1[[#This Row],[BOD Score]]*0.25) + (Table1[[#This Row],[Nitrate Score]]*0.2) + (Table1[[#This Row],[pH Score]]*0.15) + (Table1[[#This Row],[Dissolved Oxygen Score]]*0.1)</f>
        <v>3.0925000000000002</v>
      </c>
      <c r="AI642">
        <v>2018</v>
      </c>
    </row>
    <row r="643" spans="1:35">
      <c r="A643">
        <v>3849</v>
      </c>
      <c r="B643" t="s">
        <v>256</v>
      </c>
      <c r="C643" t="s">
        <v>8</v>
      </c>
      <c r="D643" t="s">
        <v>227</v>
      </c>
      <c r="E643">
        <v>21</v>
      </c>
      <c r="F643">
        <v>30</v>
      </c>
      <c r="G643">
        <f>(Table1[[#This Row],[Min Temperature]]+Table1[[#This Row],[Max Temperature]])/2</f>
        <v>25.5</v>
      </c>
      <c r="H643">
        <v>6.5</v>
      </c>
      <c r="I643">
        <v>8.1999999999999993</v>
      </c>
      <c r="J643">
        <f>(Table1[[#This Row],[Min Dissolved Oxygen]]+Table1[[#This Row],[Max Dissolved Oxygen]])/2</f>
        <v>7.35</v>
      </c>
      <c r="K643">
        <v>7.8</v>
      </c>
      <c r="L643">
        <v>8.9</v>
      </c>
      <c r="M643">
        <f>(Table1[[#This Row],[Min pH]]+Table1[[#This Row],[Max pH]])/2</f>
        <v>8.35</v>
      </c>
      <c r="N643">
        <v>283</v>
      </c>
      <c r="O643">
        <v>899</v>
      </c>
      <c r="P643">
        <f>(Table1[[#This Row],[Min Conductivity]]+Table1[[#This Row],[Max Conductivity]])/2</f>
        <v>591</v>
      </c>
      <c r="Q643">
        <v>1</v>
      </c>
      <c r="R643">
        <v>1.6</v>
      </c>
      <c r="S643">
        <f>(Table1[[#This Row],[Min BOD]]+Table1[[#This Row],[Max BOD]])/2</f>
        <v>1.3</v>
      </c>
      <c r="T643">
        <v>0</v>
      </c>
      <c r="U643">
        <v>1</v>
      </c>
      <c r="V643">
        <f>(Table1[[#This Row],[Min Nitrate N + Nitrite N]]+Table1[[#This Row],[Max Nitrate N + Nitrite N]])/2</f>
        <v>0.5</v>
      </c>
      <c r="W643">
        <v>2</v>
      </c>
      <c r="X643">
        <v>2</v>
      </c>
      <c r="Y643">
        <f>(Table1[[#This Row],[Min Fecal Coliform]]+Table1[[#This Row],[Max Fecal Coliform]])/2</f>
        <v>2</v>
      </c>
      <c r="Z643">
        <v>40</v>
      </c>
      <c r="AA643">
        <v>60</v>
      </c>
      <c r="AB643">
        <f>(Table1[[#This Row],[Min Total Coliform]]+Table1[[#This Row],[Max Total Coliform]])/2</f>
        <v>50</v>
      </c>
      <c r="AC643">
        <f>MIN(10, (Table1[[#This Row],[Avg BOD]]/4)*10)</f>
        <v>3.25</v>
      </c>
      <c r="AD643">
        <f>MIN(10, (Table1[[#This Row],[Avg Fecal Coliform]]/600)*10)</f>
        <v>3.3333333333333333E-2</v>
      </c>
      <c r="AE643">
        <f>MIN(10, (Table1[[#This Row],[Avg Nitrate N + Nitrite N]]/10)*10)</f>
        <v>0.5</v>
      </c>
      <c r="AF643">
        <f>IF(OR(Table1[[#This Row],[Avg pH]]&lt;6.5,Table1[[#This Row],[Avg pH]]&gt;8.5),10,0)</f>
        <v>0</v>
      </c>
      <c r="AG643">
        <f>MAX(0, 10-(2*Table1[[#This Row],[Avg Dissolved Oxygen]]))</f>
        <v>0</v>
      </c>
      <c r="AH643">
        <f>(Table1[[#This Row],[Fecal Score]]*0.3) + (Table1[[#This Row],[BOD Score]]*0.25) + (Table1[[#This Row],[Nitrate Score]]*0.2) + (Table1[[#This Row],[pH Score]]*0.15) + (Table1[[#This Row],[Dissolved Oxygen Score]]*0.1)</f>
        <v>0.92249999999999999</v>
      </c>
      <c r="AI643">
        <v>2018</v>
      </c>
    </row>
    <row r="644" spans="1:35">
      <c r="A644">
        <v>3850</v>
      </c>
      <c r="B644" t="s">
        <v>257</v>
      </c>
      <c r="C644" t="s">
        <v>8</v>
      </c>
      <c r="D644" t="s">
        <v>227</v>
      </c>
      <c r="E644">
        <v>17</v>
      </c>
      <c r="F644">
        <v>29</v>
      </c>
      <c r="G644">
        <f>(Table1[[#This Row],[Min Temperature]]+Table1[[#This Row],[Max Temperature]])/2</f>
        <v>23</v>
      </c>
      <c r="H644">
        <v>5</v>
      </c>
      <c r="I644">
        <v>8.1999999999999993</v>
      </c>
      <c r="J644">
        <f>(Table1[[#This Row],[Min Dissolved Oxygen]]+Table1[[#This Row],[Max Dissolved Oxygen]])/2</f>
        <v>6.6</v>
      </c>
      <c r="K644">
        <v>7.6</v>
      </c>
      <c r="L644">
        <v>8.6</v>
      </c>
      <c r="M644">
        <f>(Table1[[#This Row],[Min pH]]+Table1[[#This Row],[Max pH]])/2</f>
        <v>8.1</v>
      </c>
      <c r="N644">
        <v>280</v>
      </c>
      <c r="O644">
        <v>942</v>
      </c>
      <c r="P644">
        <f>(Table1[[#This Row],[Min Conductivity]]+Table1[[#This Row],[Max Conductivity]])/2</f>
        <v>611</v>
      </c>
      <c r="Q644">
        <v>1.2</v>
      </c>
      <c r="R644">
        <v>2.2999999999999998</v>
      </c>
      <c r="S644">
        <f>(Table1[[#This Row],[Min BOD]]+Table1[[#This Row],[Max BOD]])/2</f>
        <v>1.75</v>
      </c>
      <c r="T644">
        <v>0</v>
      </c>
      <c r="U644">
        <v>1.8</v>
      </c>
      <c r="V644">
        <f>(Table1[[#This Row],[Min Nitrate N + Nitrite N]]+Table1[[#This Row],[Max Nitrate N + Nitrite N]])/2</f>
        <v>0.9</v>
      </c>
      <c r="W644">
        <v>2</v>
      </c>
      <c r="X644">
        <v>2</v>
      </c>
      <c r="Y644">
        <f>(Table1[[#This Row],[Min Fecal Coliform]]+Table1[[#This Row],[Max Fecal Coliform]])/2</f>
        <v>2</v>
      </c>
      <c r="Z644">
        <v>48</v>
      </c>
      <c r="AA644">
        <v>170</v>
      </c>
      <c r="AB644">
        <f>(Table1[[#This Row],[Min Total Coliform]]+Table1[[#This Row],[Max Total Coliform]])/2</f>
        <v>109</v>
      </c>
      <c r="AC644">
        <f>MIN(10, (Table1[[#This Row],[Avg BOD]]/4)*10)</f>
        <v>4.375</v>
      </c>
      <c r="AD644">
        <f>MIN(10, (Table1[[#This Row],[Avg Fecal Coliform]]/600)*10)</f>
        <v>3.3333333333333333E-2</v>
      </c>
      <c r="AE644">
        <f>MIN(10, (Table1[[#This Row],[Avg Nitrate N + Nitrite N]]/10)*10)</f>
        <v>0.89999999999999991</v>
      </c>
      <c r="AF644">
        <f>IF(OR(Table1[[#This Row],[Avg pH]]&lt;6.5,Table1[[#This Row],[Avg pH]]&gt;8.5),10,0)</f>
        <v>0</v>
      </c>
      <c r="AG644">
        <f>MAX(0, 10-(2*Table1[[#This Row],[Avg Dissolved Oxygen]]))</f>
        <v>0</v>
      </c>
      <c r="AH644">
        <f>(Table1[[#This Row],[Fecal Score]]*0.3) + (Table1[[#This Row],[BOD Score]]*0.25) + (Table1[[#This Row],[Nitrate Score]]*0.2) + (Table1[[#This Row],[pH Score]]*0.15) + (Table1[[#This Row],[Dissolved Oxygen Score]]*0.1)</f>
        <v>1.2837499999999999</v>
      </c>
      <c r="AI644">
        <v>2018</v>
      </c>
    </row>
    <row r="645" spans="1:35">
      <c r="A645">
        <v>1425</v>
      </c>
      <c r="B645" t="s">
        <v>258</v>
      </c>
      <c r="C645" t="s">
        <v>1</v>
      </c>
      <c r="D645" t="s">
        <v>259</v>
      </c>
      <c r="E645">
        <v>18</v>
      </c>
      <c r="F645">
        <v>29.8</v>
      </c>
      <c r="G645">
        <f>(Table1[[#This Row],[Min Temperature]]+Table1[[#This Row],[Max Temperature]])/2</f>
        <v>23.9</v>
      </c>
      <c r="H645">
        <v>4.5999999999999996</v>
      </c>
      <c r="I645">
        <v>9.1</v>
      </c>
      <c r="J645">
        <f>(Table1[[#This Row],[Min Dissolved Oxygen]]+Table1[[#This Row],[Max Dissolved Oxygen]])/2</f>
        <v>6.85</v>
      </c>
      <c r="K645">
        <v>6.5</v>
      </c>
      <c r="L645">
        <v>7.8</v>
      </c>
      <c r="M645">
        <f>(Table1[[#This Row],[Min pH]]+Table1[[#This Row],[Max pH]])/2</f>
        <v>7.15</v>
      </c>
      <c r="N645">
        <v>118</v>
      </c>
      <c r="O645">
        <v>518</v>
      </c>
      <c r="P645">
        <f>(Table1[[#This Row],[Min Conductivity]]+Table1[[#This Row],[Max Conductivity]])/2</f>
        <v>318</v>
      </c>
      <c r="Q645">
        <v>1.2</v>
      </c>
      <c r="R645">
        <v>5.2</v>
      </c>
      <c r="S645">
        <f>(Table1[[#This Row],[Min BOD]]+Table1[[#This Row],[Max BOD]])/2</f>
        <v>3.2</v>
      </c>
      <c r="T645">
        <v>0.03</v>
      </c>
      <c r="U645">
        <v>0.04</v>
      </c>
      <c r="V645">
        <f>(Table1[[#This Row],[Min Nitrate N + Nitrite N]]+Table1[[#This Row],[Max Nitrate N + Nitrite N]])/2</f>
        <v>3.5000000000000003E-2</v>
      </c>
      <c r="W645">
        <v>1436.77104377104</v>
      </c>
      <c r="X645">
        <v>321488.727272727</v>
      </c>
      <c r="Y645">
        <f>(Table1[[#This Row],[Min Fecal Coliform]]+Table1[[#This Row],[Max Fecal Coliform]])/2</f>
        <v>161462.74915824903</v>
      </c>
      <c r="Z645">
        <v>20</v>
      </c>
      <c r="AA645">
        <v>240</v>
      </c>
      <c r="AB645">
        <f>(Table1[[#This Row],[Min Total Coliform]]+Table1[[#This Row],[Max Total Coliform]])/2</f>
        <v>130</v>
      </c>
      <c r="AC645">
        <f>MIN(10, (Table1[[#This Row],[Avg BOD]]/4)*10)</f>
        <v>8</v>
      </c>
      <c r="AD645">
        <f>MIN(10, (Table1[[#This Row],[Avg Fecal Coliform]]/600)*10)</f>
        <v>10</v>
      </c>
      <c r="AE645">
        <f>MIN(10, (Table1[[#This Row],[Avg Nitrate N + Nitrite N]]/10)*10)</f>
        <v>3.5000000000000003E-2</v>
      </c>
      <c r="AF645">
        <f>IF(OR(Table1[[#This Row],[Avg pH]]&lt;6.5,Table1[[#This Row],[Avg pH]]&gt;8.5),10,0)</f>
        <v>0</v>
      </c>
      <c r="AG645">
        <f>MAX(0, 10-(2*Table1[[#This Row],[Avg Dissolved Oxygen]]))</f>
        <v>0</v>
      </c>
      <c r="AH645">
        <f>(Table1[[#This Row],[Fecal Score]]*0.3) + (Table1[[#This Row],[BOD Score]]*0.25) + (Table1[[#This Row],[Nitrate Score]]*0.2) + (Table1[[#This Row],[pH Score]]*0.15) + (Table1[[#This Row],[Dissolved Oxygen Score]]*0.1)</f>
        <v>5.0069999999999997</v>
      </c>
      <c r="AI645">
        <v>2018</v>
      </c>
    </row>
    <row r="646" spans="1:35">
      <c r="A646">
        <v>1426</v>
      </c>
      <c r="B646" t="s">
        <v>260</v>
      </c>
      <c r="C646" t="s">
        <v>1</v>
      </c>
      <c r="D646" t="s">
        <v>259</v>
      </c>
      <c r="E646">
        <v>17</v>
      </c>
      <c r="F646">
        <v>29.8</v>
      </c>
      <c r="G646">
        <f>(Table1[[#This Row],[Min Temperature]]+Table1[[#This Row],[Max Temperature]])/2</f>
        <v>23.4</v>
      </c>
      <c r="H646">
        <v>3.2</v>
      </c>
      <c r="I646">
        <v>9.6999999999999993</v>
      </c>
      <c r="J646">
        <f>(Table1[[#This Row],[Min Dissolved Oxygen]]+Table1[[#This Row],[Max Dissolved Oxygen]])/2</f>
        <v>6.4499999999999993</v>
      </c>
      <c r="K646">
        <v>7.1</v>
      </c>
      <c r="L646">
        <v>7.7</v>
      </c>
      <c r="M646">
        <f>(Table1[[#This Row],[Min pH]]+Table1[[#This Row],[Max pH]])/2</f>
        <v>7.4</v>
      </c>
      <c r="N646">
        <v>109</v>
      </c>
      <c r="O646">
        <v>542</v>
      </c>
      <c r="P646">
        <f>(Table1[[#This Row],[Min Conductivity]]+Table1[[#This Row],[Max Conductivity]])/2</f>
        <v>325.5</v>
      </c>
      <c r="Q646">
        <v>0.1</v>
      </c>
      <c r="R646">
        <v>5.8</v>
      </c>
      <c r="S646">
        <f>(Table1[[#This Row],[Min BOD]]+Table1[[#This Row],[Max BOD]])/2</f>
        <v>2.9499999999999997</v>
      </c>
      <c r="T646">
        <v>0.03</v>
      </c>
      <c r="U646">
        <v>0.05</v>
      </c>
      <c r="V646">
        <f>(Table1[[#This Row],[Min Nitrate N + Nitrite N]]+Table1[[#This Row],[Max Nitrate N + Nitrite N]])/2</f>
        <v>0.04</v>
      </c>
      <c r="W646">
        <v>1436.77104377104</v>
      </c>
      <c r="X646">
        <v>321488.727272727</v>
      </c>
      <c r="Y646">
        <f>(Table1[[#This Row],[Min Fecal Coliform]]+Table1[[#This Row],[Max Fecal Coliform]])/2</f>
        <v>161462.74915824903</v>
      </c>
      <c r="Z646">
        <v>10</v>
      </c>
      <c r="AA646">
        <v>55</v>
      </c>
      <c r="AB646">
        <f>(Table1[[#This Row],[Min Total Coliform]]+Table1[[#This Row],[Max Total Coliform]])/2</f>
        <v>32.5</v>
      </c>
      <c r="AC646">
        <f>MIN(10, (Table1[[#This Row],[Avg BOD]]/4)*10)</f>
        <v>7.3749999999999991</v>
      </c>
      <c r="AD646">
        <f>MIN(10, (Table1[[#This Row],[Avg Fecal Coliform]]/600)*10)</f>
        <v>10</v>
      </c>
      <c r="AE646">
        <f>MIN(10, (Table1[[#This Row],[Avg Nitrate N + Nitrite N]]/10)*10)</f>
        <v>0.04</v>
      </c>
      <c r="AF646">
        <f>IF(OR(Table1[[#This Row],[Avg pH]]&lt;6.5,Table1[[#This Row],[Avg pH]]&gt;8.5),10,0)</f>
        <v>0</v>
      </c>
      <c r="AG646">
        <f>MAX(0, 10-(2*Table1[[#This Row],[Avg Dissolved Oxygen]]))</f>
        <v>0</v>
      </c>
      <c r="AH646">
        <f>(Table1[[#This Row],[Fecal Score]]*0.3) + (Table1[[#This Row],[BOD Score]]*0.25) + (Table1[[#This Row],[Nitrate Score]]*0.2) + (Table1[[#This Row],[pH Score]]*0.15) + (Table1[[#This Row],[Dissolved Oxygen Score]]*0.1)</f>
        <v>4.85175</v>
      </c>
      <c r="AI646">
        <v>2018</v>
      </c>
    </row>
    <row r="647" spans="1:35">
      <c r="A647">
        <v>1629</v>
      </c>
      <c r="B647" t="s">
        <v>261</v>
      </c>
      <c r="C647" t="s">
        <v>1</v>
      </c>
      <c r="D647" t="s">
        <v>259</v>
      </c>
      <c r="E647">
        <v>18.3</v>
      </c>
      <c r="F647">
        <v>30.1</v>
      </c>
      <c r="G647">
        <f>(Table1[[#This Row],[Min Temperature]]+Table1[[#This Row],[Max Temperature]])/2</f>
        <v>24.200000000000003</v>
      </c>
      <c r="H647">
        <v>5.7</v>
      </c>
      <c r="I647">
        <v>10.1</v>
      </c>
      <c r="J647">
        <f>(Table1[[#This Row],[Min Dissolved Oxygen]]+Table1[[#This Row],[Max Dissolved Oxygen]])/2</f>
        <v>7.9</v>
      </c>
      <c r="K647">
        <v>7.1</v>
      </c>
      <c r="L647">
        <v>8.1</v>
      </c>
      <c r="M647">
        <f>(Table1[[#This Row],[Min pH]]+Table1[[#This Row],[Max pH]])/2</f>
        <v>7.6</v>
      </c>
      <c r="N647">
        <v>121</v>
      </c>
      <c r="O647">
        <v>514</v>
      </c>
      <c r="P647">
        <f>(Table1[[#This Row],[Min Conductivity]]+Table1[[#This Row],[Max Conductivity]])/2</f>
        <v>317.5</v>
      </c>
      <c r="Q647">
        <v>1.6</v>
      </c>
      <c r="R647">
        <v>7.3</v>
      </c>
      <c r="S647">
        <f>(Table1[[#This Row],[Min BOD]]+Table1[[#This Row],[Max BOD]])/2</f>
        <v>4.45</v>
      </c>
      <c r="T647">
        <v>0.03</v>
      </c>
      <c r="U647">
        <v>0.05</v>
      </c>
      <c r="V647">
        <f>(Table1[[#This Row],[Min Nitrate N + Nitrite N]]+Table1[[#This Row],[Max Nitrate N + Nitrite N]])/2</f>
        <v>0.04</v>
      </c>
      <c r="W647">
        <v>1436.77104377104</v>
      </c>
      <c r="X647">
        <v>321488.727272727</v>
      </c>
      <c r="Y647">
        <f>(Table1[[#This Row],[Min Fecal Coliform]]+Table1[[#This Row],[Max Fecal Coliform]])/2</f>
        <v>161462.74915824903</v>
      </c>
      <c r="Z647">
        <v>1</v>
      </c>
      <c r="AA647">
        <v>135</v>
      </c>
      <c r="AB647">
        <f>(Table1[[#This Row],[Min Total Coliform]]+Table1[[#This Row],[Max Total Coliform]])/2</f>
        <v>68</v>
      </c>
      <c r="AC647">
        <f>MIN(10, (Table1[[#This Row],[Avg BOD]]/4)*10)</f>
        <v>10</v>
      </c>
      <c r="AD647">
        <f>MIN(10, (Table1[[#This Row],[Avg Fecal Coliform]]/600)*10)</f>
        <v>10</v>
      </c>
      <c r="AE647">
        <f>MIN(10, (Table1[[#This Row],[Avg Nitrate N + Nitrite N]]/10)*10)</f>
        <v>0.04</v>
      </c>
      <c r="AF647">
        <f>IF(OR(Table1[[#This Row],[Avg pH]]&lt;6.5,Table1[[#This Row],[Avg pH]]&gt;8.5),10,0)</f>
        <v>0</v>
      </c>
      <c r="AG647">
        <f>MAX(0, 10-(2*Table1[[#This Row],[Avg Dissolved Oxygen]]))</f>
        <v>0</v>
      </c>
      <c r="AH647">
        <f>(Table1[[#This Row],[Fecal Score]]*0.3) + (Table1[[#This Row],[BOD Score]]*0.25) + (Table1[[#This Row],[Nitrate Score]]*0.2) + (Table1[[#This Row],[pH Score]]*0.15) + (Table1[[#This Row],[Dissolved Oxygen Score]]*0.1)</f>
        <v>5.508</v>
      </c>
      <c r="AI647">
        <v>2018</v>
      </c>
    </row>
    <row r="648" spans="1:35">
      <c r="A648">
        <v>1630</v>
      </c>
      <c r="B648" t="s">
        <v>262</v>
      </c>
      <c r="C648" t="s">
        <v>1</v>
      </c>
      <c r="D648" t="s">
        <v>259</v>
      </c>
      <c r="E648">
        <v>19</v>
      </c>
      <c r="F648">
        <v>29.4</v>
      </c>
      <c r="G648">
        <f>(Table1[[#This Row],[Min Temperature]]+Table1[[#This Row],[Max Temperature]])/2</f>
        <v>24.2</v>
      </c>
      <c r="H648">
        <v>4.3</v>
      </c>
      <c r="I648">
        <v>10.1</v>
      </c>
      <c r="J648">
        <f>(Table1[[#This Row],[Min Dissolved Oxygen]]+Table1[[#This Row],[Max Dissolved Oxygen]])/2</f>
        <v>7.1999999999999993</v>
      </c>
      <c r="K648">
        <v>7</v>
      </c>
      <c r="L648">
        <v>7.8</v>
      </c>
      <c r="M648">
        <f>(Table1[[#This Row],[Min pH]]+Table1[[#This Row],[Max pH]])/2</f>
        <v>7.4</v>
      </c>
      <c r="N648">
        <v>117</v>
      </c>
      <c r="O648">
        <v>548</v>
      </c>
      <c r="P648">
        <f>(Table1[[#This Row],[Min Conductivity]]+Table1[[#This Row],[Max Conductivity]])/2</f>
        <v>332.5</v>
      </c>
      <c r="Q648">
        <v>0.3</v>
      </c>
      <c r="R648">
        <v>5.4</v>
      </c>
      <c r="S648">
        <f>(Table1[[#This Row],[Min BOD]]+Table1[[#This Row],[Max BOD]])/2</f>
        <v>2.85</v>
      </c>
      <c r="T648">
        <v>0.03</v>
      </c>
      <c r="U648">
        <v>0.04</v>
      </c>
      <c r="V648">
        <f>(Table1[[#This Row],[Min Nitrate N + Nitrite N]]+Table1[[#This Row],[Max Nitrate N + Nitrite N]])/2</f>
        <v>3.5000000000000003E-2</v>
      </c>
      <c r="W648">
        <v>1436.77104377104</v>
      </c>
      <c r="X648">
        <v>321488.727272727</v>
      </c>
      <c r="Y648">
        <f>(Table1[[#This Row],[Min Fecal Coliform]]+Table1[[#This Row],[Max Fecal Coliform]])/2</f>
        <v>161462.74915824903</v>
      </c>
      <c r="Z648">
        <v>10</v>
      </c>
      <c r="AA648">
        <v>105</v>
      </c>
      <c r="AB648">
        <f>(Table1[[#This Row],[Min Total Coliform]]+Table1[[#This Row],[Max Total Coliform]])/2</f>
        <v>57.5</v>
      </c>
      <c r="AC648">
        <f>MIN(10, (Table1[[#This Row],[Avg BOD]]/4)*10)</f>
        <v>7.125</v>
      </c>
      <c r="AD648">
        <f>MIN(10, (Table1[[#This Row],[Avg Fecal Coliform]]/600)*10)</f>
        <v>10</v>
      </c>
      <c r="AE648">
        <f>MIN(10, (Table1[[#This Row],[Avg Nitrate N + Nitrite N]]/10)*10)</f>
        <v>3.5000000000000003E-2</v>
      </c>
      <c r="AF648">
        <f>IF(OR(Table1[[#This Row],[Avg pH]]&lt;6.5,Table1[[#This Row],[Avg pH]]&gt;8.5),10,0)</f>
        <v>0</v>
      </c>
      <c r="AG648">
        <f>MAX(0, 10-(2*Table1[[#This Row],[Avg Dissolved Oxygen]]))</f>
        <v>0</v>
      </c>
      <c r="AH648">
        <f>(Table1[[#This Row],[Fecal Score]]*0.3) + (Table1[[#This Row],[BOD Score]]*0.25) + (Table1[[#This Row],[Nitrate Score]]*0.2) + (Table1[[#This Row],[pH Score]]*0.15) + (Table1[[#This Row],[Dissolved Oxygen Score]]*0.1)</f>
        <v>4.7882499999999997</v>
      </c>
      <c r="AI648">
        <v>2018</v>
      </c>
    </row>
    <row r="649" spans="1:35">
      <c r="A649">
        <v>2837</v>
      </c>
      <c r="B649" t="s">
        <v>263</v>
      </c>
      <c r="C649" t="s">
        <v>1</v>
      </c>
      <c r="D649" t="s">
        <v>259</v>
      </c>
      <c r="E649">
        <v>18</v>
      </c>
      <c r="F649">
        <v>30.6</v>
      </c>
      <c r="G649">
        <f>(Table1[[#This Row],[Min Temperature]]+Table1[[#This Row],[Max Temperature]])/2</f>
        <v>24.3</v>
      </c>
      <c r="H649">
        <v>2.2000000000000002</v>
      </c>
      <c r="I649">
        <v>7.5</v>
      </c>
      <c r="J649">
        <f>(Table1[[#This Row],[Min Dissolved Oxygen]]+Table1[[#This Row],[Max Dissolved Oxygen]])/2</f>
        <v>4.8499999999999996</v>
      </c>
      <c r="K649">
        <v>6.4</v>
      </c>
      <c r="L649">
        <v>7.9</v>
      </c>
      <c r="M649">
        <f>(Table1[[#This Row],[Min pH]]+Table1[[#This Row],[Max pH]])/2</f>
        <v>7.15</v>
      </c>
      <c r="N649">
        <v>117</v>
      </c>
      <c r="O649">
        <v>407</v>
      </c>
      <c r="P649">
        <f>(Table1[[#This Row],[Min Conductivity]]+Table1[[#This Row],[Max Conductivity]])/2</f>
        <v>262</v>
      </c>
      <c r="Q649">
        <v>0.9</v>
      </c>
      <c r="R649">
        <v>7.4</v>
      </c>
      <c r="S649">
        <f>(Table1[[#This Row],[Min BOD]]+Table1[[#This Row],[Max BOD]])/2</f>
        <v>4.1500000000000004</v>
      </c>
      <c r="T649">
        <v>0.03</v>
      </c>
      <c r="U649">
        <v>0.04</v>
      </c>
      <c r="V649">
        <f>(Table1[[#This Row],[Min Nitrate N + Nitrite N]]+Table1[[#This Row],[Max Nitrate N + Nitrite N]])/2</f>
        <v>3.5000000000000003E-2</v>
      </c>
      <c r="W649">
        <v>1436.77104377104</v>
      </c>
      <c r="X649">
        <v>321488.727272727</v>
      </c>
      <c r="Y649">
        <f>(Table1[[#This Row],[Min Fecal Coliform]]+Table1[[#This Row],[Max Fecal Coliform]])/2</f>
        <v>161462.74915824903</v>
      </c>
      <c r="Z649">
        <v>88</v>
      </c>
      <c r="AA649">
        <v>280</v>
      </c>
      <c r="AB649">
        <f>(Table1[[#This Row],[Min Total Coliform]]+Table1[[#This Row],[Max Total Coliform]])/2</f>
        <v>184</v>
      </c>
      <c r="AC649">
        <f>MIN(10, (Table1[[#This Row],[Avg BOD]]/4)*10)</f>
        <v>10</v>
      </c>
      <c r="AD649">
        <f>MIN(10, (Table1[[#This Row],[Avg Fecal Coliform]]/600)*10)</f>
        <v>10</v>
      </c>
      <c r="AE649">
        <f>MIN(10, (Table1[[#This Row],[Avg Nitrate N + Nitrite N]]/10)*10)</f>
        <v>3.5000000000000003E-2</v>
      </c>
      <c r="AF649">
        <f>IF(OR(Table1[[#This Row],[Avg pH]]&lt;6.5,Table1[[#This Row],[Avg pH]]&gt;8.5),10,0)</f>
        <v>0</v>
      </c>
      <c r="AG649">
        <f>MAX(0, 10-(2*Table1[[#This Row],[Avg Dissolved Oxygen]]))</f>
        <v>0.30000000000000071</v>
      </c>
      <c r="AH649">
        <f>(Table1[[#This Row],[Fecal Score]]*0.3) + (Table1[[#This Row],[BOD Score]]*0.25) + (Table1[[#This Row],[Nitrate Score]]*0.2) + (Table1[[#This Row],[pH Score]]*0.15) + (Table1[[#This Row],[Dissolved Oxygen Score]]*0.1)</f>
        <v>5.5369999999999999</v>
      </c>
      <c r="AI649">
        <v>2018</v>
      </c>
    </row>
    <row r="650" spans="1:35">
      <c r="A650">
        <v>2839</v>
      </c>
      <c r="B650" t="s">
        <v>264</v>
      </c>
      <c r="C650" t="s">
        <v>8</v>
      </c>
      <c r="D650" t="s">
        <v>259</v>
      </c>
      <c r="E650">
        <v>19</v>
      </c>
      <c r="F650">
        <v>31.1</v>
      </c>
      <c r="G650">
        <f>(Table1[[#This Row],[Min Temperature]]+Table1[[#This Row],[Max Temperature]])/2</f>
        <v>25.05</v>
      </c>
      <c r="H650">
        <v>6.3</v>
      </c>
      <c r="I650">
        <v>10.3</v>
      </c>
      <c r="J650">
        <f>(Table1[[#This Row],[Min Dissolved Oxygen]]+Table1[[#This Row],[Max Dissolved Oxygen]])/2</f>
        <v>8.3000000000000007</v>
      </c>
      <c r="K650">
        <v>6.8</v>
      </c>
      <c r="L650">
        <v>8</v>
      </c>
      <c r="M650">
        <f>(Table1[[#This Row],[Min pH]]+Table1[[#This Row],[Max pH]])/2</f>
        <v>7.4</v>
      </c>
      <c r="N650">
        <v>170</v>
      </c>
      <c r="O650">
        <v>738</v>
      </c>
      <c r="P650">
        <f>(Table1[[#This Row],[Min Conductivity]]+Table1[[#This Row],[Max Conductivity]])/2</f>
        <v>454</v>
      </c>
      <c r="Q650">
        <v>0.7</v>
      </c>
      <c r="R650">
        <v>6.3</v>
      </c>
      <c r="S650">
        <f>(Table1[[#This Row],[Min BOD]]+Table1[[#This Row],[Max BOD]])/2</f>
        <v>3.5</v>
      </c>
      <c r="T650">
        <v>0.03</v>
      </c>
      <c r="U650">
        <v>0.04</v>
      </c>
      <c r="V650">
        <f>(Table1[[#This Row],[Min Nitrate N + Nitrite N]]+Table1[[#This Row],[Max Nitrate N + Nitrite N]])/2</f>
        <v>3.5000000000000003E-2</v>
      </c>
      <c r="W650">
        <v>1436.77104377104</v>
      </c>
      <c r="X650">
        <v>321488.727272727</v>
      </c>
      <c r="Y650">
        <f>(Table1[[#This Row],[Min Fecal Coliform]]+Table1[[#This Row],[Max Fecal Coliform]])/2</f>
        <v>161462.74915824903</v>
      </c>
      <c r="Z650">
        <v>35</v>
      </c>
      <c r="AA650">
        <v>75</v>
      </c>
      <c r="AB650">
        <f>(Table1[[#This Row],[Min Total Coliform]]+Table1[[#This Row],[Max Total Coliform]])/2</f>
        <v>55</v>
      </c>
      <c r="AC650">
        <f>MIN(10, (Table1[[#This Row],[Avg BOD]]/4)*10)</f>
        <v>8.75</v>
      </c>
      <c r="AD650">
        <f>MIN(10, (Table1[[#This Row],[Avg Fecal Coliform]]/600)*10)</f>
        <v>10</v>
      </c>
      <c r="AE650">
        <f>MIN(10, (Table1[[#This Row],[Avg Nitrate N + Nitrite N]]/10)*10)</f>
        <v>3.5000000000000003E-2</v>
      </c>
      <c r="AF650">
        <f>IF(OR(Table1[[#This Row],[Avg pH]]&lt;6.5,Table1[[#This Row],[Avg pH]]&gt;8.5),10,0)</f>
        <v>0</v>
      </c>
      <c r="AG650">
        <f>MAX(0, 10-(2*Table1[[#This Row],[Avg Dissolved Oxygen]]))</f>
        <v>0</v>
      </c>
      <c r="AH650">
        <f>(Table1[[#This Row],[Fecal Score]]*0.3) + (Table1[[#This Row],[BOD Score]]*0.25) + (Table1[[#This Row],[Nitrate Score]]*0.2) + (Table1[[#This Row],[pH Score]]*0.15) + (Table1[[#This Row],[Dissolved Oxygen Score]]*0.1)</f>
        <v>5.1944999999999997</v>
      </c>
      <c r="AI650">
        <v>2018</v>
      </c>
    </row>
    <row r="651" spans="1:35">
      <c r="A651">
        <v>2840</v>
      </c>
      <c r="B651" t="s">
        <v>265</v>
      </c>
      <c r="C651" t="s">
        <v>8</v>
      </c>
      <c r="D651" t="s">
        <v>259</v>
      </c>
      <c r="E651">
        <v>18</v>
      </c>
      <c r="F651">
        <v>30.8</v>
      </c>
      <c r="G651">
        <f>(Table1[[#This Row],[Min Temperature]]+Table1[[#This Row],[Max Temperature]])/2</f>
        <v>24.4</v>
      </c>
      <c r="H651">
        <v>7.2</v>
      </c>
      <c r="I651">
        <v>10.3</v>
      </c>
      <c r="J651">
        <f>(Table1[[#This Row],[Min Dissolved Oxygen]]+Table1[[#This Row],[Max Dissolved Oxygen]])/2</f>
        <v>8.75</v>
      </c>
      <c r="K651">
        <v>7.1</v>
      </c>
      <c r="L651">
        <v>8.3000000000000007</v>
      </c>
      <c r="M651">
        <f>(Table1[[#This Row],[Min pH]]+Table1[[#This Row],[Max pH]])/2</f>
        <v>7.7</v>
      </c>
      <c r="N651">
        <v>127</v>
      </c>
      <c r="O651">
        <v>909</v>
      </c>
      <c r="P651">
        <f>(Table1[[#This Row],[Min Conductivity]]+Table1[[#This Row],[Max Conductivity]])/2</f>
        <v>518</v>
      </c>
      <c r="Q651">
        <v>1.3</v>
      </c>
      <c r="R651">
        <v>5.5</v>
      </c>
      <c r="S651">
        <f>(Table1[[#This Row],[Min BOD]]+Table1[[#This Row],[Max BOD]])/2</f>
        <v>3.4</v>
      </c>
      <c r="T651">
        <v>0.03</v>
      </c>
      <c r="U651">
        <v>0.05</v>
      </c>
      <c r="V651">
        <f>(Table1[[#This Row],[Min Nitrate N + Nitrite N]]+Table1[[#This Row],[Max Nitrate N + Nitrite N]])/2</f>
        <v>0.04</v>
      </c>
      <c r="W651">
        <v>1436.77104377104</v>
      </c>
      <c r="X651">
        <v>321488.727272727</v>
      </c>
      <c r="Y651">
        <f>(Table1[[#This Row],[Min Fecal Coliform]]+Table1[[#This Row],[Max Fecal Coliform]])/2</f>
        <v>161462.74915824903</v>
      </c>
      <c r="Z651">
        <v>55</v>
      </c>
      <c r="AA651">
        <v>90</v>
      </c>
      <c r="AB651">
        <f>(Table1[[#This Row],[Min Total Coliform]]+Table1[[#This Row],[Max Total Coliform]])/2</f>
        <v>72.5</v>
      </c>
      <c r="AC651">
        <f>MIN(10, (Table1[[#This Row],[Avg BOD]]/4)*10)</f>
        <v>8.5</v>
      </c>
      <c r="AD651">
        <f>MIN(10, (Table1[[#This Row],[Avg Fecal Coliform]]/600)*10)</f>
        <v>10</v>
      </c>
      <c r="AE651">
        <f>MIN(10, (Table1[[#This Row],[Avg Nitrate N + Nitrite N]]/10)*10)</f>
        <v>0.04</v>
      </c>
      <c r="AF651">
        <f>IF(OR(Table1[[#This Row],[Avg pH]]&lt;6.5,Table1[[#This Row],[Avg pH]]&gt;8.5),10,0)</f>
        <v>0</v>
      </c>
      <c r="AG651">
        <f>MAX(0, 10-(2*Table1[[#This Row],[Avg Dissolved Oxygen]]))</f>
        <v>0</v>
      </c>
      <c r="AH651">
        <f>(Table1[[#This Row],[Fecal Score]]*0.3) + (Table1[[#This Row],[BOD Score]]*0.25) + (Table1[[#This Row],[Nitrate Score]]*0.2) + (Table1[[#This Row],[pH Score]]*0.15) + (Table1[[#This Row],[Dissolved Oxygen Score]]*0.1)</f>
        <v>5.133</v>
      </c>
      <c r="AI651">
        <v>2018</v>
      </c>
    </row>
    <row r="652" spans="1:35">
      <c r="A652">
        <v>2841</v>
      </c>
      <c r="B652" t="s">
        <v>266</v>
      </c>
      <c r="C652" t="s">
        <v>8</v>
      </c>
      <c r="D652" t="s">
        <v>259</v>
      </c>
      <c r="E652">
        <v>19</v>
      </c>
      <c r="F652">
        <v>30</v>
      </c>
      <c r="G652">
        <f>(Table1[[#This Row],[Min Temperature]]+Table1[[#This Row],[Max Temperature]])/2</f>
        <v>24.5</v>
      </c>
      <c r="H652">
        <v>3.8</v>
      </c>
      <c r="I652">
        <v>8.9</v>
      </c>
      <c r="J652">
        <f>(Table1[[#This Row],[Min Dissolved Oxygen]]+Table1[[#This Row],[Max Dissolved Oxygen]])/2</f>
        <v>6.35</v>
      </c>
      <c r="K652">
        <v>6.3</v>
      </c>
      <c r="L652">
        <v>7.9</v>
      </c>
      <c r="M652">
        <f>(Table1[[#This Row],[Min pH]]+Table1[[#This Row],[Max pH]])/2</f>
        <v>7.1</v>
      </c>
      <c r="N652">
        <v>148</v>
      </c>
      <c r="O652">
        <v>1026</v>
      </c>
      <c r="P652">
        <f>(Table1[[#This Row],[Min Conductivity]]+Table1[[#This Row],[Max Conductivity]])/2</f>
        <v>587</v>
      </c>
      <c r="Q652">
        <v>1.6</v>
      </c>
      <c r="R652">
        <v>5.3</v>
      </c>
      <c r="S652">
        <f>(Table1[[#This Row],[Min BOD]]+Table1[[#This Row],[Max BOD]])/2</f>
        <v>3.45</v>
      </c>
      <c r="T652">
        <v>0.03</v>
      </c>
      <c r="U652">
        <v>0.04</v>
      </c>
      <c r="V652">
        <f>(Table1[[#This Row],[Min Nitrate N + Nitrite N]]+Table1[[#This Row],[Max Nitrate N + Nitrite N]])/2</f>
        <v>3.5000000000000003E-2</v>
      </c>
      <c r="W652">
        <v>1436.77104377104</v>
      </c>
      <c r="X652">
        <v>321488.727272727</v>
      </c>
      <c r="Y652">
        <f>(Table1[[#This Row],[Min Fecal Coliform]]+Table1[[#This Row],[Max Fecal Coliform]])/2</f>
        <v>161462.74915824903</v>
      </c>
      <c r="Z652">
        <v>60</v>
      </c>
      <c r="AA652">
        <v>270</v>
      </c>
      <c r="AB652">
        <f>(Table1[[#This Row],[Min Total Coliform]]+Table1[[#This Row],[Max Total Coliform]])/2</f>
        <v>165</v>
      </c>
      <c r="AC652">
        <f>MIN(10, (Table1[[#This Row],[Avg BOD]]/4)*10)</f>
        <v>8.625</v>
      </c>
      <c r="AD652">
        <f>MIN(10, (Table1[[#This Row],[Avg Fecal Coliform]]/600)*10)</f>
        <v>10</v>
      </c>
      <c r="AE652">
        <f>MIN(10, (Table1[[#This Row],[Avg Nitrate N + Nitrite N]]/10)*10)</f>
        <v>3.5000000000000003E-2</v>
      </c>
      <c r="AF652">
        <f>IF(OR(Table1[[#This Row],[Avg pH]]&lt;6.5,Table1[[#This Row],[Avg pH]]&gt;8.5),10,0)</f>
        <v>0</v>
      </c>
      <c r="AG652">
        <f>MAX(0, 10-(2*Table1[[#This Row],[Avg Dissolved Oxygen]]))</f>
        <v>0</v>
      </c>
      <c r="AH652">
        <f>(Table1[[#This Row],[Fecal Score]]*0.3) + (Table1[[#This Row],[BOD Score]]*0.25) + (Table1[[#This Row],[Nitrate Score]]*0.2) + (Table1[[#This Row],[pH Score]]*0.15) + (Table1[[#This Row],[Dissolved Oxygen Score]]*0.1)</f>
        <v>5.1632499999999997</v>
      </c>
      <c r="AI652">
        <v>2018</v>
      </c>
    </row>
    <row r="653" spans="1:35">
      <c r="A653">
        <v>2842</v>
      </c>
      <c r="B653" t="s">
        <v>267</v>
      </c>
      <c r="C653" t="s">
        <v>8</v>
      </c>
      <c r="D653" t="s">
        <v>259</v>
      </c>
      <c r="E653">
        <v>19</v>
      </c>
      <c r="F653">
        <v>30.2</v>
      </c>
      <c r="G653">
        <f>(Table1[[#This Row],[Min Temperature]]+Table1[[#This Row],[Max Temperature]])/2</f>
        <v>24.6</v>
      </c>
      <c r="H653">
        <v>6.4</v>
      </c>
      <c r="I653">
        <v>9.9</v>
      </c>
      <c r="J653">
        <f>(Table1[[#This Row],[Min Dissolved Oxygen]]+Table1[[#This Row],[Max Dissolved Oxygen]])/2</f>
        <v>8.15</v>
      </c>
      <c r="K653">
        <v>7.1</v>
      </c>
      <c r="L653">
        <v>7.9</v>
      </c>
      <c r="M653">
        <f>(Table1[[#This Row],[Min pH]]+Table1[[#This Row],[Max pH]])/2</f>
        <v>7.5</v>
      </c>
      <c r="N653">
        <v>190</v>
      </c>
      <c r="O653">
        <v>799</v>
      </c>
      <c r="P653">
        <f>(Table1[[#This Row],[Min Conductivity]]+Table1[[#This Row],[Max Conductivity]])/2</f>
        <v>494.5</v>
      </c>
      <c r="Q653">
        <v>0.7</v>
      </c>
      <c r="R653">
        <v>6.8</v>
      </c>
      <c r="S653">
        <f>(Table1[[#This Row],[Min BOD]]+Table1[[#This Row],[Max BOD]])/2</f>
        <v>3.75</v>
      </c>
      <c r="T653">
        <v>0.03</v>
      </c>
      <c r="U653">
        <v>0.04</v>
      </c>
      <c r="V653">
        <f>(Table1[[#This Row],[Min Nitrate N + Nitrite N]]+Table1[[#This Row],[Max Nitrate N + Nitrite N]])/2</f>
        <v>3.5000000000000003E-2</v>
      </c>
      <c r="W653">
        <v>1436.77104377104</v>
      </c>
      <c r="X653">
        <v>321488.727272727</v>
      </c>
      <c r="Y653">
        <f>(Table1[[#This Row],[Min Fecal Coliform]]+Table1[[#This Row],[Max Fecal Coliform]])/2</f>
        <v>161462.74915824903</v>
      </c>
      <c r="Z653">
        <v>20</v>
      </c>
      <c r="AA653">
        <v>90</v>
      </c>
      <c r="AB653">
        <f>(Table1[[#This Row],[Min Total Coliform]]+Table1[[#This Row],[Max Total Coliform]])/2</f>
        <v>55</v>
      </c>
      <c r="AC653">
        <f>MIN(10, (Table1[[#This Row],[Avg BOD]]/4)*10)</f>
        <v>9.375</v>
      </c>
      <c r="AD653">
        <f>MIN(10, (Table1[[#This Row],[Avg Fecal Coliform]]/600)*10)</f>
        <v>10</v>
      </c>
      <c r="AE653">
        <f>MIN(10, (Table1[[#This Row],[Avg Nitrate N + Nitrite N]]/10)*10)</f>
        <v>3.5000000000000003E-2</v>
      </c>
      <c r="AF653">
        <f>IF(OR(Table1[[#This Row],[Avg pH]]&lt;6.5,Table1[[#This Row],[Avg pH]]&gt;8.5),10,0)</f>
        <v>0</v>
      </c>
      <c r="AG653">
        <f>MAX(0, 10-(2*Table1[[#This Row],[Avg Dissolved Oxygen]]))</f>
        <v>0</v>
      </c>
      <c r="AH653">
        <f>(Table1[[#This Row],[Fecal Score]]*0.3) + (Table1[[#This Row],[BOD Score]]*0.25) + (Table1[[#This Row],[Nitrate Score]]*0.2) + (Table1[[#This Row],[pH Score]]*0.15) + (Table1[[#This Row],[Dissolved Oxygen Score]]*0.1)</f>
        <v>5.3507499999999997</v>
      </c>
      <c r="AI653">
        <v>2018</v>
      </c>
    </row>
    <row r="654" spans="1:35">
      <c r="A654">
        <v>2843</v>
      </c>
      <c r="B654" t="s">
        <v>268</v>
      </c>
      <c r="C654" t="s">
        <v>8</v>
      </c>
      <c r="D654" t="s">
        <v>259</v>
      </c>
      <c r="E654">
        <v>18</v>
      </c>
      <c r="F654">
        <v>30.5</v>
      </c>
      <c r="G654">
        <f>(Table1[[#This Row],[Min Temperature]]+Table1[[#This Row],[Max Temperature]])/2</f>
        <v>24.25</v>
      </c>
      <c r="H654">
        <v>3.6</v>
      </c>
      <c r="I654">
        <v>7.7</v>
      </c>
      <c r="J654">
        <f>(Table1[[#This Row],[Min Dissolved Oxygen]]+Table1[[#This Row],[Max Dissolved Oxygen]])/2</f>
        <v>5.65</v>
      </c>
      <c r="K654">
        <v>6.8</v>
      </c>
      <c r="L654">
        <v>8.1</v>
      </c>
      <c r="M654">
        <f>(Table1[[#This Row],[Min pH]]+Table1[[#This Row],[Max pH]])/2</f>
        <v>7.4499999999999993</v>
      </c>
      <c r="N654">
        <v>254</v>
      </c>
      <c r="O654">
        <v>998</v>
      </c>
      <c r="P654">
        <f>(Table1[[#This Row],[Min Conductivity]]+Table1[[#This Row],[Max Conductivity]])/2</f>
        <v>626</v>
      </c>
      <c r="Q654">
        <v>1.3</v>
      </c>
      <c r="R654">
        <v>3.2</v>
      </c>
      <c r="S654">
        <f>(Table1[[#This Row],[Min BOD]]+Table1[[#This Row],[Max BOD]])/2</f>
        <v>2.25</v>
      </c>
      <c r="T654">
        <v>0.03</v>
      </c>
      <c r="U654">
        <v>0.03</v>
      </c>
      <c r="V654">
        <f>(Table1[[#This Row],[Min Nitrate N + Nitrite N]]+Table1[[#This Row],[Max Nitrate N + Nitrite N]])/2</f>
        <v>0.03</v>
      </c>
      <c r="W654">
        <v>1436.77104377104</v>
      </c>
      <c r="X654">
        <v>321488.727272727</v>
      </c>
      <c r="Y654">
        <f>(Table1[[#This Row],[Min Fecal Coliform]]+Table1[[#This Row],[Max Fecal Coliform]])/2</f>
        <v>161462.74915824903</v>
      </c>
      <c r="Z654">
        <v>30</v>
      </c>
      <c r="AA654">
        <v>140</v>
      </c>
      <c r="AB654">
        <f>(Table1[[#This Row],[Min Total Coliform]]+Table1[[#This Row],[Max Total Coliform]])/2</f>
        <v>85</v>
      </c>
      <c r="AC654">
        <f>MIN(10, (Table1[[#This Row],[Avg BOD]]/4)*10)</f>
        <v>5.625</v>
      </c>
      <c r="AD654">
        <f>MIN(10, (Table1[[#This Row],[Avg Fecal Coliform]]/600)*10)</f>
        <v>10</v>
      </c>
      <c r="AE654">
        <f>MIN(10, (Table1[[#This Row],[Avg Nitrate N + Nitrite N]]/10)*10)</f>
        <v>0.03</v>
      </c>
      <c r="AF654">
        <f>IF(OR(Table1[[#This Row],[Avg pH]]&lt;6.5,Table1[[#This Row],[Avg pH]]&gt;8.5),10,0)</f>
        <v>0</v>
      </c>
      <c r="AG654">
        <f>MAX(0, 10-(2*Table1[[#This Row],[Avg Dissolved Oxygen]]))</f>
        <v>0</v>
      </c>
      <c r="AH654">
        <f>(Table1[[#This Row],[Fecal Score]]*0.3) + (Table1[[#This Row],[BOD Score]]*0.25) + (Table1[[#This Row],[Nitrate Score]]*0.2) + (Table1[[#This Row],[pH Score]]*0.15) + (Table1[[#This Row],[Dissolved Oxygen Score]]*0.1)</f>
        <v>4.4122500000000002</v>
      </c>
      <c r="AI654">
        <v>2018</v>
      </c>
    </row>
    <row r="655" spans="1:35">
      <c r="A655">
        <v>2844</v>
      </c>
      <c r="B655" t="s">
        <v>269</v>
      </c>
      <c r="C655" t="s">
        <v>8</v>
      </c>
      <c r="D655" t="s">
        <v>259</v>
      </c>
      <c r="E655">
        <v>18</v>
      </c>
      <c r="F655">
        <v>31.7</v>
      </c>
      <c r="G655">
        <f>(Table1[[#This Row],[Min Temperature]]+Table1[[#This Row],[Max Temperature]])/2</f>
        <v>24.85</v>
      </c>
      <c r="H655">
        <v>5.8</v>
      </c>
      <c r="I655">
        <v>11.8</v>
      </c>
      <c r="J655">
        <f>(Table1[[#This Row],[Min Dissolved Oxygen]]+Table1[[#This Row],[Max Dissolved Oxygen]])/2</f>
        <v>8.8000000000000007</v>
      </c>
      <c r="K655">
        <v>7.1</v>
      </c>
      <c r="L655">
        <v>8.4</v>
      </c>
      <c r="M655">
        <f>(Table1[[#This Row],[Min pH]]+Table1[[#This Row],[Max pH]])/2</f>
        <v>7.75</v>
      </c>
      <c r="N655">
        <v>116</v>
      </c>
      <c r="O655">
        <v>1132</v>
      </c>
      <c r="P655">
        <f>(Table1[[#This Row],[Min Conductivity]]+Table1[[#This Row],[Max Conductivity]])/2</f>
        <v>624</v>
      </c>
      <c r="Q655">
        <v>1.3</v>
      </c>
      <c r="R655">
        <v>6.4</v>
      </c>
      <c r="S655">
        <f>(Table1[[#This Row],[Min BOD]]+Table1[[#This Row],[Max BOD]])/2</f>
        <v>3.85</v>
      </c>
      <c r="T655">
        <v>0.03</v>
      </c>
      <c r="U655">
        <v>0.05</v>
      </c>
      <c r="V655">
        <f>(Table1[[#This Row],[Min Nitrate N + Nitrite N]]+Table1[[#This Row],[Max Nitrate N + Nitrite N]])/2</f>
        <v>0.04</v>
      </c>
      <c r="W655">
        <v>1436.77104377104</v>
      </c>
      <c r="X655">
        <v>321488.727272727</v>
      </c>
      <c r="Y655">
        <f>(Table1[[#This Row],[Min Fecal Coliform]]+Table1[[#This Row],[Max Fecal Coliform]])/2</f>
        <v>161462.74915824903</v>
      </c>
      <c r="Z655">
        <v>63</v>
      </c>
      <c r="AA655">
        <v>195</v>
      </c>
      <c r="AB655">
        <f>(Table1[[#This Row],[Min Total Coliform]]+Table1[[#This Row],[Max Total Coliform]])/2</f>
        <v>129</v>
      </c>
      <c r="AC655">
        <f>MIN(10, (Table1[[#This Row],[Avg BOD]]/4)*10)</f>
        <v>9.625</v>
      </c>
      <c r="AD655">
        <f>MIN(10, (Table1[[#This Row],[Avg Fecal Coliform]]/600)*10)</f>
        <v>10</v>
      </c>
      <c r="AE655">
        <f>MIN(10, (Table1[[#This Row],[Avg Nitrate N + Nitrite N]]/10)*10)</f>
        <v>0.04</v>
      </c>
      <c r="AF655">
        <f>IF(OR(Table1[[#This Row],[Avg pH]]&lt;6.5,Table1[[#This Row],[Avg pH]]&gt;8.5),10,0)</f>
        <v>0</v>
      </c>
      <c r="AG655">
        <f>MAX(0, 10-(2*Table1[[#This Row],[Avg Dissolved Oxygen]]))</f>
        <v>0</v>
      </c>
      <c r="AH655">
        <f>(Table1[[#This Row],[Fecal Score]]*0.3) + (Table1[[#This Row],[BOD Score]]*0.25) + (Table1[[#This Row],[Nitrate Score]]*0.2) + (Table1[[#This Row],[pH Score]]*0.15) + (Table1[[#This Row],[Dissolved Oxygen Score]]*0.1)</f>
        <v>5.41425</v>
      </c>
      <c r="AI655">
        <v>2018</v>
      </c>
    </row>
    <row r="656" spans="1:35">
      <c r="A656">
        <v>2845</v>
      </c>
      <c r="B656" t="s">
        <v>270</v>
      </c>
      <c r="C656" t="s">
        <v>8</v>
      </c>
      <c r="D656" t="s">
        <v>259</v>
      </c>
      <c r="E656">
        <v>18</v>
      </c>
      <c r="F656">
        <v>31</v>
      </c>
      <c r="G656">
        <f>(Table1[[#This Row],[Min Temperature]]+Table1[[#This Row],[Max Temperature]])/2</f>
        <v>24.5</v>
      </c>
      <c r="H656">
        <v>6</v>
      </c>
      <c r="I656">
        <v>14.6</v>
      </c>
      <c r="J656">
        <f>(Table1[[#This Row],[Min Dissolved Oxygen]]+Table1[[#This Row],[Max Dissolved Oxygen]])/2</f>
        <v>10.3</v>
      </c>
      <c r="K656">
        <v>7</v>
      </c>
      <c r="L656">
        <v>8.6999999999999993</v>
      </c>
      <c r="M656">
        <f>(Table1[[#This Row],[Min pH]]+Table1[[#This Row],[Max pH]])/2</f>
        <v>7.85</v>
      </c>
      <c r="N656">
        <v>73</v>
      </c>
      <c r="O656">
        <v>463</v>
      </c>
      <c r="P656">
        <f>(Table1[[#This Row],[Min Conductivity]]+Table1[[#This Row],[Max Conductivity]])/2</f>
        <v>268</v>
      </c>
      <c r="Q656">
        <v>0.8</v>
      </c>
      <c r="R656">
        <v>8.6999999999999993</v>
      </c>
      <c r="S656">
        <f>(Table1[[#This Row],[Min BOD]]+Table1[[#This Row],[Max BOD]])/2</f>
        <v>4.75</v>
      </c>
      <c r="T656">
        <v>0.03</v>
      </c>
      <c r="U656">
        <v>0.04</v>
      </c>
      <c r="V656">
        <f>(Table1[[#This Row],[Min Nitrate N + Nitrite N]]+Table1[[#This Row],[Max Nitrate N + Nitrite N]])/2</f>
        <v>3.5000000000000003E-2</v>
      </c>
      <c r="W656">
        <v>1436.77104377104</v>
      </c>
      <c r="X656">
        <v>321488.727272727</v>
      </c>
      <c r="Y656">
        <f>(Table1[[#This Row],[Min Fecal Coliform]]+Table1[[#This Row],[Max Fecal Coliform]])/2</f>
        <v>161462.74915824903</v>
      </c>
      <c r="Z656">
        <v>15</v>
      </c>
      <c r="AA656">
        <v>80</v>
      </c>
      <c r="AB656">
        <f>(Table1[[#This Row],[Min Total Coliform]]+Table1[[#This Row],[Max Total Coliform]])/2</f>
        <v>47.5</v>
      </c>
      <c r="AC656">
        <f>MIN(10, (Table1[[#This Row],[Avg BOD]]/4)*10)</f>
        <v>10</v>
      </c>
      <c r="AD656">
        <f>MIN(10, (Table1[[#This Row],[Avg Fecal Coliform]]/600)*10)</f>
        <v>10</v>
      </c>
      <c r="AE656">
        <f>MIN(10, (Table1[[#This Row],[Avg Nitrate N + Nitrite N]]/10)*10)</f>
        <v>3.5000000000000003E-2</v>
      </c>
      <c r="AF656">
        <f>IF(OR(Table1[[#This Row],[Avg pH]]&lt;6.5,Table1[[#This Row],[Avg pH]]&gt;8.5),10,0)</f>
        <v>0</v>
      </c>
      <c r="AG656">
        <f>MAX(0, 10-(2*Table1[[#This Row],[Avg Dissolved Oxygen]]))</f>
        <v>0</v>
      </c>
      <c r="AH656">
        <f>(Table1[[#This Row],[Fecal Score]]*0.3) + (Table1[[#This Row],[BOD Score]]*0.25) + (Table1[[#This Row],[Nitrate Score]]*0.2) + (Table1[[#This Row],[pH Score]]*0.15) + (Table1[[#This Row],[Dissolved Oxygen Score]]*0.1)</f>
        <v>5.5069999999999997</v>
      </c>
      <c r="AI656">
        <v>2018</v>
      </c>
    </row>
    <row r="657" spans="1:35">
      <c r="A657">
        <v>2846</v>
      </c>
      <c r="B657" t="s">
        <v>271</v>
      </c>
      <c r="C657" t="s">
        <v>8</v>
      </c>
      <c r="D657" t="s">
        <v>259</v>
      </c>
      <c r="E657">
        <v>19</v>
      </c>
      <c r="F657">
        <v>30</v>
      </c>
      <c r="G657">
        <f>(Table1[[#This Row],[Min Temperature]]+Table1[[#This Row],[Max Temperature]])/2</f>
        <v>24.5</v>
      </c>
      <c r="H657">
        <v>5.3</v>
      </c>
      <c r="I657">
        <v>14.4</v>
      </c>
      <c r="J657">
        <f>(Table1[[#This Row],[Min Dissolved Oxygen]]+Table1[[#This Row],[Max Dissolved Oxygen]])/2</f>
        <v>9.85</v>
      </c>
      <c r="K657">
        <v>7.1</v>
      </c>
      <c r="L657">
        <v>8.1999999999999993</v>
      </c>
      <c r="M657">
        <f>(Table1[[#This Row],[Min pH]]+Table1[[#This Row],[Max pH]])/2</f>
        <v>7.6499999999999995</v>
      </c>
      <c r="N657">
        <v>78</v>
      </c>
      <c r="O657">
        <v>443</v>
      </c>
      <c r="P657">
        <f>(Table1[[#This Row],[Min Conductivity]]+Table1[[#This Row],[Max Conductivity]])/2</f>
        <v>260.5</v>
      </c>
      <c r="Q657">
        <v>0.4</v>
      </c>
      <c r="R657">
        <v>7.3</v>
      </c>
      <c r="S657">
        <f>(Table1[[#This Row],[Min BOD]]+Table1[[#This Row],[Max BOD]])/2</f>
        <v>3.85</v>
      </c>
      <c r="T657">
        <v>0.03</v>
      </c>
      <c r="U657">
        <v>0.04</v>
      </c>
      <c r="V657">
        <f>(Table1[[#This Row],[Min Nitrate N + Nitrite N]]+Table1[[#This Row],[Max Nitrate N + Nitrite N]])/2</f>
        <v>3.5000000000000003E-2</v>
      </c>
      <c r="W657">
        <v>1436.77104377104</v>
      </c>
      <c r="X657">
        <v>321488.727272727</v>
      </c>
      <c r="Y657">
        <f>(Table1[[#This Row],[Min Fecal Coliform]]+Table1[[#This Row],[Max Fecal Coliform]])/2</f>
        <v>161462.74915824903</v>
      </c>
      <c r="Z657">
        <v>5</v>
      </c>
      <c r="AA657">
        <v>50</v>
      </c>
      <c r="AB657">
        <f>(Table1[[#This Row],[Min Total Coliform]]+Table1[[#This Row],[Max Total Coliform]])/2</f>
        <v>27.5</v>
      </c>
      <c r="AC657">
        <f>MIN(10, (Table1[[#This Row],[Avg BOD]]/4)*10)</f>
        <v>9.625</v>
      </c>
      <c r="AD657">
        <f>MIN(10, (Table1[[#This Row],[Avg Fecal Coliform]]/600)*10)</f>
        <v>10</v>
      </c>
      <c r="AE657">
        <f>MIN(10, (Table1[[#This Row],[Avg Nitrate N + Nitrite N]]/10)*10)</f>
        <v>3.5000000000000003E-2</v>
      </c>
      <c r="AF657">
        <f>IF(OR(Table1[[#This Row],[Avg pH]]&lt;6.5,Table1[[#This Row],[Avg pH]]&gt;8.5),10,0)</f>
        <v>0</v>
      </c>
      <c r="AG657">
        <f>MAX(0, 10-(2*Table1[[#This Row],[Avg Dissolved Oxygen]]))</f>
        <v>0</v>
      </c>
      <c r="AH657">
        <f>(Table1[[#This Row],[Fecal Score]]*0.3) + (Table1[[#This Row],[BOD Score]]*0.25) + (Table1[[#This Row],[Nitrate Score]]*0.2) + (Table1[[#This Row],[pH Score]]*0.15) + (Table1[[#This Row],[Dissolved Oxygen Score]]*0.1)</f>
        <v>5.4132499999999997</v>
      </c>
      <c r="AI657">
        <v>2018</v>
      </c>
    </row>
    <row r="658" spans="1:35">
      <c r="A658">
        <v>2847</v>
      </c>
      <c r="B658" t="s">
        <v>272</v>
      </c>
      <c r="C658" t="s">
        <v>8</v>
      </c>
      <c r="D658" t="s">
        <v>259</v>
      </c>
      <c r="E658">
        <v>20</v>
      </c>
      <c r="F658">
        <v>30</v>
      </c>
      <c r="G658">
        <f>(Table1[[#This Row],[Min Temperature]]+Table1[[#This Row],[Max Temperature]])/2</f>
        <v>25</v>
      </c>
      <c r="H658">
        <v>6.3</v>
      </c>
      <c r="I658">
        <v>7.6</v>
      </c>
      <c r="J658">
        <f>(Table1[[#This Row],[Min Dissolved Oxygen]]+Table1[[#This Row],[Max Dissolved Oxygen]])/2</f>
        <v>6.9499999999999993</v>
      </c>
      <c r="K658">
        <v>7.2</v>
      </c>
      <c r="L658">
        <v>7.5</v>
      </c>
      <c r="M658">
        <f>(Table1[[#This Row],[Min pH]]+Table1[[#This Row],[Max pH]])/2</f>
        <v>7.35</v>
      </c>
      <c r="N658">
        <v>104</v>
      </c>
      <c r="O658">
        <v>199</v>
      </c>
      <c r="P658">
        <f>(Table1[[#This Row],[Min Conductivity]]+Table1[[#This Row],[Max Conductivity]])/2</f>
        <v>151.5</v>
      </c>
      <c r="Q658">
        <v>2.8</v>
      </c>
      <c r="R658">
        <v>5.8</v>
      </c>
      <c r="S658">
        <f>(Table1[[#This Row],[Min BOD]]+Table1[[#This Row],[Max BOD]])/2</f>
        <v>4.3</v>
      </c>
      <c r="T658">
        <v>0.03</v>
      </c>
      <c r="U658">
        <v>0.05</v>
      </c>
      <c r="V658">
        <f>(Table1[[#This Row],[Min Nitrate N + Nitrite N]]+Table1[[#This Row],[Max Nitrate N + Nitrite N]])/2</f>
        <v>0.04</v>
      </c>
      <c r="W658">
        <v>1436.77104377104</v>
      </c>
      <c r="X658">
        <v>321488.727272727</v>
      </c>
      <c r="Y658">
        <f>(Table1[[#This Row],[Min Fecal Coliform]]+Table1[[#This Row],[Max Fecal Coliform]])/2</f>
        <v>161462.74915824903</v>
      </c>
      <c r="Z658">
        <v>10</v>
      </c>
      <c r="AA658">
        <v>45</v>
      </c>
      <c r="AB658">
        <f>(Table1[[#This Row],[Min Total Coliform]]+Table1[[#This Row],[Max Total Coliform]])/2</f>
        <v>27.5</v>
      </c>
      <c r="AC658">
        <f>MIN(10, (Table1[[#This Row],[Avg BOD]]/4)*10)</f>
        <v>10</v>
      </c>
      <c r="AD658">
        <f>MIN(10, (Table1[[#This Row],[Avg Fecal Coliform]]/600)*10)</f>
        <v>10</v>
      </c>
      <c r="AE658">
        <f>MIN(10, (Table1[[#This Row],[Avg Nitrate N + Nitrite N]]/10)*10)</f>
        <v>0.04</v>
      </c>
      <c r="AF658">
        <f>IF(OR(Table1[[#This Row],[Avg pH]]&lt;6.5,Table1[[#This Row],[Avg pH]]&gt;8.5),10,0)</f>
        <v>0</v>
      </c>
      <c r="AG658">
        <f>MAX(0, 10-(2*Table1[[#This Row],[Avg Dissolved Oxygen]]))</f>
        <v>0</v>
      </c>
      <c r="AH658">
        <f>(Table1[[#This Row],[Fecal Score]]*0.3) + (Table1[[#This Row],[BOD Score]]*0.25) + (Table1[[#This Row],[Nitrate Score]]*0.2) + (Table1[[#This Row],[pH Score]]*0.15) + (Table1[[#This Row],[Dissolved Oxygen Score]]*0.1)</f>
        <v>5.508</v>
      </c>
      <c r="AI658">
        <v>2018</v>
      </c>
    </row>
    <row r="659" spans="1:35">
      <c r="A659">
        <v>2848</v>
      </c>
      <c r="B659" t="s">
        <v>273</v>
      </c>
      <c r="C659" t="s">
        <v>8</v>
      </c>
      <c r="D659" t="s">
        <v>259</v>
      </c>
      <c r="E659">
        <v>19</v>
      </c>
      <c r="F659">
        <v>30</v>
      </c>
      <c r="G659">
        <f>(Table1[[#This Row],[Min Temperature]]+Table1[[#This Row],[Max Temperature]])/2</f>
        <v>24.5</v>
      </c>
      <c r="H659">
        <v>5.5</v>
      </c>
      <c r="I659">
        <v>7.1</v>
      </c>
      <c r="J659">
        <f>(Table1[[#This Row],[Min Dissolved Oxygen]]+Table1[[#This Row],[Max Dissolved Oxygen]])/2</f>
        <v>6.3</v>
      </c>
      <c r="K659">
        <v>6.9</v>
      </c>
      <c r="L659">
        <v>7.5</v>
      </c>
      <c r="M659">
        <f>(Table1[[#This Row],[Min pH]]+Table1[[#This Row],[Max pH]])/2</f>
        <v>7.2</v>
      </c>
      <c r="N659">
        <v>221</v>
      </c>
      <c r="O659">
        <v>502</v>
      </c>
      <c r="P659">
        <f>(Table1[[#This Row],[Min Conductivity]]+Table1[[#This Row],[Max Conductivity]])/2</f>
        <v>361.5</v>
      </c>
      <c r="Q659">
        <v>2.6</v>
      </c>
      <c r="R659">
        <v>5.4</v>
      </c>
      <c r="S659">
        <f>(Table1[[#This Row],[Min BOD]]+Table1[[#This Row],[Max BOD]])/2</f>
        <v>4</v>
      </c>
      <c r="T659">
        <v>0.03</v>
      </c>
      <c r="U659">
        <v>0.04</v>
      </c>
      <c r="V659">
        <f>(Table1[[#This Row],[Min Nitrate N + Nitrite N]]+Table1[[#This Row],[Max Nitrate N + Nitrite N]])/2</f>
        <v>3.5000000000000003E-2</v>
      </c>
      <c r="W659">
        <v>1436.77104377104</v>
      </c>
      <c r="X659">
        <v>321488.727272727</v>
      </c>
      <c r="Y659">
        <f>(Table1[[#This Row],[Min Fecal Coliform]]+Table1[[#This Row],[Max Fecal Coliform]])/2</f>
        <v>161462.74915824903</v>
      </c>
      <c r="Z659">
        <v>20</v>
      </c>
      <c r="AA659">
        <v>115</v>
      </c>
      <c r="AB659">
        <f>(Table1[[#This Row],[Min Total Coliform]]+Table1[[#This Row],[Max Total Coliform]])/2</f>
        <v>67.5</v>
      </c>
      <c r="AC659">
        <f>MIN(10, (Table1[[#This Row],[Avg BOD]]/4)*10)</f>
        <v>10</v>
      </c>
      <c r="AD659">
        <f>MIN(10, (Table1[[#This Row],[Avg Fecal Coliform]]/600)*10)</f>
        <v>10</v>
      </c>
      <c r="AE659">
        <f>MIN(10, (Table1[[#This Row],[Avg Nitrate N + Nitrite N]]/10)*10)</f>
        <v>3.5000000000000003E-2</v>
      </c>
      <c r="AF659">
        <f>IF(OR(Table1[[#This Row],[Avg pH]]&lt;6.5,Table1[[#This Row],[Avg pH]]&gt;8.5),10,0)</f>
        <v>0</v>
      </c>
      <c r="AG659">
        <f>MAX(0, 10-(2*Table1[[#This Row],[Avg Dissolved Oxygen]]))</f>
        <v>0</v>
      </c>
      <c r="AH659">
        <f>(Table1[[#This Row],[Fecal Score]]*0.3) + (Table1[[#This Row],[BOD Score]]*0.25) + (Table1[[#This Row],[Nitrate Score]]*0.2) + (Table1[[#This Row],[pH Score]]*0.15) + (Table1[[#This Row],[Dissolved Oxygen Score]]*0.1)</f>
        <v>5.5069999999999997</v>
      </c>
      <c r="AI659">
        <v>2018</v>
      </c>
    </row>
    <row r="660" spans="1:35">
      <c r="A660">
        <v>2849</v>
      </c>
      <c r="B660" t="s">
        <v>274</v>
      </c>
      <c r="C660" t="s">
        <v>8</v>
      </c>
      <c r="D660" t="s">
        <v>259</v>
      </c>
      <c r="E660">
        <v>18</v>
      </c>
      <c r="F660">
        <v>30.3</v>
      </c>
      <c r="G660">
        <f>(Table1[[#This Row],[Min Temperature]]+Table1[[#This Row],[Max Temperature]])/2</f>
        <v>24.15</v>
      </c>
      <c r="H660">
        <v>5.9</v>
      </c>
      <c r="I660">
        <v>17.399999999999999</v>
      </c>
      <c r="J660">
        <f>(Table1[[#This Row],[Min Dissolved Oxygen]]+Table1[[#This Row],[Max Dissolved Oxygen]])/2</f>
        <v>11.649999999999999</v>
      </c>
      <c r="K660">
        <v>6.9</v>
      </c>
      <c r="L660">
        <v>11</v>
      </c>
      <c r="M660">
        <f>(Table1[[#This Row],[Min pH]]+Table1[[#This Row],[Max pH]])/2</f>
        <v>8.9499999999999993</v>
      </c>
      <c r="N660">
        <v>253</v>
      </c>
      <c r="O660">
        <v>1353</v>
      </c>
      <c r="P660">
        <f>(Table1[[#This Row],[Min Conductivity]]+Table1[[#This Row],[Max Conductivity]])/2</f>
        <v>803</v>
      </c>
      <c r="Q660">
        <v>2.4</v>
      </c>
      <c r="R660">
        <v>6.3</v>
      </c>
      <c r="S660">
        <f>(Table1[[#This Row],[Min BOD]]+Table1[[#This Row],[Max BOD]])/2</f>
        <v>4.3499999999999996</v>
      </c>
      <c r="T660">
        <v>0.03</v>
      </c>
      <c r="U660">
        <v>0.04</v>
      </c>
      <c r="V660">
        <f>(Table1[[#This Row],[Min Nitrate N + Nitrite N]]+Table1[[#This Row],[Max Nitrate N + Nitrite N]])/2</f>
        <v>3.5000000000000003E-2</v>
      </c>
      <c r="W660">
        <v>1436.77104377104</v>
      </c>
      <c r="X660">
        <v>321488.727272727</v>
      </c>
      <c r="Y660">
        <f>(Table1[[#This Row],[Min Fecal Coliform]]+Table1[[#This Row],[Max Fecal Coliform]])/2</f>
        <v>161462.74915824903</v>
      </c>
      <c r="Z660">
        <v>70</v>
      </c>
      <c r="AA660">
        <v>155</v>
      </c>
      <c r="AB660">
        <f>(Table1[[#This Row],[Min Total Coliform]]+Table1[[#This Row],[Max Total Coliform]])/2</f>
        <v>112.5</v>
      </c>
      <c r="AC660">
        <f>MIN(10, (Table1[[#This Row],[Avg BOD]]/4)*10)</f>
        <v>10</v>
      </c>
      <c r="AD660">
        <f>MIN(10, (Table1[[#This Row],[Avg Fecal Coliform]]/600)*10)</f>
        <v>10</v>
      </c>
      <c r="AE660">
        <f>MIN(10, (Table1[[#This Row],[Avg Nitrate N + Nitrite N]]/10)*10)</f>
        <v>3.5000000000000003E-2</v>
      </c>
      <c r="AF660">
        <f>IF(OR(Table1[[#This Row],[Avg pH]]&lt;6.5,Table1[[#This Row],[Avg pH]]&gt;8.5),10,0)</f>
        <v>10</v>
      </c>
      <c r="AG660">
        <f>MAX(0, 10-(2*Table1[[#This Row],[Avg Dissolved Oxygen]]))</f>
        <v>0</v>
      </c>
      <c r="AH660">
        <f>(Table1[[#This Row],[Fecal Score]]*0.3) + (Table1[[#This Row],[BOD Score]]*0.25) + (Table1[[#This Row],[Nitrate Score]]*0.2) + (Table1[[#This Row],[pH Score]]*0.15) + (Table1[[#This Row],[Dissolved Oxygen Score]]*0.1)</f>
        <v>7.0069999999999997</v>
      </c>
      <c r="AI660">
        <v>2018</v>
      </c>
    </row>
    <row r="661" spans="1:35">
      <c r="A661">
        <v>2850</v>
      </c>
      <c r="B661" t="s">
        <v>275</v>
      </c>
      <c r="C661" t="s">
        <v>8</v>
      </c>
      <c r="D661" t="s">
        <v>259</v>
      </c>
      <c r="E661">
        <v>19</v>
      </c>
      <c r="F661">
        <v>30</v>
      </c>
      <c r="G661">
        <f>(Table1[[#This Row],[Min Temperature]]+Table1[[#This Row],[Max Temperature]])/2</f>
        <v>24.5</v>
      </c>
      <c r="H661">
        <v>4.0999999999999996</v>
      </c>
      <c r="I661">
        <v>14.5</v>
      </c>
      <c r="J661">
        <f>(Table1[[#This Row],[Min Dissolved Oxygen]]+Table1[[#This Row],[Max Dissolved Oxygen]])/2</f>
        <v>9.3000000000000007</v>
      </c>
      <c r="K661">
        <v>6.5</v>
      </c>
      <c r="L661">
        <v>9.1999999999999993</v>
      </c>
      <c r="M661">
        <f>(Table1[[#This Row],[Min pH]]+Table1[[#This Row],[Max pH]])/2</f>
        <v>7.85</v>
      </c>
      <c r="N661">
        <v>9</v>
      </c>
      <c r="O661">
        <v>1389</v>
      </c>
      <c r="P661">
        <f>(Table1[[#This Row],[Min Conductivity]]+Table1[[#This Row],[Max Conductivity]])/2</f>
        <v>699</v>
      </c>
      <c r="Q661">
        <v>0.4</v>
      </c>
      <c r="R661">
        <v>8.1999999999999993</v>
      </c>
      <c r="S661">
        <f>(Table1[[#This Row],[Min BOD]]+Table1[[#This Row],[Max BOD]])/2</f>
        <v>4.3</v>
      </c>
      <c r="T661">
        <v>0.04</v>
      </c>
      <c r="U661">
        <v>0.04</v>
      </c>
      <c r="V661">
        <f>(Table1[[#This Row],[Min Nitrate N + Nitrite N]]+Table1[[#This Row],[Max Nitrate N + Nitrite N]])/2</f>
        <v>0.04</v>
      </c>
      <c r="W661">
        <v>1436.77104377104</v>
      </c>
      <c r="X661">
        <v>321488.727272727</v>
      </c>
      <c r="Y661">
        <f>(Table1[[#This Row],[Min Fecal Coliform]]+Table1[[#This Row],[Max Fecal Coliform]])/2</f>
        <v>161462.74915824903</v>
      </c>
      <c r="Z661">
        <v>70</v>
      </c>
      <c r="AA661">
        <v>200</v>
      </c>
      <c r="AB661">
        <f>(Table1[[#This Row],[Min Total Coliform]]+Table1[[#This Row],[Max Total Coliform]])/2</f>
        <v>135</v>
      </c>
      <c r="AC661">
        <f>MIN(10, (Table1[[#This Row],[Avg BOD]]/4)*10)</f>
        <v>10</v>
      </c>
      <c r="AD661">
        <f>MIN(10, (Table1[[#This Row],[Avg Fecal Coliform]]/600)*10)</f>
        <v>10</v>
      </c>
      <c r="AE661">
        <f>MIN(10, (Table1[[#This Row],[Avg Nitrate N + Nitrite N]]/10)*10)</f>
        <v>0.04</v>
      </c>
      <c r="AF661">
        <f>IF(OR(Table1[[#This Row],[Avg pH]]&lt;6.5,Table1[[#This Row],[Avg pH]]&gt;8.5),10,0)</f>
        <v>0</v>
      </c>
      <c r="AG661">
        <f>MAX(0, 10-(2*Table1[[#This Row],[Avg Dissolved Oxygen]]))</f>
        <v>0</v>
      </c>
      <c r="AH661">
        <f>(Table1[[#This Row],[Fecal Score]]*0.3) + (Table1[[#This Row],[BOD Score]]*0.25) + (Table1[[#This Row],[Nitrate Score]]*0.2) + (Table1[[#This Row],[pH Score]]*0.15) + (Table1[[#This Row],[Dissolved Oxygen Score]]*0.1)</f>
        <v>5.508</v>
      </c>
      <c r="AI661">
        <v>2018</v>
      </c>
    </row>
    <row r="662" spans="1:35">
      <c r="A662">
        <v>2851</v>
      </c>
      <c r="B662" t="s">
        <v>276</v>
      </c>
      <c r="C662" t="s">
        <v>8</v>
      </c>
      <c r="D662" t="s">
        <v>259</v>
      </c>
      <c r="E662">
        <v>18</v>
      </c>
      <c r="F662">
        <v>30</v>
      </c>
      <c r="G662">
        <f>(Table1[[#This Row],[Min Temperature]]+Table1[[#This Row],[Max Temperature]])/2</f>
        <v>24</v>
      </c>
      <c r="H662">
        <v>3</v>
      </c>
      <c r="I662">
        <v>34</v>
      </c>
      <c r="J662">
        <f>(Table1[[#This Row],[Min Dissolved Oxygen]]+Table1[[#This Row],[Max Dissolved Oxygen]])/2</f>
        <v>18.5</v>
      </c>
      <c r="K662">
        <v>6.3</v>
      </c>
      <c r="L662">
        <v>9.5</v>
      </c>
      <c r="M662">
        <f>(Table1[[#This Row],[Min pH]]+Table1[[#This Row],[Max pH]])/2</f>
        <v>7.9</v>
      </c>
      <c r="N662">
        <v>109</v>
      </c>
      <c r="O662">
        <v>1389</v>
      </c>
      <c r="P662">
        <f>(Table1[[#This Row],[Min Conductivity]]+Table1[[#This Row],[Max Conductivity]])/2</f>
        <v>749</v>
      </c>
      <c r="Q662">
        <v>0.3</v>
      </c>
      <c r="R662">
        <v>19.600000000000001</v>
      </c>
      <c r="S662">
        <f>(Table1[[#This Row],[Min BOD]]+Table1[[#This Row],[Max BOD]])/2</f>
        <v>9.9500000000000011</v>
      </c>
      <c r="T662">
        <v>0.04</v>
      </c>
      <c r="U662">
        <v>0.05</v>
      </c>
      <c r="V662">
        <f>(Table1[[#This Row],[Min Nitrate N + Nitrite N]]+Table1[[#This Row],[Max Nitrate N + Nitrite N]])/2</f>
        <v>4.4999999999999998E-2</v>
      </c>
      <c r="W662">
        <v>1436.77104377104</v>
      </c>
      <c r="X662">
        <v>321488.727272727</v>
      </c>
      <c r="Y662">
        <f>(Table1[[#This Row],[Min Fecal Coliform]]+Table1[[#This Row],[Max Fecal Coliform]])/2</f>
        <v>161462.74915824903</v>
      </c>
      <c r="Z662">
        <v>75</v>
      </c>
      <c r="AA662">
        <v>200</v>
      </c>
      <c r="AB662">
        <f>(Table1[[#This Row],[Min Total Coliform]]+Table1[[#This Row],[Max Total Coliform]])/2</f>
        <v>137.5</v>
      </c>
      <c r="AC662">
        <f>MIN(10, (Table1[[#This Row],[Avg BOD]]/4)*10)</f>
        <v>10</v>
      </c>
      <c r="AD662">
        <f>MIN(10, (Table1[[#This Row],[Avg Fecal Coliform]]/600)*10)</f>
        <v>10</v>
      </c>
      <c r="AE662">
        <f>MIN(10, (Table1[[#This Row],[Avg Nitrate N + Nitrite N]]/10)*10)</f>
        <v>4.4999999999999998E-2</v>
      </c>
      <c r="AF662">
        <f>IF(OR(Table1[[#This Row],[Avg pH]]&lt;6.5,Table1[[#This Row],[Avg pH]]&gt;8.5),10,0)</f>
        <v>0</v>
      </c>
      <c r="AG662">
        <f>MAX(0, 10-(2*Table1[[#This Row],[Avg Dissolved Oxygen]]))</f>
        <v>0</v>
      </c>
      <c r="AH662">
        <f>(Table1[[#This Row],[Fecal Score]]*0.3) + (Table1[[#This Row],[BOD Score]]*0.25) + (Table1[[#This Row],[Nitrate Score]]*0.2) + (Table1[[#This Row],[pH Score]]*0.15) + (Table1[[#This Row],[Dissolved Oxygen Score]]*0.1)</f>
        <v>5.5090000000000003</v>
      </c>
      <c r="AI662">
        <v>2018</v>
      </c>
    </row>
    <row r="663" spans="1:35">
      <c r="A663">
        <v>1347</v>
      </c>
      <c r="B663" t="s">
        <v>277</v>
      </c>
      <c r="C663" t="s">
        <v>1</v>
      </c>
      <c r="D663" t="s">
        <v>278</v>
      </c>
      <c r="E663">
        <v>15</v>
      </c>
      <c r="F663">
        <v>25</v>
      </c>
      <c r="G663">
        <f>(Table1[[#This Row],[Min Temperature]]+Table1[[#This Row],[Max Temperature]])/2</f>
        <v>20</v>
      </c>
      <c r="H663">
        <v>5</v>
      </c>
      <c r="I663">
        <v>9.3000000000000007</v>
      </c>
      <c r="J663">
        <f>(Table1[[#This Row],[Min Dissolved Oxygen]]+Table1[[#This Row],[Max Dissolved Oxygen]])/2</f>
        <v>7.15</v>
      </c>
      <c r="K663">
        <v>7.3</v>
      </c>
      <c r="L663">
        <v>9.5</v>
      </c>
      <c r="M663">
        <f>(Table1[[#This Row],[Min pH]]+Table1[[#This Row],[Max pH]])/2</f>
        <v>8.4</v>
      </c>
      <c r="N663">
        <v>80</v>
      </c>
      <c r="O663">
        <v>140</v>
      </c>
      <c r="P663">
        <f>(Table1[[#This Row],[Min Conductivity]]+Table1[[#This Row],[Max Conductivity]])/2</f>
        <v>110</v>
      </c>
      <c r="Q663">
        <v>3.6</v>
      </c>
      <c r="R663">
        <v>7</v>
      </c>
      <c r="S663">
        <f>(Table1[[#This Row],[Min BOD]]+Table1[[#This Row],[Max BOD]])/2</f>
        <v>5.3</v>
      </c>
      <c r="T663">
        <v>0.4</v>
      </c>
      <c r="U663">
        <v>1.8</v>
      </c>
      <c r="V663">
        <f>(Table1[[#This Row],[Min Nitrate N + Nitrite N]]+Table1[[#This Row],[Max Nitrate N + Nitrite N]])/2</f>
        <v>1.1000000000000001</v>
      </c>
      <c r="W663">
        <v>1400</v>
      </c>
      <c r="X663">
        <v>2300</v>
      </c>
      <c r="Y663">
        <f>(Table1[[#This Row],[Min Fecal Coliform]]+Table1[[#This Row],[Max Fecal Coliform]])/2</f>
        <v>1850</v>
      </c>
      <c r="Z663">
        <v>3100</v>
      </c>
      <c r="AA663">
        <v>4900</v>
      </c>
      <c r="AB663">
        <f>(Table1[[#This Row],[Min Total Coliform]]+Table1[[#This Row],[Max Total Coliform]])/2</f>
        <v>4000</v>
      </c>
      <c r="AC663">
        <f>MIN(10, (Table1[[#This Row],[Avg BOD]]/4)*10)</f>
        <v>10</v>
      </c>
      <c r="AD663">
        <f>MIN(10, (Table1[[#This Row],[Avg Fecal Coliform]]/600)*10)</f>
        <v>10</v>
      </c>
      <c r="AE663">
        <f>MIN(10, (Table1[[#This Row],[Avg Nitrate N + Nitrite N]]/10)*10)</f>
        <v>1.1000000000000001</v>
      </c>
      <c r="AF663">
        <f>IF(OR(Table1[[#This Row],[Avg pH]]&lt;6.5,Table1[[#This Row],[Avg pH]]&gt;8.5),10,0)</f>
        <v>0</v>
      </c>
      <c r="AG663">
        <f>MAX(0, 10-(2*Table1[[#This Row],[Avg Dissolved Oxygen]]))</f>
        <v>0</v>
      </c>
      <c r="AH663">
        <f>(Table1[[#This Row],[Fecal Score]]*0.3) + (Table1[[#This Row],[BOD Score]]*0.25) + (Table1[[#This Row],[Nitrate Score]]*0.2) + (Table1[[#This Row],[pH Score]]*0.15) + (Table1[[#This Row],[Dissolved Oxygen Score]]*0.1)</f>
        <v>5.72</v>
      </c>
      <c r="AI663">
        <v>2018</v>
      </c>
    </row>
    <row r="664" spans="1:35">
      <c r="A664">
        <v>1348</v>
      </c>
      <c r="B664" t="s">
        <v>460</v>
      </c>
      <c r="C664" t="s">
        <v>1</v>
      </c>
      <c r="D664" t="s">
        <v>278</v>
      </c>
      <c r="E664">
        <v>10</v>
      </c>
      <c r="F664">
        <v>21</v>
      </c>
      <c r="G664">
        <f>(Table1[[#This Row],[Min Temperature]]+Table1[[#This Row],[Max Temperature]])/2</f>
        <v>15.5</v>
      </c>
      <c r="H664">
        <v>6.2</v>
      </c>
      <c r="I664">
        <v>9</v>
      </c>
      <c r="J664">
        <f>(Table1[[#This Row],[Min Dissolved Oxygen]]+Table1[[#This Row],[Max Dissolved Oxygen]])/2</f>
        <v>7.6</v>
      </c>
      <c r="K664">
        <v>7.1</v>
      </c>
      <c r="L664">
        <v>8</v>
      </c>
      <c r="M664">
        <f>(Table1[[#This Row],[Min pH]]+Table1[[#This Row],[Max pH]])/2</f>
        <v>7.55</v>
      </c>
      <c r="N664">
        <v>135</v>
      </c>
      <c r="O664">
        <v>180</v>
      </c>
      <c r="P664">
        <f>(Table1[[#This Row],[Min Conductivity]]+Table1[[#This Row],[Max Conductivity]])/2</f>
        <v>157.5</v>
      </c>
      <c r="Q664">
        <v>4</v>
      </c>
      <c r="R664">
        <v>6</v>
      </c>
      <c r="S664">
        <f>(Table1[[#This Row],[Min BOD]]+Table1[[#This Row],[Max BOD]])/2</f>
        <v>5</v>
      </c>
      <c r="T664">
        <v>0.1</v>
      </c>
      <c r="U664">
        <v>0.6</v>
      </c>
      <c r="V664">
        <f>(Table1[[#This Row],[Min Nitrate N + Nitrite N]]+Table1[[#This Row],[Max Nitrate N + Nitrite N]])/2</f>
        <v>0.35</v>
      </c>
      <c r="W664">
        <v>790</v>
      </c>
      <c r="X664">
        <v>1700</v>
      </c>
      <c r="Y664">
        <f>(Table1[[#This Row],[Min Fecal Coliform]]+Table1[[#This Row],[Max Fecal Coliform]])/2</f>
        <v>1245</v>
      </c>
      <c r="Z664">
        <v>2700</v>
      </c>
      <c r="AA664">
        <v>3900</v>
      </c>
      <c r="AB664">
        <f>(Table1[[#This Row],[Min Total Coliform]]+Table1[[#This Row],[Max Total Coliform]])/2</f>
        <v>3300</v>
      </c>
      <c r="AC664">
        <f>MIN(10, (Table1[[#This Row],[Avg BOD]]/4)*10)</f>
        <v>10</v>
      </c>
      <c r="AD664">
        <f>MIN(10, (Table1[[#This Row],[Avg Fecal Coliform]]/600)*10)</f>
        <v>10</v>
      </c>
      <c r="AE664">
        <f>MIN(10, (Table1[[#This Row],[Avg Nitrate N + Nitrite N]]/10)*10)</f>
        <v>0.35</v>
      </c>
      <c r="AF664">
        <f>IF(OR(Table1[[#This Row],[Avg pH]]&lt;6.5,Table1[[#This Row],[Avg pH]]&gt;8.5),10,0)</f>
        <v>0</v>
      </c>
      <c r="AG664">
        <f>MAX(0, 10-(2*Table1[[#This Row],[Avg Dissolved Oxygen]]))</f>
        <v>0</v>
      </c>
      <c r="AH664">
        <f>(Table1[[#This Row],[Fecal Score]]*0.3) + (Table1[[#This Row],[BOD Score]]*0.25) + (Table1[[#This Row],[Nitrate Score]]*0.2) + (Table1[[#This Row],[pH Score]]*0.15) + (Table1[[#This Row],[Dissolved Oxygen Score]]*0.1)</f>
        <v>5.57</v>
      </c>
      <c r="AI664">
        <v>2018</v>
      </c>
    </row>
    <row r="665" spans="1:35">
      <c r="A665">
        <v>1459</v>
      </c>
      <c r="B665" t="s">
        <v>280</v>
      </c>
      <c r="C665" t="s">
        <v>1</v>
      </c>
      <c r="D665" t="s">
        <v>278</v>
      </c>
      <c r="E665">
        <v>11</v>
      </c>
      <c r="F665">
        <v>22</v>
      </c>
      <c r="G665">
        <f>(Table1[[#This Row],[Min Temperature]]+Table1[[#This Row],[Max Temperature]])/2</f>
        <v>16.5</v>
      </c>
      <c r="H665">
        <v>6.2</v>
      </c>
      <c r="I665">
        <v>8.1999999999999993</v>
      </c>
      <c r="J665">
        <f>(Table1[[#This Row],[Min Dissolved Oxygen]]+Table1[[#This Row],[Max Dissolved Oxygen]])/2</f>
        <v>7.1999999999999993</v>
      </c>
      <c r="K665">
        <v>6.7</v>
      </c>
      <c r="L665">
        <v>7.3</v>
      </c>
      <c r="M665">
        <f>(Table1[[#This Row],[Min pH]]+Table1[[#This Row],[Max pH]])/2</f>
        <v>7</v>
      </c>
      <c r="N665">
        <v>40</v>
      </c>
      <c r="O665">
        <v>59</v>
      </c>
      <c r="P665">
        <f>(Table1[[#This Row],[Min Conductivity]]+Table1[[#This Row],[Max Conductivity]])/2</f>
        <v>49.5</v>
      </c>
      <c r="Q665">
        <v>1.4</v>
      </c>
      <c r="R665">
        <v>2.2000000000000002</v>
      </c>
      <c r="S665">
        <f>(Table1[[#This Row],[Min BOD]]+Table1[[#This Row],[Max BOD]])/2</f>
        <v>1.8</v>
      </c>
      <c r="T665">
        <v>0.3</v>
      </c>
      <c r="U665">
        <v>0.8</v>
      </c>
      <c r="V665">
        <f>(Table1[[#This Row],[Min Nitrate N + Nitrite N]]+Table1[[#This Row],[Max Nitrate N + Nitrite N]])/2</f>
        <v>0.55000000000000004</v>
      </c>
      <c r="W665">
        <v>14</v>
      </c>
      <c r="X665">
        <v>24</v>
      </c>
      <c r="Y665">
        <f>(Table1[[#This Row],[Min Fecal Coliform]]+Table1[[#This Row],[Max Fecal Coliform]])/2</f>
        <v>19</v>
      </c>
      <c r="Z665">
        <v>70</v>
      </c>
      <c r="AA665">
        <v>130</v>
      </c>
      <c r="AB665">
        <f>(Table1[[#This Row],[Min Total Coliform]]+Table1[[#This Row],[Max Total Coliform]])/2</f>
        <v>100</v>
      </c>
      <c r="AC665">
        <f>MIN(10, (Table1[[#This Row],[Avg BOD]]/4)*10)</f>
        <v>4.5</v>
      </c>
      <c r="AD665">
        <f>MIN(10, (Table1[[#This Row],[Avg Fecal Coliform]]/600)*10)</f>
        <v>0.31666666666666671</v>
      </c>
      <c r="AE665">
        <f>MIN(10, (Table1[[#This Row],[Avg Nitrate N + Nitrite N]]/10)*10)</f>
        <v>0.55000000000000004</v>
      </c>
      <c r="AF665">
        <f>IF(OR(Table1[[#This Row],[Avg pH]]&lt;6.5,Table1[[#This Row],[Avg pH]]&gt;8.5),10,0)</f>
        <v>0</v>
      </c>
      <c r="AG665">
        <f>MAX(0, 10-(2*Table1[[#This Row],[Avg Dissolved Oxygen]]))</f>
        <v>0</v>
      </c>
      <c r="AH665">
        <f>(Table1[[#This Row],[Fecal Score]]*0.3) + (Table1[[#This Row],[BOD Score]]*0.25) + (Table1[[#This Row],[Nitrate Score]]*0.2) + (Table1[[#This Row],[pH Score]]*0.15) + (Table1[[#This Row],[Dissolved Oxygen Score]]*0.1)</f>
        <v>1.33</v>
      </c>
      <c r="AI665">
        <v>2018</v>
      </c>
    </row>
    <row r="666" spans="1:35">
      <c r="A666">
        <v>3346</v>
      </c>
      <c r="B666" t="s">
        <v>461</v>
      </c>
      <c r="C666" t="s">
        <v>1</v>
      </c>
      <c r="D666" t="s">
        <v>278</v>
      </c>
      <c r="E666">
        <v>15</v>
      </c>
      <c r="F666">
        <v>24</v>
      </c>
      <c r="G666">
        <f>(Table1[[#This Row],[Min Temperature]]+Table1[[#This Row],[Max Temperature]])/2</f>
        <v>19.5</v>
      </c>
      <c r="H666">
        <v>3</v>
      </c>
      <c r="I666">
        <v>7.7</v>
      </c>
      <c r="J666">
        <f>(Table1[[#This Row],[Min Dissolved Oxygen]]+Table1[[#This Row],[Max Dissolved Oxygen]])/2</f>
        <v>5.35</v>
      </c>
      <c r="K666">
        <v>6.8</v>
      </c>
      <c r="L666">
        <v>8.3000000000000007</v>
      </c>
      <c r="M666">
        <f>(Table1[[#This Row],[Min pH]]+Table1[[#This Row],[Max pH]])/2</f>
        <v>7.5500000000000007</v>
      </c>
      <c r="N666">
        <v>85</v>
      </c>
      <c r="O666">
        <v>155</v>
      </c>
      <c r="P666">
        <f>(Table1[[#This Row],[Min Conductivity]]+Table1[[#This Row],[Max Conductivity]])/2</f>
        <v>120</v>
      </c>
      <c r="Q666">
        <v>4.5999999999999996</v>
      </c>
      <c r="R666">
        <v>10</v>
      </c>
      <c r="S666">
        <f>(Table1[[#This Row],[Min BOD]]+Table1[[#This Row],[Max BOD]])/2</f>
        <v>7.3</v>
      </c>
      <c r="T666">
        <v>0.6</v>
      </c>
      <c r="U666">
        <v>2</v>
      </c>
      <c r="V666">
        <f>(Table1[[#This Row],[Min Nitrate N + Nitrite N]]+Table1[[#This Row],[Max Nitrate N + Nitrite N]])/2</f>
        <v>1.3</v>
      </c>
      <c r="W666">
        <v>2000</v>
      </c>
      <c r="X666">
        <v>2700</v>
      </c>
      <c r="Y666">
        <f>(Table1[[#This Row],[Min Fecal Coliform]]+Table1[[#This Row],[Max Fecal Coliform]])/2</f>
        <v>2350</v>
      </c>
      <c r="Z666">
        <v>3600</v>
      </c>
      <c r="AA666">
        <v>5800</v>
      </c>
      <c r="AB666">
        <f>(Table1[[#This Row],[Min Total Coliform]]+Table1[[#This Row],[Max Total Coliform]])/2</f>
        <v>4700</v>
      </c>
      <c r="AC666">
        <f>MIN(10, (Table1[[#This Row],[Avg BOD]]/4)*10)</f>
        <v>10</v>
      </c>
      <c r="AD666">
        <f>MIN(10, (Table1[[#This Row],[Avg Fecal Coliform]]/600)*10)</f>
        <v>10</v>
      </c>
      <c r="AE666">
        <f>MIN(10, (Table1[[#This Row],[Avg Nitrate N + Nitrite N]]/10)*10)</f>
        <v>1.3</v>
      </c>
      <c r="AF666">
        <f>IF(OR(Table1[[#This Row],[Avg pH]]&lt;6.5,Table1[[#This Row],[Avg pH]]&gt;8.5),10,0)</f>
        <v>0</v>
      </c>
      <c r="AG666">
        <f>MAX(0, 10-(2*Table1[[#This Row],[Avg Dissolved Oxygen]]))</f>
        <v>0</v>
      </c>
      <c r="AH666">
        <f>(Table1[[#This Row],[Fecal Score]]*0.3) + (Table1[[#This Row],[BOD Score]]*0.25) + (Table1[[#This Row],[Nitrate Score]]*0.2) + (Table1[[#This Row],[pH Score]]*0.15) + (Table1[[#This Row],[Dissolved Oxygen Score]]*0.1)</f>
        <v>5.76</v>
      </c>
      <c r="AI666">
        <v>2018</v>
      </c>
    </row>
    <row r="667" spans="1:35">
      <c r="A667">
        <v>3347</v>
      </c>
      <c r="B667" t="s">
        <v>462</v>
      </c>
      <c r="C667" t="s">
        <v>1</v>
      </c>
      <c r="D667" t="s">
        <v>278</v>
      </c>
      <c r="E667">
        <v>14</v>
      </c>
      <c r="F667">
        <v>24</v>
      </c>
      <c r="G667">
        <f>(Table1[[#This Row],[Min Temperature]]+Table1[[#This Row],[Max Temperature]])/2</f>
        <v>19</v>
      </c>
      <c r="H667">
        <v>4.5999999999999996</v>
      </c>
      <c r="I667">
        <v>11.5</v>
      </c>
      <c r="J667">
        <f>(Table1[[#This Row],[Min Dissolved Oxygen]]+Table1[[#This Row],[Max Dissolved Oxygen]])/2</f>
        <v>8.0500000000000007</v>
      </c>
      <c r="K667">
        <v>7.2</v>
      </c>
      <c r="L667">
        <v>9.8000000000000007</v>
      </c>
      <c r="M667">
        <f>(Table1[[#This Row],[Min pH]]+Table1[[#This Row],[Max pH]])/2</f>
        <v>8.5</v>
      </c>
      <c r="N667">
        <v>81</v>
      </c>
      <c r="O667">
        <v>125</v>
      </c>
      <c r="P667">
        <f>(Table1[[#This Row],[Min Conductivity]]+Table1[[#This Row],[Max Conductivity]])/2</f>
        <v>103</v>
      </c>
      <c r="Q667">
        <v>4</v>
      </c>
      <c r="R667">
        <v>8.6</v>
      </c>
      <c r="S667">
        <f>(Table1[[#This Row],[Min BOD]]+Table1[[#This Row],[Max BOD]])/2</f>
        <v>6.3</v>
      </c>
      <c r="T667">
        <v>0.5</v>
      </c>
      <c r="U667">
        <v>1.5</v>
      </c>
      <c r="V667">
        <f>(Table1[[#This Row],[Min Nitrate N + Nitrite N]]+Table1[[#This Row],[Max Nitrate N + Nitrite N]])/2</f>
        <v>1</v>
      </c>
      <c r="W667">
        <v>1100</v>
      </c>
      <c r="X667">
        <v>2300</v>
      </c>
      <c r="Y667">
        <f>(Table1[[#This Row],[Min Fecal Coliform]]+Table1[[#This Row],[Max Fecal Coliform]])/2</f>
        <v>1700</v>
      </c>
      <c r="Z667">
        <v>2700</v>
      </c>
      <c r="AA667">
        <v>4300</v>
      </c>
      <c r="AB667">
        <f>(Table1[[#This Row],[Min Total Coliform]]+Table1[[#This Row],[Max Total Coliform]])/2</f>
        <v>3500</v>
      </c>
      <c r="AC667">
        <f>MIN(10, (Table1[[#This Row],[Avg BOD]]/4)*10)</f>
        <v>10</v>
      </c>
      <c r="AD667">
        <f>MIN(10, (Table1[[#This Row],[Avg Fecal Coliform]]/600)*10)</f>
        <v>10</v>
      </c>
      <c r="AE667">
        <f>MIN(10, (Table1[[#This Row],[Avg Nitrate N + Nitrite N]]/10)*10)</f>
        <v>1</v>
      </c>
      <c r="AF667">
        <f>IF(OR(Table1[[#This Row],[Avg pH]]&lt;6.5,Table1[[#This Row],[Avg pH]]&gt;8.5),10,0)</f>
        <v>0</v>
      </c>
      <c r="AG667">
        <f>MAX(0, 10-(2*Table1[[#This Row],[Avg Dissolved Oxygen]]))</f>
        <v>0</v>
      </c>
      <c r="AH667">
        <f>(Table1[[#This Row],[Fecal Score]]*0.3) + (Table1[[#This Row],[BOD Score]]*0.25) + (Table1[[#This Row],[Nitrate Score]]*0.2) + (Table1[[#This Row],[pH Score]]*0.15) + (Table1[[#This Row],[Dissolved Oxygen Score]]*0.1)</f>
        <v>5.7</v>
      </c>
      <c r="AI667">
        <v>2018</v>
      </c>
    </row>
    <row r="668" spans="1:35">
      <c r="A668">
        <v>3348</v>
      </c>
      <c r="B668" t="s">
        <v>463</v>
      </c>
      <c r="C668" t="s">
        <v>1</v>
      </c>
      <c r="D668" t="s">
        <v>278</v>
      </c>
      <c r="E668">
        <v>15</v>
      </c>
      <c r="F668">
        <v>26</v>
      </c>
      <c r="G668">
        <f>(Table1[[#This Row],[Min Temperature]]+Table1[[#This Row],[Max Temperature]])/2</f>
        <v>20.5</v>
      </c>
      <c r="H668">
        <v>3</v>
      </c>
      <c r="I668">
        <v>6.2</v>
      </c>
      <c r="J668">
        <f>(Table1[[#This Row],[Min Dissolved Oxygen]]+Table1[[#This Row],[Max Dissolved Oxygen]])/2</f>
        <v>4.5999999999999996</v>
      </c>
      <c r="K668">
        <v>6.9</v>
      </c>
      <c r="L668">
        <v>9.8000000000000007</v>
      </c>
      <c r="M668">
        <f>(Table1[[#This Row],[Min pH]]+Table1[[#This Row],[Max pH]])/2</f>
        <v>8.3500000000000014</v>
      </c>
      <c r="N668">
        <v>79</v>
      </c>
      <c r="O668">
        <v>144</v>
      </c>
      <c r="P668">
        <f>(Table1[[#This Row],[Min Conductivity]]+Table1[[#This Row],[Max Conductivity]])/2</f>
        <v>111.5</v>
      </c>
      <c r="Q668">
        <v>4.2</v>
      </c>
      <c r="R668">
        <v>7.8</v>
      </c>
      <c r="S668">
        <f>(Table1[[#This Row],[Min BOD]]+Table1[[#This Row],[Max BOD]])/2</f>
        <v>6</v>
      </c>
      <c r="T668">
        <v>0.3</v>
      </c>
      <c r="U668">
        <v>1</v>
      </c>
      <c r="V668">
        <f>(Table1[[#This Row],[Min Nitrate N + Nitrite N]]+Table1[[#This Row],[Max Nitrate N + Nitrite N]])/2</f>
        <v>0.65</v>
      </c>
      <c r="W668">
        <v>1300</v>
      </c>
      <c r="X668">
        <v>2200</v>
      </c>
      <c r="Y668">
        <f>(Table1[[#This Row],[Min Fecal Coliform]]+Table1[[#This Row],[Max Fecal Coliform]])/2</f>
        <v>1750</v>
      </c>
      <c r="Z668">
        <v>2400</v>
      </c>
      <c r="AA668">
        <v>4400</v>
      </c>
      <c r="AB668">
        <f>(Table1[[#This Row],[Min Total Coliform]]+Table1[[#This Row],[Max Total Coliform]])/2</f>
        <v>3400</v>
      </c>
      <c r="AC668">
        <f>MIN(10, (Table1[[#This Row],[Avg BOD]]/4)*10)</f>
        <v>10</v>
      </c>
      <c r="AD668">
        <f>MIN(10, (Table1[[#This Row],[Avg Fecal Coliform]]/600)*10)</f>
        <v>10</v>
      </c>
      <c r="AE668">
        <f>MIN(10, (Table1[[#This Row],[Avg Nitrate N + Nitrite N]]/10)*10)</f>
        <v>0.65</v>
      </c>
      <c r="AF668">
        <f>IF(OR(Table1[[#This Row],[Avg pH]]&lt;6.5,Table1[[#This Row],[Avg pH]]&gt;8.5),10,0)</f>
        <v>0</v>
      </c>
      <c r="AG668">
        <f>MAX(0, 10-(2*Table1[[#This Row],[Avg Dissolved Oxygen]]))</f>
        <v>0.80000000000000071</v>
      </c>
      <c r="AH668">
        <f>(Table1[[#This Row],[Fecal Score]]*0.3) + (Table1[[#This Row],[BOD Score]]*0.25) + (Table1[[#This Row],[Nitrate Score]]*0.2) + (Table1[[#This Row],[pH Score]]*0.15) + (Table1[[#This Row],[Dissolved Oxygen Score]]*0.1)</f>
        <v>5.71</v>
      </c>
      <c r="AI668">
        <v>2018</v>
      </c>
    </row>
    <row r="669" spans="1:35">
      <c r="A669">
        <v>3349</v>
      </c>
      <c r="B669" t="s">
        <v>284</v>
      </c>
      <c r="C669" t="s">
        <v>1</v>
      </c>
      <c r="D669" t="s">
        <v>278</v>
      </c>
      <c r="E669">
        <v>15</v>
      </c>
      <c r="F669">
        <v>30</v>
      </c>
      <c r="G669">
        <f>(Table1[[#This Row],[Min Temperature]]+Table1[[#This Row],[Max Temperature]])/2</f>
        <v>22.5</v>
      </c>
      <c r="H669">
        <v>6.3</v>
      </c>
      <c r="I669">
        <v>7.5</v>
      </c>
      <c r="J669">
        <f>(Table1[[#This Row],[Min Dissolved Oxygen]]+Table1[[#This Row],[Max Dissolved Oxygen]])/2</f>
        <v>6.9</v>
      </c>
      <c r="K669">
        <v>6.8</v>
      </c>
      <c r="L669">
        <v>7.4</v>
      </c>
      <c r="M669">
        <f>(Table1[[#This Row],[Min pH]]+Table1[[#This Row],[Max pH]])/2</f>
        <v>7.1</v>
      </c>
      <c r="N669">
        <v>58</v>
      </c>
      <c r="O669">
        <v>85</v>
      </c>
      <c r="P669">
        <f>(Table1[[#This Row],[Min Conductivity]]+Table1[[#This Row],[Max Conductivity]])/2</f>
        <v>71.5</v>
      </c>
      <c r="Q669">
        <v>1.4</v>
      </c>
      <c r="R669">
        <v>2</v>
      </c>
      <c r="S669">
        <f>(Table1[[#This Row],[Min BOD]]+Table1[[#This Row],[Max BOD]])/2</f>
        <v>1.7</v>
      </c>
      <c r="T669">
        <v>0.3</v>
      </c>
      <c r="U669">
        <v>0.4</v>
      </c>
      <c r="V669">
        <f>(Table1[[#This Row],[Min Nitrate N + Nitrite N]]+Table1[[#This Row],[Max Nitrate N + Nitrite N]])/2</f>
        <v>0.35</v>
      </c>
      <c r="W669">
        <v>24</v>
      </c>
      <c r="X669">
        <v>36</v>
      </c>
      <c r="Y669">
        <f>(Table1[[#This Row],[Min Fecal Coliform]]+Table1[[#This Row],[Max Fecal Coliform]])/2</f>
        <v>30</v>
      </c>
      <c r="Z669">
        <v>84</v>
      </c>
      <c r="AA669">
        <v>210</v>
      </c>
      <c r="AB669">
        <f>(Table1[[#This Row],[Min Total Coliform]]+Table1[[#This Row],[Max Total Coliform]])/2</f>
        <v>147</v>
      </c>
      <c r="AC669">
        <f>MIN(10, (Table1[[#This Row],[Avg BOD]]/4)*10)</f>
        <v>4.25</v>
      </c>
      <c r="AD669">
        <f>MIN(10, (Table1[[#This Row],[Avg Fecal Coliform]]/600)*10)</f>
        <v>0.5</v>
      </c>
      <c r="AE669">
        <f>MIN(10, (Table1[[#This Row],[Avg Nitrate N + Nitrite N]]/10)*10)</f>
        <v>0.35</v>
      </c>
      <c r="AF669">
        <f>IF(OR(Table1[[#This Row],[Avg pH]]&lt;6.5,Table1[[#This Row],[Avg pH]]&gt;8.5),10,0)</f>
        <v>0</v>
      </c>
      <c r="AG669">
        <f>MAX(0, 10-(2*Table1[[#This Row],[Avg Dissolved Oxygen]]))</f>
        <v>0</v>
      </c>
      <c r="AH669">
        <f>(Table1[[#This Row],[Fecal Score]]*0.3) + (Table1[[#This Row],[BOD Score]]*0.25) + (Table1[[#This Row],[Nitrate Score]]*0.2) + (Table1[[#This Row],[pH Score]]*0.15) + (Table1[[#This Row],[Dissolved Oxygen Score]]*0.1)</f>
        <v>1.2825</v>
      </c>
      <c r="AI669">
        <v>2018</v>
      </c>
    </row>
    <row r="670" spans="1:35">
      <c r="A670">
        <v>2886</v>
      </c>
      <c r="B670" t="s">
        <v>290</v>
      </c>
      <c r="C670" t="s">
        <v>1</v>
      </c>
      <c r="D670" t="s">
        <v>291</v>
      </c>
      <c r="E670">
        <v>22</v>
      </c>
      <c r="F670">
        <v>36</v>
      </c>
      <c r="G670">
        <f>(Table1[[#This Row],[Min Temperature]]+Table1[[#This Row],[Max Temperature]])/2</f>
        <v>29</v>
      </c>
      <c r="H670">
        <v>2.5</v>
      </c>
      <c r="I670">
        <v>7.4</v>
      </c>
      <c r="J670">
        <f>(Table1[[#This Row],[Min Dissolved Oxygen]]+Table1[[#This Row],[Max Dissolved Oxygen]])/2</f>
        <v>4.95</v>
      </c>
      <c r="K670">
        <v>6.5</v>
      </c>
      <c r="L670">
        <v>8.5</v>
      </c>
      <c r="M670">
        <f>(Table1[[#This Row],[Min pH]]+Table1[[#This Row],[Max pH]])/2</f>
        <v>7.5</v>
      </c>
      <c r="N670">
        <v>54</v>
      </c>
      <c r="O670">
        <v>173</v>
      </c>
      <c r="P670">
        <f>(Table1[[#This Row],[Min Conductivity]]+Table1[[#This Row],[Max Conductivity]])/2</f>
        <v>113.5</v>
      </c>
      <c r="Q670">
        <v>2.4</v>
      </c>
      <c r="R670">
        <v>8.8000000000000007</v>
      </c>
      <c r="S670">
        <f>(Table1[[#This Row],[Min BOD]]+Table1[[#This Row],[Max BOD]])/2</f>
        <v>5.6000000000000005</v>
      </c>
      <c r="T670">
        <v>0.1</v>
      </c>
      <c r="U670">
        <v>0.8</v>
      </c>
      <c r="V670">
        <f>(Table1[[#This Row],[Min Nitrate N + Nitrite N]]+Table1[[#This Row],[Max Nitrate N + Nitrite N]])/2</f>
        <v>0.45</v>
      </c>
      <c r="W670">
        <v>1436.77104377104</v>
      </c>
      <c r="X670">
        <v>321488.727272727</v>
      </c>
      <c r="Y670">
        <f>(Table1[[#This Row],[Min Fecal Coliform]]+Table1[[#This Row],[Max Fecal Coliform]])/2</f>
        <v>161462.74915824903</v>
      </c>
      <c r="Z670">
        <v>12108.853896103899</v>
      </c>
      <c r="AA670">
        <v>1882110.4063492101</v>
      </c>
      <c r="AB670">
        <f>(Table1[[#This Row],[Min Total Coliform]]+Table1[[#This Row],[Max Total Coliform]])/2</f>
        <v>947109.63012265693</v>
      </c>
      <c r="AC670">
        <f>MIN(10, (Table1[[#This Row],[Avg BOD]]/4)*10)</f>
        <v>10</v>
      </c>
      <c r="AD670">
        <f>MIN(10, (Table1[[#This Row],[Avg Fecal Coliform]]/600)*10)</f>
        <v>10</v>
      </c>
      <c r="AE670">
        <f>MIN(10, (Table1[[#This Row],[Avg Nitrate N + Nitrite N]]/10)*10)</f>
        <v>0.44999999999999996</v>
      </c>
      <c r="AF670">
        <f>IF(OR(Table1[[#This Row],[Avg pH]]&lt;6.5,Table1[[#This Row],[Avg pH]]&gt;8.5),10,0)</f>
        <v>0</v>
      </c>
      <c r="AG670">
        <f>MAX(0, 10-(2*Table1[[#This Row],[Avg Dissolved Oxygen]]))</f>
        <v>9.9999999999999645E-2</v>
      </c>
      <c r="AH670">
        <f>(Table1[[#This Row],[Fecal Score]]*0.3) + (Table1[[#This Row],[BOD Score]]*0.25) + (Table1[[#This Row],[Nitrate Score]]*0.2) + (Table1[[#This Row],[pH Score]]*0.15) + (Table1[[#This Row],[Dissolved Oxygen Score]]*0.1)</f>
        <v>5.6</v>
      </c>
      <c r="AI670">
        <v>2018</v>
      </c>
    </row>
    <row r="671" spans="1:35">
      <c r="A671">
        <v>2887</v>
      </c>
      <c r="B671" t="s">
        <v>292</v>
      </c>
      <c r="C671" t="s">
        <v>1</v>
      </c>
      <c r="D671" t="s">
        <v>291</v>
      </c>
      <c r="E671">
        <v>21.4</v>
      </c>
      <c r="F671">
        <v>35.5</v>
      </c>
      <c r="G671">
        <f>(Table1[[#This Row],[Min Temperature]]+Table1[[#This Row],[Max Temperature]])/2</f>
        <v>28.45</v>
      </c>
      <c r="H671">
        <v>2.6</v>
      </c>
      <c r="I671">
        <v>7.8</v>
      </c>
      <c r="J671">
        <f>(Table1[[#This Row],[Min Dissolved Oxygen]]+Table1[[#This Row],[Max Dissolved Oxygen]])/2</f>
        <v>5.2</v>
      </c>
      <c r="K671">
        <v>7</v>
      </c>
      <c r="L671">
        <v>8.5</v>
      </c>
      <c r="M671">
        <f>(Table1[[#This Row],[Min pH]]+Table1[[#This Row],[Max pH]])/2</f>
        <v>7.75</v>
      </c>
      <c r="N671">
        <v>55</v>
      </c>
      <c r="O671">
        <v>178</v>
      </c>
      <c r="P671">
        <f>(Table1[[#This Row],[Min Conductivity]]+Table1[[#This Row],[Max Conductivity]])/2</f>
        <v>116.5</v>
      </c>
      <c r="Q671">
        <v>2</v>
      </c>
      <c r="R671">
        <v>4.8</v>
      </c>
      <c r="S671">
        <f>(Table1[[#This Row],[Min BOD]]+Table1[[#This Row],[Max BOD]])/2</f>
        <v>3.4</v>
      </c>
      <c r="T671">
        <v>0.2</v>
      </c>
      <c r="U671">
        <v>0.7</v>
      </c>
      <c r="V671">
        <f>(Table1[[#This Row],[Min Nitrate N + Nitrite N]]+Table1[[#This Row],[Max Nitrate N + Nitrite N]])/2</f>
        <v>0.44999999999999996</v>
      </c>
      <c r="W671">
        <v>1436.77104377104</v>
      </c>
      <c r="X671">
        <v>321488.727272727</v>
      </c>
      <c r="Y671">
        <f>(Table1[[#This Row],[Min Fecal Coliform]]+Table1[[#This Row],[Max Fecal Coliform]])/2</f>
        <v>161462.74915824903</v>
      </c>
      <c r="Z671">
        <v>12108.853896103899</v>
      </c>
      <c r="AA671">
        <v>1882110.4063492101</v>
      </c>
      <c r="AB671">
        <f>(Table1[[#This Row],[Min Total Coliform]]+Table1[[#This Row],[Max Total Coliform]])/2</f>
        <v>947109.63012265693</v>
      </c>
      <c r="AC671">
        <f>MIN(10, (Table1[[#This Row],[Avg BOD]]/4)*10)</f>
        <v>8.5</v>
      </c>
      <c r="AD671">
        <f>MIN(10, (Table1[[#This Row],[Avg Fecal Coliform]]/600)*10)</f>
        <v>10</v>
      </c>
      <c r="AE671">
        <f>MIN(10, (Table1[[#This Row],[Avg Nitrate N + Nitrite N]]/10)*10)</f>
        <v>0.44999999999999996</v>
      </c>
      <c r="AF671">
        <f>IF(OR(Table1[[#This Row],[Avg pH]]&lt;6.5,Table1[[#This Row],[Avg pH]]&gt;8.5),10,0)</f>
        <v>0</v>
      </c>
      <c r="AG671">
        <f>MAX(0, 10-(2*Table1[[#This Row],[Avg Dissolved Oxygen]]))</f>
        <v>0</v>
      </c>
      <c r="AH671">
        <f>(Table1[[#This Row],[Fecal Score]]*0.3) + (Table1[[#This Row],[BOD Score]]*0.25) + (Table1[[#This Row],[Nitrate Score]]*0.2) + (Table1[[#This Row],[pH Score]]*0.15) + (Table1[[#This Row],[Dissolved Oxygen Score]]*0.1)</f>
        <v>5.2149999999999999</v>
      </c>
      <c r="AI671">
        <v>2018</v>
      </c>
    </row>
    <row r="672" spans="1:35">
      <c r="A672">
        <v>2437</v>
      </c>
      <c r="B672" t="s">
        <v>293</v>
      </c>
      <c r="C672" t="s">
        <v>1</v>
      </c>
      <c r="D672" t="s">
        <v>294</v>
      </c>
      <c r="E672">
        <v>24</v>
      </c>
      <c r="F672">
        <v>32</v>
      </c>
      <c r="G672">
        <f>(Table1[[#This Row],[Min Temperature]]+Table1[[#This Row],[Max Temperature]])/2</f>
        <v>28</v>
      </c>
      <c r="H672">
        <v>5.0999999999999996</v>
      </c>
      <c r="I672">
        <v>8.1</v>
      </c>
      <c r="J672">
        <f>(Table1[[#This Row],[Min Dissolved Oxygen]]+Table1[[#This Row],[Max Dissolved Oxygen]])/2</f>
        <v>6.6</v>
      </c>
      <c r="K672">
        <v>7.4</v>
      </c>
      <c r="L672">
        <v>8.3000000000000007</v>
      </c>
      <c r="M672">
        <f>(Table1[[#This Row],[Min pH]]+Table1[[#This Row],[Max pH]])/2</f>
        <v>7.8500000000000005</v>
      </c>
      <c r="N672">
        <v>1950</v>
      </c>
      <c r="O672">
        <v>55320</v>
      </c>
      <c r="P672">
        <f>(Table1[[#This Row],[Min Conductivity]]+Table1[[#This Row],[Max Conductivity]])/2</f>
        <v>28635</v>
      </c>
      <c r="Q672">
        <v>1</v>
      </c>
      <c r="R672">
        <v>2.7</v>
      </c>
      <c r="S672">
        <f>(Table1[[#This Row],[Min BOD]]+Table1[[#This Row],[Max BOD]])/2</f>
        <v>1.85</v>
      </c>
      <c r="T672">
        <v>0</v>
      </c>
      <c r="U672">
        <v>2.1</v>
      </c>
      <c r="V672">
        <f>(Table1[[#This Row],[Min Nitrate N + Nitrite N]]+Table1[[#This Row],[Max Nitrate N + Nitrite N]])/2</f>
        <v>1.05</v>
      </c>
      <c r="W672">
        <v>2</v>
      </c>
      <c r="X672">
        <v>9200</v>
      </c>
      <c r="Y672">
        <f>(Table1[[#This Row],[Min Fecal Coliform]]+Table1[[#This Row],[Max Fecal Coliform]])/2</f>
        <v>4601</v>
      </c>
      <c r="Z672">
        <v>2</v>
      </c>
      <c r="AA672">
        <v>9200</v>
      </c>
      <c r="AB672">
        <f>(Table1[[#This Row],[Min Total Coliform]]+Table1[[#This Row],[Max Total Coliform]])/2</f>
        <v>4601</v>
      </c>
      <c r="AC672">
        <f>MIN(10, (Table1[[#This Row],[Avg BOD]]/4)*10)</f>
        <v>4.625</v>
      </c>
      <c r="AD672">
        <f>MIN(10, (Table1[[#This Row],[Avg Fecal Coliform]]/600)*10)</f>
        <v>10</v>
      </c>
      <c r="AE672">
        <f>MIN(10, (Table1[[#This Row],[Avg Nitrate N + Nitrite N]]/10)*10)</f>
        <v>1.05</v>
      </c>
      <c r="AF672">
        <f>IF(OR(Table1[[#This Row],[Avg pH]]&lt;6.5,Table1[[#This Row],[Avg pH]]&gt;8.5),10,0)</f>
        <v>0</v>
      </c>
      <c r="AG672">
        <f>MAX(0, 10-(2*Table1[[#This Row],[Avg Dissolved Oxygen]]))</f>
        <v>0</v>
      </c>
      <c r="AH672">
        <f>(Table1[[#This Row],[Fecal Score]]*0.3) + (Table1[[#This Row],[BOD Score]]*0.25) + (Table1[[#This Row],[Nitrate Score]]*0.2) + (Table1[[#This Row],[pH Score]]*0.15) + (Table1[[#This Row],[Dissolved Oxygen Score]]*0.1)</f>
        <v>4.36625</v>
      </c>
      <c r="AI672">
        <v>2018</v>
      </c>
    </row>
    <row r="673" spans="1:35">
      <c r="A673">
        <v>2438</v>
      </c>
      <c r="B673" t="s">
        <v>295</v>
      </c>
      <c r="C673" t="s">
        <v>1</v>
      </c>
      <c r="D673" t="s">
        <v>294</v>
      </c>
      <c r="E673">
        <v>23</v>
      </c>
      <c r="F673">
        <v>32</v>
      </c>
      <c r="G673">
        <f>(Table1[[#This Row],[Min Temperature]]+Table1[[#This Row],[Max Temperature]])/2</f>
        <v>27.5</v>
      </c>
      <c r="H673">
        <v>5.4</v>
      </c>
      <c r="I673">
        <v>10</v>
      </c>
      <c r="J673">
        <f>(Table1[[#This Row],[Min Dissolved Oxygen]]+Table1[[#This Row],[Max Dissolved Oxygen]])/2</f>
        <v>7.7</v>
      </c>
      <c r="K673">
        <v>6.8</v>
      </c>
      <c r="L673">
        <v>8.3000000000000007</v>
      </c>
      <c r="M673">
        <f>(Table1[[#This Row],[Min pH]]+Table1[[#This Row],[Max pH]])/2</f>
        <v>7.5500000000000007</v>
      </c>
      <c r="N673">
        <v>106</v>
      </c>
      <c r="O673">
        <v>247</v>
      </c>
      <c r="P673">
        <f>(Table1[[#This Row],[Min Conductivity]]+Table1[[#This Row],[Max Conductivity]])/2</f>
        <v>176.5</v>
      </c>
      <c r="Q673">
        <v>1</v>
      </c>
      <c r="R673">
        <v>3.9</v>
      </c>
      <c r="S673">
        <f>(Table1[[#This Row],[Min BOD]]+Table1[[#This Row],[Max BOD]])/2</f>
        <v>2.4500000000000002</v>
      </c>
      <c r="T673">
        <v>0</v>
      </c>
      <c r="U673">
        <v>1.5</v>
      </c>
      <c r="V673">
        <f>(Table1[[#This Row],[Min Nitrate N + Nitrite N]]+Table1[[#This Row],[Max Nitrate N + Nitrite N]])/2</f>
        <v>0.75</v>
      </c>
      <c r="W673">
        <v>20</v>
      </c>
      <c r="X673">
        <v>3500</v>
      </c>
      <c r="Y673">
        <f>(Table1[[#This Row],[Min Fecal Coliform]]+Table1[[#This Row],[Max Fecal Coliform]])/2</f>
        <v>1760</v>
      </c>
      <c r="Z673">
        <v>230</v>
      </c>
      <c r="AA673">
        <v>9200</v>
      </c>
      <c r="AB673">
        <f>(Table1[[#This Row],[Min Total Coliform]]+Table1[[#This Row],[Max Total Coliform]])/2</f>
        <v>4715</v>
      </c>
      <c r="AC673">
        <f>MIN(10, (Table1[[#This Row],[Avg BOD]]/4)*10)</f>
        <v>6.125</v>
      </c>
      <c r="AD673">
        <f>MIN(10, (Table1[[#This Row],[Avg Fecal Coliform]]/600)*10)</f>
        <v>10</v>
      </c>
      <c r="AE673">
        <f>MIN(10, (Table1[[#This Row],[Avg Nitrate N + Nitrite N]]/10)*10)</f>
        <v>0.75</v>
      </c>
      <c r="AF673">
        <f>IF(OR(Table1[[#This Row],[Avg pH]]&lt;6.5,Table1[[#This Row],[Avg pH]]&gt;8.5),10,0)</f>
        <v>0</v>
      </c>
      <c r="AG673">
        <f>MAX(0, 10-(2*Table1[[#This Row],[Avg Dissolved Oxygen]]))</f>
        <v>0</v>
      </c>
      <c r="AH673">
        <f>(Table1[[#This Row],[Fecal Score]]*0.3) + (Table1[[#This Row],[BOD Score]]*0.25) + (Table1[[#This Row],[Nitrate Score]]*0.2) + (Table1[[#This Row],[pH Score]]*0.15) + (Table1[[#This Row],[Dissolved Oxygen Score]]*0.1)</f>
        <v>4.6812500000000004</v>
      </c>
      <c r="AI673">
        <v>2018</v>
      </c>
    </row>
    <row r="674" spans="1:35">
      <c r="A674">
        <v>3953</v>
      </c>
      <c r="B674" t="s">
        <v>296</v>
      </c>
      <c r="C674" t="s">
        <v>1</v>
      </c>
      <c r="D674" t="s">
        <v>294</v>
      </c>
      <c r="E674">
        <v>11</v>
      </c>
      <c r="F674">
        <v>26</v>
      </c>
      <c r="G674">
        <f>(Table1[[#This Row],[Min Temperature]]+Table1[[#This Row],[Max Temperature]])/2</f>
        <v>18.5</v>
      </c>
      <c r="H674">
        <v>6.2</v>
      </c>
      <c r="I674">
        <v>11</v>
      </c>
      <c r="J674">
        <f>(Table1[[#This Row],[Min Dissolved Oxygen]]+Table1[[#This Row],[Max Dissolved Oxygen]])/2</f>
        <v>8.6</v>
      </c>
      <c r="K674">
        <v>7.9</v>
      </c>
      <c r="L674">
        <v>9.1</v>
      </c>
      <c r="M674">
        <f>(Table1[[#This Row],[Min pH]]+Table1[[#This Row],[Max pH]])/2</f>
        <v>8.5</v>
      </c>
      <c r="N674">
        <v>12580</v>
      </c>
      <c r="O674">
        <v>31890</v>
      </c>
      <c r="P674">
        <f>(Table1[[#This Row],[Min Conductivity]]+Table1[[#This Row],[Max Conductivity]])/2</f>
        <v>22235</v>
      </c>
      <c r="Q674">
        <v>0.3</v>
      </c>
      <c r="R674">
        <v>2</v>
      </c>
      <c r="S674">
        <f>(Table1[[#This Row],[Min BOD]]+Table1[[#This Row],[Max BOD]])/2</f>
        <v>1.1499999999999999</v>
      </c>
      <c r="T674">
        <v>0</v>
      </c>
      <c r="U674">
        <v>1.9</v>
      </c>
      <c r="V674">
        <f>(Table1[[#This Row],[Min Nitrate N + Nitrite N]]+Table1[[#This Row],[Max Nitrate N + Nitrite N]])/2</f>
        <v>0.95</v>
      </c>
      <c r="W674">
        <v>2</v>
      </c>
      <c r="X674">
        <v>2200</v>
      </c>
      <c r="Y674">
        <f>(Table1[[#This Row],[Min Fecal Coliform]]+Table1[[#This Row],[Max Fecal Coliform]])/2</f>
        <v>1101</v>
      </c>
      <c r="Z674">
        <v>0</v>
      </c>
      <c r="AA674">
        <v>3500</v>
      </c>
      <c r="AB674">
        <f>(Table1[[#This Row],[Min Total Coliform]]+Table1[[#This Row],[Max Total Coliform]])/2</f>
        <v>1750</v>
      </c>
      <c r="AC674">
        <f>MIN(10, (Table1[[#This Row],[Avg BOD]]/4)*10)</f>
        <v>2.875</v>
      </c>
      <c r="AD674">
        <f>MIN(10, (Table1[[#This Row],[Avg Fecal Coliform]]/600)*10)</f>
        <v>10</v>
      </c>
      <c r="AE674">
        <f>MIN(10, (Table1[[#This Row],[Avg Nitrate N + Nitrite N]]/10)*10)</f>
        <v>0.95</v>
      </c>
      <c r="AF674">
        <f>IF(OR(Table1[[#This Row],[Avg pH]]&lt;6.5,Table1[[#This Row],[Avg pH]]&gt;8.5),10,0)</f>
        <v>0</v>
      </c>
      <c r="AG674">
        <f>MAX(0, 10-(2*Table1[[#This Row],[Avg Dissolved Oxygen]]))</f>
        <v>0</v>
      </c>
      <c r="AH674">
        <f>(Table1[[#This Row],[Fecal Score]]*0.3) + (Table1[[#This Row],[BOD Score]]*0.25) + (Table1[[#This Row],[Nitrate Score]]*0.2) + (Table1[[#This Row],[pH Score]]*0.15) + (Table1[[#This Row],[Dissolved Oxygen Score]]*0.1)</f>
        <v>3.9087499999999999</v>
      </c>
      <c r="AI674">
        <v>2018</v>
      </c>
    </row>
    <row r="675" spans="1:35">
      <c r="A675">
        <v>3954</v>
      </c>
      <c r="B675" t="s">
        <v>297</v>
      </c>
      <c r="C675" t="s">
        <v>1</v>
      </c>
      <c r="D675" t="s">
        <v>294</v>
      </c>
      <c r="E675">
        <v>12</v>
      </c>
      <c r="F675">
        <v>25</v>
      </c>
      <c r="G675">
        <f>(Table1[[#This Row],[Min Temperature]]+Table1[[#This Row],[Max Temperature]])/2</f>
        <v>18.5</v>
      </c>
      <c r="H675">
        <v>4.5</v>
      </c>
      <c r="I675">
        <v>12.5</v>
      </c>
      <c r="J675">
        <f>(Table1[[#This Row],[Min Dissolved Oxygen]]+Table1[[#This Row],[Max Dissolved Oxygen]])/2</f>
        <v>8.5</v>
      </c>
      <c r="K675">
        <v>7.3</v>
      </c>
      <c r="L675">
        <v>8.5</v>
      </c>
      <c r="M675">
        <f>(Table1[[#This Row],[Min pH]]+Table1[[#This Row],[Max pH]])/2</f>
        <v>7.9</v>
      </c>
      <c r="N675">
        <v>323</v>
      </c>
      <c r="O675">
        <v>934</v>
      </c>
      <c r="P675">
        <f>(Table1[[#This Row],[Min Conductivity]]+Table1[[#This Row],[Max Conductivity]])/2</f>
        <v>628.5</v>
      </c>
      <c r="Q675">
        <v>4.4000000000000004</v>
      </c>
      <c r="R675">
        <v>16.899999999999999</v>
      </c>
      <c r="S675">
        <f>(Table1[[#This Row],[Min BOD]]+Table1[[#This Row],[Max BOD]])/2</f>
        <v>10.649999999999999</v>
      </c>
      <c r="T675">
        <v>0</v>
      </c>
      <c r="U675">
        <v>5.0999999999999996</v>
      </c>
      <c r="V675">
        <f>(Table1[[#This Row],[Min Nitrate N + Nitrite N]]+Table1[[#This Row],[Max Nitrate N + Nitrite N]])/2</f>
        <v>2.5499999999999998</v>
      </c>
      <c r="W675">
        <v>20</v>
      </c>
      <c r="X675">
        <v>3300</v>
      </c>
      <c r="Y675">
        <f>(Table1[[#This Row],[Min Fecal Coliform]]+Table1[[#This Row],[Max Fecal Coliform]])/2</f>
        <v>1660</v>
      </c>
      <c r="Z675">
        <v>40</v>
      </c>
      <c r="AA675">
        <v>11000</v>
      </c>
      <c r="AB675">
        <f>(Table1[[#This Row],[Min Total Coliform]]+Table1[[#This Row],[Max Total Coliform]])/2</f>
        <v>5520</v>
      </c>
      <c r="AC675">
        <f>MIN(10, (Table1[[#This Row],[Avg BOD]]/4)*10)</f>
        <v>10</v>
      </c>
      <c r="AD675">
        <f>MIN(10, (Table1[[#This Row],[Avg Fecal Coliform]]/600)*10)</f>
        <v>10</v>
      </c>
      <c r="AE675">
        <f>MIN(10, (Table1[[#This Row],[Avg Nitrate N + Nitrite N]]/10)*10)</f>
        <v>2.5499999999999998</v>
      </c>
      <c r="AF675">
        <f>IF(OR(Table1[[#This Row],[Avg pH]]&lt;6.5,Table1[[#This Row],[Avg pH]]&gt;8.5),10,0)</f>
        <v>0</v>
      </c>
      <c r="AG675">
        <f>MAX(0, 10-(2*Table1[[#This Row],[Avg Dissolved Oxygen]]))</f>
        <v>0</v>
      </c>
      <c r="AH675">
        <f>(Table1[[#This Row],[Fecal Score]]*0.3) + (Table1[[#This Row],[BOD Score]]*0.25) + (Table1[[#This Row],[Nitrate Score]]*0.2) + (Table1[[#This Row],[pH Score]]*0.15) + (Table1[[#This Row],[Dissolved Oxygen Score]]*0.1)</f>
        <v>6.01</v>
      </c>
      <c r="AI675">
        <v>2018</v>
      </c>
    </row>
    <row r="676" spans="1:35">
      <c r="A676">
        <v>3955</v>
      </c>
      <c r="B676" t="s">
        <v>298</v>
      </c>
      <c r="C676" t="s">
        <v>1</v>
      </c>
      <c r="D676" t="s">
        <v>294</v>
      </c>
      <c r="E676">
        <v>23</v>
      </c>
      <c r="F676">
        <v>32</v>
      </c>
      <c r="G676">
        <f>(Table1[[#This Row],[Min Temperature]]+Table1[[#This Row],[Max Temperature]])/2</f>
        <v>27.5</v>
      </c>
      <c r="H676">
        <v>6.3</v>
      </c>
      <c r="I676">
        <v>9.4</v>
      </c>
      <c r="J676">
        <f>(Table1[[#This Row],[Min Dissolved Oxygen]]+Table1[[#This Row],[Max Dissolved Oxygen]])/2</f>
        <v>7.85</v>
      </c>
      <c r="K676">
        <v>6.6</v>
      </c>
      <c r="L676">
        <v>8.1</v>
      </c>
      <c r="M676">
        <f>(Table1[[#This Row],[Min pH]]+Table1[[#This Row],[Max pH]])/2</f>
        <v>7.35</v>
      </c>
      <c r="N676">
        <v>104</v>
      </c>
      <c r="O676">
        <v>240</v>
      </c>
      <c r="P676">
        <f>(Table1[[#This Row],[Min Conductivity]]+Table1[[#This Row],[Max Conductivity]])/2</f>
        <v>172</v>
      </c>
      <c r="Q676">
        <v>0.6</v>
      </c>
      <c r="R676">
        <v>4.3</v>
      </c>
      <c r="S676">
        <f>(Table1[[#This Row],[Min BOD]]+Table1[[#This Row],[Max BOD]])/2</f>
        <v>2.4499999999999997</v>
      </c>
      <c r="T676">
        <v>0.1</v>
      </c>
      <c r="U676">
        <v>4.2</v>
      </c>
      <c r="V676">
        <f>(Table1[[#This Row],[Min Nitrate N + Nitrite N]]+Table1[[#This Row],[Max Nitrate N + Nitrite N]])/2</f>
        <v>2.15</v>
      </c>
      <c r="W676">
        <v>20</v>
      </c>
      <c r="X676">
        <v>2400</v>
      </c>
      <c r="Y676">
        <f>(Table1[[#This Row],[Min Fecal Coliform]]+Table1[[#This Row],[Max Fecal Coliform]])/2</f>
        <v>1210</v>
      </c>
      <c r="Z676">
        <v>78</v>
      </c>
      <c r="AA676">
        <v>2800</v>
      </c>
      <c r="AB676">
        <f>(Table1[[#This Row],[Min Total Coliform]]+Table1[[#This Row],[Max Total Coliform]])/2</f>
        <v>1439</v>
      </c>
      <c r="AC676">
        <f>MIN(10, (Table1[[#This Row],[Avg BOD]]/4)*10)</f>
        <v>6.1249999999999991</v>
      </c>
      <c r="AD676">
        <f>MIN(10, (Table1[[#This Row],[Avg Fecal Coliform]]/600)*10)</f>
        <v>10</v>
      </c>
      <c r="AE676">
        <f>MIN(10, (Table1[[#This Row],[Avg Nitrate N + Nitrite N]]/10)*10)</f>
        <v>2.15</v>
      </c>
      <c r="AF676">
        <f>IF(OR(Table1[[#This Row],[Avg pH]]&lt;6.5,Table1[[#This Row],[Avg pH]]&gt;8.5),10,0)</f>
        <v>0</v>
      </c>
      <c r="AG676">
        <f>MAX(0, 10-(2*Table1[[#This Row],[Avg Dissolved Oxygen]]))</f>
        <v>0</v>
      </c>
      <c r="AH676">
        <f>(Table1[[#This Row],[Fecal Score]]*0.3) + (Table1[[#This Row],[BOD Score]]*0.25) + (Table1[[#This Row],[Nitrate Score]]*0.2) + (Table1[[#This Row],[pH Score]]*0.15) + (Table1[[#This Row],[Dissolved Oxygen Score]]*0.1)</f>
        <v>4.9612499999999997</v>
      </c>
      <c r="AI676">
        <v>2018</v>
      </c>
    </row>
    <row r="677" spans="1:35">
      <c r="A677">
        <v>3956</v>
      </c>
      <c r="B677" t="s">
        <v>299</v>
      </c>
      <c r="C677" t="s">
        <v>1</v>
      </c>
      <c r="D677" t="s">
        <v>294</v>
      </c>
      <c r="E677">
        <v>22</v>
      </c>
      <c r="F677">
        <v>32</v>
      </c>
      <c r="G677">
        <f>(Table1[[#This Row],[Min Temperature]]+Table1[[#This Row],[Max Temperature]])/2</f>
        <v>27</v>
      </c>
      <c r="H677">
        <v>3.4</v>
      </c>
      <c r="I677">
        <v>9.4</v>
      </c>
      <c r="J677">
        <f>(Table1[[#This Row],[Min Dissolved Oxygen]]+Table1[[#This Row],[Max Dissolved Oxygen]])/2</f>
        <v>6.4</v>
      </c>
      <c r="K677">
        <v>6.7</v>
      </c>
      <c r="L677">
        <v>8.3000000000000007</v>
      </c>
      <c r="M677">
        <f>(Table1[[#This Row],[Min pH]]+Table1[[#This Row],[Max pH]])/2</f>
        <v>7.5</v>
      </c>
      <c r="N677">
        <v>106</v>
      </c>
      <c r="O677">
        <v>199</v>
      </c>
      <c r="P677">
        <f>(Table1[[#This Row],[Min Conductivity]]+Table1[[#This Row],[Max Conductivity]])/2</f>
        <v>152.5</v>
      </c>
      <c r="Q677">
        <v>0.5</v>
      </c>
      <c r="R677">
        <v>4.4000000000000004</v>
      </c>
      <c r="S677">
        <f>(Table1[[#This Row],[Min BOD]]+Table1[[#This Row],[Max BOD]])/2</f>
        <v>2.4500000000000002</v>
      </c>
      <c r="T677">
        <v>0.1</v>
      </c>
      <c r="U677">
        <v>1.6</v>
      </c>
      <c r="V677">
        <f>(Table1[[#This Row],[Min Nitrate N + Nitrite N]]+Table1[[#This Row],[Max Nitrate N + Nitrite N]])/2</f>
        <v>0.85000000000000009</v>
      </c>
      <c r="W677">
        <v>20</v>
      </c>
      <c r="X677">
        <v>2400</v>
      </c>
      <c r="Y677">
        <f>(Table1[[#This Row],[Min Fecal Coliform]]+Table1[[#This Row],[Max Fecal Coliform]])/2</f>
        <v>1210</v>
      </c>
      <c r="Z677">
        <v>78</v>
      </c>
      <c r="AA677">
        <v>5400</v>
      </c>
      <c r="AB677">
        <f>(Table1[[#This Row],[Min Total Coliform]]+Table1[[#This Row],[Max Total Coliform]])/2</f>
        <v>2739</v>
      </c>
      <c r="AC677">
        <f>MIN(10, (Table1[[#This Row],[Avg BOD]]/4)*10)</f>
        <v>6.125</v>
      </c>
      <c r="AD677">
        <f>MIN(10, (Table1[[#This Row],[Avg Fecal Coliform]]/600)*10)</f>
        <v>10</v>
      </c>
      <c r="AE677">
        <f>MIN(10, (Table1[[#This Row],[Avg Nitrate N + Nitrite N]]/10)*10)</f>
        <v>0.85000000000000009</v>
      </c>
      <c r="AF677">
        <f>IF(OR(Table1[[#This Row],[Avg pH]]&lt;6.5,Table1[[#This Row],[Avg pH]]&gt;8.5),10,0)</f>
        <v>0</v>
      </c>
      <c r="AG677">
        <f>MAX(0, 10-(2*Table1[[#This Row],[Avg Dissolved Oxygen]]))</f>
        <v>0</v>
      </c>
      <c r="AH677">
        <f>(Table1[[#This Row],[Fecal Score]]*0.3) + (Table1[[#This Row],[BOD Score]]*0.25) + (Table1[[#This Row],[Nitrate Score]]*0.2) + (Table1[[#This Row],[pH Score]]*0.15) + (Table1[[#This Row],[Dissolved Oxygen Score]]*0.1)</f>
        <v>4.7012499999999999</v>
      </c>
      <c r="AI677">
        <v>2018</v>
      </c>
    </row>
    <row r="678" spans="1:35">
      <c r="A678">
        <v>3957</v>
      </c>
      <c r="B678" t="s">
        <v>300</v>
      </c>
      <c r="C678" t="s">
        <v>1</v>
      </c>
      <c r="D678" t="s">
        <v>294</v>
      </c>
      <c r="E678">
        <v>23</v>
      </c>
      <c r="F678">
        <v>32</v>
      </c>
      <c r="G678">
        <f>(Table1[[#This Row],[Min Temperature]]+Table1[[#This Row],[Max Temperature]])/2</f>
        <v>27.5</v>
      </c>
      <c r="H678">
        <v>4.8</v>
      </c>
      <c r="I678">
        <v>11</v>
      </c>
      <c r="J678">
        <f>(Table1[[#This Row],[Min Dissolved Oxygen]]+Table1[[#This Row],[Max Dissolved Oxygen]])/2</f>
        <v>7.9</v>
      </c>
      <c r="K678">
        <v>6.9</v>
      </c>
      <c r="L678">
        <v>8.1999999999999993</v>
      </c>
      <c r="M678">
        <f>(Table1[[#This Row],[Min pH]]+Table1[[#This Row],[Max pH]])/2</f>
        <v>7.55</v>
      </c>
      <c r="N678">
        <v>105</v>
      </c>
      <c r="O678">
        <v>206</v>
      </c>
      <c r="P678">
        <f>(Table1[[#This Row],[Min Conductivity]]+Table1[[#This Row],[Max Conductivity]])/2</f>
        <v>155.5</v>
      </c>
      <c r="Q678">
        <v>0.8</v>
      </c>
      <c r="R678">
        <v>4.8</v>
      </c>
      <c r="S678">
        <f>(Table1[[#This Row],[Min BOD]]+Table1[[#This Row],[Max BOD]])/2</f>
        <v>2.8</v>
      </c>
      <c r="T678">
        <v>0.1</v>
      </c>
      <c r="U678">
        <v>2.4</v>
      </c>
      <c r="V678">
        <f>(Table1[[#This Row],[Min Nitrate N + Nitrite N]]+Table1[[#This Row],[Max Nitrate N + Nitrite N]])/2</f>
        <v>1.25</v>
      </c>
      <c r="W678">
        <v>20</v>
      </c>
      <c r="X678">
        <v>3500</v>
      </c>
      <c r="Y678">
        <f>(Table1[[#This Row],[Min Fecal Coliform]]+Table1[[#This Row],[Max Fecal Coliform]])/2</f>
        <v>1760</v>
      </c>
      <c r="Z678">
        <v>93</v>
      </c>
      <c r="AA678">
        <v>9200</v>
      </c>
      <c r="AB678">
        <f>(Table1[[#This Row],[Min Total Coliform]]+Table1[[#This Row],[Max Total Coliform]])/2</f>
        <v>4646.5</v>
      </c>
      <c r="AC678">
        <f>MIN(10, (Table1[[#This Row],[Avg BOD]]/4)*10)</f>
        <v>7</v>
      </c>
      <c r="AD678">
        <f>MIN(10, (Table1[[#This Row],[Avg Fecal Coliform]]/600)*10)</f>
        <v>10</v>
      </c>
      <c r="AE678">
        <f>MIN(10, (Table1[[#This Row],[Avg Nitrate N + Nitrite N]]/10)*10)</f>
        <v>1.25</v>
      </c>
      <c r="AF678">
        <f>IF(OR(Table1[[#This Row],[Avg pH]]&lt;6.5,Table1[[#This Row],[Avg pH]]&gt;8.5),10,0)</f>
        <v>0</v>
      </c>
      <c r="AG678">
        <f>MAX(0, 10-(2*Table1[[#This Row],[Avg Dissolved Oxygen]]))</f>
        <v>0</v>
      </c>
      <c r="AH678">
        <f>(Table1[[#This Row],[Fecal Score]]*0.3) + (Table1[[#This Row],[BOD Score]]*0.25) + (Table1[[#This Row],[Nitrate Score]]*0.2) + (Table1[[#This Row],[pH Score]]*0.15) + (Table1[[#This Row],[Dissolved Oxygen Score]]*0.1)</f>
        <v>5</v>
      </c>
      <c r="AI678">
        <v>2018</v>
      </c>
    </row>
    <row r="679" spans="1:35">
      <c r="A679">
        <v>2431</v>
      </c>
      <c r="B679" t="s">
        <v>301</v>
      </c>
      <c r="C679" t="s">
        <v>8</v>
      </c>
      <c r="D679" t="s">
        <v>294</v>
      </c>
      <c r="E679">
        <v>19</v>
      </c>
      <c r="F679">
        <v>31</v>
      </c>
      <c r="G679">
        <f>(Table1[[#This Row],[Min Temperature]]+Table1[[#This Row],[Max Temperature]])/2</f>
        <v>25</v>
      </c>
      <c r="H679">
        <v>3.5</v>
      </c>
      <c r="I679">
        <v>7.7</v>
      </c>
      <c r="J679">
        <f>(Table1[[#This Row],[Min Dissolved Oxygen]]+Table1[[#This Row],[Max Dissolved Oxygen]])/2</f>
        <v>5.6</v>
      </c>
      <c r="K679">
        <v>7.1</v>
      </c>
      <c r="L679">
        <v>8.4</v>
      </c>
      <c r="M679">
        <f>(Table1[[#This Row],[Min pH]]+Table1[[#This Row],[Max pH]])/2</f>
        <v>7.75</v>
      </c>
      <c r="N679">
        <v>387</v>
      </c>
      <c r="O679">
        <v>477</v>
      </c>
      <c r="P679">
        <f>(Table1[[#This Row],[Min Conductivity]]+Table1[[#This Row],[Max Conductivity]])/2</f>
        <v>432</v>
      </c>
      <c r="Q679">
        <v>1</v>
      </c>
      <c r="R679">
        <v>4.9000000000000004</v>
      </c>
      <c r="S679">
        <f>(Table1[[#This Row],[Min BOD]]+Table1[[#This Row],[Max BOD]])/2</f>
        <v>2.95</v>
      </c>
      <c r="T679">
        <v>0.3</v>
      </c>
      <c r="U679">
        <v>3.8</v>
      </c>
      <c r="V679">
        <f>(Table1[[#This Row],[Min Nitrate N + Nitrite N]]+Table1[[#This Row],[Max Nitrate N + Nitrite N]])/2</f>
        <v>2.0499999999999998</v>
      </c>
      <c r="W679">
        <v>130</v>
      </c>
      <c r="X679">
        <v>160000</v>
      </c>
      <c r="Y679">
        <f>(Table1[[#This Row],[Min Fecal Coliform]]+Table1[[#This Row],[Max Fecal Coliform]])/2</f>
        <v>80065</v>
      </c>
      <c r="Z679">
        <v>260</v>
      </c>
      <c r="AA679">
        <v>160000</v>
      </c>
      <c r="AB679">
        <f>(Table1[[#This Row],[Min Total Coliform]]+Table1[[#This Row],[Max Total Coliform]])/2</f>
        <v>80130</v>
      </c>
      <c r="AC679">
        <f>MIN(10, (Table1[[#This Row],[Avg BOD]]/4)*10)</f>
        <v>7.375</v>
      </c>
      <c r="AD679">
        <f>MIN(10, (Table1[[#This Row],[Avg Fecal Coliform]]/600)*10)</f>
        <v>10</v>
      </c>
      <c r="AE679">
        <f>MIN(10, (Table1[[#This Row],[Avg Nitrate N + Nitrite N]]/10)*10)</f>
        <v>2.0499999999999998</v>
      </c>
      <c r="AF679">
        <f>IF(OR(Table1[[#This Row],[Avg pH]]&lt;6.5,Table1[[#This Row],[Avg pH]]&gt;8.5),10,0)</f>
        <v>0</v>
      </c>
      <c r="AG679">
        <f>MAX(0, 10-(2*Table1[[#This Row],[Avg Dissolved Oxygen]]))</f>
        <v>0</v>
      </c>
      <c r="AH679">
        <f>(Table1[[#This Row],[Fecal Score]]*0.3) + (Table1[[#This Row],[BOD Score]]*0.25) + (Table1[[#This Row],[Nitrate Score]]*0.2) + (Table1[[#This Row],[pH Score]]*0.15) + (Table1[[#This Row],[Dissolved Oxygen Score]]*0.1)</f>
        <v>5.2537500000000001</v>
      </c>
      <c r="AI679">
        <v>2018</v>
      </c>
    </row>
    <row r="680" spans="1:35">
      <c r="A680">
        <v>2432</v>
      </c>
      <c r="B680" t="s">
        <v>464</v>
      </c>
      <c r="C680" t="s">
        <v>8</v>
      </c>
      <c r="D680" t="s">
        <v>294</v>
      </c>
      <c r="E680">
        <v>22</v>
      </c>
      <c r="F680">
        <v>30</v>
      </c>
      <c r="G680">
        <f>(Table1[[#This Row],[Min Temperature]]+Table1[[#This Row],[Max Temperature]])/2</f>
        <v>26</v>
      </c>
      <c r="H680">
        <v>5</v>
      </c>
      <c r="I680">
        <v>13.4</v>
      </c>
      <c r="J680">
        <f>(Table1[[#This Row],[Min Dissolved Oxygen]]+Table1[[#This Row],[Max Dissolved Oxygen]])/2</f>
        <v>9.1999999999999993</v>
      </c>
      <c r="K680">
        <v>8</v>
      </c>
      <c r="L680">
        <v>9.1</v>
      </c>
      <c r="M680">
        <f>(Table1[[#This Row],[Min pH]]+Table1[[#This Row],[Max pH]])/2</f>
        <v>8.5500000000000007</v>
      </c>
      <c r="N680">
        <v>642</v>
      </c>
      <c r="O680">
        <v>1007</v>
      </c>
      <c r="P680">
        <f>(Table1[[#This Row],[Min Conductivity]]+Table1[[#This Row],[Max Conductivity]])/2</f>
        <v>824.5</v>
      </c>
      <c r="Q680">
        <v>3.8</v>
      </c>
      <c r="R680">
        <v>9.5</v>
      </c>
      <c r="S680">
        <f>(Table1[[#This Row],[Min BOD]]+Table1[[#This Row],[Max BOD]])/2</f>
        <v>6.65</v>
      </c>
      <c r="T680">
        <v>0.1</v>
      </c>
      <c r="U680">
        <v>3.8</v>
      </c>
      <c r="V680">
        <f>(Table1[[#This Row],[Min Nitrate N + Nitrite N]]+Table1[[#This Row],[Max Nitrate N + Nitrite N]])/2</f>
        <v>1.95</v>
      </c>
      <c r="W680">
        <v>2</v>
      </c>
      <c r="X680">
        <v>16000</v>
      </c>
      <c r="Y680">
        <f>(Table1[[#This Row],[Min Fecal Coliform]]+Table1[[#This Row],[Max Fecal Coliform]])/2</f>
        <v>8001</v>
      </c>
      <c r="Z680">
        <v>2</v>
      </c>
      <c r="AA680">
        <v>16000</v>
      </c>
      <c r="AB680">
        <f>(Table1[[#This Row],[Min Total Coliform]]+Table1[[#This Row],[Max Total Coliform]])/2</f>
        <v>8001</v>
      </c>
      <c r="AC680">
        <f>MIN(10, (Table1[[#This Row],[Avg BOD]]/4)*10)</f>
        <v>10</v>
      </c>
      <c r="AD680">
        <f>MIN(10, (Table1[[#This Row],[Avg Fecal Coliform]]/600)*10)</f>
        <v>10</v>
      </c>
      <c r="AE680">
        <f>MIN(10, (Table1[[#This Row],[Avg Nitrate N + Nitrite N]]/10)*10)</f>
        <v>1.9500000000000002</v>
      </c>
      <c r="AF680">
        <f>IF(OR(Table1[[#This Row],[Avg pH]]&lt;6.5,Table1[[#This Row],[Avg pH]]&gt;8.5),10,0)</f>
        <v>10</v>
      </c>
      <c r="AG680">
        <f>MAX(0, 10-(2*Table1[[#This Row],[Avg Dissolved Oxygen]]))</f>
        <v>0</v>
      </c>
      <c r="AH680">
        <f>(Table1[[#This Row],[Fecal Score]]*0.3) + (Table1[[#This Row],[BOD Score]]*0.25) + (Table1[[#This Row],[Nitrate Score]]*0.2) + (Table1[[#This Row],[pH Score]]*0.15) + (Table1[[#This Row],[Dissolved Oxygen Score]]*0.1)</f>
        <v>7.39</v>
      </c>
      <c r="AI680">
        <v>2018</v>
      </c>
    </row>
    <row r="681" spans="1:35">
      <c r="A681">
        <v>2433</v>
      </c>
      <c r="B681" t="s">
        <v>465</v>
      </c>
      <c r="C681" t="s">
        <v>8</v>
      </c>
      <c r="D681" t="s">
        <v>294</v>
      </c>
      <c r="E681">
        <v>22</v>
      </c>
      <c r="F681">
        <v>30</v>
      </c>
      <c r="G681">
        <f>(Table1[[#This Row],[Min Temperature]]+Table1[[#This Row],[Max Temperature]])/2</f>
        <v>26</v>
      </c>
      <c r="H681">
        <v>4.7</v>
      </c>
      <c r="I681">
        <v>18.3</v>
      </c>
      <c r="J681">
        <f>(Table1[[#This Row],[Min Dissolved Oxygen]]+Table1[[#This Row],[Max Dissolved Oxygen]])/2</f>
        <v>11.5</v>
      </c>
      <c r="K681">
        <v>7.3</v>
      </c>
      <c r="L681">
        <v>9</v>
      </c>
      <c r="M681">
        <f>(Table1[[#This Row],[Min pH]]+Table1[[#This Row],[Max pH]])/2</f>
        <v>8.15</v>
      </c>
      <c r="N681">
        <v>608</v>
      </c>
      <c r="O681">
        <v>1517</v>
      </c>
      <c r="P681">
        <f>(Table1[[#This Row],[Min Conductivity]]+Table1[[#This Row],[Max Conductivity]])/2</f>
        <v>1062.5</v>
      </c>
      <c r="Q681">
        <v>3.6</v>
      </c>
      <c r="R681">
        <v>8.1</v>
      </c>
      <c r="S681">
        <f>(Table1[[#This Row],[Min BOD]]+Table1[[#This Row],[Max BOD]])/2</f>
        <v>5.85</v>
      </c>
      <c r="T681">
        <v>3.2</v>
      </c>
      <c r="U681">
        <v>15.6</v>
      </c>
      <c r="V681">
        <f>(Table1[[#This Row],[Min Nitrate N + Nitrite N]]+Table1[[#This Row],[Max Nitrate N + Nitrite N]])/2</f>
        <v>9.4</v>
      </c>
      <c r="W681">
        <v>2</v>
      </c>
      <c r="X681">
        <v>16000</v>
      </c>
      <c r="Y681">
        <f>(Table1[[#This Row],[Min Fecal Coliform]]+Table1[[#This Row],[Max Fecal Coliform]])/2</f>
        <v>8001</v>
      </c>
      <c r="Z681">
        <v>2</v>
      </c>
      <c r="AA681">
        <v>16000</v>
      </c>
      <c r="AB681">
        <f>(Table1[[#This Row],[Min Total Coliform]]+Table1[[#This Row],[Max Total Coliform]])/2</f>
        <v>8001</v>
      </c>
      <c r="AC681">
        <f>MIN(10, (Table1[[#This Row],[Avg BOD]]/4)*10)</f>
        <v>10</v>
      </c>
      <c r="AD681">
        <f>MIN(10, (Table1[[#This Row],[Avg Fecal Coliform]]/600)*10)</f>
        <v>10</v>
      </c>
      <c r="AE681">
        <f>MIN(10, (Table1[[#This Row],[Avg Nitrate N + Nitrite N]]/10)*10)</f>
        <v>9.4</v>
      </c>
      <c r="AF681">
        <f>IF(OR(Table1[[#This Row],[Avg pH]]&lt;6.5,Table1[[#This Row],[Avg pH]]&gt;8.5),10,0)</f>
        <v>0</v>
      </c>
      <c r="AG681">
        <f>MAX(0, 10-(2*Table1[[#This Row],[Avg Dissolved Oxygen]]))</f>
        <v>0</v>
      </c>
      <c r="AH681">
        <f>(Table1[[#This Row],[Fecal Score]]*0.3) + (Table1[[#This Row],[BOD Score]]*0.25) + (Table1[[#This Row],[Nitrate Score]]*0.2) + (Table1[[#This Row],[pH Score]]*0.15) + (Table1[[#This Row],[Dissolved Oxygen Score]]*0.1)</f>
        <v>7.38</v>
      </c>
      <c r="AI681">
        <v>2018</v>
      </c>
    </row>
    <row r="682" spans="1:35">
      <c r="A682">
        <v>2434</v>
      </c>
      <c r="B682" t="s">
        <v>302</v>
      </c>
      <c r="C682" t="s">
        <v>8</v>
      </c>
      <c r="D682" t="s">
        <v>294</v>
      </c>
      <c r="E682">
        <v>20</v>
      </c>
      <c r="F682">
        <v>31</v>
      </c>
      <c r="G682">
        <f>(Table1[[#This Row],[Min Temperature]]+Table1[[#This Row],[Max Temperature]])/2</f>
        <v>25.5</v>
      </c>
      <c r="H682">
        <v>3.3</v>
      </c>
      <c r="I682">
        <v>9.8000000000000007</v>
      </c>
      <c r="J682">
        <f>(Table1[[#This Row],[Min Dissolved Oxygen]]+Table1[[#This Row],[Max Dissolved Oxygen]])/2</f>
        <v>6.5500000000000007</v>
      </c>
      <c r="K682">
        <v>7.6</v>
      </c>
      <c r="L682">
        <v>8.8000000000000007</v>
      </c>
      <c r="M682">
        <f>(Table1[[#This Row],[Min pH]]+Table1[[#This Row],[Max pH]])/2</f>
        <v>8.1999999999999993</v>
      </c>
      <c r="N682">
        <v>332</v>
      </c>
      <c r="O682">
        <v>701</v>
      </c>
      <c r="P682">
        <f>(Table1[[#This Row],[Min Conductivity]]+Table1[[#This Row],[Max Conductivity]])/2</f>
        <v>516.5</v>
      </c>
      <c r="Q682">
        <v>3.2</v>
      </c>
      <c r="R682">
        <v>7</v>
      </c>
      <c r="S682">
        <f>(Table1[[#This Row],[Min BOD]]+Table1[[#This Row],[Max BOD]])/2</f>
        <v>5.0999999999999996</v>
      </c>
      <c r="T682">
        <v>0.1</v>
      </c>
      <c r="U682">
        <v>2.2999999999999998</v>
      </c>
      <c r="V682">
        <f>(Table1[[#This Row],[Min Nitrate N + Nitrite N]]+Table1[[#This Row],[Max Nitrate N + Nitrite N]])/2</f>
        <v>1.2</v>
      </c>
      <c r="W682">
        <v>78</v>
      </c>
      <c r="X682">
        <v>16000</v>
      </c>
      <c r="Y682">
        <f>(Table1[[#This Row],[Min Fecal Coliform]]+Table1[[#This Row],[Max Fecal Coliform]])/2</f>
        <v>8039</v>
      </c>
      <c r="Z682">
        <v>270</v>
      </c>
      <c r="AA682">
        <v>54000</v>
      </c>
      <c r="AB682">
        <f>(Table1[[#This Row],[Min Total Coliform]]+Table1[[#This Row],[Max Total Coliform]])/2</f>
        <v>27135</v>
      </c>
      <c r="AC682">
        <f>MIN(10, (Table1[[#This Row],[Avg BOD]]/4)*10)</f>
        <v>10</v>
      </c>
      <c r="AD682">
        <f>MIN(10, (Table1[[#This Row],[Avg Fecal Coliform]]/600)*10)</f>
        <v>10</v>
      </c>
      <c r="AE682">
        <f>MIN(10, (Table1[[#This Row],[Avg Nitrate N + Nitrite N]]/10)*10)</f>
        <v>1.2</v>
      </c>
      <c r="AF682">
        <f>IF(OR(Table1[[#This Row],[Avg pH]]&lt;6.5,Table1[[#This Row],[Avg pH]]&gt;8.5),10,0)</f>
        <v>0</v>
      </c>
      <c r="AG682">
        <f>MAX(0, 10-(2*Table1[[#This Row],[Avg Dissolved Oxygen]]))</f>
        <v>0</v>
      </c>
      <c r="AH682">
        <f>(Table1[[#This Row],[Fecal Score]]*0.3) + (Table1[[#This Row],[BOD Score]]*0.25) + (Table1[[#This Row],[Nitrate Score]]*0.2) + (Table1[[#This Row],[pH Score]]*0.15) + (Table1[[#This Row],[Dissolved Oxygen Score]]*0.1)</f>
        <v>5.74</v>
      </c>
      <c r="AI682">
        <v>2018</v>
      </c>
    </row>
    <row r="683" spans="1:35">
      <c r="A683">
        <v>2435</v>
      </c>
      <c r="B683" t="s">
        <v>303</v>
      </c>
      <c r="C683" t="s">
        <v>8</v>
      </c>
      <c r="D683" t="s">
        <v>294</v>
      </c>
      <c r="E683">
        <v>20</v>
      </c>
      <c r="F683">
        <v>30</v>
      </c>
      <c r="G683">
        <f>(Table1[[#This Row],[Min Temperature]]+Table1[[#This Row],[Max Temperature]])/2</f>
        <v>25</v>
      </c>
      <c r="H683">
        <v>1.6</v>
      </c>
      <c r="I683">
        <v>12.9</v>
      </c>
      <c r="J683">
        <f>(Table1[[#This Row],[Min Dissolved Oxygen]]+Table1[[#This Row],[Max Dissolved Oxygen]])/2</f>
        <v>7.25</v>
      </c>
      <c r="K683">
        <v>6.6</v>
      </c>
      <c r="L683">
        <v>9</v>
      </c>
      <c r="M683">
        <f>(Table1[[#This Row],[Min pH]]+Table1[[#This Row],[Max pH]])/2</f>
        <v>7.8</v>
      </c>
      <c r="N683">
        <v>528</v>
      </c>
      <c r="O683">
        <v>1266</v>
      </c>
      <c r="P683">
        <f>(Table1[[#This Row],[Min Conductivity]]+Table1[[#This Row],[Max Conductivity]])/2</f>
        <v>897</v>
      </c>
      <c r="Q683">
        <v>4.0999999999999996</v>
      </c>
      <c r="R683">
        <v>16.399999999999999</v>
      </c>
      <c r="S683">
        <f>(Table1[[#This Row],[Min BOD]]+Table1[[#This Row],[Max BOD]])/2</f>
        <v>10.25</v>
      </c>
      <c r="T683">
        <v>0.6</v>
      </c>
      <c r="U683">
        <v>7.8</v>
      </c>
      <c r="V683">
        <f>(Table1[[#This Row],[Min Nitrate N + Nitrite N]]+Table1[[#This Row],[Max Nitrate N + Nitrite N]])/2</f>
        <v>4.2</v>
      </c>
      <c r="W683">
        <v>330</v>
      </c>
      <c r="X683">
        <v>16000</v>
      </c>
      <c r="Y683">
        <f>(Table1[[#This Row],[Min Fecal Coliform]]+Table1[[#This Row],[Max Fecal Coliform]])/2</f>
        <v>8165</v>
      </c>
      <c r="Z683">
        <v>790</v>
      </c>
      <c r="AA683">
        <v>16000</v>
      </c>
      <c r="AB683">
        <f>(Table1[[#This Row],[Min Total Coliform]]+Table1[[#This Row],[Max Total Coliform]])/2</f>
        <v>8395</v>
      </c>
      <c r="AC683">
        <f>MIN(10, (Table1[[#This Row],[Avg BOD]]/4)*10)</f>
        <v>10</v>
      </c>
      <c r="AD683">
        <f>MIN(10, (Table1[[#This Row],[Avg Fecal Coliform]]/600)*10)</f>
        <v>10</v>
      </c>
      <c r="AE683">
        <f>MIN(10, (Table1[[#This Row],[Avg Nitrate N + Nitrite N]]/10)*10)</f>
        <v>4.2</v>
      </c>
      <c r="AF683">
        <f>IF(OR(Table1[[#This Row],[Avg pH]]&lt;6.5,Table1[[#This Row],[Avg pH]]&gt;8.5),10,0)</f>
        <v>0</v>
      </c>
      <c r="AG683">
        <f>MAX(0, 10-(2*Table1[[#This Row],[Avg Dissolved Oxygen]]))</f>
        <v>0</v>
      </c>
      <c r="AH683">
        <f>(Table1[[#This Row],[Fecal Score]]*0.3) + (Table1[[#This Row],[BOD Score]]*0.25) + (Table1[[#This Row],[Nitrate Score]]*0.2) + (Table1[[#This Row],[pH Score]]*0.15) + (Table1[[#This Row],[Dissolved Oxygen Score]]*0.1)</f>
        <v>6.34</v>
      </c>
      <c r="AI683">
        <v>2018</v>
      </c>
    </row>
    <row r="684" spans="1:35">
      <c r="A684">
        <v>2436</v>
      </c>
      <c r="B684" t="s">
        <v>304</v>
      </c>
      <c r="C684" t="s">
        <v>8</v>
      </c>
      <c r="D684" t="s">
        <v>294</v>
      </c>
      <c r="E684">
        <v>24</v>
      </c>
      <c r="F684">
        <v>32</v>
      </c>
      <c r="G684">
        <f>(Table1[[#This Row],[Min Temperature]]+Table1[[#This Row],[Max Temperature]])/2</f>
        <v>28</v>
      </c>
      <c r="H684">
        <v>4.8</v>
      </c>
      <c r="I684">
        <v>14.8</v>
      </c>
      <c r="J684">
        <f>(Table1[[#This Row],[Min Dissolved Oxygen]]+Table1[[#This Row],[Max Dissolved Oxygen]])/2</f>
        <v>9.8000000000000007</v>
      </c>
      <c r="K684">
        <v>6.6</v>
      </c>
      <c r="L684">
        <v>8.9</v>
      </c>
      <c r="M684">
        <f>(Table1[[#This Row],[Min pH]]+Table1[[#This Row],[Max pH]])/2</f>
        <v>7.75</v>
      </c>
      <c r="N684">
        <v>249</v>
      </c>
      <c r="O684">
        <v>683</v>
      </c>
      <c r="P684">
        <f>(Table1[[#This Row],[Min Conductivity]]+Table1[[#This Row],[Max Conductivity]])/2</f>
        <v>466</v>
      </c>
      <c r="Q684">
        <v>3.1</v>
      </c>
      <c r="R684">
        <v>17.8</v>
      </c>
      <c r="S684">
        <f>(Table1[[#This Row],[Min BOD]]+Table1[[#This Row],[Max BOD]])/2</f>
        <v>10.450000000000001</v>
      </c>
      <c r="T684">
        <v>0.1</v>
      </c>
      <c r="U684">
        <v>1.9</v>
      </c>
      <c r="V684">
        <f>(Table1[[#This Row],[Min Nitrate N + Nitrite N]]+Table1[[#This Row],[Max Nitrate N + Nitrite N]])/2</f>
        <v>1</v>
      </c>
      <c r="W684">
        <v>20</v>
      </c>
      <c r="X684">
        <v>16000</v>
      </c>
      <c r="Y684">
        <f>(Table1[[#This Row],[Min Fecal Coliform]]+Table1[[#This Row],[Max Fecal Coliform]])/2</f>
        <v>8010</v>
      </c>
      <c r="Z684">
        <v>130</v>
      </c>
      <c r="AA684">
        <v>16000</v>
      </c>
      <c r="AB684">
        <f>(Table1[[#This Row],[Min Total Coliform]]+Table1[[#This Row],[Max Total Coliform]])/2</f>
        <v>8065</v>
      </c>
      <c r="AC684">
        <f>MIN(10, (Table1[[#This Row],[Avg BOD]]/4)*10)</f>
        <v>10</v>
      </c>
      <c r="AD684">
        <f>MIN(10, (Table1[[#This Row],[Avg Fecal Coliform]]/600)*10)</f>
        <v>10</v>
      </c>
      <c r="AE684">
        <f>MIN(10, (Table1[[#This Row],[Avg Nitrate N + Nitrite N]]/10)*10)</f>
        <v>1</v>
      </c>
      <c r="AF684">
        <f>IF(OR(Table1[[#This Row],[Avg pH]]&lt;6.5,Table1[[#This Row],[Avg pH]]&gt;8.5),10,0)</f>
        <v>0</v>
      </c>
      <c r="AG684">
        <f>MAX(0, 10-(2*Table1[[#This Row],[Avg Dissolved Oxygen]]))</f>
        <v>0</v>
      </c>
      <c r="AH684">
        <f>(Table1[[#This Row],[Fecal Score]]*0.3) + (Table1[[#This Row],[BOD Score]]*0.25) + (Table1[[#This Row],[Nitrate Score]]*0.2) + (Table1[[#This Row],[pH Score]]*0.15) + (Table1[[#This Row],[Dissolved Oxygen Score]]*0.1)</f>
        <v>5.7</v>
      </c>
      <c r="AI684">
        <v>2018</v>
      </c>
    </row>
    <row r="685" spans="1:35">
      <c r="A685">
        <v>3962</v>
      </c>
      <c r="B685" t="s">
        <v>305</v>
      </c>
      <c r="C685" t="s">
        <v>8</v>
      </c>
      <c r="D685" t="s">
        <v>294</v>
      </c>
      <c r="E685">
        <v>16</v>
      </c>
      <c r="F685">
        <v>32</v>
      </c>
      <c r="G685">
        <f>(Table1[[#This Row],[Min Temperature]]+Table1[[#This Row],[Max Temperature]])/2</f>
        <v>24</v>
      </c>
      <c r="H685">
        <v>6.5</v>
      </c>
      <c r="I685">
        <v>7.6</v>
      </c>
      <c r="J685">
        <f>(Table1[[#This Row],[Min Dissolved Oxygen]]+Table1[[#This Row],[Max Dissolved Oxygen]])/2</f>
        <v>7.05</v>
      </c>
      <c r="K685">
        <v>6.8</v>
      </c>
      <c r="L685">
        <v>8.5</v>
      </c>
      <c r="M685">
        <f>(Table1[[#This Row],[Min pH]]+Table1[[#This Row],[Max pH]])/2</f>
        <v>7.65</v>
      </c>
      <c r="N685">
        <v>93</v>
      </c>
      <c r="O685">
        <v>639</v>
      </c>
      <c r="P685">
        <f>(Table1[[#This Row],[Min Conductivity]]+Table1[[#This Row],[Max Conductivity]])/2</f>
        <v>366</v>
      </c>
      <c r="Q685">
        <v>0.7</v>
      </c>
      <c r="R685">
        <v>2.8</v>
      </c>
      <c r="S685">
        <f>(Table1[[#This Row],[Min BOD]]+Table1[[#This Row],[Max BOD]])/2</f>
        <v>1.75</v>
      </c>
      <c r="T685">
        <v>0.1</v>
      </c>
      <c r="U685">
        <v>2.5</v>
      </c>
      <c r="V685">
        <f>(Table1[[#This Row],[Min Nitrate N + Nitrite N]]+Table1[[#This Row],[Max Nitrate N + Nitrite N]])/2</f>
        <v>1.3</v>
      </c>
      <c r="W685">
        <v>20</v>
      </c>
      <c r="X685">
        <v>2500</v>
      </c>
      <c r="Y685">
        <f>(Table1[[#This Row],[Min Fecal Coliform]]+Table1[[#This Row],[Max Fecal Coliform]])/2</f>
        <v>1260</v>
      </c>
      <c r="Z685">
        <v>45</v>
      </c>
      <c r="AA685">
        <v>4300</v>
      </c>
      <c r="AB685">
        <f>(Table1[[#This Row],[Min Total Coliform]]+Table1[[#This Row],[Max Total Coliform]])/2</f>
        <v>2172.5</v>
      </c>
      <c r="AC685">
        <f>MIN(10, (Table1[[#This Row],[Avg BOD]]/4)*10)</f>
        <v>4.375</v>
      </c>
      <c r="AD685">
        <f>MIN(10, (Table1[[#This Row],[Avg Fecal Coliform]]/600)*10)</f>
        <v>10</v>
      </c>
      <c r="AE685">
        <f>MIN(10, (Table1[[#This Row],[Avg Nitrate N + Nitrite N]]/10)*10)</f>
        <v>1.3</v>
      </c>
      <c r="AF685">
        <f>IF(OR(Table1[[#This Row],[Avg pH]]&lt;6.5,Table1[[#This Row],[Avg pH]]&gt;8.5),10,0)</f>
        <v>0</v>
      </c>
      <c r="AG685">
        <f>MAX(0, 10-(2*Table1[[#This Row],[Avg Dissolved Oxygen]]))</f>
        <v>0</v>
      </c>
      <c r="AH685">
        <f>(Table1[[#This Row],[Fecal Score]]*0.3) + (Table1[[#This Row],[BOD Score]]*0.25) + (Table1[[#This Row],[Nitrate Score]]*0.2) + (Table1[[#This Row],[pH Score]]*0.15) + (Table1[[#This Row],[Dissolved Oxygen Score]]*0.1)</f>
        <v>4.3537499999999998</v>
      </c>
      <c r="AI685">
        <v>2018</v>
      </c>
    </row>
    <row r="686" spans="1:35">
      <c r="A686">
        <v>3963</v>
      </c>
      <c r="B686" t="s">
        <v>306</v>
      </c>
      <c r="C686" t="s">
        <v>8</v>
      </c>
      <c r="D686" t="s">
        <v>294</v>
      </c>
      <c r="E686">
        <v>21</v>
      </c>
      <c r="F686">
        <v>34</v>
      </c>
      <c r="G686">
        <f>(Table1[[#This Row],[Min Temperature]]+Table1[[#This Row],[Max Temperature]])/2</f>
        <v>27.5</v>
      </c>
      <c r="H686">
        <v>2.2999999999999998</v>
      </c>
      <c r="I686">
        <v>16.2</v>
      </c>
      <c r="J686">
        <f>(Table1[[#This Row],[Min Dissolved Oxygen]]+Table1[[#This Row],[Max Dissolved Oxygen]])/2</f>
        <v>9.25</v>
      </c>
      <c r="K686">
        <v>7.4</v>
      </c>
      <c r="L686">
        <v>8.8000000000000007</v>
      </c>
      <c r="M686">
        <f>(Table1[[#This Row],[Min pH]]+Table1[[#This Row],[Max pH]])/2</f>
        <v>8.1000000000000014</v>
      </c>
      <c r="N686">
        <v>595</v>
      </c>
      <c r="O686">
        <v>1020</v>
      </c>
      <c r="P686">
        <f>(Table1[[#This Row],[Min Conductivity]]+Table1[[#This Row],[Max Conductivity]])/2</f>
        <v>807.5</v>
      </c>
      <c r="Q686">
        <v>2.5</v>
      </c>
      <c r="R686">
        <v>18.100000000000001</v>
      </c>
      <c r="S686">
        <f>(Table1[[#This Row],[Min BOD]]+Table1[[#This Row],[Max BOD]])/2</f>
        <v>10.3</v>
      </c>
      <c r="T686">
        <v>0.5</v>
      </c>
      <c r="U686">
        <v>6.5</v>
      </c>
      <c r="V686">
        <f>(Table1[[#This Row],[Min Nitrate N + Nitrite N]]+Table1[[#This Row],[Max Nitrate N + Nitrite N]])/2</f>
        <v>3.5</v>
      </c>
      <c r="W686">
        <v>20</v>
      </c>
      <c r="X686">
        <v>16000</v>
      </c>
      <c r="Y686">
        <f>(Table1[[#This Row],[Min Fecal Coliform]]+Table1[[#This Row],[Max Fecal Coliform]])/2</f>
        <v>8010</v>
      </c>
      <c r="Z686">
        <v>170</v>
      </c>
      <c r="AA686">
        <v>16000</v>
      </c>
      <c r="AB686">
        <f>(Table1[[#This Row],[Min Total Coliform]]+Table1[[#This Row],[Max Total Coliform]])/2</f>
        <v>8085</v>
      </c>
      <c r="AC686">
        <f>MIN(10, (Table1[[#This Row],[Avg BOD]]/4)*10)</f>
        <v>10</v>
      </c>
      <c r="AD686">
        <f>MIN(10, (Table1[[#This Row],[Avg Fecal Coliform]]/600)*10)</f>
        <v>10</v>
      </c>
      <c r="AE686">
        <f>MIN(10, (Table1[[#This Row],[Avg Nitrate N + Nitrite N]]/10)*10)</f>
        <v>3.5</v>
      </c>
      <c r="AF686">
        <f>IF(OR(Table1[[#This Row],[Avg pH]]&lt;6.5,Table1[[#This Row],[Avg pH]]&gt;8.5),10,0)</f>
        <v>0</v>
      </c>
      <c r="AG686">
        <f>MAX(0, 10-(2*Table1[[#This Row],[Avg Dissolved Oxygen]]))</f>
        <v>0</v>
      </c>
      <c r="AH686">
        <f>(Table1[[#This Row],[Fecal Score]]*0.3) + (Table1[[#This Row],[BOD Score]]*0.25) + (Table1[[#This Row],[Nitrate Score]]*0.2) + (Table1[[#This Row],[pH Score]]*0.15) + (Table1[[#This Row],[Dissolved Oxygen Score]]*0.1)</f>
        <v>6.2</v>
      </c>
      <c r="AI686">
        <v>2018</v>
      </c>
    </row>
    <row r="687" spans="1:35">
      <c r="A687">
        <v>1396</v>
      </c>
      <c r="B687" t="s">
        <v>307</v>
      </c>
      <c r="C687" t="s">
        <v>1</v>
      </c>
      <c r="D687" t="s">
        <v>308</v>
      </c>
      <c r="E687">
        <v>29</v>
      </c>
      <c r="F687">
        <v>35</v>
      </c>
      <c r="G687">
        <f>(Table1[[#This Row],[Min Temperature]]+Table1[[#This Row],[Max Temperature]])/2</f>
        <v>32</v>
      </c>
      <c r="H687">
        <v>8</v>
      </c>
      <c r="I687">
        <v>66</v>
      </c>
      <c r="J687">
        <f>(Table1[[#This Row],[Min Dissolved Oxygen]]+Table1[[#This Row],[Max Dissolved Oxygen]])/2</f>
        <v>37</v>
      </c>
      <c r="K687">
        <v>8.3000000000000007</v>
      </c>
      <c r="L687">
        <v>9.1</v>
      </c>
      <c r="M687">
        <f>(Table1[[#This Row],[Min pH]]+Table1[[#This Row],[Max pH]])/2</f>
        <v>8.6999999999999993</v>
      </c>
      <c r="N687">
        <v>293</v>
      </c>
      <c r="O687">
        <v>575</v>
      </c>
      <c r="P687">
        <f>(Table1[[#This Row],[Min Conductivity]]+Table1[[#This Row],[Max Conductivity]])/2</f>
        <v>434</v>
      </c>
      <c r="Q687">
        <v>0</v>
      </c>
      <c r="R687">
        <v>3</v>
      </c>
      <c r="S687">
        <f>(Table1[[#This Row],[Min BOD]]+Table1[[#This Row],[Max BOD]])/2</f>
        <v>1.5</v>
      </c>
      <c r="T687">
        <v>0</v>
      </c>
      <c r="U687">
        <v>0.1</v>
      </c>
      <c r="V687">
        <f>(Table1[[#This Row],[Min Nitrate N + Nitrite N]]+Table1[[#This Row],[Max Nitrate N + Nitrite N]])/2</f>
        <v>0.05</v>
      </c>
      <c r="W687">
        <v>22</v>
      </c>
      <c r="X687">
        <v>22</v>
      </c>
      <c r="Y687">
        <f>(Table1[[#This Row],[Min Fecal Coliform]]+Table1[[#This Row],[Max Fecal Coliform]])/2</f>
        <v>22</v>
      </c>
      <c r="Z687">
        <v>50</v>
      </c>
      <c r="AA687">
        <v>350</v>
      </c>
      <c r="AB687">
        <f>(Table1[[#This Row],[Min Total Coliform]]+Table1[[#This Row],[Max Total Coliform]])/2</f>
        <v>200</v>
      </c>
      <c r="AC687">
        <f>MIN(10, (Table1[[#This Row],[Avg BOD]]/4)*10)</f>
        <v>3.75</v>
      </c>
      <c r="AD687">
        <f>MIN(10, (Table1[[#This Row],[Avg Fecal Coliform]]/600)*10)</f>
        <v>0.3666666666666667</v>
      </c>
      <c r="AE687">
        <f>MIN(10, (Table1[[#This Row],[Avg Nitrate N + Nitrite N]]/10)*10)</f>
        <v>0.05</v>
      </c>
      <c r="AF687">
        <f>IF(OR(Table1[[#This Row],[Avg pH]]&lt;6.5,Table1[[#This Row],[Avg pH]]&gt;8.5),10,0)</f>
        <v>10</v>
      </c>
      <c r="AG687">
        <f>MAX(0, 10-(2*Table1[[#This Row],[Avg Dissolved Oxygen]]))</f>
        <v>0</v>
      </c>
      <c r="AH687">
        <f>(Table1[[#This Row],[Fecal Score]]*0.3) + (Table1[[#This Row],[BOD Score]]*0.25) + (Table1[[#This Row],[Nitrate Score]]*0.2) + (Table1[[#This Row],[pH Score]]*0.15) + (Table1[[#This Row],[Dissolved Oxygen Score]]*0.1)</f>
        <v>2.5575000000000001</v>
      </c>
      <c r="AI687">
        <v>2018</v>
      </c>
    </row>
    <row r="688" spans="1:35">
      <c r="A688">
        <v>1686</v>
      </c>
      <c r="B688" t="s">
        <v>309</v>
      </c>
      <c r="C688" t="s">
        <v>1</v>
      </c>
      <c r="D688" t="s">
        <v>308</v>
      </c>
      <c r="E688">
        <v>29</v>
      </c>
      <c r="F688">
        <v>34</v>
      </c>
      <c r="G688">
        <f>(Table1[[#This Row],[Min Temperature]]+Table1[[#This Row],[Max Temperature]])/2</f>
        <v>31.5</v>
      </c>
      <c r="H688">
        <v>5.5</v>
      </c>
      <c r="I688">
        <v>8.9</v>
      </c>
      <c r="J688">
        <f>(Table1[[#This Row],[Min Dissolved Oxygen]]+Table1[[#This Row],[Max Dissolved Oxygen]])/2</f>
        <v>7.2</v>
      </c>
      <c r="K688">
        <v>6.6</v>
      </c>
      <c r="L688">
        <v>8.5</v>
      </c>
      <c r="M688">
        <f>(Table1[[#This Row],[Min pH]]+Table1[[#This Row],[Max pH]])/2</f>
        <v>7.55</v>
      </c>
      <c r="N688">
        <v>335</v>
      </c>
      <c r="O688">
        <v>748</v>
      </c>
      <c r="P688">
        <f>(Table1[[#This Row],[Min Conductivity]]+Table1[[#This Row],[Max Conductivity]])/2</f>
        <v>541.5</v>
      </c>
      <c r="Q688">
        <v>0</v>
      </c>
      <c r="R688">
        <v>3</v>
      </c>
      <c r="S688">
        <f>(Table1[[#This Row],[Min BOD]]+Table1[[#This Row],[Max BOD]])/2</f>
        <v>1.5</v>
      </c>
      <c r="T688">
        <v>0</v>
      </c>
      <c r="U688">
        <v>1.7</v>
      </c>
      <c r="V688">
        <f>(Table1[[#This Row],[Min Nitrate N + Nitrite N]]+Table1[[#This Row],[Max Nitrate N + Nitrite N]])/2</f>
        <v>0.85</v>
      </c>
      <c r="W688">
        <v>27</v>
      </c>
      <c r="X688">
        <v>80</v>
      </c>
      <c r="Y688">
        <f>(Table1[[#This Row],[Min Fecal Coliform]]+Table1[[#This Row],[Max Fecal Coliform]])/2</f>
        <v>53.5</v>
      </c>
      <c r="Z688">
        <v>130</v>
      </c>
      <c r="AA688">
        <v>220</v>
      </c>
      <c r="AB688">
        <f>(Table1[[#This Row],[Min Total Coliform]]+Table1[[#This Row],[Max Total Coliform]])/2</f>
        <v>175</v>
      </c>
      <c r="AC688">
        <f>MIN(10, (Table1[[#This Row],[Avg BOD]]/4)*10)</f>
        <v>3.75</v>
      </c>
      <c r="AD688">
        <f>MIN(10, (Table1[[#This Row],[Avg Fecal Coliform]]/600)*10)</f>
        <v>0.89166666666666672</v>
      </c>
      <c r="AE688">
        <f>MIN(10, (Table1[[#This Row],[Avg Nitrate N + Nitrite N]]/10)*10)</f>
        <v>0.84999999999999987</v>
      </c>
      <c r="AF688">
        <f>IF(OR(Table1[[#This Row],[Avg pH]]&lt;6.5,Table1[[#This Row],[Avg pH]]&gt;8.5),10,0)</f>
        <v>0</v>
      </c>
      <c r="AG688">
        <f>MAX(0, 10-(2*Table1[[#This Row],[Avg Dissolved Oxygen]]))</f>
        <v>0</v>
      </c>
      <c r="AH688">
        <f>(Table1[[#This Row],[Fecal Score]]*0.3) + (Table1[[#This Row],[BOD Score]]*0.25) + (Table1[[#This Row],[Nitrate Score]]*0.2) + (Table1[[#This Row],[pH Score]]*0.15) + (Table1[[#This Row],[Dissolved Oxygen Score]]*0.1)</f>
        <v>1.375</v>
      </c>
      <c r="AI688">
        <v>2018</v>
      </c>
    </row>
    <row r="689" spans="1:35">
      <c r="A689">
        <v>1297</v>
      </c>
      <c r="B689" t="s">
        <v>310</v>
      </c>
      <c r="C689" t="s">
        <v>1</v>
      </c>
      <c r="D689" t="s">
        <v>311</v>
      </c>
      <c r="E689">
        <v>12</v>
      </c>
      <c r="F689">
        <v>32</v>
      </c>
      <c r="G689">
        <f>(Table1[[#This Row],[Min Temperature]]+Table1[[#This Row],[Max Temperature]])/2</f>
        <v>22</v>
      </c>
      <c r="H689">
        <v>6.3</v>
      </c>
      <c r="I689">
        <v>7.6</v>
      </c>
      <c r="J689">
        <f>(Table1[[#This Row],[Min Dissolved Oxygen]]+Table1[[#This Row],[Max Dissolved Oxygen]])/2</f>
        <v>6.9499999999999993</v>
      </c>
      <c r="K689">
        <v>7</v>
      </c>
      <c r="L689">
        <v>7.8</v>
      </c>
      <c r="M689">
        <f>(Table1[[#This Row],[Min pH]]+Table1[[#This Row],[Max pH]])/2</f>
        <v>7.4</v>
      </c>
      <c r="N689">
        <v>183</v>
      </c>
      <c r="O689">
        <v>368</v>
      </c>
      <c r="P689">
        <f>(Table1[[#This Row],[Min Conductivity]]+Table1[[#This Row],[Max Conductivity]])/2</f>
        <v>275.5</v>
      </c>
      <c r="Q689">
        <v>1.6</v>
      </c>
      <c r="R689">
        <v>3</v>
      </c>
      <c r="S689">
        <f>(Table1[[#This Row],[Min BOD]]+Table1[[#This Row],[Max BOD]])/2</f>
        <v>2.2999999999999998</v>
      </c>
      <c r="T689">
        <v>0.8</v>
      </c>
      <c r="U689">
        <v>1.5</v>
      </c>
      <c r="V689">
        <f>(Table1[[#This Row],[Min Nitrate N + Nitrite N]]+Table1[[#This Row],[Max Nitrate N + Nitrite N]])/2</f>
        <v>1.1499999999999999</v>
      </c>
      <c r="W689">
        <v>230</v>
      </c>
      <c r="X689">
        <v>2200</v>
      </c>
      <c r="Y689">
        <f>(Table1[[#This Row],[Min Fecal Coliform]]+Table1[[#This Row],[Max Fecal Coliform]])/2</f>
        <v>1215</v>
      </c>
      <c r="Z689">
        <v>490</v>
      </c>
      <c r="AA689">
        <v>4700</v>
      </c>
      <c r="AB689">
        <f>(Table1[[#This Row],[Min Total Coliform]]+Table1[[#This Row],[Max Total Coliform]])/2</f>
        <v>2595</v>
      </c>
      <c r="AC689">
        <f>MIN(10, (Table1[[#This Row],[Avg BOD]]/4)*10)</f>
        <v>5.75</v>
      </c>
      <c r="AD689">
        <f>MIN(10, (Table1[[#This Row],[Avg Fecal Coliform]]/600)*10)</f>
        <v>10</v>
      </c>
      <c r="AE689">
        <f>MIN(10, (Table1[[#This Row],[Avg Nitrate N + Nitrite N]]/10)*10)</f>
        <v>1.1499999999999999</v>
      </c>
      <c r="AF689">
        <f>IF(OR(Table1[[#This Row],[Avg pH]]&lt;6.5,Table1[[#This Row],[Avg pH]]&gt;8.5),10,0)</f>
        <v>0</v>
      </c>
      <c r="AG689">
        <f>MAX(0, 10-(2*Table1[[#This Row],[Avg Dissolved Oxygen]]))</f>
        <v>0</v>
      </c>
      <c r="AH689">
        <f>(Table1[[#This Row],[Fecal Score]]*0.3) + (Table1[[#This Row],[BOD Score]]*0.25) + (Table1[[#This Row],[Nitrate Score]]*0.2) + (Table1[[#This Row],[pH Score]]*0.15) + (Table1[[#This Row],[Dissolved Oxygen Score]]*0.1)</f>
        <v>4.6675000000000004</v>
      </c>
      <c r="AI689">
        <v>2018</v>
      </c>
    </row>
    <row r="690" spans="1:35">
      <c r="A690">
        <v>1382</v>
      </c>
      <c r="B690" t="s">
        <v>466</v>
      </c>
      <c r="C690" t="s">
        <v>1</v>
      </c>
      <c r="D690" t="s">
        <v>311</v>
      </c>
      <c r="E690">
        <v>12</v>
      </c>
      <c r="F690">
        <v>34</v>
      </c>
      <c r="G690">
        <f>(Table1[[#This Row],[Min Temperature]]+Table1[[#This Row],[Max Temperature]])/2</f>
        <v>23</v>
      </c>
      <c r="H690">
        <v>6.3</v>
      </c>
      <c r="I690">
        <v>7.8</v>
      </c>
      <c r="J690">
        <f>(Table1[[#This Row],[Min Dissolved Oxygen]]+Table1[[#This Row],[Max Dissolved Oxygen]])/2</f>
        <v>7.05</v>
      </c>
      <c r="K690">
        <v>7</v>
      </c>
      <c r="L690">
        <v>7.9</v>
      </c>
      <c r="M690">
        <f>(Table1[[#This Row],[Min pH]]+Table1[[#This Row],[Max pH]])/2</f>
        <v>7.45</v>
      </c>
      <c r="N690">
        <v>234</v>
      </c>
      <c r="O690">
        <v>334</v>
      </c>
      <c r="P690">
        <f>(Table1[[#This Row],[Min Conductivity]]+Table1[[#This Row],[Max Conductivity]])/2</f>
        <v>284</v>
      </c>
      <c r="Q690">
        <v>1.6</v>
      </c>
      <c r="R690">
        <v>3</v>
      </c>
      <c r="S690">
        <f>(Table1[[#This Row],[Min BOD]]+Table1[[#This Row],[Max BOD]])/2</f>
        <v>2.2999999999999998</v>
      </c>
      <c r="T690">
        <v>0.7</v>
      </c>
      <c r="U690">
        <v>1.4</v>
      </c>
      <c r="V690">
        <f>(Table1[[#This Row],[Min Nitrate N + Nitrite N]]+Table1[[#This Row],[Max Nitrate N + Nitrite N]])/2</f>
        <v>1.0499999999999998</v>
      </c>
      <c r="W690">
        <v>230</v>
      </c>
      <c r="X690">
        <v>2100</v>
      </c>
      <c r="Y690">
        <f>(Table1[[#This Row],[Min Fecal Coliform]]+Table1[[#This Row],[Max Fecal Coliform]])/2</f>
        <v>1165</v>
      </c>
      <c r="Z690">
        <v>490</v>
      </c>
      <c r="AA690">
        <v>4300</v>
      </c>
      <c r="AB690">
        <f>(Table1[[#This Row],[Min Total Coliform]]+Table1[[#This Row],[Max Total Coliform]])/2</f>
        <v>2395</v>
      </c>
      <c r="AC690">
        <f>MIN(10, (Table1[[#This Row],[Avg BOD]]/4)*10)</f>
        <v>5.75</v>
      </c>
      <c r="AD690">
        <f>MIN(10, (Table1[[#This Row],[Avg Fecal Coliform]]/600)*10)</f>
        <v>10</v>
      </c>
      <c r="AE690">
        <f>MIN(10, (Table1[[#This Row],[Avg Nitrate N + Nitrite N]]/10)*10)</f>
        <v>1.0499999999999998</v>
      </c>
      <c r="AF690">
        <f>IF(OR(Table1[[#This Row],[Avg pH]]&lt;6.5,Table1[[#This Row],[Avg pH]]&gt;8.5),10,0)</f>
        <v>0</v>
      </c>
      <c r="AG690">
        <f>MAX(0, 10-(2*Table1[[#This Row],[Avg Dissolved Oxygen]]))</f>
        <v>0</v>
      </c>
      <c r="AH690">
        <f>(Table1[[#This Row],[Fecal Score]]*0.3) + (Table1[[#This Row],[BOD Score]]*0.25) + (Table1[[#This Row],[Nitrate Score]]*0.2) + (Table1[[#This Row],[pH Score]]*0.15) + (Table1[[#This Row],[Dissolved Oxygen Score]]*0.1)</f>
        <v>4.6475</v>
      </c>
      <c r="AI690">
        <v>2018</v>
      </c>
    </row>
    <row r="691" spans="1:35">
      <c r="A691">
        <v>2912</v>
      </c>
      <c r="B691" t="s">
        <v>313</v>
      </c>
      <c r="C691" t="s">
        <v>1</v>
      </c>
      <c r="D691" t="s">
        <v>311</v>
      </c>
      <c r="E691">
        <v>11</v>
      </c>
      <c r="F691">
        <v>29</v>
      </c>
      <c r="G691">
        <f>(Table1[[#This Row],[Min Temperature]]+Table1[[#This Row],[Max Temperature]])/2</f>
        <v>20</v>
      </c>
      <c r="H691">
        <v>7.8</v>
      </c>
      <c r="I691">
        <v>8.3000000000000007</v>
      </c>
      <c r="J691">
        <f>(Table1[[#This Row],[Min Dissolved Oxygen]]+Table1[[#This Row],[Max Dissolved Oxygen]])/2</f>
        <v>8.0500000000000007</v>
      </c>
      <c r="K691">
        <v>7.2</v>
      </c>
      <c r="L691">
        <v>7.9</v>
      </c>
      <c r="M691">
        <f>(Table1[[#This Row],[Min pH]]+Table1[[#This Row],[Max pH]])/2</f>
        <v>7.5500000000000007</v>
      </c>
      <c r="N691">
        <v>148</v>
      </c>
      <c r="O691">
        <v>222</v>
      </c>
      <c r="P691">
        <f>(Table1[[#This Row],[Min Conductivity]]+Table1[[#This Row],[Max Conductivity]])/2</f>
        <v>185</v>
      </c>
      <c r="Q691">
        <v>0</v>
      </c>
      <c r="R691">
        <v>0</v>
      </c>
      <c r="S691">
        <f>(Table1[[#This Row],[Min BOD]]+Table1[[#This Row],[Max BOD]])/2</f>
        <v>0</v>
      </c>
      <c r="T691">
        <v>0</v>
      </c>
      <c r="U691">
        <v>0.7</v>
      </c>
      <c r="V691">
        <f>(Table1[[#This Row],[Min Nitrate N + Nitrite N]]+Table1[[#This Row],[Max Nitrate N + Nitrite N]])/2</f>
        <v>0.35</v>
      </c>
      <c r="W691">
        <v>33</v>
      </c>
      <c r="X691">
        <v>79</v>
      </c>
      <c r="Y691">
        <f>(Table1[[#This Row],[Min Fecal Coliform]]+Table1[[#This Row],[Max Fecal Coliform]])/2</f>
        <v>56</v>
      </c>
      <c r="Z691">
        <v>70</v>
      </c>
      <c r="AA691">
        <v>140</v>
      </c>
      <c r="AB691">
        <f>(Table1[[#This Row],[Min Total Coliform]]+Table1[[#This Row],[Max Total Coliform]])/2</f>
        <v>105</v>
      </c>
      <c r="AC691">
        <f>MIN(10, (Table1[[#This Row],[Avg BOD]]/4)*10)</f>
        <v>0</v>
      </c>
      <c r="AD691">
        <f>MIN(10, (Table1[[#This Row],[Avg Fecal Coliform]]/600)*10)</f>
        <v>0.93333333333333335</v>
      </c>
      <c r="AE691">
        <f>MIN(10, (Table1[[#This Row],[Avg Nitrate N + Nitrite N]]/10)*10)</f>
        <v>0.35</v>
      </c>
      <c r="AF691">
        <f>IF(OR(Table1[[#This Row],[Avg pH]]&lt;6.5,Table1[[#This Row],[Avg pH]]&gt;8.5),10,0)</f>
        <v>0</v>
      </c>
      <c r="AG691">
        <f>MAX(0, 10-(2*Table1[[#This Row],[Avg Dissolved Oxygen]]))</f>
        <v>0</v>
      </c>
      <c r="AH691">
        <f>(Table1[[#This Row],[Fecal Score]]*0.3) + (Table1[[#This Row],[BOD Score]]*0.25) + (Table1[[#This Row],[Nitrate Score]]*0.2) + (Table1[[#This Row],[pH Score]]*0.15) + (Table1[[#This Row],[Dissolved Oxygen Score]]*0.1)</f>
        <v>0.35</v>
      </c>
      <c r="AI691">
        <v>2018</v>
      </c>
    </row>
    <row r="692" spans="1:35">
      <c r="A692">
        <v>1285</v>
      </c>
      <c r="B692" t="s">
        <v>467</v>
      </c>
      <c r="C692" t="s">
        <v>1</v>
      </c>
      <c r="D692" t="s">
        <v>315</v>
      </c>
      <c r="E692">
        <v>16</v>
      </c>
      <c r="F692">
        <v>32</v>
      </c>
      <c r="G692">
        <f>(Table1[[#This Row],[Min Temperature]]+Table1[[#This Row],[Max Temperature]])/2</f>
        <v>24</v>
      </c>
      <c r="H692">
        <v>6</v>
      </c>
      <c r="I692">
        <v>7.2</v>
      </c>
      <c r="J692">
        <f>(Table1[[#This Row],[Min Dissolved Oxygen]]+Table1[[#This Row],[Max Dissolved Oxygen]])/2</f>
        <v>6.6</v>
      </c>
      <c r="K692">
        <v>7.9</v>
      </c>
      <c r="L692">
        <v>8.9</v>
      </c>
      <c r="M692">
        <f>(Table1[[#This Row],[Min pH]]+Table1[[#This Row],[Max pH]])/2</f>
        <v>8.4</v>
      </c>
      <c r="N692">
        <v>530</v>
      </c>
      <c r="O692">
        <v>700</v>
      </c>
      <c r="P692">
        <f>(Table1[[#This Row],[Min Conductivity]]+Table1[[#This Row],[Max Conductivity]])/2</f>
        <v>615</v>
      </c>
      <c r="Q692">
        <v>0.6</v>
      </c>
      <c r="R692">
        <v>2.2999999999999998</v>
      </c>
      <c r="S692">
        <f>(Table1[[#This Row],[Min BOD]]+Table1[[#This Row],[Max BOD]])/2</f>
        <v>1.45</v>
      </c>
      <c r="T692">
        <v>1.7</v>
      </c>
      <c r="U692">
        <v>3.1</v>
      </c>
      <c r="V692">
        <f>(Table1[[#This Row],[Min Nitrate N + Nitrite N]]+Table1[[#This Row],[Max Nitrate N + Nitrite N]])/2</f>
        <v>2.4</v>
      </c>
      <c r="W692">
        <v>9</v>
      </c>
      <c r="X692">
        <v>372</v>
      </c>
      <c r="Y692">
        <f>(Table1[[#This Row],[Min Fecal Coliform]]+Table1[[#This Row],[Max Fecal Coliform]])/2</f>
        <v>190.5</v>
      </c>
      <c r="Z692">
        <v>28</v>
      </c>
      <c r="AA692">
        <v>150</v>
      </c>
      <c r="AB692">
        <f>(Table1[[#This Row],[Min Total Coliform]]+Table1[[#This Row],[Max Total Coliform]])/2</f>
        <v>89</v>
      </c>
      <c r="AC692">
        <f>MIN(10, (Table1[[#This Row],[Avg BOD]]/4)*10)</f>
        <v>3.625</v>
      </c>
      <c r="AD692">
        <f>MIN(10, (Table1[[#This Row],[Avg Fecal Coliform]]/600)*10)</f>
        <v>3.1749999999999998</v>
      </c>
      <c r="AE692">
        <f>MIN(10, (Table1[[#This Row],[Avg Nitrate N + Nitrite N]]/10)*10)</f>
        <v>2.4</v>
      </c>
      <c r="AF692">
        <f>IF(OR(Table1[[#This Row],[Avg pH]]&lt;6.5,Table1[[#This Row],[Avg pH]]&gt;8.5),10,0)</f>
        <v>0</v>
      </c>
      <c r="AG692">
        <f>MAX(0, 10-(2*Table1[[#This Row],[Avg Dissolved Oxygen]]))</f>
        <v>0</v>
      </c>
      <c r="AH692">
        <f>(Table1[[#This Row],[Fecal Score]]*0.3) + (Table1[[#This Row],[BOD Score]]*0.25) + (Table1[[#This Row],[Nitrate Score]]*0.2) + (Table1[[#This Row],[pH Score]]*0.15) + (Table1[[#This Row],[Dissolved Oxygen Score]]*0.1)</f>
        <v>2.3387500000000001</v>
      </c>
      <c r="AI692">
        <v>2018</v>
      </c>
    </row>
    <row r="693" spans="1:35">
      <c r="A693">
        <v>1286</v>
      </c>
      <c r="B693" t="s">
        <v>316</v>
      </c>
      <c r="C693" t="s">
        <v>1</v>
      </c>
      <c r="D693" t="s">
        <v>315</v>
      </c>
      <c r="E693">
        <v>16</v>
      </c>
      <c r="F693">
        <v>30</v>
      </c>
      <c r="G693">
        <f>(Table1[[#This Row],[Min Temperature]]+Table1[[#This Row],[Max Temperature]])/2</f>
        <v>23</v>
      </c>
      <c r="H693">
        <v>5.4</v>
      </c>
      <c r="I693">
        <v>6.1</v>
      </c>
      <c r="J693">
        <f>(Table1[[#This Row],[Min Dissolved Oxygen]]+Table1[[#This Row],[Max Dissolved Oxygen]])/2</f>
        <v>5.75</v>
      </c>
      <c r="K693">
        <v>7.9</v>
      </c>
      <c r="L693">
        <v>8.8000000000000007</v>
      </c>
      <c r="M693">
        <f>(Table1[[#This Row],[Min pH]]+Table1[[#This Row],[Max pH]])/2</f>
        <v>8.3500000000000014</v>
      </c>
      <c r="N693">
        <v>1060</v>
      </c>
      <c r="O693">
        <v>1480</v>
      </c>
      <c r="P693">
        <f>(Table1[[#This Row],[Min Conductivity]]+Table1[[#This Row],[Max Conductivity]])/2</f>
        <v>1270</v>
      </c>
      <c r="Q693">
        <v>1.7</v>
      </c>
      <c r="R693">
        <v>4</v>
      </c>
      <c r="S693">
        <f>(Table1[[#This Row],[Min BOD]]+Table1[[#This Row],[Max BOD]])/2</f>
        <v>2.85</v>
      </c>
      <c r="T693">
        <v>0</v>
      </c>
      <c r="U693">
        <v>2.7</v>
      </c>
      <c r="V693">
        <f>(Table1[[#This Row],[Min Nitrate N + Nitrite N]]+Table1[[#This Row],[Max Nitrate N + Nitrite N]])/2</f>
        <v>1.35</v>
      </c>
      <c r="W693">
        <v>14</v>
      </c>
      <c r="X693">
        <v>28</v>
      </c>
      <c r="Y693">
        <f>(Table1[[#This Row],[Min Fecal Coliform]]+Table1[[#This Row],[Max Fecal Coliform]])/2</f>
        <v>21</v>
      </c>
      <c r="Z693">
        <v>28</v>
      </c>
      <c r="AA693">
        <v>150</v>
      </c>
      <c r="AB693">
        <f>(Table1[[#This Row],[Min Total Coliform]]+Table1[[#This Row],[Max Total Coliform]])/2</f>
        <v>89</v>
      </c>
      <c r="AC693">
        <f>MIN(10, (Table1[[#This Row],[Avg BOD]]/4)*10)</f>
        <v>7.125</v>
      </c>
      <c r="AD693">
        <f>MIN(10, (Table1[[#This Row],[Avg Fecal Coliform]]/600)*10)</f>
        <v>0.35000000000000003</v>
      </c>
      <c r="AE693">
        <f>MIN(10, (Table1[[#This Row],[Avg Nitrate N + Nitrite N]]/10)*10)</f>
        <v>1.35</v>
      </c>
      <c r="AF693">
        <f>IF(OR(Table1[[#This Row],[Avg pH]]&lt;6.5,Table1[[#This Row],[Avg pH]]&gt;8.5),10,0)</f>
        <v>0</v>
      </c>
      <c r="AG693">
        <f>MAX(0, 10-(2*Table1[[#This Row],[Avg Dissolved Oxygen]]))</f>
        <v>0</v>
      </c>
      <c r="AH693">
        <f>(Table1[[#This Row],[Fecal Score]]*0.3) + (Table1[[#This Row],[BOD Score]]*0.25) + (Table1[[#This Row],[Nitrate Score]]*0.2) + (Table1[[#This Row],[pH Score]]*0.15) + (Table1[[#This Row],[Dissolved Oxygen Score]]*0.1)</f>
        <v>2.15625</v>
      </c>
      <c r="AI693">
        <v>2018</v>
      </c>
    </row>
    <row r="694" spans="1:35">
      <c r="A694">
        <v>1414</v>
      </c>
      <c r="B694" t="s">
        <v>317</v>
      </c>
      <c r="C694" t="s">
        <v>1</v>
      </c>
      <c r="D694" t="s">
        <v>315</v>
      </c>
      <c r="E694">
        <v>18</v>
      </c>
      <c r="F694">
        <v>29</v>
      </c>
      <c r="G694">
        <f>(Table1[[#This Row],[Min Temperature]]+Table1[[#This Row],[Max Temperature]])/2</f>
        <v>23.5</v>
      </c>
      <c r="H694">
        <v>2.2999999999999998</v>
      </c>
      <c r="I694">
        <v>5.7</v>
      </c>
      <c r="J694">
        <f>(Table1[[#This Row],[Min Dissolved Oxygen]]+Table1[[#This Row],[Max Dissolved Oxygen]])/2</f>
        <v>4</v>
      </c>
      <c r="K694">
        <v>6.7</v>
      </c>
      <c r="L694">
        <v>7.9</v>
      </c>
      <c r="M694">
        <f>(Table1[[#This Row],[Min pH]]+Table1[[#This Row],[Max pH]])/2</f>
        <v>7.3000000000000007</v>
      </c>
      <c r="N694">
        <v>330</v>
      </c>
      <c r="O694">
        <v>750</v>
      </c>
      <c r="P694">
        <f>(Table1[[#This Row],[Min Conductivity]]+Table1[[#This Row],[Max Conductivity]])/2</f>
        <v>540</v>
      </c>
      <c r="Q694">
        <v>1.5</v>
      </c>
      <c r="R694">
        <v>9.6</v>
      </c>
      <c r="S694">
        <f>(Table1[[#This Row],[Min BOD]]+Table1[[#This Row],[Max BOD]])/2</f>
        <v>5.55</v>
      </c>
      <c r="T694">
        <v>1.1000000000000001</v>
      </c>
      <c r="U694">
        <v>3.1</v>
      </c>
      <c r="V694">
        <f>(Table1[[#This Row],[Min Nitrate N + Nitrite N]]+Table1[[#This Row],[Max Nitrate N + Nitrite N]])/2</f>
        <v>2.1</v>
      </c>
      <c r="W694">
        <v>7</v>
      </c>
      <c r="X694">
        <v>20</v>
      </c>
      <c r="Y694">
        <f>(Table1[[#This Row],[Min Fecal Coliform]]+Table1[[#This Row],[Max Fecal Coliform]])/2</f>
        <v>13.5</v>
      </c>
      <c r="Z694">
        <v>14</v>
      </c>
      <c r="AA694">
        <v>120</v>
      </c>
      <c r="AB694">
        <f>(Table1[[#This Row],[Min Total Coliform]]+Table1[[#This Row],[Max Total Coliform]])/2</f>
        <v>67</v>
      </c>
      <c r="AC694">
        <f>MIN(10, (Table1[[#This Row],[Avg BOD]]/4)*10)</f>
        <v>10</v>
      </c>
      <c r="AD694">
        <f>MIN(10, (Table1[[#This Row],[Avg Fecal Coliform]]/600)*10)</f>
        <v>0.22499999999999998</v>
      </c>
      <c r="AE694">
        <f>MIN(10, (Table1[[#This Row],[Avg Nitrate N + Nitrite N]]/10)*10)</f>
        <v>2.1</v>
      </c>
      <c r="AF694">
        <f>IF(OR(Table1[[#This Row],[Avg pH]]&lt;6.5,Table1[[#This Row],[Avg pH]]&gt;8.5),10,0)</f>
        <v>0</v>
      </c>
      <c r="AG694">
        <f>MAX(0, 10-(2*Table1[[#This Row],[Avg Dissolved Oxygen]]))</f>
        <v>2</v>
      </c>
      <c r="AH694">
        <f>(Table1[[#This Row],[Fecal Score]]*0.3) + (Table1[[#This Row],[BOD Score]]*0.25) + (Table1[[#This Row],[Nitrate Score]]*0.2) + (Table1[[#This Row],[pH Score]]*0.15) + (Table1[[#This Row],[Dissolved Oxygen Score]]*0.1)</f>
        <v>3.1875</v>
      </c>
      <c r="AI694">
        <v>2018</v>
      </c>
    </row>
    <row r="695" spans="1:35">
      <c r="A695">
        <v>1481</v>
      </c>
      <c r="B695" t="s">
        <v>468</v>
      </c>
      <c r="C695" t="s">
        <v>1</v>
      </c>
      <c r="D695" t="s">
        <v>315</v>
      </c>
      <c r="E695">
        <v>16</v>
      </c>
      <c r="F695">
        <v>31</v>
      </c>
      <c r="G695">
        <f>(Table1[[#This Row],[Min Temperature]]+Table1[[#This Row],[Max Temperature]])/2</f>
        <v>23.5</v>
      </c>
      <c r="H695">
        <v>6.2</v>
      </c>
      <c r="I695">
        <v>7.2</v>
      </c>
      <c r="J695">
        <f>(Table1[[#This Row],[Min Dissolved Oxygen]]+Table1[[#This Row],[Max Dissolved Oxygen]])/2</f>
        <v>6.7</v>
      </c>
      <c r="K695">
        <v>7.9</v>
      </c>
      <c r="L695">
        <v>8.6999999999999993</v>
      </c>
      <c r="M695">
        <f>(Table1[[#This Row],[Min pH]]+Table1[[#This Row],[Max pH]])/2</f>
        <v>8.3000000000000007</v>
      </c>
      <c r="N695">
        <v>610</v>
      </c>
      <c r="O695">
        <v>780</v>
      </c>
      <c r="P695">
        <f>(Table1[[#This Row],[Min Conductivity]]+Table1[[#This Row],[Max Conductivity]])/2</f>
        <v>695</v>
      </c>
      <c r="Q695">
        <v>0.9</v>
      </c>
      <c r="R695">
        <v>3.3</v>
      </c>
      <c r="S695">
        <f>(Table1[[#This Row],[Min BOD]]+Table1[[#This Row],[Max BOD]])/2</f>
        <v>2.1</v>
      </c>
      <c r="T695">
        <v>1.7</v>
      </c>
      <c r="U695">
        <v>3.1</v>
      </c>
      <c r="V695">
        <f>(Table1[[#This Row],[Min Nitrate N + Nitrite N]]+Table1[[#This Row],[Max Nitrate N + Nitrite N]])/2</f>
        <v>2.4</v>
      </c>
      <c r="W695">
        <v>11</v>
      </c>
      <c r="X695">
        <v>20</v>
      </c>
      <c r="Y695">
        <f>(Table1[[#This Row],[Min Fecal Coliform]]+Table1[[#This Row],[Max Fecal Coliform]])/2</f>
        <v>15.5</v>
      </c>
      <c r="Z695">
        <v>75</v>
      </c>
      <c r="AA695">
        <v>150</v>
      </c>
      <c r="AB695">
        <f>(Table1[[#This Row],[Min Total Coliform]]+Table1[[#This Row],[Max Total Coliform]])/2</f>
        <v>112.5</v>
      </c>
      <c r="AC695">
        <f>MIN(10, (Table1[[#This Row],[Avg BOD]]/4)*10)</f>
        <v>5.25</v>
      </c>
      <c r="AD695">
        <f>MIN(10, (Table1[[#This Row],[Avg Fecal Coliform]]/600)*10)</f>
        <v>0.2583333333333333</v>
      </c>
      <c r="AE695">
        <f>MIN(10, (Table1[[#This Row],[Avg Nitrate N + Nitrite N]]/10)*10)</f>
        <v>2.4</v>
      </c>
      <c r="AF695">
        <f>IF(OR(Table1[[#This Row],[Avg pH]]&lt;6.5,Table1[[#This Row],[Avg pH]]&gt;8.5),10,0)</f>
        <v>0</v>
      </c>
      <c r="AG695">
        <f>MAX(0, 10-(2*Table1[[#This Row],[Avg Dissolved Oxygen]]))</f>
        <v>0</v>
      </c>
      <c r="AH695">
        <f>(Table1[[#This Row],[Fecal Score]]*0.3) + (Table1[[#This Row],[BOD Score]]*0.25) + (Table1[[#This Row],[Nitrate Score]]*0.2) + (Table1[[#This Row],[pH Score]]*0.15) + (Table1[[#This Row],[Dissolved Oxygen Score]]*0.1)</f>
        <v>1.8699999999999999</v>
      </c>
      <c r="AI695">
        <v>2018</v>
      </c>
    </row>
    <row r="696" spans="1:35">
      <c r="A696">
        <v>1714</v>
      </c>
      <c r="B696" t="s">
        <v>319</v>
      </c>
      <c r="C696" t="s">
        <v>1</v>
      </c>
      <c r="D696" t="s">
        <v>315</v>
      </c>
      <c r="E696">
        <v>21.2</v>
      </c>
      <c r="F696">
        <v>34</v>
      </c>
      <c r="G696">
        <f>(Table1[[#This Row],[Min Temperature]]+Table1[[#This Row],[Max Temperature]])/2</f>
        <v>27.6</v>
      </c>
      <c r="H696">
        <v>5.3</v>
      </c>
      <c r="I696">
        <v>9.1999999999999993</v>
      </c>
      <c r="J696">
        <f>(Table1[[#This Row],[Min Dissolved Oxygen]]+Table1[[#This Row],[Max Dissolved Oxygen]])/2</f>
        <v>7.25</v>
      </c>
      <c r="K696">
        <v>7.4</v>
      </c>
      <c r="L696">
        <v>9</v>
      </c>
      <c r="M696">
        <f>(Table1[[#This Row],[Min pH]]+Table1[[#This Row],[Max pH]])/2</f>
        <v>8.1999999999999993</v>
      </c>
      <c r="N696">
        <v>250</v>
      </c>
      <c r="O696">
        <v>360</v>
      </c>
      <c r="P696">
        <f>(Table1[[#This Row],[Min Conductivity]]+Table1[[#This Row],[Max Conductivity]])/2</f>
        <v>305</v>
      </c>
      <c r="Q696">
        <v>0.6</v>
      </c>
      <c r="R696">
        <v>2.7</v>
      </c>
      <c r="S696">
        <f>(Table1[[#This Row],[Min BOD]]+Table1[[#This Row],[Max BOD]])/2</f>
        <v>1.6500000000000001</v>
      </c>
      <c r="T696">
        <v>1.3</v>
      </c>
      <c r="U696">
        <v>4.5</v>
      </c>
      <c r="V696">
        <f>(Table1[[#This Row],[Min Nitrate N + Nitrite N]]+Table1[[#This Row],[Max Nitrate N + Nitrite N]])/2</f>
        <v>2.9</v>
      </c>
      <c r="W696">
        <v>4</v>
      </c>
      <c r="X696">
        <v>11</v>
      </c>
      <c r="Y696">
        <f>(Table1[[#This Row],[Min Fecal Coliform]]+Table1[[#This Row],[Max Fecal Coliform]])/2</f>
        <v>7.5</v>
      </c>
      <c r="Z696">
        <v>7</v>
      </c>
      <c r="AA696">
        <v>28</v>
      </c>
      <c r="AB696">
        <f>(Table1[[#This Row],[Min Total Coliform]]+Table1[[#This Row],[Max Total Coliform]])/2</f>
        <v>17.5</v>
      </c>
      <c r="AC696">
        <f>MIN(10, (Table1[[#This Row],[Avg BOD]]/4)*10)</f>
        <v>4.125</v>
      </c>
      <c r="AD696">
        <f>MIN(10, (Table1[[#This Row],[Avg Fecal Coliform]]/600)*10)</f>
        <v>0.125</v>
      </c>
      <c r="AE696">
        <f>MIN(10, (Table1[[#This Row],[Avg Nitrate N + Nitrite N]]/10)*10)</f>
        <v>2.9</v>
      </c>
      <c r="AF696">
        <f>IF(OR(Table1[[#This Row],[Avg pH]]&lt;6.5,Table1[[#This Row],[Avg pH]]&gt;8.5),10,0)</f>
        <v>0</v>
      </c>
      <c r="AG696">
        <f>MAX(0, 10-(2*Table1[[#This Row],[Avg Dissolved Oxygen]]))</f>
        <v>0</v>
      </c>
      <c r="AH696">
        <f>(Table1[[#This Row],[Fecal Score]]*0.3) + (Table1[[#This Row],[BOD Score]]*0.25) + (Table1[[#This Row],[Nitrate Score]]*0.2) + (Table1[[#This Row],[pH Score]]*0.15) + (Table1[[#This Row],[Dissolved Oxygen Score]]*0.1)</f>
        <v>1.6487500000000002</v>
      </c>
      <c r="AI696">
        <v>2018</v>
      </c>
    </row>
    <row r="697" spans="1:35">
      <c r="A697">
        <v>1716</v>
      </c>
      <c r="B697" t="s">
        <v>320</v>
      </c>
      <c r="C697" t="s">
        <v>1</v>
      </c>
      <c r="D697" t="s">
        <v>315</v>
      </c>
      <c r="E697">
        <v>10</v>
      </c>
      <c r="F697">
        <v>27.5</v>
      </c>
      <c r="G697">
        <f>(Table1[[#This Row],[Min Temperature]]+Table1[[#This Row],[Max Temperature]])/2</f>
        <v>18.75</v>
      </c>
      <c r="H697">
        <v>4.5999999999999996</v>
      </c>
      <c r="I697">
        <v>6.5</v>
      </c>
      <c r="J697">
        <f>(Table1[[#This Row],[Min Dissolved Oxygen]]+Table1[[#This Row],[Max Dissolved Oxygen]])/2</f>
        <v>5.55</v>
      </c>
      <c r="K697">
        <v>7.3</v>
      </c>
      <c r="L697">
        <v>8.1</v>
      </c>
      <c r="M697">
        <f>(Table1[[#This Row],[Min pH]]+Table1[[#This Row],[Max pH]])/2</f>
        <v>7.6999999999999993</v>
      </c>
      <c r="N697">
        <v>240</v>
      </c>
      <c r="O697">
        <v>300</v>
      </c>
      <c r="P697">
        <f>(Table1[[#This Row],[Min Conductivity]]+Table1[[#This Row],[Max Conductivity]])/2</f>
        <v>270</v>
      </c>
      <c r="Q697">
        <v>0.2</v>
      </c>
      <c r="R697">
        <v>2.8</v>
      </c>
      <c r="S697">
        <f>(Table1[[#This Row],[Min BOD]]+Table1[[#This Row],[Max BOD]])/2</f>
        <v>1.5</v>
      </c>
      <c r="T697">
        <v>1.8</v>
      </c>
      <c r="U697">
        <v>3.1</v>
      </c>
      <c r="V697">
        <f>(Table1[[#This Row],[Min Nitrate N + Nitrite N]]+Table1[[#This Row],[Max Nitrate N + Nitrite N]])/2</f>
        <v>2.4500000000000002</v>
      </c>
      <c r="W697">
        <v>4</v>
      </c>
      <c r="X697">
        <v>14</v>
      </c>
      <c r="Y697">
        <f>(Table1[[#This Row],[Min Fecal Coliform]]+Table1[[#This Row],[Max Fecal Coliform]])/2</f>
        <v>9</v>
      </c>
      <c r="Z697">
        <v>7</v>
      </c>
      <c r="AA697">
        <v>28</v>
      </c>
      <c r="AB697">
        <f>(Table1[[#This Row],[Min Total Coliform]]+Table1[[#This Row],[Max Total Coliform]])/2</f>
        <v>17.5</v>
      </c>
      <c r="AC697">
        <f>MIN(10, (Table1[[#This Row],[Avg BOD]]/4)*10)</f>
        <v>3.75</v>
      </c>
      <c r="AD697">
        <f>MIN(10, (Table1[[#This Row],[Avg Fecal Coliform]]/600)*10)</f>
        <v>0.15</v>
      </c>
      <c r="AE697">
        <f>MIN(10, (Table1[[#This Row],[Avg Nitrate N + Nitrite N]]/10)*10)</f>
        <v>2.4500000000000002</v>
      </c>
      <c r="AF697">
        <f>IF(OR(Table1[[#This Row],[Avg pH]]&lt;6.5,Table1[[#This Row],[Avg pH]]&gt;8.5),10,0)</f>
        <v>0</v>
      </c>
      <c r="AG697">
        <f>MAX(0, 10-(2*Table1[[#This Row],[Avg Dissolved Oxygen]]))</f>
        <v>0</v>
      </c>
      <c r="AH697">
        <f>(Table1[[#This Row],[Fecal Score]]*0.3) + (Table1[[#This Row],[BOD Score]]*0.25) + (Table1[[#This Row],[Nitrate Score]]*0.2) + (Table1[[#This Row],[pH Score]]*0.15) + (Table1[[#This Row],[Dissolved Oxygen Score]]*0.1)</f>
        <v>1.4725000000000001</v>
      </c>
      <c r="AI697">
        <v>2018</v>
      </c>
    </row>
    <row r="698" spans="1:35">
      <c r="A698">
        <v>2935</v>
      </c>
      <c r="B698" t="s">
        <v>321</v>
      </c>
      <c r="C698" t="s">
        <v>1</v>
      </c>
      <c r="D698" t="s">
        <v>315</v>
      </c>
      <c r="E698">
        <v>18</v>
      </c>
      <c r="F698">
        <v>31</v>
      </c>
      <c r="G698">
        <f>(Table1[[#This Row],[Min Temperature]]+Table1[[#This Row],[Max Temperature]])/2</f>
        <v>24.5</v>
      </c>
      <c r="H698">
        <v>2.7</v>
      </c>
      <c r="I698">
        <v>5.4</v>
      </c>
      <c r="J698">
        <f>(Table1[[#This Row],[Min Dissolved Oxygen]]+Table1[[#This Row],[Max Dissolved Oxygen]])/2</f>
        <v>4.0500000000000007</v>
      </c>
      <c r="K698">
        <v>7.4</v>
      </c>
      <c r="L698">
        <v>8.3000000000000007</v>
      </c>
      <c r="M698">
        <f>(Table1[[#This Row],[Min pH]]+Table1[[#This Row],[Max pH]])/2</f>
        <v>7.8500000000000005</v>
      </c>
      <c r="N698">
        <v>410</v>
      </c>
      <c r="O698">
        <v>790</v>
      </c>
      <c r="P698">
        <f>(Table1[[#This Row],[Min Conductivity]]+Table1[[#This Row],[Max Conductivity]])/2</f>
        <v>600</v>
      </c>
      <c r="Q698">
        <v>0.9</v>
      </c>
      <c r="R698">
        <v>3.7</v>
      </c>
      <c r="S698">
        <f>(Table1[[#This Row],[Min BOD]]+Table1[[#This Row],[Max BOD]])/2</f>
        <v>2.3000000000000003</v>
      </c>
      <c r="T698">
        <v>1.3</v>
      </c>
      <c r="U698">
        <v>3.2</v>
      </c>
      <c r="V698">
        <f>(Table1[[#This Row],[Min Nitrate N + Nitrite N]]+Table1[[#This Row],[Max Nitrate N + Nitrite N]])/2</f>
        <v>2.25</v>
      </c>
      <c r="W698">
        <v>7</v>
      </c>
      <c r="X698">
        <v>64</v>
      </c>
      <c r="Y698">
        <f>(Table1[[#This Row],[Min Fecal Coliform]]+Table1[[#This Row],[Max Fecal Coliform]])/2</f>
        <v>35.5</v>
      </c>
      <c r="Z698">
        <v>20</v>
      </c>
      <c r="AA698">
        <v>150</v>
      </c>
      <c r="AB698">
        <f>(Table1[[#This Row],[Min Total Coliform]]+Table1[[#This Row],[Max Total Coliform]])/2</f>
        <v>85</v>
      </c>
      <c r="AC698">
        <f>MIN(10, (Table1[[#This Row],[Avg BOD]]/4)*10)</f>
        <v>5.7500000000000009</v>
      </c>
      <c r="AD698">
        <f>MIN(10, (Table1[[#This Row],[Avg Fecal Coliform]]/600)*10)</f>
        <v>0.59166666666666667</v>
      </c>
      <c r="AE698">
        <f>MIN(10, (Table1[[#This Row],[Avg Nitrate N + Nitrite N]]/10)*10)</f>
        <v>2.25</v>
      </c>
      <c r="AF698">
        <f>IF(OR(Table1[[#This Row],[Avg pH]]&lt;6.5,Table1[[#This Row],[Avg pH]]&gt;8.5),10,0)</f>
        <v>0</v>
      </c>
      <c r="AG698">
        <f>MAX(0, 10-(2*Table1[[#This Row],[Avg Dissolved Oxygen]]))</f>
        <v>1.8999999999999986</v>
      </c>
      <c r="AH698">
        <f>(Table1[[#This Row],[Fecal Score]]*0.3) + (Table1[[#This Row],[BOD Score]]*0.25) + (Table1[[#This Row],[Nitrate Score]]*0.2) + (Table1[[#This Row],[pH Score]]*0.15) + (Table1[[#This Row],[Dissolved Oxygen Score]]*0.1)</f>
        <v>2.2550000000000003</v>
      </c>
      <c r="AI698">
        <v>2018</v>
      </c>
    </row>
    <row r="699" spans="1:35">
      <c r="A699">
        <v>2937</v>
      </c>
      <c r="B699" t="s">
        <v>323</v>
      </c>
      <c r="C699" t="s">
        <v>1</v>
      </c>
      <c r="D699" t="s">
        <v>315</v>
      </c>
      <c r="E699">
        <v>17</v>
      </c>
      <c r="F699">
        <v>33</v>
      </c>
      <c r="G699">
        <f>(Table1[[#This Row],[Min Temperature]]+Table1[[#This Row],[Max Temperature]])/2</f>
        <v>25</v>
      </c>
      <c r="H699">
        <v>5.4</v>
      </c>
      <c r="I699">
        <v>7.3</v>
      </c>
      <c r="J699">
        <f>(Table1[[#This Row],[Min Dissolved Oxygen]]+Table1[[#This Row],[Max Dissolved Oxygen]])/2</f>
        <v>6.35</v>
      </c>
      <c r="K699">
        <v>7.3</v>
      </c>
      <c r="L699">
        <v>8.3000000000000007</v>
      </c>
      <c r="M699">
        <f>(Table1[[#This Row],[Min pH]]+Table1[[#This Row],[Max pH]])/2</f>
        <v>7.8000000000000007</v>
      </c>
      <c r="N699">
        <v>210</v>
      </c>
      <c r="O699">
        <v>330</v>
      </c>
      <c r="P699">
        <f>(Table1[[#This Row],[Min Conductivity]]+Table1[[#This Row],[Max Conductivity]])/2</f>
        <v>270</v>
      </c>
      <c r="Q699">
        <v>1.1000000000000001</v>
      </c>
      <c r="R699">
        <v>3.1</v>
      </c>
      <c r="S699">
        <f>(Table1[[#This Row],[Min BOD]]+Table1[[#This Row],[Max BOD]])/2</f>
        <v>2.1</v>
      </c>
      <c r="T699">
        <v>1.8</v>
      </c>
      <c r="U699">
        <v>3.1</v>
      </c>
      <c r="V699">
        <f>(Table1[[#This Row],[Min Nitrate N + Nitrite N]]+Table1[[#This Row],[Max Nitrate N + Nitrite N]])/2</f>
        <v>2.4500000000000002</v>
      </c>
      <c r="W699">
        <v>4</v>
      </c>
      <c r="X699">
        <v>14</v>
      </c>
      <c r="Y699">
        <f>(Table1[[#This Row],[Min Fecal Coliform]]+Table1[[#This Row],[Max Fecal Coliform]])/2</f>
        <v>9</v>
      </c>
      <c r="Z699">
        <v>7</v>
      </c>
      <c r="AA699">
        <v>28</v>
      </c>
      <c r="AB699">
        <f>(Table1[[#This Row],[Min Total Coliform]]+Table1[[#This Row],[Max Total Coliform]])/2</f>
        <v>17.5</v>
      </c>
      <c r="AC699">
        <f>MIN(10, (Table1[[#This Row],[Avg BOD]]/4)*10)</f>
        <v>5.25</v>
      </c>
      <c r="AD699">
        <f>MIN(10, (Table1[[#This Row],[Avg Fecal Coliform]]/600)*10)</f>
        <v>0.15</v>
      </c>
      <c r="AE699">
        <f>MIN(10, (Table1[[#This Row],[Avg Nitrate N + Nitrite N]]/10)*10)</f>
        <v>2.4500000000000002</v>
      </c>
      <c r="AF699">
        <f>IF(OR(Table1[[#This Row],[Avg pH]]&lt;6.5,Table1[[#This Row],[Avg pH]]&gt;8.5),10,0)</f>
        <v>0</v>
      </c>
      <c r="AG699">
        <f>MAX(0, 10-(2*Table1[[#This Row],[Avg Dissolved Oxygen]]))</f>
        <v>0</v>
      </c>
      <c r="AH699">
        <f>(Table1[[#This Row],[Fecal Score]]*0.3) + (Table1[[#This Row],[BOD Score]]*0.25) + (Table1[[#This Row],[Nitrate Score]]*0.2) + (Table1[[#This Row],[pH Score]]*0.15) + (Table1[[#This Row],[Dissolved Oxygen Score]]*0.1)</f>
        <v>1.8474999999999999</v>
      </c>
      <c r="AI699">
        <v>2018</v>
      </c>
    </row>
    <row r="700" spans="1:35">
      <c r="A700">
        <v>2938</v>
      </c>
      <c r="B700" t="s">
        <v>469</v>
      </c>
      <c r="C700" t="s">
        <v>1</v>
      </c>
      <c r="D700" t="s">
        <v>315</v>
      </c>
      <c r="E700">
        <v>19</v>
      </c>
      <c r="F700">
        <v>28</v>
      </c>
      <c r="G700">
        <f>(Table1[[#This Row],[Min Temperature]]+Table1[[#This Row],[Max Temperature]])/2</f>
        <v>23.5</v>
      </c>
      <c r="H700">
        <v>3.2</v>
      </c>
      <c r="I700">
        <v>5.7</v>
      </c>
      <c r="J700">
        <f>(Table1[[#This Row],[Min Dissolved Oxygen]]+Table1[[#This Row],[Max Dissolved Oxygen]])/2</f>
        <v>4.45</v>
      </c>
      <c r="K700">
        <v>7.9</v>
      </c>
      <c r="L700">
        <v>8.4</v>
      </c>
      <c r="M700">
        <f>(Table1[[#This Row],[Min pH]]+Table1[[#This Row],[Max pH]])/2</f>
        <v>8.15</v>
      </c>
      <c r="N700">
        <v>510</v>
      </c>
      <c r="O700">
        <v>710</v>
      </c>
      <c r="P700">
        <f>(Table1[[#This Row],[Min Conductivity]]+Table1[[#This Row],[Max Conductivity]])/2</f>
        <v>610</v>
      </c>
      <c r="Q700">
        <v>0.6</v>
      </c>
      <c r="R700">
        <v>3.3</v>
      </c>
      <c r="S700">
        <f>(Table1[[#This Row],[Min BOD]]+Table1[[#This Row],[Max BOD]])/2</f>
        <v>1.95</v>
      </c>
      <c r="T700">
        <v>2.1</v>
      </c>
      <c r="U700">
        <v>3.1</v>
      </c>
      <c r="V700">
        <f>(Table1[[#This Row],[Min Nitrate N + Nitrite N]]+Table1[[#This Row],[Max Nitrate N + Nitrite N]])/2</f>
        <v>2.6</v>
      </c>
      <c r="W700">
        <v>7</v>
      </c>
      <c r="X700">
        <v>20</v>
      </c>
      <c r="Y700">
        <f>(Table1[[#This Row],[Min Fecal Coliform]]+Table1[[#This Row],[Max Fecal Coliform]])/2</f>
        <v>13.5</v>
      </c>
      <c r="Z700">
        <v>28</v>
      </c>
      <c r="AA700">
        <v>93</v>
      </c>
      <c r="AB700">
        <f>(Table1[[#This Row],[Min Total Coliform]]+Table1[[#This Row],[Max Total Coliform]])/2</f>
        <v>60.5</v>
      </c>
      <c r="AC700">
        <f>MIN(10, (Table1[[#This Row],[Avg BOD]]/4)*10)</f>
        <v>4.875</v>
      </c>
      <c r="AD700">
        <f>MIN(10, (Table1[[#This Row],[Avg Fecal Coliform]]/600)*10)</f>
        <v>0.22499999999999998</v>
      </c>
      <c r="AE700">
        <f>MIN(10, (Table1[[#This Row],[Avg Nitrate N + Nitrite N]]/10)*10)</f>
        <v>2.6</v>
      </c>
      <c r="AF700">
        <f>IF(OR(Table1[[#This Row],[Avg pH]]&lt;6.5,Table1[[#This Row],[Avg pH]]&gt;8.5),10,0)</f>
        <v>0</v>
      </c>
      <c r="AG700">
        <f>MAX(0, 10-(2*Table1[[#This Row],[Avg Dissolved Oxygen]]))</f>
        <v>1.0999999999999996</v>
      </c>
      <c r="AH700">
        <f>(Table1[[#This Row],[Fecal Score]]*0.3) + (Table1[[#This Row],[BOD Score]]*0.25) + (Table1[[#This Row],[Nitrate Score]]*0.2) + (Table1[[#This Row],[pH Score]]*0.15) + (Table1[[#This Row],[Dissolved Oxygen Score]]*0.1)</f>
        <v>1.9162499999999998</v>
      </c>
      <c r="AI700">
        <v>2018</v>
      </c>
    </row>
    <row r="701" spans="1:35">
      <c r="A701">
        <v>2939</v>
      </c>
      <c r="B701" t="s">
        <v>470</v>
      </c>
      <c r="C701" t="s">
        <v>1</v>
      </c>
      <c r="D701" t="s">
        <v>315</v>
      </c>
      <c r="E701">
        <v>18.5</v>
      </c>
      <c r="F701">
        <v>27.5</v>
      </c>
      <c r="G701">
        <f>(Table1[[#This Row],[Min Temperature]]+Table1[[#This Row],[Max Temperature]])/2</f>
        <v>23</v>
      </c>
      <c r="H701">
        <v>3.3</v>
      </c>
      <c r="I701">
        <v>5.7</v>
      </c>
      <c r="J701">
        <f>(Table1[[#This Row],[Min Dissolved Oxygen]]+Table1[[#This Row],[Max Dissolved Oxygen]])/2</f>
        <v>4.5</v>
      </c>
      <c r="K701">
        <v>7.9</v>
      </c>
      <c r="L701">
        <v>8.4</v>
      </c>
      <c r="M701">
        <f>(Table1[[#This Row],[Min pH]]+Table1[[#This Row],[Max pH]])/2</f>
        <v>8.15</v>
      </c>
      <c r="N701">
        <v>480</v>
      </c>
      <c r="O701">
        <v>720</v>
      </c>
      <c r="P701">
        <f>(Table1[[#This Row],[Min Conductivity]]+Table1[[#This Row],[Max Conductivity]])/2</f>
        <v>600</v>
      </c>
      <c r="Q701">
        <v>0.7</v>
      </c>
      <c r="R701">
        <v>3.2</v>
      </c>
      <c r="S701">
        <f>(Table1[[#This Row],[Min BOD]]+Table1[[#This Row],[Max BOD]])/2</f>
        <v>1.9500000000000002</v>
      </c>
      <c r="T701">
        <v>1.8</v>
      </c>
      <c r="U701">
        <v>3.1</v>
      </c>
      <c r="V701">
        <f>(Table1[[#This Row],[Min Nitrate N + Nitrite N]]+Table1[[#This Row],[Max Nitrate N + Nitrite N]])/2</f>
        <v>2.4500000000000002</v>
      </c>
      <c r="W701">
        <v>7</v>
      </c>
      <c r="X701">
        <v>14</v>
      </c>
      <c r="Y701">
        <f>(Table1[[#This Row],[Min Fecal Coliform]]+Table1[[#This Row],[Max Fecal Coliform]])/2</f>
        <v>10.5</v>
      </c>
      <c r="Z701">
        <v>28</v>
      </c>
      <c r="AA701">
        <v>75</v>
      </c>
      <c r="AB701">
        <f>(Table1[[#This Row],[Min Total Coliform]]+Table1[[#This Row],[Max Total Coliform]])/2</f>
        <v>51.5</v>
      </c>
      <c r="AC701">
        <f>MIN(10, (Table1[[#This Row],[Avg BOD]]/4)*10)</f>
        <v>4.875</v>
      </c>
      <c r="AD701">
        <f>MIN(10, (Table1[[#This Row],[Avg Fecal Coliform]]/600)*10)</f>
        <v>0.17500000000000002</v>
      </c>
      <c r="AE701">
        <f>MIN(10, (Table1[[#This Row],[Avg Nitrate N + Nitrite N]]/10)*10)</f>
        <v>2.4500000000000002</v>
      </c>
      <c r="AF701">
        <f>IF(OR(Table1[[#This Row],[Avg pH]]&lt;6.5,Table1[[#This Row],[Avg pH]]&gt;8.5),10,0)</f>
        <v>0</v>
      </c>
      <c r="AG701">
        <f>MAX(0, 10-(2*Table1[[#This Row],[Avg Dissolved Oxygen]]))</f>
        <v>1</v>
      </c>
      <c r="AH701">
        <f>(Table1[[#This Row],[Fecal Score]]*0.3) + (Table1[[#This Row],[BOD Score]]*0.25) + (Table1[[#This Row],[Nitrate Score]]*0.2) + (Table1[[#This Row],[pH Score]]*0.15) + (Table1[[#This Row],[Dissolved Oxygen Score]]*0.1)</f>
        <v>1.8612500000000001</v>
      </c>
      <c r="AI701">
        <v>2018</v>
      </c>
    </row>
    <row r="702" spans="1:35">
      <c r="A702">
        <v>2940</v>
      </c>
      <c r="B702" t="s">
        <v>471</v>
      </c>
      <c r="C702" t="s">
        <v>1</v>
      </c>
      <c r="D702" t="s">
        <v>315</v>
      </c>
      <c r="E702">
        <v>12</v>
      </c>
      <c r="F702">
        <v>28</v>
      </c>
      <c r="G702">
        <f>(Table1[[#This Row],[Min Temperature]]+Table1[[#This Row],[Max Temperature]])/2</f>
        <v>20</v>
      </c>
      <c r="H702">
        <v>4.2</v>
      </c>
      <c r="I702">
        <v>5.4</v>
      </c>
      <c r="J702">
        <f>(Table1[[#This Row],[Min Dissolved Oxygen]]+Table1[[#This Row],[Max Dissolved Oxygen]])/2</f>
        <v>4.8000000000000007</v>
      </c>
      <c r="K702">
        <v>7.4</v>
      </c>
      <c r="L702">
        <v>8.1</v>
      </c>
      <c r="M702">
        <f>(Table1[[#This Row],[Min pH]]+Table1[[#This Row],[Max pH]])/2</f>
        <v>7.75</v>
      </c>
      <c r="N702">
        <v>520</v>
      </c>
      <c r="O702">
        <v>960</v>
      </c>
      <c r="P702">
        <f>(Table1[[#This Row],[Min Conductivity]]+Table1[[#This Row],[Max Conductivity]])/2</f>
        <v>740</v>
      </c>
      <c r="Q702">
        <v>0.9</v>
      </c>
      <c r="R702">
        <v>4.4000000000000004</v>
      </c>
      <c r="S702">
        <f>(Table1[[#This Row],[Min BOD]]+Table1[[#This Row],[Max BOD]])/2</f>
        <v>2.6500000000000004</v>
      </c>
      <c r="T702">
        <v>1.8</v>
      </c>
      <c r="U702">
        <v>2.7</v>
      </c>
      <c r="V702">
        <f>(Table1[[#This Row],[Min Nitrate N + Nitrite N]]+Table1[[#This Row],[Max Nitrate N + Nitrite N]])/2</f>
        <v>2.25</v>
      </c>
      <c r="W702">
        <v>7</v>
      </c>
      <c r="X702">
        <v>21</v>
      </c>
      <c r="Y702">
        <f>(Table1[[#This Row],[Min Fecal Coliform]]+Table1[[#This Row],[Max Fecal Coliform]])/2</f>
        <v>14</v>
      </c>
      <c r="Z702">
        <v>28</v>
      </c>
      <c r="AA702">
        <v>93</v>
      </c>
      <c r="AB702">
        <f>(Table1[[#This Row],[Min Total Coliform]]+Table1[[#This Row],[Max Total Coliform]])/2</f>
        <v>60.5</v>
      </c>
      <c r="AC702">
        <f>MIN(10, (Table1[[#This Row],[Avg BOD]]/4)*10)</f>
        <v>6.6250000000000009</v>
      </c>
      <c r="AD702">
        <f>MIN(10, (Table1[[#This Row],[Avg Fecal Coliform]]/600)*10)</f>
        <v>0.23333333333333334</v>
      </c>
      <c r="AE702">
        <f>MIN(10, (Table1[[#This Row],[Avg Nitrate N + Nitrite N]]/10)*10)</f>
        <v>2.25</v>
      </c>
      <c r="AF702">
        <f>IF(OR(Table1[[#This Row],[Avg pH]]&lt;6.5,Table1[[#This Row],[Avg pH]]&gt;8.5),10,0)</f>
        <v>0</v>
      </c>
      <c r="AG702">
        <f>MAX(0, 10-(2*Table1[[#This Row],[Avg Dissolved Oxygen]]))</f>
        <v>0.39999999999999858</v>
      </c>
      <c r="AH702">
        <f>(Table1[[#This Row],[Fecal Score]]*0.3) + (Table1[[#This Row],[BOD Score]]*0.25) + (Table1[[#This Row],[Nitrate Score]]*0.2) + (Table1[[#This Row],[pH Score]]*0.15) + (Table1[[#This Row],[Dissolved Oxygen Score]]*0.1)</f>
        <v>2.2162500000000005</v>
      </c>
      <c r="AI702">
        <v>2018</v>
      </c>
    </row>
    <row r="703" spans="1:35">
      <c r="A703">
        <v>2943</v>
      </c>
      <c r="B703" t="s">
        <v>472</v>
      </c>
      <c r="C703" t="s">
        <v>1</v>
      </c>
      <c r="D703" t="s">
        <v>315</v>
      </c>
      <c r="E703">
        <v>18</v>
      </c>
      <c r="F703">
        <v>29</v>
      </c>
      <c r="G703">
        <f>(Table1[[#This Row],[Min Temperature]]+Table1[[#This Row],[Max Temperature]])/2</f>
        <v>23.5</v>
      </c>
      <c r="H703">
        <v>3.2</v>
      </c>
      <c r="I703">
        <v>5.7</v>
      </c>
      <c r="J703">
        <f>(Table1[[#This Row],[Min Dissolved Oxygen]]+Table1[[#This Row],[Max Dissolved Oxygen]])/2</f>
        <v>4.45</v>
      </c>
      <c r="K703">
        <v>6.8</v>
      </c>
      <c r="L703">
        <v>8.3000000000000007</v>
      </c>
      <c r="M703">
        <f>(Table1[[#This Row],[Min pH]]+Table1[[#This Row],[Max pH]])/2</f>
        <v>7.5500000000000007</v>
      </c>
      <c r="N703">
        <v>630</v>
      </c>
      <c r="O703">
        <v>1110</v>
      </c>
      <c r="P703">
        <f>(Table1[[#This Row],[Min Conductivity]]+Table1[[#This Row],[Max Conductivity]])/2</f>
        <v>870</v>
      </c>
      <c r="Q703">
        <v>1.1000000000000001</v>
      </c>
      <c r="R703">
        <v>3.7</v>
      </c>
      <c r="S703">
        <f>(Table1[[#This Row],[Min BOD]]+Table1[[#This Row],[Max BOD]])/2</f>
        <v>2.4000000000000004</v>
      </c>
      <c r="T703">
        <v>2.2999999999999998</v>
      </c>
      <c r="U703">
        <v>3.1</v>
      </c>
      <c r="V703">
        <f>(Table1[[#This Row],[Min Nitrate N + Nitrite N]]+Table1[[#This Row],[Max Nitrate N + Nitrite N]])/2</f>
        <v>2.7</v>
      </c>
      <c r="W703">
        <v>14</v>
      </c>
      <c r="X703">
        <v>28</v>
      </c>
      <c r="Y703">
        <f>(Table1[[#This Row],[Min Fecal Coliform]]+Table1[[#This Row],[Max Fecal Coliform]])/2</f>
        <v>21</v>
      </c>
      <c r="Z703">
        <v>75</v>
      </c>
      <c r="AA703">
        <v>150</v>
      </c>
      <c r="AB703">
        <f>(Table1[[#This Row],[Min Total Coliform]]+Table1[[#This Row],[Max Total Coliform]])/2</f>
        <v>112.5</v>
      </c>
      <c r="AC703">
        <f>MIN(10, (Table1[[#This Row],[Avg BOD]]/4)*10)</f>
        <v>6.0000000000000009</v>
      </c>
      <c r="AD703">
        <f>MIN(10, (Table1[[#This Row],[Avg Fecal Coliform]]/600)*10)</f>
        <v>0.35000000000000003</v>
      </c>
      <c r="AE703">
        <f>MIN(10, (Table1[[#This Row],[Avg Nitrate N + Nitrite N]]/10)*10)</f>
        <v>2.7</v>
      </c>
      <c r="AF703">
        <f>IF(OR(Table1[[#This Row],[Avg pH]]&lt;6.5,Table1[[#This Row],[Avg pH]]&gt;8.5),10,0)</f>
        <v>0</v>
      </c>
      <c r="AG703">
        <f>MAX(0, 10-(2*Table1[[#This Row],[Avg Dissolved Oxygen]]))</f>
        <v>1.0999999999999996</v>
      </c>
      <c r="AH703">
        <f>(Table1[[#This Row],[Fecal Score]]*0.3) + (Table1[[#This Row],[BOD Score]]*0.25) + (Table1[[#This Row],[Nitrate Score]]*0.2) + (Table1[[#This Row],[pH Score]]*0.15) + (Table1[[#This Row],[Dissolved Oxygen Score]]*0.1)</f>
        <v>2.2550000000000003</v>
      </c>
      <c r="AI703">
        <v>2018</v>
      </c>
    </row>
    <row r="704" spans="1:35">
      <c r="A704">
        <v>2944</v>
      </c>
      <c r="B704" t="s">
        <v>330</v>
      </c>
      <c r="C704" t="s">
        <v>1</v>
      </c>
      <c r="D704" t="s">
        <v>315</v>
      </c>
      <c r="E704">
        <v>18</v>
      </c>
      <c r="F704">
        <v>32</v>
      </c>
      <c r="G704">
        <f>(Table1[[#This Row],[Min Temperature]]+Table1[[#This Row],[Max Temperature]])/2</f>
        <v>25</v>
      </c>
      <c r="H704">
        <v>1.8</v>
      </c>
      <c r="I704">
        <v>7.2</v>
      </c>
      <c r="J704">
        <f>(Table1[[#This Row],[Min Dissolved Oxygen]]+Table1[[#This Row],[Max Dissolved Oxygen]])/2</f>
        <v>4.5</v>
      </c>
      <c r="K704">
        <v>7.2</v>
      </c>
      <c r="L704">
        <v>9</v>
      </c>
      <c r="M704">
        <f>(Table1[[#This Row],[Min pH]]+Table1[[#This Row],[Max pH]])/2</f>
        <v>8.1</v>
      </c>
      <c r="N704">
        <v>440</v>
      </c>
      <c r="O704">
        <v>5300</v>
      </c>
      <c r="P704">
        <f>(Table1[[#This Row],[Min Conductivity]]+Table1[[#This Row],[Max Conductivity]])/2</f>
        <v>2870</v>
      </c>
      <c r="Q704">
        <v>3.2</v>
      </c>
      <c r="R704">
        <v>28</v>
      </c>
      <c r="S704">
        <f>(Table1[[#This Row],[Min BOD]]+Table1[[#This Row],[Max BOD]])/2</f>
        <v>15.6</v>
      </c>
      <c r="T704">
        <v>0</v>
      </c>
      <c r="U704">
        <v>3.1</v>
      </c>
      <c r="V704">
        <f>(Table1[[#This Row],[Min Nitrate N + Nitrite N]]+Table1[[#This Row],[Max Nitrate N + Nitrite N]])/2</f>
        <v>1.55</v>
      </c>
      <c r="W704">
        <v>21</v>
      </c>
      <c r="X704">
        <v>75</v>
      </c>
      <c r="Y704">
        <f>(Table1[[#This Row],[Min Fecal Coliform]]+Table1[[#This Row],[Max Fecal Coliform]])/2</f>
        <v>48</v>
      </c>
      <c r="Z704">
        <v>150</v>
      </c>
      <c r="AA704">
        <v>210</v>
      </c>
      <c r="AB704">
        <f>(Table1[[#This Row],[Min Total Coliform]]+Table1[[#This Row],[Max Total Coliform]])/2</f>
        <v>180</v>
      </c>
      <c r="AC704">
        <f>MIN(10, (Table1[[#This Row],[Avg BOD]]/4)*10)</f>
        <v>10</v>
      </c>
      <c r="AD704">
        <f>MIN(10, (Table1[[#This Row],[Avg Fecal Coliform]]/600)*10)</f>
        <v>0.8</v>
      </c>
      <c r="AE704">
        <f>MIN(10, (Table1[[#This Row],[Avg Nitrate N + Nitrite N]]/10)*10)</f>
        <v>1.55</v>
      </c>
      <c r="AF704">
        <f>IF(OR(Table1[[#This Row],[Avg pH]]&lt;6.5,Table1[[#This Row],[Avg pH]]&gt;8.5),10,0)</f>
        <v>0</v>
      </c>
      <c r="AG704">
        <f>MAX(0, 10-(2*Table1[[#This Row],[Avg Dissolved Oxygen]]))</f>
        <v>1</v>
      </c>
      <c r="AH704">
        <f>(Table1[[#This Row],[Fecal Score]]*0.3) + (Table1[[#This Row],[BOD Score]]*0.25) + (Table1[[#This Row],[Nitrate Score]]*0.2) + (Table1[[#This Row],[pH Score]]*0.15) + (Table1[[#This Row],[Dissolved Oxygen Score]]*0.1)</f>
        <v>3.1500000000000004</v>
      </c>
      <c r="AI704">
        <v>2018</v>
      </c>
    </row>
    <row r="705" spans="1:35">
      <c r="A705">
        <v>4179</v>
      </c>
      <c r="B705" t="s">
        <v>473</v>
      </c>
      <c r="C705" t="s">
        <v>8</v>
      </c>
      <c r="D705" t="s">
        <v>315</v>
      </c>
      <c r="E705">
        <v>16</v>
      </c>
      <c r="F705">
        <v>30</v>
      </c>
      <c r="G705">
        <f>(Table1[[#This Row],[Min Temperature]]+Table1[[#This Row],[Max Temperature]])/2</f>
        <v>23</v>
      </c>
      <c r="H705">
        <v>6.2</v>
      </c>
      <c r="I705">
        <v>7.2</v>
      </c>
      <c r="J705">
        <f>(Table1[[#This Row],[Min Dissolved Oxygen]]+Table1[[#This Row],[Max Dissolved Oxygen]])/2</f>
        <v>6.7</v>
      </c>
      <c r="K705">
        <v>7.8</v>
      </c>
      <c r="L705">
        <v>8.1999999999999993</v>
      </c>
      <c r="M705">
        <f>(Table1[[#This Row],[Min pH]]+Table1[[#This Row],[Max pH]])/2</f>
        <v>8</v>
      </c>
      <c r="N705">
        <v>340</v>
      </c>
      <c r="O705">
        <v>500</v>
      </c>
      <c r="P705">
        <f>(Table1[[#This Row],[Min Conductivity]]+Table1[[#This Row],[Max Conductivity]])/2</f>
        <v>420</v>
      </c>
      <c r="Q705">
        <v>0.8</v>
      </c>
      <c r="R705">
        <v>2.1</v>
      </c>
      <c r="S705">
        <f>(Table1[[#This Row],[Min BOD]]+Table1[[#This Row],[Max BOD]])/2</f>
        <v>1.4500000000000002</v>
      </c>
      <c r="T705">
        <v>2.5</v>
      </c>
      <c r="U705">
        <v>3.1</v>
      </c>
      <c r="V705">
        <f>(Table1[[#This Row],[Min Nitrate N + Nitrite N]]+Table1[[#This Row],[Max Nitrate N + Nitrite N]])/2</f>
        <v>2.8</v>
      </c>
      <c r="W705">
        <v>4</v>
      </c>
      <c r="X705">
        <v>14</v>
      </c>
      <c r="Y705">
        <f>(Table1[[#This Row],[Min Fecal Coliform]]+Table1[[#This Row],[Max Fecal Coliform]])/2</f>
        <v>9</v>
      </c>
      <c r="Z705">
        <v>11</v>
      </c>
      <c r="AA705">
        <v>28</v>
      </c>
      <c r="AB705">
        <f>(Table1[[#This Row],[Min Total Coliform]]+Table1[[#This Row],[Max Total Coliform]])/2</f>
        <v>19.5</v>
      </c>
      <c r="AC705">
        <f>MIN(10, (Table1[[#This Row],[Avg BOD]]/4)*10)</f>
        <v>3.6250000000000004</v>
      </c>
      <c r="AD705">
        <f>MIN(10, (Table1[[#This Row],[Avg Fecal Coliform]]/600)*10)</f>
        <v>0.15</v>
      </c>
      <c r="AE705">
        <f>MIN(10, (Table1[[#This Row],[Avg Nitrate N + Nitrite N]]/10)*10)</f>
        <v>2.8</v>
      </c>
      <c r="AF705">
        <f>IF(OR(Table1[[#This Row],[Avg pH]]&lt;6.5,Table1[[#This Row],[Avg pH]]&gt;8.5),10,0)</f>
        <v>0</v>
      </c>
      <c r="AG705">
        <f>MAX(0, 10-(2*Table1[[#This Row],[Avg Dissolved Oxygen]]))</f>
        <v>0</v>
      </c>
      <c r="AH705">
        <f>(Table1[[#This Row],[Fecal Score]]*0.3) + (Table1[[#This Row],[BOD Score]]*0.25) + (Table1[[#This Row],[Nitrate Score]]*0.2) + (Table1[[#This Row],[pH Score]]*0.15) + (Table1[[#This Row],[Dissolved Oxygen Score]]*0.1)</f>
        <v>1.51125</v>
      </c>
      <c r="AI705">
        <v>2018</v>
      </c>
    </row>
    <row r="706" spans="1:35">
      <c r="A706">
        <v>1420</v>
      </c>
      <c r="B706" t="s">
        <v>331</v>
      </c>
      <c r="C706" t="s">
        <v>1</v>
      </c>
      <c r="D706" t="s">
        <v>332</v>
      </c>
      <c r="E706">
        <v>17</v>
      </c>
      <c r="F706">
        <v>25</v>
      </c>
      <c r="G706">
        <f>(Table1[[#This Row],[Min Temperature]]+Table1[[#This Row],[Max Temperature]])/2</f>
        <v>21</v>
      </c>
      <c r="H706">
        <v>6.5</v>
      </c>
      <c r="I706">
        <v>7.4</v>
      </c>
      <c r="J706">
        <f>(Table1[[#This Row],[Min Dissolved Oxygen]]+Table1[[#This Row],[Max Dissolved Oxygen]])/2</f>
        <v>6.95</v>
      </c>
      <c r="K706">
        <v>6.4</v>
      </c>
      <c r="L706">
        <v>7.3</v>
      </c>
      <c r="M706">
        <f>(Table1[[#This Row],[Min pH]]+Table1[[#This Row],[Max pH]])/2</f>
        <v>6.85</v>
      </c>
      <c r="N706">
        <v>102</v>
      </c>
      <c r="O706">
        <v>163</v>
      </c>
      <c r="P706">
        <f>(Table1[[#This Row],[Min Conductivity]]+Table1[[#This Row],[Max Conductivity]])/2</f>
        <v>132.5</v>
      </c>
      <c r="Q706">
        <v>2.1</v>
      </c>
      <c r="R706">
        <v>6.1</v>
      </c>
      <c r="S706">
        <f>(Table1[[#This Row],[Min BOD]]+Table1[[#This Row],[Max BOD]])/2</f>
        <v>4.0999999999999996</v>
      </c>
      <c r="T706">
        <v>0.3</v>
      </c>
      <c r="U706">
        <v>2.4</v>
      </c>
      <c r="V706">
        <f>(Table1[[#This Row],[Min Nitrate N + Nitrite N]]+Table1[[#This Row],[Max Nitrate N + Nitrite N]])/2</f>
        <v>1.3499999999999999</v>
      </c>
      <c r="W706">
        <v>33</v>
      </c>
      <c r="X706">
        <v>79</v>
      </c>
      <c r="Y706">
        <f>(Table1[[#This Row],[Min Fecal Coliform]]+Table1[[#This Row],[Max Fecal Coliform]])/2</f>
        <v>56</v>
      </c>
      <c r="Z706">
        <v>48</v>
      </c>
      <c r="AA706">
        <v>84</v>
      </c>
      <c r="AB706">
        <f>(Table1[[#This Row],[Min Total Coliform]]+Table1[[#This Row],[Max Total Coliform]])/2</f>
        <v>66</v>
      </c>
      <c r="AC706">
        <f>MIN(10, (Table1[[#This Row],[Avg BOD]]/4)*10)</f>
        <v>10</v>
      </c>
      <c r="AD706">
        <f>MIN(10, (Table1[[#This Row],[Avg Fecal Coliform]]/600)*10)</f>
        <v>0.93333333333333335</v>
      </c>
      <c r="AE706">
        <f>MIN(10, (Table1[[#This Row],[Avg Nitrate N + Nitrite N]]/10)*10)</f>
        <v>1.3499999999999999</v>
      </c>
      <c r="AF706">
        <f>IF(OR(Table1[[#This Row],[Avg pH]]&lt;6.5,Table1[[#This Row],[Avg pH]]&gt;8.5),10,0)</f>
        <v>0</v>
      </c>
      <c r="AG706">
        <f>MAX(0, 10-(2*Table1[[#This Row],[Avg Dissolved Oxygen]]))</f>
        <v>0</v>
      </c>
      <c r="AH706">
        <f>(Table1[[#This Row],[Fecal Score]]*0.3) + (Table1[[#This Row],[BOD Score]]*0.25) + (Table1[[#This Row],[Nitrate Score]]*0.2) + (Table1[[#This Row],[pH Score]]*0.15) + (Table1[[#This Row],[Dissolved Oxygen Score]]*0.1)</f>
        <v>3.05</v>
      </c>
      <c r="AI706">
        <v>2018</v>
      </c>
    </row>
    <row r="707" spans="1:35">
      <c r="A707">
        <v>1421</v>
      </c>
      <c r="B707" t="s">
        <v>333</v>
      </c>
      <c r="C707" t="s">
        <v>1</v>
      </c>
      <c r="D707" t="s">
        <v>332</v>
      </c>
      <c r="E707">
        <v>16</v>
      </c>
      <c r="F707">
        <v>18</v>
      </c>
      <c r="G707">
        <f>(Table1[[#This Row],[Min Temperature]]+Table1[[#This Row],[Max Temperature]])/2</f>
        <v>17</v>
      </c>
      <c r="H707">
        <v>2</v>
      </c>
      <c r="I707">
        <v>6.6</v>
      </c>
      <c r="J707">
        <f>(Table1[[#This Row],[Min Dissolved Oxygen]]+Table1[[#This Row],[Max Dissolved Oxygen]])/2</f>
        <v>4.3</v>
      </c>
      <c r="K707">
        <v>6.5</v>
      </c>
      <c r="L707">
        <v>7.4</v>
      </c>
      <c r="M707">
        <f>(Table1[[#This Row],[Min pH]]+Table1[[#This Row],[Max pH]])/2</f>
        <v>6.95</v>
      </c>
      <c r="N707">
        <v>6</v>
      </c>
      <c r="O707">
        <v>630</v>
      </c>
      <c r="P707">
        <f>(Table1[[#This Row],[Min Conductivity]]+Table1[[#This Row],[Max Conductivity]])/2</f>
        <v>318</v>
      </c>
      <c r="Q707">
        <v>1.6</v>
      </c>
      <c r="R707">
        <v>13.2</v>
      </c>
      <c r="S707">
        <f>(Table1[[#This Row],[Min BOD]]+Table1[[#This Row],[Max BOD]])/2</f>
        <v>7.3999999999999995</v>
      </c>
      <c r="T707">
        <v>0.5</v>
      </c>
      <c r="U707">
        <v>3.4</v>
      </c>
      <c r="V707">
        <f>(Table1[[#This Row],[Min Nitrate N + Nitrite N]]+Table1[[#This Row],[Max Nitrate N + Nitrite N]])/2</f>
        <v>1.95</v>
      </c>
      <c r="W707">
        <v>110</v>
      </c>
      <c r="X707">
        <v>2200</v>
      </c>
      <c r="Y707">
        <f>(Table1[[#This Row],[Min Fecal Coliform]]+Table1[[#This Row],[Max Fecal Coliform]])/2</f>
        <v>1155</v>
      </c>
      <c r="Z707">
        <v>390</v>
      </c>
      <c r="AA707">
        <v>4700</v>
      </c>
      <c r="AB707">
        <f>(Table1[[#This Row],[Min Total Coliform]]+Table1[[#This Row],[Max Total Coliform]])/2</f>
        <v>2545</v>
      </c>
      <c r="AC707">
        <f>MIN(10, (Table1[[#This Row],[Avg BOD]]/4)*10)</f>
        <v>10</v>
      </c>
      <c r="AD707">
        <f>MIN(10, (Table1[[#This Row],[Avg Fecal Coliform]]/600)*10)</f>
        <v>10</v>
      </c>
      <c r="AE707">
        <f>MIN(10, (Table1[[#This Row],[Avg Nitrate N + Nitrite N]]/10)*10)</f>
        <v>1.9500000000000002</v>
      </c>
      <c r="AF707">
        <f>IF(OR(Table1[[#This Row],[Avg pH]]&lt;6.5,Table1[[#This Row],[Avg pH]]&gt;8.5),10,0)</f>
        <v>0</v>
      </c>
      <c r="AG707">
        <f>MAX(0, 10-(2*Table1[[#This Row],[Avg Dissolved Oxygen]]))</f>
        <v>1.4000000000000004</v>
      </c>
      <c r="AH707">
        <f>(Table1[[#This Row],[Fecal Score]]*0.3) + (Table1[[#This Row],[BOD Score]]*0.25) + (Table1[[#This Row],[Nitrate Score]]*0.2) + (Table1[[#This Row],[pH Score]]*0.15) + (Table1[[#This Row],[Dissolved Oxygen Score]]*0.1)</f>
        <v>6.0299999999999994</v>
      </c>
      <c r="AI707">
        <v>2018</v>
      </c>
    </row>
    <row r="708" spans="1:35">
      <c r="A708">
        <v>1452</v>
      </c>
      <c r="B708" t="s">
        <v>334</v>
      </c>
      <c r="C708" t="s">
        <v>1</v>
      </c>
      <c r="D708" t="s">
        <v>332</v>
      </c>
      <c r="E708">
        <v>25</v>
      </c>
      <c r="F708">
        <v>28</v>
      </c>
      <c r="G708">
        <f>(Table1[[#This Row],[Min Temperature]]+Table1[[#This Row],[Max Temperature]])/2</f>
        <v>26.5</v>
      </c>
      <c r="H708">
        <v>6.2</v>
      </c>
      <c r="I708">
        <v>8.6</v>
      </c>
      <c r="J708">
        <f>(Table1[[#This Row],[Min Dissolved Oxygen]]+Table1[[#This Row],[Max Dissolved Oxygen]])/2</f>
        <v>7.4</v>
      </c>
      <c r="K708">
        <v>6.2</v>
      </c>
      <c r="L708">
        <v>7.9</v>
      </c>
      <c r="M708">
        <f>(Table1[[#This Row],[Min pH]]+Table1[[#This Row],[Max pH]])/2</f>
        <v>7.0500000000000007</v>
      </c>
      <c r="N708">
        <v>286</v>
      </c>
      <c r="O708">
        <v>426</v>
      </c>
      <c r="P708">
        <f>(Table1[[#This Row],[Min Conductivity]]+Table1[[#This Row],[Max Conductivity]])/2</f>
        <v>356</v>
      </c>
      <c r="Q708">
        <v>0.8</v>
      </c>
      <c r="R708">
        <v>8.1</v>
      </c>
      <c r="S708">
        <f>(Table1[[#This Row],[Min BOD]]+Table1[[#This Row],[Max BOD]])/2</f>
        <v>4.45</v>
      </c>
      <c r="T708">
        <v>0.4</v>
      </c>
      <c r="U708">
        <v>1.6</v>
      </c>
      <c r="V708">
        <f>(Table1[[#This Row],[Min Nitrate N + Nitrite N]]+Table1[[#This Row],[Max Nitrate N + Nitrite N]])/2</f>
        <v>1</v>
      </c>
      <c r="W708">
        <v>78</v>
      </c>
      <c r="X708">
        <v>630</v>
      </c>
      <c r="Y708">
        <f>(Table1[[#This Row],[Min Fecal Coliform]]+Table1[[#This Row],[Max Fecal Coliform]])/2</f>
        <v>354</v>
      </c>
      <c r="Z708">
        <v>380</v>
      </c>
      <c r="AA708">
        <v>1400</v>
      </c>
      <c r="AB708">
        <f>(Table1[[#This Row],[Min Total Coliform]]+Table1[[#This Row],[Max Total Coliform]])/2</f>
        <v>890</v>
      </c>
      <c r="AC708">
        <f>MIN(10, (Table1[[#This Row],[Avg BOD]]/4)*10)</f>
        <v>10</v>
      </c>
      <c r="AD708">
        <f>MIN(10, (Table1[[#This Row],[Avg Fecal Coliform]]/600)*10)</f>
        <v>5.8999999999999995</v>
      </c>
      <c r="AE708">
        <f>MIN(10, (Table1[[#This Row],[Avg Nitrate N + Nitrite N]]/10)*10)</f>
        <v>1</v>
      </c>
      <c r="AF708">
        <f>IF(OR(Table1[[#This Row],[Avg pH]]&lt;6.5,Table1[[#This Row],[Avg pH]]&gt;8.5),10,0)</f>
        <v>0</v>
      </c>
      <c r="AG708">
        <f>MAX(0, 10-(2*Table1[[#This Row],[Avg Dissolved Oxygen]]))</f>
        <v>0</v>
      </c>
      <c r="AH708">
        <f>(Table1[[#This Row],[Fecal Score]]*0.3) + (Table1[[#This Row],[BOD Score]]*0.25) + (Table1[[#This Row],[Nitrate Score]]*0.2) + (Table1[[#This Row],[pH Score]]*0.15) + (Table1[[#This Row],[Dissolved Oxygen Score]]*0.1)</f>
        <v>4.47</v>
      </c>
      <c r="AI708">
        <v>2018</v>
      </c>
    </row>
    <row r="709" spans="1:35">
      <c r="A709">
        <v>3007</v>
      </c>
      <c r="B709" t="s">
        <v>335</v>
      </c>
      <c r="C709" t="s">
        <v>1</v>
      </c>
      <c r="D709" t="s">
        <v>332</v>
      </c>
      <c r="E709">
        <v>29</v>
      </c>
      <c r="F709">
        <v>35</v>
      </c>
      <c r="G709">
        <f>(Table1[[#This Row],[Min Temperature]]+Table1[[#This Row],[Max Temperature]])/2</f>
        <v>32</v>
      </c>
      <c r="H709">
        <v>3.9</v>
      </c>
      <c r="I709">
        <v>7.9</v>
      </c>
      <c r="J709">
        <f>(Table1[[#This Row],[Min Dissolved Oxygen]]+Table1[[#This Row],[Max Dissolved Oxygen]])/2</f>
        <v>5.9</v>
      </c>
      <c r="K709">
        <v>7.5</v>
      </c>
      <c r="L709">
        <v>8.3000000000000007</v>
      </c>
      <c r="M709">
        <f>(Table1[[#This Row],[Min pH]]+Table1[[#This Row],[Max pH]])/2</f>
        <v>7.9</v>
      </c>
      <c r="N709">
        <v>256</v>
      </c>
      <c r="O709">
        <v>529</v>
      </c>
      <c r="P709">
        <f>(Table1[[#This Row],[Min Conductivity]]+Table1[[#This Row],[Max Conductivity]])/2</f>
        <v>392.5</v>
      </c>
      <c r="Q709">
        <v>0.9</v>
      </c>
      <c r="R709">
        <v>6.9</v>
      </c>
      <c r="S709">
        <f>(Table1[[#This Row],[Min BOD]]+Table1[[#This Row],[Max BOD]])/2</f>
        <v>3.9000000000000004</v>
      </c>
      <c r="T709">
        <v>0.3</v>
      </c>
      <c r="U709">
        <v>1</v>
      </c>
      <c r="V709">
        <f>(Table1[[#This Row],[Min Nitrate N + Nitrite N]]+Table1[[#This Row],[Max Nitrate N + Nitrite N]])/2</f>
        <v>0.65</v>
      </c>
      <c r="W709">
        <v>34</v>
      </c>
      <c r="X709">
        <v>1100</v>
      </c>
      <c r="Y709">
        <f>(Table1[[#This Row],[Min Fecal Coliform]]+Table1[[#This Row],[Max Fecal Coliform]])/2</f>
        <v>567</v>
      </c>
      <c r="Z709">
        <v>130</v>
      </c>
      <c r="AA709">
        <v>2800</v>
      </c>
      <c r="AB709">
        <f>(Table1[[#This Row],[Min Total Coliform]]+Table1[[#This Row],[Max Total Coliform]])/2</f>
        <v>1465</v>
      </c>
      <c r="AC709">
        <f>MIN(10, (Table1[[#This Row],[Avg BOD]]/4)*10)</f>
        <v>9.75</v>
      </c>
      <c r="AD709">
        <f>MIN(10, (Table1[[#This Row],[Avg Fecal Coliform]]/600)*10)</f>
        <v>9.4499999999999993</v>
      </c>
      <c r="AE709">
        <f>MIN(10, (Table1[[#This Row],[Avg Nitrate N + Nitrite N]]/10)*10)</f>
        <v>0.65</v>
      </c>
      <c r="AF709">
        <f>IF(OR(Table1[[#This Row],[Avg pH]]&lt;6.5,Table1[[#This Row],[Avg pH]]&gt;8.5),10,0)</f>
        <v>0</v>
      </c>
      <c r="AG709">
        <f>MAX(0, 10-(2*Table1[[#This Row],[Avg Dissolved Oxygen]]))</f>
        <v>0</v>
      </c>
      <c r="AH709">
        <f>(Table1[[#This Row],[Fecal Score]]*0.3) + (Table1[[#This Row],[BOD Score]]*0.25) + (Table1[[#This Row],[Nitrate Score]]*0.2) + (Table1[[#This Row],[pH Score]]*0.15) + (Table1[[#This Row],[Dissolved Oxygen Score]]*0.1)</f>
        <v>5.402499999999999</v>
      </c>
      <c r="AI709">
        <v>2018</v>
      </c>
    </row>
    <row r="710" spans="1:35">
      <c r="A710">
        <v>3008</v>
      </c>
      <c r="B710" t="s">
        <v>336</v>
      </c>
      <c r="C710" t="s">
        <v>1</v>
      </c>
      <c r="D710" t="s">
        <v>332</v>
      </c>
      <c r="E710">
        <v>8.1</v>
      </c>
      <c r="F710">
        <v>32</v>
      </c>
      <c r="G710">
        <f>(Table1[[#This Row],[Min Temperature]]+Table1[[#This Row],[Max Temperature]])/2</f>
        <v>20.05</v>
      </c>
      <c r="H710">
        <v>3.1</v>
      </c>
      <c r="I710">
        <v>7.4</v>
      </c>
      <c r="J710">
        <f>(Table1[[#This Row],[Min Dissolved Oxygen]]+Table1[[#This Row],[Max Dissolved Oxygen]])/2</f>
        <v>5.25</v>
      </c>
      <c r="K710">
        <v>7.1</v>
      </c>
      <c r="L710">
        <v>8.9</v>
      </c>
      <c r="M710">
        <f>(Table1[[#This Row],[Min pH]]+Table1[[#This Row],[Max pH]])/2</f>
        <v>8</v>
      </c>
      <c r="N710">
        <v>364</v>
      </c>
      <c r="O710">
        <v>2610</v>
      </c>
      <c r="P710">
        <f>(Table1[[#This Row],[Min Conductivity]]+Table1[[#This Row],[Max Conductivity]])/2</f>
        <v>1487</v>
      </c>
      <c r="Q710">
        <v>2</v>
      </c>
      <c r="R710">
        <v>36</v>
      </c>
      <c r="S710">
        <f>(Table1[[#This Row],[Min BOD]]+Table1[[#This Row],[Max BOD]])/2</f>
        <v>19</v>
      </c>
      <c r="T710">
        <v>0.2</v>
      </c>
      <c r="U710">
        <v>1.1000000000000001</v>
      </c>
      <c r="V710">
        <f>(Table1[[#This Row],[Min Nitrate N + Nitrite N]]+Table1[[#This Row],[Max Nitrate N + Nitrite N]])/2</f>
        <v>0.65</v>
      </c>
      <c r="W710">
        <v>2</v>
      </c>
      <c r="X710">
        <v>460</v>
      </c>
      <c r="Y710">
        <f>(Table1[[#This Row],[Min Fecal Coliform]]+Table1[[#This Row],[Max Fecal Coliform]])/2</f>
        <v>231</v>
      </c>
      <c r="Z710">
        <v>490</v>
      </c>
      <c r="AA710">
        <v>2220</v>
      </c>
      <c r="AB710">
        <f>(Table1[[#This Row],[Min Total Coliform]]+Table1[[#This Row],[Max Total Coliform]])/2</f>
        <v>1355</v>
      </c>
      <c r="AC710">
        <f>MIN(10, (Table1[[#This Row],[Avg BOD]]/4)*10)</f>
        <v>10</v>
      </c>
      <c r="AD710">
        <f>MIN(10, (Table1[[#This Row],[Avg Fecal Coliform]]/600)*10)</f>
        <v>3.85</v>
      </c>
      <c r="AE710">
        <f>MIN(10, (Table1[[#This Row],[Avg Nitrate N + Nitrite N]]/10)*10)</f>
        <v>0.65</v>
      </c>
      <c r="AF710">
        <f>IF(OR(Table1[[#This Row],[Avg pH]]&lt;6.5,Table1[[#This Row],[Avg pH]]&gt;8.5),10,0)</f>
        <v>0</v>
      </c>
      <c r="AG710">
        <f>MAX(0, 10-(2*Table1[[#This Row],[Avg Dissolved Oxygen]]))</f>
        <v>0</v>
      </c>
      <c r="AH710">
        <f>(Table1[[#This Row],[Fecal Score]]*0.3) + (Table1[[#This Row],[BOD Score]]*0.25) + (Table1[[#This Row],[Nitrate Score]]*0.2) + (Table1[[#This Row],[pH Score]]*0.15) + (Table1[[#This Row],[Dissolved Oxygen Score]]*0.1)</f>
        <v>3.7850000000000001</v>
      </c>
      <c r="AI710">
        <v>2018</v>
      </c>
    </row>
    <row r="711" spans="1:35">
      <c r="A711">
        <v>3009</v>
      </c>
      <c r="B711" t="s">
        <v>337</v>
      </c>
      <c r="C711" t="s">
        <v>1</v>
      </c>
      <c r="D711" t="s">
        <v>332</v>
      </c>
      <c r="E711">
        <v>31</v>
      </c>
      <c r="F711">
        <v>31</v>
      </c>
      <c r="G711">
        <f>(Table1[[#This Row],[Min Temperature]]+Table1[[#This Row],[Max Temperature]])/2</f>
        <v>31</v>
      </c>
      <c r="H711">
        <v>4.2</v>
      </c>
      <c r="I711">
        <v>7.6</v>
      </c>
      <c r="J711">
        <f>(Table1[[#This Row],[Min Dissolved Oxygen]]+Table1[[#This Row],[Max Dissolved Oxygen]])/2</f>
        <v>5.9</v>
      </c>
      <c r="K711">
        <v>7.5</v>
      </c>
      <c r="L711">
        <v>9.1999999999999993</v>
      </c>
      <c r="M711">
        <f>(Table1[[#This Row],[Min pH]]+Table1[[#This Row],[Max pH]])/2</f>
        <v>8.35</v>
      </c>
      <c r="N711">
        <v>396</v>
      </c>
      <c r="O711">
        <v>575</v>
      </c>
      <c r="P711">
        <f>(Table1[[#This Row],[Min Conductivity]]+Table1[[#This Row],[Max Conductivity]])/2</f>
        <v>485.5</v>
      </c>
      <c r="Q711">
        <v>2</v>
      </c>
      <c r="R711">
        <v>10</v>
      </c>
      <c r="S711">
        <f>(Table1[[#This Row],[Min BOD]]+Table1[[#This Row],[Max BOD]])/2</f>
        <v>6</v>
      </c>
      <c r="T711">
        <v>0.1</v>
      </c>
      <c r="U711">
        <v>1.3</v>
      </c>
      <c r="V711">
        <f>(Table1[[#This Row],[Min Nitrate N + Nitrite N]]+Table1[[#This Row],[Max Nitrate N + Nitrite N]])/2</f>
        <v>0.70000000000000007</v>
      </c>
      <c r="W711">
        <v>2</v>
      </c>
      <c r="X711">
        <v>210</v>
      </c>
      <c r="Y711">
        <f>(Table1[[#This Row],[Min Fecal Coliform]]+Table1[[#This Row],[Max Fecal Coliform]])/2</f>
        <v>106</v>
      </c>
      <c r="Z711">
        <v>260</v>
      </c>
      <c r="AA711">
        <v>2220</v>
      </c>
      <c r="AB711">
        <f>(Table1[[#This Row],[Min Total Coliform]]+Table1[[#This Row],[Max Total Coliform]])/2</f>
        <v>1240</v>
      </c>
      <c r="AC711">
        <f>MIN(10, (Table1[[#This Row],[Avg BOD]]/4)*10)</f>
        <v>10</v>
      </c>
      <c r="AD711">
        <f>MIN(10, (Table1[[#This Row],[Avg Fecal Coliform]]/600)*10)</f>
        <v>1.7666666666666666</v>
      </c>
      <c r="AE711">
        <f>MIN(10, (Table1[[#This Row],[Avg Nitrate N + Nitrite N]]/10)*10)</f>
        <v>0.70000000000000007</v>
      </c>
      <c r="AF711">
        <f>IF(OR(Table1[[#This Row],[Avg pH]]&lt;6.5,Table1[[#This Row],[Avg pH]]&gt;8.5),10,0)</f>
        <v>0</v>
      </c>
      <c r="AG711">
        <f>MAX(0, 10-(2*Table1[[#This Row],[Avg Dissolved Oxygen]]))</f>
        <v>0</v>
      </c>
      <c r="AH711">
        <f>(Table1[[#This Row],[Fecal Score]]*0.3) + (Table1[[#This Row],[BOD Score]]*0.25) + (Table1[[#This Row],[Nitrate Score]]*0.2) + (Table1[[#This Row],[pH Score]]*0.15) + (Table1[[#This Row],[Dissolved Oxygen Score]]*0.1)</f>
        <v>3.17</v>
      </c>
      <c r="AI711">
        <v>2018</v>
      </c>
    </row>
    <row r="712" spans="1:35">
      <c r="A712">
        <v>3010</v>
      </c>
      <c r="B712" t="s">
        <v>338</v>
      </c>
      <c r="C712" t="s">
        <v>1</v>
      </c>
      <c r="D712" t="s">
        <v>332</v>
      </c>
      <c r="E712">
        <v>31</v>
      </c>
      <c r="F712">
        <v>31</v>
      </c>
      <c r="G712">
        <f>(Table1[[#This Row],[Min Temperature]]+Table1[[#This Row],[Max Temperature]])/2</f>
        <v>31</v>
      </c>
      <c r="H712">
        <v>4.3</v>
      </c>
      <c r="I712">
        <v>7.8</v>
      </c>
      <c r="J712">
        <f>(Table1[[#This Row],[Min Dissolved Oxygen]]+Table1[[#This Row],[Max Dissolved Oxygen]])/2</f>
        <v>6.05</v>
      </c>
      <c r="K712">
        <v>6.3</v>
      </c>
      <c r="L712">
        <v>9.1</v>
      </c>
      <c r="M712">
        <f>(Table1[[#This Row],[Min pH]]+Table1[[#This Row],[Max pH]])/2</f>
        <v>7.6999999999999993</v>
      </c>
      <c r="N712">
        <v>360</v>
      </c>
      <c r="O712">
        <v>1373</v>
      </c>
      <c r="P712">
        <f>(Table1[[#This Row],[Min Conductivity]]+Table1[[#This Row],[Max Conductivity]])/2</f>
        <v>866.5</v>
      </c>
      <c r="Q712">
        <v>2</v>
      </c>
      <c r="R712">
        <v>17</v>
      </c>
      <c r="S712">
        <f>(Table1[[#This Row],[Min BOD]]+Table1[[#This Row],[Max BOD]])/2</f>
        <v>9.5</v>
      </c>
      <c r="T712">
        <v>0.1</v>
      </c>
      <c r="U712">
        <v>1.2</v>
      </c>
      <c r="V712">
        <f>(Table1[[#This Row],[Min Nitrate N + Nitrite N]]+Table1[[#This Row],[Max Nitrate N + Nitrite N]])/2</f>
        <v>0.65</v>
      </c>
      <c r="W712">
        <v>2</v>
      </c>
      <c r="X712">
        <v>340</v>
      </c>
      <c r="Y712">
        <f>(Table1[[#This Row],[Min Fecal Coliform]]+Table1[[#This Row],[Max Fecal Coliform]])/2</f>
        <v>171</v>
      </c>
      <c r="Z712">
        <v>320</v>
      </c>
      <c r="AA712">
        <v>2800</v>
      </c>
      <c r="AB712">
        <f>(Table1[[#This Row],[Min Total Coliform]]+Table1[[#This Row],[Max Total Coliform]])/2</f>
        <v>1560</v>
      </c>
      <c r="AC712">
        <f>MIN(10, (Table1[[#This Row],[Avg BOD]]/4)*10)</f>
        <v>10</v>
      </c>
      <c r="AD712">
        <f>MIN(10, (Table1[[#This Row],[Avg Fecal Coliform]]/600)*10)</f>
        <v>2.8499999999999996</v>
      </c>
      <c r="AE712">
        <f>MIN(10, (Table1[[#This Row],[Avg Nitrate N + Nitrite N]]/10)*10)</f>
        <v>0.65</v>
      </c>
      <c r="AF712">
        <f>IF(OR(Table1[[#This Row],[Avg pH]]&lt;6.5,Table1[[#This Row],[Avg pH]]&gt;8.5),10,0)</f>
        <v>0</v>
      </c>
      <c r="AG712">
        <f>MAX(0, 10-(2*Table1[[#This Row],[Avg Dissolved Oxygen]]))</f>
        <v>0</v>
      </c>
      <c r="AH712">
        <f>(Table1[[#This Row],[Fecal Score]]*0.3) + (Table1[[#This Row],[BOD Score]]*0.25) + (Table1[[#This Row],[Nitrate Score]]*0.2) + (Table1[[#This Row],[pH Score]]*0.15) + (Table1[[#This Row],[Dissolved Oxygen Score]]*0.1)</f>
        <v>3.4849999999999999</v>
      </c>
      <c r="AI712">
        <v>2018</v>
      </c>
    </row>
    <row r="713" spans="1:35">
      <c r="A713">
        <v>3011</v>
      </c>
      <c r="B713" t="s">
        <v>339</v>
      </c>
      <c r="C713" t="s">
        <v>1</v>
      </c>
      <c r="D713" t="s">
        <v>332</v>
      </c>
      <c r="E713">
        <v>31</v>
      </c>
      <c r="F713">
        <v>31</v>
      </c>
      <c r="G713">
        <f>(Table1[[#This Row],[Min Temperature]]+Table1[[#This Row],[Max Temperature]])/2</f>
        <v>31</v>
      </c>
      <c r="H713">
        <v>2.9</v>
      </c>
      <c r="I713">
        <v>7</v>
      </c>
      <c r="J713">
        <f>(Table1[[#This Row],[Min Dissolved Oxygen]]+Table1[[#This Row],[Max Dissolved Oxygen]])/2</f>
        <v>4.95</v>
      </c>
      <c r="K713">
        <v>6.3</v>
      </c>
      <c r="L713">
        <v>8.1</v>
      </c>
      <c r="M713">
        <f>(Table1[[#This Row],[Min pH]]+Table1[[#This Row],[Max pH]])/2</f>
        <v>7.1999999999999993</v>
      </c>
      <c r="N713">
        <v>29900</v>
      </c>
      <c r="O713">
        <v>181400</v>
      </c>
      <c r="P713">
        <f>(Table1[[#This Row],[Min Conductivity]]+Table1[[#This Row],[Max Conductivity]])/2</f>
        <v>105650</v>
      </c>
      <c r="Q713">
        <v>2</v>
      </c>
      <c r="R713">
        <v>20</v>
      </c>
      <c r="S713">
        <f>(Table1[[#This Row],[Min BOD]]+Table1[[#This Row],[Max BOD]])/2</f>
        <v>11</v>
      </c>
      <c r="T713">
        <v>0</v>
      </c>
      <c r="U713">
        <v>2.4</v>
      </c>
      <c r="V713">
        <f>(Table1[[#This Row],[Min Nitrate N + Nitrite N]]+Table1[[#This Row],[Max Nitrate N + Nitrite N]])/2</f>
        <v>1.2</v>
      </c>
      <c r="W713">
        <v>2</v>
      </c>
      <c r="X713">
        <v>110</v>
      </c>
      <c r="Y713">
        <f>(Table1[[#This Row],[Min Fecal Coliform]]+Table1[[#This Row],[Max Fecal Coliform]])/2</f>
        <v>56</v>
      </c>
      <c r="Z713">
        <v>0</v>
      </c>
      <c r="AA713">
        <v>1400</v>
      </c>
      <c r="AB713">
        <f>(Table1[[#This Row],[Min Total Coliform]]+Table1[[#This Row],[Max Total Coliform]])/2</f>
        <v>700</v>
      </c>
      <c r="AC713">
        <f>MIN(10, (Table1[[#This Row],[Avg BOD]]/4)*10)</f>
        <v>10</v>
      </c>
      <c r="AD713">
        <f>MIN(10, (Table1[[#This Row],[Avg Fecal Coliform]]/600)*10)</f>
        <v>0.93333333333333335</v>
      </c>
      <c r="AE713">
        <f>MIN(10, (Table1[[#This Row],[Avg Nitrate N + Nitrite N]]/10)*10)</f>
        <v>1.2</v>
      </c>
      <c r="AF713">
        <f>IF(OR(Table1[[#This Row],[Avg pH]]&lt;6.5,Table1[[#This Row],[Avg pH]]&gt;8.5),10,0)</f>
        <v>0</v>
      </c>
      <c r="AG713">
        <f>MAX(0, 10-(2*Table1[[#This Row],[Avg Dissolved Oxygen]]))</f>
        <v>9.9999999999999645E-2</v>
      </c>
      <c r="AH713">
        <f>(Table1[[#This Row],[Fecal Score]]*0.3) + (Table1[[#This Row],[BOD Score]]*0.25) + (Table1[[#This Row],[Nitrate Score]]*0.2) + (Table1[[#This Row],[pH Score]]*0.15) + (Table1[[#This Row],[Dissolved Oxygen Score]]*0.1)</f>
        <v>3.0299999999999994</v>
      </c>
      <c r="AI713">
        <v>2018</v>
      </c>
    </row>
    <row r="714" spans="1:35">
      <c r="A714">
        <v>1391</v>
      </c>
      <c r="B714" t="s">
        <v>340</v>
      </c>
      <c r="C714" t="s">
        <v>1</v>
      </c>
      <c r="D714" t="s">
        <v>341</v>
      </c>
      <c r="E714">
        <v>20</v>
      </c>
      <c r="F714">
        <v>29</v>
      </c>
      <c r="G714">
        <f>(Table1[[#This Row],[Min Temperature]]+Table1[[#This Row],[Max Temperature]])/2</f>
        <v>24.5</v>
      </c>
      <c r="H714">
        <v>0.1</v>
      </c>
      <c r="I714">
        <v>2.2000000000000002</v>
      </c>
      <c r="J714">
        <f>(Table1[[#This Row],[Min Dissolved Oxygen]]+Table1[[#This Row],[Max Dissolved Oxygen]])/2</f>
        <v>1.1500000000000001</v>
      </c>
      <c r="K714">
        <v>7.3</v>
      </c>
      <c r="L714">
        <v>7.8</v>
      </c>
      <c r="M714">
        <f>(Table1[[#This Row],[Min pH]]+Table1[[#This Row],[Max pH]])/2</f>
        <v>7.55</v>
      </c>
      <c r="N714">
        <v>1204</v>
      </c>
      <c r="O714">
        <v>1588</v>
      </c>
      <c r="P714">
        <f>(Table1[[#This Row],[Min Conductivity]]+Table1[[#This Row],[Max Conductivity]])/2</f>
        <v>1396</v>
      </c>
      <c r="Q714">
        <v>10</v>
      </c>
      <c r="R714">
        <v>22</v>
      </c>
      <c r="S714">
        <f>(Table1[[#This Row],[Min BOD]]+Table1[[#This Row],[Max BOD]])/2</f>
        <v>16</v>
      </c>
      <c r="T714">
        <v>1.2</v>
      </c>
      <c r="U714">
        <v>26.4</v>
      </c>
      <c r="V714">
        <f>(Table1[[#This Row],[Min Nitrate N + Nitrite N]]+Table1[[#This Row],[Max Nitrate N + Nitrite N]])/2</f>
        <v>13.799999999999999</v>
      </c>
      <c r="W714">
        <v>20</v>
      </c>
      <c r="X714">
        <v>480</v>
      </c>
      <c r="Y714">
        <f>(Table1[[#This Row],[Min Fecal Coliform]]+Table1[[#This Row],[Max Fecal Coliform]])/2</f>
        <v>250</v>
      </c>
      <c r="Z714">
        <v>260</v>
      </c>
      <c r="AA714">
        <v>15000</v>
      </c>
      <c r="AB714">
        <f>(Table1[[#This Row],[Min Total Coliform]]+Table1[[#This Row],[Max Total Coliform]])/2</f>
        <v>7630</v>
      </c>
      <c r="AC714">
        <f>MIN(10, (Table1[[#This Row],[Avg BOD]]/4)*10)</f>
        <v>10</v>
      </c>
      <c r="AD714">
        <f>MIN(10, (Table1[[#This Row],[Avg Fecal Coliform]]/600)*10)</f>
        <v>4.166666666666667</v>
      </c>
      <c r="AE714">
        <f>MIN(10, (Table1[[#This Row],[Avg Nitrate N + Nitrite N]]/10)*10)</f>
        <v>10</v>
      </c>
      <c r="AF714">
        <f>IF(OR(Table1[[#This Row],[Avg pH]]&lt;6.5,Table1[[#This Row],[Avg pH]]&gt;8.5),10,0)</f>
        <v>0</v>
      </c>
      <c r="AG714">
        <f>MAX(0, 10-(2*Table1[[#This Row],[Avg Dissolved Oxygen]]))</f>
        <v>7.6999999999999993</v>
      </c>
      <c r="AH714">
        <f>(Table1[[#This Row],[Fecal Score]]*0.3) + (Table1[[#This Row],[BOD Score]]*0.25) + (Table1[[#This Row],[Nitrate Score]]*0.2) + (Table1[[#This Row],[pH Score]]*0.15) + (Table1[[#This Row],[Dissolved Oxygen Score]]*0.1)</f>
        <v>6.52</v>
      </c>
      <c r="AI714">
        <v>2018</v>
      </c>
    </row>
    <row r="715" spans="1:35">
      <c r="A715">
        <v>1788</v>
      </c>
      <c r="B715" t="s">
        <v>342</v>
      </c>
      <c r="C715" t="s">
        <v>1</v>
      </c>
      <c r="D715" t="s">
        <v>341</v>
      </c>
      <c r="E715">
        <v>26</v>
      </c>
      <c r="F715">
        <v>34</v>
      </c>
      <c r="G715">
        <f>(Table1[[#This Row],[Min Temperature]]+Table1[[#This Row],[Max Temperature]])/2</f>
        <v>30</v>
      </c>
      <c r="H715">
        <v>0</v>
      </c>
      <c r="I715">
        <v>0.1</v>
      </c>
      <c r="J715">
        <f>(Table1[[#This Row],[Min Dissolved Oxygen]]+Table1[[#This Row],[Max Dissolved Oxygen]])/2</f>
        <v>0.05</v>
      </c>
      <c r="K715">
        <v>7.1</v>
      </c>
      <c r="L715">
        <v>7.7</v>
      </c>
      <c r="M715">
        <f>(Table1[[#This Row],[Min pH]]+Table1[[#This Row],[Max pH]])/2</f>
        <v>7.4</v>
      </c>
      <c r="N715">
        <v>1088</v>
      </c>
      <c r="O715">
        <v>1711</v>
      </c>
      <c r="P715">
        <f>(Table1[[#This Row],[Min Conductivity]]+Table1[[#This Row],[Max Conductivity]])/2</f>
        <v>1399.5</v>
      </c>
      <c r="Q715">
        <v>14</v>
      </c>
      <c r="R715">
        <v>28</v>
      </c>
      <c r="S715">
        <f>(Table1[[#This Row],[Min BOD]]+Table1[[#This Row],[Max BOD]])/2</f>
        <v>21</v>
      </c>
      <c r="T715">
        <v>0.6</v>
      </c>
      <c r="U715">
        <v>24.1</v>
      </c>
      <c r="V715">
        <f>(Table1[[#This Row],[Min Nitrate N + Nitrite N]]+Table1[[#This Row],[Max Nitrate N + Nitrite N]])/2</f>
        <v>12.350000000000001</v>
      </c>
      <c r="W715">
        <v>40</v>
      </c>
      <c r="X715">
        <v>420</v>
      </c>
      <c r="Y715">
        <f>(Table1[[#This Row],[Min Fecal Coliform]]+Table1[[#This Row],[Max Fecal Coliform]])/2</f>
        <v>230</v>
      </c>
      <c r="Z715">
        <v>520</v>
      </c>
      <c r="AA715">
        <v>14500</v>
      </c>
      <c r="AB715">
        <f>(Table1[[#This Row],[Min Total Coliform]]+Table1[[#This Row],[Max Total Coliform]])/2</f>
        <v>7510</v>
      </c>
      <c r="AC715">
        <f>MIN(10, (Table1[[#This Row],[Avg BOD]]/4)*10)</f>
        <v>10</v>
      </c>
      <c r="AD715">
        <f>MIN(10, (Table1[[#This Row],[Avg Fecal Coliform]]/600)*10)</f>
        <v>3.8333333333333335</v>
      </c>
      <c r="AE715">
        <f>MIN(10, (Table1[[#This Row],[Avg Nitrate N + Nitrite N]]/10)*10)</f>
        <v>10</v>
      </c>
      <c r="AF715">
        <f>IF(OR(Table1[[#This Row],[Avg pH]]&lt;6.5,Table1[[#This Row],[Avg pH]]&gt;8.5),10,0)</f>
        <v>0</v>
      </c>
      <c r="AG715">
        <f>MAX(0, 10-(2*Table1[[#This Row],[Avg Dissolved Oxygen]]))</f>
        <v>9.9</v>
      </c>
      <c r="AH715">
        <f>(Table1[[#This Row],[Fecal Score]]*0.3) + (Table1[[#This Row],[BOD Score]]*0.25) + (Table1[[#This Row],[Nitrate Score]]*0.2) + (Table1[[#This Row],[pH Score]]*0.15) + (Table1[[#This Row],[Dissolved Oxygen Score]]*0.1)</f>
        <v>6.6400000000000006</v>
      </c>
      <c r="AI715">
        <v>2018</v>
      </c>
    </row>
    <row r="716" spans="1:35">
      <c r="A716">
        <v>1789</v>
      </c>
      <c r="B716" t="s">
        <v>343</v>
      </c>
      <c r="C716" t="s">
        <v>1</v>
      </c>
      <c r="D716" t="s">
        <v>341</v>
      </c>
      <c r="E716">
        <v>26</v>
      </c>
      <c r="F716">
        <v>31</v>
      </c>
      <c r="G716">
        <f>(Table1[[#This Row],[Min Temperature]]+Table1[[#This Row],[Max Temperature]])/2</f>
        <v>28.5</v>
      </c>
      <c r="H716">
        <v>5</v>
      </c>
      <c r="I716">
        <v>6.6</v>
      </c>
      <c r="J716">
        <f>(Table1[[#This Row],[Min Dissolved Oxygen]]+Table1[[#This Row],[Max Dissolved Oxygen]])/2</f>
        <v>5.8</v>
      </c>
      <c r="K716">
        <v>7.5</v>
      </c>
      <c r="L716">
        <v>9.1999999999999993</v>
      </c>
      <c r="M716">
        <f>(Table1[[#This Row],[Min pH]]+Table1[[#This Row],[Max pH]])/2</f>
        <v>8.35</v>
      </c>
      <c r="N716">
        <v>302</v>
      </c>
      <c r="O716">
        <v>378</v>
      </c>
      <c r="P716">
        <f>(Table1[[#This Row],[Min Conductivity]]+Table1[[#This Row],[Max Conductivity]])/2</f>
        <v>340</v>
      </c>
      <c r="Q716">
        <v>1</v>
      </c>
      <c r="R716">
        <v>3</v>
      </c>
      <c r="S716">
        <f>(Table1[[#This Row],[Min BOD]]+Table1[[#This Row],[Max BOD]])/2</f>
        <v>2</v>
      </c>
      <c r="T716">
        <v>0.2</v>
      </c>
      <c r="U716">
        <v>2.4</v>
      </c>
      <c r="V716">
        <f>(Table1[[#This Row],[Min Nitrate N + Nitrite N]]+Table1[[#This Row],[Max Nitrate N + Nitrite N]])/2</f>
        <v>1.3</v>
      </c>
      <c r="W716">
        <v>2</v>
      </c>
      <c r="X716">
        <v>30</v>
      </c>
      <c r="Y716">
        <f>(Table1[[#This Row],[Min Fecal Coliform]]+Table1[[#This Row],[Max Fecal Coliform]])/2</f>
        <v>16</v>
      </c>
      <c r="Z716">
        <v>10</v>
      </c>
      <c r="AA716">
        <v>200</v>
      </c>
      <c r="AB716">
        <f>(Table1[[#This Row],[Min Total Coliform]]+Table1[[#This Row],[Max Total Coliform]])/2</f>
        <v>105</v>
      </c>
      <c r="AC716">
        <f>MIN(10, (Table1[[#This Row],[Avg BOD]]/4)*10)</f>
        <v>5</v>
      </c>
      <c r="AD716">
        <f>MIN(10, (Table1[[#This Row],[Avg Fecal Coliform]]/600)*10)</f>
        <v>0.26666666666666666</v>
      </c>
      <c r="AE716">
        <f>MIN(10, (Table1[[#This Row],[Avg Nitrate N + Nitrite N]]/10)*10)</f>
        <v>1.3</v>
      </c>
      <c r="AF716">
        <f>IF(OR(Table1[[#This Row],[Avg pH]]&lt;6.5,Table1[[#This Row],[Avg pH]]&gt;8.5),10,0)</f>
        <v>0</v>
      </c>
      <c r="AG716">
        <f>MAX(0, 10-(2*Table1[[#This Row],[Avg Dissolved Oxygen]]))</f>
        <v>0</v>
      </c>
      <c r="AH716">
        <f>(Table1[[#This Row],[Fecal Score]]*0.3) + (Table1[[#This Row],[BOD Score]]*0.25) + (Table1[[#This Row],[Nitrate Score]]*0.2) + (Table1[[#This Row],[pH Score]]*0.15) + (Table1[[#This Row],[Dissolved Oxygen Score]]*0.1)</f>
        <v>1.59</v>
      </c>
      <c r="AI716">
        <v>2018</v>
      </c>
    </row>
    <row r="717" spans="1:35">
      <c r="A717">
        <v>2340</v>
      </c>
      <c r="B717" t="s">
        <v>474</v>
      </c>
      <c r="C717" t="s">
        <v>1</v>
      </c>
      <c r="D717" t="s">
        <v>341</v>
      </c>
      <c r="E717">
        <v>25</v>
      </c>
      <c r="F717">
        <v>28</v>
      </c>
      <c r="G717">
        <f>(Table1[[#This Row],[Min Temperature]]+Table1[[#This Row],[Max Temperature]])/2</f>
        <v>26.5</v>
      </c>
      <c r="H717">
        <v>2.2999999999999998</v>
      </c>
      <c r="I717">
        <v>5.4</v>
      </c>
      <c r="J717">
        <f>(Table1[[#This Row],[Min Dissolved Oxygen]]+Table1[[#This Row],[Max Dissolved Oxygen]])/2</f>
        <v>3.85</v>
      </c>
      <c r="K717">
        <v>6.9</v>
      </c>
      <c r="L717">
        <v>8.6</v>
      </c>
      <c r="M717">
        <f>(Table1[[#This Row],[Min pH]]+Table1[[#This Row],[Max pH]])/2</f>
        <v>7.75</v>
      </c>
      <c r="N717">
        <v>1197</v>
      </c>
      <c r="O717">
        <v>1469</v>
      </c>
      <c r="P717">
        <f>(Table1[[#This Row],[Min Conductivity]]+Table1[[#This Row],[Max Conductivity]])/2</f>
        <v>1333</v>
      </c>
      <c r="Q717">
        <v>6</v>
      </c>
      <c r="R717">
        <v>18</v>
      </c>
      <c r="S717">
        <f>(Table1[[#This Row],[Min BOD]]+Table1[[#This Row],[Max BOD]])/2</f>
        <v>12</v>
      </c>
      <c r="T717">
        <v>1.2</v>
      </c>
      <c r="U717">
        <v>5.5</v>
      </c>
      <c r="V717">
        <f>(Table1[[#This Row],[Min Nitrate N + Nitrite N]]+Table1[[#This Row],[Max Nitrate N + Nitrite N]])/2</f>
        <v>3.35</v>
      </c>
      <c r="W717">
        <v>2</v>
      </c>
      <c r="X717">
        <v>180</v>
      </c>
      <c r="Y717">
        <f>(Table1[[#This Row],[Min Fecal Coliform]]+Table1[[#This Row],[Max Fecal Coliform]])/2</f>
        <v>91</v>
      </c>
      <c r="Z717">
        <v>140</v>
      </c>
      <c r="AA717">
        <v>8000</v>
      </c>
      <c r="AB717">
        <f>(Table1[[#This Row],[Min Total Coliform]]+Table1[[#This Row],[Max Total Coliform]])/2</f>
        <v>4070</v>
      </c>
      <c r="AC717">
        <f>MIN(10, (Table1[[#This Row],[Avg BOD]]/4)*10)</f>
        <v>10</v>
      </c>
      <c r="AD717">
        <f>MIN(10, (Table1[[#This Row],[Avg Fecal Coliform]]/600)*10)</f>
        <v>1.5166666666666666</v>
      </c>
      <c r="AE717">
        <f>MIN(10, (Table1[[#This Row],[Avg Nitrate N + Nitrite N]]/10)*10)</f>
        <v>3.35</v>
      </c>
      <c r="AF717">
        <f>IF(OR(Table1[[#This Row],[Avg pH]]&lt;6.5,Table1[[#This Row],[Avg pH]]&gt;8.5),10,0)</f>
        <v>0</v>
      </c>
      <c r="AG717">
        <f>MAX(0, 10-(2*Table1[[#This Row],[Avg Dissolved Oxygen]]))</f>
        <v>2.2999999999999998</v>
      </c>
      <c r="AH717">
        <f>(Table1[[#This Row],[Fecal Score]]*0.3) + (Table1[[#This Row],[BOD Score]]*0.25) + (Table1[[#This Row],[Nitrate Score]]*0.2) + (Table1[[#This Row],[pH Score]]*0.15) + (Table1[[#This Row],[Dissolved Oxygen Score]]*0.1)</f>
        <v>3.855</v>
      </c>
      <c r="AI717">
        <v>2018</v>
      </c>
    </row>
    <row r="718" spans="1:35">
      <c r="A718">
        <v>2341</v>
      </c>
      <c r="B718" t="s">
        <v>345</v>
      </c>
      <c r="C718" t="s">
        <v>1</v>
      </c>
      <c r="D718" t="s">
        <v>341</v>
      </c>
      <c r="E718">
        <v>26</v>
      </c>
      <c r="F718">
        <v>34</v>
      </c>
      <c r="G718">
        <f>(Table1[[#This Row],[Min Temperature]]+Table1[[#This Row],[Max Temperature]])/2</f>
        <v>30</v>
      </c>
      <c r="H718">
        <v>0</v>
      </c>
      <c r="I718">
        <v>3.9</v>
      </c>
      <c r="J718">
        <f>(Table1[[#This Row],[Min Dissolved Oxygen]]+Table1[[#This Row],[Max Dissolved Oxygen]])/2</f>
        <v>1.95</v>
      </c>
      <c r="K718">
        <v>7.3</v>
      </c>
      <c r="L718">
        <v>7.9</v>
      </c>
      <c r="M718">
        <f>(Table1[[#This Row],[Min pH]]+Table1[[#This Row],[Max pH]])/2</f>
        <v>7.6</v>
      </c>
      <c r="N718">
        <v>1355</v>
      </c>
      <c r="O718">
        <v>1678</v>
      </c>
      <c r="P718">
        <f>(Table1[[#This Row],[Min Conductivity]]+Table1[[#This Row],[Max Conductivity]])/2</f>
        <v>1516.5</v>
      </c>
      <c r="Q718">
        <v>6</v>
      </c>
      <c r="R718">
        <v>20</v>
      </c>
      <c r="S718">
        <f>(Table1[[#This Row],[Min BOD]]+Table1[[#This Row],[Max BOD]])/2</f>
        <v>13</v>
      </c>
      <c r="T718">
        <v>2.1</v>
      </c>
      <c r="U718">
        <v>11.6</v>
      </c>
      <c r="V718">
        <f>(Table1[[#This Row],[Min Nitrate N + Nitrite N]]+Table1[[#This Row],[Max Nitrate N + Nitrite N]])/2</f>
        <v>6.85</v>
      </c>
      <c r="W718">
        <v>2</v>
      </c>
      <c r="X718">
        <v>220</v>
      </c>
      <c r="Y718">
        <f>(Table1[[#This Row],[Min Fecal Coliform]]+Table1[[#This Row],[Max Fecal Coliform]])/2</f>
        <v>111</v>
      </c>
      <c r="Z718">
        <v>80</v>
      </c>
      <c r="AA718">
        <v>12000</v>
      </c>
      <c r="AB718">
        <f>(Table1[[#This Row],[Min Total Coliform]]+Table1[[#This Row],[Max Total Coliform]])/2</f>
        <v>6040</v>
      </c>
      <c r="AC718">
        <f>MIN(10, (Table1[[#This Row],[Avg BOD]]/4)*10)</f>
        <v>10</v>
      </c>
      <c r="AD718">
        <f>MIN(10, (Table1[[#This Row],[Avg Fecal Coliform]]/600)*10)</f>
        <v>1.85</v>
      </c>
      <c r="AE718">
        <f>MIN(10, (Table1[[#This Row],[Avg Nitrate N + Nitrite N]]/10)*10)</f>
        <v>6.85</v>
      </c>
      <c r="AF718">
        <f>IF(OR(Table1[[#This Row],[Avg pH]]&lt;6.5,Table1[[#This Row],[Avg pH]]&gt;8.5),10,0)</f>
        <v>0</v>
      </c>
      <c r="AG718">
        <f>MAX(0, 10-(2*Table1[[#This Row],[Avg Dissolved Oxygen]]))</f>
        <v>6.1</v>
      </c>
      <c r="AH718">
        <f>(Table1[[#This Row],[Fecal Score]]*0.3) + (Table1[[#This Row],[BOD Score]]*0.25) + (Table1[[#This Row],[Nitrate Score]]*0.2) + (Table1[[#This Row],[pH Score]]*0.15) + (Table1[[#This Row],[Dissolved Oxygen Score]]*0.1)</f>
        <v>5.035000000000001</v>
      </c>
      <c r="AI718">
        <v>2018</v>
      </c>
    </row>
    <row r="719" spans="1:35">
      <c r="A719">
        <v>2342</v>
      </c>
      <c r="B719" t="s">
        <v>475</v>
      </c>
      <c r="C719" t="s">
        <v>1</v>
      </c>
      <c r="D719" t="s">
        <v>341</v>
      </c>
      <c r="E719">
        <v>26</v>
      </c>
      <c r="F719">
        <v>30</v>
      </c>
      <c r="G719">
        <f>(Table1[[#This Row],[Min Temperature]]+Table1[[#This Row],[Max Temperature]])/2</f>
        <v>28</v>
      </c>
      <c r="H719">
        <v>0</v>
      </c>
      <c r="I719">
        <v>0.1</v>
      </c>
      <c r="J719">
        <f>(Table1[[#This Row],[Min Dissolved Oxygen]]+Table1[[#This Row],[Max Dissolved Oxygen]])/2</f>
        <v>0.05</v>
      </c>
      <c r="K719">
        <v>7.4</v>
      </c>
      <c r="L719">
        <v>8</v>
      </c>
      <c r="M719">
        <f>(Table1[[#This Row],[Min pH]]+Table1[[#This Row],[Max pH]])/2</f>
        <v>7.7</v>
      </c>
      <c r="N719">
        <v>1870</v>
      </c>
      <c r="O719">
        <v>2988</v>
      </c>
      <c r="P719">
        <f>(Table1[[#This Row],[Min Conductivity]]+Table1[[#This Row],[Max Conductivity]])/2</f>
        <v>2429</v>
      </c>
      <c r="Q719">
        <v>24</v>
      </c>
      <c r="R719">
        <v>45</v>
      </c>
      <c r="S719">
        <f>(Table1[[#This Row],[Min BOD]]+Table1[[#This Row],[Max BOD]])/2</f>
        <v>34.5</v>
      </c>
      <c r="T719">
        <v>1.6</v>
      </c>
      <c r="U719">
        <v>23.6</v>
      </c>
      <c r="V719">
        <f>(Table1[[#This Row],[Min Nitrate N + Nitrite N]]+Table1[[#This Row],[Max Nitrate N + Nitrite N]])/2</f>
        <v>12.600000000000001</v>
      </c>
      <c r="W719">
        <v>20</v>
      </c>
      <c r="X719">
        <v>800</v>
      </c>
      <c r="Y719">
        <f>(Table1[[#This Row],[Min Fecal Coliform]]+Table1[[#This Row],[Max Fecal Coliform]])/2</f>
        <v>410</v>
      </c>
      <c r="Z719">
        <v>370</v>
      </c>
      <c r="AA719">
        <v>11000</v>
      </c>
      <c r="AB719">
        <f>(Table1[[#This Row],[Min Total Coliform]]+Table1[[#This Row],[Max Total Coliform]])/2</f>
        <v>5685</v>
      </c>
      <c r="AC719">
        <f>MIN(10, (Table1[[#This Row],[Avg BOD]]/4)*10)</f>
        <v>10</v>
      </c>
      <c r="AD719">
        <f>MIN(10, (Table1[[#This Row],[Avg Fecal Coliform]]/600)*10)</f>
        <v>6.8333333333333339</v>
      </c>
      <c r="AE719">
        <f>MIN(10, (Table1[[#This Row],[Avg Nitrate N + Nitrite N]]/10)*10)</f>
        <v>10</v>
      </c>
      <c r="AF719">
        <f>IF(OR(Table1[[#This Row],[Avg pH]]&lt;6.5,Table1[[#This Row],[Avg pH]]&gt;8.5),10,0)</f>
        <v>0</v>
      </c>
      <c r="AG719">
        <f>MAX(0, 10-(2*Table1[[#This Row],[Avg Dissolved Oxygen]]))</f>
        <v>9.9</v>
      </c>
      <c r="AH719">
        <f>(Table1[[#This Row],[Fecal Score]]*0.3) + (Table1[[#This Row],[BOD Score]]*0.25) + (Table1[[#This Row],[Nitrate Score]]*0.2) + (Table1[[#This Row],[pH Score]]*0.15) + (Table1[[#This Row],[Dissolved Oxygen Score]]*0.1)</f>
        <v>7.5400000000000009</v>
      </c>
      <c r="AI719">
        <v>2018</v>
      </c>
    </row>
    <row r="720" spans="1:35">
      <c r="A720">
        <v>3068</v>
      </c>
      <c r="B720" t="s">
        <v>347</v>
      </c>
      <c r="C720" t="s">
        <v>1</v>
      </c>
      <c r="D720" t="s">
        <v>341</v>
      </c>
      <c r="E720">
        <v>26</v>
      </c>
      <c r="F720">
        <v>32</v>
      </c>
      <c r="G720">
        <f>(Table1[[#This Row],[Min Temperature]]+Table1[[#This Row],[Max Temperature]])/2</f>
        <v>29</v>
      </c>
      <c r="H720">
        <v>5.0999999999999996</v>
      </c>
      <c r="I720">
        <v>6.8</v>
      </c>
      <c r="J720">
        <f>(Table1[[#This Row],[Min Dissolved Oxygen]]+Table1[[#This Row],[Max Dissolved Oxygen]])/2</f>
        <v>5.9499999999999993</v>
      </c>
      <c r="K720">
        <v>7.2</v>
      </c>
      <c r="L720">
        <v>8.1999999999999993</v>
      </c>
      <c r="M720">
        <f>(Table1[[#This Row],[Min pH]]+Table1[[#This Row],[Max pH]])/2</f>
        <v>7.6999999999999993</v>
      </c>
      <c r="N720">
        <v>215</v>
      </c>
      <c r="O720">
        <v>390</v>
      </c>
      <c r="P720">
        <f>(Table1[[#This Row],[Min Conductivity]]+Table1[[#This Row],[Max Conductivity]])/2</f>
        <v>302.5</v>
      </c>
      <c r="Q720">
        <v>2</v>
      </c>
      <c r="R720">
        <v>3</v>
      </c>
      <c r="S720">
        <f>(Table1[[#This Row],[Min BOD]]+Table1[[#This Row],[Max BOD]])/2</f>
        <v>2.5</v>
      </c>
      <c r="T720">
        <v>0</v>
      </c>
      <c r="U720">
        <v>1.6</v>
      </c>
      <c r="V720">
        <f>(Table1[[#This Row],[Min Nitrate N + Nitrite N]]+Table1[[#This Row],[Max Nitrate N + Nitrite N]])/2</f>
        <v>0.8</v>
      </c>
      <c r="W720">
        <v>2</v>
      </c>
      <c r="X720">
        <v>25</v>
      </c>
      <c r="Y720">
        <f>(Table1[[#This Row],[Min Fecal Coliform]]+Table1[[#This Row],[Max Fecal Coliform]])/2</f>
        <v>13.5</v>
      </c>
      <c r="Z720">
        <v>10</v>
      </c>
      <c r="AA720">
        <v>300</v>
      </c>
      <c r="AB720">
        <f>(Table1[[#This Row],[Min Total Coliform]]+Table1[[#This Row],[Max Total Coliform]])/2</f>
        <v>155</v>
      </c>
      <c r="AC720">
        <f>MIN(10, (Table1[[#This Row],[Avg BOD]]/4)*10)</f>
        <v>6.25</v>
      </c>
      <c r="AD720">
        <f>MIN(10, (Table1[[#This Row],[Avg Fecal Coliform]]/600)*10)</f>
        <v>0.22499999999999998</v>
      </c>
      <c r="AE720">
        <f>MIN(10, (Table1[[#This Row],[Avg Nitrate N + Nitrite N]]/10)*10)</f>
        <v>0.8</v>
      </c>
      <c r="AF720">
        <f>IF(OR(Table1[[#This Row],[Avg pH]]&lt;6.5,Table1[[#This Row],[Avg pH]]&gt;8.5),10,0)</f>
        <v>0</v>
      </c>
      <c r="AG720">
        <f>MAX(0, 10-(2*Table1[[#This Row],[Avg Dissolved Oxygen]]))</f>
        <v>0</v>
      </c>
      <c r="AH720">
        <f>(Table1[[#This Row],[Fecal Score]]*0.3) + (Table1[[#This Row],[BOD Score]]*0.25) + (Table1[[#This Row],[Nitrate Score]]*0.2) + (Table1[[#This Row],[pH Score]]*0.15) + (Table1[[#This Row],[Dissolved Oxygen Score]]*0.1)</f>
        <v>1.79</v>
      </c>
      <c r="AI720">
        <v>2018</v>
      </c>
    </row>
    <row r="721" spans="1:35">
      <c r="A721">
        <v>3069</v>
      </c>
      <c r="B721" t="s">
        <v>348</v>
      </c>
      <c r="C721" t="s">
        <v>1</v>
      </c>
      <c r="D721" t="s">
        <v>341</v>
      </c>
      <c r="E721">
        <v>25</v>
      </c>
      <c r="F721">
        <v>28</v>
      </c>
      <c r="G721">
        <f>(Table1[[#This Row],[Min Temperature]]+Table1[[#This Row],[Max Temperature]])/2</f>
        <v>26.5</v>
      </c>
      <c r="H721">
        <v>3.9</v>
      </c>
      <c r="I721">
        <v>6</v>
      </c>
      <c r="J721">
        <f>(Table1[[#This Row],[Min Dissolved Oxygen]]+Table1[[#This Row],[Max Dissolved Oxygen]])/2</f>
        <v>4.95</v>
      </c>
      <c r="K721">
        <v>7.1</v>
      </c>
      <c r="L721">
        <v>8.1</v>
      </c>
      <c r="M721">
        <f>(Table1[[#This Row],[Min pH]]+Table1[[#This Row],[Max pH]])/2</f>
        <v>7.6</v>
      </c>
      <c r="N721">
        <v>435</v>
      </c>
      <c r="O721">
        <v>771</v>
      </c>
      <c r="P721">
        <f>(Table1[[#This Row],[Min Conductivity]]+Table1[[#This Row],[Max Conductivity]])/2</f>
        <v>603</v>
      </c>
      <c r="Q721">
        <v>2</v>
      </c>
      <c r="R721">
        <v>8</v>
      </c>
      <c r="S721">
        <f>(Table1[[#This Row],[Min BOD]]+Table1[[#This Row],[Max BOD]])/2</f>
        <v>5</v>
      </c>
      <c r="T721">
        <v>0.3</v>
      </c>
      <c r="U721">
        <v>2.6</v>
      </c>
      <c r="V721">
        <f>(Table1[[#This Row],[Min Nitrate N + Nitrite N]]+Table1[[#This Row],[Max Nitrate N + Nitrite N]])/2</f>
        <v>1.45</v>
      </c>
      <c r="W721">
        <v>2</v>
      </c>
      <c r="X721">
        <v>120</v>
      </c>
      <c r="Y721">
        <f>(Table1[[#This Row],[Min Fecal Coliform]]+Table1[[#This Row],[Max Fecal Coliform]])/2</f>
        <v>61</v>
      </c>
      <c r="Z721">
        <v>10</v>
      </c>
      <c r="AA721">
        <v>500</v>
      </c>
      <c r="AB721">
        <f>(Table1[[#This Row],[Min Total Coliform]]+Table1[[#This Row],[Max Total Coliform]])/2</f>
        <v>255</v>
      </c>
      <c r="AC721">
        <f>MIN(10, (Table1[[#This Row],[Avg BOD]]/4)*10)</f>
        <v>10</v>
      </c>
      <c r="AD721">
        <f>MIN(10, (Table1[[#This Row],[Avg Fecal Coliform]]/600)*10)</f>
        <v>1.0166666666666666</v>
      </c>
      <c r="AE721">
        <f>MIN(10, (Table1[[#This Row],[Avg Nitrate N + Nitrite N]]/10)*10)</f>
        <v>1.45</v>
      </c>
      <c r="AF721">
        <f>IF(OR(Table1[[#This Row],[Avg pH]]&lt;6.5,Table1[[#This Row],[Avg pH]]&gt;8.5),10,0)</f>
        <v>0</v>
      </c>
      <c r="AG721">
        <f>MAX(0, 10-(2*Table1[[#This Row],[Avg Dissolved Oxygen]]))</f>
        <v>9.9999999999999645E-2</v>
      </c>
      <c r="AH721">
        <f>(Table1[[#This Row],[Fecal Score]]*0.3) + (Table1[[#This Row],[BOD Score]]*0.25) + (Table1[[#This Row],[Nitrate Score]]*0.2) + (Table1[[#This Row],[pH Score]]*0.15) + (Table1[[#This Row],[Dissolved Oxygen Score]]*0.1)</f>
        <v>3.105</v>
      </c>
      <c r="AI721">
        <v>2018</v>
      </c>
    </row>
    <row r="722" spans="1:35">
      <c r="A722">
        <v>3070</v>
      </c>
      <c r="B722" t="s">
        <v>349</v>
      </c>
      <c r="C722" t="s">
        <v>1</v>
      </c>
      <c r="D722" t="s">
        <v>341</v>
      </c>
      <c r="E722">
        <v>26</v>
      </c>
      <c r="F722">
        <v>29</v>
      </c>
      <c r="G722">
        <f>(Table1[[#This Row],[Min Temperature]]+Table1[[#This Row],[Max Temperature]])/2</f>
        <v>27.5</v>
      </c>
      <c r="H722">
        <v>0.9</v>
      </c>
      <c r="I722">
        <v>4.0999999999999996</v>
      </c>
      <c r="J722">
        <f>(Table1[[#This Row],[Min Dissolved Oxygen]]+Table1[[#This Row],[Max Dissolved Oxygen]])/2</f>
        <v>2.5</v>
      </c>
      <c r="K722">
        <v>7.1</v>
      </c>
      <c r="L722">
        <v>7.9</v>
      </c>
      <c r="M722">
        <f>(Table1[[#This Row],[Min pH]]+Table1[[#This Row],[Max pH]])/2</f>
        <v>7.5</v>
      </c>
      <c r="N722">
        <v>980</v>
      </c>
      <c r="O722">
        <v>1480</v>
      </c>
      <c r="P722">
        <f>(Table1[[#This Row],[Min Conductivity]]+Table1[[#This Row],[Max Conductivity]])/2</f>
        <v>1230</v>
      </c>
      <c r="Q722">
        <v>6</v>
      </c>
      <c r="R722">
        <v>16</v>
      </c>
      <c r="S722">
        <f>(Table1[[#This Row],[Min BOD]]+Table1[[#This Row],[Max BOD]])/2</f>
        <v>11</v>
      </c>
      <c r="T722">
        <v>0.2</v>
      </c>
      <c r="U722">
        <v>13.9</v>
      </c>
      <c r="V722">
        <f>(Table1[[#This Row],[Min Nitrate N + Nitrite N]]+Table1[[#This Row],[Max Nitrate N + Nitrite N]])/2</f>
        <v>7.05</v>
      </c>
      <c r="W722">
        <v>2</v>
      </c>
      <c r="X722">
        <v>320</v>
      </c>
      <c r="Y722">
        <f>(Table1[[#This Row],[Min Fecal Coliform]]+Table1[[#This Row],[Max Fecal Coliform]])/2</f>
        <v>161</v>
      </c>
      <c r="Z722">
        <v>120</v>
      </c>
      <c r="AA722">
        <v>8000</v>
      </c>
      <c r="AB722">
        <f>(Table1[[#This Row],[Min Total Coliform]]+Table1[[#This Row],[Max Total Coliform]])/2</f>
        <v>4060</v>
      </c>
      <c r="AC722">
        <f>MIN(10, (Table1[[#This Row],[Avg BOD]]/4)*10)</f>
        <v>10</v>
      </c>
      <c r="AD722">
        <f>MIN(10, (Table1[[#This Row],[Avg Fecal Coliform]]/600)*10)</f>
        <v>2.6833333333333331</v>
      </c>
      <c r="AE722">
        <f>MIN(10, (Table1[[#This Row],[Avg Nitrate N + Nitrite N]]/10)*10)</f>
        <v>7.05</v>
      </c>
      <c r="AF722">
        <f>IF(OR(Table1[[#This Row],[Avg pH]]&lt;6.5,Table1[[#This Row],[Avg pH]]&gt;8.5),10,0)</f>
        <v>0</v>
      </c>
      <c r="AG722">
        <f>MAX(0, 10-(2*Table1[[#This Row],[Avg Dissolved Oxygen]]))</f>
        <v>5</v>
      </c>
      <c r="AH722">
        <f>(Table1[[#This Row],[Fecal Score]]*0.3) + (Table1[[#This Row],[BOD Score]]*0.25) + (Table1[[#This Row],[Nitrate Score]]*0.2) + (Table1[[#This Row],[pH Score]]*0.15) + (Table1[[#This Row],[Dissolved Oxygen Score]]*0.1)</f>
        <v>5.2149999999999999</v>
      </c>
      <c r="AI722">
        <v>2018</v>
      </c>
    </row>
    <row r="723" spans="1:35">
      <c r="A723">
        <v>3071</v>
      </c>
      <c r="B723" t="s">
        <v>350</v>
      </c>
      <c r="C723" t="s">
        <v>1</v>
      </c>
      <c r="D723" t="s">
        <v>341</v>
      </c>
      <c r="E723">
        <v>26</v>
      </c>
      <c r="F723">
        <v>29</v>
      </c>
      <c r="G723">
        <f>(Table1[[#This Row],[Min Temperature]]+Table1[[#This Row],[Max Temperature]])/2</f>
        <v>27.5</v>
      </c>
      <c r="H723">
        <v>0.1</v>
      </c>
      <c r="I723">
        <v>1.1000000000000001</v>
      </c>
      <c r="J723">
        <f>(Table1[[#This Row],[Min Dissolved Oxygen]]+Table1[[#This Row],[Max Dissolved Oxygen]])/2</f>
        <v>0.60000000000000009</v>
      </c>
      <c r="K723">
        <v>7.1</v>
      </c>
      <c r="L723">
        <v>7.6</v>
      </c>
      <c r="M723">
        <f>(Table1[[#This Row],[Min pH]]+Table1[[#This Row],[Max pH]])/2</f>
        <v>7.35</v>
      </c>
      <c r="N723">
        <v>1085</v>
      </c>
      <c r="O723">
        <v>1534</v>
      </c>
      <c r="P723">
        <f>(Table1[[#This Row],[Min Conductivity]]+Table1[[#This Row],[Max Conductivity]])/2</f>
        <v>1309.5</v>
      </c>
      <c r="Q723">
        <v>10</v>
      </c>
      <c r="R723">
        <v>39</v>
      </c>
      <c r="S723">
        <f>(Table1[[#This Row],[Min BOD]]+Table1[[#This Row],[Max BOD]])/2</f>
        <v>24.5</v>
      </c>
      <c r="T723">
        <v>0.1</v>
      </c>
      <c r="U723">
        <v>18</v>
      </c>
      <c r="V723">
        <f>(Table1[[#This Row],[Min Nitrate N + Nitrite N]]+Table1[[#This Row],[Max Nitrate N + Nitrite N]])/2</f>
        <v>9.0500000000000007</v>
      </c>
      <c r="W723">
        <v>2</v>
      </c>
      <c r="X723">
        <v>800</v>
      </c>
      <c r="Y723">
        <f>(Table1[[#This Row],[Min Fecal Coliform]]+Table1[[#This Row],[Max Fecal Coliform]])/2</f>
        <v>401</v>
      </c>
      <c r="Z723">
        <v>120</v>
      </c>
      <c r="AA723">
        <v>16500</v>
      </c>
      <c r="AB723">
        <f>(Table1[[#This Row],[Min Total Coliform]]+Table1[[#This Row],[Max Total Coliform]])/2</f>
        <v>8310</v>
      </c>
      <c r="AC723">
        <f>MIN(10, (Table1[[#This Row],[Avg BOD]]/4)*10)</f>
        <v>10</v>
      </c>
      <c r="AD723">
        <f>MIN(10, (Table1[[#This Row],[Avg Fecal Coliform]]/600)*10)</f>
        <v>6.6833333333333336</v>
      </c>
      <c r="AE723">
        <f>MIN(10, (Table1[[#This Row],[Avg Nitrate N + Nitrite N]]/10)*10)</f>
        <v>9.0500000000000007</v>
      </c>
      <c r="AF723">
        <f>IF(OR(Table1[[#This Row],[Avg pH]]&lt;6.5,Table1[[#This Row],[Avg pH]]&gt;8.5),10,0)</f>
        <v>0</v>
      </c>
      <c r="AG723">
        <f>MAX(0, 10-(2*Table1[[#This Row],[Avg Dissolved Oxygen]]))</f>
        <v>8.8000000000000007</v>
      </c>
      <c r="AH723">
        <f>(Table1[[#This Row],[Fecal Score]]*0.3) + (Table1[[#This Row],[BOD Score]]*0.25) + (Table1[[#This Row],[Nitrate Score]]*0.2) + (Table1[[#This Row],[pH Score]]*0.15) + (Table1[[#This Row],[Dissolved Oxygen Score]]*0.1)</f>
        <v>7.1950000000000003</v>
      </c>
      <c r="AI723">
        <v>2018</v>
      </c>
    </row>
    <row r="724" spans="1:35">
      <c r="A724">
        <v>3072</v>
      </c>
      <c r="B724" t="s">
        <v>351</v>
      </c>
      <c r="C724" t="s">
        <v>1</v>
      </c>
      <c r="D724" t="s">
        <v>341</v>
      </c>
      <c r="E724">
        <v>20</v>
      </c>
      <c r="F724">
        <v>29</v>
      </c>
      <c r="G724">
        <f>(Table1[[#This Row],[Min Temperature]]+Table1[[#This Row],[Max Temperature]])/2</f>
        <v>24.5</v>
      </c>
      <c r="H724">
        <v>0</v>
      </c>
      <c r="I724">
        <v>2.2999999999999998</v>
      </c>
      <c r="J724">
        <f>(Table1[[#This Row],[Min Dissolved Oxygen]]+Table1[[#This Row],[Max Dissolved Oxygen]])/2</f>
        <v>1.1499999999999999</v>
      </c>
      <c r="K724">
        <v>7.4</v>
      </c>
      <c r="L724">
        <v>7.8</v>
      </c>
      <c r="M724">
        <f>(Table1[[#This Row],[Min pH]]+Table1[[#This Row],[Max pH]])/2</f>
        <v>7.6</v>
      </c>
      <c r="N724">
        <v>1210</v>
      </c>
      <c r="O724">
        <v>1790</v>
      </c>
      <c r="P724">
        <f>(Table1[[#This Row],[Min Conductivity]]+Table1[[#This Row],[Max Conductivity]])/2</f>
        <v>1500</v>
      </c>
      <c r="Q724">
        <v>10</v>
      </c>
      <c r="R724">
        <v>20</v>
      </c>
      <c r="S724">
        <f>(Table1[[#This Row],[Min BOD]]+Table1[[#This Row],[Max BOD]])/2</f>
        <v>15</v>
      </c>
      <c r="T724">
        <v>0.9</v>
      </c>
      <c r="U724">
        <v>22.1</v>
      </c>
      <c r="V724">
        <f>(Table1[[#This Row],[Min Nitrate N + Nitrite N]]+Table1[[#This Row],[Max Nitrate N + Nitrite N]])/2</f>
        <v>11.5</v>
      </c>
      <c r="W724">
        <v>2</v>
      </c>
      <c r="X724">
        <v>800</v>
      </c>
      <c r="Y724">
        <f>(Table1[[#This Row],[Min Fecal Coliform]]+Table1[[#This Row],[Max Fecal Coliform]])/2</f>
        <v>401</v>
      </c>
      <c r="Z724">
        <v>176</v>
      </c>
      <c r="AA724">
        <v>14000</v>
      </c>
      <c r="AB724">
        <f>(Table1[[#This Row],[Min Total Coliform]]+Table1[[#This Row],[Max Total Coliform]])/2</f>
        <v>7088</v>
      </c>
      <c r="AC724">
        <f>MIN(10, (Table1[[#This Row],[Avg BOD]]/4)*10)</f>
        <v>10</v>
      </c>
      <c r="AD724">
        <f>MIN(10, (Table1[[#This Row],[Avg Fecal Coliform]]/600)*10)</f>
        <v>6.6833333333333336</v>
      </c>
      <c r="AE724">
        <f>MIN(10, (Table1[[#This Row],[Avg Nitrate N + Nitrite N]]/10)*10)</f>
        <v>10</v>
      </c>
      <c r="AF724">
        <f>IF(OR(Table1[[#This Row],[Avg pH]]&lt;6.5,Table1[[#This Row],[Avg pH]]&gt;8.5),10,0)</f>
        <v>0</v>
      </c>
      <c r="AG724">
        <f>MAX(0, 10-(2*Table1[[#This Row],[Avg Dissolved Oxygen]]))</f>
        <v>7.7</v>
      </c>
      <c r="AH724">
        <f>(Table1[[#This Row],[Fecal Score]]*0.3) + (Table1[[#This Row],[BOD Score]]*0.25) + (Table1[[#This Row],[Nitrate Score]]*0.2) + (Table1[[#This Row],[pH Score]]*0.15) + (Table1[[#This Row],[Dissolved Oxygen Score]]*0.1)</f>
        <v>7.2750000000000004</v>
      </c>
      <c r="AI724">
        <v>2018</v>
      </c>
    </row>
    <row r="725" spans="1:35">
      <c r="A725">
        <v>3073</v>
      </c>
      <c r="B725" t="s">
        <v>476</v>
      </c>
      <c r="C725" t="s">
        <v>1</v>
      </c>
      <c r="D725" t="s">
        <v>341</v>
      </c>
      <c r="E725">
        <v>24</v>
      </c>
      <c r="F725">
        <v>29</v>
      </c>
      <c r="G725">
        <f>(Table1[[#This Row],[Min Temperature]]+Table1[[#This Row],[Max Temperature]])/2</f>
        <v>26.5</v>
      </c>
      <c r="H725">
        <v>0</v>
      </c>
      <c r="I725">
        <v>1</v>
      </c>
      <c r="J725">
        <f>(Table1[[#This Row],[Min Dissolved Oxygen]]+Table1[[#This Row],[Max Dissolved Oxygen]])/2</f>
        <v>0.5</v>
      </c>
      <c r="K725">
        <v>7.4</v>
      </c>
      <c r="L725">
        <v>8</v>
      </c>
      <c r="M725">
        <f>(Table1[[#This Row],[Min pH]]+Table1[[#This Row],[Max pH]])/2</f>
        <v>7.7</v>
      </c>
      <c r="N725">
        <v>1180</v>
      </c>
      <c r="O725">
        <v>1617</v>
      </c>
      <c r="P725">
        <f>(Table1[[#This Row],[Min Conductivity]]+Table1[[#This Row],[Max Conductivity]])/2</f>
        <v>1398.5</v>
      </c>
      <c r="Q725">
        <v>14</v>
      </c>
      <c r="R725">
        <v>20</v>
      </c>
      <c r="S725">
        <f>(Table1[[#This Row],[Min BOD]]+Table1[[#This Row],[Max BOD]])/2</f>
        <v>17</v>
      </c>
      <c r="T725">
        <v>3.8</v>
      </c>
      <c r="U725">
        <v>15.6</v>
      </c>
      <c r="V725">
        <f>(Table1[[#This Row],[Min Nitrate N + Nitrite N]]+Table1[[#This Row],[Max Nitrate N + Nitrite N]])/2</f>
        <v>9.6999999999999993</v>
      </c>
      <c r="W725">
        <v>2</v>
      </c>
      <c r="X725">
        <v>800</v>
      </c>
      <c r="Y725">
        <f>(Table1[[#This Row],[Min Fecal Coliform]]+Table1[[#This Row],[Max Fecal Coliform]])/2</f>
        <v>401</v>
      </c>
      <c r="Z725">
        <v>110</v>
      </c>
      <c r="AA725">
        <v>10500</v>
      </c>
      <c r="AB725">
        <f>(Table1[[#This Row],[Min Total Coliform]]+Table1[[#This Row],[Max Total Coliform]])/2</f>
        <v>5305</v>
      </c>
      <c r="AC725">
        <f>MIN(10, (Table1[[#This Row],[Avg BOD]]/4)*10)</f>
        <v>10</v>
      </c>
      <c r="AD725">
        <f>MIN(10, (Table1[[#This Row],[Avg Fecal Coliform]]/600)*10)</f>
        <v>6.6833333333333336</v>
      </c>
      <c r="AE725">
        <f>MIN(10, (Table1[[#This Row],[Avg Nitrate N + Nitrite N]]/10)*10)</f>
        <v>9.6999999999999993</v>
      </c>
      <c r="AF725">
        <f>IF(OR(Table1[[#This Row],[Avg pH]]&lt;6.5,Table1[[#This Row],[Avg pH]]&gt;8.5),10,0)</f>
        <v>0</v>
      </c>
      <c r="AG725">
        <f>MAX(0, 10-(2*Table1[[#This Row],[Avg Dissolved Oxygen]]))</f>
        <v>9</v>
      </c>
      <c r="AH725">
        <f>(Table1[[#This Row],[Fecal Score]]*0.3) + (Table1[[#This Row],[BOD Score]]*0.25) + (Table1[[#This Row],[Nitrate Score]]*0.2) + (Table1[[#This Row],[pH Score]]*0.15) + (Table1[[#This Row],[Dissolved Oxygen Score]]*0.1)</f>
        <v>7.3450000000000006</v>
      </c>
      <c r="AI725">
        <v>2018</v>
      </c>
    </row>
    <row r="726" spans="1:35">
      <c r="A726">
        <v>3074</v>
      </c>
      <c r="B726" t="s">
        <v>477</v>
      </c>
      <c r="C726" t="s">
        <v>1</v>
      </c>
      <c r="D726" t="s">
        <v>341</v>
      </c>
      <c r="E726">
        <v>18</v>
      </c>
      <c r="F726">
        <v>29</v>
      </c>
      <c r="G726">
        <f>(Table1[[#This Row],[Min Temperature]]+Table1[[#This Row],[Max Temperature]])/2</f>
        <v>23.5</v>
      </c>
      <c r="H726">
        <v>0</v>
      </c>
      <c r="I726">
        <v>1</v>
      </c>
      <c r="J726">
        <f>(Table1[[#This Row],[Min Dissolved Oxygen]]+Table1[[#This Row],[Max Dissolved Oxygen]])/2</f>
        <v>0.5</v>
      </c>
      <c r="K726">
        <v>7</v>
      </c>
      <c r="L726">
        <v>7.8</v>
      </c>
      <c r="M726">
        <f>(Table1[[#This Row],[Min pH]]+Table1[[#This Row],[Max pH]])/2</f>
        <v>7.4</v>
      </c>
      <c r="N726">
        <v>880</v>
      </c>
      <c r="O726">
        <v>1296</v>
      </c>
      <c r="P726">
        <f>(Table1[[#This Row],[Min Conductivity]]+Table1[[#This Row],[Max Conductivity]])/2</f>
        <v>1088</v>
      </c>
      <c r="Q726">
        <v>12</v>
      </c>
      <c r="R726">
        <v>60</v>
      </c>
      <c r="S726">
        <f>(Table1[[#This Row],[Min BOD]]+Table1[[#This Row],[Max BOD]])/2</f>
        <v>36</v>
      </c>
      <c r="T726">
        <v>0.3</v>
      </c>
      <c r="U726">
        <v>18</v>
      </c>
      <c r="V726">
        <f>(Table1[[#This Row],[Min Nitrate N + Nitrite N]]+Table1[[#This Row],[Max Nitrate N + Nitrite N]])/2</f>
        <v>9.15</v>
      </c>
      <c r="W726">
        <v>2</v>
      </c>
      <c r="X726">
        <v>800</v>
      </c>
      <c r="Y726">
        <f>(Table1[[#This Row],[Min Fecal Coliform]]+Table1[[#This Row],[Max Fecal Coliform]])/2</f>
        <v>401</v>
      </c>
      <c r="Z726">
        <v>220</v>
      </c>
      <c r="AA726">
        <v>13000</v>
      </c>
      <c r="AB726">
        <f>(Table1[[#This Row],[Min Total Coliform]]+Table1[[#This Row],[Max Total Coliform]])/2</f>
        <v>6610</v>
      </c>
      <c r="AC726">
        <f>MIN(10, (Table1[[#This Row],[Avg BOD]]/4)*10)</f>
        <v>10</v>
      </c>
      <c r="AD726">
        <f>MIN(10, (Table1[[#This Row],[Avg Fecal Coliform]]/600)*10)</f>
        <v>6.6833333333333336</v>
      </c>
      <c r="AE726">
        <f>MIN(10, (Table1[[#This Row],[Avg Nitrate N + Nitrite N]]/10)*10)</f>
        <v>9.15</v>
      </c>
      <c r="AF726">
        <f>IF(OR(Table1[[#This Row],[Avg pH]]&lt;6.5,Table1[[#This Row],[Avg pH]]&gt;8.5),10,0)</f>
        <v>0</v>
      </c>
      <c r="AG726">
        <f>MAX(0, 10-(2*Table1[[#This Row],[Avg Dissolved Oxygen]]))</f>
        <v>9</v>
      </c>
      <c r="AH726">
        <f>(Table1[[#This Row],[Fecal Score]]*0.3) + (Table1[[#This Row],[BOD Score]]*0.25) + (Table1[[#This Row],[Nitrate Score]]*0.2) + (Table1[[#This Row],[pH Score]]*0.15) + (Table1[[#This Row],[Dissolved Oxygen Score]]*0.1)</f>
        <v>7.2350000000000003</v>
      </c>
      <c r="AI726">
        <v>2018</v>
      </c>
    </row>
    <row r="727" spans="1:35">
      <c r="A727">
        <v>4229</v>
      </c>
      <c r="B727" t="s">
        <v>478</v>
      </c>
      <c r="C727" t="s">
        <v>1</v>
      </c>
      <c r="D727" t="s">
        <v>341</v>
      </c>
      <c r="E727">
        <v>25</v>
      </c>
      <c r="F727">
        <v>29</v>
      </c>
      <c r="G727">
        <f>(Table1[[#This Row],[Min Temperature]]+Table1[[#This Row],[Max Temperature]])/2</f>
        <v>27</v>
      </c>
      <c r="H727">
        <v>0</v>
      </c>
      <c r="I727">
        <v>0.5</v>
      </c>
      <c r="J727">
        <f>(Table1[[#This Row],[Min Dissolved Oxygen]]+Table1[[#This Row],[Max Dissolved Oxygen]])/2</f>
        <v>0.25</v>
      </c>
      <c r="K727">
        <v>7.1</v>
      </c>
      <c r="L727">
        <v>7.3</v>
      </c>
      <c r="M727">
        <f>(Table1[[#This Row],[Min pH]]+Table1[[#This Row],[Max pH]])/2</f>
        <v>7.1999999999999993</v>
      </c>
      <c r="N727">
        <v>1162</v>
      </c>
      <c r="O727">
        <v>1816</v>
      </c>
      <c r="P727">
        <f>(Table1[[#This Row],[Min Conductivity]]+Table1[[#This Row],[Max Conductivity]])/2</f>
        <v>1489</v>
      </c>
      <c r="Q727">
        <v>15</v>
      </c>
      <c r="R727">
        <v>40</v>
      </c>
      <c r="S727">
        <f>(Table1[[#This Row],[Min BOD]]+Table1[[#This Row],[Max BOD]])/2</f>
        <v>27.5</v>
      </c>
      <c r="T727">
        <v>0</v>
      </c>
      <c r="U727">
        <v>48.5</v>
      </c>
      <c r="V727">
        <f>(Table1[[#This Row],[Min Nitrate N + Nitrite N]]+Table1[[#This Row],[Max Nitrate N + Nitrite N]])/2</f>
        <v>24.25</v>
      </c>
      <c r="W727">
        <v>2</v>
      </c>
      <c r="X727">
        <v>420</v>
      </c>
      <c r="Y727">
        <f>(Table1[[#This Row],[Min Fecal Coliform]]+Table1[[#This Row],[Max Fecal Coliform]])/2</f>
        <v>211</v>
      </c>
      <c r="Z727">
        <v>21</v>
      </c>
      <c r="AA727">
        <v>800</v>
      </c>
      <c r="AB727">
        <f>(Table1[[#This Row],[Min Total Coliform]]+Table1[[#This Row],[Max Total Coliform]])/2</f>
        <v>410.5</v>
      </c>
      <c r="AC727">
        <f>MIN(10, (Table1[[#This Row],[Avg BOD]]/4)*10)</f>
        <v>10</v>
      </c>
      <c r="AD727">
        <f>MIN(10, (Table1[[#This Row],[Avg Fecal Coliform]]/600)*10)</f>
        <v>3.5166666666666666</v>
      </c>
      <c r="AE727">
        <f>MIN(10, (Table1[[#This Row],[Avg Nitrate N + Nitrite N]]/10)*10)</f>
        <v>10</v>
      </c>
      <c r="AF727">
        <f>IF(OR(Table1[[#This Row],[Avg pH]]&lt;6.5,Table1[[#This Row],[Avg pH]]&gt;8.5),10,0)</f>
        <v>0</v>
      </c>
      <c r="AG727">
        <f>MAX(0, 10-(2*Table1[[#This Row],[Avg Dissolved Oxygen]]))</f>
        <v>9.5</v>
      </c>
      <c r="AH727">
        <f>(Table1[[#This Row],[Fecal Score]]*0.3) + (Table1[[#This Row],[BOD Score]]*0.25) + (Table1[[#This Row],[Nitrate Score]]*0.2) + (Table1[[#This Row],[pH Score]]*0.15) + (Table1[[#This Row],[Dissolved Oxygen Score]]*0.1)</f>
        <v>6.5049999999999999</v>
      </c>
      <c r="AI727">
        <v>2018</v>
      </c>
    </row>
    <row r="728" spans="1:35">
      <c r="A728">
        <v>4234</v>
      </c>
      <c r="B728" t="s">
        <v>479</v>
      </c>
      <c r="C728" t="s">
        <v>1</v>
      </c>
      <c r="D728" t="s">
        <v>341</v>
      </c>
      <c r="E728">
        <v>26</v>
      </c>
      <c r="F728">
        <v>29</v>
      </c>
      <c r="G728">
        <f>(Table1[[#This Row],[Min Temperature]]+Table1[[#This Row],[Max Temperature]])/2</f>
        <v>27.5</v>
      </c>
      <c r="H728">
        <v>2</v>
      </c>
      <c r="I728">
        <v>44.1</v>
      </c>
      <c r="J728">
        <f>(Table1[[#This Row],[Min Dissolved Oxygen]]+Table1[[#This Row],[Max Dissolved Oxygen]])/2</f>
        <v>23.05</v>
      </c>
      <c r="K728">
        <v>7.2</v>
      </c>
      <c r="L728">
        <v>8.8000000000000007</v>
      </c>
      <c r="M728">
        <f>(Table1[[#This Row],[Min pH]]+Table1[[#This Row],[Max pH]])/2</f>
        <v>8</v>
      </c>
      <c r="N728">
        <v>686</v>
      </c>
      <c r="O728">
        <v>1140</v>
      </c>
      <c r="P728">
        <f>(Table1[[#This Row],[Min Conductivity]]+Table1[[#This Row],[Max Conductivity]])/2</f>
        <v>913</v>
      </c>
      <c r="Q728">
        <v>1</v>
      </c>
      <c r="R728">
        <v>16</v>
      </c>
      <c r="S728">
        <f>(Table1[[#This Row],[Min BOD]]+Table1[[#This Row],[Max BOD]])/2</f>
        <v>8.5</v>
      </c>
      <c r="T728">
        <v>0.2</v>
      </c>
      <c r="U728">
        <v>38.299999999999997</v>
      </c>
      <c r="V728">
        <f>(Table1[[#This Row],[Min Nitrate N + Nitrite N]]+Table1[[#This Row],[Max Nitrate N + Nitrite N]])/2</f>
        <v>19.25</v>
      </c>
      <c r="W728">
        <v>2</v>
      </c>
      <c r="X728">
        <v>96</v>
      </c>
      <c r="Y728">
        <f>(Table1[[#This Row],[Min Fecal Coliform]]+Table1[[#This Row],[Max Fecal Coliform]])/2</f>
        <v>49</v>
      </c>
      <c r="Z728">
        <v>17</v>
      </c>
      <c r="AA728">
        <v>1600</v>
      </c>
      <c r="AB728">
        <f>(Table1[[#This Row],[Min Total Coliform]]+Table1[[#This Row],[Max Total Coliform]])/2</f>
        <v>808.5</v>
      </c>
      <c r="AC728">
        <f>MIN(10, (Table1[[#This Row],[Avg BOD]]/4)*10)</f>
        <v>10</v>
      </c>
      <c r="AD728">
        <f>MIN(10, (Table1[[#This Row],[Avg Fecal Coliform]]/600)*10)</f>
        <v>0.81666666666666665</v>
      </c>
      <c r="AE728">
        <f>MIN(10, (Table1[[#This Row],[Avg Nitrate N + Nitrite N]]/10)*10)</f>
        <v>10</v>
      </c>
      <c r="AF728">
        <f>IF(OR(Table1[[#This Row],[Avg pH]]&lt;6.5,Table1[[#This Row],[Avg pH]]&gt;8.5),10,0)</f>
        <v>0</v>
      </c>
      <c r="AG728">
        <f>MAX(0, 10-(2*Table1[[#This Row],[Avg Dissolved Oxygen]]))</f>
        <v>0</v>
      </c>
      <c r="AH728">
        <f>(Table1[[#This Row],[Fecal Score]]*0.3) + (Table1[[#This Row],[BOD Score]]*0.25) + (Table1[[#This Row],[Nitrate Score]]*0.2) + (Table1[[#This Row],[pH Score]]*0.15) + (Table1[[#This Row],[Dissolved Oxygen Score]]*0.1)</f>
        <v>4.7450000000000001</v>
      </c>
      <c r="AI728">
        <v>2018</v>
      </c>
    </row>
    <row r="729" spans="1:35">
      <c r="A729">
        <v>4235</v>
      </c>
      <c r="B729" t="s">
        <v>480</v>
      </c>
      <c r="C729" t="s">
        <v>1</v>
      </c>
      <c r="D729" t="s">
        <v>341</v>
      </c>
      <c r="E729">
        <v>27</v>
      </c>
      <c r="F729">
        <v>33</v>
      </c>
      <c r="G729">
        <f>(Table1[[#This Row],[Min Temperature]]+Table1[[#This Row],[Max Temperature]])/2</f>
        <v>30</v>
      </c>
      <c r="H729">
        <v>0</v>
      </c>
      <c r="I729">
        <v>5.5</v>
      </c>
      <c r="J729">
        <f>(Table1[[#This Row],[Min Dissolved Oxygen]]+Table1[[#This Row],[Max Dissolved Oxygen]])/2</f>
        <v>2.75</v>
      </c>
      <c r="K729">
        <v>7.3</v>
      </c>
      <c r="L729">
        <v>8.3000000000000007</v>
      </c>
      <c r="M729">
        <f>(Table1[[#This Row],[Min pH]]+Table1[[#This Row],[Max pH]])/2</f>
        <v>7.8000000000000007</v>
      </c>
      <c r="N729">
        <v>1345</v>
      </c>
      <c r="O729">
        <v>1947</v>
      </c>
      <c r="P729">
        <f>(Table1[[#This Row],[Min Conductivity]]+Table1[[#This Row],[Max Conductivity]])/2</f>
        <v>1646</v>
      </c>
      <c r="Q729">
        <v>9</v>
      </c>
      <c r="R729">
        <v>23</v>
      </c>
      <c r="S729">
        <f>(Table1[[#This Row],[Min BOD]]+Table1[[#This Row],[Max BOD]])/2</f>
        <v>16</v>
      </c>
      <c r="T729">
        <v>2.2000000000000002</v>
      </c>
      <c r="U729">
        <v>23</v>
      </c>
      <c r="V729">
        <f>(Table1[[#This Row],[Min Nitrate N + Nitrite N]]+Table1[[#This Row],[Max Nitrate N + Nitrite N]])/2</f>
        <v>12.6</v>
      </c>
      <c r="W729">
        <v>2</v>
      </c>
      <c r="X729">
        <v>220</v>
      </c>
      <c r="Y729">
        <f>(Table1[[#This Row],[Min Fecal Coliform]]+Table1[[#This Row],[Max Fecal Coliform]])/2</f>
        <v>111</v>
      </c>
      <c r="Z729">
        <v>14</v>
      </c>
      <c r="AA729">
        <v>580</v>
      </c>
      <c r="AB729">
        <f>(Table1[[#This Row],[Min Total Coliform]]+Table1[[#This Row],[Max Total Coliform]])/2</f>
        <v>297</v>
      </c>
      <c r="AC729">
        <f>MIN(10, (Table1[[#This Row],[Avg BOD]]/4)*10)</f>
        <v>10</v>
      </c>
      <c r="AD729">
        <f>MIN(10, (Table1[[#This Row],[Avg Fecal Coliform]]/600)*10)</f>
        <v>1.85</v>
      </c>
      <c r="AE729">
        <f>MIN(10, (Table1[[#This Row],[Avg Nitrate N + Nitrite N]]/10)*10)</f>
        <v>10</v>
      </c>
      <c r="AF729">
        <f>IF(OR(Table1[[#This Row],[Avg pH]]&lt;6.5,Table1[[#This Row],[Avg pH]]&gt;8.5),10,0)</f>
        <v>0</v>
      </c>
      <c r="AG729">
        <f>MAX(0, 10-(2*Table1[[#This Row],[Avg Dissolved Oxygen]]))</f>
        <v>4.5</v>
      </c>
      <c r="AH729">
        <f>(Table1[[#This Row],[Fecal Score]]*0.3) + (Table1[[#This Row],[BOD Score]]*0.25) + (Table1[[#This Row],[Nitrate Score]]*0.2) + (Table1[[#This Row],[pH Score]]*0.15) + (Table1[[#This Row],[Dissolved Oxygen Score]]*0.1)</f>
        <v>5.5049999999999999</v>
      </c>
      <c r="AI729">
        <v>2018</v>
      </c>
    </row>
    <row r="730" spans="1:35">
      <c r="A730">
        <v>2344</v>
      </c>
      <c r="B730" t="s">
        <v>354</v>
      </c>
      <c r="C730" t="s">
        <v>8</v>
      </c>
      <c r="D730" t="s">
        <v>341</v>
      </c>
      <c r="E730">
        <v>27</v>
      </c>
      <c r="F730">
        <v>30</v>
      </c>
      <c r="G730">
        <f>(Table1[[#This Row],[Min Temperature]]+Table1[[#This Row],[Max Temperature]])/2</f>
        <v>28.5</v>
      </c>
      <c r="H730">
        <v>0.1</v>
      </c>
      <c r="I730">
        <v>0.1</v>
      </c>
      <c r="J730">
        <f>(Table1[[#This Row],[Min Dissolved Oxygen]]+Table1[[#This Row],[Max Dissolved Oxygen]])/2</f>
        <v>0.1</v>
      </c>
      <c r="K730">
        <v>7.6</v>
      </c>
      <c r="L730">
        <v>7.9</v>
      </c>
      <c r="M730">
        <f>(Table1[[#This Row],[Min pH]]+Table1[[#This Row],[Max pH]])/2</f>
        <v>7.75</v>
      </c>
      <c r="N730">
        <v>1480</v>
      </c>
      <c r="O730">
        <v>1652</v>
      </c>
      <c r="P730">
        <f>(Table1[[#This Row],[Min Conductivity]]+Table1[[#This Row],[Max Conductivity]])/2</f>
        <v>1566</v>
      </c>
      <c r="Q730">
        <v>20</v>
      </c>
      <c r="R730">
        <v>22</v>
      </c>
      <c r="S730">
        <f>(Table1[[#This Row],[Min BOD]]+Table1[[#This Row],[Max BOD]])/2</f>
        <v>21</v>
      </c>
      <c r="T730">
        <v>0</v>
      </c>
      <c r="U730">
        <v>28.4</v>
      </c>
      <c r="V730">
        <f>(Table1[[#This Row],[Min Nitrate N + Nitrite N]]+Table1[[#This Row],[Max Nitrate N + Nitrite N]])/2</f>
        <v>14.2</v>
      </c>
      <c r="W730">
        <v>30</v>
      </c>
      <c r="X730">
        <v>60</v>
      </c>
      <c r="Y730">
        <f>(Table1[[#This Row],[Min Fecal Coliform]]+Table1[[#This Row],[Max Fecal Coliform]])/2</f>
        <v>45</v>
      </c>
      <c r="Z730">
        <v>400</v>
      </c>
      <c r="AA730">
        <v>10500</v>
      </c>
      <c r="AB730">
        <f>(Table1[[#This Row],[Min Total Coliform]]+Table1[[#This Row],[Max Total Coliform]])/2</f>
        <v>5450</v>
      </c>
      <c r="AC730">
        <f>MIN(10, (Table1[[#This Row],[Avg BOD]]/4)*10)</f>
        <v>10</v>
      </c>
      <c r="AD730">
        <f>MIN(10, (Table1[[#This Row],[Avg Fecal Coliform]]/600)*10)</f>
        <v>0.75</v>
      </c>
      <c r="AE730">
        <f>MIN(10, (Table1[[#This Row],[Avg Nitrate N + Nitrite N]]/10)*10)</f>
        <v>10</v>
      </c>
      <c r="AF730">
        <f>IF(OR(Table1[[#This Row],[Avg pH]]&lt;6.5,Table1[[#This Row],[Avg pH]]&gt;8.5),10,0)</f>
        <v>0</v>
      </c>
      <c r="AG730">
        <f>MAX(0, 10-(2*Table1[[#This Row],[Avg Dissolved Oxygen]]))</f>
        <v>9.8000000000000007</v>
      </c>
      <c r="AH730">
        <f>(Table1[[#This Row],[Fecal Score]]*0.3) + (Table1[[#This Row],[BOD Score]]*0.25) + (Table1[[#This Row],[Nitrate Score]]*0.2) + (Table1[[#This Row],[pH Score]]*0.15) + (Table1[[#This Row],[Dissolved Oxygen Score]]*0.1)</f>
        <v>5.7050000000000001</v>
      </c>
      <c r="AI730">
        <v>2018</v>
      </c>
    </row>
    <row r="731" spans="1:35">
      <c r="A731">
        <v>2345</v>
      </c>
      <c r="B731" t="s">
        <v>481</v>
      </c>
      <c r="C731" t="s">
        <v>8</v>
      </c>
      <c r="D731" t="s">
        <v>341</v>
      </c>
      <c r="E731">
        <v>25</v>
      </c>
      <c r="F731">
        <v>31</v>
      </c>
      <c r="G731">
        <f>(Table1[[#This Row],[Min Temperature]]+Table1[[#This Row],[Max Temperature]])/2</f>
        <v>28</v>
      </c>
      <c r="H731">
        <v>0</v>
      </c>
      <c r="I731">
        <v>4.2</v>
      </c>
      <c r="J731">
        <f>(Table1[[#This Row],[Min Dissolved Oxygen]]+Table1[[#This Row],[Max Dissolved Oxygen]])/2</f>
        <v>2.1</v>
      </c>
      <c r="K731">
        <v>6.9</v>
      </c>
      <c r="L731">
        <v>8.4</v>
      </c>
      <c r="M731">
        <f>(Table1[[#This Row],[Min pH]]+Table1[[#This Row],[Max pH]])/2</f>
        <v>7.65</v>
      </c>
      <c r="N731">
        <v>3460</v>
      </c>
      <c r="O731">
        <v>30590</v>
      </c>
      <c r="P731">
        <f>(Table1[[#This Row],[Min Conductivity]]+Table1[[#This Row],[Max Conductivity]])/2</f>
        <v>17025</v>
      </c>
      <c r="Q731">
        <v>28</v>
      </c>
      <c r="R731">
        <v>286</v>
      </c>
      <c r="S731">
        <f>(Table1[[#This Row],[Min BOD]]+Table1[[#This Row],[Max BOD]])/2</f>
        <v>157</v>
      </c>
      <c r="T731">
        <v>1.2</v>
      </c>
      <c r="U731">
        <v>49.6</v>
      </c>
      <c r="V731">
        <f>(Table1[[#This Row],[Min Nitrate N + Nitrite N]]+Table1[[#This Row],[Max Nitrate N + Nitrite N]])/2</f>
        <v>25.400000000000002</v>
      </c>
      <c r="W731">
        <v>2</v>
      </c>
      <c r="X731">
        <v>480</v>
      </c>
      <c r="Y731">
        <f>(Table1[[#This Row],[Min Fecal Coliform]]+Table1[[#This Row],[Max Fecal Coliform]])/2</f>
        <v>241</v>
      </c>
      <c r="Z731">
        <v>480</v>
      </c>
      <c r="AA731">
        <v>35525</v>
      </c>
      <c r="AB731">
        <f>(Table1[[#This Row],[Min Total Coliform]]+Table1[[#This Row],[Max Total Coliform]])/2</f>
        <v>18002.5</v>
      </c>
      <c r="AC731">
        <f>MIN(10, (Table1[[#This Row],[Avg BOD]]/4)*10)</f>
        <v>10</v>
      </c>
      <c r="AD731">
        <f>MIN(10, (Table1[[#This Row],[Avg Fecal Coliform]]/600)*10)</f>
        <v>4.0166666666666666</v>
      </c>
      <c r="AE731">
        <f>MIN(10, (Table1[[#This Row],[Avg Nitrate N + Nitrite N]]/10)*10)</f>
        <v>10</v>
      </c>
      <c r="AF731">
        <f>IF(OR(Table1[[#This Row],[Avg pH]]&lt;6.5,Table1[[#This Row],[Avg pH]]&gt;8.5),10,0)</f>
        <v>0</v>
      </c>
      <c r="AG731">
        <f>MAX(0, 10-(2*Table1[[#This Row],[Avg Dissolved Oxygen]]))</f>
        <v>5.8</v>
      </c>
      <c r="AH731">
        <f>(Table1[[#This Row],[Fecal Score]]*0.3) + (Table1[[#This Row],[BOD Score]]*0.25) + (Table1[[#This Row],[Nitrate Score]]*0.2) + (Table1[[#This Row],[pH Score]]*0.15) + (Table1[[#This Row],[Dissolved Oxygen Score]]*0.1)</f>
        <v>6.2850000000000001</v>
      </c>
      <c r="AI731">
        <v>2018</v>
      </c>
    </row>
    <row r="732" spans="1:35">
      <c r="A732">
        <v>2346</v>
      </c>
      <c r="B732" t="s">
        <v>356</v>
      </c>
      <c r="C732" t="s">
        <v>8</v>
      </c>
      <c r="D732" t="s">
        <v>341</v>
      </c>
      <c r="E732">
        <v>24</v>
      </c>
      <c r="F732">
        <v>32</v>
      </c>
      <c r="G732">
        <f>(Table1[[#This Row],[Min Temperature]]+Table1[[#This Row],[Max Temperature]])/2</f>
        <v>28</v>
      </c>
      <c r="H732">
        <v>3.8</v>
      </c>
      <c r="I732">
        <v>5.8</v>
      </c>
      <c r="J732">
        <f>(Table1[[#This Row],[Min Dissolved Oxygen]]+Table1[[#This Row],[Max Dissolved Oxygen]])/2</f>
        <v>4.8</v>
      </c>
      <c r="K732">
        <v>7.1</v>
      </c>
      <c r="L732">
        <v>8.4</v>
      </c>
      <c r="M732">
        <f>(Table1[[#This Row],[Min pH]]+Table1[[#This Row],[Max pH]])/2</f>
        <v>7.75</v>
      </c>
      <c r="N732">
        <v>386</v>
      </c>
      <c r="O732">
        <v>798</v>
      </c>
      <c r="P732">
        <f>(Table1[[#This Row],[Min Conductivity]]+Table1[[#This Row],[Max Conductivity]])/2</f>
        <v>592</v>
      </c>
      <c r="Q732">
        <v>2</v>
      </c>
      <c r="R732">
        <v>3</v>
      </c>
      <c r="S732">
        <f>(Table1[[#This Row],[Min BOD]]+Table1[[#This Row],[Max BOD]])/2</f>
        <v>2.5</v>
      </c>
      <c r="T732">
        <v>0.1</v>
      </c>
      <c r="U732">
        <v>3.7</v>
      </c>
      <c r="V732">
        <f>(Table1[[#This Row],[Min Nitrate N + Nitrite N]]+Table1[[#This Row],[Max Nitrate N + Nitrite N]])/2</f>
        <v>1.9000000000000001</v>
      </c>
      <c r="W732">
        <v>2</v>
      </c>
      <c r="X732">
        <v>23</v>
      </c>
      <c r="Y732">
        <f>(Table1[[#This Row],[Min Fecal Coliform]]+Table1[[#This Row],[Max Fecal Coliform]])/2</f>
        <v>12.5</v>
      </c>
      <c r="Z732">
        <v>17</v>
      </c>
      <c r="AA732">
        <v>800</v>
      </c>
      <c r="AB732">
        <f>(Table1[[#This Row],[Min Total Coliform]]+Table1[[#This Row],[Max Total Coliform]])/2</f>
        <v>408.5</v>
      </c>
      <c r="AC732">
        <f>MIN(10, (Table1[[#This Row],[Avg BOD]]/4)*10)</f>
        <v>6.25</v>
      </c>
      <c r="AD732">
        <f>MIN(10, (Table1[[#This Row],[Avg Fecal Coliform]]/600)*10)</f>
        <v>0.20833333333333331</v>
      </c>
      <c r="AE732">
        <f>MIN(10, (Table1[[#This Row],[Avg Nitrate N + Nitrite N]]/10)*10)</f>
        <v>1.9</v>
      </c>
      <c r="AF732">
        <f>IF(OR(Table1[[#This Row],[Avg pH]]&lt;6.5,Table1[[#This Row],[Avg pH]]&gt;8.5),10,0)</f>
        <v>0</v>
      </c>
      <c r="AG732">
        <f>MAX(0, 10-(2*Table1[[#This Row],[Avg Dissolved Oxygen]]))</f>
        <v>0.40000000000000036</v>
      </c>
      <c r="AH732">
        <f>(Table1[[#This Row],[Fecal Score]]*0.3) + (Table1[[#This Row],[BOD Score]]*0.25) + (Table1[[#This Row],[Nitrate Score]]*0.2) + (Table1[[#This Row],[pH Score]]*0.15) + (Table1[[#This Row],[Dissolved Oxygen Score]]*0.1)</f>
        <v>2.0449999999999999</v>
      </c>
      <c r="AI732">
        <v>2018</v>
      </c>
    </row>
    <row r="733" spans="1:35">
      <c r="A733">
        <v>2347</v>
      </c>
      <c r="B733" t="s">
        <v>357</v>
      </c>
      <c r="C733" t="s">
        <v>8</v>
      </c>
      <c r="D733" t="s">
        <v>341</v>
      </c>
      <c r="E733">
        <v>24</v>
      </c>
      <c r="F733">
        <v>30</v>
      </c>
      <c r="G733">
        <f>(Table1[[#This Row],[Min Temperature]]+Table1[[#This Row],[Max Temperature]])/2</f>
        <v>27</v>
      </c>
      <c r="H733">
        <v>0</v>
      </c>
      <c r="I733">
        <v>0.1</v>
      </c>
      <c r="J733">
        <f>(Table1[[#This Row],[Min Dissolved Oxygen]]+Table1[[#This Row],[Max Dissolved Oxygen]])/2</f>
        <v>0.05</v>
      </c>
      <c r="K733">
        <v>5.4</v>
      </c>
      <c r="L733">
        <v>7.7</v>
      </c>
      <c r="M733">
        <f>(Table1[[#This Row],[Min pH]]+Table1[[#This Row],[Max pH]])/2</f>
        <v>6.5500000000000007</v>
      </c>
      <c r="N733">
        <v>7040</v>
      </c>
      <c r="O733">
        <v>12580</v>
      </c>
      <c r="P733">
        <f>(Table1[[#This Row],[Min Conductivity]]+Table1[[#This Row],[Max Conductivity]])/2</f>
        <v>9810</v>
      </c>
      <c r="Q733">
        <v>99</v>
      </c>
      <c r="R733">
        <v>278</v>
      </c>
      <c r="S733">
        <f>(Table1[[#This Row],[Min BOD]]+Table1[[#This Row],[Max BOD]])/2</f>
        <v>188.5</v>
      </c>
      <c r="T733">
        <v>40.799999999999997</v>
      </c>
      <c r="U733">
        <v>62.8</v>
      </c>
      <c r="V733">
        <f>(Table1[[#This Row],[Min Nitrate N + Nitrite N]]+Table1[[#This Row],[Max Nitrate N + Nitrite N]])/2</f>
        <v>51.8</v>
      </c>
      <c r="W733">
        <v>4</v>
      </c>
      <c r="X733">
        <v>100</v>
      </c>
      <c r="Y733">
        <f>(Table1[[#This Row],[Min Fecal Coliform]]+Table1[[#This Row],[Max Fecal Coliform]])/2</f>
        <v>52</v>
      </c>
      <c r="Z733">
        <v>125</v>
      </c>
      <c r="AA733">
        <v>3225</v>
      </c>
      <c r="AB733">
        <f>(Table1[[#This Row],[Min Total Coliform]]+Table1[[#This Row],[Max Total Coliform]])/2</f>
        <v>1675</v>
      </c>
      <c r="AC733">
        <f>MIN(10, (Table1[[#This Row],[Avg BOD]]/4)*10)</f>
        <v>10</v>
      </c>
      <c r="AD733">
        <f>MIN(10, (Table1[[#This Row],[Avg Fecal Coliform]]/600)*10)</f>
        <v>0.8666666666666667</v>
      </c>
      <c r="AE733">
        <f>MIN(10, (Table1[[#This Row],[Avg Nitrate N + Nitrite N]]/10)*10)</f>
        <v>10</v>
      </c>
      <c r="AF733">
        <f>IF(OR(Table1[[#This Row],[Avg pH]]&lt;6.5,Table1[[#This Row],[Avg pH]]&gt;8.5),10,0)</f>
        <v>0</v>
      </c>
      <c r="AG733">
        <f>MAX(0, 10-(2*Table1[[#This Row],[Avg Dissolved Oxygen]]))</f>
        <v>9.9</v>
      </c>
      <c r="AH733">
        <f>(Table1[[#This Row],[Fecal Score]]*0.3) + (Table1[[#This Row],[BOD Score]]*0.25) + (Table1[[#This Row],[Nitrate Score]]*0.2) + (Table1[[#This Row],[pH Score]]*0.15) + (Table1[[#This Row],[Dissolved Oxygen Score]]*0.1)</f>
        <v>5.75</v>
      </c>
      <c r="AI733">
        <v>2018</v>
      </c>
    </row>
    <row r="734" spans="1:35">
      <c r="A734">
        <v>2357</v>
      </c>
      <c r="B734" t="s">
        <v>358</v>
      </c>
      <c r="C734" t="s">
        <v>8</v>
      </c>
      <c r="D734" t="s">
        <v>341</v>
      </c>
      <c r="E734">
        <v>26</v>
      </c>
      <c r="F734">
        <v>36</v>
      </c>
      <c r="G734">
        <f>(Table1[[#This Row],[Min Temperature]]+Table1[[#This Row],[Max Temperature]])/2</f>
        <v>31</v>
      </c>
      <c r="H734">
        <v>1</v>
      </c>
      <c r="I734">
        <v>3.9</v>
      </c>
      <c r="J734">
        <f>(Table1[[#This Row],[Min Dissolved Oxygen]]+Table1[[#This Row],[Max Dissolved Oxygen]])/2</f>
        <v>2.4500000000000002</v>
      </c>
      <c r="K734">
        <v>7.2</v>
      </c>
      <c r="L734">
        <v>8.1</v>
      </c>
      <c r="M734">
        <f>(Table1[[#This Row],[Min pH]]+Table1[[#This Row],[Max pH]])/2</f>
        <v>7.65</v>
      </c>
      <c r="N734">
        <v>1007</v>
      </c>
      <c r="O734">
        <v>1380</v>
      </c>
      <c r="P734">
        <f>(Table1[[#This Row],[Min Conductivity]]+Table1[[#This Row],[Max Conductivity]])/2</f>
        <v>1193.5</v>
      </c>
      <c r="Q734">
        <v>4</v>
      </c>
      <c r="R734">
        <v>18</v>
      </c>
      <c r="S734">
        <f>(Table1[[#This Row],[Min BOD]]+Table1[[#This Row],[Max BOD]])/2</f>
        <v>11</v>
      </c>
      <c r="T734">
        <v>0.5</v>
      </c>
      <c r="U734">
        <v>26</v>
      </c>
      <c r="V734">
        <f>(Table1[[#This Row],[Min Nitrate N + Nitrite N]]+Table1[[#This Row],[Max Nitrate N + Nitrite N]])/2</f>
        <v>13.25</v>
      </c>
      <c r="W734">
        <v>2</v>
      </c>
      <c r="X734">
        <v>220</v>
      </c>
      <c r="Y734">
        <f>(Table1[[#This Row],[Min Fecal Coliform]]+Table1[[#This Row],[Max Fecal Coliform]])/2</f>
        <v>111</v>
      </c>
      <c r="Z734">
        <v>120</v>
      </c>
      <c r="AA734">
        <v>9750</v>
      </c>
      <c r="AB734">
        <f>(Table1[[#This Row],[Min Total Coliform]]+Table1[[#This Row],[Max Total Coliform]])/2</f>
        <v>4935</v>
      </c>
      <c r="AC734">
        <f>MIN(10, (Table1[[#This Row],[Avg BOD]]/4)*10)</f>
        <v>10</v>
      </c>
      <c r="AD734">
        <f>MIN(10, (Table1[[#This Row],[Avg Fecal Coliform]]/600)*10)</f>
        <v>1.85</v>
      </c>
      <c r="AE734">
        <f>MIN(10, (Table1[[#This Row],[Avg Nitrate N + Nitrite N]]/10)*10)</f>
        <v>10</v>
      </c>
      <c r="AF734">
        <f>IF(OR(Table1[[#This Row],[Avg pH]]&lt;6.5,Table1[[#This Row],[Avg pH]]&gt;8.5),10,0)</f>
        <v>0</v>
      </c>
      <c r="AG734">
        <f>MAX(0, 10-(2*Table1[[#This Row],[Avg Dissolved Oxygen]]))</f>
        <v>5.0999999999999996</v>
      </c>
      <c r="AH734">
        <f>(Table1[[#This Row],[Fecal Score]]*0.3) + (Table1[[#This Row],[BOD Score]]*0.25) + (Table1[[#This Row],[Nitrate Score]]*0.2) + (Table1[[#This Row],[pH Score]]*0.15) + (Table1[[#This Row],[Dissolved Oxygen Score]]*0.1)</f>
        <v>5.5649999999999995</v>
      </c>
      <c r="AI734">
        <v>2018</v>
      </c>
    </row>
    <row r="735" spans="1:35">
      <c r="A735">
        <v>2359</v>
      </c>
      <c r="B735" t="s">
        <v>359</v>
      </c>
      <c r="C735" t="s">
        <v>8</v>
      </c>
      <c r="D735" t="s">
        <v>341</v>
      </c>
      <c r="E735">
        <v>26</v>
      </c>
      <c r="F735">
        <v>34</v>
      </c>
      <c r="G735">
        <f>(Table1[[#This Row],[Min Temperature]]+Table1[[#This Row],[Max Temperature]])/2</f>
        <v>30</v>
      </c>
      <c r="H735">
        <v>0</v>
      </c>
      <c r="I735">
        <v>1</v>
      </c>
      <c r="J735">
        <f>(Table1[[#This Row],[Min Dissolved Oxygen]]+Table1[[#This Row],[Max Dissolved Oxygen]])/2</f>
        <v>0.5</v>
      </c>
      <c r="K735">
        <v>7.2</v>
      </c>
      <c r="L735">
        <v>7.8</v>
      </c>
      <c r="M735">
        <f>(Table1[[#This Row],[Min pH]]+Table1[[#This Row],[Max pH]])/2</f>
        <v>7.5</v>
      </c>
      <c r="N735">
        <v>1330</v>
      </c>
      <c r="O735">
        <v>1968</v>
      </c>
      <c r="P735">
        <f>(Table1[[#This Row],[Min Conductivity]]+Table1[[#This Row],[Max Conductivity]])/2</f>
        <v>1649</v>
      </c>
      <c r="Q735">
        <v>11</v>
      </c>
      <c r="R735">
        <v>29</v>
      </c>
      <c r="S735">
        <f>(Table1[[#This Row],[Min BOD]]+Table1[[#This Row],[Max BOD]])/2</f>
        <v>20</v>
      </c>
      <c r="T735">
        <v>1.1000000000000001</v>
      </c>
      <c r="U735">
        <v>50</v>
      </c>
      <c r="V735">
        <f>(Table1[[#This Row],[Min Nitrate N + Nitrite N]]+Table1[[#This Row],[Max Nitrate N + Nitrite N]])/2</f>
        <v>25.55</v>
      </c>
      <c r="W735">
        <v>2</v>
      </c>
      <c r="X735">
        <v>520</v>
      </c>
      <c r="Y735">
        <f>(Table1[[#This Row],[Min Fecal Coliform]]+Table1[[#This Row],[Max Fecal Coliform]])/2</f>
        <v>261</v>
      </c>
      <c r="Z735">
        <v>236</v>
      </c>
      <c r="AA735">
        <v>12000</v>
      </c>
      <c r="AB735">
        <f>(Table1[[#This Row],[Min Total Coliform]]+Table1[[#This Row],[Max Total Coliform]])/2</f>
        <v>6118</v>
      </c>
      <c r="AC735">
        <f>MIN(10, (Table1[[#This Row],[Avg BOD]]/4)*10)</f>
        <v>10</v>
      </c>
      <c r="AD735">
        <f>MIN(10, (Table1[[#This Row],[Avg Fecal Coliform]]/600)*10)</f>
        <v>4.3499999999999996</v>
      </c>
      <c r="AE735">
        <f>MIN(10, (Table1[[#This Row],[Avg Nitrate N + Nitrite N]]/10)*10)</f>
        <v>10</v>
      </c>
      <c r="AF735">
        <f>IF(OR(Table1[[#This Row],[Avg pH]]&lt;6.5,Table1[[#This Row],[Avg pH]]&gt;8.5),10,0)</f>
        <v>0</v>
      </c>
      <c r="AG735">
        <f>MAX(0, 10-(2*Table1[[#This Row],[Avg Dissolved Oxygen]]))</f>
        <v>9</v>
      </c>
      <c r="AH735">
        <f>(Table1[[#This Row],[Fecal Score]]*0.3) + (Table1[[#This Row],[BOD Score]]*0.25) + (Table1[[#This Row],[Nitrate Score]]*0.2) + (Table1[[#This Row],[pH Score]]*0.15) + (Table1[[#This Row],[Dissolved Oxygen Score]]*0.1)</f>
        <v>6.7050000000000001</v>
      </c>
      <c r="AI735">
        <v>2018</v>
      </c>
    </row>
    <row r="736" spans="1:35">
      <c r="A736">
        <v>3075</v>
      </c>
      <c r="B736" t="s">
        <v>360</v>
      </c>
      <c r="C736" t="s">
        <v>8</v>
      </c>
      <c r="D736" t="s">
        <v>341</v>
      </c>
      <c r="E736">
        <v>26</v>
      </c>
      <c r="F736">
        <v>32</v>
      </c>
      <c r="G736">
        <f>(Table1[[#This Row],[Min Temperature]]+Table1[[#This Row],[Max Temperature]])/2</f>
        <v>29</v>
      </c>
      <c r="H736">
        <v>0</v>
      </c>
      <c r="I736">
        <v>2.6</v>
      </c>
      <c r="J736">
        <f>(Table1[[#This Row],[Min Dissolved Oxygen]]+Table1[[#This Row],[Max Dissolved Oxygen]])/2</f>
        <v>1.3</v>
      </c>
      <c r="K736">
        <v>7.2</v>
      </c>
      <c r="L736">
        <v>7.9</v>
      </c>
      <c r="M736">
        <f>(Table1[[#This Row],[Min pH]]+Table1[[#This Row],[Max pH]])/2</f>
        <v>7.5500000000000007</v>
      </c>
      <c r="N736">
        <v>921</v>
      </c>
      <c r="O736">
        <v>1610</v>
      </c>
      <c r="P736">
        <f>(Table1[[#This Row],[Min Conductivity]]+Table1[[#This Row],[Max Conductivity]])/2</f>
        <v>1265.5</v>
      </c>
      <c r="Q736">
        <v>8</v>
      </c>
      <c r="R736">
        <v>20</v>
      </c>
      <c r="S736">
        <f>(Table1[[#This Row],[Min BOD]]+Table1[[#This Row],[Max BOD]])/2</f>
        <v>14</v>
      </c>
      <c r="T736">
        <v>0.9</v>
      </c>
      <c r="U736">
        <v>21.1</v>
      </c>
      <c r="V736">
        <f>(Table1[[#This Row],[Min Nitrate N + Nitrite N]]+Table1[[#This Row],[Max Nitrate N + Nitrite N]])/2</f>
        <v>11</v>
      </c>
      <c r="W736">
        <v>10</v>
      </c>
      <c r="X736">
        <v>480</v>
      </c>
      <c r="Y736">
        <f>(Table1[[#This Row],[Min Fecal Coliform]]+Table1[[#This Row],[Max Fecal Coliform]])/2</f>
        <v>245</v>
      </c>
      <c r="Z736">
        <v>180</v>
      </c>
      <c r="AA736">
        <v>12000</v>
      </c>
      <c r="AB736">
        <f>(Table1[[#This Row],[Min Total Coliform]]+Table1[[#This Row],[Max Total Coliform]])/2</f>
        <v>6090</v>
      </c>
      <c r="AC736">
        <f>MIN(10, (Table1[[#This Row],[Avg BOD]]/4)*10)</f>
        <v>10</v>
      </c>
      <c r="AD736">
        <f>MIN(10, (Table1[[#This Row],[Avg Fecal Coliform]]/600)*10)</f>
        <v>4.083333333333333</v>
      </c>
      <c r="AE736">
        <f>MIN(10, (Table1[[#This Row],[Avg Nitrate N + Nitrite N]]/10)*10)</f>
        <v>10</v>
      </c>
      <c r="AF736">
        <f>IF(OR(Table1[[#This Row],[Avg pH]]&lt;6.5,Table1[[#This Row],[Avg pH]]&gt;8.5),10,0)</f>
        <v>0</v>
      </c>
      <c r="AG736">
        <f>MAX(0, 10-(2*Table1[[#This Row],[Avg Dissolved Oxygen]]))</f>
        <v>7.4</v>
      </c>
      <c r="AH736">
        <f>(Table1[[#This Row],[Fecal Score]]*0.3) + (Table1[[#This Row],[BOD Score]]*0.25) + (Table1[[#This Row],[Nitrate Score]]*0.2) + (Table1[[#This Row],[pH Score]]*0.15) + (Table1[[#This Row],[Dissolved Oxygen Score]]*0.1)</f>
        <v>6.4649999999999999</v>
      </c>
      <c r="AI736">
        <v>2018</v>
      </c>
    </row>
    <row r="737" spans="1:35">
      <c r="A737">
        <v>3076</v>
      </c>
      <c r="B737" t="s">
        <v>361</v>
      </c>
      <c r="C737" t="s">
        <v>8</v>
      </c>
      <c r="D737" t="s">
        <v>341</v>
      </c>
      <c r="E737">
        <v>26</v>
      </c>
      <c r="F737">
        <v>30</v>
      </c>
      <c r="G737">
        <f>(Table1[[#This Row],[Min Temperature]]+Table1[[#This Row],[Max Temperature]])/2</f>
        <v>28</v>
      </c>
      <c r="H737">
        <v>0</v>
      </c>
      <c r="I737">
        <v>2</v>
      </c>
      <c r="J737">
        <f>(Table1[[#This Row],[Min Dissolved Oxygen]]+Table1[[#This Row],[Max Dissolved Oxygen]])/2</f>
        <v>1</v>
      </c>
      <c r="K737">
        <v>7.4</v>
      </c>
      <c r="L737">
        <v>7.9</v>
      </c>
      <c r="M737">
        <f>(Table1[[#This Row],[Min pH]]+Table1[[#This Row],[Max pH]])/2</f>
        <v>7.65</v>
      </c>
      <c r="N737">
        <v>1240</v>
      </c>
      <c r="O737">
        <v>1708</v>
      </c>
      <c r="P737">
        <f>(Table1[[#This Row],[Min Conductivity]]+Table1[[#This Row],[Max Conductivity]])/2</f>
        <v>1474</v>
      </c>
      <c r="Q737">
        <v>12</v>
      </c>
      <c r="R737">
        <v>32</v>
      </c>
      <c r="S737">
        <f>(Table1[[#This Row],[Min BOD]]+Table1[[#This Row],[Max BOD]])/2</f>
        <v>22</v>
      </c>
      <c r="T737">
        <v>2</v>
      </c>
      <c r="U737">
        <v>23</v>
      </c>
      <c r="V737">
        <f>(Table1[[#This Row],[Min Nitrate N + Nitrite N]]+Table1[[#This Row],[Max Nitrate N + Nitrite N]])/2</f>
        <v>12.5</v>
      </c>
      <c r="W737">
        <v>2</v>
      </c>
      <c r="X737">
        <v>800</v>
      </c>
      <c r="Y737">
        <f>(Table1[[#This Row],[Min Fecal Coliform]]+Table1[[#This Row],[Max Fecal Coliform]])/2</f>
        <v>401</v>
      </c>
      <c r="Z737">
        <v>162</v>
      </c>
      <c r="AA737">
        <v>10500</v>
      </c>
      <c r="AB737">
        <f>(Table1[[#This Row],[Min Total Coliform]]+Table1[[#This Row],[Max Total Coliform]])/2</f>
        <v>5331</v>
      </c>
      <c r="AC737">
        <f>MIN(10, (Table1[[#This Row],[Avg BOD]]/4)*10)</f>
        <v>10</v>
      </c>
      <c r="AD737">
        <f>MIN(10, (Table1[[#This Row],[Avg Fecal Coliform]]/600)*10)</f>
        <v>6.6833333333333336</v>
      </c>
      <c r="AE737">
        <f>MIN(10, (Table1[[#This Row],[Avg Nitrate N + Nitrite N]]/10)*10)</f>
        <v>10</v>
      </c>
      <c r="AF737">
        <f>IF(OR(Table1[[#This Row],[Avg pH]]&lt;6.5,Table1[[#This Row],[Avg pH]]&gt;8.5),10,0)</f>
        <v>0</v>
      </c>
      <c r="AG737">
        <f>MAX(0, 10-(2*Table1[[#This Row],[Avg Dissolved Oxygen]]))</f>
        <v>8</v>
      </c>
      <c r="AH737">
        <f>(Table1[[#This Row],[Fecal Score]]*0.3) + (Table1[[#This Row],[BOD Score]]*0.25) + (Table1[[#This Row],[Nitrate Score]]*0.2) + (Table1[[#This Row],[pH Score]]*0.15) + (Table1[[#This Row],[Dissolved Oxygen Score]]*0.1)</f>
        <v>7.3049999999999997</v>
      </c>
      <c r="AI737">
        <v>2018</v>
      </c>
    </row>
    <row r="738" spans="1:35">
      <c r="A738">
        <v>3077</v>
      </c>
      <c r="B738" t="s">
        <v>362</v>
      </c>
      <c r="C738" t="s">
        <v>8</v>
      </c>
      <c r="D738" t="s">
        <v>341</v>
      </c>
      <c r="E738">
        <v>26</v>
      </c>
      <c r="F738">
        <v>30</v>
      </c>
      <c r="G738">
        <f>(Table1[[#This Row],[Min Temperature]]+Table1[[#This Row],[Max Temperature]])/2</f>
        <v>28</v>
      </c>
      <c r="H738">
        <v>1.9</v>
      </c>
      <c r="I738">
        <v>4</v>
      </c>
      <c r="J738">
        <f>(Table1[[#This Row],[Min Dissolved Oxygen]]+Table1[[#This Row],[Max Dissolved Oxygen]])/2</f>
        <v>2.95</v>
      </c>
      <c r="K738">
        <v>7.3</v>
      </c>
      <c r="L738">
        <v>8.1</v>
      </c>
      <c r="M738">
        <f>(Table1[[#This Row],[Min pH]]+Table1[[#This Row],[Max pH]])/2</f>
        <v>7.6999999999999993</v>
      </c>
      <c r="N738">
        <v>1189</v>
      </c>
      <c r="O738">
        <v>1614</v>
      </c>
      <c r="P738">
        <f>(Table1[[#This Row],[Min Conductivity]]+Table1[[#This Row],[Max Conductivity]])/2</f>
        <v>1401.5</v>
      </c>
      <c r="Q738">
        <v>6</v>
      </c>
      <c r="R738">
        <v>12</v>
      </c>
      <c r="S738">
        <f>(Table1[[#This Row],[Min BOD]]+Table1[[#This Row],[Max BOD]])/2</f>
        <v>9</v>
      </c>
      <c r="T738">
        <v>2.2999999999999998</v>
      </c>
      <c r="U738">
        <v>8.6999999999999993</v>
      </c>
      <c r="V738">
        <f>(Table1[[#This Row],[Min Nitrate N + Nitrite N]]+Table1[[#This Row],[Max Nitrate N + Nitrite N]])/2</f>
        <v>5.5</v>
      </c>
      <c r="W738">
        <v>2</v>
      </c>
      <c r="X738">
        <v>420</v>
      </c>
      <c r="Y738">
        <f>(Table1[[#This Row],[Min Fecal Coliform]]+Table1[[#This Row],[Max Fecal Coliform]])/2</f>
        <v>211</v>
      </c>
      <c r="Z738">
        <v>156</v>
      </c>
      <c r="AA738">
        <v>5500</v>
      </c>
      <c r="AB738">
        <f>(Table1[[#This Row],[Min Total Coliform]]+Table1[[#This Row],[Max Total Coliform]])/2</f>
        <v>2828</v>
      </c>
      <c r="AC738">
        <f>MIN(10, (Table1[[#This Row],[Avg BOD]]/4)*10)</f>
        <v>10</v>
      </c>
      <c r="AD738">
        <f>MIN(10, (Table1[[#This Row],[Avg Fecal Coliform]]/600)*10)</f>
        <v>3.5166666666666666</v>
      </c>
      <c r="AE738">
        <f>MIN(10, (Table1[[#This Row],[Avg Nitrate N + Nitrite N]]/10)*10)</f>
        <v>5.5</v>
      </c>
      <c r="AF738">
        <f>IF(OR(Table1[[#This Row],[Avg pH]]&lt;6.5,Table1[[#This Row],[Avg pH]]&gt;8.5),10,0)</f>
        <v>0</v>
      </c>
      <c r="AG738">
        <f>MAX(0, 10-(2*Table1[[#This Row],[Avg Dissolved Oxygen]]))</f>
        <v>4.0999999999999996</v>
      </c>
      <c r="AH738">
        <f>(Table1[[#This Row],[Fecal Score]]*0.3) + (Table1[[#This Row],[BOD Score]]*0.25) + (Table1[[#This Row],[Nitrate Score]]*0.2) + (Table1[[#This Row],[pH Score]]*0.15) + (Table1[[#This Row],[Dissolved Oxygen Score]]*0.1)</f>
        <v>5.0649999999999995</v>
      </c>
      <c r="AI738">
        <v>2018</v>
      </c>
    </row>
    <row r="739" spans="1:35">
      <c r="A739">
        <v>3078</v>
      </c>
      <c r="B739" t="s">
        <v>363</v>
      </c>
      <c r="C739" t="s">
        <v>8</v>
      </c>
      <c r="D739" t="s">
        <v>341</v>
      </c>
      <c r="E739">
        <v>25</v>
      </c>
      <c r="F739">
        <v>28</v>
      </c>
      <c r="G739">
        <f>(Table1[[#This Row],[Min Temperature]]+Table1[[#This Row],[Max Temperature]])/2</f>
        <v>26.5</v>
      </c>
      <c r="H739">
        <v>0</v>
      </c>
      <c r="I739">
        <v>1.9</v>
      </c>
      <c r="J739">
        <f>(Table1[[#This Row],[Min Dissolved Oxygen]]+Table1[[#This Row],[Max Dissolved Oxygen]])/2</f>
        <v>0.95</v>
      </c>
      <c r="K739">
        <v>7.3</v>
      </c>
      <c r="L739">
        <v>7.9</v>
      </c>
      <c r="M739">
        <f>(Table1[[#This Row],[Min pH]]+Table1[[#This Row],[Max pH]])/2</f>
        <v>7.6</v>
      </c>
      <c r="N739">
        <v>1243</v>
      </c>
      <c r="O739">
        <v>1758</v>
      </c>
      <c r="P739">
        <f>(Table1[[#This Row],[Min Conductivity]]+Table1[[#This Row],[Max Conductivity]])/2</f>
        <v>1500.5</v>
      </c>
      <c r="Q739">
        <v>14</v>
      </c>
      <c r="R739">
        <v>38</v>
      </c>
      <c r="S739">
        <f>(Table1[[#This Row],[Min BOD]]+Table1[[#This Row],[Max BOD]])/2</f>
        <v>26</v>
      </c>
      <c r="T739">
        <v>0.6</v>
      </c>
      <c r="U739">
        <v>9.8000000000000007</v>
      </c>
      <c r="V739">
        <f>(Table1[[#This Row],[Min Nitrate N + Nitrite N]]+Table1[[#This Row],[Max Nitrate N + Nitrite N]])/2</f>
        <v>5.2</v>
      </c>
      <c r="W739">
        <v>2</v>
      </c>
      <c r="X739">
        <v>480</v>
      </c>
      <c r="Y739">
        <f>(Table1[[#This Row],[Min Fecal Coliform]]+Table1[[#This Row],[Max Fecal Coliform]])/2</f>
        <v>241</v>
      </c>
      <c r="Z739">
        <v>120</v>
      </c>
      <c r="AA739">
        <v>1600</v>
      </c>
      <c r="AB739">
        <f>(Table1[[#This Row],[Min Total Coliform]]+Table1[[#This Row],[Max Total Coliform]])/2</f>
        <v>860</v>
      </c>
      <c r="AC739">
        <f>MIN(10, (Table1[[#This Row],[Avg BOD]]/4)*10)</f>
        <v>10</v>
      </c>
      <c r="AD739">
        <f>MIN(10, (Table1[[#This Row],[Avg Fecal Coliform]]/600)*10)</f>
        <v>4.0166666666666666</v>
      </c>
      <c r="AE739">
        <f>MIN(10, (Table1[[#This Row],[Avg Nitrate N + Nitrite N]]/10)*10)</f>
        <v>5.2</v>
      </c>
      <c r="AF739">
        <f>IF(OR(Table1[[#This Row],[Avg pH]]&lt;6.5,Table1[[#This Row],[Avg pH]]&gt;8.5),10,0)</f>
        <v>0</v>
      </c>
      <c r="AG739">
        <f>MAX(0, 10-(2*Table1[[#This Row],[Avg Dissolved Oxygen]]))</f>
        <v>8.1</v>
      </c>
      <c r="AH739">
        <f>(Table1[[#This Row],[Fecal Score]]*0.3) + (Table1[[#This Row],[BOD Score]]*0.25) + (Table1[[#This Row],[Nitrate Score]]*0.2) + (Table1[[#This Row],[pH Score]]*0.15) + (Table1[[#This Row],[Dissolved Oxygen Score]]*0.1)</f>
        <v>5.5549999999999997</v>
      </c>
      <c r="AI739">
        <v>2018</v>
      </c>
    </row>
    <row r="740" spans="1:35">
      <c r="A740">
        <v>1447</v>
      </c>
      <c r="B740" t="s">
        <v>364</v>
      </c>
      <c r="C740" t="s">
        <v>35</v>
      </c>
      <c r="D740" t="s">
        <v>341</v>
      </c>
      <c r="E740">
        <v>24</v>
      </c>
      <c r="F740">
        <v>30</v>
      </c>
      <c r="G740">
        <f>(Table1[[#This Row],[Min Temperature]]+Table1[[#This Row],[Max Temperature]])/2</f>
        <v>27</v>
      </c>
      <c r="H740">
        <v>5.2</v>
      </c>
      <c r="I740">
        <v>6</v>
      </c>
      <c r="J740">
        <f>(Table1[[#This Row],[Min Dissolved Oxygen]]+Table1[[#This Row],[Max Dissolved Oxygen]])/2</f>
        <v>5.6</v>
      </c>
      <c r="K740">
        <v>7.5</v>
      </c>
      <c r="L740">
        <v>8.4</v>
      </c>
      <c r="M740">
        <f>(Table1[[#This Row],[Min pH]]+Table1[[#This Row],[Max pH]])/2</f>
        <v>7.95</v>
      </c>
      <c r="N740">
        <v>257</v>
      </c>
      <c r="O740">
        <v>410</v>
      </c>
      <c r="P740">
        <f>(Table1[[#This Row],[Min Conductivity]]+Table1[[#This Row],[Max Conductivity]])/2</f>
        <v>333.5</v>
      </c>
      <c r="Q740">
        <v>2</v>
      </c>
      <c r="R740">
        <v>3</v>
      </c>
      <c r="S740">
        <f>(Table1[[#This Row],[Min BOD]]+Table1[[#This Row],[Max BOD]])/2</f>
        <v>2.5</v>
      </c>
      <c r="T740">
        <v>0</v>
      </c>
      <c r="U740">
        <v>1</v>
      </c>
      <c r="V740">
        <f>(Table1[[#This Row],[Min Nitrate N + Nitrite N]]+Table1[[#This Row],[Max Nitrate N + Nitrite N]])/2</f>
        <v>0.5</v>
      </c>
      <c r="W740">
        <v>2</v>
      </c>
      <c r="X740">
        <v>24</v>
      </c>
      <c r="Y740">
        <f>(Table1[[#This Row],[Min Fecal Coliform]]+Table1[[#This Row],[Max Fecal Coliform]])/2</f>
        <v>13</v>
      </c>
      <c r="Z740">
        <v>8</v>
      </c>
      <c r="AA740">
        <v>200</v>
      </c>
      <c r="AB740">
        <f>(Table1[[#This Row],[Min Total Coliform]]+Table1[[#This Row],[Max Total Coliform]])/2</f>
        <v>104</v>
      </c>
      <c r="AC740">
        <f>MIN(10, (Table1[[#This Row],[Avg BOD]]/4)*10)</f>
        <v>6.25</v>
      </c>
      <c r="AD740">
        <f>MIN(10, (Table1[[#This Row],[Avg Fecal Coliform]]/600)*10)</f>
        <v>0.21666666666666667</v>
      </c>
      <c r="AE740">
        <f>MIN(10, (Table1[[#This Row],[Avg Nitrate N + Nitrite N]]/10)*10)</f>
        <v>0.5</v>
      </c>
      <c r="AF740">
        <f>IF(OR(Table1[[#This Row],[Avg pH]]&lt;6.5,Table1[[#This Row],[Avg pH]]&gt;8.5),10,0)</f>
        <v>0</v>
      </c>
      <c r="AG740">
        <f>MAX(0, 10-(2*Table1[[#This Row],[Avg Dissolved Oxygen]]))</f>
        <v>0</v>
      </c>
      <c r="AH740">
        <f>(Table1[[#This Row],[Fecal Score]]*0.3) + (Table1[[#This Row],[BOD Score]]*0.25) + (Table1[[#This Row],[Nitrate Score]]*0.2) + (Table1[[#This Row],[pH Score]]*0.15) + (Table1[[#This Row],[Dissolved Oxygen Score]]*0.1)</f>
        <v>1.7275</v>
      </c>
      <c r="AI740">
        <v>2018</v>
      </c>
    </row>
    <row r="741" spans="1:35">
      <c r="A741">
        <v>1464</v>
      </c>
      <c r="B741" t="s">
        <v>482</v>
      </c>
      <c r="C741" t="s">
        <v>35</v>
      </c>
      <c r="D741" t="s">
        <v>341</v>
      </c>
      <c r="E741">
        <v>18</v>
      </c>
      <c r="F741">
        <v>31</v>
      </c>
      <c r="G741">
        <f>(Table1[[#This Row],[Min Temperature]]+Table1[[#This Row],[Max Temperature]])/2</f>
        <v>24.5</v>
      </c>
      <c r="H741">
        <v>4.9000000000000004</v>
      </c>
      <c r="I741">
        <v>6.8</v>
      </c>
      <c r="J741">
        <f>(Table1[[#This Row],[Min Dissolved Oxygen]]+Table1[[#This Row],[Max Dissolved Oxygen]])/2</f>
        <v>5.85</v>
      </c>
      <c r="K741">
        <v>7.5</v>
      </c>
      <c r="L741">
        <v>8.5</v>
      </c>
      <c r="M741">
        <f>(Table1[[#This Row],[Min pH]]+Table1[[#This Row],[Max pH]])/2</f>
        <v>8</v>
      </c>
      <c r="N741">
        <v>530</v>
      </c>
      <c r="O741">
        <v>880</v>
      </c>
      <c r="P741">
        <f>(Table1[[#This Row],[Min Conductivity]]+Table1[[#This Row],[Max Conductivity]])/2</f>
        <v>705</v>
      </c>
      <c r="Q741">
        <v>3</v>
      </c>
      <c r="R741">
        <v>60</v>
      </c>
      <c r="S741">
        <f>(Table1[[#This Row],[Min BOD]]+Table1[[#This Row],[Max BOD]])/2</f>
        <v>31.5</v>
      </c>
      <c r="T741">
        <v>6.8</v>
      </c>
      <c r="U741">
        <v>18.5</v>
      </c>
      <c r="V741">
        <f>(Table1[[#This Row],[Min Nitrate N + Nitrite N]]+Table1[[#This Row],[Max Nitrate N + Nitrite N]])/2</f>
        <v>12.65</v>
      </c>
      <c r="W741">
        <v>5</v>
      </c>
      <c r="X741">
        <v>125</v>
      </c>
      <c r="Y741">
        <f>(Table1[[#This Row],[Min Fecal Coliform]]+Table1[[#This Row],[Max Fecal Coliform]])/2</f>
        <v>65</v>
      </c>
      <c r="Z741">
        <v>57</v>
      </c>
      <c r="AA741">
        <v>1450</v>
      </c>
      <c r="AB741">
        <f>(Table1[[#This Row],[Min Total Coliform]]+Table1[[#This Row],[Max Total Coliform]])/2</f>
        <v>753.5</v>
      </c>
      <c r="AC741">
        <f>MIN(10, (Table1[[#This Row],[Avg BOD]]/4)*10)</f>
        <v>10</v>
      </c>
      <c r="AD741">
        <f>MIN(10, (Table1[[#This Row],[Avg Fecal Coliform]]/600)*10)</f>
        <v>1.0833333333333335</v>
      </c>
      <c r="AE741">
        <f>MIN(10, (Table1[[#This Row],[Avg Nitrate N + Nitrite N]]/10)*10)</f>
        <v>10</v>
      </c>
      <c r="AF741">
        <f>IF(OR(Table1[[#This Row],[Avg pH]]&lt;6.5,Table1[[#This Row],[Avg pH]]&gt;8.5),10,0)</f>
        <v>0</v>
      </c>
      <c r="AG741">
        <f>MAX(0, 10-(2*Table1[[#This Row],[Avg Dissolved Oxygen]]))</f>
        <v>0</v>
      </c>
      <c r="AH741">
        <f>(Table1[[#This Row],[Fecal Score]]*0.3) + (Table1[[#This Row],[BOD Score]]*0.25) + (Table1[[#This Row],[Nitrate Score]]*0.2) + (Table1[[#This Row],[pH Score]]*0.15) + (Table1[[#This Row],[Dissolved Oxygen Score]]*0.1)</f>
        <v>4.8250000000000002</v>
      </c>
      <c r="AI741">
        <v>2018</v>
      </c>
    </row>
    <row r="742" spans="1:35">
      <c r="A742">
        <v>1780</v>
      </c>
      <c r="B742" t="s">
        <v>366</v>
      </c>
      <c r="C742" t="s">
        <v>35</v>
      </c>
      <c r="D742" t="s">
        <v>341</v>
      </c>
      <c r="E742">
        <v>24</v>
      </c>
      <c r="F742">
        <v>34</v>
      </c>
      <c r="G742">
        <f>(Table1[[#This Row],[Min Temperature]]+Table1[[#This Row],[Max Temperature]])/2</f>
        <v>29</v>
      </c>
      <c r="H742">
        <v>4.8</v>
      </c>
      <c r="I742">
        <v>7.9</v>
      </c>
      <c r="J742">
        <f>(Table1[[#This Row],[Min Dissolved Oxygen]]+Table1[[#This Row],[Max Dissolved Oxygen]])/2</f>
        <v>6.35</v>
      </c>
      <c r="K742">
        <v>7</v>
      </c>
      <c r="L742">
        <v>8.1</v>
      </c>
      <c r="M742">
        <f>(Table1[[#This Row],[Min pH]]+Table1[[#This Row],[Max pH]])/2</f>
        <v>7.55</v>
      </c>
      <c r="N742">
        <v>1782</v>
      </c>
      <c r="O742">
        <v>2414</v>
      </c>
      <c r="P742">
        <f>(Table1[[#This Row],[Min Conductivity]]+Table1[[#This Row],[Max Conductivity]])/2</f>
        <v>2098</v>
      </c>
      <c r="Q742">
        <v>16</v>
      </c>
      <c r="R742">
        <v>24</v>
      </c>
      <c r="S742">
        <f>(Table1[[#This Row],[Min BOD]]+Table1[[#This Row],[Max BOD]])/2</f>
        <v>20</v>
      </c>
      <c r="T742">
        <v>0.4</v>
      </c>
      <c r="U742">
        <v>52.3</v>
      </c>
      <c r="V742">
        <f>(Table1[[#This Row],[Min Nitrate N + Nitrite N]]+Table1[[#This Row],[Max Nitrate N + Nitrite N]])/2</f>
        <v>26.349999999999998</v>
      </c>
      <c r="W742">
        <v>6</v>
      </c>
      <c r="X742">
        <v>250</v>
      </c>
      <c r="Y742">
        <f>(Table1[[#This Row],[Min Fecal Coliform]]+Table1[[#This Row],[Max Fecal Coliform]])/2</f>
        <v>128</v>
      </c>
      <c r="Z742">
        <v>124</v>
      </c>
      <c r="AA742">
        <v>4000</v>
      </c>
      <c r="AB742">
        <f>(Table1[[#This Row],[Min Total Coliform]]+Table1[[#This Row],[Max Total Coliform]])/2</f>
        <v>2062</v>
      </c>
      <c r="AC742">
        <f>MIN(10, (Table1[[#This Row],[Avg BOD]]/4)*10)</f>
        <v>10</v>
      </c>
      <c r="AD742">
        <f>MIN(10, (Table1[[#This Row],[Avg Fecal Coliform]]/600)*10)</f>
        <v>2.1333333333333333</v>
      </c>
      <c r="AE742">
        <f>MIN(10, (Table1[[#This Row],[Avg Nitrate N + Nitrite N]]/10)*10)</f>
        <v>10</v>
      </c>
      <c r="AF742">
        <f>IF(OR(Table1[[#This Row],[Avg pH]]&lt;6.5,Table1[[#This Row],[Avg pH]]&gt;8.5),10,0)</f>
        <v>0</v>
      </c>
      <c r="AG742">
        <f>MAX(0, 10-(2*Table1[[#This Row],[Avg Dissolved Oxygen]]))</f>
        <v>0</v>
      </c>
      <c r="AH742">
        <f>(Table1[[#This Row],[Fecal Score]]*0.3) + (Table1[[#This Row],[BOD Score]]*0.25) + (Table1[[#This Row],[Nitrate Score]]*0.2) + (Table1[[#This Row],[pH Score]]*0.15) + (Table1[[#This Row],[Dissolved Oxygen Score]]*0.1)</f>
        <v>5.1400000000000006</v>
      </c>
      <c r="AI742">
        <v>2018</v>
      </c>
    </row>
    <row r="743" spans="1:35">
      <c r="A743">
        <v>1783</v>
      </c>
      <c r="B743" t="s">
        <v>483</v>
      </c>
      <c r="C743" t="s">
        <v>35</v>
      </c>
      <c r="D743" t="s">
        <v>341</v>
      </c>
      <c r="E743">
        <v>24</v>
      </c>
      <c r="F743">
        <v>29</v>
      </c>
      <c r="G743">
        <f>(Table1[[#This Row],[Min Temperature]]+Table1[[#This Row],[Max Temperature]])/2</f>
        <v>26.5</v>
      </c>
      <c r="H743">
        <v>3.2</v>
      </c>
      <c r="I743">
        <v>6.4</v>
      </c>
      <c r="J743">
        <f>(Table1[[#This Row],[Min Dissolved Oxygen]]+Table1[[#This Row],[Max Dissolved Oxygen]])/2</f>
        <v>4.8000000000000007</v>
      </c>
      <c r="K743">
        <v>6.3</v>
      </c>
      <c r="L743">
        <v>7.7</v>
      </c>
      <c r="M743">
        <f>(Table1[[#This Row],[Min pH]]+Table1[[#This Row],[Max pH]])/2</f>
        <v>7</v>
      </c>
      <c r="N743">
        <v>2586</v>
      </c>
      <c r="O743">
        <v>5760</v>
      </c>
      <c r="P743">
        <f>(Table1[[#This Row],[Min Conductivity]]+Table1[[#This Row],[Max Conductivity]])/2</f>
        <v>4173</v>
      </c>
      <c r="Q743">
        <v>10</v>
      </c>
      <c r="R743">
        <v>30</v>
      </c>
      <c r="S743">
        <f>(Table1[[#This Row],[Min BOD]]+Table1[[#This Row],[Max BOD]])/2</f>
        <v>20</v>
      </c>
      <c r="T743">
        <v>11</v>
      </c>
      <c r="U743">
        <v>51.7</v>
      </c>
      <c r="V743">
        <f>(Table1[[#This Row],[Min Nitrate N + Nitrite N]]+Table1[[#This Row],[Max Nitrate N + Nitrite N]])/2</f>
        <v>31.35</v>
      </c>
      <c r="W743">
        <v>2</v>
      </c>
      <c r="X743">
        <v>100</v>
      </c>
      <c r="Y743">
        <f>(Table1[[#This Row],[Min Fecal Coliform]]+Table1[[#This Row],[Max Fecal Coliform]])/2</f>
        <v>51</v>
      </c>
      <c r="Z743">
        <v>29</v>
      </c>
      <c r="AA743">
        <v>1675</v>
      </c>
      <c r="AB743">
        <f>(Table1[[#This Row],[Min Total Coliform]]+Table1[[#This Row],[Max Total Coliform]])/2</f>
        <v>852</v>
      </c>
      <c r="AC743">
        <f>MIN(10, (Table1[[#This Row],[Avg BOD]]/4)*10)</f>
        <v>10</v>
      </c>
      <c r="AD743">
        <f>MIN(10, (Table1[[#This Row],[Avg Fecal Coliform]]/600)*10)</f>
        <v>0.85000000000000009</v>
      </c>
      <c r="AE743">
        <f>MIN(10, (Table1[[#This Row],[Avg Nitrate N + Nitrite N]]/10)*10)</f>
        <v>10</v>
      </c>
      <c r="AF743">
        <f>IF(OR(Table1[[#This Row],[Avg pH]]&lt;6.5,Table1[[#This Row],[Avg pH]]&gt;8.5),10,0)</f>
        <v>0</v>
      </c>
      <c r="AG743">
        <f>MAX(0, 10-(2*Table1[[#This Row],[Avg Dissolved Oxygen]]))</f>
        <v>0.39999999999999858</v>
      </c>
      <c r="AH743">
        <f>(Table1[[#This Row],[Fecal Score]]*0.3) + (Table1[[#This Row],[BOD Score]]*0.25) + (Table1[[#This Row],[Nitrate Score]]*0.2) + (Table1[[#This Row],[pH Score]]*0.15) + (Table1[[#This Row],[Dissolved Oxygen Score]]*0.1)</f>
        <v>4.7949999999999999</v>
      </c>
      <c r="AI743">
        <v>2018</v>
      </c>
    </row>
    <row r="744" spans="1:35">
      <c r="A744">
        <v>2343</v>
      </c>
      <c r="B744" t="s">
        <v>368</v>
      </c>
      <c r="C744" t="s">
        <v>35</v>
      </c>
      <c r="D744" t="s">
        <v>341</v>
      </c>
      <c r="E744">
        <v>26</v>
      </c>
      <c r="F744">
        <v>34</v>
      </c>
      <c r="G744">
        <f>(Table1[[#This Row],[Min Temperature]]+Table1[[#This Row],[Max Temperature]])/2</f>
        <v>30</v>
      </c>
      <c r="H744">
        <v>0</v>
      </c>
      <c r="I744">
        <v>1.7</v>
      </c>
      <c r="J744">
        <f>(Table1[[#This Row],[Min Dissolved Oxygen]]+Table1[[#This Row],[Max Dissolved Oxygen]])/2</f>
        <v>0.85</v>
      </c>
      <c r="K744">
        <v>7.2</v>
      </c>
      <c r="L744">
        <v>7.6</v>
      </c>
      <c r="M744">
        <f>(Table1[[#This Row],[Min pH]]+Table1[[#This Row],[Max pH]])/2</f>
        <v>7.4</v>
      </c>
      <c r="N744">
        <v>3270</v>
      </c>
      <c r="O744">
        <v>5930</v>
      </c>
      <c r="P744">
        <f>(Table1[[#This Row],[Min Conductivity]]+Table1[[#This Row],[Max Conductivity]])/2</f>
        <v>4600</v>
      </c>
      <c r="Q744">
        <v>16</v>
      </c>
      <c r="R744">
        <v>40</v>
      </c>
      <c r="S744">
        <f>(Table1[[#This Row],[Min BOD]]+Table1[[#This Row],[Max BOD]])/2</f>
        <v>28</v>
      </c>
      <c r="T744">
        <v>2.1</v>
      </c>
      <c r="U744">
        <v>9.8000000000000007</v>
      </c>
      <c r="V744">
        <f>(Table1[[#This Row],[Min Nitrate N + Nitrite N]]+Table1[[#This Row],[Max Nitrate N + Nitrite N]])/2</f>
        <v>5.95</v>
      </c>
      <c r="W744">
        <v>2</v>
      </c>
      <c r="X744">
        <v>540</v>
      </c>
      <c r="Y744">
        <f>(Table1[[#This Row],[Min Fecal Coliform]]+Table1[[#This Row],[Max Fecal Coliform]])/2</f>
        <v>271</v>
      </c>
      <c r="Z744">
        <v>120</v>
      </c>
      <c r="AA744">
        <v>1600</v>
      </c>
      <c r="AB744">
        <f>(Table1[[#This Row],[Min Total Coliform]]+Table1[[#This Row],[Max Total Coliform]])/2</f>
        <v>860</v>
      </c>
      <c r="AC744">
        <f>MIN(10, (Table1[[#This Row],[Avg BOD]]/4)*10)</f>
        <v>10</v>
      </c>
      <c r="AD744">
        <f>MIN(10, (Table1[[#This Row],[Avg Fecal Coliform]]/600)*10)</f>
        <v>4.5166666666666666</v>
      </c>
      <c r="AE744">
        <f>MIN(10, (Table1[[#This Row],[Avg Nitrate N + Nitrite N]]/10)*10)</f>
        <v>5.9499999999999993</v>
      </c>
      <c r="AF744">
        <f>IF(OR(Table1[[#This Row],[Avg pH]]&lt;6.5,Table1[[#This Row],[Avg pH]]&gt;8.5),10,0)</f>
        <v>0</v>
      </c>
      <c r="AG744">
        <f>MAX(0, 10-(2*Table1[[#This Row],[Avg Dissolved Oxygen]]))</f>
        <v>8.3000000000000007</v>
      </c>
      <c r="AH744">
        <f>(Table1[[#This Row],[Fecal Score]]*0.3) + (Table1[[#This Row],[BOD Score]]*0.25) + (Table1[[#This Row],[Nitrate Score]]*0.2) + (Table1[[#This Row],[pH Score]]*0.15) + (Table1[[#This Row],[Dissolved Oxygen Score]]*0.1)</f>
        <v>5.875</v>
      </c>
      <c r="AI744">
        <v>2018</v>
      </c>
    </row>
    <row r="745" spans="1:35">
      <c r="A745">
        <v>2348</v>
      </c>
      <c r="B745" t="s">
        <v>369</v>
      </c>
      <c r="C745" t="s">
        <v>35</v>
      </c>
      <c r="D745" t="s">
        <v>341</v>
      </c>
      <c r="E745">
        <v>27</v>
      </c>
      <c r="F745">
        <v>27</v>
      </c>
      <c r="G745">
        <f>(Table1[[#This Row],[Min Temperature]]+Table1[[#This Row],[Max Temperature]])/2</f>
        <v>27</v>
      </c>
      <c r="H745">
        <v>5</v>
      </c>
      <c r="I745">
        <v>5.8</v>
      </c>
      <c r="J745">
        <f>(Table1[[#This Row],[Min Dissolved Oxygen]]+Table1[[#This Row],[Max Dissolved Oxygen]])/2</f>
        <v>5.4</v>
      </c>
      <c r="K745">
        <v>7.1</v>
      </c>
      <c r="L745">
        <v>7.2</v>
      </c>
      <c r="M745">
        <f>(Table1[[#This Row],[Min pH]]+Table1[[#This Row],[Max pH]])/2</f>
        <v>7.15</v>
      </c>
      <c r="N745">
        <v>4670</v>
      </c>
      <c r="O745">
        <v>5450</v>
      </c>
      <c r="P745">
        <f>(Table1[[#This Row],[Min Conductivity]]+Table1[[#This Row],[Max Conductivity]])/2</f>
        <v>5060</v>
      </c>
      <c r="Q745">
        <v>12</v>
      </c>
      <c r="R745">
        <v>14</v>
      </c>
      <c r="S745">
        <f>(Table1[[#This Row],[Min BOD]]+Table1[[#This Row],[Max BOD]])/2</f>
        <v>13</v>
      </c>
      <c r="T745">
        <v>0</v>
      </c>
      <c r="U745">
        <v>32.799999999999997</v>
      </c>
      <c r="V745">
        <f>(Table1[[#This Row],[Min Nitrate N + Nitrite N]]+Table1[[#This Row],[Max Nitrate N + Nitrite N]])/2</f>
        <v>16.399999999999999</v>
      </c>
      <c r="W745">
        <v>1436.77104377104</v>
      </c>
      <c r="X745">
        <v>321488.727272727</v>
      </c>
      <c r="Y745">
        <f>(Table1[[#This Row],[Min Fecal Coliform]]+Table1[[#This Row],[Max Fecal Coliform]])/2</f>
        <v>161462.74915824903</v>
      </c>
      <c r="Z745">
        <v>12108.853896103899</v>
      </c>
      <c r="AA745">
        <v>1882110.4063492101</v>
      </c>
      <c r="AB745">
        <f>(Table1[[#This Row],[Min Total Coliform]]+Table1[[#This Row],[Max Total Coliform]])/2</f>
        <v>947109.63012265693</v>
      </c>
      <c r="AC745">
        <f>MIN(10, (Table1[[#This Row],[Avg BOD]]/4)*10)</f>
        <v>10</v>
      </c>
      <c r="AD745">
        <f>MIN(10, (Table1[[#This Row],[Avg Fecal Coliform]]/600)*10)</f>
        <v>10</v>
      </c>
      <c r="AE745">
        <f>MIN(10, (Table1[[#This Row],[Avg Nitrate N + Nitrite N]]/10)*10)</f>
        <v>10</v>
      </c>
      <c r="AF745">
        <f>IF(OR(Table1[[#This Row],[Avg pH]]&lt;6.5,Table1[[#This Row],[Avg pH]]&gt;8.5),10,0)</f>
        <v>0</v>
      </c>
      <c r="AG745">
        <f>MAX(0, 10-(2*Table1[[#This Row],[Avg Dissolved Oxygen]]))</f>
        <v>0</v>
      </c>
      <c r="AH745">
        <f>(Table1[[#This Row],[Fecal Score]]*0.3) + (Table1[[#This Row],[BOD Score]]*0.25) + (Table1[[#This Row],[Nitrate Score]]*0.2) + (Table1[[#This Row],[pH Score]]*0.15) + (Table1[[#This Row],[Dissolved Oxygen Score]]*0.1)</f>
        <v>7.5</v>
      </c>
      <c r="AI745">
        <v>2018</v>
      </c>
    </row>
    <row r="746" spans="1:35">
      <c r="A746">
        <v>2358</v>
      </c>
      <c r="B746" t="s">
        <v>370</v>
      </c>
      <c r="C746" t="s">
        <v>35</v>
      </c>
      <c r="D746" t="s">
        <v>341</v>
      </c>
      <c r="E746">
        <v>26</v>
      </c>
      <c r="F746">
        <v>30</v>
      </c>
      <c r="G746">
        <f>(Table1[[#This Row],[Min Temperature]]+Table1[[#This Row],[Max Temperature]])/2</f>
        <v>28</v>
      </c>
      <c r="H746">
        <v>0</v>
      </c>
      <c r="I746">
        <v>0.1</v>
      </c>
      <c r="J746">
        <f>(Table1[[#This Row],[Min Dissolved Oxygen]]+Table1[[#This Row],[Max Dissolved Oxygen]])/2</f>
        <v>0.05</v>
      </c>
      <c r="K746">
        <v>7.2</v>
      </c>
      <c r="L746">
        <v>8.1</v>
      </c>
      <c r="M746">
        <f>(Table1[[#This Row],[Min pH]]+Table1[[#This Row],[Max pH]])/2</f>
        <v>7.65</v>
      </c>
      <c r="N746">
        <v>1447</v>
      </c>
      <c r="O746">
        <v>2008</v>
      </c>
      <c r="P746">
        <f>(Table1[[#This Row],[Min Conductivity]]+Table1[[#This Row],[Max Conductivity]])/2</f>
        <v>1727.5</v>
      </c>
      <c r="Q746">
        <v>22</v>
      </c>
      <c r="R746">
        <v>41</v>
      </c>
      <c r="S746">
        <f>(Table1[[#This Row],[Min BOD]]+Table1[[#This Row],[Max BOD]])/2</f>
        <v>31.5</v>
      </c>
      <c r="T746">
        <v>0.3</v>
      </c>
      <c r="U746">
        <v>13</v>
      </c>
      <c r="V746">
        <f>(Table1[[#This Row],[Min Nitrate N + Nitrite N]]+Table1[[#This Row],[Max Nitrate N + Nitrite N]])/2</f>
        <v>6.65</v>
      </c>
      <c r="W746">
        <v>55</v>
      </c>
      <c r="X746">
        <v>800</v>
      </c>
      <c r="Y746">
        <f>(Table1[[#This Row],[Min Fecal Coliform]]+Table1[[#This Row],[Max Fecal Coliform]])/2</f>
        <v>427.5</v>
      </c>
      <c r="Z746">
        <v>320</v>
      </c>
      <c r="AA746">
        <v>18000</v>
      </c>
      <c r="AB746">
        <f>(Table1[[#This Row],[Min Total Coliform]]+Table1[[#This Row],[Max Total Coliform]])/2</f>
        <v>9160</v>
      </c>
      <c r="AC746">
        <f>MIN(10, (Table1[[#This Row],[Avg BOD]]/4)*10)</f>
        <v>10</v>
      </c>
      <c r="AD746">
        <f>MIN(10, (Table1[[#This Row],[Avg Fecal Coliform]]/600)*10)</f>
        <v>7.125</v>
      </c>
      <c r="AE746">
        <f>MIN(10, (Table1[[#This Row],[Avg Nitrate N + Nitrite N]]/10)*10)</f>
        <v>6.65</v>
      </c>
      <c r="AF746">
        <f>IF(OR(Table1[[#This Row],[Avg pH]]&lt;6.5,Table1[[#This Row],[Avg pH]]&gt;8.5),10,0)</f>
        <v>0</v>
      </c>
      <c r="AG746">
        <f>MAX(0, 10-(2*Table1[[#This Row],[Avg Dissolved Oxygen]]))</f>
        <v>9.9</v>
      </c>
      <c r="AH746">
        <f>(Table1[[#This Row],[Fecal Score]]*0.3) + (Table1[[#This Row],[BOD Score]]*0.25) + (Table1[[#This Row],[Nitrate Score]]*0.2) + (Table1[[#This Row],[pH Score]]*0.15) + (Table1[[#This Row],[Dissolved Oxygen Score]]*0.1)</f>
        <v>6.9574999999999996</v>
      </c>
      <c r="AI746">
        <v>2018</v>
      </c>
    </row>
    <row r="747" spans="1:35">
      <c r="A747">
        <v>3084</v>
      </c>
      <c r="B747" t="s">
        <v>371</v>
      </c>
      <c r="C747" t="s">
        <v>35</v>
      </c>
      <c r="D747" t="s">
        <v>341</v>
      </c>
      <c r="E747">
        <v>25</v>
      </c>
      <c r="F747">
        <v>29</v>
      </c>
      <c r="G747">
        <f>(Table1[[#This Row],[Min Temperature]]+Table1[[#This Row],[Max Temperature]])/2</f>
        <v>27</v>
      </c>
      <c r="H747">
        <v>4.5</v>
      </c>
      <c r="I747">
        <v>6.2</v>
      </c>
      <c r="J747">
        <f>(Table1[[#This Row],[Min Dissolved Oxygen]]+Table1[[#This Row],[Max Dissolved Oxygen]])/2</f>
        <v>5.35</v>
      </c>
      <c r="K747">
        <v>7.5</v>
      </c>
      <c r="L747">
        <v>8.3000000000000007</v>
      </c>
      <c r="M747">
        <f>(Table1[[#This Row],[Min pH]]+Table1[[#This Row],[Max pH]])/2</f>
        <v>7.9</v>
      </c>
      <c r="N747">
        <v>59</v>
      </c>
      <c r="O747">
        <v>683</v>
      </c>
      <c r="P747">
        <f>(Table1[[#This Row],[Min Conductivity]]+Table1[[#This Row],[Max Conductivity]])/2</f>
        <v>371</v>
      </c>
      <c r="Q747">
        <v>3</v>
      </c>
      <c r="R747">
        <v>80</v>
      </c>
      <c r="S747">
        <f>(Table1[[#This Row],[Min BOD]]+Table1[[#This Row],[Max BOD]])/2</f>
        <v>41.5</v>
      </c>
      <c r="T747">
        <v>0.6</v>
      </c>
      <c r="U747">
        <v>4.5</v>
      </c>
      <c r="V747">
        <f>(Table1[[#This Row],[Min Nitrate N + Nitrite N]]+Table1[[#This Row],[Max Nitrate N + Nitrite N]])/2</f>
        <v>2.5499999999999998</v>
      </c>
      <c r="W747">
        <v>2</v>
      </c>
      <c r="X747">
        <v>25</v>
      </c>
      <c r="Y747">
        <f>(Table1[[#This Row],[Min Fecal Coliform]]+Table1[[#This Row],[Max Fecal Coliform]])/2</f>
        <v>13.5</v>
      </c>
      <c r="Z747">
        <v>4</v>
      </c>
      <c r="AA747">
        <v>300</v>
      </c>
      <c r="AB747">
        <f>(Table1[[#This Row],[Min Total Coliform]]+Table1[[#This Row],[Max Total Coliform]])/2</f>
        <v>152</v>
      </c>
      <c r="AC747">
        <f>MIN(10, (Table1[[#This Row],[Avg BOD]]/4)*10)</f>
        <v>10</v>
      </c>
      <c r="AD747">
        <f>MIN(10, (Table1[[#This Row],[Avg Fecal Coliform]]/600)*10)</f>
        <v>0.22499999999999998</v>
      </c>
      <c r="AE747">
        <f>MIN(10, (Table1[[#This Row],[Avg Nitrate N + Nitrite N]]/10)*10)</f>
        <v>2.5499999999999998</v>
      </c>
      <c r="AF747">
        <f>IF(OR(Table1[[#This Row],[Avg pH]]&lt;6.5,Table1[[#This Row],[Avg pH]]&gt;8.5),10,0)</f>
        <v>0</v>
      </c>
      <c r="AG747">
        <f>MAX(0, 10-(2*Table1[[#This Row],[Avg Dissolved Oxygen]]))</f>
        <v>0</v>
      </c>
      <c r="AH747">
        <f>(Table1[[#This Row],[Fecal Score]]*0.3) + (Table1[[#This Row],[BOD Score]]*0.25) + (Table1[[#This Row],[Nitrate Score]]*0.2) + (Table1[[#This Row],[pH Score]]*0.15) + (Table1[[#This Row],[Dissolved Oxygen Score]]*0.1)</f>
        <v>3.0774999999999997</v>
      </c>
      <c r="AI747">
        <v>2018</v>
      </c>
    </row>
    <row r="748" spans="1:35">
      <c r="A748">
        <v>3085</v>
      </c>
      <c r="B748" t="s">
        <v>372</v>
      </c>
      <c r="C748" t="s">
        <v>35</v>
      </c>
      <c r="D748" t="s">
        <v>341</v>
      </c>
      <c r="E748">
        <v>26</v>
      </c>
      <c r="F748">
        <v>30</v>
      </c>
      <c r="G748">
        <f>(Table1[[#This Row],[Min Temperature]]+Table1[[#This Row],[Max Temperature]])/2</f>
        <v>28</v>
      </c>
      <c r="H748">
        <v>2</v>
      </c>
      <c r="I748">
        <v>5</v>
      </c>
      <c r="J748">
        <f>(Table1[[#This Row],[Min Dissolved Oxygen]]+Table1[[#This Row],[Max Dissolved Oxygen]])/2</f>
        <v>3.5</v>
      </c>
      <c r="K748">
        <v>7.3</v>
      </c>
      <c r="L748">
        <v>8.8000000000000007</v>
      </c>
      <c r="M748">
        <f>(Table1[[#This Row],[Min pH]]+Table1[[#This Row],[Max pH]])/2</f>
        <v>8.0500000000000007</v>
      </c>
      <c r="N748">
        <v>1114</v>
      </c>
      <c r="O748">
        <v>1810</v>
      </c>
      <c r="P748">
        <f>(Table1[[#This Row],[Min Conductivity]]+Table1[[#This Row],[Max Conductivity]])/2</f>
        <v>1462</v>
      </c>
      <c r="Q748">
        <v>8</v>
      </c>
      <c r="R748">
        <v>22</v>
      </c>
      <c r="S748">
        <f>(Table1[[#This Row],[Min BOD]]+Table1[[#This Row],[Max BOD]])/2</f>
        <v>15</v>
      </c>
      <c r="T748">
        <v>0.9</v>
      </c>
      <c r="U748">
        <v>12.5</v>
      </c>
      <c r="V748">
        <f>(Table1[[#This Row],[Min Nitrate N + Nitrite N]]+Table1[[#This Row],[Max Nitrate N + Nitrite N]])/2</f>
        <v>6.7</v>
      </c>
      <c r="W748">
        <v>2</v>
      </c>
      <c r="X748">
        <v>100</v>
      </c>
      <c r="Y748">
        <f>(Table1[[#This Row],[Min Fecal Coliform]]+Table1[[#This Row],[Max Fecal Coliform]])/2</f>
        <v>51</v>
      </c>
      <c r="Z748">
        <v>40</v>
      </c>
      <c r="AA748">
        <v>16875</v>
      </c>
      <c r="AB748">
        <f>(Table1[[#This Row],[Min Total Coliform]]+Table1[[#This Row],[Max Total Coliform]])/2</f>
        <v>8457.5</v>
      </c>
      <c r="AC748">
        <f>MIN(10, (Table1[[#This Row],[Avg BOD]]/4)*10)</f>
        <v>10</v>
      </c>
      <c r="AD748">
        <f>MIN(10, (Table1[[#This Row],[Avg Fecal Coliform]]/600)*10)</f>
        <v>0.85000000000000009</v>
      </c>
      <c r="AE748">
        <f>MIN(10, (Table1[[#This Row],[Avg Nitrate N + Nitrite N]]/10)*10)</f>
        <v>6.7</v>
      </c>
      <c r="AF748">
        <f>IF(OR(Table1[[#This Row],[Avg pH]]&lt;6.5,Table1[[#This Row],[Avg pH]]&gt;8.5),10,0)</f>
        <v>0</v>
      </c>
      <c r="AG748">
        <f>MAX(0, 10-(2*Table1[[#This Row],[Avg Dissolved Oxygen]]))</f>
        <v>3</v>
      </c>
      <c r="AH748">
        <f>(Table1[[#This Row],[Fecal Score]]*0.3) + (Table1[[#This Row],[BOD Score]]*0.25) + (Table1[[#This Row],[Nitrate Score]]*0.2) + (Table1[[#This Row],[pH Score]]*0.15) + (Table1[[#This Row],[Dissolved Oxygen Score]]*0.1)</f>
        <v>4.3949999999999996</v>
      </c>
      <c r="AI748">
        <v>2018</v>
      </c>
    </row>
    <row r="749" spans="1:35">
      <c r="A749">
        <v>3086</v>
      </c>
      <c r="B749" t="s">
        <v>373</v>
      </c>
      <c r="C749" t="s">
        <v>35</v>
      </c>
      <c r="D749" t="s">
        <v>341</v>
      </c>
      <c r="E749">
        <v>23</v>
      </c>
      <c r="F749">
        <v>30</v>
      </c>
      <c r="G749">
        <f>(Table1[[#This Row],[Min Temperature]]+Table1[[#This Row],[Max Temperature]])/2</f>
        <v>26.5</v>
      </c>
      <c r="H749">
        <v>4.0999999999999996</v>
      </c>
      <c r="I749">
        <v>7.2</v>
      </c>
      <c r="J749">
        <f>(Table1[[#This Row],[Min Dissolved Oxygen]]+Table1[[#This Row],[Max Dissolved Oxygen]])/2</f>
        <v>5.65</v>
      </c>
      <c r="K749">
        <v>6.3</v>
      </c>
      <c r="L749">
        <v>7.9</v>
      </c>
      <c r="M749">
        <f>(Table1[[#This Row],[Min pH]]+Table1[[#This Row],[Max pH]])/2</f>
        <v>7.1</v>
      </c>
      <c r="N749">
        <v>860</v>
      </c>
      <c r="O749">
        <v>1326</v>
      </c>
      <c r="P749">
        <f>(Table1[[#This Row],[Min Conductivity]]+Table1[[#This Row],[Max Conductivity]])/2</f>
        <v>1093</v>
      </c>
      <c r="Q749">
        <v>3</v>
      </c>
      <c r="R749">
        <v>8</v>
      </c>
      <c r="S749">
        <f>(Table1[[#This Row],[Min BOD]]+Table1[[#This Row],[Max BOD]])/2</f>
        <v>5.5</v>
      </c>
      <c r="T749">
        <v>10.6</v>
      </c>
      <c r="U749">
        <v>34.4</v>
      </c>
      <c r="V749">
        <f>(Table1[[#This Row],[Min Nitrate N + Nitrite N]]+Table1[[#This Row],[Max Nitrate N + Nitrite N]])/2</f>
        <v>22.5</v>
      </c>
      <c r="W749">
        <v>2</v>
      </c>
      <c r="X749">
        <v>100</v>
      </c>
      <c r="Y749">
        <f>(Table1[[#This Row],[Min Fecal Coliform]]+Table1[[#This Row],[Max Fecal Coliform]])/2</f>
        <v>51</v>
      </c>
      <c r="Z749">
        <v>22</v>
      </c>
      <c r="AA749">
        <v>1350</v>
      </c>
      <c r="AB749">
        <f>(Table1[[#This Row],[Min Total Coliform]]+Table1[[#This Row],[Max Total Coliform]])/2</f>
        <v>686</v>
      </c>
      <c r="AC749">
        <f>MIN(10, (Table1[[#This Row],[Avg BOD]]/4)*10)</f>
        <v>10</v>
      </c>
      <c r="AD749">
        <f>MIN(10, (Table1[[#This Row],[Avg Fecal Coliform]]/600)*10)</f>
        <v>0.85000000000000009</v>
      </c>
      <c r="AE749">
        <f>MIN(10, (Table1[[#This Row],[Avg Nitrate N + Nitrite N]]/10)*10)</f>
        <v>10</v>
      </c>
      <c r="AF749">
        <f>IF(OR(Table1[[#This Row],[Avg pH]]&lt;6.5,Table1[[#This Row],[Avg pH]]&gt;8.5),10,0)</f>
        <v>0</v>
      </c>
      <c r="AG749">
        <f>MAX(0, 10-(2*Table1[[#This Row],[Avg Dissolved Oxygen]]))</f>
        <v>0</v>
      </c>
      <c r="AH749">
        <f>(Table1[[#This Row],[Fecal Score]]*0.3) + (Table1[[#This Row],[BOD Score]]*0.25) + (Table1[[#This Row],[Nitrate Score]]*0.2) + (Table1[[#This Row],[pH Score]]*0.15) + (Table1[[#This Row],[Dissolved Oxygen Score]]*0.1)</f>
        <v>4.7549999999999999</v>
      </c>
      <c r="AI749">
        <v>2018</v>
      </c>
    </row>
    <row r="750" spans="1:35">
      <c r="A750">
        <v>4222</v>
      </c>
      <c r="B750" t="s">
        <v>484</v>
      </c>
      <c r="C750" t="s">
        <v>35</v>
      </c>
      <c r="D750" t="s">
        <v>341</v>
      </c>
      <c r="E750">
        <v>26</v>
      </c>
      <c r="F750">
        <v>28</v>
      </c>
      <c r="G750">
        <f>(Table1[[#This Row],[Min Temperature]]+Table1[[#This Row],[Max Temperature]])/2</f>
        <v>27</v>
      </c>
      <c r="H750">
        <v>0.1</v>
      </c>
      <c r="I750">
        <v>4.5999999999999996</v>
      </c>
      <c r="J750">
        <f>(Table1[[#This Row],[Min Dissolved Oxygen]]+Table1[[#This Row],[Max Dissolved Oxygen]])/2</f>
        <v>2.3499999999999996</v>
      </c>
      <c r="K750">
        <v>7.1</v>
      </c>
      <c r="L750">
        <v>7.8</v>
      </c>
      <c r="M750">
        <f>(Table1[[#This Row],[Min pH]]+Table1[[#This Row],[Max pH]])/2</f>
        <v>7.4499999999999993</v>
      </c>
      <c r="N750">
        <v>514</v>
      </c>
      <c r="O750">
        <v>2700</v>
      </c>
      <c r="P750">
        <f>(Table1[[#This Row],[Min Conductivity]]+Table1[[#This Row],[Max Conductivity]])/2</f>
        <v>1607</v>
      </c>
      <c r="Q750">
        <v>3</v>
      </c>
      <c r="R750">
        <v>140</v>
      </c>
      <c r="S750">
        <f>(Table1[[#This Row],[Min BOD]]+Table1[[#This Row],[Max BOD]])/2</f>
        <v>71.5</v>
      </c>
      <c r="T750">
        <v>0.3</v>
      </c>
      <c r="U750">
        <v>19.899999999999999</v>
      </c>
      <c r="V750">
        <f>(Table1[[#This Row],[Min Nitrate N + Nitrite N]]+Table1[[#This Row],[Max Nitrate N + Nitrite N]])/2</f>
        <v>10.1</v>
      </c>
      <c r="W750">
        <v>2</v>
      </c>
      <c r="X750">
        <v>220</v>
      </c>
      <c r="Y750">
        <f>(Table1[[#This Row],[Min Fecal Coliform]]+Table1[[#This Row],[Max Fecal Coliform]])/2</f>
        <v>111</v>
      </c>
      <c r="Z750">
        <v>24</v>
      </c>
      <c r="AA750">
        <v>1600</v>
      </c>
      <c r="AB750">
        <f>(Table1[[#This Row],[Min Total Coliform]]+Table1[[#This Row],[Max Total Coliform]])/2</f>
        <v>812</v>
      </c>
      <c r="AC750">
        <f>MIN(10, (Table1[[#This Row],[Avg BOD]]/4)*10)</f>
        <v>10</v>
      </c>
      <c r="AD750">
        <f>MIN(10, (Table1[[#This Row],[Avg Fecal Coliform]]/600)*10)</f>
        <v>1.85</v>
      </c>
      <c r="AE750">
        <f>MIN(10, (Table1[[#This Row],[Avg Nitrate N + Nitrite N]]/10)*10)</f>
        <v>10</v>
      </c>
      <c r="AF750">
        <f>IF(OR(Table1[[#This Row],[Avg pH]]&lt;6.5,Table1[[#This Row],[Avg pH]]&gt;8.5),10,0)</f>
        <v>0</v>
      </c>
      <c r="AG750">
        <f>MAX(0, 10-(2*Table1[[#This Row],[Avg Dissolved Oxygen]]))</f>
        <v>5.3000000000000007</v>
      </c>
      <c r="AH750">
        <f>(Table1[[#This Row],[Fecal Score]]*0.3) + (Table1[[#This Row],[BOD Score]]*0.25) + (Table1[[#This Row],[Nitrate Score]]*0.2) + (Table1[[#This Row],[pH Score]]*0.15) + (Table1[[#This Row],[Dissolved Oxygen Score]]*0.1)</f>
        <v>5.585</v>
      </c>
      <c r="AI750">
        <v>2018</v>
      </c>
    </row>
    <row r="751" spans="1:35">
      <c r="A751">
        <v>4223</v>
      </c>
      <c r="B751" t="s">
        <v>485</v>
      </c>
      <c r="C751" t="s">
        <v>35</v>
      </c>
      <c r="D751" t="s">
        <v>341</v>
      </c>
      <c r="E751">
        <v>26</v>
      </c>
      <c r="F751">
        <v>28</v>
      </c>
      <c r="G751">
        <f>(Table1[[#This Row],[Min Temperature]]+Table1[[#This Row],[Max Temperature]])/2</f>
        <v>27</v>
      </c>
      <c r="H751">
        <v>0.1</v>
      </c>
      <c r="I751">
        <v>1.8</v>
      </c>
      <c r="J751">
        <f>(Table1[[#This Row],[Min Dissolved Oxygen]]+Table1[[#This Row],[Max Dissolved Oxygen]])/2</f>
        <v>0.95000000000000007</v>
      </c>
      <c r="K751">
        <v>6.9</v>
      </c>
      <c r="L751">
        <v>7.5</v>
      </c>
      <c r="M751">
        <f>(Table1[[#This Row],[Min pH]]+Table1[[#This Row],[Max pH]])/2</f>
        <v>7.2</v>
      </c>
      <c r="N751">
        <v>912</v>
      </c>
      <c r="O751">
        <v>1688</v>
      </c>
      <c r="P751">
        <f>(Table1[[#This Row],[Min Conductivity]]+Table1[[#This Row],[Max Conductivity]])/2</f>
        <v>1300</v>
      </c>
      <c r="Q751">
        <v>12</v>
      </c>
      <c r="R751">
        <v>190</v>
      </c>
      <c r="S751">
        <f>(Table1[[#This Row],[Min BOD]]+Table1[[#This Row],[Max BOD]])/2</f>
        <v>101</v>
      </c>
      <c r="T751">
        <v>0</v>
      </c>
      <c r="U751">
        <v>35.6</v>
      </c>
      <c r="V751">
        <f>(Table1[[#This Row],[Min Nitrate N + Nitrite N]]+Table1[[#This Row],[Max Nitrate N + Nitrite N]])/2</f>
        <v>17.8</v>
      </c>
      <c r="W751">
        <v>2</v>
      </c>
      <c r="X751">
        <v>27</v>
      </c>
      <c r="Y751">
        <f>(Table1[[#This Row],[Min Fecal Coliform]]+Table1[[#This Row],[Max Fecal Coliform]])/2</f>
        <v>14.5</v>
      </c>
      <c r="Z751">
        <v>56</v>
      </c>
      <c r="AA751">
        <v>520</v>
      </c>
      <c r="AB751">
        <f>(Table1[[#This Row],[Min Total Coliform]]+Table1[[#This Row],[Max Total Coliform]])/2</f>
        <v>288</v>
      </c>
      <c r="AC751">
        <f>MIN(10, (Table1[[#This Row],[Avg BOD]]/4)*10)</f>
        <v>10</v>
      </c>
      <c r="AD751">
        <f>MIN(10, (Table1[[#This Row],[Avg Fecal Coliform]]/600)*10)</f>
        <v>0.24166666666666667</v>
      </c>
      <c r="AE751">
        <f>MIN(10, (Table1[[#This Row],[Avg Nitrate N + Nitrite N]]/10)*10)</f>
        <v>10</v>
      </c>
      <c r="AF751">
        <f>IF(OR(Table1[[#This Row],[Avg pH]]&lt;6.5,Table1[[#This Row],[Avg pH]]&gt;8.5),10,0)</f>
        <v>0</v>
      </c>
      <c r="AG751">
        <f>MAX(0, 10-(2*Table1[[#This Row],[Avg Dissolved Oxygen]]))</f>
        <v>8.1</v>
      </c>
      <c r="AH751">
        <f>(Table1[[#This Row],[Fecal Score]]*0.3) + (Table1[[#This Row],[BOD Score]]*0.25) + (Table1[[#This Row],[Nitrate Score]]*0.2) + (Table1[[#This Row],[pH Score]]*0.15) + (Table1[[#This Row],[Dissolved Oxygen Score]]*0.1)</f>
        <v>5.3825000000000003</v>
      </c>
      <c r="AI751">
        <v>2018</v>
      </c>
    </row>
    <row r="752" spans="1:35">
      <c r="A752">
        <v>4224</v>
      </c>
      <c r="B752" t="s">
        <v>486</v>
      </c>
      <c r="C752" t="s">
        <v>35</v>
      </c>
      <c r="D752" t="s">
        <v>341</v>
      </c>
      <c r="E752">
        <v>28</v>
      </c>
      <c r="F752">
        <v>28</v>
      </c>
      <c r="G752">
        <f>(Table1[[#This Row],[Min Temperature]]+Table1[[#This Row],[Max Temperature]])/2</f>
        <v>28</v>
      </c>
      <c r="H752">
        <v>4.2</v>
      </c>
      <c r="I752">
        <v>4.2</v>
      </c>
      <c r="J752">
        <f>(Table1[[#This Row],[Min Dissolved Oxygen]]+Table1[[#This Row],[Max Dissolved Oxygen]])/2</f>
        <v>4.2</v>
      </c>
      <c r="K752">
        <v>7.1</v>
      </c>
      <c r="L752">
        <v>7.1</v>
      </c>
      <c r="M752">
        <f>(Table1[[#This Row],[Min pH]]+Table1[[#This Row],[Max pH]])/2</f>
        <v>7.1</v>
      </c>
      <c r="N752">
        <v>773</v>
      </c>
      <c r="O752">
        <v>773</v>
      </c>
      <c r="P752">
        <f>(Table1[[#This Row],[Min Conductivity]]+Table1[[#This Row],[Max Conductivity]])/2</f>
        <v>773</v>
      </c>
      <c r="Q752">
        <v>4</v>
      </c>
      <c r="R752">
        <v>4</v>
      </c>
      <c r="S752">
        <f>(Table1[[#This Row],[Min BOD]]+Table1[[#This Row],[Max BOD]])/2</f>
        <v>4</v>
      </c>
      <c r="T752">
        <v>0</v>
      </c>
      <c r="U752">
        <v>5.0999999999999996</v>
      </c>
      <c r="V752">
        <f>(Table1[[#This Row],[Min Nitrate N + Nitrite N]]+Table1[[#This Row],[Max Nitrate N + Nitrite N]])/2</f>
        <v>2.5499999999999998</v>
      </c>
      <c r="W752">
        <v>7</v>
      </c>
      <c r="X752">
        <v>7</v>
      </c>
      <c r="Y752">
        <f>(Table1[[#This Row],[Min Fecal Coliform]]+Table1[[#This Row],[Max Fecal Coliform]])/2</f>
        <v>7</v>
      </c>
      <c r="Z752">
        <v>38</v>
      </c>
      <c r="AA752">
        <v>38</v>
      </c>
      <c r="AB752">
        <f>(Table1[[#This Row],[Min Total Coliform]]+Table1[[#This Row],[Max Total Coliform]])/2</f>
        <v>38</v>
      </c>
      <c r="AC752">
        <f>MIN(10, (Table1[[#This Row],[Avg BOD]]/4)*10)</f>
        <v>10</v>
      </c>
      <c r="AD752">
        <f>MIN(10, (Table1[[#This Row],[Avg Fecal Coliform]]/600)*10)</f>
        <v>0.11666666666666667</v>
      </c>
      <c r="AE752">
        <f>MIN(10, (Table1[[#This Row],[Avg Nitrate N + Nitrite N]]/10)*10)</f>
        <v>2.5499999999999998</v>
      </c>
      <c r="AF752">
        <f>IF(OR(Table1[[#This Row],[Avg pH]]&lt;6.5,Table1[[#This Row],[Avg pH]]&gt;8.5),10,0)</f>
        <v>0</v>
      </c>
      <c r="AG752">
        <f>MAX(0, 10-(2*Table1[[#This Row],[Avg Dissolved Oxygen]]))</f>
        <v>1.5999999999999996</v>
      </c>
      <c r="AH752">
        <f>(Table1[[#This Row],[Fecal Score]]*0.3) + (Table1[[#This Row],[BOD Score]]*0.25) + (Table1[[#This Row],[Nitrate Score]]*0.2) + (Table1[[#This Row],[pH Score]]*0.15) + (Table1[[#This Row],[Dissolved Oxygen Score]]*0.1)</f>
        <v>3.2050000000000001</v>
      </c>
      <c r="AI752">
        <v>2018</v>
      </c>
    </row>
    <row r="753" spans="1:35">
      <c r="A753">
        <v>4225</v>
      </c>
      <c r="B753" t="s">
        <v>487</v>
      </c>
      <c r="C753" t="s">
        <v>35</v>
      </c>
      <c r="D753" t="s">
        <v>341</v>
      </c>
      <c r="E753">
        <v>27</v>
      </c>
      <c r="F753">
        <v>30</v>
      </c>
      <c r="G753">
        <f>(Table1[[#This Row],[Min Temperature]]+Table1[[#This Row],[Max Temperature]])/2</f>
        <v>28.5</v>
      </c>
      <c r="H753">
        <v>3.2</v>
      </c>
      <c r="I753">
        <v>6.2</v>
      </c>
      <c r="J753">
        <f>(Table1[[#This Row],[Min Dissolved Oxygen]]+Table1[[#This Row],[Max Dissolved Oxygen]])/2</f>
        <v>4.7</v>
      </c>
      <c r="K753">
        <v>7.5</v>
      </c>
      <c r="L753">
        <v>8.3000000000000007</v>
      </c>
      <c r="M753">
        <f>(Table1[[#This Row],[Min pH]]+Table1[[#This Row],[Max pH]])/2</f>
        <v>7.9</v>
      </c>
      <c r="N753">
        <v>456</v>
      </c>
      <c r="O753">
        <v>988</v>
      </c>
      <c r="P753">
        <f>(Table1[[#This Row],[Min Conductivity]]+Table1[[#This Row],[Max Conductivity]])/2</f>
        <v>722</v>
      </c>
      <c r="Q753">
        <v>2</v>
      </c>
      <c r="R753">
        <v>24</v>
      </c>
      <c r="S753">
        <f>(Table1[[#This Row],[Min BOD]]+Table1[[#This Row],[Max BOD]])/2</f>
        <v>13</v>
      </c>
      <c r="T753">
        <v>0</v>
      </c>
      <c r="U753">
        <v>11.2</v>
      </c>
      <c r="V753">
        <f>(Table1[[#This Row],[Min Nitrate N + Nitrite N]]+Table1[[#This Row],[Max Nitrate N + Nitrite N]])/2</f>
        <v>5.6</v>
      </c>
      <c r="W753">
        <v>9</v>
      </c>
      <c r="X753">
        <v>80</v>
      </c>
      <c r="Y753">
        <f>(Table1[[#This Row],[Min Fecal Coliform]]+Table1[[#This Row],[Max Fecal Coliform]])/2</f>
        <v>44.5</v>
      </c>
      <c r="Z753">
        <v>15</v>
      </c>
      <c r="AA753">
        <v>240</v>
      </c>
      <c r="AB753">
        <f>(Table1[[#This Row],[Min Total Coliform]]+Table1[[#This Row],[Max Total Coliform]])/2</f>
        <v>127.5</v>
      </c>
      <c r="AC753">
        <f>MIN(10, (Table1[[#This Row],[Avg BOD]]/4)*10)</f>
        <v>10</v>
      </c>
      <c r="AD753">
        <f>MIN(10, (Table1[[#This Row],[Avg Fecal Coliform]]/600)*10)</f>
        <v>0.7416666666666667</v>
      </c>
      <c r="AE753">
        <f>MIN(10, (Table1[[#This Row],[Avg Nitrate N + Nitrite N]]/10)*10)</f>
        <v>5.6</v>
      </c>
      <c r="AF753">
        <f>IF(OR(Table1[[#This Row],[Avg pH]]&lt;6.5,Table1[[#This Row],[Avg pH]]&gt;8.5),10,0)</f>
        <v>0</v>
      </c>
      <c r="AG753">
        <f>MAX(0, 10-(2*Table1[[#This Row],[Avg Dissolved Oxygen]]))</f>
        <v>0.59999999999999964</v>
      </c>
      <c r="AH753">
        <f>(Table1[[#This Row],[Fecal Score]]*0.3) + (Table1[[#This Row],[BOD Score]]*0.25) + (Table1[[#This Row],[Nitrate Score]]*0.2) + (Table1[[#This Row],[pH Score]]*0.15) + (Table1[[#This Row],[Dissolved Oxygen Score]]*0.1)</f>
        <v>3.9025000000000003</v>
      </c>
      <c r="AI753">
        <v>2018</v>
      </c>
    </row>
    <row r="754" spans="1:35">
      <c r="A754">
        <v>4228</v>
      </c>
      <c r="B754" t="s">
        <v>488</v>
      </c>
      <c r="C754" t="s">
        <v>35</v>
      </c>
      <c r="D754" t="s">
        <v>341</v>
      </c>
      <c r="E754">
        <v>28</v>
      </c>
      <c r="F754">
        <v>28</v>
      </c>
      <c r="G754">
        <f>(Table1[[#This Row],[Min Temperature]]+Table1[[#This Row],[Max Temperature]])/2</f>
        <v>28</v>
      </c>
      <c r="H754">
        <v>0</v>
      </c>
      <c r="I754">
        <v>0.1</v>
      </c>
      <c r="J754">
        <f>(Table1[[#This Row],[Min Dissolved Oxygen]]+Table1[[#This Row],[Max Dissolved Oxygen]])/2</f>
        <v>0.05</v>
      </c>
      <c r="K754">
        <v>7.1</v>
      </c>
      <c r="L754">
        <v>7.3</v>
      </c>
      <c r="M754">
        <f>(Table1[[#This Row],[Min pH]]+Table1[[#This Row],[Max pH]])/2</f>
        <v>7.1999999999999993</v>
      </c>
      <c r="N754">
        <v>1424</v>
      </c>
      <c r="O754">
        <v>1769</v>
      </c>
      <c r="P754">
        <f>(Table1[[#This Row],[Min Conductivity]]+Table1[[#This Row],[Max Conductivity]])/2</f>
        <v>1596.5</v>
      </c>
      <c r="Q754">
        <v>19</v>
      </c>
      <c r="R754">
        <v>32</v>
      </c>
      <c r="S754">
        <f>(Table1[[#This Row],[Min BOD]]+Table1[[#This Row],[Max BOD]])/2</f>
        <v>25.5</v>
      </c>
      <c r="T754">
        <v>10.4</v>
      </c>
      <c r="U754">
        <v>31</v>
      </c>
      <c r="V754">
        <f>(Table1[[#This Row],[Min Nitrate N + Nitrite N]]+Table1[[#This Row],[Max Nitrate N + Nitrite N]])/2</f>
        <v>20.7</v>
      </c>
      <c r="W754">
        <v>11</v>
      </c>
      <c r="X754">
        <v>240</v>
      </c>
      <c r="Y754">
        <f>(Table1[[#This Row],[Min Fecal Coliform]]+Table1[[#This Row],[Max Fecal Coliform]])/2</f>
        <v>125.5</v>
      </c>
      <c r="Z754">
        <v>26</v>
      </c>
      <c r="AA754">
        <v>560</v>
      </c>
      <c r="AB754">
        <f>(Table1[[#This Row],[Min Total Coliform]]+Table1[[#This Row],[Max Total Coliform]])/2</f>
        <v>293</v>
      </c>
      <c r="AC754">
        <f>MIN(10, (Table1[[#This Row],[Avg BOD]]/4)*10)</f>
        <v>10</v>
      </c>
      <c r="AD754">
        <f>MIN(10, (Table1[[#This Row],[Avg Fecal Coliform]]/600)*10)</f>
        <v>2.0916666666666668</v>
      </c>
      <c r="AE754">
        <f>MIN(10, (Table1[[#This Row],[Avg Nitrate N + Nitrite N]]/10)*10)</f>
        <v>10</v>
      </c>
      <c r="AF754">
        <f>IF(OR(Table1[[#This Row],[Avg pH]]&lt;6.5,Table1[[#This Row],[Avg pH]]&gt;8.5),10,0)</f>
        <v>0</v>
      </c>
      <c r="AG754">
        <f>MAX(0, 10-(2*Table1[[#This Row],[Avg Dissolved Oxygen]]))</f>
        <v>9.9</v>
      </c>
      <c r="AH754">
        <f>(Table1[[#This Row],[Fecal Score]]*0.3) + (Table1[[#This Row],[BOD Score]]*0.25) + (Table1[[#This Row],[Nitrate Score]]*0.2) + (Table1[[#This Row],[pH Score]]*0.15) + (Table1[[#This Row],[Dissolved Oxygen Score]]*0.1)</f>
        <v>6.1174999999999997</v>
      </c>
      <c r="AI754">
        <v>2018</v>
      </c>
    </row>
    <row r="755" spans="1:35">
      <c r="A755">
        <v>4230</v>
      </c>
      <c r="B755" t="s">
        <v>489</v>
      </c>
      <c r="C755" t="s">
        <v>35</v>
      </c>
      <c r="D755" t="s">
        <v>341</v>
      </c>
      <c r="E755">
        <v>24</v>
      </c>
      <c r="F755">
        <v>29</v>
      </c>
      <c r="G755">
        <f>(Table1[[#This Row],[Min Temperature]]+Table1[[#This Row],[Max Temperature]])/2</f>
        <v>26.5</v>
      </c>
      <c r="H755">
        <v>5.7</v>
      </c>
      <c r="I755">
        <v>8.5</v>
      </c>
      <c r="J755">
        <f>(Table1[[#This Row],[Min Dissolved Oxygen]]+Table1[[#This Row],[Max Dissolved Oxygen]])/2</f>
        <v>7.1</v>
      </c>
      <c r="K755">
        <v>6.9</v>
      </c>
      <c r="L755">
        <v>7.6</v>
      </c>
      <c r="M755">
        <f>(Table1[[#This Row],[Min pH]]+Table1[[#This Row],[Max pH]])/2</f>
        <v>7.25</v>
      </c>
      <c r="N755">
        <v>3640</v>
      </c>
      <c r="O755">
        <v>4710</v>
      </c>
      <c r="P755">
        <f>(Table1[[#This Row],[Min Conductivity]]+Table1[[#This Row],[Max Conductivity]])/2</f>
        <v>4175</v>
      </c>
      <c r="Q755">
        <v>7</v>
      </c>
      <c r="R755">
        <v>18</v>
      </c>
      <c r="S755">
        <f>(Table1[[#This Row],[Min BOD]]+Table1[[#This Row],[Max BOD]])/2</f>
        <v>12.5</v>
      </c>
      <c r="T755">
        <v>10.5</v>
      </c>
      <c r="U755">
        <v>24.4</v>
      </c>
      <c r="V755">
        <f>(Table1[[#This Row],[Min Nitrate N + Nitrite N]]+Table1[[#This Row],[Max Nitrate N + Nitrite N]])/2</f>
        <v>17.45</v>
      </c>
      <c r="W755">
        <v>2</v>
      </c>
      <c r="X755">
        <v>5</v>
      </c>
      <c r="Y755">
        <f>(Table1[[#This Row],[Min Fecal Coliform]]+Table1[[#This Row],[Max Fecal Coliform]])/2</f>
        <v>3.5</v>
      </c>
      <c r="Z755">
        <v>9</v>
      </c>
      <c r="AA755">
        <v>52</v>
      </c>
      <c r="AB755">
        <f>(Table1[[#This Row],[Min Total Coliform]]+Table1[[#This Row],[Max Total Coliform]])/2</f>
        <v>30.5</v>
      </c>
      <c r="AC755">
        <f>MIN(10, (Table1[[#This Row],[Avg BOD]]/4)*10)</f>
        <v>10</v>
      </c>
      <c r="AD755">
        <f>MIN(10, (Table1[[#This Row],[Avg Fecal Coliform]]/600)*10)</f>
        <v>5.8333333333333334E-2</v>
      </c>
      <c r="AE755">
        <f>MIN(10, (Table1[[#This Row],[Avg Nitrate N + Nitrite N]]/10)*10)</f>
        <v>10</v>
      </c>
      <c r="AF755">
        <f>IF(OR(Table1[[#This Row],[Avg pH]]&lt;6.5,Table1[[#This Row],[Avg pH]]&gt;8.5),10,0)</f>
        <v>0</v>
      </c>
      <c r="AG755">
        <f>MAX(0, 10-(2*Table1[[#This Row],[Avg Dissolved Oxygen]]))</f>
        <v>0</v>
      </c>
      <c r="AH755">
        <f>(Table1[[#This Row],[Fecal Score]]*0.3) + (Table1[[#This Row],[BOD Score]]*0.25) + (Table1[[#This Row],[Nitrate Score]]*0.2) + (Table1[[#This Row],[pH Score]]*0.15) + (Table1[[#This Row],[Dissolved Oxygen Score]]*0.1)</f>
        <v>4.5175000000000001</v>
      </c>
      <c r="AI755">
        <v>2018</v>
      </c>
    </row>
    <row r="756" spans="1:35">
      <c r="A756">
        <v>4231</v>
      </c>
      <c r="B756" t="s">
        <v>490</v>
      </c>
      <c r="C756" t="s">
        <v>35</v>
      </c>
      <c r="D756" t="s">
        <v>341</v>
      </c>
      <c r="E756">
        <v>23</v>
      </c>
      <c r="F756">
        <v>29</v>
      </c>
      <c r="G756">
        <f>(Table1[[#This Row],[Min Temperature]]+Table1[[#This Row],[Max Temperature]])/2</f>
        <v>26</v>
      </c>
      <c r="H756">
        <v>4.4000000000000004</v>
      </c>
      <c r="I756">
        <v>7</v>
      </c>
      <c r="J756">
        <f>(Table1[[#This Row],[Min Dissolved Oxygen]]+Table1[[#This Row],[Max Dissolved Oxygen]])/2</f>
        <v>5.7</v>
      </c>
      <c r="K756">
        <v>0.9</v>
      </c>
      <c r="L756">
        <v>7.7</v>
      </c>
      <c r="M756">
        <f>(Table1[[#This Row],[Min pH]]+Table1[[#This Row],[Max pH]])/2</f>
        <v>4.3</v>
      </c>
      <c r="N756">
        <v>667</v>
      </c>
      <c r="O756">
        <v>1054</v>
      </c>
      <c r="P756">
        <f>(Table1[[#This Row],[Min Conductivity]]+Table1[[#This Row],[Max Conductivity]])/2</f>
        <v>860.5</v>
      </c>
      <c r="Q756">
        <v>5</v>
      </c>
      <c r="R756">
        <v>88</v>
      </c>
      <c r="S756">
        <f>(Table1[[#This Row],[Min BOD]]+Table1[[#This Row],[Max BOD]])/2</f>
        <v>46.5</v>
      </c>
      <c r="T756">
        <v>7.5</v>
      </c>
      <c r="U756">
        <v>54.4</v>
      </c>
      <c r="V756">
        <f>(Table1[[#This Row],[Min Nitrate N + Nitrite N]]+Table1[[#This Row],[Max Nitrate N + Nitrite N]])/2</f>
        <v>30.95</v>
      </c>
      <c r="W756">
        <v>2</v>
      </c>
      <c r="X756">
        <v>32</v>
      </c>
      <c r="Y756">
        <f>(Table1[[#This Row],[Min Fecal Coliform]]+Table1[[#This Row],[Max Fecal Coliform]])/2</f>
        <v>17</v>
      </c>
      <c r="Z756">
        <v>35</v>
      </c>
      <c r="AA756">
        <v>63</v>
      </c>
      <c r="AB756">
        <f>(Table1[[#This Row],[Min Total Coliform]]+Table1[[#This Row],[Max Total Coliform]])/2</f>
        <v>49</v>
      </c>
      <c r="AC756">
        <f>MIN(10, (Table1[[#This Row],[Avg BOD]]/4)*10)</f>
        <v>10</v>
      </c>
      <c r="AD756">
        <f>MIN(10, (Table1[[#This Row],[Avg Fecal Coliform]]/600)*10)</f>
        <v>0.28333333333333333</v>
      </c>
      <c r="AE756">
        <f>MIN(10, (Table1[[#This Row],[Avg Nitrate N + Nitrite N]]/10)*10)</f>
        <v>10</v>
      </c>
      <c r="AF756">
        <f>IF(OR(Table1[[#This Row],[Avg pH]]&lt;6.5,Table1[[#This Row],[Avg pH]]&gt;8.5),10,0)</f>
        <v>10</v>
      </c>
      <c r="AG756">
        <f>MAX(0, 10-(2*Table1[[#This Row],[Avg Dissolved Oxygen]]))</f>
        <v>0</v>
      </c>
      <c r="AH756">
        <f>(Table1[[#This Row],[Fecal Score]]*0.3) + (Table1[[#This Row],[BOD Score]]*0.25) + (Table1[[#This Row],[Nitrate Score]]*0.2) + (Table1[[#This Row],[pH Score]]*0.15) + (Table1[[#This Row],[Dissolved Oxygen Score]]*0.1)</f>
        <v>6.085</v>
      </c>
      <c r="AI756">
        <v>2018</v>
      </c>
    </row>
    <row r="757" spans="1:35">
      <c r="A757">
        <v>4232</v>
      </c>
      <c r="B757" t="s">
        <v>491</v>
      </c>
      <c r="C757" t="s">
        <v>35</v>
      </c>
      <c r="D757" t="s">
        <v>341</v>
      </c>
      <c r="E757">
        <v>21</v>
      </c>
      <c r="F757">
        <v>30</v>
      </c>
      <c r="G757">
        <f>(Table1[[#This Row],[Min Temperature]]+Table1[[#This Row],[Max Temperature]])/2</f>
        <v>25.5</v>
      </c>
      <c r="H757">
        <v>6.5</v>
      </c>
      <c r="I757">
        <v>8.6</v>
      </c>
      <c r="J757">
        <f>(Table1[[#This Row],[Min Dissolved Oxygen]]+Table1[[#This Row],[Max Dissolved Oxygen]])/2</f>
        <v>7.55</v>
      </c>
      <c r="K757">
        <v>7.3</v>
      </c>
      <c r="L757">
        <v>8</v>
      </c>
      <c r="M757">
        <f>(Table1[[#This Row],[Min pH]]+Table1[[#This Row],[Max pH]])/2</f>
        <v>7.65</v>
      </c>
      <c r="N757">
        <v>667</v>
      </c>
      <c r="O757">
        <v>740</v>
      </c>
      <c r="P757">
        <f>(Table1[[#This Row],[Min Conductivity]]+Table1[[#This Row],[Max Conductivity]])/2</f>
        <v>703.5</v>
      </c>
      <c r="Q757">
        <v>4</v>
      </c>
      <c r="R757">
        <v>9</v>
      </c>
      <c r="S757">
        <f>(Table1[[#This Row],[Min BOD]]+Table1[[#This Row],[Max BOD]])/2</f>
        <v>6.5</v>
      </c>
      <c r="T757">
        <v>4.0999999999999996</v>
      </c>
      <c r="U757">
        <v>12.8</v>
      </c>
      <c r="V757">
        <f>(Table1[[#This Row],[Min Nitrate N + Nitrite N]]+Table1[[#This Row],[Max Nitrate N + Nitrite N]])/2</f>
        <v>8.4499999999999993</v>
      </c>
      <c r="W757">
        <v>2</v>
      </c>
      <c r="X757">
        <v>62</v>
      </c>
      <c r="Y757">
        <f>(Table1[[#This Row],[Min Fecal Coliform]]+Table1[[#This Row],[Max Fecal Coliform]])/2</f>
        <v>32</v>
      </c>
      <c r="Z757">
        <v>32</v>
      </c>
      <c r="AA757">
        <v>70</v>
      </c>
      <c r="AB757">
        <f>(Table1[[#This Row],[Min Total Coliform]]+Table1[[#This Row],[Max Total Coliform]])/2</f>
        <v>51</v>
      </c>
      <c r="AC757">
        <f>MIN(10, (Table1[[#This Row],[Avg BOD]]/4)*10)</f>
        <v>10</v>
      </c>
      <c r="AD757">
        <f>MIN(10, (Table1[[#This Row],[Avg Fecal Coliform]]/600)*10)</f>
        <v>0.53333333333333333</v>
      </c>
      <c r="AE757">
        <f>MIN(10, (Table1[[#This Row],[Avg Nitrate N + Nitrite N]]/10)*10)</f>
        <v>8.4499999999999993</v>
      </c>
      <c r="AF757">
        <f>IF(OR(Table1[[#This Row],[Avg pH]]&lt;6.5,Table1[[#This Row],[Avg pH]]&gt;8.5),10,0)</f>
        <v>0</v>
      </c>
      <c r="AG757">
        <f>MAX(0, 10-(2*Table1[[#This Row],[Avg Dissolved Oxygen]]))</f>
        <v>0</v>
      </c>
      <c r="AH757">
        <f>(Table1[[#This Row],[Fecal Score]]*0.3) + (Table1[[#This Row],[BOD Score]]*0.25) + (Table1[[#This Row],[Nitrate Score]]*0.2) + (Table1[[#This Row],[pH Score]]*0.15) + (Table1[[#This Row],[Dissolved Oxygen Score]]*0.1)</f>
        <v>4.3499999999999996</v>
      </c>
      <c r="AI757">
        <v>2018</v>
      </c>
    </row>
    <row r="758" spans="1:35">
      <c r="A758">
        <v>4233</v>
      </c>
      <c r="B758" t="s">
        <v>492</v>
      </c>
      <c r="C758" t="s">
        <v>35</v>
      </c>
      <c r="D758" t="s">
        <v>341</v>
      </c>
      <c r="E758">
        <v>23</v>
      </c>
      <c r="F758">
        <v>28</v>
      </c>
      <c r="G758">
        <f>(Table1[[#This Row],[Min Temperature]]+Table1[[#This Row],[Max Temperature]])/2</f>
        <v>25.5</v>
      </c>
      <c r="H758">
        <v>2.5</v>
      </c>
      <c r="I758">
        <v>8.5</v>
      </c>
      <c r="J758">
        <f>(Table1[[#This Row],[Min Dissolved Oxygen]]+Table1[[#This Row],[Max Dissolved Oxygen]])/2</f>
        <v>5.5</v>
      </c>
      <c r="K758">
        <v>6.6</v>
      </c>
      <c r="L758">
        <v>7.3</v>
      </c>
      <c r="M758">
        <f>(Table1[[#This Row],[Min pH]]+Table1[[#This Row],[Max pH]])/2</f>
        <v>6.9499999999999993</v>
      </c>
      <c r="N758">
        <v>4760</v>
      </c>
      <c r="O758">
        <v>5430</v>
      </c>
      <c r="P758">
        <f>(Table1[[#This Row],[Min Conductivity]]+Table1[[#This Row],[Max Conductivity]])/2</f>
        <v>5095</v>
      </c>
      <c r="Q758">
        <v>18</v>
      </c>
      <c r="R758">
        <v>30</v>
      </c>
      <c r="S758">
        <f>(Table1[[#This Row],[Min BOD]]+Table1[[#This Row],[Max BOD]])/2</f>
        <v>24</v>
      </c>
      <c r="T758">
        <v>20.3</v>
      </c>
      <c r="U758">
        <v>32.4</v>
      </c>
      <c r="V758">
        <f>(Table1[[#This Row],[Min Nitrate N + Nitrite N]]+Table1[[#This Row],[Max Nitrate N + Nitrite N]])/2</f>
        <v>26.35</v>
      </c>
      <c r="W758">
        <v>4</v>
      </c>
      <c r="X758">
        <v>10</v>
      </c>
      <c r="Y758">
        <f>(Table1[[#This Row],[Min Fecal Coliform]]+Table1[[#This Row],[Max Fecal Coliform]])/2</f>
        <v>7</v>
      </c>
      <c r="Z758">
        <v>100</v>
      </c>
      <c r="AA758">
        <v>154</v>
      </c>
      <c r="AB758">
        <f>(Table1[[#This Row],[Min Total Coliform]]+Table1[[#This Row],[Max Total Coliform]])/2</f>
        <v>127</v>
      </c>
      <c r="AC758">
        <f>MIN(10, (Table1[[#This Row],[Avg BOD]]/4)*10)</f>
        <v>10</v>
      </c>
      <c r="AD758">
        <f>MIN(10, (Table1[[#This Row],[Avg Fecal Coliform]]/600)*10)</f>
        <v>0.11666666666666667</v>
      </c>
      <c r="AE758">
        <f>MIN(10, (Table1[[#This Row],[Avg Nitrate N + Nitrite N]]/10)*10)</f>
        <v>10</v>
      </c>
      <c r="AF758">
        <f>IF(OR(Table1[[#This Row],[Avg pH]]&lt;6.5,Table1[[#This Row],[Avg pH]]&gt;8.5),10,0)</f>
        <v>0</v>
      </c>
      <c r="AG758">
        <f>MAX(0, 10-(2*Table1[[#This Row],[Avg Dissolved Oxygen]]))</f>
        <v>0</v>
      </c>
      <c r="AH758">
        <f>(Table1[[#This Row],[Fecal Score]]*0.3) + (Table1[[#This Row],[BOD Score]]*0.25) + (Table1[[#This Row],[Nitrate Score]]*0.2) + (Table1[[#This Row],[pH Score]]*0.15) + (Table1[[#This Row],[Dissolved Oxygen Score]]*0.1)</f>
        <v>4.5350000000000001</v>
      </c>
      <c r="AI758">
        <v>2018</v>
      </c>
    </row>
    <row r="759" spans="1:35">
      <c r="A759">
        <v>4236</v>
      </c>
      <c r="B759" t="s">
        <v>493</v>
      </c>
      <c r="C759" t="s">
        <v>35</v>
      </c>
      <c r="D759" t="s">
        <v>341</v>
      </c>
      <c r="E759">
        <v>26</v>
      </c>
      <c r="F759">
        <v>29</v>
      </c>
      <c r="G759">
        <f>(Table1[[#This Row],[Min Temperature]]+Table1[[#This Row],[Max Temperature]])/2</f>
        <v>27.5</v>
      </c>
      <c r="H759">
        <v>0</v>
      </c>
      <c r="I759">
        <v>1</v>
      </c>
      <c r="J759">
        <f>(Table1[[#This Row],[Min Dissolved Oxygen]]+Table1[[#This Row],[Max Dissolved Oxygen]])/2</f>
        <v>0.5</v>
      </c>
      <c r="K759">
        <v>6.9</v>
      </c>
      <c r="L759">
        <v>7.6</v>
      </c>
      <c r="M759">
        <f>(Table1[[#This Row],[Min pH]]+Table1[[#This Row],[Max pH]])/2</f>
        <v>7.25</v>
      </c>
      <c r="N759">
        <v>146</v>
      </c>
      <c r="O759">
        <v>1550</v>
      </c>
      <c r="P759">
        <f>(Table1[[#This Row],[Min Conductivity]]+Table1[[#This Row],[Max Conductivity]])/2</f>
        <v>848</v>
      </c>
      <c r="Q759">
        <v>20</v>
      </c>
      <c r="R759">
        <v>30</v>
      </c>
      <c r="S759">
        <f>(Table1[[#This Row],[Min BOD]]+Table1[[#This Row],[Max BOD]])/2</f>
        <v>25</v>
      </c>
      <c r="T759">
        <v>4</v>
      </c>
      <c r="U759">
        <v>69.5</v>
      </c>
      <c r="V759">
        <f>(Table1[[#This Row],[Min Nitrate N + Nitrite N]]+Table1[[#This Row],[Max Nitrate N + Nitrite N]])/2</f>
        <v>36.75</v>
      </c>
      <c r="W759">
        <v>2</v>
      </c>
      <c r="X759">
        <v>800</v>
      </c>
      <c r="Y759">
        <f>(Table1[[#This Row],[Min Fecal Coliform]]+Table1[[#This Row],[Max Fecal Coliform]])/2</f>
        <v>401</v>
      </c>
      <c r="Z759">
        <v>23</v>
      </c>
      <c r="AA759">
        <v>1600</v>
      </c>
      <c r="AB759">
        <f>(Table1[[#This Row],[Min Total Coliform]]+Table1[[#This Row],[Max Total Coliform]])/2</f>
        <v>811.5</v>
      </c>
      <c r="AC759">
        <f>MIN(10, (Table1[[#This Row],[Avg BOD]]/4)*10)</f>
        <v>10</v>
      </c>
      <c r="AD759">
        <f>MIN(10, (Table1[[#This Row],[Avg Fecal Coliform]]/600)*10)</f>
        <v>6.6833333333333336</v>
      </c>
      <c r="AE759">
        <f>MIN(10, (Table1[[#This Row],[Avg Nitrate N + Nitrite N]]/10)*10)</f>
        <v>10</v>
      </c>
      <c r="AF759">
        <f>IF(OR(Table1[[#This Row],[Avg pH]]&lt;6.5,Table1[[#This Row],[Avg pH]]&gt;8.5),10,0)</f>
        <v>0</v>
      </c>
      <c r="AG759">
        <f>MAX(0, 10-(2*Table1[[#This Row],[Avg Dissolved Oxygen]]))</f>
        <v>9</v>
      </c>
      <c r="AH759">
        <f>(Table1[[#This Row],[Fecal Score]]*0.3) + (Table1[[#This Row],[BOD Score]]*0.25) + (Table1[[#This Row],[Nitrate Score]]*0.2) + (Table1[[#This Row],[pH Score]]*0.15) + (Table1[[#This Row],[Dissolved Oxygen Score]]*0.1)</f>
        <v>7.4050000000000002</v>
      </c>
      <c r="AI759">
        <v>2018</v>
      </c>
    </row>
    <row r="760" spans="1:35">
      <c r="A760">
        <v>4237</v>
      </c>
      <c r="B760" t="s">
        <v>494</v>
      </c>
      <c r="C760" t="s">
        <v>35</v>
      </c>
      <c r="D760" t="s">
        <v>341</v>
      </c>
      <c r="E760">
        <v>26</v>
      </c>
      <c r="F760">
        <v>29</v>
      </c>
      <c r="G760">
        <f>(Table1[[#This Row],[Min Temperature]]+Table1[[#This Row],[Max Temperature]])/2</f>
        <v>27.5</v>
      </c>
      <c r="H760">
        <v>0</v>
      </c>
      <c r="I760">
        <v>4.3</v>
      </c>
      <c r="J760">
        <f>(Table1[[#This Row],[Min Dissolved Oxygen]]+Table1[[#This Row],[Max Dissolved Oxygen]])/2</f>
        <v>2.15</v>
      </c>
      <c r="K760">
        <v>7.2</v>
      </c>
      <c r="L760">
        <v>8.6</v>
      </c>
      <c r="M760">
        <f>(Table1[[#This Row],[Min pH]]+Table1[[#This Row],[Max pH]])/2</f>
        <v>7.9</v>
      </c>
      <c r="N760">
        <v>1204</v>
      </c>
      <c r="O760">
        <v>1843</v>
      </c>
      <c r="P760">
        <f>(Table1[[#This Row],[Min Conductivity]]+Table1[[#This Row],[Max Conductivity]])/2</f>
        <v>1523.5</v>
      </c>
      <c r="Q760">
        <v>14</v>
      </c>
      <c r="R760">
        <v>57</v>
      </c>
      <c r="S760">
        <f>(Table1[[#This Row],[Min BOD]]+Table1[[#This Row],[Max BOD]])/2</f>
        <v>35.5</v>
      </c>
      <c r="T760">
        <v>0.3</v>
      </c>
      <c r="U760">
        <v>56</v>
      </c>
      <c r="V760">
        <f>(Table1[[#This Row],[Min Nitrate N + Nitrite N]]+Table1[[#This Row],[Max Nitrate N + Nitrite N]])/2</f>
        <v>28.15</v>
      </c>
      <c r="W760">
        <v>2</v>
      </c>
      <c r="X760">
        <v>420</v>
      </c>
      <c r="Y760">
        <f>(Table1[[#This Row],[Min Fecal Coliform]]+Table1[[#This Row],[Max Fecal Coliform]])/2</f>
        <v>211</v>
      </c>
      <c r="Z760">
        <v>19</v>
      </c>
      <c r="AA760">
        <v>1600</v>
      </c>
      <c r="AB760">
        <f>(Table1[[#This Row],[Min Total Coliform]]+Table1[[#This Row],[Max Total Coliform]])/2</f>
        <v>809.5</v>
      </c>
      <c r="AC760">
        <f>MIN(10, (Table1[[#This Row],[Avg BOD]]/4)*10)</f>
        <v>10</v>
      </c>
      <c r="AD760">
        <f>MIN(10, (Table1[[#This Row],[Avg Fecal Coliform]]/600)*10)</f>
        <v>3.5166666666666666</v>
      </c>
      <c r="AE760">
        <f>MIN(10, (Table1[[#This Row],[Avg Nitrate N + Nitrite N]]/10)*10)</f>
        <v>10</v>
      </c>
      <c r="AF760">
        <f>IF(OR(Table1[[#This Row],[Avg pH]]&lt;6.5,Table1[[#This Row],[Avg pH]]&gt;8.5),10,0)</f>
        <v>0</v>
      </c>
      <c r="AG760">
        <f>MAX(0, 10-(2*Table1[[#This Row],[Avg Dissolved Oxygen]]))</f>
        <v>5.7</v>
      </c>
      <c r="AH760">
        <f>(Table1[[#This Row],[Fecal Score]]*0.3) + (Table1[[#This Row],[BOD Score]]*0.25) + (Table1[[#This Row],[Nitrate Score]]*0.2) + (Table1[[#This Row],[pH Score]]*0.15) + (Table1[[#This Row],[Dissolved Oxygen Score]]*0.1)</f>
        <v>6.125</v>
      </c>
      <c r="AI760">
        <v>2018</v>
      </c>
    </row>
    <row r="761" spans="1:35">
      <c r="A761">
        <v>4238</v>
      </c>
      <c r="B761" t="s">
        <v>495</v>
      </c>
      <c r="C761" t="s">
        <v>35</v>
      </c>
      <c r="D761" t="s">
        <v>341</v>
      </c>
      <c r="E761">
        <v>25</v>
      </c>
      <c r="F761">
        <v>29</v>
      </c>
      <c r="G761">
        <f>(Table1[[#This Row],[Min Temperature]]+Table1[[#This Row],[Max Temperature]])/2</f>
        <v>27</v>
      </c>
      <c r="H761">
        <v>6.2</v>
      </c>
      <c r="I761">
        <v>7.4</v>
      </c>
      <c r="J761">
        <f>(Table1[[#This Row],[Min Dissolved Oxygen]]+Table1[[#This Row],[Max Dissolved Oxygen]])/2</f>
        <v>6.8000000000000007</v>
      </c>
      <c r="K761">
        <v>6.9</v>
      </c>
      <c r="L761">
        <v>8</v>
      </c>
      <c r="M761">
        <f>(Table1[[#This Row],[Min pH]]+Table1[[#This Row],[Max pH]])/2</f>
        <v>7.45</v>
      </c>
      <c r="N761">
        <v>1077</v>
      </c>
      <c r="O761">
        <v>1268</v>
      </c>
      <c r="P761">
        <f>(Table1[[#This Row],[Min Conductivity]]+Table1[[#This Row],[Max Conductivity]])/2</f>
        <v>1172.5</v>
      </c>
      <c r="Q761">
        <v>6</v>
      </c>
      <c r="R761">
        <v>13</v>
      </c>
      <c r="S761">
        <f>(Table1[[#This Row],[Min BOD]]+Table1[[#This Row],[Max BOD]])/2</f>
        <v>9.5</v>
      </c>
      <c r="T761">
        <v>20.399999999999999</v>
      </c>
      <c r="U761">
        <v>28.4</v>
      </c>
      <c r="V761">
        <f>(Table1[[#This Row],[Min Nitrate N + Nitrite N]]+Table1[[#This Row],[Max Nitrate N + Nitrite N]])/2</f>
        <v>24.4</v>
      </c>
      <c r="W761">
        <v>6</v>
      </c>
      <c r="X761">
        <v>10</v>
      </c>
      <c r="Y761">
        <f>(Table1[[#This Row],[Min Fecal Coliform]]+Table1[[#This Row],[Max Fecal Coliform]])/2</f>
        <v>8</v>
      </c>
      <c r="Z761">
        <v>79</v>
      </c>
      <c r="AA761">
        <v>180</v>
      </c>
      <c r="AB761">
        <f>(Table1[[#This Row],[Min Total Coliform]]+Table1[[#This Row],[Max Total Coliform]])/2</f>
        <v>129.5</v>
      </c>
      <c r="AC761">
        <f>MIN(10, (Table1[[#This Row],[Avg BOD]]/4)*10)</f>
        <v>10</v>
      </c>
      <c r="AD761">
        <f>MIN(10, (Table1[[#This Row],[Avg Fecal Coliform]]/600)*10)</f>
        <v>0.13333333333333333</v>
      </c>
      <c r="AE761">
        <f>MIN(10, (Table1[[#This Row],[Avg Nitrate N + Nitrite N]]/10)*10)</f>
        <v>10</v>
      </c>
      <c r="AF761">
        <f>IF(OR(Table1[[#This Row],[Avg pH]]&lt;6.5,Table1[[#This Row],[Avg pH]]&gt;8.5),10,0)</f>
        <v>0</v>
      </c>
      <c r="AG761">
        <f>MAX(0, 10-(2*Table1[[#This Row],[Avg Dissolved Oxygen]]))</f>
        <v>0</v>
      </c>
      <c r="AH761">
        <f>(Table1[[#This Row],[Fecal Score]]*0.3) + (Table1[[#This Row],[BOD Score]]*0.25) + (Table1[[#This Row],[Nitrate Score]]*0.2) + (Table1[[#This Row],[pH Score]]*0.15) + (Table1[[#This Row],[Dissolved Oxygen Score]]*0.1)</f>
        <v>4.54</v>
      </c>
      <c r="AI761">
        <v>2018</v>
      </c>
    </row>
    <row r="762" spans="1:35">
      <c r="A762">
        <v>4239</v>
      </c>
      <c r="B762" t="s">
        <v>496</v>
      </c>
      <c r="C762" t="s">
        <v>35</v>
      </c>
      <c r="D762" t="s">
        <v>341</v>
      </c>
      <c r="E762">
        <v>24</v>
      </c>
      <c r="F762">
        <v>28</v>
      </c>
      <c r="G762">
        <f>(Table1[[#This Row],[Min Temperature]]+Table1[[#This Row],[Max Temperature]])/2</f>
        <v>26</v>
      </c>
      <c r="H762">
        <v>6.5</v>
      </c>
      <c r="I762">
        <v>6.9</v>
      </c>
      <c r="J762">
        <f>(Table1[[#This Row],[Min Dissolved Oxygen]]+Table1[[#This Row],[Max Dissolved Oxygen]])/2</f>
        <v>6.7</v>
      </c>
      <c r="K762">
        <v>7</v>
      </c>
      <c r="L762">
        <v>8.5</v>
      </c>
      <c r="M762">
        <f>(Table1[[#This Row],[Min pH]]+Table1[[#This Row],[Max pH]])/2</f>
        <v>7.75</v>
      </c>
      <c r="N762">
        <v>1030</v>
      </c>
      <c r="O762">
        <v>1282</v>
      </c>
      <c r="P762">
        <f>(Table1[[#This Row],[Min Conductivity]]+Table1[[#This Row],[Max Conductivity]])/2</f>
        <v>1156</v>
      </c>
      <c r="Q762">
        <v>5</v>
      </c>
      <c r="R762">
        <v>12</v>
      </c>
      <c r="S762">
        <f>(Table1[[#This Row],[Min BOD]]+Table1[[#This Row],[Max BOD]])/2</f>
        <v>8.5</v>
      </c>
      <c r="T762">
        <v>10.3</v>
      </c>
      <c r="U762">
        <v>19.3</v>
      </c>
      <c r="V762">
        <f>(Table1[[#This Row],[Min Nitrate N + Nitrite N]]+Table1[[#This Row],[Max Nitrate N + Nitrite N]])/2</f>
        <v>14.8</v>
      </c>
      <c r="W762">
        <v>2</v>
      </c>
      <c r="X762">
        <v>12</v>
      </c>
      <c r="Y762">
        <f>(Table1[[#This Row],[Min Fecal Coliform]]+Table1[[#This Row],[Max Fecal Coliform]])/2</f>
        <v>7</v>
      </c>
      <c r="Z762">
        <v>27</v>
      </c>
      <c r="AA762">
        <v>162</v>
      </c>
      <c r="AB762">
        <f>(Table1[[#This Row],[Min Total Coliform]]+Table1[[#This Row],[Max Total Coliform]])/2</f>
        <v>94.5</v>
      </c>
      <c r="AC762">
        <f>MIN(10, (Table1[[#This Row],[Avg BOD]]/4)*10)</f>
        <v>10</v>
      </c>
      <c r="AD762">
        <f>MIN(10, (Table1[[#This Row],[Avg Fecal Coliform]]/600)*10)</f>
        <v>0.11666666666666667</v>
      </c>
      <c r="AE762">
        <f>MIN(10, (Table1[[#This Row],[Avg Nitrate N + Nitrite N]]/10)*10)</f>
        <v>10</v>
      </c>
      <c r="AF762">
        <f>IF(OR(Table1[[#This Row],[Avg pH]]&lt;6.5,Table1[[#This Row],[Avg pH]]&gt;8.5),10,0)</f>
        <v>0</v>
      </c>
      <c r="AG762">
        <f>MAX(0, 10-(2*Table1[[#This Row],[Avg Dissolved Oxygen]]))</f>
        <v>0</v>
      </c>
      <c r="AH762">
        <f>(Table1[[#This Row],[Fecal Score]]*0.3) + (Table1[[#This Row],[BOD Score]]*0.25) + (Table1[[#This Row],[Nitrate Score]]*0.2) + (Table1[[#This Row],[pH Score]]*0.15) + (Table1[[#This Row],[Dissolved Oxygen Score]]*0.1)</f>
        <v>4.5350000000000001</v>
      </c>
      <c r="AI762">
        <v>2018</v>
      </c>
    </row>
    <row r="763" spans="1:35">
      <c r="A763">
        <v>4240</v>
      </c>
      <c r="B763" t="s">
        <v>497</v>
      </c>
      <c r="C763" t="s">
        <v>35</v>
      </c>
      <c r="D763" t="s">
        <v>341</v>
      </c>
      <c r="E763">
        <v>23</v>
      </c>
      <c r="F763">
        <v>28</v>
      </c>
      <c r="G763">
        <f>(Table1[[#This Row],[Min Temperature]]+Table1[[#This Row],[Max Temperature]])/2</f>
        <v>25.5</v>
      </c>
      <c r="H763">
        <v>5.2</v>
      </c>
      <c r="I763">
        <v>7.1</v>
      </c>
      <c r="J763">
        <f>(Table1[[#This Row],[Min Dissolved Oxygen]]+Table1[[#This Row],[Max Dissolved Oxygen]])/2</f>
        <v>6.15</v>
      </c>
      <c r="K763">
        <v>5.5</v>
      </c>
      <c r="L763">
        <v>8.3000000000000007</v>
      </c>
      <c r="M763">
        <f>(Table1[[#This Row],[Min pH]]+Table1[[#This Row],[Max pH]])/2</f>
        <v>6.9</v>
      </c>
      <c r="N763">
        <v>1138</v>
      </c>
      <c r="O763">
        <v>1280</v>
      </c>
      <c r="P763">
        <f>(Table1[[#This Row],[Min Conductivity]]+Table1[[#This Row],[Max Conductivity]])/2</f>
        <v>1209</v>
      </c>
      <c r="Q763">
        <v>4</v>
      </c>
      <c r="R763">
        <v>10</v>
      </c>
      <c r="S763">
        <f>(Table1[[#This Row],[Min BOD]]+Table1[[#This Row],[Max BOD]])/2</f>
        <v>7</v>
      </c>
      <c r="T763">
        <v>0</v>
      </c>
      <c r="U763">
        <v>26.5</v>
      </c>
      <c r="V763">
        <f>(Table1[[#This Row],[Min Nitrate N + Nitrite N]]+Table1[[#This Row],[Max Nitrate N + Nitrite N]])/2</f>
        <v>13.25</v>
      </c>
      <c r="W763">
        <v>2</v>
      </c>
      <c r="X763">
        <v>60</v>
      </c>
      <c r="Y763">
        <f>(Table1[[#This Row],[Min Fecal Coliform]]+Table1[[#This Row],[Max Fecal Coliform]])/2</f>
        <v>31</v>
      </c>
      <c r="Z763">
        <v>25</v>
      </c>
      <c r="AA763">
        <v>48</v>
      </c>
      <c r="AB763">
        <f>(Table1[[#This Row],[Min Total Coliform]]+Table1[[#This Row],[Max Total Coliform]])/2</f>
        <v>36.5</v>
      </c>
      <c r="AC763">
        <f>MIN(10, (Table1[[#This Row],[Avg BOD]]/4)*10)</f>
        <v>10</v>
      </c>
      <c r="AD763">
        <f>MIN(10, (Table1[[#This Row],[Avg Fecal Coliform]]/600)*10)</f>
        <v>0.51666666666666661</v>
      </c>
      <c r="AE763">
        <f>MIN(10, (Table1[[#This Row],[Avg Nitrate N + Nitrite N]]/10)*10)</f>
        <v>10</v>
      </c>
      <c r="AF763">
        <f>IF(OR(Table1[[#This Row],[Avg pH]]&lt;6.5,Table1[[#This Row],[Avg pH]]&gt;8.5),10,0)</f>
        <v>0</v>
      </c>
      <c r="AG763">
        <f>MAX(0, 10-(2*Table1[[#This Row],[Avg Dissolved Oxygen]]))</f>
        <v>0</v>
      </c>
      <c r="AH763">
        <f>(Table1[[#This Row],[Fecal Score]]*0.3) + (Table1[[#This Row],[BOD Score]]*0.25) + (Table1[[#This Row],[Nitrate Score]]*0.2) + (Table1[[#This Row],[pH Score]]*0.15) + (Table1[[#This Row],[Dissolved Oxygen Score]]*0.1)</f>
        <v>4.6549999999999994</v>
      </c>
      <c r="AI763">
        <v>2018</v>
      </c>
    </row>
    <row r="764" spans="1:35">
      <c r="A764">
        <v>4241</v>
      </c>
      <c r="B764" t="s">
        <v>498</v>
      </c>
      <c r="C764" t="s">
        <v>35</v>
      </c>
      <c r="D764" t="s">
        <v>341</v>
      </c>
      <c r="E764">
        <v>25</v>
      </c>
      <c r="F764">
        <v>28</v>
      </c>
      <c r="G764">
        <f>(Table1[[#This Row],[Min Temperature]]+Table1[[#This Row],[Max Temperature]])/2</f>
        <v>26.5</v>
      </c>
      <c r="H764">
        <v>5.6</v>
      </c>
      <c r="I764">
        <v>6.8</v>
      </c>
      <c r="J764">
        <f>(Table1[[#This Row],[Min Dissolved Oxygen]]+Table1[[#This Row],[Max Dissolved Oxygen]])/2</f>
        <v>6.1999999999999993</v>
      </c>
      <c r="K764">
        <v>6.5</v>
      </c>
      <c r="L764">
        <v>7.9</v>
      </c>
      <c r="M764">
        <f>(Table1[[#This Row],[Min pH]]+Table1[[#This Row],[Max pH]])/2</f>
        <v>7.2</v>
      </c>
      <c r="N764">
        <v>1692</v>
      </c>
      <c r="O764">
        <v>1944</v>
      </c>
      <c r="P764">
        <f>(Table1[[#This Row],[Min Conductivity]]+Table1[[#This Row],[Max Conductivity]])/2</f>
        <v>1818</v>
      </c>
      <c r="Q764">
        <v>4</v>
      </c>
      <c r="R764">
        <v>13</v>
      </c>
      <c r="S764">
        <f>(Table1[[#This Row],[Min BOD]]+Table1[[#This Row],[Max BOD]])/2</f>
        <v>8.5</v>
      </c>
      <c r="T764">
        <v>20.5</v>
      </c>
      <c r="U764">
        <v>32.6</v>
      </c>
      <c r="V764">
        <f>(Table1[[#This Row],[Min Nitrate N + Nitrite N]]+Table1[[#This Row],[Max Nitrate N + Nitrite N]])/2</f>
        <v>26.55</v>
      </c>
      <c r="W764">
        <v>3</v>
      </c>
      <c r="X764">
        <v>6</v>
      </c>
      <c r="Y764">
        <f>(Table1[[#This Row],[Min Fecal Coliform]]+Table1[[#This Row],[Max Fecal Coliform]])/2</f>
        <v>4.5</v>
      </c>
      <c r="Z764">
        <v>38</v>
      </c>
      <c r="AA764">
        <v>100</v>
      </c>
      <c r="AB764">
        <f>(Table1[[#This Row],[Min Total Coliform]]+Table1[[#This Row],[Max Total Coliform]])/2</f>
        <v>69</v>
      </c>
      <c r="AC764">
        <f>MIN(10, (Table1[[#This Row],[Avg BOD]]/4)*10)</f>
        <v>10</v>
      </c>
      <c r="AD764">
        <f>MIN(10, (Table1[[#This Row],[Avg Fecal Coliform]]/600)*10)</f>
        <v>7.4999999999999997E-2</v>
      </c>
      <c r="AE764">
        <f>MIN(10, (Table1[[#This Row],[Avg Nitrate N + Nitrite N]]/10)*10)</f>
        <v>10</v>
      </c>
      <c r="AF764">
        <f>IF(OR(Table1[[#This Row],[Avg pH]]&lt;6.5,Table1[[#This Row],[Avg pH]]&gt;8.5),10,0)</f>
        <v>0</v>
      </c>
      <c r="AG764">
        <f>MAX(0, 10-(2*Table1[[#This Row],[Avg Dissolved Oxygen]]))</f>
        <v>0</v>
      </c>
      <c r="AH764">
        <f>(Table1[[#This Row],[Fecal Score]]*0.3) + (Table1[[#This Row],[BOD Score]]*0.25) + (Table1[[#This Row],[Nitrate Score]]*0.2) + (Table1[[#This Row],[pH Score]]*0.15) + (Table1[[#This Row],[Dissolved Oxygen Score]]*0.1)</f>
        <v>4.5225</v>
      </c>
      <c r="AI764">
        <v>2018</v>
      </c>
    </row>
    <row r="765" spans="1:35">
      <c r="A765">
        <v>4242</v>
      </c>
      <c r="B765" t="s">
        <v>499</v>
      </c>
      <c r="C765" t="s">
        <v>35</v>
      </c>
      <c r="D765" t="s">
        <v>341</v>
      </c>
      <c r="E765">
        <v>25</v>
      </c>
      <c r="F765">
        <v>26</v>
      </c>
      <c r="G765">
        <f>(Table1[[#This Row],[Min Temperature]]+Table1[[#This Row],[Max Temperature]])/2</f>
        <v>25.5</v>
      </c>
      <c r="H765">
        <v>4.2</v>
      </c>
      <c r="I765">
        <v>6.2</v>
      </c>
      <c r="J765">
        <f>(Table1[[#This Row],[Min Dissolved Oxygen]]+Table1[[#This Row],[Max Dissolved Oxygen]])/2</f>
        <v>5.2</v>
      </c>
      <c r="K765">
        <v>7.2</v>
      </c>
      <c r="L765">
        <v>8.1</v>
      </c>
      <c r="M765">
        <f>(Table1[[#This Row],[Min pH]]+Table1[[#This Row],[Max pH]])/2</f>
        <v>7.65</v>
      </c>
      <c r="N765">
        <v>1442</v>
      </c>
      <c r="O765">
        <v>1866</v>
      </c>
      <c r="P765">
        <f>(Table1[[#This Row],[Min Conductivity]]+Table1[[#This Row],[Max Conductivity]])/2</f>
        <v>1654</v>
      </c>
      <c r="Q765">
        <v>3.2</v>
      </c>
      <c r="R765">
        <v>5</v>
      </c>
      <c r="S765">
        <f>(Table1[[#This Row],[Min BOD]]+Table1[[#This Row],[Max BOD]])/2</f>
        <v>4.0999999999999996</v>
      </c>
      <c r="T765">
        <v>0</v>
      </c>
      <c r="U765">
        <v>50</v>
      </c>
      <c r="V765">
        <f>(Table1[[#This Row],[Min Nitrate N + Nitrite N]]+Table1[[#This Row],[Max Nitrate N + Nitrite N]])/2</f>
        <v>25</v>
      </c>
      <c r="W765">
        <v>2</v>
      </c>
      <c r="X765">
        <v>3</v>
      </c>
      <c r="Y765">
        <f>(Table1[[#This Row],[Min Fecal Coliform]]+Table1[[#This Row],[Max Fecal Coliform]])/2</f>
        <v>2.5</v>
      </c>
      <c r="Z765">
        <v>26</v>
      </c>
      <c r="AA765">
        <v>70</v>
      </c>
      <c r="AB765">
        <f>(Table1[[#This Row],[Min Total Coliform]]+Table1[[#This Row],[Max Total Coliform]])/2</f>
        <v>48</v>
      </c>
      <c r="AC765">
        <f>MIN(10, (Table1[[#This Row],[Avg BOD]]/4)*10)</f>
        <v>10</v>
      </c>
      <c r="AD765">
        <f>MIN(10, (Table1[[#This Row],[Avg Fecal Coliform]]/600)*10)</f>
        <v>4.1666666666666664E-2</v>
      </c>
      <c r="AE765">
        <f>MIN(10, (Table1[[#This Row],[Avg Nitrate N + Nitrite N]]/10)*10)</f>
        <v>10</v>
      </c>
      <c r="AF765">
        <f>IF(OR(Table1[[#This Row],[Avg pH]]&lt;6.5,Table1[[#This Row],[Avg pH]]&gt;8.5),10,0)</f>
        <v>0</v>
      </c>
      <c r="AG765">
        <f>MAX(0, 10-(2*Table1[[#This Row],[Avg Dissolved Oxygen]]))</f>
        <v>0</v>
      </c>
      <c r="AH765">
        <f>(Table1[[#This Row],[Fecal Score]]*0.3) + (Table1[[#This Row],[BOD Score]]*0.25) + (Table1[[#This Row],[Nitrate Score]]*0.2) + (Table1[[#This Row],[pH Score]]*0.15) + (Table1[[#This Row],[Dissolved Oxygen Score]]*0.1)</f>
        <v>4.5125000000000002</v>
      </c>
      <c r="AI765">
        <v>2018</v>
      </c>
    </row>
    <row r="766" spans="1:35">
      <c r="A766">
        <v>4243</v>
      </c>
      <c r="B766" t="s">
        <v>500</v>
      </c>
      <c r="C766" t="s">
        <v>35</v>
      </c>
      <c r="D766" t="s">
        <v>341</v>
      </c>
      <c r="E766">
        <v>24</v>
      </c>
      <c r="F766">
        <v>28</v>
      </c>
      <c r="G766">
        <f>(Table1[[#This Row],[Min Temperature]]+Table1[[#This Row],[Max Temperature]])/2</f>
        <v>26</v>
      </c>
      <c r="H766">
        <v>2.5</v>
      </c>
      <c r="I766">
        <v>6.5</v>
      </c>
      <c r="J766">
        <f>(Table1[[#This Row],[Min Dissolved Oxygen]]+Table1[[#This Row],[Max Dissolved Oxygen]])/2</f>
        <v>4.5</v>
      </c>
      <c r="K766">
        <v>6.7</v>
      </c>
      <c r="L766">
        <v>7.9</v>
      </c>
      <c r="M766">
        <f>(Table1[[#This Row],[Min pH]]+Table1[[#This Row],[Max pH]])/2</f>
        <v>7.3000000000000007</v>
      </c>
      <c r="N766">
        <v>5930</v>
      </c>
      <c r="O766">
        <v>8793</v>
      </c>
      <c r="P766">
        <f>(Table1[[#This Row],[Min Conductivity]]+Table1[[#This Row],[Max Conductivity]])/2</f>
        <v>7361.5</v>
      </c>
      <c r="Q766">
        <v>3</v>
      </c>
      <c r="R766">
        <v>88</v>
      </c>
      <c r="S766">
        <f>(Table1[[#This Row],[Min BOD]]+Table1[[#This Row],[Max BOD]])/2</f>
        <v>45.5</v>
      </c>
      <c r="T766">
        <v>38.9</v>
      </c>
      <c r="U766">
        <v>59.9</v>
      </c>
      <c r="V766">
        <f>(Table1[[#This Row],[Min Nitrate N + Nitrite N]]+Table1[[#This Row],[Max Nitrate N + Nitrite N]])/2</f>
        <v>49.4</v>
      </c>
      <c r="W766">
        <v>2</v>
      </c>
      <c r="X766">
        <v>12</v>
      </c>
      <c r="Y766">
        <f>(Table1[[#This Row],[Min Fecal Coliform]]+Table1[[#This Row],[Max Fecal Coliform]])/2</f>
        <v>7</v>
      </c>
      <c r="Z766">
        <v>70</v>
      </c>
      <c r="AA766">
        <v>136</v>
      </c>
      <c r="AB766">
        <f>(Table1[[#This Row],[Min Total Coliform]]+Table1[[#This Row],[Max Total Coliform]])/2</f>
        <v>103</v>
      </c>
      <c r="AC766">
        <f>MIN(10, (Table1[[#This Row],[Avg BOD]]/4)*10)</f>
        <v>10</v>
      </c>
      <c r="AD766">
        <f>MIN(10, (Table1[[#This Row],[Avg Fecal Coliform]]/600)*10)</f>
        <v>0.11666666666666667</v>
      </c>
      <c r="AE766">
        <f>MIN(10, (Table1[[#This Row],[Avg Nitrate N + Nitrite N]]/10)*10)</f>
        <v>10</v>
      </c>
      <c r="AF766">
        <f>IF(OR(Table1[[#This Row],[Avg pH]]&lt;6.5,Table1[[#This Row],[Avg pH]]&gt;8.5),10,0)</f>
        <v>0</v>
      </c>
      <c r="AG766">
        <f>MAX(0, 10-(2*Table1[[#This Row],[Avg Dissolved Oxygen]]))</f>
        <v>1</v>
      </c>
      <c r="AH766">
        <f>(Table1[[#This Row],[Fecal Score]]*0.3) + (Table1[[#This Row],[BOD Score]]*0.25) + (Table1[[#This Row],[Nitrate Score]]*0.2) + (Table1[[#This Row],[pH Score]]*0.15) + (Table1[[#This Row],[Dissolved Oxygen Score]]*0.1)</f>
        <v>4.6349999999999998</v>
      </c>
      <c r="AI766">
        <v>2018</v>
      </c>
    </row>
    <row r="767" spans="1:35">
      <c r="A767">
        <v>4244</v>
      </c>
      <c r="B767" t="s">
        <v>501</v>
      </c>
      <c r="C767" t="s">
        <v>35</v>
      </c>
      <c r="D767" t="s">
        <v>341</v>
      </c>
      <c r="E767">
        <v>24</v>
      </c>
      <c r="F767">
        <v>29</v>
      </c>
      <c r="G767">
        <f>(Table1[[#This Row],[Min Temperature]]+Table1[[#This Row],[Max Temperature]])/2</f>
        <v>26.5</v>
      </c>
      <c r="H767">
        <v>6.6</v>
      </c>
      <c r="I767">
        <v>7.9</v>
      </c>
      <c r="J767">
        <f>(Table1[[#This Row],[Min Dissolved Oxygen]]+Table1[[#This Row],[Max Dissolved Oxygen]])/2</f>
        <v>7.25</v>
      </c>
      <c r="K767">
        <v>6.9</v>
      </c>
      <c r="L767">
        <v>8</v>
      </c>
      <c r="M767">
        <f>(Table1[[#This Row],[Min pH]]+Table1[[#This Row],[Max pH]])/2</f>
        <v>7.45</v>
      </c>
      <c r="N767">
        <v>1065</v>
      </c>
      <c r="O767">
        <v>2871</v>
      </c>
      <c r="P767">
        <f>(Table1[[#This Row],[Min Conductivity]]+Table1[[#This Row],[Max Conductivity]])/2</f>
        <v>1968</v>
      </c>
      <c r="Q767">
        <v>4</v>
      </c>
      <c r="R767">
        <v>11.8</v>
      </c>
      <c r="S767">
        <f>(Table1[[#This Row],[Min BOD]]+Table1[[#This Row],[Max BOD]])/2</f>
        <v>7.9</v>
      </c>
      <c r="T767">
        <v>30.3</v>
      </c>
      <c r="U767">
        <v>45.3</v>
      </c>
      <c r="V767">
        <f>(Table1[[#This Row],[Min Nitrate N + Nitrite N]]+Table1[[#This Row],[Max Nitrate N + Nitrite N]])/2</f>
        <v>37.799999999999997</v>
      </c>
      <c r="W767">
        <v>2</v>
      </c>
      <c r="X767">
        <v>4</v>
      </c>
      <c r="Y767">
        <f>(Table1[[#This Row],[Min Fecal Coliform]]+Table1[[#This Row],[Max Fecal Coliform]])/2</f>
        <v>3</v>
      </c>
      <c r="Z767">
        <v>29</v>
      </c>
      <c r="AA767">
        <v>90</v>
      </c>
      <c r="AB767">
        <f>(Table1[[#This Row],[Min Total Coliform]]+Table1[[#This Row],[Max Total Coliform]])/2</f>
        <v>59.5</v>
      </c>
      <c r="AC767">
        <f>MIN(10, (Table1[[#This Row],[Avg BOD]]/4)*10)</f>
        <v>10</v>
      </c>
      <c r="AD767">
        <f>MIN(10, (Table1[[#This Row],[Avg Fecal Coliform]]/600)*10)</f>
        <v>0.05</v>
      </c>
      <c r="AE767">
        <f>MIN(10, (Table1[[#This Row],[Avg Nitrate N + Nitrite N]]/10)*10)</f>
        <v>10</v>
      </c>
      <c r="AF767">
        <f>IF(OR(Table1[[#This Row],[Avg pH]]&lt;6.5,Table1[[#This Row],[Avg pH]]&gt;8.5),10,0)</f>
        <v>0</v>
      </c>
      <c r="AG767">
        <f>MAX(0, 10-(2*Table1[[#This Row],[Avg Dissolved Oxygen]]))</f>
        <v>0</v>
      </c>
      <c r="AH767">
        <f>(Table1[[#This Row],[Fecal Score]]*0.3) + (Table1[[#This Row],[BOD Score]]*0.25) + (Table1[[#This Row],[Nitrate Score]]*0.2) + (Table1[[#This Row],[pH Score]]*0.15) + (Table1[[#This Row],[Dissolved Oxygen Score]]*0.1)</f>
        <v>4.5150000000000006</v>
      </c>
      <c r="AI767">
        <v>2018</v>
      </c>
    </row>
    <row r="768" spans="1:35">
      <c r="A768">
        <v>4245</v>
      </c>
      <c r="B768" t="s">
        <v>502</v>
      </c>
      <c r="C768" t="s">
        <v>35</v>
      </c>
      <c r="D768" t="s">
        <v>341</v>
      </c>
      <c r="E768">
        <v>25</v>
      </c>
      <c r="F768">
        <v>28</v>
      </c>
      <c r="G768">
        <f>(Table1[[#This Row],[Min Temperature]]+Table1[[#This Row],[Max Temperature]])/2</f>
        <v>26.5</v>
      </c>
      <c r="H768">
        <v>6.1</v>
      </c>
      <c r="I768">
        <v>7.6</v>
      </c>
      <c r="J768">
        <f>(Table1[[#This Row],[Min Dissolved Oxygen]]+Table1[[#This Row],[Max Dissolved Oxygen]])/2</f>
        <v>6.85</v>
      </c>
      <c r="K768">
        <v>7.2</v>
      </c>
      <c r="L768">
        <v>8.6999999999999993</v>
      </c>
      <c r="M768">
        <f>(Table1[[#This Row],[Min pH]]+Table1[[#This Row],[Max pH]])/2</f>
        <v>7.9499999999999993</v>
      </c>
      <c r="N768">
        <v>1640</v>
      </c>
      <c r="O768">
        <v>4320</v>
      </c>
      <c r="P768">
        <f>(Table1[[#This Row],[Min Conductivity]]+Table1[[#This Row],[Max Conductivity]])/2</f>
        <v>2980</v>
      </c>
      <c r="Q768">
        <v>4.8</v>
      </c>
      <c r="R768">
        <v>14</v>
      </c>
      <c r="S768">
        <f>(Table1[[#This Row],[Min BOD]]+Table1[[#This Row],[Max BOD]])/2</f>
        <v>9.4</v>
      </c>
      <c r="T768">
        <v>16.600000000000001</v>
      </c>
      <c r="U768">
        <v>48.3</v>
      </c>
      <c r="V768">
        <f>(Table1[[#This Row],[Min Nitrate N + Nitrite N]]+Table1[[#This Row],[Max Nitrate N + Nitrite N]])/2</f>
        <v>32.450000000000003</v>
      </c>
      <c r="W768">
        <v>2</v>
      </c>
      <c r="X768">
        <v>6</v>
      </c>
      <c r="Y768">
        <f>(Table1[[#This Row],[Min Fecal Coliform]]+Table1[[#This Row],[Max Fecal Coliform]])/2</f>
        <v>4</v>
      </c>
      <c r="Z768">
        <v>36</v>
      </c>
      <c r="AA768">
        <v>110</v>
      </c>
      <c r="AB768">
        <f>(Table1[[#This Row],[Min Total Coliform]]+Table1[[#This Row],[Max Total Coliform]])/2</f>
        <v>73</v>
      </c>
      <c r="AC768">
        <f>MIN(10, (Table1[[#This Row],[Avg BOD]]/4)*10)</f>
        <v>10</v>
      </c>
      <c r="AD768">
        <f>MIN(10, (Table1[[#This Row],[Avg Fecal Coliform]]/600)*10)</f>
        <v>6.6666666666666666E-2</v>
      </c>
      <c r="AE768">
        <f>MIN(10, (Table1[[#This Row],[Avg Nitrate N + Nitrite N]]/10)*10)</f>
        <v>10</v>
      </c>
      <c r="AF768">
        <f>IF(OR(Table1[[#This Row],[Avg pH]]&lt;6.5,Table1[[#This Row],[Avg pH]]&gt;8.5),10,0)</f>
        <v>0</v>
      </c>
      <c r="AG768">
        <f>MAX(0, 10-(2*Table1[[#This Row],[Avg Dissolved Oxygen]]))</f>
        <v>0</v>
      </c>
      <c r="AH768">
        <f>(Table1[[#This Row],[Fecal Score]]*0.3) + (Table1[[#This Row],[BOD Score]]*0.25) + (Table1[[#This Row],[Nitrate Score]]*0.2) + (Table1[[#This Row],[pH Score]]*0.15) + (Table1[[#This Row],[Dissolved Oxygen Score]]*0.1)</f>
        <v>4.5199999999999996</v>
      </c>
      <c r="AI768">
        <v>2018</v>
      </c>
    </row>
    <row r="769" spans="1:35">
      <c r="A769">
        <v>4247</v>
      </c>
      <c r="B769" t="s">
        <v>503</v>
      </c>
      <c r="C769" t="s">
        <v>35</v>
      </c>
      <c r="D769" t="s">
        <v>341</v>
      </c>
      <c r="E769">
        <v>25</v>
      </c>
      <c r="F769">
        <v>28</v>
      </c>
      <c r="G769">
        <f>(Table1[[#This Row],[Min Temperature]]+Table1[[#This Row],[Max Temperature]])/2</f>
        <v>26.5</v>
      </c>
      <c r="H769">
        <v>2.6</v>
      </c>
      <c r="I769">
        <v>4.7</v>
      </c>
      <c r="J769">
        <f>(Table1[[#This Row],[Min Dissolved Oxygen]]+Table1[[#This Row],[Max Dissolved Oxygen]])/2</f>
        <v>3.6500000000000004</v>
      </c>
      <c r="K769">
        <v>6.9</v>
      </c>
      <c r="L769">
        <v>9</v>
      </c>
      <c r="M769">
        <f>(Table1[[#This Row],[Min pH]]+Table1[[#This Row],[Max pH]])/2</f>
        <v>7.95</v>
      </c>
      <c r="N769">
        <v>909</v>
      </c>
      <c r="O769">
        <v>1320</v>
      </c>
      <c r="P769">
        <f>(Table1[[#This Row],[Min Conductivity]]+Table1[[#This Row],[Max Conductivity]])/2</f>
        <v>1114.5</v>
      </c>
      <c r="Q769">
        <v>10</v>
      </c>
      <c r="R769">
        <v>18</v>
      </c>
      <c r="S769">
        <f>(Table1[[#This Row],[Min BOD]]+Table1[[#This Row],[Max BOD]])/2</f>
        <v>14</v>
      </c>
      <c r="T769">
        <v>2</v>
      </c>
      <c r="U769">
        <v>15.5</v>
      </c>
      <c r="V769">
        <f>(Table1[[#This Row],[Min Nitrate N + Nitrite N]]+Table1[[#This Row],[Max Nitrate N + Nitrite N]])/2</f>
        <v>8.75</v>
      </c>
      <c r="W769">
        <v>2</v>
      </c>
      <c r="X769">
        <v>94</v>
      </c>
      <c r="Y769">
        <f>(Table1[[#This Row],[Min Fecal Coliform]]+Table1[[#This Row],[Max Fecal Coliform]])/2</f>
        <v>48</v>
      </c>
      <c r="Z769">
        <v>69</v>
      </c>
      <c r="AA769">
        <v>480</v>
      </c>
      <c r="AB769">
        <f>(Table1[[#This Row],[Min Total Coliform]]+Table1[[#This Row],[Max Total Coliform]])/2</f>
        <v>274.5</v>
      </c>
      <c r="AC769">
        <f>MIN(10, (Table1[[#This Row],[Avg BOD]]/4)*10)</f>
        <v>10</v>
      </c>
      <c r="AD769">
        <f>MIN(10, (Table1[[#This Row],[Avg Fecal Coliform]]/600)*10)</f>
        <v>0.8</v>
      </c>
      <c r="AE769">
        <f>MIN(10, (Table1[[#This Row],[Avg Nitrate N + Nitrite N]]/10)*10)</f>
        <v>8.75</v>
      </c>
      <c r="AF769">
        <f>IF(OR(Table1[[#This Row],[Avg pH]]&lt;6.5,Table1[[#This Row],[Avg pH]]&gt;8.5),10,0)</f>
        <v>0</v>
      </c>
      <c r="AG769">
        <f>MAX(0, 10-(2*Table1[[#This Row],[Avg Dissolved Oxygen]]))</f>
        <v>2.6999999999999993</v>
      </c>
      <c r="AH769">
        <f>(Table1[[#This Row],[Fecal Score]]*0.3) + (Table1[[#This Row],[BOD Score]]*0.25) + (Table1[[#This Row],[Nitrate Score]]*0.2) + (Table1[[#This Row],[pH Score]]*0.15) + (Table1[[#This Row],[Dissolved Oxygen Score]]*0.1)</f>
        <v>4.76</v>
      </c>
      <c r="AI769">
        <v>2018</v>
      </c>
    </row>
    <row r="770" spans="1:35">
      <c r="A770">
        <v>4248</v>
      </c>
      <c r="B770" t="s">
        <v>504</v>
      </c>
      <c r="C770" t="s">
        <v>35</v>
      </c>
      <c r="D770" t="s">
        <v>341</v>
      </c>
      <c r="E770">
        <v>25</v>
      </c>
      <c r="F770">
        <v>30</v>
      </c>
      <c r="G770">
        <f>(Table1[[#This Row],[Min Temperature]]+Table1[[#This Row],[Max Temperature]])/2</f>
        <v>27.5</v>
      </c>
      <c r="H770">
        <v>1.6</v>
      </c>
      <c r="I770">
        <v>5.4</v>
      </c>
      <c r="J770">
        <f>(Table1[[#This Row],[Min Dissolved Oxygen]]+Table1[[#This Row],[Max Dissolved Oxygen]])/2</f>
        <v>3.5</v>
      </c>
      <c r="K770">
        <v>6.9</v>
      </c>
      <c r="L770">
        <v>7.8</v>
      </c>
      <c r="M770">
        <f>(Table1[[#This Row],[Min pH]]+Table1[[#This Row],[Max pH]])/2</f>
        <v>7.35</v>
      </c>
      <c r="N770">
        <v>1012</v>
      </c>
      <c r="O770">
        <v>1240</v>
      </c>
      <c r="P770">
        <f>(Table1[[#This Row],[Min Conductivity]]+Table1[[#This Row],[Max Conductivity]])/2</f>
        <v>1126</v>
      </c>
      <c r="Q770">
        <v>6</v>
      </c>
      <c r="R770">
        <v>26</v>
      </c>
      <c r="S770">
        <f>(Table1[[#This Row],[Min BOD]]+Table1[[#This Row],[Max BOD]])/2</f>
        <v>16</v>
      </c>
      <c r="T770">
        <v>2.1</v>
      </c>
      <c r="U770">
        <v>10.8</v>
      </c>
      <c r="V770">
        <f>(Table1[[#This Row],[Min Nitrate N + Nitrite N]]+Table1[[#This Row],[Max Nitrate N + Nitrite N]])/2</f>
        <v>6.45</v>
      </c>
      <c r="W770">
        <v>2</v>
      </c>
      <c r="X770">
        <v>43</v>
      </c>
      <c r="Y770">
        <f>(Table1[[#This Row],[Min Fecal Coliform]]+Table1[[#This Row],[Max Fecal Coliform]])/2</f>
        <v>22.5</v>
      </c>
      <c r="Z770">
        <v>94</v>
      </c>
      <c r="AA770">
        <v>468</v>
      </c>
      <c r="AB770">
        <f>(Table1[[#This Row],[Min Total Coliform]]+Table1[[#This Row],[Max Total Coliform]])/2</f>
        <v>281</v>
      </c>
      <c r="AC770">
        <f>MIN(10, (Table1[[#This Row],[Avg BOD]]/4)*10)</f>
        <v>10</v>
      </c>
      <c r="AD770">
        <f>MIN(10, (Table1[[#This Row],[Avg Fecal Coliform]]/600)*10)</f>
        <v>0.375</v>
      </c>
      <c r="AE770">
        <f>MIN(10, (Table1[[#This Row],[Avg Nitrate N + Nitrite N]]/10)*10)</f>
        <v>6.45</v>
      </c>
      <c r="AF770">
        <f>IF(OR(Table1[[#This Row],[Avg pH]]&lt;6.5,Table1[[#This Row],[Avg pH]]&gt;8.5),10,0)</f>
        <v>0</v>
      </c>
      <c r="AG770">
        <f>MAX(0, 10-(2*Table1[[#This Row],[Avg Dissolved Oxygen]]))</f>
        <v>3</v>
      </c>
      <c r="AH770">
        <f>(Table1[[#This Row],[Fecal Score]]*0.3) + (Table1[[#This Row],[BOD Score]]*0.25) + (Table1[[#This Row],[Nitrate Score]]*0.2) + (Table1[[#This Row],[pH Score]]*0.15) + (Table1[[#This Row],[Dissolved Oxygen Score]]*0.1)</f>
        <v>4.2024999999999997</v>
      </c>
      <c r="AI770">
        <v>2018</v>
      </c>
    </row>
    <row r="771" spans="1:35">
      <c r="A771">
        <v>4249</v>
      </c>
      <c r="B771" t="s">
        <v>505</v>
      </c>
      <c r="C771" t="s">
        <v>35</v>
      </c>
      <c r="D771" t="s">
        <v>341</v>
      </c>
      <c r="E771">
        <v>25</v>
      </c>
      <c r="F771">
        <v>29.5</v>
      </c>
      <c r="G771">
        <f>(Table1[[#This Row],[Min Temperature]]+Table1[[#This Row],[Max Temperature]])/2</f>
        <v>27.25</v>
      </c>
      <c r="H771">
        <v>2.1</v>
      </c>
      <c r="I771">
        <v>4.5999999999999996</v>
      </c>
      <c r="J771">
        <f>(Table1[[#This Row],[Min Dissolved Oxygen]]+Table1[[#This Row],[Max Dissolved Oxygen]])/2</f>
        <v>3.3499999999999996</v>
      </c>
      <c r="K771">
        <v>7.4</v>
      </c>
      <c r="L771">
        <v>7.9</v>
      </c>
      <c r="M771">
        <f>(Table1[[#This Row],[Min pH]]+Table1[[#This Row],[Max pH]])/2</f>
        <v>7.65</v>
      </c>
      <c r="N771">
        <v>1014</v>
      </c>
      <c r="O771">
        <v>1821</v>
      </c>
      <c r="P771">
        <f>(Table1[[#This Row],[Min Conductivity]]+Table1[[#This Row],[Max Conductivity]])/2</f>
        <v>1417.5</v>
      </c>
      <c r="Q771">
        <v>8</v>
      </c>
      <c r="R771">
        <v>16</v>
      </c>
      <c r="S771">
        <f>(Table1[[#This Row],[Min BOD]]+Table1[[#This Row],[Max BOD]])/2</f>
        <v>12</v>
      </c>
      <c r="T771">
        <v>0.6</v>
      </c>
      <c r="U771">
        <v>2.4</v>
      </c>
      <c r="V771">
        <f>(Table1[[#This Row],[Min Nitrate N + Nitrite N]]+Table1[[#This Row],[Max Nitrate N + Nitrite N]])/2</f>
        <v>1.5</v>
      </c>
      <c r="W771">
        <v>2</v>
      </c>
      <c r="X771">
        <v>52</v>
      </c>
      <c r="Y771">
        <f>(Table1[[#This Row],[Min Fecal Coliform]]+Table1[[#This Row],[Max Fecal Coliform]])/2</f>
        <v>27</v>
      </c>
      <c r="Z771">
        <v>32</v>
      </c>
      <c r="AA771">
        <v>481</v>
      </c>
      <c r="AB771">
        <f>(Table1[[#This Row],[Min Total Coliform]]+Table1[[#This Row],[Max Total Coliform]])/2</f>
        <v>256.5</v>
      </c>
      <c r="AC771">
        <f>MIN(10, (Table1[[#This Row],[Avg BOD]]/4)*10)</f>
        <v>10</v>
      </c>
      <c r="AD771">
        <f>MIN(10, (Table1[[#This Row],[Avg Fecal Coliform]]/600)*10)</f>
        <v>0.44999999999999996</v>
      </c>
      <c r="AE771">
        <f>MIN(10, (Table1[[#This Row],[Avg Nitrate N + Nitrite N]]/10)*10)</f>
        <v>1.5</v>
      </c>
      <c r="AF771">
        <f>IF(OR(Table1[[#This Row],[Avg pH]]&lt;6.5,Table1[[#This Row],[Avg pH]]&gt;8.5),10,0)</f>
        <v>0</v>
      </c>
      <c r="AG771">
        <f>MAX(0, 10-(2*Table1[[#This Row],[Avg Dissolved Oxygen]]))</f>
        <v>3.3000000000000007</v>
      </c>
      <c r="AH771">
        <f>(Table1[[#This Row],[Fecal Score]]*0.3) + (Table1[[#This Row],[BOD Score]]*0.25) + (Table1[[#This Row],[Nitrate Score]]*0.2) + (Table1[[#This Row],[pH Score]]*0.15) + (Table1[[#This Row],[Dissolved Oxygen Score]]*0.1)</f>
        <v>3.2649999999999997</v>
      </c>
      <c r="AI771">
        <v>2018</v>
      </c>
    </row>
    <row r="772" spans="1:35">
      <c r="A772">
        <v>4302</v>
      </c>
      <c r="B772" t="s">
        <v>506</v>
      </c>
      <c r="C772" t="s">
        <v>35</v>
      </c>
      <c r="D772" t="s">
        <v>341</v>
      </c>
      <c r="E772">
        <v>21</v>
      </c>
      <c r="F772">
        <v>28</v>
      </c>
      <c r="G772">
        <f>(Table1[[#This Row],[Min Temperature]]+Table1[[#This Row],[Max Temperature]])/2</f>
        <v>24.5</v>
      </c>
      <c r="H772">
        <v>3.2</v>
      </c>
      <c r="I772">
        <v>7.4</v>
      </c>
      <c r="J772">
        <f>(Table1[[#This Row],[Min Dissolved Oxygen]]+Table1[[#This Row],[Max Dissolved Oxygen]])/2</f>
        <v>5.3000000000000007</v>
      </c>
      <c r="K772">
        <v>6.6</v>
      </c>
      <c r="L772">
        <v>7.2</v>
      </c>
      <c r="M772">
        <f>(Table1[[#This Row],[Min pH]]+Table1[[#This Row],[Max pH]])/2</f>
        <v>6.9</v>
      </c>
      <c r="N772">
        <v>2071</v>
      </c>
      <c r="O772">
        <v>2814</v>
      </c>
      <c r="P772">
        <f>(Table1[[#This Row],[Min Conductivity]]+Table1[[#This Row],[Max Conductivity]])/2</f>
        <v>2442.5</v>
      </c>
      <c r="Q772">
        <v>7</v>
      </c>
      <c r="R772">
        <v>14</v>
      </c>
      <c r="S772">
        <f>(Table1[[#This Row],[Min BOD]]+Table1[[#This Row],[Max BOD]])/2</f>
        <v>10.5</v>
      </c>
      <c r="T772">
        <v>22.5</v>
      </c>
      <c r="U772">
        <v>38.6</v>
      </c>
      <c r="V772">
        <f>(Table1[[#This Row],[Min Nitrate N + Nitrite N]]+Table1[[#This Row],[Max Nitrate N + Nitrite N]])/2</f>
        <v>30.55</v>
      </c>
      <c r="W772">
        <v>2</v>
      </c>
      <c r="X772">
        <v>65</v>
      </c>
      <c r="Y772">
        <f>(Table1[[#This Row],[Min Fecal Coliform]]+Table1[[#This Row],[Max Fecal Coliform]])/2</f>
        <v>33.5</v>
      </c>
      <c r="Z772">
        <v>36</v>
      </c>
      <c r="AA772">
        <v>96</v>
      </c>
      <c r="AB772">
        <f>(Table1[[#This Row],[Min Total Coliform]]+Table1[[#This Row],[Max Total Coliform]])/2</f>
        <v>66</v>
      </c>
      <c r="AC772">
        <f>MIN(10, (Table1[[#This Row],[Avg BOD]]/4)*10)</f>
        <v>10</v>
      </c>
      <c r="AD772">
        <f>MIN(10, (Table1[[#This Row],[Avg Fecal Coliform]]/600)*10)</f>
        <v>0.55833333333333335</v>
      </c>
      <c r="AE772">
        <f>MIN(10, (Table1[[#This Row],[Avg Nitrate N + Nitrite N]]/10)*10)</f>
        <v>10</v>
      </c>
      <c r="AF772">
        <f>IF(OR(Table1[[#This Row],[Avg pH]]&lt;6.5,Table1[[#This Row],[Avg pH]]&gt;8.5),10,0)</f>
        <v>0</v>
      </c>
      <c r="AG772">
        <f>MAX(0, 10-(2*Table1[[#This Row],[Avg Dissolved Oxygen]]))</f>
        <v>0</v>
      </c>
      <c r="AH772">
        <f>(Table1[[#This Row],[Fecal Score]]*0.3) + (Table1[[#This Row],[BOD Score]]*0.25) + (Table1[[#This Row],[Nitrate Score]]*0.2) + (Table1[[#This Row],[pH Score]]*0.15) + (Table1[[#This Row],[Dissolved Oxygen Score]]*0.1)</f>
        <v>4.6675000000000004</v>
      </c>
      <c r="AI772">
        <v>2018</v>
      </c>
    </row>
    <row r="773" spans="1:35">
      <c r="A773">
        <v>1727</v>
      </c>
      <c r="B773" t="s">
        <v>374</v>
      </c>
      <c r="C773" t="s">
        <v>1</v>
      </c>
      <c r="D773" t="s">
        <v>375</v>
      </c>
      <c r="E773">
        <v>20.5</v>
      </c>
      <c r="F773">
        <v>30</v>
      </c>
      <c r="G773">
        <f>(Table1[[#This Row],[Min Temperature]]+Table1[[#This Row],[Max Temperature]])/2</f>
        <v>25.25</v>
      </c>
      <c r="H773">
        <v>6.3</v>
      </c>
      <c r="I773">
        <v>8.5</v>
      </c>
      <c r="J773">
        <f>(Table1[[#This Row],[Min Dissolved Oxygen]]+Table1[[#This Row],[Max Dissolved Oxygen]])/2</f>
        <v>7.4</v>
      </c>
      <c r="K773">
        <v>6.9</v>
      </c>
      <c r="L773">
        <v>9</v>
      </c>
      <c r="M773">
        <f>(Table1[[#This Row],[Min pH]]+Table1[[#This Row],[Max pH]])/2</f>
        <v>7.95</v>
      </c>
      <c r="N773">
        <v>71</v>
      </c>
      <c r="O773">
        <v>159</v>
      </c>
      <c r="P773">
        <f>(Table1[[#This Row],[Min Conductivity]]+Table1[[#This Row],[Max Conductivity]])/2</f>
        <v>115</v>
      </c>
      <c r="Q773">
        <v>0.2</v>
      </c>
      <c r="R773">
        <v>1</v>
      </c>
      <c r="S773">
        <f>(Table1[[#This Row],[Min BOD]]+Table1[[#This Row],[Max BOD]])/2</f>
        <v>0.6</v>
      </c>
      <c r="T773">
        <v>0.2</v>
      </c>
      <c r="U773">
        <v>0.7</v>
      </c>
      <c r="V773">
        <f>(Table1[[#This Row],[Min Nitrate N + Nitrite N]]+Table1[[#This Row],[Max Nitrate N + Nitrite N]])/2</f>
        <v>0.44999999999999996</v>
      </c>
      <c r="W773">
        <v>110</v>
      </c>
      <c r="X773">
        <v>150</v>
      </c>
      <c r="Y773">
        <f>(Table1[[#This Row],[Min Fecal Coliform]]+Table1[[#This Row],[Max Fecal Coliform]])/2</f>
        <v>130</v>
      </c>
      <c r="Z773">
        <v>220</v>
      </c>
      <c r="AA773">
        <v>280</v>
      </c>
      <c r="AB773">
        <f>(Table1[[#This Row],[Min Total Coliform]]+Table1[[#This Row],[Max Total Coliform]])/2</f>
        <v>250</v>
      </c>
      <c r="AC773">
        <f>MIN(10, (Table1[[#This Row],[Avg BOD]]/4)*10)</f>
        <v>1.5</v>
      </c>
      <c r="AD773">
        <f>MIN(10, (Table1[[#This Row],[Avg Fecal Coliform]]/600)*10)</f>
        <v>2.166666666666667</v>
      </c>
      <c r="AE773">
        <f>MIN(10, (Table1[[#This Row],[Avg Nitrate N + Nitrite N]]/10)*10)</f>
        <v>0.44999999999999996</v>
      </c>
      <c r="AF773">
        <f>IF(OR(Table1[[#This Row],[Avg pH]]&lt;6.5,Table1[[#This Row],[Avg pH]]&gt;8.5),10,0)</f>
        <v>0</v>
      </c>
      <c r="AG773">
        <f>MAX(0, 10-(2*Table1[[#This Row],[Avg Dissolved Oxygen]]))</f>
        <v>0</v>
      </c>
      <c r="AH773">
        <f>(Table1[[#This Row],[Fecal Score]]*0.3) + (Table1[[#This Row],[BOD Score]]*0.25) + (Table1[[#This Row],[Nitrate Score]]*0.2) + (Table1[[#This Row],[pH Score]]*0.15) + (Table1[[#This Row],[Dissolved Oxygen Score]]*0.1)</f>
        <v>1.115</v>
      </c>
      <c r="AI773">
        <v>2018</v>
      </c>
    </row>
    <row r="774" spans="1:35">
      <c r="A774">
        <v>1728</v>
      </c>
      <c r="B774" t="s">
        <v>376</v>
      </c>
      <c r="C774" t="s">
        <v>1</v>
      </c>
      <c r="D774" t="s">
        <v>375</v>
      </c>
      <c r="E774">
        <v>20.5</v>
      </c>
      <c r="F774">
        <v>29.5</v>
      </c>
      <c r="G774">
        <f>(Table1[[#This Row],[Min Temperature]]+Table1[[#This Row],[Max Temperature]])/2</f>
        <v>25</v>
      </c>
      <c r="H774">
        <v>5.9</v>
      </c>
      <c r="I774">
        <v>8.3000000000000007</v>
      </c>
      <c r="J774">
        <f>(Table1[[#This Row],[Min Dissolved Oxygen]]+Table1[[#This Row],[Max Dissolved Oxygen]])/2</f>
        <v>7.1000000000000005</v>
      </c>
      <c r="K774">
        <v>6.1</v>
      </c>
      <c r="L774">
        <v>8.4</v>
      </c>
      <c r="M774">
        <f>(Table1[[#This Row],[Min pH]]+Table1[[#This Row],[Max pH]])/2</f>
        <v>7.25</v>
      </c>
      <c r="N774">
        <v>107</v>
      </c>
      <c r="O774">
        <v>187</v>
      </c>
      <c r="P774">
        <f>(Table1[[#This Row],[Min Conductivity]]+Table1[[#This Row],[Max Conductivity]])/2</f>
        <v>147</v>
      </c>
      <c r="Q774">
        <v>0.6</v>
      </c>
      <c r="R774">
        <v>2.9</v>
      </c>
      <c r="S774">
        <f>(Table1[[#This Row],[Min BOD]]+Table1[[#This Row],[Max BOD]])/2</f>
        <v>1.75</v>
      </c>
      <c r="T774">
        <v>0.3</v>
      </c>
      <c r="U774">
        <v>0.8</v>
      </c>
      <c r="V774">
        <f>(Table1[[#This Row],[Min Nitrate N + Nitrite N]]+Table1[[#This Row],[Max Nitrate N + Nitrite N]])/2</f>
        <v>0.55000000000000004</v>
      </c>
      <c r="W774">
        <v>110</v>
      </c>
      <c r="X774">
        <v>170</v>
      </c>
      <c r="Y774">
        <f>(Table1[[#This Row],[Min Fecal Coliform]]+Table1[[#This Row],[Max Fecal Coliform]])/2</f>
        <v>140</v>
      </c>
      <c r="Z774">
        <v>210</v>
      </c>
      <c r="AA774">
        <v>350</v>
      </c>
      <c r="AB774">
        <f>(Table1[[#This Row],[Min Total Coliform]]+Table1[[#This Row],[Max Total Coliform]])/2</f>
        <v>280</v>
      </c>
      <c r="AC774">
        <f>MIN(10, (Table1[[#This Row],[Avg BOD]]/4)*10)</f>
        <v>4.375</v>
      </c>
      <c r="AD774">
        <f>MIN(10, (Table1[[#This Row],[Avg Fecal Coliform]]/600)*10)</f>
        <v>2.3333333333333335</v>
      </c>
      <c r="AE774">
        <f>MIN(10, (Table1[[#This Row],[Avg Nitrate N + Nitrite N]]/10)*10)</f>
        <v>0.55000000000000004</v>
      </c>
      <c r="AF774">
        <f>IF(OR(Table1[[#This Row],[Avg pH]]&lt;6.5,Table1[[#This Row],[Avg pH]]&gt;8.5),10,0)</f>
        <v>0</v>
      </c>
      <c r="AG774">
        <f>MAX(0, 10-(2*Table1[[#This Row],[Avg Dissolved Oxygen]]))</f>
        <v>0</v>
      </c>
      <c r="AH774">
        <f>(Table1[[#This Row],[Fecal Score]]*0.3) + (Table1[[#This Row],[BOD Score]]*0.25) + (Table1[[#This Row],[Nitrate Score]]*0.2) + (Table1[[#This Row],[pH Score]]*0.15) + (Table1[[#This Row],[Dissolved Oxygen Score]]*0.1)</f>
        <v>1.9037500000000003</v>
      </c>
      <c r="AI774">
        <v>2018</v>
      </c>
    </row>
    <row r="775" spans="1:35">
      <c r="A775">
        <v>3391</v>
      </c>
      <c r="B775" t="s">
        <v>377</v>
      </c>
      <c r="C775" t="s">
        <v>1</v>
      </c>
      <c r="D775" t="s">
        <v>375</v>
      </c>
      <c r="E775">
        <v>20.5</v>
      </c>
      <c r="F775">
        <v>29</v>
      </c>
      <c r="G775">
        <f>(Table1[[#This Row],[Min Temperature]]+Table1[[#This Row],[Max Temperature]])/2</f>
        <v>24.75</v>
      </c>
      <c r="H775">
        <v>6.1</v>
      </c>
      <c r="I775">
        <v>7.9</v>
      </c>
      <c r="J775">
        <f>(Table1[[#This Row],[Min Dissolved Oxygen]]+Table1[[#This Row],[Max Dissolved Oxygen]])/2</f>
        <v>7</v>
      </c>
      <c r="K775">
        <v>6.3</v>
      </c>
      <c r="L775">
        <v>8</v>
      </c>
      <c r="M775">
        <f>(Table1[[#This Row],[Min pH]]+Table1[[#This Row],[Max pH]])/2</f>
        <v>7.15</v>
      </c>
      <c r="N775">
        <v>61</v>
      </c>
      <c r="O775">
        <v>139</v>
      </c>
      <c r="P775">
        <f>(Table1[[#This Row],[Min Conductivity]]+Table1[[#This Row],[Max Conductivity]])/2</f>
        <v>100</v>
      </c>
      <c r="Q775">
        <v>0.2</v>
      </c>
      <c r="R775">
        <v>0.8</v>
      </c>
      <c r="S775">
        <f>(Table1[[#This Row],[Min BOD]]+Table1[[#This Row],[Max BOD]])/2</f>
        <v>0.5</v>
      </c>
      <c r="T775">
        <v>0.2</v>
      </c>
      <c r="U775">
        <v>0.5</v>
      </c>
      <c r="V775">
        <f>(Table1[[#This Row],[Min Nitrate N + Nitrite N]]+Table1[[#This Row],[Max Nitrate N + Nitrite N]])/2</f>
        <v>0.35</v>
      </c>
      <c r="W775">
        <v>94</v>
      </c>
      <c r="X775">
        <v>170</v>
      </c>
      <c r="Y775">
        <f>(Table1[[#This Row],[Min Fecal Coliform]]+Table1[[#This Row],[Max Fecal Coliform]])/2</f>
        <v>132</v>
      </c>
      <c r="Z775">
        <v>210</v>
      </c>
      <c r="AA775">
        <v>280</v>
      </c>
      <c r="AB775">
        <f>(Table1[[#This Row],[Min Total Coliform]]+Table1[[#This Row],[Max Total Coliform]])/2</f>
        <v>245</v>
      </c>
      <c r="AC775">
        <f>MIN(10, (Table1[[#This Row],[Avg BOD]]/4)*10)</f>
        <v>1.25</v>
      </c>
      <c r="AD775">
        <f>MIN(10, (Table1[[#This Row],[Avg Fecal Coliform]]/600)*10)</f>
        <v>2.2000000000000002</v>
      </c>
      <c r="AE775">
        <f>MIN(10, (Table1[[#This Row],[Avg Nitrate N + Nitrite N]]/10)*10)</f>
        <v>0.35</v>
      </c>
      <c r="AF775">
        <f>IF(OR(Table1[[#This Row],[Avg pH]]&lt;6.5,Table1[[#This Row],[Avg pH]]&gt;8.5),10,0)</f>
        <v>0</v>
      </c>
      <c r="AG775">
        <f>MAX(0, 10-(2*Table1[[#This Row],[Avg Dissolved Oxygen]]))</f>
        <v>0</v>
      </c>
      <c r="AH775">
        <f>(Table1[[#This Row],[Fecal Score]]*0.3) + (Table1[[#This Row],[BOD Score]]*0.25) + (Table1[[#This Row],[Nitrate Score]]*0.2) + (Table1[[#This Row],[pH Score]]*0.15) + (Table1[[#This Row],[Dissolved Oxygen Score]]*0.1)</f>
        <v>1.0425</v>
      </c>
      <c r="AI775">
        <v>2018</v>
      </c>
    </row>
    <row r="776" spans="1:35">
      <c r="A776">
        <v>4192</v>
      </c>
      <c r="B776" t="s">
        <v>507</v>
      </c>
      <c r="C776" t="s">
        <v>1</v>
      </c>
      <c r="D776" t="s">
        <v>375</v>
      </c>
      <c r="E776">
        <v>24</v>
      </c>
      <c r="F776">
        <v>28.5</v>
      </c>
      <c r="G776">
        <f>(Table1[[#This Row],[Min Temperature]]+Table1[[#This Row],[Max Temperature]])/2</f>
        <v>26.25</v>
      </c>
      <c r="H776">
        <v>7.1</v>
      </c>
      <c r="I776">
        <v>7.8</v>
      </c>
      <c r="J776">
        <f>(Table1[[#This Row],[Min Dissolved Oxygen]]+Table1[[#This Row],[Max Dissolved Oxygen]])/2</f>
        <v>7.4499999999999993</v>
      </c>
      <c r="K776">
        <v>7.2</v>
      </c>
      <c r="L776">
        <v>7.9</v>
      </c>
      <c r="M776">
        <f>(Table1[[#This Row],[Min pH]]+Table1[[#This Row],[Max pH]])/2</f>
        <v>7.5500000000000007</v>
      </c>
      <c r="N776">
        <v>122</v>
      </c>
      <c r="O776">
        <v>212</v>
      </c>
      <c r="P776">
        <f>(Table1[[#This Row],[Min Conductivity]]+Table1[[#This Row],[Max Conductivity]])/2</f>
        <v>167</v>
      </c>
      <c r="Q776">
        <v>0.8</v>
      </c>
      <c r="R776">
        <v>2</v>
      </c>
      <c r="S776">
        <f>(Table1[[#This Row],[Min BOD]]+Table1[[#This Row],[Max BOD]])/2</f>
        <v>1.4</v>
      </c>
      <c r="T776">
        <v>0.4</v>
      </c>
      <c r="U776">
        <v>0.6</v>
      </c>
      <c r="V776">
        <f>(Table1[[#This Row],[Min Nitrate N + Nitrite N]]+Table1[[#This Row],[Max Nitrate N + Nitrite N]])/2</f>
        <v>0.5</v>
      </c>
      <c r="W776">
        <v>110</v>
      </c>
      <c r="X776">
        <v>150</v>
      </c>
      <c r="Y776">
        <f>(Table1[[#This Row],[Min Fecal Coliform]]+Table1[[#This Row],[Max Fecal Coliform]])/2</f>
        <v>130</v>
      </c>
      <c r="Z776">
        <v>220</v>
      </c>
      <c r="AA776">
        <v>280</v>
      </c>
      <c r="AB776">
        <f>(Table1[[#This Row],[Min Total Coliform]]+Table1[[#This Row],[Max Total Coliform]])/2</f>
        <v>250</v>
      </c>
      <c r="AC776">
        <f>MIN(10, (Table1[[#This Row],[Avg BOD]]/4)*10)</f>
        <v>3.5</v>
      </c>
      <c r="AD776">
        <f>MIN(10, (Table1[[#This Row],[Avg Fecal Coliform]]/600)*10)</f>
        <v>2.166666666666667</v>
      </c>
      <c r="AE776">
        <f>MIN(10, (Table1[[#This Row],[Avg Nitrate N + Nitrite N]]/10)*10)</f>
        <v>0.5</v>
      </c>
      <c r="AF776">
        <f>IF(OR(Table1[[#This Row],[Avg pH]]&lt;6.5,Table1[[#This Row],[Avg pH]]&gt;8.5),10,0)</f>
        <v>0</v>
      </c>
      <c r="AG776">
        <f>MAX(0, 10-(2*Table1[[#This Row],[Avg Dissolved Oxygen]]))</f>
        <v>0</v>
      </c>
      <c r="AH776">
        <f>(Table1[[#This Row],[Fecal Score]]*0.3) + (Table1[[#This Row],[BOD Score]]*0.25) + (Table1[[#This Row],[Nitrate Score]]*0.2) + (Table1[[#This Row],[pH Score]]*0.15) + (Table1[[#This Row],[Dissolved Oxygen Score]]*0.1)</f>
        <v>1.625</v>
      </c>
      <c r="AI776">
        <v>2018</v>
      </c>
    </row>
    <row r="777" spans="1:35">
      <c r="A777">
        <v>4193</v>
      </c>
      <c r="B777" t="s">
        <v>508</v>
      </c>
      <c r="C777" t="s">
        <v>1</v>
      </c>
      <c r="D777" t="s">
        <v>375</v>
      </c>
      <c r="E777">
        <v>24</v>
      </c>
      <c r="F777">
        <v>28.5</v>
      </c>
      <c r="G777">
        <f>(Table1[[#This Row],[Min Temperature]]+Table1[[#This Row],[Max Temperature]])/2</f>
        <v>26.25</v>
      </c>
      <c r="H777">
        <v>7.3</v>
      </c>
      <c r="I777">
        <v>8.4</v>
      </c>
      <c r="J777">
        <f>(Table1[[#This Row],[Min Dissolved Oxygen]]+Table1[[#This Row],[Max Dissolved Oxygen]])/2</f>
        <v>7.85</v>
      </c>
      <c r="K777">
        <v>7.1</v>
      </c>
      <c r="L777">
        <v>7.9</v>
      </c>
      <c r="M777">
        <f>(Table1[[#This Row],[Min pH]]+Table1[[#This Row],[Max pH]])/2</f>
        <v>7.5</v>
      </c>
      <c r="N777">
        <v>110</v>
      </c>
      <c r="O777">
        <v>187</v>
      </c>
      <c r="P777">
        <f>(Table1[[#This Row],[Min Conductivity]]+Table1[[#This Row],[Max Conductivity]])/2</f>
        <v>148.5</v>
      </c>
      <c r="Q777">
        <v>0.7</v>
      </c>
      <c r="R777">
        <v>2.4</v>
      </c>
      <c r="S777">
        <f>(Table1[[#This Row],[Min BOD]]+Table1[[#This Row],[Max BOD]])/2</f>
        <v>1.5499999999999998</v>
      </c>
      <c r="T777">
        <v>0.3</v>
      </c>
      <c r="U777">
        <v>0.7</v>
      </c>
      <c r="V777">
        <f>(Table1[[#This Row],[Min Nitrate N + Nitrite N]]+Table1[[#This Row],[Max Nitrate N + Nitrite N]])/2</f>
        <v>0.5</v>
      </c>
      <c r="W777">
        <v>130</v>
      </c>
      <c r="X777">
        <v>280</v>
      </c>
      <c r="Y777">
        <f>(Table1[[#This Row],[Min Fecal Coliform]]+Table1[[#This Row],[Max Fecal Coliform]])/2</f>
        <v>205</v>
      </c>
      <c r="Z777">
        <v>240</v>
      </c>
      <c r="AA777">
        <v>480</v>
      </c>
      <c r="AB777">
        <f>(Table1[[#This Row],[Min Total Coliform]]+Table1[[#This Row],[Max Total Coliform]])/2</f>
        <v>360</v>
      </c>
      <c r="AC777">
        <f>MIN(10, (Table1[[#This Row],[Avg BOD]]/4)*10)</f>
        <v>3.8749999999999996</v>
      </c>
      <c r="AD777">
        <f>MIN(10, (Table1[[#This Row],[Avg Fecal Coliform]]/600)*10)</f>
        <v>3.416666666666667</v>
      </c>
      <c r="AE777">
        <f>MIN(10, (Table1[[#This Row],[Avg Nitrate N + Nitrite N]]/10)*10)</f>
        <v>0.5</v>
      </c>
      <c r="AF777">
        <f>IF(OR(Table1[[#This Row],[Avg pH]]&lt;6.5,Table1[[#This Row],[Avg pH]]&gt;8.5),10,0)</f>
        <v>0</v>
      </c>
      <c r="AG777">
        <f>MAX(0, 10-(2*Table1[[#This Row],[Avg Dissolved Oxygen]]))</f>
        <v>0</v>
      </c>
      <c r="AH777">
        <f>(Table1[[#This Row],[Fecal Score]]*0.3) + (Table1[[#This Row],[BOD Score]]*0.25) + (Table1[[#This Row],[Nitrate Score]]*0.2) + (Table1[[#This Row],[pH Score]]*0.15) + (Table1[[#This Row],[Dissolved Oxygen Score]]*0.1)</f>
        <v>2.09375</v>
      </c>
      <c r="AI777">
        <v>2018</v>
      </c>
    </row>
    <row r="778" spans="1:35">
      <c r="A778">
        <v>3392</v>
      </c>
      <c r="B778" t="s">
        <v>378</v>
      </c>
      <c r="C778" t="s">
        <v>8</v>
      </c>
      <c r="D778" t="s">
        <v>375</v>
      </c>
      <c r="E778">
        <v>20</v>
      </c>
      <c r="F778">
        <v>29</v>
      </c>
      <c r="G778">
        <f>(Table1[[#This Row],[Min Temperature]]+Table1[[#This Row],[Max Temperature]])/2</f>
        <v>24.5</v>
      </c>
      <c r="H778">
        <v>5.0999999999999996</v>
      </c>
      <c r="I778">
        <v>6.9</v>
      </c>
      <c r="J778">
        <f>(Table1[[#This Row],[Min Dissolved Oxygen]]+Table1[[#This Row],[Max Dissolved Oxygen]])/2</f>
        <v>6</v>
      </c>
      <c r="K778">
        <v>6.8</v>
      </c>
      <c r="L778">
        <v>8.6999999999999993</v>
      </c>
      <c r="M778">
        <f>(Table1[[#This Row],[Min pH]]+Table1[[#This Row],[Max pH]])/2</f>
        <v>7.75</v>
      </c>
      <c r="N778">
        <v>69</v>
      </c>
      <c r="O778">
        <v>142</v>
      </c>
      <c r="P778">
        <f>(Table1[[#This Row],[Min Conductivity]]+Table1[[#This Row],[Max Conductivity]])/2</f>
        <v>105.5</v>
      </c>
      <c r="Q778">
        <v>0.2</v>
      </c>
      <c r="R778">
        <v>0.7</v>
      </c>
      <c r="S778">
        <f>(Table1[[#This Row],[Min BOD]]+Table1[[#This Row],[Max BOD]])/2</f>
        <v>0.44999999999999996</v>
      </c>
      <c r="T778">
        <v>0.1</v>
      </c>
      <c r="U778">
        <v>0.6</v>
      </c>
      <c r="V778">
        <f>(Table1[[#This Row],[Min Nitrate N + Nitrite N]]+Table1[[#This Row],[Max Nitrate N + Nitrite N]])/2</f>
        <v>0.35</v>
      </c>
      <c r="W778">
        <v>110</v>
      </c>
      <c r="X778">
        <v>170</v>
      </c>
      <c r="Y778">
        <f>(Table1[[#This Row],[Min Fecal Coliform]]+Table1[[#This Row],[Max Fecal Coliform]])/2</f>
        <v>140</v>
      </c>
      <c r="Z778">
        <v>210</v>
      </c>
      <c r="AA778">
        <v>350</v>
      </c>
      <c r="AB778">
        <f>(Table1[[#This Row],[Min Total Coliform]]+Table1[[#This Row],[Max Total Coliform]])/2</f>
        <v>280</v>
      </c>
      <c r="AC778">
        <f>MIN(10, (Table1[[#This Row],[Avg BOD]]/4)*10)</f>
        <v>1.125</v>
      </c>
      <c r="AD778">
        <f>MIN(10, (Table1[[#This Row],[Avg Fecal Coliform]]/600)*10)</f>
        <v>2.3333333333333335</v>
      </c>
      <c r="AE778">
        <f>MIN(10, (Table1[[#This Row],[Avg Nitrate N + Nitrite N]]/10)*10)</f>
        <v>0.35</v>
      </c>
      <c r="AF778">
        <f>IF(OR(Table1[[#This Row],[Avg pH]]&lt;6.5,Table1[[#This Row],[Avg pH]]&gt;8.5),10,0)</f>
        <v>0</v>
      </c>
      <c r="AG778">
        <f>MAX(0, 10-(2*Table1[[#This Row],[Avg Dissolved Oxygen]]))</f>
        <v>0</v>
      </c>
      <c r="AH778">
        <f>(Table1[[#This Row],[Fecal Score]]*0.3) + (Table1[[#This Row],[BOD Score]]*0.25) + (Table1[[#This Row],[Nitrate Score]]*0.2) + (Table1[[#This Row],[pH Score]]*0.15) + (Table1[[#This Row],[Dissolved Oxygen Score]]*0.1)</f>
        <v>1.05125</v>
      </c>
      <c r="AI778">
        <v>2018</v>
      </c>
    </row>
    <row r="779" spans="1:35">
      <c r="A779">
        <v>3393</v>
      </c>
      <c r="B779" t="s">
        <v>379</v>
      </c>
      <c r="C779" t="s">
        <v>8</v>
      </c>
      <c r="D779" t="s">
        <v>375</v>
      </c>
      <c r="E779">
        <v>20.5</v>
      </c>
      <c r="F779">
        <v>30</v>
      </c>
      <c r="G779">
        <f>(Table1[[#This Row],[Min Temperature]]+Table1[[#This Row],[Max Temperature]])/2</f>
        <v>25.25</v>
      </c>
      <c r="H779">
        <v>5.2</v>
      </c>
      <c r="I779">
        <v>7.4</v>
      </c>
      <c r="J779">
        <f>(Table1[[#This Row],[Min Dissolved Oxygen]]+Table1[[#This Row],[Max Dissolved Oxygen]])/2</f>
        <v>6.3000000000000007</v>
      </c>
      <c r="K779">
        <v>6.7</v>
      </c>
      <c r="L779">
        <v>8.8000000000000007</v>
      </c>
      <c r="M779">
        <f>(Table1[[#This Row],[Min pH]]+Table1[[#This Row],[Max pH]])/2</f>
        <v>7.75</v>
      </c>
      <c r="N779">
        <v>72</v>
      </c>
      <c r="O779">
        <v>157</v>
      </c>
      <c r="P779">
        <f>(Table1[[#This Row],[Min Conductivity]]+Table1[[#This Row],[Max Conductivity]])/2</f>
        <v>114.5</v>
      </c>
      <c r="Q779">
        <v>0.2</v>
      </c>
      <c r="R779">
        <v>0.9</v>
      </c>
      <c r="S779">
        <f>(Table1[[#This Row],[Min BOD]]+Table1[[#This Row],[Max BOD]])/2</f>
        <v>0.55000000000000004</v>
      </c>
      <c r="T779">
        <v>0.2</v>
      </c>
      <c r="U779">
        <v>0.7</v>
      </c>
      <c r="V779">
        <f>(Table1[[#This Row],[Min Nitrate N + Nitrite N]]+Table1[[#This Row],[Max Nitrate N + Nitrite N]])/2</f>
        <v>0.44999999999999996</v>
      </c>
      <c r="W779">
        <v>110</v>
      </c>
      <c r="X779">
        <v>170</v>
      </c>
      <c r="Y779">
        <f>(Table1[[#This Row],[Min Fecal Coliform]]+Table1[[#This Row],[Max Fecal Coliform]])/2</f>
        <v>140</v>
      </c>
      <c r="Z779">
        <v>220</v>
      </c>
      <c r="AA779">
        <v>280</v>
      </c>
      <c r="AB779">
        <f>(Table1[[#This Row],[Min Total Coliform]]+Table1[[#This Row],[Max Total Coliform]])/2</f>
        <v>250</v>
      </c>
      <c r="AC779">
        <f>MIN(10, (Table1[[#This Row],[Avg BOD]]/4)*10)</f>
        <v>1.375</v>
      </c>
      <c r="AD779">
        <f>MIN(10, (Table1[[#This Row],[Avg Fecal Coliform]]/600)*10)</f>
        <v>2.3333333333333335</v>
      </c>
      <c r="AE779">
        <f>MIN(10, (Table1[[#This Row],[Avg Nitrate N + Nitrite N]]/10)*10)</f>
        <v>0.44999999999999996</v>
      </c>
      <c r="AF779">
        <f>IF(OR(Table1[[#This Row],[Avg pH]]&lt;6.5,Table1[[#This Row],[Avg pH]]&gt;8.5),10,0)</f>
        <v>0</v>
      </c>
      <c r="AG779">
        <f>MAX(0, 10-(2*Table1[[#This Row],[Avg Dissolved Oxygen]]))</f>
        <v>0</v>
      </c>
      <c r="AH779">
        <f>(Table1[[#This Row],[Fecal Score]]*0.3) + (Table1[[#This Row],[BOD Score]]*0.25) + (Table1[[#This Row],[Nitrate Score]]*0.2) + (Table1[[#This Row],[pH Score]]*0.15) + (Table1[[#This Row],[Dissolved Oxygen Score]]*0.1)</f>
        <v>1.1337500000000003</v>
      </c>
      <c r="AI779">
        <v>2018</v>
      </c>
    </row>
    <row r="780" spans="1:35">
      <c r="A780">
        <v>3394</v>
      </c>
      <c r="B780" t="s">
        <v>380</v>
      </c>
      <c r="C780" t="s">
        <v>8</v>
      </c>
      <c r="D780" t="s">
        <v>375</v>
      </c>
      <c r="E780">
        <v>21</v>
      </c>
      <c r="F780">
        <v>29</v>
      </c>
      <c r="G780">
        <f>(Table1[[#This Row],[Min Temperature]]+Table1[[#This Row],[Max Temperature]])/2</f>
        <v>25</v>
      </c>
      <c r="H780">
        <v>6.5</v>
      </c>
      <c r="I780">
        <v>8.9</v>
      </c>
      <c r="J780">
        <f>(Table1[[#This Row],[Min Dissolved Oxygen]]+Table1[[#This Row],[Max Dissolved Oxygen]])/2</f>
        <v>7.7</v>
      </c>
      <c r="K780">
        <v>7</v>
      </c>
      <c r="L780">
        <v>9</v>
      </c>
      <c r="M780">
        <f>(Table1[[#This Row],[Min pH]]+Table1[[#This Row],[Max pH]])/2</f>
        <v>8</v>
      </c>
      <c r="N780">
        <v>86</v>
      </c>
      <c r="O780">
        <v>164</v>
      </c>
      <c r="P780">
        <f>(Table1[[#This Row],[Min Conductivity]]+Table1[[#This Row],[Max Conductivity]])/2</f>
        <v>125</v>
      </c>
      <c r="Q780">
        <v>0.4</v>
      </c>
      <c r="R780">
        <v>1.2</v>
      </c>
      <c r="S780">
        <f>(Table1[[#This Row],[Min BOD]]+Table1[[#This Row],[Max BOD]])/2</f>
        <v>0.8</v>
      </c>
      <c r="T780">
        <v>0.2</v>
      </c>
      <c r="U780">
        <v>0.8</v>
      </c>
      <c r="V780">
        <f>(Table1[[#This Row],[Min Nitrate N + Nitrite N]]+Table1[[#This Row],[Max Nitrate N + Nitrite N]])/2</f>
        <v>0.5</v>
      </c>
      <c r="W780">
        <v>140</v>
      </c>
      <c r="X780">
        <v>240</v>
      </c>
      <c r="Y780">
        <f>(Table1[[#This Row],[Min Fecal Coliform]]+Table1[[#This Row],[Max Fecal Coliform]])/2</f>
        <v>190</v>
      </c>
      <c r="Z780">
        <v>220</v>
      </c>
      <c r="AA780">
        <v>430</v>
      </c>
      <c r="AB780">
        <f>(Table1[[#This Row],[Min Total Coliform]]+Table1[[#This Row],[Max Total Coliform]])/2</f>
        <v>325</v>
      </c>
      <c r="AC780">
        <f>MIN(10, (Table1[[#This Row],[Avg BOD]]/4)*10)</f>
        <v>2</v>
      </c>
      <c r="AD780">
        <f>MIN(10, (Table1[[#This Row],[Avg Fecal Coliform]]/600)*10)</f>
        <v>3.1666666666666665</v>
      </c>
      <c r="AE780">
        <f>MIN(10, (Table1[[#This Row],[Avg Nitrate N + Nitrite N]]/10)*10)</f>
        <v>0.5</v>
      </c>
      <c r="AF780">
        <f>IF(OR(Table1[[#This Row],[Avg pH]]&lt;6.5,Table1[[#This Row],[Avg pH]]&gt;8.5),10,0)</f>
        <v>0</v>
      </c>
      <c r="AG780">
        <f>MAX(0, 10-(2*Table1[[#This Row],[Avg Dissolved Oxygen]]))</f>
        <v>0</v>
      </c>
      <c r="AH780">
        <f>(Table1[[#This Row],[Fecal Score]]*0.3) + (Table1[[#This Row],[BOD Score]]*0.25) + (Table1[[#This Row],[Nitrate Score]]*0.2) + (Table1[[#This Row],[pH Score]]*0.15) + (Table1[[#This Row],[Dissolved Oxygen Score]]*0.1)</f>
        <v>1.55</v>
      </c>
      <c r="AI780">
        <v>2018</v>
      </c>
    </row>
    <row r="781" spans="1:35">
      <c r="A781">
        <v>3395</v>
      </c>
      <c r="B781" t="s">
        <v>381</v>
      </c>
      <c r="C781" t="s">
        <v>8</v>
      </c>
      <c r="D781" t="s">
        <v>375</v>
      </c>
      <c r="E781">
        <v>21</v>
      </c>
      <c r="F781">
        <v>29</v>
      </c>
      <c r="G781">
        <f>(Table1[[#This Row],[Min Temperature]]+Table1[[#This Row],[Max Temperature]])/2</f>
        <v>25</v>
      </c>
      <c r="H781">
        <v>6.9</v>
      </c>
      <c r="I781">
        <v>8.6</v>
      </c>
      <c r="J781">
        <f>(Table1[[#This Row],[Min Dissolved Oxygen]]+Table1[[#This Row],[Max Dissolved Oxygen]])/2</f>
        <v>7.75</v>
      </c>
      <c r="K781">
        <v>7</v>
      </c>
      <c r="L781">
        <v>8.8000000000000007</v>
      </c>
      <c r="M781">
        <f>(Table1[[#This Row],[Min pH]]+Table1[[#This Row],[Max pH]])/2</f>
        <v>7.9</v>
      </c>
      <c r="N781">
        <v>73</v>
      </c>
      <c r="O781">
        <v>149</v>
      </c>
      <c r="P781">
        <f>(Table1[[#This Row],[Min Conductivity]]+Table1[[#This Row],[Max Conductivity]])/2</f>
        <v>111</v>
      </c>
      <c r="Q781">
        <v>0.2</v>
      </c>
      <c r="R781">
        <v>1.1000000000000001</v>
      </c>
      <c r="S781">
        <f>(Table1[[#This Row],[Min BOD]]+Table1[[#This Row],[Max BOD]])/2</f>
        <v>0.65</v>
      </c>
      <c r="T781">
        <v>0.1</v>
      </c>
      <c r="U781">
        <v>0.8</v>
      </c>
      <c r="V781">
        <f>(Table1[[#This Row],[Min Nitrate N + Nitrite N]]+Table1[[#This Row],[Max Nitrate N + Nitrite N]])/2</f>
        <v>0.45</v>
      </c>
      <c r="W781">
        <v>110</v>
      </c>
      <c r="X781">
        <v>170</v>
      </c>
      <c r="Y781">
        <f>(Table1[[#This Row],[Min Fecal Coliform]]+Table1[[#This Row],[Max Fecal Coliform]])/2</f>
        <v>140</v>
      </c>
      <c r="Z781">
        <v>220</v>
      </c>
      <c r="AA781">
        <v>350</v>
      </c>
      <c r="AB781">
        <f>(Table1[[#This Row],[Min Total Coliform]]+Table1[[#This Row],[Max Total Coliform]])/2</f>
        <v>285</v>
      </c>
      <c r="AC781">
        <f>MIN(10, (Table1[[#This Row],[Avg BOD]]/4)*10)</f>
        <v>1.625</v>
      </c>
      <c r="AD781">
        <f>MIN(10, (Table1[[#This Row],[Avg Fecal Coliform]]/600)*10)</f>
        <v>2.3333333333333335</v>
      </c>
      <c r="AE781">
        <f>MIN(10, (Table1[[#This Row],[Avg Nitrate N + Nitrite N]]/10)*10)</f>
        <v>0.44999999999999996</v>
      </c>
      <c r="AF781">
        <f>IF(OR(Table1[[#This Row],[Avg pH]]&lt;6.5,Table1[[#This Row],[Avg pH]]&gt;8.5),10,0)</f>
        <v>0</v>
      </c>
      <c r="AG781">
        <f>MAX(0, 10-(2*Table1[[#This Row],[Avg Dissolved Oxygen]]))</f>
        <v>0</v>
      </c>
      <c r="AH781">
        <f>(Table1[[#This Row],[Fecal Score]]*0.3) + (Table1[[#This Row],[BOD Score]]*0.25) + (Table1[[#This Row],[Nitrate Score]]*0.2) + (Table1[[#This Row],[pH Score]]*0.15) + (Table1[[#This Row],[Dissolved Oxygen Score]]*0.1)</f>
        <v>1.1962500000000003</v>
      </c>
      <c r="AI781">
        <v>2018</v>
      </c>
    </row>
    <row r="782" spans="1:35">
      <c r="A782">
        <v>3396</v>
      </c>
      <c r="B782" t="s">
        <v>382</v>
      </c>
      <c r="C782" t="s">
        <v>8</v>
      </c>
      <c r="D782" t="s">
        <v>375</v>
      </c>
      <c r="E782">
        <v>21</v>
      </c>
      <c r="F782">
        <v>29</v>
      </c>
      <c r="G782">
        <f>(Table1[[#This Row],[Min Temperature]]+Table1[[#This Row],[Max Temperature]])/2</f>
        <v>25</v>
      </c>
      <c r="H782">
        <v>6.7</v>
      </c>
      <c r="I782">
        <v>8.9</v>
      </c>
      <c r="J782">
        <f>(Table1[[#This Row],[Min Dissolved Oxygen]]+Table1[[#This Row],[Max Dissolved Oxygen]])/2</f>
        <v>7.8000000000000007</v>
      </c>
      <c r="K782">
        <v>6.8</v>
      </c>
      <c r="L782">
        <v>8.9</v>
      </c>
      <c r="M782">
        <f>(Table1[[#This Row],[Min pH]]+Table1[[#This Row],[Max pH]])/2</f>
        <v>7.85</v>
      </c>
      <c r="N782">
        <v>82</v>
      </c>
      <c r="O782">
        <v>167</v>
      </c>
      <c r="P782">
        <f>(Table1[[#This Row],[Min Conductivity]]+Table1[[#This Row],[Max Conductivity]])/2</f>
        <v>124.5</v>
      </c>
      <c r="Q782">
        <v>0.2</v>
      </c>
      <c r="R782">
        <v>1.2</v>
      </c>
      <c r="S782">
        <f>(Table1[[#This Row],[Min BOD]]+Table1[[#This Row],[Max BOD]])/2</f>
        <v>0.7</v>
      </c>
      <c r="T782">
        <v>0.2</v>
      </c>
      <c r="U782">
        <v>0.4</v>
      </c>
      <c r="V782">
        <f>(Table1[[#This Row],[Min Nitrate N + Nitrite N]]+Table1[[#This Row],[Max Nitrate N + Nitrite N]])/2</f>
        <v>0.30000000000000004</v>
      </c>
      <c r="W782">
        <v>110</v>
      </c>
      <c r="X782">
        <v>170</v>
      </c>
      <c r="Y782">
        <f>(Table1[[#This Row],[Min Fecal Coliform]]+Table1[[#This Row],[Max Fecal Coliform]])/2</f>
        <v>140</v>
      </c>
      <c r="Z782">
        <v>220</v>
      </c>
      <c r="AA782">
        <v>350</v>
      </c>
      <c r="AB782">
        <f>(Table1[[#This Row],[Min Total Coliform]]+Table1[[#This Row],[Max Total Coliform]])/2</f>
        <v>285</v>
      </c>
      <c r="AC782">
        <f>MIN(10, (Table1[[#This Row],[Avg BOD]]/4)*10)</f>
        <v>1.75</v>
      </c>
      <c r="AD782">
        <f>MIN(10, (Table1[[#This Row],[Avg Fecal Coliform]]/600)*10)</f>
        <v>2.3333333333333335</v>
      </c>
      <c r="AE782">
        <f>MIN(10, (Table1[[#This Row],[Avg Nitrate N + Nitrite N]]/10)*10)</f>
        <v>0.30000000000000004</v>
      </c>
      <c r="AF782">
        <f>IF(OR(Table1[[#This Row],[Avg pH]]&lt;6.5,Table1[[#This Row],[Avg pH]]&gt;8.5),10,0)</f>
        <v>0</v>
      </c>
      <c r="AG782">
        <f>MAX(0, 10-(2*Table1[[#This Row],[Avg Dissolved Oxygen]]))</f>
        <v>0</v>
      </c>
      <c r="AH782">
        <f>(Table1[[#This Row],[Fecal Score]]*0.3) + (Table1[[#This Row],[BOD Score]]*0.25) + (Table1[[#This Row],[Nitrate Score]]*0.2) + (Table1[[#This Row],[pH Score]]*0.15) + (Table1[[#This Row],[Dissolved Oxygen Score]]*0.1)</f>
        <v>1.1975000000000002</v>
      </c>
      <c r="AI782">
        <v>2018</v>
      </c>
    </row>
    <row r="783" spans="1:35">
      <c r="A783">
        <v>4194</v>
      </c>
      <c r="B783" t="s">
        <v>509</v>
      </c>
      <c r="C783" t="s">
        <v>8</v>
      </c>
      <c r="D783" t="s">
        <v>375</v>
      </c>
      <c r="E783">
        <v>24</v>
      </c>
      <c r="F783">
        <v>28.5</v>
      </c>
      <c r="G783">
        <f>(Table1[[#This Row],[Min Temperature]]+Table1[[#This Row],[Max Temperature]])/2</f>
        <v>26.25</v>
      </c>
      <c r="H783">
        <v>5.5</v>
      </c>
      <c r="I783">
        <v>7.3</v>
      </c>
      <c r="J783">
        <f>(Table1[[#This Row],[Min Dissolved Oxygen]]+Table1[[#This Row],[Max Dissolved Oxygen]])/2</f>
        <v>6.4</v>
      </c>
      <c r="K783">
        <v>6.3</v>
      </c>
      <c r="L783">
        <v>7.1</v>
      </c>
      <c r="M783">
        <f>(Table1[[#This Row],[Min pH]]+Table1[[#This Row],[Max pH]])/2</f>
        <v>6.6999999999999993</v>
      </c>
      <c r="N783">
        <v>110</v>
      </c>
      <c r="O783">
        <v>216</v>
      </c>
      <c r="P783">
        <f>(Table1[[#This Row],[Min Conductivity]]+Table1[[#This Row],[Max Conductivity]])/2</f>
        <v>163</v>
      </c>
      <c r="Q783">
        <v>0.6</v>
      </c>
      <c r="R783">
        <v>2.7</v>
      </c>
      <c r="S783">
        <f>(Table1[[#This Row],[Min BOD]]+Table1[[#This Row],[Max BOD]])/2</f>
        <v>1.6500000000000001</v>
      </c>
      <c r="T783">
        <v>0.3</v>
      </c>
      <c r="U783">
        <v>0.5</v>
      </c>
      <c r="V783">
        <f>(Table1[[#This Row],[Min Nitrate N + Nitrite N]]+Table1[[#This Row],[Max Nitrate N + Nitrite N]])/2</f>
        <v>0.4</v>
      </c>
      <c r="W783">
        <v>120</v>
      </c>
      <c r="X783">
        <v>170</v>
      </c>
      <c r="Y783">
        <f>(Table1[[#This Row],[Min Fecal Coliform]]+Table1[[#This Row],[Max Fecal Coliform]])/2</f>
        <v>145</v>
      </c>
      <c r="Z783">
        <v>220</v>
      </c>
      <c r="AA783">
        <v>350</v>
      </c>
      <c r="AB783">
        <f>(Table1[[#This Row],[Min Total Coliform]]+Table1[[#This Row],[Max Total Coliform]])/2</f>
        <v>285</v>
      </c>
      <c r="AC783">
        <f>MIN(10, (Table1[[#This Row],[Avg BOD]]/4)*10)</f>
        <v>4.125</v>
      </c>
      <c r="AD783">
        <f>MIN(10, (Table1[[#This Row],[Avg Fecal Coliform]]/600)*10)</f>
        <v>2.4166666666666665</v>
      </c>
      <c r="AE783">
        <f>MIN(10, (Table1[[#This Row],[Avg Nitrate N + Nitrite N]]/10)*10)</f>
        <v>0.4</v>
      </c>
      <c r="AF783">
        <f>IF(OR(Table1[[#This Row],[Avg pH]]&lt;6.5,Table1[[#This Row],[Avg pH]]&gt;8.5),10,0)</f>
        <v>0</v>
      </c>
      <c r="AG783">
        <f>MAX(0, 10-(2*Table1[[#This Row],[Avg Dissolved Oxygen]]))</f>
        <v>0</v>
      </c>
      <c r="AH783">
        <f>(Table1[[#This Row],[Fecal Score]]*0.3) + (Table1[[#This Row],[BOD Score]]*0.25) + (Table1[[#This Row],[Nitrate Score]]*0.2) + (Table1[[#This Row],[pH Score]]*0.15) + (Table1[[#This Row],[Dissolved Oxygen Score]]*0.1)</f>
        <v>1.8362500000000002</v>
      </c>
      <c r="AI783">
        <v>2018</v>
      </c>
    </row>
    <row r="784" spans="1:35">
      <c r="A784">
        <v>4195</v>
      </c>
      <c r="B784" t="s">
        <v>510</v>
      </c>
      <c r="C784" t="s">
        <v>8</v>
      </c>
      <c r="D784" t="s">
        <v>375</v>
      </c>
      <c r="E784">
        <v>24.5</v>
      </c>
      <c r="F784">
        <v>29</v>
      </c>
      <c r="G784">
        <f>(Table1[[#This Row],[Min Temperature]]+Table1[[#This Row],[Max Temperature]])/2</f>
        <v>26.75</v>
      </c>
      <c r="H784">
        <v>6.2</v>
      </c>
      <c r="I784">
        <v>7</v>
      </c>
      <c r="J784">
        <f>(Table1[[#This Row],[Min Dissolved Oxygen]]+Table1[[#This Row],[Max Dissolved Oxygen]])/2</f>
        <v>6.6</v>
      </c>
      <c r="K784">
        <v>7.3</v>
      </c>
      <c r="L784">
        <v>8.3000000000000007</v>
      </c>
      <c r="M784">
        <f>(Table1[[#This Row],[Min pH]]+Table1[[#This Row],[Max pH]])/2</f>
        <v>7.8000000000000007</v>
      </c>
      <c r="N784">
        <v>122</v>
      </c>
      <c r="O784">
        <v>213</v>
      </c>
      <c r="P784">
        <f>(Table1[[#This Row],[Min Conductivity]]+Table1[[#This Row],[Max Conductivity]])/2</f>
        <v>167.5</v>
      </c>
      <c r="Q784">
        <v>0.5</v>
      </c>
      <c r="R784">
        <v>2.6</v>
      </c>
      <c r="S784">
        <f>(Table1[[#This Row],[Min BOD]]+Table1[[#This Row],[Max BOD]])/2</f>
        <v>1.55</v>
      </c>
      <c r="T784">
        <v>0.3</v>
      </c>
      <c r="U784">
        <v>0.5</v>
      </c>
      <c r="V784">
        <f>(Table1[[#This Row],[Min Nitrate N + Nitrite N]]+Table1[[#This Row],[Max Nitrate N + Nitrite N]])/2</f>
        <v>0.4</v>
      </c>
      <c r="W784">
        <v>120</v>
      </c>
      <c r="X784">
        <v>240</v>
      </c>
      <c r="Y784">
        <f>(Table1[[#This Row],[Min Fecal Coliform]]+Table1[[#This Row],[Max Fecal Coliform]])/2</f>
        <v>180</v>
      </c>
      <c r="Z784">
        <v>220</v>
      </c>
      <c r="AA784">
        <v>350</v>
      </c>
      <c r="AB784">
        <f>(Table1[[#This Row],[Min Total Coliform]]+Table1[[#This Row],[Max Total Coliform]])/2</f>
        <v>285</v>
      </c>
      <c r="AC784">
        <f>MIN(10, (Table1[[#This Row],[Avg BOD]]/4)*10)</f>
        <v>3.875</v>
      </c>
      <c r="AD784">
        <f>MIN(10, (Table1[[#This Row],[Avg Fecal Coliform]]/600)*10)</f>
        <v>3</v>
      </c>
      <c r="AE784">
        <f>MIN(10, (Table1[[#This Row],[Avg Nitrate N + Nitrite N]]/10)*10)</f>
        <v>0.4</v>
      </c>
      <c r="AF784">
        <f>IF(OR(Table1[[#This Row],[Avg pH]]&lt;6.5,Table1[[#This Row],[Avg pH]]&gt;8.5),10,0)</f>
        <v>0</v>
      </c>
      <c r="AG784">
        <f>MAX(0, 10-(2*Table1[[#This Row],[Avg Dissolved Oxygen]]))</f>
        <v>0</v>
      </c>
      <c r="AH784">
        <f>(Table1[[#This Row],[Fecal Score]]*0.3) + (Table1[[#This Row],[BOD Score]]*0.25) + (Table1[[#This Row],[Nitrate Score]]*0.2) + (Table1[[#This Row],[pH Score]]*0.15) + (Table1[[#This Row],[Dissolved Oxygen Score]]*0.1)</f>
        <v>1.94875</v>
      </c>
      <c r="AI784">
        <v>2018</v>
      </c>
    </row>
    <row r="785" spans="1:35">
      <c r="A785">
        <v>4196</v>
      </c>
      <c r="B785" t="s">
        <v>511</v>
      </c>
      <c r="C785" t="s">
        <v>8</v>
      </c>
      <c r="D785" t="s">
        <v>375</v>
      </c>
      <c r="E785">
        <v>24.5</v>
      </c>
      <c r="F785">
        <v>29</v>
      </c>
      <c r="G785">
        <f>(Table1[[#This Row],[Min Temperature]]+Table1[[#This Row],[Max Temperature]])/2</f>
        <v>26.75</v>
      </c>
      <c r="H785">
        <v>7.6</v>
      </c>
      <c r="I785">
        <v>8.8000000000000007</v>
      </c>
      <c r="J785">
        <f>(Table1[[#This Row],[Min Dissolved Oxygen]]+Table1[[#This Row],[Max Dissolved Oxygen]])/2</f>
        <v>8.1999999999999993</v>
      </c>
      <c r="K785">
        <v>6.8</v>
      </c>
      <c r="L785">
        <v>7.4</v>
      </c>
      <c r="M785">
        <f>(Table1[[#This Row],[Min pH]]+Table1[[#This Row],[Max pH]])/2</f>
        <v>7.1</v>
      </c>
      <c r="N785">
        <v>132</v>
      </c>
      <c r="O785">
        <v>215</v>
      </c>
      <c r="P785">
        <f>(Table1[[#This Row],[Min Conductivity]]+Table1[[#This Row],[Max Conductivity]])/2</f>
        <v>173.5</v>
      </c>
      <c r="Q785">
        <v>0.8</v>
      </c>
      <c r="R785">
        <v>3.8</v>
      </c>
      <c r="S785">
        <f>(Table1[[#This Row],[Min BOD]]+Table1[[#This Row],[Max BOD]])/2</f>
        <v>2.2999999999999998</v>
      </c>
      <c r="T785">
        <v>0.4</v>
      </c>
      <c r="U785">
        <v>0.8</v>
      </c>
      <c r="V785">
        <f>(Table1[[#This Row],[Min Nitrate N + Nitrite N]]+Table1[[#This Row],[Max Nitrate N + Nitrite N]])/2</f>
        <v>0.60000000000000009</v>
      </c>
      <c r="W785">
        <v>130</v>
      </c>
      <c r="X785">
        <v>280</v>
      </c>
      <c r="Y785">
        <f>(Table1[[#This Row],[Min Fecal Coliform]]+Table1[[#This Row],[Max Fecal Coliform]])/2</f>
        <v>205</v>
      </c>
      <c r="Z785">
        <v>240</v>
      </c>
      <c r="AA785">
        <v>430</v>
      </c>
      <c r="AB785">
        <f>(Table1[[#This Row],[Min Total Coliform]]+Table1[[#This Row],[Max Total Coliform]])/2</f>
        <v>335</v>
      </c>
      <c r="AC785">
        <f>MIN(10, (Table1[[#This Row],[Avg BOD]]/4)*10)</f>
        <v>5.75</v>
      </c>
      <c r="AD785">
        <f>MIN(10, (Table1[[#This Row],[Avg Fecal Coliform]]/600)*10)</f>
        <v>3.416666666666667</v>
      </c>
      <c r="AE785">
        <f>MIN(10, (Table1[[#This Row],[Avg Nitrate N + Nitrite N]]/10)*10)</f>
        <v>0.60000000000000009</v>
      </c>
      <c r="AF785">
        <f>IF(OR(Table1[[#This Row],[Avg pH]]&lt;6.5,Table1[[#This Row],[Avg pH]]&gt;8.5),10,0)</f>
        <v>0</v>
      </c>
      <c r="AG785">
        <f>MAX(0, 10-(2*Table1[[#This Row],[Avg Dissolved Oxygen]]))</f>
        <v>0</v>
      </c>
      <c r="AH785">
        <f>(Table1[[#This Row],[Fecal Score]]*0.3) + (Table1[[#This Row],[BOD Score]]*0.25) + (Table1[[#This Row],[Nitrate Score]]*0.2) + (Table1[[#This Row],[pH Score]]*0.15) + (Table1[[#This Row],[Dissolved Oxygen Score]]*0.1)</f>
        <v>2.5825000000000005</v>
      </c>
      <c r="AI785">
        <v>2018</v>
      </c>
    </row>
    <row r="786" spans="1:35">
      <c r="A786">
        <v>4197</v>
      </c>
      <c r="B786" t="s">
        <v>512</v>
      </c>
      <c r="C786" t="s">
        <v>8</v>
      </c>
      <c r="D786" t="s">
        <v>375</v>
      </c>
      <c r="E786">
        <v>23.5</v>
      </c>
      <c r="F786">
        <v>28.5</v>
      </c>
      <c r="G786">
        <f>(Table1[[#This Row],[Min Temperature]]+Table1[[#This Row],[Max Temperature]])/2</f>
        <v>26</v>
      </c>
      <c r="H786">
        <v>7.1</v>
      </c>
      <c r="I786">
        <v>7.9</v>
      </c>
      <c r="J786">
        <f>(Table1[[#This Row],[Min Dissolved Oxygen]]+Table1[[#This Row],[Max Dissolved Oxygen]])/2</f>
        <v>7.5</v>
      </c>
      <c r="K786">
        <v>7</v>
      </c>
      <c r="L786">
        <v>7.9</v>
      </c>
      <c r="M786">
        <f>(Table1[[#This Row],[Min pH]]+Table1[[#This Row],[Max pH]])/2</f>
        <v>7.45</v>
      </c>
      <c r="N786">
        <v>106</v>
      </c>
      <c r="O786">
        <v>178</v>
      </c>
      <c r="P786">
        <f>(Table1[[#This Row],[Min Conductivity]]+Table1[[#This Row],[Max Conductivity]])/2</f>
        <v>142</v>
      </c>
      <c r="Q786">
        <v>0.5</v>
      </c>
      <c r="R786">
        <v>2</v>
      </c>
      <c r="S786">
        <f>(Table1[[#This Row],[Min BOD]]+Table1[[#This Row],[Max BOD]])/2</f>
        <v>1.25</v>
      </c>
      <c r="T786">
        <v>0.3</v>
      </c>
      <c r="U786">
        <v>0.5</v>
      </c>
      <c r="V786">
        <f>(Table1[[#This Row],[Min Nitrate N + Nitrite N]]+Table1[[#This Row],[Max Nitrate N + Nitrite N]])/2</f>
        <v>0.4</v>
      </c>
      <c r="W786">
        <v>110</v>
      </c>
      <c r="X786">
        <v>170</v>
      </c>
      <c r="Y786">
        <f>(Table1[[#This Row],[Min Fecal Coliform]]+Table1[[#This Row],[Max Fecal Coliform]])/2</f>
        <v>140</v>
      </c>
      <c r="Z786">
        <v>220</v>
      </c>
      <c r="AA786">
        <v>280</v>
      </c>
      <c r="AB786">
        <f>(Table1[[#This Row],[Min Total Coliform]]+Table1[[#This Row],[Max Total Coliform]])/2</f>
        <v>250</v>
      </c>
      <c r="AC786">
        <f>MIN(10, (Table1[[#This Row],[Avg BOD]]/4)*10)</f>
        <v>3.125</v>
      </c>
      <c r="AD786">
        <f>MIN(10, (Table1[[#This Row],[Avg Fecal Coliform]]/600)*10)</f>
        <v>2.3333333333333335</v>
      </c>
      <c r="AE786">
        <f>MIN(10, (Table1[[#This Row],[Avg Nitrate N + Nitrite N]]/10)*10)</f>
        <v>0.4</v>
      </c>
      <c r="AF786">
        <f>IF(OR(Table1[[#This Row],[Avg pH]]&lt;6.5,Table1[[#This Row],[Avg pH]]&gt;8.5),10,0)</f>
        <v>0</v>
      </c>
      <c r="AG786">
        <f>MAX(0, 10-(2*Table1[[#This Row],[Avg Dissolved Oxygen]]))</f>
        <v>0</v>
      </c>
      <c r="AH786">
        <f>(Table1[[#This Row],[Fecal Score]]*0.3) + (Table1[[#This Row],[BOD Score]]*0.25) + (Table1[[#This Row],[Nitrate Score]]*0.2) + (Table1[[#This Row],[pH Score]]*0.15) + (Table1[[#This Row],[Dissolved Oxygen Score]]*0.1)</f>
        <v>1.5612500000000002</v>
      </c>
      <c r="AI786">
        <v>2018</v>
      </c>
    </row>
    <row r="787" spans="1:35">
      <c r="A787">
        <v>4221</v>
      </c>
      <c r="B787" t="s">
        <v>513</v>
      </c>
      <c r="C787" t="s">
        <v>8</v>
      </c>
      <c r="D787" t="s">
        <v>375</v>
      </c>
      <c r="E787">
        <v>24.5</v>
      </c>
      <c r="F787">
        <v>28</v>
      </c>
      <c r="G787">
        <f>(Table1[[#This Row],[Min Temperature]]+Table1[[#This Row],[Max Temperature]])/2</f>
        <v>26.25</v>
      </c>
      <c r="H787">
        <v>6.6</v>
      </c>
      <c r="I787">
        <v>7.3</v>
      </c>
      <c r="J787">
        <f>(Table1[[#This Row],[Min Dissolved Oxygen]]+Table1[[#This Row],[Max Dissolved Oxygen]])/2</f>
        <v>6.9499999999999993</v>
      </c>
      <c r="K787">
        <v>6.4</v>
      </c>
      <c r="L787">
        <v>7.7</v>
      </c>
      <c r="M787">
        <f>(Table1[[#This Row],[Min pH]]+Table1[[#This Row],[Max pH]])/2</f>
        <v>7.0500000000000007</v>
      </c>
      <c r="N787">
        <v>109</v>
      </c>
      <c r="O787">
        <v>157</v>
      </c>
      <c r="P787">
        <f>(Table1[[#This Row],[Min Conductivity]]+Table1[[#This Row],[Max Conductivity]])/2</f>
        <v>133</v>
      </c>
      <c r="Q787">
        <v>0.4</v>
      </c>
      <c r="R787">
        <v>2</v>
      </c>
      <c r="S787">
        <f>(Table1[[#This Row],[Min BOD]]+Table1[[#This Row],[Max BOD]])/2</f>
        <v>1.2</v>
      </c>
      <c r="T787">
        <v>0.4</v>
      </c>
      <c r="U787">
        <v>0.8</v>
      </c>
      <c r="V787">
        <f>(Table1[[#This Row],[Min Nitrate N + Nitrite N]]+Table1[[#This Row],[Max Nitrate N + Nitrite N]])/2</f>
        <v>0.60000000000000009</v>
      </c>
      <c r="W787">
        <v>150</v>
      </c>
      <c r="X787">
        <v>220</v>
      </c>
      <c r="Y787">
        <f>(Table1[[#This Row],[Min Fecal Coliform]]+Table1[[#This Row],[Max Fecal Coliform]])/2</f>
        <v>185</v>
      </c>
      <c r="Z787">
        <v>220</v>
      </c>
      <c r="AA787">
        <v>350</v>
      </c>
      <c r="AB787">
        <f>(Table1[[#This Row],[Min Total Coliform]]+Table1[[#This Row],[Max Total Coliform]])/2</f>
        <v>285</v>
      </c>
      <c r="AC787">
        <f>MIN(10, (Table1[[#This Row],[Avg BOD]]/4)*10)</f>
        <v>3</v>
      </c>
      <c r="AD787">
        <f>MIN(10, (Table1[[#This Row],[Avg Fecal Coliform]]/600)*10)</f>
        <v>3.0833333333333335</v>
      </c>
      <c r="AE787">
        <f>MIN(10, (Table1[[#This Row],[Avg Nitrate N + Nitrite N]]/10)*10)</f>
        <v>0.60000000000000009</v>
      </c>
      <c r="AF787">
        <f>IF(OR(Table1[[#This Row],[Avg pH]]&lt;6.5,Table1[[#This Row],[Avg pH]]&gt;8.5),10,0)</f>
        <v>0</v>
      </c>
      <c r="AG787">
        <f>MAX(0, 10-(2*Table1[[#This Row],[Avg Dissolved Oxygen]]))</f>
        <v>0</v>
      </c>
      <c r="AH787">
        <f>(Table1[[#This Row],[Fecal Score]]*0.3) + (Table1[[#This Row],[BOD Score]]*0.25) + (Table1[[#This Row],[Nitrate Score]]*0.2) + (Table1[[#This Row],[pH Score]]*0.15) + (Table1[[#This Row],[Dissolved Oxygen Score]]*0.1)</f>
        <v>1.7950000000000002</v>
      </c>
      <c r="AI787">
        <v>2018</v>
      </c>
    </row>
    <row r="788" spans="1:35">
      <c r="A788">
        <v>1364</v>
      </c>
      <c r="B788" t="s">
        <v>383</v>
      </c>
      <c r="C788" t="s">
        <v>1</v>
      </c>
      <c r="D788" t="s">
        <v>384</v>
      </c>
      <c r="E788">
        <v>16</v>
      </c>
      <c r="F788">
        <v>28</v>
      </c>
      <c r="G788">
        <f>(Table1[[#This Row],[Min Temperature]]+Table1[[#This Row],[Max Temperature]])/2</f>
        <v>22</v>
      </c>
      <c r="H788">
        <v>8</v>
      </c>
      <c r="I788">
        <v>9</v>
      </c>
      <c r="J788">
        <f>(Table1[[#This Row],[Min Dissolved Oxygen]]+Table1[[#This Row],[Max Dissolved Oxygen]])/2</f>
        <v>8.5</v>
      </c>
      <c r="K788">
        <v>7.5</v>
      </c>
      <c r="L788">
        <v>7.9</v>
      </c>
      <c r="M788">
        <f>(Table1[[#This Row],[Min pH]]+Table1[[#This Row],[Max pH]])/2</f>
        <v>7.7</v>
      </c>
      <c r="N788">
        <v>446</v>
      </c>
      <c r="O788">
        <v>690</v>
      </c>
      <c r="P788">
        <f>(Table1[[#This Row],[Min Conductivity]]+Table1[[#This Row],[Max Conductivity]])/2</f>
        <v>568</v>
      </c>
      <c r="Q788">
        <v>3.7</v>
      </c>
      <c r="R788">
        <v>5</v>
      </c>
      <c r="S788">
        <f>(Table1[[#This Row],[Min BOD]]+Table1[[#This Row],[Max BOD]])/2</f>
        <v>4.3499999999999996</v>
      </c>
      <c r="T788">
        <v>1.3561635220125801</v>
      </c>
      <c r="U788">
        <v>8.0454179566563493</v>
      </c>
      <c r="V788">
        <f>(Table1[[#This Row],[Min Nitrate N + Nitrite N]]+Table1[[#This Row],[Max Nitrate N + Nitrite N]])/2</f>
        <v>4.7007907393344643</v>
      </c>
      <c r="W788">
        <v>2100</v>
      </c>
      <c r="X788">
        <v>6300</v>
      </c>
      <c r="Y788">
        <f>(Table1[[#This Row],[Min Fecal Coliform]]+Table1[[#This Row],[Max Fecal Coliform]])/2</f>
        <v>4200</v>
      </c>
      <c r="Z788">
        <v>3300</v>
      </c>
      <c r="AA788">
        <v>17000</v>
      </c>
      <c r="AB788">
        <f>(Table1[[#This Row],[Min Total Coliform]]+Table1[[#This Row],[Max Total Coliform]])/2</f>
        <v>10150</v>
      </c>
      <c r="AC788">
        <f>MIN(10, (Table1[[#This Row],[Avg BOD]]/4)*10)</f>
        <v>10</v>
      </c>
      <c r="AD788">
        <f>MIN(10, (Table1[[#This Row],[Avg Fecal Coliform]]/600)*10)</f>
        <v>10</v>
      </c>
      <c r="AE788">
        <f>MIN(10, (Table1[[#This Row],[Avg Nitrate N + Nitrite N]]/10)*10)</f>
        <v>4.7007907393344643</v>
      </c>
      <c r="AF788">
        <f>IF(OR(Table1[[#This Row],[Avg pH]]&lt;6.5,Table1[[#This Row],[Avg pH]]&gt;8.5),10,0)</f>
        <v>0</v>
      </c>
      <c r="AG788">
        <f>MAX(0, 10-(2*Table1[[#This Row],[Avg Dissolved Oxygen]]))</f>
        <v>0</v>
      </c>
      <c r="AH788">
        <f>(Table1[[#This Row],[Fecal Score]]*0.3) + (Table1[[#This Row],[BOD Score]]*0.25) + (Table1[[#This Row],[Nitrate Score]]*0.2) + (Table1[[#This Row],[pH Score]]*0.15) + (Table1[[#This Row],[Dissolved Oxygen Score]]*0.1)</f>
        <v>6.4401581478668932</v>
      </c>
      <c r="AI788">
        <v>2018</v>
      </c>
    </row>
    <row r="789" spans="1:35">
      <c r="A789">
        <v>2499</v>
      </c>
      <c r="B789" t="s">
        <v>385</v>
      </c>
      <c r="C789" t="s">
        <v>1</v>
      </c>
      <c r="D789" t="s">
        <v>384</v>
      </c>
      <c r="E789">
        <v>20</v>
      </c>
      <c r="F789">
        <v>28</v>
      </c>
      <c r="G789">
        <f>(Table1[[#This Row],[Min Temperature]]+Table1[[#This Row],[Max Temperature]])/2</f>
        <v>24</v>
      </c>
      <c r="H789">
        <v>5.8</v>
      </c>
      <c r="I789">
        <v>7.2</v>
      </c>
      <c r="J789">
        <f>(Table1[[#This Row],[Min Dissolved Oxygen]]+Table1[[#This Row],[Max Dissolved Oxygen]])/2</f>
        <v>6.5</v>
      </c>
      <c r="K789">
        <v>7.8</v>
      </c>
      <c r="L789">
        <v>8.1</v>
      </c>
      <c r="M789">
        <f>(Table1[[#This Row],[Min pH]]+Table1[[#This Row],[Max pH]])/2</f>
        <v>7.9499999999999993</v>
      </c>
      <c r="N789">
        <v>251</v>
      </c>
      <c r="O789">
        <v>477</v>
      </c>
      <c r="P789">
        <f>(Table1[[#This Row],[Min Conductivity]]+Table1[[#This Row],[Max Conductivity]])/2</f>
        <v>364</v>
      </c>
      <c r="Q789">
        <v>4</v>
      </c>
      <c r="R789">
        <v>5</v>
      </c>
      <c r="S789">
        <f>(Table1[[#This Row],[Min BOD]]+Table1[[#This Row],[Max BOD]])/2</f>
        <v>4.5</v>
      </c>
      <c r="T789">
        <v>0.9</v>
      </c>
      <c r="U789">
        <v>1</v>
      </c>
      <c r="V789">
        <f>(Table1[[#This Row],[Min Nitrate N + Nitrite N]]+Table1[[#This Row],[Max Nitrate N + Nitrite N]])/2</f>
        <v>0.95</v>
      </c>
      <c r="W789">
        <v>5100</v>
      </c>
      <c r="X789">
        <v>6900</v>
      </c>
      <c r="Y789">
        <f>(Table1[[#This Row],[Min Fecal Coliform]]+Table1[[#This Row],[Max Fecal Coliform]])/2</f>
        <v>6000</v>
      </c>
      <c r="Z789">
        <v>7800</v>
      </c>
      <c r="AA789">
        <v>8600</v>
      </c>
      <c r="AB789">
        <f>(Table1[[#This Row],[Min Total Coliform]]+Table1[[#This Row],[Max Total Coliform]])/2</f>
        <v>8200</v>
      </c>
      <c r="AC789">
        <f>MIN(10, (Table1[[#This Row],[Avg BOD]]/4)*10)</f>
        <v>10</v>
      </c>
      <c r="AD789">
        <f>MIN(10, (Table1[[#This Row],[Avg Fecal Coliform]]/600)*10)</f>
        <v>10</v>
      </c>
      <c r="AE789">
        <f>MIN(10, (Table1[[#This Row],[Avg Nitrate N + Nitrite N]]/10)*10)</f>
        <v>0.95</v>
      </c>
      <c r="AF789">
        <f>IF(OR(Table1[[#This Row],[Avg pH]]&lt;6.5,Table1[[#This Row],[Avg pH]]&gt;8.5),10,0)</f>
        <v>0</v>
      </c>
      <c r="AG789">
        <f>MAX(0, 10-(2*Table1[[#This Row],[Avg Dissolved Oxygen]]))</f>
        <v>0</v>
      </c>
      <c r="AH789">
        <f>(Table1[[#This Row],[Fecal Score]]*0.3) + (Table1[[#This Row],[BOD Score]]*0.25) + (Table1[[#This Row],[Nitrate Score]]*0.2) + (Table1[[#This Row],[pH Score]]*0.15) + (Table1[[#This Row],[Dissolved Oxygen Score]]*0.1)</f>
        <v>5.69</v>
      </c>
      <c r="AI789">
        <v>2018</v>
      </c>
    </row>
    <row r="790" spans="1:35">
      <c r="A790">
        <v>2500</v>
      </c>
      <c r="B790" t="s">
        <v>386</v>
      </c>
      <c r="C790" t="s">
        <v>8</v>
      </c>
      <c r="D790" t="s">
        <v>384</v>
      </c>
      <c r="E790">
        <v>14.3</v>
      </c>
      <c r="F790">
        <v>31</v>
      </c>
      <c r="G790">
        <f>(Table1[[#This Row],[Min Temperature]]+Table1[[#This Row],[Max Temperature]])/2</f>
        <v>22.65</v>
      </c>
      <c r="H790">
        <v>4.1586894586894596</v>
      </c>
      <c r="I790">
        <v>7.7840455840455904</v>
      </c>
      <c r="J790">
        <f>(Table1[[#This Row],[Min Dissolved Oxygen]]+Table1[[#This Row],[Max Dissolved Oxygen]])/2</f>
        <v>5.971367521367525</v>
      </c>
      <c r="K790">
        <v>7.2</v>
      </c>
      <c r="L790">
        <v>9.4</v>
      </c>
      <c r="M790">
        <f>(Table1[[#This Row],[Min pH]]+Table1[[#This Row],[Max pH]])/2</f>
        <v>8.3000000000000007</v>
      </c>
      <c r="N790">
        <v>357</v>
      </c>
      <c r="O790">
        <v>4240</v>
      </c>
      <c r="P790">
        <f>(Table1[[#This Row],[Min Conductivity]]+Table1[[#This Row],[Max Conductivity]])/2</f>
        <v>2298.5</v>
      </c>
      <c r="Q790">
        <v>9.5</v>
      </c>
      <c r="R790">
        <v>96</v>
      </c>
      <c r="S790">
        <f>(Table1[[#This Row],[Min BOD]]+Table1[[#This Row],[Max BOD]])/2</f>
        <v>52.75</v>
      </c>
      <c r="T790">
        <v>1.3561635220125801</v>
      </c>
      <c r="U790">
        <v>8.0454179566563493</v>
      </c>
      <c r="V790">
        <f>(Table1[[#This Row],[Min Nitrate N + Nitrite N]]+Table1[[#This Row],[Max Nitrate N + Nitrite N]])/2</f>
        <v>4.7007907393344643</v>
      </c>
      <c r="W790">
        <v>1100</v>
      </c>
      <c r="X790">
        <v>15000</v>
      </c>
      <c r="Y790">
        <f>(Table1[[#This Row],[Min Fecal Coliform]]+Table1[[#This Row],[Max Fecal Coliform]])/2</f>
        <v>8050</v>
      </c>
      <c r="Z790">
        <v>24000</v>
      </c>
      <c r="AA790">
        <v>92000</v>
      </c>
      <c r="AB790">
        <f>(Table1[[#This Row],[Min Total Coliform]]+Table1[[#This Row],[Max Total Coliform]])/2</f>
        <v>58000</v>
      </c>
      <c r="AC790">
        <f>MIN(10, (Table1[[#This Row],[Avg BOD]]/4)*10)</f>
        <v>10</v>
      </c>
      <c r="AD790">
        <f>MIN(10, (Table1[[#This Row],[Avg Fecal Coliform]]/600)*10)</f>
        <v>10</v>
      </c>
      <c r="AE790">
        <f>MIN(10, (Table1[[#This Row],[Avg Nitrate N + Nitrite N]]/10)*10)</f>
        <v>4.7007907393344643</v>
      </c>
      <c r="AF790">
        <f>IF(OR(Table1[[#This Row],[Avg pH]]&lt;6.5,Table1[[#This Row],[Avg pH]]&gt;8.5),10,0)</f>
        <v>0</v>
      </c>
      <c r="AG790">
        <f>MAX(0, 10-(2*Table1[[#This Row],[Avg Dissolved Oxygen]]))</f>
        <v>0</v>
      </c>
      <c r="AH790">
        <f>(Table1[[#This Row],[Fecal Score]]*0.3) + (Table1[[#This Row],[BOD Score]]*0.25) + (Table1[[#This Row],[Nitrate Score]]*0.2) + (Table1[[#This Row],[pH Score]]*0.15) + (Table1[[#This Row],[Dissolved Oxygen Score]]*0.1)</f>
        <v>6.4401581478668932</v>
      </c>
      <c r="AI790">
        <v>2018</v>
      </c>
    </row>
    <row r="791" spans="1:35">
      <c r="A791">
        <v>2501</v>
      </c>
      <c r="B791" t="s">
        <v>387</v>
      </c>
      <c r="C791" t="s">
        <v>8</v>
      </c>
      <c r="D791" t="s">
        <v>384</v>
      </c>
      <c r="E791">
        <v>17.3</v>
      </c>
      <c r="F791">
        <v>39</v>
      </c>
      <c r="G791">
        <f>(Table1[[#This Row],[Min Temperature]]+Table1[[#This Row],[Max Temperature]])/2</f>
        <v>28.15</v>
      </c>
      <c r="H791">
        <v>0</v>
      </c>
      <c r="I791">
        <v>2.5</v>
      </c>
      <c r="J791">
        <f>(Table1[[#This Row],[Min Dissolved Oxygen]]+Table1[[#This Row],[Max Dissolved Oxygen]])/2</f>
        <v>1.25</v>
      </c>
      <c r="K791">
        <v>6.9</v>
      </c>
      <c r="L791">
        <v>8.6999999999999993</v>
      </c>
      <c r="M791">
        <f>(Table1[[#This Row],[Min pH]]+Table1[[#This Row],[Max pH]])/2</f>
        <v>7.8</v>
      </c>
      <c r="N791">
        <v>1136</v>
      </c>
      <c r="O791">
        <v>3150</v>
      </c>
      <c r="P791">
        <f>(Table1[[#This Row],[Min Conductivity]]+Table1[[#This Row],[Max Conductivity]])/2</f>
        <v>2143</v>
      </c>
      <c r="Q791">
        <v>45</v>
      </c>
      <c r="R791">
        <v>87.5</v>
      </c>
      <c r="S791">
        <f>(Table1[[#This Row],[Min BOD]]+Table1[[#This Row],[Max BOD]])/2</f>
        <v>66.25</v>
      </c>
      <c r="T791">
        <v>1.3561635220125801</v>
      </c>
      <c r="U791">
        <v>8.0454179566563493</v>
      </c>
      <c r="V791">
        <f>(Table1[[#This Row],[Min Nitrate N + Nitrite N]]+Table1[[#This Row],[Max Nitrate N + Nitrite N]])/2</f>
        <v>4.7007907393344643</v>
      </c>
      <c r="W791">
        <v>700</v>
      </c>
      <c r="X791">
        <v>12000</v>
      </c>
      <c r="Y791">
        <f>(Table1[[#This Row],[Min Fecal Coliform]]+Table1[[#This Row],[Max Fecal Coliform]])/2</f>
        <v>6350</v>
      </c>
      <c r="Z791">
        <v>35000</v>
      </c>
      <c r="AA791">
        <v>160000</v>
      </c>
      <c r="AB791">
        <f>(Table1[[#This Row],[Min Total Coliform]]+Table1[[#This Row],[Max Total Coliform]])/2</f>
        <v>97500</v>
      </c>
      <c r="AC791">
        <f>MIN(10, (Table1[[#This Row],[Avg BOD]]/4)*10)</f>
        <v>10</v>
      </c>
      <c r="AD791">
        <f>MIN(10, (Table1[[#This Row],[Avg Fecal Coliform]]/600)*10)</f>
        <v>10</v>
      </c>
      <c r="AE791">
        <f>MIN(10, (Table1[[#This Row],[Avg Nitrate N + Nitrite N]]/10)*10)</f>
        <v>4.7007907393344643</v>
      </c>
      <c r="AF791">
        <f>IF(OR(Table1[[#This Row],[Avg pH]]&lt;6.5,Table1[[#This Row],[Avg pH]]&gt;8.5),10,0)</f>
        <v>0</v>
      </c>
      <c r="AG791">
        <f>MAX(0, 10-(2*Table1[[#This Row],[Avg Dissolved Oxygen]]))</f>
        <v>7.5</v>
      </c>
      <c r="AH791">
        <f>(Table1[[#This Row],[Fecal Score]]*0.3) + (Table1[[#This Row],[BOD Score]]*0.25) + (Table1[[#This Row],[Nitrate Score]]*0.2) + (Table1[[#This Row],[pH Score]]*0.15) + (Table1[[#This Row],[Dissolved Oxygen Score]]*0.1)</f>
        <v>7.1901581478668932</v>
      </c>
      <c r="AI791">
        <v>2018</v>
      </c>
    </row>
    <row r="792" spans="1:35">
      <c r="A792">
        <v>1362</v>
      </c>
      <c r="B792" t="s">
        <v>388</v>
      </c>
      <c r="C792" t="s">
        <v>1</v>
      </c>
      <c r="D792" t="s">
        <v>389</v>
      </c>
      <c r="E792">
        <v>7</v>
      </c>
      <c r="F792">
        <v>19</v>
      </c>
      <c r="G792">
        <f>(Table1[[#This Row],[Min Temperature]]+Table1[[#This Row],[Max Temperature]])/2</f>
        <v>13</v>
      </c>
      <c r="H792">
        <v>6.6</v>
      </c>
      <c r="I792">
        <v>7.8</v>
      </c>
      <c r="J792">
        <f>(Table1[[#This Row],[Min Dissolved Oxygen]]+Table1[[#This Row],[Max Dissolved Oxygen]])/2</f>
        <v>7.1999999999999993</v>
      </c>
      <c r="K792">
        <v>7.3</v>
      </c>
      <c r="L792">
        <v>8.1999999999999993</v>
      </c>
      <c r="M792">
        <f>(Table1[[#This Row],[Min pH]]+Table1[[#This Row],[Max pH]])/2</f>
        <v>7.75</v>
      </c>
      <c r="N792">
        <v>440</v>
      </c>
      <c r="O792">
        <v>480</v>
      </c>
      <c r="P792">
        <f>(Table1[[#This Row],[Min Conductivity]]+Table1[[#This Row],[Max Conductivity]])/2</f>
        <v>460</v>
      </c>
      <c r="Q792">
        <v>1.2</v>
      </c>
      <c r="R792">
        <v>1.8</v>
      </c>
      <c r="S792">
        <f>(Table1[[#This Row],[Min BOD]]+Table1[[#This Row],[Max BOD]])/2</f>
        <v>1.5</v>
      </c>
      <c r="T792">
        <v>0</v>
      </c>
      <c r="U792">
        <v>0</v>
      </c>
      <c r="V792">
        <f>(Table1[[#This Row],[Min Nitrate N + Nitrite N]]+Table1[[#This Row],[Max Nitrate N + Nitrite N]])/2</f>
        <v>0</v>
      </c>
      <c r="W792">
        <v>1436.77104377104</v>
      </c>
      <c r="X792">
        <v>321488.727272727</v>
      </c>
      <c r="Y792">
        <f>(Table1[[#This Row],[Min Fecal Coliform]]+Table1[[#This Row],[Max Fecal Coliform]])/2</f>
        <v>161462.74915824903</v>
      </c>
      <c r="Z792">
        <v>12108.853896103899</v>
      </c>
      <c r="AA792">
        <v>1882110.4063492101</v>
      </c>
      <c r="AB792">
        <f>(Table1[[#This Row],[Min Total Coliform]]+Table1[[#This Row],[Max Total Coliform]])/2</f>
        <v>947109.63012265693</v>
      </c>
      <c r="AC792">
        <f>MIN(10, (Table1[[#This Row],[Avg BOD]]/4)*10)</f>
        <v>3.75</v>
      </c>
      <c r="AD792">
        <f>MIN(10, (Table1[[#This Row],[Avg Fecal Coliform]]/600)*10)</f>
        <v>10</v>
      </c>
      <c r="AE792">
        <f>MIN(10, (Table1[[#This Row],[Avg Nitrate N + Nitrite N]]/10)*10)</f>
        <v>0</v>
      </c>
      <c r="AF792">
        <f>IF(OR(Table1[[#This Row],[Avg pH]]&lt;6.5,Table1[[#This Row],[Avg pH]]&gt;8.5),10,0)</f>
        <v>0</v>
      </c>
      <c r="AG792">
        <f>MAX(0, 10-(2*Table1[[#This Row],[Avg Dissolved Oxygen]]))</f>
        <v>0</v>
      </c>
      <c r="AH792">
        <f>(Table1[[#This Row],[Fecal Score]]*0.3) + (Table1[[#This Row],[BOD Score]]*0.25) + (Table1[[#This Row],[Nitrate Score]]*0.2) + (Table1[[#This Row],[pH Score]]*0.15) + (Table1[[#This Row],[Dissolved Oxygen Score]]*0.1)</f>
        <v>3.9375</v>
      </c>
      <c r="AI792">
        <v>2018</v>
      </c>
    </row>
    <row r="793" spans="1:35">
      <c r="A793">
        <v>3437</v>
      </c>
      <c r="B793" t="s">
        <v>390</v>
      </c>
      <c r="C793" t="s">
        <v>1</v>
      </c>
      <c r="D793" t="s">
        <v>389</v>
      </c>
      <c r="E793">
        <v>8</v>
      </c>
      <c r="F793">
        <v>19</v>
      </c>
      <c r="G793">
        <f>(Table1[[#This Row],[Min Temperature]]+Table1[[#This Row],[Max Temperature]])/2</f>
        <v>13.5</v>
      </c>
      <c r="H793">
        <v>6.8</v>
      </c>
      <c r="I793">
        <v>7.8</v>
      </c>
      <c r="J793">
        <f>(Table1[[#This Row],[Min Dissolved Oxygen]]+Table1[[#This Row],[Max Dissolved Oxygen]])/2</f>
        <v>7.3</v>
      </c>
      <c r="K793">
        <v>7.2</v>
      </c>
      <c r="L793">
        <v>7.7</v>
      </c>
      <c r="M793">
        <f>(Table1[[#This Row],[Min pH]]+Table1[[#This Row],[Max pH]])/2</f>
        <v>7.45</v>
      </c>
      <c r="N793">
        <v>160</v>
      </c>
      <c r="O793">
        <v>260</v>
      </c>
      <c r="P793">
        <f>(Table1[[#This Row],[Min Conductivity]]+Table1[[#This Row],[Max Conductivity]])/2</f>
        <v>210</v>
      </c>
      <c r="Q793">
        <v>1.2</v>
      </c>
      <c r="R793">
        <v>1.6</v>
      </c>
      <c r="S793">
        <f>(Table1[[#This Row],[Min BOD]]+Table1[[#This Row],[Max BOD]])/2</f>
        <v>1.4</v>
      </c>
      <c r="T793">
        <v>0</v>
      </c>
      <c r="U793">
        <v>0</v>
      </c>
      <c r="V793">
        <f>(Table1[[#This Row],[Min Nitrate N + Nitrite N]]+Table1[[#This Row],[Max Nitrate N + Nitrite N]])/2</f>
        <v>0</v>
      </c>
      <c r="W793">
        <v>1436.77104377104</v>
      </c>
      <c r="X793">
        <v>321488.727272727</v>
      </c>
      <c r="Y793">
        <f>(Table1[[#This Row],[Min Fecal Coliform]]+Table1[[#This Row],[Max Fecal Coliform]])/2</f>
        <v>161462.74915824903</v>
      </c>
      <c r="Z793">
        <v>12108.853896103899</v>
      </c>
      <c r="AA793">
        <v>1882110.4063492101</v>
      </c>
      <c r="AB793">
        <f>(Table1[[#This Row],[Min Total Coliform]]+Table1[[#This Row],[Max Total Coliform]])/2</f>
        <v>947109.63012265693</v>
      </c>
      <c r="AC793">
        <f>MIN(10, (Table1[[#This Row],[Avg BOD]]/4)*10)</f>
        <v>3.5</v>
      </c>
      <c r="AD793">
        <f>MIN(10, (Table1[[#This Row],[Avg Fecal Coliform]]/600)*10)</f>
        <v>10</v>
      </c>
      <c r="AE793">
        <f>MIN(10, (Table1[[#This Row],[Avg Nitrate N + Nitrite N]]/10)*10)</f>
        <v>0</v>
      </c>
      <c r="AF793">
        <f>IF(OR(Table1[[#This Row],[Avg pH]]&lt;6.5,Table1[[#This Row],[Avg pH]]&gt;8.5),10,0)</f>
        <v>0</v>
      </c>
      <c r="AG793">
        <f>MAX(0, 10-(2*Table1[[#This Row],[Avg Dissolved Oxygen]]))</f>
        <v>0</v>
      </c>
      <c r="AH793">
        <f>(Table1[[#This Row],[Fecal Score]]*0.3) + (Table1[[#This Row],[BOD Score]]*0.25) + (Table1[[#This Row],[Nitrate Score]]*0.2) + (Table1[[#This Row],[pH Score]]*0.15) + (Table1[[#This Row],[Dissolved Oxygen Score]]*0.1)</f>
        <v>3.875</v>
      </c>
      <c r="AI793">
        <v>2018</v>
      </c>
    </row>
    <row r="794" spans="1:35">
      <c r="A794">
        <v>1765</v>
      </c>
      <c r="B794" t="s">
        <v>391</v>
      </c>
      <c r="C794" t="s">
        <v>1</v>
      </c>
      <c r="D794" t="s">
        <v>392</v>
      </c>
      <c r="E794">
        <v>20</v>
      </c>
      <c r="F794">
        <v>33</v>
      </c>
      <c r="G794">
        <f>(Table1[[#This Row],[Min Temperature]]+Table1[[#This Row],[Max Temperature]])/2</f>
        <v>26.5</v>
      </c>
      <c r="H794">
        <v>8.1</v>
      </c>
      <c r="I794">
        <v>14.2</v>
      </c>
      <c r="J794">
        <f>(Table1[[#This Row],[Min Dissolved Oxygen]]+Table1[[#This Row],[Max Dissolved Oxygen]])/2</f>
        <v>11.149999999999999</v>
      </c>
      <c r="K794">
        <v>7.6</v>
      </c>
      <c r="L794">
        <v>8.6999999999999993</v>
      </c>
      <c r="M794">
        <f>(Table1[[#This Row],[Min pH]]+Table1[[#This Row],[Max pH]])/2</f>
        <v>8.1499999999999986</v>
      </c>
      <c r="N794">
        <v>40</v>
      </c>
      <c r="O794">
        <v>626</v>
      </c>
      <c r="P794">
        <f>(Table1[[#This Row],[Min Conductivity]]+Table1[[#This Row],[Max Conductivity]])/2</f>
        <v>333</v>
      </c>
      <c r="Q794">
        <v>1.7</v>
      </c>
      <c r="R794">
        <v>6.1</v>
      </c>
      <c r="S794">
        <f>(Table1[[#This Row],[Min BOD]]+Table1[[#This Row],[Max BOD]])/2</f>
        <v>3.9</v>
      </c>
      <c r="T794">
        <v>0.3</v>
      </c>
      <c r="U794">
        <v>0.6</v>
      </c>
      <c r="V794">
        <f>(Table1[[#This Row],[Min Nitrate N + Nitrite N]]+Table1[[#This Row],[Max Nitrate N + Nitrite N]])/2</f>
        <v>0.44999999999999996</v>
      </c>
      <c r="W794">
        <v>700</v>
      </c>
      <c r="X794">
        <v>130000</v>
      </c>
      <c r="Y794">
        <f>(Table1[[#This Row],[Min Fecal Coliform]]+Table1[[#This Row],[Max Fecal Coliform]])/2</f>
        <v>65350</v>
      </c>
      <c r="Z794">
        <v>1300</v>
      </c>
      <c r="AA794">
        <v>230000</v>
      </c>
      <c r="AB794">
        <f>(Table1[[#This Row],[Min Total Coliform]]+Table1[[#This Row],[Max Total Coliform]])/2</f>
        <v>115650</v>
      </c>
      <c r="AC794">
        <f>MIN(10, (Table1[[#This Row],[Avg BOD]]/4)*10)</f>
        <v>9.75</v>
      </c>
      <c r="AD794">
        <f>MIN(10, (Table1[[#This Row],[Avg Fecal Coliform]]/600)*10)</f>
        <v>10</v>
      </c>
      <c r="AE794">
        <f>MIN(10, (Table1[[#This Row],[Avg Nitrate N + Nitrite N]]/10)*10)</f>
        <v>0.44999999999999996</v>
      </c>
      <c r="AF794">
        <f>IF(OR(Table1[[#This Row],[Avg pH]]&lt;6.5,Table1[[#This Row],[Avg pH]]&gt;8.5),10,0)</f>
        <v>0</v>
      </c>
      <c r="AG794">
        <f>MAX(0, 10-(2*Table1[[#This Row],[Avg Dissolved Oxygen]]))</f>
        <v>0</v>
      </c>
      <c r="AH794">
        <f>(Table1[[#This Row],[Fecal Score]]*0.3) + (Table1[[#This Row],[BOD Score]]*0.25) + (Table1[[#This Row],[Nitrate Score]]*0.2) + (Table1[[#This Row],[pH Score]]*0.15) + (Table1[[#This Row],[Dissolved Oxygen Score]]*0.1)</f>
        <v>5.5274999999999999</v>
      </c>
      <c r="AI794">
        <v>2018</v>
      </c>
    </row>
    <row r="795" spans="1:35">
      <c r="A795">
        <v>2503</v>
      </c>
      <c r="B795" t="s">
        <v>393</v>
      </c>
      <c r="C795" t="s">
        <v>1</v>
      </c>
      <c r="D795" t="s">
        <v>392</v>
      </c>
      <c r="E795">
        <v>20</v>
      </c>
      <c r="F795">
        <v>36</v>
      </c>
      <c r="G795">
        <f>(Table1[[#This Row],[Min Temperature]]+Table1[[#This Row],[Max Temperature]])/2</f>
        <v>28</v>
      </c>
      <c r="H795">
        <v>4.8</v>
      </c>
      <c r="I795">
        <v>18.600000000000001</v>
      </c>
      <c r="J795">
        <f>(Table1[[#This Row],[Min Dissolved Oxygen]]+Table1[[#This Row],[Max Dissolved Oxygen]])/2</f>
        <v>11.700000000000001</v>
      </c>
      <c r="K795">
        <v>7.4</v>
      </c>
      <c r="L795">
        <v>8.8000000000000007</v>
      </c>
      <c r="M795">
        <f>(Table1[[#This Row],[Min pH]]+Table1[[#This Row],[Max pH]])/2</f>
        <v>8.1000000000000014</v>
      </c>
      <c r="N795">
        <v>624</v>
      </c>
      <c r="O795">
        <v>724</v>
      </c>
      <c r="P795">
        <f>(Table1[[#This Row],[Min Conductivity]]+Table1[[#This Row],[Max Conductivity]])/2</f>
        <v>674</v>
      </c>
      <c r="Q795">
        <v>3.1</v>
      </c>
      <c r="R795">
        <v>21.6</v>
      </c>
      <c r="S795">
        <f>(Table1[[#This Row],[Min BOD]]+Table1[[#This Row],[Max BOD]])/2</f>
        <v>12.350000000000001</v>
      </c>
      <c r="T795">
        <v>0</v>
      </c>
      <c r="U795">
        <v>3.5</v>
      </c>
      <c r="V795">
        <f>(Table1[[#This Row],[Min Nitrate N + Nitrite N]]+Table1[[#This Row],[Max Nitrate N + Nitrite N]])/2</f>
        <v>1.75</v>
      </c>
      <c r="W795">
        <v>23000</v>
      </c>
      <c r="X795">
        <v>140000</v>
      </c>
      <c r="Y795">
        <f>(Table1[[#This Row],[Min Fecal Coliform]]+Table1[[#This Row],[Max Fecal Coliform]])/2</f>
        <v>81500</v>
      </c>
      <c r="Z795">
        <v>30000</v>
      </c>
      <c r="AA795">
        <v>170000</v>
      </c>
      <c r="AB795">
        <f>(Table1[[#This Row],[Min Total Coliform]]+Table1[[#This Row],[Max Total Coliform]])/2</f>
        <v>100000</v>
      </c>
      <c r="AC795">
        <f>MIN(10, (Table1[[#This Row],[Avg BOD]]/4)*10)</f>
        <v>10</v>
      </c>
      <c r="AD795">
        <f>MIN(10, (Table1[[#This Row],[Avg Fecal Coliform]]/600)*10)</f>
        <v>10</v>
      </c>
      <c r="AE795">
        <f>MIN(10, (Table1[[#This Row],[Avg Nitrate N + Nitrite N]]/10)*10)</f>
        <v>1.75</v>
      </c>
      <c r="AF795">
        <f>IF(OR(Table1[[#This Row],[Avg pH]]&lt;6.5,Table1[[#This Row],[Avg pH]]&gt;8.5),10,0)</f>
        <v>0</v>
      </c>
      <c r="AG795">
        <f>MAX(0, 10-(2*Table1[[#This Row],[Avg Dissolved Oxygen]]))</f>
        <v>0</v>
      </c>
      <c r="AH795">
        <f>(Table1[[#This Row],[Fecal Score]]*0.3) + (Table1[[#This Row],[BOD Score]]*0.25) + (Table1[[#This Row],[Nitrate Score]]*0.2) + (Table1[[#This Row],[pH Score]]*0.15) + (Table1[[#This Row],[Dissolved Oxygen Score]]*0.1)</f>
        <v>5.85</v>
      </c>
      <c r="AI795">
        <v>2018</v>
      </c>
    </row>
    <row r="796" spans="1:35">
      <c r="A796">
        <v>2504</v>
      </c>
      <c r="B796" t="s">
        <v>394</v>
      </c>
      <c r="C796" t="s">
        <v>1</v>
      </c>
      <c r="D796" t="s">
        <v>392</v>
      </c>
      <c r="E796">
        <v>20</v>
      </c>
      <c r="F796">
        <v>36</v>
      </c>
      <c r="G796">
        <f>(Table1[[#This Row],[Min Temperature]]+Table1[[#This Row],[Max Temperature]])/2</f>
        <v>28</v>
      </c>
      <c r="H796">
        <v>5.5</v>
      </c>
      <c r="I796">
        <v>24.3</v>
      </c>
      <c r="J796">
        <f>(Table1[[#This Row],[Min Dissolved Oxygen]]+Table1[[#This Row],[Max Dissolved Oxygen]])/2</f>
        <v>14.9</v>
      </c>
      <c r="K796">
        <v>7.6</v>
      </c>
      <c r="L796">
        <v>8.9</v>
      </c>
      <c r="M796">
        <f>(Table1[[#This Row],[Min pH]]+Table1[[#This Row],[Max pH]])/2</f>
        <v>8.25</v>
      </c>
      <c r="N796">
        <v>622</v>
      </c>
      <c r="O796">
        <v>717</v>
      </c>
      <c r="P796">
        <f>(Table1[[#This Row],[Min Conductivity]]+Table1[[#This Row],[Max Conductivity]])/2</f>
        <v>669.5</v>
      </c>
      <c r="Q796">
        <v>3</v>
      </c>
      <c r="R796">
        <v>40.200000000000003</v>
      </c>
      <c r="S796">
        <f>(Table1[[#This Row],[Min BOD]]+Table1[[#This Row],[Max BOD]])/2</f>
        <v>21.6</v>
      </c>
      <c r="T796">
        <v>0</v>
      </c>
      <c r="U796">
        <v>4.5999999999999996</v>
      </c>
      <c r="V796">
        <f>(Table1[[#This Row],[Min Nitrate N + Nitrite N]]+Table1[[#This Row],[Max Nitrate N + Nitrite N]])/2</f>
        <v>2.2999999999999998</v>
      </c>
      <c r="W796">
        <v>30000</v>
      </c>
      <c r="X796">
        <v>220000</v>
      </c>
      <c r="Y796">
        <f>(Table1[[#This Row],[Min Fecal Coliform]]+Table1[[#This Row],[Max Fecal Coliform]])/2</f>
        <v>125000</v>
      </c>
      <c r="Z796">
        <v>50000</v>
      </c>
      <c r="AA796">
        <v>280000</v>
      </c>
      <c r="AB796">
        <f>(Table1[[#This Row],[Min Total Coliform]]+Table1[[#This Row],[Max Total Coliform]])/2</f>
        <v>165000</v>
      </c>
      <c r="AC796">
        <f>MIN(10, (Table1[[#This Row],[Avg BOD]]/4)*10)</f>
        <v>10</v>
      </c>
      <c r="AD796">
        <f>MIN(10, (Table1[[#This Row],[Avg Fecal Coliform]]/600)*10)</f>
        <v>10</v>
      </c>
      <c r="AE796">
        <f>MIN(10, (Table1[[#This Row],[Avg Nitrate N + Nitrite N]]/10)*10)</f>
        <v>2.2999999999999998</v>
      </c>
      <c r="AF796">
        <f>IF(OR(Table1[[#This Row],[Avg pH]]&lt;6.5,Table1[[#This Row],[Avg pH]]&gt;8.5),10,0)</f>
        <v>0</v>
      </c>
      <c r="AG796">
        <f>MAX(0, 10-(2*Table1[[#This Row],[Avg Dissolved Oxygen]]))</f>
        <v>0</v>
      </c>
      <c r="AH796">
        <f>(Table1[[#This Row],[Fecal Score]]*0.3) + (Table1[[#This Row],[BOD Score]]*0.25) + (Table1[[#This Row],[Nitrate Score]]*0.2) + (Table1[[#This Row],[pH Score]]*0.15) + (Table1[[#This Row],[Dissolved Oxygen Score]]*0.1)</f>
        <v>5.96</v>
      </c>
      <c r="AI796">
        <v>2018</v>
      </c>
    </row>
    <row r="797" spans="1:35">
      <c r="A797">
        <v>2505</v>
      </c>
      <c r="B797" t="s">
        <v>395</v>
      </c>
      <c r="C797" t="s">
        <v>1</v>
      </c>
      <c r="D797" t="s">
        <v>392</v>
      </c>
      <c r="E797">
        <v>20</v>
      </c>
      <c r="F797">
        <v>36</v>
      </c>
      <c r="G797">
        <f>(Table1[[#This Row],[Min Temperature]]+Table1[[#This Row],[Max Temperature]])/2</f>
        <v>28</v>
      </c>
      <c r="H797">
        <v>6.5</v>
      </c>
      <c r="I797">
        <v>25</v>
      </c>
      <c r="J797">
        <f>(Table1[[#This Row],[Min Dissolved Oxygen]]+Table1[[#This Row],[Max Dissolved Oxygen]])/2</f>
        <v>15.75</v>
      </c>
      <c r="K797">
        <v>7.7</v>
      </c>
      <c r="L797">
        <v>8.9</v>
      </c>
      <c r="M797">
        <f>(Table1[[#This Row],[Min pH]]+Table1[[#This Row],[Max pH]])/2</f>
        <v>8.3000000000000007</v>
      </c>
      <c r="N797">
        <v>641</v>
      </c>
      <c r="O797">
        <v>718</v>
      </c>
      <c r="P797">
        <f>(Table1[[#This Row],[Min Conductivity]]+Table1[[#This Row],[Max Conductivity]])/2</f>
        <v>679.5</v>
      </c>
      <c r="Q797">
        <v>1.5</v>
      </c>
      <c r="R797">
        <v>44.2</v>
      </c>
      <c r="S797">
        <f>(Table1[[#This Row],[Min BOD]]+Table1[[#This Row],[Max BOD]])/2</f>
        <v>22.85</v>
      </c>
      <c r="T797">
        <v>0</v>
      </c>
      <c r="U797">
        <v>2.7</v>
      </c>
      <c r="V797">
        <f>(Table1[[#This Row],[Min Nitrate N + Nitrite N]]+Table1[[#This Row],[Max Nitrate N + Nitrite N]])/2</f>
        <v>1.35</v>
      </c>
      <c r="W797">
        <v>13000</v>
      </c>
      <c r="X797">
        <v>130000</v>
      </c>
      <c r="Y797">
        <f>(Table1[[#This Row],[Min Fecal Coliform]]+Table1[[#This Row],[Max Fecal Coliform]])/2</f>
        <v>71500</v>
      </c>
      <c r="Z797">
        <v>23000</v>
      </c>
      <c r="AA797">
        <v>170000</v>
      </c>
      <c r="AB797">
        <f>(Table1[[#This Row],[Min Total Coliform]]+Table1[[#This Row],[Max Total Coliform]])/2</f>
        <v>96500</v>
      </c>
      <c r="AC797">
        <f>MIN(10, (Table1[[#This Row],[Avg BOD]]/4)*10)</f>
        <v>10</v>
      </c>
      <c r="AD797">
        <f>MIN(10, (Table1[[#This Row],[Avg Fecal Coliform]]/600)*10)</f>
        <v>10</v>
      </c>
      <c r="AE797">
        <f>MIN(10, (Table1[[#This Row],[Avg Nitrate N + Nitrite N]]/10)*10)</f>
        <v>1.35</v>
      </c>
      <c r="AF797">
        <f>IF(OR(Table1[[#This Row],[Avg pH]]&lt;6.5,Table1[[#This Row],[Avg pH]]&gt;8.5),10,0)</f>
        <v>0</v>
      </c>
      <c r="AG797">
        <f>MAX(0, 10-(2*Table1[[#This Row],[Avg Dissolved Oxygen]]))</f>
        <v>0</v>
      </c>
      <c r="AH797">
        <f>(Table1[[#This Row],[Fecal Score]]*0.3) + (Table1[[#This Row],[BOD Score]]*0.25) + (Table1[[#This Row],[Nitrate Score]]*0.2) + (Table1[[#This Row],[pH Score]]*0.15) + (Table1[[#This Row],[Dissolved Oxygen Score]]*0.1)</f>
        <v>5.77</v>
      </c>
      <c r="AI797">
        <v>2018</v>
      </c>
    </row>
    <row r="798" spans="1:35">
      <c r="A798">
        <v>2519</v>
      </c>
      <c r="B798" t="s">
        <v>396</v>
      </c>
      <c r="C798" t="s">
        <v>1</v>
      </c>
      <c r="D798" t="s">
        <v>392</v>
      </c>
      <c r="E798">
        <v>10</v>
      </c>
      <c r="F798">
        <v>29</v>
      </c>
      <c r="G798">
        <f>(Table1[[#This Row],[Min Temperature]]+Table1[[#This Row],[Max Temperature]])/2</f>
        <v>19.5</v>
      </c>
      <c r="H798">
        <v>6.2</v>
      </c>
      <c r="I798">
        <v>8.6</v>
      </c>
      <c r="J798">
        <f>(Table1[[#This Row],[Min Dissolved Oxygen]]+Table1[[#This Row],[Max Dissolved Oxygen]])/2</f>
        <v>7.4</v>
      </c>
      <c r="K798">
        <v>6.8</v>
      </c>
      <c r="L798">
        <v>8.1</v>
      </c>
      <c r="M798">
        <f>(Table1[[#This Row],[Min pH]]+Table1[[#This Row],[Max pH]])/2</f>
        <v>7.4499999999999993</v>
      </c>
      <c r="N798">
        <v>5</v>
      </c>
      <c r="O798">
        <v>197</v>
      </c>
      <c r="P798">
        <f>(Table1[[#This Row],[Min Conductivity]]+Table1[[#This Row],[Max Conductivity]])/2</f>
        <v>101</v>
      </c>
      <c r="Q798">
        <v>1.4</v>
      </c>
      <c r="R798">
        <v>3.6</v>
      </c>
      <c r="S798">
        <f>(Table1[[#This Row],[Min BOD]]+Table1[[#This Row],[Max BOD]])/2</f>
        <v>2.5</v>
      </c>
      <c r="T798">
        <v>0</v>
      </c>
      <c r="U798">
        <v>0.5</v>
      </c>
      <c r="V798">
        <f>(Table1[[#This Row],[Min Nitrate N + Nitrite N]]+Table1[[#This Row],[Max Nitrate N + Nitrite N]])/2</f>
        <v>0.25</v>
      </c>
      <c r="W798">
        <v>2600</v>
      </c>
      <c r="X798">
        <v>9000</v>
      </c>
      <c r="Y798">
        <f>(Table1[[#This Row],[Min Fecal Coliform]]+Table1[[#This Row],[Max Fecal Coliform]])/2</f>
        <v>5800</v>
      </c>
      <c r="Z798">
        <v>9000</v>
      </c>
      <c r="AA798">
        <v>28000</v>
      </c>
      <c r="AB798">
        <f>(Table1[[#This Row],[Min Total Coliform]]+Table1[[#This Row],[Max Total Coliform]])/2</f>
        <v>18500</v>
      </c>
      <c r="AC798">
        <f>MIN(10, (Table1[[#This Row],[Avg BOD]]/4)*10)</f>
        <v>6.25</v>
      </c>
      <c r="AD798">
        <f>MIN(10, (Table1[[#This Row],[Avg Fecal Coliform]]/600)*10)</f>
        <v>10</v>
      </c>
      <c r="AE798">
        <f>MIN(10, (Table1[[#This Row],[Avg Nitrate N + Nitrite N]]/10)*10)</f>
        <v>0.25</v>
      </c>
      <c r="AF798">
        <f>IF(OR(Table1[[#This Row],[Avg pH]]&lt;6.5,Table1[[#This Row],[Avg pH]]&gt;8.5),10,0)</f>
        <v>0</v>
      </c>
      <c r="AG798">
        <f>MAX(0, 10-(2*Table1[[#This Row],[Avg Dissolved Oxygen]]))</f>
        <v>0</v>
      </c>
      <c r="AH798">
        <f>(Table1[[#This Row],[Fecal Score]]*0.3) + (Table1[[#This Row],[BOD Score]]*0.25) + (Table1[[#This Row],[Nitrate Score]]*0.2) + (Table1[[#This Row],[pH Score]]*0.15) + (Table1[[#This Row],[Dissolved Oxygen Score]]*0.1)</f>
        <v>4.6124999999999998</v>
      </c>
      <c r="AI798">
        <v>2018</v>
      </c>
    </row>
    <row r="799" spans="1:35">
      <c r="A799">
        <v>2520</v>
      </c>
      <c r="B799" t="s">
        <v>397</v>
      </c>
      <c r="C799" t="s">
        <v>1</v>
      </c>
      <c r="D799" t="s">
        <v>392</v>
      </c>
      <c r="E799">
        <v>4</v>
      </c>
      <c r="F799">
        <v>20</v>
      </c>
      <c r="G799">
        <f>(Table1[[#This Row],[Min Temperature]]+Table1[[#This Row],[Max Temperature]])/2</f>
        <v>12</v>
      </c>
      <c r="H799">
        <v>6.2</v>
      </c>
      <c r="I799">
        <v>7.2</v>
      </c>
      <c r="J799">
        <f>(Table1[[#This Row],[Min Dissolved Oxygen]]+Table1[[#This Row],[Max Dissolved Oxygen]])/2</f>
        <v>6.7</v>
      </c>
      <c r="K799">
        <v>6.9</v>
      </c>
      <c r="L799">
        <v>8.1</v>
      </c>
      <c r="M799">
        <f>(Table1[[#This Row],[Min pH]]+Table1[[#This Row],[Max pH]])/2</f>
        <v>7.5</v>
      </c>
      <c r="N799">
        <v>88</v>
      </c>
      <c r="O799">
        <v>197</v>
      </c>
      <c r="P799">
        <f>(Table1[[#This Row],[Min Conductivity]]+Table1[[#This Row],[Max Conductivity]])/2</f>
        <v>142.5</v>
      </c>
      <c r="Q799">
        <v>2.4</v>
      </c>
      <c r="R799">
        <v>3.6</v>
      </c>
      <c r="S799">
        <f>(Table1[[#This Row],[Min BOD]]+Table1[[#This Row],[Max BOD]])/2</f>
        <v>3</v>
      </c>
      <c r="T799">
        <v>0.2</v>
      </c>
      <c r="U799">
        <v>0.7</v>
      </c>
      <c r="V799">
        <f>(Table1[[#This Row],[Min Nitrate N + Nitrite N]]+Table1[[#This Row],[Max Nitrate N + Nitrite N]])/2</f>
        <v>0.44999999999999996</v>
      </c>
      <c r="W799">
        <v>2200</v>
      </c>
      <c r="X799">
        <v>8000</v>
      </c>
      <c r="Y799">
        <f>(Table1[[#This Row],[Min Fecal Coliform]]+Table1[[#This Row],[Max Fecal Coliform]])/2</f>
        <v>5100</v>
      </c>
      <c r="Z799">
        <v>5000</v>
      </c>
      <c r="AA799">
        <v>26000</v>
      </c>
      <c r="AB799">
        <f>(Table1[[#This Row],[Min Total Coliform]]+Table1[[#This Row],[Max Total Coliform]])/2</f>
        <v>15500</v>
      </c>
      <c r="AC799">
        <f>MIN(10, (Table1[[#This Row],[Avg BOD]]/4)*10)</f>
        <v>7.5</v>
      </c>
      <c r="AD799">
        <f>MIN(10, (Table1[[#This Row],[Avg Fecal Coliform]]/600)*10)</f>
        <v>10</v>
      </c>
      <c r="AE799">
        <f>MIN(10, (Table1[[#This Row],[Avg Nitrate N + Nitrite N]]/10)*10)</f>
        <v>0.44999999999999996</v>
      </c>
      <c r="AF799">
        <f>IF(OR(Table1[[#This Row],[Avg pH]]&lt;6.5,Table1[[#This Row],[Avg pH]]&gt;8.5),10,0)</f>
        <v>0</v>
      </c>
      <c r="AG799">
        <f>MAX(0, 10-(2*Table1[[#This Row],[Avg Dissolved Oxygen]]))</f>
        <v>0</v>
      </c>
      <c r="AH799">
        <f>(Table1[[#This Row],[Fecal Score]]*0.3) + (Table1[[#This Row],[BOD Score]]*0.25) + (Table1[[#This Row],[Nitrate Score]]*0.2) + (Table1[[#This Row],[pH Score]]*0.15) + (Table1[[#This Row],[Dissolved Oxygen Score]]*0.1)</f>
        <v>4.9649999999999999</v>
      </c>
      <c r="AI799">
        <v>2018</v>
      </c>
    </row>
    <row r="800" spans="1:35">
      <c r="A800">
        <v>2521</v>
      </c>
      <c r="B800" t="s">
        <v>398</v>
      </c>
      <c r="C800" t="s">
        <v>1</v>
      </c>
      <c r="D800" t="s">
        <v>392</v>
      </c>
      <c r="E800">
        <v>9</v>
      </c>
      <c r="F800">
        <v>24</v>
      </c>
      <c r="G800">
        <f>(Table1[[#This Row],[Min Temperature]]+Table1[[#This Row],[Max Temperature]])/2</f>
        <v>16.5</v>
      </c>
      <c r="H800">
        <v>7.1</v>
      </c>
      <c r="I800">
        <v>8.6</v>
      </c>
      <c r="J800">
        <f>(Table1[[#This Row],[Min Dissolved Oxygen]]+Table1[[#This Row],[Max Dissolved Oxygen]])/2</f>
        <v>7.85</v>
      </c>
      <c r="K800">
        <v>7.1</v>
      </c>
      <c r="L800">
        <v>7.9</v>
      </c>
      <c r="M800">
        <f>(Table1[[#This Row],[Min pH]]+Table1[[#This Row],[Max pH]])/2</f>
        <v>7.5</v>
      </c>
      <c r="N800">
        <v>24</v>
      </c>
      <c r="O800">
        <v>52</v>
      </c>
      <c r="P800">
        <f>(Table1[[#This Row],[Min Conductivity]]+Table1[[#This Row],[Max Conductivity]])/2</f>
        <v>38</v>
      </c>
      <c r="Q800">
        <v>0.6</v>
      </c>
      <c r="R800">
        <v>2.8</v>
      </c>
      <c r="S800">
        <f>(Table1[[#This Row],[Min BOD]]+Table1[[#This Row],[Max BOD]])/2</f>
        <v>1.7</v>
      </c>
      <c r="T800">
        <v>0.1</v>
      </c>
      <c r="U800">
        <v>0.5</v>
      </c>
      <c r="V800">
        <f>(Table1[[#This Row],[Min Nitrate N + Nitrite N]]+Table1[[#This Row],[Max Nitrate N + Nitrite N]])/2</f>
        <v>0.3</v>
      </c>
      <c r="W800">
        <v>110</v>
      </c>
      <c r="X800">
        <v>340</v>
      </c>
      <c r="Y800">
        <f>(Table1[[#This Row],[Min Fecal Coliform]]+Table1[[#This Row],[Max Fecal Coliform]])/2</f>
        <v>225</v>
      </c>
      <c r="Z800">
        <v>260</v>
      </c>
      <c r="AA800">
        <v>1400</v>
      </c>
      <c r="AB800">
        <f>(Table1[[#This Row],[Min Total Coliform]]+Table1[[#This Row],[Max Total Coliform]])/2</f>
        <v>830</v>
      </c>
      <c r="AC800">
        <f>MIN(10, (Table1[[#This Row],[Avg BOD]]/4)*10)</f>
        <v>4.25</v>
      </c>
      <c r="AD800">
        <f>MIN(10, (Table1[[#This Row],[Avg Fecal Coliform]]/600)*10)</f>
        <v>3.75</v>
      </c>
      <c r="AE800">
        <f>MIN(10, (Table1[[#This Row],[Avg Nitrate N + Nitrite N]]/10)*10)</f>
        <v>0.3</v>
      </c>
      <c r="AF800">
        <f>IF(OR(Table1[[#This Row],[Avg pH]]&lt;6.5,Table1[[#This Row],[Avg pH]]&gt;8.5),10,0)</f>
        <v>0</v>
      </c>
      <c r="AG800">
        <f>MAX(0, 10-(2*Table1[[#This Row],[Avg Dissolved Oxygen]]))</f>
        <v>0</v>
      </c>
      <c r="AH800">
        <f>(Table1[[#This Row],[Fecal Score]]*0.3) + (Table1[[#This Row],[BOD Score]]*0.25) + (Table1[[#This Row],[Nitrate Score]]*0.2) + (Table1[[#This Row],[pH Score]]*0.15) + (Table1[[#This Row],[Dissolved Oxygen Score]]*0.1)</f>
        <v>2.2475000000000001</v>
      </c>
      <c r="AI800">
        <v>2018</v>
      </c>
    </row>
    <row r="801" spans="1:35">
      <c r="A801">
        <v>2522</v>
      </c>
      <c r="B801" t="s">
        <v>399</v>
      </c>
      <c r="C801" t="s">
        <v>1</v>
      </c>
      <c r="D801" t="s">
        <v>392</v>
      </c>
      <c r="E801">
        <v>2</v>
      </c>
      <c r="F801">
        <v>18</v>
      </c>
      <c r="G801">
        <f>(Table1[[#This Row],[Min Temperature]]+Table1[[#This Row],[Max Temperature]])/2</f>
        <v>10</v>
      </c>
      <c r="H801">
        <v>7.2</v>
      </c>
      <c r="I801">
        <v>8.8000000000000007</v>
      </c>
      <c r="J801">
        <f>(Table1[[#This Row],[Min Dissolved Oxygen]]+Table1[[#This Row],[Max Dissolved Oxygen]])/2</f>
        <v>8</v>
      </c>
      <c r="K801">
        <v>7</v>
      </c>
      <c r="L801">
        <v>8.3000000000000007</v>
      </c>
      <c r="M801">
        <f>(Table1[[#This Row],[Min pH]]+Table1[[#This Row],[Max pH]])/2</f>
        <v>7.65</v>
      </c>
      <c r="N801">
        <v>11</v>
      </c>
      <c r="O801">
        <v>42</v>
      </c>
      <c r="P801">
        <f>(Table1[[#This Row],[Min Conductivity]]+Table1[[#This Row],[Max Conductivity]])/2</f>
        <v>26.5</v>
      </c>
      <c r="Q801">
        <v>0.8</v>
      </c>
      <c r="R801">
        <v>1.9</v>
      </c>
      <c r="S801">
        <f>(Table1[[#This Row],[Min BOD]]+Table1[[#This Row],[Max BOD]])/2</f>
        <v>1.35</v>
      </c>
      <c r="T801">
        <v>0</v>
      </c>
      <c r="U801">
        <v>0.5</v>
      </c>
      <c r="V801">
        <f>(Table1[[#This Row],[Min Nitrate N + Nitrite N]]+Table1[[#This Row],[Max Nitrate N + Nitrite N]])/2</f>
        <v>0.25</v>
      </c>
      <c r="W801">
        <v>90</v>
      </c>
      <c r="X801">
        <v>340</v>
      </c>
      <c r="Y801">
        <f>(Table1[[#This Row],[Min Fecal Coliform]]+Table1[[#This Row],[Max Fecal Coliform]])/2</f>
        <v>215</v>
      </c>
      <c r="Z801">
        <v>140</v>
      </c>
      <c r="AA801">
        <v>1400</v>
      </c>
      <c r="AB801">
        <f>(Table1[[#This Row],[Min Total Coliform]]+Table1[[#This Row],[Max Total Coliform]])/2</f>
        <v>770</v>
      </c>
      <c r="AC801">
        <f>MIN(10, (Table1[[#This Row],[Avg BOD]]/4)*10)</f>
        <v>3.375</v>
      </c>
      <c r="AD801">
        <f>MIN(10, (Table1[[#This Row],[Avg Fecal Coliform]]/600)*10)</f>
        <v>3.5833333333333335</v>
      </c>
      <c r="AE801">
        <f>MIN(10, (Table1[[#This Row],[Avg Nitrate N + Nitrite N]]/10)*10)</f>
        <v>0.25</v>
      </c>
      <c r="AF801">
        <f>IF(OR(Table1[[#This Row],[Avg pH]]&lt;6.5,Table1[[#This Row],[Avg pH]]&gt;8.5),10,0)</f>
        <v>0</v>
      </c>
      <c r="AG801">
        <f>MAX(0, 10-(2*Table1[[#This Row],[Avg Dissolved Oxygen]]))</f>
        <v>0</v>
      </c>
      <c r="AH801">
        <f>(Table1[[#This Row],[Fecal Score]]*0.3) + (Table1[[#This Row],[BOD Score]]*0.25) + (Table1[[#This Row],[Nitrate Score]]*0.2) + (Table1[[#This Row],[pH Score]]*0.15) + (Table1[[#This Row],[Dissolved Oxygen Score]]*0.1)</f>
        <v>1.96875</v>
      </c>
      <c r="AI801">
        <v>2018</v>
      </c>
    </row>
    <row r="802" spans="1:35">
      <c r="A802">
        <v>2539</v>
      </c>
      <c r="B802" t="s">
        <v>400</v>
      </c>
      <c r="C802" t="s">
        <v>1</v>
      </c>
      <c r="D802" t="s">
        <v>392</v>
      </c>
      <c r="E802">
        <v>19</v>
      </c>
      <c r="F802">
        <v>33</v>
      </c>
      <c r="G802">
        <f>(Table1[[#This Row],[Min Temperature]]+Table1[[#This Row],[Max Temperature]])/2</f>
        <v>26</v>
      </c>
      <c r="H802">
        <v>5.4</v>
      </c>
      <c r="I802">
        <v>8.4</v>
      </c>
      <c r="J802">
        <f>(Table1[[#This Row],[Min Dissolved Oxygen]]+Table1[[#This Row],[Max Dissolved Oxygen]])/2</f>
        <v>6.9</v>
      </c>
      <c r="K802">
        <v>7</v>
      </c>
      <c r="L802">
        <v>8</v>
      </c>
      <c r="M802">
        <f>(Table1[[#This Row],[Min pH]]+Table1[[#This Row],[Max pH]])/2</f>
        <v>7.5</v>
      </c>
      <c r="N802">
        <v>178</v>
      </c>
      <c r="O802">
        <v>244</v>
      </c>
      <c r="P802">
        <f>(Table1[[#This Row],[Min Conductivity]]+Table1[[#This Row],[Max Conductivity]])/2</f>
        <v>211</v>
      </c>
      <c r="Q802">
        <v>1.5</v>
      </c>
      <c r="R802">
        <v>2.8</v>
      </c>
      <c r="S802">
        <f>(Table1[[#This Row],[Min BOD]]+Table1[[#This Row],[Max BOD]])/2</f>
        <v>2.15</v>
      </c>
      <c r="T802">
        <v>0</v>
      </c>
      <c r="U802">
        <v>0.2</v>
      </c>
      <c r="V802">
        <f>(Table1[[#This Row],[Min Nitrate N + Nitrite N]]+Table1[[#This Row],[Max Nitrate N + Nitrite N]])/2</f>
        <v>0.1</v>
      </c>
      <c r="W802">
        <v>1100</v>
      </c>
      <c r="X802">
        <v>9000</v>
      </c>
      <c r="Y802">
        <f>(Table1[[#This Row],[Min Fecal Coliform]]+Table1[[#This Row],[Max Fecal Coliform]])/2</f>
        <v>5050</v>
      </c>
      <c r="Z802">
        <v>1400</v>
      </c>
      <c r="AA802">
        <v>14000</v>
      </c>
      <c r="AB802">
        <f>(Table1[[#This Row],[Min Total Coliform]]+Table1[[#This Row],[Max Total Coliform]])/2</f>
        <v>7700</v>
      </c>
      <c r="AC802">
        <f>MIN(10, (Table1[[#This Row],[Avg BOD]]/4)*10)</f>
        <v>5.375</v>
      </c>
      <c r="AD802">
        <f>MIN(10, (Table1[[#This Row],[Avg Fecal Coliform]]/600)*10)</f>
        <v>10</v>
      </c>
      <c r="AE802">
        <f>MIN(10, (Table1[[#This Row],[Avg Nitrate N + Nitrite N]]/10)*10)</f>
        <v>0.1</v>
      </c>
      <c r="AF802">
        <f>IF(OR(Table1[[#This Row],[Avg pH]]&lt;6.5,Table1[[#This Row],[Avg pH]]&gt;8.5),10,0)</f>
        <v>0</v>
      </c>
      <c r="AG802">
        <f>MAX(0, 10-(2*Table1[[#This Row],[Avg Dissolved Oxygen]]))</f>
        <v>0</v>
      </c>
      <c r="AH802">
        <f>(Table1[[#This Row],[Fecal Score]]*0.3) + (Table1[[#This Row],[BOD Score]]*0.25) + (Table1[[#This Row],[Nitrate Score]]*0.2) + (Table1[[#This Row],[pH Score]]*0.15) + (Table1[[#This Row],[Dissolved Oxygen Score]]*0.1)</f>
        <v>4.3637499999999996</v>
      </c>
      <c r="AI802">
        <v>2018</v>
      </c>
    </row>
    <row r="803" spans="1:35">
      <c r="A803">
        <v>2544</v>
      </c>
      <c r="B803" t="s">
        <v>401</v>
      </c>
      <c r="C803" t="s">
        <v>1</v>
      </c>
      <c r="D803" t="s">
        <v>392</v>
      </c>
      <c r="E803">
        <v>17.5</v>
      </c>
      <c r="F803">
        <v>32</v>
      </c>
      <c r="G803">
        <f>(Table1[[#This Row],[Min Temperature]]+Table1[[#This Row],[Max Temperature]])/2</f>
        <v>24.75</v>
      </c>
      <c r="H803">
        <v>4.0999999999999996</v>
      </c>
      <c r="I803">
        <v>9.6999999999999993</v>
      </c>
      <c r="J803">
        <f>(Table1[[#This Row],[Min Dissolved Oxygen]]+Table1[[#This Row],[Max Dissolved Oxygen]])/2</f>
        <v>6.8999999999999995</v>
      </c>
      <c r="K803">
        <v>7</v>
      </c>
      <c r="L803">
        <v>8.1</v>
      </c>
      <c r="M803">
        <f>(Table1[[#This Row],[Min pH]]+Table1[[#This Row],[Max pH]])/2</f>
        <v>7.55</v>
      </c>
      <c r="N803">
        <v>438</v>
      </c>
      <c r="O803">
        <v>550</v>
      </c>
      <c r="P803">
        <f>(Table1[[#This Row],[Min Conductivity]]+Table1[[#This Row],[Max Conductivity]])/2</f>
        <v>494</v>
      </c>
      <c r="Q803">
        <v>2.5</v>
      </c>
      <c r="R803">
        <v>3.8</v>
      </c>
      <c r="S803">
        <f>(Table1[[#This Row],[Min BOD]]+Table1[[#This Row],[Max BOD]])/2</f>
        <v>3.15</v>
      </c>
      <c r="T803">
        <v>0</v>
      </c>
      <c r="U803">
        <v>1.1000000000000001</v>
      </c>
      <c r="V803">
        <f>(Table1[[#This Row],[Min Nitrate N + Nitrite N]]+Table1[[#This Row],[Max Nitrate N + Nitrite N]])/2</f>
        <v>0.55000000000000004</v>
      </c>
      <c r="W803">
        <v>3000</v>
      </c>
      <c r="X803">
        <v>11000</v>
      </c>
      <c r="Y803">
        <f>(Table1[[#This Row],[Min Fecal Coliform]]+Table1[[#This Row],[Max Fecal Coliform]])/2</f>
        <v>7000</v>
      </c>
      <c r="Z803">
        <v>5000</v>
      </c>
      <c r="AA803">
        <v>17000</v>
      </c>
      <c r="AB803">
        <f>(Table1[[#This Row],[Min Total Coliform]]+Table1[[#This Row],[Max Total Coliform]])/2</f>
        <v>11000</v>
      </c>
      <c r="AC803">
        <f>MIN(10, (Table1[[#This Row],[Avg BOD]]/4)*10)</f>
        <v>7.875</v>
      </c>
      <c r="AD803">
        <f>MIN(10, (Table1[[#This Row],[Avg Fecal Coliform]]/600)*10)</f>
        <v>10</v>
      </c>
      <c r="AE803">
        <f>MIN(10, (Table1[[#This Row],[Avg Nitrate N + Nitrite N]]/10)*10)</f>
        <v>0.55000000000000004</v>
      </c>
      <c r="AF803">
        <f>IF(OR(Table1[[#This Row],[Avg pH]]&lt;6.5,Table1[[#This Row],[Avg pH]]&gt;8.5),10,0)</f>
        <v>0</v>
      </c>
      <c r="AG803">
        <f>MAX(0, 10-(2*Table1[[#This Row],[Avg Dissolved Oxygen]]))</f>
        <v>0</v>
      </c>
      <c r="AH803">
        <f>(Table1[[#This Row],[Fecal Score]]*0.3) + (Table1[[#This Row],[BOD Score]]*0.25) + (Table1[[#This Row],[Nitrate Score]]*0.2) + (Table1[[#This Row],[pH Score]]*0.15) + (Table1[[#This Row],[Dissolved Oxygen Score]]*0.1)</f>
        <v>5.0787500000000003</v>
      </c>
      <c r="AI803">
        <v>2018</v>
      </c>
    </row>
    <row r="804" spans="1:35">
      <c r="A804">
        <v>1790</v>
      </c>
      <c r="B804" t="s">
        <v>514</v>
      </c>
      <c r="C804" t="s">
        <v>1</v>
      </c>
      <c r="D804" t="s">
        <v>2</v>
      </c>
      <c r="E804">
        <v>18</v>
      </c>
      <c r="F804">
        <v>28</v>
      </c>
      <c r="G804">
        <f>(Table1[[#This Row],[Min Temperature]]+Table1[[#This Row],[Max Temperature]])/2</f>
        <v>23</v>
      </c>
      <c r="H804">
        <v>4.9000000000000004</v>
      </c>
      <c r="I804">
        <v>5.5</v>
      </c>
      <c r="J804">
        <f>(Table1[[#This Row],[Min Dissolved Oxygen]]+Table1[[#This Row],[Max Dissolved Oxygen]])/2</f>
        <v>5.2</v>
      </c>
      <c r="K804">
        <v>6.7</v>
      </c>
      <c r="L804">
        <v>8.1999999999999993</v>
      </c>
      <c r="M804">
        <f>(Table1[[#This Row],[Min pH]]+Table1[[#This Row],[Max pH]])/2</f>
        <v>7.4499999999999993</v>
      </c>
      <c r="N804">
        <v>21840</v>
      </c>
      <c r="O804">
        <v>47890</v>
      </c>
      <c r="P804">
        <f>(Table1[[#This Row],[Min Conductivity]]+Table1[[#This Row],[Max Conductivity]])/2</f>
        <v>34865</v>
      </c>
      <c r="Q804">
        <v>2.2000000000000002</v>
      </c>
      <c r="R804">
        <v>2.8</v>
      </c>
      <c r="S804">
        <f>(Table1[[#This Row],[Min BOD]]+Table1[[#This Row],[Max BOD]])/2</f>
        <v>2.5</v>
      </c>
      <c r="T804">
        <v>0.46</v>
      </c>
      <c r="U804">
        <v>2.8</v>
      </c>
      <c r="V804">
        <f>(Table1[[#This Row],[Min Nitrate N + Nitrite N]]+Table1[[#This Row],[Max Nitrate N + Nitrite N]])/2</f>
        <v>1.63</v>
      </c>
      <c r="W804">
        <v>3</v>
      </c>
      <c r="X804">
        <v>4</v>
      </c>
      <c r="Y804">
        <f>(Table1[[#This Row],[Min Fecal Coliform]]+Table1[[#This Row],[Max Fecal Coliform]])/2</f>
        <v>3.5</v>
      </c>
      <c r="Z804">
        <v>210</v>
      </c>
      <c r="AA804">
        <v>1600</v>
      </c>
      <c r="AB804">
        <f>(Table1[[#This Row],[Min Total Coliform]]+Table1[[#This Row],[Max Total Coliform]])/2</f>
        <v>905</v>
      </c>
      <c r="AC804">
        <f>MIN(10, (Table1[[#This Row],[Avg BOD]]/4)*10)</f>
        <v>6.25</v>
      </c>
      <c r="AD804">
        <f>MIN(10, (Table1[[#This Row],[Avg Fecal Coliform]]/600)*10)</f>
        <v>5.8333333333333334E-2</v>
      </c>
      <c r="AE804">
        <f>MIN(10, (Table1[[#This Row],[Avg Nitrate N + Nitrite N]]/10)*10)</f>
        <v>1.63</v>
      </c>
      <c r="AF804">
        <f>IF(OR(Table1[[#This Row],[Avg pH]]&lt;6.5,Table1[[#This Row],[Avg pH]]&gt;8.5),10,0)</f>
        <v>0</v>
      </c>
      <c r="AG804">
        <f>MAX(0, 10-(2*Table1[[#This Row],[Avg Dissolved Oxygen]]))</f>
        <v>0</v>
      </c>
      <c r="AH804">
        <f>(Table1[[#This Row],[Fecal Score]]*0.3) + (Table1[[#This Row],[BOD Score]]*0.25) + (Table1[[#This Row],[Nitrate Score]]*0.2) + (Table1[[#This Row],[pH Score]]*0.15) + (Table1[[#This Row],[Dissolved Oxygen Score]]*0.1)</f>
        <v>1.9060000000000001</v>
      </c>
      <c r="AI804">
        <v>2019</v>
      </c>
    </row>
    <row r="805" spans="1:35">
      <c r="A805">
        <v>2353</v>
      </c>
      <c r="B805" t="s">
        <v>515</v>
      </c>
      <c r="C805" t="s">
        <v>1</v>
      </c>
      <c r="D805" t="s">
        <v>2</v>
      </c>
      <c r="E805">
        <v>24</v>
      </c>
      <c r="F805">
        <v>30</v>
      </c>
      <c r="G805">
        <f>(Table1[[#This Row],[Min Temperature]]+Table1[[#This Row],[Max Temperature]])/2</f>
        <v>27</v>
      </c>
      <c r="H805">
        <v>5</v>
      </c>
      <c r="I805">
        <v>6.8</v>
      </c>
      <c r="J805">
        <f>(Table1[[#This Row],[Min Dissolved Oxygen]]+Table1[[#This Row],[Max Dissolved Oxygen]])/2</f>
        <v>5.9</v>
      </c>
      <c r="K805">
        <v>7</v>
      </c>
      <c r="L805">
        <v>8.5</v>
      </c>
      <c r="M805">
        <f>(Table1[[#This Row],[Min pH]]+Table1[[#This Row],[Max pH]])/2</f>
        <v>7.75</v>
      </c>
      <c r="N805">
        <v>714</v>
      </c>
      <c r="O805">
        <v>1950</v>
      </c>
      <c r="P805">
        <f>(Table1[[#This Row],[Min Conductivity]]+Table1[[#This Row],[Max Conductivity]])/2</f>
        <v>1332</v>
      </c>
      <c r="Q805">
        <v>1.6</v>
      </c>
      <c r="R805">
        <v>4.2</v>
      </c>
      <c r="S805">
        <f>(Table1[[#This Row],[Min BOD]]+Table1[[#This Row],[Max BOD]])/2</f>
        <v>2.9000000000000004</v>
      </c>
      <c r="T805">
        <v>0</v>
      </c>
      <c r="U805">
        <v>5.82</v>
      </c>
      <c r="V805">
        <f>(Table1[[#This Row],[Min Nitrate N + Nitrite N]]+Table1[[#This Row],[Max Nitrate N + Nitrite N]])/2</f>
        <v>2.91</v>
      </c>
      <c r="W805">
        <v>11</v>
      </c>
      <c r="X805">
        <v>23</v>
      </c>
      <c r="Y805">
        <f>(Table1[[#This Row],[Min Fecal Coliform]]+Table1[[#This Row],[Max Fecal Coliform]])/2</f>
        <v>17</v>
      </c>
      <c r="Z805">
        <v>150</v>
      </c>
      <c r="AA805">
        <v>1100</v>
      </c>
      <c r="AB805">
        <f>(Table1[[#This Row],[Min Total Coliform]]+Table1[[#This Row],[Max Total Coliform]])/2</f>
        <v>625</v>
      </c>
      <c r="AC805">
        <f>MIN(10, (Table1[[#This Row],[Avg BOD]]/4)*10)</f>
        <v>7.2500000000000009</v>
      </c>
      <c r="AD805">
        <f>MIN(10, (Table1[[#This Row],[Avg Fecal Coliform]]/600)*10)</f>
        <v>0.28333333333333333</v>
      </c>
      <c r="AE805">
        <f>MIN(10, (Table1[[#This Row],[Avg Nitrate N + Nitrite N]]/10)*10)</f>
        <v>2.91</v>
      </c>
      <c r="AF805">
        <f>IF(OR(Table1[[#This Row],[Avg pH]]&lt;6.5,Table1[[#This Row],[Avg pH]]&gt;8.5),10,0)</f>
        <v>0</v>
      </c>
      <c r="AG805">
        <f>MAX(0, 10-(2*Table1[[#This Row],[Avg Dissolved Oxygen]]))</f>
        <v>0</v>
      </c>
      <c r="AH805">
        <f>(Table1[[#This Row],[Fecal Score]]*0.3) + (Table1[[#This Row],[BOD Score]]*0.25) + (Table1[[#This Row],[Nitrate Score]]*0.2) + (Table1[[#This Row],[pH Score]]*0.15) + (Table1[[#This Row],[Dissolved Oxygen Score]]*0.1)</f>
        <v>2.4795000000000003</v>
      </c>
      <c r="AI805">
        <v>2019</v>
      </c>
    </row>
    <row r="806" spans="1:35">
      <c r="A806">
        <v>4368</v>
      </c>
      <c r="B806" t="s">
        <v>516</v>
      </c>
      <c r="C806" t="s">
        <v>1</v>
      </c>
      <c r="D806" t="s">
        <v>2</v>
      </c>
      <c r="E806">
        <v>25</v>
      </c>
      <c r="F806">
        <v>28</v>
      </c>
      <c r="G806">
        <f>(Table1[[#This Row],[Min Temperature]]+Table1[[#This Row],[Max Temperature]])/2</f>
        <v>26.5</v>
      </c>
      <c r="H806">
        <v>3.7</v>
      </c>
      <c r="I806">
        <v>7.5</v>
      </c>
      <c r="J806">
        <f>(Table1[[#This Row],[Min Dissolved Oxygen]]+Table1[[#This Row],[Max Dissolved Oxygen]])/2</f>
        <v>5.6</v>
      </c>
      <c r="K806">
        <v>7.2</v>
      </c>
      <c r="L806">
        <v>8.1</v>
      </c>
      <c r="M806">
        <f>(Table1[[#This Row],[Min pH]]+Table1[[#This Row],[Max pH]])/2</f>
        <v>7.65</v>
      </c>
      <c r="N806">
        <v>979</v>
      </c>
      <c r="O806">
        <v>14730</v>
      </c>
      <c r="P806">
        <f>(Table1[[#This Row],[Min Conductivity]]+Table1[[#This Row],[Max Conductivity]])/2</f>
        <v>7854.5</v>
      </c>
      <c r="Q806">
        <v>1.7</v>
      </c>
      <c r="R806">
        <v>5.4</v>
      </c>
      <c r="S806">
        <f>(Table1[[#This Row],[Min BOD]]+Table1[[#This Row],[Max BOD]])/2</f>
        <v>3.5500000000000003</v>
      </c>
      <c r="T806">
        <v>0</v>
      </c>
      <c r="U806">
        <v>3.47</v>
      </c>
      <c r="V806">
        <f>(Table1[[#This Row],[Min Nitrate N + Nitrite N]]+Table1[[#This Row],[Max Nitrate N + Nitrite N]])/2</f>
        <v>1.7350000000000001</v>
      </c>
      <c r="W806">
        <v>4</v>
      </c>
      <c r="X806">
        <v>20</v>
      </c>
      <c r="Y806">
        <f>(Table1[[#This Row],[Min Fecal Coliform]]+Table1[[#This Row],[Max Fecal Coliform]])/2</f>
        <v>12</v>
      </c>
      <c r="Z806">
        <v>150</v>
      </c>
      <c r="AA806">
        <v>1300</v>
      </c>
      <c r="AB806">
        <f>(Table1[[#This Row],[Min Total Coliform]]+Table1[[#This Row],[Max Total Coliform]])/2</f>
        <v>725</v>
      </c>
      <c r="AC806">
        <f>MIN(10, (Table1[[#This Row],[Avg BOD]]/4)*10)</f>
        <v>8.875</v>
      </c>
      <c r="AD806">
        <f>MIN(10, (Table1[[#This Row],[Avg Fecal Coliform]]/600)*10)</f>
        <v>0.2</v>
      </c>
      <c r="AE806">
        <f>MIN(10, (Table1[[#This Row],[Avg Nitrate N + Nitrite N]]/10)*10)</f>
        <v>1.7350000000000001</v>
      </c>
      <c r="AF806">
        <f>IF(OR(Table1[[#This Row],[Avg pH]]&lt;6.5,Table1[[#This Row],[Avg pH]]&gt;8.5),10,0)</f>
        <v>0</v>
      </c>
      <c r="AG806">
        <f>MAX(0, 10-(2*Table1[[#This Row],[Avg Dissolved Oxygen]]))</f>
        <v>0</v>
      </c>
      <c r="AH806">
        <f>(Table1[[#This Row],[Fecal Score]]*0.3) + (Table1[[#This Row],[BOD Score]]*0.25) + (Table1[[#This Row],[Nitrate Score]]*0.2) + (Table1[[#This Row],[pH Score]]*0.15) + (Table1[[#This Row],[Dissolved Oxygen Score]]*0.1)</f>
        <v>2.62575</v>
      </c>
      <c r="AI806">
        <v>2019</v>
      </c>
    </row>
    <row r="807" spans="1:35">
      <c r="A807">
        <v>4391</v>
      </c>
      <c r="B807" t="s">
        <v>517</v>
      </c>
      <c r="C807" t="s">
        <v>35</v>
      </c>
      <c r="D807" t="s">
        <v>2</v>
      </c>
      <c r="E807">
        <v>25</v>
      </c>
      <c r="F807">
        <v>36</v>
      </c>
      <c r="G807">
        <f>(Table1[[#This Row],[Min Temperature]]+Table1[[#This Row],[Max Temperature]])/2</f>
        <v>30.5</v>
      </c>
      <c r="H807">
        <v>3.2</v>
      </c>
      <c r="I807">
        <v>6.1</v>
      </c>
      <c r="J807">
        <f>(Table1[[#This Row],[Min Dissolved Oxygen]]+Table1[[#This Row],[Max Dissolved Oxygen]])/2</f>
        <v>4.6500000000000004</v>
      </c>
      <c r="K807">
        <v>6.8</v>
      </c>
      <c r="L807">
        <v>7.9</v>
      </c>
      <c r="M807">
        <f>(Table1[[#This Row],[Min pH]]+Table1[[#This Row],[Max pH]])/2</f>
        <v>7.35</v>
      </c>
      <c r="N807">
        <v>228</v>
      </c>
      <c r="O807">
        <v>1098</v>
      </c>
      <c r="P807">
        <f>(Table1[[#This Row],[Min Conductivity]]+Table1[[#This Row],[Max Conductivity]])/2</f>
        <v>663</v>
      </c>
      <c r="Q807">
        <v>2</v>
      </c>
      <c r="R807">
        <v>22</v>
      </c>
      <c r="S807">
        <f>(Table1[[#This Row],[Min BOD]]+Table1[[#This Row],[Max BOD]])/2</f>
        <v>12</v>
      </c>
      <c r="T807">
        <v>0</v>
      </c>
      <c r="U807">
        <v>4.4000000000000004</v>
      </c>
      <c r="V807">
        <f>(Table1[[#This Row],[Min Nitrate N + Nitrite N]]+Table1[[#This Row],[Max Nitrate N + Nitrite N]])/2</f>
        <v>2.2000000000000002</v>
      </c>
      <c r="W807">
        <v>100</v>
      </c>
      <c r="X807">
        <v>200</v>
      </c>
      <c r="Y807">
        <f>(Table1[[#This Row],[Min Fecal Coliform]]+Table1[[#This Row],[Max Fecal Coliform]])/2</f>
        <v>150</v>
      </c>
      <c r="Z807">
        <v>400</v>
      </c>
      <c r="AA807">
        <v>1400</v>
      </c>
      <c r="AB807">
        <f>(Table1[[#This Row],[Min Total Coliform]]+Table1[[#This Row],[Max Total Coliform]])/2</f>
        <v>900</v>
      </c>
      <c r="AC807">
        <f>MIN(10, (Table1[[#This Row],[Avg BOD]]/4)*10)</f>
        <v>10</v>
      </c>
      <c r="AD807">
        <f>MIN(10, (Table1[[#This Row],[Avg Fecal Coliform]]/600)*10)</f>
        <v>2.5</v>
      </c>
      <c r="AE807">
        <f>MIN(10, (Table1[[#This Row],[Avg Nitrate N + Nitrite N]]/10)*10)</f>
        <v>2.2000000000000002</v>
      </c>
      <c r="AF807">
        <f>IF(OR(Table1[[#This Row],[Avg pH]]&lt;6.5,Table1[[#This Row],[Avg pH]]&gt;8.5),10,0)</f>
        <v>0</v>
      </c>
      <c r="AG807">
        <f>MAX(0, 10-(2*Table1[[#This Row],[Avg Dissolved Oxygen]]))</f>
        <v>0.69999999999999929</v>
      </c>
      <c r="AH807">
        <f>(Table1[[#This Row],[Fecal Score]]*0.3) + (Table1[[#This Row],[BOD Score]]*0.25) + (Table1[[#This Row],[Nitrate Score]]*0.2) + (Table1[[#This Row],[pH Score]]*0.15) + (Table1[[#This Row],[Dissolved Oxygen Score]]*0.1)</f>
        <v>3.76</v>
      </c>
      <c r="AI807">
        <v>2019</v>
      </c>
    </row>
    <row r="808" spans="1:35">
      <c r="A808">
        <v>1529</v>
      </c>
      <c r="B808" t="s">
        <v>518</v>
      </c>
      <c r="C808" t="s">
        <v>1</v>
      </c>
      <c r="D808" t="s">
        <v>5</v>
      </c>
      <c r="E808">
        <v>22</v>
      </c>
      <c r="F808">
        <v>34</v>
      </c>
      <c r="G808">
        <f>(Table1[[#This Row],[Min Temperature]]+Table1[[#This Row],[Max Temperature]])/2</f>
        <v>28</v>
      </c>
      <c r="H808">
        <v>4.5999999999999996</v>
      </c>
      <c r="I808">
        <v>11</v>
      </c>
      <c r="J808">
        <f>(Table1[[#This Row],[Min Dissolved Oxygen]]+Table1[[#This Row],[Max Dissolved Oxygen]])/2</f>
        <v>7.8</v>
      </c>
      <c r="K808">
        <v>7.1</v>
      </c>
      <c r="L808">
        <v>8</v>
      </c>
      <c r="M808">
        <f>(Table1[[#This Row],[Min pH]]+Table1[[#This Row],[Max pH]])/2</f>
        <v>7.55</v>
      </c>
      <c r="N808">
        <v>144</v>
      </c>
      <c r="O808">
        <v>273</v>
      </c>
      <c r="P808">
        <f>(Table1[[#This Row],[Min Conductivity]]+Table1[[#This Row],[Max Conductivity]])/2</f>
        <v>208.5</v>
      </c>
      <c r="Q808">
        <v>2.7</v>
      </c>
      <c r="R808">
        <v>4.8</v>
      </c>
      <c r="S808">
        <f>(Table1[[#This Row],[Min BOD]]+Table1[[#This Row],[Max BOD]])/2</f>
        <v>3.75</v>
      </c>
      <c r="T808">
        <v>1.1000000000000001</v>
      </c>
      <c r="U808">
        <v>2</v>
      </c>
      <c r="V808">
        <f>(Table1[[#This Row],[Min Nitrate N + Nitrite N]]+Table1[[#This Row],[Max Nitrate N + Nitrite N]])/2</f>
        <v>1.55</v>
      </c>
      <c r="W808">
        <v>2</v>
      </c>
      <c r="X808">
        <v>360</v>
      </c>
      <c r="Y808">
        <f>(Table1[[#This Row],[Min Fecal Coliform]]+Table1[[#This Row],[Max Fecal Coliform]])/2</f>
        <v>181</v>
      </c>
      <c r="Z808">
        <v>360</v>
      </c>
      <c r="AA808">
        <v>1500</v>
      </c>
      <c r="AB808">
        <f>(Table1[[#This Row],[Min Total Coliform]]+Table1[[#This Row],[Max Total Coliform]])/2</f>
        <v>930</v>
      </c>
      <c r="AC808">
        <f>MIN(10, (Table1[[#This Row],[Avg BOD]]/4)*10)</f>
        <v>9.375</v>
      </c>
      <c r="AD808">
        <f>MIN(10, (Table1[[#This Row],[Avg Fecal Coliform]]/600)*10)</f>
        <v>3.0166666666666671</v>
      </c>
      <c r="AE808">
        <f>MIN(10, (Table1[[#This Row],[Avg Nitrate N + Nitrite N]]/10)*10)</f>
        <v>1.55</v>
      </c>
      <c r="AF808">
        <f>IF(OR(Table1[[#This Row],[Avg pH]]&lt;6.5,Table1[[#This Row],[Avg pH]]&gt;8.5),10,0)</f>
        <v>0</v>
      </c>
      <c r="AG808">
        <f>MAX(0, 10-(2*Table1[[#This Row],[Avg Dissolved Oxygen]]))</f>
        <v>0</v>
      </c>
      <c r="AH808">
        <f>(Table1[[#This Row],[Fecal Score]]*0.3) + (Table1[[#This Row],[BOD Score]]*0.25) + (Table1[[#This Row],[Nitrate Score]]*0.2) + (Table1[[#This Row],[pH Score]]*0.15) + (Table1[[#This Row],[Dissolved Oxygen Score]]*0.1)</f>
        <v>3.5587500000000003</v>
      </c>
      <c r="AI808">
        <v>2019</v>
      </c>
    </row>
    <row r="809" spans="1:35">
      <c r="A809">
        <v>2205</v>
      </c>
      <c r="B809" t="s">
        <v>4</v>
      </c>
      <c r="C809" t="s">
        <v>1</v>
      </c>
      <c r="D809" t="s">
        <v>5</v>
      </c>
      <c r="E809">
        <v>13</v>
      </c>
      <c r="F809">
        <v>32</v>
      </c>
      <c r="G809">
        <f>(Table1[[#This Row],[Min Temperature]]+Table1[[#This Row],[Max Temperature]])/2</f>
        <v>22.5</v>
      </c>
      <c r="H809">
        <v>0.4</v>
      </c>
      <c r="I809">
        <v>8.1999999999999993</v>
      </c>
      <c r="J809">
        <f>(Table1[[#This Row],[Min Dissolved Oxygen]]+Table1[[#This Row],[Max Dissolved Oxygen]])/2</f>
        <v>4.3</v>
      </c>
      <c r="K809">
        <v>6.3</v>
      </c>
      <c r="L809">
        <v>7.7</v>
      </c>
      <c r="M809">
        <f>(Table1[[#This Row],[Min pH]]+Table1[[#This Row],[Max pH]])/2</f>
        <v>7</v>
      </c>
      <c r="N809">
        <v>29</v>
      </c>
      <c r="O809">
        <v>228</v>
      </c>
      <c r="P809">
        <f>(Table1[[#This Row],[Min Conductivity]]+Table1[[#This Row],[Max Conductivity]])/2</f>
        <v>128.5</v>
      </c>
      <c r="Q809">
        <v>1.3</v>
      </c>
      <c r="R809">
        <v>18</v>
      </c>
      <c r="S809">
        <f>(Table1[[#This Row],[Min BOD]]+Table1[[#This Row],[Max BOD]])/2</f>
        <v>9.65</v>
      </c>
      <c r="T809">
        <v>0.8</v>
      </c>
      <c r="U809">
        <v>2.4</v>
      </c>
      <c r="V809">
        <f>(Table1[[#This Row],[Min Nitrate N + Nitrite N]]+Table1[[#This Row],[Max Nitrate N + Nitrite N]])/2</f>
        <v>1.6</v>
      </c>
      <c r="W809">
        <v>300</v>
      </c>
      <c r="X809">
        <v>730</v>
      </c>
      <c r="Y809">
        <f>(Table1[[#This Row],[Min Fecal Coliform]]+Table1[[#This Row],[Max Fecal Coliform]])/2</f>
        <v>515</v>
      </c>
      <c r="Z809">
        <v>720</v>
      </c>
      <c r="AA809">
        <v>2000</v>
      </c>
      <c r="AB809">
        <f>(Table1[[#This Row],[Min Total Coliform]]+Table1[[#This Row],[Max Total Coliform]])/2</f>
        <v>1360</v>
      </c>
      <c r="AC809">
        <f>MIN(10, (Table1[[#This Row],[Avg BOD]]/4)*10)</f>
        <v>10</v>
      </c>
      <c r="AD809">
        <f>MIN(10, (Table1[[#This Row],[Avg Fecal Coliform]]/600)*10)</f>
        <v>8.5833333333333321</v>
      </c>
      <c r="AE809">
        <f>MIN(10, (Table1[[#This Row],[Avg Nitrate N + Nitrite N]]/10)*10)</f>
        <v>1.6</v>
      </c>
      <c r="AF809">
        <f>IF(OR(Table1[[#This Row],[Avg pH]]&lt;6.5,Table1[[#This Row],[Avg pH]]&gt;8.5),10,0)</f>
        <v>0</v>
      </c>
      <c r="AG809">
        <f>MAX(0, 10-(2*Table1[[#This Row],[Avg Dissolved Oxygen]]))</f>
        <v>1.4000000000000004</v>
      </c>
      <c r="AH809">
        <f>(Table1[[#This Row],[Fecal Score]]*0.3) + (Table1[[#This Row],[BOD Score]]*0.25) + (Table1[[#This Row],[Nitrate Score]]*0.2) + (Table1[[#This Row],[pH Score]]*0.15) + (Table1[[#This Row],[Dissolved Oxygen Score]]*0.1)</f>
        <v>5.5349999999999993</v>
      </c>
      <c r="AI809">
        <v>2019</v>
      </c>
    </row>
    <row r="810" spans="1:35">
      <c r="A810">
        <v>2206</v>
      </c>
      <c r="B810" t="s">
        <v>6</v>
      </c>
      <c r="C810" t="s">
        <v>1</v>
      </c>
      <c r="D810" t="s">
        <v>5</v>
      </c>
      <c r="E810">
        <v>22</v>
      </c>
      <c r="F810">
        <v>36</v>
      </c>
      <c r="G810">
        <f>(Table1[[#This Row],[Min Temperature]]+Table1[[#This Row],[Max Temperature]])/2</f>
        <v>29</v>
      </c>
      <c r="H810">
        <v>4.7</v>
      </c>
      <c r="I810">
        <v>5.7</v>
      </c>
      <c r="J810">
        <f>(Table1[[#This Row],[Min Dissolved Oxygen]]+Table1[[#This Row],[Max Dissolved Oxygen]])/2</f>
        <v>5.2</v>
      </c>
      <c r="K810">
        <v>7.2</v>
      </c>
      <c r="L810">
        <v>8.1</v>
      </c>
      <c r="M810">
        <f>(Table1[[#This Row],[Min pH]]+Table1[[#This Row],[Max pH]])/2</f>
        <v>7.65</v>
      </c>
      <c r="N810">
        <v>51</v>
      </c>
      <c r="O810">
        <v>213</v>
      </c>
      <c r="P810">
        <f>(Table1[[#This Row],[Min Conductivity]]+Table1[[#This Row],[Max Conductivity]])/2</f>
        <v>132</v>
      </c>
      <c r="Q810">
        <v>1.8</v>
      </c>
      <c r="R810">
        <v>2.6</v>
      </c>
      <c r="S810">
        <f>(Table1[[#This Row],[Min BOD]]+Table1[[#This Row],[Max BOD]])/2</f>
        <v>2.2000000000000002</v>
      </c>
      <c r="T810">
        <v>0.8</v>
      </c>
      <c r="U810">
        <v>2.1</v>
      </c>
      <c r="V810">
        <f>(Table1[[#This Row],[Min Nitrate N + Nitrite N]]+Table1[[#This Row],[Max Nitrate N + Nitrite N]])/2</f>
        <v>1.4500000000000002</v>
      </c>
      <c r="W810">
        <v>2</v>
      </c>
      <c r="X810">
        <v>360</v>
      </c>
      <c r="Y810">
        <f>(Table1[[#This Row],[Min Fecal Coliform]]+Table1[[#This Row],[Max Fecal Coliform]])/2</f>
        <v>181</v>
      </c>
      <c r="Z810">
        <v>300</v>
      </c>
      <c r="AA810">
        <v>2300</v>
      </c>
      <c r="AB810">
        <f>(Table1[[#This Row],[Min Total Coliform]]+Table1[[#This Row],[Max Total Coliform]])/2</f>
        <v>1300</v>
      </c>
      <c r="AC810">
        <f>MIN(10, (Table1[[#This Row],[Avg BOD]]/4)*10)</f>
        <v>5.5</v>
      </c>
      <c r="AD810">
        <f>MIN(10, (Table1[[#This Row],[Avg Fecal Coliform]]/600)*10)</f>
        <v>3.0166666666666671</v>
      </c>
      <c r="AE810">
        <f>MIN(10, (Table1[[#This Row],[Avg Nitrate N + Nitrite N]]/10)*10)</f>
        <v>1.4500000000000002</v>
      </c>
      <c r="AF810">
        <f>IF(OR(Table1[[#This Row],[Avg pH]]&lt;6.5,Table1[[#This Row],[Avg pH]]&gt;8.5),10,0)</f>
        <v>0</v>
      </c>
      <c r="AG810">
        <f>MAX(0, 10-(2*Table1[[#This Row],[Avg Dissolved Oxygen]]))</f>
        <v>0</v>
      </c>
      <c r="AH810">
        <f>(Table1[[#This Row],[Fecal Score]]*0.3) + (Table1[[#This Row],[BOD Score]]*0.25) + (Table1[[#This Row],[Nitrate Score]]*0.2) + (Table1[[#This Row],[pH Score]]*0.15) + (Table1[[#This Row],[Dissolved Oxygen Score]]*0.1)</f>
        <v>2.5700000000000003</v>
      </c>
      <c r="AI810">
        <v>2019</v>
      </c>
    </row>
    <row r="811" spans="1:35">
      <c r="A811">
        <v>2218</v>
      </c>
      <c r="B811" t="s">
        <v>20</v>
      </c>
      <c r="C811" t="s">
        <v>1</v>
      </c>
      <c r="D811" t="s">
        <v>5</v>
      </c>
      <c r="E811">
        <v>22</v>
      </c>
      <c r="F811">
        <v>34</v>
      </c>
      <c r="G811">
        <f>(Table1[[#This Row],[Min Temperature]]+Table1[[#This Row],[Max Temperature]])/2</f>
        <v>28</v>
      </c>
      <c r="H811">
        <v>3.7</v>
      </c>
      <c r="I811">
        <v>10</v>
      </c>
      <c r="J811">
        <f>(Table1[[#This Row],[Min Dissolved Oxygen]]+Table1[[#This Row],[Max Dissolved Oxygen]])/2</f>
        <v>6.85</v>
      </c>
      <c r="K811">
        <v>7.1</v>
      </c>
      <c r="L811">
        <v>7.9</v>
      </c>
      <c r="M811">
        <f>(Table1[[#This Row],[Min pH]]+Table1[[#This Row],[Max pH]])/2</f>
        <v>7.5</v>
      </c>
      <c r="N811">
        <v>146</v>
      </c>
      <c r="O811">
        <v>275</v>
      </c>
      <c r="P811">
        <f>(Table1[[#This Row],[Min Conductivity]]+Table1[[#This Row],[Max Conductivity]])/2</f>
        <v>210.5</v>
      </c>
      <c r="Q811">
        <v>2.6</v>
      </c>
      <c r="R811">
        <v>4.5999999999999996</v>
      </c>
      <c r="S811">
        <f>(Table1[[#This Row],[Min BOD]]+Table1[[#This Row],[Max BOD]])/2</f>
        <v>3.5999999999999996</v>
      </c>
      <c r="T811">
        <v>1.1000000000000001</v>
      </c>
      <c r="U811">
        <v>2.1</v>
      </c>
      <c r="V811">
        <f>(Table1[[#This Row],[Min Nitrate N + Nitrite N]]+Table1[[#This Row],[Max Nitrate N + Nitrite N]])/2</f>
        <v>1.6</v>
      </c>
      <c r="W811">
        <v>2</v>
      </c>
      <c r="X811">
        <v>730</v>
      </c>
      <c r="Y811">
        <f>(Table1[[#This Row],[Min Fecal Coliform]]+Table1[[#This Row],[Max Fecal Coliform]])/2</f>
        <v>366</v>
      </c>
      <c r="Z811">
        <v>720</v>
      </c>
      <c r="AA811">
        <v>1500</v>
      </c>
      <c r="AB811">
        <f>(Table1[[#This Row],[Min Total Coliform]]+Table1[[#This Row],[Max Total Coliform]])/2</f>
        <v>1110</v>
      </c>
      <c r="AC811">
        <f>MIN(10, (Table1[[#This Row],[Avg BOD]]/4)*10)</f>
        <v>9</v>
      </c>
      <c r="AD811">
        <f>MIN(10, (Table1[[#This Row],[Avg Fecal Coliform]]/600)*10)</f>
        <v>6.1</v>
      </c>
      <c r="AE811">
        <f>MIN(10, (Table1[[#This Row],[Avg Nitrate N + Nitrite N]]/10)*10)</f>
        <v>1.6</v>
      </c>
      <c r="AF811">
        <f>IF(OR(Table1[[#This Row],[Avg pH]]&lt;6.5,Table1[[#This Row],[Avg pH]]&gt;8.5),10,0)</f>
        <v>0</v>
      </c>
      <c r="AG811">
        <f>MAX(0, 10-(2*Table1[[#This Row],[Avg Dissolved Oxygen]]))</f>
        <v>0</v>
      </c>
      <c r="AH811">
        <f>(Table1[[#This Row],[Fecal Score]]*0.3) + (Table1[[#This Row],[BOD Score]]*0.25) + (Table1[[#This Row],[Nitrate Score]]*0.2) + (Table1[[#This Row],[pH Score]]*0.15) + (Table1[[#This Row],[Dissolved Oxygen Score]]*0.1)</f>
        <v>4.4000000000000004</v>
      </c>
      <c r="AI811">
        <v>2019</v>
      </c>
    </row>
    <row r="812" spans="1:35">
      <c r="A812">
        <v>3804</v>
      </c>
      <c r="B812" t="s">
        <v>519</v>
      </c>
      <c r="C812" t="s">
        <v>1</v>
      </c>
      <c r="D812" t="s">
        <v>5</v>
      </c>
      <c r="E812">
        <v>20</v>
      </c>
      <c r="F812">
        <v>26</v>
      </c>
      <c r="G812">
        <f>(Table1[[#This Row],[Min Temperature]]+Table1[[#This Row],[Max Temperature]])/2</f>
        <v>23</v>
      </c>
      <c r="H812">
        <v>4.0999999999999996</v>
      </c>
      <c r="I812">
        <v>5.4</v>
      </c>
      <c r="J812">
        <f>(Table1[[#This Row],[Min Dissolved Oxygen]]+Table1[[#This Row],[Max Dissolved Oxygen]])/2</f>
        <v>4.75</v>
      </c>
      <c r="K812">
        <v>6.4</v>
      </c>
      <c r="L812">
        <v>7.4</v>
      </c>
      <c r="M812">
        <f>(Table1[[#This Row],[Min pH]]+Table1[[#This Row],[Max pH]])/2</f>
        <v>6.9</v>
      </c>
      <c r="N812">
        <v>88</v>
      </c>
      <c r="O812">
        <v>126</v>
      </c>
      <c r="P812">
        <f>(Table1[[#This Row],[Min Conductivity]]+Table1[[#This Row],[Max Conductivity]])/2</f>
        <v>107</v>
      </c>
      <c r="Q812">
        <v>1.2</v>
      </c>
      <c r="R812">
        <v>4</v>
      </c>
      <c r="S812">
        <f>(Table1[[#This Row],[Min BOD]]+Table1[[#This Row],[Max BOD]])/2</f>
        <v>2.6</v>
      </c>
      <c r="T812">
        <v>0.7</v>
      </c>
      <c r="U812">
        <v>1.3</v>
      </c>
      <c r="V812">
        <f>(Table1[[#This Row],[Min Nitrate N + Nitrite N]]+Table1[[#This Row],[Max Nitrate N + Nitrite N]])/2</f>
        <v>1</v>
      </c>
      <c r="W812">
        <v>300</v>
      </c>
      <c r="X812">
        <v>730</v>
      </c>
      <c r="Y812">
        <f>(Table1[[#This Row],[Min Fecal Coliform]]+Table1[[#This Row],[Max Fecal Coliform]])/2</f>
        <v>515</v>
      </c>
      <c r="Z812">
        <v>720</v>
      </c>
      <c r="AA812">
        <v>2000</v>
      </c>
      <c r="AB812">
        <f>(Table1[[#This Row],[Min Total Coliform]]+Table1[[#This Row],[Max Total Coliform]])/2</f>
        <v>1360</v>
      </c>
      <c r="AC812">
        <f>MIN(10, (Table1[[#This Row],[Avg BOD]]/4)*10)</f>
        <v>6.5</v>
      </c>
      <c r="AD812">
        <f>MIN(10, (Table1[[#This Row],[Avg Fecal Coliform]]/600)*10)</f>
        <v>8.5833333333333321</v>
      </c>
      <c r="AE812">
        <f>MIN(10, (Table1[[#This Row],[Avg Nitrate N + Nitrite N]]/10)*10)</f>
        <v>1</v>
      </c>
      <c r="AF812">
        <f>IF(OR(Table1[[#This Row],[Avg pH]]&lt;6.5,Table1[[#This Row],[Avg pH]]&gt;8.5),10,0)</f>
        <v>0</v>
      </c>
      <c r="AG812">
        <f>MAX(0, 10-(2*Table1[[#This Row],[Avg Dissolved Oxygen]]))</f>
        <v>0.5</v>
      </c>
      <c r="AH812">
        <f>(Table1[[#This Row],[Fecal Score]]*0.3) + (Table1[[#This Row],[BOD Score]]*0.25) + (Table1[[#This Row],[Nitrate Score]]*0.2) + (Table1[[#This Row],[pH Score]]*0.15) + (Table1[[#This Row],[Dissolved Oxygen Score]]*0.1)</f>
        <v>4.4499999999999993</v>
      </c>
      <c r="AI812">
        <v>2019</v>
      </c>
    </row>
    <row r="813" spans="1:35">
      <c r="A813">
        <v>4337</v>
      </c>
      <c r="B813" t="s">
        <v>520</v>
      </c>
      <c r="C813" t="s">
        <v>1</v>
      </c>
      <c r="D813" t="s">
        <v>5</v>
      </c>
      <c r="E813">
        <v>18</v>
      </c>
      <c r="F813">
        <v>31</v>
      </c>
      <c r="G813">
        <f>(Table1[[#This Row],[Min Temperature]]+Table1[[#This Row],[Max Temperature]])/2</f>
        <v>24.5</v>
      </c>
      <c r="H813">
        <v>5.5</v>
      </c>
      <c r="I813">
        <v>6.3</v>
      </c>
      <c r="J813">
        <f>(Table1[[#This Row],[Min Dissolved Oxygen]]+Table1[[#This Row],[Max Dissolved Oxygen]])/2</f>
        <v>5.9</v>
      </c>
      <c r="K813">
        <v>6.9</v>
      </c>
      <c r="L813">
        <v>7.6</v>
      </c>
      <c r="M813">
        <f>(Table1[[#This Row],[Min pH]]+Table1[[#This Row],[Max pH]])/2</f>
        <v>7.25</v>
      </c>
      <c r="N813">
        <v>32</v>
      </c>
      <c r="O813">
        <v>46</v>
      </c>
      <c r="P813">
        <f>(Table1[[#This Row],[Min Conductivity]]+Table1[[#This Row],[Max Conductivity]])/2</f>
        <v>39</v>
      </c>
      <c r="Q813">
        <v>1.3</v>
      </c>
      <c r="R813">
        <v>2.2999999999999998</v>
      </c>
      <c r="S813">
        <f>(Table1[[#This Row],[Min BOD]]+Table1[[#This Row],[Max BOD]])/2</f>
        <v>1.7999999999999998</v>
      </c>
      <c r="T813">
        <v>0.5</v>
      </c>
      <c r="U813">
        <v>1.3</v>
      </c>
      <c r="V813">
        <f>(Table1[[#This Row],[Min Nitrate N + Nitrite N]]+Table1[[#This Row],[Max Nitrate N + Nitrite N]])/2</f>
        <v>0.9</v>
      </c>
      <c r="W813">
        <v>2</v>
      </c>
      <c r="X813">
        <v>300</v>
      </c>
      <c r="Y813">
        <f>(Table1[[#This Row],[Min Fecal Coliform]]+Table1[[#This Row],[Max Fecal Coliform]])/2</f>
        <v>151</v>
      </c>
      <c r="Z813">
        <v>2</v>
      </c>
      <c r="AA813">
        <v>720</v>
      </c>
      <c r="AB813">
        <f>(Table1[[#This Row],[Min Total Coliform]]+Table1[[#This Row],[Max Total Coliform]])/2</f>
        <v>361</v>
      </c>
      <c r="AC813">
        <f>MIN(10, (Table1[[#This Row],[Avg BOD]]/4)*10)</f>
        <v>4.5</v>
      </c>
      <c r="AD813">
        <f>MIN(10, (Table1[[#This Row],[Avg Fecal Coliform]]/600)*10)</f>
        <v>2.5166666666666666</v>
      </c>
      <c r="AE813">
        <f>MIN(10, (Table1[[#This Row],[Avg Nitrate N + Nitrite N]]/10)*10)</f>
        <v>0.89999999999999991</v>
      </c>
      <c r="AF813">
        <f>IF(OR(Table1[[#This Row],[Avg pH]]&lt;6.5,Table1[[#This Row],[Avg pH]]&gt;8.5),10,0)</f>
        <v>0</v>
      </c>
      <c r="AG813">
        <f>MAX(0, 10-(2*Table1[[#This Row],[Avg Dissolved Oxygen]]))</f>
        <v>0</v>
      </c>
      <c r="AH813">
        <f>(Table1[[#This Row],[Fecal Score]]*0.3) + (Table1[[#This Row],[BOD Score]]*0.25) + (Table1[[#This Row],[Nitrate Score]]*0.2) + (Table1[[#This Row],[pH Score]]*0.15) + (Table1[[#This Row],[Dissolved Oxygen Score]]*0.1)</f>
        <v>2.06</v>
      </c>
      <c r="AI813">
        <v>2019</v>
      </c>
    </row>
    <row r="814" spans="1:35">
      <c r="A814">
        <v>1263</v>
      </c>
      <c r="B814" t="s">
        <v>7</v>
      </c>
      <c r="C814" t="s">
        <v>8</v>
      </c>
      <c r="D814" t="s">
        <v>5</v>
      </c>
      <c r="E814">
        <v>22</v>
      </c>
      <c r="F814">
        <v>32</v>
      </c>
      <c r="G814">
        <f>(Table1[[#This Row],[Min Temperature]]+Table1[[#This Row],[Max Temperature]])/2</f>
        <v>27</v>
      </c>
      <c r="H814">
        <v>2</v>
      </c>
      <c r="I814">
        <v>5.3</v>
      </c>
      <c r="J814">
        <f>(Table1[[#This Row],[Min Dissolved Oxygen]]+Table1[[#This Row],[Max Dissolved Oxygen]])/2</f>
        <v>3.65</v>
      </c>
      <c r="K814">
        <v>7.1</v>
      </c>
      <c r="L814">
        <v>8</v>
      </c>
      <c r="M814">
        <f>(Table1[[#This Row],[Min pH]]+Table1[[#This Row],[Max pH]])/2</f>
        <v>7.55</v>
      </c>
      <c r="N814">
        <v>396</v>
      </c>
      <c r="O814">
        <v>953</v>
      </c>
      <c r="P814">
        <f>(Table1[[#This Row],[Min Conductivity]]+Table1[[#This Row],[Max Conductivity]])/2</f>
        <v>674.5</v>
      </c>
      <c r="Q814">
        <v>2.7</v>
      </c>
      <c r="R814">
        <v>17.5</v>
      </c>
      <c r="S814">
        <f>(Table1[[#This Row],[Min BOD]]+Table1[[#This Row],[Max BOD]])/2</f>
        <v>10.1</v>
      </c>
      <c r="T814">
        <v>1.3</v>
      </c>
      <c r="U814">
        <v>2.8</v>
      </c>
      <c r="V814">
        <f>(Table1[[#This Row],[Min Nitrate N + Nitrite N]]+Table1[[#This Row],[Max Nitrate N + Nitrite N]])/2</f>
        <v>2.0499999999999998</v>
      </c>
      <c r="W814">
        <v>2</v>
      </c>
      <c r="X814">
        <v>730</v>
      </c>
      <c r="Y814">
        <f>(Table1[[#This Row],[Min Fecal Coliform]]+Table1[[#This Row],[Max Fecal Coliform]])/2</f>
        <v>366</v>
      </c>
      <c r="Z814">
        <v>360</v>
      </c>
      <c r="AA814">
        <v>2800</v>
      </c>
      <c r="AB814">
        <f>(Table1[[#This Row],[Min Total Coliform]]+Table1[[#This Row],[Max Total Coliform]])/2</f>
        <v>1580</v>
      </c>
      <c r="AC814">
        <f>MIN(10, (Table1[[#This Row],[Avg BOD]]/4)*10)</f>
        <v>10</v>
      </c>
      <c r="AD814">
        <f>MIN(10, (Table1[[#This Row],[Avg Fecal Coliform]]/600)*10)</f>
        <v>6.1</v>
      </c>
      <c r="AE814">
        <f>MIN(10, (Table1[[#This Row],[Avg Nitrate N + Nitrite N]]/10)*10)</f>
        <v>2.0499999999999998</v>
      </c>
      <c r="AF814">
        <f>IF(OR(Table1[[#This Row],[Avg pH]]&lt;6.5,Table1[[#This Row],[Avg pH]]&gt;8.5),10,0)</f>
        <v>0</v>
      </c>
      <c r="AG814">
        <f>MAX(0, 10-(2*Table1[[#This Row],[Avg Dissolved Oxygen]]))</f>
        <v>2.7</v>
      </c>
      <c r="AH814">
        <f>(Table1[[#This Row],[Fecal Score]]*0.3) + (Table1[[#This Row],[BOD Score]]*0.25) + (Table1[[#This Row],[Nitrate Score]]*0.2) + (Table1[[#This Row],[pH Score]]*0.15) + (Table1[[#This Row],[Dissolved Oxygen Score]]*0.1)</f>
        <v>5.01</v>
      </c>
      <c r="AI814">
        <v>2019</v>
      </c>
    </row>
    <row r="815" spans="1:35">
      <c r="A815">
        <v>2207</v>
      </c>
      <c r="B815" t="s">
        <v>9</v>
      </c>
      <c r="C815" t="s">
        <v>8</v>
      </c>
      <c r="D815" t="s">
        <v>5</v>
      </c>
      <c r="E815">
        <v>12</v>
      </c>
      <c r="F815">
        <v>29</v>
      </c>
      <c r="G815">
        <f>(Table1[[#This Row],[Min Temperature]]+Table1[[#This Row],[Max Temperature]])/2</f>
        <v>20.5</v>
      </c>
      <c r="H815">
        <v>2</v>
      </c>
      <c r="I815">
        <v>6.5</v>
      </c>
      <c r="J815">
        <f>(Table1[[#This Row],[Min Dissolved Oxygen]]+Table1[[#This Row],[Max Dissolved Oxygen]])/2</f>
        <v>4.25</v>
      </c>
      <c r="K815">
        <v>6.3</v>
      </c>
      <c r="L815">
        <v>7.7</v>
      </c>
      <c r="M815">
        <f>(Table1[[#This Row],[Min pH]]+Table1[[#This Row],[Max pH]])/2</f>
        <v>7</v>
      </c>
      <c r="N815">
        <v>28</v>
      </c>
      <c r="O815">
        <v>258</v>
      </c>
      <c r="P815">
        <f>(Table1[[#This Row],[Min Conductivity]]+Table1[[#This Row],[Max Conductivity]])/2</f>
        <v>143</v>
      </c>
      <c r="Q815">
        <v>1.3</v>
      </c>
      <c r="R815">
        <v>4.5</v>
      </c>
      <c r="S815">
        <f>(Table1[[#This Row],[Min BOD]]+Table1[[#This Row],[Max BOD]])/2</f>
        <v>2.9</v>
      </c>
      <c r="T815">
        <v>0.9</v>
      </c>
      <c r="U815">
        <v>1.9</v>
      </c>
      <c r="V815">
        <f>(Table1[[#This Row],[Min Nitrate N + Nitrite N]]+Table1[[#This Row],[Max Nitrate N + Nitrite N]])/2</f>
        <v>1.4</v>
      </c>
      <c r="W815">
        <v>300</v>
      </c>
      <c r="X815">
        <v>1100</v>
      </c>
      <c r="Y815">
        <f>(Table1[[#This Row],[Min Fecal Coliform]]+Table1[[#This Row],[Max Fecal Coliform]])/2</f>
        <v>700</v>
      </c>
      <c r="Z815">
        <v>300</v>
      </c>
      <c r="AA815">
        <v>3500</v>
      </c>
      <c r="AB815">
        <f>(Table1[[#This Row],[Min Total Coliform]]+Table1[[#This Row],[Max Total Coliform]])/2</f>
        <v>1900</v>
      </c>
      <c r="AC815">
        <f>MIN(10, (Table1[[#This Row],[Avg BOD]]/4)*10)</f>
        <v>7.25</v>
      </c>
      <c r="AD815">
        <f>MIN(10, (Table1[[#This Row],[Avg Fecal Coliform]]/600)*10)</f>
        <v>10</v>
      </c>
      <c r="AE815">
        <f>MIN(10, (Table1[[#This Row],[Avg Nitrate N + Nitrite N]]/10)*10)</f>
        <v>1.4</v>
      </c>
      <c r="AF815">
        <f>IF(OR(Table1[[#This Row],[Avg pH]]&lt;6.5,Table1[[#This Row],[Avg pH]]&gt;8.5),10,0)</f>
        <v>0</v>
      </c>
      <c r="AG815">
        <f>MAX(0, 10-(2*Table1[[#This Row],[Avg Dissolved Oxygen]]))</f>
        <v>1.5</v>
      </c>
      <c r="AH815">
        <f>(Table1[[#This Row],[Fecal Score]]*0.3) + (Table1[[#This Row],[BOD Score]]*0.25) + (Table1[[#This Row],[Nitrate Score]]*0.2) + (Table1[[#This Row],[pH Score]]*0.15) + (Table1[[#This Row],[Dissolved Oxygen Score]]*0.1)</f>
        <v>5.2425000000000006</v>
      </c>
      <c r="AI815">
        <v>2019</v>
      </c>
    </row>
    <row r="816" spans="1:35">
      <c r="A816">
        <v>2208</v>
      </c>
      <c r="B816" t="s">
        <v>10</v>
      </c>
      <c r="C816" t="s">
        <v>8</v>
      </c>
      <c r="D816" t="s">
        <v>5</v>
      </c>
      <c r="E816">
        <v>19</v>
      </c>
      <c r="F816">
        <v>34</v>
      </c>
      <c r="G816">
        <f>(Table1[[#This Row],[Min Temperature]]+Table1[[#This Row],[Max Temperature]])/2</f>
        <v>26.5</v>
      </c>
      <c r="H816">
        <v>6</v>
      </c>
      <c r="I816">
        <v>7.8</v>
      </c>
      <c r="J816">
        <f>(Table1[[#This Row],[Min Dissolved Oxygen]]+Table1[[#This Row],[Max Dissolved Oxygen]])/2</f>
        <v>6.9</v>
      </c>
      <c r="K816">
        <v>7</v>
      </c>
      <c r="L816">
        <v>7.8</v>
      </c>
      <c r="M816">
        <f>(Table1[[#This Row],[Min pH]]+Table1[[#This Row],[Max pH]])/2</f>
        <v>7.4</v>
      </c>
      <c r="N816">
        <v>24</v>
      </c>
      <c r="O816">
        <v>42</v>
      </c>
      <c r="P816">
        <f>(Table1[[#This Row],[Min Conductivity]]+Table1[[#This Row],[Max Conductivity]])/2</f>
        <v>33</v>
      </c>
      <c r="Q816">
        <v>1.2</v>
      </c>
      <c r="R816">
        <v>2.8</v>
      </c>
      <c r="S816">
        <f>(Table1[[#This Row],[Min BOD]]+Table1[[#This Row],[Max BOD]])/2</f>
        <v>2</v>
      </c>
      <c r="T816">
        <v>0.6</v>
      </c>
      <c r="U816">
        <v>1.4</v>
      </c>
      <c r="V816">
        <f>(Table1[[#This Row],[Min Nitrate N + Nitrite N]]+Table1[[#This Row],[Max Nitrate N + Nitrite N]])/2</f>
        <v>1</v>
      </c>
      <c r="W816">
        <v>2</v>
      </c>
      <c r="X816">
        <v>360</v>
      </c>
      <c r="Y816">
        <f>(Table1[[#This Row],[Min Fecal Coliform]]+Table1[[#This Row],[Max Fecal Coliform]])/2</f>
        <v>181</v>
      </c>
      <c r="Z816">
        <v>2</v>
      </c>
      <c r="AA816">
        <v>730</v>
      </c>
      <c r="AB816">
        <f>(Table1[[#This Row],[Min Total Coliform]]+Table1[[#This Row],[Max Total Coliform]])/2</f>
        <v>366</v>
      </c>
      <c r="AC816">
        <f>MIN(10, (Table1[[#This Row],[Avg BOD]]/4)*10)</f>
        <v>5</v>
      </c>
      <c r="AD816">
        <f>MIN(10, (Table1[[#This Row],[Avg Fecal Coliform]]/600)*10)</f>
        <v>3.0166666666666671</v>
      </c>
      <c r="AE816">
        <f>MIN(10, (Table1[[#This Row],[Avg Nitrate N + Nitrite N]]/10)*10)</f>
        <v>1</v>
      </c>
      <c r="AF816">
        <f>IF(OR(Table1[[#This Row],[Avg pH]]&lt;6.5,Table1[[#This Row],[Avg pH]]&gt;8.5),10,0)</f>
        <v>0</v>
      </c>
      <c r="AG816">
        <f>MAX(0, 10-(2*Table1[[#This Row],[Avg Dissolved Oxygen]]))</f>
        <v>0</v>
      </c>
      <c r="AH816">
        <f>(Table1[[#This Row],[Fecal Score]]*0.3) + (Table1[[#This Row],[BOD Score]]*0.25) + (Table1[[#This Row],[Nitrate Score]]*0.2) + (Table1[[#This Row],[pH Score]]*0.15) + (Table1[[#This Row],[Dissolved Oxygen Score]]*0.1)</f>
        <v>2.3550000000000004</v>
      </c>
      <c r="AI816">
        <v>2019</v>
      </c>
    </row>
    <row r="817" spans="1:35">
      <c r="A817">
        <v>2209</v>
      </c>
      <c r="B817" t="s">
        <v>11</v>
      </c>
      <c r="C817" t="s">
        <v>8</v>
      </c>
      <c r="D817" t="s">
        <v>5</v>
      </c>
      <c r="E817">
        <v>18</v>
      </c>
      <c r="F817">
        <v>31</v>
      </c>
      <c r="G817">
        <f>(Table1[[#This Row],[Min Temperature]]+Table1[[#This Row],[Max Temperature]])/2</f>
        <v>24.5</v>
      </c>
      <c r="H817">
        <v>5</v>
      </c>
      <c r="I817">
        <v>7.5</v>
      </c>
      <c r="J817">
        <f>(Table1[[#This Row],[Min Dissolved Oxygen]]+Table1[[#This Row],[Max Dissolved Oxygen]])/2</f>
        <v>6.25</v>
      </c>
      <c r="K817">
        <v>6.5</v>
      </c>
      <c r="L817">
        <v>7.3</v>
      </c>
      <c r="M817">
        <f>(Table1[[#This Row],[Min pH]]+Table1[[#This Row],[Max pH]])/2</f>
        <v>6.9</v>
      </c>
      <c r="N817">
        <v>20</v>
      </c>
      <c r="O817">
        <v>240</v>
      </c>
      <c r="P817">
        <f>(Table1[[#This Row],[Min Conductivity]]+Table1[[#This Row],[Max Conductivity]])/2</f>
        <v>130</v>
      </c>
      <c r="Q817">
        <v>1.1000000000000001</v>
      </c>
      <c r="R817">
        <v>3.7</v>
      </c>
      <c r="S817">
        <f>(Table1[[#This Row],[Min BOD]]+Table1[[#This Row],[Max BOD]])/2</f>
        <v>2.4000000000000004</v>
      </c>
      <c r="T817">
        <v>0.2</v>
      </c>
      <c r="U817">
        <v>1.3</v>
      </c>
      <c r="V817">
        <f>(Table1[[#This Row],[Min Nitrate N + Nitrite N]]+Table1[[#This Row],[Max Nitrate N + Nitrite N]])/2</f>
        <v>0.75</v>
      </c>
      <c r="W817">
        <v>2</v>
      </c>
      <c r="X817">
        <v>730</v>
      </c>
      <c r="Y817">
        <f>(Table1[[#This Row],[Min Fecal Coliform]]+Table1[[#This Row],[Max Fecal Coliform]])/2</f>
        <v>366</v>
      </c>
      <c r="Z817">
        <v>2</v>
      </c>
      <c r="AA817">
        <v>1500</v>
      </c>
      <c r="AB817">
        <f>(Table1[[#This Row],[Min Total Coliform]]+Table1[[#This Row],[Max Total Coliform]])/2</f>
        <v>751</v>
      </c>
      <c r="AC817">
        <f>MIN(10, (Table1[[#This Row],[Avg BOD]]/4)*10)</f>
        <v>6.0000000000000009</v>
      </c>
      <c r="AD817">
        <f>MIN(10, (Table1[[#This Row],[Avg Fecal Coliform]]/600)*10)</f>
        <v>6.1</v>
      </c>
      <c r="AE817">
        <f>MIN(10, (Table1[[#This Row],[Avg Nitrate N + Nitrite N]]/10)*10)</f>
        <v>0.75</v>
      </c>
      <c r="AF817">
        <f>IF(OR(Table1[[#This Row],[Avg pH]]&lt;6.5,Table1[[#This Row],[Avg pH]]&gt;8.5),10,0)</f>
        <v>0</v>
      </c>
      <c r="AG817">
        <f>MAX(0, 10-(2*Table1[[#This Row],[Avg Dissolved Oxygen]]))</f>
        <v>0</v>
      </c>
      <c r="AH817">
        <f>(Table1[[#This Row],[Fecal Score]]*0.3) + (Table1[[#This Row],[BOD Score]]*0.25) + (Table1[[#This Row],[Nitrate Score]]*0.2) + (Table1[[#This Row],[pH Score]]*0.15) + (Table1[[#This Row],[Dissolved Oxygen Score]]*0.1)</f>
        <v>3.48</v>
      </c>
      <c r="AI817">
        <v>2019</v>
      </c>
    </row>
    <row r="818" spans="1:35">
      <c r="A818">
        <v>2210</v>
      </c>
      <c r="B818" t="s">
        <v>12</v>
      </c>
      <c r="C818" t="s">
        <v>8</v>
      </c>
      <c r="D818" t="s">
        <v>5</v>
      </c>
      <c r="E818">
        <v>18</v>
      </c>
      <c r="F818">
        <v>32</v>
      </c>
      <c r="G818">
        <f>(Table1[[#This Row],[Min Temperature]]+Table1[[#This Row],[Max Temperature]])/2</f>
        <v>25</v>
      </c>
      <c r="H818">
        <v>5.2</v>
      </c>
      <c r="I818">
        <v>7.8</v>
      </c>
      <c r="J818">
        <f>(Table1[[#This Row],[Min Dissolved Oxygen]]+Table1[[#This Row],[Max Dissolved Oxygen]])/2</f>
        <v>6.5</v>
      </c>
      <c r="K818">
        <v>6.7</v>
      </c>
      <c r="L818">
        <v>7.9</v>
      </c>
      <c r="M818">
        <f>(Table1[[#This Row],[Min pH]]+Table1[[#This Row],[Max pH]])/2</f>
        <v>7.3000000000000007</v>
      </c>
      <c r="N818">
        <v>47</v>
      </c>
      <c r="O818">
        <v>85</v>
      </c>
      <c r="P818">
        <f>(Table1[[#This Row],[Min Conductivity]]+Table1[[#This Row],[Max Conductivity]])/2</f>
        <v>66</v>
      </c>
      <c r="Q818">
        <v>1.4</v>
      </c>
      <c r="R818">
        <v>3.7</v>
      </c>
      <c r="S818">
        <f>(Table1[[#This Row],[Min BOD]]+Table1[[#This Row],[Max BOD]])/2</f>
        <v>2.5499999999999998</v>
      </c>
      <c r="T818">
        <v>0.2</v>
      </c>
      <c r="U818">
        <v>2</v>
      </c>
      <c r="V818">
        <f>(Table1[[#This Row],[Min Nitrate N + Nitrite N]]+Table1[[#This Row],[Max Nitrate N + Nitrite N]])/2</f>
        <v>1.1000000000000001</v>
      </c>
      <c r="W818">
        <v>2</v>
      </c>
      <c r="X818">
        <v>730</v>
      </c>
      <c r="Y818">
        <f>(Table1[[#This Row],[Min Fecal Coliform]]+Table1[[#This Row],[Max Fecal Coliform]])/2</f>
        <v>366</v>
      </c>
      <c r="Z818">
        <v>2</v>
      </c>
      <c r="AA818">
        <v>1500</v>
      </c>
      <c r="AB818">
        <f>(Table1[[#This Row],[Min Total Coliform]]+Table1[[#This Row],[Max Total Coliform]])/2</f>
        <v>751</v>
      </c>
      <c r="AC818">
        <f>MIN(10, (Table1[[#This Row],[Avg BOD]]/4)*10)</f>
        <v>6.375</v>
      </c>
      <c r="AD818">
        <f>MIN(10, (Table1[[#This Row],[Avg Fecal Coliform]]/600)*10)</f>
        <v>6.1</v>
      </c>
      <c r="AE818">
        <f>MIN(10, (Table1[[#This Row],[Avg Nitrate N + Nitrite N]]/10)*10)</f>
        <v>1.1000000000000001</v>
      </c>
      <c r="AF818">
        <f>IF(OR(Table1[[#This Row],[Avg pH]]&lt;6.5,Table1[[#This Row],[Avg pH]]&gt;8.5),10,0)</f>
        <v>0</v>
      </c>
      <c r="AG818">
        <f>MAX(0, 10-(2*Table1[[#This Row],[Avg Dissolved Oxygen]]))</f>
        <v>0</v>
      </c>
      <c r="AH818">
        <f>(Table1[[#This Row],[Fecal Score]]*0.3) + (Table1[[#This Row],[BOD Score]]*0.25) + (Table1[[#This Row],[Nitrate Score]]*0.2) + (Table1[[#This Row],[pH Score]]*0.15) + (Table1[[#This Row],[Dissolved Oxygen Score]]*0.1)</f>
        <v>3.6437500000000003</v>
      </c>
      <c r="AI818">
        <v>2019</v>
      </c>
    </row>
    <row r="819" spans="1:35">
      <c r="A819">
        <v>2211</v>
      </c>
      <c r="B819" t="s">
        <v>13</v>
      </c>
      <c r="C819" t="s">
        <v>8</v>
      </c>
      <c r="D819" t="s">
        <v>5</v>
      </c>
      <c r="E819">
        <v>20</v>
      </c>
      <c r="F819">
        <v>33</v>
      </c>
      <c r="G819">
        <f>(Table1[[#This Row],[Min Temperature]]+Table1[[#This Row],[Max Temperature]])/2</f>
        <v>26.5</v>
      </c>
      <c r="H819">
        <v>7</v>
      </c>
      <c r="I819">
        <v>7.8</v>
      </c>
      <c r="J819">
        <f>(Table1[[#This Row],[Min Dissolved Oxygen]]+Table1[[#This Row],[Max Dissolved Oxygen]])/2</f>
        <v>7.4</v>
      </c>
      <c r="K819">
        <v>7.5</v>
      </c>
      <c r="L819">
        <v>8.8000000000000007</v>
      </c>
      <c r="M819">
        <f>(Table1[[#This Row],[Min pH]]+Table1[[#This Row],[Max pH]])/2</f>
        <v>8.15</v>
      </c>
      <c r="N819">
        <v>28</v>
      </c>
      <c r="O819">
        <v>310</v>
      </c>
      <c r="P819">
        <f>(Table1[[#This Row],[Min Conductivity]]+Table1[[#This Row],[Max Conductivity]])/2</f>
        <v>169</v>
      </c>
      <c r="Q819">
        <v>1.6</v>
      </c>
      <c r="R819">
        <v>6.4</v>
      </c>
      <c r="S819">
        <f>(Table1[[#This Row],[Min BOD]]+Table1[[#This Row],[Max BOD]])/2</f>
        <v>4</v>
      </c>
      <c r="T819">
        <v>0.6</v>
      </c>
      <c r="U819">
        <v>2.8</v>
      </c>
      <c r="V819">
        <f>(Table1[[#This Row],[Min Nitrate N + Nitrite N]]+Table1[[#This Row],[Max Nitrate N + Nitrite N]])/2</f>
        <v>1.7</v>
      </c>
      <c r="W819">
        <v>300</v>
      </c>
      <c r="X819">
        <v>910</v>
      </c>
      <c r="Y819">
        <f>(Table1[[#This Row],[Min Fecal Coliform]]+Table1[[#This Row],[Max Fecal Coliform]])/2</f>
        <v>605</v>
      </c>
      <c r="Z819">
        <v>720</v>
      </c>
      <c r="AA819">
        <v>2000</v>
      </c>
      <c r="AB819">
        <f>(Table1[[#This Row],[Min Total Coliform]]+Table1[[#This Row],[Max Total Coliform]])/2</f>
        <v>1360</v>
      </c>
      <c r="AC819">
        <f>MIN(10, (Table1[[#This Row],[Avg BOD]]/4)*10)</f>
        <v>10</v>
      </c>
      <c r="AD819">
        <f>MIN(10, (Table1[[#This Row],[Avg Fecal Coliform]]/600)*10)</f>
        <v>10</v>
      </c>
      <c r="AE819">
        <f>MIN(10, (Table1[[#This Row],[Avg Nitrate N + Nitrite N]]/10)*10)</f>
        <v>1.6999999999999997</v>
      </c>
      <c r="AF819">
        <f>IF(OR(Table1[[#This Row],[Avg pH]]&lt;6.5,Table1[[#This Row],[Avg pH]]&gt;8.5),10,0)</f>
        <v>0</v>
      </c>
      <c r="AG819">
        <f>MAX(0, 10-(2*Table1[[#This Row],[Avg Dissolved Oxygen]]))</f>
        <v>0</v>
      </c>
      <c r="AH819">
        <f>(Table1[[#This Row],[Fecal Score]]*0.3) + (Table1[[#This Row],[BOD Score]]*0.25) + (Table1[[#This Row],[Nitrate Score]]*0.2) + (Table1[[#This Row],[pH Score]]*0.15) + (Table1[[#This Row],[Dissolved Oxygen Score]]*0.1)</f>
        <v>5.84</v>
      </c>
      <c r="AI819">
        <v>2019</v>
      </c>
    </row>
    <row r="820" spans="1:35">
      <c r="A820">
        <v>2212</v>
      </c>
      <c r="B820" t="s">
        <v>14</v>
      </c>
      <c r="C820" t="s">
        <v>8</v>
      </c>
      <c r="D820" t="s">
        <v>5</v>
      </c>
      <c r="E820">
        <v>20</v>
      </c>
      <c r="F820">
        <v>32</v>
      </c>
      <c r="G820">
        <f>(Table1[[#This Row],[Min Temperature]]+Table1[[#This Row],[Max Temperature]])/2</f>
        <v>26</v>
      </c>
      <c r="H820">
        <v>6.8</v>
      </c>
      <c r="I820">
        <v>8</v>
      </c>
      <c r="J820">
        <f>(Table1[[#This Row],[Min Dissolved Oxygen]]+Table1[[#This Row],[Max Dissolved Oxygen]])/2</f>
        <v>7.4</v>
      </c>
      <c r="K820">
        <v>7.5</v>
      </c>
      <c r="L820">
        <v>8.9</v>
      </c>
      <c r="M820">
        <f>(Table1[[#This Row],[Min pH]]+Table1[[#This Row],[Max pH]])/2</f>
        <v>8.1999999999999993</v>
      </c>
      <c r="N820">
        <v>69</v>
      </c>
      <c r="O820">
        <v>91</v>
      </c>
      <c r="P820">
        <f>(Table1[[#This Row],[Min Conductivity]]+Table1[[#This Row],[Max Conductivity]])/2</f>
        <v>80</v>
      </c>
      <c r="Q820">
        <v>1.7</v>
      </c>
      <c r="R820">
        <v>5.6</v>
      </c>
      <c r="S820">
        <f>(Table1[[#This Row],[Min BOD]]+Table1[[#This Row],[Max BOD]])/2</f>
        <v>3.65</v>
      </c>
      <c r="T820">
        <v>1</v>
      </c>
      <c r="U820">
        <v>2.2999999999999998</v>
      </c>
      <c r="V820">
        <f>(Table1[[#This Row],[Min Nitrate N + Nitrite N]]+Table1[[#This Row],[Max Nitrate N + Nitrite N]])/2</f>
        <v>1.65</v>
      </c>
      <c r="W820">
        <v>300</v>
      </c>
      <c r="X820">
        <v>1500</v>
      </c>
      <c r="Y820">
        <f>(Table1[[#This Row],[Min Fecal Coliform]]+Table1[[#This Row],[Max Fecal Coliform]])/2</f>
        <v>900</v>
      </c>
      <c r="Z820">
        <v>720</v>
      </c>
      <c r="AA820">
        <v>2800</v>
      </c>
      <c r="AB820">
        <f>(Table1[[#This Row],[Min Total Coliform]]+Table1[[#This Row],[Max Total Coliform]])/2</f>
        <v>1760</v>
      </c>
      <c r="AC820">
        <f>MIN(10, (Table1[[#This Row],[Avg BOD]]/4)*10)</f>
        <v>9.125</v>
      </c>
      <c r="AD820">
        <f>MIN(10, (Table1[[#This Row],[Avg Fecal Coliform]]/600)*10)</f>
        <v>10</v>
      </c>
      <c r="AE820">
        <f>MIN(10, (Table1[[#This Row],[Avg Nitrate N + Nitrite N]]/10)*10)</f>
        <v>1.65</v>
      </c>
      <c r="AF820">
        <f>IF(OR(Table1[[#This Row],[Avg pH]]&lt;6.5,Table1[[#This Row],[Avg pH]]&gt;8.5),10,0)</f>
        <v>0</v>
      </c>
      <c r="AG820">
        <f>MAX(0, 10-(2*Table1[[#This Row],[Avg Dissolved Oxygen]]))</f>
        <v>0</v>
      </c>
      <c r="AH820">
        <f>(Table1[[#This Row],[Fecal Score]]*0.3) + (Table1[[#This Row],[BOD Score]]*0.25) + (Table1[[#This Row],[Nitrate Score]]*0.2) + (Table1[[#This Row],[pH Score]]*0.15) + (Table1[[#This Row],[Dissolved Oxygen Score]]*0.1)</f>
        <v>5.6112500000000001</v>
      </c>
      <c r="AI820">
        <v>2019</v>
      </c>
    </row>
    <row r="821" spans="1:35">
      <c r="A821">
        <v>2213</v>
      </c>
      <c r="B821" t="s">
        <v>15</v>
      </c>
      <c r="C821" t="s">
        <v>8</v>
      </c>
      <c r="D821" t="s">
        <v>5</v>
      </c>
      <c r="E821">
        <v>22</v>
      </c>
      <c r="F821">
        <v>30</v>
      </c>
      <c r="G821">
        <f>(Table1[[#This Row],[Min Temperature]]+Table1[[#This Row],[Max Temperature]])/2</f>
        <v>26</v>
      </c>
      <c r="H821">
        <v>6.8</v>
      </c>
      <c r="I821">
        <v>8</v>
      </c>
      <c r="J821">
        <f>(Table1[[#This Row],[Min Dissolved Oxygen]]+Table1[[#This Row],[Max Dissolved Oxygen]])/2</f>
        <v>7.4</v>
      </c>
      <c r="K821">
        <v>7.2</v>
      </c>
      <c r="L821">
        <v>8.8000000000000007</v>
      </c>
      <c r="M821">
        <f>(Table1[[#This Row],[Min pH]]+Table1[[#This Row],[Max pH]])/2</f>
        <v>8</v>
      </c>
      <c r="N821">
        <v>26</v>
      </c>
      <c r="O821">
        <v>231</v>
      </c>
      <c r="P821">
        <f>(Table1[[#This Row],[Min Conductivity]]+Table1[[#This Row],[Max Conductivity]])/2</f>
        <v>128.5</v>
      </c>
      <c r="Q821">
        <v>2</v>
      </c>
      <c r="R821">
        <v>7.8</v>
      </c>
      <c r="S821">
        <f>(Table1[[#This Row],[Min BOD]]+Table1[[#This Row],[Max BOD]])/2</f>
        <v>4.9000000000000004</v>
      </c>
      <c r="T821">
        <v>0.8</v>
      </c>
      <c r="U821">
        <v>1.9</v>
      </c>
      <c r="V821">
        <f>(Table1[[#This Row],[Min Nitrate N + Nitrite N]]+Table1[[#This Row],[Max Nitrate N + Nitrite N]])/2</f>
        <v>1.35</v>
      </c>
      <c r="W821">
        <v>2</v>
      </c>
      <c r="X821">
        <v>1100</v>
      </c>
      <c r="Y821">
        <f>(Table1[[#This Row],[Min Fecal Coliform]]+Table1[[#This Row],[Max Fecal Coliform]])/2</f>
        <v>551</v>
      </c>
      <c r="Z821">
        <v>360</v>
      </c>
      <c r="AA821">
        <v>2700</v>
      </c>
      <c r="AB821">
        <f>(Table1[[#This Row],[Min Total Coliform]]+Table1[[#This Row],[Max Total Coliform]])/2</f>
        <v>1530</v>
      </c>
      <c r="AC821">
        <f>MIN(10, (Table1[[#This Row],[Avg BOD]]/4)*10)</f>
        <v>10</v>
      </c>
      <c r="AD821">
        <f>MIN(10, (Table1[[#This Row],[Avg Fecal Coliform]]/600)*10)</f>
        <v>9.1833333333333336</v>
      </c>
      <c r="AE821">
        <f>MIN(10, (Table1[[#This Row],[Avg Nitrate N + Nitrite N]]/10)*10)</f>
        <v>1.35</v>
      </c>
      <c r="AF821">
        <f>IF(OR(Table1[[#This Row],[Avg pH]]&lt;6.5,Table1[[#This Row],[Avg pH]]&gt;8.5),10,0)</f>
        <v>0</v>
      </c>
      <c r="AG821">
        <f>MAX(0, 10-(2*Table1[[#This Row],[Avg Dissolved Oxygen]]))</f>
        <v>0</v>
      </c>
      <c r="AH821">
        <f>(Table1[[#This Row],[Fecal Score]]*0.3) + (Table1[[#This Row],[BOD Score]]*0.25) + (Table1[[#This Row],[Nitrate Score]]*0.2) + (Table1[[#This Row],[pH Score]]*0.15) + (Table1[[#This Row],[Dissolved Oxygen Score]]*0.1)</f>
        <v>5.5250000000000004</v>
      </c>
      <c r="AI821">
        <v>2019</v>
      </c>
    </row>
    <row r="822" spans="1:35">
      <c r="A822">
        <v>2214</v>
      </c>
      <c r="B822" t="s">
        <v>16</v>
      </c>
      <c r="C822" t="s">
        <v>8</v>
      </c>
      <c r="D822" t="s">
        <v>5</v>
      </c>
      <c r="E822">
        <v>21</v>
      </c>
      <c r="F822">
        <v>36</v>
      </c>
      <c r="G822">
        <f>(Table1[[#This Row],[Min Temperature]]+Table1[[#This Row],[Max Temperature]])/2</f>
        <v>28.5</v>
      </c>
      <c r="H822">
        <v>2.5</v>
      </c>
      <c r="I822">
        <v>9</v>
      </c>
      <c r="J822">
        <f>(Table1[[#This Row],[Min Dissolved Oxygen]]+Table1[[#This Row],[Max Dissolved Oxygen]])/2</f>
        <v>5.75</v>
      </c>
      <c r="K822">
        <v>6</v>
      </c>
      <c r="L822">
        <v>7.8</v>
      </c>
      <c r="M822">
        <f>(Table1[[#This Row],[Min pH]]+Table1[[#This Row],[Max pH]])/2</f>
        <v>6.9</v>
      </c>
      <c r="N822">
        <v>19</v>
      </c>
      <c r="O822">
        <v>123</v>
      </c>
      <c r="P822">
        <f>(Table1[[#This Row],[Min Conductivity]]+Table1[[#This Row],[Max Conductivity]])/2</f>
        <v>71</v>
      </c>
      <c r="Q822">
        <v>1.6</v>
      </c>
      <c r="R822">
        <v>8.8000000000000007</v>
      </c>
      <c r="S822">
        <f>(Table1[[#This Row],[Min BOD]]+Table1[[#This Row],[Max BOD]])/2</f>
        <v>5.2</v>
      </c>
      <c r="T822">
        <v>0.4</v>
      </c>
      <c r="U822">
        <v>2.6</v>
      </c>
      <c r="V822">
        <f>(Table1[[#This Row],[Min Nitrate N + Nitrite N]]+Table1[[#This Row],[Max Nitrate N + Nitrite N]])/2</f>
        <v>1.5</v>
      </c>
      <c r="W822">
        <v>2</v>
      </c>
      <c r="X822">
        <v>730</v>
      </c>
      <c r="Y822">
        <f>(Table1[[#This Row],[Min Fecal Coliform]]+Table1[[#This Row],[Max Fecal Coliform]])/2</f>
        <v>366</v>
      </c>
      <c r="Z822">
        <v>360</v>
      </c>
      <c r="AA822">
        <v>2700</v>
      </c>
      <c r="AB822">
        <f>(Table1[[#This Row],[Min Total Coliform]]+Table1[[#This Row],[Max Total Coliform]])/2</f>
        <v>1530</v>
      </c>
      <c r="AC822">
        <f>MIN(10, (Table1[[#This Row],[Avg BOD]]/4)*10)</f>
        <v>10</v>
      </c>
      <c r="AD822">
        <f>MIN(10, (Table1[[#This Row],[Avg Fecal Coliform]]/600)*10)</f>
        <v>6.1</v>
      </c>
      <c r="AE822">
        <f>MIN(10, (Table1[[#This Row],[Avg Nitrate N + Nitrite N]]/10)*10)</f>
        <v>1.5</v>
      </c>
      <c r="AF822">
        <f>IF(OR(Table1[[#This Row],[Avg pH]]&lt;6.5,Table1[[#This Row],[Avg pH]]&gt;8.5),10,0)</f>
        <v>0</v>
      </c>
      <c r="AG822">
        <f>MAX(0, 10-(2*Table1[[#This Row],[Avg Dissolved Oxygen]]))</f>
        <v>0</v>
      </c>
      <c r="AH822">
        <f>(Table1[[#This Row],[Fecal Score]]*0.3) + (Table1[[#This Row],[BOD Score]]*0.25) + (Table1[[#This Row],[Nitrate Score]]*0.2) + (Table1[[#This Row],[pH Score]]*0.15) + (Table1[[#This Row],[Dissolved Oxygen Score]]*0.1)</f>
        <v>4.63</v>
      </c>
      <c r="AI822">
        <v>2019</v>
      </c>
    </row>
    <row r="823" spans="1:35">
      <c r="A823">
        <v>2215</v>
      </c>
      <c r="B823" t="s">
        <v>17</v>
      </c>
      <c r="C823" t="s">
        <v>8</v>
      </c>
      <c r="D823" t="s">
        <v>5</v>
      </c>
      <c r="E823">
        <v>22</v>
      </c>
      <c r="F823">
        <v>34</v>
      </c>
      <c r="G823">
        <f>(Table1[[#This Row],[Min Temperature]]+Table1[[#This Row],[Max Temperature]])/2</f>
        <v>28</v>
      </c>
      <c r="H823">
        <v>4.2</v>
      </c>
      <c r="I823">
        <v>9.8000000000000007</v>
      </c>
      <c r="J823">
        <f>(Table1[[#This Row],[Min Dissolved Oxygen]]+Table1[[#This Row],[Max Dissolved Oxygen]])/2</f>
        <v>7</v>
      </c>
      <c r="K823">
        <v>7.3</v>
      </c>
      <c r="L823">
        <v>8.1</v>
      </c>
      <c r="M823">
        <f>(Table1[[#This Row],[Min pH]]+Table1[[#This Row],[Max pH]])/2</f>
        <v>7.6999999999999993</v>
      </c>
      <c r="N823">
        <v>51</v>
      </c>
      <c r="O823">
        <v>83</v>
      </c>
      <c r="P823">
        <f>(Table1[[#This Row],[Min Conductivity]]+Table1[[#This Row],[Max Conductivity]])/2</f>
        <v>67</v>
      </c>
      <c r="Q823">
        <v>1</v>
      </c>
      <c r="R823">
        <v>5.4</v>
      </c>
      <c r="S823">
        <f>(Table1[[#This Row],[Min BOD]]+Table1[[#This Row],[Max BOD]])/2</f>
        <v>3.2</v>
      </c>
      <c r="T823">
        <v>0.6</v>
      </c>
      <c r="U823">
        <v>1.5</v>
      </c>
      <c r="V823">
        <f>(Table1[[#This Row],[Min Nitrate N + Nitrite N]]+Table1[[#This Row],[Max Nitrate N + Nitrite N]])/2</f>
        <v>1.05</v>
      </c>
      <c r="W823">
        <v>300</v>
      </c>
      <c r="X823">
        <v>730</v>
      </c>
      <c r="Y823">
        <f>(Table1[[#This Row],[Min Fecal Coliform]]+Table1[[#This Row],[Max Fecal Coliform]])/2</f>
        <v>515</v>
      </c>
      <c r="Z823">
        <v>360</v>
      </c>
      <c r="AA823">
        <v>2300</v>
      </c>
      <c r="AB823">
        <f>(Table1[[#This Row],[Min Total Coliform]]+Table1[[#This Row],[Max Total Coliform]])/2</f>
        <v>1330</v>
      </c>
      <c r="AC823">
        <f>MIN(10, (Table1[[#This Row],[Avg BOD]]/4)*10)</f>
        <v>8</v>
      </c>
      <c r="AD823">
        <f>MIN(10, (Table1[[#This Row],[Avg Fecal Coliform]]/600)*10)</f>
        <v>8.5833333333333321</v>
      </c>
      <c r="AE823">
        <f>MIN(10, (Table1[[#This Row],[Avg Nitrate N + Nitrite N]]/10)*10)</f>
        <v>1.05</v>
      </c>
      <c r="AF823">
        <f>IF(OR(Table1[[#This Row],[Avg pH]]&lt;6.5,Table1[[#This Row],[Avg pH]]&gt;8.5),10,0)</f>
        <v>0</v>
      </c>
      <c r="AG823">
        <f>MAX(0, 10-(2*Table1[[#This Row],[Avg Dissolved Oxygen]]))</f>
        <v>0</v>
      </c>
      <c r="AH823">
        <f>(Table1[[#This Row],[Fecal Score]]*0.3) + (Table1[[#This Row],[BOD Score]]*0.25) + (Table1[[#This Row],[Nitrate Score]]*0.2) + (Table1[[#This Row],[pH Score]]*0.15) + (Table1[[#This Row],[Dissolved Oxygen Score]]*0.1)</f>
        <v>4.7849999999999993</v>
      </c>
      <c r="AI823">
        <v>2019</v>
      </c>
    </row>
    <row r="824" spans="1:35">
      <c r="A824">
        <v>2216</v>
      </c>
      <c r="B824" t="s">
        <v>18</v>
      </c>
      <c r="C824" t="s">
        <v>8</v>
      </c>
      <c r="D824" t="s">
        <v>5</v>
      </c>
      <c r="E824">
        <v>22</v>
      </c>
      <c r="F824">
        <v>33</v>
      </c>
      <c r="G824">
        <f>(Table1[[#This Row],[Min Temperature]]+Table1[[#This Row],[Max Temperature]])/2</f>
        <v>27.5</v>
      </c>
      <c r="H824">
        <v>6</v>
      </c>
      <c r="I824">
        <v>12.2</v>
      </c>
      <c r="J824">
        <f>(Table1[[#This Row],[Min Dissolved Oxygen]]+Table1[[#This Row],[Max Dissolved Oxygen]])/2</f>
        <v>9.1</v>
      </c>
      <c r="K824">
        <v>7.1</v>
      </c>
      <c r="L824">
        <v>8.6999999999999993</v>
      </c>
      <c r="M824">
        <f>(Table1[[#This Row],[Min pH]]+Table1[[#This Row],[Max pH]])/2</f>
        <v>7.8999999999999995</v>
      </c>
      <c r="N824">
        <v>154</v>
      </c>
      <c r="O824">
        <v>360</v>
      </c>
      <c r="P824">
        <f>(Table1[[#This Row],[Min Conductivity]]+Table1[[#This Row],[Max Conductivity]])/2</f>
        <v>257</v>
      </c>
      <c r="Q824">
        <v>2.2999999999999998</v>
      </c>
      <c r="R824">
        <v>5.8</v>
      </c>
      <c r="S824">
        <f>(Table1[[#This Row],[Min BOD]]+Table1[[#This Row],[Max BOD]])/2</f>
        <v>4.05</v>
      </c>
      <c r="T824">
        <v>1</v>
      </c>
      <c r="U824">
        <v>2.6</v>
      </c>
      <c r="V824">
        <f>(Table1[[#This Row],[Min Nitrate N + Nitrite N]]+Table1[[#This Row],[Max Nitrate N + Nitrite N]])/2</f>
        <v>1.8</v>
      </c>
      <c r="W824">
        <v>300</v>
      </c>
      <c r="X824">
        <v>1100</v>
      </c>
      <c r="Y824">
        <f>(Table1[[#This Row],[Min Fecal Coliform]]+Table1[[#This Row],[Max Fecal Coliform]])/2</f>
        <v>700</v>
      </c>
      <c r="Z824">
        <v>730</v>
      </c>
      <c r="AA824">
        <v>2800</v>
      </c>
      <c r="AB824">
        <f>(Table1[[#This Row],[Min Total Coliform]]+Table1[[#This Row],[Max Total Coliform]])/2</f>
        <v>1765</v>
      </c>
      <c r="AC824">
        <f>MIN(10, (Table1[[#This Row],[Avg BOD]]/4)*10)</f>
        <v>10</v>
      </c>
      <c r="AD824">
        <f>MIN(10, (Table1[[#This Row],[Avg Fecal Coliform]]/600)*10)</f>
        <v>10</v>
      </c>
      <c r="AE824">
        <f>MIN(10, (Table1[[#This Row],[Avg Nitrate N + Nitrite N]]/10)*10)</f>
        <v>1.7999999999999998</v>
      </c>
      <c r="AF824">
        <f>IF(OR(Table1[[#This Row],[Avg pH]]&lt;6.5,Table1[[#This Row],[Avg pH]]&gt;8.5),10,0)</f>
        <v>0</v>
      </c>
      <c r="AG824">
        <f>MAX(0, 10-(2*Table1[[#This Row],[Avg Dissolved Oxygen]]))</f>
        <v>0</v>
      </c>
      <c r="AH824">
        <f>(Table1[[#This Row],[Fecal Score]]*0.3) + (Table1[[#This Row],[BOD Score]]*0.25) + (Table1[[#This Row],[Nitrate Score]]*0.2) + (Table1[[#This Row],[pH Score]]*0.15) + (Table1[[#This Row],[Dissolved Oxygen Score]]*0.1)</f>
        <v>5.86</v>
      </c>
      <c r="AI824">
        <v>2019</v>
      </c>
    </row>
    <row r="825" spans="1:35">
      <c r="A825">
        <v>2217</v>
      </c>
      <c r="B825" t="s">
        <v>19</v>
      </c>
      <c r="C825" t="s">
        <v>8</v>
      </c>
      <c r="D825" t="s">
        <v>5</v>
      </c>
      <c r="E825">
        <v>19</v>
      </c>
      <c r="F825">
        <v>33</v>
      </c>
      <c r="G825">
        <f>(Table1[[#This Row],[Min Temperature]]+Table1[[#This Row],[Max Temperature]])/2</f>
        <v>26</v>
      </c>
      <c r="H825">
        <v>5.4</v>
      </c>
      <c r="I825">
        <v>9.6</v>
      </c>
      <c r="J825">
        <f>(Table1[[#This Row],[Min Dissolved Oxygen]]+Table1[[#This Row],[Max Dissolved Oxygen]])/2</f>
        <v>7.5</v>
      </c>
      <c r="K825">
        <v>7.3</v>
      </c>
      <c r="L825">
        <v>8.1</v>
      </c>
      <c r="M825">
        <f>(Table1[[#This Row],[Min pH]]+Table1[[#This Row],[Max pH]])/2</f>
        <v>7.6999999999999993</v>
      </c>
      <c r="N825">
        <v>268</v>
      </c>
      <c r="O825">
        <v>620</v>
      </c>
      <c r="P825">
        <f>(Table1[[#This Row],[Min Conductivity]]+Table1[[#This Row],[Max Conductivity]])/2</f>
        <v>444</v>
      </c>
      <c r="Q825">
        <v>2.1</v>
      </c>
      <c r="R825">
        <v>7</v>
      </c>
      <c r="S825">
        <f>(Table1[[#This Row],[Min BOD]]+Table1[[#This Row],[Max BOD]])/2</f>
        <v>4.55</v>
      </c>
      <c r="T825">
        <v>0.8</v>
      </c>
      <c r="U825">
        <v>2.7</v>
      </c>
      <c r="V825">
        <f>(Table1[[#This Row],[Min Nitrate N + Nitrite N]]+Table1[[#This Row],[Max Nitrate N + Nitrite N]])/2</f>
        <v>1.75</v>
      </c>
      <c r="W825">
        <v>700</v>
      </c>
      <c r="X825">
        <v>2800</v>
      </c>
      <c r="Y825">
        <f>(Table1[[#This Row],[Min Fecal Coliform]]+Table1[[#This Row],[Max Fecal Coliform]])/2</f>
        <v>1750</v>
      </c>
      <c r="Z825">
        <v>1400</v>
      </c>
      <c r="AA825">
        <v>12000</v>
      </c>
      <c r="AB825">
        <f>(Table1[[#This Row],[Min Total Coliform]]+Table1[[#This Row],[Max Total Coliform]])/2</f>
        <v>6700</v>
      </c>
      <c r="AC825">
        <f>MIN(10, (Table1[[#This Row],[Avg BOD]]/4)*10)</f>
        <v>10</v>
      </c>
      <c r="AD825">
        <f>MIN(10, (Table1[[#This Row],[Avg Fecal Coliform]]/600)*10)</f>
        <v>10</v>
      </c>
      <c r="AE825">
        <f>MIN(10, (Table1[[#This Row],[Avg Nitrate N + Nitrite N]]/10)*10)</f>
        <v>1.75</v>
      </c>
      <c r="AF825">
        <f>IF(OR(Table1[[#This Row],[Avg pH]]&lt;6.5,Table1[[#This Row],[Avg pH]]&gt;8.5),10,0)</f>
        <v>0</v>
      </c>
      <c r="AG825">
        <f>MAX(0, 10-(2*Table1[[#This Row],[Avg Dissolved Oxygen]]))</f>
        <v>0</v>
      </c>
      <c r="AH825">
        <f>(Table1[[#This Row],[Fecal Score]]*0.3) + (Table1[[#This Row],[BOD Score]]*0.25) + (Table1[[#This Row],[Nitrate Score]]*0.2) + (Table1[[#This Row],[pH Score]]*0.15) + (Table1[[#This Row],[Dissolved Oxygen Score]]*0.1)</f>
        <v>5.85</v>
      </c>
      <c r="AI825">
        <v>2019</v>
      </c>
    </row>
    <row r="826" spans="1:35">
      <c r="A826">
        <v>2219</v>
      </c>
      <c r="B826" t="s">
        <v>21</v>
      </c>
      <c r="C826" t="s">
        <v>8</v>
      </c>
      <c r="D826" t="s">
        <v>5</v>
      </c>
      <c r="E826">
        <v>21</v>
      </c>
      <c r="F826">
        <v>33</v>
      </c>
      <c r="G826">
        <f>(Table1[[#This Row],[Min Temperature]]+Table1[[#This Row],[Max Temperature]])/2</f>
        <v>27</v>
      </c>
      <c r="H826">
        <v>6.4</v>
      </c>
      <c r="I826">
        <v>10.8</v>
      </c>
      <c r="J826">
        <f>(Table1[[#This Row],[Min Dissolved Oxygen]]+Table1[[#This Row],[Max Dissolved Oxygen]])/2</f>
        <v>8.6000000000000014</v>
      </c>
      <c r="K826">
        <v>7.5</v>
      </c>
      <c r="L826">
        <v>9.1</v>
      </c>
      <c r="M826">
        <f>(Table1[[#This Row],[Min pH]]+Table1[[#This Row],[Max pH]])/2</f>
        <v>8.3000000000000007</v>
      </c>
      <c r="N826">
        <v>90</v>
      </c>
      <c r="O826">
        <v>228</v>
      </c>
      <c r="P826">
        <f>(Table1[[#This Row],[Min Conductivity]]+Table1[[#This Row],[Max Conductivity]])/2</f>
        <v>159</v>
      </c>
      <c r="Q826">
        <v>1.1000000000000001</v>
      </c>
      <c r="R826">
        <v>14.5</v>
      </c>
      <c r="S826">
        <f>(Table1[[#This Row],[Min BOD]]+Table1[[#This Row],[Max BOD]])/2</f>
        <v>7.8</v>
      </c>
      <c r="T826">
        <v>1.5</v>
      </c>
      <c r="U826">
        <v>2.5</v>
      </c>
      <c r="V826">
        <f>(Table1[[#This Row],[Min Nitrate N + Nitrite N]]+Table1[[#This Row],[Max Nitrate N + Nitrite N]])/2</f>
        <v>2</v>
      </c>
      <c r="W826">
        <v>300</v>
      </c>
      <c r="X826">
        <v>2000</v>
      </c>
      <c r="Y826">
        <f>(Table1[[#This Row],[Min Fecal Coliform]]+Table1[[#This Row],[Max Fecal Coliform]])/2</f>
        <v>1150</v>
      </c>
      <c r="Z826">
        <v>910</v>
      </c>
      <c r="AA826">
        <v>2800</v>
      </c>
      <c r="AB826">
        <f>(Table1[[#This Row],[Min Total Coliform]]+Table1[[#This Row],[Max Total Coliform]])/2</f>
        <v>1855</v>
      </c>
      <c r="AC826">
        <f>MIN(10, (Table1[[#This Row],[Avg BOD]]/4)*10)</f>
        <v>10</v>
      </c>
      <c r="AD826">
        <f>MIN(10, (Table1[[#This Row],[Avg Fecal Coliform]]/600)*10)</f>
        <v>10</v>
      </c>
      <c r="AE826">
        <f>MIN(10, (Table1[[#This Row],[Avg Nitrate N + Nitrite N]]/10)*10)</f>
        <v>2</v>
      </c>
      <c r="AF826">
        <f>IF(OR(Table1[[#This Row],[Avg pH]]&lt;6.5,Table1[[#This Row],[Avg pH]]&gt;8.5),10,0)</f>
        <v>0</v>
      </c>
      <c r="AG826">
        <f>MAX(0, 10-(2*Table1[[#This Row],[Avg Dissolved Oxygen]]))</f>
        <v>0</v>
      </c>
      <c r="AH826">
        <f>(Table1[[#This Row],[Fecal Score]]*0.3) + (Table1[[#This Row],[BOD Score]]*0.25) + (Table1[[#This Row],[Nitrate Score]]*0.2) + (Table1[[#This Row],[pH Score]]*0.15) + (Table1[[#This Row],[Dissolved Oxygen Score]]*0.1)</f>
        <v>5.9</v>
      </c>
      <c r="AI826">
        <v>2019</v>
      </c>
    </row>
    <row r="827" spans="1:35">
      <c r="A827">
        <v>2220</v>
      </c>
      <c r="B827" t="s">
        <v>22</v>
      </c>
      <c r="C827" t="s">
        <v>8</v>
      </c>
      <c r="D827" t="s">
        <v>5</v>
      </c>
      <c r="E827">
        <v>15</v>
      </c>
      <c r="F827">
        <v>36</v>
      </c>
      <c r="G827">
        <f>(Table1[[#This Row],[Min Temperature]]+Table1[[#This Row],[Max Temperature]])/2</f>
        <v>25.5</v>
      </c>
      <c r="H827">
        <v>6</v>
      </c>
      <c r="I827">
        <v>10.3</v>
      </c>
      <c r="J827">
        <f>(Table1[[#This Row],[Min Dissolved Oxygen]]+Table1[[#This Row],[Max Dissolved Oxygen]])/2</f>
        <v>8.15</v>
      </c>
      <c r="K827">
        <v>6.1</v>
      </c>
      <c r="L827">
        <v>8</v>
      </c>
      <c r="M827">
        <f>(Table1[[#This Row],[Min pH]]+Table1[[#This Row],[Max pH]])/2</f>
        <v>7.05</v>
      </c>
      <c r="N827">
        <v>19</v>
      </c>
      <c r="O827">
        <v>195</v>
      </c>
      <c r="P827">
        <f>(Table1[[#This Row],[Min Conductivity]]+Table1[[#This Row],[Max Conductivity]])/2</f>
        <v>107</v>
      </c>
      <c r="Q827">
        <v>1</v>
      </c>
      <c r="R827">
        <v>2.6</v>
      </c>
      <c r="S827">
        <f>(Table1[[#This Row],[Min BOD]]+Table1[[#This Row],[Max BOD]])/2</f>
        <v>1.8</v>
      </c>
      <c r="T827">
        <v>0.7</v>
      </c>
      <c r="U827">
        <v>2.8</v>
      </c>
      <c r="V827">
        <f>(Table1[[#This Row],[Min Nitrate N + Nitrite N]]+Table1[[#This Row],[Max Nitrate N + Nitrite N]])/2</f>
        <v>1.75</v>
      </c>
      <c r="W827">
        <v>300</v>
      </c>
      <c r="X827">
        <v>720</v>
      </c>
      <c r="Y827">
        <f>(Table1[[#This Row],[Min Fecal Coliform]]+Table1[[#This Row],[Max Fecal Coliform]])/2</f>
        <v>510</v>
      </c>
      <c r="Z827">
        <v>360</v>
      </c>
      <c r="AA827">
        <v>2300</v>
      </c>
      <c r="AB827">
        <f>(Table1[[#This Row],[Min Total Coliform]]+Table1[[#This Row],[Max Total Coliform]])/2</f>
        <v>1330</v>
      </c>
      <c r="AC827">
        <f>MIN(10, (Table1[[#This Row],[Avg BOD]]/4)*10)</f>
        <v>4.5</v>
      </c>
      <c r="AD827">
        <f>MIN(10, (Table1[[#This Row],[Avg Fecal Coliform]]/600)*10)</f>
        <v>8.5</v>
      </c>
      <c r="AE827">
        <f>MIN(10, (Table1[[#This Row],[Avg Nitrate N + Nitrite N]]/10)*10)</f>
        <v>1.75</v>
      </c>
      <c r="AF827">
        <f>IF(OR(Table1[[#This Row],[Avg pH]]&lt;6.5,Table1[[#This Row],[Avg pH]]&gt;8.5),10,0)</f>
        <v>0</v>
      </c>
      <c r="AG827">
        <f>MAX(0, 10-(2*Table1[[#This Row],[Avg Dissolved Oxygen]]))</f>
        <v>0</v>
      </c>
      <c r="AH827">
        <f>(Table1[[#This Row],[Fecal Score]]*0.3) + (Table1[[#This Row],[BOD Score]]*0.25) + (Table1[[#This Row],[Nitrate Score]]*0.2) + (Table1[[#This Row],[pH Score]]*0.15) + (Table1[[#This Row],[Dissolved Oxygen Score]]*0.1)</f>
        <v>4.0249999999999995</v>
      </c>
      <c r="AI827">
        <v>2019</v>
      </c>
    </row>
    <row r="828" spans="1:35">
      <c r="A828">
        <v>2221</v>
      </c>
      <c r="B828" t="s">
        <v>23</v>
      </c>
      <c r="C828" t="s">
        <v>8</v>
      </c>
      <c r="D828" t="s">
        <v>5</v>
      </c>
      <c r="E828">
        <v>21</v>
      </c>
      <c r="F828">
        <v>36</v>
      </c>
      <c r="G828">
        <f>(Table1[[#This Row],[Min Temperature]]+Table1[[#This Row],[Max Temperature]])/2</f>
        <v>28.5</v>
      </c>
      <c r="H828">
        <v>6</v>
      </c>
      <c r="I828">
        <v>10</v>
      </c>
      <c r="J828">
        <f>(Table1[[#This Row],[Min Dissolved Oxygen]]+Table1[[#This Row],[Max Dissolved Oxygen]])/2</f>
        <v>8</v>
      </c>
      <c r="K828">
        <v>7.5</v>
      </c>
      <c r="L828">
        <v>8.5</v>
      </c>
      <c r="M828">
        <f>(Table1[[#This Row],[Min pH]]+Table1[[#This Row],[Max pH]])/2</f>
        <v>8</v>
      </c>
      <c r="N828">
        <v>49</v>
      </c>
      <c r="O828">
        <v>58</v>
      </c>
      <c r="P828">
        <f>(Table1[[#This Row],[Min Conductivity]]+Table1[[#This Row],[Max Conductivity]])/2</f>
        <v>53.5</v>
      </c>
      <c r="Q828">
        <v>2</v>
      </c>
      <c r="R828">
        <v>4</v>
      </c>
      <c r="S828">
        <f>(Table1[[#This Row],[Min BOD]]+Table1[[#This Row],[Max BOD]])/2</f>
        <v>3</v>
      </c>
      <c r="T828">
        <v>0.8</v>
      </c>
      <c r="U828">
        <v>1.6</v>
      </c>
      <c r="V828">
        <f>(Table1[[#This Row],[Min Nitrate N + Nitrite N]]+Table1[[#This Row],[Max Nitrate N + Nitrite N]])/2</f>
        <v>1.2000000000000002</v>
      </c>
      <c r="W828">
        <v>2</v>
      </c>
      <c r="X828">
        <v>1500</v>
      </c>
      <c r="Y828">
        <f>(Table1[[#This Row],[Min Fecal Coliform]]+Table1[[#This Row],[Max Fecal Coliform]])/2</f>
        <v>751</v>
      </c>
      <c r="Z828">
        <v>720</v>
      </c>
      <c r="AA828">
        <v>4300</v>
      </c>
      <c r="AB828">
        <f>(Table1[[#This Row],[Min Total Coliform]]+Table1[[#This Row],[Max Total Coliform]])/2</f>
        <v>2510</v>
      </c>
      <c r="AC828">
        <f>MIN(10, (Table1[[#This Row],[Avg BOD]]/4)*10)</f>
        <v>7.5</v>
      </c>
      <c r="AD828">
        <f>MIN(10, (Table1[[#This Row],[Avg Fecal Coliform]]/600)*10)</f>
        <v>10</v>
      </c>
      <c r="AE828">
        <f>MIN(10, (Table1[[#This Row],[Avg Nitrate N + Nitrite N]]/10)*10)</f>
        <v>1.2000000000000002</v>
      </c>
      <c r="AF828">
        <f>IF(OR(Table1[[#This Row],[Avg pH]]&lt;6.5,Table1[[#This Row],[Avg pH]]&gt;8.5),10,0)</f>
        <v>0</v>
      </c>
      <c r="AG828">
        <f>MAX(0, 10-(2*Table1[[#This Row],[Avg Dissolved Oxygen]]))</f>
        <v>0</v>
      </c>
      <c r="AH828">
        <f>(Table1[[#This Row],[Fecal Score]]*0.3) + (Table1[[#This Row],[BOD Score]]*0.25) + (Table1[[#This Row],[Nitrate Score]]*0.2) + (Table1[[#This Row],[pH Score]]*0.15) + (Table1[[#This Row],[Dissolved Oxygen Score]]*0.1)</f>
        <v>5.1150000000000002</v>
      </c>
      <c r="AI828">
        <v>2019</v>
      </c>
    </row>
    <row r="829" spans="1:35">
      <c r="A829">
        <v>2222</v>
      </c>
      <c r="B829" t="s">
        <v>24</v>
      </c>
      <c r="C829" t="s">
        <v>8</v>
      </c>
      <c r="D829" t="s">
        <v>5</v>
      </c>
      <c r="E829">
        <v>23</v>
      </c>
      <c r="F829">
        <v>38</v>
      </c>
      <c r="G829">
        <f>(Table1[[#This Row],[Min Temperature]]+Table1[[#This Row],[Max Temperature]])/2</f>
        <v>30.5</v>
      </c>
      <c r="H829">
        <v>4.7</v>
      </c>
      <c r="I829">
        <v>5.6</v>
      </c>
      <c r="J829">
        <f>(Table1[[#This Row],[Min Dissolved Oxygen]]+Table1[[#This Row],[Max Dissolved Oxygen]])/2</f>
        <v>5.15</v>
      </c>
      <c r="K829">
        <v>7.2</v>
      </c>
      <c r="L829">
        <v>8.1</v>
      </c>
      <c r="M829">
        <f>(Table1[[#This Row],[Min pH]]+Table1[[#This Row],[Max pH]])/2</f>
        <v>7.65</v>
      </c>
      <c r="N829">
        <v>16</v>
      </c>
      <c r="O829">
        <v>110</v>
      </c>
      <c r="P829">
        <f>(Table1[[#This Row],[Min Conductivity]]+Table1[[#This Row],[Max Conductivity]])/2</f>
        <v>63</v>
      </c>
      <c r="Q829">
        <v>1.2</v>
      </c>
      <c r="R829">
        <v>4.2</v>
      </c>
      <c r="S829">
        <f>(Table1[[#This Row],[Min BOD]]+Table1[[#This Row],[Max BOD]])/2</f>
        <v>2.7</v>
      </c>
      <c r="T829">
        <v>0.9</v>
      </c>
      <c r="U829">
        <v>1.9</v>
      </c>
      <c r="V829">
        <f>(Table1[[#This Row],[Min Nitrate N + Nitrite N]]+Table1[[#This Row],[Max Nitrate N + Nitrite N]])/2</f>
        <v>1.4</v>
      </c>
      <c r="W829">
        <v>2</v>
      </c>
      <c r="X829">
        <v>700</v>
      </c>
      <c r="Y829">
        <f>(Table1[[#This Row],[Min Fecal Coliform]]+Table1[[#This Row],[Max Fecal Coliform]])/2</f>
        <v>351</v>
      </c>
      <c r="Z829">
        <v>360</v>
      </c>
      <c r="AA829">
        <v>1500</v>
      </c>
      <c r="AB829">
        <f>(Table1[[#This Row],[Min Total Coliform]]+Table1[[#This Row],[Max Total Coliform]])/2</f>
        <v>930</v>
      </c>
      <c r="AC829">
        <f>MIN(10, (Table1[[#This Row],[Avg BOD]]/4)*10)</f>
        <v>6.75</v>
      </c>
      <c r="AD829">
        <f>MIN(10, (Table1[[#This Row],[Avg Fecal Coliform]]/600)*10)</f>
        <v>5.85</v>
      </c>
      <c r="AE829">
        <f>MIN(10, (Table1[[#This Row],[Avg Nitrate N + Nitrite N]]/10)*10)</f>
        <v>1.4</v>
      </c>
      <c r="AF829">
        <f>IF(OR(Table1[[#This Row],[Avg pH]]&lt;6.5,Table1[[#This Row],[Avg pH]]&gt;8.5),10,0)</f>
        <v>0</v>
      </c>
      <c r="AG829">
        <f>MAX(0, 10-(2*Table1[[#This Row],[Avg Dissolved Oxygen]]))</f>
        <v>0</v>
      </c>
      <c r="AH829">
        <f>(Table1[[#This Row],[Fecal Score]]*0.3) + (Table1[[#This Row],[BOD Score]]*0.25) + (Table1[[#This Row],[Nitrate Score]]*0.2) + (Table1[[#This Row],[pH Score]]*0.15) + (Table1[[#This Row],[Dissolved Oxygen Score]]*0.1)</f>
        <v>3.7224999999999997</v>
      </c>
      <c r="AI829">
        <v>2019</v>
      </c>
    </row>
    <row r="830" spans="1:35">
      <c r="A830">
        <v>2223</v>
      </c>
      <c r="B830" t="s">
        <v>25</v>
      </c>
      <c r="C830" t="s">
        <v>8</v>
      </c>
      <c r="D830" t="s">
        <v>5</v>
      </c>
      <c r="E830">
        <v>21</v>
      </c>
      <c r="F830">
        <v>38</v>
      </c>
      <c r="G830">
        <f>(Table1[[#This Row],[Min Temperature]]+Table1[[#This Row],[Max Temperature]])/2</f>
        <v>29.5</v>
      </c>
      <c r="H830">
        <v>3.1</v>
      </c>
      <c r="I830">
        <v>5.5</v>
      </c>
      <c r="J830">
        <f>(Table1[[#This Row],[Min Dissolved Oxygen]]+Table1[[#This Row],[Max Dissolved Oxygen]])/2</f>
        <v>4.3</v>
      </c>
      <c r="K830">
        <v>7.1</v>
      </c>
      <c r="L830">
        <v>8.1</v>
      </c>
      <c r="M830">
        <f>(Table1[[#This Row],[Min pH]]+Table1[[#This Row],[Max pH]])/2</f>
        <v>7.6</v>
      </c>
      <c r="N830">
        <v>44</v>
      </c>
      <c r="O830">
        <v>63</v>
      </c>
      <c r="P830">
        <f>(Table1[[#This Row],[Min Conductivity]]+Table1[[#This Row],[Max Conductivity]])/2</f>
        <v>53.5</v>
      </c>
      <c r="Q830">
        <v>1.2</v>
      </c>
      <c r="R830">
        <v>2.5</v>
      </c>
      <c r="S830">
        <f>(Table1[[#This Row],[Min BOD]]+Table1[[#This Row],[Max BOD]])/2</f>
        <v>1.85</v>
      </c>
      <c r="T830">
        <v>0.7</v>
      </c>
      <c r="U830">
        <v>2.4</v>
      </c>
      <c r="V830">
        <f>(Table1[[#This Row],[Min Nitrate N + Nitrite N]]+Table1[[#This Row],[Max Nitrate N + Nitrite N]])/2</f>
        <v>1.5499999999999998</v>
      </c>
      <c r="W830">
        <v>300</v>
      </c>
      <c r="X830">
        <v>1500</v>
      </c>
      <c r="Y830">
        <f>(Table1[[#This Row],[Min Fecal Coliform]]+Table1[[#This Row],[Max Fecal Coliform]])/2</f>
        <v>900</v>
      </c>
      <c r="Z830">
        <v>730</v>
      </c>
      <c r="AA830">
        <v>2800</v>
      </c>
      <c r="AB830">
        <f>(Table1[[#This Row],[Min Total Coliform]]+Table1[[#This Row],[Max Total Coliform]])/2</f>
        <v>1765</v>
      </c>
      <c r="AC830">
        <f>MIN(10, (Table1[[#This Row],[Avg BOD]]/4)*10)</f>
        <v>4.625</v>
      </c>
      <c r="AD830">
        <f>MIN(10, (Table1[[#This Row],[Avg Fecal Coliform]]/600)*10)</f>
        <v>10</v>
      </c>
      <c r="AE830">
        <f>MIN(10, (Table1[[#This Row],[Avg Nitrate N + Nitrite N]]/10)*10)</f>
        <v>1.5499999999999998</v>
      </c>
      <c r="AF830">
        <f>IF(OR(Table1[[#This Row],[Avg pH]]&lt;6.5,Table1[[#This Row],[Avg pH]]&gt;8.5),10,0)</f>
        <v>0</v>
      </c>
      <c r="AG830">
        <f>MAX(0, 10-(2*Table1[[#This Row],[Avg Dissolved Oxygen]]))</f>
        <v>1.4000000000000004</v>
      </c>
      <c r="AH830">
        <f>(Table1[[#This Row],[Fecal Score]]*0.3) + (Table1[[#This Row],[BOD Score]]*0.25) + (Table1[[#This Row],[Nitrate Score]]*0.2) + (Table1[[#This Row],[pH Score]]*0.15) + (Table1[[#This Row],[Dissolved Oxygen Score]]*0.1)</f>
        <v>4.6062499999999993</v>
      </c>
      <c r="AI830">
        <v>2019</v>
      </c>
    </row>
    <row r="831" spans="1:35">
      <c r="A831">
        <v>2224</v>
      </c>
      <c r="B831" t="s">
        <v>26</v>
      </c>
      <c r="C831" t="s">
        <v>8</v>
      </c>
      <c r="D831" t="s">
        <v>5</v>
      </c>
      <c r="E831">
        <v>20</v>
      </c>
      <c r="F831">
        <v>38</v>
      </c>
      <c r="G831">
        <f>(Table1[[#This Row],[Min Temperature]]+Table1[[#This Row],[Max Temperature]])/2</f>
        <v>29</v>
      </c>
      <c r="H831">
        <v>3.1</v>
      </c>
      <c r="I831">
        <v>5.8</v>
      </c>
      <c r="J831">
        <f>(Table1[[#This Row],[Min Dissolved Oxygen]]+Table1[[#This Row],[Max Dissolved Oxygen]])/2</f>
        <v>4.45</v>
      </c>
      <c r="K831">
        <v>7.2</v>
      </c>
      <c r="L831">
        <v>8.8000000000000007</v>
      </c>
      <c r="M831">
        <f>(Table1[[#This Row],[Min pH]]+Table1[[#This Row],[Max pH]])/2</f>
        <v>8</v>
      </c>
      <c r="N831">
        <v>74</v>
      </c>
      <c r="O831">
        <v>98</v>
      </c>
      <c r="P831">
        <f>(Table1[[#This Row],[Min Conductivity]]+Table1[[#This Row],[Max Conductivity]])/2</f>
        <v>86</v>
      </c>
      <c r="Q831">
        <v>1.2</v>
      </c>
      <c r="R831">
        <v>2.4</v>
      </c>
      <c r="S831">
        <f>(Table1[[#This Row],[Min BOD]]+Table1[[#This Row],[Max BOD]])/2</f>
        <v>1.7999999999999998</v>
      </c>
      <c r="T831">
        <v>0.7</v>
      </c>
      <c r="U831">
        <v>2</v>
      </c>
      <c r="V831">
        <f>(Table1[[#This Row],[Min Nitrate N + Nitrite N]]+Table1[[#This Row],[Max Nitrate N + Nitrite N]])/2</f>
        <v>1.35</v>
      </c>
      <c r="W831">
        <v>2</v>
      </c>
      <c r="X831">
        <v>730</v>
      </c>
      <c r="Y831">
        <f>(Table1[[#This Row],[Min Fecal Coliform]]+Table1[[#This Row],[Max Fecal Coliform]])/2</f>
        <v>366</v>
      </c>
      <c r="Z831">
        <v>360</v>
      </c>
      <c r="AA831">
        <v>2100</v>
      </c>
      <c r="AB831">
        <f>(Table1[[#This Row],[Min Total Coliform]]+Table1[[#This Row],[Max Total Coliform]])/2</f>
        <v>1230</v>
      </c>
      <c r="AC831">
        <f>MIN(10, (Table1[[#This Row],[Avg BOD]]/4)*10)</f>
        <v>4.5</v>
      </c>
      <c r="AD831">
        <f>MIN(10, (Table1[[#This Row],[Avg Fecal Coliform]]/600)*10)</f>
        <v>6.1</v>
      </c>
      <c r="AE831">
        <f>MIN(10, (Table1[[#This Row],[Avg Nitrate N + Nitrite N]]/10)*10)</f>
        <v>1.35</v>
      </c>
      <c r="AF831">
        <f>IF(OR(Table1[[#This Row],[Avg pH]]&lt;6.5,Table1[[#This Row],[Avg pH]]&gt;8.5),10,0)</f>
        <v>0</v>
      </c>
      <c r="AG831">
        <f>MAX(0, 10-(2*Table1[[#This Row],[Avg Dissolved Oxygen]]))</f>
        <v>1.0999999999999996</v>
      </c>
      <c r="AH831">
        <f>(Table1[[#This Row],[Fecal Score]]*0.3) + (Table1[[#This Row],[BOD Score]]*0.25) + (Table1[[#This Row],[Nitrate Score]]*0.2) + (Table1[[#This Row],[pH Score]]*0.15) + (Table1[[#This Row],[Dissolved Oxygen Score]]*0.1)</f>
        <v>3.335</v>
      </c>
      <c r="AI831">
        <v>2019</v>
      </c>
    </row>
    <row r="832" spans="1:35">
      <c r="A832">
        <v>2225</v>
      </c>
      <c r="B832" t="s">
        <v>27</v>
      </c>
      <c r="C832" t="s">
        <v>8</v>
      </c>
      <c r="D832" t="s">
        <v>5</v>
      </c>
      <c r="E832">
        <v>21</v>
      </c>
      <c r="F832">
        <v>28</v>
      </c>
      <c r="G832">
        <f>(Table1[[#This Row],[Min Temperature]]+Table1[[#This Row],[Max Temperature]])/2</f>
        <v>24.5</v>
      </c>
      <c r="H832">
        <v>4.7</v>
      </c>
      <c r="I832">
        <v>5.8</v>
      </c>
      <c r="J832">
        <f>(Table1[[#This Row],[Min Dissolved Oxygen]]+Table1[[#This Row],[Max Dissolved Oxygen]])/2</f>
        <v>5.25</v>
      </c>
      <c r="K832">
        <v>6.7</v>
      </c>
      <c r="L832">
        <v>7.3</v>
      </c>
      <c r="M832">
        <f>(Table1[[#This Row],[Min pH]]+Table1[[#This Row],[Max pH]])/2</f>
        <v>7</v>
      </c>
      <c r="N832">
        <v>96</v>
      </c>
      <c r="O832">
        <v>116</v>
      </c>
      <c r="P832">
        <f>(Table1[[#This Row],[Min Conductivity]]+Table1[[#This Row],[Max Conductivity]])/2</f>
        <v>106</v>
      </c>
      <c r="Q832">
        <v>1.6</v>
      </c>
      <c r="R832">
        <v>3.8</v>
      </c>
      <c r="S832">
        <f>(Table1[[#This Row],[Min BOD]]+Table1[[#This Row],[Max BOD]])/2</f>
        <v>2.7</v>
      </c>
      <c r="T832">
        <v>1.3</v>
      </c>
      <c r="U832">
        <v>3.2</v>
      </c>
      <c r="V832">
        <f>(Table1[[#This Row],[Min Nitrate N + Nitrite N]]+Table1[[#This Row],[Max Nitrate N + Nitrite N]])/2</f>
        <v>2.25</v>
      </c>
      <c r="W832">
        <v>2</v>
      </c>
      <c r="X832">
        <v>360</v>
      </c>
      <c r="Y832">
        <f>(Table1[[#This Row],[Min Fecal Coliform]]+Table1[[#This Row],[Max Fecal Coliform]])/2</f>
        <v>181</v>
      </c>
      <c r="Z832">
        <v>300</v>
      </c>
      <c r="AA832">
        <v>2800</v>
      </c>
      <c r="AB832">
        <f>(Table1[[#This Row],[Min Total Coliform]]+Table1[[#This Row],[Max Total Coliform]])/2</f>
        <v>1550</v>
      </c>
      <c r="AC832">
        <f>MIN(10, (Table1[[#This Row],[Avg BOD]]/4)*10)</f>
        <v>6.75</v>
      </c>
      <c r="AD832">
        <f>MIN(10, (Table1[[#This Row],[Avg Fecal Coliform]]/600)*10)</f>
        <v>3.0166666666666671</v>
      </c>
      <c r="AE832">
        <f>MIN(10, (Table1[[#This Row],[Avg Nitrate N + Nitrite N]]/10)*10)</f>
        <v>2.25</v>
      </c>
      <c r="AF832">
        <f>IF(OR(Table1[[#This Row],[Avg pH]]&lt;6.5,Table1[[#This Row],[Avg pH]]&gt;8.5),10,0)</f>
        <v>0</v>
      </c>
      <c r="AG832">
        <f>MAX(0, 10-(2*Table1[[#This Row],[Avg Dissolved Oxygen]]))</f>
        <v>0</v>
      </c>
      <c r="AH832">
        <f>(Table1[[#This Row],[Fecal Score]]*0.3) + (Table1[[#This Row],[BOD Score]]*0.25) + (Table1[[#This Row],[Nitrate Score]]*0.2) + (Table1[[#This Row],[pH Score]]*0.15) + (Table1[[#This Row],[Dissolved Oxygen Score]]*0.1)</f>
        <v>3.0425000000000004</v>
      </c>
      <c r="AI832">
        <v>2019</v>
      </c>
    </row>
    <row r="833" spans="1:35">
      <c r="A833">
        <v>2226</v>
      </c>
      <c r="B833" t="s">
        <v>28</v>
      </c>
      <c r="C833" t="s">
        <v>8</v>
      </c>
      <c r="D833" t="s">
        <v>5</v>
      </c>
      <c r="E833">
        <v>18</v>
      </c>
      <c r="F833">
        <v>32</v>
      </c>
      <c r="G833">
        <f>(Table1[[#This Row],[Min Temperature]]+Table1[[#This Row],[Max Temperature]])/2</f>
        <v>25</v>
      </c>
      <c r="H833">
        <v>5.8</v>
      </c>
      <c r="I833">
        <v>8.6999999999999993</v>
      </c>
      <c r="J833">
        <f>(Table1[[#This Row],[Min Dissolved Oxygen]]+Table1[[#This Row],[Max Dissolved Oxygen]])/2</f>
        <v>7.25</v>
      </c>
      <c r="K833">
        <v>6.1</v>
      </c>
      <c r="L833">
        <v>7.5</v>
      </c>
      <c r="M833">
        <f>(Table1[[#This Row],[Min pH]]+Table1[[#This Row],[Max pH]])/2</f>
        <v>6.8</v>
      </c>
      <c r="N833">
        <v>22</v>
      </c>
      <c r="O833">
        <v>40</v>
      </c>
      <c r="P833">
        <f>(Table1[[#This Row],[Min Conductivity]]+Table1[[#This Row],[Max Conductivity]])/2</f>
        <v>31</v>
      </c>
      <c r="Q833">
        <v>1.2</v>
      </c>
      <c r="R833">
        <v>2.8</v>
      </c>
      <c r="S833">
        <f>(Table1[[#This Row],[Min BOD]]+Table1[[#This Row],[Max BOD]])/2</f>
        <v>2</v>
      </c>
      <c r="T833">
        <v>0.2</v>
      </c>
      <c r="U833">
        <v>1.7</v>
      </c>
      <c r="V833">
        <f>(Table1[[#This Row],[Min Nitrate N + Nitrite N]]+Table1[[#This Row],[Max Nitrate N + Nitrite N]])/2</f>
        <v>0.95</v>
      </c>
      <c r="W833">
        <v>2</v>
      </c>
      <c r="X833">
        <v>730</v>
      </c>
      <c r="Y833">
        <f>(Table1[[#This Row],[Min Fecal Coliform]]+Table1[[#This Row],[Max Fecal Coliform]])/2</f>
        <v>366</v>
      </c>
      <c r="Z833">
        <v>2</v>
      </c>
      <c r="AA833">
        <v>910</v>
      </c>
      <c r="AB833">
        <f>(Table1[[#This Row],[Min Total Coliform]]+Table1[[#This Row],[Max Total Coliform]])/2</f>
        <v>456</v>
      </c>
      <c r="AC833">
        <f>MIN(10, (Table1[[#This Row],[Avg BOD]]/4)*10)</f>
        <v>5</v>
      </c>
      <c r="AD833">
        <f>MIN(10, (Table1[[#This Row],[Avg Fecal Coliform]]/600)*10)</f>
        <v>6.1</v>
      </c>
      <c r="AE833">
        <f>MIN(10, (Table1[[#This Row],[Avg Nitrate N + Nitrite N]]/10)*10)</f>
        <v>0.95</v>
      </c>
      <c r="AF833">
        <f>IF(OR(Table1[[#This Row],[Avg pH]]&lt;6.5,Table1[[#This Row],[Avg pH]]&gt;8.5),10,0)</f>
        <v>0</v>
      </c>
      <c r="AG833">
        <f>MAX(0, 10-(2*Table1[[#This Row],[Avg Dissolved Oxygen]]))</f>
        <v>0</v>
      </c>
      <c r="AH833">
        <f>(Table1[[#This Row],[Fecal Score]]*0.3) + (Table1[[#This Row],[BOD Score]]*0.25) + (Table1[[#This Row],[Nitrate Score]]*0.2) + (Table1[[#This Row],[pH Score]]*0.15) + (Table1[[#This Row],[Dissolved Oxygen Score]]*0.1)</f>
        <v>3.27</v>
      </c>
      <c r="AI833">
        <v>2019</v>
      </c>
    </row>
    <row r="834" spans="1:35">
      <c r="A834">
        <v>2227</v>
      </c>
      <c r="B834" t="s">
        <v>29</v>
      </c>
      <c r="C834" t="s">
        <v>8</v>
      </c>
      <c r="D834" t="s">
        <v>5</v>
      </c>
      <c r="E834">
        <v>20</v>
      </c>
      <c r="F834">
        <v>31</v>
      </c>
      <c r="G834">
        <f>(Table1[[#This Row],[Min Temperature]]+Table1[[#This Row],[Max Temperature]])/2</f>
        <v>25.5</v>
      </c>
      <c r="H834">
        <v>5.0999999999999996</v>
      </c>
      <c r="I834">
        <v>7.6</v>
      </c>
      <c r="J834">
        <f>(Table1[[#This Row],[Min Dissolved Oxygen]]+Table1[[#This Row],[Max Dissolved Oxygen]])/2</f>
        <v>6.35</v>
      </c>
      <c r="K834">
        <v>6.3</v>
      </c>
      <c r="L834">
        <v>7.5</v>
      </c>
      <c r="M834">
        <f>(Table1[[#This Row],[Min pH]]+Table1[[#This Row],[Max pH]])/2</f>
        <v>6.9</v>
      </c>
      <c r="N834">
        <v>22</v>
      </c>
      <c r="O834">
        <v>36</v>
      </c>
      <c r="P834">
        <f>(Table1[[#This Row],[Min Conductivity]]+Table1[[#This Row],[Max Conductivity]])/2</f>
        <v>29</v>
      </c>
      <c r="Q834">
        <v>1.3</v>
      </c>
      <c r="R834">
        <v>3.6</v>
      </c>
      <c r="S834">
        <f>(Table1[[#This Row],[Min BOD]]+Table1[[#This Row],[Max BOD]])/2</f>
        <v>2.4500000000000002</v>
      </c>
      <c r="T834">
        <v>0.6</v>
      </c>
      <c r="U834">
        <v>1.3</v>
      </c>
      <c r="V834">
        <f>(Table1[[#This Row],[Min Nitrate N + Nitrite N]]+Table1[[#This Row],[Max Nitrate N + Nitrite N]])/2</f>
        <v>0.95</v>
      </c>
      <c r="W834">
        <v>2</v>
      </c>
      <c r="X834">
        <v>910</v>
      </c>
      <c r="Y834">
        <f>(Table1[[#This Row],[Min Fecal Coliform]]+Table1[[#This Row],[Max Fecal Coliform]])/2</f>
        <v>456</v>
      </c>
      <c r="Z834">
        <v>2</v>
      </c>
      <c r="AA834">
        <v>2800</v>
      </c>
      <c r="AB834">
        <f>(Table1[[#This Row],[Min Total Coliform]]+Table1[[#This Row],[Max Total Coliform]])/2</f>
        <v>1401</v>
      </c>
      <c r="AC834">
        <f>MIN(10, (Table1[[#This Row],[Avg BOD]]/4)*10)</f>
        <v>6.125</v>
      </c>
      <c r="AD834">
        <f>MIN(10, (Table1[[#This Row],[Avg Fecal Coliform]]/600)*10)</f>
        <v>7.6</v>
      </c>
      <c r="AE834">
        <f>MIN(10, (Table1[[#This Row],[Avg Nitrate N + Nitrite N]]/10)*10)</f>
        <v>0.95</v>
      </c>
      <c r="AF834">
        <f>IF(OR(Table1[[#This Row],[Avg pH]]&lt;6.5,Table1[[#This Row],[Avg pH]]&gt;8.5),10,0)</f>
        <v>0</v>
      </c>
      <c r="AG834">
        <f>MAX(0, 10-(2*Table1[[#This Row],[Avg Dissolved Oxygen]]))</f>
        <v>0</v>
      </c>
      <c r="AH834">
        <f>(Table1[[#This Row],[Fecal Score]]*0.3) + (Table1[[#This Row],[BOD Score]]*0.25) + (Table1[[#This Row],[Nitrate Score]]*0.2) + (Table1[[#This Row],[pH Score]]*0.15) + (Table1[[#This Row],[Dissolved Oxygen Score]]*0.1)</f>
        <v>4.0012499999999998</v>
      </c>
      <c r="AI834">
        <v>2019</v>
      </c>
    </row>
    <row r="835" spans="1:35">
      <c r="A835">
        <v>2228</v>
      </c>
      <c r="B835" t="s">
        <v>30</v>
      </c>
      <c r="C835" t="s">
        <v>8</v>
      </c>
      <c r="D835" t="s">
        <v>5</v>
      </c>
      <c r="E835">
        <v>20</v>
      </c>
      <c r="F835">
        <v>30</v>
      </c>
      <c r="G835">
        <f>(Table1[[#This Row],[Min Temperature]]+Table1[[#This Row],[Max Temperature]])/2</f>
        <v>25</v>
      </c>
      <c r="H835">
        <v>4.4000000000000004</v>
      </c>
      <c r="I835">
        <v>10</v>
      </c>
      <c r="J835">
        <f>(Table1[[#This Row],[Min Dissolved Oxygen]]+Table1[[#This Row],[Max Dissolved Oxygen]])/2</f>
        <v>7.2</v>
      </c>
      <c r="K835">
        <v>6.8</v>
      </c>
      <c r="L835">
        <v>7.9</v>
      </c>
      <c r="M835">
        <f>(Table1[[#This Row],[Min pH]]+Table1[[#This Row],[Max pH]])/2</f>
        <v>7.35</v>
      </c>
      <c r="N835">
        <v>20</v>
      </c>
      <c r="O835">
        <v>57</v>
      </c>
      <c r="P835">
        <f>(Table1[[#This Row],[Min Conductivity]]+Table1[[#This Row],[Max Conductivity]])/2</f>
        <v>38.5</v>
      </c>
      <c r="Q835">
        <v>1.2</v>
      </c>
      <c r="R835">
        <v>2.6</v>
      </c>
      <c r="S835">
        <f>(Table1[[#This Row],[Min BOD]]+Table1[[#This Row],[Max BOD]])/2</f>
        <v>1.9</v>
      </c>
      <c r="T835">
        <v>0.4</v>
      </c>
      <c r="U835">
        <v>1.8</v>
      </c>
      <c r="V835">
        <f>(Table1[[#This Row],[Min Nitrate N + Nitrite N]]+Table1[[#This Row],[Max Nitrate N + Nitrite N]])/2</f>
        <v>1.1000000000000001</v>
      </c>
      <c r="W835">
        <v>2</v>
      </c>
      <c r="X835">
        <v>1500</v>
      </c>
      <c r="Y835">
        <f>(Table1[[#This Row],[Min Fecal Coliform]]+Table1[[#This Row],[Max Fecal Coliform]])/2</f>
        <v>751</v>
      </c>
      <c r="Z835">
        <v>360</v>
      </c>
      <c r="AA835">
        <v>3900</v>
      </c>
      <c r="AB835">
        <f>(Table1[[#This Row],[Min Total Coliform]]+Table1[[#This Row],[Max Total Coliform]])/2</f>
        <v>2130</v>
      </c>
      <c r="AC835">
        <f>MIN(10, (Table1[[#This Row],[Avg BOD]]/4)*10)</f>
        <v>4.75</v>
      </c>
      <c r="AD835">
        <f>MIN(10, (Table1[[#This Row],[Avg Fecal Coliform]]/600)*10)</f>
        <v>10</v>
      </c>
      <c r="AE835">
        <f>MIN(10, (Table1[[#This Row],[Avg Nitrate N + Nitrite N]]/10)*10)</f>
        <v>1.1000000000000001</v>
      </c>
      <c r="AF835">
        <f>IF(OR(Table1[[#This Row],[Avg pH]]&lt;6.5,Table1[[#This Row],[Avg pH]]&gt;8.5),10,0)</f>
        <v>0</v>
      </c>
      <c r="AG835">
        <f>MAX(0, 10-(2*Table1[[#This Row],[Avg Dissolved Oxygen]]))</f>
        <v>0</v>
      </c>
      <c r="AH835">
        <f>(Table1[[#This Row],[Fecal Score]]*0.3) + (Table1[[#This Row],[BOD Score]]*0.25) + (Table1[[#This Row],[Nitrate Score]]*0.2) + (Table1[[#This Row],[pH Score]]*0.15) + (Table1[[#This Row],[Dissolved Oxygen Score]]*0.1)</f>
        <v>4.4074999999999998</v>
      </c>
      <c r="AI835">
        <v>2019</v>
      </c>
    </row>
    <row r="836" spans="1:35">
      <c r="A836">
        <v>3772</v>
      </c>
      <c r="B836" t="s">
        <v>31</v>
      </c>
      <c r="C836" t="s">
        <v>8</v>
      </c>
      <c r="D836" t="s">
        <v>5</v>
      </c>
      <c r="E836">
        <v>20</v>
      </c>
      <c r="F836">
        <v>31</v>
      </c>
      <c r="G836">
        <f>(Table1[[#This Row],[Min Temperature]]+Table1[[#This Row],[Max Temperature]])/2</f>
        <v>25.5</v>
      </c>
      <c r="H836">
        <v>4.5</v>
      </c>
      <c r="I836">
        <v>7.5</v>
      </c>
      <c r="J836">
        <f>(Table1[[#This Row],[Min Dissolved Oxygen]]+Table1[[#This Row],[Max Dissolved Oxygen]])/2</f>
        <v>6</v>
      </c>
      <c r="K836">
        <v>6.6</v>
      </c>
      <c r="L836">
        <v>7.6</v>
      </c>
      <c r="M836">
        <f>(Table1[[#This Row],[Min pH]]+Table1[[#This Row],[Max pH]])/2</f>
        <v>7.1</v>
      </c>
      <c r="N836">
        <v>53</v>
      </c>
      <c r="O836">
        <v>87</v>
      </c>
      <c r="P836">
        <f>(Table1[[#This Row],[Min Conductivity]]+Table1[[#This Row],[Max Conductivity]])/2</f>
        <v>70</v>
      </c>
      <c r="Q836">
        <v>1.5</v>
      </c>
      <c r="R836">
        <v>2.9</v>
      </c>
      <c r="S836">
        <f>(Table1[[#This Row],[Min BOD]]+Table1[[#This Row],[Max BOD]])/2</f>
        <v>2.2000000000000002</v>
      </c>
      <c r="T836">
        <v>0.8</v>
      </c>
      <c r="U836">
        <v>1.8</v>
      </c>
      <c r="V836">
        <f>(Table1[[#This Row],[Min Nitrate N + Nitrite N]]+Table1[[#This Row],[Max Nitrate N + Nitrite N]])/2</f>
        <v>1.3</v>
      </c>
      <c r="W836">
        <v>2</v>
      </c>
      <c r="X836">
        <v>700</v>
      </c>
      <c r="Y836">
        <f>(Table1[[#This Row],[Min Fecal Coliform]]+Table1[[#This Row],[Max Fecal Coliform]])/2</f>
        <v>351</v>
      </c>
      <c r="Z836">
        <v>2</v>
      </c>
      <c r="AA836">
        <v>1500</v>
      </c>
      <c r="AB836">
        <f>(Table1[[#This Row],[Min Total Coliform]]+Table1[[#This Row],[Max Total Coliform]])/2</f>
        <v>751</v>
      </c>
      <c r="AC836">
        <f>MIN(10, (Table1[[#This Row],[Avg BOD]]/4)*10)</f>
        <v>5.5</v>
      </c>
      <c r="AD836">
        <f>MIN(10, (Table1[[#This Row],[Avg Fecal Coliform]]/600)*10)</f>
        <v>5.85</v>
      </c>
      <c r="AE836">
        <f>MIN(10, (Table1[[#This Row],[Avg Nitrate N + Nitrite N]]/10)*10)</f>
        <v>1.3</v>
      </c>
      <c r="AF836">
        <f>IF(OR(Table1[[#This Row],[Avg pH]]&lt;6.5,Table1[[#This Row],[Avg pH]]&gt;8.5),10,0)</f>
        <v>0</v>
      </c>
      <c r="AG836">
        <f>MAX(0, 10-(2*Table1[[#This Row],[Avg Dissolved Oxygen]]))</f>
        <v>0</v>
      </c>
      <c r="AH836">
        <f>(Table1[[#This Row],[Fecal Score]]*0.3) + (Table1[[#This Row],[BOD Score]]*0.25) + (Table1[[#This Row],[Nitrate Score]]*0.2) + (Table1[[#This Row],[pH Score]]*0.15) + (Table1[[#This Row],[Dissolved Oxygen Score]]*0.1)</f>
        <v>3.3899999999999997</v>
      </c>
      <c r="AI836">
        <v>2019</v>
      </c>
    </row>
    <row r="837" spans="1:35">
      <c r="A837">
        <v>3806</v>
      </c>
      <c r="B837" t="s">
        <v>33</v>
      </c>
      <c r="C837" t="s">
        <v>8</v>
      </c>
      <c r="D837" t="s">
        <v>5</v>
      </c>
      <c r="E837">
        <v>22</v>
      </c>
      <c r="F837">
        <v>25</v>
      </c>
      <c r="G837">
        <f>(Table1[[#This Row],[Min Temperature]]+Table1[[#This Row],[Max Temperature]])/2</f>
        <v>23.5</v>
      </c>
      <c r="H837">
        <v>4.0999999999999996</v>
      </c>
      <c r="I837">
        <v>5.3</v>
      </c>
      <c r="J837">
        <f>(Table1[[#This Row],[Min Dissolved Oxygen]]+Table1[[#This Row],[Max Dissolved Oxygen]])/2</f>
        <v>4.6999999999999993</v>
      </c>
      <c r="K837">
        <v>6.4</v>
      </c>
      <c r="L837">
        <v>7.5</v>
      </c>
      <c r="M837">
        <f>(Table1[[#This Row],[Min pH]]+Table1[[#This Row],[Max pH]])/2</f>
        <v>6.95</v>
      </c>
      <c r="N837">
        <v>108</v>
      </c>
      <c r="O837">
        <v>163</v>
      </c>
      <c r="P837">
        <f>(Table1[[#This Row],[Min Conductivity]]+Table1[[#This Row],[Max Conductivity]])/2</f>
        <v>135.5</v>
      </c>
      <c r="Q837">
        <v>2</v>
      </c>
      <c r="R837">
        <v>3.2</v>
      </c>
      <c r="S837">
        <f>(Table1[[#This Row],[Min BOD]]+Table1[[#This Row],[Max BOD]])/2</f>
        <v>2.6</v>
      </c>
      <c r="T837">
        <v>0.7</v>
      </c>
      <c r="U837">
        <v>1.6</v>
      </c>
      <c r="V837">
        <f>(Table1[[#This Row],[Min Nitrate N + Nitrite N]]+Table1[[#This Row],[Max Nitrate N + Nitrite N]])/2</f>
        <v>1.1499999999999999</v>
      </c>
      <c r="W837">
        <v>2</v>
      </c>
      <c r="X837">
        <v>2</v>
      </c>
      <c r="Y837">
        <f>(Table1[[#This Row],[Min Fecal Coliform]]+Table1[[#This Row],[Max Fecal Coliform]])/2</f>
        <v>2</v>
      </c>
      <c r="Z837">
        <v>2</v>
      </c>
      <c r="AA837">
        <v>730</v>
      </c>
      <c r="AB837">
        <f>(Table1[[#This Row],[Min Total Coliform]]+Table1[[#This Row],[Max Total Coliform]])/2</f>
        <v>366</v>
      </c>
      <c r="AC837">
        <f>MIN(10, (Table1[[#This Row],[Avg BOD]]/4)*10)</f>
        <v>6.5</v>
      </c>
      <c r="AD837">
        <f>MIN(10, (Table1[[#This Row],[Avg Fecal Coliform]]/600)*10)</f>
        <v>3.3333333333333333E-2</v>
      </c>
      <c r="AE837">
        <f>MIN(10, (Table1[[#This Row],[Avg Nitrate N + Nitrite N]]/10)*10)</f>
        <v>1.1499999999999999</v>
      </c>
      <c r="AF837">
        <f>IF(OR(Table1[[#This Row],[Avg pH]]&lt;6.5,Table1[[#This Row],[Avg pH]]&gt;8.5),10,0)</f>
        <v>0</v>
      </c>
      <c r="AG837">
        <f>MAX(0, 10-(2*Table1[[#This Row],[Avg Dissolved Oxygen]]))</f>
        <v>0.60000000000000142</v>
      </c>
      <c r="AH837">
        <f>(Table1[[#This Row],[Fecal Score]]*0.3) + (Table1[[#This Row],[BOD Score]]*0.25) + (Table1[[#This Row],[Nitrate Score]]*0.2) + (Table1[[#This Row],[pH Score]]*0.15) + (Table1[[#This Row],[Dissolved Oxygen Score]]*0.1)</f>
        <v>1.925</v>
      </c>
      <c r="AI837">
        <v>2019</v>
      </c>
    </row>
    <row r="838" spans="1:35">
      <c r="A838">
        <v>3809</v>
      </c>
      <c r="B838" t="s">
        <v>32</v>
      </c>
      <c r="C838" t="s">
        <v>8</v>
      </c>
      <c r="D838" t="s">
        <v>5</v>
      </c>
      <c r="E838">
        <v>23</v>
      </c>
      <c r="F838">
        <v>34</v>
      </c>
      <c r="G838">
        <f>(Table1[[#This Row],[Min Temperature]]+Table1[[#This Row],[Max Temperature]])/2</f>
        <v>28.5</v>
      </c>
      <c r="H838">
        <v>5.0999999999999996</v>
      </c>
      <c r="I838">
        <v>10.199999999999999</v>
      </c>
      <c r="J838">
        <f>(Table1[[#This Row],[Min Dissolved Oxygen]]+Table1[[#This Row],[Max Dissolved Oxygen]])/2</f>
        <v>7.6499999999999995</v>
      </c>
      <c r="K838">
        <v>7.5</v>
      </c>
      <c r="L838">
        <v>8.1</v>
      </c>
      <c r="M838">
        <f>(Table1[[#This Row],[Min pH]]+Table1[[#This Row],[Max pH]])/2</f>
        <v>7.8</v>
      </c>
      <c r="N838">
        <v>311</v>
      </c>
      <c r="O838">
        <v>381</v>
      </c>
      <c r="P838">
        <f>(Table1[[#This Row],[Min Conductivity]]+Table1[[#This Row],[Max Conductivity]])/2</f>
        <v>346</v>
      </c>
      <c r="Q838">
        <v>1.9</v>
      </c>
      <c r="R838">
        <v>4.8</v>
      </c>
      <c r="S838">
        <f>(Table1[[#This Row],[Min BOD]]+Table1[[#This Row],[Max BOD]])/2</f>
        <v>3.3499999999999996</v>
      </c>
      <c r="T838">
        <v>1.1000000000000001</v>
      </c>
      <c r="U838">
        <v>2.5</v>
      </c>
      <c r="V838">
        <f>(Table1[[#This Row],[Min Nitrate N + Nitrite N]]+Table1[[#This Row],[Max Nitrate N + Nitrite N]])/2</f>
        <v>1.8</v>
      </c>
      <c r="W838">
        <v>720</v>
      </c>
      <c r="X838">
        <v>2700</v>
      </c>
      <c r="Y838">
        <f>(Table1[[#This Row],[Min Fecal Coliform]]+Table1[[#This Row],[Max Fecal Coliform]])/2</f>
        <v>1710</v>
      </c>
      <c r="Z838">
        <v>1400</v>
      </c>
      <c r="AA838">
        <v>12000</v>
      </c>
      <c r="AB838">
        <f>(Table1[[#This Row],[Min Total Coliform]]+Table1[[#This Row],[Max Total Coliform]])/2</f>
        <v>6700</v>
      </c>
      <c r="AC838">
        <f>MIN(10, (Table1[[#This Row],[Avg BOD]]/4)*10)</f>
        <v>8.375</v>
      </c>
      <c r="AD838">
        <f>MIN(10, (Table1[[#This Row],[Avg Fecal Coliform]]/600)*10)</f>
        <v>10</v>
      </c>
      <c r="AE838">
        <f>MIN(10, (Table1[[#This Row],[Avg Nitrate N + Nitrite N]]/10)*10)</f>
        <v>1.7999999999999998</v>
      </c>
      <c r="AF838">
        <f>IF(OR(Table1[[#This Row],[Avg pH]]&lt;6.5,Table1[[#This Row],[Avg pH]]&gt;8.5),10,0)</f>
        <v>0</v>
      </c>
      <c r="AG838">
        <f>MAX(0, 10-(2*Table1[[#This Row],[Avg Dissolved Oxygen]]))</f>
        <v>0</v>
      </c>
      <c r="AH838">
        <f>(Table1[[#This Row],[Fecal Score]]*0.3) + (Table1[[#This Row],[BOD Score]]*0.25) + (Table1[[#This Row],[Nitrate Score]]*0.2) + (Table1[[#This Row],[pH Score]]*0.15) + (Table1[[#This Row],[Dissolved Oxygen Score]]*0.1)</f>
        <v>5.4537500000000003</v>
      </c>
      <c r="AI838">
        <v>2019</v>
      </c>
    </row>
    <row r="839" spans="1:35">
      <c r="A839">
        <v>4006</v>
      </c>
      <c r="B839" t="s">
        <v>409</v>
      </c>
      <c r="C839" t="s">
        <v>8</v>
      </c>
      <c r="D839" t="s">
        <v>5</v>
      </c>
      <c r="E839">
        <v>20</v>
      </c>
      <c r="F839">
        <v>32</v>
      </c>
      <c r="G839">
        <f>(Table1[[#This Row],[Min Temperature]]+Table1[[#This Row],[Max Temperature]])/2</f>
        <v>26</v>
      </c>
      <c r="H839">
        <v>5.2</v>
      </c>
      <c r="I839">
        <v>8.5</v>
      </c>
      <c r="J839">
        <f>(Table1[[#This Row],[Min Dissolved Oxygen]]+Table1[[#This Row],[Max Dissolved Oxygen]])/2</f>
        <v>6.85</v>
      </c>
      <c r="K839">
        <v>6.8</v>
      </c>
      <c r="L839">
        <v>7.8</v>
      </c>
      <c r="M839">
        <f>(Table1[[#This Row],[Min pH]]+Table1[[#This Row],[Max pH]])/2</f>
        <v>7.3</v>
      </c>
      <c r="N839">
        <v>22</v>
      </c>
      <c r="O839">
        <v>52</v>
      </c>
      <c r="P839">
        <f>(Table1[[#This Row],[Min Conductivity]]+Table1[[#This Row],[Max Conductivity]])/2</f>
        <v>37</v>
      </c>
      <c r="Q839">
        <v>1.8</v>
      </c>
      <c r="R839">
        <v>3.4</v>
      </c>
      <c r="S839">
        <f>(Table1[[#This Row],[Min BOD]]+Table1[[#This Row],[Max BOD]])/2</f>
        <v>2.6</v>
      </c>
      <c r="T839">
        <v>0.5</v>
      </c>
      <c r="U839">
        <v>1.7</v>
      </c>
      <c r="V839">
        <f>(Table1[[#This Row],[Min Nitrate N + Nitrite N]]+Table1[[#This Row],[Max Nitrate N + Nitrite N]])/2</f>
        <v>1.1000000000000001</v>
      </c>
      <c r="W839">
        <v>2</v>
      </c>
      <c r="X839">
        <v>1500</v>
      </c>
      <c r="Y839">
        <f>(Table1[[#This Row],[Min Fecal Coliform]]+Table1[[#This Row],[Max Fecal Coliform]])/2</f>
        <v>751</v>
      </c>
      <c r="Z839">
        <v>2</v>
      </c>
      <c r="AA839">
        <v>4300</v>
      </c>
      <c r="AB839">
        <f>(Table1[[#This Row],[Min Total Coliform]]+Table1[[#This Row],[Max Total Coliform]])/2</f>
        <v>2151</v>
      </c>
      <c r="AC839">
        <f>MIN(10, (Table1[[#This Row],[Avg BOD]]/4)*10)</f>
        <v>6.5</v>
      </c>
      <c r="AD839">
        <f>MIN(10, (Table1[[#This Row],[Avg Fecal Coliform]]/600)*10)</f>
        <v>10</v>
      </c>
      <c r="AE839">
        <f>MIN(10, (Table1[[#This Row],[Avg Nitrate N + Nitrite N]]/10)*10)</f>
        <v>1.1000000000000001</v>
      </c>
      <c r="AF839">
        <f>IF(OR(Table1[[#This Row],[Avg pH]]&lt;6.5,Table1[[#This Row],[Avg pH]]&gt;8.5),10,0)</f>
        <v>0</v>
      </c>
      <c r="AG839">
        <f>MAX(0, 10-(2*Table1[[#This Row],[Avg Dissolved Oxygen]]))</f>
        <v>0</v>
      </c>
      <c r="AH839">
        <f>(Table1[[#This Row],[Fecal Score]]*0.3) + (Table1[[#This Row],[BOD Score]]*0.25) + (Table1[[#This Row],[Nitrate Score]]*0.2) + (Table1[[#This Row],[pH Score]]*0.15) + (Table1[[#This Row],[Dissolved Oxygen Score]]*0.1)</f>
        <v>4.8449999999999998</v>
      </c>
      <c r="AI839">
        <v>2019</v>
      </c>
    </row>
    <row r="840" spans="1:35">
      <c r="A840">
        <v>4334</v>
      </c>
      <c r="B840" t="s">
        <v>521</v>
      </c>
      <c r="C840" t="s">
        <v>8</v>
      </c>
      <c r="D840" t="s">
        <v>5</v>
      </c>
      <c r="E840">
        <v>24</v>
      </c>
      <c r="F840">
        <v>34</v>
      </c>
      <c r="G840">
        <f>(Table1[[#This Row],[Min Temperature]]+Table1[[#This Row],[Max Temperature]])/2</f>
        <v>29</v>
      </c>
      <c r="H840">
        <v>5.8</v>
      </c>
      <c r="I840">
        <v>8</v>
      </c>
      <c r="J840">
        <f>(Table1[[#This Row],[Min Dissolved Oxygen]]+Table1[[#This Row],[Max Dissolved Oxygen]])/2</f>
        <v>6.9</v>
      </c>
      <c r="K840">
        <v>7.1</v>
      </c>
      <c r="L840">
        <v>7.9</v>
      </c>
      <c r="M840">
        <f>(Table1[[#This Row],[Min pH]]+Table1[[#This Row],[Max pH]])/2</f>
        <v>7.5</v>
      </c>
      <c r="N840">
        <v>37</v>
      </c>
      <c r="O840">
        <v>65</v>
      </c>
      <c r="P840">
        <f>(Table1[[#This Row],[Min Conductivity]]+Table1[[#This Row],[Max Conductivity]])/2</f>
        <v>51</v>
      </c>
      <c r="Q840">
        <v>1.8</v>
      </c>
      <c r="R840">
        <v>2.5</v>
      </c>
      <c r="S840">
        <f>(Table1[[#This Row],[Min BOD]]+Table1[[#This Row],[Max BOD]])/2</f>
        <v>2.15</v>
      </c>
      <c r="T840">
        <v>0.4</v>
      </c>
      <c r="U840">
        <v>1.5</v>
      </c>
      <c r="V840">
        <f>(Table1[[#This Row],[Min Nitrate N + Nitrite N]]+Table1[[#This Row],[Max Nitrate N + Nitrite N]])/2</f>
        <v>0.95</v>
      </c>
      <c r="W840">
        <v>2</v>
      </c>
      <c r="X840">
        <v>300</v>
      </c>
      <c r="Y840">
        <f>(Table1[[#This Row],[Min Fecal Coliform]]+Table1[[#This Row],[Max Fecal Coliform]])/2</f>
        <v>151</v>
      </c>
      <c r="Z840">
        <v>2</v>
      </c>
      <c r="AA840">
        <v>700</v>
      </c>
      <c r="AB840">
        <f>(Table1[[#This Row],[Min Total Coliform]]+Table1[[#This Row],[Max Total Coliform]])/2</f>
        <v>351</v>
      </c>
      <c r="AC840">
        <f>MIN(10, (Table1[[#This Row],[Avg BOD]]/4)*10)</f>
        <v>5.375</v>
      </c>
      <c r="AD840">
        <f>MIN(10, (Table1[[#This Row],[Avg Fecal Coliform]]/600)*10)</f>
        <v>2.5166666666666666</v>
      </c>
      <c r="AE840">
        <f>MIN(10, (Table1[[#This Row],[Avg Nitrate N + Nitrite N]]/10)*10)</f>
        <v>0.95</v>
      </c>
      <c r="AF840">
        <f>IF(OR(Table1[[#This Row],[Avg pH]]&lt;6.5,Table1[[#This Row],[Avg pH]]&gt;8.5),10,0)</f>
        <v>0</v>
      </c>
      <c r="AG840">
        <f>MAX(0, 10-(2*Table1[[#This Row],[Avg Dissolved Oxygen]]))</f>
        <v>0</v>
      </c>
      <c r="AH840">
        <f>(Table1[[#This Row],[Fecal Score]]*0.3) + (Table1[[#This Row],[BOD Score]]*0.25) + (Table1[[#This Row],[Nitrate Score]]*0.2) + (Table1[[#This Row],[pH Score]]*0.15) + (Table1[[#This Row],[Dissolved Oxygen Score]]*0.1)</f>
        <v>2.2887499999999998</v>
      </c>
      <c r="AI840">
        <v>2019</v>
      </c>
    </row>
    <row r="841" spans="1:35">
      <c r="A841">
        <v>1532</v>
      </c>
      <c r="B841" t="s">
        <v>522</v>
      </c>
      <c r="C841" t="s">
        <v>35</v>
      </c>
      <c r="D841" t="s">
        <v>5</v>
      </c>
      <c r="E841">
        <v>18</v>
      </c>
      <c r="F841">
        <v>31</v>
      </c>
      <c r="G841">
        <f>(Table1[[#This Row],[Min Temperature]]+Table1[[#This Row],[Max Temperature]])/2</f>
        <v>24.5</v>
      </c>
      <c r="H841">
        <v>5.3</v>
      </c>
      <c r="I841">
        <v>7.7</v>
      </c>
      <c r="J841">
        <f>(Table1[[#This Row],[Min Dissolved Oxygen]]+Table1[[#This Row],[Max Dissolved Oxygen]])/2</f>
        <v>6.5</v>
      </c>
      <c r="K841">
        <v>6.8</v>
      </c>
      <c r="L841">
        <v>7.7</v>
      </c>
      <c r="M841">
        <f>(Table1[[#This Row],[Min pH]]+Table1[[#This Row],[Max pH]])/2</f>
        <v>7.25</v>
      </c>
      <c r="N841">
        <v>20</v>
      </c>
      <c r="O841">
        <v>28</v>
      </c>
      <c r="P841">
        <f>(Table1[[#This Row],[Min Conductivity]]+Table1[[#This Row],[Max Conductivity]])/2</f>
        <v>24</v>
      </c>
      <c r="Q841">
        <v>1.5</v>
      </c>
      <c r="R841">
        <v>2.2000000000000002</v>
      </c>
      <c r="S841">
        <f>(Table1[[#This Row],[Min BOD]]+Table1[[#This Row],[Max BOD]])/2</f>
        <v>1.85</v>
      </c>
      <c r="T841">
        <v>0.2</v>
      </c>
      <c r="U841">
        <v>1.8</v>
      </c>
      <c r="V841">
        <f>(Table1[[#This Row],[Min Nitrate N + Nitrite N]]+Table1[[#This Row],[Max Nitrate N + Nitrite N]])/2</f>
        <v>1</v>
      </c>
      <c r="W841">
        <v>2</v>
      </c>
      <c r="X841">
        <v>360</v>
      </c>
      <c r="Y841">
        <f>(Table1[[#This Row],[Min Fecal Coliform]]+Table1[[#This Row],[Max Fecal Coliform]])/2</f>
        <v>181</v>
      </c>
      <c r="Z841">
        <v>2</v>
      </c>
      <c r="AA841">
        <v>600</v>
      </c>
      <c r="AB841">
        <f>(Table1[[#This Row],[Min Total Coliform]]+Table1[[#This Row],[Max Total Coliform]])/2</f>
        <v>301</v>
      </c>
      <c r="AC841">
        <f>MIN(10, (Table1[[#This Row],[Avg BOD]]/4)*10)</f>
        <v>4.625</v>
      </c>
      <c r="AD841">
        <f>MIN(10, (Table1[[#This Row],[Avg Fecal Coliform]]/600)*10)</f>
        <v>3.0166666666666671</v>
      </c>
      <c r="AE841">
        <f>MIN(10, (Table1[[#This Row],[Avg Nitrate N + Nitrite N]]/10)*10)</f>
        <v>1</v>
      </c>
      <c r="AF841">
        <f>IF(OR(Table1[[#This Row],[Avg pH]]&lt;6.5,Table1[[#This Row],[Avg pH]]&gt;8.5),10,0)</f>
        <v>0</v>
      </c>
      <c r="AG841">
        <f>MAX(0, 10-(2*Table1[[#This Row],[Avg Dissolved Oxygen]]))</f>
        <v>0</v>
      </c>
      <c r="AH841">
        <f>(Table1[[#This Row],[Fecal Score]]*0.3) + (Table1[[#This Row],[BOD Score]]*0.25) + (Table1[[#This Row],[Nitrate Score]]*0.2) + (Table1[[#This Row],[pH Score]]*0.15) + (Table1[[#This Row],[Dissolved Oxygen Score]]*0.1)</f>
        <v>2.2612500000000004</v>
      </c>
      <c r="AI841">
        <v>2019</v>
      </c>
    </row>
    <row r="842" spans="1:35">
      <c r="A842">
        <v>2557</v>
      </c>
      <c r="B842" t="s">
        <v>523</v>
      </c>
      <c r="C842" t="s">
        <v>1</v>
      </c>
      <c r="D842" t="s">
        <v>37</v>
      </c>
      <c r="E842">
        <v>19</v>
      </c>
      <c r="F842">
        <v>29</v>
      </c>
      <c r="G842">
        <f>(Table1[[#This Row],[Min Temperature]]+Table1[[#This Row],[Max Temperature]])/2</f>
        <v>24</v>
      </c>
      <c r="H842">
        <v>9.3000000000000007</v>
      </c>
      <c r="I842">
        <v>9.8000000000000007</v>
      </c>
      <c r="J842">
        <f>(Table1[[#This Row],[Min Dissolved Oxygen]]+Table1[[#This Row],[Max Dissolved Oxygen]])/2</f>
        <v>9.5500000000000007</v>
      </c>
      <c r="K842">
        <v>7.7</v>
      </c>
      <c r="L842">
        <v>8.1999999999999993</v>
      </c>
      <c r="M842">
        <f>(Table1[[#This Row],[Min pH]]+Table1[[#This Row],[Max pH]])/2</f>
        <v>7.9499999999999993</v>
      </c>
      <c r="N842">
        <v>239</v>
      </c>
      <c r="O842">
        <v>366</v>
      </c>
      <c r="P842">
        <f>(Table1[[#This Row],[Min Conductivity]]+Table1[[#This Row],[Max Conductivity]])/2</f>
        <v>302.5</v>
      </c>
      <c r="Q842">
        <v>2.7</v>
      </c>
      <c r="R842">
        <v>2.9</v>
      </c>
      <c r="S842">
        <f>(Table1[[#This Row],[Min BOD]]+Table1[[#This Row],[Max BOD]])/2</f>
        <v>2.8</v>
      </c>
      <c r="T842">
        <v>0</v>
      </c>
      <c r="U842">
        <v>0.18</v>
      </c>
      <c r="V842">
        <f>(Table1[[#This Row],[Min Nitrate N + Nitrite N]]+Table1[[#This Row],[Max Nitrate N + Nitrite N]])/2</f>
        <v>0.09</v>
      </c>
      <c r="W842">
        <v>4000</v>
      </c>
      <c r="X842">
        <v>7000</v>
      </c>
      <c r="Y842">
        <f>(Table1[[#This Row],[Min Fecal Coliform]]+Table1[[#This Row],[Max Fecal Coliform]])/2</f>
        <v>5500</v>
      </c>
      <c r="Z842">
        <v>11000</v>
      </c>
      <c r="AA842">
        <v>11000</v>
      </c>
      <c r="AB842">
        <f>(Table1[[#This Row],[Min Total Coliform]]+Table1[[#This Row],[Max Total Coliform]])/2</f>
        <v>11000</v>
      </c>
      <c r="AC842">
        <f>MIN(10, (Table1[[#This Row],[Avg BOD]]/4)*10)</f>
        <v>7</v>
      </c>
      <c r="AD842">
        <f>MIN(10, (Table1[[#This Row],[Avg Fecal Coliform]]/600)*10)</f>
        <v>10</v>
      </c>
      <c r="AE842">
        <f>MIN(10, (Table1[[#This Row],[Avg Nitrate N + Nitrite N]]/10)*10)</f>
        <v>0.09</v>
      </c>
      <c r="AF842">
        <f>IF(OR(Table1[[#This Row],[Avg pH]]&lt;6.5,Table1[[#This Row],[Avg pH]]&gt;8.5),10,0)</f>
        <v>0</v>
      </c>
      <c r="AG842">
        <f>MAX(0, 10-(2*Table1[[#This Row],[Avg Dissolved Oxygen]]))</f>
        <v>0</v>
      </c>
      <c r="AH842">
        <f>(Table1[[#This Row],[Fecal Score]]*0.3) + (Table1[[#This Row],[BOD Score]]*0.25) + (Table1[[#This Row],[Nitrate Score]]*0.2) + (Table1[[#This Row],[pH Score]]*0.15) + (Table1[[#This Row],[Dissolved Oxygen Score]]*0.1)</f>
        <v>4.7679999999999998</v>
      </c>
      <c r="AI842">
        <v>2019</v>
      </c>
    </row>
    <row r="843" spans="1:35">
      <c r="A843">
        <v>2571</v>
      </c>
      <c r="B843" t="s">
        <v>524</v>
      </c>
      <c r="C843" t="s">
        <v>1</v>
      </c>
      <c r="D843" t="s">
        <v>37</v>
      </c>
      <c r="E843">
        <v>17</v>
      </c>
      <c r="F843">
        <v>34</v>
      </c>
      <c r="G843">
        <f>(Table1[[#This Row],[Min Temperature]]+Table1[[#This Row],[Max Temperature]])/2</f>
        <v>25.5</v>
      </c>
      <c r="H843">
        <v>9.1999999999999993</v>
      </c>
      <c r="I843">
        <v>13.6</v>
      </c>
      <c r="J843">
        <f>(Table1[[#This Row],[Min Dissolved Oxygen]]+Table1[[#This Row],[Max Dissolved Oxygen]])/2</f>
        <v>11.399999999999999</v>
      </c>
      <c r="K843">
        <v>7.6</v>
      </c>
      <c r="L843">
        <v>9.9</v>
      </c>
      <c r="M843">
        <f>(Table1[[#This Row],[Min pH]]+Table1[[#This Row],[Max pH]])/2</f>
        <v>8.75</v>
      </c>
      <c r="N843">
        <v>353</v>
      </c>
      <c r="O843">
        <v>905</v>
      </c>
      <c r="P843">
        <f>(Table1[[#This Row],[Min Conductivity]]+Table1[[#This Row],[Max Conductivity]])/2</f>
        <v>629</v>
      </c>
      <c r="Q843">
        <v>1.4</v>
      </c>
      <c r="R843">
        <v>10</v>
      </c>
      <c r="S843">
        <f>(Table1[[#This Row],[Min BOD]]+Table1[[#This Row],[Max BOD]])/2</f>
        <v>5.7</v>
      </c>
      <c r="T843">
        <v>0.12</v>
      </c>
      <c r="U843">
        <v>1.57</v>
      </c>
      <c r="V843">
        <f>(Table1[[#This Row],[Min Nitrate N + Nitrite N]]+Table1[[#This Row],[Max Nitrate N + Nitrite N]])/2</f>
        <v>0.84499999999999997</v>
      </c>
      <c r="W843">
        <v>180</v>
      </c>
      <c r="X843">
        <v>22000</v>
      </c>
      <c r="Y843">
        <f>(Table1[[#This Row],[Min Fecal Coliform]]+Table1[[#This Row],[Max Fecal Coliform]])/2</f>
        <v>11090</v>
      </c>
      <c r="Z843">
        <v>1200</v>
      </c>
      <c r="AA843">
        <v>54000</v>
      </c>
      <c r="AB843">
        <f>(Table1[[#This Row],[Min Total Coliform]]+Table1[[#This Row],[Max Total Coliform]])/2</f>
        <v>27600</v>
      </c>
      <c r="AC843">
        <f>MIN(10, (Table1[[#This Row],[Avg BOD]]/4)*10)</f>
        <v>10</v>
      </c>
      <c r="AD843">
        <f>MIN(10, (Table1[[#This Row],[Avg Fecal Coliform]]/600)*10)</f>
        <v>10</v>
      </c>
      <c r="AE843">
        <f>MIN(10, (Table1[[#This Row],[Avg Nitrate N + Nitrite N]]/10)*10)</f>
        <v>0.84499999999999997</v>
      </c>
      <c r="AF843">
        <f>IF(OR(Table1[[#This Row],[Avg pH]]&lt;6.5,Table1[[#This Row],[Avg pH]]&gt;8.5),10,0)</f>
        <v>10</v>
      </c>
      <c r="AG843">
        <f>MAX(0, 10-(2*Table1[[#This Row],[Avg Dissolved Oxygen]]))</f>
        <v>0</v>
      </c>
      <c r="AH843">
        <f>(Table1[[#This Row],[Fecal Score]]*0.3) + (Table1[[#This Row],[BOD Score]]*0.25) + (Table1[[#This Row],[Nitrate Score]]*0.2) + (Table1[[#This Row],[pH Score]]*0.15) + (Table1[[#This Row],[Dissolved Oxygen Score]]*0.1)</f>
        <v>7.1689999999999996</v>
      </c>
      <c r="AI843">
        <v>2019</v>
      </c>
    </row>
    <row r="844" spans="1:35">
      <c r="A844">
        <v>4296</v>
      </c>
      <c r="B844" t="s">
        <v>525</v>
      </c>
      <c r="C844" t="s">
        <v>1</v>
      </c>
      <c r="D844" t="s">
        <v>37</v>
      </c>
      <c r="E844">
        <v>15</v>
      </c>
      <c r="F844">
        <v>34</v>
      </c>
      <c r="G844">
        <f>(Table1[[#This Row],[Min Temperature]]+Table1[[#This Row],[Max Temperature]])/2</f>
        <v>24.5</v>
      </c>
      <c r="H844">
        <v>7</v>
      </c>
      <c r="I844">
        <v>10.5</v>
      </c>
      <c r="J844">
        <f>(Table1[[#This Row],[Min Dissolved Oxygen]]+Table1[[#This Row],[Max Dissolved Oxygen]])/2</f>
        <v>8.75</v>
      </c>
      <c r="K844">
        <v>8.3000000000000007</v>
      </c>
      <c r="L844">
        <v>9.6</v>
      </c>
      <c r="M844">
        <f>(Table1[[#This Row],[Min pH]]+Table1[[#This Row],[Max pH]])/2</f>
        <v>8.9499999999999993</v>
      </c>
      <c r="N844">
        <v>858</v>
      </c>
      <c r="O844">
        <v>1200</v>
      </c>
      <c r="P844">
        <f>(Table1[[#This Row],[Min Conductivity]]+Table1[[#This Row],[Max Conductivity]])/2</f>
        <v>1029</v>
      </c>
      <c r="Q844">
        <v>2.8</v>
      </c>
      <c r="R844">
        <v>15.6</v>
      </c>
      <c r="S844">
        <f>(Table1[[#This Row],[Min BOD]]+Table1[[#This Row],[Max BOD]])/2</f>
        <v>9.1999999999999993</v>
      </c>
      <c r="T844">
        <v>0.06</v>
      </c>
      <c r="U844">
        <v>2.09</v>
      </c>
      <c r="V844">
        <f>(Table1[[#This Row],[Min Nitrate N + Nitrite N]]+Table1[[#This Row],[Max Nitrate N + Nitrite N]])/2</f>
        <v>1.075</v>
      </c>
      <c r="W844">
        <v>1400</v>
      </c>
      <c r="X844">
        <v>35000</v>
      </c>
      <c r="Y844">
        <f>(Table1[[#This Row],[Min Fecal Coliform]]+Table1[[#This Row],[Max Fecal Coliform]])/2</f>
        <v>18200</v>
      </c>
      <c r="Z844">
        <v>3300</v>
      </c>
      <c r="AA844">
        <v>160000</v>
      </c>
      <c r="AB844">
        <f>(Table1[[#This Row],[Min Total Coliform]]+Table1[[#This Row],[Max Total Coliform]])/2</f>
        <v>81650</v>
      </c>
      <c r="AC844">
        <f>MIN(10, (Table1[[#This Row],[Avg BOD]]/4)*10)</f>
        <v>10</v>
      </c>
      <c r="AD844">
        <f>MIN(10, (Table1[[#This Row],[Avg Fecal Coliform]]/600)*10)</f>
        <v>10</v>
      </c>
      <c r="AE844">
        <f>MIN(10, (Table1[[#This Row],[Avg Nitrate N + Nitrite N]]/10)*10)</f>
        <v>1.075</v>
      </c>
      <c r="AF844">
        <f>IF(OR(Table1[[#This Row],[Avg pH]]&lt;6.5,Table1[[#This Row],[Avg pH]]&gt;8.5),10,0)</f>
        <v>10</v>
      </c>
      <c r="AG844">
        <f>MAX(0, 10-(2*Table1[[#This Row],[Avg Dissolved Oxygen]]))</f>
        <v>0</v>
      </c>
      <c r="AH844">
        <f>(Table1[[#This Row],[Fecal Score]]*0.3) + (Table1[[#This Row],[BOD Score]]*0.25) + (Table1[[#This Row],[Nitrate Score]]*0.2) + (Table1[[#This Row],[pH Score]]*0.15) + (Table1[[#This Row],[Dissolved Oxygen Score]]*0.1)</f>
        <v>7.2149999999999999</v>
      </c>
      <c r="AI844">
        <v>2019</v>
      </c>
    </row>
    <row r="845" spans="1:35">
      <c r="A845">
        <v>2573</v>
      </c>
      <c r="B845" t="s">
        <v>526</v>
      </c>
      <c r="C845" t="s">
        <v>8</v>
      </c>
      <c r="D845" t="s">
        <v>37</v>
      </c>
      <c r="E845">
        <v>17</v>
      </c>
      <c r="F845">
        <v>37</v>
      </c>
      <c r="G845">
        <f>(Table1[[#This Row],[Min Temperature]]+Table1[[#This Row],[Max Temperature]])/2</f>
        <v>27</v>
      </c>
      <c r="H845">
        <v>7.8</v>
      </c>
      <c r="I845">
        <v>9.5</v>
      </c>
      <c r="J845">
        <f>(Table1[[#This Row],[Min Dissolved Oxygen]]+Table1[[#This Row],[Max Dissolved Oxygen]])/2</f>
        <v>8.65</v>
      </c>
      <c r="K845">
        <v>7</v>
      </c>
      <c r="L845">
        <v>7.8</v>
      </c>
      <c r="M845">
        <f>(Table1[[#This Row],[Min pH]]+Table1[[#This Row],[Max pH]])/2</f>
        <v>7.4</v>
      </c>
      <c r="N845">
        <v>658</v>
      </c>
      <c r="O845">
        <v>1020</v>
      </c>
      <c r="P845">
        <f>(Table1[[#This Row],[Min Conductivity]]+Table1[[#This Row],[Max Conductivity]])/2</f>
        <v>839</v>
      </c>
      <c r="Q845">
        <v>2.6</v>
      </c>
      <c r="R845">
        <v>3.8</v>
      </c>
      <c r="S845">
        <f>(Table1[[#This Row],[Min BOD]]+Table1[[#This Row],[Max BOD]])/2</f>
        <v>3.2</v>
      </c>
      <c r="T845">
        <v>0</v>
      </c>
      <c r="U845">
        <v>2.75</v>
      </c>
      <c r="V845">
        <f>(Table1[[#This Row],[Min Nitrate N + Nitrite N]]+Table1[[#This Row],[Max Nitrate N + Nitrite N]])/2</f>
        <v>1.375</v>
      </c>
      <c r="W845">
        <v>2100</v>
      </c>
      <c r="X845">
        <v>22000</v>
      </c>
      <c r="Y845">
        <f>(Table1[[#This Row],[Min Fecal Coliform]]+Table1[[#This Row],[Max Fecal Coliform]])/2</f>
        <v>12050</v>
      </c>
      <c r="Z845">
        <v>1100</v>
      </c>
      <c r="AA845">
        <v>35000</v>
      </c>
      <c r="AB845">
        <f>(Table1[[#This Row],[Min Total Coliform]]+Table1[[#This Row],[Max Total Coliform]])/2</f>
        <v>18050</v>
      </c>
      <c r="AC845">
        <f>MIN(10, (Table1[[#This Row],[Avg BOD]]/4)*10)</f>
        <v>8</v>
      </c>
      <c r="AD845">
        <f>MIN(10, (Table1[[#This Row],[Avg Fecal Coliform]]/600)*10)</f>
        <v>10</v>
      </c>
      <c r="AE845">
        <f>MIN(10, (Table1[[#This Row],[Avg Nitrate N + Nitrite N]]/10)*10)</f>
        <v>1.375</v>
      </c>
      <c r="AF845">
        <f>IF(OR(Table1[[#This Row],[Avg pH]]&lt;6.5,Table1[[#This Row],[Avg pH]]&gt;8.5),10,0)</f>
        <v>0</v>
      </c>
      <c r="AG845">
        <f>MAX(0, 10-(2*Table1[[#This Row],[Avg Dissolved Oxygen]]))</f>
        <v>0</v>
      </c>
      <c r="AH845">
        <f>(Table1[[#This Row],[Fecal Score]]*0.3) + (Table1[[#This Row],[BOD Score]]*0.25) + (Table1[[#This Row],[Nitrate Score]]*0.2) + (Table1[[#This Row],[pH Score]]*0.15) + (Table1[[#This Row],[Dissolved Oxygen Score]]*0.1)</f>
        <v>5.2750000000000004</v>
      </c>
      <c r="AI845">
        <v>2019</v>
      </c>
    </row>
    <row r="846" spans="1:35">
      <c r="A846">
        <v>2574</v>
      </c>
      <c r="B846" t="s">
        <v>527</v>
      </c>
      <c r="C846" t="s">
        <v>8</v>
      </c>
      <c r="D846" t="s">
        <v>37</v>
      </c>
      <c r="E846">
        <v>16</v>
      </c>
      <c r="F846">
        <v>37</v>
      </c>
      <c r="G846">
        <f>(Table1[[#This Row],[Min Temperature]]+Table1[[#This Row],[Max Temperature]])/2</f>
        <v>26.5</v>
      </c>
      <c r="H846">
        <v>7.8</v>
      </c>
      <c r="I846">
        <v>9.8000000000000007</v>
      </c>
      <c r="J846">
        <f>(Table1[[#This Row],[Min Dissolved Oxygen]]+Table1[[#This Row],[Max Dissolved Oxygen]])/2</f>
        <v>8.8000000000000007</v>
      </c>
      <c r="K846">
        <v>7.3</v>
      </c>
      <c r="L846">
        <v>9.1</v>
      </c>
      <c r="M846">
        <f>(Table1[[#This Row],[Min pH]]+Table1[[#This Row],[Max pH]])/2</f>
        <v>8.1999999999999993</v>
      </c>
      <c r="N846">
        <v>521</v>
      </c>
      <c r="O846">
        <v>718</v>
      </c>
      <c r="P846">
        <f>(Table1[[#This Row],[Min Conductivity]]+Table1[[#This Row],[Max Conductivity]])/2</f>
        <v>619.5</v>
      </c>
      <c r="Q846">
        <v>2.5</v>
      </c>
      <c r="R846">
        <v>4.0999999999999996</v>
      </c>
      <c r="S846">
        <f>(Table1[[#This Row],[Min BOD]]+Table1[[#This Row],[Max BOD]])/2</f>
        <v>3.3</v>
      </c>
      <c r="T846">
        <v>0</v>
      </c>
      <c r="U846">
        <v>2.0299999999999998</v>
      </c>
      <c r="V846">
        <f>(Table1[[#This Row],[Min Nitrate N + Nitrite N]]+Table1[[#This Row],[Max Nitrate N + Nitrite N]])/2</f>
        <v>1.0149999999999999</v>
      </c>
      <c r="W846">
        <v>930</v>
      </c>
      <c r="X846">
        <v>17000</v>
      </c>
      <c r="Y846">
        <f>(Table1[[#This Row],[Min Fecal Coliform]]+Table1[[#This Row],[Max Fecal Coliform]])/2</f>
        <v>8965</v>
      </c>
      <c r="Z846">
        <v>3300</v>
      </c>
      <c r="AA846">
        <v>35000</v>
      </c>
      <c r="AB846">
        <f>(Table1[[#This Row],[Min Total Coliform]]+Table1[[#This Row],[Max Total Coliform]])/2</f>
        <v>19150</v>
      </c>
      <c r="AC846">
        <f>MIN(10, (Table1[[#This Row],[Avg BOD]]/4)*10)</f>
        <v>8.25</v>
      </c>
      <c r="AD846">
        <f>MIN(10, (Table1[[#This Row],[Avg Fecal Coliform]]/600)*10)</f>
        <v>10</v>
      </c>
      <c r="AE846">
        <f>MIN(10, (Table1[[#This Row],[Avg Nitrate N + Nitrite N]]/10)*10)</f>
        <v>1.0149999999999999</v>
      </c>
      <c r="AF846">
        <f>IF(OR(Table1[[#This Row],[Avg pH]]&lt;6.5,Table1[[#This Row],[Avg pH]]&gt;8.5),10,0)</f>
        <v>0</v>
      </c>
      <c r="AG846">
        <f>MAX(0, 10-(2*Table1[[#This Row],[Avg Dissolved Oxygen]]))</f>
        <v>0</v>
      </c>
      <c r="AH846">
        <f>(Table1[[#This Row],[Fecal Score]]*0.3) + (Table1[[#This Row],[BOD Score]]*0.25) + (Table1[[#This Row],[Nitrate Score]]*0.2) + (Table1[[#This Row],[pH Score]]*0.15) + (Table1[[#This Row],[Dissolved Oxygen Score]]*0.1)</f>
        <v>5.2655000000000003</v>
      </c>
      <c r="AI846">
        <v>2019</v>
      </c>
    </row>
    <row r="847" spans="1:35">
      <c r="A847">
        <v>2046</v>
      </c>
      <c r="B847" t="s">
        <v>41</v>
      </c>
      <c r="C847" t="s">
        <v>1</v>
      </c>
      <c r="D847" t="s">
        <v>42</v>
      </c>
      <c r="E847">
        <v>16</v>
      </c>
      <c r="F847">
        <v>29.5</v>
      </c>
      <c r="G847">
        <f>(Table1[[#This Row],[Min Temperature]]+Table1[[#This Row],[Max Temperature]])/2</f>
        <v>22.75</v>
      </c>
      <c r="H847">
        <v>6.2</v>
      </c>
      <c r="I847">
        <v>9.6</v>
      </c>
      <c r="J847">
        <f>(Table1[[#This Row],[Min Dissolved Oxygen]]+Table1[[#This Row],[Max Dissolved Oxygen]])/2</f>
        <v>7.9</v>
      </c>
      <c r="K847">
        <v>7.2</v>
      </c>
      <c r="L847">
        <v>8.5</v>
      </c>
      <c r="M847">
        <f>(Table1[[#This Row],[Min pH]]+Table1[[#This Row],[Max pH]])/2</f>
        <v>7.85</v>
      </c>
      <c r="N847">
        <v>210</v>
      </c>
      <c r="O847">
        <v>290</v>
      </c>
      <c r="P847">
        <f>(Table1[[#This Row],[Min Conductivity]]+Table1[[#This Row],[Max Conductivity]])/2</f>
        <v>250</v>
      </c>
      <c r="Q847">
        <v>1</v>
      </c>
      <c r="R847">
        <v>19</v>
      </c>
      <c r="S847">
        <f>(Table1[[#This Row],[Min BOD]]+Table1[[#This Row],[Max BOD]])/2</f>
        <v>10</v>
      </c>
      <c r="T847">
        <v>0</v>
      </c>
      <c r="U847">
        <v>3</v>
      </c>
      <c r="V847">
        <f>(Table1[[#This Row],[Min Nitrate N + Nitrite N]]+Table1[[#This Row],[Max Nitrate N + Nitrite N]])/2</f>
        <v>1.5</v>
      </c>
      <c r="W847">
        <v>2</v>
      </c>
      <c r="X847">
        <v>4900000</v>
      </c>
      <c r="Y847">
        <f>(Table1[[#This Row],[Min Fecal Coliform]]+Table1[[#This Row],[Max Fecal Coliform]])/2</f>
        <v>2450001</v>
      </c>
      <c r="Z847">
        <v>4</v>
      </c>
      <c r="AA847">
        <v>542000000</v>
      </c>
      <c r="AB847">
        <f>(Table1[[#This Row],[Min Total Coliform]]+Table1[[#This Row],[Max Total Coliform]])/2</f>
        <v>271000002</v>
      </c>
      <c r="AC847">
        <f>MIN(10, (Table1[[#This Row],[Avg BOD]]/4)*10)</f>
        <v>10</v>
      </c>
      <c r="AD847">
        <f>MIN(10, (Table1[[#This Row],[Avg Fecal Coliform]]/600)*10)</f>
        <v>10</v>
      </c>
      <c r="AE847">
        <f>MIN(10, (Table1[[#This Row],[Avg Nitrate N + Nitrite N]]/10)*10)</f>
        <v>1.5</v>
      </c>
      <c r="AF847">
        <f>IF(OR(Table1[[#This Row],[Avg pH]]&lt;6.5,Table1[[#This Row],[Avg pH]]&gt;8.5),10,0)</f>
        <v>0</v>
      </c>
      <c r="AG847">
        <f>MAX(0, 10-(2*Table1[[#This Row],[Avg Dissolved Oxygen]]))</f>
        <v>0</v>
      </c>
      <c r="AH847">
        <f>(Table1[[#This Row],[Fecal Score]]*0.3) + (Table1[[#This Row],[BOD Score]]*0.25) + (Table1[[#This Row],[Nitrate Score]]*0.2) + (Table1[[#This Row],[pH Score]]*0.15) + (Table1[[#This Row],[Dissolved Oxygen Score]]*0.1)</f>
        <v>5.8</v>
      </c>
      <c r="AI847">
        <v>2019</v>
      </c>
    </row>
    <row r="848" spans="1:35">
      <c r="A848">
        <v>3163</v>
      </c>
      <c r="B848" t="s">
        <v>528</v>
      </c>
      <c r="C848" t="s">
        <v>1</v>
      </c>
      <c r="D848" t="s">
        <v>44</v>
      </c>
      <c r="E848">
        <v>28</v>
      </c>
      <c r="F848">
        <v>34</v>
      </c>
      <c r="G848">
        <f>(Table1[[#This Row],[Min Temperature]]+Table1[[#This Row],[Max Temperature]])/2</f>
        <v>31</v>
      </c>
      <c r="H848">
        <v>5.8</v>
      </c>
      <c r="I848">
        <v>6.9</v>
      </c>
      <c r="J848">
        <f>(Table1[[#This Row],[Min Dissolved Oxygen]]+Table1[[#This Row],[Max Dissolved Oxygen]])/2</f>
        <v>6.35</v>
      </c>
      <c r="K848">
        <v>7.2</v>
      </c>
      <c r="L848">
        <v>7.5</v>
      </c>
      <c r="M848">
        <f>(Table1[[#This Row],[Min pH]]+Table1[[#This Row],[Max pH]])/2</f>
        <v>7.35</v>
      </c>
      <c r="N848">
        <v>714.50478011472296</v>
      </c>
      <c r="O848">
        <v>2095.50095602294</v>
      </c>
      <c r="P848">
        <f>(Table1[[#This Row],[Min Conductivity]]+Table1[[#This Row],[Max Conductivity]])/2</f>
        <v>1405.0028680688315</v>
      </c>
      <c r="Q848">
        <v>2.5</v>
      </c>
      <c r="R848">
        <v>10.8</v>
      </c>
      <c r="S848">
        <f>(Table1[[#This Row],[Min BOD]]+Table1[[#This Row],[Max BOD]])/2</f>
        <v>6.65</v>
      </c>
      <c r="T848">
        <v>0</v>
      </c>
      <c r="U848">
        <v>0</v>
      </c>
      <c r="V848">
        <f>(Table1[[#This Row],[Min Nitrate N + Nitrite N]]+Table1[[#This Row],[Max Nitrate N + Nitrite N]])/2</f>
        <v>0</v>
      </c>
      <c r="W848">
        <v>2</v>
      </c>
      <c r="X848">
        <v>180</v>
      </c>
      <c r="Y848">
        <f>(Table1[[#This Row],[Min Fecal Coliform]]+Table1[[#This Row],[Max Fecal Coliform]])/2</f>
        <v>91</v>
      </c>
      <c r="Z848">
        <v>2</v>
      </c>
      <c r="AA848">
        <v>1600</v>
      </c>
      <c r="AB848">
        <f>(Table1[[#This Row],[Min Total Coliform]]+Table1[[#This Row],[Max Total Coliform]])/2</f>
        <v>801</v>
      </c>
      <c r="AC848">
        <f>MIN(10, (Table1[[#This Row],[Avg BOD]]/4)*10)</f>
        <v>10</v>
      </c>
      <c r="AD848">
        <f>MIN(10, (Table1[[#This Row],[Avg Fecal Coliform]]/600)*10)</f>
        <v>1.5166666666666666</v>
      </c>
      <c r="AE848">
        <f>MIN(10, (Table1[[#This Row],[Avg Nitrate N + Nitrite N]]/10)*10)</f>
        <v>0</v>
      </c>
      <c r="AF848">
        <f>IF(OR(Table1[[#This Row],[Avg pH]]&lt;6.5,Table1[[#This Row],[Avg pH]]&gt;8.5),10,0)</f>
        <v>0</v>
      </c>
      <c r="AG848">
        <f>MAX(0, 10-(2*Table1[[#This Row],[Avg Dissolved Oxygen]]))</f>
        <v>0</v>
      </c>
      <c r="AH848">
        <f>(Table1[[#This Row],[Fecal Score]]*0.3) + (Table1[[#This Row],[BOD Score]]*0.25) + (Table1[[#This Row],[Nitrate Score]]*0.2) + (Table1[[#This Row],[pH Score]]*0.15) + (Table1[[#This Row],[Dissolved Oxygen Score]]*0.1)</f>
        <v>2.9550000000000001</v>
      </c>
      <c r="AI848">
        <v>2019</v>
      </c>
    </row>
    <row r="849" spans="1:35">
      <c r="A849">
        <v>3164</v>
      </c>
      <c r="B849" t="s">
        <v>45</v>
      </c>
      <c r="C849" t="s">
        <v>8</v>
      </c>
      <c r="D849" t="s">
        <v>44</v>
      </c>
      <c r="E849">
        <v>21</v>
      </c>
      <c r="F849">
        <v>33</v>
      </c>
      <c r="G849">
        <f>(Table1[[#This Row],[Min Temperature]]+Table1[[#This Row],[Max Temperature]])/2</f>
        <v>27</v>
      </c>
      <c r="H849">
        <v>6</v>
      </c>
      <c r="I849">
        <v>7</v>
      </c>
      <c r="J849">
        <f>(Table1[[#This Row],[Min Dissolved Oxygen]]+Table1[[#This Row],[Max Dissolved Oxygen]])/2</f>
        <v>6.5</v>
      </c>
      <c r="K849">
        <v>7.2</v>
      </c>
      <c r="L849">
        <v>7.6</v>
      </c>
      <c r="M849">
        <f>(Table1[[#This Row],[Min pH]]+Table1[[#This Row],[Max pH]])/2</f>
        <v>7.4</v>
      </c>
      <c r="N849">
        <v>714.50478011472296</v>
      </c>
      <c r="O849">
        <v>2095.50095602294</v>
      </c>
      <c r="P849">
        <f>(Table1[[#This Row],[Min Conductivity]]+Table1[[#This Row],[Max Conductivity]])/2</f>
        <v>1405.0028680688315</v>
      </c>
      <c r="Q849">
        <v>2.4</v>
      </c>
      <c r="R849">
        <v>8.4</v>
      </c>
      <c r="S849">
        <f>(Table1[[#This Row],[Min BOD]]+Table1[[#This Row],[Max BOD]])/2</f>
        <v>5.4</v>
      </c>
      <c r="T849">
        <v>0</v>
      </c>
      <c r="U849">
        <v>0</v>
      </c>
      <c r="V849">
        <f>(Table1[[#This Row],[Min Nitrate N + Nitrite N]]+Table1[[#This Row],[Max Nitrate N + Nitrite N]])/2</f>
        <v>0</v>
      </c>
      <c r="W849">
        <v>2</v>
      </c>
      <c r="X849">
        <v>280</v>
      </c>
      <c r="Y849">
        <f>(Table1[[#This Row],[Min Fecal Coliform]]+Table1[[#This Row],[Max Fecal Coliform]])/2</f>
        <v>141</v>
      </c>
      <c r="Z849">
        <v>2</v>
      </c>
      <c r="AA849">
        <v>1600</v>
      </c>
      <c r="AB849">
        <f>(Table1[[#This Row],[Min Total Coliform]]+Table1[[#This Row],[Max Total Coliform]])/2</f>
        <v>801</v>
      </c>
      <c r="AC849">
        <f>MIN(10, (Table1[[#This Row],[Avg BOD]]/4)*10)</f>
        <v>10</v>
      </c>
      <c r="AD849">
        <f>MIN(10, (Table1[[#This Row],[Avg Fecal Coliform]]/600)*10)</f>
        <v>2.3499999999999996</v>
      </c>
      <c r="AE849">
        <f>MIN(10, (Table1[[#This Row],[Avg Nitrate N + Nitrite N]]/10)*10)</f>
        <v>0</v>
      </c>
      <c r="AF849">
        <f>IF(OR(Table1[[#This Row],[Avg pH]]&lt;6.5,Table1[[#This Row],[Avg pH]]&gt;8.5),10,0)</f>
        <v>0</v>
      </c>
      <c r="AG849">
        <f>MAX(0, 10-(2*Table1[[#This Row],[Avg Dissolved Oxygen]]))</f>
        <v>0</v>
      </c>
      <c r="AH849">
        <f>(Table1[[#This Row],[Fecal Score]]*0.3) + (Table1[[#This Row],[BOD Score]]*0.25) + (Table1[[#This Row],[Nitrate Score]]*0.2) + (Table1[[#This Row],[pH Score]]*0.15) + (Table1[[#This Row],[Dissolved Oxygen Score]]*0.1)</f>
        <v>3.2050000000000001</v>
      </c>
      <c r="AI849">
        <v>2019</v>
      </c>
    </row>
    <row r="850" spans="1:35">
      <c r="A850">
        <v>3030</v>
      </c>
      <c r="B850" t="s">
        <v>412</v>
      </c>
      <c r="C850" t="s">
        <v>1</v>
      </c>
      <c r="D850" t="s">
        <v>413</v>
      </c>
      <c r="E850">
        <v>7.4</v>
      </c>
      <c r="F850">
        <v>7.4</v>
      </c>
      <c r="G850">
        <f>(Table1[[#This Row],[Min Temperature]]+Table1[[#This Row],[Max Temperature]])/2</f>
        <v>7.4</v>
      </c>
      <c r="H850">
        <v>6.8</v>
      </c>
      <c r="I850">
        <v>6.8</v>
      </c>
      <c r="J850">
        <f>(Table1[[#This Row],[Min Dissolved Oxygen]]+Table1[[#This Row],[Max Dissolved Oxygen]])/2</f>
        <v>6.8</v>
      </c>
      <c r="K850">
        <v>7.4</v>
      </c>
      <c r="L850">
        <v>7.4</v>
      </c>
      <c r="M850">
        <f>(Table1[[#This Row],[Min pH]]+Table1[[#This Row],[Max pH]])/2</f>
        <v>7.4</v>
      </c>
      <c r="N850">
        <v>999</v>
      </c>
      <c r="O850">
        <v>1030</v>
      </c>
      <c r="P850">
        <f>(Table1[[#This Row],[Min Conductivity]]+Table1[[#This Row],[Max Conductivity]])/2</f>
        <v>1014.5</v>
      </c>
      <c r="Q850">
        <v>16</v>
      </c>
      <c r="R850">
        <v>16</v>
      </c>
      <c r="S850">
        <f>(Table1[[#This Row],[Min BOD]]+Table1[[#This Row],[Max BOD]])/2</f>
        <v>16</v>
      </c>
      <c r="T850">
        <v>0.91</v>
      </c>
      <c r="U850">
        <v>4.8099999999999996</v>
      </c>
      <c r="V850">
        <f>(Table1[[#This Row],[Min Nitrate N + Nitrite N]]+Table1[[#This Row],[Max Nitrate N + Nitrite N]])/2</f>
        <v>2.86</v>
      </c>
      <c r="W850">
        <v>11000</v>
      </c>
      <c r="X850">
        <v>11000</v>
      </c>
      <c r="Y850">
        <f>(Table1[[#This Row],[Min Fecal Coliform]]+Table1[[#This Row],[Max Fecal Coliform]])/2</f>
        <v>11000</v>
      </c>
      <c r="Z850">
        <v>17000</v>
      </c>
      <c r="AA850">
        <v>17000</v>
      </c>
      <c r="AB850">
        <f>(Table1[[#This Row],[Min Total Coliform]]+Table1[[#This Row],[Max Total Coliform]])/2</f>
        <v>17000</v>
      </c>
      <c r="AC850">
        <f>MIN(10, (Table1[[#This Row],[Avg BOD]]/4)*10)</f>
        <v>10</v>
      </c>
      <c r="AD850">
        <f>MIN(10, (Table1[[#This Row],[Avg Fecal Coliform]]/600)*10)</f>
        <v>10</v>
      </c>
      <c r="AE850">
        <f>MIN(10, (Table1[[#This Row],[Avg Nitrate N + Nitrite N]]/10)*10)</f>
        <v>2.86</v>
      </c>
      <c r="AF850">
        <f>IF(OR(Table1[[#This Row],[Avg pH]]&lt;6.5,Table1[[#This Row],[Avg pH]]&gt;8.5),10,0)</f>
        <v>0</v>
      </c>
      <c r="AG850">
        <f>MAX(0, 10-(2*Table1[[#This Row],[Avg Dissolved Oxygen]]))</f>
        <v>0</v>
      </c>
      <c r="AH850">
        <f>(Table1[[#This Row],[Fecal Score]]*0.3) + (Table1[[#This Row],[BOD Score]]*0.25) + (Table1[[#This Row],[Nitrate Score]]*0.2) + (Table1[[#This Row],[pH Score]]*0.15) + (Table1[[#This Row],[Dissolved Oxygen Score]]*0.1)</f>
        <v>6.0720000000000001</v>
      </c>
      <c r="AI850">
        <v>2019</v>
      </c>
    </row>
    <row r="851" spans="1:35">
      <c r="A851">
        <v>3031</v>
      </c>
      <c r="B851" t="s">
        <v>414</v>
      </c>
      <c r="C851" t="s">
        <v>1</v>
      </c>
      <c r="D851" t="s">
        <v>413</v>
      </c>
      <c r="E851">
        <v>8</v>
      </c>
      <c r="F851">
        <v>8</v>
      </c>
      <c r="G851">
        <f>(Table1[[#This Row],[Min Temperature]]+Table1[[#This Row],[Max Temperature]])/2</f>
        <v>8</v>
      </c>
      <c r="H851">
        <v>2.8</v>
      </c>
      <c r="I851">
        <v>2.8</v>
      </c>
      <c r="J851">
        <f>(Table1[[#This Row],[Min Dissolved Oxygen]]+Table1[[#This Row],[Max Dissolved Oxygen]])/2</f>
        <v>2.8</v>
      </c>
      <c r="K851">
        <v>8.1</v>
      </c>
      <c r="L851">
        <v>8.1</v>
      </c>
      <c r="M851">
        <f>(Table1[[#This Row],[Min pH]]+Table1[[#This Row],[Max pH]])/2</f>
        <v>8.1</v>
      </c>
      <c r="N851">
        <v>6500</v>
      </c>
      <c r="O851">
        <v>6510</v>
      </c>
      <c r="P851">
        <f>(Table1[[#This Row],[Min Conductivity]]+Table1[[#This Row],[Max Conductivity]])/2</f>
        <v>6505</v>
      </c>
      <c r="Q851">
        <v>27</v>
      </c>
      <c r="R851">
        <v>72</v>
      </c>
      <c r="S851">
        <f>(Table1[[#This Row],[Min BOD]]+Table1[[#This Row],[Max BOD]])/2</f>
        <v>49.5</v>
      </c>
      <c r="T851">
        <v>0.31</v>
      </c>
      <c r="U851">
        <v>4.46</v>
      </c>
      <c r="V851">
        <f>(Table1[[#This Row],[Min Nitrate N + Nitrite N]]+Table1[[#This Row],[Max Nitrate N + Nitrite N]])/2</f>
        <v>2.3849999999999998</v>
      </c>
      <c r="W851">
        <v>17000</v>
      </c>
      <c r="X851">
        <v>17000</v>
      </c>
      <c r="Y851">
        <f>(Table1[[#This Row],[Min Fecal Coliform]]+Table1[[#This Row],[Max Fecal Coliform]])/2</f>
        <v>17000</v>
      </c>
      <c r="Z851">
        <v>22000</v>
      </c>
      <c r="AA851">
        <v>22000</v>
      </c>
      <c r="AB851">
        <f>(Table1[[#This Row],[Min Total Coliform]]+Table1[[#This Row],[Max Total Coliform]])/2</f>
        <v>22000</v>
      </c>
      <c r="AC851">
        <f>MIN(10, (Table1[[#This Row],[Avg BOD]]/4)*10)</f>
        <v>10</v>
      </c>
      <c r="AD851">
        <f>MIN(10, (Table1[[#This Row],[Avg Fecal Coliform]]/600)*10)</f>
        <v>10</v>
      </c>
      <c r="AE851">
        <f>MIN(10, (Table1[[#This Row],[Avg Nitrate N + Nitrite N]]/10)*10)</f>
        <v>2.3849999999999998</v>
      </c>
      <c r="AF851">
        <f>IF(OR(Table1[[#This Row],[Avg pH]]&lt;6.5,Table1[[#This Row],[Avg pH]]&gt;8.5),10,0)</f>
        <v>0</v>
      </c>
      <c r="AG851">
        <f>MAX(0, 10-(2*Table1[[#This Row],[Avg Dissolved Oxygen]]))</f>
        <v>4.4000000000000004</v>
      </c>
      <c r="AH851">
        <f>(Table1[[#This Row],[Fecal Score]]*0.3) + (Table1[[#This Row],[BOD Score]]*0.25) + (Table1[[#This Row],[Nitrate Score]]*0.2) + (Table1[[#This Row],[pH Score]]*0.15) + (Table1[[#This Row],[Dissolved Oxygen Score]]*0.1)</f>
        <v>6.4170000000000007</v>
      </c>
      <c r="AI851">
        <v>2019</v>
      </c>
    </row>
    <row r="852" spans="1:35">
      <c r="A852">
        <v>3032</v>
      </c>
      <c r="B852" t="s">
        <v>415</v>
      </c>
      <c r="C852" t="s">
        <v>1</v>
      </c>
      <c r="D852" t="s">
        <v>413</v>
      </c>
      <c r="E852">
        <v>20.324904942965802</v>
      </c>
      <c r="F852">
        <v>29.264638783270001</v>
      </c>
      <c r="G852">
        <f>(Table1[[#This Row],[Min Temperature]]+Table1[[#This Row],[Max Temperature]])/2</f>
        <v>24.794771863117901</v>
      </c>
      <c r="H852">
        <v>4.00096899224806</v>
      </c>
      <c r="I852">
        <v>6.8669847328244202</v>
      </c>
      <c r="J852">
        <f>(Table1[[#This Row],[Min Dissolved Oxygen]]+Table1[[#This Row],[Max Dissolved Oxygen]])/2</f>
        <v>5.4339768625362401</v>
      </c>
      <c r="K852">
        <v>6.9</v>
      </c>
      <c r="L852">
        <v>7.4</v>
      </c>
      <c r="M852">
        <f>(Table1[[#This Row],[Min pH]]+Table1[[#This Row],[Max pH]])/2</f>
        <v>7.15</v>
      </c>
      <c r="N852">
        <v>235</v>
      </c>
      <c r="O852">
        <v>303</v>
      </c>
      <c r="P852">
        <f>(Table1[[#This Row],[Min Conductivity]]+Table1[[#This Row],[Max Conductivity]])/2</f>
        <v>269</v>
      </c>
      <c r="Q852">
        <v>1.7</v>
      </c>
      <c r="R852">
        <v>7.1</v>
      </c>
      <c r="S852">
        <f>(Table1[[#This Row],[Min BOD]]+Table1[[#This Row],[Max BOD]])/2</f>
        <v>4.3999999999999995</v>
      </c>
      <c r="T852">
        <v>0</v>
      </c>
      <c r="U852">
        <v>0.64</v>
      </c>
      <c r="V852">
        <f>(Table1[[#This Row],[Min Nitrate N + Nitrite N]]+Table1[[#This Row],[Max Nitrate N + Nitrite N]])/2</f>
        <v>0.32</v>
      </c>
      <c r="W852">
        <v>220</v>
      </c>
      <c r="X852">
        <v>2200</v>
      </c>
      <c r="Y852">
        <f>(Table1[[#This Row],[Min Fecal Coliform]]+Table1[[#This Row],[Max Fecal Coliform]])/2</f>
        <v>1210</v>
      </c>
      <c r="Z852">
        <v>1400</v>
      </c>
      <c r="AA852">
        <v>16000</v>
      </c>
      <c r="AB852">
        <f>(Table1[[#This Row],[Min Total Coliform]]+Table1[[#This Row],[Max Total Coliform]])/2</f>
        <v>8700</v>
      </c>
      <c r="AC852">
        <f>MIN(10, (Table1[[#This Row],[Avg BOD]]/4)*10)</f>
        <v>10</v>
      </c>
      <c r="AD852">
        <f>MIN(10, (Table1[[#This Row],[Avg Fecal Coliform]]/600)*10)</f>
        <v>10</v>
      </c>
      <c r="AE852">
        <f>MIN(10, (Table1[[#This Row],[Avg Nitrate N + Nitrite N]]/10)*10)</f>
        <v>0.32</v>
      </c>
      <c r="AF852">
        <f>IF(OR(Table1[[#This Row],[Avg pH]]&lt;6.5,Table1[[#This Row],[Avg pH]]&gt;8.5),10,0)</f>
        <v>0</v>
      </c>
      <c r="AG852">
        <f>MAX(0, 10-(2*Table1[[#This Row],[Avg Dissolved Oxygen]]))</f>
        <v>0</v>
      </c>
      <c r="AH852">
        <f>(Table1[[#This Row],[Fecal Score]]*0.3) + (Table1[[#This Row],[BOD Score]]*0.25) + (Table1[[#This Row],[Nitrate Score]]*0.2) + (Table1[[#This Row],[pH Score]]*0.15) + (Table1[[#This Row],[Dissolved Oxygen Score]]*0.1)</f>
        <v>5.5640000000000001</v>
      </c>
      <c r="AI852">
        <v>2019</v>
      </c>
    </row>
    <row r="853" spans="1:35">
      <c r="A853">
        <v>3476</v>
      </c>
      <c r="B853" t="s">
        <v>416</v>
      </c>
      <c r="C853" t="s">
        <v>1</v>
      </c>
      <c r="D853" t="s">
        <v>413</v>
      </c>
      <c r="E853">
        <v>8.6999999999999993</v>
      </c>
      <c r="F853">
        <v>8.6999999999999993</v>
      </c>
      <c r="G853">
        <f>(Table1[[#This Row],[Min Temperature]]+Table1[[#This Row],[Max Temperature]])/2</f>
        <v>8.6999999999999993</v>
      </c>
      <c r="H853">
        <v>16.399999999999999</v>
      </c>
      <c r="I853">
        <v>16.399999999999999</v>
      </c>
      <c r="J853">
        <f>(Table1[[#This Row],[Min Dissolved Oxygen]]+Table1[[#This Row],[Max Dissolved Oxygen]])/2</f>
        <v>16.399999999999999</v>
      </c>
      <c r="K853">
        <v>9.1999999999999993</v>
      </c>
      <c r="L853">
        <v>9.1999999999999993</v>
      </c>
      <c r="M853">
        <f>(Table1[[#This Row],[Min pH]]+Table1[[#This Row],[Max pH]])/2</f>
        <v>9.1999999999999993</v>
      </c>
      <c r="N853">
        <v>760</v>
      </c>
      <c r="O853">
        <v>856</v>
      </c>
      <c r="P853">
        <f>(Table1[[#This Row],[Min Conductivity]]+Table1[[#This Row],[Max Conductivity]])/2</f>
        <v>808</v>
      </c>
      <c r="Q853">
        <v>30</v>
      </c>
      <c r="R853">
        <v>30</v>
      </c>
      <c r="S853">
        <f>(Table1[[#This Row],[Min BOD]]+Table1[[#This Row],[Max BOD]])/2</f>
        <v>30</v>
      </c>
      <c r="T853">
        <v>0.91</v>
      </c>
      <c r="U853">
        <v>1.1299999999999999</v>
      </c>
      <c r="V853">
        <f>(Table1[[#This Row],[Min Nitrate N + Nitrite N]]+Table1[[#This Row],[Max Nitrate N + Nitrite N]])/2</f>
        <v>1.02</v>
      </c>
      <c r="W853">
        <v>49000</v>
      </c>
      <c r="X853">
        <v>49000</v>
      </c>
      <c r="Y853">
        <f>(Table1[[#This Row],[Min Fecal Coliform]]+Table1[[#This Row],[Max Fecal Coliform]])/2</f>
        <v>49000</v>
      </c>
      <c r="Z853">
        <v>130000</v>
      </c>
      <c r="AA853">
        <v>130000</v>
      </c>
      <c r="AB853">
        <f>(Table1[[#This Row],[Min Total Coliform]]+Table1[[#This Row],[Max Total Coliform]])/2</f>
        <v>130000</v>
      </c>
      <c r="AC853">
        <f>MIN(10, (Table1[[#This Row],[Avg BOD]]/4)*10)</f>
        <v>10</v>
      </c>
      <c r="AD853">
        <f>MIN(10, (Table1[[#This Row],[Avg Fecal Coliform]]/600)*10)</f>
        <v>10</v>
      </c>
      <c r="AE853">
        <f>MIN(10, (Table1[[#This Row],[Avg Nitrate N + Nitrite N]]/10)*10)</f>
        <v>1.02</v>
      </c>
      <c r="AF853">
        <f>IF(OR(Table1[[#This Row],[Avg pH]]&lt;6.5,Table1[[#This Row],[Avg pH]]&gt;8.5),10,0)</f>
        <v>10</v>
      </c>
      <c r="AG853">
        <f>MAX(0, 10-(2*Table1[[#This Row],[Avg Dissolved Oxygen]]))</f>
        <v>0</v>
      </c>
      <c r="AH853">
        <f>(Table1[[#This Row],[Fecal Score]]*0.3) + (Table1[[#This Row],[BOD Score]]*0.25) + (Table1[[#This Row],[Nitrate Score]]*0.2) + (Table1[[#This Row],[pH Score]]*0.15) + (Table1[[#This Row],[Dissolved Oxygen Score]]*0.1)</f>
        <v>7.2039999999999997</v>
      </c>
      <c r="AI853">
        <v>2019</v>
      </c>
    </row>
    <row r="854" spans="1:35">
      <c r="A854">
        <v>1549</v>
      </c>
      <c r="B854" t="s">
        <v>46</v>
      </c>
      <c r="C854" t="s">
        <v>1</v>
      </c>
      <c r="D854" t="s">
        <v>47</v>
      </c>
      <c r="E854">
        <v>27</v>
      </c>
      <c r="F854">
        <v>35</v>
      </c>
      <c r="G854">
        <f>(Table1[[#This Row],[Min Temperature]]+Table1[[#This Row],[Max Temperature]])/2</f>
        <v>31</v>
      </c>
      <c r="H854">
        <v>5.4</v>
      </c>
      <c r="I854">
        <v>8.1</v>
      </c>
      <c r="J854">
        <f>(Table1[[#This Row],[Min Dissolved Oxygen]]+Table1[[#This Row],[Max Dissolved Oxygen]])/2</f>
        <v>6.75</v>
      </c>
      <c r="K854">
        <v>6.4</v>
      </c>
      <c r="L854">
        <v>8</v>
      </c>
      <c r="M854">
        <f>(Table1[[#This Row],[Min pH]]+Table1[[#This Row],[Max pH]])/2</f>
        <v>7.2</v>
      </c>
      <c r="N854">
        <v>36</v>
      </c>
      <c r="O854">
        <v>37320</v>
      </c>
      <c r="P854">
        <f>(Table1[[#This Row],[Min Conductivity]]+Table1[[#This Row],[Max Conductivity]])/2</f>
        <v>18678</v>
      </c>
      <c r="Q854">
        <v>0</v>
      </c>
      <c r="R854">
        <v>0.8</v>
      </c>
      <c r="S854">
        <f>(Table1[[#This Row],[Min BOD]]+Table1[[#This Row],[Max BOD]])/2</f>
        <v>0.4</v>
      </c>
      <c r="T854">
        <v>0</v>
      </c>
      <c r="U854">
        <v>0.53</v>
      </c>
      <c r="V854">
        <f>(Table1[[#This Row],[Min Nitrate N + Nitrite N]]+Table1[[#This Row],[Max Nitrate N + Nitrite N]])/2</f>
        <v>0.26500000000000001</v>
      </c>
      <c r="W854">
        <v>0</v>
      </c>
      <c r="X854">
        <v>130</v>
      </c>
      <c r="Y854">
        <f>(Table1[[#This Row],[Min Fecal Coliform]]+Table1[[#This Row],[Max Fecal Coliform]])/2</f>
        <v>65</v>
      </c>
      <c r="Z854">
        <v>0</v>
      </c>
      <c r="AA854">
        <v>240</v>
      </c>
      <c r="AB854">
        <f>(Table1[[#This Row],[Min Total Coliform]]+Table1[[#This Row],[Max Total Coliform]])/2</f>
        <v>120</v>
      </c>
      <c r="AC854">
        <f>MIN(10, (Table1[[#This Row],[Avg BOD]]/4)*10)</f>
        <v>1</v>
      </c>
      <c r="AD854">
        <f>MIN(10, (Table1[[#This Row],[Avg Fecal Coliform]]/600)*10)</f>
        <v>1.0833333333333335</v>
      </c>
      <c r="AE854">
        <f>MIN(10, (Table1[[#This Row],[Avg Nitrate N + Nitrite N]]/10)*10)</f>
        <v>0.26500000000000001</v>
      </c>
      <c r="AF854">
        <f>IF(OR(Table1[[#This Row],[Avg pH]]&lt;6.5,Table1[[#This Row],[Avg pH]]&gt;8.5),10,0)</f>
        <v>0</v>
      </c>
      <c r="AG854">
        <f>MAX(0, 10-(2*Table1[[#This Row],[Avg Dissolved Oxygen]]))</f>
        <v>0</v>
      </c>
      <c r="AH854">
        <f>(Table1[[#This Row],[Fecal Score]]*0.3) + (Table1[[#This Row],[BOD Score]]*0.25) + (Table1[[#This Row],[Nitrate Score]]*0.2) + (Table1[[#This Row],[pH Score]]*0.15) + (Table1[[#This Row],[Dissolved Oxygen Score]]*0.1)</f>
        <v>0.628</v>
      </c>
      <c r="AI854">
        <v>2019</v>
      </c>
    </row>
    <row r="855" spans="1:35">
      <c r="A855">
        <v>2269</v>
      </c>
      <c r="B855" t="s">
        <v>48</v>
      </c>
      <c r="C855" t="s">
        <v>1</v>
      </c>
      <c r="D855" t="s">
        <v>47</v>
      </c>
      <c r="E855">
        <v>27</v>
      </c>
      <c r="F855">
        <v>31</v>
      </c>
      <c r="G855">
        <f>(Table1[[#This Row],[Min Temperature]]+Table1[[#This Row],[Max Temperature]])/2</f>
        <v>29</v>
      </c>
      <c r="H855">
        <v>6</v>
      </c>
      <c r="I855">
        <v>8.1999999999999993</v>
      </c>
      <c r="J855">
        <f>(Table1[[#This Row],[Min Dissolved Oxygen]]+Table1[[#This Row],[Max Dissolved Oxygen]])/2</f>
        <v>7.1</v>
      </c>
      <c r="K855">
        <v>5.6</v>
      </c>
      <c r="L855">
        <v>8</v>
      </c>
      <c r="M855">
        <f>(Table1[[#This Row],[Min pH]]+Table1[[#This Row],[Max pH]])/2</f>
        <v>6.8</v>
      </c>
      <c r="N855">
        <v>13</v>
      </c>
      <c r="O855">
        <v>24578</v>
      </c>
      <c r="P855">
        <f>(Table1[[#This Row],[Min Conductivity]]+Table1[[#This Row],[Max Conductivity]])/2</f>
        <v>12295.5</v>
      </c>
      <c r="Q855">
        <v>0</v>
      </c>
      <c r="R855">
        <v>2.7</v>
      </c>
      <c r="S855">
        <f>(Table1[[#This Row],[Min BOD]]+Table1[[#This Row],[Max BOD]])/2</f>
        <v>1.35</v>
      </c>
      <c r="T855">
        <v>0</v>
      </c>
      <c r="U855">
        <v>0.14000000000000001</v>
      </c>
      <c r="V855">
        <f>(Table1[[#This Row],[Min Nitrate N + Nitrite N]]+Table1[[#This Row],[Max Nitrate N + Nitrite N]])/2</f>
        <v>7.0000000000000007E-2</v>
      </c>
      <c r="W855">
        <v>780</v>
      </c>
      <c r="X855">
        <v>4900</v>
      </c>
      <c r="Y855">
        <f>(Table1[[#This Row],[Min Fecal Coliform]]+Table1[[#This Row],[Max Fecal Coliform]])/2</f>
        <v>2840</v>
      </c>
      <c r="Z855">
        <v>1300</v>
      </c>
      <c r="AA855">
        <v>9400</v>
      </c>
      <c r="AB855">
        <f>(Table1[[#This Row],[Min Total Coliform]]+Table1[[#This Row],[Max Total Coliform]])/2</f>
        <v>5350</v>
      </c>
      <c r="AC855">
        <f>MIN(10, (Table1[[#This Row],[Avg BOD]]/4)*10)</f>
        <v>3.375</v>
      </c>
      <c r="AD855">
        <f>MIN(10, (Table1[[#This Row],[Avg Fecal Coliform]]/600)*10)</f>
        <v>10</v>
      </c>
      <c r="AE855">
        <f>MIN(10, (Table1[[#This Row],[Avg Nitrate N + Nitrite N]]/10)*10)</f>
        <v>7.0000000000000007E-2</v>
      </c>
      <c r="AF855">
        <f>IF(OR(Table1[[#This Row],[Avg pH]]&lt;6.5,Table1[[#This Row],[Avg pH]]&gt;8.5),10,0)</f>
        <v>0</v>
      </c>
      <c r="AG855">
        <f>MAX(0, 10-(2*Table1[[#This Row],[Avg Dissolved Oxygen]]))</f>
        <v>0</v>
      </c>
      <c r="AH855">
        <f>(Table1[[#This Row],[Fecal Score]]*0.3) + (Table1[[#This Row],[BOD Score]]*0.25) + (Table1[[#This Row],[Nitrate Score]]*0.2) + (Table1[[#This Row],[pH Score]]*0.15) + (Table1[[#This Row],[Dissolved Oxygen Score]]*0.1)</f>
        <v>3.8577499999999998</v>
      </c>
      <c r="AI855">
        <v>2019</v>
      </c>
    </row>
    <row r="856" spans="1:35">
      <c r="A856">
        <v>3175</v>
      </c>
      <c r="B856" t="s">
        <v>49</v>
      </c>
      <c r="C856" t="s">
        <v>1</v>
      </c>
      <c r="D856" t="s">
        <v>47</v>
      </c>
      <c r="E856">
        <v>27</v>
      </c>
      <c r="F856">
        <v>31</v>
      </c>
      <c r="G856">
        <f>(Table1[[#This Row],[Min Temperature]]+Table1[[#This Row],[Max Temperature]])/2</f>
        <v>29</v>
      </c>
      <c r="H856">
        <v>6.3</v>
      </c>
      <c r="I856">
        <v>9</v>
      </c>
      <c r="J856">
        <f>(Table1[[#This Row],[Min Dissolved Oxygen]]+Table1[[#This Row],[Max Dissolved Oxygen]])/2</f>
        <v>7.65</v>
      </c>
      <c r="K856">
        <v>6.4</v>
      </c>
      <c r="L856">
        <v>7.8</v>
      </c>
      <c r="M856">
        <f>(Table1[[#This Row],[Min pH]]+Table1[[#This Row],[Max pH]])/2</f>
        <v>7.1</v>
      </c>
      <c r="N856">
        <v>36</v>
      </c>
      <c r="O856">
        <v>177</v>
      </c>
      <c r="P856">
        <f>(Table1[[#This Row],[Min Conductivity]]+Table1[[#This Row],[Max Conductivity]])/2</f>
        <v>106.5</v>
      </c>
      <c r="Q856">
        <v>0</v>
      </c>
      <c r="R856">
        <v>2.1</v>
      </c>
      <c r="S856">
        <f>(Table1[[#This Row],[Min BOD]]+Table1[[#This Row],[Max BOD]])/2</f>
        <v>1.05</v>
      </c>
      <c r="T856">
        <v>0</v>
      </c>
      <c r="U856">
        <v>0.49</v>
      </c>
      <c r="V856">
        <f>(Table1[[#This Row],[Min Nitrate N + Nitrite N]]+Table1[[#This Row],[Max Nitrate N + Nitrite N]])/2</f>
        <v>0.245</v>
      </c>
      <c r="W856">
        <v>2</v>
      </c>
      <c r="X856">
        <v>110</v>
      </c>
      <c r="Y856">
        <f>(Table1[[#This Row],[Min Fecal Coliform]]+Table1[[#This Row],[Max Fecal Coliform]])/2</f>
        <v>56</v>
      </c>
      <c r="Z856">
        <v>0</v>
      </c>
      <c r="AA856">
        <v>170</v>
      </c>
      <c r="AB856">
        <f>(Table1[[#This Row],[Min Total Coliform]]+Table1[[#This Row],[Max Total Coliform]])/2</f>
        <v>85</v>
      </c>
      <c r="AC856">
        <f>MIN(10, (Table1[[#This Row],[Avg BOD]]/4)*10)</f>
        <v>2.625</v>
      </c>
      <c r="AD856">
        <f>MIN(10, (Table1[[#This Row],[Avg Fecal Coliform]]/600)*10)</f>
        <v>0.93333333333333335</v>
      </c>
      <c r="AE856">
        <f>MIN(10, (Table1[[#This Row],[Avg Nitrate N + Nitrite N]]/10)*10)</f>
        <v>0.245</v>
      </c>
      <c r="AF856">
        <f>IF(OR(Table1[[#This Row],[Avg pH]]&lt;6.5,Table1[[#This Row],[Avg pH]]&gt;8.5),10,0)</f>
        <v>0</v>
      </c>
      <c r="AG856">
        <f>MAX(0, 10-(2*Table1[[#This Row],[Avg Dissolved Oxygen]]))</f>
        <v>0</v>
      </c>
      <c r="AH856">
        <f>(Table1[[#This Row],[Fecal Score]]*0.3) + (Table1[[#This Row],[BOD Score]]*0.25) + (Table1[[#This Row],[Nitrate Score]]*0.2) + (Table1[[#This Row],[pH Score]]*0.15) + (Table1[[#This Row],[Dissolved Oxygen Score]]*0.1)</f>
        <v>0.98525000000000007</v>
      </c>
      <c r="AI856">
        <v>2019</v>
      </c>
    </row>
    <row r="857" spans="1:35">
      <c r="A857">
        <v>3176</v>
      </c>
      <c r="B857" t="s">
        <v>50</v>
      </c>
      <c r="C857" t="s">
        <v>1</v>
      </c>
      <c r="D857" t="s">
        <v>47</v>
      </c>
      <c r="E857">
        <v>26</v>
      </c>
      <c r="F857">
        <v>30</v>
      </c>
      <c r="G857">
        <f>(Table1[[#This Row],[Min Temperature]]+Table1[[#This Row],[Max Temperature]])/2</f>
        <v>28</v>
      </c>
      <c r="H857">
        <v>2.2000000000000002</v>
      </c>
      <c r="I857">
        <v>6.1</v>
      </c>
      <c r="J857">
        <f>(Table1[[#This Row],[Min Dissolved Oxygen]]+Table1[[#This Row],[Max Dissolved Oxygen]])/2</f>
        <v>4.1500000000000004</v>
      </c>
      <c r="K857">
        <v>6.4</v>
      </c>
      <c r="L857">
        <v>7.7</v>
      </c>
      <c r="M857">
        <f>(Table1[[#This Row],[Min pH]]+Table1[[#This Row],[Max pH]])/2</f>
        <v>7.0500000000000007</v>
      </c>
      <c r="N857">
        <v>52</v>
      </c>
      <c r="O857">
        <v>2386</v>
      </c>
      <c r="P857">
        <f>(Table1[[#This Row],[Min Conductivity]]+Table1[[#This Row],[Max Conductivity]])/2</f>
        <v>1219</v>
      </c>
      <c r="Q857">
        <v>0</v>
      </c>
      <c r="R857">
        <v>6</v>
      </c>
      <c r="S857">
        <f>(Table1[[#This Row],[Min BOD]]+Table1[[#This Row],[Max BOD]])/2</f>
        <v>3</v>
      </c>
      <c r="T857">
        <v>0</v>
      </c>
      <c r="U857">
        <v>0.36</v>
      </c>
      <c r="V857">
        <f>(Table1[[#This Row],[Min Nitrate N + Nitrite N]]+Table1[[#This Row],[Max Nitrate N + Nitrite N]])/2</f>
        <v>0.18</v>
      </c>
      <c r="W857">
        <v>490</v>
      </c>
      <c r="X857">
        <v>4900</v>
      </c>
      <c r="Y857">
        <f>(Table1[[#This Row],[Min Fecal Coliform]]+Table1[[#This Row],[Max Fecal Coliform]])/2</f>
        <v>2695</v>
      </c>
      <c r="Z857">
        <v>790</v>
      </c>
      <c r="AA857">
        <v>7900</v>
      </c>
      <c r="AB857">
        <f>(Table1[[#This Row],[Min Total Coliform]]+Table1[[#This Row],[Max Total Coliform]])/2</f>
        <v>4345</v>
      </c>
      <c r="AC857">
        <f>MIN(10, (Table1[[#This Row],[Avg BOD]]/4)*10)</f>
        <v>7.5</v>
      </c>
      <c r="AD857">
        <f>MIN(10, (Table1[[#This Row],[Avg Fecal Coliform]]/600)*10)</f>
        <v>10</v>
      </c>
      <c r="AE857">
        <f>MIN(10, (Table1[[#This Row],[Avg Nitrate N + Nitrite N]]/10)*10)</f>
        <v>0.18</v>
      </c>
      <c r="AF857">
        <f>IF(OR(Table1[[#This Row],[Avg pH]]&lt;6.5,Table1[[#This Row],[Avg pH]]&gt;8.5),10,0)</f>
        <v>0</v>
      </c>
      <c r="AG857">
        <f>MAX(0, 10-(2*Table1[[#This Row],[Avg Dissolved Oxygen]]))</f>
        <v>1.6999999999999993</v>
      </c>
      <c r="AH857">
        <f>(Table1[[#This Row],[Fecal Score]]*0.3) + (Table1[[#This Row],[BOD Score]]*0.25) + (Table1[[#This Row],[Nitrate Score]]*0.2) + (Table1[[#This Row],[pH Score]]*0.15) + (Table1[[#This Row],[Dissolved Oxygen Score]]*0.1)</f>
        <v>5.0809999999999995</v>
      </c>
      <c r="AI857">
        <v>2019</v>
      </c>
    </row>
    <row r="858" spans="1:35">
      <c r="A858">
        <v>3177</v>
      </c>
      <c r="B858" t="s">
        <v>51</v>
      </c>
      <c r="C858" t="s">
        <v>1</v>
      </c>
      <c r="D858" t="s">
        <v>47</v>
      </c>
      <c r="E858">
        <v>26</v>
      </c>
      <c r="F858">
        <v>30</v>
      </c>
      <c r="G858">
        <f>(Table1[[#This Row],[Min Temperature]]+Table1[[#This Row],[Max Temperature]])/2</f>
        <v>28</v>
      </c>
      <c r="H858">
        <v>5.7</v>
      </c>
      <c r="I858">
        <v>8.1999999999999993</v>
      </c>
      <c r="J858">
        <f>(Table1[[#This Row],[Min Dissolved Oxygen]]+Table1[[#This Row],[Max Dissolved Oxygen]])/2</f>
        <v>6.9499999999999993</v>
      </c>
      <c r="K858">
        <v>6.2</v>
      </c>
      <c r="L858">
        <v>8.4</v>
      </c>
      <c r="M858">
        <f>(Table1[[#This Row],[Min pH]]+Table1[[#This Row],[Max pH]])/2</f>
        <v>7.3000000000000007</v>
      </c>
      <c r="N858">
        <v>29</v>
      </c>
      <c r="O858">
        <v>12045</v>
      </c>
      <c r="P858">
        <f>(Table1[[#This Row],[Min Conductivity]]+Table1[[#This Row],[Max Conductivity]])/2</f>
        <v>6037</v>
      </c>
      <c r="Q858">
        <v>0</v>
      </c>
      <c r="R858">
        <v>3</v>
      </c>
      <c r="S858">
        <f>(Table1[[#This Row],[Min BOD]]+Table1[[#This Row],[Max BOD]])/2</f>
        <v>1.5</v>
      </c>
      <c r="T858">
        <v>0.05</v>
      </c>
      <c r="U858">
        <v>2.15</v>
      </c>
      <c r="V858">
        <f>(Table1[[#This Row],[Min Nitrate N + Nitrite N]]+Table1[[#This Row],[Max Nitrate N + Nitrite N]])/2</f>
        <v>1.0999999999999999</v>
      </c>
      <c r="W858">
        <v>78</v>
      </c>
      <c r="X858">
        <v>1700</v>
      </c>
      <c r="Y858">
        <f>(Table1[[#This Row],[Min Fecal Coliform]]+Table1[[#This Row],[Max Fecal Coliform]])/2</f>
        <v>889</v>
      </c>
      <c r="Z858">
        <v>130</v>
      </c>
      <c r="AA858">
        <v>5400</v>
      </c>
      <c r="AB858">
        <f>(Table1[[#This Row],[Min Total Coliform]]+Table1[[#This Row],[Max Total Coliform]])/2</f>
        <v>2765</v>
      </c>
      <c r="AC858">
        <f>MIN(10, (Table1[[#This Row],[Avg BOD]]/4)*10)</f>
        <v>3.75</v>
      </c>
      <c r="AD858">
        <f>MIN(10, (Table1[[#This Row],[Avg Fecal Coliform]]/600)*10)</f>
        <v>10</v>
      </c>
      <c r="AE858">
        <f>MIN(10, (Table1[[#This Row],[Avg Nitrate N + Nitrite N]]/10)*10)</f>
        <v>1.0999999999999999</v>
      </c>
      <c r="AF858">
        <f>IF(OR(Table1[[#This Row],[Avg pH]]&lt;6.5,Table1[[#This Row],[Avg pH]]&gt;8.5),10,0)</f>
        <v>0</v>
      </c>
      <c r="AG858">
        <f>MAX(0, 10-(2*Table1[[#This Row],[Avg Dissolved Oxygen]]))</f>
        <v>0</v>
      </c>
      <c r="AH858">
        <f>(Table1[[#This Row],[Fecal Score]]*0.3) + (Table1[[#This Row],[BOD Score]]*0.25) + (Table1[[#This Row],[Nitrate Score]]*0.2) + (Table1[[#This Row],[pH Score]]*0.15) + (Table1[[#This Row],[Dissolved Oxygen Score]]*0.1)</f>
        <v>4.1574999999999998</v>
      </c>
      <c r="AI858">
        <v>2019</v>
      </c>
    </row>
    <row r="859" spans="1:35">
      <c r="A859">
        <v>3178</v>
      </c>
      <c r="B859" t="s">
        <v>52</v>
      </c>
      <c r="C859" t="s">
        <v>1</v>
      </c>
      <c r="D859" t="s">
        <v>47</v>
      </c>
      <c r="E859">
        <v>27</v>
      </c>
      <c r="F859">
        <v>30</v>
      </c>
      <c r="G859">
        <f>(Table1[[#This Row],[Min Temperature]]+Table1[[#This Row],[Max Temperature]])/2</f>
        <v>28.5</v>
      </c>
      <c r="H859">
        <v>4.5999999999999996</v>
      </c>
      <c r="I859">
        <v>9.5</v>
      </c>
      <c r="J859">
        <f>(Table1[[#This Row],[Min Dissolved Oxygen]]+Table1[[#This Row],[Max Dissolved Oxygen]])/2</f>
        <v>7.05</v>
      </c>
      <c r="K859">
        <v>6.3</v>
      </c>
      <c r="L859">
        <v>7.8</v>
      </c>
      <c r="M859">
        <f>(Table1[[#This Row],[Min pH]]+Table1[[#This Row],[Max pH]])/2</f>
        <v>7.05</v>
      </c>
      <c r="N859">
        <v>60</v>
      </c>
      <c r="O859">
        <v>329</v>
      </c>
      <c r="P859">
        <f>(Table1[[#This Row],[Min Conductivity]]+Table1[[#This Row],[Max Conductivity]])/2</f>
        <v>194.5</v>
      </c>
      <c r="Q859">
        <v>0</v>
      </c>
      <c r="R859">
        <v>12</v>
      </c>
      <c r="S859">
        <f>(Table1[[#This Row],[Min BOD]]+Table1[[#This Row],[Max BOD]])/2</f>
        <v>6</v>
      </c>
      <c r="T859">
        <v>0</v>
      </c>
      <c r="U859">
        <v>7.8</v>
      </c>
      <c r="V859">
        <f>(Table1[[#This Row],[Min Nitrate N + Nitrite N]]+Table1[[#This Row],[Max Nitrate N + Nitrite N]])/2</f>
        <v>3.9</v>
      </c>
      <c r="W859">
        <v>20</v>
      </c>
      <c r="X859">
        <v>4900</v>
      </c>
      <c r="Y859">
        <f>(Table1[[#This Row],[Min Fecal Coliform]]+Table1[[#This Row],[Max Fecal Coliform]])/2</f>
        <v>2460</v>
      </c>
      <c r="Z859">
        <v>40</v>
      </c>
      <c r="AA859">
        <v>7900</v>
      </c>
      <c r="AB859">
        <f>(Table1[[#This Row],[Min Total Coliform]]+Table1[[#This Row],[Max Total Coliform]])/2</f>
        <v>3970</v>
      </c>
      <c r="AC859">
        <f>MIN(10, (Table1[[#This Row],[Avg BOD]]/4)*10)</f>
        <v>10</v>
      </c>
      <c r="AD859">
        <f>MIN(10, (Table1[[#This Row],[Avg Fecal Coliform]]/600)*10)</f>
        <v>10</v>
      </c>
      <c r="AE859">
        <f>MIN(10, (Table1[[#This Row],[Avg Nitrate N + Nitrite N]]/10)*10)</f>
        <v>3.9000000000000004</v>
      </c>
      <c r="AF859">
        <f>IF(OR(Table1[[#This Row],[Avg pH]]&lt;6.5,Table1[[#This Row],[Avg pH]]&gt;8.5),10,0)</f>
        <v>0</v>
      </c>
      <c r="AG859">
        <f>MAX(0, 10-(2*Table1[[#This Row],[Avg Dissolved Oxygen]]))</f>
        <v>0</v>
      </c>
      <c r="AH859">
        <f>(Table1[[#This Row],[Fecal Score]]*0.3) + (Table1[[#This Row],[BOD Score]]*0.25) + (Table1[[#This Row],[Nitrate Score]]*0.2) + (Table1[[#This Row],[pH Score]]*0.15) + (Table1[[#This Row],[Dissolved Oxygen Score]]*0.1)</f>
        <v>6.28</v>
      </c>
      <c r="AI859">
        <v>2019</v>
      </c>
    </row>
    <row r="860" spans="1:35">
      <c r="A860">
        <v>3179</v>
      </c>
      <c r="B860" t="s">
        <v>53</v>
      </c>
      <c r="C860" t="s">
        <v>1</v>
      </c>
      <c r="D860" t="s">
        <v>47</v>
      </c>
      <c r="E860">
        <v>28</v>
      </c>
      <c r="F860">
        <v>30</v>
      </c>
      <c r="G860">
        <f>(Table1[[#This Row],[Min Temperature]]+Table1[[#This Row],[Max Temperature]])/2</f>
        <v>29</v>
      </c>
      <c r="H860">
        <v>1.9</v>
      </c>
      <c r="I860">
        <v>5</v>
      </c>
      <c r="J860">
        <f>(Table1[[#This Row],[Min Dissolved Oxygen]]+Table1[[#This Row],[Max Dissolved Oxygen]])/2</f>
        <v>3.45</v>
      </c>
      <c r="K860">
        <v>6</v>
      </c>
      <c r="L860">
        <v>8.1</v>
      </c>
      <c r="M860">
        <f>(Table1[[#This Row],[Min pH]]+Table1[[#This Row],[Max pH]])/2</f>
        <v>7.05</v>
      </c>
      <c r="N860">
        <v>213</v>
      </c>
      <c r="O860">
        <v>441</v>
      </c>
      <c r="P860">
        <f>(Table1[[#This Row],[Min Conductivity]]+Table1[[#This Row],[Max Conductivity]])/2</f>
        <v>327</v>
      </c>
      <c r="Q860">
        <v>0</v>
      </c>
      <c r="R860">
        <v>4.2</v>
      </c>
      <c r="S860">
        <f>(Table1[[#This Row],[Min BOD]]+Table1[[#This Row],[Max BOD]])/2</f>
        <v>2.1</v>
      </c>
      <c r="T860">
        <v>0</v>
      </c>
      <c r="U860">
        <v>2.54</v>
      </c>
      <c r="V860">
        <f>(Table1[[#This Row],[Min Nitrate N + Nitrite N]]+Table1[[#This Row],[Max Nitrate N + Nitrite N]])/2</f>
        <v>1.27</v>
      </c>
      <c r="W860">
        <v>7900</v>
      </c>
      <c r="X860">
        <v>24000</v>
      </c>
      <c r="Y860">
        <f>(Table1[[#This Row],[Min Fecal Coliform]]+Table1[[#This Row],[Max Fecal Coliform]])/2</f>
        <v>15950</v>
      </c>
      <c r="Z860">
        <v>14000</v>
      </c>
      <c r="AA860">
        <v>92000</v>
      </c>
      <c r="AB860">
        <f>(Table1[[#This Row],[Min Total Coliform]]+Table1[[#This Row],[Max Total Coliform]])/2</f>
        <v>53000</v>
      </c>
      <c r="AC860">
        <f>MIN(10, (Table1[[#This Row],[Avg BOD]]/4)*10)</f>
        <v>5.25</v>
      </c>
      <c r="AD860">
        <f>MIN(10, (Table1[[#This Row],[Avg Fecal Coliform]]/600)*10)</f>
        <v>10</v>
      </c>
      <c r="AE860">
        <f>MIN(10, (Table1[[#This Row],[Avg Nitrate N + Nitrite N]]/10)*10)</f>
        <v>1.27</v>
      </c>
      <c r="AF860">
        <f>IF(OR(Table1[[#This Row],[Avg pH]]&lt;6.5,Table1[[#This Row],[Avg pH]]&gt;8.5),10,0)</f>
        <v>0</v>
      </c>
      <c r="AG860">
        <f>MAX(0, 10-(2*Table1[[#This Row],[Avg Dissolved Oxygen]]))</f>
        <v>3.0999999999999996</v>
      </c>
      <c r="AH860">
        <f>(Table1[[#This Row],[Fecal Score]]*0.3) + (Table1[[#This Row],[BOD Score]]*0.25) + (Table1[[#This Row],[Nitrate Score]]*0.2) + (Table1[[#This Row],[pH Score]]*0.15) + (Table1[[#This Row],[Dissolved Oxygen Score]]*0.1)</f>
        <v>4.8764999999999992</v>
      </c>
      <c r="AI860">
        <v>2019</v>
      </c>
    </row>
    <row r="861" spans="1:35">
      <c r="A861">
        <v>3180</v>
      </c>
      <c r="B861" t="s">
        <v>54</v>
      </c>
      <c r="C861" t="s">
        <v>1</v>
      </c>
      <c r="D861" t="s">
        <v>47</v>
      </c>
      <c r="E861">
        <v>27</v>
      </c>
      <c r="F861">
        <v>36</v>
      </c>
      <c r="G861">
        <f>(Table1[[#This Row],[Min Temperature]]+Table1[[#This Row],[Max Temperature]])/2</f>
        <v>31.5</v>
      </c>
      <c r="H861">
        <v>4.0999999999999996</v>
      </c>
      <c r="I861">
        <v>10.6</v>
      </c>
      <c r="J861">
        <f>(Table1[[#This Row],[Min Dissolved Oxygen]]+Table1[[#This Row],[Max Dissolved Oxygen]])/2</f>
        <v>7.35</v>
      </c>
      <c r="K861">
        <v>6.1</v>
      </c>
      <c r="L861">
        <v>7.5</v>
      </c>
      <c r="M861">
        <f>(Table1[[#This Row],[Min pH]]+Table1[[#This Row],[Max pH]])/2</f>
        <v>6.8</v>
      </c>
      <c r="N861">
        <v>59</v>
      </c>
      <c r="O861">
        <v>448</v>
      </c>
      <c r="P861">
        <f>(Table1[[#This Row],[Min Conductivity]]+Table1[[#This Row],[Max Conductivity]])/2</f>
        <v>253.5</v>
      </c>
      <c r="Q861">
        <v>0</v>
      </c>
      <c r="R861">
        <v>4.3</v>
      </c>
      <c r="S861">
        <f>(Table1[[#This Row],[Min BOD]]+Table1[[#This Row],[Max BOD]])/2</f>
        <v>2.15</v>
      </c>
      <c r="T861">
        <v>0</v>
      </c>
      <c r="U861">
        <v>4.8899999999999997</v>
      </c>
      <c r="V861">
        <f>(Table1[[#This Row],[Min Nitrate N + Nitrite N]]+Table1[[#This Row],[Max Nitrate N + Nitrite N]])/2</f>
        <v>2.4449999999999998</v>
      </c>
      <c r="W861">
        <v>200</v>
      </c>
      <c r="X861">
        <v>4900</v>
      </c>
      <c r="Y861">
        <f>(Table1[[#This Row],[Min Fecal Coliform]]+Table1[[#This Row],[Max Fecal Coliform]])/2</f>
        <v>2550</v>
      </c>
      <c r="Z861">
        <v>450</v>
      </c>
      <c r="AA861">
        <v>13000</v>
      </c>
      <c r="AB861">
        <f>(Table1[[#This Row],[Min Total Coliform]]+Table1[[#This Row],[Max Total Coliform]])/2</f>
        <v>6725</v>
      </c>
      <c r="AC861">
        <f>MIN(10, (Table1[[#This Row],[Avg BOD]]/4)*10)</f>
        <v>5.375</v>
      </c>
      <c r="AD861">
        <f>MIN(10, (Table1[[#This Row],[Avg Fecal Coliform]]/600)*10)</f>
        <v>10</v>
      </c>
      <c r="AE861">
        <f>MIN(10, (Table1[[#This Row],[Avg Nitrate N + Nitrite N]]/10)*10)</f>
        <v>2.4449999999999998</v>
      </c>
      <c r="AF861">
        <f>IF(OR(Table1[[#This Row],[Avg pH]]&lt;6.5,Table1[[#This Row],[Avg pH]]&gt;8.5),10,0)</f>
        <v>0</v>
      </c>
      <c r="AG861">
        <f>MAX(0, 10-(2*Table1[[#This Row],[Avg Dissolved Oxygen]]))</f>
        <v>0</v>
      </c>
      <c r="AH861">
        <f>(Table1[[#This Row],[Fecal Score]]*0.3) + (Table1[[#This Row],[BOD Score]]*0.25) + (Table1[[#This Row],[Nitrate Score]]*0.2) + (Table1[[#This Row],[pH Score]]*0.15) + (Table1[[#This Row],[Dissolved Oxygen Score]]*0.1)</f>
        <v>4.8327499999999999</v>
      </c>
      <c r="AI861">
        <v>2019</v>
      </c>
    </row>
    <row r="862" spans="1:35">
      <c r="A862">
        <v>4408</v>
      </c>
      <c r="B862" t="s">
        <v>529</v>
      </c>
      <c r="C862" t="s">
        <v>1</v>
      </c>
      <c r="D862" t="s">
        <v>47</v>
      </c>
      <c r="E862">
        <v>26</v>
      </c>
      <c r="F862">
        <v>30</v>
      </c>
      <c r="G862">
        <f>(Table1[[#This Row],[Min Temperature]]+Table1[[#This Row],[Max Temperature]])/2</f>
        <v>28</v>
      </c>
      <c r="H862">
        <v>7</v>
      </c>
      <c r="I862">
        <v>8.8000000000000007</v>
      </c>
      <c r="J862">
        <f>(Table1[[#This Row],[Min Dissolved Oxygen]]+Table1[[#This Row],[Max Dissolved Oxygen]])/2</f>
        <v>7.9</v>
      </c>
      <c r="K862">
        <v>6.1</v>
      </c>
      <c r="L862">
        <v>7.2</v>
      </c>
      <c r="M862">
        <f>(Table1[[#This Row],[Min pH]]+Table1[[#This Row],[Max pH]])/2</f>
        <v>6.65</v>
      </c>
      <c r="N862">
        <v>50</v>
      </c>
      <c r="O862">
        <v>145</v>
      </c>
      <c r="P862">
        <f>(Table1[[#This Row],[Min Conductivity]]+Table1[[#This Row],[Max Conductivity]])/2</f>
        <v>97.5</v>
      </c>
      <c r="Q862">
        <v>0</v>
      </c>
      <c r="R862">
        <v>0</v>
      </c>
      <c r="S862">
        <f>(Table1[[#This Row],[Min BOD]]+Table1[[#This Row],[Max BOD]])/2</f>
        <v>0</v>
      </c>
      <c r="T862">
        <v>0</v>
      </c>
      <c r="U862">
        <v>0.37</v>
      </c>
      <c r="V862">
        <f>(Table1[[#This Row],[Min Nitrate N + Nitrite N]]+Table1[[#This Row],[Max Nitrate N + Nitrite N]])/2</f>
        <v>0.185</v>
      </c>
      <c r="W862">
        <v>2300</v>
      </c>
      <c r="X862">
        <v>4900</v>
      </c>
      <c r="Y862">
        <f>(Table1[[#This Row],[Min Fecal Coliform]]+Table1[[#This Row],[Max Fecal Coliform]])/2</f>
        <v>3600</v>
      </c>
      <c r="Z862">
        <v>3300</v>
      </c>
      <c r="AA862">
        <v>13000</v>
      </c>
      <c r="AB862">
        <f>(Table1[[#This Row],[Min Total Coliform]]+Table1[[#This Row],[Max Total Coliform]])/2</f>
        <v>8150</v>
      </c>
      <c r="AC862">
        <f>MIN(10, (Table1[[#This Row],[Avg BOD]]/4)*10)</f>
        <v>0</v>
      </c>
      <c r="AD862">
        <f>MIN(10, (Table1[[#This Row],[Avg Fecal Coliform]]/600)*10)</f>
        <v>10</v>
      </c>
      <c r="AE862">
        <f>MIN(10, (Table1[[#This Row],[Avg Nitrate N + Nitrite N]]/10)*10)</f>
        <v>0.185</v>
      </c>
      <c r="AF862">
        <f>IF(OR(Table1[[#This Row],[Avg pH]]&lt;6.5,Table1[[#This Row],[Avg pH]]&gt;8.5),10,0)</f>
        <v>0</v>
      </c>
      <c r="AG862">
        <f>MAX(0, 10-(2*Table1[[#This Row],[Avg Dissolved Oxygen]]))</f>
        <v>0</v>
      </c>
      <c r="AH862">
        <f>(Table1[[#This Row],[Fecal Score]]*0.3) + (Table1[[#This Row],[BOD Score]]*0.25) + (Table1[[#This Row],[Nitrate Score]]*0.2) + (Table1[[#This Row],[pH Score]]*0.15) + (Table1[[#This Row],[Dissolved Oxygen Score]]*0.1)</f>
        <v>3.0369999999999999</v>
      </c>
      <c r="AI862">
        <v>2019</v>
      </c>
    </row>
    <row r="863" spans="1:35">
      <c r="A863">
        <v>1343</v>
      </c>
      <c r="B863" t="s">
        <v>530</v>
      </c>
      <c r="C863" t="s">
        <v>1</v>
      </c>
      <c r="D863" t="s">
        <v>56</v>
      </c>
      <c r="E863">
        <v>25</v>
      </c>
      <c r="F863">
        <v>30</v>
      </c>
      <c r="G863">
        <f>(Table1[[#This Row],[Min Temperature]]+Table1[[#This Row],[Max Temperature]])/2</f>
        <v>27.5</v>
      </c>
      <c r="H863">
        <v>6</v>
      </c>
      <c r="I863">
        <v>8.8000000000000007</v>
      </c>
      <c r="J863">
        <f>(Table1[[#This Row],[Min Dissolved Oxygen]]+Table1[[#This Row],[Max Dissolved Oxygen]])/2</f>
        <v>7.4</v>
      </c>
      <c r="K863">
        <v>8.1</v>
      </c>
      <c r="L863">
        <v>9.1</v>
      </c>
      <c r="M863">
        <f>(Table1[[#This Row],[Min pH]]+Table1[[#This Row],[Max pH]])/2</f>
        <v>8.6</v>
      </c>
      <c r="N863">
        <v>2408</v>
      </c>
      <c r="O863">
        <v>3402</v>
      </c>
      <c r="P863">
        <f>(Table1[[#This Row],[Min Conductivity]]+Table1[[#This Row],[Max Conductivity]])/2</f>
        <v>2905</v>
      </c>
      <c r="Q863">
        <v>11</v>
      </c>
      <c r="R863">
        <v>24</v>
      </c>
      <c r="S863">
        <f>(Table1[[#This Row],[Min BOD]]+Table1[[#This Row],[Max BOD]])/2</f>
        <v>17.5</v>
      </c>
      <c r="T863">
        <v>0.06</v>
      </c>
      <c r="U863">
        <v>0.28999999999999998</v>
      </c>
      <c r="V863">
        <f>(Table1[[#This Row],[Min Nitrate N + Nitrite N]]+Table1[[#This Row],[Max Nitrate N + Nitrite N]])/2</f>
        <v>0.17499999999999999</v>
      </c>
      <c r="W863">
        <v>12</v>
      </c>
      <c r="X863">
        <v>46</v>
      </c>
      <c r="Y863">
        <f>(Table1[[#This Row],[Min Fecal Coliform]]+Table1[[#This Row],[Max Fecal Coliform]])/2</f>
        <v>29</v>
      </c>
      <c r="Z863">
        <v>120</v>
      </c>
      <c r="AA863">
        <v>540</v>
      </c>
      <c r="AB863">
        <f>(Table1[[#This Row],[Min Total Coliform]]+Table1[[#This Row],[Max Total Coliform]])/2</f>
        <v>330</v>
      </c>
      <c r="AC863">
        <f>MIN(10, (Table1[[#This Row],[Avg BOD]]/4)*10)</f>
        <v>10</v>
      </c>
      <c r="AD863">
        <f>MIN(10, (Table1[[#This Row],[Avg Fecal Coliform]]/600)*10)</f>
        <v>0.48333333333333334</v>
      </c>
      <c r="AE863">
        <f>MIN(10, (Table1[[#This Row],[Avg Nitrate N + Nitrite N]]/10)*10)</f>
        <v>0.17499999999999999</v>
      </c>
      <c r="AF863">
        <f>IF(OR(Table1[[#This Row],[Avg pH]]&lt;6.5,Table1[[#This Row],[Avg pH]]&gt;8.5),10,0)</f>
        <v>10</v>
      </c>
      <c r="AG863">
        <f>MAX(0, 10-(2*Table1[[#This Row],[Avg Dissolved Oxygen]]))</f>
        <v>0</v>
      </c>
      <c r="AH863">
        <f>(Table1[[#This Row],[Fecal Score]]*0.3) + (Table1[[#This Row],[BOD Score]]*0.25) + (Table1[[#This Row],[Nitrate Score]]*0.2) + (Table1[[#This Row],[pH Score]]*0.15) + (Table1[[#This Row],[Dissolved Oxygen Score]]*0.1)</f>
        <v>4.18</v>
      </c>
      <c r="AI863">
        <v>2019</v>
      </c>
    </row>
    <row r="864" spans="1:35">
      <c r="A864">
        <v>1344</v>
      </c>
      <c r="B864" t="s">
        <v>531</v>
      </c>
      <c r="C864" t="s">
        <v>1</v>
      </c>
      <c r="D864" t="s">
        <v>56</v>
      </c>
      <c r="E864">
        <v>28</v>
      </c>
      <c r="F864">
        <v>29</v>
      </c>
      <c r="G864">
        <f>(Table1[[#This Row],[Min Temperature]]+Table1[[#This Row],[Max Temperature]])/2</f>
        <v>28.5</v>
      </c>
      <c r="H864">
        <v>6.1</v>
      </c>
      <c r="I864">
        <v>8.1999999999999993</v>
      </c>
      <c r="J864">
        <f>(Table1[[#This Row],[Min Dissolved Oxygen]]+Table1[[#This Row],[Max Dissolved Oxygen]])/2</f>
        <v>7.1499999999999995</v>
      </c>
      <c r="K864">
        <v>7.4</v>
      </c>
      <c r="L864">
        <v>8.3000000000000007</v>
      </c>
      <c r="M864">
        <f>(Table1[[#This Row],[Min pH]]+Table1[[#This Row],[Max pH]])/2</f>
        <v>7.8500000000000005</v>
      </c>
      <c r="N864">
        <v>415</v>
      </c>
      <c r="O864">
        <v>527</v>
      </c>
      <c r="P864">
        <f>(Table1[[#This Row],[Min Conductivity]]+Table1[[#This Row],[Max Conductivity]])/2</f>
        <v>471</v>
      </c>
      <c r="Q864">
        <v>4</v>
      </c>
      <c r="R864">
        <v>13</v>
      </c>
      <c r="S864">
        <f>(Table1[[#This Row],[Min BOD]]+Table1[[#This Row],[Max BOD]])/2</f>
        <v>8.5</v>
      </c>
      <c r="T864">
        <v>7.0000000000000007E-2</v>
      </c>
      <c r="U864">
        <v>0.21</v>
      </c>
      <c r="V864">
        <f>(Table1[[#This Row],[Min Nitrate N + Nitrite N]]+Table1[[#This Row],[Max Nitrate N + Nitrite N]])/2</f>
        <v>0.14000000000000001</v>
      </c>
      <c r="W864">
        <v>2</v>
      </c>
      <c r="X864">
        <v>68</v>
      </c>
      <c r="Y864">
        <f>(Table1[[#This Row],[Min Fecal Coliform]]+Table1[[#This Row],[Max Fecal Coliform]])/2</f>
        <v>35</v>
      </c>
      <c r="Z864">
        <v>2</v>
      </c>
      <c r="AA864">
        <v>490</v>
      </c>
      <c r="AB864">
        <f>(Table1[[#This Row],[Min Total Coliform]]+Table1[[#This Row],[Max Total Coliform]])/2</f>
        <v>246</v>
      </c>
      <c r="AC864">
        <f>MIN(10, (Table1[[#This Row],[Avg BOD]]/4)*10)</f>
        <v>10</v>
      </c>
      <c r="AD864">
        <f>MIN(10, (Table1[[#This Row],[Avg Fecal Coliform]]/600)*10)</f>
        <v>0.58333333333333337</v>
      </c>
      <c r="AE864">
        <f>MIN(10, (Table1[[#This Row],[Avg Nitrate N + Nitrite N]]/10)*10)</f>
        <v>0.14000000000000001</v>
      </c>
      <c r="AF864">
        <f>IF(OR(Table1[[#This Row],[Avg pH]]&lt;6.5,Table1[[#This Row],[Avg pH]]&gt;8.5),10,0)</f>
        <v>0</v>
      </c>
      <c r="AG864">
        <f>MAX(0, 10-(2*Table1[[#This Row],[Avg Dissolved Oxygen]]))</f>
        <v>0</v>
      </c>
      <c r="AH864">
        <f>(Table1[[#This Row],[Fecal Score]]*0.3) + (Table1[[#This Row],[BOD Score]]*0.25) + (Table1[[#This Row],[Nitrate Score]]*0.2) + (Table1[[#This Row],[pH Score]]*0.15) + (Table1[[#This Row],[Dissolved Oxygen Score]]*0.1)</f>
        <v>2.7029999999999998</v>
      </c>
      <c r="AI864">
        <v>2019</v>
      </c>
    </row>
    <row r="865" spans="1:35">
      <c r="A865">
        <v>1345</v>
      </c>
      <c r="B865" t="s">
        <v>532</v>
      </c>
      <c r="C865" t="s">
        <v>1</v>
      </c>
      <c r="D865" t="s">
        <v>56</v>
      </c>
      <c r="E865">
        <v>0</v>
      </c>
      <c r="F865">
        <v>29</v>
      </c>
      <c r="G865">
        <f>(Table1[[#This Row],[Min Temperature]]+Table1[[#This Row],[Max Temperature]])/2</f>
        <v>14.5</v>
      </c>
      <c r="H865">
        <v>6.2</v>
      </c>
      <c r="I865">
        <v>8.1</v>
      </c>
      <c r="J865">
        <f>(Table1[[#This Row],[Min Dissolved Oxygen]]+Table1[[#This Row],[Max Dissolved Oxygen]])/2</f>
        <v>7.15</v>
      </c>
      <c r="K865">
        <v>7.4</v>
      </c>
      <c r="L865">
        <v>8.5</v>
      </c>
      <c r="M865">
        <f>(Table1[[#This Row],[Min pH]]+Table1[[#This Row],[Max pH]])/2</f>
        <v>7.95</v>
      </c>
      <c r="N865">
        <v>192</v>
      </c>
      <c r="O865">
        <v>322</v>
      </c>
      <c r="P865">
        <f>(Table1[[#This Row],[Min Conductivity]]+Table1[[#This Row],[Max Conductivity]])/2</f>
        <v>257</v>
      </c>
      <c r="Q865">
        <v>0.3</v>
      </c>
      <c r="R865">
        <v>0.7</v>
      </c>
      <c r="S865">
        <f>(Table1[[#This Row],[Min BOD]]+Table1[[#This Row],[Max BOD]])/2</f>
        <v>0.5</v>
      </c>
      <c r="T865">
        <v>0.38</v>
      </c>
      <c r="U865">
        <v>0.73</v>
      </c>
      <c r="V865">
        <f>(Table1[[#This Row],[Min Nitrate N + Nitrite N]]+Table1[[#This Row],[Max Nitrate N + Nitrite N]])/2</f>
        <v>0.55499999999999994</v>
      </c>
      <c r="W865">
        <v>2</v>
      </c>
      <c r="X865">
        <v>4</v>
      </c>
      <c r="Y865">
        <f>(Table1[[#This Row],[Min Fecal Coliform]]+Table1[[#This Row],[Max Fecal Coliform]])/2</f>
        <v>3</v>
      </c>
      <c r="Z865">
        <v>4</v>
      </c>
      <c r="AA865">
        <v>47</v>
      </c>
      <c r="AB865">
        <f>(Table1[[#This Row],[Min Total Coliform]]+Table1[[#This Row],[Max Total Coliform]])/2</f>
        <v>25.5</v>
      </c>
      <c r="AC865">
        <f>MIN(10, (Table1[[#This Row],[Avg BOD]]/4)*10)</f>
        <v>1.25</v>
      </c>
      <c r="AD865">
        <f>MIN(10, (Table1[[#This Row],[Avg Fecal Coliform]]/600)*10)</f>
        <v>0.05</v>
      </c>
      <c r="AE865">
        <f>MIN(10, (Table1[[#This Row],[Avg Nitrate N + Nitrite N]]/10)*10)</f>
        <v>0.55499999999999994</v>
      </c>
      <c r="AF865">
        <f>IF(OR(Table1[[#This Row],[Avg pH]]&lt;6.5,Table1[[#This Row],[Avg pH]]&gt;8.5),10,0)</f>
        <v>0</v>
      </c>
      <c r="AG865">
        <f>MAX(0, 10-(2*Table1[[#This Row],[Avg Dissolved Oxygen]]))</f>
        <v>0</v>
      </c>
      <c r="AH865">
        <f>(Table1[[#This Row],[Fecal Score]]*0.3) + (Table1[[#This Row],[BOD Score]]*0.25) + (Table1[[#This Row],[Nitrate Score]]*0.2) + (Table1[[#This Row],[pH Score]]*0.15) + (Table1[[#This Row],[Dissolved Oxygen Score]]*0.1)</f>
        <v>0.4385</v>
      </c>
      <c r="AI865">
        <v>2019</v>
      </c>
    </row>
    <row r="866" spans="1:35">
      <c r="A866">
        <v>1346</v>
      </c>
      <c r="B866" t="s">
        <v>533</v>
      </c>
      <c r="C866" t="s">
        <v>1</v>
      </c>
      <c r="D866" t="s">
        <v>56</v>
      </c>
      <c r="E866">
        <v>0</v>
      </c>
      <c r="F866">
        <v>30.3</v>
      </c>
      <c r="G866">
        <f>(Table1[[#This Row],[Min Temperature]]+Table1[[#This Row],[Max Temperature]])/2</f>
        <v>15.15</v>
      </c>
      <c r="H866">
        <v>2.7</v>
      </c>
      <c r="I866">
        <v>4.8</v>
      </c>
      <c r="J866">
        <f>(Table1[[#This Row],[Min Dissolved Oxygen]]+Table1[[#This Row],[Max Dissolved Oxygen]])/2</f>
        <v>3.75</v>
      </c>
      <c r="K866">
        <v>7.2</v>
      </c>
      <c r="L866">
        <v>8.5</v>
      </c>
      <c r="M866">
        <f>(Table1[[#This Row],[Min pH]]+Table1[[#This Row],[Max pH]])/2</f>
        <v>7.85</v>
      </c>
      <c r="N866">
        <v>775</v>
      </c>
      <c r="O866">
        <v>3670</v>
      </c>
      <c r="P866">
        <f>(Table1[[#This Row],[Min Conductivity]]+Table1[[#This Row],[Max Conductivity]])/2</f>
        <v>2222.5</v>
      </c>
      <c r="Q866">
        <v>0.9</v>
      </c>
      <c r="R866">
        <v>11</v>
      </c>
      <c r="S866">
        <f>(Table1[[#This Row],[Min BOD]]+Table1[[#This Row],[Max BOD]])/2</f>
        <v>5.95</v>
      </c>
      <c r="T866">
        <v>0.38</v>
      </c>
      <c r="U866">
        <v>0.78</v>
      </c>
      <c r="V866">
        <f>(Table1[[#This Row],[Min Nitrate N + Nitrite N]]+Table1[[#This Row],[Max Nitrate N + Nitrite N]])/2</f>
        <v>0.58000000000000007</v>
      </c>
      <c r="W866">
        <v>26</v>
      </c>
      <c r="X866">
        <v>210</v>
      </c>
      <c r="Y866">
        <f>(Table1[[#This Row],[Min Fecal Coliform]]+Table1[[#This Row],[Max Fecal Coliform]])/2</f>
        <v>118</v>
      </c>
      <c r="Z866">
        <v>63</v>
      </c>
      <c r="AA866">
        <v>640</v>
      </c>
      <c r="AB866">
        <f>(Table1[[#This Row],[Min Total Coliform]]+Table1[[#This Row],[Max Total Coliform]])/2</f>
        <v>351.5</v>
      </c>
      <c r="AC866">
        <f>MIN(10, (Table1[[#This Row],[Avg BOD]]/4)*10)</f>
        <v>10</v>
      </c>
      <c r="AD866">
        <f>MIN(10, (Table1[[#This Row],[Avg Fecal Coliform]]/600)*10)</f>
        <v>1.9666666666666666</v>
      </c>
      <c r="AE866">
        <f>MIN(10, (Table1[[#This Row],[Avg Nitrate N + Nitrite N]]/10)*10)</f>
        <v>0.58000000000000007</v>
      </c>
      <c r="AF866">
        <f>IF(OR(Table1[[#This Row],[Avg pH]]&lt;6.5,Table1[[#This Row],[Avg pH]]&gt;8.5),10,0)</f>
        <v>0</v>
      </c>
      <c r="AG866">
        <f>MAX(0, 10-(2*Table1[[#This Row],[Avg Dissolved Oxygen]]))</f>
        <v>2.5</v>
      </c>
      <c r="AH866">
        <f>(Table1[[#This Row],[Fecal Score]]*0.3) + (Table1[[#This Row],[BOD Score]]*0.25) + (Table1[[#This Row],[Nitrate Score]]*0.2) + (Table1[[#This Row],[pH Score]]*0.15) + (Table1[[#This Row],[Dissolved Oxygen Score]]*0.1)</f>
        <v>3.456</v>
      </c>
      <c r="AI866">
        <v>2019</v>
      </c>
    </row>
    <row r="867" spans="1:35">
      <c r="A867">
        <v>1972</v>
      </c>
      <c r="B867" t="s">
        <v>60</v>
      </c>
      <c r="C867" t="s">
        <v>1</v>
      </c>
      <c r="D867" t="s">
        <v>56</v>
      </c>
      <c r="E867">
        <v>27</v>
      </c>
      <c r="F867">
        <v>27</v>
      </c>
      <c r="G867">
        <f>(Table1[[#This Row],[Min Temperature]]+Table1[[#This Row],[Max Temperature]])/2</f>
        <v>27</v>
      </c>
      <c r="H867">
        <v>7.1</v>
      </c>
      <c r="I867">
        <v>7.4</v>
      </c>
      <c r="J867">
        <f>(Table1[[#This Row],[Min Dissolved Oxygen]]+Table1[[#This Row],[Max Dissolved Oxygen]])/2</f>
        <v>7.25</v>
      </c>
      <c r="K867">
        <v>7.7</v>
      </c>
      <c r="L867">
        <v>9</v>
      </c>
      <c r="M867">
        <f>(Table1[[#This Row],[Min pH]]+Table1[[#This Row],[Max pH]])/2</f>
        <v>8.35</v>
      </c>
      <c r="N867">
        <v>335</v>
      </c>
      <c r="O867">
        <v>2432</v>
      </c>
      <c r="P867">
        <f>(Table1[[#This Row],[Min Conductivity]]+Table1[[#This Row],[Max Conductivity]])/2</f>
        <v>1383.5</v>
      </c>
      <c r="Q867">
        <v>1.7</v>
      </c>
      <c r="R867">
        <v>4</v>
      </c>
      <c r="S867">
        <f>(Table1[[#This Row],[Min BOD]]+Table1[[#This Row],[Max BOD]])/2</f>
        <v>2.85</v>
      </c>
      <c r="T867">
        <v>0</v>
      </c>
      <c r="U867">
        <v>0.3</v>
      </c>
      <c r="V867">
        <f>(Table1[[#This Row],[Min Nitrate N + Nitrite N]]+Table1[[#This Row],[Max Nitrate N + Nitrite N]])/2</f>
        <v>0.15</v>
      </c>
      <c r="W867">
        <v>17</v>
      </c>
      <c r="X867">
        <v>120</v>
      </c>
      <c r="Y867">
        <f>(Table1[[#This Row],[Min Fecal Coliform]]+Table1[[#This Row],[Max Fecal Coliform]])/2</f>
        <v>68.5</v>
      </c>
      <c r="Z867">
        <v>70</v>
      </c>
      <c r="AA867">
        <v>210</v>
      </c>
      <c r="AB867">
        <f>(Table1[[#This Row],[Min Total Coliform]]+Table1[[#This Row],[Max Total Coliform]])/2</f>
        <v>140</v>
      </c>
      <c r="AC867">
        <f>MIN(10, (Table1[[#This Row],[Avg BOD]]/4)*10)</f>
        <v>7.125</v>
      </c>
      <c r="AD867">
        <f>MIN(10, (Table1[[#This Row],[Avg Fecal Coliform]]/600)*10)</f>
        <v>1.1416666666666666</v>
      </c>
      <c r="AE867">
        <f>MIN(10, (Table1[[#This Row],[Avg Nitrate N + Nitrite N]]/10)*10)</f>
        <v>0.15</v>
      </c>
      <c r="AF867">
        <f>IF(OR(Table1[[#This Row],[Avg pH]]&lt;6.5,Table1[[#This Row],[Avg pH]]&gt;8.5),10,0)</f>
        <v>0</v>
      </c>
      <c r="AG867">
        <f>MAX(0, 10-(2*Table1[[#This Row],[Avg Dissolved Oxygen]]))</f>
        <v>0</v>
      </c>
      <c r="AH867">
        <f>(Table1[[#This Row],[Fecal Score]]*0.3) + (Table1[[#This Row],[BOD Score]]*0.25) + (Table1[[#This Row],[Nitrate Score]]*0.2) + (Table1[[#This Row],[pH Score]]*0.15) + (Table1[[#This Row],[Dissolved Oxygen Score]]*0.1)</f>
        <v>2.1537499999999996</v>
      </c>
      <c r="AI867">
        <v>2019</v>
      </c>
    </row>
    <row r="868" spans="1:35">
      <c r="A868">
        <v>1973</v>
      </c>
      <c r="B868" t="s">
        <v>61</v>
      </c>
      <c r="C868" t="s">
        <v>1</v>
      </c>
      <c r="D868" t="s">
        <v>56</v>
      </c>
      <c r="E868">
        <v>24</v>
      </c>
      <c r="F868">
        <v>29</v>
      </c>
      <c r="G868">
        <f>(Table1[[#This Row],[Min Temperature]]+Table1[[#This Row],[Max Temperature]])/2</f>
        <v>26.5</v>
      </c>
      <c r="H868">
        <v>3.2</v>
      </c>
      <c r="I868">
        <v>7.4</v>
      </c>
      <c r="J868">
        <f>(Table1[[#This Row],[Min Dissolved Oxygen]]+Table1[[#This Row],[Max Dissolved Oxygen]])/2</f>
        <v>5.3000000000000007</v>
      </c>
      <c r="K868">
        <v>7.6</v>
      </c>
      <c r="L868">
        <v>8.1999999999999993</v>
      </c>
      <c r="M868">
        <f>(Table1[[#This Row],[Min pH]]+Table1[[#This Row],[Max pH]])/2</f>
        <v>7.8999999999999995</v>
      </c>
      <c r="N868">
        <v>698</v>
      </c>
      <c r="O868">
        <v>2682</v>
      </c>
      <c r="P868">
        <f>(Table1[[#This Row],[Min Conductivity]]+Table1[[#This Row],[Max Conductivity]])/2</f>
        <v>1690</v>
      </c>
      <c r="Q868">
        <v>0.7</v>
      </c>
      <c r="R868">
        <v>6</v>
      </c>
      <c r="S868">
        <f>(Table1[[#This Row],[Min BOD]]+Table1[[#This Row],[Max BOD]])/2</f>
        <v>3.35</v>
      </c>
      <c r="T868">
        <v>0.12</v>
      </c>
      <c r="U868">
        <v>6</v>
      </c>
      <c r="V868">
        <f>(Table1[[#This Row],[Min Nitrate N + Nitrite N]]+Table1[[#This Row],[Max Nitrate N + Nitrite N]])/2</f>
        <v>3.06</v>
      </c>
      <c r="W868">
        <v>4</v>
      </c>
      <c r="X868">
        <v>120</v>
      </c>
      <c r="Y868">
        <f>(Table1[[#This Row],[Min Fecal Coliform]]+Table1[[#This Row],[Max Fecal Coliform]])/2</f>
        <v>62</v>
      </c>
      <c r="Z868">
        <v>26</v>
      </c>
      <c r="AA868">
        <v>350</v>
      </c>
      <c r="AB868">
        <f>(Table1[[#This Row],[Min Total Coliform]]+Table1[[#This Row],[Max Total Coliform]])/2</f>
        <v>188</v>
      </c>
      <c r="AC868">
        <f>MIN(10, (Table1[[#This Row],[Avg BOD]]/4)*10)</f>
        <v>8.375</v>
      </c>
      <c r="AD868">
        <f>MIN(10, (Table1[[#This Row],[Avg Fecal Coliform]]/600)*10)</f>
        <v>1.0333333333333332</v>
      </c>
      <c r="AE868">
        <f>MIN(10, (Table1[[#This Row],[Avg Nitrate N + Nitrite N]]/10)*10)</f>
        <v>3.06</v>
      </c>
      <c r="AF868">
        <f>IF(OR(Table1[[#This Row],[Avg pH]]&lt;6.5,Table1[[#This Row],[Avg pH]]&gt;8.5),10,0)</f>
        <v>0</v>
      </c>
      <c r="AG868">
        <f>MAX(0, 10-(2*Table1[[#This Row],[Avg Dissolved Oxygen]]))</f>
        <v>0</v>
      </c>
      <c r="AH868">
        <f>(Table1[[#This Row],[Fecal Score]]*0.3) + (Table1[[#This Row],[BOD Score]]*0.25) + (Table1[[#This Row],[Nitrate Score]]*0.2) + (Table1[[#This Row],[pH Score]]*0.15) + (Table1[[#This Row],[Dissolved Oxygen Score]]*0.1)</f>
        <v>3.0157500000000002</v>
      </c>
      <c r="AI868">
        <v>2019</v>
      </c>
    </row>
    <row r="869" spans="1:35">
      <c r="A869">
        <v>1975</v>
      </c>
      <c r="B869" t="s">
        <v>62</v>
      </c>
      <c r="C869" t="s">
        <v>1</v>
      </c>
      <c r="D869" t="s">
        <v>56</v>
      </c>
      <c r="E869">
        <v>23</v>
      </c>
      <c r="F869">
        <v>28</v>
      </c>
      <c r="G869">
        <f>(Table1[[#This Row],[Min Temperature]]+Table1[[#This Row],[Max Temperature]])/2</f>
        <v>25.5</v>
      </c>
      <c r="H869">
        <v>5.4</v>
      </c>
      <c r="I869">
        <v>6.6</v>
      </c>
      <c r="J869">
        <f>(Table1[[#This Row],[Min Dissolved Oxygen]]+Table1[[#This Row],[Max Dissolved Oxygen]])/2</f>
        <v>6</v>
      </c>
      <c r="K869">
        <v>7.1</v>
      </c>
      <c r="L869">
        <v>8.1999999999999993</v>
      </c>
      <c r="M869">
        <f>(Table1[[#This Row],[Min pH]]+Table1[[#This Row],[Max pH]])/2</f>
        <v>7.6499999999999995</v>
      </c>
      <c r="N869">
        <v>440</v>
      </c>
      <c r="O869">
        <v>532</v>
      </c>
      <c r="P869">
        <f>(Table1[[#This Row],[Min Conductivity]]+Table1[[#This Row],[Max Conductivity]])/2</f>
        <v>486</v>
      </c>
      <c r="Q869">
        <v>4.0999999999999996</v>
      </c>
      <c r="R869">
        <v>6.3</v>
      </c>
      <c r="S869">
        <f>(Table1[[#This Row],[Min BOD]]+Table1[[#This Row],[Max BOD]])/2</f>
        <v>5.1999999999999993</v>
      </c>
      <c r="T869">
        <v>0.25</v>
      </c>
      <c r="U869">
        <v>0.33</v>
      </c>
      <c r="V869">
        <f>(Table1[[#This Row],[Min Nitrate N + Nitrite N]]+Table1[[#This Row],[Max Nitrate N + Nitrite N]])/2</f>
        <v>0.29000000000000004</v>
      </c>
      <c r="W869">
        <v>6</v>
      </c>
      <c r="X869">
        <v>8</v>
      </c>
      <c r="Y869">
        <f>(Table1[[#This Row],[Min Fecal Coliform]]+Table1[[#This Row],[Max Fecal Coliform]])/2</f>
        <v>7</v>
      </c>
      <c r="Z869">
        <v>21</v>
      </c>
      <c r="AA869">
        <v>21</v>
      </c>
      <c r="AB869">
        <f>(Table1[[#This Row],[Min Total Coliform]]+Table1[[#This Row],[Max Total Coliform]])/2</f>
        <v>21</v>
      </c>
      <c r="AC869">
        <f>MIN(10, (Table1[[#This Row],[Avg BOD]]/4)*10)</f>
        <v>10</v>
      </c>
      <c r="AD869">
        <f>MIN(10, (Table1[[#This Row],[Avg Fecal Coliform]]/600)*10)</f>
        <v>0.11666666666666667</v>
      </c>
      <c r="AE869">
        <f>MIN(10, (Table1[[#This Row],[Avg Nitrate N + Nitrite N]]/10)*10)</f>
        <v>0.29000000000000004</v>
      </c>
      <c r="AF869">
        <f>IF(OR(Table1[[#This Row],[Avg pH]]&lt;6.5,Table1[[#This Row],[Avg pH]]&gt;8.5),10,0)</f>
        <v>0</v>
      </c>
      <c r="AG869">
        <f>MAX(0, 10-(2*Table1[[#This Row],[Avg Dissolved Oxygen]]))</f>
        <v>0</v>
      </c>
      <c r="AH869">
        <f>(Table1[[#This Row],[Fecal Score]]*0.3) + (Table1[[#This Row],[BOD Score]]*0.25) + (Table1[[#This Row],[Nitrate Score]]*0.2) + (Table1[[#This Row],[pH Score]]*0.15) + (Table1[[#This Row],[Dissolved Oxygen Score]]*0.1)</f>
        <v>2.593</v>
      </c>
      <c r="AI869">
        <v>2019</v>
      </c>
    </row>
    <row r="870" spans="1:35">
      <c r="A870">
        <v>1976</v>
      </c>
      <c r="B870" t="s">
        <v>63</v>
      </c>
      <c r="C870" t="s">
        <v>1</v>
      </c>
      <c r="D870" t="s">
        <v>56</v>
      </c>
      <c r="E870">
        <v>22</v>
      </c>
      <c r="F870">
        <v>24</v>
      </c>
      <c r="G870">
        <f>(Table1[[#This Row],[Min Temperature]]+Table1[[#This Row],[Max Temperature]])/2</f>
        <v>23</v>
      </c>
      <c r="H870">
        <v>5.0999999999999996</v>
      </c>
      <c r="I870">
        <v>13.5</v>
      </c>
      <c r="J870">
        <f>(Table1[[#This Row],[Min Dissolved Oxygen]]+Table1[[#This Row],[Max Dissolved Oxygen]])/2</f>
        <v>9.3000000000000007</v>
      </c>
      <c r="K870">
        <v>7.4</v>
      </c>
      <c r="L870">
        <v>8.4</v>
      </c>
      <c r="M870">
        <f>(Table1[[#This Row],[Min pH]]+Table1[[#This Row],[Max pH]])/2</f>
        <v>7.9</v>
      </c>
      <c r="N870">
        <v>401</v>
      </c>
      <c r="O870">
        <v>1736</v>
      </c>
      <c r="P870">
        <f>(Table1[[#This Row],[Min Conductivity]]+Table1[[#This Row],[Max Conductivity]])/2</f>
        <v>1068.5</v>
      </c>
      <c r="Q870">
        <v>1.9</v>
      </c>
      <c r="R870">
        <v>276.89999999999998</v>
      </c>
      <c r="S870">
        <f>(Table1[[#This Row],[Min BOD]]+Table1[[#This Row],[Max BOD]])/2</f>
        <v>139.39999999999998</v>
      </c>
      <c r="T870">
        <v>0.02</v>
      </c>
      <c r="U870">
        <v>0.06</v>
      </c>
      <c r="V870">
        <f>(Table1[[#This Row],[Min Nitrate N + Nitrite N]]+Table1[[#This Row],[Max Nitrate N + Nitrite N]])/2</f>
        <v>0.04</v>
      </c>
      <c r="W870">
        <v>6</v>
      </c>
      <c r="X870">
        <v>7</v>
      </c>
      <c r="Y870">
        <f>(Table1[[#This Row],[Min Fecal Coliform]]+Table1[[#This Row],[Max Fecal Coliform]])/2</f>
        <v>6.5</v>
      </c>
      <c r="Z870">
        <v>26</v>
      </c>
      <c r="AA870">
        <v>33</v>
      </c>
      <c r="AB870">
        <f>(Table1[[#This Row],[Min Total Coliform]]+Table1[[#This Row],[Max Total Coliform]])/2</f>
        <v>29.5</v>
      </c>
      <c r="AC870">
        <f>MIN(10, (Table1[[#This Row],[Avg BOD]]/4)*10)</f>
        <v>10</v>
      </c>
      <c r="AD870">
        <f>MIN(10, (Table1[[#This Row],[Avg Fecal Coliform]]/600)*10)</f>
        <v>0.10833333333333334</v>
      </c>
      <c r="AE870">
        <f>MIN(10, (Table1[[#This Row],[Avg Nitrate N + Nitrite N]]/10)*10)</f>
        <v>0.04</v>
      </c>
      <c r="AF870">
        <f>IF(OR(Table1[[#This Row],[Avg pH]]&lt;6.5,Table1[[#This Row],[Avg pH]]&gt;8.5),10,0)</f>
        <v>0</v>
      </c>
      <c r="AG870">
        <f>MAX(0, 10-(2*Table1[[#This Row],[Avg Dissolved Oxygen]]))</f>
        <v>0</v>
      </c>
      <c r="AH870">
        <f>(Table1[[#This Row],[Fecal Score]]*0.3) + (Table1[[#This Row],[BOD Score]]*0.25) + (Table1[[#This Row],[Nitrate Score]]*0.2) + (Table1[[#This Row],[pH Score]]*0.15) + (Table1[[#This Row],[Dissolved Oxygen Score]]*0.1)</f>
        <v>2.5405000000000002</v>
      </c>
      <c r="AI870">
        <v>2019</v>
      </c>
    </row>
    <row r="871" spans="1:35">
      <c r="A871">
        <v>1977</v>
      </c>
      <c r="B871" t="s">
        <v>64</v>
      </c>
      <c r="C871" t="s">
        <v>1</v>
      </c>
      <c r="D871" t="s">
        <v>56</v>
      </c>
      <c r="E871">
        <v>25</v>
      </c>
      <c r="F871">
        <v>29</v>
      </c>
      <c r="G871">
        <f>(Table1[[#This Row],[Min Temperature]]+Table1[[#This Row],[Max Temperature]])/2</f>
        <v>27</v>
      </c>
      <c r="H871">
        <v>2.7</v>
      </c>
      <c r="I871">
        <v>8</v>
      </c>
      <c r="J871">
        <f>(Table1[[#This Row],[Min Dissolved Oxygen]]+Table1[[#This Row],[Max Dissolved Oxygen]])/2</f>
        <v>5.35</v>
      </c>
      <c r="K871">
        <v>8.1999999999999993</v>
      </c>
      <c r="L871">
        <v>8.4</v>
      </c>
      <c r="M871">
        <f>(Table1[[#This Row],[Min pH]]+Table1[[#This Row],[Max pH]])/2</f>
        <v>8.3000000000000007</v>
      </c>
      <c r="N871">
        <v>488</v>
      </c>
      <c r="O871">
        <v>2240</v>
      </c>
      <c r="P871">
        <f>(Table1[[#This Row],[Min Conductivity]]+Table1[[#This Row],[Max Conductivity]])/2</f>
        <v>1364</v>
      </c>
      <c r="Q871">
        <v>0.4</v>
      </c>
      <c r="R871">
        <v>3.7</v>
      </c>
      <c r="S871">
        <f>(Table1[[#This Row],[Min BOD]]+Table1[[#This Row],[Max BOD]])/2</f>
        <v>2.0500000000000003</v>
      </c>
      <c r="T871">
        <v>0.38</v>
      </c>
      <c r="U871">
        <v>0.74</v>
      </c>
      <c r="V871">
        <f>(Table1[[#This Row],[Min Nitrate N + Nitrite N]]+Table1[[#This Row],[Max Nitrate N + Nitrite N]])/2</f>
        <v>0.56000000000000005</v>
      </c>
      <c r="W871">
        <v>2</v>
      </c>
      <c r="X871">
        <v>120</v>
      </c>
      <c r="Y871">
        <f>(Table1[[#This Row],[Min Fecal Coliform]]+Table1[[#This Row],[Max Fecal Coliform]])/2</f>
        <v>61</v>
      </c>
      <c r="Z871">
        <v>21</v>
      </c>
      <c r="AA871">
        <v>540</v>
      </c>
      <c r="AB871">
        <f>(Table1[[#This Row],[Min Total Coliform]]+Table1[[#This Row],[Max Total Coliform]])/2</f>
        <v>280.5</v>
      </c>
      <c r="AC871">
        <f>MIN(10, (Table1[[#This Row],[Avg BOD]]/4)*10)</f>
        <v>5.1250000000000009</v>
      </c>
      <c r="AD871">
        <f>MIN(10, (Table1[[#This Row],[Avg Fecal Coliform]]/600)*10)</f>
        <v>1.0166666666666666</v>
      </c>
      <c r="AE871">
        <f>MIN(10, (Table1[[#This Row],[Avg Nitrate N + Nitrite N]]/10)*10)</f>
        <v>0.56000000000000005</v>
      </c>
      <c r="AF871">
        <f>IF(OR(Table1[[#This Row],[Avg pH]]&lt;6.5,Table1[[#This Row],[Avg pH]]&gt;8.5),10,0)</f>
        <v>0</v>
      </c>
      <c r="AG871">
        <f>MAX(0, 10-(2*Table1[[#This Row],[Avg Dissolved Oxygen]]))</f>
        <v>0</v>
      </c>
      <c r="AH871">
        <f>(Table1[[#This Row],[Fecal Score]]*0.3) + (Table1[[#This Row],[BOD Score]]*0.25) + (Table1[[#This Row],[Nitrate Score]]*0.2) + (Table1[[#This Row],[pH Score]]*0.15) + (Table1[[#This Row],[Dissolved Oxygen Score]]*0.1)</f>
        <v>1.6982500000000003</v>
      </c>
      <c r="AI871">
        <v>2019</v>
      </c>
    </row>
    <row r="872" spans="1:35">
      <c r="A872">
        <v>2076</v>
      </c>
      <c r="B872" t="s">
        <v>67</v>
      </c>
      <c r="C872" t="s">
        <v>1</v>
      </c>
      <c r="D872" t="s">
        <v>56</v>
      </c>
      <c r="E872">
        <v>27</v>
      </c>
      <c r="F872">
        <v>32</v>
      </c>
      <c r="G872">
        <f>(Table1[[#This Row],[Min Temperature]]+Table1[[#This Row],[Max Temperature]])/2</f>
        <v>29.5</v>
      </c>
      <c r="H872">
        <v>6.6</v>
      </c>
      <c r="I872">
        <v>7.6</v>
      </c>
      <c r="J872">
        <f>(Table1[[#This Row],[Min Dissolved Oxygen]]+Table1[[#This Row],[Max Dissolved Oxygen]])/2</f>
        <v>7.1</v>
      </c>
      <c r="K872">
        <v>7.4</v>
      </c>
      <c r="L872">
        <v>8.6</v>
      </c>
      <c r="M872">
        <f>(Table1[[#This Row],[Min pH]]+Table1[[#This Row],[Max pH]])/2</f>
        <v>8</v>
      </c>
      <c r="N872">
        <v>269</v>
      </c>
      <c r="O872">
        <v>1630</v>
      </c>
      <c r="P872">
        <f>(Table1[[#This Row],[Min Conductivity]]+Table1[[#This Row],[Max Conductivity]])/2</f>
        <v>949.5</v>
      </c>
      <c r="Q872">
        <v>0.4</v>
      </c>
      <c r="R872">
        <v>0.9</v>
      </c>
      <c r="S872">
        <f>(Table1[[#This Row],[Min BOD]]+Table1[[#This Row],[Max BOD]])/2</f>
        <v>0.65</v>
      </c>
      <c r="T872">
        <v>0.11</v>
      </c>
      <c r="U872">
        <v>0.48</v>
      </c>
      <c r="V872">
        <f>(Table1[[#This Row],[Min Nitrate N + Nitrite N]]+Table1[[#This Row],[Max Nitrate N + Nitrite N]])/2</f>
        <v>0.29499999999999998</v>
      </c>
      <c r="W872">
        <v>17</v>
      </c>
      <c r="X872">
        <v>26</v>
      </c>
      <c r="Y872">
        <f>(Table1[[#This Row],[Min Fecal Coliform]]+Table1[[#This Row],[Max Fecal Coliform]])/2</f>
        <v>21.5</v>
      </c>
      <c r="Z872">
        <v>49</v>
      </c>
      <c r="AA872">
        <v>94</v>
      </c>
      <c r="AB872">
        <f>(Table1[[#This Row],[Min Total Coliform]]+Table1[[#This Row],[Max Total Coliform]])/2</f>
        <v>71.5</v>
      </c>
      <c r="AC872">
        <f>MIN(10, (Table1[[#This Row],[Avg BOD]]/4)*10)</f>
        <v>1.625</v>
      </c>
      <c r="AD872">
        <f>MIN(10, (Table1[[#This Row],[Avg Fecal Coliform]]/600)*10)</f>
        <v>0.35833333333333334</v>
      </c>
      <c r="AE872">
        <f>MIN(10, (Table1[[#This Row],[Avg Nitrate N + Nitrite N]]/10)*10)</f>
        <v>0.29499999999999998</v>
      </c>
      <c r="AF872">
        <f>IF(OR(Table1[[#This Row],[Avg pH]]&lt;6.5,Table1[[#This Row],[Avg pH]]&gt;8.5),10,0)</f>
        <v>0</v>
      </c>
      <c r="AG872">
        <f>MAX(0, 10-(2*Table1[[#This Row],[Avg Dissolved Oxygen]]))</f>
        <v>0</v>
      </c>
      <c r="AH872">
        <f>(Table1[[#This Row],[Fecal Score]]*0.3) + (Table1[[#This Row],[BOD Score]]*0.25) + (Table1[[#This Row],[Nitrate Score]]*0.2) + (Table1[[#This Row],[pH Score]]*0.15) + (Table1[[#This Row],[Dissolved Oxygen Score]]*0.1)</f>
        <v>0.57275000000000009</v>
      </c>
      <c r="AI872">
        <v>2019</v>
      </c>
    </row>
    <row r="873" spans="1:35">
      <c r="A873">
        <v>2077</v>
      </c>
      <c r="B873" t="s">
        <v>68</v>
      </c>
      <c r="C873" t="s">
        <v>1</v>
      </c>
      <c r="D873" t="s">
        <v>56</v>
      </c>
      <c r="E873">
        <v>26</v>
      </c>
      <c r="F873">
        <v>29</v>
      </c>
      <c r="G873">
        <f>(Table1[[#This Row],[Min Temperature]]+Table1[[#This Row],[Max Temperature]])/2</f>
        <v>27.5</v>
      </c>
      <c r="H873">
        <v>6</v>
      </c>
      <c r="I873">
        <v>7.3</v>
      </c>
      <c r="J873">
        <f>(Table1[[#This Row],[Min Dissolved Oxygen]]+Table1[[#This Row],[Max Dissolved Oxygen]])/2</f>
        <v>6.65</v>
      </c>
      <c r="K873">
        <v>7.3</v>
      </c>
      <c r="L873">
        <v>8.1</v>
      </c>
      <c r="M873">
        <f>(Table1[[#This Row],[Min pH]]+Table1[[#This Row],[Max pH]])/2</f>
        <v>7.6999999999999993</v>
      </c>
      <c r="N873">
        <v>318</v>
      </c>
      <c r="O873">
        <v>805</v>
      </c>
      <c r="P873">
        <f>(Table1[[#This Row],[Min Conductivity]]+Table1[[#This Row],[Max Conductivity]])/2</f>
        <v>561.5</v>
      </c>
      <c r="Q873">
        <v>0.7</v>
      </c>
      <c r="R873">
        <v>1.5</v>
      </c>
      <c r="S873">
        <f>(Table1[[#This Row],[Min BOD]]+Table1[[#This Row],[Max BOD]])/2</f>
        <v>1.1000000000000001</v>
      </c>
      <c r="T873">
        <v>0.01</v>
      </c>
      <c r="U873">
        <v>0.17</v>
      </c>
      <c r="V873">
        <f>(Table1[[#This Row],[Min Nitrate N + Nitrite N]]+Table1[[#This Row],[Max Nitrate N + Nitrite N]])/2</f>
        <v>9.0000000000000011E-2</v>
      </c>
      <c r="W873">
        <v>6</v>
      </c>
      <c r="X873">
        <v>11</v>
      </c>
      <c r="Y873">
        <f>(Table1[[#This Row],[Min Fecal Coliform]]+Table1[[#This Row],[Max Fecal Coliform]])/2</f>
        <v>8.5</v>
      </c>
      <c r="Z873">
        <v>26</v>
      </c>
      <c r="AA873">
        <v>93</v>
      </c>
      <c r="AB873">
        <f>(Table1[[#This Row],[Min Total Coliform]]+Table1[[#This Row],[Max Total Coliform]])/2</f>
        <v>59.5</v>
      </c>
      <c r="AC873">
        <f>MIN(10, (Table1[[#This Row],[Avg BOD]]/4)*10)</f>
        <v>2.75</v>
      </c>
      <c r="AD873">
        <f>MIN(10, (Table1[[#This Row],[Avg Fecal Coliform]]/600)*10)</f>
        <v>0.14166666666666666</v>
      </c>
      <c r="AE873">
        <f>MIN(10, (Table1[[#This Row],[Avg Nitrate N + Nitrite N]]/10)*10)</f>
        <v>9.0000000000000011E-2</v>
      </c>
      <c r="AF873">
        <f>IF(OR(Table1[[#This Row],[Avg pH]]&lt;6.5,Table1[[#This Row],[Avg pH]]&gt;8.5),10,0)</f>
        <v>0</v>
      </c>
      <c r="AG873">
        <f>MAX(0, 10-(2*Table1[[#This Row],[Avg Dissolved Oxygen]]))</f>
        <v>0</v>
      </c>
      <c r="AH873">
        <f>(Table1[[#This Row],[Fecal Score]]*0.3) + (Table1[[#This Row],[BOD Score]]*0.25) + (Table1[[#This Row],[Nitrate Score]]*0.2) + (Table1[[#This Row],[pH Score]]*0.15) + (Table1[[#This Row],[Dissolved Oxygen Score]]*0.1)</f>
        <v>0.748</v>
      </c>
      <c r="AI873">
        <v>2019</v>
      </c>
    </row>
    <row r="874" spans="1:35">
      <c r="A874">
        <v>2078</v>
      </c>
      <c r="B874" t="s">
        <v>69</v>
      </c>
      <c r="C874" t="s">
        <v>1</v>
      </c>
      <c r="D874" t="s">
        <v>56</v>
      </c>
      <c r="E874">
        <v>23</v>
      </c>
      <c r="F874">
        <v>27</v>
      </c>
      <c r="G874">
        <f>(Table1[[#This Row],[Min Temperature]]+Table1[[#This Row],[Max Temperature]])/2</f>
        <v>25</v>
      </c>
      <c r="H874">
        <v>5.4</v>
      </c>
      <c r="I874">
        <v>6.8</v>
      </c>
      <c r="J874">
        <f>(Table1[[#This Row],[Min Dissolved Oxygen]]+Table1[[#This Row],[Max Dissolved Oxygen]])/2</f>
        <v>6.1</v>
      </c>
      <c r="K874">
        <v>7.7</v>
      </c>
      <c r="L874">
        <v>8.3000000000000007</v>
      </c>
      <c r="M874">
        <f>(Table1[[#This Row],[Min pH]]+Table1[[#This Row],[Max pH]])/2</f>
        <v>8</v>
      </c>
      <c r="N874">
        <v>415</v>
      </c>
      <c r="O874">
        <v>1253</v>
      </c>
      <c r="P874">
        <f>(Table1[[#This Row],[Min Conductivity]]+Table1[[#This Row],[Max Conductivity]])/2</f>
        <v>834</v>
      </c>
      <c r="Q874">
        <v>1.3</v>
      </c>
      <c r="R874">
        <v>2.2999999999999998</v>
      </c>
      <c r="S874">
        <f>(Table1[[#This Row],[Min BOD]]+Table1[[#This Row],[Max BOD]])/2</f>
        <v>1.7999999999999998</v>
      </c>
      <c r="T874">
        <v>0</v>
      </c>
      <c r="U874">
        <v>0.05</v>
      </c>
      <c r="V874">
        <f>(Table1[[#This Row],[Min Nitrate N + Nitrite N]]+Table1[[#This Row],[Max Nitrate N + Nitrite N]])/2</f>
        <v>2.5000000000000001E-2</v>
      </c>
      <c r="W874">
        <v>871.18936170212805</v>
      </c>
      <c r="X874">
        <v>233806.89958159</v>
      </c>
      <c r="Y874">
        <f>(Table1[[#This Row],[Min Fecal Coliform]]+Table1[[#This Row],[Max Fecal Coliform]])/2</f>
        <v>117339.04447164606</v>
      </c>
      <c r="Z874">
        <v>5008.63768115942</v>
      </c>
      <c r="AA874">
        <v>2939574.0021231398</v>
      </c>
      <c r="AB874">
        <f>(Table1[[#This Row],[Min Total Coliform]]+Table1[[#This Row],[Max Total Coliform]])/2</f>
        <v>1472291.3199021495</v>
      </c>
      <c r="AC874">
        <f>MIN(10, (Table1[[#This Row],[Avg BOD]]/4)*10)</f>
        <v>4.5</v>
      </c>
      <c r="AD874">
        <f>MIN(10, (Table1[[#This Row],[Avg Fecal Coliform]]/600)*10)</f>
        <v>10</v>
      </c>
      <c r="AE874">
        <f>MIN(10, (Table1[[#This Row],[Avg Nitrate N + Nitrite N]]/10)*10)</f>
        <v>2.5000000000000001E-2</v>
      </c>
      <c r="AF874">
        <f>IF(OR(Table1[[#This Row],[Avg pH]]&lt;6.5,Table1[[#This Row],[Avg pH]]&gt;8.5),10,0)</f>
        <v>0</v>
      </c>
      <c r="AG874">
        <f>MAX(0, 10-(2*Table1[[#This Row],[Avg Dissolved Oxygen]]))</f>
        <v>0</v>
      </c>
      <c r="AH874">
        <f>(Table1[[#This Row],[Fecal Score]]*0.3) + (Table1[[#This Row],[BOD Score]]*0.25) + (Table1[[#This Row],[Nitrate Score]]*0.2) + (Table1[[#This Row],[pH Score]]*0.15) + (Table1[[#This Row],[Dissolved Oxygen Score]]*0.1)</f>
        <v>4.13</v>
      </c>
      <c r="AI874">
        <v>2019</v>
      </c>
    </row>
    <row r="875" spans="1:35">
      <c r="A875">
        <v>3197</v>
      </c>
      <c r="B875" t="s">
        <v>70</v>
      </c>
      <c r="C875" t="s">
        <v>1</v>
      </c>
      <c r="D875" t="s">
        <v>56</v>
      </c>
      <c r="E875">
        <v>24</v>
      </c>
      <c r="F875">
        <v>33</v>
      </c>
      <c r="G875">
        <f>(Table1[[#This Row],[Min Temperature]]+Table1[[#This Row],[Max Temperature]])/2</f>
        <v>28.5</v>
      </c>
      <c r="H875">
        <v>5</v>
      </c>
      <c r="I875">
        <v>7.7</v>
      </c>
      <c r="J875">
        <f>(Table1[[#This Row],[Min Dissolved Oxygen]]+Table1[[#This Row],[Max Dissolved Oxygen]])/2</f>
        <v>6.35</v>
      </c>
      <c r="K875">
        <v>7.6</v>
      </c>
      <c r="L875">
        <v>8.3000000000000007</v>
      </c>
      <c r="M875">
        <f>(Table1[[#This Row],[Min pH]]+Table1[[#This Row],[Max pH]])/2</f>
        <v>7.95</v>
      </c>
      <c r="N875">
        <v>375</v>
      </c>
      <c r="O875">
        <v>2761</v>
      </c>
      <c r="P875">
        <f>(Table1[[#This Row],[Min Conductivity]]+Table1[[#This Row],[Max Conductivity]])/2</f>
        <v>1568</v>
      </c>
      <c r="Q875">
        <v>0.5</v>
      </c>
      <c r="R875">
        <v>2.1</v>
      </c>
      <c r="S875">
        <f>(Table1[[#This Row],[Min BOD]]+Table1[[#This Row],[Max BOD]])/2</f>
        <v>1.3</v>
      </c>
      <c r="T875">
        <v>0.02</v>
      </c>
      <c r="U875">
        <v>0.31</v>
      </c>
      <c r="V875">
        <f>(Table1[[#This Row],[Min Nitrate N + Nitrite N]]+Table1[[#This Row],[Max Nitrate N + Nitrite N]])/2</f>
        <v>0.16500000000000001</v>
      </c>
      <c r="W875">
        <v>0</v>
      </c>
      <c r="X875">
        <v>5</v>
      </c>
      <c r="Y875">
        <f>(Table1[[#This Row],[Min Fecal Coliform]]+Table1[[#This Row],[Max Fecal Coliform]])/2</f>
        <v>2.5</v>
      </c>
      <c r="Z875">
        <v>0</v>
      </c>
      <c r="AA875">
        <v>5</v>
      </c>
      <c r="AB875">
        <f>(Table1[[#This Row],[Min Total Coliform]]+Table1[[#This Row],[Max Total Coliform]])/2</f>
        <v>2.5</v>
      </c>
      <c r="AC875">
        <f>MIN(10, (Table1[[#This Row],[Avg BOD]]/4)*10)</f>
        <v>3.25</v>
      </c>
      <c r="AD875">
        <f>MIN(10, (Table1[[#This Row],[Avg Fecal Coliform]]/600)*10)</f>
        <v>4.1666666666666664E-2</v>
      </c>
      <c r="AE875">
        <f>MIN(10, (Table1[[#This Row],[Avg Nitrate N + Nitrite N]]/10)*10)</f>
        <v>0.16500000000000001</v>
      </c>
      <c r="AF875">
        <f>IF(OR(Table1[[#This Row],[Avg pH]]&lt;6.5,Table1[[#This Row],[Avg pH]]&gt;8.5),10,0)</f>
        <v>0</v>
      </c>
      <c r="AG875">
        <f>MAX(0, 10-(2*Table1[[#This Row],[Avg Dissolved Oxygen]]))</f>
        <v>0</v>
      </c>
      <c r="AH875">
        <f>(Table1[[#This Row],[Fecal Score]]*0.3) + (Table1[[#This Row],[BOD Score]]*0.25) + (Table1[[#This Row],[Nitrate Score]]*0.2) + (Table1[[#This Row],[pH Score]]*0.15) + (Table1[[#This Row],[Dissolved Oxygen Score]]*0.1)</f>
        <v>0.85799999999999998</v>
      </c>
      <c r="AI875">
        <v>2019</v>
      </c>
    </row>
    <row r="876" spans="1:35">
      <c r="A876">
        <v>3198</v>
      </c>
      <c r="B876" t="s">
        <v>71</v>
      </c>
      <c r="C876" t="s">
        <v>1</v>
      </c>
      <c r="D876" t="s">
        <v>56</v>
      </c>
      <c r="E876">
        <v>25</v>
      </c>
      <c r="F876">
        <v>29</v>
      </c>
      <c r="G876">
        <f>(Table1[[#This Row],[Min Temperature]]+Table1[[#This Row],[Max Temperature]])/2</f>
        <v>27</v>
      </c>
      <c r="H876">
        <v>3.1</v>
      </c>
      <c r="I876">
        <v>6.8</v>
      </c>
      <c r="J876">
        <f>(Table1[[#This Row],[Min Dissolved Oxygen]]+Table1[[#This Row],[Max Dissolved Oxygen]])/2</f>
        <v>4.95</v>
      </c>
      <c r="K876">
        <v>7.2</v>
      </c>
      <c r="L876">
        <v>8.5</v>
      </c>
      <c r="M876">
        <f>(Table1[[#This Row],[Min pH]]+Table1[[#This Row],[Max pH]])/2</f>
        <v>7.85</v>
      </c>
      <c r="N876">
        <v>328</v>
      </c>
      <c r="O876">
        <v>623</v>
      </c>
      <c r="P876">
        <f>(Table1[[#This Row],[Min Conductivity]]+Table1[[#This Row],[Max Conductivity]])/2</f>
        <v>475.5</v>
      </c>
      <c r="Q876">
        <v>0.4</v>
      </c>
      <c r="R876">
        <v>0.9</v>
      </c>
      <c r="S876">
        <f>(Table1[[#This Row],[Min BOD]]+Table1[[#This Row],[Max BOD]])/2</f>
        <v>0.65</v>
      </c>
      <c r="T876">
        <v>0.36</v>
      </c>
      <c r="U876">
        <v>0.76</v>
      </c>
      <c r="V876">
        <f>(Table1[[#This Row],[Min Nitrate N + Nitrite N]]+Table1[[#This Row],[Max Nitrate N + Nitrite N]])/2</f>
        <v>0.56000000000000005</v>
      </c>
      <c r="W876">
        <v>4</v>
      </c>
      <c r="X876">
        <v>49</v>
      </c>
      <c r="Y876">
        <f>(Table1[[#This Row],[Min Fecal Coliform]]+Table1[[#This Row],[Max Fecal Coliform]])/2</f>
        <v>26.5</v>
      </c>
      <c r="Z876">
        <v>33</v>
      </c>
      <c r="AA876">
        <v>240</v>
      </c>
      <c r="AB876">
        <f>(Table1[[#This Row],[Min Total Coliform]]+Table1[[#This Row],[Max Total Coliform]])/2</f>
        <v>136.5</v>
      </c>
      <c r="AC876">
        <f>MIN(10, (Table1[[#This Row],[Avg BOD]]/4)*10)</f>
        <v>1.625</v>
      </c>
      <c r="AD876">
        <f>MIN(10, (Table1[[#This Row],[Avg Fecal Coliform]]/600)*10)</f>
        <v>0.44166666666666665</v>
      </c>
      <c r="AE876">
        <f>MIN(10, (Table1[[#This Row],[Avg Nitrate N + Nitrite N]]/10)*10)</f>
        <v>0.56000000000000005</v>
      </c>
      <c r="AF876">
        <f>IF(OR(Table1[[#This Row],[Avg pH]]&lt;6.5,Table1[[#This Row],[Avg pH]]&gt;8.5),10,0)</f>
        <v>0</v>
      </c>
      <c r="AG876">
        <f>MAX(0, 10-(2*Table1[[#This Row],[Avg Dissolved Oxygen]]))</f>
        <v>9.9999999999999645E-2</v>
      </c>
      <c r="AH876">
        <f>(Table1[[#This Row],[Fecal Score]]*0.3) + (Table1[[#This Row],[BOD Score]]*0.25) + (Table1[[#This Row],[Nitrate Score]]*0.2) + (Table1[[#This Row],[pH Score]]*0.15) + (Table1[[#This Row],[Dissolved Oxygen Score]]*0.1)</f>
        <v>0.66074999999999995</v>
      </c>
      <c r="AI876">
        <v>2019</v>
      </c>
    </row>
    <row r="877" spans="1:35">
      <c r="A877">
        <v>3199</v>
      </c>
      <c r="B877" t="s">
        <v>72</v>
      </c>
      <c r="C877" t="s">
        <v>1</v>
      </c>
      <c r="D877" t="s">
        <v>56</v>
      </c>
      <c r="E877">
        <v>0</v>
      </c>
      <c r="F877">
        <v>29</v>
      </c>
      <c r="G877">
        <f>(Table1[[#This Row],[Min Temperature]]+Table1[[#This Row],[Max Temperature]])/2</f>
        <v>14.5</v>
      </c>
      <c r="H877">
        <v>0</v>
      </c>
      <c r="I877">
        <v>6.9</v>
      </c>
      <c r="J877">
        <f>(Table1[[#This Row],[Min Dissolved Oxygen]]+Table1[[#This Row],[Max Dissolved Oxygen]])/2</f>
        <v>3.45</v>
      </c>
      <c r="K877">
        <v>0</v>
      </c>
      <c r="L877">
        <v>7.7</v>
      </c>
      <c r="M877">
        <f>(Table1[[#This Row],[Min pH]]+Table1[[#This Row],[Max pH]])/2</f>
        <v>3.85</v>
      </c>
      <c r="N877">
        <v>0</v>
      </c>
      <c r="O877">
        <v>510</v>
      </c>
      <c r="P877">
        <f>(Table1[[#This Row],[Min Conductivity]]+Table1[[#This Row],[Max Conductivity]])/2</f>
        <v>255</v>
      </c>
      <c r="Q877">
        <v>0</v>
      </c>
      <c r="R877">
        <v>1.1000000000000001</v>
      </c>
      <c r="S877">
        <f>(Table1[[#This Row],[Min BOD]]+Table1[[#This Row],[Max BOD]])/2</f>
        <v>0.55000000000000004</v>
      </c>
      <c r="T877">
        <v>0</v>
      </c>
      <c r="U877">
        <v>0.69</v>
      </c>
      <c r="V877">
        <f>(Table1[[#This Row],[Min Nitrate N + Nitrite N]]+Table1[[#This Row],[Max Nitrate N + Nitrite N]])/2</f>
        <v>0.34499999999999997</v>
      </c>
      <c r="W877">
        <v>2</v>
      </c>
      <c r="X877">
        <v>6</v>
      </c>
      <c r="Y877">
        <f>(Table1[[#This Row],[Min Fecal Coliform]]+Table1[[#This Row],[Max Fecal Coliform]])/2</f>
        <v>4</v>
      </c>
      <c r="Z877">
        <v>2</v>
      </c>
      <c r="AA877">
        <v>21</v>
      </c>
      <c r="AB877">
        <f>(Table1[[#This Row],[Min Total Coliform]]+Table1[[#This Row],[Max Total Coliform]])/2</f>
        <v>11.5</v>
      </c>
      <c r="AC877">
        <f>MIN(10, (Table1[[#This Row],[Avg BOD]]/4)*10)</f>
        <v>1.375</v>
      </c>
      <c r="AD877">
        <f>MIN(10, (Table1[[#This Row],[Avg Fecal Coliform]]/600)*10)</f>
        <v>6.6666666666666666E-2</v>
      </c>
      <c r="AE877">
        <f>MIN(10, (Table1[[#This Row],[Avg Nitrate N + Nitrite N]]/10)*10)</f>
        <v>0.34499999999999997</v>
      </c>
      <c r="AF877">
        <f>IF(OR(Table1[[#This Row],[Avg pH]]&lt;6.5,Table1[[#This Row],[Avg pH]]&gt;8.5),10,0)</f>
        <v>10</v>
      </c>
      <c r="AG877">
        <f>MAX(0, 10-(2*Table1[[#This Row],[Avg Dissolved Oxygen]]))</f>
        <v>3.0999999999999996</v>
      </c>
      <c r="AH877">
        <f>(Table1[[#This Row],[Fecal Score]]*0.3) + (Table1[[#This Row],[BOD Score]]*0.25) + (Table1[[#This Row],[Nitrate Score]]*0.2) + (Table1[[#This Row],[pH Score]]*0.15) + (Table1[[#This Row],[Dissolved Oxygen Score]]*0.1)</f>
        <v>2.24275</v>
      </c>
      <c r="AI877">
        <v>2019</v>
      </c>
    </row>
    <row r="878" spans="1:35">
      <c r="A878">
        <v>3200</v>
      </c>
      <c r="B878" t="s">
        <v>73</v>
      </c>
      <c r="C878" t="s">
        <v>1</v>
      </c>
      <c r="D878" t="s">
        <v>56</v>
      </c>
      <c r="E878">
        <v>26</v>
      </c>
      <c r="F878">
        <v>30</v>
      </c>
      <c r="G878">
        <f>(Table1[[#This Row],[Min Temperature]]+Table1[[#This Row],[Max Temperature]])/2</f>
        <v>28</v>
      </c>
      <c r="H878">
        <v>2.8</v>
      </c>
      <c r="I878">
        <v>9.1999999999999993</v>
      </c>
      <c r="J878">
        <f>(Table1[[#This Row],[Min Dissolved Oxygen]]+Table1[[#This Row],[Max Dissolved Oxygen]])/2</f>
        <v>6</v>
      </c>
      <c r="K878">
        <v>8.4</v>
      </c>
      <c r="L878">
        <v>9.4</v>
      </c>
      <c r="M878">
        <f>(Table1[[#This Row],[Min pH]]+Table1[[#This Row],[Max pH]])/2</f>
        <v>8.9</v>
      </c>
      <c r="N878">
        <v>6419</v>
      </c>
      <c r="O878">
        <v>12050</v>
      </c>
      <c r="P878">
        <f>(Table1[[#This Row],[Min Conductivity]]+Table1[[#This Row],[Max Conductivity]])/2</f>
        <v>9234.5</v>
      </c>
      <c r="Q878">
        <v>14</v>
      </c>
      <c r="R878">
        <v>82</v>
      </c>
      <c r="S878">
        <f>(Table1[[#This Row],[Min BOD]]+Table1[[#This Row],[Max BOD]])/2</f>
        <v>48</v>
      </c>
      <c r="T878">
        <v>0</v>
      </c>
      <c r="U878">
        <v>0.4</v>
      </c>
      <c r="V878">
        <f>(Table1[[#This Row],[Min Nitrate N + Nitrite N]]+Table1[[#This Row],[Max Nitrate N + Nitrite N]])/2</f>
        <v>0.2</v>
      </c>
      <c r="W878">
        <v>12</v>
      </c>
      <c r="X878">
        <v>120</v>
      </c>
      <c r="Y878">
        <f>(Table1[[#This Row],[Min Fecal Coliform]]+Table1[[#This Row],[Max Fecal Coliform]])/2</f>
        <v>66</v>
      </c>
      <c r="Z878">
        <v>70</v>
      </c>
      <c r="AA878">
        <v>920</v>
      </c>
      <c r="AB878">
        <f>(Table1[[#This Row],[Min Total Coliform]]+Table1[[#This Row],[Max Total Coliform]])/2</f>
        <v>495</v>
      </c>
      <c r="AC878">
        <f>MIN(10, (Table1[[#This Row],[Avg BOD]]/4)*10)</f>
        <v>10</v>
      </c>
      <c r="AD878">
        <f>MIN(10, (Table1[[#This Row],[Avg Fecal Coliform]]/600)*10)</f>
        <v>1.1000000000000001</v>
      </c>
      <c r="AE878">
        <f>MIN(10, (Table1[[#This Row],[Avg Nitrate N + Nitrite N]]/10)*10)</f>
        <v>0.2</v>
      </c>
      <c r="AF878">
        <f>IF(OR(Table1[[#This Row],[Avg pH]]&lt;6.5,Table1[[#This Row],[Avg pH]]&gt;8.5),10,0)</f>
        <v>10</v>
      </c>
      <c r="AG878">
        <f>MAX(0, 10-(2*Table1[[#This Row],[Avg Dissolved Oxygen]]))</f>
        <v>0</v>
      </c>
      <c r="AH878">
        <f>(Table1[[#This Row],[Fecal Score]]*0.3) + (Table1[[#This Row],[BOD Score]]*0.25) + (Table1[[#This Row],[Nitrate Score]]*0.2) + (Table1[[#This Row],[pH Score]]*0.15) + (Table1[[#This Row],[Dissolved Oxygen Score]]*0.1)</f>
        <v>4.37</v>
      </c>
      <c r="AI878">
        <v>2019</v>
      </c>
    </row>
    <row r="879" spans="1:35">
      <c r="A879">
        <v>3201</v>
      </c>
      <c r="B879" t="s">
        <v>74</v>
      </c>
      <c r="C879" t="s">
        <v>1</v>
      </c>
      <c r="D879" t="s">
        <v>56</v>
      </c>
      <c r="E879">
        <v>26</v>
      </c>
      <c r="F879">
        <v>29</v>
      </c>
      <c r="G879">
        <f>(Table1[[#This Row],[Min Temperature]]+Table1[[#This Row],[Max Temperature]])/2</f>
        <v>27.5</v>
      </c>
      <c r="H879">
        <v>3.3</v>
      </c>
      <c r="I879">
        <v>8.8000000000000007</v>
      </c>
      <c r="J879">
        <f>(Table1[[#This Row],[Min Dissolved Oxygen]]+Table1[[#This Row],[Max Dissolved Oxygen]])/2</f>
        <v>6.0500000000000007</v>
      </c>
      <c r="K879">
        <v>8.3000000000000007</v>
      </c>
      <c r="L879">
        <v>9.4</v>
      </c>
      <c r="M879">
        <f>(Table1[[#This Row],[Min pH]]+Table1[[#This Row],[Max pH]])/2</f>
        <v>8.8500000000000014</v>
      </c>
      <c r="N879">
        <v>2892</v>
      </c>
      <c r="O879">
        <v>4788</v>
      </c>
      <c r="P879">
        <f>(Table1[[#This Row],[Min Conductivity]]+Table1[[#This Row],[Max Conductivity]])/2</f>
        <v>3840</v>
      </c>
      <c r="Q879">
        <v>9</v>
      </c>
      <c r="R879">
        <v>30</v>
      </c>
      <c r="S879">
        <f>(Table1[[#This Row],[Min BOD]]+Table1[[#This Row],[Max BOD]])/2</f>
        <v>19.5</v>
      </c>
      <c r="T879">
        <v>0</v>
      </c>
      <c r="U879">
        <v>0.31</v>
      </c>
      <c r="V879">
        <f>(Table1[[#This Row],[Min Nitrate N + Nitrite N]]+Table1[[#This Row],[Max Nitrate N + Nitrite N]])/2</f>
        <v>0.155</v>
      </c>
      <c r="W879">
        <v>2</v>
      </c>
      <c r="X879">
        <v>94</v>
      </c>
      <c r="Y879">
        <f>(Table1[[#This Row],[Min Fecal Coliform]]+Table1[[#This Row],[Max Fecal Coliform]])/2</f>
        <v>48</v>
      </c>
      <c r="Z879">
        <v>2</v>
      </c>
      <c r="AA879">
        <v>540</v>
      </c>
      <c r="AB879">
        <f>(Table1[[#This Row],[Min Total Coliform]]+Table1[[#This Row],[Max Total Coliform]])/2</f>
        <v>271</v>
      </c>
      <c r="AC879">
        <f>MIN(10, (Table1[[#This Row],[Avg BOD]]/4)*10)</f>
        <v>10</v>
      </c>
      <c r="AD879">
        <f>MIN(10, (Table1[[#This Row],[Avg Fecal Coliform]]/600)*10)</f>
        <v>0.8</v>
      </c>
      <c r="AE879">
        <f>MIN(10, (Table1[[#This Row],[Avg Nitrate N + Nitrite N]]/10)*10)</f>
        <v>0.155</v>
      </c>
      <c r="AF879">
        <f>IF(OR(Table1[[#This Row],[Avg pH]]&lt;6.5,Table1[[#This Row],[Avg pH]]&gt;8.5),10,0)</f>
        <v>10</v>
      </c>
      <c r="AG879">
        <f>MAX(0, 10-(2*Table1[[#This Row],[Avg Dissolved Oxygen]]))</f>
        <v>0</v>
      </c>
      <c r="AH879">
        <f>(Table1[[#This Row],[Fecal Score]]*0.3) + (Table1[[#This Row],[BOD Score]]*0.25) + (Table1[[#This Row],[Nitrate Score]]*0.2) + (Table1[[#This Row],[pH Score]]*0.15) + (Table1[[#This Row],[Dissolved Oxygen Score]]*0.1)</f>
        <v>4.2710000000000008</v>
      </c>
      <c r="AI879">
        <v>2019</v>
      </c>
    </row>
    <row r="880" spans="1:35">
      <c r="A880">
        <v>3202</v>
      </c>
      <c r="B880" t="s">
        <v>75</v>
      </c>
      <c r="C880" t="s">
        <v>1</v>
      </c>
      <c r="D880" t="s">
        <v>56</v>
      </c>
      <c r="E880">
        <v>24</v>
      </c>
      <c r="F880">
        <v>30</v>
      </c>
      <c r="G880">
        <f>(Table1[[#This Row],[Min Temperature]]+Table1[[#This Row],[Max Temperature]])/2</f>
        <v>27</v>
      </c>
      <c r="H880">
        <v>0</v>
      </c>
      <c r="I880">
        <v>7.1</v>
      </c>
      <c r="J880">
        <f>(Table1[[#This Row],[Min Dissolved Oxygen]]+Table1[[#This Row],[Max Dissolved Oxygen]])/2</f>
        <v>3.55</v>
      </c>
      <c r="K880">
        <v>6.5</v>
      </c>
      <c r="L880">
        <v>8.1999999999999993</v>
      </c>
      <c r="M880">
        <f>(Table1[[#This Row],[Min pH]]+Table1[[#This Row],[Max pH]])/2</f>
        <v>7.35</v>
      </c>
      <c r="N880">
        <v>158</v>
      </c>
      <c r="O880">
        <v>627</v>
      </c>
      <c r="P880">
        <f>(Table1[[#This Row],[Min Conductivity]]+Table1[[#This Row],[Max Conductivity]])/2</f>
        <v>392.5</v>
      </c>
      <c r="Q880">
        <v>0.4</v>
      </c>
      <c r="R880">
        <v>12</v>
      </c>
      <c r="S880">
        <f>(Table1[[#This Row],[Min BOD]]+Table1[[#This Row],[Max BOD]])/2</f>
        <v>6.2</v>
      </c>
      <c r="T880">
        <v>0</v>
      </c>
      <c r="U880">
        <v>0.57999999999999996</v>
      </c>
      <c r="V880">
        <f>(Table1[[#This Row],[Min Nitrate N + Nitrite N]]+Table1[[#This Row],[Max Nitrate N + Nitrite N]])/2</f>
        <v>0.28999999999999998</v>
      </c>
      <c r="W880">
        <v>4</v>
      </c>
      <c r="X880">
        <v>350</v>
      </c>
      <c r="Y880">
        <f>(Table1[[#This Row],[Min Fecal Coliform]]+Table1[[#This Row],[Max Fecal Coliform]])/2</f>
        <v>177</v>
      </c>
      <c r="Z880">
        <v>47</v>
      </c>
      <c r="AA880">
        <v>920</v>
      </c>
      <c r="AB880">
        <f>(Table1[[#This Row],[Min Total Coliform]]+Table1[[#This Row],[Max Total Coliform]])/2</f>
        <v>483.5</v>
      </c>
      <c r="AC880">
        <f>MIN(10, (Table1[[#This Row],[Avg BOD]]/4)*10)</f>
        <v>10</v>
      </c>
      <c r="AD880">
        <f>MIN(10, (Table1[[#This Row],[Avg Fecal Coliform]]/600)*10)</f>
        <v>2.9499999999999997</v>
      </c>
      <c r="AE880">
        <f>MIN(10, (Table1[[#This Row],[Avg Nitrate N + Nitrite N]]/10)*10)</f>
        <v>0.28999999999999998</v>
      </c>
      <c r="AF880">
        <f>IF(OR(Table1[[#This Row],[Avg pH]]&lt;6.5,Table1[[#This Row],[Avg pH]]&gt;8.5),10,0)</f>
        <v>0</v>
      </c>
      <c r="AG880">
        <f>MAX(0, 10-(2*Table1[[#This Row],[Avg Dissolved Oxygen]]))</f>
        <v>2.9000000000000004</v>
      </c>
      <c r="AH880">
        <f>(Table1[[#This Row],[Fecal Score]]*0.3) + (Table1[[#This Row],[BOD Score]]*0.25) + (Table1[[#This Row],[Nitrate Score]]*0.2) + (Table1[[#This Row],[pH Score]]*0.15) + (Table1[[#This Row],[Dissolved Oxygen Score]]*0.1)</f>
        <v>3.7329999999999997</v>
      </c>
      <c r="AI880">
        <v>2019</v>
      </c>
    </row>
    <row r="881" spans="1:35">
      <c r="A881">
        <v>1979</v>
      </c>
      <c r="B881" t="s">
        <v>76</v>
      </c>
      <c r="C881" t="s">
        <v>8</v>
      </c>
      <c r="D881" t="s">
        <v>56</v>
      </c>
      <c r="E881">
        <v>26</v>
      </c>
      <c r="F881">
        <v>30</v>
      </c>
      <c r="G881">
        <f>(Table1[[#This Row],[Min Temperature]]+Table1[[#This Row],[Max Temperature]])/2</f>
        <v>28</v>
      </c>
      <c r="H881">
        <v>6.2</v>
      </c>
      <c r="I881">
        <v>7.5</v>
      </c>
      <c r="J881">
        <f>(Table1[[#This Row],[Min Dissolved Oxygen]]+Table1[[#This Row],[Max Dissolved Oxygen]])/2</f>
        <v>6.85</v>
      </c>
      <c r="K881">
        <v>7.4</v>
      </c>
      <c r="L881">
        <v>8</v>
      </c>
      <c r="M881">
        <f>(Table1[[#This Row],[Min pH]]+Table1[[#This Row],[Max pH]])/2</f>
        <v>7.7</v>
      </c>
      <c r="N881">
        <v>521</v>
      </c>
      <c r="O881">
        <v>1126</v>
      </c>
      <c r="P881">
        <f>(Table1[[#This Row],[Min Conductivity]]+Table1[[#This Row],[Max Conductivity]])/2</f>
        <v>823.5</v>
      </c>
      <c r="Q881">
        <v>0.9</v>
      </c>
      <c r="R881">
        <v>1.6</v>
      </c>
      <c r="S881">
        <f>(Table1[[#This Row],[Min BOD]]+Table1[[#This Row],[Max BOD]])/2</f>
        <v>1.25</v>
      </c>
      <c r="T881">
        <v>0.04</v>
      </c>
      <c r="U881">
        <v>0.44</v>
      </c>
      <c r="V881">
        <f>(Table1[[#This Row],[Min Nitrate N + Nitrite N]]+Table1[[#This Row],[Max Nitrate N + Nitrite N]])/2</f>
        <v>0.24</v>
      </c>
      <c r="W881">
        <v>6</v>
      </c>
      <c r="X881">
        <v>17</v>
      </c>
      <c r="Y881">
        <f>(Table1[[#This Row],[Min Fecal Coliform]]+Table1[[#This Row],[Max Fecal Coliform]])/2</f>
        <v>11.5</v>
      </c>
      <c r="Z881">
        <v>38</v>
      </c>
      <c r="AA881">
        <v>84</v>
      </c>
      <c r="AB881">
        <f>(Table1[[#This Row],[Min Total Coliform]]+Table1[[#This Row],[Max Total Coliform]])/2</f>
        <v>61</v>
      </c>
      <c r="AC881">
        <f>MIN(10, (Table1[[#This Row],[Avg BOD]]/4)*10)</f>
        <v>3.125</v>
      </c>
      <c r="AD881">
        <f>MIN(10, (Table1[[#This Row],[Avg Fecal Coliform]]/600)*10)</f>
        <v>0.19166666666666665</v>
      </c>
      <c r="AE881">
        <f>MIN(10, (Table1[[#This Row],[Avg Nitrate N + Nitrite N]]/10)*10)</f>
        <v>0.24</v>
      </c>
      <c r="AF881">
        <f>IF(OR(Table1[[#This Row],[Avg pH]]&lt;6.5,Table1[[#This Row],[Avg pH]]&gt;8.5),10,0)</f>
        <v>0</v>
      </c>
      <c r="AG881">
        <f>MAX(0, 10-(2*Table1[[#This Row],[Avg Dissolved Oxygen]]))</f>
        <v>0</v>
      </c>
      <c r="AH881">
        <f>(Table1[[#This Row],[Fecal Score]]*0.3) + (Table1[[#This Row],[BOD Score]]*0.25) + (Table1[[#This Row],[Nitrate Score]]*0.2) + (Table1[[#This Row],[pH Score]]*0.15) + (Table1[[#This Row],[Dissolved Oxygen Score]]*0.1)</f>
        <v>0.88675000000000004</v>
      </c>
      <c r="AI881">
        <v>2019</v>
      </c>
    </row>
    <row r="882" spans="1:35">
      <c r="A882">
        <v>2079</v>
      </c>
      <c r="B882" t="s">
        <v>77</v>
      </c>
      <c r="C882" t="s">
        <v>8</v>
      </c>
      <c r="D882" t="s">
        <v>56</v>
      </c>
      <c r="E882">
        <v>24</v>
      </c>
      <c r="F882">
        <v>35</v>
      </c>
      <c r="G882">
        <f>(Table1[[#This Row],[Min Temperature]]+Table1[[#This Row],[Max Temperature]])/2</f>
        <v>29.5</v>
      </c>
      <c r="H882">
        <v>6</v>
      </c>
      <c r="I882">
        <v>7.5</v>
      </c>
      <c r="J882">
        <f>(Table1[[#This Row],[Min Dissolved Oxygen]]+Table1[[#This Row],[Max Dissolved Oxygen]])/2</f>
        <v>6.75</v>
      </c>
      <c r="K882">
        <v>7</v>
      </c>
      <c r="L882">
        <v>8.3000000000000007</v>
      </c>
      <c r="M882">
        <f>(Table1[[#This Row],[Min pH]]+Table1[[#This Row],[Max pH]])/2</f>
        <v>7.65</v>
      </c>
      <c r="N882">
        <v>311</v>
      </c>
      <c r="O882">
        <v>2171</v>
      </c>
      <c r="P882">
        <f>(Table1[[#This Row],[Min Conductivity]]+Table1[[#This Row],[Max Conductivity]])/2</f>
        <v>1241</v>
      </c>
      <c r="Q882">
        <v>0.8</v>
      </c>
      <c r="R882">
        <v>1.2</v>
      </c>
      <c r="S882">
        <f>(Table1[[#This Row],[Min BOD]]+Table1[[#This Row],[Max BOD]])/2</f>
        <v>1</v>
      </c>
      <c r="T882">
        <v>0.02</v>
      </c>
      <c r="U882">
        <v>0.28999999999999998</v>
      </c>
      <c r="V882">
        <f>(Table1[[#This Row],[Min Nitrate N + Nitrite N]]+Table1[[#This Row],[Max Nitrate N + Nitrite N]])/2</f>
        <v>0.155</v>
      </c>
      <c r="W882">
        <v>6</v>
      </c>
      <c r="X882">
        <v>21</v>
      </c>
      <c r="Y882">
        <f>(Table1[[#This Row],[Min Fecal Coliform]]+Table1[[#This Row],[Max Fecal Coliform]])/2</f>
        <v>13.5</v>
      </c>
      <c r="Z882">
        <v>33</v>
      </c>
      <c r="AA882">
        <v>142</v>
      </c>
      <c r="AB882">
        <f>(Table1[[#This Row],[Min Total Coliform]]+Table1[[#This Row],[Max Total Coliform]])/2</f>
        <v>87.5</v>
      </c>
      <c r="AC882">
        <f>MIN(10, (Table1[[#This Row],[Avg BOD]]/4)*10)</f>
        <v>2.5</v>
      </c>
      <c r="AD882">
        <f>MIN(10, (Table1[[#This Row],[Avg Fecal Coliform]]/600)*10)</f>
        <v>0.22499999999999998</v>
      </c>
      <c r="AE882">
        <f>MIN(10, (Table1[[#This Row],[Avg Nitrate N + Nitrite N]]/10)*10)</f>
        <v>0.155</v>
      </c>
      <c r="AF882">
        <f>IF(OR(Table1[[#This Row],[Avg pH]]&lt;6.5,Table1[[#This Row],[Avg pH]]&gt;8.5),10,0)</f>
        <v>0</v>
      </c>
      <c r="AG882">
        <f>MAX(0, 10-(2*Table1[[#This Row],[Avg Dissolved Oxygen]]))</f>
        <v>0</v>
      </c>
      <c r="AH882">
        <f>(Table1[[#This Row],[Fecal Score]]*0.3) + (Table1[[#This Row],[BOD Score]]*0.25) + (Table1[[#This Row],[Nitrate Score]]*0.2) + (Table1[[#This Row],[pH Score]]*0.15) + (Table1[[#This Row],[Dissolved Oxygen Score]]*0.1)</f>
        <v>0.72350000000000003</v>
      </c>
      <c r="AI882">
        <v>2019</v>
      </c>
    </row>
    <row r="883" spans="1:35">
      <c r="A883">
        <v>1971</v>
      </c>
      <c r="B883" t="s">
        <v>78</v>
      </c>
      <c r="C883" t="s">
        <v>35</v>
      </c>
      <c r="D883" t="s">
        <v>56</v>
      </c>
      <c r="E883">
        <v>25</v>
      </c>
      <c r="F883">
        <v>29</v>
      </c>
      <c r="G883">
        <f>(Table1[[#This Row],[Min Temperature]]+Table1[[#This Row],[Max Temperature]])/2</f>
        <v>27</v>
      </c>
      <c r="H883">
        <v>0</v>
      </c>
      <c r="I883">
        <v>8.6999999999999993</v>
      </c>
      <c r="J883">
        <f>(Table1[[#This Row],[Min Dissolved Oxygen]]+Table1[[#This Row],[Max Dissolved Oxygen]])/2</f>
        <v>4.3499999999999996</v>
      </c>
      <c r="K883">
        <v>7.3</v>
      </c>
      <c r="L883">
        <v>8.6</v>
      </c>
      <c r="M883">
        <f>(Table1[[#This Row],[Min pH]]+Table1[[#This Row],[Max pH]])/2</f>
        <v>7.9499999999999993</v>
      </c>
      <c r="N883">
        <v>367</v>
      </c>
      <c r="O883">
        <v>1992</v>
      </c>
      <c r="P883">
        <f>(Table1[[#This Row],[Min Conductivity]]+Table1[[#This Row],[Max Conductivity]])/2</f>
        <v>1179.5</v>
      </c>
      <c r="Q883">
        <v>2.2000000000000002</v>
      </c>
      <c r="R883">
        <v>81</v>
      </c>
      <c r="S883">
        <f>(Table1[[#This Row],[Min BOD]]+Table1[[#This Row],[Max BOD]])/2</f>
        <v>41.6</v>
      </c>
      <c r="T883">
        <v>0</v>
      </c>
      <c r="U883">
        <v>0.13</v>
      </c>
      <c r="V883">
        <f>(Table1[[#This Row],[Min Nitrate N + Nitrite N]]+Table1[[#This Row],[Max Nitrate N + Nitrite N]])/2</f>
        <v>6.5000000000000002E-2</v>
      </c>
      <c r="W883">
        <v>4</v>
      </c>
      <c r="X883">
        <v>84</v>
      </c>
      <c r="Y883">
        <f>(Table1[[#This Row],[Min Fecal Coliform]]+Table1[[#This Row],[Max Fecal Coliform]])/2</f>
        <v>44</v>
      </c>
      <c r="Z883">
        <v>6</v>
      </c>
      <c r="AA883">
        <v>150</v>
      </c>
      <c r="AB883">
        <f>(Table1[[#This Row],[Min Total Coliform]]+Table1[[#This Row],[Max Total Coliform]])/2</f>
        <v>78</v>
      </c>
      <c r="AC883">
        <f>MIN(10, (Table1[[#This Row],[Avg BOD]]/4)*10)</f>
        <v>10</v>
      </c>
      <c r="AD883">
        <f>MIN(10, (Table1[[#This Row],[Avg Fecal Coliform]]/600)*10)</f>
        <v>0.73333333333333339</v>
      </c>
      <c r="AE883">
        <f>MIN(10, (Table1[[#This Row],[Avg Nitrate N + Nitrite N]]/10)*10)</f>
        <v>6.5000000000000002E-2</v>
      </c>
      <c r="AF883">
        <f>IF(OR(Table1[[#This Row],[Avg pH]]&lt;6.5,Table1[[#This Row],[Avg pH]]&gt;8.5),10,0)</f>
        <v>0</v>
      </c>
      <c r="AG883">
        <f>MAX(0, 10-(2*Table1[[#This Row],[Avg Dissolved Oxygen]]))</f>
        <v>1.3000000000000007</v>
      </c>
      <c r="AH883">
        <f>(Table1[[#This Row],[Fecal Score]]*0.3) + (Table1[[#This Row],[BOD Score]]*0.25) + (Table1[[#This Row],[Nitrate Score]]*0.2) + (Table1[[#This Row],[pH Score]]*0.15) + (Table1[[#This Row],[Dissolved Oxygen Score]]*0.1)</f>
        <v>2.863</v>
      </c>
      <c r="AI883">
        <v>2019</v>
      </c>
    </row>
    <row r="884" spans="1:35">
      <c r="A884">
        <v>1349</v>
      </c>
      <c r="B884" t="s">
        <v>534</v>
      </c>
      <c r="C884" t="s">
        <v>1</v>
      </c>
      <c r="D884" t="s">
        <v>80</v>
      </c>
      <c r="E884">
        <v>19</v>
      </c>
      <c r="F884">
        <v>29</v>
      </c>
      <c r="G884">
        <f>(Table1[[#This Row],[Min Temperature]]+Table1[[#This Row],[Max Temperature]])/2</f>
        <v>24</v>
      </c>
      <c r="H884">
        <v>4.4000000000000004</v>
      </c>
      <c r="I884">
        <v>8.3000000000000007</v>
      </c>
      <c r="J884">
        <f>(Table1[[#This Row],[Min Dissolved Oxygen]]+Table1[[#This Row],[Max Dissolved Oxygen]])/2</f>
        <v>6.3500000000000005</v>
      </c>
      <c r="K884">
        <v>7.5</v>
      </c>
      <c r="L884">
        <v>9</v>
      </c>
      <c r="M884">
        <f>(Table1[[#This Row],[Min pH]]+Table1[[#This Row],[Max pH]])/2</f>
        <v>8.25</v>
      </c>
      <c r="N884">
        <v>197</v>
      </c>
      <c r="O884">
        <v>716</v>
      </c>
      <c r="P884">
        <f>(Table1[[#This Row],[Min Conductivity]]+Table1[[#This Row],[Max Conductivity]])/2</f>
        <v>456.5</v>
      </c>
      <c r="Q884">
        <v>0.8</v>
      </c>
      <c r="R884">
        <v>10</v>
      </c>
      <c r="S884">
        <f>(Table1[[#This Row],[Min BOD]]+Table1[[#This Row],[Max BOD]])/2</f>
        <v>5.4</v>
      </c>
      <c r="T884">
        <v>0</v>
      </c>
      <c r="U884">
        <v>0.21</v>
      </c>
      <c r="V884">
        <f>(Table1[[#This Row],[Min Nitrate N + Nitrite N]]+Table1[[#This Row],[Max Nitrate N + Nitrite N]])/2</f>
        <v>0.105</v>
      </c>
      <c r="W884">
        <v>500</v>
      </c>
      <c r="X884">
        <v>13000</v>
      </c>
      <c r="Y884">
        <f>(Table1[[#This Row],[Min Fecal Coliform]]+Table1[[#This Row],[Max Fecal Coliform]])/2</f>
        <v>6750</v>
      </c>
      <c r="Z884">
        <v>2100</v>
      </c>
      <c r="AA884">
        <v>160000</v>
      </c>
      <c r="AB884">
        <f>(Table1[[#This Row],[Min Total Coliform]]+Table1[[#This Row],[Max Total Coliform]])/2</f>
        <v>81050</v>
      </c>
      <c r="AC884">
        <f>MIN(10, (Table1[[#This Row],[Avg BOD]]/4)*10)</f>
        <v>10</v>
      </c>
      <c r="AD884">
        <f>MIN(10, (Table1[[#This Row],[Avg Fecal Coliform]]/600)*10)</f>
        <v>10</v>
      </c>
      <c r="AE884">
        <f>MIN(10, (Table1[[#This Row],[Avg Nitrate N + Nitrite N]]/10)*10)</f>
        <v>0.10499999999999998</v>
      </c>
      <c r="AF884">
        <f>IF(OR(Table1[[#This Row],[Avg pH]]&lt;6.5,Table1[[#This Row],[Avg pH]]&gt;8.5),10,0)</f>
        <v>0</v>
      </c>
      <c r="AG884">
        <f>MAX(0, 10-(2*Table1[[#This Row],[Avg Dissolved Oxygen]]))</f>
        <v>0</v>
      </c>
      <c r="AH884">
        <f>(Table1[[#This Row],[Fecal Score]]*0.3) + (Table1[[#This Row],[BOD Score]]*0.25) + (Table1[[#This Row],[Nitrate Score]]*0.2) + (Table1[[#This Row],[pH Score]]*0.15) + (Table1[[#This Row],[Dissolved Oxygen Score]]*0.1)</f>
        <v>5.5209999999999999</v>
      </c>
      <c r="AI884">
        <v>2019</v>
      </c>
    </row>
    <row r="885" spans="1:35">
      <c r="A885">
        <v>1392</v>
      </c>
      <c r="B885" t="s">
        <v>535</v>
      </c>
      <c r="C885" t="s">
        <v>1</v>
      </c>
      <c r="D885" t="s">
        <v>80</v>
      </c>
      <c r="E885">
        <v>18</v>
      </c>
      <c r="F885">
        <v>29</v>
      </c>
      <c r="G885">
        <f>(Table1[[#This Row],[Min Temperature]]+Table1[[#This Row],[Max Temperature]])/2</f>
        <v>23.5</v>
      </c>
      <c r="H885">
        <v>2.1</v>
      </c>
      <c r="I885">
        <v>8.1</v>
      </c>
      <c r="J885">
        <f>(Table1[[#This Row],[Min Dissolved Oxygen]]+Table1[[#This Row],[Max Dissolved Oxygen]])/2</f>
        <v>5.0999999999999996</v>
      </c>
      <c r="K885">
        <v>7</v>
      </c>
      <c r="L885">
        <v>8.4</v>
      </c>
      <c r="M885">
        <f>(Table1[[#This Row],[Min pH]]+Table1[[#This Row],[Max pH]])/2</f>
        <v>7.7</v>
      </c>
      <c r="N885">
        <v>329</v>
      </c>
      <c r="O885">
        <v>590</v>
      </c>
      <c r="P885">
        <f>(Table1[[#This Row],[Min Conductivity]]+Table1[[#This Row],[Max Conductivity]])/2</f>
        <v>459.5</v>
      </c>
      <c r="Q885">
        <v>1.8</v>
      </c>
      <c r="R885">
        <v>4.5</v>
      </c>
      <c r="S885">
        <f>(Table1[[#This Row],[Min BOD]]+Table1[[#This Row],[Max BOD]])/2</f>
        <v>3.15</v>
      </c>
      <c r="T885">
        <v>0.02</v>
      </c>
      <c r="U885">
        <v>2.09</v>
      </c>
      <c r="V885">
        <f>(Table1[[#This Row],[Min Nitrate N + Nitrite N]]+Table1[[#This Row],[Max Nitrate N + Nitrite N]])/2</f>
        <v>1.0549999999999999</v>
      </c>
      <c r="W885">
        <v>9000</v>
      </c>
      <c r="X885">
        <v>148000</v>
      </c>
      <c r="Y885">
        <f>(Table1[[#This Row],[Min Fecal Coliform]]+Table1[[#This Row],[Max Fecal Coliform]])/2</f>
        <v>78500</v>
      </c>
      <c r="Z885">
        <v>5420</v>
      </c>
      <c r="AA885">
        <v>345000</v>
      </c>
      <c r="AB885">
        <f>(Table1[[#This Row],[Min Total Coliform]]+Table1[[#This Row],[Max Total Coliform]])/2</f>
        <v>175210</v>
      </c>
      <c r="AC885">
        <f>MIN(10, (Table1[[#This Row],[Avg BOD]]/4)*10)</f>
        <v>7.875</v>
      </c>
      <c r="AD885">
        <f>MIN(10, (Table1[[#This Row],[Avg Fecal Coliform]]/600)*10)</f>
        <v>10</v>
      </c>
      <c r="AE885">
        <f>MIN(10, (Table1[[#This Row],[Avg Nitrate N + Nitrite N]]/10)*10)</f>
        <v>1.0549999999999999</v>
      </c>
      <c r="AF885">
        <f>IF(OR(Table1[[#This Row],[Avg pH]]&lt;6.5,Table1[[#This Row],[Avg pH]]&gt;8.5),10,0)</f>
        <v>0</v>
      </c>
      <c r="AG885">
        <f>MAX(0, 10-(2*Table1[[#This Row],[Avg Dissolved Oxygen]]))</f>
        <v>0</v>
      </c>
      <c r="AH885">
        <f>(Table1[[#This Row],[Fecal Score]]*0.3) + (Table1[[#This Row],[BOD Score]]*0.25) + (Table1[[#This Row],[Nitrate Score]]*0.2) + (Table1[[#This Row],[pH Score]]*0.15) + (Table1[[#This Row],[Dissolved Oxygen Score]]*0.1)</f>
        <v>5.1797500000000003</v>
      </c>
      <c r="AI885">
        <v>2019</v>
      </c>
    </row>
    <row r="886" spans="1:35">
      <c r="A886">
        <v>3033</v>
      </c>
      <c r="B886" t="s">
        <v>422</v>
      </c>
      <c r="C886" t="s">
        <v>1</v>
      </c>
      <c r="D886" t="s">
        <v>80</v>
      </c>
      <c r="E886">
        <v>6</v>
      </c>
      <c r="F886">
        <v>9</v>
      </c>
      <c r="G886">
        <f>(Table1[[#This Row],[Min Temperature]]+Table1[[#This Row],[Max Temperature]])/2</f>
        <v>7.5</v>
      </c>
      <c r="H886">
        <v>6.2</v>
      </c>
      <c r="I886">
        <v>6.6</v>
      </c>
      <c r="J886">
        <f>(Table1[[#This Row],[Min Dissolved Oxygen]]+Table1[[#This Row],[Max Dissolved Oxygen]])/2</f>
        <v>6.4</v>
      </c>
      <c r="K886">
        <v>6.8</v>
      </c>
      <c r="L886">
        <v>8.5</v>
      </c>
      <c r="M886">
        <f>(Table1[[#This Row],[Min pH]]+Table1[[#This Row],[Max pH]])/2</f>
        <v>7.65</v>
      </c>
      <c r="N886">
        <v>190</v>
      </c>
      <c r="O886">
        <v>2430</v>
      </c>
      <c r="P886">
        <f>(Table1[[#This Row],[Min Conductivity]]+Table1[[#This Row],[Max Conductivity]])/2</f>
        <v>1310</v>
      </c>
      <c r="Q886">
        <v>3</v>
      </c>
      <c r="R886">
        <v>21</v>
      </c>
      <c r="S886">
        <f>(Table1[[#This Row],[Min BOD]]+Table1[[#This Row],[Max BOD]])/2</f>
        <v>12</v>
      </c>
      <c r="T886">
        <v>0</v>
      </c>
      <c r="U886">
        <v>0</v>
      </c>
      <c r="V886">
        <f>(Table1[[#This Row],[Min Nitrate N + Nitrite N]]+Table1[[#This Row],[Max Nitrate N + Nitrite N]])/2</f>
        <v>0</v>
      </c>
      <c r="W886">
        <v>871.18936170212805</v>
      </c>
      <c r="X886">
        <v>233806.89958159</v>
      </c>
      <c r="Y886">
        <f>(Table1[[#This Row],[Min Fecal Coliform]]+Table1[[#This Row],[Max Fecal Coliform]])/2</f>
        <v>117339.04447164606</v>
      </c>
      <c r="Z886">
        <v>5008.63768115942</v>
      </c>
      <c r="AA886">
        <v>2939574.0021231398</v>
      </c>
      <c r="AB886">
        <f>(Table1[[#This Row],[Min Total Coliform]]+Table1[[#This Row],[Max Total Coliform]])/2</f>
        <v>1472291.3199021495</v>
      </c>
      <c r="AC886">
        <f>MIN(10, (Table1[[#This Row],[Avg BOD]]/4)*10)</f>
        <v>10</v>
      </c>
      <c r="AD886">
        <f>MIN(10, (Table1[[#This Row],[Avg Fecal Coliform]]/600)*10)</f>
        <v>10</v>
      </c>
      <c r="AE886">
        <f>MIN(10, (Table1[[#This Row],[Avg Nitrate N + Nitrite N]]/10)*10)</f>
        <v>0</v>
      </c>
      <c r="AF886">
        <f>IF(OR(Table1[[#This Row],[Avg pH]]&lt;6.5,Table1[[#This Row],[Avg pH]]&gt;8.5),10,0)</f>
        <v>0</v>
      </c>
      <c r="AG886">
        <f>MAX(0, 10-(2*Table1[[#This Row],[Avg Dissolved Oxygen]]))</f>
        <v>0</v>
      </c>
      <c r="AH886">
        <f>(Table1[[#This Row],[Fecal Score]]*0.3) + (Table1[[#This Row],[BOD Score]]*0.25) + (Table1[[#This Row],[Nitrate Score]]*0.2) + (Table1[[#This Row],[pH Score]]*0.15) + (Table1[[#This Row],[Dissolved Oxygen Score]]*0.1)</f>
        <v>5.5</v>
      </c>
      <c r="AI886">
        <v>2019</v>
      </c>
    </row>
    <row r="887" spans="1:35">
      <c r="A887">
        <v>1291</v>
      </c>
      <c r="B887" t="s">
        <v>536</v>
      </c>
      <c r="C887" t="s">
        <v>1</v>
      </c>
      <c r="D887" t="s">
        <v>82</v>
      </c>
      <c r="E887">
        <v>15</v>
      </c>
      <c r="F887">
        <v>24</v>
      </c>
      <c r="G887">
        <f>(Table1[[#This Row],[Min Temperature]]+Table1[[#This Row],[Max Temperature]])/2</f>
        <v>19.5</v>
      </c>
      <c r="H887">
        <v>8.9</v>
      </c>
      <c r="I887">
        <v>10.5</v>
      </c>
      <c r="J887">
        <f>(Table1[[#This Row],[Min Dissolved Oxygen]]+Table1[[#This Row],[Max Dissolved Oxygen]])/2</f>
        <v>9.6999999999999993</v>
      </c>
      <c r="K887">
        <v>7.7</v>
      </c>
      <c r="L887">
        <v>8.5</v>
      </c>
      <c r="M887">
        <f>(Table1[[#This Row],[Min pH]]+Table1[[#This Row],[Max pH]])/2</f>
        <v>8.1</v>
      </c>
      <c r="N887">
        <v>136</v>
      </c>
      <c r="O887">
        <v>274</v>
      </c>
      <c r="P887">
        <f>(Table1[[#This Row],[Min Conductivity]]+Table1[[#This Row],[Max Conductivity]])/2</f>
        <v>205</v>
      </c>
      <c r="Q887">
        <v>0.2</v>
      </c>
      <c r="R887">
        <v>0.6</v>
      </c>
      <c r="S887">
        <f>(Table1[[#This Row],[Min BOD]]+Table1[[#This Row],[Max BOD]])/2</f>
        <v>0.4</v>
      </c>
      <c r="T887">
        <v>0.09</v>
      </c>
      <c r="U887">
        <v>0.3</v>
      </c>
      <c r="V887">
        <f>(Table1[[#This Row],[Min Nitrate N + Nitrite N]]+Table1[[#This Row],[Max Nitrate N + Nitrite N]])/2</f>
        <v>0.19500000000000001</v>
      </c>
      <c r="W887">
        <v>43</v>
      </c>
      <c r="X887">
        <v>94</v>
      </c>
      <c r="Y887">
        <f>(Table1[[#This Row],[Min Fecal Coliform]]+Table1[[#This Row],[Max Fecal Coliform]])/2</f>
        <v>68.5</v>
      </c>
      <c r="Z887">
        <v>350</v>
      </c>
      <c r="AA887">
        <v>920</v>
      </c>
      <c r="AB887">
        <f>(Table1[[#This Row],[Min Total Coliform]]+Table1[[#This Row],[Max Total Coliform]])/2</f>
        <v>635</v>
      </c>
      <c r="AC887">
        <f>MIN(10, (Table1[[#This Row],[Avg BOD]]/4)*10)</f>
        <v>1</v>
      </c>
      <c r="AD887">
        <f>MIN(10, (Table1[[#This Row],[Avg Fecal Coliform]]/600)*10)</f>
        <v>1.1416666666666666</v>
      </c>
      <c r="AE887">
        <f>MIN(10, (Table1[[#This Row],[Avg Nitrate N + Nitrite N]]/10)*10)</f>
        <v>0.19500000000000001</v>
      </c>
      <c r="AF887">
        <f>IF(OR(Table1[[#This Row],[Avg pH]]&lt;6.5,Table1[[#This Row],[Avg pH]]&gt;8.5),10,0)</f>
        <v>0</v>
      </c>
      <c r="AG887">
        <f>MAX(0, 10-(2*Table1[[#This Row],[Avg Dissolved Oxygen]]))</f>
        <v>0</v>
      </c>
      <c r="AH887">
        <f>(Table1[[#This Row],[Fecal Score]]*0.3) + (Table1[[#This Row],[BOD Score]]*0.25) + (Table1[[#This Row],[Nitrate Score]]*0.2) + (Table1[[#This Row],[pH Score]]*0.15) + (Table1[[#This Row],[Dissolved Oxygen Score]]*0.1)</f>
        <v>0.63150000000000006</v>
      </c>
      <c r="AI887">
        <v>2019</v>
      </c>
    </row>
    <row r="888" spans="1:35">
      <c r="A888">
        <v>1292</v>
      </c>
      <c r="B888" t="s">
        <v>537</v>
      </c>
      <c r="C888" t="s">
        <v>1</v>
      </c>
      <c r="D888" t="s">
        <v>82</v>
      </c>
      <c r="E888">
        <v>9.3000000000000007</v>
      </c>
      <c r="F888">
        <v>19</v>
      </c>
      <c r="G888">
        <f>(Table1[[#This Row],[Min Temperature]]+Table1[[#This Row],[Max Temperature]])/2</f>
        <v>14.15</v>
      </c>
      <c r="H888">
        <v>8.1999999999999993</v>
      </c>
      <c r="I888">
        <v>9.3000000000000007</v>
      </c>
      <c r="J888">
        <f>(Table1[[#This Row],[Min Dissolved Oxygen]]+Table1[[#This Row],[Max Dissolved Oxygen]])/2</f>
        <v>8.75</v>
      </c>
      <c r="K888">
        <v>7.1</v>
      </c>
      <c r="L888">
        <v>7.9</v>
      </c>
      <c r="M888">
        <f>(Table1[[#This Row],[Min pH]]+Table1[[#This Row],[Max pH]])/2</f>
        <v>7.5</v>
      </c>
      <c r="N888">
        <v>104</v>
      </c>
      <c r="O888">
        <v>1791</v>
      </c>
      <c r="P888">
        <f>(Table1[[#This Row],[Min Conductivity]]+Table1[[#This Row],[Max Conductivity]])/2</f>
        <v>947.5</v>
      </c>
      <c r="Q888">
        <v>0.1</v>
      </c>
      <c r="R888">
        <v>0.3</v>
      </c>
      <c r="S888">
        <f>(Table1[[#This Row],[Min BOD]]+Table1[[#This Row],[Max BOD]])/2</f>
        <v>0.2</v>
      </c>
      <c r="T888">
        <v>0.09</v>
      </c>
      <c r="U888">
        <v>1.2</v>
      </c>
      <c r="V888">
        <f>(Table1[[#This Row],[Min Nitrate N + Nitrite N]]+Table1[[#This Row],[Max Nitrate N + Nitrite N]])/2</f>
        <v>0.64500000000000002</v>
      </c>
      <c r="W888">
        <v>2</v>
      </c>
      <c r="X888">
        <v>4</v>
      </c>
      <c r="Y888">
        <f>(Table1[[#This Row],[Min Fecal Coliform]]+Table1[[#This Row],[Max Fecal Coliform]])/2</f>
        <v>3</v>
      </c>
      <c r="Z888">
        <v>33</v>
      </c>
      <c r="AA888">
        <v>120</v>
      </c>
      <c r="AB888">
        <f>(Table1[[#This Row],[Min Total Coliform]]+Table1[[#This Row],[Max Total Coliform]])/2</f>
        <v>76.5</v>
      </c>
      <c r="AC888">
        <f>MIN(10, (Table1[[#This Row],[Avg BOD]]/4)*10)</f>
        <v>0.5</v>
      </c>
      <c r="AD888">
        <f>MIN(10, (Table1[[#This Row],[Avg Fecal Coliform]]/600)*10)</f>
        <v>0.05</v>
      </c>
      <c r="AE888">
        <f>MIN(10, (Table1[[#This Row],[Avg Nitrate N + Nitrite N]]/10)*10)</f>
        <v>0.64500000000000002</v>
      </c>
      <c r="AF888">
        <f>IF(OR(Table1[[#This Row],[Avg pH]]&lt;6.5,Table1[[#This Row],[Avg pH]]&gt;8.5),10,0)</f>
        <v>0</v>
      </c>
      <c r="AG888">
        <f>MAX(0, 10-(2*Table1[[#This Row],[Avg Dissolved Oxygen]]))</f>
        <v>0</v>
      </c>
      <c r="AH888">
        <f>(Table1[[#This Row],[Fecal Score]]*0.3) + (Table1[[#This Row],[BOD Score]]*0.25) + (Table1[[#This Row],[Nitrate Score]]*0.2) + (Table1[[#This Row],[pH Score]]*0.15) + (Table1[[#This Row],[Dissolved Oxygen Score]]*0.1)</f>
        <v>0.26900000000000002</v>
      </c>
      <c r="AI888">
        <v>2019</v>
      </c>
    </row>
    <row r="889" spans="1:35">
      <c r="A889">
        <v>1429</v>
      </c>
      <c r="B889" t="s">
        <v>538</v>
      </c>
      <c r="C889" t="s">
        <v>1</v>
      </c>
      <c r="D889" t="s">
        <v>82</v>
      </c>
      <c r="E889">
        <v>13</v>
      </c>
      <c r="F889">
        <v>28</v>
      </c>
      <c r="G889">
        <f>(Table1[[#This Row],[Min Temperature]]+Table1[[#This Row],[Max Temperature]])/2</f>
        <v>20.5</v>
      </c>
      <c r="H889">
        <v>5.7</v>
      </c>
      <c r="I889">
        <v>7.1</v>
      </c>
      <c r="J889">
        <f>(Table1[[#This Row],[Min Dissolved Oxygen]]+Table1[[#This Row],[Max Dissolved Oxygen]])/2</f>
        <v>6.4</v>
      </c>
      <c r="K889">
        <v>7.4</v>
      </c>
      <c r="L889">
        <v>8.1</v>
      </c>
      <c r="M889">
        <f>(Table1[[#This Row],[Min pH]]+Table1[[#This Row],[Max pH]])/2</f>
        <v>7.75</v>
      </c>
      <c r="N889">
        <v>444</v>
      </c>
      <c r="O889">
        <v>6330</v>
      </c>
      <c r="P889">
        <f>(Table1[[#This Row],[Min Conductivity]]+Table1[[#This Row],[Max Conductivity]])/2</f>
        <v>3387</v>
      </c>
      <c r="Q889">
        <v>0.5</v>
      </c>
      <c r="R889">
        <v>2.8</v>
      </c>
      <c r="S889">
        <f>(Table1[[#This Row],[Min BOD]]+Table1[[#This Row],[Max BOD]])/2</f>
        <v>1.65</v>
      </c>
      <c r="T889">
        <v>0.01</v>
      </c>
      <c r="U889">
        <v>0.67</v>
      </c>
      <c r="V889">
        <f>(Table1[[#This Row],[Min Nitrate N + Nitrite N]]+Table1[[#This Row],[Max Nitrate N + Nitrite N]])/2</f>
        <v>0.34</v>
      </c>
      <c r="W889">
        <v>14</v>
      </c>
      <c r="X889">
        <v>31</v>
      </c>
      <c r="Y889">
        <f>(Table1[[#This Row],[Min Fecal Coliform]]+Table1[[#This Row],[Max Fecal Coliform]])/2</f>
        <v>22.5</v>
      </c>
      <c r="Z889">
        <v>33</v>
      </c>
      <c r="AA889">
        <v>84</v>
      </c>
      <c r="AB889">
        <f>(Table1[[#This Row],[Min Total Coliform]]+Table1[[#This Row],[Max Total Coliform]])/2</f>
        <v>58.5</v>
      </c>
      <c r="AC889">
        <f>MIN(10, (Table1[[#This Row],[Avg BOD]]/4)*10)</f>
        <v>4.125</v>
      </c>
      <c r="AD889">
        <f>MIN(10, (Table1[[#This Row],[Avg Fecal Coliform]]/600)*10)</f>
        <v>0.375</v>
      </c>
      <c r="AE889">
        <f>MIN(10, (Table1[[#This Row],[Avg Nitrate N + Nitrite N]]/10)*10)</f>
        <v>0.34</v>
      </c>
      <c r="AF889">
        <f>IF(OR(Table1[[#This Row],[Avg pH]]&lt;6.5,Table1[[#This Row],[Avg pH]]&gt;8.5),10,0)</f>
        <v>0</v>
      </c>
      <c r="AG889">
        <f>MAX(0, 10-(2*Table1[[#This Row],[Avg Dissolved Oxygen]]))</f>
        <v>0</v>
      </c>
      <c r="AH889">
        <f>(Table1[[#This Row],[Fecal Score]]*0.3) + (Table1[[#This Row],[BOD Score]]*0.25) + (Table1[[#This Row],[Nitrate Score]]*0.2) + (Table1[[#This Row],[pH Score]]*0.15) + (Table1[[#This Row],[Dissolved Oxygen Score]]*0.1)</f>
        <v>1.2117500000000001</v>
      </c>
      <c r="AI889">
        <v>2019</v>
      </c>
    </row>
    <row r="890" spans="1:35">
      <c r="A890">
        <v>2649</v>
      </c>
      <c r="B890" t="s">
        <v>85</v>
      </c>
      <c r="C890" t="s">
        <v>1</v>
      </c>
      <c r="D890" t="s">
        <v>82</v>
      </c>
      <c r="E890">
        <v>11</v>
      </c>
      <c r="F890">
        <v>28</v>
      </c>
      <c r="G890">
        <f>(Table1[[#This Row],[Min Temperature]]+Table1[[#This Row],[Max Temperature]])/2</f>
        <v>19.5</v>
      </c>
      <c r="H890">
        <v>5.3</v>
      </c>
      <c r="I890">
        <v>12.5</v>
      </c>
      <c r="J890">
        <f>(Table1[[#This Row],[Min Dissolved Oxygen]]+Table1[[#This Row],[Max Dissolved Oxygen]])/2</f>
        <v>8.9</v>
      </c>
      <c r="K890">
        <v>6.9</v>
      </c>
      <c r="L890">
        <v>8.1999999999999993</v>
      </c>
      <c r="M890">
        <f>(Table1[[#This Row],[Min pH]]+Table1[[#This Row],[Max pH]])/2</f>
        <v>7.55</v>
      </c>
      <c r="N890">
        <v>181</v>
      </c>
      <c r="O890">
        <v>284</v>
      </c>
      <c r="P890">
        <f>(Table1[[#This Row],[Min Conductivity]]+Table1[[#This Row],[Max Conductivity]])/2</f>
        <v>232.5</v>
      </c>
      <c r="Q890">
        <v>3</v>
      </c>
      <c r="R890">
        <v>17</v>
      </c>
      <c r="S890">
        <f>(Table1[[#This Row],[Min BOD]]+Table1[[#This Row],[Max BOD]])/2</f>
        <v>10</v>
      </c>
      <c r="T890">
        <v>0.14000000000000001</v>
      </c>
      <c r="U890">
        <v>0.39</v>
      </c>
      <c r="V890">
        <f>(Table1[[#This Row],[Min Nitrate N + Nitrite N]]+Table1[[#This Row],[Max Nitrate N + Nitrite N]])/2</f>
        <v>0.26500000000000001</v>
      </c>
      <c r="W890">
        <v>84</v>
      </c>
      <c r="X890">
        <v>210</v>
      </c>
      <c r="Y890">
        <f>(Table1[[#This Row],[Min Fecal Coliform]]+Table1[[#This Row],[Max Fecal Coliform]])/2</f>
        <v>147</v>
      </c>
      <c r="Z890">
        <v>920</v>
      </c>
      <c r="AA890">
        <v>1600</v>
      </c>
      <c r="AB890">
        <f>(Table1[[#This Row],[Min Total Coliform]]+Table1[[#This Row],[Max Total Coliform]])/2</f>
        <v>1260</v>
      </c>
      <c r="AC890">
        <f>MIN(10, (Table1[[#This Row],[Avg BOD]]/4)*10)</f>
        <v>10</v>
      </c>
      <c r="AD890">
        <f>MIN(10, (Table1[[#This Row],[Avg Fecal Coliform]]/600)*10)</f>
        <v>2.4500000000000002</v>
      </c>
      <c r="AE890">
        <f>MIN(10, (Table1[[#This Row],[Avg Nitrate N + Nitrite N]]/10)*10)</f>
        <v>0.26500000000000001</v>
      </c>
      <c r="AF890">
        <f>IF(OR(Table1[[#This Row],[Avg pH]]&lt;6.5,Table1[[#This Row],[Avg pH]]&gt;8.5),10,0)</f>
        <v>0</v>
      </c>
      <c r="AG890">
        <f>MAX(0, 10-(2*Table1[[#This Row],[Avg Dissolved Oxygen]]))</f>
        <v>0</v>
      </c>
      <c r="AH890">
        <f>(Table1[[#This Row],[Fecal Score]]*0.3) + (Table1[[#This Row],[BOD Score]]*0.25) + (Table1[[#This Row],[Nitrate Score]]*0.2) + (Table1[[#This Row],[pH Score]]*0.15) + (Table1[[#This Row],[Dissolved Oxygen Score]]*0.1)</f>
        <v>3.2879999999999998</v>
      </c>
      <c r="AI890">
        <v>2019</v>
      </c>
    </row>
    <row r="891" spans="1:35">
      <c r="A891">
        <v>2650</v>
      </c>
      <c r="B891" t="s">
        <v>86</v>
      </c>
      <c r="C891" t="s">
        <v>1</v>
      </c>
      <c r="D891" t="s">
        <v>82</v>
      </c>
      <c r="E891">
        <v>5</v>
      </c>
      <c r="F891">
        <v>14</v>
      </c>
      <c r="G891">
        <f>(Table1[[#This Row],[Min Temperature]]+Table1[[#This Row],[Max Temperature]])/2</f>
        <v>9.5</v>
      </c>
      <c r="H891">
        <v>5.2</v>
      </c>
      <c r="I891">
        <v>6.2</v>
      </c>
      <c r="J891">
        <f>(Table1[[#This Row],[Min Dissolved Oxygen]]+Table1[[#This Row],[Max Dissolved Oxygen]])/2</f>
        <v>5.7</v>
      </c>
      <c r="K891">
        <v>6.8</v>
      </c>
      <c r="L891">
        <v>8</v>
      </c>
      <c r="M891">
        <f>(Table1[[#This Row],[Min pH]]+Table1[[#This Row],[Max pH]])/2</f>
        <v>7.4</v>
      </c>
      <c r="N891">
        <v>49</v>
      </c>
      <c r="O891">
        <v>256</v>
      </c>
      <c r="P891">
        <f>(Table1[[#This Row],[Min Conductivity]]+Table1[[#This Row],[Max Conductivity]])/2</f>
        <v>152.5</v>
      </c>
      <c r="Q891">
        <v>0.9</v>
      </c>
      <c r="R891">
        <v>6.5</v>
      </c>
      <c r="S891">
        <f>(Table1[[#This Row],[Min BOD]]+Table1[[#This Row],[Max BOD]])/2</f>
        <v>3.7</v>
      </c>
      <c r="T891">
        <v>0.68</v>
      </c>
      <c r="U891">
        <v>1.59</v>
      </c>
      <c r="V891">
        <f>(Table1[[#This Row],[Min Nitrate N + Nitrite N]]+Table1[[#This Row],[Max Nitrate N + Nitrite N]])/2</f>
        <v>1.135</v>
      </c>
      <c r="W891">
        <v>2</v>
      </c>
      <c r="X891">
        <v>13</v>
      </c>
      <c r="Y891">
        <f>(Table1[[#This Row],[Min Fecal Coliform]]+Table1[[#This Row],[Max Fecal Coliform]])/2</f>
        <v>7.5</v>
      </c>
      <c r="Z891">
        <v>2</v>
      </c>
      <c r="AA891">
        <v>280</v>
      </c>
      <c r="AB891">
        <f>(Table1[[#This Row],[Min Total Coliform]]+Table1[[#This Row],[Max Total Coliform]])/2</f>
        <v>141</v>
      </c>
      <c r="AC891">
        <f>MIN(10, (Table1[[#This Row],[Avg BOD]]/4)*10)</f>
        <v>9.25</v>
      </c>
      <c r="AD891">
        <f>MIN(10, (Table1[[#This Row],[Avg Fecal Coliform]]/600)*10)</f>
        <v>0.125</v>
      </c>
      <c r="AE891">
        <f>MIN(10, (Table1[[#This Row],[Avg Nitrate N + Nitrite N]]/10)*10)</f>
        <v>1.135</v>
      </c>
      <c r="AF891">
        <f>IF(OR(Table1[[#This Row],[Avg pH]]&lt;6.5,Table1[[#This Row],[Avg pH]]&gt;8.5),10,0)</f>
        <v>0</v>
      </c>
      <c r="AG891">
        <f>MAX(0, 10-(2*Table1[[#This Row],[Avg Dissolved Oxygen]]))</f>
        <v>0</v>
      </c>
      <c r="AH891">
        <f>(Table1[[#This Row],[Fecal Score]]*0.3) + (Table1[[#This Row],[BOD Score]]*0.25) + (Table1[[#This Row],[Nitrate Score]]*0.2) + (Table1[[#This Row],[pH Score]]*0.15) + (Table1[[#This Row],[Dissolved Oxygen Score]]*0.1)</f>
        <v>2.577</v>
      </c>
      <c r="AI891">
        <v>2019</v>
      </c>
    </row>
    <row r="892" spans="1:35">
      <c r="A892">
        <v>1309</v>
      </c>
      <c r="B892" t="s">
        <v>539</v>
      </c>
      <c r="C892" t="s">
        <v>1</v>
      </c>
      <c r="D892" t="s">
        <v>88</v>
      </c>
      <c r="E892">
        <v>3.5</v>
      </c>
      <c r="F892">
        <v>24</v>
      </c>
      <c r="G892">
        <f>(Table1[[#This Row],[Min Temperature]]+Table1[[#This Row],[Max Temperature]])/2</f>
        <v>13.75</v>
      </c>
      <c r="H892">
        <v>4.5999999999999996</v>
      </c>
      <c r="I892">
        <v>8.6</v>
      </c>
      <c r="J892">
        <f>(Table1[[#This Row],[Min Dissolved Oxygen]]+Table1[[#This Row],[Max Dissolved Oxygen]])/2</f>
        <v>6.6</v>
      </c>
      <c r="K892">
        <v>7.3</v>
      </c>
      <c r="L892">
        <v>7.7</v>
      </c>
      <c r="M892">
        <f>(Table1[[#This Row],[Min pH]]+Table1[[#This Row],[Max pH]])/2</f>
        <v>7.5</v>
      </c>
      <c r="N892">
        <v>139</v>
      </c>
      <c r="O892">
        <v>14301</v>
      </c>
      <c r="P892">
        <f>(Table1[[#This Row],[Min Conductivity]]+Table1[[#This Row],[Max Conductivity]])/2</f>
        <v>7220</v>
      </c>
      <c r="Q892">
        <v>1.6</v>
      </c>
      <c r="R892">
        <v>3.3</v>
      </c>
      <c r="S892">
        <f>(Table1[[#This Row],[Min BOD]]+Table1[[#This Row],[Max BOD]])/2</f>
        <v>2.4500000000000002</v>
      </c>
      <c r="T892">
        <v>1.73954451345756</v>
      </c>
      <c r="U892">
        <v>8.3995131845841797</v>
      </c>
      <c r="V892">
        <f>(Table1[[#This Row],[Min Nitrate N + Nitrite N]]+Table1[[#This Row],[Max Nitrate N + Nitrite N]])/2</f>
        <v>5.0695288490208696</v>
      </c>
      <c r="W892">
        <v>871.18936170212805</v>
      </c>
      <c r="X892">
        <v>233806.89958159</v>
      </c>
      <c r="Y892">
        <f>(Table1[[#This Row],[Min Fecal Coliform]]+Table1[[#This Row],[Max Fecal Coliform]])/2</f>
        <v>117339.04447164606</v>
      </c>
      <c r="Z892">
        <v>5008.63768115942</v>
      </c>
      <c r="AA892">
        <v>2939574.0021231398</v>
      </c>
      <c r="AB892">
        <f>(Table1[[#This Row],[Min Total Coliform]]+Table1[[#This Row],[Max Total Coliform]])/2</f>
        <v>1472291.3199021495</v>
      </c>
      <c r="AC892">
        <f>MIN(10, (Table1[[#This Row],[Avg BOD]]/4)*10)</f>
        <v>6.125</v>
      </c>
      <c r="AD892">
        <f>MIN(10, (Table1[[#This Row],[Avg Fecal Coliform]]/600)*10)</f>
        <v>10</v>
      </c>
      <c r="AE892">
        <f>MIN(10, (Table1[[#This Row],[Avg Nitrate N + Nitrite N]]/10)*10)</f>
        <v>5.0695288490208696</v>
      </c>
      <c r="AF892">
        <f>IF(OR(Table1[[#This Row],[Avg pH]]&lt;6.5,Table1[[#This Row],[Avg pH]]&gt;8.5),10,0)</f>
        <v>0</v>
      </c>
      <c r="AG892">
        <f>MAX(0, 10-(2*Table1[[#This Row],[Avg Dissolved Oxygen]]))</f>
        <v>0</v>
      </c>
      <c r="AH892">
        <f>(Table1[[#This Row],[Fecal Score]]*0.3) + (Table1[[#This Row],[BOD Score]]*0.25) + (Table1[[#This Row],[Nitrate Score]]*0.2) + (Table1[[#This Row],[pH Score]]*0.15) + (Table1[[#This Row],[Dissolved Oxygen Score]]*0.1)</f>
        <v>5.5451557698041736</v>
      </c>
      <c r="AI892">
        <v>2019</v>
      </c>
    </row>
    <row r="893" spans="1:35">
      <c r="A893">
        <v>2738</v>
      </c>
      <c r="B893" t="s">
        <v>540</v>
      </c>
      <c r="C893" t="s">
        <v>1</v>
      </c>
      <c r="D893" t="s">
        <v>88</v>
      </c>
      <c r="E893">
        <v>15</v>
      </c>
      <c r="F893">
        <v>24</v>
      </c>
      <c r="G893">
        <f>(Table1[[#This Row],[Min Temperature]]+Table1[[#This Row],[Max Temperature]])/2</f>
        <v>19.5</v>
      </c>
      <c r="H893">
        <v>7.1</v>
      </c>
      <c r="I893">
        <v>8.8000000000000007</v>
      </c>
      <c r="J893">
        <f>(Table1[[#This Row],[Min Dissolved Oxygen]]+Table1[[#This Row],[Max Dissolved Oxygen]])/2</f>
        <v>7.95</v>
      </c>
      <c r="K893">
        <v>7.6</v>
      </c>
      <c r="L893">
        <v>8</v>
      </c>
      <c r="M893">
        <f>(Table1[[#This Row],[Min pH]]+Table1[[#This Row],[Max pH]])/2</f>
        <v>7.8</v>
      </c>
      <c r="N893">
        <v>144</v>
      </c>
      <c r="O893">
        <v>262</v>
      </c>
      <c r="P893">
        <f>(Table1[[#This Row],[Min Conductivity]]+Table1[[#This Row],[Max Conductivity]])/2</f>
        <v>203</v>
      </c>
      <c r="Q893">
        <v>0.3</v>
      </c>
      <c r="R893">
        <v>2.1</v>
      </c>
      <c r="S893">
        <f>(Table1[[#This Row],[Min BOD]]+Table1[[#This Row],[Max BOD]])/2</f>
        <v>1.2</v>
      </c>
      <c r="T893">
        <v>0.01</v>
      </c>
      <c r="U893">
        <v>0.47</v>
      </c>
      <c r="V893">
        <f>(Table1[[#This Row],[Min Nitrate N + Nitrite N]]+Table1[[#This Row],[Max Nitrate N + Nitrite N]])/2</f>
        <v>0.24</v>
      </c>
      <c r="W893">
        <v>871.18936170212805</v>
      </c>
      <c r="X893">
        <v>233806.89958159</v>
      </c>
      <c r="Y893">
        <f>(Table1[[#This Row],[Min Fecal Coliform]]+Table1[[#This Row],[Max Fecal Coliform]])/2</f>
        <v>117339.04447164606</v>
      </c>
      <c r="Z893">
        <v>5008.63768115942</v>
      </c>
      <c r="AA893">
        <v>2939574.0021231398</v>
      </c>
      <c r="AB893">
        <f>(Table1[[#This Row],[Min Total Coliform]]+Table1[[#This Row],[Max Total Coliform]])/2</f>
        <v>1472291.3199021495</v>
      </c>
      <c r="AC893">
        <f>MIN(10, (Table1[[#This Row],[Avg BOD]]/4)*10)</f>
        <v>3</v>
      </c>
      <c r="AD893">
        <f>MIN(10, (Table1[[#This Row],[Avg Fecal Coliform]]/600)*10)</f>
        <v>10</v>
      </c>
      <c r="AE893">
        <f>MIN(10, (Table1[[#This Row],[Avg Nitrate N + Nitrite N]]/10)*10)</f>
        <v>0.24</v>
      </c>
      <c r="AF893">
        <f>IF(OR(Table1[[#This Row],[Avg pH]]&lt;6.5,Table1[[#This Row],[Avg pH]]&gt;8.5),10,0)</f>
        <v>0</v>
      </c>
      <c r="AG893">
        <f>MAX(0, 10-(2*Table1[[#This Row],[Avg Dissolved Oxygen]]))</f>
        <v>0</v>
      </c>
      <c r="AH893">
        <f>(Table1[[#This Row],[Fecal Score]]*0.3) + (Table1[[#This Row],[BOD Score]]*0.25) + (Table1[[#This Row],[Nitrate Score]]*0.2) + (Table1[[#This Row],[pH Score]]*0.15) + (Table1[[#This Row],[Dissolved Oxygen Score]]*0.1)</f>
        <v>3.798</v>
      </c>
      <c r="AI893">
        <v>2019</v>
      </c>
    </row>
    <row r="894" spans="1:35">
      <c r="A894">
        <v>2739</v>
      </c>
      <c r="B894" t="s">
        <v>541</v>
      </c>
      <c r="C894" t="s">
        <v>1</v>
      </c>
      <c r="D894" t="s">
        <v>88</v>
      </c>
      <c r="E894">
        <v>8.1</v>
      </c>
      <c r="F894">
        <v>27</v>
      </c>
      <c r="G894">
        <f>(Table1[[#This Row],[Min Temperature]]+Table1[[#This Row],[Max Temperature]])/2</f>
        <v>17.55</v>
      </c>
      <c r="H894">
        <v>4.2</v>
      </c>
      <c r="I894">
        <v>7.2</v>
      </c>
      <c r="J894">
        <f>(Table1[[#This Row],[Min Dissolved Oxygen]]+Table1[[#This Row],[Max Dissolved Oxygen]])/2</f>
        <v>5.7</v>
      </c>
      <c r="K894">
        <v>7.7</v>
      </c>
      <c r="L894">
        <v>8.1</v>
      </c>
      <c r="M894">
        <f>(Table1[[#This Row],[Min pH]]+Table1[[#This Row],[Max pH]])/2</f>
        <v>7.9</v>
      </c>
      <c r="N894">
        <v>144</v>
      </c>
      <c r="O894">
        <v>266</v>
      </c>
      <c r="P894">
        <f>(Table1[[#This Row],[Min Conductivity]]+Table1[[#This Row],[Max Conductivity]])/2</f>
        <v>205</v>
      </c>
      <c r="Q894">
        <v>0.4</v>
      </c>
      <c r="R894">
        <v>4.2</v>
      </c>
      <c r="S894">
        <f>(Table1[[#This Row],[Min BOD]]+Table1[[#This Row],[Max BOD]])/2</f>
        <v>2.3000000000000003</v>
      </c>
      <c r="T894">
        <v>0.01</v>
      </c>
      <c r="U894">
        <v>0.05</v>
      </c>
      <c r="V894">
        <f>(Table1[[#This Row],[Min Nitrate N + Nitrite N]]+Table1[[#This Row],[Max Nitrate N + Nitrite N]])/2</f>
        <v>3.0000000000000002E-2</v>
      </c>
      <c r="W894">
        <v>871.18936170212805</v>
      </c>
      <c r="X894">
        <v>233806.89958159</v>
      </c>
      <c r="Y894">
        <f>(Table1[[#This Row],[Min Fecal Coliform]]+Table1[[#This Row],[Max Fecal Coliform]])/2</f>
        <v>117339.04447164606</v>
      </c>
      <c r="Z894">
        <v>5008.63768115942</v>
      </c>
      <c r="AA894">
        <v>2939574.0021231398</v>
      </c>
      <c r="AB894">
        <f>(Table1[[#This Row],[Min Total Coliform]]+Table1[[#This Row],[Max Total Coliform]])/2</f>
        <v>1472291.3199021495</v>
      </c>
      <c r="AC894">
        <f>MIN(10, (Table1[[#This Row],[Avg BOD]]/4)*10)</f>
        <v>5.7500000000000009</v>
      </c>
      <c r="AD894">
        <f>MIN(10, (Table1[[#This Row],[Avg Fecal Coliform]]/600)*10)</f>
        <v>10</v>
      </c>
      <c r="AE894">
        <f>MIN(10, (Table1[[#This Row],[Avg Nitrate N + Nitrite N]]/10)*10)</f>
        <v>0.03</v>
      </c>
      <c r="AF894">
        <f>IF(OR(Table1[[#This Row],[Avg pH]]&lt;6.5,Table1[[#This Row],[Avg pH]]&gt;8.5),10,0)</f>
        <v>0</v>
      </c>
      <c r="AG894">
        <f>MAX(0, 10-(2*Table1[[#This Row],[Avg Dissolved Oxygen]]))</f>
        <v>0</v>
      </c>
      <c r="AH894">
        <f>(Table1[[#This Row],[Fecal Score]]*0.3) + (Table1[[#This Row],[BOD Score]]*0.25) + (Table1[[#This Row],[Nitrate Score]]*0.2) + (Table1[[#This Row],[pH Score]]*0.15) + (Table1[[#This Row],[Dissolved Oxygen Score]]*0.1)</f>
        <v>4.4435000000000002</v>
      </c>
      <c r="AI894">
        <v>2019</v>
      </c>
    </row>
    <row r="895" spans="1:35">
      <c r="A895">
        <v>2740</v>
      </c>
      <c r="B895" t="s">
        <v>542</v>
      </c>
      <c r="C895" t="s">
        <v>1</v>
      </c>
      <c r="D895" t="s">
        <v>88</v>
      </c>
      <c r="E895">
        <v>18</v>
      </c>
      <c r="F895">
        <v>27</v>
      </c>
      <c r="G895">
        <f>(Table1[[#This Row],[Min Temperature]]+Table1[[#This Row],[Max Temperature]])/2</f>
        <v>22.5</v>
      </c>
      <c r="H895">
        <v>5.0999999999999996</v>
      </c>
      <c r="I895">
        <v>6.8</v>
      </c>
      <c r="J895">
        <f>(Table1[[#This Row],[Min Dissolved Oxygen]]+Table1[[#This Row],[Max Dissolved Oxygen]])/2</f>
        <v>5.9499999999999993</v>
      </c>
      <c r="K895">
        <v>8.1999999999999993</v>
      </c>
      <c r="L895">
        <v>8.4</v>
      </c>
      <c r="M895">
        <f>(Table1[[#This Row],[Min pH]]+Table1[[#This Row],[Max pH]])/2</f>
        <v>8.3000000000000007</v>
      </c>
      <c r="N895">
        <v>140</v>
      </c>
      <c r="O895">
        <v>170</v>
      </c>
      <c r="P895">
        <f>(Table1[[#This Row],[Min Conductivity]]+Table1[[#This Row],[Max Conductivity]])/2</f>
        <v>155</v>
      </c>
      <c r="Q895">
        <v>4.5</v>
      </c>
      <c r="R895">
        <v>23</v>
      </c>
      <c r="S895">
        <f>(Table1[[#This Row],[Min BOD]]+Table1[[#This Row],[Max BOD]])/2</f>
        <v>13.75</v>
      </c>
      <c r="T895">
        <v>0.01</v>
      </c>
      <c r="U895">
        <v>0.05</v>
      </c>
      <c r="V895">
        <f>(Table1[[#This Row],[Min Nitrate N + Nitrite N]]+Table1[[#This Row],[Max Nitrate N + Nitrite N]])/2</f>
        <v>3.0000000000000002E-2</v>
      </c>
      <c r="W895">
        <v>871.18936170212805</v>
      </c>
      <c r="X895">
        <v>233806.89958159</v>
      </c>
      <c r="Y895">
        <f>(Table1[[#This Row],[Min Fecal Coliform]]+Table1[[#This Row],[Max Fecal Coliform]])/2</f>
        <v>117339.04447164606</v>
      </c>
      <c r="Z895">
        <v>5008.63768115942</v>
      </c>
      <c r="AA895">
        <v>2939574.0021231398</v>
      </c>
      <c r="AB895">
        <f>(Table1[[#This Row],[Min Total Coliform]]+Table1[[#This Row],[Max Total Coliform]])/2</f>
        <v>1472291.3199021495</v>
      </c>
      <c r="AC895">
        <f>MIN(10, (Table1[[#This Row],[Avg BOD]]/4)*10)</f>
        <v>10</v>
      </c>
      <c r="AD895">
        <f>MIN(10, (Table1[[#This Row],[Avg Fecal Coliform]]/600)*10)</f>
        <v>10</v>
      </c>
      <c r="AE895">
        <f>MIN(10, (Table1[[#This Row],[Avg Nitrate N + Nitrite N]]/10)*10)</f>
        <v>0.03</v>
      </c>
      <c r="AF895">
        <f>IF(OR(Table1[[#This Row],[Avg pH]]&lt;6.5,Table1[[#This Row],[Avg pH]]&gt;8.5),10,0)</f>
        <v>0</v>
      </c>
      <c r="AG895">
        <f>MAX(0, 10-(2*Table1[[#This Row],[Avg Dissolved Oxygen]]))</f>
        <v>0</v>
      </c>
      <c r="AH895">
        <f>(Table1[[#This Row],[Fecal Score]]*0.3) + (Table1[[#This Row],[BOD Score]]*0.25) + (Table1[[#This Row],[Nitrate Score]]*0.2) + (Table1[[#This Row],[pH Score]]*0.15) + (Table1[[#This Row],[Dissolved Oxygen Score]]*0.1)</f>
        <v>5.5060000000000002</v>
      </c>
      <c r="AI895">
        <v>2019</v>
      </c>
    </row>
    <row r="896" spans="1:35">
      <c r="A896">
        <v>2741</v>
      </c>
      <c r="B896" t="s">
        <v>543</v>
      </c>
      <c r="C896" t="s">
        <v>1</v>
      </c>
      <c r="D896" t="s">
        <v>88</v>
      </c>
      <c r="E896">
        <v>16</v>
      </c>
      <c r="F896">
        <v>27</v>
      </c>
      <c r="G896">
        <f>(Table1[[#This Row],[Min Temperature]]+Table1[[#This Row],[Max Temperature]])/2</f>
        <v>21.5</v>
      </c>
      <c r="H896">
        <v>4.8</v>
      </c>
      <c r="I896">
        <v>6.6</v>
      </c>
      <c r="J896">
        <f>(Table1[[#This Row],[Min Dissolved Oxygen]]+Table1[[#This Row],[Max Dissolved Oxygen]])/2</f>
        <v>5.6999999999999993</v>
      </c>
      <c r="K896">
        <v>8.1</v>
      </c>
      <c r="L896">
        <v>8.6</v>
      </c>
      <c r="M896">
        <f>(Table1[[#This Row],[Min pH]]+Table1[[#This Row],[Max pH]])/2</f>
        <v>8.35</v>
      </c>
      <c r="N896">
        <v>140</v>
      </c>
      <c r="O896">
        <v>272</v>
      </c>
      <c r="P896">
        <f>(Table1[[#This Row],[Min Conductivity]]+Table1[[#This Row],[Max Conductivity]])/2</f>
        <v>206</v>
      </c>
      <c r="Q896">
        <v>4.0999999999999996</v>
      </c>
      <c r="R896">
        <v>6.3</v>
      </c>
      <c r="S896">
        <f>(Table1[[#This Row],[Min BOD]]+Table1[[#This Row],[Max BOD]])/2</f>
        <v>5.1999999999999993</v>
      </c>
      <c r="T896">
        <v>0.01</v>
      </c>
      <c r="U896">
        <v>0.11</v>
      </c>
      <c r="V896">
        <f>(Table1[[#This Row],[Min Nitrate N + Nitrite N]]+Table1[[#This Row],[Max Nitrate N + Nitrite N]])/2</f>
        <v>0.06</v>
      </c>
      <c r="W896">
        <v>871.18936170212805</v>
      </c>
      <c r="X896">
        <v>233806.89958159</v>
      </c>
      <c r="Y896">
        <f>(Table1[[#This Row],[Min Fecal Coliform]]+Table1[[#This Row],[Max Fecal Coliform]])/2</f>
        <v>117339.04447164606</v>
      </c>
      <c r="Z896">
        <v>5008.63768115942</v>
      </c>
      <c r="AA896">
        <v>2939574.0021231398</v>
      </c>
      <c r="AB896">
        <f>(Table1[[#This Row],[Min Total Coliform]]+Table1[[#This Row],[Max Total Coliform]])/2</f>
        <v>1472291.3199021495</v>
      </c>
      <c r="AC896">
        <f>MIN(10, (Table1[[#This Row],[Avg BOD]]/4)*10)</f>
        <v>10</v>
      </c>
      <c r="AD896">
        <f>MIN(10, (Table1[[#This Row],[Avg Fecal Coliform]]/600)*10)</f>
        <v>10</v>
      </c>
      <c r="AE896">
        <f>MIN(10, (Table1[[#This Row],[Avg Nitrate N + Nitrite N]]/10)*10)</f>
        <v>0.06</v>
      </c>
      <c r="AF896">
        <f>IF(OR(Table1[[#This Row],[Avg pH]]&lt;6.5,Table1[[#This Row],[Avg pH]]&gt;8.5),10,0)</f>
        <v>0</v>
      </c>
      <c r="AG896">
        <f>MAX(0, 10-(2*Table1[[#This Row],[Avg Dissolved Oxygen]]))</f>
        <v>0</v>
      </c>
      <c r="AH896">
        <f>(Table1[[#This Row],[Fecal Score]]*0.3) + (Table1[[#This Row],[BOD Score]]*0.25) + (Table1[[#This Row],[Nitrate Score]]*0.2) + (Table1[[#This Row],[pH Score]]*0.15) + (Table1[[#This Row],[Dissolved Oxygen Score]]*0.1)</f>
        <v>5.5119999999999996</v>
      </c>
      <c r="AI896">
        <v>2019</v>
      </c>
    </row>
    <row r="897" spans="1:35">
      <c r="A897">
        <v>3251</v>
      </c>
      <c r="B897" t="s">
        <v>93</v>
      </c>
      <c r="C897" t="s">
        <v>1</v>
      </c>
      <c r="D897" t="s">
        <v>88</v>
      </c>
      <c r="E897">
        <v>3.9</v>
      </c>
      <c r="F897">
        <v>25</v>
      </c>
      <c r="G897">
        <f>(Table1[[#This Row],[Min Temperature]]+Table1[[#This Row],[Max Temperature]])/2</f>
        <v>14.45</v>
      </c>
      <c r="H897">
        <v>2.2000000000000002</v>
      </c>
      <c r="I897">
        <v>7.9</v>
      </c>
      <c r="J897">
        <f>(Table1[[#This Row],[Min Dissolved Oxygen]]+Table1[[#This Row],[Max Dissolved Oxygen]])/2</f>
        <v>5.0500000000000007</v>
      </c>
      <c r="K897">
        <v>7.2</v>
      </c>
      <c r="L897">
        <v>7.8</v>
      </c>
      <c r="M897">
        <f>(Table1[[#This Row],[Min pH]]+Table1[[#This Row],[Max pH]])/2</f>
        <v>7.5</v>
      </c>
      <c r="N897">
        <v>138</v>
      </c>
      <c r="O897">
        <v>308</v>
      </c>
      <c r="P897">
        <f>(Table1[[#This Row],[Min Conductivity]]+Table1[[#This Row],[Max Conductivity]])/2</f>
        <v>223</v>
      </c>
      <c r="Q897">
        <v>2</v>
      </c>
      <c r="R897">
        <v>3.4</v>
      </c>
      <c r="S897">
        <f>(Table1[[#This Row],[Min BOD]]+Table1[[#This Row],[Max BOD]])/2</f>
        <v>2.7</v>
      </c>
      <c r="T897">
        <v>1.73954451345756</v>
      </c>
      <c r="U897">
        <v>8.3995131845841797</v>
      </c>
      <c r="V897">
        <f>(Table1[[#This Row],[Min Nitrate N + Nitrite N]]+Table1[[#This Row],[Max Nitrate N + Nitrite N]])/2</f>
        <v>5.0695288490208696</v>
      </c>
      <c r="W897">
        <v>871.18936170212805</v>
      </c>
      <c r="X897">
        <v>233806.89958159</v>
      </c>
      <c r="Y897">
        <f>(Table1[[#This Row],[Min Fecal Coliform]]+Table1[[#This Row],[Max Fecal Coliform]])/2</f>
        <v>117339.04447164606</v>
      </c>
      <c r="Z897">
        <v>5008.63768115942</v>
      </c>
      <c r="AA897">
        <v>2939574.0021231398</v>
      </c>
      <c r="AB897">
        <f>(Table1[[#This Row],[Min Total Coliform]]+Table1[[#This Row],[Max Total Coliform]])/2</f>
        <v>1472291.3199021495</v>
      </c>
      <c r="AC897">
        <f>MIN(10, (Table1[[#This Row],[Avg BOD]]/4)*10)</f>
        <v>6.75</v>
      </c>
      <c r="AD897">
        <f>MIN(10, (Table1[[#This Row],[Avg Fecal Coliform]]/600)*10)</f>
        <v>10</v>
      </c>
      <c r="AE897">
        <f>MIN(10, (Table1[[#This Row],[Avg Nitrate N + Nitrite N]]/10)*10)</f>
        <v>5.0695288490208696</v>
      </c>
      <c r="AF897">
        <f>IF(OR(Table1[[#This Row],[Avg pH]]&lt;6.5,Table1[[#This Row],[Avg pH]]&gt;8.5),10,0)</f>
        <v>0</v>
      </c>
      <c r="AG897">
        <f>MAX(0, 10-(2*Table1[[#This Row],[Avg Dissolved Oxygen]]))</f>
        <v>0</v>
      </c>
      <c r="AH897">
        <f>(Table1[[#This Row],[Fecal Score]]*0.3) + (Table1[[#This Row],[BOD Score]]*0.25) + (Table1[[#This Row],[Nitrate Score]]*0.2) + (Table1[[#This Row],[pH Score]]*0.15) + (Table1[[#This Row],[Dissolved Oxygen Score]]*0.1)</f>
        <v>5.7014057698041736</v>
      </c>
      <c r="AI897">
        <v>2019</v>
      </c>
    </row>
    <row r="898" spans="1:35">
      <c r="A898">
        <v>3252</v>
      </c>
      <c r="B898" t="s">
        <v>94</v>
      </c>
      <c r="C898" t="s">
        <v>1</v>
      </c>
      <c r="D898" t="s">
        <v>88</v>
      </c>
      <c r="E898">
        <v>3.3</v>
      </c>
      <c r="F898">
        <v>29</v>
      </c>
      <c r="G898">
        <f>(Table1[[#This Row],[Min Temperature]]+Table1[[#This Row],[Max Temperature]])/2</f>
        <v>16.149999999999999</v>
      </c>
      <c r="H898">
        <v>4.4000000000000004</v>
      </c>
      <c r="I898">
        <v>9.1999999999999993</v>
      </c>
      <c r="J898">
        <f>(Table1[[#This Row],[Min Dissolved Oxygen]]+Table1[[#This Row],[Max Dissolved Oxygen]])/2</f>
        <v>6.8</v>
      </c>
      <c r="K898">
        <v>7.1</v>
      </c>
      <c r="L898">
        <v>8.1999999999999993</v>
      </c>
      <c r="M898">
        <f>(Table1[[#This Row],[Min pH]]+Table1[[#This Row],[Max pH]])/2</f>
        <v>7.6499999999999995</v>
      </c>
      <c r="N898">
        <v>145</v>
      </c>
      <c r="O898">
        <v>305</v>
      </c>
      <c r="P898">
        <f>(Table1[[#This Row],[Min Conductivity]]+Table1[[#This Row],[Max Conductivity]])/2</f>
        <v>225</v>
      </c>
      <c r="Q898">
        <v>1.5</v>
      </c>
      <c r="R898">
        <v>2.5</v>
      </c>
      <c r="S898">
        <f>(Table1[[#This Row],[Min BOD]]+Table1[[#This Row],[Max BOD]])/2</f>
        <v>2</v>
      </c>
      <c r="T898">
        <v>1.73954451345756</v>
      </c>
      <c r="U898">
        <v>8.3995131845841797</v>
      </c>
      <c r="V898">
        <f>(Table1[[#This Row],[Min Nitrate N + Nitrite N]]+Table1[[#This Row],[Max Nitrate N + Nitrite N]])/2</f>
        <v>5.0695288490208696</v>
      </c>
      <c r="W898">
        <v>871.18936170212805</v>
      </c>
      <c r="X898">
        <v>233806.89958159</v>
      </c>
      <c r="Y898">
        <f>(Table1[[#This Row],[Min Fecal Coliform]]+Table1[[#This Row],[Max Fecal Coliform]])/2</f>
        <v>117339.04447164606</v>
      </c>
      <c r="Z898">
        <v>5008.63768115942</v>
      </c>
      <c r="AA898">
        <v>2939574.0021231398</v>
      </c>
      <c r="AB898">
        <f>(Table1[[#This Row],[Min Total Coliform]]+Table1[[#This Row],[Max Total Coliform]])/2</f>
        <v>1472291.3199021495</v>
      </c>
      <c r="AC898">
        <f>MIN(10, (Table1[[#This Row],[Avg BOD]]/4)*10)</f>
        <v>5</v>
      </c>
      <c r="AD898">
        <f>MIN(10, (Table1[[#This Row],[Avg Fecal Coliform]]/600)*10)</f>
        <v>10</v>
      </c>
      <c r="AE898">
        <f>MIN(10, (Table1[[#This Row],[Avg Nitrate N + Nitrite N]]/10)*10)</f>
        <v>5.0695288490208696</v>
      </c>
      <c r="AF898">
        <f>IF(OR(Table1[[#This Row],[Avg pH]]&lt;6.5,Table1[[#This Row],[Avg pH]]&gt;8.5),10,0)</f>
        <v>0</v>
      </c>
      <c r="AG898">
        <f>MAX(0, 10-(2*Table1[[#This Row],[Avg Dissolved Oxygen]]))</f>
        <v>0</v>
      </c>
      <c r="AH898">
        <f>(Table1[[#This Row],[Fecal Score]]*0.3) + (Table1[[#This Row],[BOD Score]]*0.25) + (Table1[[#This Row],[Nitrate Score]]*0.2) + (Table1[[#This Row],[pH Score]]*0.15) + (Table1[[#This Row],[Dissolved Oxygen Score]]*0.1)</f>
        <v>5.2639057698041736</v>
      </c>
      <c r="AI898">
        <v>2019</v>
      </c>
    </row>
    <row r="899" spans="1:35">
      <c r="A899">
        <v>3253</v>
      </c>
      <c r="B899" t="s">
        <v>95</v>
      </c>
      <c r="C899" t="s">
        <v>1</v>
      </c>
      <c r="D899" t="s">
        <v>88</v>
      </c>
      <c r="E899">
        <v>3.6</v>
      </c>
      <c r="F899">
        <v>27.8</v>
      </c>
      <c r="G899">
        <f>(Table1[[#This Row],[Min Temperature]]+Table1[[#This Row],[Max Temperature]])/2</f>
        <v>15.700000000000001</v>
      </c>
      <c r="H899">
        <v>3</v>
      </c>
      <c r="I899">
        <v>8</v>
      </c>
      <c r="J899">
        <f>(Table1[[#This Row],[Min Dissolved Oxygen]]+Table1[[#This Row],[Max Dissolved Oxygen]])/2</f>
        <v>5.5</v>
      </c>
      <c r="K899">
        <v>7.2</v>
      </c>
      <c r="L899">
        <v>8.8000000000000007</v>
      </c>
      <c r="M899">
        <f>(Table1[[#This Row],[Min pH]]+Table1[[#This Row],[Max pH]])/2</f>
        <v>8</v>
      </c>
      <c r="N899">
        <v>189</v>
      </c>
      <c r="O899">
        <v>328</v>
      </c>
      <c r="P899">
        <f>(Table1[[#This Row],[Min Conductivity]]+Table1[[#This Row],[Max Conductivity]])/2</f>
        <v>258.5</v>
      </c>
      <c r="Q899">
        <v>2.9</v>
      </c>
      <c r="R899">
        <v>7.5</v>
      </c>
      <c r="S899">
        <f>(Table1[[#This Row],[Min BOD]]+Table1[[#This Row],[Max BOD]])/2</f>
        <v>5.2</v>
      </c>
      <c r="T899">
        <v>1.73954451345756</v>
      </c>
      <c r="U899">
        <v>8.3995131845841797</v>
      </c>
      <c r="V899">
        <f>(Table1[[#This Row],[Min Nitrate N + Nitrite N]]+Table1[[#This Row],[Max Nitrate N + Nitrite N]])/2</f>
        <v>5.0695288490208696</v>
      </c>
      <c r="W899">
        <v>871.18936170212805</v>
      </c>
      <c r="X899">
        <v>233806.89958159</v>
      </c>
      <c r="Y899">
        <f>(Table1[[#This Row],[Min Fecal Coliform]]+Table1[[#This Row],[Max Fecal Coliform]])/2</f>
        <v>117339.04447164606</v>
      </c>
      <c r="Z899">
        <v>5008.63768115942</v>
      </c>
      <c r="AA899">
        <v>2939574.0021231398</v>
      </c>
      <c r="AB899">
        <f>(Table1[[#This Row],[Min Total Coliform]]+Table1[[#This Row],[Max Total Coliform]])/2</f>
        <v>1472291.3199021495</v>
      </c>
      <c r="AC899">
        <f>MIN(10, (Table1[[#This Row],[Avg BOD]]/4)*10)</f>
        <v>10</v>
      </c>
      <c r="AD899">
        <f>MIN(10, (Table1[[#This Row],[Avg Fecal Coliform]]/600)*10)</f>
        <v>10</v>
      </c>
      <c r="AE899">
        <f>MIN(10, (Table1[[#This Row],[Avg Nitrate N + Nitrite N]]/10)*10)</f>
        <v>5.0695288490208696</v>
      </c>
      <c r="AF899">
        <f>IF(OR(Table1[[#This Row],[Avg pH]]&lt;6.5,Table1[[#This Row],[Avg pH]]&gt;8.5),10,0)</f>
        <v>0</v>
      </c>
      <c r="AG899">
        <f>MAX(0, 10-(2*Table1[[#This Row],[Avg Dissolved Oxygen]]))</f>
        <v>0</v>
      </c>
      <c r="AH899">
        <f>(Table1[[#This Row],[Fecal Score]]*0.3) + (Table1[[#This Row],[BOD Score]]*0.25) + (Table1[[#This Row],[Nitrate Score]]*0.2) + (Table1[[#This Row],[pH Score]]*0.15) + (Table1[[#This Row],[Dissolved Oxygen Score]]*0.1)</f>
        <v>6.5139057698041736</v>
      </c>
      <c r="AI899">
        <v>2019</v>
      </c>
    </row>
    <row r="900" spans="1:35">
      <c r="A900">
        <v>3254</v>
      </c>
      <c r="B900" t="s">
        <v>96</v>
      </c>
      <c r="C900" t="s">
        <v>1</v>
      </c>
      <c r="D900" t="s">
        <v>88</v>
      </c>
      <c r="E900">
        <v>3.2</v>
      </c>
      <c r="F900">
        <v>28</v>
      </c>
      <c r="G900">
        <f>(Table1[[#This Row],[Min Temperature]]+Table1[[#This Row],[Max Temperature]])/2</f>
        <v>15.6</v>
      </c>
      <c r="H900">
        <v>3.3</v>
      </c>
      <c r="I900">
        <v>8.9</v>
      </c>
      <c r="J900">
        <f>(Table1[[#This Row],[Min Dissolved Oxygen]]+Table1[[#This Row],[Max Dissolved Oxygen]])/2</f>
        <v>6.1</v>
      </c>
      <c r="K900">
        <v>7.2</v>
      </c>
      <c r="L900">
        <v>8.6999999999999993</v>
      </c>
      <c r="M900">
        <f>(Table1[[#This Row],[Min pH]]+Table1[[#This Row],[Max pH]])/2</f>
        <v>7.9499999999999993</v>
      </c>
      <c r="N900">
        <v>145</v>
      </c>
      <c r="O900">
        <v>292</v>
      </c>
      <c r="P900">
        <f>(Table1[[#This Row],[Min Conductivity]]+Table1[[#This Row],[Max Conductivity]])/2</f>
        <v>218.5</v>
      </c>
      <c r="Q900">
        <v>1.6</v>
      </c>
      <c r="R900">
        <v>4</v>
      </c>
      <c r="S900">
        <f>(Table1[[#This Row],[Min BOD]]+Table1[[#This Row],[Max BOD]])/2</f>
        <v>2.8</v>
      </c>
      <c r="T900">
        <v>1.73954451345756</v>
      </c>
      <c r="U900">
        <v>8.3995131845841797</v>
      </c>
      <c r="V900">
        <f>(Table1[[#This Row],[Min Nitrate N + Nitrite N]]+Table1[[#This Row],[Max Nitrate N + Nitrite N]])/2</f>
        <v>5.0695288490208696</v>
      </c>
      <c r="W900">
        <v>871.18936170212805</v>
      </c>
      <c r="X900">
        <v>233806.89958159</v>
      </c>
      <c r="Y900">
        <f>(Table1[[#This Row],[Min Fecal Coliform]]+Table1[[#This Row],[Max Fecal Coliform]])/2</f>
        <v>117339.04447164606</v>
      </c>
      <c r="Z900">
        <v>5008.63768115942</v>
      </c>
      <c r="AA900">
        <v>2939574.0021231398</v>
      </c>
      <c r="AB900">
        <f>(Table1[[#This Row],[Min Total Coliform]]+Table1[[#This Row],[Max Total Coliform]])/2</f>
        <v>1472291.3199021495</v>
      </c>
      <c r="AC900">
        <f>MIN(10, (Table1[[#This Row],[Avg BOD]]/4)*10)</f>
        <v>7</v>
      </c>
      <c r="AD900">
        <f>MIN(10, (Table1[[#This Row],[Avg Fecal Coliform]]/600)*10)</f>
        <v>10</v>
      </c>
      <c r="AE900">
        <f>MIN(10, (Table1[[#This Row],[Avg Nitrate N + Nitrite N]]/10)*10)</f>
        <v>5.0695288490208696</v>
      </c>
      <c r="AF900">
        <f>IF(OR(Table1[[#This Row],[Avg pH]]&lt;6.5,Table1[[#This Row],[Avg pH]]&gt;8.5),10,0)</f>
        <v>0</v>
      </c>
      <c r="AG900">
        <f>MAX(0, 10-(2*Table1[[#This Row],[Avg Dissolved Oxygen]]))</f>
        <v>0</v>
      </c>
      <c r="AH900">
        <f>(Table1[[#This Row],[Fecal Score]]*0.3) + (Table1[[#This Row],[BOD Score]]*0.25) + (Table1[[#This Row],[Nitrate Score]]*0.2) + (Table1[[#This Row],[pH Score]]*0.15) + (Table1[[#This Row],[Dissolved Oxygen Score]]*0.1)</f>
        <v>5.7639057698041736</v>
      </c>
      <c r="AI900">
        <v>2019</v>
      </c>
    </row>
    <row r="901" spans="1:35">
      <c r="A901">
        <v>3256</v>
      </c>
      <c r="B901" t="s">
        <v>97</v>
      </c>
      <c r="C901" t="s">
        <v>1</v>
      </c>
      <c r="D901" t="s">
        <v>88</v>
      </c>
      <c r="E901">
        <v>2</v>
      </c>
      <c r="F901">
        <v>22.2</v>
      </c>
      <c r="G901">
        <f>(Table1[[#This Row],[Min Temperature]]+Table1[[#This Row],[Max Temperature]])/2</f>
        <v>12.1</v>
      </c>
      <c r="H901">
        <v>5.5</v>
      </c>
      <c r="I901">
        <v>8.4</v>
      </c>
      <c r="J901">
        <f>(Table1[[#This Row],[Min Dissolved Oxygen]]+Table1[[#This Row],[Max Dissolved Oxygen]])/2</f>
        <v>6.95</v>
      </c>
      <c r="K901">
        <v>7.3</v>
      </c>
      <c r="L901">
        <v>8</v>
      </c>
      <c r="M901">
        <f>(Table1[[#This Row],[Min pH]]+Table1[[#This Row],[Max pH]])/2</f>
        <v>7.65</v>
      </c>
      <c r="N901">
        <v>156</v>
      </c>
      <c r="O901">
        <v>386</v>
      </c>
      <c r="P901">
        <f>(Table1[[#This Row],[Min Conductivity]]+Table1[[#This Row],[Max Conductivity]])/2</f>
        <v>271</v>
      </c>
      <c r="Q901">
        <v>1.4</v>
      </c>
      <c r="R901">
        <v>4.0999999999999996</v>
      </c>
      <c r="S901">
        <f>(Table1[[#This Row],[Min BOD]]+Table1[[#This Row],[Max BOD]])/2</f>
        <v>2.75</v>
      </c>
      <c r="T901">
        <v>1.73954451345756</v>
      </c>
      <c r="U901">
        <v>8.3995131845841797</v>
      </c>
      <c r="V901">
        <f>(Table1[[#This Row],[Min Nitrate N + Nitrite N]]+Table1[[#This Row],[Max Nitrate N + Nitrite N]])/2</f>
        <v>5.0695288490208696</v>
      </c>
      <c r="W901">
        <v>871.18936170212805</v>
      </c>
      <c r="X901">
        <v>233806.89958159</v>
      </c>
      <c r="Y901">
        <f>(Table1[[#This Row],[Min Fecal Coliform]]+Table1[[#This Row],[Max Fecal Coliform]])/2</f>
        <v>117339.04447164606</v>
      </c>
      <c r="Z901">
        <v>5008.63768115942</v>
      </c>
      <c r="AA901">
        <v>2939574.0021231398</v>
      </c>
      <c r="AB901">
        <f>(Table1[[#This Row],[Min Total Coliform]]+Table1[[#This Row],[Max Total Coliform]])/2</f>
        <v>1472291.3199021495</v>
      </c>
      <c r="AC901">
        <f>MIN(10, (Table1[[#This Row],[Avg BOD]]/4)*10)</f>
        <v>6.875</v>
      </c>
      <c r="AD901">
        <f>MIN(10, (Table1[[#This Row],[Avg Fecal Coliform]]/600)*10)</f>
        <v>10</v>
      </c>
      <c r="AE901">
        <f>MIN(10, (Table1[[#This Row],[Avg Nitrate N + Nitrite N]]/10)*10)</f>
        <v>5.0695288490208696</v>
      </c>
      <c r="AF901">
        <f>IF(OR(Table1[[#This Row],[Avg pH]]&lt;6.5,Table1[[#This Row],[Avg pH]]&gt;8.5),10,0)</f>
        <v>0</v>
      </c>
      <c r="AG901">
        <f>MAX(0, 10-(2*Table1[[#This Row],[Avg Dissolved Oxygen]]))</f>
        <v>0</v>
      </c>
      <c r="AH901">
        <f>(Table1[[#This Row],[Fecal Score]]*0.3) + (Table1[[#This Row],[BOD Score]]*0.25) + (Table1[[#This Row],[Nitrate Score]]*0.2) + (Table1[[#This Row],[pH Score]]*0.15) + (Table1[[#This Row],[Dissolved Oxygen Score]]*0.1)</f>
        <v>5.7326557698041736</v>
      </c>
      <c r="AI901">
        <v>2019</v>
      </c>
    </row>
    <row r="902" spans="1:35">
      <c r="A902">
        <v>3257</v>
      </c>
      <c r="B902" t="s">
        <v>98</v>
      </c>
      <c r="C902" t="s">
        <v>1</v>
      </c>
      <c r="D902" t="s">
        <v>88</v>
      </c>
      <c r="E902">
        <v>5</v>
      </c>
      <c r="F902">
        <v>27</v>
      </c>
      <c r="G902">
        <f>(Table1[[#This Row],[Min Temperature]]+Table1[[#This Row],[Max Temperature]])/2</f>
        <v>16</v>
      </c>
      <c r="H902">
        <v>3.3</v>
      </c>
      <c r="I902">
        <v>10.1</v>
      </c>
      <c r="J902">
        <f>(Table1[[#This Row],[Min Dissolved Oxygen]]+Table1[[#This Row],[Max Dissolved Oxygen]])/2</f>
        <v>6.6999999999999993</v>
      </c>
      <c r="K902">
        <v>7.2</v>
      </c>
      <c r="L902">
        <v>7.8</v>
      </c>
      <c r="M902">
        <f>(Table1[[#This Row],[Min pH]]+Table1[[#This Row],[Max pH]])/2</f>
        <v>7.5</v>
      </c>
      <c r="N902">
        <v>210</v>
      </c>
      <c r="O902">
        <v>438</v>
      </c>
      <c r="P902">
        <f>(Table1[[#This Row],[Min Conductivity]]+Table1[[#This Row],[Max Conductivity]])/2</f>
        <v>324</v>
      </c>
      <c r="Q902">
        <v>3.5</v>
      </c>
      <c r="R902">
        <v>7.2</v>
      </c>
      <c r="S902">
        <f>(Table1[[#This Row],[Min BOD]]+Table1[[#This Row],[Max BOD]])/2</f>
        <v>5.35</v>
      </c>
      <c r="T902">
        <v>1.73954451345756</v>
      </c>
      <c r="U902">
        <v>8.3995131845841797</v>
      </c>
      <c r="V902">
        <f>(Table1[[#This Row],[Min Nitrate N + Nitrite N]]+Table1[[#This Row],[Max Nitrate N + Nitrite N]])/2</f>
        <v>5.0695288490208696</v>
      </c>
      <c r="W902">
        <v>871.18936170212805</v>
      </c>
      <c r="X902">
        <v>233806.89958159</v>
      </c>
      <c r="Y902">
        <f>(Table1[[#This Row],[Min Fecal Coliform]]+Table1[[#This Row],[Max Fecal Coliform]])/2</f>
        <v>117339.04447164606</v>
      </c>
      <c r="Z902">
        <v>5008.63768115942</v>
      </c>
      <c r="AA902">
        <v>2939574.0021231398</v>
      </c>
      <c r="AB902">
        <f>(Table1[[#This Row],[Min Total Coliform]]+Table1[[#This Row],[Max Total Coliform]])/2</f>
        <v>1472291.3199021495</v>
      </c>
      <c r="AC902">
        <f>MIN(10, (Table1[[#This Row],[Avg BOD]]/4)*10)</f>
        <v>10</v>
      </c>
      <c r="AD902">
        <f>MIN(10, (Table1[[#This Row],[Avg Fecal Coliform]]/600)*10)</f>
        <v>10</v>
      </c>
      <c r="AE902">
        <f>MIN(10, (Table1[[#This Row],[Avg Nitrate N + Nitrite N]]/10)*10)</f>
        <v>5.0695288490208696</v>
      </c>
      <c r="AF902">
        <f>IF(OR(Table1[[#This Row],[Avg pH]]&lt;6.5,Table1[[#This Row],[Avg pH]]&gt;8.5),10,0)</f>
        <v>0</v>
      </c>
      <c r="AG902">
        <f>MAX(0, 10-(2*Table1[[#This Row],[Avg Dissolved Oxygen]]))</f>
        <v>0</v>
      </c>
      <c r="AH902">
        <f>(Table1[[#This Row],[Fecal Score]]*0.3) + (Table1[[#This Row],[BOD Score]]*0.25) + (Table1[[#This Row],[Nitrate Score]]*0.2) + (Table1[[#This Row],[pH Score]]*0.15) + (Table1[[#This Row],[Dissolved Oxygen Score]]*0.1)</f>
        <v>6.5139057698041736</v>
      </c>
      <c r="AI902">
        <v>2019</v>
      </c>
    </row>
    <row r="903" spans="1:35">
      <c r="A903">
        <v>3258</v>
      </c>
      <c r="B903" t="s">
        <v>99</v>
      </c>
      <c r="C903" t="s">
        <v>1</v>
      </c>
      <c r="D903" t="s">
        <v>88</v>
      </c>
      <c r="E903">
        <v>5.4</v>
      </c>
      <c r="F903">
        <v>27</v>
      </c>
      <c r="G903">
        <f>(Table1[[#This Row],[Min Temperature]]+Table1[[#This Row],[Max Temperature]])/2</f>
        <v>16.2</v>
      </c>
      <c r="H903">
        <v>4.7</v>
      </c>
      <c r="I903">
        <v>9.5</v>
      </c>
      <c r="J903">
        <f>(Table1[[#This Row],[Min Dissolved Oxygen]]+Table1[[#This Row],[Max Dissolved Oxygen]])/2</f>
        <v>7.1</v>
      </c>
      <c r="K903">
        <v>7.4</v>
      </c>
      <c r="L903">
        <v>8.8000000000000007</v>
      </c>
      <c r="M903">
        <f>(Table1[[#This Row],[Min pH]]+Table1[[#This Row],[Max pH]])/2</f>
        <v>8.1000000000000014</v>
      </c>
      <c r="N903">
        <v>220</v>
      </c>
      <c r="O903">
        <v>486</v>
      </c>
      <c r="P903">
        <f>(Table1[[#This Row],[Min Conductivity]]+Table1[[#This Row],[Max Conductivity]])/2</f>
        <v>353</v>
      </c>
      <c r="Q903">
        <v>2</v>
      </c>
      <c r="R903">
        <v>6.8</v>
      </c>
      <c r="S903">
        <f>(Table1[[#This Row],[Min BOD]]+Table1[[#This Row],[Max BOD]])/2</f>
        <v>4.4000000000000004</v>
      </c>
      <c r="T903">
        <v>1.73954451345756</v>
      </c>
      <c r="U903">
        <v>8.3995131845841797</v>
      </c>
      <c r="V903">
        <f>(Table1[[#This Row],[Min Nitrate N + Nitrite N]]+Table1[[#This Row],[Max Nitrate N + Nitrite N]])/2</f>
        <v>5.0695288490208696</v>
      </c>
      <c r="W903">
        <v>871.18936170212805</v>
      </c>
      <c r="X903">
        <v>233806.89958159</v>
      </c>
      <c r="Y903">
        <f>(Table1[[#This Row],[Min Fecal Coliform]]+Table1[[#This Row],[Max Fecal Coliform]])/2</f>
        <v>117339.04447164606</v>
      </c>
      <c r="Z903">
        <v>5008.63768115942</v>
      </c>
      <c r="AA903">
        <v>2939574.0021231398</v>
      </c>
      <c r="AB903">
        <f>(Table1[[#This Row],[Min Total Coliform]]+Table1[[#This Row],[Max Total Coliform]])/2</f>
        <v>1472291.3199021495</v>
      </c>
      <c r="AC903">
        <f>MIN(10, (Table1[[#This Row],[Avg BOD]]/4)*10)</f>
        <v>10</v>
      </c>
      <c r="AD903">
        <f>MIN(10, (Table1[[#This Row],[Avg Fecal Coliform]]/600)*10)</f>
        <v>10</v>
      </c>
      <c r="AE903">
        <f>MIN(10, (Table1[[#This Row],[Avg Nitrate N + Nitrite N]]/10)*10)</f>
        <v>5.0695288490208696</v>
      </c>
      <c r="AF903">
        <f>IF(OR(Table1[[#This Row],[Avg pH]]&lt;6.5,Table1[[#This Row],[Avg pH]]&gt;8.5),10,0)</f>
        <v>0</v>
      </c>
      <c r="AG903">
        <f>MAX(0, 10-(2*Table1[[#This Row],[Avg Dissolved Oxygen]]))</f>
        <v>0</v>
      </c>
      <c r="AH903">
        <f>(Table1[[#This Row],[Fecal Score]]*0.3) + (Table1[[#This Row],[BOD Score]]*0.25) + (Table1[[#This Row],[Nitrate Score]]*0.2) + (Table1[[#This Row],[pH Score]]*0.15) + (Table1[[#This Row],[Dissolved Oxygen Score]]*0.1)</f>
        <v>6.5139057698041736</v>
      </c>
      <c r="AI903">
        <v>2019</v>
      </c>
    </row>
    <row r="904" spans="1:35">
      <c r="A904">
        <v>3259</v>
      </c>
      <c r="B904" t="s">
        <v>100</v>
      </c>
      <c r="C904" t="s">
        <v>1</v>
      </c>
      <c r="D904" t="s">
        <v>88</v>
      </c>
      <c r="E904">
        <v>4.7</v>
      </c>
      <c r="F904">
        <v>26</v>
      </c>
      <c r="G904">
        <f>(Table1[[#This Row],[Min Temperature]]+Table1[[#This Row],[Max Temperature]])/2</f>
        <v>15.35</v>
      </c>
      <c r="H904">
        <v>6.1</v>
      </c>
      <c r="I904">
        <v>8.5</v>
      </c>
      <c r="J904">
        <f>(Table1[[#This Row],[Min Dissolved Oxygen]]+Table1[[#This Row],[Max Dissolved Oxygen]])/2</f>
        <v>7.3</v>
      </c>
      <c r="K904">
        <v>7.5</v>
      </c>
      <c r="L904">
        <v>8.5</v>
      </c>
      <c r="M904">
        <f>(Table1[[#This Row],[Min pH]]+Table1[[#This Row],[Max pH]])/2</f>
        <v>8</v>
      </c>
      <c r="N904">
        <v>207</v>
      </c>
      <c r="O904">
        <v>455</v>
      </c>
      <c r="P904">
        <f>(Table1[[#This Row],[Min Conductivity]]+Table1[[#This Row],[Max Conductivity]])/2</f>
        <v>331</v>
      </c>
      <c r="Q904">
        <v>2</v>
      </c>
      <c r="R904">
        <v>5.6</v>
      </c>
      <c r="S904">
        <f>(Table1[[#This Row],[Min BOD]]+Table1[[#This Row],[Max BOD]])/2</f>
        <v>3.8</v>
      </c>
      <c r="T904">
        <v>1.73954451345756</v>
      </c>
      <c r="U904">
        <v>8.3995131845841797</v>
      </c>
      <c r="V904">
        <f>(Table1[[#This Row],[Min Nitrate N + Nitrite N]]+Table1[[#This Row],[Max Nitrate N + Nitrite N]])/2</f>
        <v>5.0695288490208696</v>
      </c>
      <c r="W904">
        <v>871.18936170212805</v>
      </c>
      <c r="X904">
        <v>233806.89958159</v>
      </c>
      <c r="Y904">
        <f>(Table1[[#This Row],[Min Fecal Coliform]]+Table1[[#This Row],[Max Fecal Coliform]])/2</f>
        <v>117339.04447164606</v>
      </c>
      <c r="Z904">
        <v>5008.63768115942</v>
      </c>
      <c r="AA904">
        <v>2939574.0021231398</v>
      </c>
      <c r="AB904">
        <f>(Table1[[#This Row],[Min Total Coliform]]+Table1[[#This Row],[Max Total Coliform]])/2</f>
        <v>1472291.3199021495</v>
      </c>
      <c r="AC904">
        <f>MIN(10, (Table1[[#This Row],[Avg BOD]]/4)*10)</f>
        <v>9.5</v>
      </c>
      <c r="AD904">
        <f>MIN(10, (Table1[[#This Row],[Avg Fecal Coliform]]/600)*10)</f>
        <v>10</v>
      </c>
      <c r="AE904">
        <f>MIN(10, (Table1[[#This Row],[Avg Nitrate N + Nitrite N]]/10)*10)</f>
        <v>5.0695288490208696</v>
      </c>
      <c r="AF904">
        <f>IF(OR(Table1[[#This Row],[Avg pH]]&lt;6.5,Table1[[#This Row],[Avg pH]]&gt;8.5),10,0)</f>
        <v>0</v>
      </c>
      <c r="AG904">
        <f>MAX(0, 10-(2*Table1[[#This Row],[Avg Dissolved Oxygen]]))</f>
        <v>0</v>
      </c>
      <c r="AH904">
        <f>(Table1[[#This Row],[Fecal Score]]*0.3) + (Table1[[#This Row],[BOD Score]]*0.25) + (Table1[[#This Row],[Nitrate Score]]*0.2) + (Table1[[#This Row],[pH Score]]*0.15) + (Table1[[#This Row],[Dissolved Oxygen Score]]*0.1)</f>
        <v>6.3889057698041736</v>
      </c>
      <c r="AI904">
        <v>2019</v>
      </c>
    </row>
    <row r="905" spans="1:35">
      <c r="A905">
        <v>3260</v>
      </c>
      <c r="B905" t="s">
        <v>101</v>
      </c>
      <c r="C905" t="s">
        <v>1</v>
      </c>
      <c r="D905" t="s">
        <v>88</v>
      </c>
      <c r="E905">
        <v>1</v>
      </c>
      <c r="F905">
        <v>28</v>
      </c>
      <c r="G905">
        <f>(Table1[[#This Row],[Min Temperature]]+Table1[[#This Row],[Max Temperature]])/2</f>
        <v>14.5</v>
      </c>
      <c r="H905">
        <v>5.3</v>
      </c>
      <c r="I905">
        <v>9</v>
      </c>
      <c r="J905">
        <f>(Table1[[#This Row],[Min Dissolved Oxygen]]+Table1[[#This Row],[Max Dissolved Oxygen]])/2</f>
        <v>7.15</v>
      </c>
      <c r="K905">
        <v>7.5</v>
      </c>
      <c r="L905">
        <v>8.4</v>
      </c>
      <c r="M905">
        <f>(Table1[[#This Row],[Min pH]]+Table1[[#This Row],[Max pH]])/2</f>
        <v>7.95</v>
      </c>
      <c r="N905">
        <v>214</v>
      </c>
      <c r="O905">
        <v>378</v>
      </c>
      <c r="P905">
        <f>(Table1[[#This Row],[Min Conductivity]]+Table1[[#This Row],[Max Conductivity]])/2</f>
        <v>296</v>
      </c>
      <c r="Q905">
        <v>1.6</v>
      </c>
      <c r="R905">
        <v>3.1</v>
      </c>
      <c r="S905">
        <f>(Table1[[#This Row],[Min BOD]]+Table1[[#This Row],[Max BOD]])/2</f>
        <v>2.35</v>
      </c>
      <c r="T905">
        <v>1.73954451345756</v>
      </c>
      <c r="U905">
        <v>8.3995131845841797</v>
      </c>
      <c r="V905">
        <f>(Table1[[#This Row],[Min Nitrate N + Nitrite N]]+Table1[[#This Row],[Max Nitrate N + Nitrite N]])/2</f>
        <v>5.0695288490208696</v>
      </c>
      <c r="W905">
        <v>871.18936170212805</v>
      </c>
      <c r="X905">
        <v>233806.89958159</v>
      </c>
      <c r="Y905">
        <f>(Table1[[#This Row],[Min Fecal Coliform]]+Table1[[#This Row],[Max Fecal Coliform]])/2</f>
        <v>117339.04447164606</v>
      </c>
      <c r="Z905">
        <v>5008.63768115942</v>
      </c>
      <c r="AA905">
        <v>2939574.0021231398</v>
      </c>
      <c r="AB905">
        <f>(Table1[[#This Row],[Min Total Coliform]]+Table1[[#This Row],[Max Total Coliform]])/2</f>
        <v>1472291.3199021495</v>
      </c>
      <c r="AC905">
        <f>MIN(10, (Table1[[#This Row],[Avg BOD]]/4)*10)</f>
        <v>5.875</v>
      </c>
      <c r="AD905">
        <f>MIN(10, (Table1[[#This Row],[Avg Fecal Coliform]]/600)*10)</f>
        <v>10</v>
      </c>
      <c r="AE905">
        <f>MIN(10, (Table1[[#This Row],[Avg Nitrate N + Nitrite N]]/10)*10)</f>
        <v>5.0695288490208696</v>
      </c>
      <c r="AF905">
        <f>IF(OR(Table1[[#This Row],[Avg pH]]&lt;6.5,Table1[[#This Row],[Avg pH]]&gt;8.5),10,0)</f>
        <v>0</v>
      </c>
      <c r="AG905">
        <f>MAX(0, 10-(2*Table1[[#This Row],[Avg Dissolved Oxygen]]))</f>
        <v>0</v>
      </c>
      <c r="AH905">
        <f>(Table1[[#This Row],[Fecal Score]]*0.3) + (Table1[[#This Row],[BOD Score]]*0.25) + (Table1[[#This Row],[Nitrate Score]]*0.2) + (Table1[[#This Row],[pH Score]]*0.15) + (Table1[[#This Row],[Dissolved Oxygen Score]]*0.1)</f>
        <v>5.4826557698041736</v>
      </c>
      <c r="AI905">
        <v>2019</v>
      </c>
    </row>
    <row r="906" spans="1:35">
      <c r="A906">
        <v>3261</v>
      </c>
      <c r="B906" t="s">
        <v>102</v>
      </c>
      <c r="C906" t="s">
        <v>1</v>
      </c>
      <c r="D906" t="s">
        <v>88</v>
      </c>
      <c r="E906">
        <v>5</v>
      </c>
      <c r="F906">
        <v>24</v>
      </c>
      <c r="G906">
        <f>(Table1[[#This Row],[Min Temperature]]+Table1[[#This Row],[Max Temperature]])/2</f>
        <v>14.5</v>
      </c>
      <c r="H906">
        <v>4.3</v>
      </c>
      <c r="I906">
        <v>8</v>
      </c>
      <c r="J906">
        <f>(Table1[[#This Row],[Min Dissolved Oxygen]]+Table1[[#This Row],[Max Dissolved Oxygen]])/2</f>
        <v>6.15</v>
      </c>
      <c r="K906">
        <v>7.4</v>
      </c>
      <c r="L906">
        <v>8.1</v>
      </c>
      <c r="M906">
        <f>(Table1[[#This Row],[Min pH]]+Table1[[#This Row],[Max pH]])/2</f>
        <v>7.75</v>
      </c>
      <c r="N906">
        <v>173</v>
      </c>
      <c r="O906">
        <v>360</v>
      </c>
      <c r="P906">
        <f>(Table1[[#This Row],[Min Conductivity]]+Table1[[#This Row],[Max Conductivity]])/2</f>
        <v>266.5</v>
      </c>
      <c r="Q906">
        <v>2</v>
      </c>
      <c r="R906">
        <v>3.2</v>
      </c>
      <c r="S906">
        <f>(Table1[[#This Row],[Min BOD]]+Table1[[#This Row],[Max BOD]])/2</f>
        <v>2.6</v>
      </c>
      <c r="T906">
        <v>1.73954451345756</v>
      </c>
      <c r="U906">
        <v>8.3995131845841797</v>
      </c>
      <c r="V906">
        <f>(Table1[[#This Row],[Min Nitrate N + Nitrite N]]+Table1[[#This Row],[Max Nitrate N + Nitrite N]])/2</f>
        <v>5.0695288490208696</v>
      </c>
      <c r="W906">
        <v>871.18936170212805</v>
      </c>
      <c r="X906">
        <v>233806.89958159</v>
      </c>
      <c r="Y906">
        <f>(Table1[[#This Row],[Min Fecal Coliform]]+Table1[[#This Row],[Max Fecal Coliform]])/2</f>
        <v>117339.04447164606</v>
      </c>
      <c r="Z906">
        <v>5008.63768115942</v>
      </c>
      <c r="AA906">
        <v>2939574.0021231398</v>
      </c>
      <c r="AB906">
        <f>(Table1[[#This Row],[Min Total Coliform]]+Table1[[#This Row],[Max Total Coliform]])/2</f>
        <v>1472291.3199021495</v>
      </c>
      <c r="AC906">
        <f>MIN(10, (Table1[[#This Row],[Avg BOD]]/4)*10)</f>
        <v>6.5</v>
      </c>
      <c r="AD906">
        <f>MIN(10, (Table1[[#This Row],[Avg Fecal Coliform]]/600)*10)</f>
        <v>10</v>
      </c>
      <c r="AE906">
        <f>MIN(10, (Table1[[#This Row],[Avg Nitrate N + Nitrite N]]/10)*10)</f>
        <v>5.0695288490208696</v>
      </c>
      <c r="AF906">
        <f>IF(OR(Table1[[#This Row],[Avg pH]]&lt;6.5,Table1[[#This Row],[Avg pH]]&gt;8.5),10,0)</f>
        <v>0</v>
      </c>
      <c r="AG906">
        <f>MAX(0, 10-(2*Table1[[#This Row],[Avg Dissolved Oxygen]]))</f>
        <v>0</v>
      </c>
      <c r="AH906">
        <f>(Table1[[#This Row],[Fecal Score]]*0.3) + (Table1[[#This Row],[BOD Score]]*0.25) + (Table1[[#This Row],[Nitrate Score]]*0.2) + (Table1[[#This Row],[pH Score]]*0.15) + (Table1[[#This Row],[Dissolved Oxygen Score]]*0.1)</f>
        <v>5.6389057698041736</v>
      </c>
      <c r="AI906">
        <v>2019</v>
      </c>
    </row>
    <row r="907" spans="1:35">
      <c r="A907">
        <v>3262</v>
      </c>
      <c r="B907" t="s">
        <v>103</v>
      </c>
      <c r="C907" t="s">
        <v>1</v>
      </c>
      <c r="D907" t="s">
        <v>88</v>
      </c>
      <c r="E907">
        <v>1.5</v>
      </c>
      <c r="F907">
        <v>25</v>
      </c>
      <c r="G907">
        <f>(Table1[[#This Row],[Min Temperature]]+Table1[[#This Row],[Max Temperature]])/2</f>
        <v>13.25</v>
      </c>
      <c r="H907">
        <v>5</v>
      </c>
      <c r="I907">
        <v>9</v>
      </c>
      <c r="J907">
        <f>(Table1[[#This Row],[Min Dissolved Oxygen]]+Table1[[#This Row],[Max Dissolved Oxygen]])/2</f>
        <v>7</v>
      </c>
      <c r="K907">
        <v>7.3</v>
      </c>
      <c r="L907">
        <v>8.4</v>
      </c>
      <c r="M907">
        <f>(Table1[[#This Row],[Min pH]]+Table1[[#This Row],[Max pH]])/2</f>
        <v>7.85</v>
      </c>
      <c r="N907">
        <v>189</v>
      </c>
      <c r="O907">
        <v>375</v>
      </c>
      <c r="P907">
        <f>(Table1[[#This Row],[Min Conductivity]]+Table1[[#This Row],[Max Conductivity]])/2</f>
        <v>282</v>
      </c>
      <c r="Q907">
        <v>1.5</v>
      </c>
      <c r="R907">
        <v>2.7</v>
      </c>
      <c r="S907">
        <f>(Table1[[#This Row],[Min BOD]]+Table1[[#This Row],[Max BOD]])/2</f>
        <v>2.1</v>
      </c>
      <c r="T907">
        <v>1.73954451345756</v>
      </c>
      <c r="U907">
        <v>8.3995131845841797</v>
      </c>
      <c r="V907">
        <f>(Table1[[#This Row],[Min Nitrate N + Nitrite N]]+Table1[[#This Row],[Max Nitrate N + Nitrite N]])/2</f>
        <v>5.0695288490208696</v>
      </c>
      <c r="W907">
        <v>871.18936170212805</v>
      </c>
      <c r="X907">
        <v>233806.89958159</v>
      </c>
      <c r="Y907">
        <f>(Table1[[#This Row],[Min Fecal Coliform]]+Table1[[#This Row],[Max Fecal Coliform]])/2</f>
        <v>117339.04447164606</v>
      </c>
      <c r="Z907">
        <v>5008.63768115942</v>
      </c>
      <c r="AA907">
        <v>2939574.0021231398</v>
      </c>
      <c r="AB907">
        <f>(Table1[[#This Row],[Min Total Coliform]]+Table1[[#This Row],[Max Total Coliform]])/2</f>
        <v>1472291.3199021495</v>
      </c>
      <c r="AC907">
        <f>MIN(10, (Table1[[#This Row],[Avg BOD]]/4)*10)</f>
        <v>5.25</v>
      </c>
      <c r="AD907">
        <f>MIN(10, (Table1[[#This Row],[Avg Fecal Coliform]]/600)*10)</f>
        <v>10</v>
      </c>
      <c r="AE907">
        <f>MIN(10, (Table1[[#This Row],[Avg Nitrate N + Nitrite N]]/10)*10)</f>
        <v>5.0695288490208696</v>
      </c>
      <c r="AF907">
        <f>IF(OR(Table1[[#This Row],[Avg pH]]&lt;6.5,Table1[[#This Row],[Avg pH]]&gt;8.5),10,0)</f>
        <v>0</v>
      </c>
      <c r="AG907">
        <f>MAX(0, 10-(2*Table1[[#This Row],[Avg Dissolved Oxygen]]))</f>
        <v>0</v>
      </c>
      <c r="AH907">
        <f>(Table1[[#This Row],[Fecal Score]]*0.3) + (Table1[[#This Row],[BOD Score]]*0.25) + (Table1[[#This Row],[Nitrate Score]]*0.2) + (Table1[[#This Row],[pH Score]]*0.15) + (Table1[[#This Row],[Dissolved Oxygen Score]]*0.1)</f>
        <v>5.3264057698041736</v>
      </c>
      <c r="AI907">
        <v>2019</v>
      </c>
    </row>
    <row r="908" spans="1:35">
      <c r="A908">
        <v>3263</v>
      </c>
      <c r="B908" t="s">
        <v>104</v>
      </c>
      <c r="C908" t="s">
        <v>1</v>
      </c>
      <c r="D908" t="s">
        <v>88</v>
      </c>
      <c r="E908">
        <v>8.6999999999999993</v>
      </c>
      <c r="F908">
        <v>32.1</v>
      </c>
      <c r="G908">
        <f>(Table1[[#This Row],[Min Temperature]]+Table1[[#This Row],[Max Temperature]])/2</f>
        <v>20.399999999999999</v>
      </c>
      <c r="H908">
        <v>4.5</v>
      </c>
      <c r="I908">
        <v>9.5</v>
      </c>
      <c r="J908">
        <f>(Table1[[#This Row],[Min Dissolved Oxygen]]+Table1[[#This Row],[Max Dissolved Oxygen]])/2</f>
        <v>7</v>
      </c>
      <c r="K908">
        <v>7.2</v>
      </c>
      <c r="L908">
        <v>7.8</v>
      </c>
      <c r="M908">
        <f>(Table1[[#This Row],[Min pH]]+Table1[[#This Row],[Max pH]])/2</f>
        <v>7.5</v>
      </c>
      <c r="N908">
        <v>110</v>
      </c>
      <c r="O908">
        <v>297</v>
      </c>
      <c r="P908">
        <f>(Table1[[#This Row],[Min Conductivity]]+Table1[[#This Row],[Max Conductivity]])/2</f>
        <v>203.5</v>
      </c>
      <c r="Q908">
        <v>0.9</v>
      </c>
      <c r="R908">
        <v>2.5</v>
      </c>
      <c r="S908">
        <f>(Table1[[#This Row],[Min BOD]]+Table1[[#This Row],[Max BOD]])/2</f>
        <v>1.7</v>
      </c>
      <c r="T908">
        <v>1.73954451345756</v>
      </c>
      <c r="U908">
        <v>8.3995131845841797</v>
      </c>
      <c r="V908">
        <f>(Table1[[#This Row],[Min Nitrate N + Nitrite N]]+Table1[[#This Row],[Max Nitrate N + Nitrite N]])/2</f>
        <v>5.0695288490208696</v>
      </c>
      <c r="W908">
        <v>871.18936170212805</v>
      </c>
      <c r="X908">
        <v>233806.89958159</v>
      </c>
      <c r="Y908">
        <f>(Table1[[#This Row],[Min Fecal Coliform]]+Table1[[#This Row],[Max Fecal Coliform]])/2</f>
        <v>117339.04447164606</v>
      </c>
      <c r="Z908">
        <v>5008.63768115942</v>
      </c>
      <c r="AA908">
        <v>2939574.0021231398</v>
      </c>
      <c r="AB908">
        <f>(Table1[[#This Row],[Min Total Coliform]]+Table1[[#This Row],[Max Total Coliform]])/2</f>
        <v>1472291.3199021495</v>
      </c>
      <c r="AC908">
        <f>MIN(10, (Table1[[#This Row],[Avg BOD]]/4)*10)</f>
        <v>4.25</v>
      </c>
      <c r="AD908">
        <f>MIN(10, (Table1[[#This Row],[Avg Fecal Coliform]]/600)*10)</f>
        <v>10</v>
      </c>
      <c r="AE908">
        <f>MIN(10, (Table1[[#This Row],[Avg Nitrate N + Nitrite N]]/10)*10)</f>
        <v>5.0695288490208696</v>
      </c>
      <c r="AF908">
        <f>IF(OR(Table1[[#This Row],[Avg pH]]&lt;6.5,Table1[[#This Row],[Avg pH]]&gt;8.5),10,0)</f>
        <v>0</v>
      </c>
      <c r="AG908">
        <f>MAX(0, 10-(2*Table1[[#This Row],[Avg Dissolved Oxygen]]))</f>
        <v>0</v>
      </c>
      <c r="AH908">
        <f>(Table1[[#This Row],[Fecal Score]]*0.3) + (Table1[[#This Row],[BOD Score]]*0.25) + (Table1[[#This Row],[Nitrate Score]]*0.2) + (Table1[[#This Row],[pH Score]]*0.15) + (Table1[[#This Row],[Dissolved Oxygen Score]]*0.1)</f>
        <v>5.0764057698041736</v>
      </c>
      <c r="AI908">
        <v>2019</v>
      </c>
    </row>
    <row r="909" spans="1:35">
      <c r="A909">
        <v>3264</v>
      </c>
      <c r="B909" t="s">
        <v>105</v>
      </c>
      <c r="C909" t="s">
        <v>1</v>
      </c>
      <c r="D909" t="s">
        <v>88</v>
      </c>
      <c r="E909">
        <v>9.1</v>
      </c>
      <c r="F909">
        <v>24.8</v>
      </c>
      <c r="G909">
        <f>(Table1[[#This Row],[Min Temperature]]+Table1[[#This Row],[Max Temperature]])/2</f>
        <v>16.95</v>
      </c>
      <c r="H909">
        <v>5</v>
      </c>
      <c r="I909">
        <v>8.8000000000000007</v>
      </c>
      <c r="J909">
        <f>(Table1[[#This Row],[Min Dissolved Oxygen]]+Table1[[#This Row],[Max Dissolved Oxygen]])/2</f>
        <v>6.9</v>
      </c>
      <c r="K909">
        <v>7.2</v>
      </c>
      <c r="L909">
        <v>7.7</v>
      </c>
      <c r="M909">
        <f>(Table1[[#This Row],[Min pH]]+Table1[[#This Row],[Max pH]])/2</f>
        <v>7.45</v>
      </c>
      <c r="N909">
        <v>112</v>
      </c>
      <c r="O909">
        <v>258</v>
      </c>
      <c r="P909">
        <f>(Table1[[#This Row],[Min Conductivity]]+Table1[[#This Row],[Max Conductivity]])/2</f>
        <v>185</v>
      </c>
      <c r="Q909">
        <v>1.4</v>
      </c>
      <c r="R909">
        <v>2.25</v>
      </c>
      <c r="S909">
        <f>(Table1[[#This Row],[Min BOD]]+Table1[[#This Row],[Max BOD]])/2</f>
        <v>1.825</v>
      </c>
      <c r="T909">
        <v>1.73954451345756</v>
      </c>
      <c r="U909">
        <v>8.3995131845841797</v>
      </c>
      <c r="V909">
        <f>(Table1[[#This Row],[Min Nitrate N + Nitrite N]]+Table1[[#This Row],[Max Nitrate N + Nitrite N]])/2</f>
        <v>5.0695288490208696</v>
      </c>
      <c r="W909">
        <v>871.18936170212805</v>
      </c>
      <c r="X909">
        <v>233806.89958159</v>
      </c>
      <c r="Y909">
        <f>(Table1[[#This Row],[Min Fecal Coliform]]+Table1[[#This Row],[Max Fecal Coliform]])/2</f>
        <v>117339.04447164606</v>
      </c>
      <c r="Z909">
        <v>5008.63768115942</v>
      </c>
      <c r="AA909">
        <v>2939574.0021231398</v>
      </c>
      <c r="AB909">
        <f>(Table1[[#This Row],[Min Total Coliform]]+Table1[[#This Row],[Max Total Coliform]])/2</f>
        <v>1472291.3199021495</v>
      </c>
      <c r="AC909">
        <f>MIN(10, (Table1[[#This Row],[Avg BOD]]/4)*10)</f>
        <v>4.5625</v>
      </c>
      <c r="AD909">
        <f>MIN(10, (Table1[[#This Row],[Avg Fecal Coliform]]/600)*10)</f>
        <v>10</v>
      </c>
      <c r="AE909">
        <f>MIN(10, (Table1[[#This Row],[Avg Nitrate N + Nitrite N]]/10)*10)</f>
        <v>5.0695288490208696</v>
      </c>
      <c r="AF909">
        <f>IF(OR(Table1[[#This Row],[Avg pH]]&lt;6.5,Table1[[#This Row],[Avg pH]]&gt;8.5),10,0)</f>
        <v>0</v>
      </c>
      <c r="AG909">
        <f>MAX(0, 10-(2*Table1[[#This Row],[Avg Dissolved Oxygen]]))</f>
        <v>0</v>
      </c>
      <c r="AH909">
        <f>(Table1[[#This Row],[Fecal Score]]*0.3) + (Table1[[#This Row],[BOD Score]]*0.25) + (Table1[[#This Row],[Nitrate Score]]*0.2) + (Table1[[#This Row],[pH Score]]*0.15) + (Table1[[#This Row],[Dissolved Oxygen Score]]*0.1)</f>
        <v>5.1545307698041736</v>
      </c>
      <c r="AI909">
        <v>2019</v>
      </c>
    </row>
    <row r="910" spans="1:35">
      <c r="A910">
        <v>3265</v>
      </c>
      <c r="B910" t="s">
        <v>106</v>
      </c>
      <c r="C910" t="s">
        <v>1</v>
      </c>
      <c r="D910" t="s">
        <v>88</v>
      </c>
      <c r="E910">
        <v>8.8000000000000007</v>
      </c>
      <c r="F910">
        <v>29.5</v>
      </c>
      <c r="G910">
        <f>(Table1[[#This Row],[Min Temperature]]+Table1[[#This Row],[Max Temperature]])/2</f>
        <v>19.149999999999999</v>
      </c>
      <c r="H910">
        <v>4.5</v>
      </c>
      <c r="I910">
        <v>9.1</v>
      </c>
      <c r="J910">
        <f>(Table1[[#This Row],[Min Dissolved Oxygen]]+Table1[[#This Row],[Max Dissolved Oxygen]])/2</f>
        <v>6.8</v>
      </c>
      <c r="K910">
        <v>7.2</v>
      </c>
      <c r="L910">
        <v>8.1</v>
      </c>
      <c r="M910">
        <f>(Table1[[#This Row],[Min pH]]+Table1[[#This Row],[Max pH]])/2</f>
        <v>7.65</v>
      </c>
      <c r="N910">
        <v>172</v>
      </c>
      <c r="O910">
        <v>230</v>
      </c>
      <c r="P910">
        <f>(Table1[[#This Row],[Min Conductivity]]+Table1[[#This Row],[Max Conductivity]])/2</f>
        <v>201</v>
      </c>
      <c r="Q910">
        <v>1.8</v>
      </c>
      <c r="R910">
        <v>6.3</v>
      </c>
      <c r="S910">
        <f>(Table1[[#This Row],[Min BOD]]+Table1[[#This Row],[Max BOD]])/2</f>
        <v>4.05</v>
      </c>
      <c r="T910">
        <v>1.73954451345756</v>
      </c>
      <c r="U910">
        <v>8.3995131845841797</v>
      </c>
      <c r="V910">
        <f>(Table1[[#This Row],[Min Nitrate N + Nitrite N]]+Table1[[#This Row],[Max Nitrate N + Nitrite N]])/2</f>
        <v>5.0695288490208696</v>
      </c>
      <c r="W910">
        <v>871.18936170212805</v>
      </c>
      <c r="X910">
        <v>233806.89958159</v>
      </c>
      <c r="Y910">
        <f>(Table1[[#This Row],[Min Fecal Coliform]]+Table1[[#This Row],[Max Fecal Coliform]])/2</f>
        <v>117339.04447164606</v>
      </c>
      <c r="Z910">
        <v>5008.63768115942</v>
      </c>
      <c r="AA910">
        <v>2939574.0021231398</v>
      </c>
      <c r="AB910">
        <f>(Table1[[#This Row],[Min Total Coliform]]+Table1[[#This Row],[Max Total Coliform]])/2</f>
        <v>1472291.3199021495</v>
      </c>
      <c r="AC910">
        <f>MIN(10, (Table1[[#This Row],[Avg BOD]]/4)*10)</f>
        <v>10</v>
      </c>
      <c r="AD910">
        <f>MIN(10, (Table1[[#This Row],[Avg Fecal Coliform]]/600)*10)</f>
        <v>10</v>
      </c>
      <c r="AE910">
        <f>MIN(10, (Table1[[#This Row],[Avg Nitrate N + Nitrite N]]/10)*10)</f>
        <v>5.0695288490208696</v>
      </c>
      <c r="AF910">
        <f>IF(OR(Table1[[#This Row],[Avg pH]]&lt;6.5,Table1[[#This Row],[Avg pH]]&gt;8.5),10,0)</f>
        <v>0</v>
      </c>
      <c r="AG910">
        <f>MAX(0, 10-(2*Table1[[#This Row],[Avg Dissolved Oxygen]]))</f>
        <v>0</v>
      </c>
      <c r="AH910">
        <f>(Table1[[#This Row],[Fecal Score]]*0.3) + (Table1[[#This Row],[BOD Score]]*0.25) + (Table1[[#This Row],[Nitrate Score]]*0.2) + (Table1[[#This Row],[pH Score]]*0.15) + (Table1[[#This Row],[Dissolved Oxygen Score]]*0.1)</f>
        <v>6.5139057698041736</v>
      </c>
      <c r="AI910">
        <v>2019</v>
      </c>
    </row>
    <row r="911" spans="1:35">
      <c r="A911">
        <v>3266</v>
      </c>
      <c r="B911" t="s">
        <v>107</v>
      </c>
      <c r="C911" t="s">
        <v>1</v>
      </c>
      <c r="D911" t="s">
        <v>88</v>
      </c>
      <c r="E911">
        <v>7.6</v>
      </c>
      <c r="F911">
        <v>23.8</v>
      </c>
      <c r="G911">
        <f>(Table1[[#This Row],[Min Temperature]]+Table1[[#This Row],[Max Temperature]])/2</f>
        <v>15.7</v>
      </c>
      <c r="H911">
        <v>5.8</v>
      </c>
      <c r="I911">
        <v>8.6</v>
      </c>
      <c r="J911">
        <f>(Table1[[#This Row],[Min Dissolved Oxygen]]+Table1[[#This Row],[Max Dissolved Oxygen]])/2</f>
        <v>7.1999999999999993</v>
      </c>
      <c r="K911">
        <v>7.3</v>
      </c>
      <c r="L911">
        <v>7.9</v>
      </c>
      <c r="M911">
        <f>(Table1[[#This Row],[Min pH]]+Table1[[#This Row],[Max pH]])/2</f>
        <v>7.6</v>
      </c>
      <c r="N911">
        <v>115</v>
      </c>
      <c r="O911">
        <v>332</v>
      </c>
      <c r="P911">
        <f>(Table1[[#This Row],[Min Conductivity]]+Table1[[#This Row],[Max Conductivity]])/2</f>
        <v>223.5</v>
      </c>
      <c r="Q911">
        <v>1.2</v>
      </c>
      <c r="R911">
        <v>2.6</v>
      </c>
      <c r="S911">
        <f>(Table1[[#This Row],[Min BOD]]+Table1[[#This Row],[Max BOD]])/2</f>
        <v>1.9</v>
      </c>
      <c r="T911">
        <v>1.73954451345756</v>
      </c>
      <c r="U911">
        <v>8.3995131845841797</v>
      </c>
      <c r="V911">
        <f>(Table1[[#This Row],[Min Nitrate N + Nitrite N]]+Table1[[#This Row],[Max Nitrate N + Nitrite N]])/2</f>
        <v>5.0695288490208696</v>
      </c>
      <c r="W911">
        <v>871.18936170212805</v>
      </c>
      <c r="X911">
        <v>233806.89958159</v>
      </c>
      <c r="Y911">
        <f>(Table1[[#This Row],[Min Fecal Coliform]]+Table1[[#This Row],[Max Fecal Coliform]])/2</f>
        <v>117339.04447164606</v>
      </c>
      <c r="Z911">
        <v>5008.63768115942</v>
      </c>
      <c r="AA911">
        <v>2939574.0021231398</v>
      </c>
      <c r="AB911">
        <f>(Table1[[#This Row],[Min Total Coliform]]+Table1[[#This Row],[Max Total Coliform]])/2</f>
        <v>1472291.3199021495</v>
      </c>
      <c r="AC911">
        <f>MIN(10, (Table1[[#This Row],[Avg BOD]]/4)*10)</f>
        <v>4.75</v>
      </c>
      <c r="AD911">
        <f>MIN(10, (Table1[[#This Row],[Avg Fecal Coliform]]/600)*10)</f>
        <v>10</v>
      </c>
      <c r="AE911">
        <f>MIN(10, (Table1[[#This Row],[Avg Nitrate N + Nitrite N]]/10)*10)</f>
        <v>5.0695288490208696</v>
      </c>
      <c r="AF911">
        <f>IF(OR(Table1[[#This Row],[Avg pH]]&lt;6.5,Table1[[#This Row],[Avg pH]]&gt;8.5),10,0)</f>
        <v>0</v>
      </c>
      <c r="AG911">
        <f>MAX(0, 10-(2*Table1[[#This Row],[Avg Dissolved Oxygen]]))</f>
        <v>0</v>
      </c>
      <c r="AH911">
        <f>(Table1[[#This Row],[Fecal Score]]*0.3) + (Table1[[#This Row],[BOD Score]]*0.25) + (Table1[[#This Row],[Nitrate Score]]*0.2) + (Table1[[#This Row],[pH Score]]*0.15) + (Table1[[#This Row],[Dissolved Oxygen Score]]*0.1)</f>
        <v>5.2014057698041736</v>
      </c>
      <c r="AI911">
        <v>2019</v>
      </c>
    </row>
    <row r="912" spans="1:35">
      <c r="A912">
        <v>4040</v>
      </c>
      <c r="B912" t="s">
        <v>426</v>
      </c>
      <c r="C912" t="s">
        <v>1</v>
      </c>
      <c r="D912" t="s">
        <v>88</v>
      </c>
      <c r="E912">
        <v>2</v>
      </c>
      <c r="F912">
        <v>25</v>
      </c>
      <c r="G912">
        <f>(Table1[[#This Row],[Min Temperature]]+Table1[[#This Row],[Max Temperature]])/2</f>
        <v>13.5</v>
      </c>
      <c r="H912">
        <v>3</v>
      </c>
      <c r="I912">
        <v>8.3000000000000007</v>
      </c>
      <c r="J912">
        <f>(Table1[[#This Row],[Min Dissolved Oxygen]]+Table1[[#This Row],[Max Dissolved Oxygen]])/2</f>
        <v>5.65</v>
      </c>
      <c r="K912">
        <v>7.3</v>
      </c>
      <c r="L912">
        <v>8.4</v>
      </c>
      <c r="M912">
        <f>(Table1[[#This Row],[Min pH]]+Table1[[#This Row],[Max pH]])/2</f>
        <v>7.85</v>
      </c>
      <c r="N912">
        <v>181</v>
      </c>
      <c r="O912">
        <v>331</v>
      </c>
      <c r="P912">
        <f>(Table1[[#This Row],[Min Conductivity]]+Table1[[#This Row],[Max Conductivity]])/2</f>
        <v>256</v>
      </c>
      <c r="Q912">
        <v>1.6</v>
      </c>
      <c r="R912">
        <v>3.5</v>
      </c>
      <c r="S912">
        <f>(Table1[[#This Row],[Min BOD]]+Table1[[#This Row],[Max BOD]])/2</f>
        <v>2.5499999999999998</v>
      </c>
      <c r="T912">
        <v>1.73954451345756</v>
      </c>
      <c r="U912">
        <v>8.3995131845841797</v>
      </c>
      <c r="V912">
        <f>(Table1[[#This Row],[Min Nitrate N + Nitrite N]]+Table1[[#This Row],[Max Nitrate N + Nitrite N]])/2</f>
        <v>5.0695288490208696</v>
      </c>
      <c r="W912">
        <v>871.18936170212805</v>
      </c>
      <c r="X912">
        <v>233806.89958159</v>
      </c>
      <c r="Y912">
        <f>(Table1[[#This Row],[Min Fecal Coliform]]+Table1[[#This Row],[Max Fecal Coliform]])/2</f>
        <v>117339.04447164606</v>
      </c>
      <c r="Z912">
        <v>5008.63768115942</v>
      </c>
      <c r="AA912">
        <v>2939574.0021231398</v>
      </c>
      <c r="AB912">
        <f>(Table1[[#This Row],[Min Total Coliform]]+Table1[[#This Row],[Max Total Coliform]])/2</f>
        <v>1472291.3199021495</v>
      </c>
      <c r="AC912">
        <f>MIN(10, (Table1[[#This Row],[Avg BOD]]/4)*10)</f>
        <v>6.375</v>
      </c>
      <c r="AD912">
        <f>MIN(10, (Table1[[#This Row],[Avg Fecal Coliform]]/600)*10)</f>
        <v>10</v>
      </c>
      <c r="AE912">
        <f>MIN(10, (Table1[[#This Row],[Avg Nitrate N + Nitrite N]]/10)*10)</f>
        <v>5.0695288490208696</v>
      </c>
      <c r="AF912">
        <f>IF(OR(Table1[[#This Row],[Avg pH]]&lt;6.5,Table1[[#This Row],[Avg pH]]&gt;8.5),10,0)</f>
        <v>0</v>
      </c>
      <c r="AG912">
        <f>MAX(0, 10-(2*Table1[[#This Row],[Avg Dissolved Oxygen]]))</f>
        <v>0</v>
      </c>
      <c r="AH912">
        <f>(Table1[[#This Row],[Fecal Score]]*0.3) + (Table1[[#This Row],[BOD Score]]*0.25) + (Table1[[#This Row],[Nitrate Score]]*0.2) + (Table1[[#This Row],[pH Score]]*0.15) + (Table1[[#This Row],[Dissolved Oxygen Score]]*0.1)</f>
        <v>5.6076557698041736</v>
      </c>
      <c r="AI912">
        <v>2019</v>
      </c>
    </row>
    <row r="913" spans="1:35">
      <c r="A913">
        <v>4041</v>
      </c>
      <c r="B913" t="s">
        <v>427</v>
      </c>
      <c r="C913" t="s">
        <v>1</v>
      </c>
      <c r="D913" t="s">
        <v>88</v>
      </c>
      <c r="E913">
        <v>5.6</v>
      </c>
      <c r="F913">
        <v>21</v>
      </c>
      <c r="G913">
        <f>(Table1[[#This Row],[Min Temperature]]+Table1[[#This Row],[Max Temperature]])/2</f>
        <v>13.3</v>
      </c>
      <c r="H913">
        <v>0.6</v>
      </c>
      <c r="I913">
        <v>2.2000000000000002</v>
      </c>
      <c r="J913">
        <f>(Table1[[#This Row],[Min Dissolved Oxygen]]+Table1[[#This Row],[Max Dissolved Oxygen]])/2</f>
        <v>1.4000000000000001</v>
      </c>
      <c r="K913">
        <v>7.1</v>
      </c>
      <c r="L913">
        <v>7.7</v>
      </c>
      <c r="M913">
        <f>(Table1[[#This Row],[Min pH]]+Table1[[#This Row],[Max pH]])/2</f>
        <v>7.4</v>
      </c>
      <c r="N913">
        <v>235</v>
      </c>
      <c r="O913">
        <v>554</v>
      </c>
      <c r="P913">
        <f>(Table1[[#This Row],[Min Conductivity]]+Table1[[#This Row],[Max Conductivity]])/2</f>
        <v>394.5</v>
      </c>
      <c r="Q913">
        <v>4.0999999999999996</v>
      </c>
      <c r="R913">
        <v>20</v>
      </c>
      <c r="S913">
        <f>(Table1[[#This Row],[Min BOD]]+Table1[[#This Row],[Max BOD]])/2</f>
        <v>12.05</v>
      </c>
      <c r="T913">
        <v>1.73954451345756</v>
      </c>
      <c r="U913">
        <v>8.3995131845841797</v>
      </c>
      <c r="V913">
        <f>(Table1[[#This Row],[Min Nitrate N + Nitrite N]]+Table1[[#This Row],[Max Nitrate N + Nitrite N]])/2</f>
        <v>5.0695288490208696</v>
      </c>
      <c r="W913">
        <v>871.18936170212805</v>
      </c>
      <c r="X913">
        <v>233806.89958159</v>
      </c>
      <c r="Y913">
        <f>(Table1[[#This Row],[Min Fecal Coliform]]+Table1[[#This Row],[Max Fecal Coliform]])/2</f>
        <v>117339.04447164606</v>
      </c>
      <c r="Z913">
        <v>5008.63768115942</v>
      </c>
      <c r="AA913">
        <v>2939574.0021231398</v>
      </c>
      <c r="AB913">
        <f>(Table1[[#This Row],[Min Total Coliform]]+Table1[[#This Row],[Max Total Coliform]])/2</f>
        <v>1472291.3199021495</v>
      </c>
      <c r="AC913">
        <f>MIN(10, (Table1[[#This Row],[Avg BOD]]/4)*10)</f>
        <v>10</v>
      </c>
      <c r="AD913">
        <f>MIN(10, (Table1[[#This Row],[Avg Fecal Coliform]]/600)*10)</f>
        <v>10</v>
      </c>
      <c r="AE913">
        <f>MIN(10, (Table1[[#This Row],[Avg Nitrate N + Nitrite N]]/10)*10)</f>
        <v>5.0695288490208696</v>
      </c>
      <c r="AF913">
        <f>IF(OR(Table1[[#This Row],[Avg pH]]&lt;6.5,Table1[[#This Row],[Avg pH]]&gt;8.5),10,0)</f>
        <v>0</v>
      </c>
      <c r="AG913">
        <f>MAX(0, 10-(2*Table1[[#This Row],[Avg Dissolved Oxygen]]))</f>
        <v>7.1999999999999993</v>
      </c>
      <c r="AH913">
        <f>(Table1[[#This Row],[Fecal Score]]*0.3) + (Table1[[#This Row],[BOD Score]]*0.25) + (Table1[[#This Row],[Nitrate Score]]*0.2) + (Table1[[#This Row],[pH Score]]*0.15) + (Table1[[#This Row],[Dissolved Oxygen Score]]*0.1)</f>
        <v>7.2339057698041733</v>
      </c>
      <c r="AI913">
        <v>2019</v>
      </c>
    </row>
    <row r="914" spans="1:35">
      <c r="A914">
        <v>4042</v>
      </c>
      <c r="B914" t="s">
        <v>428</v>
      </c>
      <c r="C914" t="s">
        <v>1</v>
      </c>
      <c r="D914" t="s">
        <v>88</v>
      </c>
      <c r="E914">
        <v>6.1</v>
      </c>
      <c r="F914">
        <v>22</v>
      </c>
      <c r="G914">
        <f>(Table1[[#This Row],[Min Temperature]]+Table1[[#This Row],[Max Temperature]])/2</f>
        <v>14.05</v>
      </c>
      <c r="H914">
        <v>0.5</v>
      </c>
      <c r="I914">
        <v>2.1</v>
      </c>
      <c r="J914">
        <f>(Table1[[#This Row],[Min Dissolved Oxygen]]+Table1[[#This Row],[Max Dissolved Oxygen]])/2</f>
        <v>1.3</v>
      </c>
      <c r="K914">
        <v>7.1</v>
      </c>
      <c r="L914">
        <v>7.7</v>
      </c>
      <c r="M914">
        <f>(Table1[[#This Row],[Min pH]]+Table1[[#This Row],[Max pH]])/2</f>
        <v>7.4</v>
      </c>
      <c r="N914">
        <v>238</v>
      </c>
      <c r="O914">
        <v>567</v>
      </c>
      <c r="P914">
        <f>(Table1[[#This Row],[Min Conductivity]]+Table1[[#This Row],[Max Conductivity]])/2</f>
        <v>402.5</v>
      </c>
      <c r="Q914">
        <v>4.5</v>
      </c>
      <c r="R914">
        <v>21</v>
      </c>
      <c r="S914">
        <f>(Table1[[#This Row],[Min BOD]]+Table1[[#This Row],[Max BOD]])/2</f>
        <v>12.75</v>
      </c>
      <c r="T914">
        <v>1.73954451345756</v>
      </c>
      <c r="U914">
        <v>8.3995131845841797</v>
      </c>
      <c r="V914">
        <f>(Table1[[#This Row],[Min Nitrate N + Nitrite N]]+Table1[[#This Row],[Max Nitrate N + Nitrite N]])/2</f>
        <v>5.0695288490208696</v>
      </c>
      <c r="W914">
        <v>871.18936170212805</v>
      </c>
      <c r="X914">
        <v>233806.89958159</v>
      </c>
      <c r="Y914">
        <f>(Table1[[#This Row],[Min Fecal Coliform]]+Table1[[#This Row],[Max Fecal Coliform]])/2</f>
        <v>117339.04447164606</v>
      </c>
      <c r="Z914">
        <v>5008.63768115942</v>
      </c>
      <c r="AA914">
        <v>2939574.0021231398</v>
      </c>
      <c r="AB914">
        <f>(Table1[[#This Row],[Min Total Coliform]]+Table1[[#This Row],[Max Total Coliform]])/2</f>
        <v>1472291.3199021495</v>
      </c>
      <c r="AC914">
        <f>MIN(10, (Table1[[#This Row],[Avg BOD]]/4)*10)</f>
        <v>10</v>
      </c>
      <c r="AD914">
        <f>MIN(10, (Table1[[#This Row],[Avg Fecal Coliform]]/600)*10)</f>
        <v>10</v>
      </c>
      <c r="AE914">
        <f>MIN(10, (Table1[[#This Row],[Avg Nitrate N + Nitrite N]]/10)*10)</f>
        <v>5.0695288490208696</v>
      </c>
      <c r="AF914">
        <f>IF(OR(Table1[[#This Row],[Avg pH]]&lt;6.5,Table1[[#This Row],[Avg pH]]&gt;8.5),10,0)</f>
        <v>0</v>
      </c>
      <c r="AG914">
        <f>MAX(0, 10-(2*Table1[[#This Row],[Avg Dissolved Oxygen]]))</f>
        <v>7.4</v>
      </c>
      <c r="AH914">
        <f>(Table1[[#This Row],[Fecal Score]]*0.3) + (Table1[[#This Row],[BOD Score]]*0.25) + (Table1[[#This Row],[Nitrate Score]]*0.2) + (Table1[[#This Row],[pH Score]]*0.15) + (Table1[[#This Row],[Dissolved Oxygen Score]]*0.1)</f>
        <v>7.2539057698041738</v>
      </c>
      <c r="AI914">
        <v>2019</v>
      </c>
    </row>
    <row r="915" spans="1:35">
      <c r="A915">
        <v>4043</v>
      </c>
      <c r="B915" t="s">
        <v>544</v>
      </c>
      <c r="C915" t="s">
        <v>1</v>
      </c>
      <c r="D915" t="s">
        <v>88</v>
      </c>
      <c r="E915">
        <v>3.5</v>
      </c>
      <c r="F915">
        <v>16.2</v>
      </c>
      <c r="G915">
        <f>(Table1[[#This Row],[Min Temperature]]+Table1[[#This Row],[Max Temperature]])/2</f>
        <v>9.85</v>
      </c>
      <c r="H915">
        <v>6.3</v>
      </c>
      <c r="I915">
        <v>9</v>
      </c>
      <c r="J915">
        <f>(Table1[[#This Row],[Min Dissolved Oxygen]]+Table1[[#This Row],[Max Dissolved Oxygen]])/2</f>
        <v>7.65</v>
      </c>
      <c r="K915">
        <v>7.5</v>
      </c>
      <c r="L915">
        <v>8.6999999999999993</v>
      </c>
      <c r="M915">
        <f>(Table1[[#This Row],[Min pH]]+Table1[[#This Row],[Max pH]])/2</f>
        <v>8.1</v>
      </c>
      <c r="N915">
        <v>137</v>
      </c>
      <c r="O915">
        <v>485</v>
      </c>
      <c r="P915">
        <f>(Table1[[#This Row],[Min Conductivity]]+Table1[[#This Row],[Max Conductivity]])/2</f>
        <v>311</v>
      </c>
      <c r="Q915">
        <v>1.5</v>
      </c>
      <c r="R915">
        <v>2.7</v>
      </c>
      <c r="S915">
        <f>(Table1[[#This Row],[Min BOD]]+Table1[[#This Row],[Max BOD]])/2</f>
        <v>2.1</v>
      </c>
      <c r="T915">
        <v>1.73954451345756</v>
      </c>
      <c r="U915">
        <v>8.3995131845841797</v>
      </c>
      <c r="V915">
        <f>(Table1[[#This Row],[Min Nitrate N + Nitrite N]]+Table1[[#This Row],[Max Nitrate N + Nitrite N]])/2</f>
        <v>5.0695288490208696</v>
      </c>
      <c r="W915">
        <v>871.18936170212805</v>
      </c>
      <c r="X915">
        <v>233806.89958159</v>
      </c>
      <c r="Y915">
        <f>(Table1[[#This Row],[Min Fecal Coliform]]+Table1[[#This Row],[Max Fecal Coliform]])/2</f>
        <v>117339.04447164606</v>
      </c>
      <c r="Z915">
        <v>5008.63768115942</v>
      </c>
      <c r="AA915">
        <v>2939574.0021231398</v>
      </c>
      <c r="AB915">
        <f>(Table1[[#This Row],[Min Total Coliform]]+Table1[[#This Row],[Max Total Coliform]])/2</f>
        <v>1472291.3199021495</v>
      </c>
      <c r="AC915">
        <f>MIN(10, (Table1[[#This Row],[Avg BOD]]/4)*10)</f>
        <v>5.25</v>
      </c>
      <c r="AD915">
        <f>MIN(10, (Table1[[#This Row],[Avg Fecal Coliform]]/600)*10)</f>
        <v>10</v>
      </c>
      <c r="AE915">
        <f>MIN(10, (Table1[[#This Row],[Avg Nitrate N + Nitrite N]]/10)*10)</f>
        <v>5.0695288490208696</v>
      </c>
      <c r="AF915">
        <f>IF(OR(Table1[[#This Row],[Avg pH]]&lt;6.5,Table1[[#This Row],[Avg pH]]&gt;8.5),10,0)</f>
        <v>0</v>
      </c>
      <c r="AG915">
        <f>MAX(0, 10-(2*Table1[[#This Row],[Avg Dissolved Oxygen]]))</f>
        <v>0</v>
      </c>
      <c r="AH915">
        <f>(Table1[[#This Row],[Fecal Score]]*0.3) + (Table1[[#This Row],[BOD Score]]*0.25) + (Table1[[#This Row],[Nitrate Score]]*0.2) + (Table1[[#This Row],[pH Score]]*0.15) + (Table1[[#This Row],[Dissolved Oxygen Score]]*0.1)</f>
        <v>5.3264057698041736</v>
      </c>
      <c r="AI915">
        <v>2019</v>
      </c>
    </row>
    <row r="916" spans="1:35">
      <c r="A916">
        <v>4044</v>
      </c>
      <c r="B916" t="s">
        <v>430</v>
      </c>
      <c r="C916" t="s">
        <v>1</v>
      </c>
      <c r="D916" t="s">
        <v>88</v>
      </c>
      <c r="E916">
        <v>3.4</v>
      </c>
      <c r="F916">
        <v>20</v>
      </c>
      <c r="G916">
        <f>(Table1[[#This Row],[Min Temperature]]+Table1[[#This Row],[Max Temperature]])/2</f>
        <v>11.7</v>
      </c>
      <c r="H916">
        <v>3</v>
      </c>
      <c r="I916">
        <v>5.8</v>
      </c>
      <c r="J916">
        <f>(Table1[[#This Row],[Min Dissolved Oxygen]]+Table1[[#This Row],[Max Dissolved Oxygen]])/2</f>
        <v>4.4000000000000004</v>
      </c>
      <c r="K916">
        <v>7.2</v>
      </c>
      <c r="L916">
        <v>8.5</v>
      </c>
      <c r="M916">
        <f>(Table1[[#This Row],[Min pH]]+Table1[[#This Row],[Max pH]])/2</f>
        <v>7.85</v>
      </c>
      <c r="N916">
        <v>250</v>
      </c>
      <c r="O916">
        <v>425</v>
      </c>
      <c r="P916">
        <f>(Table1[[#This Row],[Min Conductivity]]+Table1[[#This Row],[Max Conductivity]])/2</f>
        <v>337.5</v>
      </c>
      <c r="Q916">
        <v>1.4</v>
      </c>
      <c r="R916">
        <v>3.9</v>
      </c>
      <c r="S916">
        <f>(Table1[[#This Row],[Min BOD]]+Table1[[#This Row],[Max BOD]])/2</f>
        <v>2.65</v>
      </c>
      <c r="T916">
        <v>1.73954451345756</v>
      </c>
      <c r="U916">
        <v>8.3995131845841797</v>
      </c>
      <c r="V916">
        <f>(Table1[[#This Row],[Min Nitrate N + Nitrite N]]+Table1[[#This Row],[Max Nitrate N + Nitrite N]])/2</f>
        <v>5.0695288490208696</v>
      </c>
      <c r="W916">
        <v>871.18936170212805</v>
      </c>
      <c r="X916">
        <v>233806.89958159</v>
      </c>
      <c r="Y916">
        <f>(Table1[[#This Row],[Min Fecal Coliform]]+Table1[[#This Row],[Max Fecal Coliform]])/2</f>
        <v>117339.04447164606</v>
      </c>
      <c r="Z916">
        <v>5008.63768115942</v>
      </c>
      <c r="AA916">
        <v>2939574.0021231398</v>
      </c>
      <c r="AB916">
        <f>(Table1[[#This Row],[Min Total Coliform]]+Table1[[#This Row],[Max Total Coliform]])/2</f>
        <v>1472291.3199021495</v>
      </c>
      <c r="AC916">
        <f>MIN(10, (Table1[[#This Row],[Avg BOD]]/4)*10)</f>
        <v>6.625</v>
      </c>
      <c r="AD916">
        <f>MIN(10, (Table1[[#This Row],[Avg Fecal Coliform]]/600)*10)</f>
        <v>10</v>
      </c>
      <c r="AE916">
        <f>MIN(10, (Table1[[#This Row],[Avg Nitrate N + Nitrite N]]/10)*10)</f>
        <v>5.0695288490208696</v>
      </c>
      <c r="AF916">
        <f>IF(OR(Table1[[#This Row],[Avg pH]]&lt;6.5,Table1[[#This Row],[Avg pH]]&gt;8.5),10,0)</f>
        <v>0</v>
      </c>
      <c r="AG916">
        <f>MAX(0, 10-(2*Table1[[#This Row],[Avg Dissolved Oxygen]]))</f>
        <v>1.1999999999999993</v>
      </c>
      <c r="AH916">
        <f>(Table1[[#This Row],[Fecal Score]]*0.3) + (Table1[[#This Row],[BOD Score]]*0.25) + (Table1[[#This Row],[Nitrate Score]]*0.2) + (Table1[[#This Row],[pH Score]]*0.15) + (Table1[[#This Row],[Dissolved Oxygen Score]]*0.1)</f>
        <v>5.7901557698041737</v>
      </c>
      <c r="AI916">
        <v>2019</v>
      </c>
    </row>
    <row r="917" spans="1:35">
      <c r="A917">
        <v>4045</v>
      </c>
      <c r="B917" t="s">
        <v>431</v>
      </c>
      <c r="C917" t="s">
        <v>1</v>
      </c>
      <c r="D917" t="s">
        <v>88</v>
      </c>
      <c r="E917">
        <v>4.5</v>
      </c>
      <c r="F917">
        <v>20.100000000000001</v>
      </c>
      <c r="G917">
        <f>(Table1[[#This Row],[Min Temperature]]+Table1[[#This Row],[Max Temperature]])/2</f>
        <v>12.3</v>
      </c>
      <c r="H917">
        <v>0.6</v>
      </c>
      <c r="I917">
        <v>3</v>
      </c>
      <c r="J917">
        <f>(Table1[[#This Row],[Min Dissolved Oxygen]]+Table1[[#This Row],[Max Dissolved Oxygen]])/2</f>
        <v>1.8</v>
      </c>
      <c r="K917">
        <v>7.1</v>
      </c>
      <c r="L917">
        <v>8.1999999999999993</v>
      </c>
      <c r="M917">
        <f>(Table1[[#This Row],[Min pH]]+Table1[[#This Row],[Max pH]])/2</f>
        <v>7.6499999999999995</v>
      </c>
      <c r="N917">
        <v>296</v>
      </c>
      <c r="O917">
        <v>445</v>
      </c>
      <c r="P917">
        <f>(Table1[[#This Row],[Min Conductivity]]+Table1[[#This Row],[Max Conductivity]])/2</f>
        <v>370.5</v>
      </c>
      <c r="Q917">
        <v>2.75</v>
      </c>
      <c r="R917">
        <v>6.3</v>
      </c>
      <c r="S917">
        <f>(Table1[[#This Row],[Min BOD]]+Table1[[#This Row],[Max BOD]])/2</f>
        <v>4.5250000000000004</v>
      </c>
      <c r="T917">
        <v>1.73954451345756</v>
      </c>
      <c r="U917">
        <v>8.3995131845841797</v>
      </c>
      <c r="V917">
        <f>(Table1[[#This Row],[Min Nitrate N + Nitrite N]]+Table1[[#This Row],[Max Nitrate N + Nitrite N]])/2</f>
        <v>5.0695288490208696</v>
      </c>
      <c r="W917">
        <v>871.18936170212805</v>
      </c>
      <c r="X917">
        <v>233806.89958159</v>
      </c>
      <c r="Y917">
        <f>(Table1[[#This Row],[Min Fecal Coliform]]+Table1[[#This Row],[Max Fecal Coliform]])/2</f>
        <v>117339.04447164606</v>
      </c>
      <c r="Z917">
        <v>5008.63768115942</v>
      </c>
      <c r="AA917">
        <v>2939574.0021231398</v>
      </c>
      <c r="AB917">
        <f>(Table1[[#This Row],[Min Total Coliform]]+Table1[[#This Row],[Max Total Coliform]])/2</f>
        <v>1472291.3199021495</v>
      </c>
      <c r="AC917">
        <f>MIN(10, (Table1[[#This Row],[Avg BOD]]/4)*10)</f>
        <v>10</v>
      </c>
      <c r="AD917">
        <f>MIN(10, (Table1[[#This Row],[Avg Fecal Coliform]]/600)*10)</f>
        <v>10</v>
      </c>
      <c r="AE917">
        <f>MIN(10, (Table1[[#This Row],[Avg Nitrate N + Nitrite N]]/10)*10)</f>
        <v>5.0695288490208696</v>
      </c>
      <c r="AF917">
        <f>IF(OR(Table1[[#This Row],[Avg pH]]&lt;6.5,Table1[[#This Row],[Avg pH]]&gt;8.5),10,0)</f>
        <v>0</v>
      </c>
      <c r="AG917">
        <f>MAX(0, 10-(2*Table1[[#This Row],[Avg Dissolved Oxygen]]))</f>
        <v>6.4</v>
      </c>
      <c r="AH917">
        <f>(Table1[[#This Row],[Fecal Score]]*0.3) + (Table1[[#This Row],[BOD Score]]*0.25) + (Table1[[#This Row],[Nitrate Score]]*0.2) + (Table1[[#This Row],[pH Score]]*0.15) + (Table1[[#This Row],[Dissolved Oxygen Score]]*0.1)</f>
        <v>7.1539057698041741</v>
      </c>
      <c r="AI917">
        <v>2019</v>
      </c>
    </row>
    <row r="918" spans="1:35">
      <c r="A918">
        <v>4046</v>
      </c>
      <c r="B918" t="s">
        <v>545</v>
      </c>
      <c r="C918" t="s">
        <v>1</v>
      </c>
      <c r="D918" t="s">
        <v>88</v>
      </c>
      <c r="E918">
        <v>4.2</v>
      </c>
      <c r="F918">
        <v>20.3</v>
      </c>
      <c r="G918">
        <f>(Table1[[#This Row],[Min Temperature]]+Table1[[#This Row],[Max Temperature]])/2</f>
        <v>12.25</v>
      </c>
      <c r="H918">
        <v>1.7</v>
      </c>
      <c r="I918">
        <v>3</v>
      </c>
      <c r="J918">
        <f>(Table1[[#This Row],[Min Dissolved Oxygen]]+Table1[[#This Row],[Max Dissolved Oxygen]])/2</f>
        <v>2.35</v>
      </c>
      <c r="K918">
        <v>7.1</v>
      </c>
      <c r="L918">
        <v>8.4</v>
      </c>
      <c r="M918">
        <f>(Table1[[#This Row],[Min pH]]+Table1[[#This Row],[Max pH]])/2</f>
        <v>7.75</v>
      </c>
      <c r="N918">
        <v>303</v>
      </c>
      <c r="O918">
        <v>430</v>
      </c>
      <c r="P918">
        <f>(Table1[[#This Row],[Min Conductivity]]+Table1[[#This Row],[Max Conductivity]])/2</f>
        <v>366.5</v>
      </c>
      <c r="Q918">
        <v>2.4</v>
      </c>
      <c r="R918">
        <v>5.2</v>
      </c>
      <c r="S918">
        <f>(Table1[[#This Row],[Min BOD]]+Table1[[#This Row],[Max BOD]])/2</f>
        <v>3.8</v>
      </c>
      <c r="T918">
        <v>1.73954451345756</v>
      </c>
      <c r="U918">
        <v>8.3995131845841797</v>
      </c>
      <c r="V918">
        <f>(Table1[[#This Row],[Min Nitrate N + Nitrite N]]+Table1[[#This Row],[Max Nitrate N + Nitrite N]])/2</f>
        <v>5.0695288490208696</v>
      </c>
      <c r="W918">
        <v>871.18936170212805</v>
      </c>
      <c r="X918">
        <v>233806.89958159</v>
      </c>
      <c r="Y918">
        <f>(Table1[[#This Row],[Min Fecal Coliform]]+Table1[[#This Row],[Max Fecal Coliform]])/2</f>
        <v>117339.04447164606</v>
      </c>
      <c r="Z918">
        <v>5008.63768115942</v>
      </c>
      <c r="AA918">
        <v>2939574.0021231398</v>
      </c>
      <c r="AB918">
        <f>(Table1[[#This Row],[Min Total Coliform]]+Table1[[#This Row],[Max Total Coliform]])/2</f>
        <v>1472291.3199021495</v>
      </c>
      <c r="AC918">
        <f>MIN(10, (Table1[[#This Row],[Avg BOD]]/4)*10)</f>
        <v>9.5</v>
      </c>
      <c r="AD918">
        <f>MIN(10, (Table1[[#This Row],[Avg Fecal Coliform]]/600)*10)</f>
        <v>10</v>
      </c>
      <c r="AE918">
        <f>MIN(10, (Table1[[#This Row],[Avg Nitrate N + Nitrite N]]/10)*10)</f>
        <v>5.0695288490208696</v>
      </c>
      <c r="AF918">
        <f>IF(OR(Table1[[#This Row],[Avg pH]]&lt;6.5,Table1[[#This Row],[Avg pH]]&gt;8.5),10,0)</f>
        <v>0</v>
      </c>
      <c r="AG918">
        <f>MAX(0, 10-(2*Table1[[#This Row],[Avg Dissolved Oxygen]]))</f>
        <v>5.3</v>
      </c>
      <c r="AH918">
        <f>(Table1[[#This Row],[Fecal Score]]*0.3) + (Table1[[#This Row],[BOD Score]]*0.25) + (Table1[[#This Row],[Nitrate Score]]*0.2) + (Table1[[#This Row],[pH Score]]*0.15) + (Table1[[#This Row],[Dissolved Oxygen Score]]*0.1)</f>
        <v>6.9189057698041738</v>
      </c>
      <c r="AI918">
        <v>2019</v>
      </c>
    </row>
    <row r="919" spans="1:35">
      <c r="A919">
        <v>4047</v>
      </c>
      <c r="B919" t="s">
        <v>433</v>
      </c>
      <c r="C919" t="s">
        <v>1</v>
      </c>
      <c r="D919" t="s">
        <v>88</v>
      </c>
      <c r="E919">
        <v>4</v>
      </c>
      <c r="F919">
        <v>22</v>
      </c>
      <c r="G919">
        <f>(Table1[[#This Row],[Min Temperature]]+Table1[[#This Row],[Max Temperature]])/2</f>
        <v>13</v>
      </c>
      <c r="H919">
        <v>1.3</v>
      </c>
      <c r="I919">
        <v>3.8</v>
      </c>
      <c r="J919">
        <f>(Table1[[#This Row],[Min Dissolved Oxygen]]+Table1[[#This Row],[Max Dissolved Oxygen]])/2</f>
        <v>2.5499999999999998</v>
      </c>
      <c r="K919">
        <v>6.8</v>
      </c>
      <c r="L919">
        <v>8.3000000000000007</v>
      </c>
      <c r="M919">
        <f>(Table1[[#This Row],[Min pH]]+Table1[[#This Row],[Max pH]])/2</f>
        <v>7.5500000000000007</v>
      </c>
      <c r="N919">
        <v>201</v>
      </c>
      <c r="O919">
        <v>394</v>
      </c>
      <c r="P919">
        <f>(Table1[[#This Row],[Min Conductivity]]+Table1[[#This Row],[Max Conductivity]])/2</f>
        <v>297.5</v>
      </c>
      <c r="Q919">
        <v>3</v>
      </c>
      <c r="R919">
        <v>6.6</v>
      </c>
      <c r="S919">
        <f>(Table1[[#This Row],[Min BOD]]+Table1[[#This Row],[Max BOD]])/2</f>
        <v>4.8</v>
      </c>
      <c r="T919">
        <v>1.73954451345756</v>
      </c>
      <c r="U919">
        <v>8.3995131845841797</v>
      </c>
      <c r="V919">
        <f>(Table1[[#This Row],[Min Nitrate N + Nitrite N]]+Table1[[#This Row],[Max Nitrate N + Nitrite N]])/2</f>
        <v>5.0695288490208696</v>
      </c>
      <c r="W919">
        <v>871.18936170212805</v>
      </c>
      <c r="X919">
        <v>233806.89958159</v>
      </c>
      <c r="Y919">
        <f>(Table1[[#This Row],[Min Fecal Coliform]]+Table1[[#This Row],[Max Fecal Coliform]])/2</f>
        <v>117339.04447164606</v>
      </c>
      <c r="Z919">
        <v>5008.63768115942</v>
      </c>
      <c r="AA919">
        <v>2939574.0021231398</v>
      </c>
      <c r="AB919">
        <f>(Table1[[#This Row],[Min Total Coliform]]+Table1[[#This Row],[Max Total Coliform]])/2</f>
        <v>1472291.3199021495</v>
      </c>
      <c r="AC919">
        <f>MIN(10, (Table1[[#This Row],[Avg BOD]]/4)*10)</f>
        <v>10</v>
      </c>
      <c r="AD919">
        <f>MIN(10, (Table1[[#This Row],[Avg Fecal Coliform]]/600)*10)</f>
        <v>10</v>
      </c>
      <c r="AE919">
        <f>MIN(10, (Table1[[#This Row],[Avg Nitrate N + Nitrite N]]/10)*10)</f>
        <v>5.0695288490208696</v>
      </c>
      <c r="AF919">
        <f>IF(OR(Table1[[#This Row],[Avg pH]]&lt;6.5,Table1[[#This Row],[Avg pH]]&gt;8.5),10,0)</f>
        <v>0</v>
      </c>
      <c r="AG919">
        <f>MAX(0, 10-(2*Table1[[#This Row],[Avg Dissolved Oxygen]]))</f>
        <v>4.9000000000000004</v>
      </c>
      <c r="AH919">
        <f>(Table1[[#This Row],[Fecal Score]]*0.3) + (Table1[[#This Row],[BOD Score]]*0.25) + (Table1[[#This Row],[Nitrate Score]]*0.2) + (Table1[[#This Row],[pH Score]]*0.15) + (Table1[[#This Row],[Dissolved Oxygen Score]]*0.1)</f>
        <v>7.0039057698041738</v>
      </c>
      <c r="AI919">
        <v>2019</v>
      </c>
    </row>
    <row r="920" spans="1:35">
      <c r="A920">
        <v>4048</v>
      </c>
      <c r="B920" t="s">
        <v>546</v>
      </c>
      <c r="C920" t="s">
        <v>1</v>
      </c>
      <c r="D920" t="s">
        <v>88</v>
      </c>
      <c r="E920">
        <v>6.1</v>
      </c>
      <c r="F920">
        <v>33</v>
      </c>
      <c r="G920">
        <f>(Table1[[#This Row],[Min Temperature]]+Table1[[#This Row],[Max Temperature]])/2</f>
        <v>19.55</v>
      </c>
      <c r="H920">
        <v>4.4000000000000004</v>
      </c>
      <c r="I920">
        <v>8.6999999999999993</v>
      </c>
      <c r="J920">
        <f>(Table1[[#This Row],[Min Dissolved Oxygen]]+Table1[[#This Row],[Max Dissolved Oxygen]])/2</f>
        <v>6.55</v>
      </c>
      <c r="K920">
        <v>7.1</v>
      </c>
      <c r="L920">
        <v>7.8</v>
      </c>
      <c r="M920">
        <f>(Table1[[#This Row],[Min pH]]+Table1[[#This Row],[Max pH]])/2</f>
        <v>7.4499999999999993</v>
      </c>
      <c r="N920">
        <v>96</v>
      </c>
      <c r="O920">
        <v>312</v>
      </c>
      <c r="P920">
        <f>(Table1[[#This Row],[Min Conductivity]]+Table1[[#This Row],[Max Conductivity]])/2</f>
        <v>204</v>
      </c>
      <c r="Q920">
        <v>2.1</v>
      </c>
      <c r="R920">
        <v>3.75</v>
      </c>
      <c r="S920">
        <f>(Table1[[#This Row],[Min BOD]]+Table1[[#This Row],[Max BOD]])/2</f>
        <v>2.9249999999999998</v>
      </c>
      <c r="T920">
        <v>1.73954451345756</v>
      </c>
      <c r="U920">
        <v>8.3995131845841797</v>
      </c>
      <c r="V920">
        <f>(Table1[[#This Row],[Min Nitrate N + Nitrite N]]+Table1[[#This Row],[Max Nitrate N + Nitrite N]])/2</f>
        <v>5.0695288490208696</v>
      </c>
      <c r="W920">
        <v>871.18936170212805</v>
      </c>
      <c r="X920">
        <v>233806.89958159</v>
      </c>
      <c r="Y920">
        <f>(Table1[[#This Row],[Min Fecal Coliform]]+Table1[[#This Row],[Max Fecal Coliform]])/2</f>
        <v>117339.04447164606</v>
      </c>
      <c r="Z920">
        <v>5008.63768115942</v>
      </c>
      <c r="AA920">
        <v>2939574.0021231398</v>
      </c>
      <c r="AB920">
        <f>(Table1[[#This Row],[Min Total Coliform]]+Table1[[#This Row],[Max Total Coliform]])/2</f>
        <v>1472291.3199021495</v>
      </c>
      <c r="AC920">
        <f>MIN(10, (Table1[[#This Row],[Avg BOD]]/4)*10)</f>
        <v>7.3125</v>
      </c>
      <c r="AD920">
        <f>MIN(10, (Table1[[#This Row],[Avg Fecal Coliform]]/600)*10)</f>
        <v>10</v>
      </c>
      <c r="AE920">
        <f>MIN(10, (Table1[[#This Row],[Avg Nitrate N + Nitrite N]]/10)*10)</f>
        <v>5.0695288490208696</v>
      </c>
      <c r="AF920">
        <f>IF(OR(Table1[[#This Row],[Avg pH]]&lt;6.5,Table1[[#This Row],[Avg pH]]&gt;8.5),10,0)</f>
        <v>0</v>
      </c>
      <c r="AG920">
        <f>MAX(0, 10-(2*Table1[[#This Row],[Avg Dissolved Oxygen]]))</f>
        <v>0</v>
      </c>
      <c r="AH920">
        <f>(Table1[[#This Row],[Fecal Score]]*0.3) + (Table1[[#This Row],[BOD Score]]*0.25) + (Table1[[#This Row],[Nitrate Score]]*0.2) + (Table1[[#This Row],[pH Score]]*0.15) + (Table1[[#This Row],[Dissolved Oxygen Score]]*0.1)</f>
        <v>5.8420307698041736</v>
      </c>
      <c r="AI920">
        <v>2019</v>
      </c>
    </row>
    <row r="921" spans="1:35">
      <c r="A921">
        <v>4049</v>
      </c>
      <c r="B921" t="s">
        <v>547</v>
      </c>
      <c r="C921" t="s">
        <v>1</v>
      </c>
      <c r="D921" t="s">
        <v>88</v>
      </c>
      <c r="E921">
        <v>8.5</v>
      </c>
      <c r="F921">
        <v>22</v>
      </c>
      <c r="G921">
        <f>(Table1[[#This Row],[Min Temperature]]+Table1[[#This Row],[Max Temperature]])/2</f>
        <v>15.25</v>
      </c>
      <c r="H921">
        <v>3.8</v>
      </c>
      <c r="I921">
        <v>9</v>
      </c>
      <c r="J921">
        <f>(Table1[[#This Row],[Min Dissolved Oxygen]]+Table1[[#This Row],[Max Dissolved Oxygen]])/2</f>
        <v>6.4</v>
      </c>
      <c r="K921">
        <v>7.1</v>
      </c>
      <c r="L921">
        <v>7.9</v>
      </c>
      <c r="M921">
        <f>(Table1[[#This Row],[Min pH]]+Table1[[#This Row],[Max pH]])/2</f>
        <v>7.5</v>
      </c>
      <c r="N921">
        <v>163</v>
      </c>
      <c r="O921">
        <v>332</v>
      </c>
      <c r="P921">
        <f>(Table1[[#This Row],[Min Conductivity]]+Table1[[#This Row],[Max Conductivity]])/2</f>
        <v>247.5</v>
      </c>
      <c r="Q921">
        <v>1.8</v>
      </c>
      <c r="R921">
        <v>3</v>
      </c>
      <c r="S921">
        <f>(Table1[[#This Row],[Min BOD]]+Table1[[#This Row],[Max BOD]])/2</f>
        <v>2.4</v>
      </c>
      <c r="T921">
        <v>1.73954451345756</v>
      </c>
      <c r="U921">
        <v>8.3995131845841797</v>
      </c>
      <c r="V921">
        <f>(Table1[[#This Row],[Min Nitrate N + Nitrite N]]+Table1[[#This Row],[Max Nitrate N + Nitrite N]])/2</f>
        <v>5.0695288490208696</v>
      </c>
      <c r="W921">
        <v>871.18936170212805</v>
      </c>
      <c r="X921">
        <v>233806.89958159</v>
      </c>
      <c r="Y921">
        <f>(Table1[[#This Row],[Min Fecal Coliform]]+Table1[[#This Row],[Max Fecal Coliform]])/2</f>
        <v>117339.04447164606</v>
      </c>
      <c r="Z921">
        <v>5008.63768115942</v>
      </c>
      <c r="AA921">
        <v>2939574.0021231398</v>
      </c>
      <c r="AB921">
        <f>(Table1[[#This Row],[Min Total Coliform]]+Table1[[#This Row],[Max Total Coliform]])/2</f>
        <v>1472291.3199021495</v>
      </c>
      <c r="AC921">
        <f>MIN(10, (Table1[[#This Row],[Avg BOD]]/4)*10)</f>
        <v>6</v>
      </c>
      <c r="AD921">
        <f>MIN(10, (Table1[[#This Row],[Avg Fecal Coliform]]/600)*10)</f>
        <v>10</v>
      </c>
      <c r="AE921">
        <f>MIN(10, (Table1[[#This Row],[Avg Nitrate N + Nitrite N]]/10)*10)</f>
        <v>5.0695288490208696</v>
      </c>
      <c r="AF921">
        <f>IF(OR(Table1[[#This Row],[Avg pH]]&lt;6.5,Table1[[#This Row],[Avg pH]]&gt;8.5),10,0)</f>
        <v>0</v>
      </c>
      <c r="AG921">
        <f>MAX(0, 10-(2*Table1[[#This Row],[Avg Dissolved Oxygen]]))</f>
        <v>0</v>
      </c>
      <c r="AH921">
        <f>(Table1[[#This Row],[Fecal Score]]*0.3) + (Table1[[#This Row],[BOD Score]]*0.25) + (Table1[[#This Row],[Nitrate Score]]*0.2) + (Table1[[#This Row],[pH Score]]*0.15) + (Table1[[#This Row],[Dissolved Oxygen Score]]*0.1)</f>
        <v>5.5139057698041736</v>
      </c>
      <c r="AI921">
        <v>2019</v>
      </c>
    </row>
    <row r="922" spans="1:35">
      <c r="A922">
        <v>4050</v>
      </c>
      <c r="B922" t="s">
        <v>548</v>
      </c>
      <c r="C922" t="s">
        <v>1</v>
      </c>
      <c r="D922" t="s">
        <v>88</v>
      </c>
      <c r="E922">
        <v>8.8000000000000007</v>
      </c>
      <c r="F922">
        <v>27</v>
      </c>
      <c r="G922">
        <f>(Table1[[#This Row],[Min Temperature]]+Table1[[#This Row],[Max Temperature]])/2</f>
        <v>17.899999999999999</v>
      </c>
      <c r="H922">
        <v>4</v>
      </c>
      <c r="I922">
        <v>8.4</v>
      </c>
      <c r="J922">
        <f>(Table1[[#This Row],[Min Dissolved Oxygen]]+Table1[[#This Row],[Max Dissolved Oxygen]])/2</f>
        <v>6.2</v>
      </c>
      <c r="K922">
        <v>7.3</v>
      </c>
      <c r="L922">
        <v>7.8</v>
      </c>
      <c r="M922">
        <f>(Table1[[#This Row],[Min pH]]+Table1[[#This Row],[Max pH]])/2</f>
        <v>7.55</v>
      </c>
      <c r="N922">
        <v>127</v>
      </c>
      <c r="O922">
        <v>260</v>
      </c>
      <c r="P922">
        <f>(Table1[[#This Row],[Min Conductivity]]+Table1[[#This Row],[Max Conductivity]])/2</f>
        <v>193.5</v>
      </c>
      <c r="Q922">
        <v>1.25</v>
      </c>
      <c r="R922">
        <v>3.5</v>
      </c>
      <c r="S922">
        <f>(Table1[[#This Row],[Min BOD]]+Table1[[#This Row],[Max BOD]])/2</f>
        <v>2.375</v>
      </c>
      <c r="T922">
        <v>1.73954451345756</v>
      </c>
      <c r="U922">
        <v>8.3995131845841797</v>
      </c>
      <c r="V922">
        <f>(Table1[[#This Row],[Min Nitrate N + Nitrite N]]+Table1[[#This Row],[Max Nitrate N + Nitrite N]])/2</f>
        <v>5.0695288490208696</v>
      </c>
      <c r="W922">
        <v>871.18936170212805</v>
      </c>
      <c r="X922">
        <v>233806.89958159</v>
      </c>
      <c r="Y922">
        <f>(Table1[[#This Row],[Min Fecal Coliform]]+Table1[[#This Row],[Max Fecal Coliform]])/2</f>
        <v>117339.04447164606</v>
      </c>
      <c r="Z922">
        <v>5008.63768115942</v>
      </c>
      <c r="AA922">
        <v>2939574.0021231398</v>
      </c>
      <c r="AB922">
        <f>(Table1[[#This Row],[Min Total Coliform]]+Table1[[#This Row],[Max Total Coliform]])/2</f>
        <v>1472291.3199021495</v>
      </c>
      <c r="AC922">
        <f>MIN(10, (Table1[[#This Row],[Avg BOD]]/4)*10)</f>
        <v>5.9375</v>
      </c>
      <c r="AD922">
        <f>MIN(10, (Table1[[#This Row],[Avg Fecal Coliform]]/600)*10)</f>
        <v>10</v>
      </c>
      <c r="AE922">
        <f>MIN(10, (Table1[[#This Row],[Avg Nitrate N + Nitrite N]]/10)*10)</f>
        <v>5.0695288490208696</v>
      </c>
      <c r="AF922">
        <f>IF(OR(Table1[[#This Row],[Avg pH]]&lt;6.5,Table1[[#This Row],[Avg pH]]&gt;8.5),10,0)</f>
        <v>0</v>
      </c>
      <c r="AG922">
        <f>MAX(0, 10-(2*Table1[[#This Row],[Avg Dissolved Oxygen]]))</f>
        <v>0</v>
      </c>
      <c r="AH922">
        <f>(Table1[[#This Row],[Fecal Score]]*0.3) + (Table1[[#This Row],[BOD Score]]*0.25) + (Table1[[#This Row],[Nitrate Score]]*0.2) + (Table1[[#This Row],[pH Score]]*0.15) + (Table1[[#This Row],[Dissolved Oxygen Score]]*0.1)</f>
        <v>5.4982807698041736</v>
      </c>
      <c r="AI922">
        <v>2019</v>
      </c>
    </row>
    <row r="923" spans="1:35">
      <c r="A923">
        <v>2394</v>
      </c>
      <c r="B923" t="s">
        <v>549</v>
      </c>
      <c r="C923" t="s">
        <v>1</v>
      </c>
      <c r="D923" t="s">
        <v>109</v>
      </c>
      <c r="E923">
        <v>13</v>
      </c>
      <c r="F923">
        <v>37</v>
      </c>
      <c r="G923">
        <f>(Table1[[#This Row],[Min Temperature]]+Table1[[#This Row],[Max Temperature]])/2</f>
        <v>25</v>
      </c>
      <c r="H923">
        <v>7.2</v>
      </c>
      <c r="I923">
        <v>7.6</v>
      </c>
      <c r="J923">
        <f>(Table1[[#This Row],[Min Dissolved Oxygen]]+Table1[[#This Row],[Max Dissolved Oxygen]])/2</f>
        <v>7.4</v>
      </c>
      <c r="K923">
        <v>7.2</v>
      </c>
      <c r="L923">
        <v>7.6</v>
      </c>
      <c r="M923">
        <f>(Table1[[#This Row],[Min pH]]+Table1[[#This Row],[Max pH]])/2</f>
        <v>7.4</v>
      </c>
      <c r="N923">
        <v>714.50478011472296</v>
      </c>
      <c r="O923">
        <v>2095.50095602294</v>
      </c>
      <c r="P923">
        <f>(Table1[[#This Row],[Min Conductivity]]+Table1[[#This Row],[Max Conductivity]])/2</f>
        <v>1405.0028680688315</v>
      </c>
      <c r="Q923">
        <v>1.3</v>
      </c>
      <c r="R923">
        <v>2</v>
      </c>
      <c r="S923">
        <f>(Table1[[#This Row],[Min BOD]]+Table1[[#This Row],[Max BOD]])/2</f>
        <v>1.65</v>
      </c>
      <c r="T923">
        <v>1.73954451345756</v>
      </c>
      <c r="U923">
        <v>8.3995131845841797</v>
      </c>
      <c r="V923">
        <f>(Table1[[#This Row],[Min Nitrate N + Nitrite N]]+Table1[[#This Row],[Max Nitrate N + Nitrite N]])/2</f>
        <v>5.0695288490208696</v>
      </c>
      <c r="W923">
        <v>871.18936170212805</v>
      </c>
      <c r="X923">
        <v>233806.89958159</v>
      </c>
      <c r="Y923">
        <f>(Table1[[#This Row],[Min Fecal Coliform]]+Table1[[#This Row],[Max Fecal Coliform]])/2</f>
        <v>117339.04447164606</v>
      </c>
      <c r="Z923">
        <v>5008.63768115942</v>
      </c>
      <c r="AA923">
        <v>2939574.0021231398</v>
      </c>
      <c r="AB923">
        <f>(Table1[[#This Row],[Min Total Coliform]]+Table1[[#This Row],[Max Total Coliform]])/2</f>
        <v>1472291.3199021495</v>
      </c>
      <c r="AC923">
        <f>MIN(10, (Table1[[#This Row],[Avg BOD]]/4)*10)</f>
        <v>4.125</v>
      </c>
      <c r="AD923">
        <f>MIN(10, (Table1[[#This Row],[Avg Fecal Coliform]]/600)*10)</f>
        <v>10</v>
      </c>
      <c r="AE923">
        <f>MIN(10, (Table1[[#This Row],[Avg Nitrate N + Nitrite N]]/10)*10)</f>
        <v>5.0695288490208696</v>
      </c>
      <c r="AF923">
        <f>IF(OR(Table1[[#This Row],[Avg pH]]&lt;6.5,Table1[[#This Row],[Avg pH]]&gt;8.5),10,0)</f>
        <v>0</v>
      </c>
      <c r="AG923">
        <f>MAX(0, 10-(2*Table1[[#This Row],[Avg Dissolved Oxygen]]))</f>
        <v>0</v>
      </c>
      <c r="AH923">
        <f>(Table1[[#This Row],[Fecal Score]]*0.3) + (Table1[[#This Row],[BOD Score]]*0.25) + (Table1[[#This Row],[Nitrate Score]]*0.2) + (Table1[[#This Row],[pH Score]]*0.15) + (Table1[[#This Row],[Dissolved Oxygen Score]]*0.1)</f>
        <v>5.0451557698041736</v>
      </c>
      <c r="AI923">
        <v>2019</v>
      </c>
    </row>
    <row r="924" spans="1:35">
      <c r="A924">
        <v>2398</v>
      </c>
      <c r="B924" t="s">
        <v>110</v>
      </c>
      <c r="C924" t="s">
        <v>1</v>
      </c>
      <c r="D924" t="s">
        <v>109</v>
      </c>
      <c r="E924">
        <v>15.5</v>
      </c>
      <c r="F924">
        <v>29.5</v>
      </c>
      <c r="G924">
        <f>(Table1[[#This Row],[Min Temperature]]+Table1[[#This Row],[Max Temperature]])/2</f>
        <v>22.5</v>
      </c>
      <c r="H924">
        <v>7.2</v>
      </c>
      <c r="I924">
        <v>7.9</v>
      </c>
      <c r="J924">
        <f>(Table1[[#This Row],[Min Dissolved Oxygen]]+Table1[[#This Row],[Max Dissolved Oxygen]])/2</f>
        <v>7.5500000000000007</v>
      </c>
      <c r="K924">
        <v>7.4</v>
      </c>
      <c r="L924">
        <v>7.6</v>
      </c>
      <c r="M924">
        <f>(Table1[[#This Row],[Min pH]]+Table1[[#This Row],[Max pH]])/2</f>
        <v>7.5</v>
      </c>
      <c r="N924">
        <v>154</v>
      </c>
      <c r="O924">
        <v>182</v>
      </c>
      <c r="P924">
        <f>(Table1[[#This Row],[Min Conductivity]]+Table1[[#This Row],[Max Conductivity]])/2</f>
        <v>168</v>
      </c>
      <c r="Q924">
        <v>0.4</v>
      </c>
      <c r="R924">
        <v>0.9</v>
      </c>
      <c r="S924">
        <f>(Table1[[#This Row],[Min BOD]]+Table1[[#This Row],[Max BOD]])/2</f>
        <v>0.65</v>
      </c>
      <c r="T924">
        <v>1.73954451345756</v>
      </c>
      <c r="U924">
        <v>8.3995131845841797</v>
      </c>
      <c r="V924">
        <f>(Table1[[#This Row],[Min Nitrate N + Nitrite N]]+Table1[[#This Row],[Max Nitrate N + Nitrite N]])/2</f>
        <v>5.0695288490208696</v>
      </c>
      <c r="W924">
        <v>871.18936170212805</v>
      </c>
      <c r="X924">
        <v>233806.89958159</v>
      </c>
      <c r="Y924">
        <f>(Table1[[#This Row],[Min Fecal Coliform]]+Table1[[#This Row],[Max Fecal Coliform]])/2</f>
        <v>117339.04447164606</v>
      </c>
      <c r="Z924">
        <v>5008.63768115942</v>
      </c>
      <c r="AA924">
        <v>2939574.0021231398</v>
      </c>
      <c r="AB924">
        <f>(Table1[[#This Row],[Min Total Coliform]]+Table1[[#This Row],[Max Total Coliform]])/2</f>
        <v>1472291.3199021495</v>
      </c>
      <c r="AC924">
        <f>MIN(10, (Table1[[#This Row],[Avg BOD]]/4)*10)</f>
        <v>1.625</v>
      </c>
      <c r="AD924">
        <f>MIN(10, (Table1[[#This Row],[Avg Fecal Coliform]]/600)*10)</f>
        <v>10</v>
      </c>
      <c r="AE924">
        <f>MIN(10, (Table1[[#This Row],[Avg Nitrate N + Nitrite N]]/10)*10)</f>
        <v>5.0695288490208696</v>
      </c>
      <c r="AF924">
        <f>IF(OR(Table1[[#This Row],[Avg pH]]&lt;6.5,Table1[[#This Row],[Avg pH]]&gt;8.5),10,0)</f>
        <v>0</v>
      </c>
      <c r="AG924">
        <f>MAX(0, 10-(2*Table1[[#This Row],[Avg Dissolved Oxygen]]))</f>
        <v>0</v>
      </c>
      <c r="AH924">
        <f>(Table1[[#This Row],[Fecal Score]]*0.3) + (Table1[[#This Row],[BOD Score]]*0.25) + (Table1[[#This Row],[Nitrate Score]]*0.2) + (Table1[[#This Row],[pH Score]]*0.15) + (Table1[[#This Row],[Dissolved Oxygen Score]]*0.1)</f>
        <v>4.4201557698041736</v>
      </c>
      <c r="AI924">
        <v>2019</v>
      </c>
    </row>
    <row r="925" spans="1:35">
      <c r="A925">
        <v>2402</v>
      </c>
      <c r="B925" t="s">
        <v>434</v>
      </c>
      <c r="C925" t="s">
        <v>1</v>
      </c>
      <c r="D925" t="s">
        <v>109</v>
      </c>
      <c r="E925">
        <v>16</v>
      </c>
      <c r="F925">
        <v>38</v>
      </c>
      <c r="G925">
        <f>(Table1[[#This Row],[Min Temperature]]+Table1[[#This Row],[Max Temperature]])/2</f>
        <v>27</v>
      </c>
      <c r="H925">
        <v>6.7</v>
      </c>
      <c r="I925">
        <v>8.4</v>
      </c>
      <c r="J925">
        <f>(Table1[[#This Row],[Min Dissolved Oxygen]]+Table1[[#This Row],[Max Dissolved Oxygen]])/2</f>
        <v>7.5500000000000007</v>
      </c>
      <c r="K925">
        <v>7.2</v>
      </c>
      <c r="L925">
        <v>7.4</v>
      </c>
      <c r="M925">
        <f>(Table1[[#This Row],[Min pH]]+Table1[[#This Row],[Max pH]])/2</f>
        <v>7.3000000000000007</v>
      </c>
      <c r="N925">
        <v>714.50478011472296</v>
      </c>
      <c r="O925">
        <v>2095.50095602294</v>
      </c>
      <c r="P925">
        <f>(Table1[[#This Row],[Min Conductivity]]+Table1[[#This Row],[Max Conductivity]])/2</f>
        <v>1405.0028680688315</v>
      </c>
      <c r="Q925">
        <v>1.3</v>
      </c>
      <c r="R925">
        <v>3.2</v>
      </c>
      <c r="S925">
        <f>(Table1[[#This Row],[Min BOD]]+Table1[[#This Row],[Max BOD]])/2</f>
        <v>2.25</v>
      </c>
      <c r="T925">
        <v>1.73954451345756</v>
      </c>
      <c r="U925">
        <v>8.3995131845841797</v>
      </c>
      <c r="V925">
        <f>(Table1[[#This Row],[Min Nitrate N + Nitrite N]]+Table1[[#This Row],[Max Nitrate N + Nitrite N]])/2</f>
        <v>5.0695288490208696</v>
      </c>
      <c r="W925">
        <v>871.18936170212805</v>
      </c>
      <c r="X925">
        <v>233806.89958159</v>
      </c>
      <c r="Y925">
        <f>(Table1[[#This Row],[Min Fecal Coliform]]+Table1[[#This Row],[Max Fecal Coliform]])/2</f>
        <v>117339.04447164606</v>
      </c>
      <c r="Z925">
        <v>5008.63768115942</v>
      </c>
      <c r="AA925">
        <v>2939574.0021231398</v>
      </c>
      <c r="AB925">
        <f>(Table1[[#This Row],[Min Total Coliform]]+Table1[[#This Row],[Max Total Coliform]])/2</f>
        <v>1472291.3199021495</v>
      </c>
      <c r="AC925">
        <f>MIN(10, (Table1[[#This Row],[Avg BOD]]/4)*10)</f>
        <v>5.625</v>
      </c>
      <c r="AD925">
        <f>MIN(10, (Table1[[#This Row],[Avg Fecal Coliform]]/600)*10)</f>
        <v>10</v>
      </c>
      <c r="AE925">
        <f>MIN(10, (Table1[[#This Row],[Avg Nitrate N + Nitrite N]]/10)*10)</f>
        <v>5.0695288490208696</v>
      </c>
      <c r="AF925">
        <f>IF(OR(Table1[[#This Row],[Avg pH]]&lt;6.5,Table1[[#This Row],[Avg pH]]&gt;8.5),10,0)</f>
        <v>0</v>
      </c>
      <c r="AG925">
        <f>MAX(0, 10-(2*Table1[[#This Row],[Avg Dissolved Oxygen]]))</f>
        <v>0</v>
      </c>
      <c r="AH925">
        <f>(Table1[[#This Row],[Fecal Score]]*0.3) + (Table1[[#This Row],[BOD Score]]*0.25) + (Table1[[#This Row],[Nitrate Score]]*0.2) + (Table1[[#This Row],[pH Score]]*0.15) + (Table1[[#This Row],[Dissolved Oxygen Score]]*0.1)</f>
        <v>5.4201557698041736</v>
      </c>
      <c r="AI925">
        <v>2019</v>
      </c>
    </row>
    <row r="926" spans="1:35">
      <c r="A926">
        <v>2393</v>
      </c>
      <c r="B926" t="s">
        <v>111</v>
      </c>
      <c r="C926" t="s">
        <v>8</v>
      </c>
      <c r="D926" t="s">
        <v>109</v>
      </c>
      <c r="E926">
        <v>17</v>
      </c>
      <c r="F926">
        <v>38</v>
      </c>
      <c r="G926">
        <f>(Table1[[#This Row],[Min Temperature]]+Table1[[#This Row],[Max Temperature]])/2</f>
        <v>27.5</v>
      </c>
      <c r="H926">
        <v>6.8</v>
      </c>
      <c r="I926">
        <v>8.1999999999999993</v>
      </c>
      <c r="J926">
        <f>(Table1[[#This Row],[Min Dissolved Oxygen]]+Table1[[#This Row],[Max Dissolved Oxygen]])/2</f>
        <v>7.5</v>
      </c>
      <c r="K926">
        <v>7.6</v>
      </c>
      <c r="L926">
        <v>8.1999999999999993</v>
      </c>
      <c r="M926">
        <f>(Table1[[#This Row],[Min pH]]+Table1[[#This Row],[Max pH]])/2</f>
        <v>7.8999999999999995</v>
      </c>
      <c r="N926">
        <v>312</v>
      </c>
      <c r="O926">
        <v>320</v>
      </c>
      <c r="P926">
        <f>(Table1[[#This Row],[Min Conductivity]]+Table1[[#This Row],[Max Conductivity]])/2</f>
        <v>316</v>
      </c>
      <c r="Q926">
        <v>2.2000000000000002</v>
      </c>
      <c r="R926">
        <v>2.8</v>
      </c>
      <c r="S926">
        <f>(Table1[[#This Row],[Min BOD]]+Table1[[#This Row],[Max BOD]])/2</f>
        <v>2.5</v>
      </c>
      <c r="T926">
        <v>1.73954451345756</v>
      </c>
      <c r="U926">
        <v>8.3995131845841797</v>
      </c>
      <c r="V926">
        <f>(Table1[[#This Row],[Min Nitrate N + Nitrite N]]+Table1[[#This Row],[Max Nitrate N + Nitrite N]])/2</f>
        <v>5.0695288490208696</v>
      </c>
      <c r="W926">
        <v>871.18936170212805</v>
      </c>
      <c r="X926">
        <v>233806.89958159</v>
      </c>
      <c r="Y926">
        <f>(Table1[[#This Row],[Min Fecal Coliform]]+Table1[[#This Row],[Max Fecal Coliform]])/2</f>
        <v>117339.04447164606</v>
      </c>
      <c r="Z926">
        <v>5008.63768115942</v>
      </c>
      <c r="AA926">
        <v>2939574.0021231398</v>
      </c>
      <c r="AB926">
        <f>(Table1[[#This Row],[Min Total Coliform]]+Table1[[#This Row],[Max Total Coliform]])/2</f>
        <v>1472291.3199021495</v>
      </c>
      <c r="AC926">
        <f>MIN(10, (Table1[[#This Row],[Avg BOD]]/4)*10)</f>
        <v>6.25</v>
      </c>
      <c r="AD926">
        <f>MIN(10, (Table1[[#This Row],[Avg Fecal Coliform]]/600)*10)</f>
        <v>10</v>
      </c>
      <c r="AE926">
        <f>MIN(10, (Table1[[#This Row],[Avg Nitrate N + Nitrite N]]/10)*10)</f>
        <v>5.0695288490208696</v>
      </c>
      <c r="AF926">
        <f>IF(OR(Table1[[#This Row],[Avg pH]]&lt;6.5,Table1[[#This Row],[Avg pH]]&gt;8.5),10,0)</f>
        <v>0</v>
      </c>
      <c r="AG926">
        <f>MAX(0, 10-(2*Table1[[#This Row],[Avg Dissolved Oxygen]]))</f>
        <v>0</v>
      </c>
      <c r="AH926">
        <f>(Table1[[#This Row],[Fecal Score]]*0.3) + (Table1[[#This Row],[BOD Score]]*0.25) + (Table1[[#This Row],[Nitrate Score]]*0.2) + (Table1[[#This Row],[pH Score]]*0.15) + (Table1[[#This Row],[Dissolved Oxygen Score]]*0.1)</f>
        <v>5.5764057698041736</v>
      </c>
      <c r="AI926">
        <v>2019</v>
      </c>
    </row>
    <row r="927" spans="1:35">
      <c r="A927">
        <v>4740</v>
      </c>
      <c r="B927" t="s">
        <v>550</v>
      </c>
      <c r="C927" t="s">
        <v>8</v>
      </c>
      <c r="D927" t="s">
        <v>109</v>
      </c>
      <c r="E927">
        <v>15</v>
      </c>
      <c r="F927">
        <v>33</v>
      </c>
      <c r="G927">
        <f>(Table1[[#This Row],[Min Temperature]]+Table1[[#This Row],[Max Temperature]])/2</f>
        <v>24</v>
      </c>
      <c r="H927">
        <v>4.2</v>
      </c>
      <c r="I927">
        <v>5.5</v>
      </c>
      <c r="J927">
        <f>(Table1[[#This Row],[Min Dissolved Oxygen]]+Table1[[#This Row],[Max Dissolved Oxygen]])/2</f>
        <v>4.8499999999999996</v>
      </c>
      <c r="K927">
        <v>7.2</v>
      </c>
      <c r="L927">
        <v>7.8</v>
      </c>
      <c r="M927">
        <f>(Table1[[#This Row],[Min pH]]+Table1[[#This Row],[Max pH]])/2</f>
        <v>7.5</v>
      </c>
      <c r="N927">
        <v>714.50478011472296</v>
      </c>
      <c r="O927">
        <v>2095.50095602294</v>
      </c>
      <c r="P927">
        <f>(Table1[[#This Row],[Min Conductivity]]+Table1[[#This Row],[Max Conductivity]])/2</f>
        <v>1405.0028680688315</v>
      </c>
      <c r="Q927">
        <v>5.2</v>
      </c>
      <c r="R927">
        <v>15.2</v>
      </c>
      <c r="S927">
        <f>(Table1[[#This Row],[Min BOD]]+Table1[[#This Row],[Max BOD]])/2</f>
        <v>10.199999999999999</v>
      </c>
      <c r="T927">
        <v>1.73954451345756</v>
      </c>
      <c r="U927">
        <v>8.3995131845841797</v>
      </c>
      <c r="V927">
        <f>(Table1[[#This Row],[Min Nitrate N + Nitrite N]]+Table1[[#This Row],[Max Nitrate N + Nitrite N]])/2</f>
        <v>5.0695288490208696</v>
      </c>
      <c r="W927">
        <v>871.18936170212805</v>
      </c>
      <c r="X927">
        <v>233806.89958159</v>
      </c>
      <c r="Y927">
        <f>(Table1[[#This Row],[Min Fecal Coliform]]+Table1[[#This Row],[Max Fecal Coliform]])/2</f>
        <v>117339.04447164606</v>
      </c>
      <c r="Z927">
        <v>5008.63768115942</v>
      </c>
      <c r="AA927">
        <v>2939574.0021231398</v>
      </c>
      <c r="AB927">
        <f>(Table1[[#This Row],[Min Total Coliform]]+Table1[[#This Row],[Max Total Coliform]])/2</f>
        <v>1472291.3199021495</v>
      </c>
      <c r="AC927">
        <f>MIN(10, (Table1[[#This Row],[Avg BOD]]/4)*10)</f>
        <v>10</v>
      </c>
      <c r="AD927">
        <f>MIN(10, (Table1[[#This Row],[Avg Fecal Coliform]]/600)*10)</f>
        <v>10</v>
      </c>
      <c r="AE927">
        <f>MIN(10, (Table1[[#This Row],[Avg Nitrate N + Nitrite N]]/10)*10)</f>
        <v>5.0695288490208696</v>
      </c>
      <c r="AF927">
        <f>IF(OR(Table1[[#This Row],[Avg pH]]&lt;6.5,Table1[[#This Row],[Avg pH]]&gt;8.5),10,0)</f>
        <v>0</v>
      </c>
      <c r="AG927">
        <f>MAX(0, 10-(2*Table1[[#This Row],[Avg Dissolved Oxygen]]))</f>
        <v>0.30000000000000071</v>
      </c>
      <c r="AH927">
        <f>(Table1[[#This Row],[Fecal Score]]*0.3) + (Table1[[#This Row],[BOD Score]]*0.25) + (Table1[[#This Row],[Nitrate Score]]*0.2) + (Table1[[#This Row],[pH Score]]*0.15) + (Table1[[#This Row],[Dissolved Oxygen Score]]*0.1)</f>
        <v>6.5439057698041738</v>
      </c>
      <c r="AI927">
        <v>2019</v>
      </c>
    </row>
    <row r="928" spans="1:35">
      <c r="A928">
        <v>4741</v>
      </c>
      <c r="B928" t="s">
        <v>551</v>
      </c>
      <c r="C928" t="s">
        <v>8</v>
      </c>
      <c r="D928" t="s">
        <v>109</v>
      </c>
      <c r="E928">
        <v>16</v>
      </c>
      <c r="F928">
        <v>32.5</v>
      </c>
      <c r="G928">
        <f>(Table1[[#This Row],[Min Temperature]]+Table1[[#This Row],[Max Temperature]])/2</f>
        <v>24.25</v>
      </c>
      <c r="H928">
        <v>3.8</v>
      </c>
      <c r="I928">
        <v>5.5</v>
      </c>
      <c r="J928">
        <f>(Table1[[#This Row],[Min Dissolved Oxygen]]+Table1[[#This Row],[Max Dissolved Oxygen]])/2</f>
        <v>4.6500000000000004</v>
      </c>
      <c r="K928">
        <v>7.2</v>
      </c>
      <c r="L928">
        <v>7.6</v>
      </c>
      <c r="M928">
        <f>(Table1[[#This Row],[Min pH]]+Table1[[#This Row],[Max pH]])/2</f>
        <v>7.4</v>
      </c>
      <c r="N928">
        <v>714.50478011472296</v>
      </c>
      <c r="O928">
        <v>2095.50095602294</v>
      </c>
      <c r="P928">
        <f>(Table1[[#This Row],[Min Conductivity]]+Table1[[#This Row],[Max Conductivity]])/2</f>
        <v>1405.0028680688315</v>
      </c>
      <c r="Q928">
        <v>12.8</v>
      </c>
      <c r="R928">
        <v>17.2</v>
      </c>
      <c r="S928">
        <f>(Table1[[#This Row],[Min BOD]]+Table1[[#This Row],[Max BOD]])/2</f>
        <v>15</v>
      </c>
      <c r="T928">
        <v>1.73954451345756</v>
      </c>
      <c r="U928">
        <v>8.3995131845841797</v>
      </c>
      <c r="V928">
        <f>(Table1[[#This Row],[Min Nitrate N + Nitrite N]]+Table1[[#This Row],[Max Nitrate N + Nitrite N]])/2</f>
        <v>5.0695288490208696</v>
      </c>
      <c r="W928">
        <v>871.18936170212805</v>
      </c>
      <c r="X928">
        <v>233806.89958159</v>
      </c>
      <c r="Y928">
        <f>(Table1[[#This Row],[Min Fecal Coliform]]+Table1[[#This Row],[Max Fecal Coliform]])/2</f>
        <v>117339.04447164606</v>
      </c>
      <c r="Z928">
        <v>5008.63768115942</v>
      </c>
      <c r="AA928">
        <v>2939574.0021231398</v>
      </c>
      <c r="AB928">
        <f>(Table1[[#This Row],[Min Total Coliform]]+Table1[[#This Row],[Max Total Coliform]])/2</f>
        <v>1472291.3199021495</v>
      </c>
      <c r="AC928">
        <f>MIN(10, (Table1[[#This Row],[Avg BOD]]/4)*10)</f>
        <v>10</v>
      </c>
      <c r="AD928">
        <f>MIN(10, (Table1[[#This Row],[Avg Fecal Coliform]]/600)*10)</f>
        <v>10</v>
      </c>
      <c r="AE928">
        <f>MIN(10, (Table1[[#This Row],[Avg Nitrate N + Nitrite N]]/10)*10)</f>
        <v>5.0695288490208696</v>
      </c>
      <c r="AF928">
        <f>IF(OR(Table1[[#This Row],[Avg pH]]&lt;6.5,Table1[[#This Row],[Avg pH]]&gt;8.5),10,0)</f>
        <v>0</v>
      </c>
      <c r="AG928">
        <f>MAX(0, 10-(2*Table1[[#This Row],[Avg Dissolved Oxygen]]))</f>
        <v>0.69999999999999929</v>
      </c>
      <c r="AH928">
        <f>(Table1[[#This Row],[Fecal Score]]*0.3) + (Table1[[#This Row],[BOD Score]]*0.25) + (Table1[[#This Row],[Nitrate Score]]*0.2) + (Table1[[#This Row],[pH Score]]*0.15) + (Table1[[#This Row],[Dissolved Oxygen Score]]*0.1)</f>
        <v>6.5839057698041739</v>
      </c>
      <c r="AI928">
        <v>2019</v>
      </c>
    </row>
    <row r="929" spans="1:35">
      <c r="A929">
        <v>1388</v>
      </c>
      <c r="B929" t="s">
        <v>552</v>
      </c>
      <c r="C929" t="s">
        <v>1</v>
      </c>
      <c r="D929" t="s">
        <v>113</v>
      </c>
      <c r="E929">
        <v>23</v>
      </c>
      <c r="F929">
        <v>29</v>
      </c>
      <c r="G929">
        <f>(Table1[[#This Row],[Min Temperature]]+Table1[[#This Row],[Max Temperature]])/2</f>
        <v>26</v>
      </c>
      <c r="H929">
        <v>1</v>
      </c>
      <c r="I929">
        <v>9.8000000000000007</v>
      </c>
      <c r="J929">
        <f>(Table1[[#This Row],[Min Dissolved Oxygen]]+Table1[[#This Row],[Max Dissolved Oxygen]])/2</f>
        <v>5.4</v>
      </c>
      <c r="K929">
        <v>6.7</v>
      </c>
      <c r="L929">
        <v>8.9</v>
      </c>
      <c r="M929">
        <f>(Table1[[#This Row],[Min pH]]+Table1[[#This Row],[Max pH]])/2</f>
        <v>7.8000000000000007</v>
      </c>
      <c r="N929">
        <v>380</v>
      </c>
      <c r="O929">
        <v>891</v>
      </c>
      <c r="P929">
        <f>(Table1[[#This Row],[Min Conductivity]]+Table1[[#This Row],[Max Conductivity]])/2</f>
        <v>635.5</v>
      </c>
      <c r="Q929">
        <v>3</v>
      </c>
      <c r="R929">
        <v>75</v>
      </c>
      <c r="S929">
        <f>(Table1[[#This Row],[Min BOD]]+Table1[[#This Row],[Max BOD]])/2</f>
        <v>39</v>
      </c>
      <c r="T929">
        <v>0.63</v>
      </c>
      <c r="U929">
        <v>18</v>
      </c>
      <c r="V929">
        <f>(Table1[[#This Row],[Min Nitrate N + Nitrite N]]+Table1[[#This Row],[Max Nitrate N + Nitrite N]])/2</f>
        <v>9.3149999999999995</v>
      </c>
      <c r="W929">
        <v>630</v>
      </c>
      <c r="X929">
        <v>79000</v>
      </c>
      <c r="Y929">
        <f>(Table1[[#This Row],[Min Fecal Coliform]]+Table1[[#This Row],[Max Fecal Coliform]])/2</f>
        <v>39815</v>
      </c>
      <c r="Z929">
        <v>5400</v>
      </c>
      <c r="AA929">
        <v>540000</v>
      </c>
      <c r="AB929">
        <f>(Table1[[#This Row],[Min Total Coliform]]+Table1[[#This Row],[Max Total Coliform]])/2</f>
        <v>272700</v>
      </c>
      <c r="AC929">
        <f>MIN(10, (Table1[[#This Row],[Avg BOD]]/4)*10)</f>
        <v>10</v>
      </c>
      <c r="AD929">
        <f>MIN(10, (Table1[[#This Row],[Avg Fecal Coliform]]/600)*10)</f>
        <v>10</v>
      </c>
      <c r="AE929">
        <f>MIN(10, (Table1[[#This Row],[Avg Nitrate N + Nitrite N]]/10)*10)</f>
        <v>9.3149999999999995</v>
      </c>
      <c r="AF929">
        <f>IF(OR(Table1[[#This Row],[Avg pH]]&lt;6.5,Table1[[#This Row],[Avg pH]]&gt;8.5),10,0)</f>
        <v>0</v>
      </c>
      <c r="AG929">
        <f>MAX(0, 10-(2*Table1[[#This Row],[Avg Dissolved Oxygen]]))</f>
        <v>0</v>
      </c>
      <c r="AH929">
        <f>(Table1[[#This Row],[Fecal Score]]*0.3) + (Table1[[#This Row],[BOD Score]]*0.25) + (Table1[[#This Row],[Nitrate Score]]*0.2) + (Table1[[#This Row],[pH Score]]*0.15) + (Table1[[#This Row],[Dissolved Oxygen Score]]*0.1)</f>
        <v>7.3629999999999995</v>
      </c>
      <c r="AI929">
        <v>2019</v>
      </c>
    </row>
    <row r="930" spans="1:35">
      <c r="A930">
        <v>1446</v>
      </c>
      <c r="B930" t="s">
        <v>436</v>
      </c>
      <c r="C930" t="s">
        <v>1</v>
      </c>
      <c r="D930" t="s">
        <v>113</v>
      </c>
      <c r="E930">
        <v>24</v>
      </c>
      <c r="F930">
        <v>29</v>
      </c>
      <c r="G930">
        <f>(Table1[[#This Row],[Min Temperature]]+Table1[[#This Row],[Max Temperature]])/2</f>
        <v>26.5</v>
      </c>
      <c r="H930">
        <v>1</v>
      </c>
      <c r="I930">
        <v>6.1</v>
      </c>
      <c r="J930">
        <f>(Table1[[#This Row],[Min Dissolved Oxygen]]+Table1[[#This Row],[Max Dissolved Oxygen]])/2</f>
        <v>3.55</v>
      </c>
      <c r="K930">
        <v>7.6</v>
      </c>
      <c r="L930">
        <v>8.1</v>
      </c>
      <c r="M930">
        <f>(Table1[[#This Row],[Min pH]]+Table1[[#This Row],[Max pH]])/2</f>
        <v>7.85</v>
      </c>
      <c r="N930">
        <v>386</v>
      </c>
      <c r="O930">
        <v>870</v>
      </c>
      <c r="P930">
        <f>(Table1[[#This Row],[Min Conductivity]]+Table1[[#This Row],[Max Conductivity]])/2</f>
        <v>628</v>
      </c>
      <c r="Q930">
        <v>3</v>
      </c>
      <c r="R930">
        <v>10</v>
      </c>
      <c r="S930">
        <f>(Table1[[#This Row],[Min BOD]]+Table1[[#This Row],[Max BOD]])/2</f>
        <v>6.5</v>
      </c>
      <c r="T930">
        <v>1.24</v>
      </c>
      <c r="U930">
        <v>11.2</v>
      </c>
      <c r="V930">
        <f>(Table1[[#This Row],[Min Nitrate N + Nitrite N]]+Table1[[#This Row],[Max Nitrate N + Nitrite N]])/2</f>
        <v>6.22</v>
      </c>
      <c r="W930">
        <v>410</v>
      </c>
      <c r="X930">
        <v>940</v>
      </c>
      <c r="Y930">
        <f>(Table1[[#This Row],[Min Fecal Coliform]]+Table1[[#This Row],[Max Fecal Coliform]])/2</f>
        <v>675</v>
      </c>
      <c r="Z930">
        <v>1700</v>
      </c>
      <c r="AA930">
        <v>5800</v>
      </c>
      <c r="AB930">
        <f>(Table1[[#This Row],[Min Total Coliform]]+Table1[[#This Row],[Max Total Coliform]])/2</f>
        <v>3750</v>
      </c>
      <c r="AC930">
        <f>MIN(10, (Table1[[#This Row],[Avg BOD]]/4)*10)</f>
        <v>10</v>
      </c>
      <c r="AD930">
        <f>MIN(10, (Table1[[#This Row],[Avg Fecal Coliform]]/600)*10)</f>
        <v>10</v>
      </c>
      <c r="AE930">
        <f>MIN(10, (Table1[[#This Row],[Avg Nitrate N + Nitrite N]]/10)*10)</f>
        <v>6.22</v>
      </c>
      <c r="AF930">
        <f>IF(OR(Table1[[#This Row],[Avg pH]]&lt;6.5,Table1[[#This Row],[Avg pH]]&gt;8.5),10,0)</f>
        <v>0</v>
      </c>
      <c r="AG930">
        <f>MAX(0, 10-(2*Table1[[#This Row],[Avg Dissolved Oxygen]]))</f>
        <v>2.9000000000000004</v>
      </c>
      <c r="AH930">
        <f>(Table1[[#This Row],[Fecal Score]]*0.3) + (Table1[[#This Row],[BOD Score]]*0.25) + (Table1[[#This Row],[Nitrate Score]]*0.2) + (Table1[[#This Row],[pH Score]]*0.15) + (Table1[[#This Row],[Dissolved Oxygen Score]]*0.1)</f>
        <v>7.0339999999999998</v>
      </c>
      <c r="AI930">
        <v>2019</v>
      </c>
    </row>
    <row r="931" spans="1:35">
      <c r="A931">
        <v>3582</v>
      </c>
      <c r="B931" t="s">
        <v>115</v>
      </c>
      <c r="C931" t="s">
        <v>1</v>
      </c>
      <c r="D931" t="s">
        <v>113</v>
      </c>
      <c r="E931">
        <v>22</v>
      </c>
      <c r="F931">
        <v>31</v>
      </c>
      <c r="G931">
        <f>(Table1[[#This Row],[Min Temperature]]+Table1[[#This Row],[Max Temperature]])/2</f>
        <v>26.5</v>
      </c>
      <c r="H931">
        <v>1.2</v>
      </c>
      <c r="I931">
        <v>5.8</v>
      </c>
      <c r="J931">
        <f>(Table1[[#This Row],[Min Dissolved Oxygen]]+Table1[[#This Row],[Max Dissolved Oxygen]])/2</f>
        <v>3.5</v>
      </c>
      <c r="K931">
        <v>7.4</v>
      </c>
      <c r="L931">
        <v>8.9</v>
      </c>
      <c r="M931">
        <f>(Table1[[#This Row],[Min pH]]+Table1[[#This Row],[Max pH]])/2</f>
        <v>8.15</v>
      </c>
      <c r="N931">
        <v>1250</v>
      </c>
      <c r="O931">
        <v>2310</v>
      </c>
      <c r="P931">
        <f>(Table1[[#This Row],[Min Conductivity]]+Table1[[#This Row],[Max Conductivity]])/2</f>
        <v>1780</v>
      </c>
      <c r="Q931">
        <v>4</v>
      </c>
      <c r="R931">
        <v>24</v>
      </c>
      <c r="S931">
        <f>(Table1[[#This Row],[Min BOD]]+Table1[[#This Row],[Max BOD]])/2</f>
        <v>14</v>
      </c>
      <c r="T931">
        <v>2.8</v>
      </c>
      <c r="U931">
        <v>12.2</v>
      </c>
      <c r="V931">
        <f>(Table1[[#This Row],[Min Nitrate N + Nitrite N]]+Table1[[#This Row],[Max Nitrate N + Nitrite N]])/2</f>
        <v>7.5</v>
      </c>
      <c r="W931">
        <v>1100</v>
      </c>
      <c r="X931">
        <v>4600</v>
      </c>
      <c r="Y931">
        <f>(Table1[[#This Row],[Min Fecal Coliform]]+Table1[[#This Row],[Max Fecal Coliform]])/2</f>
        <v>2850</v>
      </c>
      <c r="Z931">
        <v>6300</v>
      </c>
      <c r="AA931">
        <v>9400</v>
      </c>
      <c r="AB931">
        <f>(Table1[[#This Row],[Min Total Coliform]]+Table1[[#This Row],[Max Total Coliform]])/2</f>
        <v>7850</v>
      </c>
      <c r="AC931">
        <f>MIN(10, (Table1[[#This Row],[Avg BOD]]/4)*10)</f>
        <v>10</v>
      </c>
      <c r="AD931">
        <f>MIN(10, (Table1[[#This Row],[Avg Fecal Coliform]]/600)*10)</f>
        <v>10</v>
      </c>
      <c r="AE931">
        <f>MIN(10, (Table1[[#This Row],[Avg Nitrate N + Nitrite N]]/10)*10)</f>
        <v>7.5</v>
      </c>
      <c r="AF931">
        <f>IF(OR(Table1[[#This Row],[Avg pH]]&lt;6.5,Table1[[#This Row],[Avg pH]]&gt;8.5),10,0)</f>
        <v>0</v>
      </c>
      <c r="AG931">
        <f>MAX(0, 10-(2*Table1[[#This Row],[Avg Dissolved Oxygen]]))</f>
        <v>3</v>
      </c>
      <c r="AH931">
        <f>(Table1[[#This Row],[Fecal Score]]*0.3) + (Table1[[#This Row],[BOD Score]]*0.25) + (Table1[[#This Row],[Nitrate Score]]*0.2) + (Table1[[#This Row],[pH Score]]*0.15) + (Table1[[#This Row],[Dissolved Oxygen Score]]*0.1)</f>
        <v>7.3</v>
      </c>
      <c r="AI931">
        <v>2019</v>
      </c>
    </row>
    <row r="932" spans="1:35">
      <c r="A932">
        <v>3583</v>
      </c>
      <c r="B932" t="s">
        <v>116</v>
      </c>
      <c r="C932" t="s">
        <v>1</v>
      </c>
      <c r="D932" t="s">
        <v>113</v>
      </c>
      <c r="E932">
        <v>20</v>
      </c>
      <c r="F932">
        <v>30</v>
      </c>
      <c r="G932">
        <f>(Table1[[#This Row],[Min Temperature]]+Table1[[#This Row],[Max Temperature]])/2</f>
        <v>25</v>
      </c>
      <c r="H932">
        <v>3.1</v>
      </c>
      <c r="I932">
        <v>7</v>
      </c>
      <c r="J932">
        <f>(Table1[[#This Row],[Min Dissolved Oxygen]]+Table1[[#This Row],[Max Dissolved Oxygen]])/2</f>
        <v>5.05</v>
      </c>
      <c r="K932">
        <v>7.3</v>
      </c>
      <c r="L932">
        <v>9.4</v>
      </c>
      <c r="M932">
        <f>(Table1[[#This Row],[Min pH]]+Table1[[#This Row],[Max pH]])/2</f>
        <v>8.35</v>
      </c>
      <c r="N932">
        <v>542</v>
      </c>
      <c r="O932">
        <v>2680</v>
      </c>
      <c r="P932">
        <f>(Table1[[#This Row],[Min Conductivity]]+Table1[[#This Row],[Max Conductivity]])/2</f>
        <v>1611</v>
      </c>
      <c r="Q932">
        <v>3</v>
      </c>
      <c r="R932">
        <v>10.4</v>
      </c>
      <c r="S932">
        <f>(Table1[[#This Row],[Min BOD]]+Table1[[#This Row],[Max BOD]])/2</f>
        <v>6.7</v>
      </c>
      <c r="T932">
        <v>0.34</v>
      </c>
      <c r="U932">
        <v>3.4</v>
      </c>
      <c r="V932">
        <f>(Table1[[#This Row],[Min Nitrate N + Nitrite N]]+Table1[[#This Row],[Max Nitrate N + Nitrite N]])/2</f>
        <v>1.8699999999999999</v>
      </c>
      <c r="W932">
        <v>840</v>
      </c>
      <c r="X932">
        <v>2100</v>
      </c>
      <c r="Y932">
        <f>(Table1[[#This Row],[Min Fecal Coliform]]+Table1[[#This Row],[Max Fecal Coliform]])/2</f>
        <v>1470</v>
      </c>
      <c r="Z932">
        <v>4300</v>
      </c>
      <c r="AA932">
        <v>6300</v>
      </c>
      <c r="AB932">
        <f>(Table1[[#This Row],[Min Total Coliform]]+Table1[[#This Row],[Max Total Coliform]])/2</f>
        <v>5300</v>
      </c>
      <c r="AC932">
        <f>MIN(10, (Table1[[#This Row],[Avg BOD]]/4)*10)</f>
        <v>10</v>
      </c>
      <c r="AD932">
        <f>MIN(10, (Table1[[#This Row],[Avg Fecal Coliform]]/600)*10)</f>
        <v>10</v>
      </c>
      <c r="AE932">
        <f>MIN(10, (Table1[[#This Row],[Avg Nitrate N + Nitrite N]]/10)*10)</f>
        <v>1.87</v>
      </c>
      <c r="AF932">
        <f>IF(OR(Table1[[#This Row],[Avg pH]]&lt;6.5,Table1[[#This Row],[Avg pH]]&gt;8.5),10,0)</f>
        <v>0</v>
      </c>
      <c r="AG932">
        <f>MAX(0, 10-(2*Table1[[#This Row],[Avg Dissolved Oxygen]]))</f>
        <v>0</v>
      </c>
      <c r="AH932">
        <f>(Table1[[#This Row],[Fecal Score]]*0.3) + (Table1[[#This Row],[BOD Score]]*0.25) + (Table1[[#This Row],[Nitrate Score]]*0.2) + (Table1[[#This Row],[pH Score]]*0.15) + (Table1[[#This Row],[Dissolved Oxygen Score]]*0.1)</f>
        <v>5.8739999999999997</v>
      </c>
      <c r="AI932">
        <v>2019</v>
      </c>
    </row>
    <row r="933" spans="1:35">
      <c r="A933">
        <v>3584</v>
      </c>
      <c r="B933" t="s">
        <v>117</v>
      </c>
      <c r="C933" t="s">
        <v>1</v>
      </c>
      <c r="D933" t="s">
        <v>113</v>
      </c>
      <c r="E933">
        <v>20</v>
      </c>
      <c r="F933">
        <v>30</v>
      </c>
      <c r="G933">
        <f>(Table1[[#This Row],[Min Temperature]]+Table1[[#This Row],[Max Temperature]])/2</f>
        <v>25</v>
      </c>
      <c r="H933">
        <v>0</v>
      </c>
      <c r="I933">
        <v>3.8</v>
      </c>
      <c r="J933">
        <f>(Table1[[#This Row],[Min Dissolved Oxygen]]+Table1[[#This Row],[Max Dissolved Oxygen]])/2</f>
        <v>1.9</v>
      </c>
      <c r="K933">
        <v>7.4</v>
      </c>
      <c r="L933">
        <v>9</v>
      </c>
      <c r="M933">
        <f>(Table1[[#This Row],[Min pH]]+Table1[[#This Row],[Max pH]])/2</f>
        <v>8.1999999999999993</v>
      </c>
      <c r="N933">
        <v>746</v>
      </c>
      <c r="O933">
        <v>1164</v>
      </c>
      <c r="P933">
        <f>(Table1[[#This Row],[Min Conductivity]]+Table1[[#This Row],[Max Conductivity]])/2</f>
        <v>955</v>
      </c>
      <c r="Q933">
        <v>10.4</v>
      </c>
      <c r="R933">
        <v>23.8</v>
      </c>
      <c r="S933">
        <f>(Table1[[#This Row],[Min BOD]]+Table1[[#This Row],[Max BOD]])/2</f>
        <v>17.100000000000001</v>
      </c>
      <c r="T933">
        <v>2.8</v>
      </c>
      <c r="U933">
        <v>8.3000000000000007</v>
      </c>
      <c r="V933">
        <f>(Table1[[#This Row],[Min Nitrate N + Nitrite N]]+Table1[[#This Row],[Max Nitrate N + Nitrite N]])/2</f>
        <v>5.5500000000000007</v>
      </c>
      <c r="W933">
        <v>1100</v>
      </c>
      <c r="X933">
        <v>8200</v>
      </c>
      <c r="Y933">
        <f>(Table1[[#This Row],[Min Fecal Coliform]]+Table1[[#This Row],[Max Fecal Coliform]])/2</f>
        <v>4650</v>
      </c>
      <c r="Z933">
        <v>7000</v>
      </c>
      <c r="AA933">
        <v>21000</v>
      </c>
      <c r="AB933">
        <f>(Table1[[#This Row],[Min Total Coliform]]+Table1[[#This Row],[Max Total Coliform]])/2</f>
        <v>14000</v>
      </c>
      <c r="AC933">
        <f>MIN(10, (Table1[[#This Row],[Avg BOD]]/4)*10)</f>
        <v>10</v>
      </c>
      <c r="AD933">
        <f>MIN(10, (Table1[[#This Row],[Avg Fecal Coliform]]/600)*10)</f>
        <v>10</v>
      </c>
      <c r="AE933">
        <f>MIN(10, (Table1[[#This Row],[Avg Nitrate N + Nitrite N]]/10)*10)</f>
        <v>5.5500000000000007</v>
      </c>
      <c r="AF933">
        <f>IF(OR(Table1[[#This Row],[Avg pH]]&lt;6.5,Table1[[#This Row],[Avg pH]]&gt;8.5),10,0)</f>
        <v>0</v>
      </c>
      <c r="AG933">
        <f>MAX(0, 10-(2*Table1[[#This Row],[Avg Dissolved Oxygen]]))</f>
        <v>6.2</v>
      </c>
      <c r="AH933">
        <f>(Table1[[#This Row],[Fecal Score]]*0.3) + (Table1[[#This Row],[BOD Score]]*0.25) + (Table1[[#This Row],[Nitrate Score]]*0.2) + (Table1[[#This Row],[pH Score]]*0.15) + (Table1[[#This Row],[Dissolved Oxygen Score]]*0.1)</f>
        <v>7.23</v>
      </c>
      <c r="AI933">
        <v>2019</v>
      </c>
    </row>
    <row r="934" spans="1:35">
      <c r="A934">
        <v>3585</v>
      </c>
      <c r="B934" t="s">
        <v>118</v>
      </c>
      <c r="C934" t="s">
        <v>1</v>
      </c>
      <c r="D934" t="s">
        <v>113</v>
      </c>
      <c r="E934">
        <v>20</v>
      </c>
      <c r="F934">
        <v>31</v>
      </c>
      <c r="G934">
        <f>(Table1[[#This Row],[Min Temperature]]+Table1[[#This Row],[Max Temperature]])/2</f>
        <v>25.5</v>
      </c>
      <c r="H934">
        <v>0</v>
      </c>
      <c r="I934">
        <v>3.2</v>
      </c>
      <c r="J934">
        <f>(Table1[[#This Row],[Min Dissolved Oxygen]]+Table1[[#This Row],[Max Dissolved Oxygen]])/2</f>
        <v>1.6</v>
      </c>
      <c r="K934">
        <v>7.3</v>
      </c>
      <c r="L934">
        <v>8.1</v>
      </c>
      <c r="M934">
        <f>(Table1[[#This Row],[Min pH]]+Table1[[#This Row],[Max pH]])/2</f>
        <v>7.6999999999999993</v>
      </c>
      <c r="N934">
        <v>936</v>
      </c>
      <c r="O934">
        <v>1213</v>
      </c>
      <c r="P934">
        <f>(Table1[[#This Row],[Min Conductivity]]+Table1[[#This Row],[Max Conductivity]])/2</f>
        <v>1074.5</v>
      </c>
      <c r="Q934">
        <v>12</v>
      </c>
      <c r="R934">
        <v>28</v>
      </c>
      <c r="S934">
        <f>(Table1[[#This Row],[Min BOD]]+Table1[[#This Row],[Max BOD]])/2</f>
        <v>20</v>
      </c>
      <c r="T934">
        <v>3.1</v>
      </c>
      <c r="U934">
        <v>8.1</v>
      </c>
      <c r="V934">
        <f>(Table1[[#This Row],[Min Nitrate N + Nitrite N]]+Table1[[#This Row],[Max Nitrate N + Nitrite N]])/2</f>
        <v>5.6</v>
      </c>
      <c r="W934">
        <v>1700</v>
      </c>
      <c r="X934">
        <v>6800</v>
      </c>
      <c r="Y934">
        <f>(Table1[[#This Row],[Min Fecal Coliform]]+Table1[[#This Row],[Max Fecal Coliform]])/2</f>
        <v>4250</v>
      </c>
      <c r="Z934">
        <v>6300</v>
      </c>
      <c r="AA934">
        <v>15000</v>
      </c>
      <c r="AB934">
        <f>(Table1[[#This Row],[Min Total Coliform]]+Table1[[#This Row],[Max Total Coliform]])/2</f>
        <v>10650</v>
      </c>
      <c r="AC934">
        <f>MIN(10, (Table1[[#This Row],[Avg BOD]]/4)*10)</f>
        <v>10</v>
      </c>
      <c r="AD934">
        <f>MIN(10, (Table1[[#This Row],[Avg Fecal Coliform]]/600)*10)</f>
        <v>10</v>
      </c>
      <c r="AE934">
        <f>MIN(10, (Table1[[#This Row],[Avg Nitrate N + Nitrite N]]/10)*10)</f>
        <v>5.6</v>
      </c>
      <c r="AF934">
        <f>IF(OR(Table1[[#This Row],[Avg pH]]&lt;6.5,Table1[[#This Row],[Avg pH]]&gt;8.5),10,0)</f>
        <v>0</v>
      </c>
      <c r="AG934">
        <f>MAX(0, 10-(2*Table1[[#This Row],[Avg Dissolved Oxygen]]))</f>
        <v>6.8</v>
      </c>
      <c r="AH934">
        <f>(Table1[[#This Row],[Fecal Score]]*0.3) + (Table1[[#This Row],[BOD Score]]*0.25) + (Table1[[#This Row],[Nitrate Score]]*0.2) + (Table1[[#This Row],[pH Score]]*0.15) + (Table1[[#This Row],[Dissolved Oxygen Score]]*0.1)</f>
        <v>7.3</v>
      </c>
      <c r="AI934">
        <v>2019</v>
      </c>
    </row>
    <row r="935" spans="1:35">
      <c r="A935">
        <v>3586</v>
      </c>
      <c r="B935" t="s">
        <v>119</v>
      </c>
      <c r="C935" t="s">
        <v>1</v>
      </c>
      <c r="D935" t="s">
        <v>113</v>
      </c>
      <c r="E935">
        <v>20</v>
      </c>
      <c r="F935">
        <v>31</v>
      </c>
      <c r="G935">
        <f>(Table1[[#This Row],[Min Temperature]]+Table1[[#This Row],[Max Temperature]])/2</f>
        <v>25.5</v>
      </c>
      <c r="H935">
        <v>0</v>
      </c>
      <c r="I935">
        <v>6.2</v>
      </c>
      <c r="J935">
        <f>(Table1[[#This Row],[Min Dissolved Oxygen]]+Table1[[#This Row],[Max Dissolved Oxygen]])/2</f>
        <v>3.1</v>
      </c>
      <c r="K935">
        <v>6.7</v>
      </c>
      <c r="L935">
        <v>8.6</v>
      </c>
      <c r="M935">
        <f>(Table1[[#This Row],[Min pH]]+Table1[[#This Row],[Max pH]])/2</f>
        <v>7.65</v>
      </c>
      <c r="N935">
        <v>552</v>
      </c>
      <c r="O935">
        <v>1579</v>
      </c>
      <c r="P935">
        <f>(Table1[[#This Row],[Min Conductivity]]+Table1[[#This Row],[Max Conductivity]])/2</f>
        <v>1065.5</v>
      </c>
      <c r="Q935">
        <v>3.8</v>
      </c>
      <c r="R935">
        <v>52</v>
      </c>
      <c r="S935">
        <f>(Table1[[#This Row],[Min BOD]]+Table1[[#This Row],[Max BOD]])/2</f>
        <v>27.9</v>
      </c>
      <c r="T935">
        <v>1.5</v>
      </c>
      <c r="U935">
        <v>9.6</v>
      </c>
      <c r="V935">
        <f>(Table1[[#This Row],[Min Nitrate N + Nitrite N]]+Table1[[#This Row],[Max Nitrate N + Nitrite N]])/2</f>
        <v>5.55</v>
      </c>
      <c r="W935">
        <v>1100</v>
      </c>
      <c r="X935">
        <v>9300</v>
      </c>
      <c r="Y935">
        <f>(Table1[[#This Row],[Min Fecal Coliform]]+Table1[[#This Row],[Max Fecal Coliform]])/2</f>
        <v>5200</v>
      </c>
      <c r="Z935">
        <v>5800</v>
      </c>
      <c r="AA935">
        <v>47000</v>
      </c>
      <c r="AB935">
        <f>(Table1[[#This Row],[Min Total Coliform]]+Table1[[#This Row],[Max Total Coliform]])/2</f>
        <v>26400</v>
      </c>
      <c r="AC935">
        <f>MIN(10, (Table1[[#This Row],[Avg BOD]]/4)*10)</f>
        <v>10</v>
      </c>
      <c r="AD935">
        <f>MIN(10, (Table1[[#This Row],[Avg Fecal Coliform]]/600)*10)</f>
        <v>10</v>
      </c>
      <c r="AE935">
        <f>MIN(10, (Table1[[#This Row],[Avg Nitrate N + Nitrite N]]/10)*10)</f>
        <v>5.5499999999999989</v>
      </c>
      <c r="AF935">
        <f>IF(OR(Table1[[#This Row],[Avg pH]]&lt;6.5,Table1[[#This Row],[Avg pH]]&gt;8.5),10,0)</f>
        <v>0</v>
      </c>
      <c r="AG935">
        <f>MAX(0, 10-(2*Table1[[#This Row],[Avg Dissolved Oxygen]]))</f>
        <v>3.8</v>
      </c>
      <c r="AH935">
        <f>(Table1[[#This Row],[Fecal Score]]*0.3) + (Table1[[#This Row],[BOD Score]]*0.25) + (Table1[[#This Row],[Nitrate Score]]*0.2) + (Table1[[#This Row],[pH Score]]*0.15) + (Table1[[#This Row],[Dissolved Oxygen Score]]*0.1)</f>
        <v>6.9899999999999993</v>
      </c>
      <c r="AI935">
        <v>2019</v>
      </c>
    </row>
    <row r="936" spans="1:35">
      <c r="A936">
        <v>3587</v>
      </c>
      <c r="B936" t="s">
        <v>120</v>
      </c>
      <c r="C936" t="s">
        <v>1</v>
      </c>
      <c r="D936" t="s">
        <v>113</v>
      </c>
      <c r="E936">
        <v>7.2</v>
      </c>
      <c r="F936">
        <v>29</v>
      </c>
      <c r="G936">
        <f>(Table1[[#This Row],[Min Temperature]]+Table1[[#This Row],[Max Temperature]])/2</f>
        <v>18.100000000000001</v>
      </c>
      <c r="H936">
        <v>4</v>
      </c>
      <c r="I936">
        <v>6.8</v>
      </c>
      <c r="J936">
        <f>(Table1[[#This Row],[Min Dissolved Oxygen]]+Table1[[#This Row],[Max Dissolved Oxygen]])/2</f>
        <v>5.4</v>
      </c>
      <c r="K936">
        <v>7.3</v>
      </c>
      <c r="L936">
        <v>9.4</v>
      </c>
      <c r="M936">
        <f>(Table1[[#This Row],[Min pH]]+Table1[[#This Row],[Max pH]])/2</f>
        <v>8.35</v>
      </c>
      <c r="N936">
        <v>585</v>
      </c>
      <c r="O936">
        <v>1055</v>
      </c>
      <c r="P936">
        <f>(Table1[[#This Row],[Min Conductivity]]+Table1[[#This Row],[Max Conductivity]])/2</f>
        <v>820</v>
      </c>
      <c r="Q936">
        <v>3</v>
      </c>
      <c r="R936">
        <v>9</v>
      </c>
      <c r="S936">
        <f>(Table1[[#This Row],[Min BOD]]+Table1[[#This Row],[Max BOD]])/2</f>
        <v>6</v>
      </c>
      <c r="T936">
        <v>1.28</v>
      </c>
      <c r="U936">
        <v>8.6999999999999993</v>
      </c>
      <c r="V936">
        <f>(Table1[[#This Row],[Min Nitrate N + Nitrite N]]+Table1[[#This Row],[Max Nitrate N + Nitrite N]])/2</f>
        <v>4.9899999999999993</v>
      </c>
      <c r="W936">
        <v>920</v>
      </c>
      <c r="X936">
        <v>2100</v>
      </c>
      <c r="Y936">
        <f>(Table1[[#This Row],[Min Fecal Coliform]]+Table1[[#This Row],[Max Fecal Coliform]])/2</f>
        <v>1510</v>
      </c>
      <c r="Z936">
        <v>4100</v>
      </c>
      <c r="AA936">
        <v>6300</v>
      </c>
      <c r="AB936">
        <f>(Table1[[#This Row],[Min Total Coliform]]+Table1[[#This Row],[Max Total Coliform]])/2</f>
        <v>5200</v>
      </c>
      <c r="AC936">
        <f>MIN(10, (Table1[[#This Row],[Avg BOD]]/4)*10)</f>
        <v>10</v>
      </c>
      <c r="AD936">
        <f>MIN(10, (Table1[[#This Row],[Avg Fecal Coliform]]/600)*10)</f>
        <v>10</v>
      </c>
      <c r="AE936">
        <f>MIN(10, (Table1[[#This Row],[Avg Nitrate N + Nitrite N]]/10)*10)</f>
        <v>4.9899999999999993</v>
      </c>
      <c r="AF936">
        <f>IF(OR(Table1[[#This Row],[Avg pH]]&lt;6.5,Table1[[#This Row],[Avg pH]]&gt;8.5),10,0)</f>
        <v>0</v>
      </c>
      <c r="AG936">
        <f>MAX(0, 10-(2*Table1[[#This Row],[Avg Dissolved Oxygen]]))</f>
        <v>0</v>
      </c>
      <c r="AH936">
        <f>(Table1[[#This Row],[Fecal Score]]*0.3) + (Table1[[#This Row],[BOD Score]]*0.25) + (Table1[[#This Row],[Nitrate Score]]*0.2) + (Table1[[#This Row],[pH Score]]*0.15) + (Table1[[#This Row],[Dissolved Oxygen Score]]*0.1)</f>
        <v>6.4980000000000002</v>
      </c>
      <c r="AI936">
        <v>2019</v>
      </c>
    </row>
    <row r="937" spans="1:35">
      <c r="A937">
        <v>3591</v>
      </c>
      <c r="B937" t="s">
        <v>121</v>
      </c>
      <c r="C937" t="s">
        <v>1</v>
      </c>
      <c r="D937" t="s">
        <v>113</v>
      </c>
      <c r="E937">
        <v>26</v>
      </c>
      <c r="F937">
        <v>28</v>
      </c>
      <c r="G937">
        <f>(Table1[[#This Row],[Min Temperature]]+Table1[[#This Row],[Max Temperature]])/2</f>
        <v>27</v>
      </c>
      <c r="H937">
        <v>0.6</v>
      </c>
      <c r="I937">
        <v>9.1</v>
      </c>
      <c r="J937">
        <f>(Table1[[#This Row],[Min Dissolved Oxygen]]+Table1[[#This Row],[Max Dissolved Oxygen]])/2</f>
        <v>4.8499999999999996</v>
      </c>
      <c r="K937">
        <v>6.6</v>
      </c>
      <c r="L937">
        <v>9.1</v>
      </c>
      <c r="M937">
        <f>(Table1[[#This Row],[Min pH]]+Table1[[#This Row],[Max pH]])/2</f>
        <v>7.85</v>
      </c>
      <c r="N937">
        <v>395</v>
      </c>
      <c r="O937">
        <v>678</v>
      </c>
      <c r="P937">
        <f>(Table1[[#This Row],[Min Conductivity]]+Table1[[#This Row],[Max Conductivity]])/2</f>
        <v>536.5</v>
      </c>
      <c r="Q937">
        <v>4</v>
      </c>
      <c r="R937">
        <v>10</v>
      </c>
      <c r="S937">
        <f>(Table1[[#This Row],[Min BOD]]+Table1[[#This Row],[Max BOD]])/2</f>
        <v>7</v>
      </c>
      <c r="T937">
        <v>0.45</v>
      </c>
      <c r="U937">
        <v>56</v>
      </c>
      <c r="V937">
        <f>(Table1[[#This Row],[Min Nitrate N + Nitrite N]]+Table1[[#This Row],[Max Nitrate N + Nitrite N]])/2</f>
        <v>28.225000000000001</v>
      </c>
      <c r="W937">
        <v>2100</v>
      </c>
      <c r="X937">
        <v>240000</v>
      </c>
      <c r="Y937">
        <f>(Table1[[#This Row],[Min Fecal Coliform]]+Table1[[#This Row],[Max Fecal Coliform]])/2</f>
        <v>121050</v>
      </c>
      <c r="Z937">
        <v>16000</v>
      </c>
      <c r="AA937">
        <v>1600000</v>
      </c>
      <c r="AB937">
        <f>(Table1[[#This Row],[Min Total Coliform]]+Table1[[#This Row],[Max Total Coliform]])/2</f>
        <v>808000</v>
      </c>
      <c r="AC937">
        <f>MIN(10, (Table1[[#This Row],[Avg BOD]]/4)*10)</f>
        <v>10</v>
      </c>
      <c r="AD937">
        <f>MIN(10, (Table1[[#This Row],[Avg Fecal Coliform]]/600)*10)</f>
        <v>10</v>
      </c>
      <c r="AE937">
        <f>MIN(10, (Table1[[#This Row],[Avg Nitrate N + Nitrite N]]/10)*10)</f>
        <v>10</v>
      </c>
      <c r="AF937">
        <f>IF(OR(Table1[[#This Row],[Avg pH]]&lt;6.5,Table1[[#This Row],[Avg pH]]&gt;8.5),10,0)</f>
        <v>0</v>
      </c>
      <c r="AG937">
        <f>MAX(0, 10-(2*Table1[[#This Row],[Avg Dissolved Oxygen]]))</f>
        <v>0.30000000000000071</v>
      </c>
      <c r="AH937">
        <f>(Table1[[#This Row],[Fecal Score]]*0.3) + (Table1[[#This Row],[BOD Score]]*0.25) + (Table1[[#This Row],[Nitrate Score]]*0.2) + (Table1[[#This Row],[pH Score]]*0.15) + (Table1[[#This Row],[Dissolved Oxygen Score]]*0.1)</f>
        <v>7.53</v>
      </c>
      <c r="AI937">
        <v>2019</v>
      </c>
    </row>
    <row r="938" spans="1:35">
      <c r="A938">
        <v>3592</v>
      </c>
      <c r="B938" t="s">
        <v>122</v>
      </c>
      <c r="C938" t="s">
        <v>1</v>
      </c>
      <c r="D938" t="s">
        <v>113</v>
      </c>
      <c r="E938">
        <v>24</v>
      </c>
      <c r="F938">
        <v>30</v>
      </c>
      <c r="G938">
        <f>(Table1[[#This Row],[Min Temperature]]+Table1[[#This Row],[Max Temperature]])/2</f>
        <v>27</v>
      </c>
      <c r="H938">
        <v>3</v>
      </c>
      <c r="I938">
        <v>8.9</v>
      </c>
      <c r="J938">
        <f>(Table1[[#This Row],[Min Dissolved Oxygen]]+Table1[[#This Row],[Max Dissolved Oxygen]])/2</f>
        <v>5.95</v>
      </c>
      <c r="K938">
        <v>6.4</v>
      </c>
      <c r="L938">
        <v>9.3000000000000007</v>
      </c>
      <c r="M938">
        <f>(Table1[[#This Row],[Min pH]]+Table1[[#This Row],[Max pH]])/2</f>
        <v>7.8500000000000005</v>
      </c>
      <c r="N938">
        <v>190</v>
      </c>
      <c r="O938">
        <v>574</v>
      </c>
      <c r="P938">
        <f>(Table1[[#This Row],[Min Conductivity]]+Table1[[#This Row],[Max Conductivity]])/2</f>
        <v>382</v>
      </c>
      <c r="Q938">
        <v>3</v>
      </c>
      <c r="R938">
        <v>18</v>
      </c>
      <c r="S938">
        <f>(Table1[[#This Row],[Min BOD]]+Table1[[#This Row],[Max BOD]])/2</f>
        <v>10.5</v>
      </c>
      <c r="T938">
        <v>0.47</v>
      </c>
      <c r="U938">
        <v>17</v>
      </c>
      <c r="V938">
        <f>(Table1[[#This Row],[Min Nitrate N + Nitrite N]]+Table1[[#This Row],[Max Nitrate N + Nitrite N]])/2</f>
        <v>8.7349999999999994</v>
      </c>
      <c r="W938">
        <v>700</v>
      </c>
      <c r="X938">
        <v>220000</v>
      </c>
      <c r="Y938">
        <f>(Table1[[#This Row],[Min Fecal Coliform]]+Table1[[#This Row],[Max Fecal Coliform]])/2</f>
        <v>110350</v>
      </c>
      <c r="Z938">
        <v>5400</v>
      </c>
      <c r="AA938">
        <v>1600000</v>
      </c>
      <c r="AB938">
        <f>(Table1[[#This Row],[Min Total Coliform]]+Table1[[#This Row],[Max Total Coliform]])/2</f>
        <v>802700</v>
      </c>
      <c r="AC938">
        <f>MIN(10, (Table1[[#This Row],[Avg BOD]]/4)*10)</f>
        <v>10</v>
      </c>
      <c r="AD938">
        <f>MIN(10, (Table1[[#This Row],[Avg Fecal Coliform]]/600)*10)</f>
        <v>10</v>
      </c>
      <c r="AE938">
        <f>MIN(10, (Table1[[#This Row],[Avg Nitrate N + Nitrite N]]/10)*10)</f>
        <v>8.7349999999999994</v>
      </c>
      <c r="AF938">
        <f>IF(OR(Table1[[#This Row],[Avg pH]]&lt;6.5,Table1[[#This Row],[Avg pH]]&gt;8.5),10,0)</f>
        <v>0</v>
      </c>
      <c r="AG938">
        <f>MAX(0, 10-(2*Table1[[#This Row],[Avg Dissolved Oxygen]]))</f>
        <v>0</v>
      </c>
      <c r="AH938">
        <f>(Table1[[#This Row],[Fecal Score]]*0.3) + (Table1[[#This Row],[BOD Score]]*0.25) + (Table1[[#This Row],[Nitrate Score]]*0.2) + (Table1[[#This Row],[pH Score]]*0.15) + (Table1[[#This Row],[Dissolved Oxygen Score]]*0.1)</f>
        <v>7.2469999999999999</v>
      </c>
      <c r="AI938">
        <v>2019</v>
      </c>
    </row>
    <row r="939" spans="1:35">
      <c r="A939">
        <v>3593</v>
      </c>
      <c r="B939" t="s">
        <v>552</v>
      </c>
      <c r="C939" t="s">
        <v>1</v>
      </c>
      <c r="D939" t="s">
        <v>113</v>
      </c>
      <c r="E939">
        <v>24</v>
      </c>
      <c r="F939">
        <v>29</v>
      </c>
      <c r="G939">
        <f>(Table1[[#This Row],[Min Temperature]]+Table1[[#This Row],[Max Temperature]])/2</f>
        <v>26.5</v>
      </c>
      <c r="H939">
        <v>2</v>
      </c>
      <c r="I939">
        <v>9.5</v>
      </c>
      <c r="J939">
        <f>(Table1[[#This Row],[Min Dissolved Oxygen]]+Table1[[#This Row],[Max Dissolved Oxygen]])/2</f>
        <v>5.75</v>
      </c>
      <c r="K939">
        <v>6.2</v>
      </c>
      <c r="L939">
        <v>8.8000000000000007</v>
      </c>
      <c r="M939">
        <f>(Table1[[#This Row],[Min pH]]+Table1[[#This Row],[Max pH]])/2</f>
        <v>7.5</v>
      </c>
      <c r="N939">
        <v>387</v>
      </c>
      <c r="O939">
        <v>1110</v>
      </c>
      <c r="P939">
        <f>(Table1[[#This Row],[Min Conductivity]]+Table1[[#This Row],[Max Conductivity]])/2</f>
        <v>748.5</v>
      </c>
      <c r="Q939">
        <v>3</v>
      </c>
      <c r="R939">
        <v>32</v>
      </c>
      <c r="S939">
        <f>(Table1[[#This Row],[Min BOD]]+Table1[[#This Row],[Max BOD]])/2</f>
        <v>17.5</v>
      </c>
      <c r="T939">
        <v>0.6</v>
      </c>
      <c r="U939">
        <v>20</v>
      </c>
      <c r="V939">
        <f>(Table1[[#This Row],[Min Nitrate N + Nitrite N]]+Table1[[#This Row],[Max Nitrate N + Nitrite N]])/2</f>
        <v>10.3</v>
      </c>
      <c r="W939">
        <v>480</v>
      </c>
      <c r="X939">
        <v>110000</v>
      </c>
      <c r="Y939">
        <f>(Table1[[#This Row],[Min Fecal Coliform]]+Table1[[#This Row],[Max Fecal Coliform]])/2</f>
        <v>55240</v>
      </c>
      <c r="Z939">
        <v>1600</v>
      </c>
      <c r="AA939">
        <v>920000</v>
      </c>
      <c r="AB939">
        <f>(Table1[[#This Row],[Min Total Coliform]]+Table1[[#This Row],[Max Total Coliform]])/2</f>
        <v>460800</v>
      </c>
      <c r="AC939">
        <f>MIN(10, (Table1[[#This Row],[Avg BOD]]/4)*10)</f>
        <v>10</v>
      </c>
      <c r="AD939">
        <f>MIN(10, (Table1[[#This Row],[Avg Fecal Coliform]]/600)*10)</f>
        <v>10</v>
      </c>
      <c r="AE939">
        <f>MIN(10, (Table1[[#This Row],[Avg Nitrate N + Nitrite N]]/10)*10)</f>
        <v>10</v>
      </c>
      <c r="AF939">
        <f>IF(OR(Table1[[#This Row],[Avg pH]]&lt;6.5,Table1[[#This Row],[Avg pH]]&gt;8.5),10,0)</f>
        <v>0</v>
      </c>
      <c r="AG939">
        <f>MAX(0, 10-(2*Table1[[#This Row],[Avg Dissolved Oxygen]]))</f>
        <v>0</v>
      </c>
      <c r="AH939">
        <f>(Table1[[#This Row],[Fecal Score]]*0.3) + (Table1[[#This Row],[BOD Score]]*0.25) + (Table1[[#This Row],[Nitrate Score]]*0.2) + (Table1[[#This Row],[pH Score]]*0.15) + (Table1[[#This Row],[Dissolved Oxygen Score]]*0.1)</f>
        <v>7.5</v>
      </c>
      <c r="AI939">
        <v>2019</v>
      </c>
    </row>
    <row r="940" spans="1:35">
      <c r="A940">
        <v>3601</v>
      </c>
      <c r="B940" t="s">
        <v>123</v>
      </c>
      <c r="C940" t="s">
        <v>1</v>
      </c>
      <c r="D940" t="s">
        <v>113</v>
      </c>
      <c r="E940">
        <v>20</v>
      </c>
      <c r="F940">
        <v>32</v>
      </c>
      <c r="G940">
        <f>(Table1[[#This Row],[Min Temperature]]+Table1[[#This Row],[Max Temperature]])/2</f>
        <v>26</v>
      </c>
      <c r="H940">
        <v>0.5</v>
      </c>
      <c r="I940">
        <v>4.5</v>
      </c>
      <c r="J940">
        <f>(Table1[[#This Row],[Min Dissolved Oxygen]]+Table1[[#This Row],[Max Dissolved Oxygen]])/2</f>
        <v>2.5</v>
      </c>
      <c r="K940">
        <v>6.8</v>
      </c>
      <c r="L940">
        <v>7.9</v>
      </c>
      <c r="M940">
        <f>(Table1[[#This Row],[Min pH]]+Table1[[#This Row],[Max pH]])/2</f>
        <v>7.35</v>
      </c>
      <c r="N940">
        <v>2</v>
      </c>
      <c r="O940">
        <v>2890</v>
      </c>
      <c r="P940">
        <f>(Table1[[#This Row],[Min Conductivity]]+Table1[[#This Row],[Max Conductivity]])/2</f>
        <v>1446</v>
      </c>
      <c r="Q940">
        <v>7</v>
      </c>
      <c r="R940">
        <v>122</v>
      </c>
      <c r="S940">
        <f>(Table1[[#This Row],[Min BOD]]+Table1[[#This Row],[Max BOD]])/2</f>
        <v>64.5</v>
      </c>
      <c r="T940">
        <v>1</v>
      </c>
      <c r="U940">
        <v>21.3</v>
      </c>
      <c r="V940">
        <f>(Table1[[#This Row],[Min Nitrate N + Nitrite N]]+Table1[[#This Row],[Max Nitrate N + Nitrite N]])/2</f>
        <v>11.15</v>
      </c>
      <c r="W940">
        <v>4600</v>
      </c>
      <c r="X940">
        <v>21000000</v>
      </c>
      <c r="Y940">
        <f>(Table1[[#This Row],[Min Fecal Coliform]]+Table1[[#This Row],[Max Fecal Coliform]])/2</f>
        <v>10502300</v>
      </c>
      <c r="Z940">
        <v>35000</v>
      </c>
      <c r="AA940">
        <v>160000000</v>
      </c>
      <c r="AB940">
        <f>(Table1[[#This Row],[Min Total Coliform]]+Table1[[#This Row],[Max Total Coliform]])/2</f>
        <v>80017500</v>
      </c>
      <c r="AC940">
        <f>MIN(10, (Table1[[#This Row],[Avg BOD]]/4)*10)</f>
        <v>10</v>
      </c>
      <c r="AD940">
        <f>MIN(10, (Table1[[#This Row],[Avg Fecal Coliform]]/600)*10)</f>
        <v>10</v>
      </c>
      <c r="AE940">
        <f>MIN(10, (Table1[[#This Row],[Avg Nitrate N + Nitrite N]]/10)*10)</f>
        <v>10</v>
      </c>
      <c r="AF940">
        <f>IF(OR(Table1[[#This Row],[Avg pH]]&lt;6.5,Table1[[#This Row],[Avg pH]]&gt;8.5),10,0)</f>
        <v>0</v>
      </c>
      <c r="AG940">
        <f>MAX(0, 10-(2*Table1[[#This Row],[Avg Dissolved Oxygen]]))</f>
        <v>5</v>
      </c>
      <c r="AH940">
        <f>(Table1[[#This Row],[Fecal Score]]*0.3) + (Table1[[#This Row],[BOD Score]]*0.25) + (Table1[[#This Row],[Nitrate Score]]*0.2) + (Table1[[#This Row],[pH Score]]*0.15) + (Table1[[#This Row],[Dissolved Oxygen Score]]*0.1)</f>
        <v>8</v>
      </c>
      <c r="AI940">
        <v>2019</v>
      </c>
    </row>
    <row r="941" spans="1:35">
      <c r="A941">
        <v>3602</v>
      </c>
      <c r="B941" t="s">
        <v>124</v>
      </c>
      <c r="C941" t="s">
        <v>1</v>
      </c>
      <c r="D941" t="s">
        <v>113</v>
      </c>
      <c r="E941">
        <v>26</v>
      </c>
      <c r="F941">
        <v>31</v>
      </c>
      <c r="G941">
        <f>(Table1[[#This Row],[Min Temperature]]+Table1[[#This Row],[Max Temperature]])/2</f>
        <v>28.5</v>
      </c>
      <c r="H941">
        <v>0.6</v>
      </c>
      <c r="I941">
        <v>5.5</v>
      </c>
      <c r="J941">
        <f>(Table1[[#This Row],[Min Dissolved Oxygen]]+Table1[[#This Row],[Max Dissolved Oxygen]])/2</f>
        <v>3.05</v>
      </c>
      <c r="K941">
        <v>6.7</v>
      </c>
      <c r="L941">
        <v>7.7</v>
      </c>
      <c r="M941">
        <f>(Table1[[#This Row],[Min pH]]+Table1[[#This Row],[Max pH]])/2</f>
        <v>7.2</v>
      </c>
      <c r="N941">
        <v>995</v>
      </c>
      <c r="O941">
        <v>1306</v>
      </c>
      <c r="P941">
        <f>(Table1[[#This Row],[Min Conductivity]]+Table1[[#This Row],[Max Conductivity]])/2</f>
        <v>1150.5</v>
      </c>
      <c r="Q941">
        <v>5</v>
      </c>
      <c r="R941">
        <v>36</v>
      </c>
      <c r="S941">
        <f>(Table1[[#This Row],[Min BOD]]+Table1[[#This Row],[Max BOD]])/2</f>
        <v>20.5</v>
      </c>
      <c r="T941">
        <v>0.7</v>
      </c>
      <c r="U941">
        <v>33</v>
      </c>
      <c r="V941">
        <f>(Table1[[#This Row],[Min Nitrate N + Nitrite N]]+Table1[[#This Row],[Max Nitrate N + Nitrite N]])/2</f>
        <v>16.850000000000001</v>
      </c>
      <c r="W941">
        <v>700</v>
      </c>
      <c r="X941">
        <v>400000</v>
      </c>
      <c r="Y941">
        <f>(Table1[[#This Row],[Min Fecal Coliform]]+Table1[[#This Row],[Max Fecal Coliform]])/2</f>
        <v>200350</v>
      </c>
      <c r="Z941">
        <v>5400</v>
      </c>
      <c r="AA941">
        <v>16000000</v>
      </c>
      <c r="AB941">
        <f>(Table1[[#This Row],[Min Total Coliform]]+Table1[[#This Row],[Max Total Coliform]])/2</f>
        <v>8002700</v>
      </c>
      <c r="AC941">
        <f>MIN(10, (Table1[[#This Row],[Avg BOD]]/4)*10)</f>
        <v>10</v>
      </c>
      <c r="AD941">
        <f>MIN(10, (Table1[[#This Row],[Avg Fecal Coliform]]/600)*10)</f>
        <v>10</v>
      </c>
      <c r="AE941">
        <f>MIN(10, (Table1[[#This Row],[Avg Nitrate N + Nitrite N]]/10)*10)</f>
        <v>10</v>
      </c>
      <c r="AF941">
        <f>IF(OR(Table1[[#This Row],[Avg pH]]&lt;6.5,Table1[[#This Row],[Avg pH]]&gt;8.5),10,0)</f>
        <v>0</v>
      </c>
      <c r="AG941">
        <f>MAX(0, 10-(2*Table1[[#This Row],[Avg Dissolved Oxygen]]))</f>
        <v>3.9000000000000004</v>
      </c>
      <c r="AH941">
        <f>(Table1[[#This Row],[Fecal Score]]*0.3) + (Table1[[#This Row],[BOD Score]]*0.25) + (Table1[[#This Row],[Nitrate Score]]*0.2) + (Table1[[#This Row],[pH Score]]*0.15) + (Table1[[#This Row],[Dissolved Oxygen Score]]*0.1)</f>
        <v>7.89</v>
      </c>
      <c r="AI941">
        <v>2019</v>
      </c>
    </row>
    <row r="942" spans="1:35">
      <c r="A942">
        <v>3608</v>
      </c>
      <c r="B942" t="s">
        <v>125</v>
      </c>
      <c r="C942" t="s">
        <v>1</v>
      </c>
      <c r="D942" t="s">
        <v>113</v>
      </c>
      <c r="E942">
        <v>22</v>
      </c>
      <c r="F942">
        <v>33</v>
      </c>
      <c r="G942">
        <f>(Table1[[#This Row],[Min Temperature]]+Table1[[#This Row],[Max Temperature]])/2</f>
        <v>27.5</v>
      </c>
      <c r="H942">
        <v>2.5</v>
      </c>
      <c r="I942">
        <v>7.1</v>
      </c>
      <c r="J942">
        <f>(Table1[[#This Row],[Min Dissolved Oxygen]]+Table1[[#This Row],[Max Dissolved Oxygen]])/2</f>
        <v>4.8</v>
      </c>
      <c r="K942">
        <v>6.7</v>
      </c>
      <c r="L942">
        <v>8</v>
      </c>
      <c r="M942">
        <f>(Table1[[#This Row],[Min pH]]+Table1[[#This Row],[Max pH]])/2</f>
        <v>7.35</v>
      </c>
      <c r="N942">
        <v>541</v>
      </c>
      <c r="O942">
        <v>1416</v>
      </c>
      <c r="P942">
        <f>(Table1[[#This Row],[Min Conductivity]]+Table1[[#This Row],[Max Conductivity]])/2</f>
        <v>978.5</v>
      </c>
      <c r="Q942">
        <v>4</v>
      </c>
      <c r="R942">
        <v>32</v>
      </c>
      <c r="S942">
        <f>(Table1[[#This Row],[Min BOD]]+Table1[[#This Row],[Max BOD]])/2</f>
        <v>18</v>
      </c>
      <c r="T942">
        <v>0.7</v>
      </c>
      <c r="U942">
        <v>28</v>
      </c>
      <c r="V942">
        <f>(Table1[[#This Row],[Min Nitrate N + Nitrite N]]+Table1[[#This Row],[Max Nitrate N + Nitrite N]])/2</f>
        <v>14.35</v>
      </c>
      <c r="W942">
        <v>460</v>
      </c>
      <c r="X942">
        <v>1700000</v>
      </c>
      <c r="Y942">
        <f>(Table1[[#This Row],[Min Fecal Coliform]]+Table1[[#This Row],[Max Fecal Coliform]])/2</f>
        <v>850230</v>
      </c>
      <c r="Z942">
        <v>3500</v>
      </c>
      <c r="AA942">
        <v>16000000</v>
      </c>
      <c r="AB942">
        <f>(Table1[[#This Row],[Min Total Coliform]]+Table1[[#This Row],[Max Total Coliform]])/2</f>
        <v>8001750</v>
      </c>
      <c r="AC942">
        <f>MIN(10, (Table1[[#This Row],[Avg BOD]]/4)*10)</f>
        <v>10</v>
      </c>
      <c r="AD942">
        <f>MIN(10, (Table1[[#This Row],[Avg Fecal Coliform]]/600)*10)</f>
        <v>10</v>
      </c>
      <c r="AE942">
        <f>MIN(10, (Table1[[#This Row],[Avg Nitrate N + Nitrite N]]/10)*10)</f>
        <v>10</v>
      </c>
      <c r="AF942">
        <f>IF(OR(Table1[[#This Row],[Avg pH]]&lt;6.5,Table1[[#This Row],[Avg pH]]&gt;8.5),10,0)</f>
        <v>0</v>
      </c>
      <c r="AG942">
        <f>MAX(0, 10-(2*Table1[[#This Row],[Avg Dissolved Oxygen]]))</f>
        <v>0.40000000000000036</v>
      </c>
      <c r="AH942">
        <f>(Table1[[#This Row],[Fecal Score]]*0.3) + (Table1[[#This Row],[BOD Score]]*0.25) + (Table1[[#This Row],[Nitrate Score]]*0.2) + (Table1[[#This Row],[pH Score]]*0.15) + (Table1[[#This Row],[Dissolved Oxygen Score]]*0.1)</f>
        <v>7.54</v>
      </c>
      <c r="AI942">
        <v>2019</v>
      </c>
    </row>
    <row r="943" spans="1:35">
      <c r="A943">
        <v>3610</v>
      </c>
      <c r="B943" t="s">
        <v>126</v>
      </c>
      <c r="C943" t="s">
        <v>1</v>
      </c>
      <c r="D943" t="s">
        <v>113</v>
      </c>
      <c r="E943">
        <v>23</v>
      </c>
      <c r="F943">
        <v>32</v>
      </c>
      <c r="G943">
        <f>(Table1[[#This Row],[Min Temperature]]+Table1[[#This Row],[Max Temperature]])/2</f>
        <v>27.5</v>
      </c>
      <c r="H943">
        <v>2.1</v>
      </c>
      <c r="I943">
        <v>4.9000000000000004</v>
      </c>
      <c r="J943">
        <f>(Table1[[#This Row],[Min Dissolved Oxygen]]+Table1[[#This Row],[Max Dissolved Oxygen]])/2</f>
        <v>3.5</v>
      </c>
      <c r="K943">
        <v>6.6</v>
      </c>
      <c r="L943">
        <v>7.7</v>
      </c>
      <c r="M943">
        <f>(Table1[[#This Row],[Min pH]]+Table1[[#This Row],[Max pH]])/2</f>
        <v>7.15</v>
      </c>
      <c r="N943">
        <v>704</v>
      </c>
      <c r="O943">
        <v>1821</v>
      </c>
      <c r="P943">
        <f>(Table1[[#This Row],[Min Conductivity]]+Table1[[#This Row],[Max Conductivity]])/2</f>
        <v>1262.5</v>
      </c>
      <c r="Q943">
        <v>7</v>
      </c>
      <c r="R943">
        <v>34</v>
      </c>
      <c r="S943">
        <f>(Table1[[#This Row],[Min BOD]]+Table1[[#This Row],[Max BOD]])/2</f>
        <v>20.5</v>
      </c>
      <c r="T943">
        <v>0.9</v>
      </c>
      <c r="U943">
        <v>33</v>
      </c>
      <c r="V943">
        <f>(Table1[[#This Row],[Min Nitrate N + Nitrite N]]+Table1[[#This Row],[Max Nitrate N + Nitrite N]])/2</f>
        <v>16.95</v>
      </c>
      <c r="W943">
        <v>470</v>
      </c>
      <c r="X943">
        <v>110000</v>
      </c>
      <c r="Y943">
        <f>(Table1[[#This Row],[Min Fecal Coliform]]+Table1[[#This Row],[Max Fecal Coliform]])/2</f>
        <v>55235</v>
      </c>
      <c r="Z943">
        <v>3500</v>
      </c>
      <c r="AA943">
        <v>920000</v>
      </c>
      <c r="AB943">
        <f>(Table1[[#This Row],[Min Total Coliform]]+Table1[[#This Row],[Max Total Coliform]])/2</f>
        <v>461750</v>
      </c>
      <c r="AC943">
        <f>MIN(10, (Table1[[#This Row],[Avg BOD]]/4)*10)</f>
        <v>10</v>
      </c>
      <c r="AD943">
        <f>MIN(10, (Table1[[#This Row],[Avg Fecal Coliform]]/600)*10)</f>
        <v>10</v>
      </c>
      <c r="AE943">
        <f>MIN(10, (Table1[[#This Row],[Avg Nitrate N + Nitrite N]]/10)*10)</f>
        <v>10</v>
      </c>
      <c r="AF943">
        <f>IF(OR(Table1[[#This Row],[Avg pH]]&lt;6.5,Table1[[#This Row],[Avg pH]]&gt;8.5),10,0)</f>
        <v>0</v>
      </c>
      <c r="AG943">
        <f>MAX(0, 10-(2*Table1[[#This Row],[Avg Dissolved Oxygen]]))</f>
        <v>3</v>
      </c>
      <c r="AH943">
        <f>(Table1[[#This Row],[Fecal Score]]*0.3) + (Table1[[#This Row],[BOD Score]]*0.25) + (Table1[[#This Row],[Nitrate Score]]*0.2) + (Table1[[#This Row],[pH Score]]*0.15) + (Table1[[#This Row],[Dissolved Oxygen Score]]*0.1)</f>
        <v>7.8</v>
      </c>
      <c r="AI943">
        <v>2019</v>
      </c>
    </row>
    <row r="944" spans="1:35">
      <c r="A944">
        <v>3611</v>
      </c>
      <c r="B944" t="s">
        <v>127</v>
      </c>
      <c r="C944" t="s">
        <v>1</v>
      </c>
      <c r="D944" t="s">
        <v>113</v>
      </c>
      <c r="E944">
        <v>26</v>
      </c>
      <c r="F944">
        <v>29</v>
      </c>
      <c r="G944">
        <f>(Table1[[#This Row],[Min Temperature]]+Table1[[#This Row],[Max Temperature]])/2</f>
        <v>27.5</v>
      </c>
      <c r="H944">
        <v>0.6</v>
      </c>
      <c r="I944">
        <v>6</v>
      </c>
      <c r="J944">
        <f>(Table1[[#This Row],[Min Dissolved Oxygen]]+Table1[[#This Row],[Max Dissolved Oxygen]])/2</f>
        <v>3.3</v>
      </c>
      <c r="K944">
        <v>6.8</v>
      </c>
      <c r="L944">
        <v>9.3000000000000007</v>
      </c>
      <c r="M944">
        <f>(Table1[[#This Row],[Min pH]]+Table1[[#This Row],[Max pH]])/2</f>
        <v>8.0500000000000007</v>
      </c>
      <c r="N944">
        <v>1304</v>
      </c>
      <c r="O944">
        <v>1695</v>
      </c>
      <c r="P944">
        <f>(Table1[[#This Row],[Min Conductivity]]+Table1[[#This Row],[Max Conductivity]])/2</f>
        <v>1499.5</v>
      </c>
      <c r="Q944">
        <v>4</v>
      </c>
      <c r="R944">
        <v>156</v>
      </c>
      <c r="S944">
        <f>(Table1[[#This Row],[Min BOD]]+Table1[[#This Row],[Max BOD]])/2</f>
        <v>80</v>
      </c>
      <c r="T944">
        <v>0.9</v>
      </c>
      <c r="U944">
        <v>6.46</v>
      </c>
      <c r="V944">
        <f>(Table1[[#This Row],[Min Nitrate N + Nitrite N]]+Table1[[#This Row],[Max Nitrate N + Nitrite N]])/2</f>
        <v>3.68</v>
      </c>
      <c r="W944">
        <v>4800</v>
      </c>
      <c r="X944">
        <v>210000</v>
      </c>
      <c r="Y944">
        <f>(Table1[[#This Row],[Min Fecal Coliform]]+Table1[[#This Row],[Max Fecal Coliform]])/2</f>
        <v>107400</v>
      </c>
      <c r="Z944">
        <v>35000</v>
      </c>
      <c r="AA944">
        <v>1600000</v>
      </c>
      <c r="AB944">
        <f>(Table1[[#This Row],[Min Total Coliform]]+Table1[[#This Row],[Max Total Coliform]])/2</f>
        <v>817500</v>
      </c>
      <c r="AC944">
        <f>MIN(10, (Table1[[#This Row],[Avg BOD]]/4)*10)</f>
        <v>10</v>
      </c>
      <c r="AD944">
        <f>MIN(10, (Table1[[#This Row],[Avg Fecal Coliform]]/600)*10)</f>
        <v>10</v>
      </c>
      <c r="AE944">
        <f>MIN(10, (Table1[[#This Row],[Avg Nitrate N + Nitrite N]]/10)*10)</f>
        <v>3.6799999999999997</v>
      </c>
      <c r="AF944">
        <f>IF(OR(Table1[[#This Row],[Avg pH]]&lt;6.5,Table1[[#This Row],[Avg pH]]&gt;8.5),10,0)</f>
        <v>0</v>
      </c>
      <c r="AG944">
        <f>MAX(0, 10-(2*Table1[[#This Row],[Avg Dissolved Oxygen]]))</f>
        <v>3.4000000000000004</v>
      </c>
      <c r="AH944">
        <f>(Table1[[#This Row],[Fecal Score]]*0.3) + (Table1[[#This Row],[BOD Score]]*0.25) + (Table1[[#This Row],[Nitrate Score]]*0.2) + (Table1[[#This Row],[pH Score]]*0.15) + (Table1[[#This Row],[Dissolved Oxygen Score]]*0.1)</f>
        <v>6.5759999999999996</v>
      </c>
      <c r="AI944">
        <v>2019</v>
      </c>
    </row>
    <row r="945" spans="1:35">
      <c r="A945">
        <v>3612</v>
      </c>
      <c r="B945" t="s">
        <v>128</v>
      </c>
      <c r="C945" t="s">
        <v>1</v>
      </c>
      <c r="D945" t="s">
        <v>113</v>
      </c>
      <c r="E945">
        <v>26</v>
      </c>
      <c r="F945">
        <v>29</v>
      </c>
      <c r="G945">
        <f>(Table1[[#This Row],[Min Temperature]]+Table1[[#This Row],[Max Temperature]])/2</f>
        <v>27.5</v>
      </c>
      <c r="H945">
        <v>1.5</v>
      </c>
      <c r="I945">
        <v>5.8</v>
      </c>
      <c r="J945">
        <f>(Table1[[#This Row],[Min Dissolved Oxygen]]+Table1[[#This Row],[Max Dissolved Oxygen]])/2</f>
        <v>3.65</v>
      </c>
      <c r="K945">
        <v>6.9</v>
      </c>
      <c r="L945">
        <v>8.1999999999999993</v>
      </c>
      <c r="M945">
        <f>(Table1[[#This Row],[Min pH]]+Table1[[#This Row],[Max pH]])/2</f>
        <v>7.55</v>
      </c>
      <c r="N945">
        <v>710</v>
      </c>
      <c r="O945">
        <v>1986</v>
      </c>
      <c r="P945">
        <f>(Table1[[#This Row],[Min Conductivity]]+Table1[[#This Row],[Max Conductivity]])/2</f>
        <v>1348</v>
      </c>
      <c r="Q945">
        <v>5</v>
      </c>
      <c r="R945">
        <v>29</v>
      </c>
      <c r="S945">
        <f>(Table1[[#This Row],[Min BOD]]+Table1[[#This Row],[Max BOD]])/2</f>
        <v>17</v>
      </c>
      <c r="T945">
        <v>0.38</v>
      </c>
      <c r="U945">
        <v>13</v>
      </c>
      <c r="V945">
        <f>(Table1[[#This Row],[Min Nitrate N + Nitrite N]]+Table1[[#This Row],[Max Nitrate N + Nitrite N]])/2</f>
        <v>6.69</v>
      </c>
      <c r="W945">
        <v>840</v>
      </c>
      <c r="X945">
        <v>70000</v>
      </c>
      <c r="Y945">
        <f>(Table1[[#This Row],[Min Fecal Coliform]]+Table1[[#This Row],[Max Fecal Coliform]])/2</f>
        <v>35420</v>
      </c>
      <c r="Z945">
        <v>9200</v>
      </c>
      <c r="AA945">
        <v>540000</v>
      </c>
      <c r="AB945">
        <f>(Table1[[#This Row],[Min Total Coliform]]+Table1[[#This Row],[Max Total Coliform]])/2</f>
        <v>274600</v>
      </c>
      <c r="AC945">
        <f>MIN(10, (Table1[[#This Row],[Avg BOD]]/4)*10)</f>
        <v>10</v>
      </c>
      <c r="AD945">
        <f>MIN(10, (Table1[[#This Row],[Avg Fecal Coliform]]/600)*10)</f>
        <v>10</v>
      </c>
      <c r="AE945">
        <f>MIN(10, (Table1[[#This Row],[Avg Nitrate N + Nitrite N]]/10)*10)</f>
        <v>6.69</v>
      </c>
      <c r="AF945">
        <f>IF(OR(Table1[[#This Row],[Avg pH]]&lt;6.5,Table1[[#This Row],[Avg pH]]&gt;8.5),10,0)</f>
        <v>0</v>
      </c>
      <c r="AG945">
        <f>MAX(0, 10-(2*Table1[[#This Row],[Avg Dissolved Oxygen]]))</f>
        <v>2.7</v>
      </c>
      <c r="AH945">
        <f>(Table1[[#This Row],[Fecal Score]]*0.3) + (Table1[[#This Row],[BOD Score]]*0.25) + (Table1[[#This Row],[Nitrate Score]]*0.2) + (Table1[[#This Row],[pH Score]]*0.15) + (Table1[[#This Row],[Dissolved Oxygen Score]]*0.1)</f>
        <v>7.1080000000000005</v>
      </c>
      <c r="AI945">
        <v>2019</v>
      </c>
    </row>
    <row r="946" spans="1:35">
      <c r="A946">
        <v>3614</v>
      </c>
      <c r="B946" t="s">
        <v>130</v>
      </c>
      <c r="C946" t="s">
        <v>1</v>
      </c>
      <c r="D946" t="s">
        <v>113</v>
      </c>
      <c r="E946">
        <v>26</v>
      </c>
      <c r="F946">
        <v>29</v>
      </c>
      <c r="G946">
        <f>(Table1[[#This Row],[Min Temperature]]+Table1[[#This Row],[Max Temperature]])/2</f>
        <v>27.5</v>
      </c>
      <c r="H946">
        <v>3.8</v>
      </c>
      <c r="I946">
        <v>6.4</v>
      </c>
      <c r="J946">
        <f>(Table1[[#This Row],[Min Dissolved Oxygen]]+Table1[[#This Row],[Max Dissolved Oxygen]])/2</f>
        <v>5.0999999999999996</v>
      </c>
      <c r="K946">
        <v>6.7</v>
      </c>
      <c r="L946">
        <v>7.6</v>
      </c>
      <c r="M946">
        <f>(Table1[[#This Row],[Min pH]]+Table1[[#This Row],[Max pH]])/2</f>
        <v>7.15</v>
      </c>
      <c r="N946">
        <v>677</v>
      </c>
      <c r="O946">
        <v>1367</v>
      </c>
      <c r="P946">
        <f>(Table1[[#This Row],[Min Conductivity]]+Table1[[#This Row],[Max Conductivity]])/2</f>
        <v>1022</v>
      </c>
      <c r="Q946">
        <v>4</v>
      </c>
      <c r="R946">
        <v>12</v>
      </c>
      <c r="S946">
        <f>(Table1[[#This Row],[Min BOD]]+Table1[[#This Row],[Max BOD]])/2</f>
        <v>8</v>
      </c>
      <c r="T946">
        <v>0.52</v>
      </c>
      <c r="U946">
        <v>5.6</v>
      </c>
      <c r="V946">
        <f>(Table1[[#This Row],[Min Nitrate N + Nitrite N]]+Table1[[#This Row],[Max Nitrate N + Nitrite N]])/2</f>
        <v>3.0599999999999996</v>
      </c>
      <c r="W946">
        <v>700</v>
      </c>
      <c r="X946">
        <v>22000</v>
      </c>
      <c r="Y946">
        <f>(Table1[[#This Row],[Min Fecal Coliform]]+Table1[[#This Row],[Max Fecal Coliform]])/2</f>
        <v>11350</v>
      </c>
      <c r="Z946">
        <v>5400</v>
      </c>
      <c r="AA946">
        <v>1600000</v>
      </c>
      <c r="AB946">
        <f>(Table1[[#This Row],[Min Total Coliform]]+Table1[[#This Row],[Max Total Coliform]])/2</f>
        <v>802700</v>
      </c>
      <c r="AC946">
        <f>MIN(10, (Table1[[#This Row],[Avg BOD]]/4)*10)</f>
        <v>10</v>
      </c>
      <c r="AD946">
        <f>MIN(10, (Table1[[#This Row],[Avg Fecal Coliform]]/600)*10)</f>
        <v>10</v>
      </c>
      <c r="AE946">
        <f>MIN(10, (Table1[[#This Row],[Avg Nitrate N + Nitrite N]]/10)*10)</f>
        <v>3.0599999999999996</v>
      </c>
      <c r="AF946">
        <f>IF(OR(Table1[[#This Row],[Avg pH]]&lt;6.5,Table1[[#This Row],[Avg pH]]&gt;8.5),10,0)</f>
        <v>0</v>
      </c>
      <c r="AG946">
        <f>MAX(0, 10-(2*Table1[[#This Row],[Avg Dissolved Oxygen]]))</f>
        <v>0</v>
      </c>
      <c r="AH946">
        <f>(Table1[[#This Row],[Fecal Score]]*0.3) + (Table1[[#This Row],[BOD Score]]*0.25) + (Table1[[#This Row],[Nitrate Score]]*0.2) + (Table1[[#This Row],[pH Score]]*0.15) + (Table1[[#This Row],[Dissolved Oxygen Score]]*0.1)</f>
        <v>6.1120000000000001</v>
      </c>
      <c r="AI946">
        <v>2019</v>
      </c>
    </row>
    <row r="947" spans="1:35">
      <c r="A947">
        <v>3615</v>
      </c>
      <c r="B947" t="s">
        <v>131</v>
      </c>
      <c r="C947" t="s">
        <v>1</v>
      </c>
      <c r="D947" t="s">
        <v>113</v>
      </c>
      <c r="E947">
        <v>28</v>
      </c>
      <c r="F947">
        <v>30</v>
      </c>
      <c r="G947">
        <f>(Table1[[#This Row],[Min Temperature]]+Table1[[#This Row],[Max Temperature]])/2</f>
        <v>29</v>
      </c>
      <c r="H947">
        <v>2.2000000000000002</v>
      </c>
      <c r="I947">
        <v>6.1</v>
      </c>
      <c r="J947">
        <f>(Table1[[#This Row],[Min Dissolved Oxygen]]+Table1[[#This Row],[Max Dissolved Oxygen]])/2</f>
        <v>4.1500000000000004</v>
      </c>
      <c r="K947">
        <v>6.9</v>
      </c>
      <c r="L947">
        <v>7.7</v>
      </c>
      <c r="M947">
        <f>(Table1[[#This Row],[Min pH]]+Table1[[#This Row],[Max pH]])/2</f>
        <v>7.3000000000000007</v>
      </c>
      <c r="N947">
        <v>13</v>
      </c>
      <c r="O947">
        <v>2294</v>
      </c>
      <c r="P947">
        <f>(Table1[[#This Row],[Min Conductivity]]+Table1[[#This Row],[Max Conductivity]])/2</f>
        <v>1153.5</v>
      </c>
      <c r="Q947">
        <v>5</v>
      </c>
      <c r="R947">
        <v>25</v>
      </c>
      <c r="S947">
        <f>(Table1[[#This Row],[Min BOD]]+Table1[[#This Row],[Max BOD]])/2</f>
        <v>15</v>
      </c>
      <c r="T947">
        <v>1.23</v>
      </c>
      <c r="U947">
        <v>13.21</v>
      </c>
      <c r="V947">
        <f>(Table1[[#This Row],[Min Nitrate N + Nitrite N]]+Table1[[#This Row],[Max Nitrate N + Nitrite N]])/2</f>
        <v>7.2200000000000006</v>
      </c>
      <c r="W947">
        <v>630</v>
      </c>
      <c r="X947">
        <v>140000</v>
      </c>
      <c r="Y947">
        <f>(Table1[[#This Row],[Min Fecal Coliform]]+Table1[[#This Row],[Max Fecal Coliform]])/2</f>
        <v>70315</v>
      </c>
      <c r="Z947">
        <v>5400</v>
      </c>
      <c r="AA947">
        <v>920000</v>
      </c>
      <c r="AB947">
        <f>(Table1[[#This Row],[Min Total Coliform]]+Table1[[#This Row],[Max Total Coliform]])/2</f>
        <v>462700</v>
      </c>
      <c r="AC947">
        <f>MIN(10, (Table1[[#This Row],[Avg BOD]]/4)*10)</f>
        <v>10</v>
      </c>
      <c r="AD947">
        <f>MIN(10, (Table1[[#This Row],[Avg Fecal Coliform]]/600)*10)</f>
        <v>10</v>
      </c>
      <c r="AE947">
        <f>MIN(10, (Table1[[#This Row],[Avg Nitrate N + Nitrite N]]/10)*10)</f>
        <v>7.2200000000000006</v>
      </c>
      <c r="AF947">
        <f>IF(OR(Table1[[#This Row],[Avg pH]]&lt;6.5,Table1[[#This Row],[Avg pH]]&gt;8.5),10,0)</f>
        <v>0</v>
      </c>
      <c r="AG947">
        <f>MAX(0, 10-(2*Table1[[#This Row],[Avg Dissolved Oxygen]]))</f>
        <v>1.6999999999999993</v>
      </c>
      <c r="AH947">
        <f>(Table1[[#This Row],[Fecal Score]]*0.3) + (Table1[[#This Row],[BOD Score]]*0.25) + (Table1[[#This Row],[Nitrate Score]]*0.2) + (Table1[[#This Row],[pH Score]]*0.15) + (Table1[[#This Row],[Dissolved Oxygen Score]]*0.1)</f>
        <v>7.1139999999999999</v>
      </c>
      <c r="AI947">
        <v>2019</v>
      </c>
    </row>
    <row r="948" spans="1:35">
      <c r="A948">
        <v>3616</v>
      </c>
      <c r="B948" t="s">
        <v>132</v>
      </c>
      <c r="C948" t="s">
        <v>1</v>
      </c>
      <c r="D948" t="s">
        <v>113</v>
      </c>
      <c r="E948">
        <v>28</v>
      </c>
      <c r="F948">
        <v>28</v>
      </c>
      <c r="G948">
        <f>(Table1[[#This Row],[Min Temperature]]+Table1[[#This Row],[Max Temperature]])/2</f>
        <v>28</v>
      </c>
      <c r="H948">
        <v>6.2</v>
      </c>
      <c r="I948">
        <v>6.2</v>
      </c>
      <c r="J948">
        <f>(Table1[[#This Row],[Min Dissolved Oxygen]]+Table1[[#This Row],[Max Dissolved Oxygen]])/2</f>
        <v>6.2</v>
      </c>
      <c r="K948">
        <v>7.7</v>
      </c>
      <c r="L948">
        <v>7.7</v>
      </c>
      <c r="M948">
        <f>(Table1[[#This Row],[Min pH]]+Table1[[#This Row],[Max pH]])/2</f>
        <v>7.7</v>
      </c>
      <c r="N948">
        <v>436</v>
      </c>
      <c r="O948">
        <v>436</v>
      </c>
      <c r="P948">
        <f>(Table1[[#This Row],[Min Conductivity]]+Table1[[#This Row],[Max Conductivity]])/2</f>
        <v>436</v>
      </c>
      <c r="Q948">
        <v>3</v>
      </c>
      <c r="R948">
        <v>3</v>
      </c>
      <c r="S948">
        <f>(Table1[[#This Row],[Min BOD]]+Table1[[#This Row],[Max BOD]])/2</f>
        <v>3</v>
      </c>
      <c r="T948">
        <v>2.74</v>
      </c>
      <c r="U948">
        <v>2.74</v>
      </c>
      <c r="V948">
        <f>(Table1[[#This Row],[Min Nitrate N + Nitrite N]]+Table1[[#This Row],[Max Nitrate N + Nitrite N]])/2</f>
        <v>2.74</v>
      </c>
      <c r="W948">
        <v>8400</v>
      </c>
      <c r="X948">
        <v>8400</v>
      </c>
      <c r="Y948">
        <f>(Table1[[#This Row],[Min Fecal Coliform]]+Table1[[#This Row],[Max Fecal Coliform]])/2</f>
        <v>8400</v>
      </c>
      <c r="Z948">
        <v>92000</v>
      </c>
      <c r="AA948">
        <v>92000</v>
      </c>
      <c r="AB948">
        <f>(Table1[[#This Row],[Min Total Coliform]]+Table1[[#This Row],[Max Total Coliform]])/2</f>
        <v>92000</v>
      </c>
      <c r="AC948">
        <f>MIN(10, (Table1[[#This Row],[Avg BOD]]/4)*10)</f>
        <v>7.5</v>
      </c>
      <c r="AD948">
        <f>MIN(10, (Table1[[#This Row],[Avg Fecal Coliform]]/600)*10)</f>
        <v>10</v>
      </c>
      <c r="AE948">
        <f>MIN(10, (Table1[[#This Row],[Avg Nitrate N + Nitrite N]]/10)*10)</f>
        <v>2.74</v>
      </c>
      <c r="AF948">
        <f>IF(OR(Table1[[#This Row],[Avg pH]]&lt;6.5,Table1[[#This Row],[Avg pH]]&gt;8.5),10,0)</f>
        <v>0</v>
      </c>
      <c r="AG948">
        <f>MAX(0, 10-(2*Table1[[#This Row],[Avg Dissolved Oxygen]]))</f>
        <v>0</v>
      </c>
      <c r="AH948">
        <f>(Table1[[#This Row],[Fecal Score]]*0.3) + (Table1[[#This Row],[BOD Score]]*0.25) + (Table1[[#This Row],[Nitrate Score]]*0.2) + (Table1[[#This Row],[pH Score]]*0.15) + (Table1[[#This Row],[Dissolved Oxygen Score]]*0.1)</f>
        <v>5.423</v>
      </c>
      <c r="AI948">
        <v>2019</v>
      </c>
    </row>
    <row r="949" spans="1:35">
      <c r="A949">
        <v>3617</v>
      </c>
      <c r="B949" t="s">
        <v>133</v>
      </c>
      <c r="C949" t="s">
        <v>1</v>
      </c>
      <c r="D949" t="s">
        <v>113</v>
      </c>
      <c r="E949">
        <v>26</v>
      </c>
      <c r="F949">
        <v>29</v>
      </c>
      <c r="G949">
        <f>(Table1[[#This Row],[Min Temperature]]+Table1[[#This Row],[Max Temperature]])/2</f>
        <v>27.5</v>
      </c>
      <c r="H949">
        <v>1.7</v>
      </c>
      <c r="I949">
        <v>5.5</v>
      </c>
      <c r="J949">
        <f>(Table1[[#This Row],[Min Dissolved Oxygen]]+Table1[[#This Row],[Max Dissolved Oxygen]])/2</f>
        <v>3.6</v>
      </c>
      <c r="K949">
        <v>6.7</v>
      </c>
      <c r="L949">
        <v>8</v>
      </c>
      <c r="M949">
        <f>(Table1[[#This Row],[Min pH]]+Table1[[#This Row],[Max pH]])/2</f>
        <v>7.35</v>
      </c>
      <c r="N949">
        <v>687</v>
      </c>
      <c r="O949">
        <v>1609</v>
      </c>
      <c r="P949">
        <f>(Table1[[#This Row],[Min Conductivity]]+Table1[[#This Row],[Max Conductivity]])/2</f>
        <v>1148</v>
      </c>
      <c r="Q949">
        <v>4</v>
      </c>
      <c r="R949">
        <v>27</v>
      </c>
      <c r="S949">
        <f>(Table1[[#This Row],[Min BOD]]+Table1[[#This Row],[Max BOD]])/2</f>
        <v>15.5</v>
      </c>
      <c r="T949">
        <v>1.1200000000000001</v>
      </c>
      <c r="U949">
        <v>5</v>
      </c>
      <c r="V949">
        <f>(Table1[[#This Row],[Min Nitrate N + Nitrite N]]+Table1[[#This Row],[Max Nitrate N + Nitrite N]])/2</f>
        <v>3.06</v>
      </c>
      <c r="W949">
        <v>460</v>
      </c>
      <c r="X949">
        <v>94000</v>
      </c>
      <c r="Y949">
        <f>(Table1[[#This Row],[Min Fecal Coliform]]+Table1[[#This Row],[Max Fecal Coliform]])/2</f>
        <v>47230</v>
      </c>
      <c r="Z949">
        <v>3500</v>
      </c>
      <c r="AA949">
        <v>540000</v>
      </c>
      <c r="AB949">
        <f>(Table1[[#This Row],[Min Total Coliform]]+Table1[[#This Row],[Max Total Coliform]])/2</f>
        <v>271750</v>
      </c>
      <c r="AC949">
        <f>MIN(10, (Table1[[#This Row],[Avg BOD]]/4)*10)</f>
        <v>10</v>
      </c>
      <c r="AD949">
        <f>MIN(10, (Table1[[#This Row],[Avg Fecal Coliform]]/600)*10)</f>
        <v>10</v>
      </c>
      <c r="AE949">
        <f>MIN(10, (Table1[[#This Row],[Avg Nitrate N + Nitrite N]]/10)*10)</f>
        <v>3.06</v>
      </c>
      <c r="AF949">
        <f>IF(OR(Table1[[#This Row],[Avg pH]]&lt;6.5,Table1[[#This Row],[Avg pH]]&gt;8.5),10,0)</f>
        <v>0</v>
      </c>
      <c r="AG949">
        <f>MAX(0, 10-(2*Table1[[#This Row],[Avg Dissolved Oxygen]]))</f>
        <v>2.8</v>
      </c>
      <c r="AH949">
        <f>(Table1[[#This Row],[Fecal Score]]*0.3) + (Table1[[#This Row],[BOD Score]]*0.25) + (Table1[[#This Row],[Nitrate Score]]*0.2) + (Table1[[#This Row],[pH Score]]*0.15) + (Table1[[#This Row],[Dissolved Oxygen Score]]*0.1)</f>
        <v>6.3920000000000003</v>
      </c>
      <c r="AI949">
        <v>2019</v>
      </c>
    </row>
    <row r="950" spans="1:35">
      <c r="A950">
        <v>3618</v>
      </c>
      <c r="B950" t="s">
        <v>134</v>
      </c>
      <c r="C950" t="s">
        <v>1</v>
      </c>
      <c r="D950" t="s">
        <v>113</v>
      </c>
      <c r="E950">
        <v>26</v>
      </c>
      <c r="F950">
        <v>29</v>
      </c>
      <c r="G950">
        <f>(Table1[[#This Row],[Min Temperature]]+Table1[[#This Row],[Max Temperature]])/2</f>
        <v>27.5</v>
      </c>
      <c r="H950">
        <v>2.8</v>
      </c>
      <c r="I950">
        <v>15</v>
      </c>
      <c r="J950">
        <f>(Table1[[#This Row],[Min Dissolved Oxygen]]+Table1[[#This Row],[Max Dissolved Oxygen]])/2</f>
        <v>8.9</v>
      </c>
      <c r="K950">
        <v>6.8</v>
      </c>
      <c r="L950">
        <v>7.8</v>
      </c>
      <c r="M950">
        <f>(Table1[[#This Row],[Min pH]]+Table1[[#This Row],[Max pH]])/2</f>
        <v>7.3</v>
      </c>
      <c r="N950">
        <v>800</v>
      </c>
      <c r="O950">
        <v>1516</v>
      </c>
      <c r="P950">
        <f>(Table1[[#This Row],[Min Conductivity]]+Table1[[#This Row],[Max Conductivity]])/2</f>
        <v>1158</v>
      </c>
      <c r="Q950">
        <v>6</v>
      </c>
      <c r="R950">
        <v>32</v>
      </c>
      <c r="S950">
        <f>(Table1[[#This Row],[Min BOD]]+Table1[[#This Row],[Max BOD]])/2</f>
        <v>19</v>
      </c>
      <c r="T950">
        <v>0.6</v>
      </c>
      <c r="U950">
        <v>6</v>
      </c>
      <c r="V950">
        <f>(Table1[[#This Row],[Min Nitrate N + Nitrite N]]+Table1[[#This Row],[Max Nitrate N + Nitrite N]])/2</f>
        <v>3.3</v>
      </c>
      <c r="W950">
        <v>480</v>
      </c>
      <c r="X950">
        <v>21000</v>
      </c>
      <c r="Y950">
        <f>(Table1[[#This Row],[Min Fecal Coliform]]+Table1[[#This Row],[Max Fecal Coliform]])/2</f>
        <v>10740</v>
      </c>
      <c r="Z950">
        <v>5400</v>
      </c>
      <c r="AA950">
        <v>1600000</v>
      </c>
      <c r="AB950">
        <f>(Table1[[#This Row],[Min Total Coliform]]+Table1[[#This Row],[Max Total Coliform]])/2</f>
        <v>802700</v>
      </c>
      <c r="AC950">
        <f>MIN(10, (Table1[[#This Row],[Avg BOD]]/4)*10)</f>
        <v>10</v>
      </c>
      <c r="AD950">
        <f>MIN(10, (Table1[[#This Row],[Avg Fecal Coliform]]/600)*10)</f>
        <v>10</v>
      </c>
      <c r="AE950">
        <f>MIN(10, (Table1[[#This Row],[Avg Nitrate N + Nitrite N]]/10)*10)</f>
        <v>3.3</v>
      </c>
      <c r="AF950">
        <f>IF(OR(Table1[[#This Row],[Avg pH]]&lt;6.5,Table1[[#This Row],[Avg pH]]&gt;8.5),10,0)</f>
        <v>0</v>
      </c>
      <c r="AG950">
        <f>MAX(0, 10-(2*Table1[[#This Row],[Avg Dissolved Oxygen]]))</f>
        <v>0</v>
      </c>
      <c r="AH950">
        <f>(Table1[[#This Row],[Fecal Score]]*0.3) + (Table1[[#This Row],[BOD Score]]*0.25) + (Table1[[#This Row],[Nitrate Score]]*0.2) + (Table1[[#This Row],[pH Score]]*0.15) + (Table1[[#This Row],[Dissolved Oxygen Score]]*0.1)</f>
        <v>6.16</v>
      </c>
      <c r="AI950">
        <v>2019</v>
      </c>
    </row>
    <row r="951" spans="1:35">
      <c r="A951">
        <v>3620</v>
      </c>
      <c r="B951" t="s">
        <v>135</v>
      </c>
      <c r="C951" t="s">
        <v>1</v>
      </c>
      <c r="D951" t="s">
        <v>113</v>
      </c>
      <c r="E951">
        <v>26</v>
      </c>
      <c r="F951">
        <v>30</v>
      </c>
      <c r="G951">
        <f>(Table1[[#This Row],[Min Temperature]]+Table1[[#This Row],[Max Temperature]])/2</f>
        <v>28</v>
      </c>
      <c r="H951">
        <v>1</v>
      </c>
      <c r="I951">
        <v>5.2</v>
      </c>
      <c r="J951">
        <f>(Table1[[#This Row],[Min Dissolved Oxygen]]+Table1[[#This Row],[Max Dissolved Oxygen]])/2</f>
        <v>3.1</v>
      </c>
      <c r="K951">
        <v>7</v>
      </c>
      <c r="L951">
        <v>8.6999999999999993</v>
      </c>
      <c r="M951">
        <f>(Table1[[#This Row],[Min pH]]+Table1[[#This Row],[Max pH]])/2</f>
        <v>7.85</v>
      </c>
      <c r="N951">
        <v>900</v>
      </c>
      <c r="O951">
        <v>1687</v>
      </c>
      <c r="P951">
        <f>(Table1[[#This Row],[Min Conductivity]]+Table1[[#This Row],[Max Conductivity]])/2</f>
        <v>1293.5</v>
      </c>
      <c r="Q951">
        <v>5</v>
      </c>
      <c r="R951">
        <v>31</v>
      </c>
      <c r="S951">
        <f>(Table1[[#This Row],[Min BOD]]+Table1[[#This Row],[Max BOD]])/2</f>
        <v>18</v>
      </c>
      <c r="T951">
        <v>1.67</v>
      </c>
      <c r="U951">
        <v>10</v>
      </c>
      <c r="V951">
        <f>(Table1[[#This Row],[Min Nitrate N + Nitrite N]]+Table1[[#This Row],[Max Nitrate N + Nitrite N]])/2</f>
        <v>5.835</v>
      </c>
      <c r="W951">
        <v>940</v>
      </c>
      <c r="X951">
        <v>110000</v>
      </c>
      <c r="Y951">
        <f>(Table1[[#This Row],[Min Fecal Coliform]]+Table1[[#This Row],[Max Fecal Coliform]])/2</f>
        <v>55470</v>
      </c>
      <c r="Z951">
        <v>5400</v>
      </c>
      <c r="AA951">
        <v>920000</v>
      </c>
      <c r="AB951">
        <f>(Table1[[#This Row],[Min Total Coliform]]+Table1[[#This Row],[Max Total Coliform]])/2</f>
        <v>462700</v>
      </c>
      <c r="AC951">
        <f>MIN(10, (Table1[[#This Row],[Avg BOD]]/4)*10)</f>
        <v>10</v>
      </c>
      <c r="AD951">
        <f>MIN(10, (Table1[[#This Row],[Avg Fecal Coliform]]/600)*10)</f>
        <v>10</v>
      </c>
      <c r="AE951">
        <f>MIN(10, (Table1[[#This Row],[Avg Nitrate N + Nitrite N]]/10)*10)</f>
        <v>5.835</v>
      </c>
      <c r="AF951">
        <f>IF(OR(Table1[[#This Row],[Avg pH]]&lt;6.5,Table1[[#This Row],[Avg pH]]&gt;8.5),10,0)</f>
        <v>0</v>
      </c>
      <c r="AG951">
        <f>MAX(0, 10-(2*Table1[[#This Row],[Avg Dissolved Oxygen]]))</f>
        <v>3.8</v>
      </c>
      <c r="AH951">
        <f>(Table1[[#This Row],[Fecal Score]]*0.3) + (Table1[[#This Row],[BOD Score]]*0.25) + (Table1[[#This Row],[Nitrate Score]]*0.2) + (Table1[[#This Row],[pH Score]]*0.15) + (Table1[[#This Row],[Dissolved Oxygen Score]]*0.1)</f>
        <v>7.0469999999999997</v>
      </c>
      <c r="AI951">
        <v>2019</v>
      </c>
    </row>
    <row r="952" spans="1:35">
      <c r="A952">
        <v>3621</v>
      </c>
      <c r="B952" t="s">
        <v>136</v>
      </c>
      <c r="C952" t="s">
        <v>1</v>
      </c>
      <c r="D952" t="s">
        <v>113</v>
      </c>
      <c r="E952">
        <v>27</v>
      </c>
      <c r="F952">
        <v>30</v>
      </c>
      <c r="G952">
        <f>(Table1[[#This Row],[Min Temperature]]+Table1[[#This Row],[Max Temperature]])/2</f>
        <v>28.5</v>
      </c>
      <c r="H952">
        <v>1.3</v>
      </c>
      <c r="I952">
        <v>5.0999999999999996</v>
      </c>
      <c r="J952">
        <f>(Table1[[#This Row],[Min Dissolved Oxygen]]+Table1[[#This Row],[Max Dissolved Oxygen]])/2</f>
        <v>3.1999999999999997</v>
      </c>
      <c r="K952">
        <v>6.8</v>
      </c>
      <c r="L952">
        <v>7.9</v>
      </c>
      <c r="M952">
        <f>(Table1[[#This Row],[Min pH]]+Table1[[#This Row],[Max pH]])/2</f>
        <v>7.35</v>
      </c>
      <c r="N952">
        <v>839</v>
      </c>
      <c r="O952">
        <v>1354</v>
      </c>
      <c r="P952">
        <f>(Table1[[#This Row],[Min Conductivity]]+Table1[[#This Row],[Max Conductivity]])/2</f>
        <v>1096.5</v>
      </c>
      <c r="Q952">
        <v>7.8</v>
      </c>
      <c r="R952">
        <v>31</v>
      </c>
      <c r="S952">
        <f>(Table1[[#This Row],[Min BOD]]+Table1[[#This Row],[Max BOD]])/2</f>
        <v>19.399999999999999</v>
      </c>
      <c r="T952">
        <v>1.2</v>
      </c>
      <c r="U952">
        <v>13</v>
      </c>
      <c r="V952">
        <f>(Table1[[#This Row],[Min Nitrate N + Nitrite N]]+Table1[[#This Row],[Max Nitrate N + Nitrite N]])/2</f>
        <v>7.1</v>
      </c>
      <c r="W952">
        <v>460</v>
      </c>
      <c r="X952">
        <v>22000</v>
      </c>
      <c r="Y952">
        <f>(Table1[[#This Row],[Min Fecal Coliform]]+Table1[[#This Row],[Max Fecal Coliform]])/2</f>
        <v>11230</v>
      </c>
      <c r="Z952">
        <v>3500</v>
      </c>
      <c r="AA952">
        <v>160000</v>
      </c>
      <c r="AB952">
        <f>(Table1[[#This Row],[Min Total Coliform]]+Table1[[#This Row],[Max Total Coliform]])/2</f>
        <v>81750</v>
      </c>
      <c r="AC952">
        <f>MIN(10, (Table1[[#This Row],[Avg BOD]]/4)*10)</f>
        <v>10</v>
      </c>
      <c r="AD952">
        <f>MIN(10, (Table1[[#This Row],[Avg Fecal Coliform]]/600)*10)</f>
        <v>10</v>
      </c>
      <c r="AE952">
        <f>MIN(10, (Table1[[#This Row],[Avg Nitrate N + Nitrite N]]/10)*10)</f>
        <v>7.1</v>
      </c>
      <c r="AF952">
        <f>IF(OR(Table1[[#This Row],[Avg pH]]&lt;6.5,Table1[[#This Row],[Avg pH]]&gt;8.5),10,0)</f>
        <v>0</v>
      </c>
      <c r="AG952">
        <f>MAX(0, 10-(2*Table1[[#This Row],[Avg Dissolved Oxygen]]))</f>
        <v>3.6000000000000005</v>
      </c>
      <c r="AH952">
        <f>(Table1[[#This Row],[Fecal Score]]*0.3) + (Table1[[#This Row],[BOD Score]]*0.25) + (Table1[[#This Row],[Nitrate Score]]*0.2) + (Table1[[#This Row],[pH Score]]*0.15) + (Table1[[#This Row],[Dissolved Oxygen Score]]*0.1)</f>
        <v>7.28</v>
      </c>
      <c r="AI952">
        <v>2019</v>
      </c>
    </row>
    <row r="953" spans="1:35">
      <c r="A953">
        <v>3624</v>
      </c>
      <c r="B953" t="s">
        <v>437</v>
      </c>
      <c r="C953" t="s">
        <v>1</v>
      </c>
      <c r="D953" t="s">
        <v>113</v>
      </c>
      <c r="E953">
        <v>24</v>
      </c>
      <c r="F953">
        <v>30</v>
      </c>
      <c r="G953">
        <f>(Table1[[#This Row],[Min Temperature]]+Table1[[#This Row],[Max Temperature]])/2</f>
        <v>27</v>
      </c>
      <c r="H953">
        <v>3.2</v>
      </c>
      <c r="I953">
        <v>7</v>
      </c>
      <c r="J953">
        <f>(Table1[[#This Row],[Min Dissolved Oxygen]]+Table1[[#This Row],[Max Dissolved Oxygen]])/2</f>
        <v>5.0999999999999996</v>
      </c>
      <c r="K953">
        <v>6.5</v>
      </c>
      <c r="L953">
        <v>7.3</v>
      </c>
      <c r="M953">
        <f>(Table1[[#This Row],[Min pH]]+Table1[[#This Row],[Max pH]])/2</f>
        <v>6.9</v>
      </c>
      <c r="N953">
        <v>591</v>
      </c>
      <c r="O953">
        <v>1480</v>
      </c>
      <c r="P953">
        <f>(Table1[[#This Row],[Min Conductivity]]+Table1[[#This Row],[Max Conductivity]])/2</f>
        <v>1035.5</v>
      </c>
      <c r="Q953">
        <v>3</v>
      </c>
      <c r="R953">
        <v>15</v>
      </c>
      <c r="S953">
        <f>(Table1[[#This Row],[Min BOD]]+Table1[[#This Row],[Max BOD]])/2</f>
        <v>9</v>
      </c>
      <c r="T953">
        <v>0.18</v>
      </c>
      <c r="U953">
        <v>6</v>
      </c>
      <c r="V953">
        <f>(Table1[[#This Row],[Min Nitrate N + Nitrite N]]+Table1[[#This Row],[Max Nitrate N + Nitrite N]])/2</f>
        <v>3.09</v>
      </c>
      <c r="W953">
        <v>3100</v>
      </c>
      <c r="X953">
        <v>46000</v>
      </c>
      <c r="Y953">
        <f>(Table1[[#This Row],[Min Fecal Coliform]]+Table1[[#This Row],[Max Fecal Coliform]])/2</f>
        <v>24550</v>
      </c>
      <c r="Z953">
        <v>35000</v>
      </c>
      <c r="AA953">
        <v>350000</v>
      </c>
      <c r="AB953">
        <f>(Table1[[#This Row],[Min Total Coliform]]+Table1[[#This Row],[Max Total Coliform]])/2</f>
        <v>192500</v>
      </c>
      <c r="AC953">
        <f>MIN(10, (Table1[[#This Row],[Avg BOD]]/4)*10)</f>
        <v>10</v>
      </c>
      <c r="AD953">
        <f>MIN(10, (Table1[[#This Row],[Avg Fecal Coliform]]/600)*10)</f>
        <v>10</v>
      </c>
      <c r="AE953">
        <f>MIN(10, (Table1[[#This Row],[Avg Nitrate N + Nitrite N]]/10)*10)</f>
        <v>3.09</v>
      </c>
      <c r="AF953">
        <f>IF(OR(Table1[[#This Row],[Avg pH]]&lt;6.5,Table1[[#This Row],[Avg pH]]&gt;8.5),10,0)</f>
        <v>0</v>
      </c>
      <c r="AG953">
        <f>MAX(0, 10-(2*Table1[[#This Row],[Avg Dissolved Oxygen]]))</f>
        <v>0</v>
      </c>
      <c r="AH953">
        <f>(Table1[[#This Row],[Fecal Score]]*0.3) + (Table1[[#This Row],[BOD Score]]*0.25) + (Table1[[#This Row],[Nitrate Score]]*0.2) + (Table1[[#This Row],[pH Score]]*0.15) + (Table1[[#This Row],[Dissolved Oxygen Score]]*0.1)</f>
        <v>6.1180000000000003</v>
      </c>
      <c r="AI953">
        <v>2019</v>
      </c>
    </row>
    <row r="954" spans="1:35">
      <c r="A954">
        <v>3625</v>
      </c>
      <c r="B954" t="s">
        <v>115</v>
      </c>
      <c r="C954" t="s">
        <v>1</v>
      </c>
      <c r="D954" t="s">
        <v>113</v>
      </c>
      <c r="E954">
        <v>25</v>
      </c>
      <c r="F954">
        <v>29</v>
      </c>
      <c r="G954">
        <f>(Table1[[#This Row],[Min Temperature]]+Table1[[#This Row],[Max Temperature]])/2</f>
        <v>27</v>
      </c>
      <c r="H954">
        <v>4</v>
      </c>
      <c r="I954">
        <v>7.2</v>
      </c>
      <c r="J954">
        <f>(Table1[[#This Row],[Min Dissolved Oxygen]]+Table1[[#This Row],[Max Dissolved Oxygen]])/2</f>
        <v>5.6</v>
      </c>
      <c r="K954">
        <v>6.2</v>
      </c>
      <c r="L954">
        <v>7.7</v>
      </c>
      <c r="M954">
        <f>(Table1[[#This Row],[Min pH]]+Table1[[#This Row],[Max pH]])/2</f>
        <v>6.95</v>
      </c>
      <c r="N954">
        <v>449</v>
      </c>
      <c r="O954">
        <v>842</v>
      </c>
      <c r="P954">
        <f>(Table1[[#This Row],[Min Conductivity]]+Table1[[#This Row],[Max Conductivity]])/2</f>
        <v>645.5</v>
      </c>
      <c r="Q954">
        <v>3</v>
      </c>
      <c r="R954">
        <v>16</v>
      </c>
      <c r="S954">
        <f>(Table1[[#This Row],[Min BOD]]+Table1[[#This Row],[Max BOD]])/2</f>
        <v>9.5</v>
      </c>
      <c r="T954">
        <v>0.31</v>
      </c>
      <c r="U954">
        <v>5</v>
      </c>
      <c r="V954">
        <f>(Table1[[#This Row],[Min Nitrate N + Nitrite N]]+Table1[[#This Row],[Max Nitrate N + Nitrite N]])/2</f>
        <v>2.6549999999999998</v>
      </c>
      <c r="W954">
        <v>630</v>
      </c>
      <c r="X954">
        <v>17000</v>
      </c>
      <c r="Y954">
        <f>(Table1[[#This Row],[Min Fecal Coliform]]+Table1[[#This Row],[Max Fecal Coliform]])/2</f>
        <v>8815</v>
      </c>
      <c r="Z954">
        <v>9200</v>
      </c>
      <c r="AA954">
        <v>92000</v>
      </c>
      <c r="AB954">
        <f>(Table1[[#This Row],[Min Total Coliform]]+Table1[[#This Row],[Max Total Coliform]])/2</f>
        <v>50600</v>
      </c>
      <c r="AC954">
        <f>MIN(10, (Table1[[#This Row],[Avg BOD]]/4)*10)</f>
        <v>10</v>
      </c>
      <c r="AD954">
        <f>MIN(10, (Table1[[#This Row],[Avg Fecal Coliform]]/600)*10)</f>
        <v>10</v>
      </c>
      <c r="AE954">
        <f>MIN(10, (Table1[[#This Row],[Avg Nitrate N + Nitrite N]]/10)*10)</f>
        <v>2.6549999999999994</v>
      </c>
      <c r="AF954">
        <f>IF(OR(Table1[[#This Row],[Avg pH]]&lt;6.5,Table1[[#This Row],[Avg pH]]&gt;8.5),10,0)</f>
        <v>0</v>
      </c>
      <c r="AG954">
        <f>MAX(0, 10-(2*Table1[[#This Row],[Avg Dissolved Oxygen]]))</f>
        <v>0</v>
      </c>
      <c r="AH954">
        <f>(Table1[[#This Row],[Fecal Score]]*0.3) + (Table1[[#This Row],[BOD Score]]*0.25) + (Table1[[#This Row],[Nitrate Score]]*0.2) + (Table1[[#This Row],[pH Score]]*0.15) + (Table1[[#This Row],[Dissolved Oxygen Score]]*0.1)</f>
        <v>6.0309999999999997</v>
      </c>
      <c r="AI954">
        <v>2019</v>
      </c>
    </row>
    <row r="955" spans="1:35">
      <c r="A955">
        <v>3627</v>
      </c>
      <c r="B955" t="s">
        <v>139</v>
      </c>
      <c r="C955" t="s">
        <v>1</v>
      </c>
      <c r="D955" t="s">
        <v>113</v>
      </c>
      <c r="E955">
        <v>27</v>
      </c>
      <c r="F955">
        <v>36</v>
      </c>
      <c r="G955">
        <f>(Table1[[#This Row],[Min Temperature]]+Table1[[#This Row],[Max Temperature]])/2</f>
        <v>31.5</v>
      </c>
      <c r="H955">
        <v>0.5</v>
      </c>
      <c r="I955">
        <v>5.6</v>
      </c>
      <c r="J955">
        <f>(Table1[[#This Row],[Min Dissolved Oxygen]]+Table1[[#This Row],[Max Dissolved Oxygen]])/2</f>
        <v>3.05</v>
      </c>
      <c r="K955">
        <v>6.5</v>
      </c>
      <c r="L955">
        <v>8.8000000000000007</v>
      </c>
      <c r="M955">
        <f>(Table1[[#This Row],[Min pH]]+Table1[[#This Row],[Max pH]])/2</f>
        <v>7.65</v>
      </c>
      <c r="N955">
        <v>782</v>
      </c>
      <c r="O955">
        <v>1287</v>
      </c>
      <c r="P955">
        <f>(Table1[[#This Row],[Min Conductivity]]+Table1[[#This Row],[Max Conductivity]])/2</f>
        <v>1034.5</v>
      </c>
      <c r="Q955">
        <v>6</v>
      </c>
      <c r="R955">
        <v>33</v>
      </c>
      <c r="S955">
        <f>(Table1[[#This Row],[Min BOD]]+Table1[[#This Row],[Max BOD]])/2</f>
        <v>19.5</v>
      </c>
      <c r="T955">
        <v>0.51</v>
      </c>
      <c r="U955">
        <v>6.5</v>
      </c>
      <c r="V955">
        <f>(Table1[[#This Row],[Min Nitrate N + Nitrite N]]+Table1[[#This Row],[Max Nitrate N + Nitrite N]])/2</f>
        <v>3.5049999999999999</v>
      </c>
      <c r="W955">
        <v>2800</v>
      </c>
      <c r="X955">
        <v>94000</v>
      </c>
      <c r="Y955">
        <f>(Table1[[#This Row],[Min Fecal Coliform]]+Table1[[#This Row],[Max Fecal Coliform]])/2</f>
        <v>48400</v>
      </c>
      <c r="Z955">
        <v>16000</v>
      </c>
      <c r="AA955">
        <v>540000</v>
      </c>
      <c r="AB955">
        <f>(Table1[[#This Row],[Min Total Coliform]]+Table1[[#This Row],[Max Total Coliform]])/2</f>
        <v>278000</v>
      </c>
      <c r="AC955">
        <f>MIN(10, (Table1[[#This Row],[Avg BOD]]/4)*10)</f>
        <v>10</v>
      </c>
      <c r="AD955">
        <f>MIN(10, (Table1[[#This Row],[Avg Fecal Coliform]]/600)*10)</f>
        <v>10</v>
      </c>
      <c r="AE955">
        <f>MIN(10, (Table1[[#This Row],[Avg Nitrate N + Nitrite N]]/10)*10)</f>
        <v>3.5049999999999999</v>
      </c>
      <c r="AF955">
        <f>IF(OR(Table1[[#This Row],[Avg pH]]&lt;6.5,Table1[[#This Row],[Avg pH]]&gt;8.5),10,0)</f>
        <v>0</v>
      </c>
      <c r="AG955">
        <f>MAX(0, 10-(2*Table1[[#This Row],[Avg Dissolved Oxygen]]))</f>
        <v>3.9000000000000004</v>
      </c>
      <c r="AH955">
        <f>(Table1[[#This Row],[Fecal Score]]*0.3) + (Table1[[#This Row],[BOD Score]]*0.25) + (Table1[[#This Row],[Nitrate Score]]*0.2) + (Table1[[#This Row],[pH Score]]*0.15) + (Table1[[#This Row],[Dissolved Oxygen Score]]*0.1)</f>
        <v>6.5910000000000002</v>
      </c>
      <c r="AI955">
        <v>2019</v>
      </c>
    </row>
    <row r="956" spans="1:35">
      <c r="A956">
        <v>3628</v>
      </c>
      <c r="B956" t="s">
        <v>438</v>
      </c>
      <c r="C956" t="s">
        <v>1</v>
      </c>
      <c r="D956" t="s">
        <v>113</v>
      </c>
      <c r="E956">
        <v>25</v>
      </c>
      <c r="F956">
        <v>34</v>
      </c>
      <c r="G956">
        <f>(Table1[[#This Row],[Min Temperature]]+Table1[[#This Row],[Max Temperature]])/2</f>
        <v>29.5</v>
      </c>
      <c r="H956">
        <v>0.5</v>
      </c>
      <c r="I956">
        <v>7.2</v>
      </c>
      <c r="J956">
        <f>(Table1[[#This Row],[Min Dissolved Oxygen]]+Table1[[#This Row],[Max Dissolved Oxygen]])/2</f>
        <v>3.85</v>
      </c>
      <c r="K956">
        <v>6.5</v>
      </c>
      <c r="L956">
        <v>7.6</v>
      </c>
      <c r="M956">
        <f>(Table1[[#This Row],[Min pH]]+Table1[[#This Row],[Max pH]])/2</f>
        <v>7.05</v>
      </c>
      <c r="N956">
        <v>638</v>
      </c>
      <c r="O956">
        <v>1384</v>
      </c>
      <c r="P956">
        <f>(Table1[[#This Row],[Min Conductivity]]+Table1[[#This Row],[Max Conductivity]])/2</f>
        <v>1011</v>
      </c>
      <c r="Q956">
        <v>4</v>
      </c>
      <c r="R956">
        <v>52</v>
      </c>
      <c r="S956">
        <f>(Table1[[#This Row],[Min BOD]]+Table1[[#This Row],[Max BOD]])/2</f>
        <v>28</v>
      </c>
      <c r="T956">
        <v>0.44</v>
      </c>
      <c r="U956">
        <v>5</v>
      </c>
      <c r="V956">
        <f>(Table1[[#This Row],[Min Nitrate N + Nitrite N]]+Table1[[#This Row],[Max Nitrate N + Nitrite N]])/2</f>
        <v>2.72</v>
      </c>
      <c r="W956">
        <v>460</v>
      </c>
      <c r="X956">
        <v>70000</v>
      </c>
      <c r="Y956">
        <f>(Table1[[#This Row],[Min Fecal Coliform]]+Table1[[#This Row],[Max Fecal Coliform]])/2</f>
        <v>35230</v>
      </c>
      <c r="Z956">
        <v>5400</v>
      </c>
      <c r="AA956">
        <v>350000</v>
      </c>
      <c r="AB956">
        <f>(Table1[[#This Row],[Min Total Coliform]]+Table1[[#This Row],[Max Total Coliform]])/2</f>
        <v>177700</v>
      </c>
      <c r="AC956">
        <f>MIN(10, (Table1[[#This Row],[Avg BOD]]/4)*10)</f>
        <v>10</v>
      </c>
      <c r="AD956">
        <f>MIN(10, (Table1[[#This Row],[Avg Fecal Coliform]]/600)*10)</f>
        <v>10</v>
      </c>
      <c r="AE956">
        <f>MIN(10, (Table1[[#This Row],[Avg Nitrate N + Nitrite N]]/10)*10)</f>
        <v>2.72</v>
      </c>
      <c r="AF956">
        <f>IF(OR(Table1[[#This Row],[Avg pH]]&lt;6.5,Table1[[#This Row],[Avg pH]]&gt;8.5),10,0)</f>
        <v>0</v>
      </c>
      <c r="AG956">
        <f>MAX(0, 10-(2*Table1[[#This Row],[Avg Dissolved Oxygen]]))</f>
        <v>2.2999999999999998</v>
      </c>
      <c r="AH956">
        <f>(Table1[[#This Row],[Fecal Score]]*0.3) + (Table1[[#This Row],[BOD Score]]*0.25) + (Table1[[#This Row],[Nitrate Score]]*0.2) + (Table1[[#This Row],[pH Score]]*0.15) + (Table1[[#This Row],[Dissolved Oxygen Score]]*0.1)</f>
        <v>6.2740000000000009</v>
      </c>
      <c r="AI956">
        <v>2019</v>
      </c>
    </row>
    <row r="957" spans="1:35">
      <c r="A957">
        <v>3644</v>
      </c>
      <c r="B957" t="s">
        <v>140</v>
      </c>
      <c r="C957" t="s">
        <v>1</v>
      </c>
      <c r="D957" t="s">
        <v>113</v>
      </c>
      <c r="E957">
        <v>22</v>
      </c>
      <c r="F957">
        <v>34</v>
      </c>
      <c r="G957">
        <f>(Table1[[#This Row],[Min Temperature]]+Table1[[#This Row],[Max Temperature]])/2</f>
        <v>28</v>
      </c>
      <c r="H957">
        <v>0</v>
      </c>
      <c r="I957">
        <v>3.8</v>
      </c>
      <c r="J957">
        <f>(Table1[[#This Row],[Min Dissolved Oxygen]]+Table1[[#This Row],[Max Dissolved Oxygen]])/2</f>
        <v>1.9</v>
      </c>
      <c r="K957">
        <v>7.1</v>
      </c>
      <c r="L957">
        <v>9.3000000000000007</v>
      </c>
      <c r="M957">
        <f>(Table1[[#This Row],[Min pH]]+Table1[[#This Row],[Max pH]])/2</f>
        <v>8.1999999999999993</v>
      </c>
      <c r="N957">
        <v>2200</v>
      </c>
      <c r="O957">
        <v>4930</v>
      </c>
      <c r="P957">
        <f>(Table1[[#This Row],[Min Conductivity]]+Table1[[#This Row],[Max Conductivity]])/2</f>
        <v>3565</v>
      </c>
      <c r="Q957">
        <v>13</v>
      </c>
      <c r="R957">
        <v>54</v>
      </c>
      <c r="S957">
        <f>(Table1[[#This Row],[Min BOD]]+Table1[[#This Row],[Max BOD]])/2</f>
        <v>33.5</v>
      </c>
      <c r="T957">
        <v>1.1000000000000001</v>
      </c>
      <c r="U957">
        <v>16</v>
      </c>
      <c r="V957">
        <f>(Table1[[#This Row],[Min Nitrate N + Nitrite N]]+Table1[[#This Row],[Max Nitrate N + Nitrite N]])/2</f>
        <v>8.5500000000000007</v>
      </c>
      <c r="W957">
        <v>940</v>
      </c>
      <c r="X957">
        <v>35000</v>
      </c>
      <c r="Y957">
        <f>(Table1[[#This Row],[Min Fecal Coliform]]+Table1[[#This Row],[Max Fecal Coliform]])/2</f>
        <v>17970</v>
      </c>
      <c r="Z957">
        <v>5400</v>
      </c>
      <c r="AA957">
        <v>160000</v>
      </c>
      <c r="AB957">
        <f>(Table1[[#This Row],[Min Total Coliform]]+Table1[[#This Row],[Max Total Coliform]])/2</f>
        <v>82700</v>
      </c>
      <c r="AC957">
        <f>MIN(10, (Table1[[#This Row],[Avg BOD]]/4)*10)</f>
        <v>10</v>
      </c>
      <c r="AD957">
        <f>MIN(10, (Table1[[#This Row],[Avg Fecal Coliform]]/600)*10)</f>
        <v>10</v>
      </c>
      <c r="AE957">
        <f>MIN(10, (Table1[[#This Row],[Avg Nitrate N + Nitrite N]]/10)*10)</f>
        <v>8.5500000000000007</v>
      </c>
      <c r="AF957">
        <f>IF(OR(Table1[[#This Row],[Avg pH]]&lt;6.5,Table1[[#This Row],[Avg pH]]&gt;8.5),10,0)</f>
        <v>0</v>
      </c>
      <c r="AG957">
        <f>MAX(0, 10-(2*Table1[[#This Row],[Avg Dissolved Oxygen]]))</f>
        <v>6.2</v>
      </c>
      <c r="AH957">
        <f>(Table1[[#This Row],[Fecal Score]]*0.3) + (Table1[[#This Row],[BOD Score]]*0.25) + (Table1[[#This Row],[Nitrate Score]]*0.2) + (Table1[[#This Row],[pH Score]]*0.15) + (Table1[[#This Row],[Dissolved Oxygen Score]]*0.1)</f>
        <v>7.83</v>
      </c>
      <c r="AI957">
        <v>2019</v>
      </c>
    </row>
    <row r="958" spans="1:35">
      <c r="A958">
        <v>3645</v>
      </c>
      <c r="B958" t="s">
        <v>141</v>
      </c>
      <c r="C958" t="s">
        <v>1</v>
      </c>
      <c r="D958" t="s">
        <v>113</v>
      </c>
      <c r="E958">
        <v>22</v>
      </c>
      <c r="F958">
        <v>35</v>
      </c>
      <c r="G958">
        <f>(Table1[[#This Row],[Min Temperature]]+Table1[[#This Row],[Max Temperature]])/2</f>
        <v>28.5</v>
      </c>
      <c r="H958">
        <v>0</v>
      </c>
      <c r="I958">
        <v>1.8</v>
      </c>
      <c r="J958">
        <f>(Table1[[#This Row],[Min Dissolved Oxygen]]+Table1[[#This Row],[Max Dissolved Oxygen]])/2</f>
        <v>0.9</v>
      </c>
      <c r="K958">
        <v>6.6</v>
      </c>
      <c r="L958">
        <v>10.3</v>
      </c>
      <c r="M958">
        <f>(Table1[[#This Row],[Min pH]]+Table1[[#This Row],[Max pH]])/2</f>
        <v>8.4499999999999993</v>
      </c>
      <c r="N958">
        <v>428</v>
      </c>
      <c r="O958">
        <v>1220</v>
      </c>
      <c r="P958">
        <f>(Table1[[#This Row],[Min Conductivity]]+Table1[[#This Row],[Max Conductivity]])/2</f>
        <v>824</v>
      </c>
      <c r="Q958">
        <v>36</v>
      </c>
      <c r="R958">
        <v>144</v>
      </c>
      <c r="S958">
        <f>(Table1[[#This Row],[Min BOD]]+Table1[[#This Row],[Max BOD]])/2</f>
        <v>90</v>
      </c>
      <c r="T958">
        <v>0</v>
      </c>
      <c r="U958">
        <v>8</v>
      </c>
      <c r="V958">
        <f>(Table1[[#This Row],[Min Nitrate N + Nitrite N]]+Table1[[#This Row],[Max Nitrate N + Nitrite N]])/2</f>
        <v>4</v>
      </c>
      <c r="W958">
        <v>460</v>
      </c>
      <c r="X958">
        <v>400000</v>
      </c>
      <c r="Y958">
        <f>(Table1[[#This Row],[Min Fecal Coliform]]+Table1[[#This Row],[Max Fecal Coliform]])/2</f>
        <v>200230</v>
      </c>
      <c r="Z958">
        <v>5400</v>
      </c>
      <c r="AA958">
        <v>3500000</v>
      </c>
      <c r="AB958">
        <f>(Table1[[#This Row],[Min Total Coliform]]+Table1[[#This Row],[Max Total Coliform]])/2</f>
        <v>1752700</v>
      </c>
      <c r="AC958">
        <f>MIN(10, (Table1[[#This Row],[Avg BOD]]/4)*10)</f>
        <v>10</v>
      </c>
      <c r="AD958">
        <f>MIN(10, (Table1[[#This Row],[Avg Fecal Coliform]]/600)*10)</f>
        <v>10</v>
      </c>
      <c r="AE958">
        <f>MIN(10, (Table1[[#This Row],[Avg Nitrate N + Nitrite N]]/10)*10)</f>
        <v>4</v>
      </c>
      <c r="AF958">
        <f>IF(OR(Table1[[#This Row],[Avg pH]]&lt;6.5,Table1[[#This Row],[Avg pH]]&gt;8.5),10,0)</f>
        <v>0</v>
      </c>
      <c r="AG958">
        <f>MAX(0, 10-(2*Table1[[#This Row],[Avg Dissolved Oxygen]]))</f>
        <v>8.1999999999999993</v>
      </c>
      <c r="AH958">
        <f>(Table1[[#This Row],[Fecal Score]]*0.3) + (Table1[[#This Row],[BOD Score]]*0.25) + (Table1[[#This Row],[Nitrate Score]]*0.2) + (Table1[[#This Row],[pH Score]]*0.15) + (Table1[[#This Row],[Dissolved Oxygen Score]]*0.1)</f>
        <v>7.12</v>
      </c>
      <c r="AI958">
        <v>2019</v>
      </c>
    </row>
    <row r="959" spans="1:35">
      <c r="A959">
        <v>3646</v>
      </c>
      <c r="B959" t="s">
        <v>142</v>
      </c>
      <c r="C959" t="s">
        <v>1</v>
      </c>
      <c r="D959" t="s">
        <v>113</v>
      </c>
      <c r="E959">
        <v>23</v>
      </c>
      <c r="F959">
        <v>35</v>
      </c>
      <c r="G959">
        <f>(Table1[[#This Row],[Min Temperature]]+Table1[[#This Row],[Max Temperature]])/2</f>
        <v>29</v>
      </c>
      <c r="H959">
        <v>2.5</v>
      </c>
      <c r="I959">
        <v>7.2</v>
      </c>
      <c r="J959">
        <f>(Table1[[#This Row],[Min Dissolved Oxygen]]+Table1[[#This Row],[Max Dissolved Oxygen]])/2</f>
        <v>4.8499999999999996</v>
      </c>
      <c r="K959">
        <v>7.8</v>
      </c>
      <c r="L959">
        <v>9.6</v>
      </c>
      <c r="M959">
        <f>(Table1[[#This Row],[Min pH]]+Table1[[#This Row],[Max pH]])/2</f>
        <v>8.6999999999999993</v>
      </c>
      <c r="N959">
        <v>654</v>
      </c>
      <c r="O959">
        <v>911</v>
      </c>
      <c r="P959">
        <f>(Table1[[#This Row],[Min Conductivity]]+Table1[[#This Row],[Max Conductivity]])/2</f>
        <v>782.5</v>
      </c>
      <c r="Q959">
        <v>4</v>
      </c>
      <c r="R959">
        <v>19</v>
      </c>
      <c r="S959">
        <f>(Table1[[#This Row],[Min BOD]]+Table1[[#This Row],[Max BOD]])/2</f>
        <v>11.5</v>
      </c>
      <c r="T959">
        <v>0</v>
      </c>
      <c r="U959">
        <v>8</v>
      </c>
      <c r="V959">
        <f>(Table1[[#This Row],[Min Nitrate N + Nitrite N]]+Table1[[#This Row],[Max Nitrate N + Nitrite N]])/2</f>
        <v>4</v>
      </c>
      <c r="W959">
        <v>470</v>
      </c>
      <c r="X959">
        <v>700000</v>
      </c>
      <c r="Y959">
        <f>(Table1[[#This Row],[Min Fecal Coliform]]+Table1[[#This Row],[Max Fecal Coliform]])/2</f>
        <v>350235</v>
      </c>
      <c r="Z959">
        <v>3500</v>
      </c>
      <c r="AA959">
        <v>5400000</v>
      </c>
      <c r="AB959">
        <f>(Table1[[#This Row],[Min Total Coliform]]+Table1[[#This Row],[Max Total Coliform]])/2</f>
        <v>2701750</v>
      </c>
      <c r="AC959">
        <f>MIN(10, (Table1[[#This Row],[Avg BOD]]/4)*10)</f>
        <v>10</v>
      </c>
      <c r="AD959">
        <f>MIN(10, (Table1[[#This Row],[Avg Fecal Coliform]]/600)*10)</f>
        <v>10</v>
      </c>
      <c r="AE959">
        <f>MIN(10, (Table1[[#This Row],[Avg Nitrate N + Nitrite N]]/10)*10)</f>
        <v>4</v>
      </c>
      <c r="AF959">
        <f>IF(OR(Table1[[#This Row],[Avg pH]]&lt;6.5,Table1[[#This Row],[Avg pH]]&gt;8.5),10,0)</f>
        <v>10</v>
      </c>
      <c r="AG959">
        <f>MAX(0, 10-(2*Table1[[#This Row],[Avg Dissolved Oxygen]]))</f>
        <v>0.30000000000000071</v>
      </c>
      <c r="AH959">
        <f>(Table1[[#This Row],[Fecal Score]]*0.3) + (Table1[[#This Row],[BOD Score]]*0.25) + (Table1[[#This Row],[Nitrate Score]]*0.2) + (Table1[[#This Row],[pH Score]]*0.15) + (Table1[[#This Row],[Dissolved Oxygen Score]]*0.1)</f>
        <v>7.83</v>
      </c>
      <c r="AI959">
        <v>2019</v>
      </c>
    </row>
    <row r="960" spans="1:35">
      <c r="A960">
        <v>3649</v>
      </c>
      <c r="B960" t="s">
        <v>144</v>
      </c>
      <c r="C960" t="s">
        <v>1</v>
      </c>
      <c r="D960" t="s">
        <v>113</v>
      </c>
      <c r="E960">
        <v>21</v>
      </c>
      <c r="F960">
        <v>29</v>
      </c>
      <c r="G960">
        <f>(Table1[[#This Row],[Min Temperature]]+Table1[[#This Row],[Max Temperature]])/2</f>
        <v>25</v>
      </c>
      <c r="H960">
        <v>4.4000000000000004</v>
      </c>
      <c r="I960">
        <v>8</v>
      </c>
      <c r="J960">
        <f>(Table1[[#This Row],[Min Dissolved Oxygen]]+Table1[[#This Row],[Max Dissolved Oxygen]])/2</f>
        <v>6.2</v>
      </c>
      <c r="K960">
        <v>6.5</v>
      </c>
      <c r="L960">
        <v>7.5</v>
      </c>
      <c r="M960">
        <f>(Table1[[#This Row],[Min pH]]+Table1[[#This Row],[Max pH]])/2</f>
        <v>7</v>
      </c>
      <c r="N960">
        <v>120</v>
      </c>
      <c r="O960">
        <v>995</v>
      </c>
      <c r="P960">
        <f>(Table1[[#This Row],[Min Conductivity]]+Table1[[#This Row],[Max Conductivity]])/2</f>
        <v>557.5</v>
      </c>
      <c r="Q960">
        <v>2</v>
      </c>
      <c r="R960">
        <v>7</v>
      </c>
      <c r="S960">
        <f>(Table1[[#This Row],[Min BOD]]+Table1[[#This Row],[Max BOD]])/2</f>
        <v>4.5</v>
      </c>
      <c r="T960">
        <v>0.02</v>
      </c>
      <c r="U960">
        <v>5.9</v>
      </c>
      <c r="V960">
        <f>(Table1[[#This Row],[Min Nitrate N + Nitrite N]]+Table1[[#This Row],[Max Nitrate N + Nitrite N]])/2</f>
        <v>2.96</v>
      </c>
      <c r="W960">
        <v>940</v>
      </c>
      <c r="X960">
        <v>120000</v>
      </c>
      <c r="Y960">
        <f>(Table1[[#This Row],[Min Fecal Coliform]]+Table1[[#This Row],[Max Fecal Coliform]])/2</f>
        <v>60470</v>
      </c>
      <c r="Z960">
        <v>9200</v>
      </c>
      <c r="AA960">
        <v>920000</v>
      </c>
      <c r="AB960">
        <f>(Table1[[#This Row],[Min Total Coliform]]+Table1[[#This Row],[Max Total Coliform]])/2</f>
        <v>464600</v>
      </c>
      <c r="AC960">
        <f>MIN(10, (Table1[[#This Row],[Avg BOD]]/4)*10)</f>
        <v>10</v>
      </c>
      <c r="AD960">
        <f>MIN(10, (Table1[[#This Row],[Avg Fecal Coliform]]/600)*10)</f>
        <v>10</v>
      </c>
      <c r="AE960">
        <f>MIN(10, (Table1[[#This Row],[Avg Nitrate N + Nitrite N]]/10)*10)</f>
        <v>2.96</v>
      </c>
      <c r="AF960">
        <f>IF(OR(Table1[[#This Row],[Avg pH]]&lt;6.5,Table1[[#This Row],[Avg pH]]&gt;8.5),10,0)</f>
        <v>0</v>
      </c>
      <c r="AG960">
        <f>MAX(0, 10-(2*Table1[[#This Row],[Avg Dissolved Oxygen]]))</f>
        <v>0</v>
      </c>
      <c r="AH960">
        <f>(Table1[[#This Row],[Fecal Score]]*0.3) + (Table1[[#This Row],[BOD Score]]*0.25) + (Table1[[#This Row],[Nitrate Score]]*0.2) + (Table1[[#This Row],[pH Score]]*0.15) + (Table1[[#This Row],[Dissolved Oxygen Score]]*0.1)</f>
        <v>6.0919999999999996</v>
      </c>
      <c r="AI960">
        <v>2019</v>
      </c>
    </row>
    <row r="961" spans="1:35">
      <c r="A961">
        <v>3654</v>
      </c>
      <c r="B961" t="s">
        <v>179</v>
      </c>
      <c r="C961" t="s">
        <v>1</v>
      </c>
      <c r="D961" t="s">
        <v>113</v>
      </c>
      <c r="E961">
        <v>22</v>
      </c>
      <c r="F961">
        <v>32</v>
      </c>
      <c r="G961">
        <f>(Table1[[#This Row],[Min Temperature]]+Table1[[#This Row],[Max Temperature]])/2</f>
        <v>27</v>
      </c>
      <c r="H961">
        <v>1.4</v>
      </c>
      <c r="I961">
        <v>6</v>
      </c>
      <c r="J961">
        <f>(Table1[[#This Row],[Min Dissolved Oxygen]]+Table1[[#This Row],[Max Dissolved Oxygen]])/2</f>
        <v>3.7</v>
      </c>
      <c r="K961">
        <v>6.5</v>
      </c>
      <c r="L961">
        <v>8</v>
      </c>
      <c r="M961">
        <f>(Table1[[#This Row],[Min pH]]+Table1[[#This Row],[Max pH]])/2</f>
        <v>7.25</v>
      </c>
      <c r="N961">
        <v>689</v>
      </c>
      <c r="O961">
        <v>1974</v>
      </c>
      <c r="P961">
        <f>(Table1[[#This Row],[Min Conductivity]]+Table1[[#This Row],[Max Conductivity]])/2</f>
        <v>1331.5</v>
      </c>
      <c r="Q961">
        <v>6</v>
      </c>
      <c r="R961">
        <v>26</v>
      </c>
      <c r="S961">
        <f>(Table1[[#This Row],[Min BOD]]+Table1[[#This Row],[Max BOD]])/2</f>
        <v>16</v>
      </c>
      <c r="T961">
        <v>0.27</v>
      </c>
      <c r="U961">
        <v>5.9</v>
      </c>
      <c r="V961">
        <f>(Table1[[#This Row],[Min Nitrate N + Nitrite N]]+Table1[[#This Row],[Max Nitrate N + Nitrite N]])/2</f>
        <v>3.085</v>
      </c>
      <c r="W961">
        <v>460</v>
      </c>
      <c r="X961">
        <v>15000</v>
      </c>
      <c r="Y961">
        <f>(Table1[[#This Row],[Min Fecal Coliform]]+Table1[[#This Row],[Max Fecal Coliform]])/2</f>
        <v>7730</v>
      </c>
      <c r="Z961">
        <v>5400</v>
      </c>
      <c r="AA961">
        <v>160000</v>
      </c>
      <c r="AB961">
        <f>(Table1[[#This Row],[Min Total Coliform]]+Table1[[#This Row],[Max Total Coliform]])/2</f>
        <v>82700</v>
      </c>
      <c r="AC961">
        <f>MIN(10, (Table1[[#This Row],[Avg BOD]]/4)*10)</f>
        <v>10</v>
      </c>
      <c r="AD961">
        <f>MIN(10, (Table1[[#This Row],[Avg Fecal Coliform]]/600)*10)</f>
        <v>10</v>
      </c>
      <c r="AE961">
        <f>MIN(10, (Table1[[#This Row],[Avg Nitrate N + Nitrite N]]/10)*10)</f>
        <v>3.085</v>
      </c>
      <c r="AF961">
        <f>IF(OR(Table1[[#This Row],[Avg pH]]&lt;6.5,Table1[[#This Row],[Avg pH]]&gt;8.5),10,0)</f>
        <v>0</v>
      </c>
      <c r="AG961">
        <f>MAX(0, 10-(2*Table1[[#This Row],[Avg Dissolved Oxygen]]))</f>
        <v>2.5999999999999996</v>
      </c>
      <c r="AH961">
        <f>(Table1[[#This Row],[Fecal Score]]*0.3) + (Table1[[#This Row],[BOD Score]]*0.25) + (Table1[[#This Row],[Nitrate Score]]*0.2) + (Table1[[#This Row],[pH Score]]*0.15) + (Table1[[#This Row],[Dissolved Oxygen Score]]*0.1)</f>
        <v>6.3769999999999998</v>
      </c>
      <c r="AI961">
        <v>2019</v>
      </c>
    </row>
    <row r="962" spans="1:35">
      <c r="A962">
        <v>3679</v>
      </c>
      <c r="B962" t="s">
        <v>186</v>
      </c>
      <c r="C962" t="s">
        <v>1</v>
      </c>
      <c r="D962" t="s">
        <v>113</v>
      </c>
      <c r="E962">
        <v>24</v>
      </c>
      <c r="F962">
        <v>32</v>
      </c>
      <c r="G962">
        <f>(Table1[[#This Row],[Min Temperature]]+Table1[[#This Row],[Max Temperature]])/2</f>
        <v>28</v>
      </c>
      <c r="H962">
        <v>0.3</v>
      </c>
      <c r="I962">
        <v>9.4</v>
      </c>
      <c r="J962">
        <f>(Table1[[#This Row],[Min Dissolved Oxygen]]+Table1[[#This Row],[Max Dissolved Oxygen]])/2</f>
        <v>4.8500000000000005</v>
      </c>
      <c r="K962">
        <v>8</v>
      </c>
      <c r="L962">
        <v>9.1</v>
      </c>
      <c r="M962">
        <f>(Table1[[#This Row],[Min pH]]+Table1[[#This Row],[Max pH]])/2</f>
        <v>8.5500000000000007</v>
      </c>
      <c r="N962">
        <v>388</v>
      </c>
      <c r="O962">
        <v>1540</v>
      </c>
      <c r="P962">
        <f>(Table1[[#This Row],[Min Conductivity]]+Table1[[#This Row],[Max Conductivity]])/2</f>
        <v>964</v>
      </c>
      <c r="Q962">
        <v>1.1000000000000001</v>
      </c>
      <c r="R962">
        <v>23.1</v>
      </c>
      <c r="S962">
        <f>(Table1[[#This Row],[Min BOD]]+Table1[[#This Row],[Max BOD]])/2</f>
        <v>12.100000000000001</v>
      </c>
      <c r="T962">
        <v>0</v>
      </c>
      <c r="U962">
        <v>42</v>
      </c>
      <c r="V962">
        <f>(Table1[[#This Row],[Min Nitrate N + Nitrite N]]+Table1[[#This Row],[Max Nitrate N + Nitrite N]])/2</f>
        <v>21</v>
      </c>
      <c r="W962">
        <v>220</v>
      </c>
      <c r="X962">
        <v>1800</v>
      </c>
      <c r="Y962">
        <f>(Table1[[#This Row],[Min Fecal Coliform]]+Table1[[#This Row],[Max Fecal Coliform]])/2</f>
        <v>1010</v>
      </c>
      <c r="Z962">
        <v>900</v>
      </c>
      <c r="AA962">
        <v>3200</v>
      </c>
      <c r="AB962">
        <f>(Table1[[#This Row],[Min Total Coliform]]+Table1[[#This Row],[Max Total Coliform]])/2</f>
        <v>2050</v>
      </c>
      <c r="AC962">
        <f>MIN(10, (Table1[[#This Row],[Avg BOD]]/4)*10)</f>
        <v>10</v>
      </c>
      <c r="AD962">
        <f>MIN(10, (Table1[[#This Row],[Avg Fecal Coliform]]/600)*10)</f>
        <v>10</v>
      </c>
      <c r="AE962">
        <f>MIN(10, (Table1[[#This Row],[Avg Nitrate N + Nitrite N]]/10)*10)</f>
        <v>10</v>
      </c>
      <c r="AF962">
        <f>IF(OR(Table1[[#This Row],[Avg pH]]&lt;6.5,Table1[[#This Row],[Avg pH]]&gt;8.5),10,0)</f>
        <v>10</v>
      </c>
      <c r="AG962">
        <f>MAX(0, 10-(2*Table1[[#This Row],[Avg Dissolved Oxygen]]))</f>
        <v>0.29999999999999893</v>
      </c>
      <c r="AH962">
        <f>(Table1[[#This Row],[Fecal Score]]*0.3) + (Table1[[#This Row],[BOD Score]]*0.25) + (Table1[[#This Row],[Nitrate Score]]*0.2) + (Table1[[#This Row],[pH Score]]*0.15) + (Table1[[#This Row],[Dissolved Oxygen Score]]*0.1)</f>
        <v>9.0299999999999994</v>
      </c>
      <c r="AI962">
        <v>2019</v>
      </c>
    </row>
    <row r="963" spans="1:35">
      <c r="A963">
        <v>3680</v>
      </c>
      <c r="B963" t="s">
        <v>187</v>
      </c>
      <c r="C963" t="s">
        <v>1</v>
      </c>
      <c r="D963" t="s">
        <v>113</v>
      </c>
      <c r="E963">
        <v>22</v>
      </c>
      <c r="F963">
        <v>34</v>
      </c>
      <c r="G963">
        <f>(Table1[[#This Row],[Min Temperature]]+Table1[[#This Row],[Max Temperature]])/2</f>
        <v>28</v>
      </c>
      <c r="H963">
        <v>6.4</v>
      </c>
      <c r="I963">
        <v>8.6999999999999993</v>
      </c>
      <c r="J963">
        <f>(Table1[[#This Row],[Min Dissolved Oxygen]]+Table1[[#This Row],[Max Dissolved Oxygen]])/2</f>
        <v>7.55</v>
      </c>
      <c r="K963">
        <v>7.3</v>
      </c>
      <c r="L963">
        <v>8.8000000000000007</v>
      </c>
      <c r="M963">
        <f>(Table1[[#This Row],[Min pH]]+Table1[[#This Row],[Max pH]])/2</f>
        <v>8.0500000000000007</v>
      </c>
      <c r="N963">
        <v>260</v>
      </c>
      <c r="O963">
        <v>648</v>
      </c>
      <c r="P963">
        <f>(Table1[[#This Row],[Min Conductivity]]+Table1[[#This Row],[Max Conductivity]])/2</f>
        <v>454</v>
      </c>
      <c r="Q963">
        <v>1.1000000000000001</v>
      </c>
      <c r="R963">
        <v>2.5</v>
      </c>
      <c r="S963">
        <f>(Table1[[#This Row],[Min BOD]]+Table1[[#This Row],[Max BOD]])/2</f>
        <v>1.8</v>
      </c>
      <c r="T963">
        <v>0</v>
      </c>
      <c r="U963">
        <v>35.5</v>
      </c>
      <c r="V963">
        <f>(Table1[[#This Row],[Min Nitrate N + Nitrite N]]+Table1[[#This Row],[Max Nitrate N + Nitrite N]])/2</f>
        <v>17.75</v>
      </c>
      <c r="W963">
        <v>280</v>
      </c>
      <c r="X963">
        <v>1800</v>
      </c>
      <c r="Y963">
        <f>(Table1[[#This Row],[Min Fecal Coliform]]+Table1[[#This Row],[Max Fecal Coliform]])/2</f>
        <v>1040</v>
      </c>
      <c r="Z963">
        <v>1600</v>
      </c>
      <c r="AA963">
        <v>3200</v>
      </c>
      <c r="AB963">
        <f>(Table1[[#This Row],[Min Total Coliform]]+Table1[[#This Row],[Max Total Coliform]])/2</f>
        <v>2400</v>
      </c>
      <c r="AC963">
        <f>MIN(10, (Table1[[#This Row],[Avg BOD]]/4)*10)</f>
        <v>4.5</v>
      </c>
      <c r="AD963">
        <f>MIN(10, (Table1[[#This Row],[Avg Fecal Coliform]]/600)*10)</f>
        <v>10</v>
      </c>
      <c r="AE963">
        <f>MIN(10, (Table1[[#This Row],[Avg Nitrate N + Nitrite N]]/10)*10)</f>
        <v>10</v>
      </c>
      <c r="AF963">
        <f>IF(OR(Table1[[#This Row],[Avg pH]]&lt;6.5,Table1[[#This Row],[Avg pH]]&gt;8.5),10,0)</f>
        <v>0</v>
      </c>
      <c r="AG963">
        <f>MAX(0, 10-(2*Table1[[#This Row],[Avg Dissolved Oxygen]]))</f>
        <v>0</v>
      </c>
      <c r="AH963">
        <f>(Table1[[#This Row],[Fecal Score]]*0.3) + (Table1[[#This Row],[BOD Score]]*0.25) + (Table1[[#This Row],[Nitrate Score]]*0.2) + (Table1[[#This Row],[pH Score]]*0.15) + (Table1[[#This Row],[Dissolved Oxygen Score]]*0.1)</f>
        <v>6.125</v>
      </c>
      <c r="AI963">
        <v>2019</v>
      </c>
    </row>
    <row r="964" spans="1:35">
      <c r="A964">
        <v>3685</v>
      </c>
      <c r="B964" t="s">
        <v>192</v>
      </c>
      <c r="C964" t="s">
        <v>1</v>
      </c>
      <c r="D964" t="s">
        <v>113</v>
      </c>
      <c r="E964">
        <v>23</v>
      </c>
      <c r="F964">
        <v>26</v>
      </c>
      <c r="G964">
        <f>(Table1[[#This Row],[Min Temperature]]+Table1[[#This Row],[Max Temperature]])/2</f>
        <v>24.5</v>
      </c>
      <c r="H964">
        <v>6.2</v>
      </c>
      <c r="I964">
        <v>8.1999999999999993</v>
      </c>
      <c r="J964">
        <f>(Table1[[#This Row],[Min Dissolved Oxygen]]+Table1[[#This Row],[Max Dissolved Oxygen]])/2</f>
        <v>7.1999999999999993</v>
      </c>
      <c r="K964">
        <v>6.9</v>
      </c>
      <c r="L964">
        <v>8.3000000000000007</v>
      </c>
      <c r="M964">
        <f>(Table1[[#This Row],[Min pH]]+Table1[[#This Row],[Max pH]])/2</f>
        <v>7.6000000000000005</v>
      </c>
      <c r="N964">
        <v>394</v>
      </c>
      <c r="O964">
        <v>1575</v>
      </c>
      <c r="P964">
        <f>(Table1[[#This Row],[Min Conductivity]]+Table1[[#This Row],[Max Conductivity]])/2</f>
        <v>984.5</v>
      </c>
      <c r="Q964">
        <v>3.6</v>
      </c>
      <c r="R964">
        <v>5.3</v>
      </c>
      <c r="S964">
        <f>(Table1[[#This Row],[Min BOD]]+Table1[[#This Row],[Max BOD]])/2</f>
        <v>4.45</v>
      </c>
      <c r="T964">
        <v>0.49</v>
      </c>
      <c r="U964">
        <v>1.43</v>
      </c>
      <c r="V964">
        <f>(Table1[[#This Row],[Min Nitrate N + Nitrite N]]+Table1[[#This Row],[Max Nitrate N + Nitrite N]])/2</f>
        <v>0.96</v>
      </c>
      <c r="W964">
        <v>70</v>
      </c>
      <c r="X964">
        <v>900</v>
      </c>
      <c r="Y964">
        <f>(Table1[[#This Row],[Min Fecal Coliform]]+Table1[[#This Row],[Max Fecal Coliform]])/2</f>
        <v>485</v>
      </c>
      <c r="Z964">
        <v>550</v>
      </c>
      <c r="AA964">
        <v>1800</v>
      </c>
      <c r="AB964">
        <f>(Table1[[#This Row],[Min Total Coliform]]+Table1[[#This Row],[Max Total Coliform]])/2</f>
        <v>1175</v>
      </c>
      <c r="AC964">
        <f>MIN(10, (Table1[[#This Row],[Avg BOD]]/4)*10)</f>
        <v>10</v>
      </c>
      <c r="AD964">
        <f>MIN(10, (Table1[[#This Row],[Avg Fecal Coliform]]/600)*10)</f>
        <v>8.0833333333333339</v>
      </c>
      <c r="AE964">
        <f>MIN(10, (Table1[[#This Row],[Avg Nitrate N + Nitrite N]]/10)*10)</f>
        <v>0.96</v>
      </c>
      <c r="AF964">
        <f>IF(OR(Table1[[#This Row],[Avg pH]]&lt;6.5,Table1[[#This Row],[Avg pH]]&gt;8.5),10,0)</f>
        <v>0</v>
      </c>
      <c r="AG964">
        <f>MAX(0, 10-(2*Table1[[#This Row],[Avg Dissolved Oxygen]]))</f>
        <v>0</v>
      </c>
      <c r="AH964">
        <f>(Table1[[#This Row],[Fecal Score]]*0.3) + (Table1[[#This Row],[BOD Score]]*0.25) + (Table1[[#This Row],[Nitrate Score]]*0.2) + (Table1[[#This Row],[pH Score]]*0.15) + (Table1[[#This Row],[Dissolved Oxygen Score]]*0.1)</f>
        <v>5.1170000000000009</v>
      </c>
      <c r="AI964">
        <v>2019</v>
      </c>
    </row>
    <row r="965" spans="1:35">
      <c r="A965">
        <v>4094</v>
      </c>
      <c r="B965" t="s">
        <v>439</v>
      </c>
      <c r="C965" t="s">
        <v>1</v>
      </c>
      <c r="D965" t="s">
        <v>113</v>
      </c>
      <c r="E965">
        <v>22</v>
      </c>
      <c r="F965">
        <v>33</v>
      </c>
      <c r="G965">
        <f>(Table1[[#This Row],[Min Temperature]]+Table1[[#This Row],[Max Temperature]])/2</f>
        <v>27.5</v>
      </c>
      <c r="H965">
        <v>0.5</v>
      </c>
      <c r="I965">
        <v>6</v>
      </c>
      <c r="J965">
        <f>(Table1[[#This Row],[Min Dissolved Oxygen]]+Table1[[#This Row],[Max Dissolved Oxygen]])/2</f>
        <v>3.25</v>
      </c>
      <c r="K965">
        <v>6.4</v>
      </c>
      <c r="L965">
        <v>7.7</v>
      </c>
      <c r="M965">
        <f>(Table1[[#This Row],[Min pH]]+Table1[[#This Row],[Max pH]])/2</f>
        <v>7.0500000000000007</v>
      </c>
      <c r="N965">
        <v>577</v>
      </c>
      <c r="O965">
        <v>3060</v>
      </c>
      <c r="P965">
        <f>(Table1[[#This Row],[Min Conductivity]]+Table1[[#This Row],[Max Conductivity]])/2</f>
        <v>1818.5</v>
      </c>
      <c r="Q965">
        <v>5</v>
      </c>
      <c r="R965">
        <v>192</v>
      </c>
      <c r="S965">
        <f>(Table1[[#This Row],[Min BOD]]+Table1[[#This Row],[Max BOD]])/2</f>
        <v>98.5</v>
      </c>
      <c r="T965">
        <v>1.9</v>
      </c>
      <c r="U965">
        <v>12</v>
      </c>
      <c r="V965">
        <f>(Table1[[#This Row],[Min Nitrate N + Nitrite N]]+Table1[[#This Row],[Max Nitrate N + Nitrite N]])/2</f>
        <v>6.95</v>
      </c>
      <c r="W965">
        <v>6300</v>
      </c>
      <c r="X965">
        <v>4600000</v>
      </c>
      <c r="Y965">
        <f>(Table1[[#This Row],[Min Fecal Coliform]]+Table1[[#This Row],[Max Fecal Coliform]])/2</f>
        <v>2303150</v>
      </c>
      <c r="Z965">
        <v>54000</v>
      </c>
      <c r="AA965">
        <v>92000000</v>
      </c>
      <c r="AB965">
        <f>(Table1[[#This Row],[Min Total Coliform]]+Table1[[#This Row],[Max Total Coliform]])/2</f>
        <v>46027000</v>
      </c>
      <c r="AC965">
        <f>MIN(10, (Table1[[#This Row],[Avg BOD]]/4)*10)</f>
        <v>10</v>
      </c>
      <c r="AD965">
        <f>MIN(10, (Table1[[#This Row],[Avg Fecal Coliform]]/600)*10)</f>
        <v>10</v>
      </c>
      <c r="AE965">
        <f>MIN(10, (Table1[[#This Row],[Avg Nitrate N + Nitrite N]]/10)*10)</f>
        <v>6.9500000000000011</v>
      </c>
      <c r="AF965">
        <f>IF(OR(Table1[[#This Row],[Avg pH]]&lt;6.5,Table1[[#This Row],[Avg pH]]&gt;8.5),10,0)</f>
        <v>0</v>
      </c>
      <c r="AG965">
        <f>MAX(0, 10-(2*Table1[[#This Row],[Avg Dissolved Oxygen]]))</f>
        <v>3.5</v>
      </c>
      <c r="AH965">
        <f>(Table1[[#This Row],[Fecal Score]]*0.3) + (Table1[[#This Row],[BOD Score]]*0.25) + (Table1[[#This Row],[Nitrate Score]]*0.2) + (Table1[[#This Row],[pH Score]]*0.15) + (Table1[[#This Row],[Dissolved Oxygen Score]]*0.1)</f>
        <v>7.24</v>
      </c>
      <c r="AI965">
        <v>2019</v>
      </c>
    </row>
    <row r="966" spans="1:35">
      <c r="A966">
        <v>4095</v>
      </c>
      <c r="B966" t="s">
        <v>440</v>
      </c>
      <c r="C966" t="s">
        <v>1</v>
      </c>
      <c r="D966" t="s">
        <v>113</v>
      </c>
      <c r="E966">
        <v>22</v>
      </c>
      <c r="F966">
        <v>33</v>
      </c>
      <c r="G966">
        <f>(Table1[[#This Row],[Min Temperature]]+Table1[[#This Row],[Max Temperature]])/2</f>
        <v>27.5</v>
      </c>
      <c r="H966">
        <v>0.6</v>
      </c>
      <c r="I966">
        <v>6.2</v>
      </c>
      <c r="J966">
        <f>(Table1[[#This Row],[Min Dissolved Oxygen]]+Table1[[#This Row],[Max Dissolved Oxygen]])/2</f>
        <v>3.4</v>
      </c>
      <c r="K966">
        <v>6.8</v>
      </c>
      <c r="L966">
        <v>7.9</v>
      </c>
      <c r="M966">
        <f>(Table1[[#This Row],[Min pH]]+Table1[[#This Row],[Max pH]])/2</f>
        <v>7.35</v>
      </c>
      <c r="N966">
        <v>1150</v>
      </c>
      <c r="O966">
        <v>2810</v>
      </c>
      <c r="P966">
        <f>(Table1[[#This Row],[Min Conductivity]]+Table1[[#This Row],[Max Conductivity]])/2</f>
        <v>1980</v>
      </c>
      <c r="Q966">
        <v>7</v>
      </c>
      <c r="R966">
        <v>64</v>
      </c>
      <c r="S966">
        <f>(Table1[[#This Row],[Min BOD]]+Table1[[#This Row],[Max BOD]])/2</f>
        <v>35.5</v>
      </c>
      <c r="T966">
        <v>0.36</v>
      </c>
      <c r="U966">
        <v>43</v>
      </c>
      <c r="V966">
        <f>(Table1[[#This Row],[Min Nitrate N + Nitrite N]]+Table1[[#This Row],[Max Nitrate N + Nitrite N]])/2</f>
        <v>21.68</v>
      </c>
      <c r="W966">
        <v>4800</v>
      </c>
      <c r="X966">
        <v>150000</v>
      </c>
      <c r="Y966">
        <f>(Table1[[#This Row],[Min Fecal Coliform]]+Table1[[#This Row],[Max Fecal Coliform]])/2</f>
        <v>77400</v>
      </c>
      <c r="Z966">
        <v>35000</v>
      </c>
      <c r="AA966">
        <v>920000</v>
      </c>
      <c r="AB966">
        <f>(Table1[[#This Row],[Min Total Coliform]]+Table1[[#This Row],[Max Total Coliform]])/2</f>
        <v>477500</v>
      </c>
      <c r="AC966">
        <f>MIN(10, (Table1[[#This Row],[Avg BOD]]/4)*10)</f>
        <v>10</v>
      </c>
      <c r="AD966">
        <f>MIN(10, (Table1[[#This Row],[Avg Fecal Coliform]]/600)*10)</f>
        <v>10</v>
      </c>
      <c r="AE966">
        <f>MIN(10, (Table1[[#This Row],[Avg Nitrate N + Nitrite N]]/10)*10)</f>
        <v>10</v>
      </c>
      <c r="AF966">
        <f>IF(OR(Table1[[#This Row],[Avg pH]]&lt;6.5,Table1[[#This Row],[Avg pH]]&gt;8.5),10,0)</f>
        <v>0</v>
      </c>
      <c r="AG966">
        <f>MAX(0, 10-(2*Table1[[#This Row],[Avg Dissolved Oxygen]]))</f>
        <v>3.2</v>
      </c>
      <c r="AH966">
        <f>(Table1[[#This Row],[Fecal Score]]*0.3) + (Table1[[#This Row],[BOD Score]]*0.25) + (Table1[[#This Row],[Nitrate Score]]*0.2) + (Table1[[#This Row],[pH Score]]*0.15) + (Table1[[#This Row],[Dissolved Oxygen Score]]*0.1)</f>
        <v>7.82</v>
      </c>
      <c r="AI966">
        <v>2019</v>
      </c>
    </row>
    <row r="967" spans="1:35">
      <c r="A967">
        <v>4096</v>
      </c>
      <c r="B967" t="s">
        <v>441</v>
      </c>
      <c r="C967" t="s">
        <v>1</v>
      </c>
      <c r="D967" t="s">
        <v>113</v>
      </c>
      <c r="E967">
        <v>22</v>
      </c>
      <c r="F967">
        <v>32</v>
      </c>
      <c r="G967">
        <f>(Table1[[#This Row],[Min Temperature]]+Table1[[#This Row],[Max Temperature]])/2</f>
        <v>27</v>
      </c>
      <c r="H967">
        <v>3</v>
      </c>
      <c r="I967">
        <v>7.6</v>
      </c>
      <c r="J967">
        <f>(Table1[[#This Row],[Min Dissolved Oxygen]]+Table1[[#This Row],[Max Dissolved Oxygen]])/2</f>
        <v>5.3</v>
      </c>
      <c r="K967">
        <v>6.5</v>
      </c>
      <c r="L967">
        <v>8.1</v>
      </c>
      <c r="M967">
        <f>(Table1[[#This Row],[Min pH]]+Table1[[#This Row],[Max pH]])/2</f>
        <v>7.3</v>
      </c>
      <c r="N967">
        <v>260</v>
      </c>
      <c r="O967">
        <v>1786</v>
      </c>
      <c r="P967">
        <f>(Table1[[#This Row],[Min Conductivity]]+Table1[[#This Row],[Max Conductivity]])/2</f>
        <v>1023</v>
      </c>
      <c r="Q967">
        <v>3</v>
      </c>
      <c r="R967">
        <v>30</v>
      </c>
      <c r="S967">
        <f>(Table1[[#This Row],[Min BOD]]+Table1[[#This Row],[Max BOD]])/2</f>
        <v>16.5</v>
      </c>
      <c r="T967">
        <v>0.38</v>
      </c>
      <c r="U967">
        <v>4</v>
      </c>
      <c r="V967">
        <f>(Table1[[#This Row],[Min Nitrate N + Nitrite N]]+Table1[[#This Row],[Max Nitrate N + Nitrite N]])/2</f>
        <v>2.19</v>
      </c>
      <c r="W967">
        <v>260</v>
      </c>
      <c r="X967">
        <v>940000</v>
      </c>
      <c r="Y967">
        <f>(Table1[[#This Row],[Min Fecal Coliform]]+Table1[[#This Row],[Max Fecal Coliform]])/2</f>
        <v>470130</v>
      </c>
      <c r="Z967">
        <v>5400</v>
      </c>
      <c r="AA967">
        <v>9200000</v>
      </c>
      <c r="AB967">
        <f>(Table1[[#This Row],[Min Total Coliform]]+Table1[[#This Row],[Max Total Coliform]])/2</f>
        <v>4602700</v>
      </c>
      <c r="AC967">
        <f>MIN(10, (Table1[[#This Row],[Avg BOD]]/4)*10)</f>
        <v>10</v>
      </c>
      <c r="AD967">
        <f>MIN(10, (Table1[[#This Row],[Avg Fecal Coliform]]/600)*10)</f>
        <v>10</v>
      </c>
      <c r="AE967">
        <f>MIN(10, (Table1[[#This Row],[Avg Nitrate N + Nitrite N]]/10)*10)</f>
        <v>2.19</v>
      </c>
      <c r="AF967">
        <f>IF(OR(Table1[[#This Row],[Avg pH]]&lt;6.5,Table1[[#This Row],[Avg pH]]&gt;8.5),10,0)</f>
        <v>0</v>
      </c>
      <c r="AG967">
        <f>MAX(0, 10-(2*Table1[[#This Row],[Avg Dissolved Oxygen]]))</f>
        <v>0</v>
      </c>
      <c r="AH967">
        <f>(Table1[[#This Row],[Fecal Score]]*0.3) + (Table1[[#This Row],[BOD Score]]*0.25) + (Table1[[#This Row],[Nitrate Score]]*0.2) + (Table1[[#This Row],[pH Score]]*0.15) + (Table1[[#This Row],[Dissolved Oxygen Score]]*0.1)</f>
        <v>5.9379999999999997</v>
      </c>
      <c r="AI967">
        <v>2019</v>
      </c>
    </row>
    <row r="968" spans="1:35">
      <c r="A968">
        <v>4097</v>
      </c>
      <c r="B968" t="s">
        <v>442</v>
      </c>
      <c r="C968" t="s">
        <v>1</v>
      </c>
      <c r="D968" t="s">
        <v>113</v>
      </c>
      <c r="E968">
        <v>22</v>
      </c>
      <c r="F968">
        <v>33</v>
      </c>
      <c r="G968">
        <f>(Table1[[#This Row],[Min Temperature]]+Table1[[#This Row],[Max Temperature]])/2</f>
        <v>27.5</v>
      </c>
      <c r="H968">
        <v>0.6</v>
      </c>
      <c r="I968">
        <v>6.5</v>
      </c>
      <c r="J968">
        <f>(Table1[[#This Row],[Min Dissolved Oxygen]]+Table1[[#This Row],[Max Dissolved Oxygen]])/2</f>
        <v>3.55</v>
      </c>
      <c r="K968">
        <v>5.2</v>
      </c>
      <c r="L968">
        <v>7.8</v>
      </c>
      <c r="M968">
        <f>(Table1[[#This Row],[Min pH]]+Table1[[#This Row],[Max pH]])/2</f>
        <v>6.5</v>
      </c>
      <c r="N968">
        <v>510</v>
      </c>
      <c r="O968">
        <v>2457</v>
      </c>
      <c r="P968">
        <f>(Table1[[#This Row],[Min Conductivity]]+Table1[[#This Row],[Max Conductivity]])/2</f>
        <v>1483.5</v>
      </c>
      <c r="Q968">
        <v>3</v>
      </c>
      <c r="R968">
        <v>165</v>
      </c>
      <c r="S968">
        <f>(Table1[[#This Row],[Min BOD]]+Table1[[#This Row],[Max BOD]])/2</f>
        <v>84</v>
      </c>
      <c r="T968">
        <v>1.58</v>
      </c>
      <c r="U968">
        <v>70</v>
      </c>
      <c r="V968">
        <f>(Table1[[#This Row],[Min Nitrate N + Nitrite N]]+Table1[[#This Row],[Max Nitrate N + Nitrite N]])/2</f>
        <v>35.79</v>
      </c>
      <c r="W968">
        <v>700</v>
      </c>
      <c r="X968">
        <v>58000</v>
      </c>
      <c r="Y968">
        <f>(Table1[[#This Row],[Min Fecal Coliform]]+Table1[[#This Row],[Max Fecal Coliform]])/2</f>
        <v>29350</v>
      </c>
      <c r="Z968">
        <v>5400</v>
      </c>
      <c r="AA968">
        <v>920000</v>
      </c>
      <c r="AB968">
        <f>(Table1[[#This Row],[Min Total Coliform]]+Table1[[#This Row],[Max Total Coliform]])/2</f>
        <v>462700</v>
      </c>
      <c r="AC968">
        <f>MIN(10, (Table1[[#This Row],[Avg BOD]]/4)*10)</f>
        <v>10</v>
      </c>
      <c r="AD968">
        <f>MIN(10, (Table1[[#This Row],[Avg Fecal Coliform]]/600)*10)</f>
        <v>10</v>
      </c>
      <c r="AE968">
        <f>MIN(10, (Table1[[#This Row],[Avg Nitrate N + Nitrite N]]/10)*10)</f>
        <v>10</v>
      </c>
      <c r="AF968">
        <f>IF(OR(Table1[[#This Row],[Avg pH]]&lt;6.5,Table1[[#This Row],[Avg pH]]&gt;8.5),10,0)</f>
        <v>0</v>
      </c>
      <c r="AG968">
        <f>MAX(0, 10-(2*Table1[[#This Row],[Avg Dissolved Oxygen]]))</f>
        <v>2.9000000000000004</v>
      </c>
      <c r="AH968">
        <f>(Table1[[#This Row],[Fecal Score]]*0.3) + (Table1[[#This Row],[BOD Score]]*0.25) + (Table1[[#This Row],[Nitrate Score]]*0.2) + (Table1[[#This Row],[pH Score]]*0.15) + (Table1[[#This Row],[Dissolved Oxygen Score]]*0.1)</f>
        <v>7.79</v>
      </c>
      <c r="AI968">
        <v>2019</v>
      </c>
    </row>
    <row r="969" spans="1:35">
      <c r="A969">
        <v>4504</v>
      </c>
      <c r="B969" t="s">
        <v>553</v>
      </c>
      <c r="C969" t="s">
        <v>1</v>
      </c>
      <c r="D969" t="s">
        <v>113</v>
      </c>
      <c r="E969">
        <v>24</v>
      </c>
      <c r="F969">
        <v>28</v>
      </c>
      <c r="G969">
        <f>(Table1[[#This Row],[Min Temperature]]+Table1[[#This Row],[Max Temperature]])/2</f>
        <v>26</v>
      </c>
      <c r="H969">
        <v>5.2</v>
      </c>
      <c r="I969">
        <v>8.5</v>
      </c>
      <c r="J969">
        <f>(Table1[[#This Row],[Min Dissolved Oxygen]]+Table1[[#This Row],[Max Dissolved Oxygen]])/2</f>
        <v>6.85</v>
      </c>
      <c r="K969">
        <v>5.7</v>
      </c>
      <c r="L969">
        <v>6.8</v>
      </c>
      <c r="M969">
        <f>(Table1[[#This Row],[Min pH]]+Table1[[#This Row],[Max pH]])/2</f>
        <v>6.25</v>
      </c>
      <c r="N969">
        <v>289</v>
      </c>
      <c r="O969">
        <v>790</v>
      </c>
      <c r="P969">
        <f>(Table1[[#This Row],[Min Conductivity]]+Table1[[#This Row],[Max Conductivity]])/2</f>
        <v>539.5</v>
      </c>
      <c r="Q969">
        <v>3</v>
      </c>
      <c r="R969">
        <v>6</v>
      </c>
      <c r="S969">
        <f>(Table1[[#This Row],[Min BOD]]+Table1[[#This Row],[Max BOD]])/2</f>
        <v>4.5</v>
      </c>
      <c r="T969">
        <v>1</v>
      </c>
      <c r="U969">
        <v>13.99</v>
      </c>
      <c r="V969">
        <f>(Table1[[#This Row],[Min Nitrate N + Nitrite N]]+Table1[[#This Row],[Max Nitrate N + Nitrite N]])/2</f>
        <v>7.4950000000000001</v>
      </c>
      <c r="W969">
        <v>70</v>
      </c>
      <c r="X969">
        <v>28000</v>
      </c>
      <c r="Y969">
        <f>(Table1[[#This Row],[Min Fecal Coliform]]+Table1[[#This Row],[Max Fecal Coliform]])/2</f>
        <v>14035</v>
      </c>
      <c r="Z969">
        <v>540</v>
      </c>
      <c r="AA969">
        <v>5400000</v>
      </c>
      <c r="AB969">
        <f>(Table1[[#This Row],[Min Total Coliform]]+Table1[[#This Row],[Max Total Coliform]])/2</f>
        <v>2700270</v>
      </c>
      <c r="AC969">
        <f>MIN(10, (Table1[[#This Row],[Avg BOD]]/4)*10)</f>
        <v>10</v>
      </c>
      <c r="AD969">
        <f>MIN(10, (Table1[[#This Row],[Avg Fecal Coliform]]/600)*10)</f>
        <v>10</v>
      </c>
      <c r="AE969">
        <f>MIN(10, (Table1[[#This Row],[Avg Nitrate N + Nitrite N]]/10)*10)</f>
        <v>7.495000000000001</v>
      </c>
      <c r="AF969">
        <f>IF(OR(Table1[[#This Row],[Avg pH]]&lt;6.5,Table1[[#This Row],[Avg pH]]&gt;8.5),10,0)</f>
        <v>10</v>
      </c>
      <c r="AG969">
        <f>MAX(0, 10-(2*Table1[[#This Row],[Avg Dissolved Oxygen]]))</f>
        <v>0</v>
      </c>
      <c r="AH969">
        <f>(Table1[[#This Row],[Fecal Score]]*0.3) + (Table1[[#This Row],[BOD Score]]*0.25) + (Table1[[#This Row],[Nitrate Score]]*0.2) + (Table1[[#This Row],[pH Score]]*0.15) + (Table1[[#This Row],[Dissolved Oxygen Score]]*0.1)</f>
        <v>8.4990000000000006</v>
      </c>
      <c r="AI969">
        <v>2019</v>
      </c>
    </row>
    <row r="970" spans="1:35">
      <c r="A970">
        <v>4505</v>
      </c>
      <c r="B970" t="s">
        <v>554</v>
      </c>
      <c r="C970" t="s">
        <v>1</v>
      </c>
      <c r="D970" t="s">
        <v>113</v>
      </c>
      <c r="E970">
        <v>25</v>
      </c>
      <c r="F970">
        <v>28</v>
      </c>
      <c r="G970">
        <f>(Table1[[#This Row],[Min Temperature]]+Table1[[#This Row],[Max Temperature]])/2</f>
        <v>26.5</v>
      </c>
      <c r="H970">
        <v>3</v>
      </c>
      <c r="I970">
        <v>5.5</v>
      </c>
      <c r="J970">
        <f>(Table1[[#This Row],[Min Dissolved Oxygen]]+Table1[[#This Row],[Max Dissolved Oxygen]])/2</f>
        <v>4.25</v>
      </c>
      <c r="K970">
        <v>6.5</v>
      </c>
      <c r="L970">
        <v>7.7</v>
      </c>
      <c r="M970">
        <f>(Table1[[#This Row],[Min pH]]+Table1[[#This Row],[Max pH]])/2</f>
        <v>7.1</v>
      </c>
      <c r="N970">
        <v>258</v>
      </c>
      <c r="O970">
        <v>1554</v>
      </c>
      <c r="P970">
        <f>(Table1[[#This Row],[Min Conductivity]]+Table1[[#This Row],[Max Conductivity]])/2</f>
        <v>906</v>
      </c>
      <c r="Q970">
        <v>3</v>
      </c>
      <c r="R970">
        <v>41</v>
      </c>
      <c r="S970">
        <f>(Table1[[#This Row],[Min BOD]]+Table1[[#This Row],[Max BOD]])/2</f>
        <v>22</v>
      </c>
      <c r="T970">
        <v>1.94</v>
      </c>
      <c r="U970">
        <v>5.6</v>
      </c>
      <c r="V970">
        <f>(Table1[[#This Row],[Min Nitrate N + Nitrite N]]+Table1[[#This Row],[Max Nitrate N + Nitrite N]])/2</f>
        <v>3.7699999999999996</v>
      </c>
      <c r="W970">
        <v>630</v>
      </c>
      <c r="X970">
        <v>14000</v>
      </c>
      <c r="Y970">
        <f>(Table1[[#This Row],[Min Fecal Coliform]]+Table1[[#This Row],[Max Fecal Coliform]])/2</f>
        <v>7315</v>
      </c>
      <c r="Z970">
        <v>5400</v>
      </c>
      <c r="AA970">
        <v>160000</v>
      </c>
      <c r="AB970">
        <f>(Table1[[#This Row],[Min Total Coliform]]+Table1[[#This Row],[Max Total Coliform]])/2</f>
        <v>82700</v>
      </c>
      <c r="AC970">
        <f>MIN(10, (Table1[[#This Row],[Avg BOD]]/4)*10)</f>
        <v>10</v>
      </c>
      <c r="AD970">
        <f>MIN(10, (Table1[[#This Row],[Avg Fecal Coliform]]/600)*10)</f>
        <v>10</v>
      </c>
      <c r="AE970">
        <f>MIN(10, (Table1[[#This Row],[Avg Nitrate N + Nitrite N]]/10)*10)</f>
        <v>3.7699999999999996</v>
      </c>
      <c r="AF970">
        <f>IF(OR(Table1[[#This Row],[Avg pH]]&lt;6.5,Table1[[#This Row],[Avg pH]]&gt;8.5),10,0)</f>
        <v>0</v>
      </c>
      <c r="AG970">
        <f>MAX(0, 10-(2*Table1[[#This Row],[Avg Dissolved Oxygen]]))</f>
        <v>1.5</v>
      </c>
      <c r="AH970">
        <f>(Table1[[#This Row],[Fecal Score]]*0.3) + (Table1[[#This Row],[BOD Score]]*0.25) + (Table1[[#This Row],[Nitrate Score]]*0.2) + (Table1[[#This Row],[pH Score]]*0.15) + (Table1[[#This Row],[Dissolved Oxygen Score]]*0.1)</f>
        <v>6.4039999999999999</v>
      </c>
      <c r="AI970">
        <v>2019</v>
      </c>
    </row>
    <row r="971" spans="1:35">
      <c r="A971">
        <v>4507</v>
      </c>
      <c r="B971" t="s">
        <v>555</v>
      </c>
      <c r="C971" t="s">
        <v>1</v>
      </c>
      <c r="D971" t="s">
        <v>113</v>
      </c>
      <c r="E971">
        <v>24</v>
      </c>
      <c r="F971">
        <v>36</v>
      </c>
      <c r="G971">
        <f>(Table1[[#This Row],[Min Temperature]]+Table1[[#This Row],[Max Temperature]])/2</f>
        <v>30</v>
      </c>
      <c r="H971">
        <v>4</v>
      </c>
      <c r="I971">
        <v>7.1</v>
      </c>
      <c r="J971">
        <f>(Table1[[#This Row],[Min Dissolved Oxygen]]+Table1[[#This Row],[Max Dissolved Oxygen]])/2</f>
        <v>5.55</v>
      </c>
      <c r="K971">
        <v>6.8</v>
      </c>
      <c r="L971">
        <v>7.2</v>
      </c>
      <c r="M971">
        <f>(Table1[[#This Row],[Min pH]]+Table1[[#This Row],[Max pH]])/2</f>
        <v>7</v>
      </c>
      <c r="N971">
        <v>389</v>
      </c>
      <c r="O971">
        <v>852</v>
      </c>
      <c r="P971">
        <f>(Table1[[#This Row],[Min Conductivity]]+Table1[[#This Row],[Max Conductivity]])/2</f>
        <v>620.5</v>
      </c>
      <c r="Q971">
        <v>4</v>
      </c>
      <c r="R971">
        <v>11</v>
      </c>
      <c r="S971">
        <f>(Table1[[#This Row],[Min BOD]]+Table1[[#This Row],[Max BOD]])/2</f>
        <v>7.5</v>
      </c>
      <c r="T971">
        <v>1.2</v>
      </c>
      <c r="U971">
        <v>10</v>
      </c>
      <c r="V971">
        <f>(Table1[[#This Row],[Min Nitrate N + Nitrite N]]+Table1[[#This Row],[Max Nitrate N + Nitrite N]])/2</f>
        <v>5.6</v>
      </c>
      <c r="W971">
        <v>410</v>
      </c>
      <c r="X971">
        <v>21000</v>
      </c>
      <c r="Y971">
        <f>(Table1[[#This Row],[Min Fecal Coliform]]+Table1[[#This Row],[Max Fecal Coliform]])/2</f>
        <v>10705</v>
      </c>
      <c r="Z971">
        <v>3500</v>
      </c>
      <c r="AA971">
        <v>160000</v>
      </c>
      <c r="AB971">
        <f>(Table1[[#This Row],[Min Total Coliform]]+Table1[[#This Row],[Max Total Coliform]])/2</f>
        <v>81750</v>
      </c>
      <c r="AC971">
        <f>MIN(10, (Table1[[#This Row],[Avg BOD]]/4)*10)</f>
        <v>10</v>
      </c>
      <c r="AD971">
        <f>MIN(10, (Table1[[#This Row],[Avg Fecal Coliform]]/600)*10)</f>
        <v>10</v>
      </c>
      <c r="AE971">
        <f>MIN(10, (Table1[[#This Row],[Avg Nitrate N + Nitrite N]]/10)*10)</f>
        <v>5.6</v>
      </c>
      <c r="AF971">
        <f>IF(OR(Table1[[#This Row],[Avg pH]]&lt;6.5,Table1[[#This Row],[Avg pH]]&gt;8.5),10,0)</f>
        <v>0</v>
      </c>
      <c r="AG971">
        <f>MAX(0, 10-(2*Table1[[#This Row],[Avg Dissolved Oxygen]]))</f>
        <v>0</v>
      </c>
      <c r="AH971">
        <f>(Table1[[#This Row],[Fecal Score]]*0.3) + (Table1[[#This Row],[BOD Score]]*0.25) + (Table1[[#This Row],[Nitrate Score]]*0.2) + (Table1[[#This Row],[pH Score]]*0.15) + (Table1[[#This Row],[Dissolved Oxygen Score]]*0.1)</f>
        <v>6.62</v>
      </c>
      <c r="AI971">
        <v>2019</v>
      </c>
    </row>
    <row r="972" spans="1:35">
      <c r="A972">
        <v>4508</v>
      </c>
      <c r="B972" t="s">
        <v>556</v>
      </c>
      <c r="C972" t="s">
        <v>1</v>
      </c>
      <c r="D972" t="s">
        <v>113</v>
      </c>
      <c r="E972">
        <v>23</v>
      </c>
      <c r="F972">
        <v>33</v>
      </c>
      <c r="G972">
        <f>(Table1[[#This Row],[Min Temperature]]+Table1[[#This Row],[Max Temperature]])/2</f>
        <v>28</v>
      </c>
      <c r="H972">
        <v>0.6</v>
      </c>
      <c r="I972">
        <v>6.2</v>
      </c>
      <c r="J972">
        <f>(Table1[[#This Row],[Min Dissolved Oxygen]]+Table1[[#This Row],[Max Dissolved Oxygen]])/2</f>
        <v>3.4</v>
      </c>
      <c r="K972">
        <v>6.6</v>
      </c>
      <c r="L972">
        <v>7.6</v>
      </c>
      <c r="M972">
        <f>(Table1[[#This Row],[Min pH]]+Table1[[#This Row],[Max pH]])/2</f>
        <v>7.1</v>
      </c>
      <c r="N972">
        <v>786</v>
      </c>
      <c r="O972">
        <v>1814</v>
      </c>
      <c r="P972">
        <f>(Table1[[#This Row],[Min Conductivity]]+Table1[[#This Row],[Max Conductivity]])/2</f>
        <v>1300</v>
      </c>
      <c r="Q972">
        <v>6</v>
      </c>
      <c r="R972">
        <v>28</v>
      </c>
      <c r="S972">
        <f>(Table1[[#This Row],[Min BOD]]+Table1[[#This Row],[Max BOD]])/2</f>
        <v>17</v>
      </c>
      <c r="T972">
        <v>2</v>
      </c>
      <c r="U972">
        <v>14</v>
      </c>
      <c r="V972">
        <f>(Table1[[#This Row],[Min Nitrate N + Nitrite N]]+Table1[[#This Row],[Max Nitrate N + Nitrite N]])/2</f>
        <v>8</v>
      </c>
      <c r="W972">
        <v>700</v>
      </c>
      <c r="X972">
        <v>1700000</v>
      </c>
      <c r="Y972">
        <f>(Table1[[#This Row],[Min Fecal Coliform]]+Table1[[#This Row],[Max Fecal Coliform]])/2</f>
        <v>850350</v>
      </c>
      <c r="Z972">
        <v>5400</v>
      </c>
      <c r="AA972">
        <v>16000000</v>
      </c>
      <c r="AB972">
        <f>(Table1[[#This Row],[Min Total Coliform]]+Table1[[#This Row],[Max Total Coliform]])/2</f>
        <v>8002700</v>
      </c>
      <c r="AC972">
        <f>MIN(10, (Table1[[#This Row],[Avg BOD]]/4)*10)</f>
        <v>10</v>
      </c>
      <c r="AD972">
        <f>MIN(10, (Table1[[#This Row],[Avg Fecal Coliform]]/600)*10)</f>
        <v>10</v>
      </c>
      <c r="AE972">
        <f>MIN(10, (Table1[[#This Row],[Avg Nitrate N + Nitrite N]]/10)*10)</f>
        <v>8</v>
      </c>
      <c r="AF972">
        <f>IF(OR(Table1[[#This Row],[Avg pH]]&lt;6.5,Table1[[#This Row],[Avg pH]]&gt;8.5),10,0)</f>
        <v>0</v>
      </c>
      <c r="AG972">
        <f>MAX(0, 10-(2*Table1[[#This Row],[Avg Dissolved Oxygen]]))</f>
        <v>3.2</v>
      </c>
      <c r="AH972">
        <f>(Table1[[#This Row],[Fecal Score]]*0.3) + (Table1[[#This Row],[BOD Score]]*0.25) + (Table1[[#This Row],[Nitrate Score]]*0.2) + (Table1[[#This Row],[pH Score]]*0.15) + (Table1[[#This Row],[Dissolved Oxygen Score]]*0.1)</f>
        <v>7.42</v>
      </c>
      <c r="AI972">
        <v>2019</v>
      </c>
    </row>
    <row r="973" spans="1:35">
      <c r="A973">
        <v>4509</v>
      </c>
      <c r="B973" t="s">
        <v>557</v>
      </c>
      <c r="C973" t="s">
        <v>1</v>
      </c>
      <c r="D973" t="s">
        <v>113</v>
      </c>
      <c r="E973">
        <v>20</v>
      </c>
      <c r="F973">
        <v>32</v>
      </c>
      <c r="G973">
        <f>(Table1[[#This Row],[Min Temperature]]+Table1[[#This Row],[Max Temperature]])/2</f>
        <v>26</v>
      </c>
      <c r="H973">
        <v>0.5</v>
      </c>
      <c r="I973">
        <v>7.1</v>
      </c>
      <c r="J973">
        <f>(Table1[[#This Row],[Min Dissolved Oxygen]]+Table1[[#This Row],[Max Dissolved Oxygen]])/2</f>
        <v>3.8</v>
      </c>
      <c r="K973">
        <v>6.6</v>
      </c>
      <c r="L973">
        <v>7.3</v>
      </c>
      <c r="M973">
        <f>(Table1[[#This Row],[Min pH]]+Table1[[#This Row],[Max pH]])/2</f>
        <v>6.9499999999999993</v>
      </c>
      <c r="N973">
        <v>481</v>
      </c>
      <c r="O973">
        <v>845</v>
      </c>
      <c r="P973">
        <f>(Table1[[#This Row],[Min Conductivity]]+Table1[[#This Row],[Max Conductivity]])/2</f>
        <v>663</v>
      </c>
      <c r="Q973">
        <v>3</v>
      </c>
      <c r="R973">
        <v>9</v>
      </c>
      <c r="S973">
        <f>(Table1[[#This Row],[Min BOD]]+Table1[[#This Row],[Max BOD]])/2</f>
        <v>6</v>
      </c>
      <c r="T973">
        <v>1.22</v>
      </c>
      <c r="U973">
        <v>4</v>
      </c>
      <c r="V973">
        <f>(Table1[[#This Row],[Min Nitrate N + Nitrite N]]+Table1[[#This Row],[Max Nitrate N + Nitrite N]])/2</f>
        <v>2.61</v>
      </c>
      <c r="W973">
        <v>940</v>
      </c>
      <c r="X973">
        <v>12000000</v>
      </c>
      <c r="Y973">
        <f>(Table1[[#This Row],[Min Fecal Coliform]]+Table1[[#This Row],[Max Fecal Coliform]])/2</f>
        <v>6000470</v>
      </c>
      <c r="Z973">
        <v>5400</v>
      </c>
      <c r="AA973">
        <v>92000000</v>
      </c>
      <c r="AB973">
        <f>(Table1[[#This Row],[Min Total Coliform]]+Table1[[#This Row],[Max Total Coliform]])/2</f>
        <v>46002700</v>
      </c>
      <c r="AC973">
        <f>MIN(10, (Table1[[#This Row],[Avg BOD]]/4)*10)</f>
        <v>10</v>
      </c>
      <c r="AD973">
        <f>MIN(10, (Table1[[#This Row],[Avg Fecal Coliform]]/600)*10)</f>
        <v>10</v>
      </c>
      <c r="AE973">
        <f>MIN(10, (Table1[[#This Row],[Avg Nitrate N + Nitrite N]]/10)*10)</f>
        <v>2.6100000000000003</v>
      </c>
      <c r="AF973">
        <f>IF(OR(Table1[[#This Row],[Avg pH]]&lt;6.5,Table1[[#This Row],[Avg pH]]&gt;8.5),10,0)</f>
        <v>0</v>
      </c>
      <c r="AG973">
        <f>MAX(0, 10-(2*Table1[[#This Row],[Avg Dissolved Oxygen]]))</f>
        <v>2.4000000000000004</v>
      </c>
      <c r="AH973">
        <f>(Table1[[#This Row],[Fecal Score]]*0.3) + (Table1[[#This Row],[BOD Score]]*0.25) + (Table1[[#This Row],[Nitrate Score]]*0.2) + (Table1[[#This Row],[pH Score]]*0.15) + (Table1[[#This Row],[Dissolved Oxygen Score]]*0.1)</f>
        <v>6.2620000000000005</v>
      </c>
      <c r="AI973">
        <v>2019</v>
      </c>
    </row>
    <row r="974" spans="1:35">
      <c r="A974">
        <v>4510</v>
      </c>
      <c r="B974" t="s">
        <v>558</v>
      </c>
      <c r="C974" t="s">
        <v>1</v>
      </c>
      <c r="D974" t="s">
        <v>113</v>
      </c>
      <c r="E974">
        <v>24</v>
      </c>
      <c r="F974">
        <v>35</v>
      </c>
      <c r="G974">
        <f>(Table1[[#This Row],[Min Temperature]]+Table1[[#This Row],[Max Temperature]])/2</f>
        <v>29.5</v>
      </c>
      <c r="H974">
        <v>0.2</v>
      </c>
      <c r="I974">
        <v>6</v>
      </c>
      <c r="J974">
        <f>(Table1[[#This Row],[Min Dissolved Oxygen]]+Table1[[#This Row],[Max Dissolved Oxygen]])/2</f>
        <v>3.1</v>
      </c>
      <c r="K974">
        <v>6.5</v>
      </c>
      <c r="L974">
        <v>8.3000000000000007</v>
      </c>
      <c r="M974">
        <f>(Table1[[#This Row],[Min pH]]+Table1[[#This Row],[Max pH]])/2</f>
        <v>7.4</v>
      </c>
      <c r="N974">
        <v>820</v>
      </c>
      <c r="O974">
        <v>1334</v>
      </c>
      <c r="P974">
        <f>(Table1[[#This Row],[Min Conductivity]]+Table1[[#This Row],[Max Conductivity]])/2</f>
        <v>1077</v>
      </c>
      <c r="Q974">
        <v>5</v>
      </c>
      <c r="R974">
        <v>38</v>
      </c>
      <c r="S974">
        <f>(Table1[[#This Row],[Min BOD]]+Table1[[#This Row],[Max BOD]])/2</f>
        <v>21.5</v>
      </c>
      <c r="T974">
        <v>1.6</v>
      </c>
      <c r="U974">
        <v>8</v>
      </c>
      <c r="V974">
        <f>(Table1[[#This Row],[Min Nitrate N + Nitrite N]]+Table1[[#This Row],[Max Nitrate N + Nitrite N]])/2</f>
        <v>4.8</v>
      </c>
      <c r="W974">
        <v>4600</v>
      </c>
      <c r="X974">
        <v>12000000</v>
      </c>
      <c r="Y974">
        <f>(Table1[[#This Row],[Min Fecal Coliform]]+Table1[[#This Row],[Max Fecal Coliform]])/2</f>
        <v>6002300</v>
      </c>
      <c r="Z974">
        <v>35000</v>
      </c>
      <c r="AA974">
        <v>92000000</v>
      </c>
      <c r="AB974">
        <f>(Table1[[#This Row],[Min Total Coliform]]+Table1[[#This Row],[Max Total Coliform]])/2</f>
        <v>46017500</v>
      </c>
      <c r="AC974">
        <f>MIN(10, (Table1[[#This Row],[Avg BOD]]/4)*10)</f>
        <v>10</v>
      </c>
      <c r="AD974">
        <f>MIN(10, (Table1[[#This Row],[Avg Fecal Coliform]]/600)*10)</f>
        <v>10</v>
      </c>
      <c r="AE974">
        <f>MIN(10, (Table1[[#This Row],[Avg Nitrate N + Nitrite N]]/10)*10)</f>
        <v>4.8</v>
      </c>
      <c r="AF974">
        <f>IF(OR(Table1[[#This Row],[Avg pH]]&lt;6.5,Table1[[#This Row],[Avg pH]]&gt;8.5),10,0)</f>
        <v>0</v>
      </c>
      <c r="AG974">
        <f>MAX(0, 10-(2*Table1[[#This Row],[Avg Dissolved Oxygen]]))</f>
        <v>3.8</v>
      </c>
      <c r="AH974">
        <f>(Table1[[#This Row],[Fecal Score]]*0.3) + (Table1[[#This Row],[BOD Score]]*0.25) + (Table1[[#This Row],[Nitrate Score]]*0.2) + (Table1[[#This Row],[pH Score]]*0.15) + (Table1[[#This Row],[Dissolved Oxygen Score]]*0.1)</f>
        <v>6.84</v>
      </c>
      <c r="AI974">
        <v>2019</v>
      </c>
    </row>
    <row r="975" spans="1:35">
      <c r="A975">
        <v>4533</v>
      </c>
      <c r="B975" t="s">
        <v>559</v>
      </c>
      <c r="C975" t="s">
        <v>1</v>
      </c>
      <c r="D975" t="s">
        <v>113</v>
      </c>
      <c r="E975">
        <v>22.7</v>
      </c>
      <c r="F975">
        <v>33.799999999999997</v>
      </c>
      <c r="G975">
        <f>(Table1[[#This Row],[Min Temperature]]+Table1[[#This Row],[Max Temperature]])/2</f>
        <v>28.25</v>
      </c>
      <c r="H975">
        <v>4.8</v>
      </c>
      <c r="I975">
        <v>8</v>
      </c>
      <c r="J975">
        <f>(Table1[[#This Row],[Min Dissolved Oxygen]]+Table1[[#This Row],[Max Dissolved Oxygen]])/2</f>
        <v>6.4</v>
      </c>
      <c r="K975">
        <v>7.1</v>
      </c>
      <c r="L975">
        <v>8.1999999999999993</v>
      </c>
      <c r="M975">
        <f>(Table1[[#This Row],[Min pH]]+Table1[[#This Row],[Max pH]])/2</f>
        <v>7.6499999999999995</v>
      </c>
      <c r="N975">
        <v>467</v>
      </c>
      <c r="O975">
        <v>1581</v>
      </c>
      <c r="P975">
        <f>(Table1[[#This Row],[Min Conductivity]]+Table1[[#This Row],[Max Conductivity]])/2</f>
        <v>1024</v>
      </c>
      <c r="Q975">
        <v>3</v>
      </c>
      <c r="R975">
        <v>8</v>
      </c>
      <c r="S975">
        <f>(Table1[[#This Row],[Min BOD]]+Table1[[#This Row],[Max BOD]])/2</f>
        <v>5.5</v>
      </c>
      <c r="T975">
        <v>0.72</v>
      </c>
      <c r="U975">
        <v>14</v>
      </c>
      <c r="V975">
        <f>(Table1[[#This Row],[Min Nitrate N + Nitrite N]]+Table1[[#This Row],[Max Nitrate N + Nitrite N]])/2</f>
        <v>7.36</v>
      </c>
      <c r="W975">
        <v>460</v>
      </c>
      <c r="X975">
        <v>70000</v>
      </c>
      <c r="Y975">
        <f>(Table1[[#This Row],[Min Fecal Coliform]]+Table1[[#This Row],[Max Fecal Coliform]])/2</f>
        <v>35230</v>
      </c>
      <c r="Z975">
        <v>5400</v>
      </c>
      <c r="AA975">
        <v>920000</v>
      </c>
      <c r="AB975">
        <f>(Table1[[#This Row],[Min Total Coliform]]+Table1[[#This Row],[Max Total Coliform]])/2</f>
        <v>462700</v>
      </c>
      <c r="AC975">
        <f>MIN(10, (Table1[[#This Row],[Avg BOD]]/4)*10)</f>
        <v>10</v>
      </c>
      <c r="AD975">
        <f>MIN(10, (Table1[[#This Row],[Avg Fecal Coliform]]/600)*10)</f>
        <v>10</v>
      </c>
      <c r="AE975">
        <f>MIN(10, (Table1[[#This Row],[Avg Nitrate N + Nitrite N]]/10)*10)</f>
        <v>7.3599999999999994</v>
      </c>
      <c r="AF975">
        <f>IF(OR(Table1[[#This Row],[Avg pH]]&lt;6.5,Table1[[#This Row],[Avg pH]]&gt;8.5),10,0)</f>
        <v>0</v>
      </c>
      <c r="AG975">
        <f>MAX(0, 10-(2*Table1[[#This Row],[Avg Dissolved Oxygen]]))</f>
        <v>0</v>
      </c>
      <c r="AH975">
        <f>(Table1[[#This Row],[Fecal Score]]*0.3) + (Table1[[#This Row],[BOD Score]]*0.25) + (Table1[[#This Row],[Nitrate Score]]*0.2) + (Table1[[#This Row],[pH Score]]*0.15) + (Table1[[#This Row],[Dissolved Oxygen Score]]*0.1)</f>
        <v>6.9719999999999995</v>
      </c>
      <c r="AI975">
        <v>2019</v>
      </c>
    </row>
    <row r="976" spans="1:35">
      <c r="A976">
        <v>4534</v>
      </c>
      <c r="B976" t="s">
        <v>560</v>
      </c>
      <c r="C976" t="s">
        <v>1</v>
      </c>
      <c r="D976" t="s">
        <v>113</v>
      </c>
      <c r="E976">
        <v>23.4</v>
      </c>
      <c r="F976">
        <v>31.6</v>
      </c>
      <c r="G976">
        <f>(Table1[[#This Row],[Min Temperature]]+Table1[[#This Row],[Max Temperature]])/2</f>
        <v>27.5</v>
      </c>
      <c r="H976">
        <v>4.9000000000000004</v>
      </c>
      <c r="I976">
        <v>8</v>
      </c>
      <c r="J976">
        <f>(Table1[[#This Row],[Min Dissolved Oxygen]]+Table1[[#This Row],[Max Dissolved Oxygen]])/2</f>
        <v>6.45</v>
      </c>
      <c r="K976">
        <v>7.7</v>
      </c>
      <c r="L976">
        <v>8.1999999999999993</v>
      </c>
      <c r="M976">
        <f>(Table1[[#This Row],[Min pH]]+Table1[[#This Row],[Max pH]])/2</f>
        <v>7.9499999999999993</v>
      </c>
      <c r="N976">
        <v>604</v>
      </c>
      <c r="O976">
        <v>858</v>
      </c>
      <c r="P976">
        <f>(Table1[[#This Row],[Min Conductivity]]+Table1[[#This Row],[Max Conductivity]])/2</f>
        <v>731</v>
      </c>
      <c r="Q976">
        <v>1</v>
      </c>
      <c r="R976">
        <v>6</v>
      </c>
      <c r="S976">
        <f>(Table1[[#This Row],[Min BOD]]+Table1[[#This Row],[Max BOD]])/2</f>
        <v>3.5</v>
      </c>
      <c r="T976">
        <v>0.8</v>
      </c>
      <c r="U976">
        <v>12</v>
      </c>
      <c r="V976">
        <f>(Table1[[#This Row],[Min Nitrate N + Nitrite N]]+Table1[[#This Row],[Max Nitrate N + Nitrite N]])/2</f>
        <v>6.4</v>
      </c>
      <c r="W976">
        <v>460</v>
      </c>
      <c r="X976">
        <v>84000</v>
      </c>
      <c r="Y976">
        <f>(Table1[[#This Row],[Min Fecal Coliform]]+Table1[[#This Row],[Max Fecal Coliform]])/2</f>
        <v>42230</v>
      </c>
      <c r="Z976">
        <v>5400</v>
      </c>
      <c r="AA976">
        <v>920000</v>
      </c>
      <c r="AB976">
        <f>(Table1[[#This Row],[Min Total Coliform]]+Table1[[#This Row],[Max Total Coliform]])/2</f>
        <v>462700</v>
      </c>
      <c r="AC976">
        <f>MIN(10, (Table1[[#This Row],[Avg BOD]]/4)*10)</f>
        <v>8.75</v>
      </c>
      <c r="AD976">
        <f>MIN(10, (Table1[[#This Row],[Avg Fecal Coliform]]/600)*10)</f>
        <v>10</v>
      </c>
      <c r="AE976">
        <f>MIN(10, (Table1[[#This Row],[Avg Nitrate N + Nitrite N]]/10)*10)</f>
        <v>6.4</v>
      </c>
      <c r="AF976">
        <f>IF(OR(Table1[[#This Row],[Avg pH]]&lt;6.5,Table1[[#This Row],[Avg pH]]&gt;8.5),10,0)</f>
        <v>0</v>
      </c>
      <c r="AG976">
        <f>MAX(0, 10-(2*Table1[[#This Row],[Avg Dissolved Oxygen]]))</f>
        <v>0</v>
      </c>
      <c r="AH976">
        <f>(Table1[[#This Row],[Fecal Score]]*0.3) + (Table1[[#This Row],[BOD Score]]*0.25) + (Table1[[#This Row],[Nitrate Score]]*0.2) + (Table1[[#This Row],[pH Score]]*0.15) + (Table1[[#This Row],[Dissolved Oxygen Score]]*0.1)</f>
        <v>6.4675000000000002</v>
      </c>
      <c r="AI976">
        <v>2019</v>
      </c>
    </row>
    <row r="977" spans="1:35">
      <c r="A977">
        <v>4535</v>
      </c>
      <c r="B977" t="s">
        <v>561</v>
      </c>
      <c r="C977" t="s">
        <v>1</v>
      </c>
      <c r="D977" t="s">
        <v>113</v>
      </c>
      <c r="E977">
        <v>22.3</v>
      </c>
      <c r="F977">
        <v>32.4</v>
      </c>
      <c r="G977">
        <f>(Table1[[#This Row],[Min Temperature]]+Table1[[#This Row],[Max Temperature]])/2</f>
        <v>27.35</v>
      </c>
      <c r="H977">
        <v>1</v>
      </c>
      <c r="I977">
        <v>6.8</v>
      </c>
      <c r="J977">
        <f>(Table1[[#This Row],[Min Dissolved Oxygen]]+Table1[[#This Row],[Max Dissolved Oxygen]])/2</f>
        <v>3.9</v>
      </c>
      <c r="K977">
        <v>6.7</v>
      </c>
      <c r="L977">
        <v>7.9</v>
      </c>
      <c r="M977">
        <f>(Table1[[#This Row],[Min pH]]+Table1[[#This Row],[Max pH]])/2</f>
        <v>7.3000000000000007</v>
      </c>
      <c r="N977">
        <v>834</v>
      </c>
      <c r="O977">
        <v>1693</v>
      </c>
      <c r="P977">
        <f>(Table1[[#This Row],[Min Conductivity]]+Table1[[#This Row],[Max Conductivity]])/2</f>
        <v>1263.5</v>
      </c>
      <c r="Q977">
        <v>3</v>
      </c>
      <c r="R977">
        <v>27</v>
      </c>
      <c r="S977">
        <f>(Table1[[#This Row],[Min BOD]]+Table1[[#This Row],[Max BOD]])/2</f>
        <v>15</v>
      </c>
      <c r="T977">
        <v>1</v>
      </c>
      <c r="U977">
        <v>14</v>
      </c>
      <c r="V977">
        <f>(Table1[[#This Row],[Min Nitrate N + Nitrite N]]+Table1[[#This Row],[Max Nitrate N + Nitrite N]])/2</f>
        <v>7.5</v>
      </c>
      <c r="W977">
        <v>630</v>
      </c>
      <c r="X977">
        <v>840000</v>
      </c>
      <c r="Y977">
        <f>(Table1[[#This Row],[Min Fecal Coliform]]+Table1[[#This Row],[Max Fecal Coliform]])/2</f>
        <v>420315</v>
      </c>
      <c r="Z977">
        <v>5400</v>
      </c>
      <c r="AA977">
        <v>9200000</v>
      </c>
      <c r="AB977">
        <f>(Table1[[#This Row],[Min Total Coliform]]+Table1[[#This Row],[Max Total Coliform]])/2</f>
        <v>4602700</v>
      </c>
      <c r="AC977">
        <f>MIN(10, (Table1[[#This Row],[Avg BOD]]/4)*10)</f>
        <v>10</v>
      </c>
      <c r="AD977">
        <f>MIN(10, (Table1[[#This Row],[Avg Fecal Coliform]]/600)*10)</f>
        <v>10</v>
      </c>
      <c r="AE977">
        <f>MIN(10, (Table1[[#This Row],[Avg Nitrate N + Nitrite N]]/10)*10)</f>
        <v>7.5</v>
      </c>
      <c r="AF977">
        <f>IF(OR(Table1[[#This Row],[Avg pH]]&lt;6.5,Table1[[#This Row],[Avg pH]]&gt;8.5),10,0)</f>
        <v>0</v>
      </c>
      <c r="AG977">
        <f>MAX(0, 10-(2*Table1[[#This Row],[Avg Dissolved Oxygen]]))</f>
        <v>2.2000000000000002</v>
      </c>
      <c r="AH977">
        <f>(Table1[[#This Row],[Fecal Score]]*0.3) + (Table1[[#This Row],[BOD Score]]*0.25) + (Table1[[#This Row],[Nitrate Score]]*0.2) + (Table1[[#This Row],[pH Score]]*0.15) + (Table1[[#This Row],[Dissolved Oxygen Score]]*0.1)</f>
        <v>7.22</v>
      </c>
      <c r="AI977">
        <v>2019</v>
      </c>
    </row>
    <row r="978" spans="1:35">
      <c r="A978">
        <v>4536</v>
      </c>
      <c r="B978" t="s">
        <v>562</v>
      </c>
      <c r="C978" t="s">
        <v>1</v>
      </c>
      <c r="D978" t="s">
        <v>113</v>
      </c>
      <c r="E978">
        <v>24.3</v>
      </c>
      <c r="F978">
        <v>33.6</v>
      </c>
      <c r="G978">
        <f>(Table1[[#This Row],[Min Temperature]]+Table1[[#This Row],[Max Temperature]])/2</f>
        <v>28.950000000000003</v>
      </c>
      <c r="H978">
        <v>1</v>
      </c>
      <c r="I978">
        <v>6.7</v>
      </c>
      <c r="J978">
        <f>(Table1[[#This Row],[Min Dissolved Oxygen]]+Table1[[#This Row],[Max Dissolved Oxygen]])/2</f>
        <v>3.85</v>
      </c>
      <c r="K978">
        <v>6.4</v>
      </c>
      <c r="L978">
        <v>7.5</v>
      </c>
      <c r="M978">
        <f>(Table1[[#This Row],[Min pH]]+Table1[[#This Row],[Max pH]])/2</f>
        <v>6.95</v>
      </c>
      <c r="N978">
        <v>453</v>
      </c>
      <c r="O978">
        <v>1332</v>
      </c>
      <c r="P978">
        <f>(Table1[[#This Row],[Min Conductivity]]+Table1[[#This Row],[Max Conductivity]])/2</f>
        <v>892.5</v>
      </c>
      <c r="Q978">
        <v>3</v>
      </c>
      <c r="R978">
        <v>34</v>
      </c>
      <c r="S978">
        <f>(Table1[[#This Row],[Min BOD]]+Table1[[#This Row],[Max BOD]])/2</f>
        <v>18.5</v>
      </c>
      <c r="T978">
        <v>0.5</v>
      </c>
      <c r="U978">
        <v>10</v>
      </c>
      <c r="V978">
        <f>(Table1[[#This Row],[Min Nitrate N + Nitrite N]]+Table1[[#This Row],[Max Nitrate N + Nitrite N]])/2</f>
        <v>5.25</v>
      </c>
      <c r="W978">
        <v>4600</v>
      </c>
      <c r="X978">
        <v>460000</v>
      </c>
      <c r="Y978">
        <f>(Table1[[#This Row],[Min Fecal Coliform]]+Table1[[#This Row],[Max Fecal Coliform]])/2</f>
        <v>232300</v>
      </c>
      <c r="Z978">
        <v>54000</v>
      </c>
      <c r="AA978">
        <v>3500000</v>
      </c>
      <c r="AB978">
        <f>(Table1[[#This Row],[Min Total Coliform]]+Table1[[#This Row],[Max Total Coliform]])/2</f>
        <v>1777000</v>
      </c>
      <c r="AC978">
        <f>MIN(10, (Table1[[#This Row],[Avg BOD]]/4)*10)</f>
        <v>10</v>
      </c>
      <c r="AD978">
        <f>MIN(10, (Table1[[#This Row],[Avg Fecal Coliform]]/600)*10)</f>
        <v>10</v>
      </c>
      <c r="AE978">
        <f>MIN(10, (Table1[[#This Row],[Avg Nitrate N + Nitrite N]]/10)*10)</f>
        <v>5.25</v>
      </c>
      <c r="AF978">
        <f>IF(OR(Table1[[#This Row],[Avg pH]]&lt;6.5,Table1[[#This Row],[Avg pH]]&gt;8.5),10,0)</f>
        <v>0</v>
      </c>
      <c r="AG978">
        <f>MAX(0, 10-(2*Table1[[#This Row],[Avg Dissolved Oxygen]]))</f>
        <v>2.2999999999999998</v>
      </c>
      <c r="AH978">
        <f>(Table1[[#This Row],[Fecal Score]]*0.3) + (Table1[[#This Row],[BOD Score]]*0.25) + (Table1[[#This Row],[Nitrate Score]]*0.2) + (Table1[[#This Row],[pH Score]]*0.15) + (Table1[[#This Row],[Dissolved Oxygen Score]]*0.1)</f>
        <v>6.7799999999999994</v>
      </c>
      <c r="AI978">
        <v>2019</v>
      </c>
    </row>
    <row r="979" spans="1:35">
      <c r="A979">
        <v>4537</v>
      </c>
      <c r="B979" t="s">
        <v>563</v>
      </c>
      <c r="C979" t="s">
        <v>1</v>
      </c>
      <c r="D979" t="s">
        <v>113</v>
      </c>
      <c r="E979">
        <v>23.4</v>
      </c>
      <c r="F979">
        <v>33.4</v>
      </c>
      <c r="G979">
        <f>(Table1[[#This Row],[Min Temperature]]+Table1[[#This Row],[Max Temperature]])/2</f>
        <v>28.4</v>
      </c>
      <c r="H979">
        <v>4.4000000000000004</v>
      </c>
      <c r="I979">
        <v>6.7</v>
      </c>
      <c r="J979">
        <f>(Table1[[#This Row],[Min Dissolved Oxygen]]+Table1[[#This Row],[Max Dissolved Oxygen]])/2</f>
        <v>5.5500000000000007</v>
      </c>
      <c r="K979">
        <v>6.9</v>
      </c>
      <c r="L979">
        <v>7.9</v>
      </c>
      <c r="M979">
        <f>(Table1[[#This Row],[Min pH]]+Table1[[#This Row],[Max pH]])/2</f>
        <v>7.4</v>
      </c>
      <c r="N979">
        <v>300</v>
      </c>
      <c r="O979">
        <v>774</v>
      </c>
      <c r="P979">
        <f>(Table1[[#This Row],[Min Conductivity]]+Table1[[#This Row],[Max Conductivity]])/2</f>
        <v>537</v>
      </c>
      <c r="Q979">
        <v>3</v>
      </c>
      <c r="R979">
        <v>41</v>
      </c>
      <c r="S979">
        <f>(Table1[[#This Row],[Min BOD]]+Table1[[#This Row],[Max BOD]])/2</f>
        <v>22</v>
      </c>
      <c r="T979">
        <v>0.32</v>
      </c>
      <c r="U979">
        <v>5.2</v>
      </c>
      <c r="V979">
        <f>(Table1[[#This Row],[Min Nitrate N + Nitrite N]]+Table1[[#This Row],[Max Nitrate N + Nitrite N]])/2</f>
        <v>2.7600000000000002</v>
      </c>
      <c r="W979">
        <v>840</v>
      </c>
      <c r="X979">
        <v>84000</v>
      </c>
      <c r="Y979">
        <f>(Table1[[#This Row],[Min Fecal Coliform]]+Table1[[#This Row],[Max Fecal Coliform]])/2</f>
        <v>42420</v>
      </c>
      <c r="Z979">
        <v>9200</v>
      </c>
      <c r="AA979">
        <v>920000</v>
      </c>
      <c r="AB979">
        <f>(Table1[[#This Row],[Min Total Coliform]]+Table1[[#This Row],[Max Total Coliform]])/2</f>
        <v>464600</v>
      </c>
      <c r="AC979">
        <f>MIN(10, (Table1[[#This Row],[Avg BOD]]/4)*10)</f>
        <v>10</v>
      </c>
      <c r="AD979">
        <f>MIN(10, (Table1[[#This Row],[Avg Fecal Coliform]]/600)*10)</f>
        <v>10</v>
      </c>
      <c r="AE979">
        <f>MIN(10, (Table1[[#This Row],[Avg Nitrate N + Nitrite N]]/10)*10)</f>
        <v>2.7600000000000002</v>
      </c>
      <c r="AF979">
        <f>IF(OR(Table1[[#This Row],[Avg pH]]&lt;6.5,Table1[[#This Row],[Avg pH]]&gt;8.5),10,0)</f>
        <v>0</v>
      </c>
      <c r="AG979">
        <f>MAX(0, 10-(2*Table1[[#This Row],[Avg Dissolved Oxygen]]))</f>
        <v>0</v>
      </c>
      <c r="AH979">
        <f>(Table1[[#This Row],[Fecal Score]]*0.3) + (Table1[[#This Row],[BOD Score]]*0.25) + (Table1[[#This Row],[Nitrate Score]]*0.2) + (Table1[[#This Row],[pH Score]]*0.15) + (Table1[[#This Row],[Dissolved Oxygen Score]]*0.1)</f>
        <v>6.0519999999999996</v>
      </c>
      <c r="AI979">
        <v>2019</v>
      </c>
    </row>
    <row r="980" spans="1:35">
      <c r="A980">
        <v>4538</v>
      </c>
      <c r="B980" t="s">
        <v>564</v>
      </c>
      <c r="C980" t="s">
        <v>1</v>
      </c>
      <c r="D980" t="s">
        <v>113</v>
      </c>
      <c r="E980">
        <v>23</v>
      </c>
      <c r="F980">
        <v>31</v>
      </c>
      <c r="G980">
        <f>(Table1[[#This Row],[Min Temperature]]+Table1[[#This Row],[Max Temperature]])/2</f>
        <v>27</v>
      </c>
      <c r="H980">
        <v>0.9</v>
      </c>
      <c r="I980">
        <v>3.5</v>
      </c>
      <c r="J980">
        <f>(Table1[[#This Row],[Min Dissolved Oxygen]]+Table1[[#This Row],[Max Dissolved Oxygen]])/2</f>
        <v>2.2000000000000002</v>
      </c>
      <c r="K980">
        <v>6.3</v>
      </c>
      <c r="L980">
        <v>7.3</v>
      </c>
      <c r="M980">
        <f>(Table1[[#This Row],[Min pH]]+Table1[[#This Row],[Max pH]])/2</f>
        <v>6.8</v>
      </c>
      <c r="N980">
        <v>625</v>
      </c>
      <c r="O980">
        <v>3400</v>
      </c>
      <c r="P980">
        <f>(Table1[[#This Row],[Min Conductivity]]+Table1[[#This Row],[Max Conductivity]])/2</f>
        <v>2012.5</v>
      </c>
      <c r="Q980">
        <v>8</v>
      </c>
      <c r="R980">
        <v>72</v>
      </c>
      <c r="S980">
        <f>(Table1[[#This Row],[Min BOD]]+Table1[[#This Row],[Max BOD]])/2</f>
        <v>40</v>
      </c>
      <c r="T980">
        <v>1.5</v>
      </c>
      <c r="U980">
        <v>22</v>
      </c>
      <c r="V980">
        <f>(Table1[[#This Row],[Min Nitrate N + Nitrite N]]+Table1[[#This Row],[Max Nitrate N + Nitrite N]])/2</f>
        <v>11.75</v>
      </c>
      <c r="W980">
        <v>460</v>
      </c>
      <c r="X980">
        <v>14000</v>
      </c>
      <c r="Y980">
        <f>(Table1[[#This Row],[Min Fecal Coliform]]+Table1[[#This Row],[Max Fecal Coliform]])/2</f>
        <v>7230</v>
      </c>
      <c r="Z980">
        <v>5400</v>
      </c>
      <c r="AA980">
        <v>160000</v>
      </c>
      <c r="AB980">
        <f>(Table1[[#This Row],[Min Total Coliform]]+Table1[[#This Row],[Max Total Coliform]])/2</f>
        <v>82700</v>
      </c>
      <c r="AC980">
        <f>MIN(10, (Table1[[#This Row],[Avg BOD]]/4)*10)</f>
        <v>10</v>
      </c>
      <c r="AD980">
        <f>MIN(10, (Table1[[#This Row],[Avg Fecal Coliform]]/600)*10)</f>
        <v>10</v>
      </c>
      <c r="AE980">
        <f>MIN(10, (Table1[[#This Row],[Avg Nitrate N + Nitrite N]]/10)*10)</f>
        <v>10</v>
      </c>
      <c r="AF980">
        <f>IF(OR(Table1[[#This Row],[Avg pH]]&lt;6.5,Table1[[#This Row],[Avg pH]]&gt;8.5),10,0)</f>
        <v>0</v>
      </c>
      <c r="AG980">
        <f>MAX(0, 10-(2*Table1[[#This Row],[Avg Dissolved Oxygen]]))</f>
        <v>5.6</v>
      </c>
      <c r="AH980">
        <f>(Table1[[#This Row],[Fecal Score]]*0.3) + (Table1[[#This Row],[BOD Score]]*0.25) + (Table1[[#This Row],[Nitrate Score]]*0.2) + (Table1[[#This Row],[pH Score]]*0.15) + (Table1[[#This Row],[Dissolved Oxygen Score]]*0.1)</f>
        <v>8.06</v>
      </c>
      <c r="AI980">
        <v>2019</v>
      </c>
    </row>
    <row r="981" spans="1:35">
      <c r="A981">
        <v>4539</v>
      </c>
      <c r="B981" t="s">
        <v>565</v>
      </c>
      <c r="C981" t="s">
        <v>1</v>
      </c>
      <c r="D981" t="s">
        <v>113</v>
      </c>
      <c r="E981">
        <v>22</v>
      </c>
      <c r="F981">
        <v>31</v>
      </c>
      <c r="G981">
        <f>(Table1[[#This Row],[Min Temperature]]+Table1[[#This Row],[Max Temperature]])/2</f>
        <v>26.5</v>
      </c>
      <c r="H981">
        <v>0.5</v>
      </c>
      <c r="I981">
        <v>5.6</v>
      </c>
      <c r="J981">
        <f>(Table1[[#This Row],[Min Dissolved Oxygen]]+Table1[[#This Row],[Max Dissolved Oxygen]])/2</f>
        <v>3.05</v>
      </c>
      <c r="K981">
        <v>6.3</v>
      </c>
      <c r="L981">
        <v>7.3</v>
      </c>
      <c r="M981">
        <f>(Table1[[#This Row],[Min pH]]+Table1[[#This Row],[Max pH]])/2</f>
        <v>6.8</v>
      </c>
      <c r="N981">
        <v>802</v>
      </c>
      <c r="O981">
        <v>2182</v>
      </c>
      <c r="P981">
        <f>(Table1[[#This Row],[Min Conductivity]]+Table1[[#This Row],[Max Conductivity]])/2</f>
        <v>1492</v>
      </c>
      <c r="Q981">
        <v>9</v>
      </c>
      <c r="R981">
        <v>68</v>
      </c>
      <c r="S981">
        <f>(Table1[[#This Row],[Min BOD]]+Table1[[#This Row],[Max BOD]])/2</f>
        <v>38.5</v>
      </c>
      <c r="T981">
        <v>0.8</v>
      </c>
      <c r="U981">
        <v>11</v>
      </c>
      <c r="V981">
        <f>(Table1[[#This Row],[Min Nitrate N + Nitrite N]]+Table1[[#This Row],[Max Nitrate N + Nitrite N]])/2</f>
        <v>5.9</v>
      </c>
      <c r="W981">
        <v>460</v>
      </c>
      <c r="X981">
        <v>1700000</v>
      </c>
      <c r="Y981">
        <f>(Table1[[#This Row],[Min Fecal Coliform]]+Table1[[#This Row],[Max Fecal Coliform]])/2</f>
        <v>850230</v>
      </c>
      <c r="Z981">
        <v>3500</v>
      </c>
      <c r="AA981">
        <v>16000000</v>
      </c>
      <c r="AB981">
        <f>(Table1[[#This Row],[Min Total Coliform]]+Table1[[#This Row],[Max Total Coliform]])/2</f>
        <v>8001750</v>
      </c>
      <c r="AC981">
        <f>MIN(10, (Table1[[#This Row],[Avg BOD]]/4)*10)</f>
        <v>10</v>
      </c>
      <c r="AD981">
        <f>MIN(10, (Table1[[#This Row],[Avg Fecal Coliform]]/600)*10)</f>
        <v>10</v>
      </c>
      <c r="AE981">
        <f>MIN(10, (Table1[[#This Row],[Avg Nitrate N + Nitrite N]]/10)*10)</f>
        <v>5.9</v>
      </c>
      <c r="AF981">
        <f>IF(OR(Table1[[#This Row],[Avg pH]]&lt;6.5,Table1[[#This Row],[Avg pH]]&gt;8.5),10,0)</f>
        <v>0</v>
      </c>
      <c r="AG981">
        <f>MAX(0, 10-(2*Table1[[#This Row],[Avg Dissolved Oxygen]]))</f>
        <v>3.9000000000000004</v>
      </c>
      <c r="AH981">
        <f>(Table1[[#This Row],[Fecal Score]]*0.3) + (Table1[[#This Row],[BOD Score]]*0.25) + (Table1[[#This Row],[Nitrate Score]]*0.2) + (Table1[[#This Row],[pH Score]]*0.15) + (Table1[[#This Row],[Dissolved Oxygen Score]]*0.1)</f>
        <v>7.0699999999999994</v>
      </c>
      <c r="AI981">
        <v>2019</v>
      </c>
    </row>
    <row r="982" spans="1:35">
      <c r="A982">
        <v>4540</v>
      </c>
      <c r="B982" t="s">
        <v>566</v>
      </c>
      <c r="C982" t="s">
        <v>1</v>
      </c>
      <c r="D982" t="s">
        <v>113</v>
      </c>
      <c r="E982">
        <v>22</v>
      </c>
      <c r="F982">
        <v>31</v>
      </c>
      <c r="G982">
        <f>(Table1[[#This Row],[Min Temperature]]+Table1[[#This Row],[Max Temperature]])/2</f>
        <v>26.5</v>
      </c>
      <c r="H982">
        <v>0.5</v>
      </c>
      <c r="I982">
        <v>5.5</v>
      </c>
      <c r="J982">
        <f>(Table1[[#This Row],[Min Dissolved Oxygen]]+Table1[[#This Row],[Max Dissolved Oxygen]])/2</f>
        <v>3</v>
      </c>
      <c r="K982">
        <v>6.5</v>
      </c>
      <c r="L982">
        <v>8</v>
      </c>
      <c r="M982">
        <f>(Table1[[#This Row],[Min pH]]+Table1[[#This Row],[Max pH]])/2</f>
        <v>7.25</v>
      </c>
      <c r="N982">
        <v>392</v>
      </c>
      <c r="O982">
        <v>1840</v>
      </c>
      <c r="P982">
        <f>(Table1[[#This Row],[Min Conductivity]]+Table1[[#This Row],[Max Conductivity]])/2</f>
        <v>1116</v>
      </c>
      <c r="Q982">
        <v>3</v>
      </c>
      <c r="R982">
        <v>75</v>
      </c>
      <c r="S982">
        <f>(Table1[[#This Row],[Min BOD]]+Table1[[#This Row],[Max BOD]])/2</f>
        <v>39</v>
      </c>
      <c r="T982">
        <v>2.7</v>
      </c>
      <c r="U982">
        <v>20</v>
      </c>
      <c r="V982">
        <f>(Table1[[#This Row],[Min Nitrate N + Nitrite N]]+Table1[[#This Row],[Max Nitrate N + Nitrite N]])/2</f>
        <v>11.35</v>
      </c>
      <c r="W982">
        <v>2800</v>
      </c>
      <c r="X982">
        <v>4600000</v>
      </c>
      <c r="Y982">
        <f>(Table1[[#This Row],[Min Fecal Coliform]]+Table1[[#This Row],[Max Fecal Coliform]])/2</f>
        <v>2301400</v>
      </c>
      <c r="Z982">
        <v>16000</v>
      </c>
      <c r="AA982">
        <v>35000000</v>
      </c>
      <c r="AB982">
        <f>(Table1[[#This Row],[Min Total Coliform]]+Table1[[#This Row],[Max Total Coliform]])/2</f>
        <v>17508000</v>
      </c>
      <c r="AC982">
        <f>MIN(10, (Table1[[#This Row],[Avg BOD]]/4)*10)</f>
        <v>10</v>
      </c>
      <c r="AD982">
        <f>MIN(10, (Table1[[#This Row],[Avg Fecal Coliform]]/600)*10)</f>
        <v>10</v>
      </c>
      <c r="AE982">
        <f>MIN(10, (Table1[[#This Row],[Avg Nitrate N + Nitrite N]]/10)*10)</f>
        <v>10</v>
      </c>
      <c r="AF982">
        <f>IF(OR(Table1[[#This Row],[Avg pH]]&lt;6.5,Table1[[#This Row],[Avg pH]]&gt;8.5),10,0)</f>
        <v>0</v>
      </c>
      <c r="AG982">
        <f>MAX(0, 10-(2*Table1[[#This Row],[Avg Dissolved Oxygen]]))</f>
        <v>4</v>
      </c>
      <c r="AH982">
        <f>(Table1[[#This Row],[Fecal Score]]*0.3) + (Table1[[#This Row],[BOD Score]]*0.25) + (Table1[[#This Row],[Nitrate Score]]*0.2) + (Table1[[#This Row],[pH Score]]*0.15) + (Table1[[#This Row],[Dissolved Oxygen Score]]*0.1)</f>
        <v>7.9</v>
      </c>
      <c r="AI982">
        <v>2019</v>
      </c>
    </row>
    <row r="983" spans="1:35">
      <c r="A983">
        <v>4543</v>
      </c>
      <c r="B983" t="s">
        <v>567</v>
      </c>
      <c r="C983" t="s">
        <v>1</v>
      </c>
      <c r="D983" t="s">
        <v>113</v>
      </c>
      <c r="E983">
        <v>28</v>
      </c>
      <c r="F983">
        <v>28</v>
      </c>
      <c r="G983">
        <f>(Table1[[#This Row],[Min Temperature]]+Table1[[#This Row],[Max Temperature]])/2</f>
        <v>28</v>
      </c>
      <c r="H983">
        <v>5.7</v>
      </c>
      <c r="I983">
        <v>5.7</v>
      </c>
      <c r="J983">
        <f>(Table1[[#This Row],[Min Dissolved Oxygen]]+Table1[[#This Row],[Max Dissolved Oxygen]])/2</f>
        <v>5.7</v>
      </c>
      <c r="K983">
        <v>7.8</v>
      </c>
      <c r="L983">
        <v>7.8</v>
      </c>
      <c r="M983">
        <f>(Table1[[#This Row],[Min pH]]+Table1[[#This Row],[Max pH]])/2</f>
        <v>7.8</v>
      </c>
      <c r="N983">
        <v>484</v>
      </c>
      <c r="O983">
        <v>484</v>
      </c>
      <c r="P983">
        <f>(Table1[[#This Row],[Min Conductivity]]+Table1[[#This Row],[Max Conductivity]])/2</f>
        <v>484</v>
      </c>
      <c r="Q983">
        <v>3</v>
      </c>
      <c r="R983">
        <v>3</v>
      </c>
      <c r="S983">
        <f>(Table1[[#This Row],[Min BOD]]+Table1[[#This Row],[Max BOD]])/2</f>
        <v>3</v>
      </c>
      <c r="T983">
        <v>2.88</v>
      </c>
      <c r="U983">
        <v>2.88</v>
      </c>
      <c r="V983">
        <f>(Table1[[#This Row],[Min Nitrate N + Nitrite N]]+Table1[[#This Row],[Max Nitrate N + Nitrite N]])/2</f>
        <v>2.88</v>
      </c>
      <c r="W983">
        <v>1400</v>
      </c>
      <c r="X983">
        <v>1400</v>
      </c>
      <c r="Y983">
        <f>(Table1[[#This Row],[Min Fecal Coliform]]+Table1[[#This Row],[Max Fecal Coliform]])/2</f>
        <v>1400</v>
      </c>
      <c r="Z983">
        <v>9200</v>
      </c>
      <c r="AA983">
        <v>9200</v>
      </c>
      <c r="AB983">
        <f>(Table1[[#This Row],[Min Total Coliform]]+Table1[[#This Row],[Max Total Coliform]])/2</f>
        <v>9200</v>
      </c>
      <c r="AC983">
        <f>MIN(10, (Table1[[#This Row],[Avg BOD]]/4)*10)</f>
        <v>7.5</v>
      </c>
      <c r="AD983">
        <f>MIN(10, (Table1[[#This Row],[Avg Fecal Coliform]]/600)*10)</f>
        <v>10</v>
      </c>
      <c r="AE983">
        <f>MIN(10, (Table1[[#This Row],[Avg Nitrate N + Nitrite N]]/10)*10)</f>
        <v>2.88</v>
      </c>
      <c r="AF983">
        <f>IF(OR(Table1[[#This Row],[Avg pH]]&lt;6.5,Table1[[#This Row],[Avg pH]]&gt;8.5),10,0)</f>
        <v>0</v>
      </c>
      <c r="AG983">
        <f>MAX(0, 10-(2*Table1[[#This Row],[Avg Dissolved Oxygen]]))</f>
        <v>0</v>
      </c>
      <c r="AH983">
        <f>(Table1[[#This Row],[Fecal Score]]*0.3) + (Table1[[#This Row],[BOD Score]]*0.25) + (Table1[[#This Row],[Nitrate Score]]*0.2) + (Table1[[#This Row],[pH Score]]*0.15) + (Table1[[#This Row],[Dissolved Oxygen Score]]*0.1)</f>
        <v>5.4509999999999996</v>
      </c>
      <c r="AI983">
        <v>2019</v>
      </c>
    </row>
    <row r="984" spans="1:35">
      <c r="A984">
        <v>4545</v>
      </c>
      <c r="B984" t="s">
        <v>568</v>
      </c>
      <c r="C984" t="s">
        <v>1</v>
      </c>
      <c r="D984" t="s">
        <v>113</v>
      </c>
      <c r="E984">
        <v>28</v>
      </c>
      <c r="F984">
        <v>28</v>
      </c>
      <c r="G984">
        <f>(Table1[[#This Row],[Min Temperature]]+Table1[[#This Row],[Max Temperature]])/2</f>
        <v>28</v>
      </c>
      <c r="H984">
        <v>2.8</v>
      </c>
      <c r="I984">
        <v>2.8</v>
      </c>
      <c r="J984">
        <f>(Table1[[#This Row],[Min Dissolved Oxygen]]+Table1[[#This Row],[Max Dissolved Oxygen]])/2</f>
        <v>2.8</v>
      </c>
      <c r="K984">
        <v>7.8</v>
      </c>
      <c r="L984">
        <v>7.8</v>
      </c>
      <c r="M984">
        <f>(Table1[[#This Row],[Min pH]]+Table1[[#This Row],[Max pH]])/2</f>
        <v>7.8</v>
      </c>
      <c r="N984">
        <v>805</v>
      </c>
      <c r="O984">
        <v>805</v>
      </c>
      <c r="P984">
        <f>(Table1[[#This Row],[Min Conductivity]]+Table1[[#This Row],[Max Conductivity]])/2</f>
        <v>805</v>
      </c>
      <c r="Q984">
        <v>8.4</v>
      </c>
      <c r="R984">
        <v>8.4</v>
      </c>
      <c r="S984">
        <f>(Table1[[#This Row],[Min BOD]]+Table1[[#This Row],[Max BOD]])/2</f>
        <v>8.4</v>
      </c>
      <c r="T984">
        <v>1.31</v>
      </c>
      <c r="U984">
        <v>1.31</v>
      </c>
      <c r="V984">
        <f>(Table1[[#This Row],[Min Nitrate N + Nitrite N]]+Table1[[#This Row],[Max Nitrate N + Nitrite N]])/2</f>
        <v>1.31</v>
      </c>
      <c r="W984">
        <v>8400</v>
      </c>
      <c r="X984">
        <v>8400</v>
      </c>
      <c r="Y984">
        <f>(Table1[[#This Row],[Min Fecal Coliform]]+Table1[[#This Row],[Max Fecal Coliform]])/2</f>
        <v>8400</v>
      </c>
      <c r="Z984">
        <v>92000</v>
      </c>
      <c r="AA984">
        <v>92000</v>
      </c>
      <c r="AB984">
        <f>(Table1[[#This Row],[Min Total Coliform]]+Table1[[#This Row],[Max Total Coliform]])/2</f>
        <v>92000</v>
      </c>
      <c r="AC984">
        <f>MIN(10, (Table1[[#This Row],[Avg BOD]]/4)*10)</f>
        <v>10</v>
      </c>
      <c r="AD984">
        <f>MIN(10, (Table1[[#This Row],[Avg Fecal Coliform]]/600)*10)</f>
        <v>10</v>
      </c>
      <c r="AE984">
        <f>MIN(10, (Table1[[#This Row],[Avg Nitrate N + Nitrite N]]/10)*10)</f>
        <v>1.31</v>
      </c>
      <c r="AF984">
        <f>IF(OR(Table1[[#This Row],[Avg pH]]&lt;6.5,Table1[[#This Row],[Avg pH]]&gt;8.5),10,0)</f>
        <v>0</v>
      </c>
      <c r="AG984">
        <f>MAX(0, 10-(2*Table1[[#This Row],[Avg Dissolved Oxygen]]))</f>
        <v>4.4000000000000004</v>
      </c>
      <c r="AH984">
        <f>(Table1[[#This Row],[Fecal Score]]*0.3) + (Table1[[#This Row],[BOD Score]]*0.25) + (Table1[[#This Row],[Nitrate Score]]*0.2) + (Table1[[#This Row],[pH Score]]*0.15) + (Table1[[#This Row],[Dissolved Oxygen Score]]*0.1)</f>
        <v>6.2020000000000008</v>
      </c>
      <c r="AI984">
        <v>2019</v>
      </c>
    </row>
    <row r="985" spans="1:35">
      <c r="A985">
        <v>4546</v>
      </c>
      <c r="B985" t="s">
        <v>569</v>
      </c>
      <c r="C985" t="s">
        <v>1</v>
      </c>
      <c r="D985" t="s">
        <v>113</v>
      </c>
      <c r="E985">
        <v>28</v>
      </c>
      <c r="F985">
        <v>28</v>
      </c>
      <c r="G985">
        <f>(Table1[[#This Row],[Min Temperature]]+Table1[[#This Row],[Max Temperature]])/2</f>
        <v>28</v>
      </c>
      <c r="H985">
        <v>4.5</v>
      </c>
      <c r="I985">
        <v>4.5</v>
      </c>
      <c r="J985">
        <f>(Table1[[#This Row],[Min Dissolved Oxygen]]+Table1[[#This Row],[Max Dissolved Oxygen]])/2</f>
        <v>4.5</v>
      </c>
      <c r="K985">
        <v>7.5</v>
      </c>
      <c r="L985">
        <v>7.5</v>
      </c>
      <c r="M985">
        <f>(Table1[[#This Row],[Min pH]]+Table1[[#This Row],[Max pH]])/2</f>
        <v>7.5</v>
      </c>
      <c r="N985">
        <v>985</v>
      </c>
      <c r="O985">
        <v>985</v>
      </c>
      <c r="P985">
        <f>(Table1[[#This Row],[Min Conductivity]]+Table1[[#This Row],[Max Conductivity]])/2</f>
        <v>985</v>
      </c>
      <c r="Q985">
        <v>7.3</v>
      </c>
      <c r="R985">
        <v>7.3</v>
      </c>
      <c r="S985">
        <f>(Table1[[#This Row],[Min BOD]]+Table1[[#This Row],[Max BOD]])/2</f>
        <v>7.3</v>
      </c>
      <c r="T985">
        <v>1.4</v>
      </c>
      <c r="U985">
        <v>1.4</v>
      </c>
      <c r="V985">
        <f>(Table1[[#This Row],[Min Nitrate N + Nitrite N]]+Table1[[#This Row],[Max Nitrate N + Nitrite N]])/2</f>
        <v>1.4</v>
      </c>
      <c r="W985">
        <v>4600</v>
      </c>
      <c r="X985">
        <v>4600</v>
      </c>
      <c r="Y985">
        <f>(Table1[[#This Row],[Min Fecal Coliform]]+Table1[[#This Row],[Max Fecal Coliform]])/2</f>
        <v>4600</v>
      </c>
      <c r="Z985">
        <v>35000</v>
      </c>
      <c r="AA985">
        <v>35000</v>
      </c>
      <c r="AB985">
        <f>(Table1[[#This Row],[Min Total Coliform]]+Table1[[#This Row],[Max Total Coliform]])/2</f>
        <v>35000</v>
      </c>
      <c r="AC985">
        <f>MIN(10, (Table1[[#This Row],[Avg BOD]]/4)*10)</f>
        <v>10</v>
      </c>
      <c r="AD985">
        <f>MIN(10, (Table1[[#This Row],[Avg Fecal Coliform]]/600)*10)</f>
        <v>10</v>
      </c>
      <c r="AE985">
        <f>MIN(10, (Table1[[#This Row],[Avg Nitrate N + Nitrite N]]/10)*10)</f>
        <v>1.4</v>
      </c>
      <c r="AF985">
        <f>IF(OR(Table1[[#This Row],[Avg pH]]&lt;6.5,Table1[[#This Row],[Avg pH]]&gt;8.5),10,0)</f>
        <v>0</v>
      </c>
      <c r="AG985">
        <f>MAX(0, 10-(2*Table1[[#This Row],[Avg Dissolved Oxygen]]))</f>
        <v>1</v>
      </c>
      <c r="AH985">
        <f>(Table1[[#This Row],[Fecal Score]]*0.3) + (Table1[[#This Row],[BOD Score]]*0.25) + (Table1[[#This Row],[Nitrate Score]]*0.2) + (Table1[[#This Row],[pH Score]]*0.15) + (Table1[[#This Row],[Dissolved Oxygen Score]]*0.1)</f>
        <v>5.88</v>
      </c>
      <c r="AI985">
        <v>2019</v>
      </c>
    </row>
    <row r="986" spans="1:35">
      <c r="A986">
        <v>4547</v>
      </c>
      <c r="B986" t="s">
        <v>570</v>
      </c>
      <c r="C986" t="s">
        <v>1</v>
      </c>
      <c r="D986" t="s">
        <v>113</v>
      </c>
      <c r="E986">
        <v>28</v>
      </c>
      <c r="F986">
        <v>28</v>
      </c>
      <c r="G986">
        <f>(Table1[[#This Row],[Min Temperature]]+Table1[[#This Row],[Max Temperature]])/2</f>
        <v>28</v>
      </c>
      <c r="H986">
        <v>4</v>
      </c>
      <c r="I986">
        <v>4</v>
      </c>
      <c r="J986">
        <f>(Table1[[#This Row],[Min Dissolved Oxygen]]+Table1[[#This Row],[Max Dissolved Oxygen]])/2</f>
        <v>4</v>
      </c>
      <c r="K986">
        <v>7.7</v>
      </c>
      <c r="L986">
        <v>7.7</v>
      </c>
      <c r="M986">
        <f>(Table1[[#This Row],[Min pH]]+Table1[[#This Row],[Max pH]])/2</f>
        <v>7.7</v>
      </c>
      <c r="N986">
        <v>399</v>
      </c>
      <c r="O986">
        <v>399</v>
      </c>
      <c r="P986">
        <f>(Table1[[#This Row],[Min Conductivity]]+Table1[[#This Row],[Max Conductivity]])/2</f>
        <v>399</v>
      </c>
      <c r="Q986">
        <v>18</v>
      </c>
      <c r="R986">
        <v>18</v>
      </c>
      <c r="S986">
        <f>(Table1[[#This Row],[Min BOD]]+Table1[[#This Row],[Max BOD]])/2</f>
        <v>18</v>
      </c>
      <c r="T986">
        <v>2</v>
      </c>
      <c r="U986">
        <v>2</v>
      </c>
      <c r="V986">
        <f>(Table1[[#This Row],[Min Nitrate N + Nitrite N]]+Table1[[#This Row],[Max Nitrate N + Nitrite N]])/2</f>
        <v>2</v>
      </c>
      <c r="W986">
        <v>7000</v>
      </c>
      <c r="X986">
        <v>7000</v>
      </c>
      <c r="Y986">
        <f>(Table1[[#This Row],[Min Fecal Coliform]]+Table1[[#This Row],[Max Fecal Coliform]])/2</f>
        <v>7000</v>
      </c>
      <c r="Z986">
        <v>54000</v>
      </c>
      <c r="AA986">
        <v>54000</v>
      </c>
      <c r="AB986">
        <f>(Table1[[#This Row],[Min Total Coliform]]+Table1[[#This Row],[Max Total Coliform]])/2</f>
        <v>54000</v>
      </c>
      <c r="AC986">
        <f>MIN(10, (Table1[[#This Row],[Avg BOD]]/4)*10)</f>
        <v>10</v>
      </c>
      <c r="AD986">
        <f>MIN(10, (Table1[[#This Row],[Avg Fecal Coliform]]/600)*10)</f>
        <v>10</v>
      </c>
      <c r="AE986">
        <f>MIN(10, (Table1[[#This Row],[Avg Nitrate N + Nitrite N]]/10)*10)</f>
        <v>2</v>
      </c>
      <c r="AF986">
        <f>IF(OR(Table1[[#This Row],[Avg pH]]&lt;6.5,Table1[[#This Row],[Avg pH]]&gt;8.5),10,0)</f>
        <v>0</v>
      </c>
      <c r="AG986">
        <f>MAX(0, 10-(2*Table1[[#This Row],[Avg Dissolved Oxygen]]))</f>
        <v>2</v>
      </c>
      <c r="AH986">
        <f>(Table1[[#This Row],[Fecal Score]]*0.3) + (Table1[[#This Row],[BOD Score]]*0.25) + (Table1[[#This Row],[Nitrate Score]]*0.2) + (Table1[[#This Row],[pH Score]]*0.15) + (Table1[[#This Row],[Dissolved Oxygen Score]]*0.1)</f>
        <v>6.1000000000000005</v>
      </c>
      <c r="AI986">
        <v>2019</v>
      </c>
    </row>
    <row r="987" spans="1:35">
      <c r="A987">
        <v>3559</v>
      </c>
      <c r="B987" t="s">
        <v>145</v>
      </c>
      <c r="C987" t="s">
        <v>35</v>
      </c>
      <c r="D987" t="s">
        <v>113</v>
      </c>
      <c r="E987">
        <v>22</v>
      </c>
      <c r="F987">
        <v>32</v>
      </c>
      <c r="G987">
        <f>(Table1[[#This Row],[Min Temperature]]+Table1[[#This Row],[Max Temperature]])/2</f>
        <v>27</v>
      </c>
      <c r="H987">
        <v>6.8</v>
      </c>
      <c r="I987">
        <v>7.2</v>
      </c>
      <c r="J987">
        <f>(Table1[[#This Row],[Min Dissolved Oxygen]]+Table1[[#This Row],[Max Dissolved Oxygen]])/2</f>
        <v>7</v>
      </c>
      <c r="K987">
        <v>7.5</v>
      </c>
      <c r="L987">
        <v>9</v>
      </c>
      <c r="M987">
        <f>(Table1[[#This Row],[Min pH]]+Table1[[#This Row],[Max pH]])/2</f>
        <v>8.25</v>
      </c>
      <c r="N987">
        <v>286</v>
      </c>
      <c r="O987">
        <v>462</v>
      </c>
      <c r="P987">
        <f>(Table1[[#This Row],[Min Conductivity]]+Table1[[#This Row],[Max Conductivity]])/2</f>
        <v>374</v>
      </c>
      <c r="Q987">
        <v>2.1</v>
      </c>
      <c r="R987">
        <v>6</v>
      </c>
      <c r="S987">
        <f>(Table1[[#This Row],[Min BOD]]+Table1[[#This Row],[Max BOD]])/2</f>
        <v>4.05</v>
      </c>
      <c r="T987">
        <v>0</v>
      </c>
      <c r="U987">
        <v>1.1299999999999999</v>
      </c>
      <c r="V987">
        <f>(Table1[[#This Row],[Min Nitrate N + Nitrite N]]+Table1[[#This Row],[Max Nitrate N + Nitrite N]])/2</f>
        <v>0.56499999999999995</v>
      </c>
      <c r="W987">
        <v>36</v>
      </c>
      <c r="X987">
        <v>540</v>
      </c>
      <c r="Y987">
        <f>(Table1[[#This Row],[Min Fecal Coliform]]+Table1[[#This Row],[Max Fecal Coliform]])/2</f>
        <v>288</v>
      </c>
      <c r="Z987">
        <v>148</v>
      </c>
      <c r="AA987">
        <v>1700</v>
      </c>
      <c r="AB987">
        <f>(Table1[[#This Row],[Min Total Coliform]]+Table1[[#This Row],[Max Total Coliform]])/2</f>
        <v>924</v>
      </c>
      <c r="AC987">
        <f>MIN(10, (Table1[[#This Row],[Avg BOD]]/4)*10)</f>
        <v>10</v>
      </c>
      <c r="AD987">
        <f>MIN(10, (Table1[[#This Row],[Avg Fecal Coliform]]/600)*10)</f>
        <v>4.8</v>
      </c>
      <c r="AE987">
        <f>MIN(10, (Table1[[#This Row],[Avg Nitrate N + Nitrite N]]/10)*10)</f>
        <v>0.56499999999999995</v>
      </c>
      <c r="AF987">
        <f>IF(OR(Table1[[#This Row],[Avg pH]]&lt;6.5,Table1[[#This Row],[Avg pH]]&gt;8.5),10,0)</f>
        <v>0</v>
      </c>
      <c r="AG987">
        <f>MAX(0, 10-(2*Table1[[#This Row],[Avg Dissolved Oxygen]]))</f>
        <v>0</v>
      </c>
      <c r="AH987">
        <f>(Table1[[#This Row],[Fecal Score]]*0.3) + (Table1[[#This Row],[BOD Score]]*0.25) + (Table1[[#This Row],[Nitrate Score]]*0.2) + (Table1[[#This Row],[pH Score]]*0.15) + (Table1[[#This Row],[Dissolved Oxygen Score]]*0.1)</f>
        <v>4.0529999999999999</v>
      </c>
      <c r="AI987">
        <v>2019</v>
      </c>
    </row>
    <row r="988" spans="1:35">
      <c r="A988">
        <v>3560</v>
      </c>
      <c r="B988" t="s">
        <v>571</v>
      </c>
      <c r="C988" t="s">
        <v>35</v>
      </c>
      <c r="D988" t="s">
        <v>113</v>
      </c>
      <c r="E988">
        <v>26</v>
      </c>
      <c r="F988">
        <v>31</v>
      </c>
      <c r="G988">
        <f>(Table1[[#This Row],[Min Temperature]]+Table1[[#This Row],[Max Temperature]])/2</f>
        <v>28.5</v>
      </c>
      <c r="H988">
        <v>6.8</v>
      </c>
      <c r="I988">
        <v>8.8000000000000007</v>
      </c>
      <c r="J988">
        <f>(Table1[[#This Row],[Min Dissolved Oxygen]]+Table1[[#This Row],[Max Dissolved Oxygen]])/2</f>
        <v>7.8000000000000007</v>
      </c>
      <c r="K988">
        <v>8.6999999999999993</v>
      </c>
      <c r="L988">
        <v>9.6</v>
      </c>
      <c r="M988">
        <f>(Table1[[#This Row],[Min pH]]+Table1[[#This Row],[Max pH]])/2</f>
        <v>9.1499999999999986</v>
      </c>
      <c r="N988">
        <v>498</v>
      </c>
      <c r="O988">
        <v>5306</v>
      </c>
      <c r="P988">
        <f>(Table1[[#This Row],[Min Conductivity]]+Table1[[#This Row],[Max Conductivity]])/2</f>
        <v>2902</v>
      </c>
      <c r="Q988">
        <v>16</v>
      </c>
      <c r="R988">
        <v>90</v>
      </c>
      <c r="S988">
        <f>(Table1[[#This Row],[Min BOD]]+Table1[[#This Row],[Max BOD]])/2</f>
        <v>53</v>
      </c>
      <c r="T988">
        <v>0.13</v>
      </c>
      <c r="U988">
        <v>0.33</v>
      </c>
      <c r="V988">
        <f>(Table1[[#This Row],[Min Nitrate N + Nitrite N]]+Table1[[#This Row],[Max Nitrate N + Nitrite N]])/2</f>
        <v>0.23</v>
      </c>
      <c r="W988">
        <v>13000</v>
      </c>
      <c r="X988">
        <v>22000</v>
      </c>
      <c r="Y988">
        <f>(Table1[[#This Row],[Min Fecal Coliform]]+Table1[[#This Row],[Max Fecal Coliform]])/2</f>
        <v>17500</v>
      </c>
      <c r="Z988">
        <v>35000</v>
      </c>
      <c r="AA988">
        <v>54000</v>
      </c>
      <c r="AB988">
        <f>(Table1[[#This Row],[Min Total Coliform]]+Table1[[#This Row],[Max Total Coliform]])/2</f>
        <v>44500</v>
      </c>
      <c r="AC988">
        <f>MIN(10, (Table1[[#This Row],[Avg BOD]]/4)*10)</f>
        <v>10</v>
      </c>
      <c r="AD988">
        <f>MIN(10, (Table1[[#This Row],[Avg Fecal Coliform]]/600)*10)</f>
        <v>10</v>
      </c>
      <c r="AE988">
        <f>MIN(10, (Table1[[#This Row],[Avg Nitrate N + Nitrite N]]/10)*10)</f>
        <v>0.22999999999999998</v>
      </c>
      <c r="AF988">
        <f>IF(OR(Table1[[#This Row],[Avg pH]]&lt;6.5,Table1[[#This Row],[Avg pH]]&gt;8.5),10,0)</f>
        <v>10</v>
      </c>
      <c r="AG988">
        <f>MAX(0, 10-(2*Table1[[#This Row],[Avg Dissolved Oxygen]]))</f>
        <v>0</v>
      </c>
      <c r="AH988">
        <f>(Table1[[#This Row],[Fecal Score]]*0.3) + (Table1[[#This Row],[BOD Score]]*0.25) + (Table1[[#This Row],[Nitrate Score]]*0.2) + (Table1[[#This Row],[pH Score]]*0.15) + (Table1[[#This Row],[Dissolved Oxygen Score]]*0.1)</f>
        <v>7.0460000000000003</v>
      </c>
      <c r="AI988">
        <v>2019</v>
      </c>
    </row>
    <row r="989" spans="1:35">
      <c r="A989">
        <v>3561</v>
      </c>
      <c r="B989" t="s">
        <v>572</v>
      </c>
      <c r="C989" t="s">
        <v>35</v>
      </c>
      <c r="D989" t="s">
        <v>113</v>
      </c>
      <c r="E989">
        <v>22</v>
      </c>
      <c r="F989">
        <v>32</v>
      </c>
      <c r="G989">
        <f>(Table1[[#This Row],[Min Temperature]]+Table1[[#This Row],[Max Temperature]])/2</f>
        <v>27</v>
      </c>
      <c r="H989">
        <v>5.6</v>
      </c>
      <c r="I989">
        <v>7.4</v>
      </c>
      <c r="J989">
        <f>(Table1[[#This Row],[Min Dissolved Oxygen]]+Table1[[#This Row],[Max Dissolved Oxygen]])/2</f>
        <v>6.5</v>
      </c>
      <c r="K989">
        <v>6.9</v>
      </c>
      <c r="L989">
        <v>8.4</v>
      </c>
      <c r="M989">
        <f>(Table1[[#This Row],[Min pH]]+Table1[[#This Row],[Max pH]])/2</f>
        <v>7.65</v>
      </c>
      <c r="N989">
        <v>290</v>
      </c>
      <c r="O989">
        <v>678</v>
      </c>
      <c r="P989">
        <f>(Table1[[#This Row],[Min Conductivity]]+Table1[[#This Row],[Max Conductivity]])/2</f>
        <v>484</v>
      </c>
      <c r="Q989">
        <v>2.2999999999999998</v>
      </c>
      <c r="R989">
        <v>8</v>
      </c>
      <c r="S989">
        <f>(Table1[[#This Row],[Min BOD]]+Table1[[#This Row],[Max BOD]])/2</f>
        <v>5.15</v>
      </c>
      <c r="T989">
        <v>0</v>
      </c>
      <c r="U989">
        <v>15</v>
      </c>
      <c r="V989">
        <f>(Table1[[#This Row],[Min Nitrate N + Nitrite N]]+Table1[[#This Row],[Max Nitrate N + Nitrite N]])/2</f>
        <v>7.5</v>
      </c>
      <c r="W989">
        <v>46</v>
      </c>
      <c r="X989">
        <v>8400</v>
      </c>
      <c r="Y989">
        <f>(Table1[[#This Row],[Min Fecal Coliform]]+Table1[[#This Row],[Max Fecal Coliform]])/2</f>
        <v>4223</v>
      </c>
      <c r="Z989">
        <v>138</v>
      </c>
      <c r="AA989">
        <v>54000</v>
      </c>
      <c r="AB989">
        <f>(Table1[[#This Row],[Min Total Coliform]]+Table1[[#This Row],[Max Total Coliform]])/2</f>
        <v>27069</v>
      </c>
      <c r="AC989">
        <f>MIN(10, (Table1[[#This Row],[Avg BOD]]/4)*10)</f>
        <v>10</v>
      </c>
      <c r="AD989">
        <f>MIN(10, (Table1[[#This Row],[Avg Fecal Coliform]]/600)*10)</f>
        <v>10</v>
      </c>
      <c r="AE989">
        <f>MIN(10, (Table1[[#This Row],[Avg Nitrate N + Nitrite N]]/10)*10)</f>
        <v>7.5</v>
      </c>
      <c r="AF989">
        <f>IF(OR(Table1[[#This Row],[Avg pH]]&lt;6.5,Table1[[#This Row],[Avg pH]]&gt;8.5),10,0)</f>
        <v>0</v>
      </c>
      <c r="AG989">
        <f>MAX(0, 10-(2*Table1[[#This Row],[Avg Dissolved Oxygen]]))</f>
        <v>0</v>
      </c>
      <c r="AH989">
        <f>(Table1[[#This Row],[Fecal Score]]*0.3) + (Table1[[#This Row],[BOD Score]]*0.25) + (Table1[[#This Row],[Nitrate Score]]*0.2) + (Table1[[#This Row],[pH Score]]*0.15) + (Table1[[#This Row],[Dissolved Oxygen Score]]*0.1)</f>
        <v>7</v>
      </c>
      <c r="AI989">
        <v>2019</v>
      </c>
    </row>
    <row r="990" spans="1:35">
      <c r="A990">
        <v>3565</v>
      </c>
      <c r="B990" t="s">
        <v>148</v>
      </c>
      <c r="C990" t="s">
        <v>35</v>
      </c>
      <c r="D990" t="s">
        <v>113</v>
      </c>
      <c r="E990">
        <v>28</v>
      </c>
      <c r="F990">
        <v>30</v>
      </c>
      <c r="G990">
        <f>(Table1[[#This Row],[Min Temperature]]+Table1[[#This Row],[Max Temperature]])/2</f>
        <v>29</v>
      </c>
      <c r="H990">
        <v>6.2</v>
      </c>
      <c r="I990">
        <v>6.7</v>
      </c>
      <c r="J990">
        <f>(Table1[[#This Row],[Min Dissolved Oxygen]]+Table1[[#This Row],[Max Dissolved Oxygen]])/2</f>
        <v>6.45</v>
      </c>
      <c r="K990">
        <v>6.8</v>
      </c>
      <c r="L990">
        <v>8</v>
      </c>
      <c r="M990">
        <f>(Table1[[#This Row],[Min pH]]+Table1[[#This Row],[Max pH]])/2</f>
        <v>7.4</v>
      </c>
      <c r="N990">
        <v>140</v>
      </c>
      <c r="O990">
        <v>188</v>
      </c>
      <c r="P990">
        <f>(Table1[[#This Row],[Min Conductivity]]+Table1[[#This Row],[Max Conductivity]])/2</f>
        <v>164</v>
      </c>
      <c r="Q990">
        <v>3</v>
      </c>
      <c r="R990">
        <v>3</v>
      </c>
      <c r="S990">
        <f>(Table1[[#This Row],[Min BOD]]+Table1[[#This Row],[Max BOD]])/2</f>
        <v>3</v>
      </c>
      <c r="T990">
        <v>0.1</v>
      </c>
      <c r="U990">
        <v>1.32</v>
      </c>
      <c r="V990">
        <f>(Table1[[#This Row],[Min Nitrate N + Nitrite N]]+Table1[[#This Row],[Max Nitrate N + Nitrite N]])/2</f>
        <v>0.71000000000000008</v>
      </c>
      <c r="W990">
        <v>11</v>
      </c>
      <c r="X990">
        <v>22</v>
      </c>
      <c r="Y990">
        <f>(Table1[[#This Row],[Min Fecal Coliform]]+Table1[[#This Row],[Max Fecal Coliform]])/2</f>
        <v>16.5</v>
      </c>
      <c r="Z990">
        <v>14</v>
      </c>
      <c r="AA990">
        <v>40</v>
      </c>
      <c r="AB990">
        <f>(Table1[[#This Row],[Min Total Coliform]]+Table1[[#This Row],[Max Total Coliform]])/2</f>
        <v>27</v>
      </c>
      <c r="AC990">
        <f>MIN(10, (Table1[[#This Row],[Avg BOD]]/4)*10)</f>
        <v>7.5</v>
      </c>
      <c r="AD990">
        <f>MIN(10, (Table1[[#This Row],[Avg Fecal Coliform]]/600)*10)</f>
        <v>0.27500000000000002</v>
      </c>
      <c r="AE990">
        <f>MIN(10, (Table1[[#This Row],[Avg Nitrate N + Nitrite N]]/10)*10)</f>
        <v>0.71000000000000008</v>
      </c>
      <c r="AF990">
        <f>IF(OR(Table1[[#This Row],[Avg pH]]&lt;6.5,Table1[[#This Row],[Avg pH]]&gt;8.5),10,0)</f>
        <v>0</v>
      </c>
      <c r="AG990">
        <f>MAX(0, 10-(2*Table1[[#This Row],[Avg Dissolved Oxygen]]))</f>
        <v>0</v>
      </c>
      <c r="AH990">
        <f>(Table1[[#This Row],[Fecal Score]]*0.3) + (Table1[[#This Row],[BOD Score]]*0.25) + (Table1[[#This Row],[Nitrate Score]]*0.2) + (Table1[[#This Row],[pH Score]]*0.15) + (Table1[[#This Row],[Dissolved Oxygen Score]]*0.1)</f>
        <v>2.0994999999999999</v>
      </c>
      <c r="AI990">
        <v>2019</v>
      </c>
    </row>
    <row r="991" spans="1:35">
      <c r="A991">
        <v>3588</v>
      </c>
      <c r="B991" t="s">
        <v>573</v>
      </c>
      <c r="C991" t="s">
        <v>35</v>
      </c>
      <c r="D991" t="s">
        <v>113</v>
      </c>
      <c r="E991">
        <v>19</v>
      </c>
      <c r="F991">
        <v>30</v>
      </c>
      <c r="G991">
        <f>(Table1[[#This Row],[Min Temperature]]+Table1[[#This Row],[Max Temperature]])/2</f>
        <v>24.5</v>
      </c>
      <c r="H991">
        <v>4</v>
      </c>
      <c r="I991">
        <v>7</v>
      </c>
      <c r="J991">
        <f>(Table1[[#This Row],[Min Dissolved Oxygen]]+Table1[[#This Row],[Max Dissolved Oxygen]])/2</f>
        <v>5.5</v>
      </c>
      <c r="K991">
        <v>7.4</v>
      </c>
      <c r="L991">
        <v>8.8000000000000007</v>
      </c>
      <c r="M991">
        <f>(Table1[[#This Row],[Min pH]]+Table1[[#This Row],[Max pH]])/2</f>
        <v>8.1000000000000014</v>
      </c>
      <c r="N991">
        <v>445</v>
      </c>
      <c r="O991">
        <v>767</v>
      </c>
      <c r="P991">
        <f>(Table1[[#This Row],[Min Conductivity]]+Table1[[#This Row],[Max Conductivity]])/2</f>
        <v>606</v>
      </c>
      <c r="Q991">
        <v>3</v>
      </c>
      <c r="R991">
        <v>8.6</v>
      </c>
      <c r="S991">
        <f>(Table1[[#This Row],[Min BOD]]+Table1[[#This Row],[Max BOD]])/2</f>
        <v>5.8</v>
      </c>
      <c r="T991">
        <v>0.49</v>
      </c>
      <c r="U991">
        <v>2.46</v>
      </c>
      <c r="V991">
        <f>(Table1[[#This Row],[Min Nitrate N + Nitrite N]]+Table1[[#This Row],[Max Nitrate N + Nitrite N]])/2</f>
        <v>1.4750000000000001</v>
      </c>
      <c r="W991">
        <v>790</v>
      </c>
      <c r="X991">
        <v>1400</v>
      </c>
      <c r="Y991">
        <f>(Table1[[#This Row],[Min Fecal Coliform]]+Table1[[#This Row],[Max Fecal Coliform]])/2</f>
        <v>1095</v>
      </c>
      <c r="Z991">
        <v>4000</v>
      </c>
      <c r="AA991">
        <v>7000</v>
      </c>
      <c r="AB991">
        <f>(Table1[[#This Row],[Min Total Coliform]]+Table1[[#This Row],[Max Total Coliform]])/2</f>
        <v>5500</v>
      </c>
      <c r="AC991">
        <f>MIN(10, (Table1[[#This Row],[Avg BOD]]/4)*10)</f>
        <v>10</v>
      </c>
      <c r="AD991">
        <f>MIN(10, (Table1[[#This Row],[Avg Fecal Coliform]]/600)*10)</f>
        <v>10</v>
      </c>
      <c r="AE991">
        <f>MIN(10, (Table1[[#This Row],[Avg Nitrate N + Nitrite N]]/10)*10)</f>
        <v>1.4750000000000001</v>
      </c>
      <c r="AF991">
        <f>IF(OR(Table1[[#This Row],[Avg pH]]&lt;6.5,Table1[[#This Row],[Avg pH]]&gt;8.5),10,0)</f>
        <v>0</v>
      </c>
      <c r="AG991">
        <f>MAX(0, 10-(2*Table1[[#This Row],[Avg Dissolved Oxygen]]))</f>
        <v>0</v>
      </c>
      <c r="AH991">
        <f>(Table1[[#This Row],[Fecal Score]]*0.3) + (Table1[[#This Row],[BOD Score]]*0.25) + (Table1[[#This Row],[Nitrate Score]]*0.2) + (Table1[[#This Row],[pH Score]]*0.15) + (Table1[[#This Row],[Dissolved Oxygen Score]]*0.1)</f>
        <v>5.7949999999999999</v>
      </c>
      <c r="AI991">
        <v>2019</v>
      </c>
    </row>
    <row r="992" spans="1:35">
      <c r="A992">
        <v>3589</v>
      </c>
      <c r="B992" t="s">
        <v>443</v>
      </c>
      <c r="C992" t="s">
        <v>35</v>
      </c>
      <c r="D992" t="s">
        <v>113</v>
      </c>
      <c r="E992">
        <v>28</v>
      </c>
      <c r="F992">
        <v>30</v>
      </c>
      <c r="G992">
        <f>(Table1[[#This Row],[Min Temperature]]+Table1[[#This Row],[Max Temperature]])/2</f>
        <v>29</v>
      </c>
      <c r="H992">
        <v>1.2</v>
      </c>
      <c r="I992">
        <v>5.0999999999999996</v>
      </c>
      <c r="J992">
        <f>(Table1[[#This Row],[Min Dissolved Oxygen]]+Table1[[#This Row],[Max Dissolved Oxygen]])/2</f>
        <v>3.15</v>
      </c>
      <c r="K992">
        <v>6.8</v>
      </c>
      <c r="L992">
        <v>8.1999999999999993</v>
      </c>
      <c r="M992">
        <f>(Table1[[#This Row],[Min pH]]+Table1[[#This Row],[Max pH]])/2</f>
        <v>7.5</v>
      </c>
      <c r="N992">
        <v>553</v>
      </c>
      <c r="O992">
        <v>1398</v>
      </c>
      <c r="P992">
        <f>(Table1[[#This Row],[Min Conductivity]]+Table1[[#This Row],[Max Conductivity]])/2</f>
        <v>975.5</v>
      </c>
      <c r="Q992">
        <v>5</v>
      </c>
      <c r="R992">
        <v>35</v>
      </c>
      <c r="S992">
        <f>(Table1[[#This Row],[Min BOD]]+Table1[[#This Row],[Max BOD]])/2</f>
        <v>20</v>
      </c>
      <c r="T992">
        <v>1.07</v>
      </c>
      <c r="U992">
        <v>11</v>
      </c>
      <c r="V992">
        <f>(Table1[[#This Row],[Min Nitrate N + Nitrite N]]+Table1[[#This Row],[Max Nitrate N + Nitrite N]])/2</f>
        <v>6.0350000000000001</v>
      </c>
      <c r="W992">
        <v>460</v>
      </c>
      <c r="X992">
        <v>14000000</v>
      </c>
      <c r="Y992">
        <f>(Table1[[#This Row],[Min Fecal Coliform]]+Table1[[#This Row],[Max Fecal Coliform]])/2</f>
        <v>7000230</v>
      </c>
      <c r="Z992">
        <v>3500</v>
      </c>
      <c r="AA992">
        <v>92000000</v>
      </c>
      <c r="AB992">
        <f>(Table1[[#This Row],[Min Total Coliform]]+Table1[[#This Row],[Max Total Coliform]])/2</f>
        <v>46001750</v>
      </c>
      <c r="AC992">
        <f>MIN(10, (Table1[[#This Row],[Avg BOD]]/4)*10)</f>
        <v>10</v>
      </c>
      <c r="AD992">
        <f>MIN(10, (Table1[[#This Row],[Avg Fecal Coliform]]/600)*10)</f>
        <v>10</v>
      </c>
      <c r="AE992">
        <f>MIN(10, (Table1[[#This Row],[Avg Nitrate N + Nitrite N]]/10)*10)</f>
        <v>6.0350000000000001</v>
      </c>
      <c r="AF992">
        <f>IF(OR(Table1[[#This Row],[Avg pH]]&lt;6.5,Table1[[#This Row],[Avg pH]]&gt;8.5),10,0)</f>
        <v>0</v>
      </c>
      <c r="AG992">
        <f>MAX(0, 10-(2*Table1[[#This Row],[Avg Dissolved Oxygen]]))</f>
        <v>3.7</v>
      </c>
      <c r="AH992">
        <f>(Table1[[#This Row],[Fecal Score]]*0.3) + (Table1[[#This Row],[BOD Score]]*0.25) + (Table1[[#This Row],[Nitrate Score]]*0.2) + (Table1[[#This Row],[pH Score]]*0.15) + (Table1[[#This Row],[Dissolved Oxygen Score]]*0.1)</f>
        <v>7.077</v>
      </c>
      <c r="AI992">
        <v>2019</v>
      </c>
    </row>
    <row r="993" spans="1:35">
      <c r="A993">
        <v>3590</v>
      </c>
      <c r="B993" t="s">
        <v>151</v>
      </c>
      <c r="C993" t="s">
        <v>35</v>
      </c>
      <c r="D993" t="s">
        <v>113</v>
      </c>
      <c r="E993">
        <v>26</v>
      </c>
      <c r="F993">
        <v>30</v>
      </c>
      <c r="G993">
        <f>(Table1[[#This Row],[Min Temperature]]+Table1[[#This Row],[Max Temperature]])/2</f>
        <v>28</v>
      </c>
      <c r="H993">
        <v>4</v>
      </c>
      <c r="I993">
        <v>8</v>
      </c>
      <c r="J993">
        <f>(Table1[[#This Row],[Min Dissolved Oxygen]]+Table1[[#This Row],[Max Dissolved Oxygen]])/2</f>
        <v>6</v>
      </c>
      <c r="K993">
        <v>7</v>
      </c>
      <c r="L993">
        <v>8.3000000000000007</v>
      </c>
      <c r="M993">
        <f>(Table1[[#This Row],[Min pH]]+Table1[[#This Row],[Max pH]])/2</f>
        <v>7.65</v>
      </c>
      <c r="N993">
        <v>355</v>
      </c>
      <c r="O993">
        <v>691</v>
      </c>
      <c r="P993">
        <f>(Table1[[#This Row],[Min Conductivity]]+Table1[[#This Row],[Max Conductivity]])/2</f>
        <v>523</v>
      </c>
      <c r="Q993">
        <v>3</v>
      </c>
      <c r="R993">
        <v>7</v>
      </c>
      <c r="S993">
        <f>(Table1[[#This Row],[Min BOD]]+Table1[[#This Row],[Max BOD]])/2</f>
        <v>5</v>
      </c>
      <c r="T993">
        <v>0.72</v>
      </c>
      <c r="U993">
        <v>16</v>
      </c>
      <c r="V993">
        <f>(Table1[[#This Row],[Min Nitrate N + Nitrite N]]+Table1[[#This Row],[Max Nitrate N + Nitrite N]])/2</f>
        <v>8.36</v>
      </c>
      <c r="W993">
        <v>630</v>
      </c>
      <c r="X993">
        <v>70000</v>
      </c>
      <c r="Y993">
        <f>(Table1[[#This Row],[Min Fecal Coliform]]+Table1[[#This Row],[Max Fecal Coliform]])/2</f>
        <v>35315</v>
      </c>
      <c r="Z993">
        <v>5400</v>
      </c>
      <c r="AA993">
        <v>540000</v>
      </c>
      <c r="AB993">
        <f>(Table1[[#This Row],[Min Total Coliform]]+Table1[[#This Row],[Max Total Coliform]])/2</f>
        <v>272700</v>
      </c>
      <c r="AC993">
        <f>MIN(10, (Table1[[#This Row],[Avg BOD]]/4)*10)</f>
        <v>10</v>
      </c>
      <c r="AD993">
        <f>MIN(10, (Table1[[#This Row],[Avg Fecal Coliform]]/600)*10)</f>
        <v>10</v>
      </c>
      <c r="AE993">
        <f>MIN(10, (Table1[[#This Row],[Avg Nitrate N + Nitrite N]]/10)*10)</f>
        <v>8.36</v>
      </c>
      <c r="AF993">
        <f>IF(OR(Table1[[#This Row],[Avg pH]]&lt;6.5,Table1[[#This Row],[Avg pH]]&gt;8.5),10,0)</f>
        <v>0</v>
      </c>
      <c r="AG993">
        <f>MAX(0, 10-(2*Table1[[#This Row],[Avg Dissolved Oxygen]]))</f>
        <v>0</v>
      </c>
      <c r="AH993">
        <f>(Table1[[#This Row],[Fecal Score]]*0.3) + (Table1[[#This Row],[BOD Score]]*0.25) + (Table1[[#This Row],[Nitrate Score]]*0.2) + (Table1[[#This Row],[pH Score]]*0.15) + (Table1[[#This Row],[Dissolved Oxygen Score]]*0.1)</f>
        <v>7.1719999999999997</v>
      </c>
      <c r="AI993">
        <v>2019</v>
      </c>
    </row>
    <row r="994" spans="1:35">
      <c r="A994">
        <v>3594</v>
      </c>
      <c r="B994" t="s">
        <v>152</v>
      </c>
      <c r="C994" t="s">
        <v>35</v>
      </c>
      <c r="D994" t="s">
        <v>113</v>
      </c>
      <c r="E994">
        <v>26</v>
      </c>
      <c r="F994">
        <v>29</v>
      </c>
      <c r="G994">
        <f>(Table1[[#This Row],[Min Temperature]]+Table1[[#This Row],[Max Temperature]])/2</f>
        <v>27.5</v>
      </c>
      <c r="H994">
        <v>1.5</v>
      </c>
      <c r="I994">
        <v>8.1999999999999993</v>
      </c>
      <c r="J994">
        <f>(Table1[[#This Row],[Min Dissolved Oxygen]]+Table1[[#This Row],[Max Dissolved Oxygen]])/2</f>
        <v>4.8499999999999996</v>
      </c>
      <c r="K994">
        <v>7.1</v>
      </c>
      <c r="L994">
        <v>8.6</v>
      </c>
      <c r="M994">
        <f>(Table1[[#This Row],[Min pH]]+Table1[[#This Row],[Max pH]])/2</f>
        <v>7.85</v>
      </c>
      <c r="N994">
        <v>411</v>
      </c>
      <c r="O994">
        <v>566</v>
      </c>
      <c r="P994">
        <f>(Table1[[#This Row],[Min Conductivity]]+Table1[[#This Row],[Max Conductivity]])/2</f>
        <v>488.5</v>
      </c>
      <c r="Q994">
        <v>3</v>
      </c>
      <c r="R994">
        <v>17</v>
      </c>
      <c r="S994">
        <f>(Table1[[#This Row],[Min BOD]]+Table1[[#This Row],[Max BOD]])/2</f>
        <v>10</v>
      </c>
      <c r="T994">
        <v>0</v>
      </c>
      <c r="U994">
        <v>44</v>
      </c>
      <c r="V994">
        <f>(Table1[[#This Row],[Min Nitrate N + Nitrite N]]+Table1[[#This Row],[Max Nitrate N + Nitrite N]])/2</f>
        <v>22</v>
      </c>
      <c r="W994">
        <v>630</v>
      </c>
      <c r="X994">
        <v>140000</v>
      </c>
      <c r="Y994">
        <f>(Table1[[#This Row],[Min Fecal Coliform]]+Table1[[#This Row],[Max Fecal Coliform]])/2</f>
        <v>70315</v>
      </c>
      <c r="Z994">
        <v>5400</v>
      </c>
      <c r="AA994">
        <v>920000</v>
      </c>
      <c r="AB994">
        <f>(Table1[[#This Row],[Min Total Coliform]]+Table1[[#This Row],[Max Total Coliform]])/2</f>
        <v>462700</v>
      </c>
      <c r="AC994">
        <f>MIN(10, (Table1[[#This Row],[Avg BOD]]/4)*10)</f>
        <v>10</v>
      </c>
      <c r="AD994">
        <f>MIN(10, (Table1[[#This Row],[Avg Fecal Coliform]]/600)*10)</f>
        <v>10</v>
      </c>
      <c r="AE994">
        <f>MIN(10, (Table1[[#This Row],[Avg Nitrate N + Nitrite N]]/10)*10)</f>
        <v>10</v>
      </c>
      <c r="AF994">
        <f>IF(OR(Table1[[#This Row],[Avg pH]]&lt;6.5,Table1[[#This Row],[Avg pH]]&gt;8.5),10,0)</f>
        <v>0</v>
      </c>
      <c r="AG994">
        <f>MAX(0, 10-(2*Table1[[#This Row],[Avg Dissolved Oxygen]]))</f>
        <v>0.30000000000000071</v>
      </c>
      <c r="AH994">
        <f>(Table1[[#This Row],[Fecal Score]]*0.3) + (Table1[[#This Row],[BOD Score]]*0.25) + (Table1[[#This Row],[Nitrate Score]]*0.2) + (Table1[[#This Row],[pH Score]]*0.15) + (Table1[[#This Row],[Dissolved Oxygen Score]]*0.1)</f>
        <v>7.53</v>
      </c>
      <c r="AI994">
        <v>2019</v>
      </c>
    </row>
    <row r="995" spans="1:35">
      <c r="A995">
        <v>3595</v>
      </c>
      <c r="B995" t="s">
        <v>153</v>
      </c>
      <c r="C995" t="s">
        <v>35</v>
      </c>
      <c r="D995" t="s">
        <v>113</v>
      </c>
      <c r="E995">
        <v>23</v>
      </c>
      <c r="F995">
        <v>29</v>
      </c>
      <c r="G995">
        <f>(Table1[[#This Row],[Min Temperature]]+Table1[[#This Row],[Max Temperature]])/2</f>
        <v>26</v>
      </c>
      <c r="H995">
        <v>1.5</v>
      </c>
      <c r="I995">
        <v>5.9</v>
      </c>
      <c r="J995">
        <f>(Table1[[#This Row],[Min Dissolved Oxygen]]+Table1[[#This Row],[Max Dissolved Oxygen]])/2</f>
        <v>3.7</v>
      </c>
      <c r="K995">
        <v>6.3</v>
      </c>
      <c r="L995">
        <v>8.1999999999999993</v>
      </c>
      <c r="M995">
        <f>(Table1[[#This Row],[Min pH]]+Table1[[#This Row],[Max pH]])/2</f>
        <v>7.25</v>
      </c>
      <c r="N995">
        <v>446</v>
      </c>
      <c r="O995">
        <v>1422</v>
      </c>
      <c r="P995">
        <f>(Table1[[#This Row],[Min Conductivity]]+Table1[[#This Row],[Max Conductivity]])/2</f>
        <v>934</v>
      </c>
      <c r="Q995">
        <v>4</v>
      </c>
      <c r="R995">
        <v>32</v>
      </c>
      <c r="S995">
        <f>(Table1[[#This Row],[Min BOD]]+Table1[[#This Row],[Max BOD]])/2</f>
        <v>18</v>
      </c>
      <c r="T995">
        <v>1.3</v>
      </c>
      <c r="U995">
        <v>31</v>
      </c>
      <c r="V995">
        <f>(Table1[[#This Row],[Min Nitrate N + Nitrite N]]+Table1[[#This Row],[Max Nitrate N + Nitrite N]])/2</f>
        <v>16.149999999999999</v>
      </c>
      <c r="W995">
        <v>9400</v>
      </c>
      <c r="X995">
        <v>170000</v>
      </c>
      <c r="Y995">
        <f>(Table1[[#This Row],[Min Fecal Coliform]]+Table1[[#This Row],[Max Fecal Coliform]])/2</f>
        <v>89700</v>
      </c>
      <c r="Z995">
        <v>92000</v>
      </c>
      <c r="AA995">
        <v>1600000</v>
      </c>
      <c r="AB995">
        <f>(Table1[[#This Row],[Min Total Coliform]]+Table1[[#This Row],[Max Total Coliform]])/2</f>
        <v>846000</v>
      </c>
      <c r="AC995">
        <f>MIN(10, (Table1[[#This Row],[Avg BOD]]/4)*10)</f>
        <v>10</v>
      </c>
      <c r="AD995">
        <f>MIN(10, (Table1[[#This Row],[Avg Fecal Coliform]]/600)*10)</f>
        <v>10</v>
      </c>
      <c r="AE995">
        <f>MIN(10, (Table1[[#This Row],[Avg Nitrate N + Nitrite N]]/10)*10)</f>
        <v>10</v>
      </c>
      <c r="AF995">
        <f>IF(OR(Table1[[#This Row],[Avg pH]]&lt;6.5,Table1[[#This Row],[Avg pH]]&gt;8.5),10,0)</f>
        <v>0</v>
      </c>
      <c r="AG995">
        <f>MAX(0, 10-(2*Table1[[#This Row],[Avg Dissolved Oxygen]]))</f>
        <v>2.5999999999999996</v>
      </c>
      <c r="AH995">
        <f>(Table1[[#This Row],[Fecal Score]]*0.3) + (Table1[[#This Row],[BOD Score]]*0.25) + (Table1[[#This Row],[Nitrate Score]]*0.2) + (Table1[[#This Row],[pH Score]]*0.15) + (Table1[[#This Row],[Dissolved Oxygen Score]]*0.1)</f>
        <v>7.76</v>
      </c>
      <c r="AI995">
        <v>2019</v>
      </c>
    </row>
    <row r="996" spans="1:35">
      <c r="A996">
        <v>3597</v>
      </c>
      <c r="B996" t="s">
        <v>154</v>
      </c>
      <c r="C996" t="s">
        <v>35</v>
      </c>
      <c r="D996" t="s">
        <v>113</v>
      </c>
      <c r="E996">
        <v>22</v>
      </c>
      <c r="F996">
        <v>32</v>
      </c>
      <c r="G996">
        <f>(Table1[[#This Row],[Min Temperature]]+Table1[[#This Row],[Max Temperature]])/2</f>
        <v>27</v>
      </c>
      <c r="H996">
        <v>4.2</v>
      </c>
      <c r="I996">
        <v>8.3000000000000007</v>
      </c>
      <c r="J996">
        <f>(Table1[[#This Row],[Min Dissolved Oxygen]]+Table1[[#This Row],[Max Dissolved Oxygen]])/2</f>
        <v>6.25</v>
      </c>
      <c r="K996">
        <v>6.4</v>
      </c>
      <c r="L996">
        <v>7.4</v>
      </c>
      <c r="M996">
        <f>(Table1[[#This Row],[Min pH]]+Table1[[#This Row],[Max pH]])/2</f>
        <v>6.9</v>
      </c>
      <c r="N996">
        <v>225</v>
      </c>
      <c r="O996">
        <v>515</v>
      </c>
      <c r="P996">
        <f>(Table1[[#This Row],[Min Conductivity]]+Table1[[#This Row],[Max Conductivity]])/2</f>
        <v>370</v>
      </c>
      <c r="Q996">
        <v>3</v>
      </c>
      <c r="R996">
        <v>13</v>
      </c>
      <c r="S996">
        <f>(Table1[[#This Row],[Min BOD]]+Table1[[#This Row],[Max BOD]])/2</f>
        <v>8</v>
      </c>
      <c r="T996">
        <v>0.13</v>
      </c>
      <c r="U996">
        <v>2</v>
      </c>
      <c r="V996">
        <f>(Table1[[#This Row],[Min Nitrate N + Nitrite N]]+Table1[[#This Row],[Max Nitrate N + Nitrite N]])/2</f>
        <v>1.0649999999999999</v>
      </c>
      <c r="W996">
        <v>3300</v>
      </c>
      <c r="X996">
        <v>94000</v>
      </c>
      <c r="Y996">
        <f>(Table1[[#This Row],[Min Fecal Coliform]]+Table1[[#This Row],[Max Fecal Coliform]])/2</f>
        <v>48650</v>
      </c>
      <c r="Z996">
        <v>35000</v>
      </c>
      <c r="AA996">
        <v>920000</v>
      </c>
      <c r="AB996">
        <f>(Table1[[#This Row],[Min Total Coliform]]+Table1[[#This Row],[Max Total Coliform]])/2</f>
        <v>477500</v>
      </c>
      <c r="AC996">
        <f>MIN(10, (Table1[[#This Row],[Avg BOD]]/4)*10)</f>
        <v>10</v>
      </c>
      <c r="AD996">
        <f>MIN(10, (Table1[[#This Row],[Avg Fecal Coliform]]/600)*10)</f>
        <v>10</v>
      </c>
      <c r="AE996">
        <f>MIN(10, (Table1[[#This Row],[Avg Nitrate N + Nitrite N]]/10)*10)</f>
        <v>1.0649999999999999</v>
      </c>
      <c r="AF996">
        <f>IF(OR(Table1[[#This Row],[Avg pH]]&lt;6.5,Table1[[#This Row],[Avg pH]]&gt;8.5),10,0)</f>
        <v>0</v>
      </c>
      <c r="AG996">
        <f>MAX(0, 10-(2*Table1[[#This Row],[Avg Dissolved Oxygen]]))</f>
        <v>0</v>
      </c>
      <c r="AH996">
        <f>(Table1[[#This Row],[Fecal Score]]*0.3) + (Table1[[#This Row],[BOD Score]]*0.25) + (Table1[[#This Row],[Nitrate Score]]*0.2) + (Table1[[#This Row],[pH Score]]*0.15) + (Table1[[#This Row],[Dissolved Oxygen Score]]*0.1)</f>
        <v>5.7130000000000001</v>
      </c>
      <c r="AI996">
        <v>2019</v>
      </c>
    </row>
    <row r="997" spans="1:35">
      <c r="A997">
        <v>3598</v>
      </c>
      <c r="B997" t="s">
        <v>155</v>
      </c>
      <c r="C997" t="s">
        <v>35</v>
      </c>
      <c r="D997" t="s">
        <v>113</v>
      </c>
      <c r="E997">
        <v>22</v>
      </c>
      <c r="F997">
        <v>32</v>
      </c>
      <c r="G997">
        <f>(Table1[[#This Row],[Min Temperature]]+Table1[[#This Row],[Max Temperature]])/2</f>
        <v>27</v>
      </c>
      <c r="H997">
        <v>0.5</v>
      </c>
      <c r="I997">
        <v>7.2</v>
      </c>
      <c r="J997">
        <f>(Table1[[#This Row],[Min Dissolved Oxygen]]+Table1[[#This Row],[Max Dissolved Oxygen]])/2</f>
        <v>3.85</v>
      </c>
      <c r="K997">
        <v>6.6</v>
      </c>
      <c r="L997">
        <v>8.6</v>
      </c>
      <c r="M997">
        <f>(Table1[[#This Row],[Min pH]]+Table1[[#This Row],[Max pH]])/2</f>
        <v>7.6</v>
      </c>
      <c r="N997">
        <v>351</v>
      </c>
      <c r="O997">
        <v>960</v>
      </c>
      <c r="P997">
        <f>(Table1[[#This Row],[Min Conductivity]]+Table1[[#This Row],[Max Conductivity]])/2</f>
        <v>655.5</v>
      </c>
      <c r="Q997">
        <v>0.6</v>
      </c>
      <c r="R997">
        <v>60</v>
      </c>
      <c r="S997">
        <f>(Table1[[#This Row],[Min BOD]]+Table1[[#This Row],[Max BOD]])/2</f>
        <v>30.3</v>
      </c>
      <c r="T997">
        <v>0.5</v>
      </c>
      <c r="U997">
        <v>15.8</v>
      </c>
      <c r="V997">
        <f>(Table1[[#This Row],[Min Nitrate N + Nitrite N]]+Table1[[#This Row],[Max Nitrate N + Nitrite N]])/2</f>
        <v>8.15</v>
      </c>
      <c r="W997">
        <v>940</v>
      </c>
      <c r="X997">
        <v>94000</v>
      </c>
      <c r="Y997">
        <f>(Table1[[#This Row],[Min Fecal Coliform]]+Table1[[#This Row],[Max Fecal Coliform]])/2</f>
        <v>47470</v>
      </c>
      <c r="Z997">
        <v>5400</v>
      </c>
      <c r="AA997">
        <v>540000</v>
      </c>
      <c r="AB997">
        <f>(Table1[[#This Row],[Min Total Coliform]]+Table1[[#This Row],[Max Total Coliform]])/2</f>
        <v>272700</v>
      </c>
      <c r="AC997">
        <f>MIN(10, (Table1[[#This Row],[Avg BOD]]/4)*10)</f>
        <v>10</v>
      </c>
      <c r="AD997">
        <f>MIN(10, (Table1[[#This Row],[Avg Fecal Coliform]]/600)*10)</f>
        <v>10</v>
      </c>
      <c r="AE997">
        <f>MIN(10, (Table1[[#This Row],[Avg Nitrate N + Nitrite N]]/10)*10)</f>
        <v>8.15</v>
      </c>
      <c r="AF997">
        <f>IF(OR(Table1[[#This Row],[Avg pH]]&lt;6.5,Table1[[#This Row],[Avg pH]]&gt;8.5),10,0)</f>
        <v>0</v>
      </c>
      <c r="AG997">
        <f>MAX(0, 10-(2*Table1[[#This Row],[Avg Dissolved Oxygen]]))</f>
        <v>2.2999999999999998</v>
      </c>
      <c r="AH997">
        <f>(Table1[[#This Row],[Fecal Score]]*0.3) + (Table1[[#This Row],[BOD Score]]*0.25) + (Table1[[#This Row],[Nitrate Score]]*0.2) + (Table1[[#This Row],[pH Score]]*0.15) + (Table1[[#This Row],[Dissolved Oxygen Score]]*0.1)</f>
        <v>7.3599999999999994</v>
      </c>
      <c r="AI997">
        <v>2019</v>
      </c>
    </row>
    <row r="998" spans="1:35">
      <c r="A998">
        <v>3599</v>
      </c>
      <c r="B998" t="s">
        <v>156</v>
      </c>
      <c r="C998" t="s">
        <v>35</v>
      </c>
      <c r="D998" t="s">
        <v>113</v>
      </c>
      <c r="E998">
        <v>22</v>
      </c>
      <c r="F998">
        <v>32</v>
      </c>
      <c r="G998">
        <f>(Table1[[#This Row],[Min Temperature]]+Table1[[#This Row],[Max Temperature]])/2</f>
        <v>27</v>
      </c>
      <c r="H998">
        <v>0.5</v>
      </c>
      <c r="I998">
        <v>5.8</v>
      </c>
      <c r="J998">
        <f>(Table1[[#This Row],[Min Dissolved Oxygen]]+Table1[[#This Row],[Max Dissolved Oxygen]])/2</f>
        <v>3.15</v>
      </c>
      <c r="K998">
        <v>6.5</v>
      </c>
      <c r="L998">
        <v>9.3000000000000007</v>
      </c>
      <c r="M998">
        <f>(Table1[[#This Row],[Min pH]]+Table1[[#This Row],[Max pH]])/2</f>
        <v>7.9</v>
      </c>
      <c r="N998">
        <v>332</v>
      </c>
      <c r="O998">
        <v>1637</v>
      </c>
      <c r="P998">
        <f>(Table1[[#This Row],[Min Conductivity]]+Table1[[#This Row],[Max Conductivity]])/2</f>
        <v>984.5</v>
      </c>
      <c r="Q998">
        <v>3</v>
      </c>
      <c r="R998">
        <v>165</v>
      </c>
      <c r="S998">
        <f>(Table1[[#This Row],[Min BOD]]+Table1[[#This Row],[Max BOD]])/2</f>
        <v>84</v>
      </c>
      <c r="T998">
        <v>0.8</v>
      </c>
      <c r="U998">
        <v>19.440000000000001</v>
      </c>
      <c r="V998">
        <f>(Table1[[#This Row],[Min Nitrate N + Nitrite N]]+Table1[[#This Row],[Max Nitrate N + Nitrite N]])/2</f>
        <v>10.120000000000001</v>
      </c>
      <c r="W998">
        <v>4700</v>
      </c>
      <c r="X998">
        <v>120000</v>
      </c>
      <c r="Y998">
        <f>(Table1[[#This Row],[Min Fecal Coliform]]+Table1[[#This Row],[Max Fecal Coliform]])/2</f>
        <v>62350</v>
      </c>
      <c r="Z998">
        <v>35000</v>
      </c>
      <c r="AA998">
        <v>920000</v>
      </c>
      <c r="AB998">
        <f>(Table1[[#This Row],[Min Total Coliform]]+Table1[[#This Row],[Max Total Coliform]])/2</f>
        <v>477500</v>
      </c>
      <c r="AC998">
        <f>MIN(10, (Table1[[#This Row],[Avg BOD]]/4)*10)</f>
        <v>10</v>
      </c>
      <c r="AD998">
        <f>MIN(10, (Table1[[#This Row],[Avg Fecal Coliform]]/600)*10)</f>
        <v>10</v>
      </c>
      <c r="AE998">
        <f>MIN(10, (Table1[[#This Row],[Avg Nitrate N + Nitrite N]]/10)*10)</f>
        <v>10</v>
      </c>
      <c r="AF998">
        <f>IF(OR(Table1[[#This Row],[Avg pH]]&lt;6.5,Table1[[#This Row],[Avg pH]]&gt;8.5),10,0)</f>
        <v>0</v>
      </c>
      <c r="AG998">
        <f>MAX(0, 10-(2*Table1[[#This Row],[Avg Dissolved Oxygen]]))</f>
        <v>3.7</v>
      </c>
      <c r="AH998">
        <f>(Table1[[#This Row],[Fecal Score]]*0.3) + (Table1[[#This Row],[BOD Score]]*0.25) + (Table1[[#This Row],[Nitrate Score]]*0.2) + (Table1[[#This Row],[pH Score]]*0.15) + (Table1[[#This Row],[Dissolved Oxygen Score]]*0.1)</f>
        <v>7.87</v>
      </c>
      <c r="AI998">
        <v>2019</v>
      </c>
    </row>
    <row r="999" spans="1:35">
      <c r="A999">
        <v>3600</v>
      </c>
      <c r="B999" t="s">
        <v>157</v>
      </c>
      <c r="C999" t="s">
        <v>35</v>
      </c>
      <c r="D999" t="s">
        <v>113</v>
      </c>
      <c r="E999">
        <v>20</v>
      </c>
      <c r="F999">
        <v>32</v>
      </c>
      <c r="G999">
        <f>(Table1[[#This Row],[Min Temperature]]+Table1[[#This Row],[Max Temperature]])/2</f>
        <v>26</v>
      </c>
      <c r="H999">
        <v>0.5</v>
      </c>
      <c r="I999">
        <v>6</v>
      </c>
      <c r="J999">
        <f>(Table1[[#This Row],[Min Dissolved Oxygen]]+Table1[[#This Row],[Max Dissolved Oxygen]])/2</f>
        <v>3.25</v>
      </c>
      <c r="K999">
        <v>6.6</v>
      </c>
      <c r="L999">
        <v>7.7</v>
      </c>
      <c r="M999">
        <f>(Table1[[#This Row],[Min pH]]+Table1[[#This Row],[Max pH]])/2</f>
        <v>7.15</v>
      </c>
      <c r="N999">
        <v>1086</v>
      </c>
      <c r="O999">
        <v>4190</v>
      </c>
      <c r="P999">
        <f>(Table1[[#This Row],[Min Conductivity]]+Table1[[#This Row],[Max Conductivity]])/2</f>
        <v>2638</v>
      </c>
      <c r="Q999">
        <v>7</v>
      </c>
      <c r="R999">
        <v>66</v>
      </c>
      <c r="S999">
        <f>(Table1[[#This Row],[Min BOD]]+Table1[[#This Row],[Max BOD]])/2</f>
        <v>36.5</v>
      </c>
      <c r="T999">
        <v>2</v>
      </c>
      <c r="U999">
        <v>31</v>
      </c>
      <c r="V999">
        <f>(Table1[[#This Row],[Min Nitrate N + Nitrite N]]+Table1[[#This Row],[Max Nitrate N + Nitrite N]])/2</f>
        <v>16.5</v>
      </c>
      <c r="W999">
        <v>630</v>
      </c>
      <c r="X999">
        <v>490000</v>
      </c>
      <c r="Y999">
        <f>(Table1[[#This Row],[Min Fecal Coliform]]+Table1[[#This Row],[Max Fecal Coliform]])/2</f>
        <v>245315</v>
      </c>
      <c r="Z999">
        <v>9200</v>
      </c>
      <c r="AA999">
        <v>5400000</v>
      </c>
      <c r="AB999">
        <f>(Table1[[#This Row],[Min Total Coliform]]+Table1[[#This Row],[Max Total Coliform]])/2</f>
        <v>2704600</v>
      </c>
      <c r="AC999">
        <f>MIN(10, (Table1[[#This Row],[Avg BOD]]/4)*10)</f>
        <v>10</v>
      </c>
      <c r="AD999">
        <f>MIN(10, (Table1[[#This Row],[Avg Fecal Coliform]]/600)*10)</f>
        <v>10</v>
      </c>
      <c r="AE999">
        <f>MIN(10, (Table1[[#This Row],[Avg Nitrate N + Nitrite N]]/10)*10)</f>
        <v>10</v>
      </c>
      <c r="AF999">
        <f>IF(OR(Table1[[#This Row],[Avg pH]]&lt;6.5,Table1[[#This Row],[Avg pH]]&gt;8.5),10,0)</f>
        <v>0</v>
      </c>
      <c r="AG999">
        <f>MAX(0, 10-(2*Table1[[#This Row],[Avg Dissolved Oxygen]]))</f>
        <v>3.5</v>
      </c>
      <c r="AH999">
        <f>(Table1[[#This Row],[Fecal Score]]*0.3) + (Table1[[#This Row],[BOD Score]]*0.25) + (Table1[[#This Row],[Nitrate Score]]*0.2) + (Table1[[#This Row],[pH Score]]*0.15) + (Table1[[#This Row],[Dissolved Oxygen Score]]*0.1)</f>
        <v>7.85</v>
      </c>
      <c r="AI999">
        <v>2019</v>
      </c>
    </row>
    <row r="1000" spans="1:35">
      <c r="A1000">
        <v>3603</v>
      </c>
      <c r="B1000" t="s">
        <v>158</v>
      </c>
      <c r="C1000" t="s">
        <v>35</v>
      </c>
      <c r="D1000" t="s">
        <v>113</v>
      </c>
      <c r="E1000">
        <v>21</v>
      </c>
      <c r="F1000">
        <v>29</v>
      </c>
      <c r="G1000">
        <f>(Table1[[#This Row],[Min Temperature]]+Table1[[#This Row],[Max Temperature]])/2</f>
        <v>25</v>
      </c>
      <c r="H1000">
        <v>2.1</v>
      </c>
      <c r="I1000">
        <v>6</v>
      </c>
      <c r="J1000">
        <f>(Table1[[#This Row],[Min Dissolved Oxygen]]+Table1[[#This Row],[Max Dissolved Oxygen]])/2</f>
        <v>4.05</v>
      </c>
      <c r="K1000">
        <v>6.6</v>
      </c>
      <c r="L1000">
        <v>7.6</v>
      </c>
      <c r="M1000">
        <f>(Table1[[#This Row],[Min pH]]+Table1[[#This Row],[Max pH]])/2</f>
        <v>7.1</v>
      </c>
      <c r="N1000">
        <v>703</v>
      </c>
      <c r="O1000">
        <v>1546</v>
      </c>
      <c r="P1000">
        <f>(Table1[[#This Row],[Min Conductivity]]+Table1[[#This Row],[Max Conductivity]])/2</f>
        <v>1124.5</v>
      </c>
      <c r="Q1000">
        <v>4</v>
      </c>
      <c r="R1000">
        <v>47</v>
      </c>
      <c r="S1000">
        <f>(Table1[[#This Row],[Min BOD]]+Table1[[#This Row],[Max BOD]])/2</f>
        <v>25.5</v>
      </c>
      <c r="T1000">
        <v>1</v>
      </c>
      <c r="U1000">
        <v>75</v>
      </c>
      <c r="V1000">
        <f>(Table1[[#This Row],[Min Nitrate N + Nitrite N]]+Table1[[#This Row],[Max Nitrate N + Nitrite N]])/2</f>
        <v>38</v>
      </c>
      <c r="W1000">
        <v>1200</v>
      </c>
      <c r="X1000">
        <v>170000</v>
      </c>
      <c r="Y1000">
        <f>(Table1[[#This Row],[Min Fecal Coliform]]+Table1[[#This Row],[Max Fecal Coliform]])/2</f>
        <v>85600</v>
      </c>
      <c r="Z1000">
        <v>9200</v>
      </c>
      <c r="AA1000">
        <v>920000</v>
      </c>
      <c r="AB1000">
        <f>(Table1[[#This Row],[Min Total Coliform]]+Table1[[#This Row],[Max Total Coliform]])/2</f>
        <v>464600</v>
      </c>
      <c r="AC1000">
        <f>MIN(10, (Table1[[#This Row],[Avg BOD]]/4)*10)</f>
        <v>10</v>
      </c>
      <c r="AD1000">
        <f>MIN(10, (Table1[[#This Row],[Avg Fecal Coliform]]/600)*10)</f>
        <v>10</v>
      </c>
      <c r="AE1000">
        <f>MIN(10, (Table1[[#This Row],[Avg Nitrate N + Nitrite N]]/10)*10)</f>
        <v>10</v>
      </c>
      <c r="AF1000">
        <f>IF(OR(Table1[[#This Row],[Avg pH]]&lt;6.5,Table1[[#This Row],[Avg pH]]&gt;8.5),10,0)</f>
        <v>0</v>
      </c>
      <c r="AG1000">
        <f>MAX(0, 10-(2*Table1[[#This Row],[Avg Dissolved Oxygen]]))</f>
        <v>1.9000000000000004</v>
      </c>
      <c r="AH1000">
        <f>(Table1[[#This Row],[Fecal Score]]*0.3) + (Table1[[#This Row],[BOD Score]]*0.25) + (Table1[[#This Row],[Nitrate Score]]*0.2) + (Table1[[#This Row],[pH Score]]*0.15) + (Table1[[#This Row],[Dissolved Oxygen Score]]*0.1)</f>
        <v>7.69</v>
      </c>
      <c r="AI1000">
        <v>2019</v>
      </c>
    </row>
    <row r="1001" spans="1:35">
      <c r="A1001">
        <v>3604</v>
      </c>
      <c r="B1001" t="s">
        <v>159</v>
      </c>
      <c r="C1001" t="s">
        <v>35</v>
      </c>
      <c r="D1001" t="s">
        <v>113</v>
      </c>
      <c r="E1001">
        <v>26</v>
      </c>
      <c r="F1001">
        <v>30</v>
      </c>
      <c r="G1001">
        <f>(Table1[[#This Row],[Min Temperature]]+Table1[[#This Row],[Max Temperature]])/2</f>
        <v>28</v>
      </c>
      <c r="H1001">
        <v>2.7</v>
      </c>
      <c r="I1001">
        <v>5.2</v>
      </c>
      <c r="J1001">
        <f>(Table1[[#This Row],[Min Dissolved Oxygen]]+Table1[[#This Row],[Max Dissolved Oxygen]])/2</f>
        <v>3.95</v>
      </c>
      <c r="K1001">
        <v>7.3</v>
      </c>
      <c r="L1001">
        <v>7.8</v>
      </c>
      <c r="M1001">
        <f>(Table1[[#This Row],[Min pH]]+Table1[[#This Row],[Max pH]])/2</f>
        <v>7.55</v>
      </c>
      <c r="N1001">
        <v>1014</v>
      </c>
      <c r="O1001">
        <v>2260</v>
      </c>
      <c r="P1001">
        <f>(Table1[[#This Row],[Min Conductivity]]+Table1[[#This Row],[Max Conductivity]])/2</f>
        <v>1637</v>
      </c>
      <c r="Q1001">
        <v>4</v>
      </c>
      <c r="R1001">
        <v>19</v>
      </c>
      <c r="S1001">
        <f>(Table1[[#This Row],[Min BOD]]+Table1[[#This Row],[Max BOD]])/2</f>
        <v>11.5</v>
      </c>
      <c r="T1001">
        <v>2</v>
      </c>
      <c r="U1001">
        <v>5</v>
      </c>
      <c r="V1001">
        <f>(Table1[[#This Row],[Min Nitrate N + Nitrite N]]+Table1[[#This Row],[Max Nitrate N + Nitrite N]])/2</f>
        <v>3.5</v>
      </c>
      <c r="W1001">
        <v>480</v>
      </c>
      <c r="X1001">
        <v>140000</v>
      </c>
      <c r="Y1001">
        <f>(Table1[[#This Row],[Min Fecal Coliform]]+Table1[[#This Row],[Max Fecal Coliform]])/2</f>
        <v>70240</v>
      </c>
      <c r="Z1001">
        <v>3500</v>
      </c>
      <c r="AA1001">
        <v>920000</v>
      </c>
      <c r="AB1001">
        <f>(Table1[[#This Row],[Min Total Coliform]]+Table1[[#This Row],[Max Total Coliform]])/2</f>
        <v>461750</v>
      </c>
      <c r="AC1001">
        <f>MIN(10, (Table1[[#This Row],[Avg BOD]]/4)*10)</f>
        <v>10</v>
      </c>
      <c r="AD1001">
        <f>MIN(10, (Table1[[#This Row],[Avg Fecal Coliform]]/600)*10)</f>
        <v>10</v>
      </c>
      <c r="AE1001">
        <f>MIN(10, (Table1[[#This Row],[Avg Nitrate N + Nitrite N]]/10)*10)</f>
        <v>3.5</v>
      </c>
      <c r="AF1001">
        <f>IF(OR(Table1[[#This Row],[Avg pH]]&lt;6.5,Table1[[#This Row],[Avg pH]]&gt;8.5),10,0)</f>
        <v>0</v>
      </c>
      <c r="AG1001">
        <f>MAX(0, 10-(2*Table1[[#This Row],[Avg Dissolved Oxygen]]))</f>
        <v>2.0999999999999996</v>
      </c>
      <c r="AH1001">
        <f>(Table1[[#This Row],[Fecal Score]]*0.3) + (Table1[[#This Row],[BOD Score]]*0.25) + (Table1[[#This Row],[Nitrate Score]]*0.2) + (Table1[[#This Row],[pH Score]]*0.15) + (Table1[[#This Row],[Dissolved Oxygen Score]]*0.1)</f>
        <v>6.41</v>
      </c>
      <c r="AI1001">
        <v>2019</v>
      </c>
    </row>
    <row r="1002" spans="1:35">
      <c r="A1002">
        <v>3605</v>
      </c>
      <c r="B1002" t="s">
        <v>160</v>
      </c>
      <c r="C1002" t="s">
        <v>35</v>
      </c>
      <c r="D1002" t="s">
        <v>113</v>
      </c>
      <c r="E1002">
        <v>22</v>
      </c>
      <c r="F1002">
        <v>32</v>
      </c>
      <c r="G1002">
        <f>(Table1[[#This Row],[Min Temperature]]+Table1[[#This Row],[Max Temperature]])/2</f>
        <v>27</v>
      </c>
      <c r="H1002">
        <v>4.3</v>
      </c>
      <c r="I1002">
        <v>6.8</v>
      </c>
      <c r="J1002">
        <f>(Table1[[#This Row],[Min Dissolved Oxygen]]+Table1[[#This Row],[Max Dissolved Oxygen]])/2</f>
        <v>5.55</v>
      </c>
      <c r="K1002">
        <v>6.5</v>
      </c>
      <c r="L1002">
        <v>7.4</v>
      </c>
      <c r="M1002">
        <f>(Table1[[#This Row],[Min pH]]+Table1[[#This Row],[Max pH]])/2</f>
        <v>6.95</v>
      </c>
      <c r="N1002">
        <v>631</v>
      </c>
      <c r="O1002">
        <v>1845</v>
      </c>
      <c r="P1002">
        <f>(Table1[[#This Row],[Min Conductivity]]+Table1[[#This Row],[Max Conductivity]])/2</f>
        <v>1238</v>
      </c>
      <c r="Q1002">
        <v>5</v>
      </c>
      <c r="R1002">
        <v>14</v>
      </c>
      <c r="S1002">
        <f>(Table1[[#This Row],[Min BOD]]+Table1[[#This Row],[Max BOD]])/2</f>
        <v>9.5</v>
      </c>
      <c r="T1002">
        <v>1.3</v>
      </c>
      <c r="U1002">
        <v>55.2</v>
      </c>
      <c r="V1002">
        <f>(Table1[[#This Row],[Min Nitrate N + Nitrite N]]+Table1[[#This Row],[Max Nitrate N + Nitrite N]])/2</f>
        <v>28.25</v>
      </c>
      <c r="W1002">
        <v>460</v>
      </c>
      <c r="X1002">
        <v>110000</v>
      </c>
      <c r="Y1002">
        <f>(Table1[[#This Row],[Min Fecal Coliform]]+Table1[[#This Row],[Max Fecal Coliform]])/2</f>
        <v>55230</v>
      </c>
      <c r="Z1002">
        <v>5400</v>
      </c>
      <c r="AA1002">
        <v>920000</v>
      </c>
      <c r="AB1002">
        <f>(Table1[[#This Row],[Min Total Coliform]]+Table1[[#This Row],[Max Total Coliform]])/2</f>
        <v>462700</v>
      </c>
      <c r="AC1002">
        <f>MIN(10, (Table1[[#This Row],[Avg BOD]]/4)*10)</f>
        <v>10</v>
      </c>
      <c r="AD1002">
        <f>MIN(10, (Table1[[#This Row],[Avg Fecal Coliform]]/600)*10)</f>
        <v>10</v>
      </c>
      <c r="AE1002">
        <f>MIN(10, (Table1[[#This Row],[Avg Nitrate N + Nitrite N]]/10)*10)</f>
        <v>10</v>
      </c>
      <c r="AF1002">
        <f>IF(OR(Table1[[#This Row],[Avg pH]]&lt;6.5,Table1[[#This Row],[Avg pH]]&gt;8.5),10,0)</f>
        <v>0</v>
      </c>
      <c r="AG1002">
        <f>MAX(0, 10-(2*Table1[[#This Row],[Avg Dissolved Oxygen]]))</f>
        <v>0</v>
      </c>
      <c r="AH1002">
        <f>(Table1[[#This Row],[Fecal Score]]*0.3) + (Table1[[#This Row],[BOD Score]]*0.25) + (Table1[[#This Row],[Nitrate Score]]*0.2) + (Table1[[#This Row],[pH Score]]*0.15) + (Table1[[#This Row],[Dissolved Oxygen Score]]*0.1)</f>
        <v>7.5</v>
      </c>
      <c r="AI1002">
        <v>2019</v>
      </c>
    </row>
    <row r="1003" spans="1:35">
      <c r="A1003">
        <v>3606</v>
      </c>
      <c r="B1003" t="s">
        <v>161</v>
      </c>
      <c r="C1003" t="s">
        <v>35</v>
      </c>
      <c r="D1003" t="s">
        <v>113</v>
      </c>
      <c r="E1003">
        <v>22</v>
      </c>
      <c r="F1003">
        <v>32</v>
      </c>
      <c r="G1003">
        <f>(Table1[[#This Row],[Min Temperature]]+Table1[[#This Row],[Max Temperature]])/2</f>
        <v>27</v>
      </c>
      <c r="H1003">
        <v>0.3</v>
      </c>
      <c r="I1003">
        <v>6.9</v>
      </c>
      <c r="J1003">
        <f>(Table1[[#This Row],[Min Dissolved Oxygen]]+Table1[[#This Row],[Max Dissolved Oxygen]])/2</f>
        <v>3.6</v>
      </c>
      <c r="K1003">
        <v>6.5</v>
      </c>
      <c r="L1003">
        <v>8.5</v>
      </c>
      <c r="M1003">
        <f>(Table1[[#This Row],[Min pH]]+Table1[[#This Row],[Max pH]])/2</f>
        <v>7.5</v>
      </c>
      <c r="N1003">
        <v>285</v>
      </c>
      <c r="O1003">
        <v>1400</v>
      </c>
      <c r="P1003">
        <f>(Table1[[#This Row],[Min Conductivity]]+Table1[[#This Row],[Max Conductivity]])/2</f>
        <v>842.5</v>
      </c>
      <c r="Q1003">
        <v>2</v>
      </c>
      <c r="R1003">
        <v>38</v>
      </c>
      <c r="S1003">
        <f>(Table1[[#This Row],[Min BOD]]+Table1[[#This Row],[Max BOD]])/2</f>
        <v>20</v>
      </c>
      <c r="T1003">
        <v>0.3</v>
      </c>
      <c r="U1003">
        <v>18</v>
      </c>
      <c r="V1003">
        <f>(Table1[[#This Row],[Min Nitrate N + Nitrite N]]+Table1[[#This Row],[Max Nitrate N + Nitrite N]])/2</f>
        <v>9.15</v>
      </c>
      <c r="W1003">
        <v>380</v>
      </c>
      <c r="X1003">
        <v>94000</v>
      </c>
      <c r="Y1003">
        <f>(Table1[[#This Row],[Min Fecal Coliform]]+Table1[[#This Row],[Max Fecal Coliform]])/2</f>
        <v>47190</v>
      </c>
      <c r="Z1003">
        <v>3500</v>
      </c>
      <c r="AA1003">
        <v>540000</v>
      </c>
      <c r="AB1003">
        <f>(Table1[[#This Row],[Min Total Coliform]]+Table1[[#This Row],[Max Total Coliform]])/2</f>
        <v>271750</v>
      </c>
      <c r="AC1003">
        <f>MIN(10, (Table1[[#This Row],[Avg BOD]]/4)*10)</f>
        <v>10</v>
      </c>
      <c r="AD1003">
        <f>MIN(10, (Table1[[#This Row],[Avg Fecal Coliform]]/600)*10)</f>
        <v>10</v>
      </c>
      <c r="AE1003">
        <f>MIN(10, (Table1[[#This Row],[Avg Nitrate N + Nitrite N]]/10)*10)</f>
        <v>9.15</v>
      </c>
      <c r="AF1003">
        <f>IF(OR(Table1[[#This Row],[Avg pH]]&lt;6.5,Table1[[#This Row],[Avg pH]]&gt;8.5),10,0)</f>
        <v>0</v>
      </c>
      <c r="AG1003">
        <f>MAX(0, 10-(2*Table1[[#This Row],[Avg Dissolved Oxygen]]))</f>
        <v>2.8</v>
      </c>
      <c r="AH1003">
        <f>(Table1[[#This Row],[Fecal Score]]*0.3) + (Table1[[#This Row],[BOD Score]]*0.25) + (Table1[[#This Row],[Nitrate Score]]*0.2) + (Table1[[#This Row],[pH Score]]*0.15) + (Table1[[#This Row],[Dissolved Oxygen Score]]*0.1)</f>
        <v>7.61</v>
      </c>
      <c r="AI1003">
        <v>2019</v>
      </c>
    </row>
    <row r="1004" spans="1:35">
      <c r="A1004">
        <v>3607</v>
      </c>
      <c r="B1004" t="s">
        <v>574</v>
      </c>
      <c r="C1004" t="s">
        <v>35</v>
      </c>
      <c r="D1004" t="s">
        <v>113</v>
      </c>
      <c r="E1004">
        <v>25</v>
      </c>
      <c r="F1004">
        <v>29</v>
      </c>
      <c r="G1004">
        <f>(Table1[[#This Row],[Min Temperature]]+Table1[[#This Row],[Max Temperature]])/2</f>
        <v>27</v>
      </c>
      <c r="H1004">
        <v>2.5</v>
      </c>
      <c r="I1004">
        <v>4.8</v>
      </c>
      <c r="J1004">
        <f>(Table1[[#This Row],[Min Dissolved Oxygen]]+Table1[[#This Row],[Max Dissolved Oxygen]])/2</f>
        <v>3.65</v>
      </c>
      <c r="K1004">
        <v>6.8</v>
      </c>
      <c r="L1004">
        <v>8.1</v>
      </c>
      <c r="M1004">
        <f>(Table1[[#This Row],[Min pH]]+Table1[[#This Row],[Max pH]])/2</f>
        <v>7.4499999999999993</v>
      </c>
      <c r="N1004">
        <v>728</v>
      </c>
      <c r="O1004">
        <v>1827</v>
      </c>
      <c r="P1004">
        <f>(Table1[[#This Row],[Min Conductivity]]+Table1[[#This Row],[Max Conductivity]])/2</f>
        <v>1277.5</v>
      </c>
      <c r="Q1004">
        <v>4.8</v>
      </c>
      <c r="R1004">
        <v>15</v>
      </c>
      <c r="S1004">
        <f>(Table1[[#This Row],[Min BOD]]+Table1[[#This Row],[Max BOD]])/2</f>
        <v>9.9</v>
      </c>
      <c r="T1004">
        <v>1.6</v>
      </c>
      <c r="U1004">
        <v>9</v>
      </c>
      <c r="V1004">
        <f>(Table1[[#This Row],[Min Nitrate N + Nitrite N]]+Table1[[#This Row],[Max Nitrate N + Nitrite N]])/2</f>
        <v>5.3</v>
      </c>
      <c r="W1004">
        <v>2800</v>
      </c>
      <c r="X1004">
        <v>110000</v>
      </c>
      <c r="Y1004">
        <f>(Table1[[#This Row],[Min Fecal Coliform]]+Table1[[#This Row],[Max Fecal Coliform]])/2</f>
        <v>56400</v>
      </c>
      <c r="Z1004">
        <v>16000</v>
      </c>
      <c r="AA1004">
        <v>920000</v>
      </c>
      <c r="AB1004">
        <f>(Table1[[#This Row],[Min Total Coliform]]+Table1[[#This Row],[Max Total Coliform]])/2</f>
        <v>468000</v>
      </c>
      <c r="AC1004">
        <f>MIN(10, (Table1[[#This Row],[Avg BOD]]/4)*10)</f>
        <v>10</v>
      </c>
      <c r="AD1004">
        <f>MIN(10, (Table1[[#This Row],[Avg Fecal Coliform]]/600)*10)</f>
        <v>10</v>
      </c>
      <c r="AE1004">
        <f>MIN(10, (Table1[[#This Row],[Avg Nitrate N + Nitrite N]]/10)*10)</f>
        <v>5.3000000000000007</v>
      </c>
      <c r="AF1004">
        <f>IF(OR(Table1[[#This Row],[Avg pH]]&lt;6.5,Table1[[#This Row],[Avg pH]]&gt;8.5),10,0)</f>
        <v>0</v>
      </c>
      <c r="AG1004">
        <f>MAX(0, 10-(2*Table1[[#This Row],[Avg Dissolved Oxygen]]))</f>
        <v>2.7</v>
      </c>
      <c r="AH1004">
        <f>(Table1[[#This Row],[Fecal Score]]*0.3) + (Table1[[#This Row],[BOD Score]]*0.25) + (Table1[[#This Row],[Nitrate Score]]*0.2) + (Table1[[#This Row],[pH Score]]*0.15) + (Table1[[#This Row],[Dissolved Oxygen Score]]*0.1)</f>
        <v>6.83</v>
      </c>
      <c r="AI1004">
        <v>2019</v>
      </c>
    </row>
    <row r="1005" spans="1:35">
      <c r="A1005">
        <v>3623</v>
      </c>
      <c r="B1005" t="s">
        <v>575</v>
      </c>
      <c r="C1005" t="s">
        <v>35</v>
      </c>
      <c r="D1005" t="s">
        <v>113</v>
      </c>
      <c r="E1005">
        <v>23</v>
      </c>
      <c r="F1005">
        <v>26</v>
      </c>
      <c r="G1005">
        <f>(Table1[[#This Row],[Min Temperature]]+Table1[[#This Row],[Max Temperature]])/2</f>
        <v>24.5</v>
      </c>
      <c r="H1005">
        <v>5.0999999999999996</v>
      </c>
      <c r="I1005">
        <v>6.7</v>
      </c>
      <c r="J1005">
        <f>(Table1[[#This Row],[Min Dissolved Oxygen]]+Table1[[#This Row],[Max Dissolved Oxygen]])/2</f>
        <v>5.9</v>
      </c>
      <c r="K1005">
        <v>6.7</v>
      </c>
      <c r="L1005">
        <v>7.2</v>
      </c>
      <c r="M1005">
        <f>(Table1[[#This Row],[Min pH]]+Table1[[#This Row],[Max pH]])/2</f>
        <v>6.95</v>
      </c>
      <c r="N1005">
        <v>727</v>
      </c>
      <c r="O1005">
        <v>1736</v>
      </c>
      <c r="P1005">
        <f>(Table1[[#This Row],[Min Conductivity]]+Table1[[#This Row],[Max Conductivity]])/2</f>
        <v>1231.5</v>
      </c>
      <c r="Q1005">
        <v>3</v>
      </c>
      <c r="R1005">
        <v>7</v>
      </c>
      <c r="S1005">
        <f>(Table1[[#This Row],[Min BOD]]+Table1[[#This Row],[Max BOD]])/2</f>
        <v>5</v>
      </c>
      <c r="T1005">
        <v>1.6</v>
      </c>
      <c r="U1005">
        <v>2.94</v>
      </c>
      <c r="V1005">
        <f>(Table1[[#This Row],[Min Nitrate N + Nitrite N]]+Table1[[#This Row],[Max Nitrate N + Nitrite N]])/2</f>
        <v>2.27</v>
      </c>
      <c r="W1005">
        <v>700</v>
      </c>
      <c r="X1005">
        <v>1400</v>
      </c>
      <c r="Y1005">
        <f>(Table1[[#This Row],[Min Fecal Coliform]]+Table1[[#This Row],[Max Fecal Coliform]])/2</f>
        <v>1050</v>
      </c>
      <c r="Z1005">
        <v>5400</v>
      </c>
      <c r="AA1005">
        <v>9200</v>
      </c>
      <c r="AB1005">
        <f>(Table1[[#This Row],[Min Total Coliform]]+Table1[[#This Row],[Max Total Coliform]])/2</f>
        <v>7300</v>
      </c>
      <c r="AC1005">
        <f>MIN(10, (Table1[[#This Row],[Avg BOD]]/4)*10)</f>
        <v>10</v>
      </c>
      <c r="AD1005">
        <f>MIN(10, (Table1[[#This Row],[Avg Fecal Coliform]]/600)*10)</f>
        <v>10</v>
      </c>
      <c r="AE1005">
        <f>MIN(10, (Table1[[#This Row],[Avg Nitrate N + Nitrite N]]/10)*10)</f>
        <v>2.27</v>
      </c>
      <c r="AF1005">
        <f>IF(OR(Table1[[#This Row],[Avg pH]]&lt;6.5,Table1[[#This Row],[Avg pH]]&gt;8.5),10,0)</f>
        <v>0</v>
      </c>
      <c r="AG1005">
        <f>MAX(0, 10-(2*Table1[[#This Row],[Avg Dissolved Oxygen]]))</f>
        <v>0</v>
      </c>
      <c r="AH1005">
        <f>(Table1[[#This Row],[Fecal Score]]*0.3) + (Table1[[#This Row],[BOD Score]]*0.25) + (Table1[[#This Row],[Nitrate Score]]*0.2) + (Table1[[#This Row],[pH Score]]*0.15) + (Table1[[#This Row],[Dissolved Oxygen Score]]*0.1)</f>
        <v>5.9539999999999997</v>
      </c>
      <c r="AI1005">
        <v>2019</v>
      </c>
    </row>
    <row r="1006" spans="1:35">
      <c r="A1006">
        <v>3626</v>
      </c>
      <c r="B1006" t="s">
        <v>163</v>
      </c>
      <c r="C1006" t="s">
        <v>35</v>
      </c>
      <c r="D1006" t="s">
        <v>113</v>
      </c>
      <c r="E1006">
        <v>24</v>
      </c>
      <c r="F1006">
        <v>36</v>
      </c>
      <c r="G1006">
        <f>(Table1[[#This Row],[Min Temperature]]+Table1[[#This Row],[Max Temperature]])/2</f>
        <v>30</v>
      </c>
      <c r="H1006">
        <v>3</v>
      </c>
      <c r="I1006">
        <v>7.3</v>
      </c>
      <c r="J1006">
        <f>(Table1[[#This Row],[Min Dissolved Oxygen]]+Table1[[#This Row],[Max Dissolved Oxygen]])/2</f>
        <v>5.15</v>
      </c>
      <c r="K1006">
        <v>6.5</v>
      </c>
      <c r="L1006">
        <v>7.4</v>
      </c>
      <c r="M1006">
        <f>(Table1[[#This Row],[Min pH]]+Table1[[#This Row],[Max pH]])/2</f>
        <v>6.95</v>
      </c>
      <c r="N1006">
        <v>480</v>
      </c>
      <c r="O1006">
        <v>854</v>
      </c>
      <c r="P1006">
        <f>(Table1[[#This Row],[Min Conductivity]]+Table1[[#This Row],[Max Conductivity]])/2</f>
        <v>667</v>
      </c>
      <c r="Q1006">
        <v>3</v>
      </c>
      <c r="R1006">
        <v>17</v>
      </c>
      <c r="S1006">
        <f>(Table1[[#This Row],[Min BOD]]+Table1[[#This Row],[Max BOD]])/2</f>
        <v>10</v>
      </c>
      <c r="T1006">
        <v>0.48</v>
      </c>
      <c r="U1006">
        <v>10</v>
      </c>
      <c r="V1006">
        <f>(Table1[[#This Row],[Min Nitrate N + Nitrite N]]+Table1[[#This Row],[Max Nitrate N + Nitrite N]])/2</f>
        <v>5.24</v>
      </c>
      <c r="W1006">
        <v>630</v>
      </c>
      <c r="X1006">
        <v>84000</v>
      </c>
      <c r="Y1006">
        <f>(Table1[[#This Row],[Min Fecal Coliform]]+Table1[[#This Row],[Max Fecal Coliform]])/2</f>
        <v>42315</v>
      </c>
      <c r="Z1006">
        <v>3500</v>
      </c>
      <c r="AA1006">
        <v>920000</v>
      </c>
      <c r="AB1006">
        <f>(Table1[[#This Row],[Min Total Coliform]]+Table1[[#This Row],[Max Total Coliform]])/2</f>
        <v>461750</v>
      </c>
      <c r="AC1006">
        <f>MIN(10, (Table1[[#This Row],[Avg BOD]]/4)*10)</f>
        <v>10</v>
      </c>
      <c r="AD1006">
        <f>MIN(10, (Table1[[#This Row],[Avg Fecal Coliform]]/600)*10)</f>
        <v>10</v>
      </c>
      <c r="AE1006">
        <f>MIN(10, (Table1[[#This Row],[Avg Nitrate N + Nitrite N]]/10)*10)</f>
        <v>5.24</v>
      </c>
      <c r="AF1006">
        <f>IF(OR(Table1[[#This Row],[Avg pH]]&lt;6.5,Table1[[#This Row],[Avg pH]]&gt;8.5),10,0)</f>
        <v>0</v>
      </c>
      <c r="AG1006">
        <f>MAX(0, 10-(2*Table1[[#This Row],[Avg Dissolved Oxygen]]))</f>
        <v>0</v>
      </c>
      <c r="AH1006">
        <f>(Table1[[#This Row],[Fecal Score]]*0.3) + (Table1[[#This Row],[BOD Score]]*0.25) + (Table1[[#This Row],[Nitrate Score]]*0.2) + (Table1[[#This Row],[pH Score]]*0.15) + (Table1[[#This Row],[Dissolved Oxygen Score]]*0.1)</f>
        <v>6.548</v>
      </c>
      <c r="AI1006">
        <v>2019</v>
      </c>
    </row>
    <row r="1007" spans="1:35">
      <c r="A1007">
        <v>3629</v>
      </c>
      <c r="B1007" t="s">
        <v>164</v>
      </c>
      <c r="C1007" t="s">
        <v>35</v>
      </c>
      <c r="D1007" t="s">
        <v>113</v>
      </c>
      <c r="E1007">
        <v>25</v>
      </c>
      <c r="F1007">
        <v>35</v>
      </c>
      <c r="G1007">
        <f>(Table1[[#This Row],[Min Temperature]]+Table1[[#This Row],[Max Temperature]])/2</f>
        <v>30</v>
      </c>
      <c r="H1007">
        <v>0.6</v>
      </c>
      <c r="I1007">
        <v>6.8</v>
      </c>
      <c r="J1007">
        <f>(Table1[[#This Row],[Min Dissolved Oxygen]]+Table1[[#This Row],[Max Dissolved Oxygen]])/2</f>
        <v>3.6999999999999997</v>
      </c>
      <c r="K1007">
        <v>7</v>
      </c>
      <c r="L1007">
        <v>8.3000000000000007</v>
      </c>
      <c r="M1007">
        <f>(Table1[[#This Row],[Min pH]]+Table1[[#This Row],[Max pH]])/2</f>
        <v>7.65</v>
      </c>
      <c r="N1007">
        <v>516</v>
      </c>
      <c r="O1007">
        <v>1432</v>
      </c>
      <c r="P1007">
        <f>(Table1[[#This Row],[Min Conductivity]]+Table1[[#This Row],[Max Conductivity]])/2</f>
        <v>974</v>
      </c>
      <c r="Q1007">
        <v>3</v>
      </c>
      <c r="R1007">
        <v>36</v>
      </c>
      <c r="S1007">
        <f>(Table1[[#This Row],[Min BOD]]+Table1[[#This Row],[Max BOD]])/2</f>
        <v>19.5</v>
      </c>
      <c r="T1007">
        <v>0.56000000000000005</v>
      </c>
      <c r="U1007">
        <v>5</v>
      </c>
      <c r="V1007">
        <f>(Table1[[#This Row],[Min Nitrate N + Nitrite N]]+Table1[[#This Row],[Max Nitrate N + Nitrite N]])/2</f>
        <v>2.7800000000000002</v>
      </c>
      <c r="W1007">
        <v>580</v>
      </c>
      <c r="X1007">
        <v>1500000</v>
      </c>
      <c r="Y1007">
        <f>(Table1[[#This Row],[Min Fecal Coliform]]+Table1[[#This Row],[Max Fecal Coliform]])/2</f>
        <v>750290</v>
      </c>
      <c r="Z1007">
        <v>9200</v>
      </c>
      <c r="AA1007">
        <v>1600000</v>
      </c>
      <c r="AB1007">
        <f>(Table1[[#This Row],[Min Total Coliform]]+Table1[[#This Row],[Max Total Coliform]])/2</f>
        <v>804600</v>
      </c>
      <c r="AC1007">
        <f>MIN(10, (Table1[[#This Row],[Avg BOD]]/4)*10)</f>
        <v>10</v>
      </c>
      <c r="AD1007">
        <f>MIN(10, (Table1[[#This Row],[Avg Fecal Coliform]]/600)*10)</f>
        <v>10</v>
      </c>
      <c r="AE1007">
        <f>MIN(10, (Table1[[#This Row],[Avg Nitrate N + Nitrite N]]/10)*10)</f>
        <v>2.7800000000000002</v>
      </c>
      <c r="AF1007">
        <f>IF(OR(Table1[[#This Row],[Avg pH]]&lt;6.5,Table1[[#This Row],[Avg pH]]&gt;8.5),10,0)</f>
        <v>0</v>
      </c>
      <c r="AG1007">
        <f>MAX(0, 10-(2*Table1[[#This Row],[Avg Dissolved Oxygen]]))</f>
        <v>2.6000000000000005</v>
      </c>
      <c r="AH1007">
        <f>(Table1[[#This Row],[Fecal Score]]*0.3) + (Table1[[#This Row],[BOD Score]]*0.25) + (Table1[[#This Row],[Nitrate Score]]*0.2) + (Table1[[#This Row],[pH Score]]*0.15) + (Table1[[#This Row],[Dissolved Oxygen Score]]*0.1)</f>
        <v>6.3159999999999998</v>
      </c>
      <c r="AI1007">
        <v>2019</v>
      </c>
    </row>
    <row r="1008" spans="1:35">
      <c r="A1008">
        <v>3630</v>
      </c>
      <c r="B1008" t="s">
        <v>165</v>
      </c>
      <c r="C1008" t="s">
        <v>35</v>
      </c>
      <c r="D1008" t="s">
        <v>113</v>
      </c>
      <c r="E1008">
        <v>25</v>
      </c>
      <c r="F1008">
        <v>35</v>
      </c>
      <c r="G1008">
        <f>(Table1[[#This Row],[Min Temperature]]+Table1[[#This Row],[Max Temperature]])/2</f>
        <v>30</v>
      </c>
      <c r="H1008">
        <v>0.5</v>
      </c>
      <c r="I1008">
        <v>6</v>
      </c>
      <c r="J1008">
        <f>(Table1[[#This Row],[Min Dissolved Oxygen]]+Table1[[#This Row],[Max Dissolved Oxygen]])/2</f>
        <v>3.25</v>
      </c>
      <c r="K1008">
        <v>6.6</v>
      </c>
      <c r="L1008">
        <v>8</v>
      </c>
      <c r="M1008">
        <f>(Table1[[#This Row],[Min pH]]+Table1[[#This Row],[Max pH]])/2</f>
        <v>7.3</v>
      </c>
      <c r="N1008">
        <v>512</v>
      </c>
      <c r="O1008">
        <v>1362</v>
      </c>
      <c r="P1008">
        <f>(Table1[[#This Row],[Min Conductivity]]+Table1[[#This Row],[Max Conductivity]])/2</f>
        <v>937</v>
      </c>
      <c r="Q1008">
        <v>6</v>
      </c>
      <c r="R1008">
        <v>35</v>
      </c>
      <c r="S1008">
        <f>(Table1[[#This Row],[Min BOD]]+Table1[[#This Row],[Max BOD]])/2</f>
        <v>20.5</v>
      </c>
      <c r="T1008">
        <v>0</v>
      </c>
      <c r="U1008">
        <v>4</v>
      </c>
      <c r="V1008">
        <f>(Table1[[#This Row],[Min Nitrate N + Nitrite N]]+Table1[[#This Row],[Max Nitrate N + Nitrite N]])/2</f>
        <v>2</v>
      </c>
      <c r="W1008">
        <v>940</v>
      </c>
      <c r="X1008">
        <v>220000</v>
      </c>
      <c r="Y1008">
        <f>(Table1[[#This Row],[Min Fecal Coliform]]+Table1[[#This Row],[Max Fecal Coliform]])/2</f>
        <v>110470</v>
      </c>
      <c r="Z1008">
        <v>5400</v>
      </c>
      <c r="AA1008">
        <v>1600000</v>
      </c>
      <c r="AB1008">
        <f>(Table1[[#This Row],[Min Total Coliform]]+Table1[[#This Row],[Max Total Coliform]])/2</f>
        <v>802700</v>
      </c>
      <c r="AC1008">
        <f>MIN(10, (Table1[[#This Row],[Avg BOD]]/4)*10)</f>
        <v>10</v>
      </c>
      <c r="AD1008">
        <f>MIN(10, (Table1[[#This Row],[Avg Fecal Coliform]]/600)*10)</f>
        <v>10</v>
      </c>
      <c r="AE1008">
        <f>MIN(10, (Table1[[#This Row],[Avg Nitrate N + Nitrite N]]/10)*10)</f>
        <v>2</v>
      </c>
      <c r="AF1008">
        <f>IF(OR(Table1[[#This Row],[Avg pH]]&lt;6.5,Table1[[#This Row],[Avg pH]]&gt;8.5),10,0)</f>
        <v>0</v>
      </c>
      <c r="AG1008">
        <f>MAX(0, 10-(2*Table1[[#This Row],[Avg Dissolved Oxygen]]))</f>
        <v>3.5</v>
      </c>
      <c r="AH1008">
        <f>(Table1[[#This Row],[Fecal Score]]*0.3) + (Table1[[#This Row],[BOD Score]]*0.25) + (Table1[[#This Row],[Nitrate Score]]*0.2) + (Table1[[#This Row],[pH Score]]*0.15) + (Table1[[#This Row],[Dissolved Oxygen Score]]*0.1)</f>
        <v>6.25</v>
      </c>
      <c r="AI1008">
        <v>2019</v>
      </c>
    </row>
    <row r="1009" spans="1:35">
      <c r="A1009">
        <v>3632</v>
      </c>
      <c r="B1009" t="s">
        <v>166</v>
      </c>
      <c r="C1009" t="s">
        <v>35</v>
      </c>
      <c r="D1009" t="s">
        <v>113</v>
      </c>
      <c r="E1009">
        <v>24</v>
      </c>
      <c r="F1009">
        <v>28</v>
      </c>
      <c r="G1009">
        <f>(Table1[[#This Row],[Min Temperature]]+Table1[[#This Row],[Max Temperature]])/2</f>
        <v>26</v>
      </c>
      <c r="H1009">
        <v>1.8</v>
      </c>
      <c r="I1009">
        <v>6.8</v>
      </c>
      <c r="J1009">
        <f>(Table1[[#This Row],[Min Dissolved Oxygen]]+Table1[[#This Row],[Max Dissolved Oxygen]])/2</f>
        <v>4.3</v>
      </c>
      <c r="K1009">
        <v>6.2</v>
      </c>
      <c r="L1009">
        <v>7.4</v>
      </c>
      <c r="M1009">
        <f>(Table1[[#This Row],[Min pH]]+Table1[[#This Row],[Max pH]])/2</f>
        <v>6.8000000000000007</v>
      </c>
      <c r="N1009">
        <v>315</v>
      </c>
      <c r="O1009">
        <v>1139</v>
      </c>
      <c r="P1009">
        <f>(Table1[[#This Row],[Min Conductivity]]+Table1[[#This Row],[Max Conductivity]])/2</f>
        <v>727</v>
      </c>
      <c r="Q1009">
        <v>3</v>
      </c>
      <c r="R1009">
        <v>39</v>
      </c>
      <c r="S1009">
        <f>(Table1[[#This Row],[Min BOD]]+Table1[[#This Row],[Max BOD]])/2</f>
        <v>21</v>
      </c>
      <c r="T1009">
        <v>0.04</v>
      </c>
      <c r="U1009">
        <v>7</v>
      </c>
      <c r="V1009">
        <f>(Table1[[#This Row],[Min Nitrate N + Nitrite N]]+Table1[[#This Row],[Max Nitrate N + Nitrite N]])/2</f>
        <v>3.52</v>
      </c>
      <c r="W1009">
        <v>700</v>
      </c>
      <c r="X1009">
        <v>70000</v>
      </c>
      <c r="Y1009">
        <f>(Table1[[#This Row],[Min Fecal Coliform]]+Table1[[#This Row],[Max Fecal Coliform]])/2</f>
        <v>35350</v>
      </c>
      <c r="Z1009">
        <v>5400</v>
      </c>
      <c r="AA1009">
        <v>540000</v>
      </c>
      <c r="AB1009">
        <f>(Table1[[#This Row],[Min Total Coliform]]+Table1[[#This Row],[Max Total Coliform]])/2</f>
        <v>272700</v>
      </c>
      <c r="AC1009">
        <f>MIN(10, (Table1[[#This Row],[Avg BOD]]/4)*10)</f>
        <v>10</v>
      </c>
      <c r="AD1009">
        <f>MIN(10, (Table1[[#This Row],[Avg Fecal Coliform]]/600)*10)</f>
        <v>10</v>
      </c>
      <c r="AE1009">
        <f>MIN(10, (Table1[[#This Row],[Avg Nitrate N + Nitrite N]]/10)*10)</f>
        <v>3.5199999999999996</v>
      </c>
      <c r="AF1009">
        <f>IF(OR(Table1[[#This Row],[Avg pH]]&lt;6.5,Table1[[#This Row],[Avg pH]]&gt;8.5),10,0)</f>
        <v>0</v>
      </c>
      <c r="AG1009">
        <f>MAX(0, 10-(2*Table1[[#This Row],[Avg Dissolved Oxygen]]))</f>
        <v>1.4000000000000004</v>
      </c>
      <c r="AH1009">
        <f>(Table1[[#This Row],[Fecal Score]]*0.3) + (Table1[[#This Row],[BOD Score]]*0.25) + (Table1[[#This Row],[Nitrate Score]]*0.2) + (Table1[[#This Row],[pH Score]]*0.15) + (Table1[[#This Row],[Dissolved Oxygen Score]]*0.1)</f>
        <v>6.3439999999999994</v>
      </c>
      <c r="AI1009">
        <v>2019</v>
      </c>
    </row>
    <row r="1010" spans="1:35">
      <c r="A1010">
        <v>3634</v>
      </c>
      <c r="B1010" t="s">
        <v>167</v>
      </c>
      <c r="C1010" t="s">
        <v>35</v>
      </c>
      <c r="D1010" t="s">
        <v>113</v>
      </c>
      <c r="E1010">
        <v>23.7</v>
      </c>
      <c r="F1010">
        <v>34.6</v>
      </c>
      <c r="G1010">
        <f>(Table1[[#This Row],[Min Temperature]]+Table1[[#This Row],[Max Temperature]])/2</f>
        <v>29.15</v>
      </c>
      <c r="H1010">
        <v>3.2</v>
      </c>
      <c r="I1010">
        <v>7.2</v>
      </c>
      <c r="J1010">
        <f>(Table1[[#This Row],[Min Dissolved Oxygen]]+Table1[[#This Row],[Max Dissolved Oxygen]])/2</f>
        <v>5.2</v>
      </c>
      <c r="K1010">
        <v>6.5</v>
      </c>
      <c r="L1010">
        <v>7.2</v>
      </c>
      <c r="M1010">
        <f>(Table1[[#This Row],[Min pH]]+Table1[[#This Row],[Max pH]])/2</f>
        <v>6.85</v>
      </c>
      <c r="N1010">
        <v>358</v>
      </c>
      <c r="O1010">
        <v>694</v>
      </c>
      <c r="P1010">
        <f>(Table1[[#This Row],[Min Conductivity]]+Table1[[#This Row],[Max Conductivity]])/2</f>
        <v>526</v>
      </c>
      <c r="Q1010">
        <v>3</v>
      </c>
      <c r="R1010">
        <v>10</v>
      </c>
      <c r="S1010">
        <f>(Table1[[#This Row],[Min BOD]]+Table1[[#This Row],[Max BOD]])/2</f>
        <v>6.5</v>
      </c>
      <c r="T1010">
        <v>0.1</v>
      </c>
      <c r="U1010">
        <v>4.5599999999999996</v>
      </c>
      <c r="V1010">
        <f>(Table1[[#This Row],[Min Nitrate N + Nitrite N]]+Table1[[#This Row],[Max Nitrate N + Nitrite N]])/2</f>
        <v>2.3299999999999996</v>
      </c>
      <c r="W1010">
        <v>940</v>
      </c>
      <c r="X1010">
        <v>220000</v>
      </c>
      <c r="Y1010">
        <f>(Table1[[#This Row],[Min Fecal Coliform]]+Table1[[#This Row],[Max Fecal Coliform]])/2</f>
        <v>110470</v>
      </c>
      <c r="Z1010">
        <v>9200</v>
      </c>
      <c r="AA1010">
        <v>1600000</v>
      </c>
      <c r="AB1010">
        <f>(Table1[[#This Row],[Min Total Coliform]]+Table1[[#This Row],[Max Total Coliform]])/2</f>
        <v>804600</v>
      </c>
      <c r="AC1010">
        <f>MIN(10, (Table1[[#This Row],[Avg BOD]]/4)*10)</f>
        <v>10</v>
      </c>
      <c r="AD1010">
        <f>MIN(10, (Table1[[#This Row],[Avg Fecal Coliform]]/600)*10)</f>
        <v>10</v>
      </c>
      <c r="AE1010">
        <f>MIN(10, (Table1[[#This Row],[Avg Nitrate N + Nitrite N]]/10)*10)</f>
        <v>2.3299999999999996</v>
      </c>
      <c r="AF1010">
        <f>IF(OR(Table1[[#This Row],[Avg pH]]&lt;6.5,Table1[[#This Row],[Avg pH]]&gt;8.5),10,0)</f>
        <v>0</v>
      </c>
      <c r="AG1010">
        <f>MAX(0, 10-(2*Table1[[#This Row],[Avg Dissolved Oxygen]]))</f>
        <v>0</v>
      </c>
      <c r="AH1010">
        <f>(Table1[[#This Row],[Fecal Score]]*0.3) + (Table1[[#This Row],[BOD Score]]*0.25) + (Table1[[#This Row],[Nitrate Score]]*0.2) + (Table1[[#This Row],[pH Score]]*0.15) + (Table1[[#This Row],[Dissolved Oxygen Score]]*0.1)</f>
        <v>5.9660000000000002</v>
      </c>
      <c r="AI1010">
        <v>2019</v>
      </c>
    </row>
    <row r="1011" spans="1:35">
      <c r="A1011">
        <v>3635</v>
      </c>
      <c r="B1011" t="s">
        <v>168</v>
      </c>
      <c r="C1011" t="s">
        <v>35</v>
      </c>
      <c r="D1011" t="s">
        <v>113</v>
      </c>
      <c r="E1011">
        <v>21.4</v>
      </c>
      <c r="F1011">
        <v>30.6</v>
      </c>
      <c r="G1011">
        <f>(Table1[[#This Row],[Min Temperature]]+Table1[[#This Row],[Max Temperature]])/2</f>
        <v>26</v>
      </c>
      <c r="H1011">
        <v>0.3</v>
      </c>
      <c r="I1011">
        <v>6.2</v>
      </c>
      <c r="J1011">
        <f>(Table1[[#This Row],[Min Dissolved Oxygen]]+Table1[[#This Row],[Max Dissolved Oxygen]])/2</f>
        <v>3.25</v>
      </c>
      <c r="K1011">
        <v>6.8</v>
      </c>
      <c r="L1011">
        <v>7.7</v>
      </c>
      <c r="M1011">
        <f>(Table1[[#This Row],[Min pH]]+Table1[[#This Row],[Max pH]])/2</f>
        <v>7.25</v>
      </c>
      <c r="N1011">
        <v>712</v>
      </c>
      <c r="O1011">
        <v>1583</v>
      </c>
      <c r="P1011">
        <f>(Table1[[#This Row],[Min Conductivity]]+Table1[[#This Row],[Max Conductivity]])/2</f>
        <v>1147.5</v>
      </c>
      <c r="Q1011">
        <v>4</v>
      </c>
      <c r="R1011">
        <v>145</v>
      </c>
      <c r="S1011">
        <f>(Table1[[#This Row],[Min BOD]]+Table1[[#This Row],[Max BOD]])/2</f>
        <v>74.5</v>
      </c>
      <c r="T1011">
        <v>0.7</v>
      </c>
      <c r="U1011">
        <v>20</v>
      </c>
      <c r="V1011">
        <f>(Table1[[#This Row],[Min Nitrate N + Nitrite N]]+Table1[[#This Row],[Max Nitrate N + Nitrite N]])/2</f>
        <v>10.35</v>
      </c>
      <c r="W1011">
        <v>4300</v>
      </c>
      <c r="X1011">
        <v>17000000</v>
      </c>
      <c r="Y1011">
        <f>(Table1[[#This Row],[Min Fecal Coliform]]+Table1[[#This Row],[Max Fecal Coliform]])/2</f>
        <v>8502150</v>
      </c>
      <c r="Z1011">
        <v>35000</v>
      </c>
      <c r="AA1011">
        <v>92000000</v>
      </c>
      <c r="AB1011">
        <f>(Table1[[#This Row],[Min Total Coliform]]+Table1[[#This Row],[Max Total Coliform]])/2</f>
        <v>46017500</v>
      </c>
      <c r="AC1011">
        <f>MIN(10, (Table1[[#This Row],[Avg BOD]]/4)*10)</f>
        <v>10</v>
      </c>
      <c r="AD1011">
        <f>MIN(10, (Table1[[#This Row],[Avg Fecal Coliform]]/600)*10)</f>
        <v>10</v>
      </c>
      <c r="AE1011">
        <f>MIN(10, (Table1[[#This Row],[Avg Nitrate N + Nitrite N]]/10)*10)</f>
        <v>10</v>
      </c>
      <c r="AF1011">
        <f>IF(OR(Table1[[#This Row],[Avg pH]]&lt;6.5,Table1[[#This Row],[Avg pH]]&gt;8.5),10,0)</f>
        <v>0</v>
      </c>
      <c r="AG1011">
        <f>MAX(0, 10-(2*Table1[[#This Row],[Avg Dissolved Oxygen]]))</f>
        <v>3.5</v>
      </c>
      <c r="AH1011">
        <f>(Table1[[#This Row],[Fecal Score]]*0.3) + (Table1[[#This Row],[BOD Score]]*0.25) + (Table1[[#This Row],[Nitrate Score]]*0.2) + (Table1[[#This Row],[pH Score]]*0.15) + (Table1[[#This Row],[Dissolved Oxygen Score]]*0.1)</f>
        <v>7.85</v>
      </c>
      <c r="AI1011">
        <v>2019</v>
      </c>
    </row>
    <row r="1012" spans="1:35">
      <c r="A1012">
        <v>3637</v>
      </c>
      <c r="B1012" t="s">
        <v>169</v>
      </c>
      <c r="C1012" t="s">
        <v>35</v>
      </c>
      <c r="D1012" t="s">
        <v>113</v>
      </c>
      <c r="E1012">
        <v>25</v>
      </c>
      <c r="F1012">
        <v>28</v>
      </c>
      <c r="G1012">
        <f>(Table1[[#This Row],[Min Temperature]]+Table1[[#This Row],[Max Temperature]])/2</f>
        <v>26.5</v>
      </c>
      <c r="H1012">
        <v>1.6</v>
      </c>
      <c r="I1012">
        <v>5.2</v>
      </c>
      <c r="J1012">
        <f>(Table1[[#This Row],[Min Dissolved Oxygen]]+Table1[[#This Row],[Max Dissolved Oxygen]])/2</f>
        <v>3.4000000000000004</v>
      </c>
      <c r="K1012">
        <v>6.9</v>
      </c>
      <c r="L1012">
        <v>7.5</v>
      </c>
      <c r="M1012">
        <f>(Table1[[#This Row],[Min pH]]+Table1[[#This Row],[Max pH]])/2</f>
        <v>7.2</v>
      </c>
      <c r="N1012">
        <v>708</v>
      </c>
      <c r="O1012">
        <v>1608</v>
      </c>
      <c r="P1012">
        <f>(Table1[[#This Row],[Min Conductivity]]+Table1[[#This Row],[Max Conductivity]])/2</f>
        <v>1158</v>
      </c>
      <c r="Q1012">
        <v>6</v>
      </c>
      <c r="R1012">
        <v>18</v>
      </c>
      <c r="S1012">
        <f>(Table1[[#This Row],[Min BOD]]+Table1[[#This Row],[Max BOD]])/2</f>
        <v>12</v>
      </c>
      <c r="T1012">
        <v>0.7</v>
      </c>
      <c r="U1012">
        <v>6</v>
      </c>
      <c r="V1012">
        <f>(Table1[[#This Row],[Min Nitrate N + Nitrite N]]+Table1[[#This Row],[Max Nitrate N + Nitrite N]])/2</f>
        <v>3.35</v>
      </c>
      <c r="W1012">
        <v>1400</v>
      </c>
      <c r="X1012">
        <v>94000</v>
      </c>
      <c r="Y1012">
        <f>(Table1[[#This Row],[Min Fecal Coliform]]+Table1[[#This Row],[Max Fecal Coliform]])/2</f>
        <v>47700</v>
      </c>
      <c r="Z1012">
        <v>9200</v>
      </c>
      <c r="AA1012">
        <v>5400000</v>
      </c>
      <c r="AB1012">
        <f>(Table1[[#This Row],[Min Total Coliform]]+Table1[[#This Row],[Max Total Coliform]])/2</f>
        <v>2704600</v>
      </c>
      <c r="AC1012">
        <f>MIN(10, (Table1[[#This Row],[Avg BOD]]/4)*10)</f>
        <v>10</v>
      </c>
      <c r="AD1012">
        <f>MIN(10, (Table1[[#This Row],[Avg Fecal Coliform]]/600)*10)</f>
        <v>10</v>
      </c>
      <c r="AE1012">
        <f>MIN(10, (Table1[[#This Row],[Avg Nitrate N + Nitrite N]]/10)*10)</f>
        <v>3.35</v>
      </c>
      <c r="AF1012">
        <f>IF(OR(Table1[[#This Row],[Avg pH]]&lt;6.5,Table1[[#This Row],[Avg pH]]&gt;8.5),10,0)</f>
        <v>0</v>
      </c>
      <c r="AG1012">
        <f>MAX(0, 10-(2*Table1[[#This Row],[Avg Dissolved Oxygen]]))</f>
        <v>3.1999999999999993</v>
      </c>
      <c r="AH1012">
        <f>(Table1[[#This Row],[Fecal Score]]*0.3) + (Table1[[#This Row],[BOD Score]]*0.25) + (Table1[[#This Row],[Nitrate Score]]*0.2) + (Table1[[#This Row],[pH Score]]*0.15) + (Table1[[#This Row],[Dissolved Oxygen Score]]*0.1)</f>
        <v>6.49</v>
      </c>
      <c r="AI1012">
        <v>2019</v>
      </c>
    </row>
    <row r="1013" spans="1:35">
      <c r="A1013">
        <v>3638</v>
      </c>
      <c r="B1013" t="s">
        <v>170</v>
      </c>
      <c r="C1013" t="s">
        <v>35</v>
      </c>
      <c r="D1013" t="s">
        <v>113</v>
      </c>
      <c r="E1013">
        <v>25</v>
      </c>
      <c r="F1013">
        <v>29</v>
      </c>
      <c r="G1013">
        <f>(Table1[[#This Row],[Min Temperature]]+Table1[[#This Row],[Max Temperature]])/2</f>
        <v>27</v>
      </c>
      <c r="H1013">
        <v>4</v>
      </c>
      <c r="I1013">
        <v>8</v>
      </c>
      <c r="J1013">
        <f>(Table1[[#This Row],[Min Dissolved Oxygen]]+Table1[[#This Row],[Max Dissolved Oxygen]])/2</f>
        <v>6</v>
      </c>
      <c r="K1013">
        <v>6.7</v>
      </c>
      <c r="L1013">
        <v>8.8000000000000007</v>
      </c>
      <c r="M1013">
        <f>(Table1[[#This Row],[Min pH]]+Table1[[#This Row],[Max pH]])/2</f>
        <v>7.75</v>
      </c>
      <c r="N1013">
        <v>175</v>
      </c>
      <c r="O1013">
        <v>1637</v>
      </c>
      <c r="P1013">
        <f>(Table1[[#This Row],[Min Conductivity]]+Table1[[#This Row],[Max Conductivity]])/2</f>
        <v>906</v>
      </c>
      <c r="Q1013">
        <v>3</v>
      </c>
      <c r="R1013">
        <v>15</v>
      </c>
      <c r="S1013">
        <f>(Table1[[#This Row],[Min BOD]]+Table1[[#This Row],[Max BOD]])/2</f>
        <v>9</v>
      </c>
      <c r="T1013">
        <v>0.72</v>
      </c>
      <c r="U1013">
        <v>19</v>
      </c>
      <c r="V1013">
        <f>(Table1[[#This Row],[Min Nitrate N + Nitrite N]]+Table1[[#This Row],[Max Nitrate N + Nitrite N]])/2</f>
        <v>9.86</v>
      </c>
      <c r="W1013">
        <v>1100</v>
      </c>
      <c r="X1013">
        <v>28000</v>
      </c>
      <c r="Y1013">
        <f>(Table1[[#This Row],[Min Fecal Coliform]]+Table1[[#This Row],[Max Fecal Coliform]])/2</f>
        <v>14550</v>
      </c>
      <c r="Z1013">
        <v>9200</v>
      </c>
      <c r="AA1013">
        <v>920000</v>
      </c>
      <c r="AB1013">
        <f>(Table1[[#This Row],[Min Total Coliform]]+Table1[[#This Row],[Max Total Coliform]])/2</f>
        <v>464600</v>
      </c>
      <c r="AC1013">
        <f>MIN(10, (Table1[[#This Row],[Avg BOD]]/4)*10)</f>
        <v>10</v>
      </c>
      <c r="AD1013">
        <f>MIN(10, (Table1[[#This Row],[Avg Fecal Coliform]]/600)*10)</f>
        <v>10</v>
      </c>
      <c r="AE1013">
        <f>MIN(10, (Table1[[#This Row],[Avg Nitrate N + Nitrite N]]/10)*10)</f>
        <v>9.86</v>
      </c>
      <c r="AF1013">
        <f>IF(OR(Table1[[#This Row],[Avg pH]]&lt;6.5,Table1[[#This Row],[Avg pH]]&gt;8.5),10,0)</f>
        <v>0</v>
      </c>
      <c r="AG1013">
        <f>MAX(0, 10-(2*Table1[[#This Row],[Avg Dissolved Oxygen]]))</f>
        <v>0</v>
      </c>
      <c r="AH1013">
        <f>(Table1[[#This Row],[Fecal Score]]*0.3) + (Table1[[#This Row],[BOD Score]]*0.25) + (Table1[[#This Row],[Nitrate Score]]*0.2) + (Table1[[#This Row],[pH Score]]*0.15) + (Table1[[#This Row],[Dissolved Oxygen Score]]*0.1)</f>
        <v>7.4719999999999995</v>
      </c>
      <c r="AI1013">
        <v>2019</v>
      </c>
    </row>
    <row r="1014" spans="1:35">
      <c r="A1014">
        <v>3640</v>
      </c>
      <c r="B1014" t="s">
        <v>444</v>
      </c>
      <c r="C1014" t="s">
        <v>35</v>
      </c>
      <c r="D1014" t="s">
        <v>113</v>
      </c>
      <c r="E1014">
        <v>22.3</v>
      </c>
      <c r="F1014">
        <v>33.799999999999997</v>
      </c>
      <c r="G1014">
        <f>(Table1[[#This Row],[Min Temperature]]+Table1[[#This Row],[Max Temperature]])/2</f>
        <v>28.049999999999997</v>
      </c>
      <c r="H1014">
        <v>2.6</v>
      </c>
      <c r="I1014">
        <v>6.7</v>
      </c>
      <c r="J1014">
        <f>(Table1[[#This Row],[Min Dissolved Oxygen]]+Table1[[#This Row],[Max Dissolved Oxygen]])/2</f>
        <v>4.6500000000000004</v>
      </c>
      <c r="K1014">
        <v>6.3</v>
      </c>
      <c r="L1014">
        <v>8.1</v>
      </c>
      <c r="M1014">
        <f>(Table1[[#This Row],[Min pH]]+Table1[[#This Row],[Max pH]])/2</f>
        <v>7.1999999999999993</v>
      </c>
      <c r="N1014">
        <v>460</v>
      </c>
      <c r="O1014">
        <v>1114</v>
      </c>
      <c r="P1014">
        <f>(Table1[[#This Row],[Min Conductivity]]+Table1[[#This Row],[Max Conductivity]])/2</f>
        <v>787</v>
      </c>
      <c r="Q1014">
        <v>4</v>
      </c>
      <c r="R1014">
        <v>38</v>
      </c>
      <c r="S1014">
        <f>(Table1[[#This Row],[Min BOD]]+Table1[[#This Row],[Max BOD]])/2</f>
        <v>21</v>
      </c>
      <c r="T1014">
        <v>0.9</v>
      </c>
      <c r="U1014">
        <v>13</v>
      </c>
      <c r="V1014">
        <f>(Table1[[#This Row],[Min Nitrate N + Nitrite N]]+Table1[[#This Row],[Max Nitrate N + Nitrite N]])/2</f>
        <v>6.95</v>
      </c>
      <c r="W1014">
        <v>4700</v>
      </c>
      <c r="X1014">
        <v>460000</v>
      </c>
      <c r="Y1014">
        <f>(Table1[[#This Row],[Min Fecal Coliform]]+Table1[[#This Row],[Max Fecal Coliform]])/2</f>
        <v>232350</v>
      </c>
      <c r="Z1014">
        <v>35000</v>
      </c>
      <c r="AA1014">
        <v>3500000</v>
      </c>
      <c r="AB1014">
        <f>(Table1[[#This Row],[Min Total Coliform]]+Table1[[#This Row],[Max Total Coliform]])/2</f>
        <v>1767500</v>
      </c>
      <c r="AC1014">
        <f>MIN(10, (Table1[[#This Row],[Avg BOD]]/4)*10)</f>
        <v>10</v>
      </c>
      <c r="AD1014">
        <f>MIN(10, (Table1[[#This Row],[Avg Fecal Coliform]]/600)*10)</f>
        <v>10</v>
      </c>
      <c r="AE1014">
        <f>MIN(10, (Table1[[#This Row],[Avg Nitrate N + Nitrite N]]/10)*10)</f>
        <v>6.9500000000000011</v>
      </c>
      <c r="AF1014">
        <f>IF(OR(Table1[[#This Row],[Avg pH]]&lt;6.5,Table1[[#This Row],[Avg pH]]&gt;8.5),10,0)</f>
        <v>0</v>
      </c>
      <c r="AG1014">
        <f>MAX(0, 10-(2*Table1[[#This Row],[Avg Dissolved Oxygen]]))</f>
        <v>0.69999999999999929</v>
      </c>
      <c r="AH1014">
        <f>(Table1[[#This Row],[Fecal Score]]*0.3) + (Table1[[#This Row],[BOD Score]]*0.25) + (Table1[[#This Row],[Nitrate Score]]*0.2) + (Table1[[#This Row],[pH Score]]*0.15) + (Table1[[#This Row],[Dissolved Oxygen Score]]*0.1)</f>
        <v>6.9600000000000009</v>
      </c>
      <c r="AI1014">
        <v>2019</v>
      </c>
    </row>
    <row r="1015" spans="1:35">
      <c r="A1015">
        <v>3641</v>
      </c>
      <c r="B1015" t="s">
        <v>576</v>
      </c>
      <c r="C1015" t="s">
        <v>35</v>
      </c>
      <c r="D1015" t="s">
        <v>113</v>
      </c>
      <c r="E1015">
        <v>22.8</v>
      </c>
      <c r="F1015">
        <v>34</v>
      </c>
      <c r="G1015">
        <f>(Table1[[#This Row],[Min Temperature]]+Table1[[#This Row],[Max Temperature]])/2</f>
        <v>28.4</v>
      </c>
      <c r="H1015">
        <v>3.8</v>
      </c>
      <c r="I1015">
        <v>6.9</v>
      </c>
      <c r="J1015">
        <f>(Table1[[#This Row],[Min Dissolved Oxygen]]+Table1[[#This Row],[Max Dissolved Oxygen]])/2</f>
        <v>5.35</v>
      </c>
      <c r="K1015">
        <v>6.6</v>
      </c>
      <c r="L1015">
        <v>8.1999999999999993</v>
      </c>
      <c r="M1015">
        <f>(Table1[[#This Row],[Min pH]]+Table1[[#This Row],[Max pH]])/2</f>
        <v>7.3999999999999995</v>
      </c>
      <c r="N1015">
        <v>410</v>
      </c>
      <c r="O1015">
        <v>638</v>
      </c>
      <c r="P1015">
        <f>(Table1[[#This Row],[Min Conductivity]]+Table1[[#This Row],[Max Conductivity]])/2</f>
        <v>524</v>
      </c>
      <c r="Q1015">
        <v>3</v>
      </c>
      <c r="R1015">
        <v>27</v>
      </c>
      <c r="S1015">
        <f>(Table1[[#This Row],[Min BOD]]+Table1[[#This Row],[Max BOD]])/2</f>
        <v>15</v>
      </c>
      <c r="T1015">
        <v>0.4</v>
      </c>
      <c r="U1015">
        <v>9</v>
      </c>
      <c r="V1015">
        <f>(Table1[[#This Row],[Min Nitrate N + Nitrite N]]+Table1[[#This Row],[Max Nitrate N + Nitrite N]])/2</f>
        <v>4.7</v>
      </c>
      <c r="W1015">
        <v>630</v>
      </c>
      <c r="X1015">
        <v>170000</v>
      </c>
      <c r="Y1015">
        <f>(Table1[[#This Row],[Min Fecal Coliform]]+Table1[[#This Row],[Max Fecal Coliform]])/2</f>
        <v>85315</v>
      </c>
      <c r="Z1015">
        <v>5400</v>
      </c>
      <c r="AA1015">
        <v>920000</v>
      </c>
      <c r="AB1015">
        <f>(Table1[[#This Row],[Min Total Coliform]]+Table1[[#This Row],[Max Total Coliform]])/2</f>
        <v>462700</v>
      </c>
      <c r="AC1015">
        <f>MIN(10, (Table1[[#This Row],[Avg BOD]]/4)*10)</f>
        <v>10</v>
      </c>
      <c r="AD1015">
        <f>MIN(10, (Table1[[#This Row],[Avg Fecal Coliform]]/600)*10)</f>
        <v>10</v>
      </c>
      <c r="AE1015">
        <f>MIN(10, (Table1[[#This Row],[Avg Nitrate N + Nitrite N]]/10)*10)</f>
        <v>4.7</v>
      </c>
      <c r="AF1015">
        <f>IF(OR(Table1[[#This Row],[Avg pH]]&lt;6.5,Table1[[#This Row],[Avg pH]]&gt;8.5),10,0)</f>
        <v>0</v>
      </c>
      <c r="AG1015">
        <f>MAX(0, 10-(2*Table1[[#This Row],[Avg Dissolved Oxygen]]))</f>
        <v>0</v>
      </c>
      <c r="AH1015">
        <f>(Table1[[#This Row],[Fecal Score]]*0.3) + (Table1[[#This Row],[BOD Score]]*0.25) + (Table1[[#This Row],[Nitrate Score]]*0.2) + (Table1[[#This Row],[pH Score]]*0.15) + (Table1[[#This Row],[Dissolved Oxygen Score]]*0.1)</f>
        <v>6.44</v>
      </c>
      <c r="AI1015">
        <v>2019</v>
      </c>
    </row>
    <row r="1016" spans="1:35">
      <c r="A1016">
        <v>3642</v>
      </c>
      <c r="B1016" t="s">
        <v>577</v>
      </c>
      <c r="C1016" t="s">
        <v>35</v>
      </c>
      <c r="D1016" t="s">
        <v>113</v>
      </c>
      <c r="E1016">
        <v>24</v>
      </c>
      <c r="F1016">
        <v>27</v>
      </c>
      <c r="G1016">
        <f>(Table1[[#This Row],[Min Temperature]]+Table1[[#This Row],[Max Temperature]])/2</f>
        <v>25.5</v>
      </c>
      <c r="H1016">
        <v>4.8</v>
      </c>
      <c r="I1016">
        <v>6</v>
      </c>
      <c r="J1016">
        <f>(Table1[[#This Row],[Min Dissolved Oxygen]]+Table1[[#This Row],[Max Dissolved Oxygen]])/2</f>
        <v>5.4</v>
      </c>
      <c r="K1016">
        <v>6.8</v>
      </c>
      <c r="L1016">
        <v>7.2</v>
      </c>
      <c r="M1016">
        <f>(Table1[[#This Row],[Min pH]]+Table1[[#This Row],[Max pH]])/2</f>
        <v>7</v>
      </c>
      <c r="N1016">
        <v>627</v>
      </c>
      <c r="O1016">
        <v>1090</v>
      </c>
      <c r="P1016">
        <f>(Table1[[#This Row],[Min Conductivity]]+Table1[[#This Row],[Max Conductivity]])/2</f>
        <v>858.5</v>
      </c>
      <c r="Q1016">
        <v>3</v>
      </c>
      <c r="R1016">
        <v>7</v>
      </c>
      <c r="S1016">
        <f>(Table1[[#This Row],[Min BOD]]+Table1[[#This Row],[Max BOD]])/2</f>
        <v>5</v>
      </c>
      <c r="T1016">
        <v>1.2</v>
      </c>
      <c r="U1016">
        <v>3</v>
      </c>
      <c r="V1016">
        <f>(Table1[[#This Row],[Min Nitrate N + Nitrite N]]+Table1[[#This Row],[Max Nitrate N + Nitrite N]])/2</f>
        <v>2.1</v>
      </c>
      <c r="W1016">
        <v>1700</v>
      </c>
      <c r="X1016">
        <v>46000</v>
      </c>
      <c r="Y1016">
        <f>(Table1[[#This Row],[Min Fecal Coliform]]+Table1[[#This Row],[Max Fecal Coliform]])/2</f>
        <v>23850</v>
      </c>
      <c r="Z1016">
        <v>16000</v>
      </c>
      <c r="AA1016">
        <v>540000</v>
      </c>
      <c r="AB1016">
        <f>(Table1[[#This Row],[Min Total Coliform]]+Table1[[#This Row],[Max Total Coliform]])/2</f>
        <v>278000</v>
      </c>
      <c r="AC1016">
        <f>MIN(10, (Table1[[#This Row],[Avg BOD]]/4)*10)</f>
        <v>10</v>
      </c>
      <c r="AD1016">
        <f>MIN(10, (Table1[[#This Row],[Avg Fecal Coliform]]/600)*10)</f>
        <v>10</v>
      </c>
      <c r="AE1016">
        <f>MIN(10, (Table1[[#This Row],[Avg Nitrate N + Nitrite N]]/10)*10)</f>
        <v>2.1</v>
      </c>
      <c r="AF1016">
        <f>IF(OR(Table1[[#This Row],[Avg pH]]&lt;6.5,Table1[[#This Row],[Avg pH]]&gt;8.5),10,0)</f>
        <v>0</v>
      </c>
      <c r="AG1016">
        <f>MAX(0, 10-(2*Table1[[#This Row],[Avg Dissolved Oxygen]]))</f>
        <v>0</v>
      </c>
      <c r="AH1016">
        <f>(Table1[[#This Row],[Fecal Score]]*0.3) + (Table1[[#This Row],[BOD Score]]*0.25) + (Table1[[#This Row],[Nitrate Score]]*0.2) + (Table1[[#This Row],[pH Score]]*0.15) + (Table1[[#This Row],[Dissolved Oxygen Score]]*0.1)</f>
        <v>5.92</v>
      </c>
      <c r="AI1016">
        <v>2019</v>
      </c>
    </row>
    <row r="1017" spans="1:35">
      <c r="A1017">
        <v>3643</v>
      </c>
      <c r="B1017" t="s">
        <v>174</v>
      </c>
      <c r="C1017" t="s">
        <v>35</v>
      </c>
      <c r="D1017" t="s">
        <v>113</v>
      </c>
      <c r="E1017">
        <v>26</v>
      </c>
      <c r="F1017">
        <v>27</v>
      </c>
      <c r="G1017">
        <f>(Table1[[#This Row],[Min Temperature]]+Table1[[#This Row],[Max Temperature]])/2</f>
        <v>26.5</v>
      </c>
      <c r="H1017">
        <v>2.2999999999999998</v>
      </c>
      <c r="I1017">
        <v>6</v>
      </c>
      <c r="J1017">
        <f>(Table1[[#This Row],[Min Dissolved Oxygen]]+Table1[[#This Row],[Max Dissolved Oxygen]])/2</f>
        <v>4.1500000000000004</v>
      </c>
      <c r="K1017">
        <v>6.5</v>
      </c>
      <c r="L1017">
        <v>7.6</v>
      </c>
      <c r="M1017">
        <f>(Table1[[#This Row],[Min pH]]+Table1[[#This Row],[Max pH]])/2</f>
        <v>7.05</v>
      </c>
      <c r="N1017">
        <v>286</v>
      </c>
      <c r="O1017">
        <v>1827</v>
      </c>
      <c r="P1017">
        <f>(Table1[[#This Row],[Min Conductivity]]+Table1[[#This Row],[Max Conductivity]])/2</f>
        <v>1056.5</v>
      </c>
      <c r="Q1017">
        <v>3</v>
      </c>
      <c r="R1017">
        <v>13</v>
      </c>
      <c r="S1017">
        <f>(Table1[[#This Row],[Min BOD]]+Table1[[#This Row],[Max BOD]])/2</f>
        <v>8</v>
      </c>
      <c r="T1017">
        <v>3.4</v>
      </c>
      <c r="U1017">
        <v>9.5</v>
      </c>
      <c r="V1017">
        <f>(Table1[[#This Row],[Min Nitrate N + Nitrite N]]+Table1[[#This Row],[Max Nitrate N + Nitrite N]])/2</f>
        <v>6.45</v>
      </c>
      <c r="W1017">
        <v>12000</v>
      </c>
      <c r="X1017">
        <v>94000</v>
      </c>
      <c r="Y1017">
        <f>(Table1[[#This Row],[Min Fecal Coliform]]+Table1[[#This Row],[Max Fecal Coliform]])/2</f>
        <v>53000</v>
      </c>
      <c r="Z1017">
        <v>92000</v>
      </c>
      <c r="AA1017">
        <v>540000</v>
      </c>
      <c r="AB1017">
        <f>(Table1[[#This Row],[Min Total Coliform]]+Table1[[#This Row],[Max Total Coliform]])/2</f>
        <v>316000</v>
      </c>
      <c r="AC1017">
        <f>MIN(10, (Table1[[#This Row],[Avg BOD]]/4)*10)</f>
        <v>10</v>
      </c>
      <c r="AD1017">
        <f>MIN(10, (Table1[[#This Row],[Avg Fecal Coliform]]/600)*10)</f>
        <v>10</v>
      </c>
      <c r="AE1017">
        <f>MIN(10, (Table1[[#This Row],[Avg Nitrate N + Nitrite N]]/10)*10)</f>
        <v>6.45</v>
      </c>
      <c r="AF1017">
        <f>IF(OR(Table1[[#This Row],[Avg pH]]&lt;6.5,Table1[[#This Row],[Avg pH]]&gt;8.5),10,0)</f>
        <v>0</v>
      </c>
      <c r="AG1017">
        <f>MAX(0, 10-(2*Table1[[#This Row],[Avg Dissolved Oxygen]]))</f>
        <v>1.6999999999999993</v>
      </c>
      <c r="AH1017">
        <f>(Table1[[#This Row],[Fecal Score]]*0.3) + (Table1[[#This Row],[BOD Score]]*0.25) + (Table1[[#This Row],[Nitrate Score]]*0.2) + (Table1[[#This Row],[pH Score]]*0.15) + (Table1[[#This Row],[Dissolved Oxygen Score]]*0.1)</f>
        <v>6.96</v>
      </c>
      <c r="AI1017">
        <v>2019</v>
      </c>
    </row>
    <row r="1018" spans="1:35">
      <c r="A1018">
        <v>3648</v>
      </c>
      <c r="B1018" t="s">
        <v>578</v>
      </c>
      <c r="C1018" t="s">
        <v>35</v>
      </c>
      <c r="D1018" t="s">
        <v>113</v>
      </c>
      <c r="E1018">
        <v>22</v>
      </c>
      <c r="F1018">
        <v>29</v>
      </c>
      <c r="G1018">
        <f>(Table1[[#This Row],[Min Temperature]]+Table1[[#This Row],[Max Temperature]])/2</f>
        <v>25.5</v>
      </c>
      <c r="H1018">
        <v>5</v>
      </c>
      <c r="I1018">
        <v>7.8</v>
      </c>
      <c r="J1018">
        <f>(Table1[[#This Row],[Min Dissolved Oxygen]]+Table1[[#This Row],[Max Dissolved Oxygen]])/2</f>
        <v>6.4</v>
      </c>
      <c r="K1018">
        <v>6.5</v>
      </c>
      <c r="L1018">
        <v>7.6</v>
      </c>
      <c r="M1018">
        <f>(Table1[[#This Row],[Min pH]]+Table1[[#This Row],[Max pH]])/2</f>
        <v>7.05</v>
      </c>
      <c r="N1018">
        <v>164</v>
      </c>
      <c r="O1018">
        <v>550</v>
      </c>
      <c r="P1018">
        <f>(Table1[[#This Row],[Min Conductivity]]+Table1[[#This Row],[Max Conductivity]])/2</f>
        <v>357</v>
      </c>
      <c r="Q1018">
        <v>3</v>
      </c>
      <c r="R1018">
        <v>14</v>
      </c>
      <c r="S1018">
        <f>(Table1[[#This Row],[Min BOD]]+Table1[[#This Row],[Max BOD]])/2</f>
        <v>8.5</v>
      </c>
      <c r="T1018">
        <v>0.02</v>
      </c>
      <c r="U1018">
        <v>4.16</v>
      </c>
      <c r="V1018">
        <f>(Table1[[#This Row],[Min Nitrate N + Nitrite N]]+Table1[[#This Row],[Max Nitrate N + Nitrite N]])/2</f>
        <v>2.09</v>
      </c>
      <c r="W1018">
        <v>630</v>
      </c>
      <c r="X1018">
        <v>170000</v>
      </c>
      <c r="Y1018">
        <f>(Table1[[#This Row],[Min Fecal Coliform]]+Table1[[#This Row],[Max Fecal Coliform]])/2</f>
        <v>85315</v>
      </c>
      <c r="Z1018">
        <v>5400</v>
      </c>
      <c r="AA1018">
        <v>1600000</v>
      </c>
      <c r="AB1018">
        <f>(Table1[[#This Row],[Min Total Coliform]]+Table1[[#This Row],[Max Total Coliform]])/2</f>
        <v>802700</v>
      </c>
      <c r="AC1018">
        <f>MIN(10, (Table1[[#This Row],[Avg BOD]]/4)*10)</f>
        <v>10</v>
      </c>
      <c r="AD1018">
        <f>MIN(10, (Table1[[#This Row],[Avg Fecal Coliform]]/600)*10)</f>
        <v>10</v>
      </c>
      <c r="AE1018">
        <f>MIN(10, (Table1[[#This Row],[Avg Nitrate N + Nitrite N]]/10)*10)</f>
        <v>2.09</v>
      </c>
      <c r="AF1018">
        <f>IF(OR(Table1[[#This Row],[Avg pH]]&lt;6.5,Table1[[#This Row],[Avg pH]]&gt;8.5),10,0)</f>
        <v>0</v>
      </c>
      <c r="AG1018">
        <f>MAX(0, 10-(2*Table1[[#This Row],[Avg Dissolved Oxygen]]))</f>
        <v>0</v>
      </c>
      <c r="AH1018">
        <f>(Table1[[#This Row],[Fecal Score]]*0.3) + (Table1[[#This Row],[BOD Score]]*0.25) + (Table1[[#This Row],[Nitrate Score]]*0.2) + (Table1[[#This Row],[pH Score]]*0.15) + (Table1[[#This Row],[Dissolved Oxygen Score]]*0.1)</f>
        <v>5.9180000000000001</v>
      </c>
      <c r="AI1018">
        <v>2019</v>
      </c>
    </row>
    <row r="1019" spans="1:35">
      <c r="A1019">
        <v>3650</v>
      </c>
      <c r="B1019" t="s">
        <v>579</v>
      </c>
      <c r="C1019" t="s">
        <v>35</v>
      </c>
      <c r="D1019" t="s">
        <v>113</v>
      </c>
      <c r="E1019">
        <v>23</v>
      </c>
      <c r="F1019">
        <v>30</v>
      </c>
      <c r="G1019">
        <f>(Table1[[#This Row],[Min Temperature]]+Table1[[#This Row],[Max Temperature]])/2</f>
        <v>26.5</v>
      </c>
      <c r="H1019">
        <v>0.8</v>
      </c>
      <c r="I1019">
        <v>8</v>
      </c>
      <c r="J1019">
        <f>(Table1[[#This Row],[Min Dissolved Oxygen]]+Table1[[#This Row],[Max Dissolved Oxygen]])/2</f>
        <v>4.4000000000000004</v>
      </c>
      <c r="K1019">
        <v>6.6</v>
      </c>
      <c r="L1019">
        <v>7.3</v>
      </c>
      <c r="M1019">
        <f>(Table1[[#This Row],[Min pH]]+Table1[[#This Row],[Max pH]])/2</f>
        <v>6.9499999999999993</v>
      </c>
      <c r="N1019">
        <v>437</v>
      </c>
      <c r="O1019">
        <v>1631</v>
      </c>
      <c r="P1019">
        <f>(Table1[[#This Row],[Min Conductivity]]+Table1[[#This Row],[Max Conductivity]])/2</f>
        <v>1034</v>
      </c>
      <c r="Q1019">
        <v>3</v>
      </c>
      <c r="R1019">
        <v>16</v>
      </c>
      <c r="S1019">
        <f>(Table1[[#This Row],[Min BOD]]+Table1[[#This Row],[Max BOD]])/2</f>
        <v>9.5</v>
      </c>
      <c r="T1019">
        <v>0.61</v>
      </c>
      <c r="U1019">
        <v>30</v>
      </c>
      <c r="V1019">
        <f>(Table1[[#This Row],[Min Nitrate N + Nitrite N]]+Table1[[#This Row],[Max Nitrate N + Nitrite N]])/2</f>
        <v>15.305</v>
      </c>
      <c r="W1019">
        <v>2600</v>
      </c>
      <c r="X1019">
        <v>170000</v>
      </c>
      <c r="Y1019">
        <f>(Table1[[#This Row],[Min Fecal Coliform]]+Table1[[#This Row],[Max Fecal Coliform]])/2</f>
        <v>86300</v>
      </c>
      <c r="Z1019">
        <v>35000</v>
      </c>
      <c r="AA1019">
        <v>1600000</v>
      </c>
      <c r="AB1019">
        <f>(Table1[[#This Row],[Min Total Coliform]]+Table1[[#This Row],[Max Total Coliform]])/2</f>
        <v>817500</v>
      </c>
      <c r="AC1019">
        <f>MIN(10, (Table1[[#This Row],[Avg BOD]]/4)*10)</f>
        <v>10</v>
      </c>
      <c r="AD1019">
        <f>MIN(10, (Table1[[#This Row],[Avg Fecal Coliform]]/600)*10)</f>
        <v>10</v>
      </c>
      <c r="AE1019">
        <f>MIN(10, (Table1[[#This Row],[Avg Nitrate N + Nitrite N]]/10)*10)</f>
        <v>10</v>
      </c>
      <c r="AF1019">
        <f>IF(OR(Table1[[#This Row],[Avg pH]]&lt;6.5,Table1[[#This Row],[Avg pH]]&gt;8.5),10,0)</f>
        <v>0</v>
      </c>
      <c r="AG1019">
        <f>MAX(0, 10-(2*Table1[[#This Row],[Avg Dissolved Oxygen]]))</f>
        <v>1.1999999999999993</v>
      </c>
      <c r="AH1019">
        <f>(Table1[[#This Row],[Fecal Score]]*0.3) + (Table1[[#This Row],[BOD Score]]*0.25) + (Table1[[#This Row],[Nitrate Score]]*0.2) + (Table1[[#This Row],[pH Score]]*0.15) + (Table1[[#This Row],[Dissolved Oxygen Score]]*0.1)</f>
        <v>7.62</v>
      </c>
      <c r="AI1019">
        <v>2019</v>
      </c>
    </row>
    <row r="1020" spans="1:35">
      <c r="A1020">
        <v>3651</v>
      </c>
      <c r="B1020" t="s">
        <v>177</v>
      </c>
      <c r="C1020" t="s">
        <v>35</v>
      </c>
      <c r="D1020" t="s">
        <v>113</v>
      </c>
      <c r="E1020">
        <v>22</v>
      </c>
      <c r="F1020">
        <v>30</v>
      </c>
      <c r="G1020">
        <f>(Table1[[#This Row],[Min Temperature]]+Table1[[#This Row],[Max Temperature]])/2</f>
        <v>26</v>
      </c>
      <c r="H1020">
        <v>0.5</v>
      </c>
      <c r="I1020">
        <v>6.9</v>
      </c>
      <c r="J1020">
        <f>(Table1[[#This Row],[Min Dissolved Oxygen]]+Table1[[#This Row],[Max Dissolved Oxygen]])/2</f>
        <v>3.7</v>
      </c>
      <c r="K1020">
        <v>6.4</v>
      </c>
      <c r="L1020">
        <v>7.4</v>
      </c>
      <c r="M1020">
        <f>(Table1[[#This Row],[Min pH]]+Table1[[#This Row],[Max pH]])/2</f>
        <v>6.9</v>
      </c>
      <c r="N1020">
        <v>560</v>
      </c>
      <c r="O1020">
        <v>1885</v>
      </c>
      <c r="P1020">
        <f>(Table1[[#This Row],[Min Conductivity]]+Table1[[#This Row],[Max Conductivity]])/2</f>
        <v>1222.5</v>
      </c>
      <c r="Q1020">
        <v>3</v>
      </c>
      <c r="R1020">
        <v>15.96</v>
      </c>
      <c r="S1020">
        <f>(Table1[[#This Row],[Min BOD]]+Table1[[#This Row],[Max BOD]])/2</f>
        <v>9.48</v>
      </c>
      <c r="T1020">
        <v>0.85</v>
      </c>
      <c r="U1020">
        <v>34</v>
      </c>
      <c r="V1020">
        <f>(Table1[[#This Row],[Min Nitrate N + Nitrite N]]+Table1[[#This Row],[Max Nitrate N + Nitrite N]])/2</f>
        <v>17.425000000000001</v>
      </c>
      <c r="W1020">
        <v>940</v>
      </c>
      <c r="X1020">
        <v>220000</v>
      </c>
      <c r="Y1020">
        <f>(Table1[[#This Row],[Min Fecal Coliform]]+Table1[[#This Row],[Max Fecal Coliform]])/2</f>
        <v>110470</v>
      </c>
      <c r="Z1020">
        <v>5400</v>
      </c>
      <c r="AA1020">
        <v>1600000</v>
      </c>
      <c r="AB1020">
        <f>(Table1[[#This Row],[Min Total Coliform]]+Table1[[#This Row],[Max Total Coliform]])/2</f>
        <v>802700</v>
      </c>
      <c r="AC1020">
        <f>MIN(10, (Table1[[#This Row],[Avg BOD]]/4)*10)</f>
        <v>10</v>
      </c>
      <c r="AD1020">
        <f>MIN(10, (Table1[[#This Row],[Avg Fecal Coliform]]/600)*10)</f>
        <v>10</v>
      </c>
      <c r="AE1020">
        <f>MIN(10, (Table1[[#This Row],[Avg Nitrate N + Nitrite N]]/10)*10)</f>
        <v>10</v>
      </c>
      <c r="AF1020">
        <f>IF(OR(Table1[[#This Row],[Avg pH]]&lt;6.5,Table1[[#This Row],[Avg pH]]&gt;8.5),10,0)</f>
        <v>0</v>
      </c>
      <c r="AG1020">
        <f>MAX(0, 10-(2*Table1[[#This Row],[Avg Dissolved Oxygen]]))</f>
        <v>2.5999999999999996</v>
      </c>
      <c r="AH1020">
        <f>(Table1[[#This Row],[Fecal Score]]*0.3) + (Table1[[#This Row],[BOD Score]]*0.25) + (Table1[[#This Row],[Nitrate Score]]*0.2) + (Table1[[#This Row],[pH Score]]*0.15) + (Table1[[#This Row],[Dissolved Oxygen Score]]*0.1)</f>
        <v>7.76</v>
      </c>
      <c r="AI1020">
        <v>2019</v>
      </c>
    </row>
    <row r="1021" spans="1:35">
      <c r="A1021">
        <v>3653</v>
      </c>
      <c r="B1021" t="s">
        <v>178</v>
      </c>
      <c r="C1021" t="s">
        <v>35</v>
      </c>
      <c r="D1021" t="s">
        <v>113</v>
      </c>
      <c r="E1021">
        <v>19</v>
      </c>
      <c r="F1021">
        <v>35</v>
      </c>
      <c r="G1021">
        <f>(Table1[[#This Row],[Min Temperature]]+Table1[[#This Row],[Max Temperature]])/2</f>
        <v>27</v>
      </c>
      <c r="H1021">
        <v>4.9000000000000004</v>
      </c>
      <c r="I1021">
        <v>7.3</v>
      </c>
      <c r="J1021">
        <f>(Table1[[#This Row],[Min Dissolved Oxygen]]+Table1[[#This Row],[Max Dissolved Oxygen]])/2</f>
        <v>6.1</v>
      </c>
      <c r="K1021">
        <v>6.7</v>
      </c>
      <c r="L1021">
        <v>7.7</v>
      </c>
      <c r="M1021">
        <f>(Table1[[#This Row],[Min pH]]+Table1[[#This Row],[Max pH]])/2</f>
        <v>7.2</v>
      </c>
      <c r="N1021">
        <v>190</v>
      </c>
      <c r="O1021">
        <v>580</v>
      </c>
      <c r="P1021">
        <f>(Table1[[#This Row],[Min Conductivity]]+Table1[[#This Row],[Max Conductivity]])/2</f>
        <v>385</v>
      </c>
      <c r="Q1021">
        <v>2</v>
      </c>
      <c r="R1021">
        <v>10</v>
      </c>
      <c r="S1021">
        <f>(Table1[[#This Row],[Min BOD]]+Table1[[#This Row],[Max BOD]])/2</f>
        <v>6</v>
      </c>
      <c r="T1021">
        <v>0.1</v>
      </c>
      <c r="U1021">
        <v>4.4800000000000004</v>
      </c>
      <c r="V1021">
        <f>(Table1[[#This Row],[Min Nitrate N + Nitrite N]]+Table1[[#This Row],[Max Nitrate N + Nitrite N]])/2</f>
        <v>2.29</v>
      </c>
      <c r="W1021">
        <v>410</v>
      </c>
      <c r="X1021">
        <v>63000</v>
      </c>
      <c r="Y1021">
        <f>(Table1[[#This Row],[Min Fecal Coliform]]+Table1[[#This Row],[Max Fecal Coliform]])/2</f>
        <v>31705</v>
      </c>
      <c r="Z1021">
        <v>3500</v>
      </c>
      <c r="AA1021">
        <v>540000</v>
      </c>
      <c r="AB1021">
        <f>(Table1[[#This Row],[Min Total Coliform]]+Table1[[#This Row],[Max Total Coliform]])/2</f>
        <v>271750</v>
      </c>
      <c r="AC1021">
        <f>MIN(10, (Table1[[#This Row],[Avg BOD]]/4)*10)</f>
        <v>10</v>
      </c>
      <c r="AD1021">
        <f>MIN(10, (Table1[[#This Row],[Avg Fecal Coliform]]/600)*10)</f>
        <v>10</v>
      </c>
      <c r="AE1021">
        <f>MIN(10, (Table1[[#This Row],[Avg Nitrate N + Nitrite N]]/10)*10)</f>
        <v>2.29</v>
      </c>
      <c r="AF1021">
        <f>IF(OR(Table1[[#This Row],[Avg pH]]&lt;6.5,Table1[[#This Row],[Avg pH]]&gt;8.5),10,0)</f>
        <v>0</v>
      </c>
      <c r="AG1021">
        <f>MAX(0, 10-(2*Table1[[#This Row],[Avg Dissolved Oxygen]]))</f>
        <v>0</v>
      </c>
      <c r="AH1021">
        <f>(Table1[[#This Row],[Fecal Score]]*0.3) + (Table1[[#This Row],[BOD Score]]*0.25) + (Table1[[#This Row],[Nitrate Score]]*0.2) + (Table1[[#This Row],[pH Score]]*0.15) + (Table1[[#This Row],[Dissolved Oxygen Score]]*0.1)</f>
        <v>5.9580000000000002</v>
      </c>
      <c r="AI1021">
        <v>2019</v>
      </c>
    </row>
    <row r="1022" spans="1:35">
      <c r="A1022">
        <v>3656</v>
      </c>
      <c r="B1022" t="s">
        <v>580</v>
      </c>
      <c r="C1022" t="s">
        <v>35</v>
      </c>
      <c r="D1022" t="s">
        <v>113</v>
      </c>
      <c r="E1022">
        <v>26</v>
      </c>
      <c r="F1022">
        <v>28</v>
      </c>
      <c r="G1022">
        <f>(Table1[[#This Row],[Min Temperature]]+Table1[[#This Row],[Max Temperature]])/2</f>
        <v>27</v>
      </c>
      <c r="H1022">
        <v>5</v>
      </c>
      <c r="I1022">
        <v>5.6</v>
      </c>
      <c r="J1022">
        <f>(Table1[[#This Row],[Min Dissolved Oxygen]]+Table1[[#This Row],[Max Dissolved Oxygen]])/2</f>
        <v>5.3</v>
      </c>
      <c r="K1022">
        <v>7</v>
      </c>
      <c r="L1022">
        <v>7.6</v>
      </c>
      <c r="M1022">
        <f>(Table1[[#This Row],[Min pH]]+Table1[[#This Row],[Max pH]])/2</f>
        <v>7.3</v>
      </c>
      <c r="N1022">
        <v>340</v>
      </c>
      <c r="O1022">
        <v>470</v>
      </c>
      <c r="P1022">
        <f>(Table1[[#This Row],[Min Conductivity]]+Table1[[#This Row],[Max Conductivity]])/2</f>
        <v>405</v>
      </c>
      <c r="Q1022">
        <v>2</v>
      </c>
      <c r="R1022">
        <v>3</v>
      </c>
      <c r="S1022">
        <f>(Table1[[#This Row],[Min BOD]]+Table1[[#This Row],[Max BOD]])/2</f>
        <v>2.5</v>
      </c>
      <c r="T1022">
        <v>0.1</v>
      </c>
      <c r="U1022">
        <v>0.2</v>
      </c>
      <c r="V1022">
        <f>(Table1[[#This Row],[Min Nitrate N + Nitrite N]]+Table1[[#This Row],[Max Nitrate N + Nitrite N]])/2</f>
        <v>0.15000000000000002</v>
      </c>
      <c r="W1022">
        <v>320</v>
      </c>
      <c r="X1022">
        <v>460</v>
      </c>
      <c r="Y1022">
        <f>(Table1[[#This Row],[Min Fecal Coliform]]+Table1[[#This Row],[Max Fecal Coliform]])/2</f>
        <v>390</v>
      </c>
      <c r="Z1022">
        <v>2800</v>
      </c>
      <c r="AA1022">
        <v>4000</v>
      </c>
      <c r="AB1022">
        <f>(Table1[[#This Row],[Min Total Coliform]]+Table1[[#This Row],[Max Total Coliform]])/2</f>
        <v>3400</v>
      </c>
      <c r="AC1022">
        <f>MIN(10, (Table1[[#This Row],[Avg BOD]]/4)*10)</f>
        <v>6.25</v>
      </c>
      <c r="AD1022">
        <f>MIN(10, (Table1[[#This Row],[Avg Fecal Coliform]]/600)*10)</f>
        <v>6.5</v>
      </c>
      <c r="AE1022">
        <f>MIN(10, (Table1[[#This Row],[Avg Nitrate N + Nitrite N]]/10)*10)</f>
        <v>0.15000000000000002</v>
      </c>
      <c r="AF1022">
        <f>IF(OR(Table1[[#This Row],[Avg pH]]&lt;6.5,Table1[[#This Row],[Avg pH]]&gt;8.5),10,0)</f>
        <v>0</v>
      </c>
      <c r="AG1022">
        <f>MAX(0, 10-(2*Table1[[#This Row],[Avg Dissolved Oxygen]]))</f>
        <v>0</v>
      </c>
      <c r="AH1022">
        <f>(Table1[[#This Row],[Fecal Score]]*0.3) + (Table1[[#This Row],[BOD Score]]*0.25) + (Table1[[#This Row],[Nitrate Score]]*0.2) + (Table1[[#This Row],[pH Score]]*0.15) + (Table1[[#This Row],[Dissolved Oxygen Score]]*0.1)</f>
        <v>3.5425</v>
      </c>
      <c r="AI1022">
        <v>2019</v>
      </c>
    </row>
    <row r="1023" spans="1:35">
      <c r="A1023">
        <v>3657</v>
      </c>
      <c r="B1023" t="s">
        <v>581</v>
      </c>
      <c r="C1023" t="s">
        <v>35</v>
      </c>
      <c r="D1023" t="s">
        <v>113</v>
      </c>
      <c r="E1023">
        <v>24</v>
      </c>
      <c r="F1023">
        <v>28</v>
      </c>
      <c r="G1023">
        <f>(Table1[[#This Row],[Min Temperature]]+Table1[[#This Row],[Max Temperature]])/2</f>
        <v>26</v>
      </c>
      <c r="H1023">
        <v>1.9</v>
      </c>
      <c r="I1023">
        <v>4.4000000000000004</v>
      </c>
      <c r="J1023">
        <f>(Table1[[#This Row],[Min Dissolved Oxygen]]+Table1[[#This Row],[Max Dissolved Oxygen]])/2</f>
        <v>3.1500000000000004</v>
      </c>
      <c r="K1023">
        <v>7.9</v>
      </c>
      <c r="L1023">
        <v>8.8000000000000007</v>
      </c>
      <c r="M1023">
        <f>(Table1[[#This Row],[Min pH]]+Table1[[#This Row],[Max pH]])/2</f>
        <v>8.3500000000000014</v>
      </c>
      <c r="N1023">
        <v>980</v>
      </c>
      <c r="O1023">
        <v>8900</v>
      </c>
      <c r="P1023">
        <f>(Table1[[#This Row],[Min Conductivity]]+Table1[[#This Row],[Max Conductivity]])/2</f>
        <v>4940</v>
      </c>
      <c r="Q1023">
        <v>4</v>
      </c>
      <c r="R1023">
        <v>34</v>
      </c>
      <c r="S1023">
        <f>(Table1[[#This Row],[Min BOD]]+Table1[[#This Row],[Max BOD]])/2</f>
        <v>19</v>
      </c>
      <c r="T1023">
        <v>0.3</v>
      </c>
      <c r="U1023">
        <v>1.2</v>
      </c>
      <c r="V1023">
        <f>(Table1[[#This Row],[Min Nitrate N + Nitrite N]]+Table1[[#This Row],[Max Nitrate N + Nitrite N]])/2</f>
        <v>0.75</v>
      </c>
      <c r="W1023">
        <v>240</v>
      </c>
      <c r="X1023">
        <v>700</v>
      </c>
      <c r="Y1023">
        <f>(Table1[[#This Row],[Min Fecal Coliform]]+Table1[[#This Row],[Max Fecal Coliform]])/2</f>
        <v>470</v>
      </c>
      <c r="Z1023">
        <v>3300</v>
      </c>
      <c r="AA1023">
        <v>6300</v>
      </c>
      <c r="AB1023">
        <f>(Table1[[#This Row],[Min Total Coliform]]+Table1[[#This Row],[Max Total Coliform]])/2</f>
        <v>4800</v>
      </c>
      <c r="AC1023">
        <f>MIN(10, (Table1[[#This Row],[Avg BOD]]/4)*10)</f>
        <v>10</v>
      </c>
      <c r="AD1023">
        <f>MIN(10, (Table1[[#This Row],[Avg Fecal Coliform]]/600)*10)</f>
        <v>7.833333333333333</v>
      </c>
      <c r="AE1023">
        <f>MIN(10, (Table1[[#This Row],[Avg Nitrate N + Nitrite N]]/10)*10)</f>
        <v>0.75</v>
      </c>
      <c r="AF1023">
        <f>IF(OR(Table1[[#This Row],[Avg pH]]&lt;6.5,Table1[[#This Row],[Avg pH]]&gt;8.5),10,0)</f>
        <v>0</v>
      </c>
      <c r="AG1023">
        <f>MAX(0, 10-(2*Table1[[#This Row],[Avg Dissolved Oxygen]]))</f>
        <v>3.6999999999999993</v>
      </c>
      <c r="AH1023">
        <f>(Table1[[#This Row],[Fecal Score]]*0.3) + (Table1[[#This Row],[BOD Score]]*0.25) + (Table1[[#This Row],[Nitrate Score]]*0.2) + (Table1[[#This Row],[pH Score]]*0.15) + (Table1[[#This Row],[Dissolved Oxygen Score]]*0.1)</f>
        <v>5.37</v>
      </c>
      <c r="AI1023">
        <v>2019</v>
      </c>
    </row>
    <row r="1024" spans="1:35">
      <c r="A1024">
        <v>3658</v>
      </c>
      <c r="B1024" t="s">
        <v>582</v>
      </c>
      <c r="C1024" t="s">
        <v>35</v>
      </c>
      <c r="D1024" t="s">
        <v>113</v>
      </c>
      <c r="E1024">
        <v>24</v>
      </c>
      <c r="F1024">
        <v>26</v>
      </c>
      <c r="G1024">
        <f>(Table1[[#This Row],[Min Temperature]]+Table1[[#This Row],[Max Temperature]])/2</f>
        <v>25</v>
      </c>
      <c r="H1024">
        <v>4.5999999999999996</v>
      </c>
      <c r="I1024">
        <v>5.4</v>
      </c>
      <c r="J1024">
        <f>(Table1[[#This Row],[Min Dissolved Oxygen]]+Table1[[#This Row],[Max Dissolved Oxygen]])/2</f>
        <v>5</v>
      </c>
      <c r="K1024">
        <v>8</v>
      </c>
      <c r="L1024">
        <v>8.1999999999999993</v>
      </c>
      <c r="M1024">
        <f>(Table1[[#This Row],[Min pH]]+Table1[[#This Row],[Max pH]])/2</f>
        <v>8.1</v>
      </c>
      <c r="N1024">
        <v>410</v>
      </c>
      <c r="O1024">
        <v>470</v>
      </c>
      <c r="P1024">
        <f>(Table1[[#This Row],[Min Conductivity]]+Table1[[#This Row],[Max Conductivity]])/2</f>
        <v>440</v>
      </c>
      <c r="Q1024">
        <v>3</v>
      </c>
      <c r="R1024">
        <v>3</v>
      </c>
      <c r="S1024">
        <f>(Table1[[#This Row],[Min BOD]]+Table1[[#This Row],[Max BOD]])/2</f>
        <v>3</v>
      </c>
      <c r="T1024">
        <v>0.2</v>
      </c>
      <c r="U1024">
        <v>0.2</v>
      </c>
      <c r="V1024">
        <f>(Table1[[#This Row],[Min Nitrate N + Nitrite N]]+Table1[[#This Row],[Max Nitrate N + Nitrite N]])/2</f>
        <v>0.2</v>
      </c>
      <c r="W1024">
        <v>320</v>
      </c>
      <c r="X1024">
        <v>610</v>
      </c>
      <c r="Y1024">
        <f>(Table1[[#This Row],[Min Fecal Coliform]]+Table1[[#This Row],[Max Fecal Coliform]])/2</f>
        <v>465</v>
      </c>
      <c r="Z1024">
        <v>2800</v>
      </c>
      <c r="AA1024">
        <v>4000</v>
      </c>
      <c r="AB1024">
        <f>(Table1[[#This Row],[Min Total Coliform]]+Table1[[#This Row],[Max Total Coliform]])/2</f>
        <v>3400</v>
      </c>
      <c r="AC1024">
        <f>MIN(10, (Table1[[#This Row],[Avg BOD]]/4)*10)</f>
        <v>7.5</v>
      </c>
      <c r="AD1024">
        <f>MIN(10, (Table1[[#This Row],[Avg Fecal Coliform]]/600)*10)</f>
        <v>7.75</v>
      </c>
      <c r="AE1024">
        <f>MIN(10, (Table1[[#This Row],[Avg Nitrate N + Nitrite N]]/10)*10)</f>
        <v>0.2</v>
      </c>
      <c r="AF1024">
        <f>IF(OR(Table1[[#This Row],[Avg pH]]&lt;6.5,Table1[[#This Row],[Avg pH]]&gt;8.5),10,0)</f>
        <v>0</v>
      </c>
      <c r="AG1024">
        <f>MAX(0, 10-(2*Table1[[#This Row],[Avg Dissolved Oxygen]]))</f>
        <v>0</v>
      </c>
      <c r="AH1024">
        <f>(Table1[[#This Row],[Fecal Score]]*0.3) + (Table1[[#This Row],[BOD Score]]*0.25) + (Table1[[#This Row],[Nitrate Score]]*0.2) + (Table1[[#This Row],[pH Score]]*0.15) + (Table1[[#This Row],[Dissolved Oxygen Score]]*0.1)</f>
        <v>4.2399999999999993</v>
      </c>
      <c r="AI1024">
        <v>2019</v>
      </c>
    </row>
    <row r="1025" spans="1:35">
      <c r="A1025">
        <v>3659</v>
      </c>
      <c r="B1025" t="s">
        <v>583</v>
      </c>
      <c r="C1025" t="s">
        <v>35</v>
      </c>
      <c r="D1025" t="s">
        <v>113</v>
      </c>
      <c r="E1025">
        <v>24</v>
      </c>
      <c r="F1025">
        <v>28</v>
      </c>
      <c r="G1025">
        <f>(Table1[[#This Row],[Min Temperature]]+Table1[[#This Row],[Max Temperature]])/2</f>
        <v>26</v>
      </c>
      <c r="H1025">
        <v>1.2</v>
      </c>
      <c r="I1025">
        <v>4.2</v>
      </c>
      <c r="J1025">
        <f>(Table1[[#This Row],[Min Dissolved Oxygen]]+Table1[[#This Row],[Max Dissolved Oxygen]])/2</f>
        <v>2.7</v>
      </c>
      <c r="K1025">
        <v>7.2</v>
      </c>
      <c r="L1025">
        <v>7.7</v>
      </c>
      <c r="M1025">
        <f>(Table1[[#This Row],[Min pH]]+Table1[[#This Row],[Max pH]])/2</f>
        <v>7.45</v>
      </c>
      <c r="N1025">
        <v>610</v>
      </c>
      <c r="O1025">
        <v>1310</v>
      </c>
      <c r="P1025">
        <f>(Table1[[#This Row],[Min Conductivity]]+Table1[[#This Row],[Max Conductivity]])/2</f>
        <v>960</v>
      </c>
      <c r="Q1025">
        <v>4</v>
      </c>
      <c r="R1025">
        <v>7</v>
      </c>
      <c r="S1025">
        <f>(Table1[[#This Row],[Min BOD]]+Table1[[#This Row],[Max BOD]])/2</f>
        <v>5.5</v>
      </c>
      <c r="T1025">
        <v>0.2</v>
      </c>
      <c r="U1025">
        <v>0.8</v>
      </c>
      <c r="V1025">
        <f>(Table1[[#This Row],[Min Nitrate N + Nitrite N]]+Table1[[#This Row],[Max Nitrate N + Nitrite N]])/2</f>
        <v>0.5</v>
      </c>
      <c r="W1025">
        <v>920</v>
      </c>
      <c r="X1025">
        <v>3300</v>
      </c>
      <c r="Y1025">
        <f>(Table1[[#This Row],[Min Fecal Coliform]]+Table1[[#This Row],[Max Fecal Coliform]])/2</f>
        <v>2110</v>
      </c>
      <c r="Z1025">
        <v>9200</v>
      </c>
      <c r="AA1025">
        <v>35000</v>
      </c>
      <c r="AB1025">
        <f>(Table1[[#This Row],[Min Total Coliform]]+Table1[[#This Row],[Max Total Coliform]])/2</f>
        <v>22100</v>
      </c>
      <c r="AC1025">
        <f>MIN(10, (Table1[[#This Row],[Avg BOD]]/4)*10)</f>
        <v>10</v>
      </c>
      <c r="AD1025">
        <f>MIN(10, (Table1[[#This Row],[Avg Fecal Coliform]]/600)*10)</f>
        <v>10</v>
      </c>
      <c r="AE1025">
        <f>MIN(10, (Table1[[#This Row],[Avg Nitrate N + Nitrite N]]/10)*10)</f>
        <v>0.5</v>
      </c>
      <c r="AF1025">
        <f>IF(OR(Table1[[#This Row],[Avg pH]]&lt;6.5,Table1[[#This Row],[Avg pH]]&gt;8.5),10,0)</f>
        <v>0</v>
      </c>
      <c r="AG1025">
        <f>MAX(0, 10-(2*Table1[[#This Row],[Avg Dissolved Oxygen]]))</f>
        <v>4.5999999999999996</v>
      </c>
      <c r="AH1025">
        <f>(Table1[[#This Row],[Fecal Score]]*0.3) + (Table1[[#This Row],[BOD Score]]*0.25) + (Table1[[#This Row],[Nitrate Score]]*0.2) + (Table1[[#This Row],[pH Score]]*0.15) + (Table1[[#This Row],[Dissolved Oxygen Score]]*0.1)</f>
        <v>6.06</v>
      </c>
      <c r="AI1025">
        <v>2019</v>
      </c>
    </row>
    <row r="1026" spans="1:35">
      <c r="A1026">
        <v>3660</v>
      </c>
      <c r="B1026" t="s">
        <v>584</v>
      </c>
      <c r="C1026" t="s">
        <v>35</v>
      </c>
      <c r="D1026" t="s">
        <v>113</v>
      </c>
      <c r="E1026">
        <v>25</v>
      </c>
      <c r="F1026">
        <v>28</v>
      </c>
      <c r="G1026">
        <f>(Table1[[#This Row],[Min Temperature]]+Table1[[#This Row],[Max Temperature]])/2</f>
        <v>26.5</v>
      </c>
      <c r="H1026">
        <v>5</v>
      </c>
      <c r="I1026">
        <v>6.2</v>
      </c>
      <c r="J1026">
        <f>(Table1[[#This Row],[Min Dissolved Oxygen]]+Table1[[#This Row],[Max Dissolved Oxygen]])/2</f>
        <v>5.6</v>
      </c>
      <c r="K1026">
        <v>7.1</v>
      </c>
      <c r="L1026">
        <v>8.1</v>
      </c>
      <c r="M1026">
        <f>(Table1[[#This Row],[Min pH]]+Table1[[#This Row],[Max pH]])/2</f>
        <v>7.6</v>
      </c>
      <c r="N1026">
        <v>350</v>
      </c>
      <c r="O1026">
        <v>890</v>
      </c>
      <c r="P1026">
        <f>(Table1[[#This Row],[Min Conductivity]]+Table1[[#This Row],[Max Conductivity]])/2</f>
        <v>620</v>
      </c>
      <c r="Q1026">
        <v>2</v>
      </c>
      <c r="R1026">
        <v>3</v>
      </c>
      <c r="S1026">
        <f>(Table1[[#This Row],[Min BOD]]+Table1[[#This Row],[Max BOD]])/2</f>
        <v>2.5</v>
      </c>
      <c r="T1026">
        <v>0.1</v>
      </c>
      <c r="U1026">
        <v>0.3</v>
      </c>
      <c r="V1026">
        <f>(Table1[[#This Row],[Min Nitrate N + Nitrite N]]+Table1[[#This Row],[Max Nitrate N + Nitrite N]])/2</f>
        <v>0.2</v>
      </c>
      <c r="W1026">
        <v>390</v>
      </c>
      <c r="X1026">
        <v>1400</v>
      </c>
      <c r="Y1026">
        <f>(Table1[[#This Row],[Min Fecal Coliform]]+Table1[[#This Row],[Max Fecal Coliform]])/2</f>
        <v>895</v>
      </c>
      <c r="Z1026">
        <v>3500</v>
      </c>
      <c r="AA1026">
        <v>11000</v>
      </c>
      <c r="AB1026">
        <f>(Table1[[#This Row],[Min Total Coliform]]+Table1[[#This Row],[Max Total Coliform]])/2</f>
        <v>7250</v>
      </c>
      <c r="AC1026">
        <f>MIN(10, (Table1[[#This Row],[Avg BOD]]/4)*10)</f>
        <v>6.25</v>
      </c>
      <c r="AD1026">
        <f>MIN(10, (Table1[[#This Row],[Avg Fecal Coliform]]/600)*10)</f>
        <v>10</v>
      </c>
      <c r="AE1026">
        <f>MIN(10, (Table1[[#This Row],[Avg Nitrate N + Nitrite N]]/10)*10)</f>
        <v>0.2</v>
      </c>
      <c r="AF1026">
        <f>IF(OR(Table1[[#This Row],[Avg pH]]&lt;6.5,Table1[[#This Row],[Avg pH]]&gt;8.5),10,0)</f>
        <v>0</v>
      </c>
      <c r="AG1026">
        <f>MAX(0, 10-(2*Table1[[#This Row],[Avg Dissolved Oxygen]]))</f>
        <v>0</v>
      </c>
      <c r="AH1026">
        <f>(Table1[[#This Row],[Fecal Score]]*0.3) + (Table1[[#This Row],[BOD Score]]*0.25) + (Table1[[#This Row],[Nitrate Score]]*0.2) + (Table1[[#This Row],[pH Score]]*0.15) + (Table1[[#This Row],[Dissolved Oxygen Score]]*0.1)</f>
        <v>4.6025</v>
      </c>
      <c r="AI1026">
        <v>2019</v>
      </c>
    </row>
    <row r="1027" spans="1:35">
      <c r="A1027">
        <v>3661</v>
      </c>
      <c r="B1027" t="s">
        <v>585</v>
      </c>
      <c r="C1027" t="s">
        <v>35</v>
      </c>
      <c r="D1027" t="s">
        <v>113</v>
      </c>
      <c r="E1027">
        <v>25</v>
      </c>
      <c r="F1027">
        <v>28</v>
      </c>
      <c r="G1027">
        <f>(Table1[[#This Row],[Min Temperature]]+Table1[[#This Row],[Max Temperature]])/2</f>
        <v>26.5</v>
      </c>
      <c r="H1027">
        <v>5</v>
      </c>
      <c r="I1027">
        <v>8.3000000000000007</v>
      </c>
      <c r="J1027">
        <f>(Table1[[#This Row],[Min Dissolved Oxygen]]+Table1[[#This Row],[Max Dissolved Oxygen]])/2</f>
        <v>6.65</v>
      </c>
      <c r="K1027">
        <v>8.3000000000000007</v>
      </c>
      <c r="L1027">
        <v>9.9</v>
      </c>
      <c r="M1027">
        <f>(Table1[[#This Row],[Min pH]]+Table1[[#This Row],[Max pH]])/2</f>
        <v>9.1000000000000014</v>
      </c>
      <c r="N1027">
        <v>460</v>
      </c>
      <c r="O1027">
        <v>1800</v>
      </c>
      <c r="P1027">
        <f>(Table1[[#This Row],[Min Conductivity]]+Table1[[#This Row],[Max Conductivity]])/2</f>
        <v>1130</v>
      </c>
      <c r="Q1027">
        <v>4</v>
      </c>
      <c r="R1027">
        <v>8</v>
      </c>
      <c r="S1027">
        <f>(Table1[[#This Row],[Min BOD]]+Table1[[#This Row],[Max BOD]])/2</f>
        <v>6</v>
      </c>
      <c r="T1027">
        <v>0.2</v>
      </c>
      <c r="U1027">
        <v>0.5</v>
      </c>
      <c r="V1027">
        <f>(Table1[[#This Row],[Min Nitrate N + Nitrite N]]+Table1[[#This Row],[Max Nitrate N + Nitrite N]])/2</f>
        <v>0.35</v>
      </c>
      <c r="W1027">
        <v>220</v>
      </c>
      <c r="X1027">
        <v>630</v>
      </c>
      <c r="Y1027">
        <f>(Table1[[#This Row],[Min Fecal Coliform]]+Table1[[#This Row],[Max Fecal Coliform]])/2</f>
        <v>425</v>
      </c>
      <c r="Z1027">
        <v>2200</v>
      </c>
      <c r="AA1027">
        <v>5400</v>
      </c>
      <c r="AB1027">
        <f>(Table1[[#This Row],[Min Total Coliform]]+Table1[[#This Row],[Max Total Coliform]])/2</f>
        <v>3800</v>
      </c>
      <c r="AC1027">
        <f>MIN(10, (Table1[[#This Row],[Avg BOD]]/4)*10)</f>
        <v>10</v>
      </c>
      <c r="AD1027">
        <f>MIN(10, (Table1[[#This Row],[Avg Fecal Coliform]]/600)*10)</f>
        <v>7.0833333333333339</v>
      </c>
      <c r="AE1027">
        <f>MIN(10, (Table1[[#This Row],[Avg Nitrate N + Nitrite N]]/10)*10)</f>
        <v>0.35</v>
      </c>
      <c r="AF1027">
        <f>IF(OR(Table1[[#This Row],[Avg pH]]&lt;6.5,Table1[[#This Row],[Avg pH]]&gt;8.5),10,0)</f>
        <v>10</v>
      </c>
      <c r="AG1027">
        <f>MAX(0, 10-(2*Table1[[#This Row],[Avg Dissolved Oxygen]]))</f>
        <v>0</v>
      </c>
      <c r="AH1027">
        <f>(Table1[[#This Row],[Fecal Score]]*0.3) + (Table1[[#This Row],[BOD Score]]*0.25) + (Table1[[#This Row],[Nitrate Score]]*0.2) + (Table1[[#This Row],[pH Score]]*0.15) + (Table1[[#This Row],[Dissolved Oxygen Score]]*0.1)</f>
        <v>6.1950000000000003</v>
      </c>
      <c r="AI1027">
        <v>2019</v>
      </c>
    </row>
    <row r="1028" spans="1:35">
      <c r="A1028">
        <v>3662</v>
      </c>
      <c r="B1028" t="s">
        <v>586</v>
      </c>
      <c r="C1028" t="s">
        <v>35</v>
      </c>
      <c r="D1028" t="s">
        <v>113</v>
      </c>
      <c r="E1028">
        <v>23</v>
      </c>
      <c r="F1028">
        <v>25</v>
      </c>
      <c r="G1028">
        <f>(Table1[[#This Row],[Min Temperature]]+Table1[[#This Row],[Max Temperature]])/2</f>
        <v>24</v>
      </c>
      <c r="H1028">
        <v>4.5999999999999996</v>
      </c>
      <c r="I1028">
        <v>5.6</v>
      </c>
      <c r="J1028">
        <f>(Table1[[#This Row],[Min Dissolved Oxygen]]+Table1[[#This Row],[Max Dissolved Oxygen]])/2</f>
        <v>5.0999999999999996</v>
      </c>
      <c r="K1028">
        <v>7.7</v>
      </c>
      <c r="L1028">
        <v>8.1</v>
      </c>
      <c r="M1028">
        <f>(Table1[[#This Row],[Min pH]]+Table1[[#This Row],[Max pH]])/2</f>
        <v>7.9</v>
      </c>
      <c r="N1028">
        <v>260</v>
      </c>
      <c r="O1028">
        <v>420</v>
      </c>
      <c r="P1028">
        <f>(Table1[[#This Row],[Min Conductivity]]+Table1[[#This Row],[Max Conductivity]])/2</f>
        <v>340</v>
      </c>
      <c r="Q1028">
        <v>2</v>
      </c>
      <c r="R1028">
        <v>3</v>
      </c>
      <c r="S1028">
        <f>(Table1[[#This Row],[Min BOD]]+Table1[[#This Row],[Max BOD]])/2</f>
        <v>2.5</v>
      </c>
      <c r="T1028">
        <v>0.1</v>
      </c>
      <c r="U1028">
        <v>0.2</v>
      </c>
      <c r="V1028">
        <f>(Table1[[#This Row],[Min Nitrate N + Nitrite N]]+Table1[[#This Row],[Max Nitrate N + Nitrite N]])/2</f>
        <v>0.15000000000000002</v>
      </c>
      <c r="W1028">
        <v>93</v>
      </c>
      <c r="X1028">
        <v>340</v>
      </c>
      <c r="Y1028">
        <f>(Table1[[#This Row],[Min Fecal Coliform]]+Table1[[#This Row],[Max Fecal Coliform]])/2</f>
        <v>216.5</v>
      </c>
      <c r="Z1028">
        <v>1100</v>
      </c>
      <c r="AA1028">
        <v>2200</v>
      </c>
      <c r="AB1028">
        <f>(Table1[[#This Row],[Min Total Coliform]]+Table1[[#This Row],[Max Total Coliform]])/2</f>
        <v>1650</v>
      </c>
      <c r="AC1028">
        <f>MIN(10, (Table1[[#This Row],[Avg BOD]]/4)*10)</f>
        <v>6.25</v>
      </c>
      <c r="AD1028">
        <f>MIN(10, (Table1[[#This Row],[Avg Fecal Coliform]]/600)*10)</f>
        <v>3.6083333333333334</v>
      </c>
      <c r="AE1028">
        <f>MIN(10, (Table1[[#This Row],[Avg Nitrate N + Nitrite N]]/10)*10)</f>
        <v>0.15000000000000002</v>
      </c>
      <c r="AF1028">
        <f>IF(OR(Table1[[#This Row],[Avg pH]]&lt;6.5,Table1[[#This Row],[Avg pH]]&gt;8.5),10,0)</f>
        <v>0</v>
      </c>
      <c r="AG1028">
        <f>MAX(0, 10-(2*Table1[[#This Row],[Avg Dissolved Oxygen]]))</f>
        <v>0</v>
      </c>
      <c r="AH1028">
        <f>(Table1[[#This Row],[Fecal Score]]*0.3) + (Table1[[#This Row],[BOD Score]]*0.25) + (Table1[[#This Row],[Nitrate Score]]*0.2) + (Table1[[#This Row],[pH Score]]*0.15) + (Table1[[#This Row],[Dissolved Oxygen Score]]*0.1)</f>
        <v>2.6749999999999998</v>
      </c>
      <c r="AI1028">
        <v>2019</v>
      </c>
    </row>
    <row r="1029" spans="1:35">
      <c r="A1029">
        <v>3663</v>
      </c>
      <c r="B1029" t="s">
        <v>587</v>
      </c>
      <c r="C1029" t="s">
        <v>35</v>
      </c>
      <c r="D1029" t="s">
        <v>113</v>
      </c>
      <c r="E1029">
        <v>24</v>
      </c>
      <c r="F1029">
        <v>26</v>
      </c>
      <c r="G1029">
        <f>(Table1[[#This Row],[Min Temperature]]+Table1[[#This Row],[Max Temperature]])/2</f>
        <v>25</v>
      </c>
      <c r="H1029">
        <v>4.8</v>
      </c>
      <c r="I1029">
        <v>5.6</v>
      </c>
      <c r="J1029">
        <f>(Table1[[#This Row],[Min Dissolved Oxygen]]+Table1[[#This Row],[Max Dissolved Oxygen]])/2</f>
        <v>5.1999999999999993</v>
      </c>
      <c r="K1029">
        <v>7.7</v>
      </c>
      <c r="L1029">
        <v>8.1999999999999993</v>
      </c>
      <c r="M1029">
        <f>(Table1[[#This Row],[Min pH]]+Table1[[#This Row],[Max pH]])/2</f>
        <v>7.9499999999999993</v>
      </c>
      <c r="N1029">
        <v>450</v>
      </c>
      <c r="O1029">
        <v>640</v>
      </c>
      <c r="P1029">
        <f>(Table1[[#This Row],[Min Conductivity]]+Table1[[#This Row],[Max Conductivity]])/2</f>
        <v>545</v>
      </c>
      <c r="Q1029">
        <v>2</v>
      </c>
      <c r="R1029">
        <v>3</v>
      </c>
      <c r="S1029">
        <f>(Table1[[#This Row],[Min BOD]]+Table1[[#This Row],[Max BOD]])/2</f>
        <v>2.5</v>
      </c>
      <c r="T1029">
        <v>0.1</v>
      </c>
      <c r="U1029">
        <v>0.2</v>
      </c>
      <c r="V1029">
        <f>(Table1[[#This Row],[Min Nitrate N + Nitrite N]]+Table1[[#This Row],[Max Nitrate N + Nitrite N]])/2</f>
        <v>0.15000000000000002</v>
      </c>
      <c r="W1029">
        <v>110</v>
      </c>
      <c r="X1029">
        <v>450</v>
      </c>
      <c r="Y1029">
        <f>(Table1[[#This Row],[Min Fecal Coliform]]+Table1[[#This Row],[Max Fecal Coliform]])/2</f>
        <v>280</v>
      </c>
      <c r="Z1029">
        <v>1300</v>
      </c>
      <c r="AA1029">
        <v>3500</v>
      </c>
      <c r="AB1029">
        <f>(Table1[[#This Row],[Min Total Coliform]]+Table1[[#This Row],[Max Total Coliform]])/2</f>
        <v>2400</v>
      </c>
      <c r="AC1029">
        <f>MIN(10, (Table1[[#This Row],[Avg BOD]]/4)*10)</f>
        <v>6.25</v>
      </c>
      <c r="AD1029">
        <f>MIN(10, (Table1[[#This Row],[Avg Fecal Coliform]]/600)*10)</f>
        <v>4.666666666666667</v>
      </c>
      <c r="AE1029">
        <f>MIN(10, (Table1[[#This Row],[Avg Nitrate N + Nitrite N]]/10)*10)</f>
        <v>0.15000000000000002</v>
      </c>
      <c r="AF1029">
        <f>IF(OR(Table1[[#This Row],[Avg pH]]&lt;6.5,Table1[[#This Row],[Avg pH]]&gt;8.5),10,0)</f>
        <v>0</v>
      </c>
      <c r="AG1029">
        <f>MAX(0, 10-(2*Table1[[#This Row],[Avg Dissolved Oxygen]]))</f>
        <v>0</v>
      </c>
      <c r="AH1029">
        <f>(Table1[[#This Row],[Fecal Score]]*0.3) + (Table1[[#This Row],[BOD Score]]*0.25) + (Table1[[#This Row],[Nitrate Score]]*0.2) + (Table1[[#This Row],[pH Score]]*0.15) + (Table1[[#This Row],[Dissolved Oxygen Score]]*0.1)</f>
        <v>2.9925000000000002</v>
      </c>
      <c r="AI1029">
        <v>2019</v>
      </c>
    </row>
    <row r="1030" spans="1:35">
      <c r="A1030">
        <v>3664</v>
      </c>
      <c r="B1030" t="s">
        <v>588</v>
      </c>
      <c r="C1030" t="s">
        <v>35</v>
      </c>
      <c r="D1030" t="s">
        <v>113</v>
      </c>
      <c r="E1030">
        <v>24</v>
      </c>
      <c r="F1030">
        <v>25</v>
      </c>
      <c r="G1030">
        <f>(Table1[[#This Row],[Min Temperature]]+Table1[[#This Row],[Max Temperature]])/2</f>
        <v>24.5</v>
      </c>
      <c r="H1030">
        <v>4.0999999999999996</v>
      </c>
      <c r="I1030">
        <v>4.5999999999999996</v>
      </c>
      <c r="J1030">
        <f>(Table1[[#This Row],[Min Dissolved Oxygen]]+Table1[[#This Row],[Max Dissolved Oxygen]])/2</f>
        <v>4.3499999999999996</v>
      </c>
      <c r="K1030">
        <v>7.8</v>
      </c>
      <c r="L1030">
        <v>8</v>
      </c>
      <c r="M1030">
        <f>(Table1[[#This Row],[Min pH]]+Table1[[#This Row],[Max pH]])/2</f>
        <v>7.9</v>
      </c>
      <c r="N1030">
        <v>390</v>
      </c>
      <c r="O1030">
        <v>530</v>
      </c>
      <c r="P1030">
        <f>(Table1[[#This Row],[Min Conductivity]]+Table1[[#This Row],[Max Conductivity]])/2</f>
        <v>460</v>
      </c>
      <c r="Q1030">
        <v>2</v>
      </c>
      <c r="R1030">
        <v>3</v>
      </c>
      <c r="S1030">
        <f>(Table1[[#This Row],[Min BOD]]+Table1[[#This Row],[Max BOD]])/2</f>
        <v>2.5</v>
      </c>
      <c r="T1030">
        <v>0.1</v>
      </c>
      <c r="U1030">
        <v>0.2</v>
      </c>
      <c r="V1030">
        <f>(Table1[[#This Row],[Min Nitrate N + Nitrite N]]+Table1[[#This Row],[Max Nitrate N + Nitrite N]])/2</f>
        <v>0.15000000000000002</v>
      </c>
      <c r="W1030">
        <v>240</v>
      </c>
      <c r="X1030">
        <v>680</v>
      </c>
      <c r="Y1030">
        <f>(Table1[[#This Row],[Min Fecal Coliform]]+Table1[[#This Row],[Max Fecal Coliform]])/2</f>
        <v>460</v>
      </c>
      <c r="Z1030">
        <v>2200</v>
      </c>
      <c r="AA1030">
        <v>4000</v>
      </c>
      <c r="AB1030">
        <f>(Table1[[#This Row],[Min Total Coliform]]+Table1[[#This Row],[Max Total Coliform]])/2</f>
        <v>3100</v>
      </c>
      <c r="AC1030">
        <f>MIN(10, (Table1[[#This Row],[Avg BOD]]/4)*10)</f>
        <v>6.25</v>
      </c>
      <c r="AD1030">
        <f>MIN(10, (Table1[[#This Row],[Avg Fecal Coliform]]/600)*10)</f>
        <v>7.666666666666667</v>
      </c>
      <c r="AE1030">
        <f>MIN(10, (Table1[[#This Row],[Avg Nitrate N + Nitrite N]]/10)*10)</f>
        <v>0.15000000000000002</v>
      </c>
      <c r="AF1030">
        <f>IF(OR(Table1[[#This Row],[Avg pH]]&lt;6.5,Table1[[#This Row],[Avg pH]]&gt;8.5),10,0)</f>
        <v>0</v>
      </c>
      <c r="AG1030">
        <f>MAX(0, 10-(2*Table1[[#This Row],[Avg Dissolved Oxygen]]))</f>
        <v>1.3000000000000007</v>
      </c>
      <c r="AH1030">
        <f>(Table1[[#This Row],[Fecal Score]]*0.3) + (Table1[[#This Row],[BOD Score]]*0.25) + (Table1[[#This Row],[Nitrate Score]]*0.2) + (Table1[[#This Row],[pH Score]]*0.15) + (Table1[[#This Row],[Dissolved Oxygen Score]]*0.1)</f>
        <v>4.0225</v>
      </c>
      <c r="AI1030">
        <v>2019</v>
      </c>
    </row>
    <row r="1031" spans="1:35">
      <c r="A1031">
        <v>3665</v>
      </c>
      <c r="B1031" t="s">
        <v>589</v>
      </c>
      <c r="C1031" t="s">
        <v>35</v>
      </c>
      <c r="D1031" t="s">
        <v>113</v>
      </c>
      <c r="E1031">
        <v>24</v>
      </c>
      <c r="F1031">
        <v>26</v>
      </c>
      <c r="G1031">
        <f>(Table1[[#This Row],[Min Temperature]]+Table1[[#This Row],[Max Temperature]])/2</f>
        <v>25</v>
      </c>
      <c r="H1031">
        <v>4.4000000000000004</v>
      </c>
      <c r="I1031">
        <v>5.8</v>
      </c>
      <c r="J1031">
        <f>(Table1[[#This Row],[Min Dissolved Oxygen]]+Table1[[#This Row],[Max Dissolved Oxygen]])/2</f>
        <v>5.0999999999999996</v>
      </c>
      <c r="K1031">
        <v>7.8</v>
      </c>
      <c r="L1031">
        <v>8.1999999999999993</v>
      </c>
      <c r="M1031">
        <f>(Table1[[#This Row],[Min pH]]+Table1[[#This Row],[Max pH]])/2</f>
        <v>8</v>
      </c>
      <c r="N1031">
        <v>470</v>
      </c>
      <c r="O1031">
        <v>700</v>
      </c>
      <c r="P1031">
        <f>(Table1[[#This Row],[Min Conductivity]]+Table1[[#This Row],[Max Conductivity]])/2</f>
        <v>585</v>
      </c>
      <c r="Q1031">
        <v>2</v>
      </c>
      <c r="R1031">
        <v>3</v>
      </c>
      <c r="S1031">
        <f>(Table1[[#This Row],[Min BOD]]+Table1[[#This Row],[Max BOD]])/2</f>
        <v>2.5</v>
      </c>
      <c r="T1031">
        <v>0.2</v>
      </c>
      <c r="U1031">
        <v>0.3</v>
      </c>
      <c r="V1031">
        <f>(Table1[[#This Row],[Min Nitrate N + Nitrite N]]+Table1[[#This Row],[Max Nitrate N + Nitrite N]])/2</f>
        <v>0.25</v>
      </c>
      <c r="W1031">
        <v>120</v>
      </c>
      <c r="X1031">
        <v>470</v>
      </c>
      <c r="Y1031">
        <f>(Table1[[#This Row],[Min Fecal Coliform]]+Table1[[#This Row],[Max Fecal Coliform]])/2</f>
        <v>295</v>
      </c>
      <c r="Z1031">
        <v>2100</v>
      </c>
      <c r="AA1031">
        <v>4300</v>
      </c>
      <c r="AB1031">
        <f>(Table1[[#This Row],[Min Total Coliform]]+Table1[[#This Row],[Max Total Coliform]])/2</f>
        <v>3200</v>
      </c>
      <c r="AC1031">
        <f>MIN(10, (Table1[[#This Row],[Avg BOD]]/4)*10)</f>
        <v>6.25</v>
      </c>
      <c r="AD1031">
        <f>MIN(10, (Table1[[#This Row],[Avg Fecal Coliform]]/600)*10)</f>
        <v>4.9166666666666661</v>
      </c>
      <c r="AE1031">
        <f>MIN(10, (Table1[[#This Row],[Avg Nitrate N + Nitrite N]]/10)*10)</f>
        <v>0.25</v>
      </c>
      <c r="AF1031">
        <f>IF(OR(Table1[[#This Row],[Avg pH]]&lt;6.5,Table1[[#This Row],[Avg pH]]&gt;8.5),10,0)</f>
        <v>0</v>
      </c>
      <c r="AG1031">
        <f>MAX(0, 10-(2*Table1[[#This Row],[Avg Dissolved Oxygen]]))</f>
        <v>0</v>
      </c>
      <c r="AH1031">
        <f>(Table1[[#This Row],[Fecal Score]]*0.3) + (Table1[[#This Row],[BOD Score]]*0.25) + (Table1[[#This Row],[Nitrate Score]]*0.2) + (Table1[[#This Row],[pH Score]]*0.15) + (Table1[[#This Row],[Dissolved Oxygen Score]]*0.1)</f>
        <v>3.0874999999999995</v>
      </c>
      <c r="AI1031">
        <v>2019</v>
      </c>
    </row>
    <row r="1032" spans="1:35">
      <c r="A1032">
        <v>3666</v>
      </c>
      <c r="B1032" t="s">
        <v>590</v>
      </c>
      <c r="C1032" t="s">
        <v>35</v>
      </c>
      <c r="D1032" t="s">
        <v>113</v>
      </c>
      <c r="E1032">
        <v>24</v>
      </c>
      <c r="F1032">
        <v>28</v>
      </c>
      <c r="G1032">
        <f>(Table1[[#This Row],[Min Temperature]]+Table1[[#This Row],[Max Temperature]])/2</f>
        <v>26</v>
      </c>
      <c r="H1032">
        <v>4.5</v>
      </c>
      <c r="I1032">
        <v>5.2</v>
      </c>
      <c r="J1032">
        <f>(Table1[[#This Row],[Min Dissolved Oxygen]]+Table1[[#This Row],[Max Dissolved Oxygen]])/2</f>
        <v>4.8499999999999996</v>
      </c>
      <c r="K1032">
        <v>7.8</v>
      </c>
      <c r="L1032">
        <v>8.1999999999999993</v>
      </c>
      <c r="M1032">
        <f>(Table1[[#This Row],[Min pH]]+Table1[[#This Row],[Max pH]])/2</f>
        <v>8</v>
      </c>
      <c r="N1032">
        <v>250</v>
      </c>
      <c r="O1032">
        <v>470</v>
      </c>
      <c r="P1032">
        <f>(Table1[[#This Row],[Min Conductivity]]+Table1[[#This Row],[Max Conductivity]])/2</f>
        <v>360</v>
      </c>
      <c r="Q1032">
        <v>2</v>
      </c>
      <c r="R1032">
        <v>3</v>
      </c>
      <c r="S1032">
        <f>(Table1[[#This Row],[Min BOD]]+Table1[[#This Row],[Max BOD]])/2</f>
        <v>2.5</v>
      </c>
      <c r="T1032">
        <v>0.1</v>
      </c>
      <c r="U1032">
        <v>0.1</v>
      </c>
      <c r="V1032">
        <f>(Table1[[#This Row],[Min Nitrate N + Nitrite N]]+Table1[[#This Row],[Max Nitrate N + Nitrite N]])/2</f>
        <v>0.1</v>
      </c>
      <c r="W1032">
        <v>170</v>
      </c>
      <c r="X1032">
        <v>260</v>
      </c>
      <c r="Y1032">
        <f>(Table1[[#This Row],[Min Fecal Coliform]]+Table1[[#This Row],[Max Fecal Coliform]])/2</f>
        <v>215</v>
      </c>
      <c r="Z1032">
        <v>1200</v>
      </c>
      <c r="AA1032">
        <v>3200</v>
      </c>
      <c r="AB1032">
        <f>(Table1[[#This Row],[Min Total Coliform]]+Table1[[#This Row],[Max Total Coliform]])/2</f>
        <v>2200</v>
      </c>
      <c r="AC1032">
        <f>MIN(10, (Table1[[#This Row],[Avg BOD]]/4)*10)</f>
        <v>6.25</v>
      </c>
      <c r="AD1032">
        <f>MIN(10, (Table1[[#This Row],[Avg Fecal Coliform]]/600)*10)</f>
        <v>3.5833333333333335</v>
      </c>
      <c r="AE1032">
        <f>MIN(10, (Table1[[#This Row],[Avg Nitrate N + Nitrite N]]/10)*10)</f>
        <v>0.1</v>
      </c>
      <c r="AF1032">
        <f>IF(OR(Table1[[#This Row],[Avg pH]]&lt;6.5,Table1[[#This Row],[Avg pH]]&gt;8.5),10,0)</f>
        <v>0</v>
      </c>
      <c r="AG1032">
        <f>MAX(0, 10-(2*Table1[[#This Row],[Avg Dissolved Oxygen]]))</f>
        <v>0.30000000000000071</v>
      </c>
      <c r="AH1032">
        <f>(Table1[[#This Row],[Fecal Score]]*0.3) + (Table1[[#This Row],[BOD Score]]*0.25) + (Table1[[#This Row],[Nitrate Score]]*0.2) + (Table1[[#This Row],[pH Score]]*0.15) + (Table1[[#This Row],[Dissolved Oxygen Score]]*0.1)</f>
        <v>2.6875000000000004</v>
      </c>
      <c r="AI1032">
        <v>2019</v>
      </c>
    </row>
    <row r="1033" spans="1:35">
      <c r="A1033">
        <v>3667</v>
      </c>
      <c r="B1033" t="s">
        <v>591</v>
      </c>
      <c r="C1033" t="s">
        <v>35</v>
      </c>
      <c r="D1033" t="s">
        <v>113</v>
      </c>
      <c r="E1033">
        <v>24</v>
      </c>
      <c r="F1033">
        <v>27</v>
      </c>
      <c r="G1033">
        <f>(Table1[[#This Row],[Min Temperature]]+Table1[[#This Row],[Max Temperature]])/2</f>
        <v>25.5</v>
      </c>
      <c r="H1033">
        <v>4.7</v>
      </c>
      <c r="I1033">
        <v>6.6</v>
      </c>
      <c r="J1033">
        <f>(Table1[[#This Row],[Min Dissolved Oxygen]]+Table1[[#This Row],[Max Dissolved Oxygen]])/2</f>
        <v>5.65</v>
      </c>
      <c r="K1033">
        <v>7.9</v>
      </c>
      <c r="L1033">
        <v>8.4</v>
      </c>
      <c r="M1033">
        <f>(Table1[[#This Row],[Min pH]]+Table1[[#This Row],[Max pH]])/2</f>
        <v>8.15</v>
      </c>
      <c r="N1033">
        <v>460</v>
      </c>
      <c r="O1033">
        <v>720</v>
      </c>
      <c r="P1033">
        <f>(Table1[[#This Row],[Min Conductivity]]+Table1[[#This Row],[Max Conductivity]])/2</f>
        <v>590</v>
      </c>
      <c r="Q1033">
        <v>2</v>
      </c>
      <c r="R1033">
        <v>3</v>
      </c>
      <c r="S1033">
        <f>(Table1[[#This Row],[Min BOD]]+Table1[[#This Row],[Max BOD]])/2</f>
        <v>2.5</v>
      </c>
      <c r="T1033">
        <v>0.1</v>
      </c>
      <c r="U1033">
        <v>0.3</v>
      </c>
      <c r="V1033">
        <f>(Table1[[#This Row],[Min Nitrate N + Nitrite N]]+Table1[[#This Row],[Max Nitrate N + Nitrite N]])/2</f>
        <v>0.2</v>
      </c>
      <c r="W1033">
        <v>140</v>
      </c>
      <c r="X1033">
        <v>450</v>
      </c>
      <c r="Y1033">
        <f>(Table1[[#This Row],[Min Fecal Coliform]]+Table1[[#This Row],[Max Fecal Coliform]])/2</f>
        <v>295</v>
      </c>
      <c r="Z1033">
        <v>1700</v>
      </c>
      <c r="AA1033">
        <v>3500</v>
      </c>
      <c r="AB1033">
        <f>(Table1[[#This Row],[Min Total Coliform]]+Table1[[#This Row],[Max Total Coliform]])/2</f>
        <v>2600</v>
      </c>
      <c r="AC1033">
        <f>MIN(10, (Table1[[#This Row],[Avg BOD]]/4)*10)</f>
        <v>6.25</v>
      </c>
      <c r="AD1033">
        <f>MIN(10, (Table1[[#This Row],[Avg Fecal Coliform]]/600)*10)</f>
        <v>4.9166666666666661</v>
      </c>
      <c r="AE1033">
        <f>MIN(10, (Table1[[#This Row],[Avg Nitrate N + Nitrite N]]/10)*10)</f>
        <v>0.2</v>
      </c>
      <c r="AF1033">
        <f>IF(OR(Table1[[#This Row],[Avg pH]]&lt;6.5,Table1[[#This Row],[Avg pH]]&gt;8.5),10,0)</f>
        <v>0</v>
      </c>
      <c r="AG1033">
        <f>MAX(0, 10-(2*Table1[[#This Row],[Avg Dissolved Oxygen]]))</f>
        <v>0</v>
      </c>
      <c r="AH1033">
        <f>(Table1[[#This Row],[Fecal Score]]*0.3) + (Table1[[#This Row],[BOD Score]]*0.25) + (Table1[[#This Row],[Nitrate Score]]*0.2) + (Table1[[#This Row],[pH Score]]*0.15) + (Table1[[#This Row],[Dissolved Oxygen Score]]*0.1)</f>
        <v>3.0774999999999997</v>
      </c>
      <c r="AI1033">
        <v>2019</v>
      </c>
    </row>
    <row r="1034" spans="1:35">
      <c r="A1034">
        <v>3668</v>
      </c>
      <c r="B1034" t="s">
        <v>592</v>
      </c>
      <c r="C1034" t="s">
        <v>35</v>
      </c>
      <c r="D1034" t="s">
        <v>113</v>
      </c>
      <c r="E1034">
        <v>24</v>
      </c>
      <c r="F1034">
        <v>28</v>
      </c>
      <c r="G1034">
        <f>(Table1[[#This Row],[Min Temperature]]+Table1[[#This Row],[Max Temperature]])/2</f>
        <v>26</v>
      </c>
      <c r="H1034">
        <v>5.7</v>
      </c>
      <c r="I1034">
        <v>6.8</v>
      </c>
      <c r="J1034">
        <f>(Table1[[#This Row],[Min Dissolved Oxygen]]+Table1[[#This Row],[Max Dissolved Oxygen]])/2</f>
        <v>6.25</v>
      </c>
      <c r="K1034">
        <v>7.8</v>
      </c>
      <c r="L1034">
        <v>8.1999999999999993</v>
      </c>
      <c r="M1034">
        <f>(Table1[[#This Row],[Min pH]]+Table1[[#This Row],[Max pH]])/2</f>
        <v>8</v>
      </c>
      <c r="N1034">
        <v>340</v>
      </c>
      <c r="O1034">
        <v>470</v>
      </c>
      <c r="P1034">
        <f>(Table1[[#This Row],[Min Conductivity]]+Table1[[#This Row],[Max Conductivity]])/2</f>
        <v>405</v>
      </c>
      <c r="Q1034">
        <v>2</v>
      </c>
      <c r="R1034">
        <v>3</v>
      </c>
      <c r="S1034">
        <f>(Table1[[#This Row],[Min BOD]]+Table1[[#This Row],[Max BOD]])/2</f>
        <v>2.5</v>
      </c>
      <c r="T1034">
        <v>0.1</v>
      </c>
      <c r="U1034">
        <v>0.4</v>
      </c>
      <c r="V1034">
        <f>(Table1[[#This Row],[Min Nitrate N + Nitrite N]]+Table1[[#This Row],[Max Nitrate N + Nitrite N]])/2</f>
        <v>0.25</v>
      </c>
      <c r="W1034">
        <v>170</v>
      </c>
      <c r="X1034">
        <v>460</v>
      </c>
      <c r="Y1034">
        <f>(Table1[[#This Row],[Min Fecal Coliform]]+Table1[[#This Row],[Max Fecal Coliform]])/2</f>
        <v>315</v>
      </c>
      <c r="Z1034">
        <v>2100</v>
      </c>
      <c r="AA1034">
        <v>4300</v>
      </c>
      <c r="AB1034">
        <f>(Table1[[#This Row],[Min Total Coliform]]+Table1[[#This Row],[Max Total Coliform]])/2</f>
        <v>3200</v>
      </c>
      <c r="AC1034">
        <f>MIN(10, (Table1[[#This Row],[Avg BOD]]/4)*10)</f>
        <v>6.25</v>
      </c>
      <c r="AD1034">
        <f>MIN(10, (Table1[[#This Row],[Avg Fecal Coliform]]/600)*10)</f>
        <v>5.25</v>
      </c>
      <c r="AE1034">
        <f>MIN(10, (Table1[[#This Row],[Avg Nitrate N + Nitrite N]]/10)*10)</f>
        <v>0.25</v>
      </c>
      <c r="AF1034">
        <f>IF(OR(Table1[[#This Row],[Avg pH]]&lt;6.5,Table1[[#This Row],[Avg pH]]&gt;8.5),10,0)</f>
        <v>0</v>
      </c>
      <c r="AG1034">
        <f>MAX(0, 10-(2*Table1[[#This Row],[Avg Dissolved Oxygen]]))</f>
        <v>0</v>
      </c>
      <c r="AH1034">
        <f>(Table1[[#This Row],[Fecal Score]]*0.3) + (Table1[[#This Row],[BOD Score]]*0.25) + (Table1[[#This Row],[Nitrate Score]]*0.2) + (Table1[[#This Row],[pH Score]]*0.15) + (Table1[[#This Row],[Dissolved Oxygen Score]]*0.1)</f>
        <v>3.1875</v>
      </c>
      <c r="AI1034">
        <v>2019</v>
      </c>
    </row>
    <row r="1035" spans="1:35">
      <c r="A1035">
        <v>3669</v>
      </c>
      <c r="B1035" t="s">
        <v>593</v>
      </c>
      <c r="C1035" t="s">
        <v>35</v>
      </c>
      <c r="D1035" t="s">
        <v>113</v>
      </c>
      <c r="E1035">
        <v>25</v>
      </c>
      <c r="F1035">
        <v>28</v>
      </c>
      <c r="G1035">
        <f>(Table1[[#This Row],[Min Temperature]]+Table1[[#This Row],[Max Temperature]])/2</f>
        <v>26.5</v>
      </c>
      <c r="H1035">
        <v>5</v>
      </c>
      <c r="I1035">
        <v>6.6</v>
      </c>
      <c r="J1035">
        <f>(Table1[[#This Row],[Min Dissolved Oxygen]]+Table1[[#This Row],[Max Dissolved Oxygen]])/2</f>
        <v>5.8</v>
      </c>
      <c r="K1035">
        <v>7.4</v>
      </c>
      <c r="L1035">
        <v>8.1999999999999993</v>
      </c>
      <c r="M1035">
        <f>(Table1[[#This Row],[Min pH]]+Table1[[#This Row],[Max pH]])/2</f>
        <v>7.8</v>
      </c>
      <c r="N1035">
        <v>350</v>
      </c>
      <c r="O1035">
        <v>580</v>
      </c>
      <c r="P1035">
        <f>(Table1[[#This Row],[Min Conductivity]]+Table1[[#This Row],[Max Conductivity]])/2</f>
        <v>465</v>
      </c>
      <c r="Q1035">
        <v>2</v>
      </c>
      <c r="R1035">
        <v>3</v>
      </c>
      <c r="S1035">
        <f>(Table1[[#This Row],[Min BOD]]+Table1[[#This Row],[Max BOD]])/2</f>
        <v>2.5</v>
      </c>
      <c r="T1035">
        <v>0.1</v>
      </c>
      <c r="U1035">
        <v>0.3</v>
      </c>
      <c r="V1035">
        <f>(Table1[[#This Row],[Min Nitrate N + Nitrite N]]+Table1[[#This Row],[Max Nitrate N + Nitrite N]])/2</f>
        <v>0.2</v>
      </c>
      <c r="W1035">
        <v>110</v>
      </c>
      <c r="X1035">
        <v>330</v>
      </c>
      <c r="Y1035">
        <f>(Table1[[#This Row],[Min Fecal Coliform]]+Table1[[#This Row],[Max Fecal Coliform]])/2</f>
        <v>220</v>
      </c>
      <c r="Z1035">
        <v>1500</v>
      </c>
      <c r="AA1035">
        <v>4300</v>
      </c>
      <c r="AB1035">
        <f>(Table1[[#This Row],[Min Total Coliform]]+Table1[[#This Row],[Max Total Coliform]])/2</f>
        <v>2900</v>
      </c>
      <c r="AC1035">
        <f>MIN(10, (Table1[[#This Row],[Avg BOD]]/4)*10)</f>
        <v>6.25</v>
      </c>
      <c r="AD1035">
        <f>MIN(10, (Table1[[#This Row],[Avg Fecal Coliform]]/600)*10)</f>
        <v>3.6666666666666665</v>
      </c>
      <c r="AE1035">
        <f>MIN(10, (Table1[[#This Row],[Avg Nitrate N + Nitrite N]]/10)*10)</f>
        <v>0.2</v>
      </c>
      <c r="AF1035">
        <f>IF(OR(Table1[[#This Row],[Avg pH]]&lt;6.5,Table1[[#This Row],[Avg pH]]&gt;8.5),10,0)</f>
        <v>0</v>
      </c>
      <c r="AG1035">
        <f>MAX(0, 10-(2*Table1[[#This Row],[Avg Dissolved Oxygen]]))</f>
        <v>0</v>
      </c>
      <c r="AH1035">
        <f>(Table1[[#This Row],[Fecal Score]]*0.3) + (Table1[[#This Row],[BOD Score]]*0.25) + (Table1[[#This Row],[Nitrate Score]]*0.2) + (Table1[[#This Row],[pH Score]]*0.15) + (Table1[[#This Row],[Dissolved Oxygen Score]]*0.1)</f>
        <v>2.7024999999999997</v>
      </c>
      <c r="AI1035">
        <v>2019</v>
      </c>
    </row>
    <row r="1036" spans="1:35">
      <c r="A1036">
        <v>3670</v>
      </c>
      <c r="B1036" t="s">
        <v>594</v>
      </c>
      <c r="C1036" t="s">
        <v>35</v>
      </c>
      <c r="D1036" t="s">
        <v>113</v>
      </c>
      <c r="E1036">
        <v>25</v>
      </c>
      <c r="F1036">
        <v>28</v>
      </c>
      <c r="G1036">
        <f>(Table1[[#This Row],[Min Temperature]]+Table1[[#This Row],[Max Temperature]])/2</f>
        <v>26.5</v>
      </c>
      <c r="H1036">
        <v>4.4000000000000004</v>
      </c>
      <c r="I1036">
        <v>4.8</v>
      </c>
      <c r="J1036">
        <f>(Table1[[#This Row],[Min Dissolved Oxygen]]+Table1[[#This Row],[Max Dissolved Oxygen]])/2</f>
        <v>4.5999999999999996</v>
      </c>
      <c r="K1036">
        <v>7.7</v>
      </c>
      <c r="L1036">
        <v>7.8</v>
      </c>
      <c r="M1036">
        <f>(Table1[[#This Row],[Min pH]]+Table1[[#This Row],[Max pH]])/2</f>
        <v>7.75</v>
      </c>
      <c r="N1036">
        <v>180</v>
      </c>
      <c r="O1036">
        <v>340</v>
      </c>
      <c r="P1036">
        <f>(Table1[[#This Row],[Min Conductivity]]+Table1[[#This Row],[Max Conductivity]])/2</f>
        <v>260</v>
      </c>
      <c r="Q1036">
        <v>2</v>
      </c>
      <c r="R1036">
        <v>2.2000000000000002</v>
      </c>
      <c r="S1036">
        <f>(Table1[[#This Row],[Min BOD]]+Table1[[#This Row],[Max BOD]])/2</f>
        <v>2.1</v>
      </c>
      <c r="T1036">
        <v>0.1</v>
      </c>
      <c r="U1036">
        <v>0.1</v>
      </c>
      <c r="V1036">
        <f>(Table1[[#This Row],[Min Nitrate N + Nitrite N]]+Table1[[#This Row],[Max Nitrate N + Nitrite N]])/2</f>
        <v>0.1</v>
      </c>
      <c r="W1036">
        <v>130</v>
      </c>
      <c r="X1036">
        <v>320</v>
      </c>
      <c r="Y1036">
        <f>(Table1[[#This Row],[Min Fecal Coliform]]+Table1[[#This Row],[Max Fecal Coliform]])/2</f>
        <v>225</v>
      </c>
      <c r="Z1036">
        <v>920</v>
      </c>
      <c r="AA1036">
        <v>1700</v>
      </c>
      <c r="AB1036">
        <f>(Table1[[#This Row],[Min Total Coliform]]+Table1[[#This Row],[Max Total Coliform]])/2</f>
        <v>1310</v>
      </c>
      <c r="AC1036">
        <f>MIN(10, (Table1[[#This Row],[Avg BOD]]/4)*10)</f>
        <v>5.25</v>
      </c>
      <c r="AD1036">
        <f>MIN(10, (Table1[[#This Row],[Avg Fecal Coliform]]/600)*10)</f>
        <v>3.75</v>
      </c>
      <c r="AE1036">
        <f>MIN(10, (Table1[[#This Row],[Avg Nitrate N + Nitrite N]]/10)*10)</f>
        <v>0.1</v>
      </c>
      <c r="AF1036">
        <f>IF(OR(Table1[[#This Row],[Avg pH]]&lt;6.5,Table1[[#This Row],[Avg pH]]&gt;8.5),10,0)</f>
        <v>0</v>
      </c>
      <c r="AG1036">
        <f>MAX(0, 10-(2*Table1[[#This Row],[Avg Dissolved Oxygen]]))</f>
        <v>0.80000000000000071</v>
      </c>
      <c r="AH1036">
        <f>(Table1[[#This Row],[Fecal Score]]*0.3) + (Table1[[#This Row],[BOD Score]]*0.25) + (Table1[[#This Row],[Nitrate Score]]*0.2) + (Table1[[#This Row],[pH Score]]*0.15) + (Table1[[#This Row],[Dissolved Oxygen Score]]*0.1)</f>
        <v>2.5375000000000001</v>
      </c>
      <c r="AI1036">
        <v>2019</v>
      </c>
    </row>
    <row r="1037" spans="1:35">
      <c r="A1037">
        <v>3671</v>
      </c>
      <c r="B1037" t="s">
        <v>595</v>
      </c>
      <c r="C1037" t="s">
        <v>35</v>
      </c>
      <c r="D1037" t="s">
        <v>113</v>
      </c>
      <c r="E1037">
        <v>25</v>
      </c>
      <c r="F1037">
        <v>28</v>
      </c>
      <c r="G1037">
        <f>(Table1[[#This Row],[Min Temperature]]+Table1[[#This Row],[Max Temperature]])/2</f>
        <v>26.5</v>
      </c>
      <c r="H1037">
        <v>4.9000000000000004</v>
      </c>
      <c r="I1037">
        <v>7</v>
      </c>
      <c r="J1037">
        <f>(Table1[[#This Row],[Min Dissolved Oxygen]]+Table1[[#This Row],[Max Dissolved Oxygen]])/2</f>
        <v>5.95</v>
      </c>
      <c r="K1037">
        <v>7.5</v>
      </c>
      <c r="L1037">
        <v>8.1999999999999993</v>
      </c>
      <c r="M1037">
        <f>(Table1[[#This Row],[Min pH]]+Table1[[#This Row],[Max pH]])/2</f>
        <v>7.85</v>
      </c>
      <c r="N1037">
        <v>340</v>
      </c>
      <c r="O1037">
        <v>470</v>
      </c>
      <c r="P1037">
        <f>(Table1[[#This Row],[Min Conductivity]]+Table1[[#This Row],[Max Conductivity]])/2</f>
        <v>405</v>
      </c>
      <c r="Q1037">
        <v>2</v>
      </c>
      <c r="R1037">
        <v>3</v>
      </c>
      <c r="S1037">
        <f>(Table1[[#This Row],[Min BOD]]+Table1[[#This Row],[Max BOD]])/2</f>
        <v>2.5</v>
      </c>
      <c r="T1037">
        <v>0.1</v>
      </c>
      <c r="U1037">
        <v>0.2</v>
      </c>
      <c r="V1037">
        <f>(Table1[[#This Row],[Min Nitrate N + Nitrite N]]+Table1[[#This Row],[Max Nitrate N + Nitrite N]])/2</f>
        <v>0.15000000000000002</v>
      </c>
      <c r="W1037">
        <v>120</v>
      </c>
      <c r="X1037">
        <v>270</v>
      </c>
      <c r="Y1037">
        <f>(Table1[[#This Row],[Min Fecal Coliform]]+Table1[[#This Row],[Max Fecal Coliform]])/2</f>
        <v>195</v>
      </c>
      <c r="Z1037">
        <v>1700</v>
      </c>
      <c r="AA1037">
        <v>2800</v>
      </c>
      <c r="AB1037">
        <f>(Table1[[#This Row],[Min Total Coliform]]+Table1[[#This Row],[Max Total Coliform]])/2</f>
        <v>2250</v>
      </c>
      <c r="AC1037">
        <f>MIN(10, (Table1[[#This Row],[Avg BOD]]/4)*10)</f>
        <v>6.25</v>
      </c>
      <c r="AD1037">
        <f>MIN(10, (Table1[[#This Row],[Avg Fecal Coliform]]/600)*10)</f>
        <v>3.25</v>
      </c>
      <c r="AE1037">
        <f>MIN(10, (Table1[[#This Row],[Avg Nitrate N + Nitrite N]]/10)*10)</f>
        <v>0.15000000000000002</v>
      </c>
      <c r="AF1037">
        <f>IF(OR(Table1[[#This Row],[Avg pH]]&lt;6.5,Table1[[#This Row],[Avg pH]]&gt;8.5),10,0)</f>
        <v>0</v>
      </c>
      <c r="AG1037">
        <f>MAX(0, 10-(2*Table1[[#This Row],[Avg Dissolved Oxygen]]))</f>
        <v>0</v>
      </c>
      <c r="AH1037">
        <f>(Table1[[#This Row],[Fecal Score]]*0.3) + (Table1[[#This Row],[BOD Score]]*0.25) + (Table1[[#This Row],[Nitrate Score]]*0.2) + (Table1[[#This Row],[pH Score]]*0.15) + (Table1[[#This Row],[Dissolved Oxygen Score]]*0.1)</f>
        <v>2.5674999999999999</v>
      </c>
      <c r="AI1037">
        <v>2019</v>
      </c>
    </row>
    <row r="1038" spans="1:35">
      <c r="A1038">
        <v>3672</v>
      </c>
      <c r="B1038" t="s">
        <v>596</v>
      </c>
      <c r="C1038" t="s">
        <v>35</v>
      </c>
      <c r="D1038" t="s">
        <v>113</v>
      </c>
      <c r="E1038">
        <v>25</v>
      </c>
      <c r="F1038">
        <v>27</v>
      </c>
      <c r="G1038">
        <f>(Table1[[#This Row],[Min Temperature]]+Table1[[#This Row],[Max Temperature]])/2</f>
        <v>26</v>
      </c>
      <c r="H1038">
        <v>4.9000000000000004</v>
      </c>
      <c r="I1038">
        <v>5.6</v>
      </c>
      <c r="J1038">
        <f>(Table1[[#This Row],[Min Dissolved Oxygen]]+Table1[[#This Row],[Max Dissolved Oxygen]])/2</f>
        <v>5.25</v>
      </c>
      <c r="K1038">
        <v>7.6</v>
      </c>
      <c r="L1038">
        <v>7.8</v>
      </c>
      <c r="M1038">
        <f>(Table1[[#This Row],[Min pH]]+Table1[[#This Row],[Max pH]])/2</f>
        <v>7.6999999999999993</v>
      </c>
      <c r="N1038">
        <v>210</v>
      </c>
      <c r="O1038">
        <v>410</v>
      </c>
      <c r="P1038">
        <f>(Table1[[#This Row],[Min Conductivity]]+Table1[[#This Row],[Max Conductivity]])/2</f>
        <v>310</v>
      </c>
      <c r="Q1038">
        <v>2</v>
      </c>
      <c r="R1038">
        <v>3</v>
      </c>
      <c r="S1038">
        <f>(Table1[[#This Row],[Min BOD]]+Table1[[#This Row],[Max BOD]])/2</f>
        <v>2.5</v>
      </c>
      <c r="T1038">
        <v>0.1</v>
      </c>
      <c r="U1038">
        <v>0.2</v>
      </c>
      <c r="V1038">
        <f>(Table1[[#This Row],[Min Nitrate N + Nitrite N]]+Table1[[#This Row],[Max Nitrate N + Nitrite N]])/2</f>
        <v>0.15000000000000002</v>
      </c>
      <c r="W1038">
        <v>70</v>
      </c>
      <c r="X1038">
        <v>220</v>
      </c>
      <c r="Y1038">
        <f>(Table1[[#This Row],[Min Fecal Coliform]]+Table1[[#This Row],[Max Fecal Coliform]])/2</f>
        <v>145</v>
      </c>
      <c r="Z1038">
        <v>920</v>
      </c>
      <c r="AA1038">
        <v>1700</v>
      </c>
      <c r="AB1038">
        <f>(Table1[[#This Row],[Min Total Coliform]]+Table1[[#This Row],[Max Total Coliform]])/2</f>
        <v>1310</v>
      </c>
      <c r="AC1038">
        <f>MIN(10, (Table1[[#This Row],[Avg BOD]]/4)*10)</f>
        <v>6.25</v>
      </c>
      <c r="AD1038">
        <f>MIN(10, (Table1[[#This Row],[Avg Fecal Coliform]]/600)*10)</f>
        <v>2.4166666666666665</v>
      </c>
      <c r="AE1038">
        <f>MIN(10, (Table1[[#This Row],[Avg Nitrate N + Nitrite N]]/10)*10)</f>
        <v>0.15000000000000002</v>
      </c>
      <c r="AF1038">
        <f>IF(OR(Table1[[#This Row],[Avg pH]]&lt;6.5,Table1[[#This Row],[Avg pH]]&gt;8.5),10,0)</f>
        <v>0</v>
      </c>
      <c r="AG1038">
        <f>MAX(0, 10-(2*Table1[[#This Row],[Avg Dissolved Oxygen]]))</f>
        <v>0</v>
      </c>
      <c r="AH1038">
        <f>(Table1[[#This Row],[Fecal Score]]*0.3) + (Table1[[#This Row],[BOD Score]]*0.25) + (Table1[[#This Row],[Nitrate Score]]*0.2) + (Table1[[#This Row],[pH Score]]*0.15) + (Table1[[#This Row],[Dissolved Oxygen Score]]*0.1)</f>
        <v>2.3174999999999999</v>
      </c>
      <c r="AI1038">
        <v>2019</v>
      </c>
    </row>
    <row r="1039" spans="1:35">
      <c r="A1039">
        <v>3673</v>
      </c>
      <c r="B1039" t="s">
        <v>597</v>
      </c>
      <c r="C1039" t="s">
        <v>35</v>
      </c>
      <c r="D1039" t="s">
        <v>113</v>
      </c>
      <c r="E1039">
        <v>24</v>
      </c>
      <c r="F1039">
        <v>27</v>
      </c>
      <c r="G1039">
        <f>(Table1[[#This Row],[Min Temperature]]+Table1[[#This Row],[Max Temperature]])/2</f>
        <v>25.5</v>
      </c>
      <c r="H1039">
        <v>3.4</v>
      </c>
      <c r="I1039">
        <v>5.5</v>
      </c>
      <c r="J1039">
        <f>(Table1[[#This Row],[Min Dissolved Oxygen]]+Table1[[#This Row],[Max Dissolved Oxygen]])/2</f>
        <v>4.45</v>
      </c>
      <c r="K1039">
        <v>7.6</v>
      </c>
      <c r="L1039">
        <v>8.1999999999999993</v>
      </c>
      <c r="M1039">
        <f>(Table1[[#This Row],[Min pH]]+Table1[[#This Row],[Max pH]])/2</f>
        <v>7.8999999999999995</v>
      </c>
      <c r="N1039">
        <v>440</v>
      </c>
      <c r="O1039">
        <v>1310</v>
      </c>
      <c r="P1039">
        <f>(Table1[[#This Row],[Min Conductivity]]+Table1[[#This Row],[Max Conductivity]])/2</f>
        <v>875</v>
      </c>
      <c r="Q1039">
        <v>2</v>
      </c>
      <c r="R1039">
        <v>4</v>
      </c>
      <c r="S1039">
        <f>(Table1[[#This Row],[Min BOD]]+Table1[[#This Row],[Max BOD]])/2</f>
        <v>3</v>
      </c>
      <c r="T1039">
        <v>0.1</v>
      </c>
      <c r="U1039">
        <v>0.8</v>
      </c>
      <c r="V1039">
        <f>(Table1[[#This Row],[Min Nitrate N + Nitrite N]]+Table1[[#This Row],[Max Nitrate N + Nitrite N]])/2</f>
        <v>0.45</v>
      </c>
      <c r="W1039">
        <v>170</v>
      </c>
      <c r="X1039">
        <v>780</v>
      </c>
      <c r="Y1039">
        <f>(Table1[[#This Row],[Min Fecal Coliform]]+Table1[[#This Row],[Max Fecal Coliform]])/2</f>
        <v>475</v>
      </c>
      <c r="Z1039">
        <v>2100</v>
      </c>
      <c r="AA1039">
        <v>5400</v>
      </c>
      <c r="AB1039">
        <f>(Table1[[#This Row],[Min Total Coliform]]+Table1[[#This Row],[Max Total Coliform]])/2</f>
        <v>3750</v>
      </c>
      <c r="AC1039">
        <f>MIN(10, (Table1[[#This Row],[Avg BOD]]/4)*10)</f>
        <v>7.5</v>
      </c>
      <c r="AD1039">
        <f>MIN(10, (Table1[[#This Row],[Avg Fecal Coliform]]/600)*10)</f>
        <v>7.9166666666666661</v>
      </c>
      <c r="AE1039">
        <f>MIN(10, (Table1[[#This Row],[Avg Nitrate N + Nitrite N]]/10)*10)</f>
        <v>0.44999999999999996</v>
      </c>
      <c r="AF1039">
        <f>IF(OR(Table1[[#This Row],[Avg pH]]&lt;6.5,Table1[[#This Row],[Avg pH]]&gt;8.5),10,0)</f>
        <v>0</v>
      </c>
      <c r="AG1039">
        <f>MAX(0, 10-(2*Table1[[#This Row],[Avg Dissolved Oxygen]]))</f>
        <v>1.0999999999999996</v>
      </c>
      <c r="AH1039">
        <f>(Table1[[#This Row],[Fecal Score]]*0.3) + (Table1[[#This Row],[BOD Score]]*0.25) + (Table1[[#This Row],[Nitrate Score]]*0.2) + (Table1[[#This Row],[pH Score]]*0.15) + (Table1[[#This Row],[Dissolved Oxygen Score]]*0.1)</f>
        <v>4.45</v>
      </c>
      <c r="AI1039">
        <v>2019</v>
      </c>
    </row>
    <row r="1040" spans="1:35">
      <c r="A1040">
        <v>3674</v>
      </c>
      <c r="B1040" t="s">
        <v>598</v>
      </c>
      <c r="C1040" t="s">
        <v>35</v>
      </c>
      <c r="D1040" t="s">
        <v>113</v>
      </c>
      <c r="E1040">
        <v>24</v>
      </c>
      <c r="F1040">
        <v>27</v>
      </c>
      <c r="G1040">
        <f>(Table1[[#This Row],[Min Temperature]]+Table1[[#This Row],[Max Temperature]])/2</f>
        <v>25.5</v>
      </c>
      <c r="H1040">
        <v>5</v>
      </c>
      <c r="I1040">
        <v>5.3</v>
      </c>
      <c r="J1040">
        <f>(Table1[[#This Row],[Min Dissolved Oxygen]]+Table1[[#This Row],[Max Dissolved Oxygen]])/2</f>
        <v>5.15</v>
      </c>
      <c r="K1040">
        <v>7.4</v>
      </c>
      <c r="L1040">
        <v>7.9</v>
      </c>
      <c r="M1040">
        <f>(Table1[[#This Row],[Min pH]]+Table1[[#This Row],[Max pH]])/2</f>
        <v>7.65</v>
      </c>
      <c r="N1040">
        <v>180</v>
      </c>
      <c r="O1040">
        <v>320</v>
      </c>
      <c r="P1040">
        <f>(Table1[[#This Row],[Min Conductivity]]+Table1[[#This Row],[Max Conductivity]])/2</f>
        <v>250</v>
      </c>
      <c r="Q1040">
        <v>2</v>
      </c>
      <c r="R1040">
        <v>3</v>
      </c>
      <c r="S1040">
        <f>(Table1[[#This Row],[Min BOD]]+Table1[[#This Row],[Max BOD]])/2</f>
        <v>2.5</v>
      </c>
      <c r="T1040">
        <v>0.1</v>
      </c>
      <c r="U1040">
        <v>0.2</v>
      </c>
      <c r="V1040">
        <f>(Table1[[#This Row],[Min Nitrate N + Nitrite N]]+Table1[[#This Row],[Max Nitrate N + Nitrite N]])/2</f>
        <v>0.15000000000000002</v>
      </c>
      <c r="W1040">
        <v>94</v>
      </c>
      <c r="X1040">
        <v>210</v>
      </c>
      <c r="Y1040">
        <f>(Table1[[#This Row],[Min Fecal Coliform]]+Table1[[#This Row],[Max Fecal Coliform]])/2</f>
        <v>152</v>
      </c>
      <c r="Z1040">
        <v>920</v>
      </c>
      <c r="AA1040">
        <v>1700</v>
      </c>
      <c r="AB1040">
        <f>(Table1[[#This Row],[Min Total Coliform]]+Table1[[#This Row],[Max Total Coliform]])/2</f>
        <v>1310</v>
      </c>
      <c r="AC1040">
        <f>MIN(10, (Table1[[#This Row],[Avg BOD]]/4)*10)</f>
        <v>6.25</v>
      </c>
      <c r="AD1040">
        <f>MIN(10, (Table1[[#This Row],[Avg Fecal Coliform]]/600)*10)</f>
        <v>2.5333333333333337</v>
      </c>
      <c r="AE1040">
        <f>MIN(10, (Table1[[#This Row],[Avg Nitrate N + Nitrite N]]/10)*10)</f>
        <v>0.15000000000000002</v>
      </c>
      <c r="AF1040">
        <f>IF(OR(Table1[[#This Row],[Avg pH]]&lt;6.5,Table1[[#This Row],[Avg pH]]&gt;8.5),10,0)</f>
        <v>0</v>
      </c>
      <c r="AG1040">
        <f>MAX(0, 10-(2*Table1[[#This Row],[Avg Dissolved Oxygen]]))</f>
        <v>0</v>
      </c>
      <c r="AH1040">
        <f>(Table1[[#This Row],[Fecal Score]]*0.3) + (Table1[[#This Row],[BOD Score]]*0.25) + (Table1[[#This Row],[Nitrate Score]]*0.2) + (Table1[[#This Row],[pH Score]]*0.15) + (Table1[[#This Row],[Dissolved Oxygen Score]]*0.1)</f>
        <v>2.3525</v>
      </c>
      <c r="AI1040">
        <v>2019</v>
      </c>
    </row>
    <row r="1041" spans="1:35">
      <c r="A1041">
        <v>3675</v>
      </c>
      <c r="B1041" t="s">
        <v>599</v>
      </c>
      <c r="C1041" t="s">
        <v>35</v>
      </c>
      <c r="D1041" t="s">
        <v>113</v>
      </c>
      <c r="E1041">
        <v>25</v>
      </c>
      <c r="F1041">
        <v>26</v>
      </c>
      <c r="G1041">
        <f>(Table1[[#This Row],[Min Temperature]]+Table1[[#This Row],[Max Temperature]])/2</f>
        <v>25.5</v>
      </c>
      <c r="H1041">
        <v>4.5999999999999996</v>
      </c>
      <c r="I1041">
        <v>5</v>
      </c>
      <c r="J1041">
        <f>(Table1[[#This Row],[Min Dissolved Oxygen]]+Table1[[#This Row],[Max Dissolved Oxygen]])/2</f>
        <v>4.8</v>
      </c>
      <c r="K1041">
        <v>6.8</v>
      </c>
      <c r="L1041">
        <v>7.6</v>
      </c>
      <c r="M1041">
        <f>(Table1[[#This Row],[Min pH]]+Table1[[#This Row],[Max pH]])/2</f>
        <v>7.1999999999999993</v>
      </c>
      <c r="N1041">
        <v>200</v>
      </c>
      <c r="O1041">
        <v>260</v>
      </c>
      <c r="P1041">
        <f>(Table1[[#This Row],[Min Conductivity]]+Table1[[#This Row],[Max Conductivity]])/2</f>
        <v>230</v>
      </c>
      <c r="Q1041">
        <v>2</v>
      </c>
      <c r="R1041">
        <v>2</v>
      </c>
      <c r="S1041">
        <f>(Table1[[#This Row],[Min BOD]]+Table1[[#This Row],[Max BOD]])/2</f>
        <v>2</v>
      </c>
      <c r="T1041">
        <v>0.1</v>
      </c>
      <c r="U1041">
        <v>0.2</v>
      </c>
      <c r="V1041">
        <f>(Table1[[#This Row],[Min Nitrate N + Nitrite N]]+Table1[[#This Row],[Max Nitrate N + Nitrite N]])/2</f>
        <v>0.15000000000000002</v>
      </c>
      <c r="W1041">
        <v>92</v>
      </c>
      <c r="X1041">
        <v>390</v>
      </c>
      <c r="Y1041">
        <f>(Table1[[#This Row],[Min Fecal Coliform]]+Table1[[#This Row],[Max Fecal Coliform]])/2</f>
        <v>241</v>
      </c>
      <c r="Z1041">
        <v>940</v>
      </c>
      <c r="AA1041">
        <v>2200</v>
      </c>
      <c r="AB1041">
        <f>(Table1[[#This Row],[Min Total Coliform]]+Table1[[#This Row],[Max Total Coliform]])/2</f>
        <v>1570</v>
      </c>
      <c r="AC1041">
        <f>MIN(10, (Table1[[#This Row],[Avg BOD]]/4)*10)</f>
        <v>5</v>
      </c>
      <c r="AD1041">
        <f>MIN(10, (Table1[[#This Row],[Avg Fecal Coliform]]/600)*10)</f>
        <v>4.0166666666666666</v>
      </c>
      <c r="AE1041">
        <f>MIN(10, (Table1[[#This Row],[Avg Nitrate N + Nitrite N]]/10)*10)</f>
        <v>0.15000000000000002</v>
      </c>
      <c r="AF1041">
        <f>IF(OR(Table1[[#This Row],[Avg pH]]&lt;6.5,Table1[[#This Row],[Avg pH]]&gt;8.5),10,0)</f>
        <v>0</v>
      </c>
      <c r="AG1041">
        <f>MAX(0, 10-(2*Table1[[#This Row],[Avg Dissolved Oxygen]]))</f>
        <v>0.40000000000000036</v>
      </c>
      <c r="AH1041">
        <f>(Table1[[#This Row],[Fecal Score]]*0.3) + (Table1[[#This Row],[BOD Score]]*0.25) + (Table1[[#This Row],[Nitrate Score]]*0.2) + (Table1[[#This Row],[pH Score]]*0.15) + (Table1[[#This Row],[Dissolved Oxygen Score]]*0.1)</f>
        <v>2.5249999999999999</v>
      </c>
      <c r="AI1041">
        <v>2019</v>
      </c>
    </row>
    <row r="1042" spans="1:35">
      <c r="A1042">
        <v>3676</v>
      </c>
      <c r="B1042" t="s">
        <v>600</v>
      </c>
      <c r="C1042" t="s">
        <v>35</v>
      </c>
      <c r="D1042" t="s">
        <v>113</v>
      </c>
      <c r="E1042">
        <v>24</v>
      </c>
      <c r="F1042">
        <v>27</v>
      </c>
      <c r="G1042">
        <f>(Table1[[#This Row],[Min Temperature]]+Table1[[#This Row],[Max Temperature]])/2</f>
        <v>25.5</v>
      </c>
      <c r="H1042">
        <v>5.2</v>
      </c>
      <c r="I1042">
        <v>6.1</v>
      </c>
      <c r="J1042">
        <f>(Table1[[#This Row],[Min Dissolved Oxygen]]+Table1[[#This Row],[Max Dissolved Oxygen]])/2</f>
        <v>5.65</v>
      </c>
      <c r="K1042">
        <v>7.4</v>
      </c>
      <c r="L1042">
        <v>7.6</v>
      </c>
      <c r="M1042">
        <f>(Table1[[#This Row],[Min pH]]+Table1[[#This Row],[Max pH]])/2</f>
        <v>7.5</v>
      </c>
      <c r="N1042">
        <v>210</v>
      </c>
      <c r="O1042">
        <v>260</v>
      </c>
      <c r="P1042">
        <f>(Table1[[#This Row],[Min Conductivity]]+Table1[[#This Row],[Max Conductivity]])/2</f>
        <v>235</v>
      </c>
      <c r="Q1042">
        <v>2</v>
      </c>
      <c r="R1042">
        <v>2</v>
      </c>
      <c r="S1042">
        <f>(Table1[[#This Row],[Min BOD]]+Table1[[#This Row],[Max BOD]])/2</f>
        <v>2</v>
      </c>
      <c r="T1042">
        <v>0.1</v>
      </c>
      <c r="U1042">
        <v>0.2</v>
      </c>
      <c r="V1042">
        <f>(Table1[[#This Row],[Min Nitrate N + Nitrite N]]+Table1[[#This Row],[Max Nitrate N + Nitrite N]])/2</f>
        <v>0.15000000000000002</v>
      </c>
      <c r="W1042">
        <v>140</v>
      </c>
      <c r="X1042">
        <v>390</v>
      </c>
      <c r="Y1042">
        <f>(Table1[[#This Row],[Min Fecal Coliform]]+Table1[[#This Row],[Max Fecal Coliform]])/2</f>
        <v>265</v>
      </c>
      <c r="Z1042">
        <v>1300</v>
      </c>
      <c r="AA1042">
        <v>2200</v>
      </c>
      <c r="AB1042">
        <f>(Table1[[#This Row],[Min Total Coliform]]+Table1[[#This Row],[Max Total Coliform]])/2</f>
        <v>1750</v>
      </c>
      <c r="AC1042">
        <f>MIN(10, (Table1[[#This Row],[Avg BOD]]/4)*10)</f>
        <v>5</v>
      </c>
      <c r="AD1042">
        <f>MIN(10, (Table1[[#This Row],[Avg Fecal Coliform]]/600)*10)</f>
        <v>4.4166666666666661</v>
      </c>
      <c r="AE1042">
        <f>MIN(10, (Table1[[#This Row],[Avg Nitrate N + Nitrite N]]/10)*10)</f>
        <v>0.15000000000000002</v>
      </c>
      <c r="AF1042">
        <f>IF(OR(Table1[[#This Row],[Avg pH]]&lt;6.5,Table1[[#This Row],[Avg pH]]&gt;8.5),10,0)</f>
        <v>0</v>
      </c>
      <c r="AG1042">
        <f>MAX(0, 10-(2*Table1[[#This Row],[Avg Dissolved Oxygen]]))</f>
        <v>0</v>
      </c>
      <c r="AH1042">
        <f>(Table1[[#This Row],[Fecal Score]]*0.3) + (Table1[[#This Row],[BOD Score]]*0.25) + (Table1[[#This Row],[Nitrate Score]]*0.2) + (Table1[[#This Row],[pH Score]]*0.15) + (Table1[[#This Row],[Dissolved Oxygen Score]]*0.1)</f>
        <v>2.6049999999999995</v>
      </c>
      <c r="AI1042">
        <v>2019</v>
      </c>
    </row>
    <row r="1043" spans="1:35">
      <c r="A1043">
        <v>3677</v>
      </c>
      <c r="B1043" t="s">
        <v>601</v>
      </c>
      <c r="C1043" t="s">
        <v>35</v>
      </c>
      <c r="D1043" t="s">
        <v>113</v>
      </c>
      <c r="E1043">
        <v>27</v>
      </c>
      <c r="F1043">
        <v>30</v>
      </c>
      <c r="G1043">
        <f>(Table1[[#This Row],[Min Temperature]]+Table1[[#This Row],[Max Temperature]])/2</f>
        <v>28.5</v>
      </c>
      <c r="H1043">
        <v>0</v>
      </c>
      <c r="I1043">
        <v>7.8</v>
      </c>
      <c r="J1043">
        <f>(Table1[[#This Row],[Min Dissolved Oxygen]]+Table1[[#This Row],[Max Dissolved Oxygen]])/2</f>
        <v>3.9</v>
      </c>
      <c r="K1043">
        <v>8.4</v>
      </c>
      <c r="L1043">
        <v>8.8000000000000007</v>
      </c>
      <c r="M1043">
        <f>(Table1[[#This Row],[Min pH]]+Table1[[#This Row],[Max pH]])/2</f>
        <v>8.6000000000000014</v>
      </c>
      <c r="N1043">
        <v>1202</v>
      </c>
      <c r="O1043">
        <v>2351</v>
      </c>
      <c r="P1043">
        <f>(Table1[[#This Row],[Min Conductivity]]+Table1[[#This Row],[Max Conductivity]])/2</f>
        <v>1776.5</v>
      </c>
      <c r="Q1043">
        <v>7</v>
      </c>
      <c r="R1043">
        <v>16</v>
      </c>
      <c r="S1043">
        <f>(Table1[[#This Row],[Min BOD]]+Table1[[#This Row],[Max BOD]])/2</f>
        <v>11.5</v>
      </c>
      <c r="T1043">
        <v>0</v>
      </c>
      <c r="U1043">
        <v>0.14000000000000001</v>
      </c>
      <c r="V1043">
        <f>(Table1[[#This Row],[Min Nitrate N + Nitrite N]]+Table1[[#This Row],[Max Nitrate N + Nitrite N]])/2</f>
        <v>7.0000000000000007E-2</v>
      </c>
      <c r="W1043">
        <v>790</v>
      </c>
      <c r="X1043">
        <v>1700</v>
      </c>
      <c r="Y1043">
        <f>(Table1[[#This Row],[Min Fecal Coliform]]+Table1[[#This Row],[Max Fecal Coliform]])/2</f>
        <v>1245</v>
      </c>
      <c r="Z1043">
        <v>2400</v>
      </c>
      <c r="AA1043">
        <v>5400</v>
      </c>
      <c r="AB1043">
        <f>(Table1[[#This Row],[Min Total Coliform]]+Table1[[#This Row],[Max Total Coliform]])/2</f>
        <v>3900</v>
      </c>
      <c r="AC1043">
        <f>MIN(10, (Table1[[#This Row],[Avg BOD]]/4)*10)</f>
        <v>10</v>
      </c>
      <c r="AD1043">
        <f>MIN(10, (Table1[[#This Row],[Avg Fecal Coliform]]/600)*10)</f>
        <v>10</v>
      </c>
      <c r="AE1043">
        <f>MIN(10, (Table1[[#This Row],[Avg Nitrate N + Nitrite N]]/10)*10)</f>
        <v>7.0000000000000007E-2</v>
      </c>
      <c r="AF1043">
        <f>IF(OR(Table1[[#This Row],[Avg pH]]&lt;6.5,Table1[[#This Row],[Avg pH]]&gt;8.5),10,0)</f>
        <v>10</v>
      </c>
      <c r="AG1043">
        <f>MAX(0, 10-(2*Table1[[#This Row],[Avg Dissolved Oxygen]]))</f>
        <v>2.2000000000000002</v>
      </c>
      <c r="AH1043">
        <f>(Table1[[#This Row],[Fecal Score]]*0.3) + (Table1[[#This Row],[BOD Score]]*0.25) + (Table1[[#This Row],[Nitrate Score]]*0.2) + (Table1[[#This Row],[pH Score]]*0.15) + (Table1[[#This Row],[Dissolved Oxygen Score]]*0.1)</f>
        <v>7.234</v>
      </c>
      <c r="AI1043">
        <v>2019</v>
      </c>
    </row>
    <row r="1044" spans="1:35">
      <c r="A1044">
        <v>3681</v>
      </c>
      <c r="B1044" t="s">
        <v>602</v>
      </c>
      <c r="C1044" t="s">
        <v>35</v>
      </c>
      <c r="D1044" t="s">
        <v>113</v>
      </c>
      <c r="E1044">
        <v>21</v>
      </c>
      <c r="F1044">
        <v>34</v>
      </c>
      <c r="G1044">
        <f>(Table1[[#This Row],[Min Temperature]]+Table1[[#This Row],[Max Temperature]])/2</f>
        <v>27.5</v>
      </c>
      <c r="H1044">
        <v>0</v>
      </c>
      <c r="I1044">
        <v>11.1</v>
      </c>
      <c r="J1044">
        <f>(Table1[[#This Row],[Min Dissolved Oxygen]]+Table1[[#This Row],[Max Dissolved Oxygen]])/2</f>
        <v>5.55</v>
      </c>
      <c r="K1044">
        <v>6.7</v>
      </c>
      <c r="L1044">
        <v>8.6999999999999993</v>
      </c>
      <c r="M1044">
        <f>(Table1[[#This Row],[Min pH]]+Table1[[#This Row],[Max pH]])/2</f>
        <v>7.6999999999999993</v>
      </c>
      <c r="N1044">
        <v>264</v>
      </c>
      <c r="O1044">
        <v>889</v>
      </c>
      <c r="P1044">
        <f>(Table1[[#This Row],[Min Conductivity]]+Table1[[#This Row],[Max Conductivity]])/2</f>
        <v>576.5</v>
      </c>
      <c r="Q1044">
        <v>4</v>
      </c>
      <c r="R1044">
        <v>14.5</v>
      </c>
      <c r="S1044">
        <f>(Table1[[#This Row],[Min BOD]]+Table1[[#This Row],[Max BOD]])/2</f>
        <v>9.25</v>
      </c>
      <c r="T1044">
        <v>0</v>
      </c>
      <c r="U1044">
        <v>38.6</v>
      </c>
      <c r="V1044">
        <f>(Table1[[#This Row],[Min Nitrate N + Nitrite N]]+Table1[[#This Row],[Max Nitrate N + Nitrite N]])/2</f>
        <v>19.3</v>
      </c>
      <c r="W1044">
        <v>900</v>
      </c>
      <c r="X1044">
        <v>1800</v>
      </c>
      <c r="Y1044">
        <f>(Table1[[#This Row],[Min Fecal Coliform]]+Table1[[#This Row],[Max Fecal Coliform]])/2</f>
        <v>1350</v>
      </c>
      <c r="Z1044">
        <v>1600</v>
      </c>
      <c r="AA1044">
        <v>3200</v>
      </c>
      <c r="AB1044">
        <f>(Table1[[#This Row],[Min Total Coliform]]+Table1[[#This Row],[Max Total Coliform]])/2</f>
        <v>2400</v>
      </c>
      <c r="AC1044">
        <f>MIN(10, (Table1[[#This Row],[Avg BOD]]/4)*10)</f>
        <v>10</v>
      </c>
      <c r="AD1044">
        <f>MIN(10, (Table1[[#This Row],[Avg Fecal Coliform]]/600)*10)</f>
        <v>10</v>
      </c>
      <c r="AE1044">
        <f>MIN(10, (Table1[[#This Row],[Avg Nitrate N + Nitrite N]]/10)*10)</f>
        <v>10</v>
      </c>
      <c r="AF1044">
        <f>IF(OR(Table1[[#This Row],[Avg pH]]&lt;6.5,Table1[[#This Row],[Avg pH]]&gt;8.5),10,0)</f>
        <v>0</v>
      </c>
      <c r="AG1044">
        <f>MAX(0, 10-(2*Table1[[#This Row],[Avg Dissolved Oxygen]]))</f>
        <v>0</v>
      </c>
      <c r="AH1044">
        <f>(Table1[[#This Row],[Fecal Score]]*0.3) + (Table1[[#This Row],[BOD Score]]*0.25) + (Table1[[#This Row],[Nitrate Score]]*0.2) + (Table1[[#This Row],[pH Score]]*0.15) + (Table1[[#This Row],[Dissolved Oxygen Score]]*0.1)</f>
        <v>7.5</v>
      </c>
      <c r="AI1044">
        <v>2019</v>
      </c>
    </row>
    <row r="1045" spans="1:35">
      <c r="A1045">
        <v>3682</v>
      </c>
      <c r="B1045" t="s">
        <v>456</v>
      </c>
      <c r="C1045" t="s">
        <v>35</v>
      </c>
      <c r="D1045" t="s">
        <v>113</v>
      </c>
      <c r="E1045">
        <v>21</v>
      </c>
      <c r="F1045">
        <v>30</v>
      </c>
      <c r="G1045">
        <f>(Table1[[#This Row],[Min Temperature]]+Table1[[#This Row],[Max Temperature]])/2</f>
        <v>25.5</v>
      </c>
      <c r="H1045">
        <v>3</v>
      </c>
      <c r="I1045">
        <v>11</v>
      </c>
      <c r="J1045">
        <f>(Table1[[#This Row],[Min Dissolved Oxygen]]+Table1[[#This Row],[Max Dissolved Oxygen]])/2</f>
        <v>7</v>
      </c>
      <c r="K1045">
        <v>8</v>
      </c>
      <c r="L1045">
        <v>10.199999999999999</v>
      </c>
      <c r="M1045">
        <f>(Table1[[#This Row],[Min pH]]+Table1[[#This Row],[Max pH]])/2</f>
        <v>9.1</v>
      </c>
      <c r="N1045">
        <v>581</v>
      </c>
      <c r="O1045">
        <v>7540</v>
      </c>
      <c r="P1045">
        <f>(Table1[[#This Row],[Min Conductivity]]+Table1[[#This Row],[Max Conductivity]])/2</f>
        <v>4060.5</v>
      </c>
      <c r="Q1045">
        <v>1.3</v>
      </c>
      <c r="R1045">
        <v>22</v>
      </c>
      <c r="S1045">
        <f>(Table1[[#This Row],[Min BOD]]+Table1[[#This Row],[Max BOD]])/2</f>
        <v>11.65</v>
      </c>
      <c r="T1045">
        <v>0</v>
      </c>
      <c r="U1045">
        <v>59.3</v>
      </c>
      <c r="V1045">
        <f>(Table1[[#This Row],[Min Nitrate N + Nitrite N]]+Table1[[#This Row],[Max Nitrate N + Nitrite N]])/2</f>
        <v>29.65</v>
      </c>
      <c r="W1045">
        <v>280</v>
      </c>
      <c r="X1045">
        <v>1800</v>
      </c>
      <c r="Y1045">
        <f>(Table1[[#This Row],[Min Fecal Coliform]]+Table1[[#This Row],[Max Fecal Coliform]])/2</f>
        <v>1040</v>
      </c>
      <c r="Z1045">
        <v>1600</v>
      </c>
      <c r="AA1045">
        <v>3200</v>
      </c>
      <c r="AB1045">
        <f>(Table1[[#This Row],[Min Total Coliform]]+Table1[[#This Row],[Max Total Coliform]])/2</f>
        <v>2400</v>
      </c>
      <c r="AC1045">
        <f>MIN(10, (Table1[[#This Row],[Avg BOD]]/4)*10)</f>
        <v>10</v>
      </c>
      <c r="AD1045">
        <f>MIN(10, (Table1[[#This Row],[Avg Fecal Coliform]]/600)*10)</f>
        <v>10</v>
      </c>
      <c r="AE1045">
        <f>MIN(10, (Table1[[#This Row],[Avg Nitrate N + Nitrite N]]/10)*10)</f>
        <v>10</v>
      </c>
      <c r="AF1045">
        <f>IF(OR(Table1[[#This Row],[Avg pH]]&lt;6.5,Table1[[#This Row],[Avg pH]]&gt;8.5),10,0)</f>
        <v>10</v>
      </c>
      <c r="AG1045">
        <f>MAX(0, 10-(2*Table1[[#This Row],[Avg Dissolved Oxygen]]))</f>
        <v>0</v>
      </c>
      <c r="AH1045">
        <f>(Table1[[#This Row],[Fecal Score]]*0.3) + (Table1[[#This Row],[BOD Score]]*0.25) + (Table1[[#This Row],[Nitrate Score]]*0.2) + (Table1[[#This Row],[pH Score]]*0.15) + (Table1[[#This Row],[Dissolved Oxygen Score]]*0.1)</f>
        <v>9</v>
      </c>
      <c r="AI1045">
        <v>2019</v>
      </c>
    </row>
    <row r="1046" spans="1:35">
      <c r="A1046">
        <v>3683</v>
      </c>
      <c r="B1046" t="s">
        <v>603</v>
      </c>
      <c r="C1046" t="s">
        <v>35</v>
      </c>
      <c r="D1046" t="s">
        <v>113</v>
      </c>
      <c r="E1046">
        <v>23</v>
      </c>
      <c r="F1046">
        <v>26</v>
      </c>
      <c r="G1046">
        <f>(Table1[[#This Row],[Min Temperature]]+Table1[[#This Row],[Max Temperature]])/2</f>
        <v>24.5</v>
      </c>
      <c r="H1046">
        <v>4.2</v>
      </c>
      <c r="I1046">
        <v>5.9</v>
      </c>
      <c r="J1046">
        <f>(Table1[[#This Row],[Min Dissolved Oxygen]]+Table1[[#This Row],[Max Dissolved Oxygen]])/2</f>
        <v>5.0500000000000007</v>
      </c>
      <c r="K1046">
        <v>7.2</v>
      </c>
      <c r="L1046">
        <v>8.3000000000000007</v>
      </c>
      <c r="M1046">
        <f>(Table1[[#This Row],[Min pH]]+Table1[[#This Row],[Max pH]])/2</f>
        <v>7.75</v>
      </c>
      <c r="N1046">
        <v>880</v>
      </c>
      <c r="O1046">
        <v>1720</v>
      </c>
      <c r="P1046">
        <f>(Table1[[#This Row],[Min Conductivity]]+Table1[[#This Row],[Max Conductivity]])/2</f>
        <v>1300</v>
      </c>
      <c r="Q1046">
        <v>7.2</v>
      </c>
      <c r="R1046">
        <v>28</v>
      </c>
      <c r="S1046">
        <f>(Table1[[#This Row],[Min BOD]]+Table1[[#This Row],[Max BOD]])/2</f>
        <v>17.600000000000001</v>
      </c>
      <c r="T1046">
        <v>1.1299999999999999</v>
      </c>
      <c r="U1046">
        <v>2.2000000000000002</v>
      </c>
      <c r="V1046">
        <f>(Table1[[#This Row],[Min Nitrate N + Nitrite N]]+Table1[[#This Row],[Max Nitrate N + Nitrite N]])/2</f>
        <v>1.665</v>
      </c>
      <c r="W1046">
        <v>130</v>
      </c>
      <c r="X1046">
        <v>900</v>
      </c>
      <c r="Y1046">
        <f>(Table1[[#This Row],[Min Fecal Coliform]]+Table1[[#This Row],[Max Fecal Coliform]])/2</f>
        <v>515</v>
      </c>
      <c r="Z1046">
        <v>849</v>
      </c>
      <c r="AA1046">
        <v>1800</v>
      </c>
      <c r="AB1046">
        <f>(Table1[[#This Row],[Min Total Coliform]]+Table1[[#This Row],[Max Total Coliform]])/2</f>
        <v>1324.5</v>
      </c>
      <c r="AC1046">
        <f>MIN(10, (Table1[[#This Row],[Avg BOD]]/4)*10)</f>
        <v>10</v>
      </c>
      <c r="AD1046">
        <f>MIN(10, (Table1[[#This Row],[Avg Fecal Coliform]]/600)*10)</f>
        <v>8.5833333333333321</v>
      </c>
      <c r="AE1046">
        <f>MIN(10, (Table1[[#This Row],[Avg Nitrate N + Nitrite N]]/10)*10)</f>
        <v>1.665</v>
      </c>
      <c r="AF1046">
        <f>IF(OR(Table1[[#This Row],[Avg pH]]&lt;6.5,Table1[[#This Row],[Avg pH]]&gt;8.5),10,0)</f>
        <v>0</v>
      </c>
      <c r="AG1046">
        <f>MAX(0, 10-(2*Table1[[#This Row],[Avg Dissolved Oxygen]]))</f>
        <v>0</v>
      </c>
      <c r="AH1046">
        <f>(Table1[[#This Row],[Fecal Score]]*0.3) + (Table1[[#This Row],[BOD Score]]*0.25) + (Table1[[#This Row],[Nitrate Score]]*0.2) + (Table1[[#This Row],[pH Score]]*0.15) + (Table1[[#This Row],[Dissolved Oxygen Score]]*0.1)</f>
        <v>5.4079999999999995</v>
      </c>
      <c r="AI1046">
        <v>2019</v>
      </c>
    </row>
    <row r="1047" spans="1:35">
      <c r="A1047">
        <v>3684</v>
      </c>
      <c r="B1047" t="s">
        <v>604</v>
      </c>
      <c r="C1047" t="s">
        <v>35</v>
      </c>
      <c r="D1047" t="s">
        <v>113</v>
      </c>
      <c r="E1047">
        <v>23</v>
      </c>
      <c r="F1047">
        <v>26</v>
      </c>
      <c r="G1047">
        <f>(Table1[[#This Row],[Min Temperature]]+Table1[[#This Row],[Max Temperature]])/2</f>
        <v>24.5</v>
      </c>
      <c r="H1047">
        <v>7.1</v>
      </c>
      <c r="I1047">
        <v>7.3</v>
      </c>
      <c r="J1047">
        <f>(Table1[[#This Row],[Min Dissolved Oxygen]]+Table1[[#This Row],[Max Dissolved Oxygen]])/2</f>
        <v>7.1999999999999993</v>
      </c>
      <c r="K1047">
        <v>7.3</v>
      </c>
      <c r="L1047">
        <v>8.4</v>
      </c>
      <c r="M1047">
        <f>(Table1[[#This Row],[Min pH]]+Table1[[#This Row],[Max pH]])/2</f>
        <v>7.85</v>
      </c>
      <c r="N1047">
        <v>310</v>
      </c>
      <c r="O1047">
        <v>1430</v>
      </c>
      <c r="P1047">
        <f>(Table1[[#This Row],[Min Conductivity]]+Table1[[#This Row],[Max Conductivity]])/2</f>
        <v>870</v>
      </c>
      <c r="Q1047">
        <v>3.2</v>
      </c>
      <c r="R1047">
        <v>3.8</v>
      </c>
      <c r="S1047">
        <f>(Table1[[#This Row],[Min BOD]]+Table1[[#This Row],[Max BOD]])/2</f>
        <v>3.5</v>
      </c>
      <c r="T1047">
        <v>0.43</v>
      </c>
      <c r="U1047">
        <v>0.88</v>
      </c>
      <c r="V1047">
        <f>(Table1[[#This Row],[Min Nitrate N + Nitrite N]]+Table1[[#This Row],[Max Nitrate N + Nitrite N]])/2</f>
        <v>0.65500000000000003</v>
      </c>
      <c r="W1047">
        <v>50</v>
      </c>
      <c r="X1047">
        <v>900</v>
      </c>
      <c r="Y1047">
        <f>(Table1[[#This Row],[Min Fecal Coliform]]+Table1[[#This Row],[Max Fecal Coliform]])/2</f>
        <v>475</v>
      </c>
      <c r="Z1047">
        <v>275</v>
      </c>
      <c r="AA1047">
        <v>1800</v>
      </c>
      <c r="AB1047">
        <f>(Table1[[#This Row],[Min Total Coliform]]+Table1[[#This Row],[Max Total Coliform]])/2</f>
        <v>1037.5</v>
      </c>
      <c r="AC1047">
        <f>MIN(10, (Table1[[#This Row],[Avg BOD]]/4)*10)</f>
        <v>8.75</v>
      </c>
      <c r="AD1047">
        <f>MIN(10, (Table1[[#This Row],[Avg Fecal Coliform]]/600)*10)</f>
        <v>7.9166666666666661</v>
      </c>
      <c r="AE1047">
        <f>MIN(10, (Table1[[#This Row],[Avg Nitrate N + Nitrite N]]/10)*10)</f>
        <v>0.65500000000000003</v>
      </c>
      <c r="AF1047">
        <f>IF(OR(Table1[[#This Row],[Avg pH]]&lt;6.5,Table1[[#This Row],[Avg pH]]&gt;8.5),10,0)</f>
        <v>0</v>
      </c>
      <c r="AG1047">
        <f>MAX(0, 10-(2*Table1[[#This Row],[Avg Dissolved Oxygen]]))</f>
        <v>0</v>
      </c>
      <c r="AH1047">
        <f>(Table1[[#This Row],[Fecal Score]]*0.3) + (Table1[[#This Row],[BOD Score]]*0.25) + (Table1[[#This Row],[Nitrate Score]]*0.2) + (Table1[[#This Row],[pH Score]]*0.15) + (Table1[[#This Row],[Dissolved Oxygen Score]]*0.1)</f>
        <v>4.6935000000000002</v>
      </c>
      <c r="AI1047">
        <v>2019</v>
      </c>
    </row>
    <row r="1048" spans="1:35">
      <c r="A1048">
        <v>3686</v>
      </c>
      <c r="B1048" t="s">
        <v>605</v>
      </c>
      <c r="C1048" t="s">
        <v>35</v>
      </c>
      <c r="D1048" t="s">
        <v>113</v>
      </c>
      <c r="E1048">
        <v>23</v>
      </c>
      <c r="F1048">
        <v>26</v>
      </c>
      <c r="G1048">
        <f>(Table1[[#This Row],[Min Temperature]]+Table1[[#This Row],[Max Temperature]])/2</f>
        <v>24.5</v>
      </c>
      <c r="H1048">
        <v>7.2</v>
      </c>
      <c r="I1048">
        <v>7.6</v>
      </c>
      <c r="J1048">
        <f>(Table1[[#This Row],[Min Dissolved Oxygen]]+Table1[[#This Row],[Max Dissolved Oxygen]])/2</f>
        <v>7.4</v>
      </c>
      <c r="K1048">
        <v>7.2</v>
      </c>
      <c r="L1048">
        <v>8.4</v>
      </c>
      <c r="M1048">
        <f>(Table1[[#This Row],[Min pH]]+Table1[[#This Row],[Max pH]])/2</f>
        <v>7.8000000000000007</v>
      </c>
      <c r="N1048">
        <v>210</v>
      </c>
      <c r="O1048">
        <v>624</v>
      </c>
      <c r="P1048">
        <f>(Table1[[#This Row],[Min Conductivity]]+Table1[[#This Row],[Max Conductivity]])/2</f>
        <v>417</v>
      </c>
      <c r="Q1048">
        <v>2.4</v>
      </c>
      <c r="R1048">
        <v>2.9</v>
      </c>
      <c r="S1048">
        <f>(Table1[[#This Row],[Min BOD]]+Table1[[#This Row],[Max BOD]])/2</f>
        <v>2.65</v>
      </c>
      <c r="T1048">
        <v>0.19</v>
      </c>
      <c r="U1048">
        <v>0.41</v>
      </c>
      <c r="V1048">
        <f>(Table1[[#This Row],[Min Nitrate N + Nitrite N]]+Table1[[#This Row],[Max Nitrate N + Nitrite N]])/2</f>
        <v>0.3</v>
      </c>
      <c r="W1048">
        <v>13</v>
      </c>
      <c r="X1048">
        <v>225</v>
      </c>
      <c r="Y1048">
        <f>(Table1[[#This Row],[Min Fecal Coliform]]+Table1[[#This Row],[Max Fecal Coliform]])/2</f>
        <v>119</v>
      </c>
      <c r="Z1048">
        <v>45</v>
      </c>
      <c r="AA1048">
        <v>1600</v>
      </c>
      <c r="AB1048">
        <f>(Table1[[#This Row],[Min Total Coliform]]+Table1[[#This Row],[Max Total Coliform]])/2</f>
        <v>822.5</v>
      </c>
      <c r="AC1048">
        <f>MIN(10, (Table1[[#This Row],[Avg BOD]]/4)*10)</f>
        <v>6.625</v>
      </c>
      <c r="AD1048">
        <f>MIN(10, (Table1[[#This Row],[Avg Fecal Coliform]]/600)*10)</f>
        <v>1.9833333333333334</v>
      </c>
      <c r="AE1048">
        <f>MIN(10, (Table1[[#This Row],[Avg Nitrate N + Nitrite N]]/10)*10)</f>
        <v>0.3</v>
      </c>
      <c r="AF1048">
        <f>IF(OR(Table1[[#This Row],[Avg pH]]&lt;6.5,Table1[[#This Row],[Avg pH]]&gt;8.5),10,0)</f>
        <v>0</v>
      </c>
      <c r="AG1048">
        <f>MAX(0, 10-(2*Table1[[#This Row],[Avg Dissolved Oxygen]]))</f>
        <v>0</v>
      </c>
      <c r="AH1048">
        <f>(Table1[[#This Row],[Fecal Score]]*0.3) + (Table1[[#This Row],[BOD Score]]*0.25) + (Table1[[#This Row],[Nitrate Score]]*0.2) + (Table1[[#This Row],[pH Score]]*0.15) + (Table1[[#This Row],[Dissolved Oxygen Score]]*0.1)</f>
        <v>2.3112499999999998</v>
      </c>
      <c r="AI1048">
        <v>2019</v>
      </c>
    </row>
    <row r="1049" spans="1:35">
      <c r="A1049">
        <v>3687</v>
      </c>
      <c r="B1049" t="s">
        <v>606</v>
      </c>
      <c r="C1049" t="s">
        <v>35</v>
      </c>
      <c r="D1049" t="s">
        <v>113</v>
      </c>
      <c r="E1049">
        <v>23</v>
      </c>
      <c r="F1049">
        <v>25</v>
      </c>
      <c r="G1049">
        <f>(Table1[[#This Row],[Min Temperature]]+Table1[[#This Row],[Max Temperature]])/2</f>
        <v>24</v>
      </c>
      <c r="H1049">
        <v>6.6</v>
      </c>
      <c r="I1049">
        <v>6.9</v>
      </c>
      <c r="J1049">
        <f>(Table1[[#This Row],[Min Dissolved Oxygen]]+Table1[[#This Row],[Max Dissolved Oxygen]])/2</f>
        <v>6.75</v>
      </c>
      <c r="K1049">
        <v>7.2</v>
      </c>
      <c r="L1049">
        <v>8.1999999999999993</v>
      </c>
      <c r="M1049">
        <f>(Table1[[#This Row],[Min pH]]+Table1[[#This Row],[Max pH]])/2</f>
        <v>7.6999999999999993</v>
      </c>
      <c r="N1049">
        <v>340</v>
      </c>
      <c r="O1049">
        <v>1065</v>
      </c>
      <c r="P1049">
        <f>(Table1[[#This Row],[Min Conductivity]]+Table1[[#This Row],[Max Conductivity]])/2</f>
        <v>702.5</v>
      </c>
      <c r="Q1049">
        <v>3.3</v>
      </c>
      <c r="R1049">
        <v>3.9</v>
      </c>
      <c r="S1049">
        <f>(Table1[[#This Row],[Min BOD]]+Table1[[#This Row],[Max BOD]])/2</f>
        <v>3.5999999999999996</v>
      </c>
      <c r="T1049">
        <v>0.28999999999999998</v>
      </c>
      <c r="U1049">
        <v>1.1000000000000001</v>
      </c>
      <c r="V1049">
        <f>(Table1[[#This Row],[Min Nitrate N + Nitrite N]]+Table1[[#This Row],[Max Nitrate N + Nitrite N]])/2</f>
        <v>0.69500000000000006</v>
      </c>
      <c r="W1049">
        <v>35</v>
      </c>
      <c r="X1049">
        <v>225</v>
      </c>
      <c r="Y1049">
        <f>(Table1[[#This Row],[Min Fecal Coliform]]+Table1[[#This Row],[Max Fecal Coliform]])/2</f>
        <v>130</v>
      </c>
      <c r="Z1049">
        <v>170</v>
      </c>
      <c r="AA1049">
        <v>550</v>
      </c>
      <c r="AB1049">
        <f>(Table1[[#This Row],[Min Total Coliform]]+Table1[[#This Row],[Max Total Coliform]])/2</f>
        <v>360</v>
      </c>
      <c r="AC1049">
        <f>MIN(10, (Table1[[#This Row],[Avg BOD]]/4)*10)</f>
        <v>9</v>
      </c>
      <c r="AD1049">
        <f>MIN(10, (Table1[[#This Row],[Avg Fecal Coliform]]/600)*10)</f>
        <v>2.166666666666667</v>
      </c>
      <c r="AE1049">
        <f>MIN(10, (Table1[[#This Row],[Avg Nitrate N + Nitrite N]]/10)*10)</f>
        <v>0.69500000000000006</v>
      </c>
      <c r="AF1049">
        <f>IF(OR(Table1[[#This Row],[Avg pH]]&lt;6.5,Table1[[#This Row],[Avg pH]]&gt;8.5),10,0)</f>
        <v>0</v>
      </c>
      <c r="AG1049">
        <f>MAX(0, 10-(2*Table1[[#This Row],[Avg Dissolved Oxygen]]))</f>
        <v>0</v>
      </c>
      <c r="AH1049">
        <f>(Table1[[#This Row],[Fecal Score]]*0.3) + (Table1[[#This Row],[BOD Score]]*0.25) + (Table1[[#This Row],[Nitrate Score]]*0.2) + (Table1[[#This Row],[pH Score]]*0.15) + (Table1[[#This Row],[Dissolved Oxygen Score]]*0.1)</f>
        <v>3.0389999999999997</v>
      </c>
      <c r="AI1049">
        <v>2019</v>
      </c>
    </row>
    <row r="1050" spans="1:35">
      <c r="A1050">
        <v>3688</v>
      </c>
      <c r="B1050" t="s">
        <v>607</v>
      </c>
      <c r="C1050" t="s">
        <v>35</v>
      </c>
      <c r="D1050" t="s">
        <v>113</v>
      </c>
      <c r="E1050">
        <v>23</v>
      </c>
      <c r="F1050">
        <v>25</v>
      </c>
      <c r="G1050">
        <f>(Table1[[#This Row],[Min Temperature]]+Table1[[#This Row],[Max Temperature]])/2</f>
        <v>24</v>
      </c>
      <c r="H1050">
        <v>6.4</v>
      </c>
      <c r="I1050">
        <v>7.2</v>
      </c>
      <c r="J1050">
        <f>(Table1[[#This Row],[Min Dissolved Oxygen]]+Table1[[#This Row],[Max Dissolved Oxygen]])/2</f>
        <v>6.8000000000000007</v>
      </c>
      <c r="K1050">
        <v>7.4</v>
      </c>
      <c r="L1050">
        <v>8.4</v>
      </c>
      <c r="M1050">
        <f>(Table1[[#This Row],[Min pH]]+Table1[[#This Row],[Max pH]])/2</f>
        <v>7.9</v>
      </c>
      <c r="N1050">
        <v>630</v>
      </c>
      <c r="O1050">
        <v>1160</v>
      </c>
      <c r="P1050">
        <f>(Table1[[#This Row],[Min Conductivity]]+Table1[[#This Row],[Max Conductivity]])/2</f>
        <v>895</v>
      </c>
      <c r="Q1050">
        <v>0.8</v>
      </c>
      <c r="R1050">
        <v>3.8</v>
      </c>
      <c r="S1050">
        <f>(Table1[[#This Row],[Min BOD]]+Table1[[#This Row],[Max BOD]])/2</f>
        <v>2.2999999999999998</v>
      </c>
      <c r="T1050">
        <v>0.52</v>
      </c>
      <c r="U1050">
        <v>0.86</v>
      </c>
      <c r="V1050">
        <f>(Table1[[#This Row],[Min Nitrate N + Nitrite N]]+Table1[[#This Row],[Max Nitrate N + Nitrite N]])/2</f>
        <v>0.69</v>
      </c>
      <c r="W1050">
        <v>25</v>
      </c>
      <c r="X1050">
        <v>900</v>
      </c>
      <c r="Y1050">
        <f>(Table1[[#This Row],[Min Fecal Coliform]]+Table1[[#This Row],[Max Fecal Coliform]])/2</f>
        <v>462.5</v>
      </c>
      <c r="Z1050">
        <v>140</v>
      </c>
      <c r="AA1050">
        <v>1800</v>
      </c>
      <c r="AB1050">
        <f>(Table1[[#This Row],[Min Total Coliform]]+Table1[[#This Row],[Max Total Coliform]])/2</f>
        <v>970</v>
      </c>
      <c r="AC1050">
        <f>MIN(10, (Table1[[#This Row],[Avg BOD]]/4)*10)</f>
        <v>5.75</v>
      </c>
      <c r="AD1050">
        <f>MIN(10, (Table1[[#This Row],[Avg Fecal Coliform]]/600)*10)</f>
        <v>7.7083333333333339</v>
      </c>
      <c r="AE1050">
        <f>MIN(10, (Table1[[#This Row],[Avg Nitrate N + Nitrite N]]/10)*10)</f>
        <v>0.69</v>
      </c>
      <c r="AF1050">
        <f>IF(OR(Table1[[#This Row],[Avg pH]]&lt;6.5,Table1[[#This Row],[Avg pH]]&gt;8.5),10,0)</f>
        <v>0</v>
      </c>
      <c r="AG1050">
        <f>MAX(0, 10-(2*Table1[[#This Row],[Avg Dissolved Oxygen]]))</f>
        <v>0</v>
      </c>
      <c r="AH1050">
        <f>(Table1[[#This Row],[Fecal Score]]*0.3) + (Table1[[#This Row],[BOD Score]]*0.25) + (Table1[[#This Row],[Nitrate Score]]*0.2) + (Table1[[#This Row],[pH Score]]*0.15) + (Table1[[#This Row],[Dissolved Oxygen Score]]*0.1)</f>
        <v>3.8879999999999999</v>
      </c>
      <c r="AI1050">
        <v>2019</v>
      </c>
    </row>
    <row r="1051" spans="1:35">
      <c r="A1051">
        <v>3689</v>
      </c>
      <c r="B1051" t="s">
        <v>608</v>
      </c>
      <c r="C1051" t="s">
        <v>35</v>
      </c>
      <c r="D1051" t="s">
        <v>113</v>
      </c>
      <c r="E1051">
        <v>23</v>
      </c>
      <c r="F1051">
        <v>25</v>
      </c>
      <c r="G1051">
        <f>(Table1[[#This Row],[Min Temperature]]+Table1[[#This Row],[Max Temperature]])/2</f>
        <v>24</v>
      </c>
      <c r="H1051">
        <v>6.1</v>
      </c>
      <c r="I1051">
        <v>6.8</v>
      </c>
      <c r="J1051">
        <f>(Table1[[#This Row],[Min Dissolved Oxygen]]+Table1[[#This Row],[Max Dissolved Oxygen]])/2</f>
        <v>6.4499999999999993</v>
      </c>
      <c r="K1051">
        <v>7.2</v>
      </c>
      <c r="L1051">
        <v>7.9</v>
      </c>
      <c r="M1051">
        <f>(Table1[[#This Row],[Min pH]]+Table1[[#This Row],[Max pH]])/2</f>
        <v>7.5500000000000007</v>
      </c>
      <c r="N1051">
        <v>670</v>
      </c>
      <c r="O1051">
        <v>1187</v>
      </c>
      <c r="P1051">
        <f>(Table1[[#This Row],[Min Conductivity]]+Table1[[#This Row],[Max Conductivity]])/2</f>
        <v>928.5</v>
      </c>
      <c r="Q1051">
        <v>3.8</v>
      </c>
      <c r="R1051">
        <v>5.4</v>
      </c>
      <c r="S1051">
        <f>(Table1[[#This Row],[Min BOD]]+Table1[[#This Row],[Max BOD]])/2</f>
        <v>4.5999999999999996</v>
      </c>
      <c r="T1051">
        <v>0.72</v>
      </c>
      <c r="U1051">
        <v>1.4</v>
      </c>
      <c r="V1051">
        <f>(Table1[[#This Row],[Min Nitrate N + Nitrite N]]+Table1[[#This Row],[Max Nitrate N + Nitrite N]])/2</f>
        <v>1.06</v>
      </c>
      <c r="W1051">
        <v>35</v>
      </c>
      <c r="X1051">
        <v>900</v>
      </c>
      <c r="Y1051">
        <f>(Table1[[#This Row],[Min Fecal Coliform]]+Table1[[#This Row],[Max Fecal Coliform]])/2</f>
        <v>467.5</v>
      </c>
      <c r="Z1051">
        <v>197</v>
      </c>
      <c r="AA1051">
        <v>1800</v>
      </c>
      <c r="AB1051">
        <f>(Table1[[#This Row],[Min Total Coliform]]+Table1[[#This Row],[Max Total Coliform]])/2</f>
        <v>998.5</v>
      </c>
      <c r="AC1051">
        <f>MIN(10, (Table1[[#This Row],[Avg BOD]]/4)*10)</f>
        <v>10</v>
      </c>
      <c r="AD1051">
        <f>MIN(10, (Table1[[#This Row],[Avg Fecal Coliform]]/600)*10)</f>
        <v>7.791666666666667</v>
      </c>
      <c r="AE1051">
        <f>MIN(10, (Table1[[#This Row],[Avg Nitrate N + Nitrite N]]/10)*10)</f>
        <v>1.06</v>
      </c>
      <c r="AF1051">
        <f>IF(OR(Table1[[#This Row],[Avg pH]]&lt;6.5,Table1[[#This Row],[Avg pH]]&gt;8.5),10,0)</f>
        <v>0</v>
      </c>
      <c r="AG1051">
        <f>MAX(0, 10-(2*Table1[[#This Row],[Avg Dissolved Oxygen]]))</f>
        <v>0</v>
      </c>
      <c r="AH1051">
        <f>(Table1[[#This Row],[Fecal Score]]*0.3) + (Table1[[#This Row],[BOD Score]]*0.25) + (Table1[[#This Row],[Nitrate Score]]*0.2) + (Table1[[#This Row],[pH Score]]*0.15) + (Table1[[#This Row],[Dissolved Oxygen Score]]*0.1)</f>
        <v>5.0495000000000001</v>
      </c>
      <c r="AI1051">
        <v>2019</v>
      </c>
    </row>
    <row r="1052" spans="1:35">
      <c r="A1052">
        <v>3690</v>
      </c>
      <c r="B1052" t="s">
        <v>609</v>
      </c>
      <c r="C1052" t="s">
        <v>35</v>
      </c>
      <c r="D1052" t="s">
        <v>113</v>
      </c>
      <c r="E1052">
        <v>23</v>
      </c>
      <c r="F1052">
        <v>26</v>
      </c>
      <c r="G1052">
        <f>(Table1[[#This Row],[Min Temperature]]+Table1[[#This Row],[Max Temperature]])/2</f>
        <v>24.5</v>
      </c>
      <c r="H1052">
        <v>6.6</v>
      </c>
      <c r="I1052">
        <v>7.2</v>
      </c>
      <c r="J1052">
        <f>(Table1[[#This Row],[Min Dissolved Oxygen]]+Table1[[#This Row],[Max Dissolved Oxygen]])/2</f>
        <v>6.9</v>
      </c>
      <c r="K1052">
        <v>7.1</v>
      </c>
      <c r="L1052">
        <v>8.3000000000000007</v>
      </c>
      <c r="M1052">
        <f>(Table1[[#This Row],[Min pH]]+Table1[[#This Row],[Max pH]])/2</f>
        <v>7.7</v>
      </c>
      <c r="N1052">
        <v>410</v>
      </c>
      <c r="O1052">
        <v>1620</v>
      </c>
      <c r="P1052">
        <f>(Table1[[#This Row],[Min Conductivity]]+Table1[[#This Row],[Max Conductivity]])/2</f>
        <v>1015</v>
      </c>
      <c r="Q1052">
        <v>3.6</v>
      </c>
      <c r="R1052">
        <v>4.5</v>
      </c>
      <c r="S1052">
        <f>(Table1[[#This Row],[Min BOD]]+Table1[[#This Row],[Max BOD]])/2</f>
        <v>4.05</v>
      </c>
      <c r="T1052">
        <v>0.47</v>
      </c>
      <c r="U1052">
        <v>1.1100000000000001</v>
      </c>
      <c r="V1052">
        <f>(Table1[[#This Row],[Min Nitrate N + Nitrite N]]+Table1[[#This Row],[Max Nitrate N + Nitrite N]])/2</f>
        <v>0.79</v>
      </c>
      <c r="W1052">
        <v>35</v>
      </c>
      <c r="X1052">
        <v>900</v>
      </c>
      <c r="Y1052">
        <f>(Table1[[#This Row],[Min Fecal Coliform]]+Table1[[#This Row],[Max Fecal Coliform]])/2</f>
        <v>467.5</v>
      </c>
      <c r="Z1052">
        <v>1405</v>
      </c>
      <c r="AA1052">
        <v>1800</v>
      </c>
      <c r="AB1052">
        <f>(Table1[[#This Row],[Min Total Coliform]]+Table1[[#This Row],[Max Total Coliform]])/2</f>
        <v>1602.5</v>
      </c>
      <c r="AC1052">
        <f>MIN(10, (Table1[[#This Row],[Avg BOD]]/4)*10)</f>
        <v>10</v>
      </c>
      <c r="AD1052">
        <f>MIN(10, (Table1[[#This Row],[Avg Fecal Coliform]]/600)*10)</f>
        <v>7.791666666666667</v>
      </c>
      <c r="AE1052">
        <f>MIN(10, (Table1[[#This Row],[Avg Nitrate N + Nitrite N]]/10)*10)</f>
        <v>0.79</v>
      </c>
      <c r="AF1052">
        <f>IF(OR(Table1[[#This Row],[Avg pH]]&lt;6.5,Table1[[#This Row],[Avg pH]]&gt;8.5),10,0)</f>
        <v>0</v>
      </c>
      <c r="AG1052">
        <f>MAX(0, 10-(2*Table1[[#This Row],[Avg Dissolved Oxygen]]))</f>
        <v>0</v>
      </c>
      <c r="AH1052">
        <f>(Table1[[#This Row],[Fecal Score]]*0.3) + (Table1[[#This Row],[BOD Score]]*0.25) + (Table1[[#This Row],[Nitrate Score]]*0.2) + (Table1[[#This Row],[pH Score]]*0.15) + (Table1[[#This Row],[Dissolved Oxygen Score]]*0.1)</f>
        <v>4.9955000000000007</v>
      </c>
      <c r="AI1052">
        <v>2019</v>
      </c>
    </row>
    <row r="1053" spans="1:35">
      <c r="A1053">
        <v>3691</v>
      </c>
      <c r="B1053" t="s">
        <v>610</v>
      </c>
      <c r="C1053" t="s">
        <v>35</v>
      </c>
      <c r="D1053" t="s">
        <v>113</v>
      </c>
      <c r="E1053">
        <v>26</v>
      </c>
      <c r="F1053">
        <v>31</v>
      </c>
      <c r="G1053">
        <f>(Table1[[#This Row],[Min Temperature]]+Table1[[#This Row],[Max Temperature]])/2</f>
        <v>28.5</v>
      </c>
      <c r="H1053">
        <v>6.5</v>
      </c>
      <c r="I1053">
        <v>7.3</v>
      </c>
      <c r="J1053">
        <f>(Table1[[#This Row],[Min Dissolved Oxygen]]+Table1[[#This Row],[Max Dissolved Oxygen]])/2</f>
        <v>6.9</v>
      </c>
      <c r="K1053">
        <v>6.9</v>
      </c>
      <c r="L1053">
        <v>7.8</v>
      </c>
      <c r="M1053">
        <f>(Table1[[#This Row],[Min pH]]+Table1[[#This Row],[Max pH]])/2</f>
        <v>7.35</v>
      </c>
      <c r="N1053">
        <v>12</v>
      </c>
      <c r="O1053">
        <v>226</v>
      </c>
      <c r="P1053">
        <f>(Table1[[#This Row],[Min Conductivity]]+Table1[[#This Row],[Max Conductivity]])/2</f>
        <v>119</v>
      </c>
      <c r="Q1053">
        <v>2.1</v>
      </c>
      <c r="R1053">
        <v>3.5</v>
      </c>
      <c r="S1053">
        <f>(Table1[[#This Row],[Min BOD]]+Table1[[#This Row],[Max BOD]])/2</f>
        <v>2.8</v>
      </c>
      <c r="T1053">
        <v>0</v>
      </c>
      <c r="U1053">
        <v>0.36</v>
      </c>
      <c r="V1053">
        <f>(Table1[[#This Row],[Min Nitrate N + Nitrite N]]+Table1[[#This Row],[Max Nitrate N + Nitrite N]])/2</f>
        <v>0.18</v>
      </c>
      <c r="W1053">
        <v>170</v>
      </c>
      <c r="X1053">
        <v>500</v>
      </c>
      <c r="Y1053">
        <f>(Table1[[#This Row],[Min Fecal Coliform]]+Table1[[#This Row],[Max Fecal Coliform]])/2</f>
        <v>335</v>
      </c>
      <c r="Z1053">
        <v>500</v>
      </c>
      <c r="AA1053">
        <v>900</v>
      </c>
      <c r="AB1053">
        <f>(Table1[[#This Row],[Min Total Coliform]]+Table1[[#This Row],[Max Total Coliform]])/2</f>
        <v>700</v>
      </c>
      <c r="AC1053">
        <f>MIN(10, (Table1[[#This Row],[Avg BOD]]/4)*10)</f>
        <v>7</v>
      </c>
      <c r="AD1053">
        <f>MIN(10, (Table1[[#This Row],[Avg Fecal Coliform]]/600)*10)</f>
        <v>5.5833333333333339</v>
      </c>
      <c r="AE1053">
        <f>MIN(10, (Table1[[#This Row],[Avg Nitrate N + Nitrite N]]/10)*10)</f>
        <v>0.18</v>
      </c>
      <c r="AF1053">
        <f>IF(OR(Table1[[#This Row],[Avg pH]]&lt;6.5,Table1[[#This Row],[Avg pH]]&gt;8.5),10,0)</f>
        <v>0</v>
      </c>
      <c r="AG1053">
        <f>MAX(0, 10-(2*Table1[[#This Row],[Avg Dissolved Oxygen]]))</f>
        <v>0</v>
      </c>
      <c r="AH1053">
        <f>(Table1[[#This Row],[Fecal Score]]*0.3) + (Table1[[#This Row],[BOD Score]]*0.25) + (Table1[[#This Row],[Nitrate Score]]*0.2) + (Table1[[#This Row],[pH Score]]*0.15) + (Table1[[#This Row],[Dissolved Oxygen Score]]*0.1)</f>
        <v>3.4609999999999999</v>
      </c>
      <c r="AI1053">
        <v>2019</v>
      </c>
    </row>
    <row r="1054" spans="1:35">
      <c r="A1054">
        <v>3692</v>
      </c>
      <c r="B1054" t="s">
        <v>611</v>
      </c>
      <c r="C1054" t="s">
        <v>35</v>
      </c>
      <c r="D1054" t="s">
        <v>113</v>
      </c>
      <c r="E1054">
        <v>26</v>
      </c>
      <c r="F1054">
        <v>31</v>
      </c>
      <c r="G1054">
        <f>(Table1[[#This Row],[Min Temperature]]+Table1[[#This Row],[Max Temperature]])/2</f>
        <v>28.5</v>
      </c>
      <c r="H1054">
        <v>5.3</v>
      </c>
      <c r="I1054">
        <v>7.4</v>
      </c>
      <c r="J1054">
        <f>(Table1[[#This Row],[Min Dissolved Oxygen]]+Table1[[#This Row],[Max Dissolved Oxygen]])/2</f>
        <v>6.35</v>
      </c>
      <c r="K1054">
        <v>7.4</v>
      </c>
      <c r="L1054">
        <v>8.1</v>
      </c>
      <c r="M1054">
        <f>(Table1[[#This Row],[Min pH]]+Table1[[#This Row],[Max pH]])/2</f>
        <v>7.75</v>
      </c>
      <c r="N1054">
        <v>150</v>
      </c>
      <c r="O1054">
        <v>370</v>
      </c>
      <c r="P1054">
        <f>(Table1[[#This Row],[Min Conductivity]]+Table1[[#This Row],[Max Conductivity]])/2</f>
        <v>260</v>
      </c>
      <c r="Q1054">
        <v>2.4</v>
      </c>
      <c r="R1054">
        <v>3.5</v>
      </c>
      <c r="S1054">
        <f>(Table1[[#This Row],[Min BOD]]+Table1[[#This Row],[Max BOD]])/2</f>
        <v>2.95</v>
      </c>
      <c r="T1054">
        <v>0</v>
      </c>
      <c r="U1054">
        <v>0.3</v>
      </c>
      <c r="V1054">
        <f>(Table1[[#This Row],[Min Nitrate N + Nitrite N]]+Table1[[#This Row],[Max Nitrate N + Nitrite N]])/2</f>
        <v>0.15</v>
      </c>
      <c r="W1054">
        <v>220</v>
      </c>
      <c r="X1054">
        <v>900</v>
      </c>
      <c r="Y1054">
        <f>(Table1[[#This Row],[Min Fecal Coliform]]+Table1[[#This Row],[Max Fecal Coliform]])/2</f>
        <v>560</v>
      </c>
      <c r="Z1054">
        <v>500</v>
      </c>
      <c r="AA1054">
        <v>2200</v>
      </c>
      <c r="AB1054">
        <f>(Table1[[#This Row],[Min Total Coliform]]+Table1[[#This Row],[Max Total Coliform]])/2</f>
        <v>1350</v>
      </c>
      <c r="AC1054">
        <f>MIN(10, (Table1[[#This Row],[Avg BOD]]/4)*10)</f>
        <v>7.375</v>
      </c>
      <c r="AD1054">
        <f>MIN(10, (Table1[[#This Row],[Avg Fecal Coliform]]/600)*10)</f>
        <v>9.3333333333333339</v>
      </c>
      <c r="AE1054">
        <f>MIN(10, (Table1[[#This Row],[Avg Nitrate N + Nitrite N]]/10)*10)</f>
        <v>0.15</v>
      </c>
      <c r="AF1054">
        <f>IF(OR(Table1[[#This Row],[Avg pH]]&lt;6.5,Table1[[#This Row],[Avg pH]]&gt;8.5),10,0)</f>
        <v>0</v>
      </c>
      <c r="AG1054">
        <f>MAX(0, 10-(2*Table1[[#This Row],[Avg Dissolved Oxygen]]))</f>
        <v>0</v>
      </c>
      <c r="AH1054">
        <f>(Table1[[#This Row],[Fecal Score]]*0.3) + (Table1[[#This Row],[BOD Score]]*0.25) + (Table1[[#This Row],[Nitrate Score]]*0.2) + (Table1[[#This Row],[pH Score]]*0.15) + (Table1[[#This Row],[Dissolved Oxygen Score]]*0.1)</f>
        <v>4.673750000000001</v>
      </c>
      <c r="AI1054">
        <v>2019</v>
      </c>
    </row>
    <row r="1055" spans="1:35">
      <c r="A1055">
        <v>3693</v>
      </c>
      <c r="B1055" t="s">
        <v>612</v>
      </c>
      <c r="C1055" t="s">
        <v>35</v>
      </c>
      <c r="D1055" t="s">
        <v>113</v>
      </c>
      <c r="E1055">
        <v>26</v>
      </c>
      <c r="F1055">
        <v>31</v>
      </c>
      <c r="G1055">
        <f>(Table1[[#This Row],[Min Temperature]]+Table1[[#This Row],[Max Temperature]])/2</f>
        <v>28.5</v>
      </c>
      <c r="H1055">
        <v>4.8</v>
      </c>
      <c r="I1055">
        <v>7.2</v>
      </c>
      <c r="J1055">
        <f>(Table1[[#This Row],[Min Dissolved Oxygen]]+Table1[[#This Row],[Max Dissolved Oxygen]])/2</f>
        <v>6</v>
      </c>
      <c r="K1055">
        <v>6.7</v>
      </c>
      <c r="L1055">
        <v>8.1999999999999993</v>
      </c>
      <c r="M1055">
        <f>(Table1[[#This Row],[Min pH]]+Table1[[#This Row],[Max pH]])/2</f>
        <v>7.4499999999999993</v>
      </c>
      <c r="N1055">
        <v>200</v>
      </c>
      <c r="O1055">
        <v>917</v>
      </c>
      <c r="P1055">
        <f>(Table1[[#This Row],[Min Conductivity]]+Table1[[#This Row],[Max Conductivity]])/2</f>
        <v>558.5</v>
      </c>
      <c r="Q1055">
        <v>2.4</v>
      </c>
      <c r="R1055">
        <v>25</v>
      </c>
      <c r="S1055">
        <f>(Table1[[#This Row],[Min BOD]]+Table1[[#This Row],[Max BOD]])/2</f>
        <v>13.7</v>
      </c>
      <c r="T1055">
        <v>0</v>
      </c>
      <c r="U1055">
        <v>3</v>
      </c>
      <c r="V1055">
        <f>(Table1[[#This Row],[Min Nitrate N + Nitrite N]]+Table1[[#This Row],[Max Nitrate N + Nitrite N]])/2</f>
        <v>1.5</v>
      </c>
      <c r="W1055">
        <v>5000</v>
      </c>
      <c r="X1055">
        <v>50000</v>
      </c>
      <c r="Y1055">
        <f>(Table1[[#This Row],[Min Fecal Coliform]]+Table1[[#This Row],[Max Fecal Coliform]])/2</f>
        <v>27500</v>
      </c>
      <c r="Z1055">
        <v>7000</v>
      </c>
      <c r="AA1055">
        <v>70000</v>
      </c>
      <c r="AB1055">
        <f>(Table1[[#This Row],[Min Total Coliform]]+Table1[[#This Row],[Max Total Coliform]])/2</f>
        <v>38500</v>
      </c>
      <c r="AC1055">
        <f>MIN(10, (Table1[[#This Row],[Avg BOD]]/4)*10)</f>
        <v>10</v>
      </c>
      <c r="AD1055">
        <f>MIN(10, (Table1[[#This Row],[Avg Fecal Coliform]]/600)*10)</f>
        <v>10</v>
      </c>
      <c r="AE1055">
        <f>MIN(10, (Table1[[#This Row],[Avg Nitrate N + Nitrite N]]/10)*10)</f>
        <v>1.5</v>
      </c>
      <c r="AF1055">
        <f>IF(OR(Table1[[#This Row],[Avg pH]]&lt;6.5,Table1[[#This Row],[Avg pH]]&gt;8.5),10,0)</f>
        <v>0</v>
      </c>
      <c r="AG1055">
        <f>MAX(0, 10-(2*Table1[[#This Row],[Avg Dissolved Oxygen]]))</f>
        <v>0</v>
      </c>
      <c r="AH1055">
        <f>(Table1[[#This Row],[Fecal Score]]*0.3) + (Table1[[#This Row],[BOD Score]]*0.25) + (Table1[[#This Row],[Nitrate Score]]*0.2) + (Table1[[#This Row],[pH Score]]*0.15) + (Table1[[#This Row],[Dissolved Oxygen Score]]*0.1)</f>
        <v>5.8</v>
      </c>
      <c r="AI1055">
        <v>2019</v>
      </c>
    </row>
    <row r="1056" spans="1:35">
      <c r="A1056">
        <v>3694</v>
      </c>
      <c r="B1056" t="s">
        <v>613</v>
      </c>
      <c r="C1056" t="s">
        <v>35</v>
      </c>
      <c r="D1056" t="s">
        <v>113</v>
      </c>
      <c r="E1056">
        <v>26</v>
      </c>
      <c r="F1056">
        <v>30</v>
      </c>
      <c r="G1056">
        <f>(Table1[[#This Row],[Min Temperature]]+Table1[[#This Row],[Max Temperature]])/2</f>
        <v>28</v>
      </c>
      <c r="H1056">
        <v>6.3</v>
      </c>
      <c r="I1056">
        <v>7.5</v>
      </c>
      <c r="J1056">
        <f>(Table1[[#This Row],[Min Dissolved Oxygen]]+Table1[[#This Row],[Max Dissolved Oxygen]])/2</f>
        <v>6.9</v>
      </c>
      <c r="K1056">
        <v>6.9</v>
      </c>
      <c r="L1056">
        <v>8.4</v>
      </c>
      <c r="M1056">
        <f>(Table1[[#This Row],[Min pH]]+Table1[[#This Row],[Max pH]])/2</f>
        <v>7.65</v>
      </c>
      <c r="N1056">
        <v>171</v>
      </c>
      <c r="O1056">
        <v>640</v>
      </c>
      <c r="P1056">
        <f>(Table1[[#This Row],[Min Conductivity]]+Table1[[#This Row],[Max Conductivity]])/2</f>
        <v>405.5</v>
      </c>
      <c r="Q1056">
        <v>2.6</v>
      </c>
      <c r="R1056">
        <v>3</v>
      </c>
      <c r="S1056">
        <f>(Table1[[#This Row],[Min BOD]]+Table1[[#This Row],[Max BOD]])/2</f>
        <v>2.8</v>
      </c>
      <c r="T1056">
        <v>0</v>
      </c>
      <c r="U1056">
        <v>0.42</v>
      </c>
      <c r="V1056">
        <f>(Table1[[#This Row],[Min Nitrate N + Nitrite N]]+Table1[[#This Row],[Max Nitrate N + Nitrite N]])/2</f>
        <v>0.21</v>
      </c>
      <c r="W1056">
        <v>500</v>
      </c>
      <c r="X1056">
        <v>1400</v>
      </c>
      <c r="Y1056">
        <f>(Table1[[#This Row],[Min Fecal Coliform]]+Table1[[#This Row],[Max Fecal Coliform]])/2</f>
        <v>950</v>
      </c>
      <c r="Z1056">
        <v>900</v>
      </c>
      <c r="AA1056">
        <v>2800</v>
      </c>
      <c r="AB1056">
        <f>(Table1[[#This Row],[Min Total Coliform]]+Table1[[#This Row],[Max Total Coliform]])/2</f>
        <v>1850</v>
      </c>
      <c r="AC1056">
        <f>MIN(10, (Table1[[#This Row],[Avg BOD]]/4)*10)</f>
        <v>7</v>
      </c>
      <c r="AD1056">
        <f>MIN(10, (Table1[[#This Row],[Avg Fecal Coliform]]/600)*10)</f>
        <v>10</v>
      </c>
      <c r="AE1056">
        <f>MIN(10, (Table1[[#This Row],[Avg Nitrate N + Nitrite N]]/10)*10)</f>
        <v>0.20999999999999996</v>
      </c>
      <c r="AF1056">
        <f>IF(OR(Table1[[#This Row],[Avg pH]]&lt;6.5,Table1[[#This Row],[Avg pH]]&gt;8.5),10,0)</f>
        <v>0</v>
      </c>
      <c r="AG1056">
        <f>MAX(0, 10-(2*Table1[[#This Row],[Avg Dissolved Oxygen]]))</f>
        <v>0</v>
      </c>
      <c r="AH1056">
        <f>(Table1[[#This Row],[Fecal Score]]*0.3) + (Table1[[#This Row],[BOD Score]]*0.25) + (Table1[[#This Row],[Nitrate Score]]*0.2) + (Table1[[#This Row],[pH Score]]*0.15) + (Table1[[#This Row],[Dissolved Oxygen Score]]*0.1)</f>
        <v>4.7919999999999998</v>
      </c>
      <c r="AI1056">
        <v>2019</v>
      </c>
    </row>
    <row r="1057" spans="1:35">
      <c r="A1057">
        <v>3695</v>
      </c>
      <c r="B1057" t="s">
        <v>614</v>
      </c>
      <c r="C1057" t="s">
        <v>35</v>
      </c>
      <c r="D1057" t="s">
        <v>113</v>
      </c>
      <c r="E1057">
        <v>26</v>
      </c>
      <c r="F1057">
        <v>28</v>
      </c>
      <c r="G1057">
        <f>(Table1[[#This Row],[Min Temperature]]+Table1[[#This Row],[Max Temperature]])/2</f>
        <v>27</v>
      </c>
      <c r="H1057">
        <v>5.9</v>
      </c>
      <c r="I1057">
        <v>6.9</v>
      </c>
      <c r="J1057">
        <f>(Table1[[#This Row],[Min Dissolved Oxygen]]+Table1[[#This Row],[Max Dissolved Oxygen]])/2</f>
        <v>6.4</v>
      </c>
      <c r="K1057">
        <v>6.6</v>
      </c>
      <c r="L1057">
        <v>8.1</v>
      </c>
      <c r="M1057">
        <f>(Table1[[#This Row],[Min pH]]+Table1[[#This Row],[Max pH]])/2</f>
        <v>7.35</v>
      </c>
      <c r="N1057">
        <v>200</v>
      </c>
      <c r="O1057">
        <v>244</v>
      </c>
      <c r="P1057">
        <f>(Table1[[#This Row],[Min Conductivity]]+Table1[[#This Row],[Max Conductivity]])/2</f>
        <v>222</v>
      </c>
      <c r="Q1057">
        <v>2.4</v>
      </c>
      <c r="R1057">
        <v>7</v>
      </c>
      <c r="S1057">
        <f>(Table1[[#This Row],[Min BOD]]+Table1[[#This Row],[Max BOD]])/2</f>
        <v>4.7</v>
      </c>
      <c r="T1057">
        <v>0</v>
      </c>
      <c r="U1057">
        <v>0.72</v>
      </c>
      <c r="V1057">
        <f>(Table1[[#This Row],[Min Nitrate N + Nitrite N]]+Table1[[#This Row],[Max Nitrate N + Nitrite N]])/2</f>
        <v>0.36</v>
      </c>
      <c r="W1057">
        <v>500</v>
      </c>
      <c r="X1057">
        <v>1700</v>
      </c>
      <c r="Y1057">
        <f>(Table1[[#This Row],[Min Fecal Coliform]]+Table1[[#This Row],[Max Fecal Coliform]])/2</f>
        <v>1100</v>
      </c>
      <c r="Z1057">
        <v>2200</v>
      </c>
      <c r="AA1057">
        <v>16000</v>
      </c>
      <c r="AB1057">
        <f>(Table1[[#This Row],[Min Total Coliform]]+Table1[[#This Row],[Max Total Coliform]])/2</f>
        <v>9100</v>
      </c>
      <c r="AC1057">
        <f>MIN(10, (Table1[[#This Row],[Avg BOD]]/4)*10)</f>
        <v>10</v>
      </c>
      <c r="AD1057">
        <f>MIN(10, (Table1[[#This Row],[Avg Fecal Coliform]]/600)*10)</f>
        <v>10</v>
      </c>
      <c r="AE1057">
        <f>MIN(10, (Table1[[#This Row],[Avg Nitrate N + Nitrite N]]/10)*10)</f>
        <v>0.36</v>
      </c>
      <c r="AF1057">
        <f>IF(OR(Table1[[#This Row],[Avg pH]]&lt;6.5,Table1[[#This Row],[Avg pH]]&gt;8.5),10,0)</f>
        <v>0</v>
      </c>
      <c r="AG1057">
        <f>MAX(0, 10-(2*Table1[[#This Row],[Avg Dissolved Oxygen]]))</f>
        <v>0</v>
      </c>
      <c r="AH1057">
        <f>(Table1[[#This Row],[Fecal Score]]*0.3) + (Table1[[#This Row],[BOD Score]]*0.25) + (Table1[[#This Row],[Nitrate Score]]*0.2) + (Table1[[#This Row],[pH Score]]*0.15) + (Table1[[#This Row],[Dissolved Oxygen Score]]*0.1)</f>
        <v>5.5720000000000001</v>
      </c>
      <c r="AI1057">
        <v>2019</v>
      </c>
    </row>
    <row r="1058" spans="1:35">
      <c r="A1058">
        <v>3696</v>
      </c>
      <c r="B1058" t="s">
        <v>615</v>
      </c>
      <c r="C1058" t="s">
        <v>35</v>
      </c>
      <c r="D1058" t="s">
        <v>113</v>
      </c>
      <c r="E1058">
        <v>26</v>
      </c>
      <c r="F1058">
        <v>31</v>
      </c>
      <c r="G1058">
        <f>(Table1[[#This Row],[Min Temperature]]+Table1[[#This Row],[Max Temperature]])/2</f>
        <v>28.5</v>
      </c>
      <c r="H1058">
        <v>4.3</v>
      </c>
      <c r="I1058">
        <v>6.3</v>
      </c>
      <c r="J1058">
        <f>(Table1[[#This Row],[Min Dissolved Oxygen]]+Table1[[#This Row],[Max Dissolved Oxygen]])/2</f>
        <v>5.3</v>
      </c>
      <c r="K1058">
        <v>6.8</v>
      </c>
      <c r="L1058">
        <v>8.3000000000000007</v>
      </c>
      <c r="M1058">
        <f>(Table1[[#This Row],[Min pH]]+Table1[[#This Row],[Max pH]])/2</f>
        <v>7.5500000000000007</v>
      </c>
      <c r="N1058">
        <v>1040</v>
      </c>
      <c r="O1058">
        <v>1350</v>
      </c>
      <c r="P1058">
        <f>(Table1[[#This Row],[Min Conductivity]]+Table1[[#This Row],[Max Conductivity]])/2</f>
        <v>1195</v>
      </c>
      <c r="Q1058">
        <v>18</v>
      </c>
      <c r="R1058">
        <v>94</v>
      </c>
      <c r="S1058">
        <f>(Table1[[#This Row],[Min BOD]]+Table1[[#This Row],[Max BOD]])/2</f>
        <v>56</v>
      </c>
      <c r="T1058">
        <v>0.3</v>
      </c>
      <c r="U1058">
        <v>6.35</v>
      </c>
      <c r="V1058">
        <f>(Table1[[#This Row],[Min Nitrate N + Nitrite N]]+Table1[[#This Row],[Max Nitrate N + Nitrite N]])/2</f>
        <v>3.3249999999999997</v>
      </c>
      <c r="W1058">
        <v>22000</v>
      </c>
      <c r="X1058">
        <v>170000</v>
      </c>
      <c r="Y1058">
        <f>(Table1[[#This Row],[Min Fecal Coliform]]+Table1[[#This Row],[Max Fecal Coliform]])/2</f>
        <v>96000</v>
      </c>
      <c r="Z1058">
        <v>5000</v>
      </c>
      <c r="AA1058">
        <v>350000</v>
      </c>
      <c r="AB1058">
        <f>(Table1[[#This Row],[Min Total Coliform]]+Table1[[#This Row],[Max Total Coliform]])/2</f>
        <v>177500</v>
      </c>
      <c r="AC1058">
        <f>MIN(10, (Table1[[#This Row],[Avg BOD]]/4)*10)</f>
        <v>10</v>
      </c>
      <c r="AD1058">
        <f>MIN(10, (Table1[[#This Row],[Avg Fecal Coliform]]/600)*10)</f>
        <v>10</v>
      </c>
      <c r="AE1058">
        <f>MIN(10, (Table1[[#This Row],[Avg Nitrate N + Nitrite N]]/10)*10)</f>
        <v>3.3249999999999997</v>
      </c>
      <c r="AF1058">
        <f>IF(OR(Table1[[#This Row],[Avg pH]]&lt;6.5,Table1[[#This Row],[Avg pH]]&gt;8.5),10,0)</f>
        <v>0</v>
      </c>
      <c r="AG1058">
        <f>MAX(0, 10-(2*Table1[[#This Row],[Avg Dissolved Oxygen]]))</f>
        <v>0</v>
      </c>
      <c r="AH1058">
        <f>(Table1[[#This Row],[Fecal Score]]*0.3) + (Table1[[#This Row],[BOD Score]]*0.25) + (Table1[[#This Row],[Nitrate Score]]*0.2) + (Table1[[#This Row],[pH Score]]*0.15) + (Table1[[#This Row],[Dissolved Oxygen Score]]*0.1)</f>
        <v>6.165</v>
      </c>
      <c r="AI1058">
        <v>2019</v>
      </c>
    </row>
    <row r="1059" spans="1:35">
      <c r="A1059">
        <v>3697</v>
      </c>
      <c r="B1059" t="s">
        <v>616</v>
      </c>
      <c r="C1059" t="s">
        <v>35</v>
      </c>
      <c r="D1059" t="s">
        <v>113</v>
      </c>
      <c r="E1059">
        <v>28</v>
      </c>
      <c r="F1059">
        <v>29</v>
      </c>
      <c r="G1059">
        <f>(Table1[[#This Row],[Min Temperature]]+Table1[[#This Row],[Max Temperature]])/2</f>
        <v>28.5</v>
      </c>
      <c r="H1059">
        <v>4</v>
      </c>
      <c r="I1059">
        <v>5.9</v>
      </c>
      <c r="J1059">
        <f>(Table1[[#This Row],[Min Dissolved Oxygen]]+Table1[[#This Row],[Max Dissolved Oxygen]])/2</f>
        <v>4.95</v>
      </c>
      <c r="K1059">
        <v>7.2</v>
      </c>
      <c r="L1059">
        <v>8.3000000000000007</v>
      </c>
      <c r="M1059">
        <f>(Table1[[#This Row],[Min pH]]+Table1[[#This Row],[Max pH]])/2</f>
        <v>7.75</v>
      </c>
      <c r="N1059">
        <v>256</v>
      </c>
      <c r="O1059">
        <v>900</v>
      </c>
      <c r="P1059">
        <f>(Table1[[#This Row],[Min Conductivity]]+Table1[[#This Row],[Max Conductivity]])/2</f>
        <v>578</v>
      </c>
      <c r="Q1059">
        <v>5</v>
      </c>
      <c r="R1059">
        <v>5</v>
      </c>
      <c r="S1059">
        <f>(Table1[[#This Row],[Min BOD]]+Table1[[#This Row],[Max BOD]])/2</f>
        <v>5</v>
      </c>
      <c r="T1059">
        <v>0</v>
      </c>
      <c r="U1059">
        <v>3</v>
      </c>
      <c r="V1059">
        <f>(Table1[[#This Row],[Min Nitrate N + Nitrite N]]+Table1[[#This Row],[Max Nitrate N + Nitrite N]])/2</f>
        <v>1.5</v>
      </c>
      <c r="W1059">
        <v>1700</v>
      </c>
      <c r="X1059">
        <v>4000</v>
      </c>
      <c r="Y1059">
        <f>(Table1[[#This Row],[Min Fecal Coliform]]+Table1[[#This Row],[Max Fecal Coliform]])/2</f>
        <v>2850</v>
      </c>
      <c r="Z1059">
        <v>3500</v>
      </c>
      <c r="AA1059">
        <v>6000</v>
      </c>
      <c r="AB1059">
        <f>(Table1[[#This Row],[Min Total Coliform]]+Table1[[#This Row],[Max Total Coliform]])/2</f>
        <v>4750</v>
      </c>
      <c r="AC1059">
        <f>MIN(10, (Table1[[#This Row],[Avg BOD]]/4)*10)</f>
        <v>10</v>
      </c>
      <c r="AD1059">
        <f>MIN(10, (Table1[[#This Row],[Avg Fecal Coliform]]/600)*10)</f>
        <v>10</v>
      </c>
      <c r="AE1059">
        <f>MIN(10, (Table1[[#This Row],[Avg Nitrate N + Nitrite N]]/10)*10)</f>
        <v>1.5</v>
      </c>
      <c r="AF1059">
        <f>IF(OR(Table1[[#This Row],[Avg pH]]&lt;6.5,Table1[[#This Row],[Avg pH]]&gt;8.5),10,0)</f>
        <v>0</v>
      </c>
      <c r="AG1059">
        <f>MAX(0, 10-(2*Table1[[#This Row],[Avg Dissolved Oxygen]]))</f>
        <v>9.9999999999999645E-2</v>
      </c>
      <c r="AH1059">
        <f>(Table1[[#This Row],[Fecal Score]]*0.3) + (Table1[[#This Row],[BOD Score]]*0.25) + (Table1[[#This Row],[Nitrate Score]]*0.2) + (Table1[[#This Row],[pH Score]]*0.15) + (Table1[[#This Row],[Dissolved Oxygen Score]]*0.1)</f>
        <v>5.81</v>
      </c>
      <c r="AI1059">
        <v>2019</v>
      </c>
    </row>
    <row r="1060" spans="1:35">
      <c r="A1060">
        <v>4092</v>
      </c>
      <c r="B1060" t="s">
        <v>617</v>
      </c>
      <c r="C1060" t="s">
        <v>35</v>
      </c>
      <c r="D1060" t="s">
        <v>113</v>
      </c>
      <c r="E1060">
        <v>26</v>
      </c>
      <c r="F1060">
        <v>30</v>
      </c>
      <c r="G1060">
        <f>(Table1[[#This Row],[Min Temperature]]+Table1[[#This Row],[Max Temperature]])/2</f>
        <v>28</v>
      </c>
      <c r="H1060">
        <v>5.4</v>
      </c>
      <c r="I1060">
        <v>5.8</v>
      </c>
      <c r="J1060">
        <f>(Table1[[#This Row],[Min Dissolved Oxygen]]+Table1[[#This Row],[Max Dissolved Oxygen]])/2</f>
        <v>5.6</v>
      </c>
      <c r="K1060">
        <v>9.1</v>
      </c>
      <c r="L1060">
        <v>9.1999999999999993</v>
      </c>
      <c r="M1060">
        <f>(Table1[[#This Row],[Min pH]]+Table1[[#This Row],[Max pH]])/2</f>
        <v>9.1499999999999986</v>
      </c>
      <c r="N1060">
        <v>3170</v>
      </c>
      <c r="O1060">
        <v>3688</v>
      </c>
      <c r="P1060">
        <f>(Table1[[#This Row],[Min Conductivity]]+Table1[[#This Row],[Max Conductivity]])/2</f>
        <v>3429</v>
      </c>
      <c r="Q1060">
        <v>9</v>
      </c>
      <c r="R1060">
        <v>36</v>
      </c>
      <c r="S1060">
        <f>(Table1[[#This Row],[Min BOD]]+Table1[[#This Row],[Max BOD]])/2</f>
        <v>22.5</v>
      </c>
      <c r="T1060">
        <v>0.1</v>
      </c>
      <c r="U1060">
        <v>0.31</v>
      </c>
      <c r="V1060">
        <f>(Table1[[#This Row],[Min Nitrate N + Nitrite N]]+Table1[[#This Row],[Max Nitrate N + Nitrite N]])/2</f>
        <v>0.20500000000000002</v>
      </c>
      <c r="W1060">
        <v>871.18936170212805</v>
      </c>
      <c r="X1060">
        <v>233806.89958159</v>
      </c>
      <c r="Y1060">
        <f>(Table1[[#This Row],[Min Fecal Coliform]]+Table1[[#This Row],[Max Fecal Coliform]])/2</f>
        <v>117339.04447164606</v>
      </c>
      <c r="Z1060">
        <v>5008.63768115942</v>
      </c>
      <c r="AA1060">
        <v>2939574.0021231398</v>
      </c>
      <c r="AB1060">
        <f>(Table1[[#This Row],[Min Total Coliform]]+Table1[[#This Row],[Max Total Coliform]])/2</f>
        <v>1472291.3199021495</v>
      </c>
      <c r="AC1060">
        <f>MIN(10, (Table1[[#This Row],[Avg BOD]]/4)*10)</f>
        <v>10</v>
      </c>
      <c r="AD1060">
        <f>MIN(10, (Table1[[#This Row],[Avg Fecal Coliform]]/600)*10)</f>
        <v>10</v>
      </c>
      <c r="AE1060">
        <f>MIN(10, (Table1[[#This Row],[Avg Nitrate N + Nitrite N]]/10)*10)</f>
        <v>0.20500000000000002</v>
      </c>
      <c r="AF1060">
        <f>IF(OR(Table1[[#This Row],[Avg pH]]&lt;6.5,Table1[[#This Row],[Avg pH]]&gt;8.5),10,0)</f>
        <v>10</v>
      </c>
      <c r="AG1060">
        <f>MAX(0, 10-(2*Table1[[#This Row],[Avg Dissolved Oxygen]]))</f>
        <v>0</v>
      </c>
      <c r="AH1060">
        <f>(Table1[[#This Row],[Fecal Score]]*0.3) + (Table1[[#This Row],[BOD Score]]*0.25) + (Table1[[#This Row],[Nitrate Score]]*0.2) + (Table1[[#This Row],[pH Score]]*0.15) + (Table1[[#This Row],[Dissolved Oxygen Score]]*0.1)</f>
        <v>7.0410000000000004</v>
      </c>
      <c r="AI1060">
        <v>2019</v>
      </c>
    </row>
    <row r="1061" spans="1:35">
      <c r="A1061">
        <v>4498</v>
      </c>
      <c r="B1061" t="s">
        <v>618</v>
      </c>
      <c r="C1061" t="s">
        <v>35</v>
      </c>
      <c r="D1061" t="s">
        <v>113</v>
      </c>
      <c r="E1061">
        <v>24</v>
      </c>
      <c r="F1061">
        <v>27</v>
      </c>
      <c r="G1061">
        <f>(Table1[[#This Row],[Min Temperature]]+Table1[[#This Row],[Max Temperature]])/2</f>
        <v>25.5</v>
      </c>
      <c r="H1061">
        <v>6.9</v>
      </c>
      <c r="I1061">
        <v>7.8</v>
      </c>
      <c r="J1061">
        <f>(Table1[[#This Row],[Min Dissolved Oxygen]]+Table1[[#This Row],[Max Dissolved Oxygen]])/2</f>
        <v>7.35</v>
      </c>
      <c r="K1061">
        <v>6.8</v>
      </c>
      <c r="L1061">
        <v>7.4</v>
      </c>
      <c r="M1061">
        <f>(Table1[[#This Row],[Min pH]]+Table1[[#This Row],[Max pH]])/2</f>
        <v>7.1</v>
      </c>
      <c r="N1061">
        <v>109</v>
      </c>
      <c r="O1061">
        <v>596</v>
      </c>
      <c r="P1061">
        <f>(Table1[[#This Row],[Min Conductivity]]+Table1[[#This Row],[Max Conductivity]])/2</f>
        <v>352.5</v>
      </c>
      <c r="Q1061">
        <v>2.2999999999999998</v>
      </c>
      <c r="R1061">
        <v>2.6</v>
      </c>
      <c r="S1061">
        <f>(Table1[[#This Row],[Min BOD]]+Table1[[#This Row],[Max BOD]])/2</f>
        <v>2.4500000000000002</v>
      </c>
      <c r="T1061">
        <v>0.16</v>
      </c>
      <c r="U1061">
        <v>0.56000000000000005</v>
      </c>
      <c r="V1061">
        <f>(Table1[[#This Row],[Min Nitrate N + Nitrite N]]+Table1[[#This Row],[Max Nitrate N + Nitrite N]])/2</f>
        <v>0.36000000000000004</v>
      </c>
      <c r="W1061">
        <v>17</v>
      </c>
      <c r="X1061">
        <v>350</v>
      </c>
      <c r="Y1061">
        <f>(Table1[[#This Row],[Min Fecal Coliform]]+Table1[[#This Row],[Max Fecal Coliform]])/2</f>
        <v>183.5</v>
      </c>
      <c r="Z1061">
        <v>140</v>
      </c>
      <c r="AA1061">
        <v>700</v>
      </c>
      <c r="AB1061">
        <f>(Table1[[#This Row],[Min Total Coliform]]+Table1[[#This Row],[Max Total Coliform]])/2</f>
        <v>420</v>
      </c>
      <c r="AC1061">
        <f>MIN(10, (Table1[[#This Row],[Avg BOD]]/4)*10)</f>
        <v>6.125</v>
      </c>
      <c r="AD1061">
        <f>MIN(10, (Table1[[#This Row],[Avg Fecal Coliform]]/600)*10)</f>
        <v>3.0583333333333336</v>
      </c>
      <c r="AE1061">
        <f>MIN(10, (Table1[[#This Row],[Avg Nitrate N + Nitrite N]]/10)*10)</f>
        <v>0.36000000000000004</v>
      </c>
      <c r="AF1061">
        <f>IF(OR(Table1[[#This Row],[Avg pH]]&lt;6.5,Table1[[#This Row],[Avg pH]]&gt;8.5),10,0)</f>
        <v>0</v>
      </c>
      <c r="AG1061">
        <f>MAX(0, 10-(2*Table1[[#This Row],[Avg Dissolved Oxygen]]))</f>
        <v>0</v>
      </c>
      <c r="AH1061">
        <f>(Table1[[#This Row],[Fecal Score]]*0.3) + (Table1[[#This Row],[BOD Score]]*0.25) + (Table1[[#This Row],[Nitrate Score]]*0.2) + (Table1[[#This Row],[pH Score]]*0.15) + (Table1[[#This Row],[Dissolved Oxygen Score]]*0.1)</f>
        <v>2.52075</v>
      </c>
      <c r="AI1061">
        <v>2019</v>
      </c>
    </row>
    <row r="1062" spans="1:35">
      <c r="A1062">
        <v>4501</v>
      </c>
      <c r="B1062" t="s">
        <v>619</v>
      </c>
      <c r="C1062" t="s">
        <v>35</v>
      </c>
      <c r="D1062" t="s">
        <v>113</v>
      </c>
      <c r="E1062">
        <v>26</v>
      </c>
      <c r="F1062">
        <v>26</v>
      </c>
      <c r="G1062">
        <f>(Table1[[#This Row],[Min Temperature]]+Table1[[#This Row],[Max Temperature]])/2</f>
        <v>26</v>
      </c>
      <c r="H1062">
        <v>2.8</v>
      </c>
      <c r="I1062">
        <v>8.1999999999999993</v>
      </c>
      <c r="J1062">
        <f>(Table1[[#This Row],[Min Dissolved Oxygen]]+Table1[[#This Row],[Max Dissolved Oxygen]])/2</f>
        <v>5.5</v>
      </c>
      <c r="K1062">
        <v>7.1</v>
      </c>
      <c r="L1062">
        <v>8.1</v>
      </c>
      <c r="M1062">
        <f>(Table1[[#This Row],[Min pH]]+Table1[[#This Row],[Max pH]])/2</f>
        <v>7.6</v>
      </c>
      <c r="N1062">
        <v>902</v>
      </c>
      <c r="O1062">
        <v>1355</v>
      </c>
      <c r="P1062">
        <f>(Table1[[#This Row],[Min Conductivity]]+Table1[[#This Row],[Max Conductivity]])/2</f>
        <v>1128.5</v>
      </c>
      <c r="Q1062">
        <v>5</v>
      </c>
      <c r="R1062">
        <v>9</v>
      </c>
      <c r="S1062">
        <f>(Table1[[#This Row],[Min BOD]]+Table1[[#This Row],[Max BOD]])/2</f>
        <v>7</v>
      </c>
      <c r="T1062">
        <v>1.8</v>
      </c>
      <c r="U1062">
        <v>4</v>
      </c>
      <c r="V1062">
        <f>(Table1[[#This Row],[Min Nitrate N + Nitrite N]]+Table1[[#This Row],[Max Nitrate N + Nitrite N]])/2</f>
        <v>2.9</v>
      </c>
      <c r="W1062">
        <v>330</v>
      </c>
      <c r="X1062">
        <v>9400</v>
      </c>
      <c r="Y1062">
        <f>(Table1[[#This Row],[Min Fecal Coliform]]+Table1[[#This Row],[Max Fecal Coliform]])/2</f>
        <v>4865</v>
      </c>
      <c r="Z1062">
        <v>3500</v>
      </c>
      <c r="AA1062">
        <v>92000</v>
      </c>
      <c r="AB1062">
        <f>(Table1[[#This Row],[Min Total Coliform]]+Table1[[#This Row],[Max Total Coliform]])/2</f>
        <v>47750</v>
      </c>
      <c r="AC1062">
        <f>MIN(10, (Table1[[#This Row],[Avg BOD]]/4)*10)</f>
        <v>10</v>
      </c>
      <c r="AD1062">
        <f>MIN(10, (Table1[[#This Row],[Avg Fecal Coliform]]/600)*10)</f>
        <v>10</v>
      </c>
      <c r="AE1062">
        <f>MIN(10, (Table1[[#This Row],[Avg Nitrate N + Nitrite N]]/10)*10)</f>
        <v>2.9</v>
      </c>
      <c r="AF1062">
        <f>IF(OR(Table1[[#This Row],[Avg pH]]&lt;6.5,Table1[[#This Row],[Avg pH]]&gt;8.5),10,0)</f>
        <v>0</v>
      </c>
      <c r="AG1062">
        <f>MAX(0, 10-(2*Table1[[#This Row],[Avg Dissolved Oxygen]]))</f>
        <v>0</v>
      </c>
      <c r="AH1062">
        <f>(Table1[[#This Row],[Fecal Score]]*0.3) + (Table1[[#This Row],[BOD Score]]*0.25) + (Table1[[#This Row],[Nitrate Score]]*0.2) + (Table1[[#This Row],[pH Score]]*0.15) + (Table1[[#This Row],[Dissolved Oxygen Score]]*0.1)</f>
        <v>6.08</v>
      </c>
      <c r="AI1062">
        <v>2019</v>
      </c>
    </row>
    <row r="1063" spans="1:35">
      <c r="A1063">
        <v>4502</v>
      </c>
      <c r="B1063" t="s">
        <v>620</v>
      </c>
      <c r="C1063" t="s">
        <v>35</v>
      </c>
      <c r="D1063" t="s">
        <v>113</v>
      </c>
      <c r="E1063">
        <v>26</v>
      </c>
      <c r="F1063">
        <v>26</v>
      </c>
      <c r="G1063">
        <f>(Table1[[#This Row],[Min Temperature]]+Table1[[#This Row],[Max Temperature]])/2</f>
        <v>26</v>
      </c>
      <c r="H1063">
        <v>3.2</v>
      </c>
      <c r="I1063">
        <v>8.1</v>
      </c>
      <c r="J1063">
        <f>(Table1[[#This Row],[Min Dissolved Oxygen]]+Table1[[#This Row],[Max Dissolved Oxygen]])/2</f>
        <v>5.65</v>
      </c>
      <c r="K1063">
        <v>6.9</v>
      </c>
      <c r="L1063">
        <v>8.3000000000000007</v>
      </c>
      <c r="M1063">
        <f>(Table1[[#This Row],[Min pH]]+Table1[[#This Row],[Max pH]])/2</f>
        <v>7.6000000000000005</v>
      </c>
      <c r="N1063">
        <v>713</v>
      </c>
      <c r="O1063">
        <v>1298</v>
      </c>
      <c r="P1063">
        <f>(Table1[[#This Row],[Min Conductivity]]+Table1[[#This Row],[Max Conductivity]])/2</f>
        <v>1005.5</v>
      </c>
      <c r="Q1063">
        <v>4</v>
      </c>
      <c r="R1063">
        <v>13</v>
      </c>
      <c r="S1063">
        <f>(Table1[[#This Row],[Min BOD]]+Table1[[#This Row],[Max BOD]])/2</f>
        <v>8.5</v>
      </c>
      <c r="T1063">
        <v>1.7</v>
      </c>
      <c r="U1063">
        <v>4.4000000000000004</v>
      </c>
      <c r="V1063">
        <f>(Table1[[#This Row],[Min Nitrate N + Nitrite N]]+Table1[[#This Row],[Max Nitrate N + Nitrite N]])/2</f>
        <v>3.0500000000000003</v>
      </c>
      <c r="W1063">
        <v>340</v>
      </c>
      <c r="X1063">
        <v>120000</v>
      </c>
      <c r="Y1063">
        <f>(Table1[[#This Row],[Min Fecal Coliform]]+Table1[[#This Row],[Max Fecal Coliform]])/2</f>
        <v>60170</v>
      </c>
      <c r="Z1063">
        <v>3500</v>
      </c>
      <c r="AA1063">
        <v>920000</v>
      </c>
      <c r="AB1063">
        <f>(Table1[[#This Row],[Min Total Coliform]]+Table1[[#This Row],[Max Total Coliform]])/2</f>
        <v>461750</v>
      </c>
      <c r="AC1063">
        <f>MIN(10, (Table1[[#This Row],[Avg BOD]]/4)*10)</f>
        <v>10</v>
      </c>
      <c r="AD1063">
        <f>MIN(10, (Table1[[#This Row],[Avg Fecal Coliform]]/600)*10)</f>
        <v>10</v>
      </c>
      <c r="AE1063">
        <f>MIN(10, (Table1[[#This Row],[Avg Nitrate N + Nitrite N]]/10)*10)</f>
        <v>3.0500000000000007</v>
      </c>
      <c r="AF1063">
        <f>IF(OR(Table1[[#This Row],[Avg pH]]&lt;6.5,Table1[[#This Row],[Avg pH]]&gt;8.5),10,0)</f>
        <v>0</v>
      </c>
      <c r="AG1063">
        <f>MAX(0, 10-(2*Table1[[#This Row],[Avg Dissolved Oxygen]]))</f>
        <v>0</v>
      </c>
      <c r="AH1063">
        <f>(Table1[[#This Row],[Fecal Score]]*0.3) + (Table1[[#This Row],[BOD Score]]*0.25) + (Table1[[#This Row],[Nitrate Score]]*0.2) + (Table1[[#This Row],[pH Score]]*0.15) + (Table1[[#This Row],[Dissolved Oxygen Score]]*0.1)</f>
        <v>6.11</v>
      </c>
      <c r="AI1063">
        <v>2019</v>
      </c>
    </row>
    <row r="1064" spans="1:35">
      <c r="A1064">
        <v>4503</v>
      </c>
      <c r="B1064" t="s">
        <v>621</v>
      </c>
      <c r="C1064" t="s">
        <v>35</v>
      </c>
      <c r="D1064" t="s">
        <v>113</v>
      </c>
      <c r="E1064">
        <v>25</v>
      </c>
      <c r="F1064">
        <v>29</v>
      </c>
      <c r="G1064">
        <f>(Table1[[#This Row],[Min Temperature]]+Table1[[#This Row],[Max Temperature]])/2</f>
        <v>27</v>
      </c>
      <c r="H1064">
        <v>1.8</v>
      </c>
      <c r="I1064">
        <v>7.4</v>
      </c>
      <c r="J1064">
        <f>(Table1[[#This Row],[Min Dissolved Oxygen]]+Table1[[#This Row],[Max Dissolved Oxygen]])/2</f>
        <v>4.6000000000000005</v>
      </c>
      <c r="K1064">
        <v>6</v>
      </c>
      <c r="L1064">
        <v>8.1999999999999993</v>
      </c>
      <c r="M1064">
        <f>(Table1[[#This Row],[Min pH]]+Table1[[#This Row],[Max pH]])/2</f>
        <v>7.1</v>
      </c>
      <c r="N1064">
        <v>170</v>
      </c>
      <c r="O1064">
        <v>432</v>
      </c>
      <c r="P1064">
        <f>(Table1[[#This Row],[Min Conductivity]]+Table1[[#This Row],[Max Conductivity]])/2</f>
        <v>301</v>
      </c>
      <c r="Q1064">
        <v>0</v>
      </c>
      <c r="R1064">
        <v>20</v>
      </c>
      <c r="S1064">
        <f>(Table1[[#This Row],[Min BOD]]+Table1[[#This Row],[Max BOD]])/2</f>
        <v>10</v>
      </c>
      <c r="T1064">
        <v>0.74</v>
      </c>
      <c r="U1064">
        <v>5</v>
      </c>
      <c r="V1064">
        <f>(Table1[[#This Row],[Min Nitrate N + Nitrite N]]+Table1[[#This Row],[Max Nitrate N + Nitrite N]])/2</f>
        <v>2.87</v>
      </c>
      <c r="W1064">
        <v>84</v>
      </c>
      <c r="X1064">
        <v>94000</v>
      </c>
      <c r="Y1064">
        <f>(Table1[[#This Row],[Min Fecal Coliform]]+Table1[[#This Row],[Max Fecal Coliform]])/2</f>
        <v>47042</v>
      </c>
      <c r="Z1064">
        <v>920</v>
      </c>
      <c r="AA1064">
        <v>920000</v>
      </c>
      <c r="AB1064">
        <f>(Table1[[#This Row],[Min Total Coliform]]+Table1[[#This Row],[Max Total Coliform]])/2</f>
        <v>460460</v>
      </c>
      <c r="AC1064">
        <f>MIN(10, (Table1[[#This Row],[Avg BOD]]/4)*10)</f>
        <v>10</v>
      </c>
      <c r="AD1064">
        <f>MIN(10, (Table1[[#This Row],[Avg Fecal Coliform]]/600)*10)</f>
        <v>10</v>
      </c>
      <c r="AE1064">
        <f>MIN(10, (Table1[[#This Row],[Avg Nitrate N + Nitrite N]]/10)*10)</f>
        <v>2.87</v>
      </c>
      <c r="AF1064">
        <f>IF(OR(Table1[[#This Row],[Avg pH]]&lt;6.5,Table1[[#This Row],[Avg pH]]&gt;8.5),10,0)</f>
        <v>0</v>
      </c>
      <c r="AG1064">
        <f>MAX(0, 10-(2*Table1[[#This Row],[Avg Dissolved Oxygen]]))</f>
        <v>0.79999999999999893</v>
      </c>
      <c r="AH1064">
        <f>(Table1[[#This Row],[Fecal Score]]*0.3) + (Table1[[#This Row],[BOD Score]]*0.25) + (Table1[[#This Row],[Nitrate Score]]*0.2) + (Table1[[#This Row],[pH Score]]*0.15) + (Table1[[#This Row],[Dissolved Oxygen Score]]*0.1)</f>
        <v>6.1539999999999999</v>
      </c>
      <c r="AI1064">
        <v>2019</v>
      </c>
    </row>
    <row r="1065" spans="1:35">
      <c r="A1065">
        <v>4512</v>
      </c>
      <c r="B1065" t="s">
        <v>619</v>
      </c>
      <c r="C1065" t="s">
        <v>35</v>
      </c>
      <c r="D1065" t="s">
        <v>113</v>
      </c>
      <c r="E1065">
        <v>23</v>
      </c>
      <c r="F1065">
        <v>31</v>
      </c>
      <c r="G1065">
        <f>(Table1[[#This Row],[Min Temperature]]+Table1[[#This Row],[Max Temperature]])/2</f>
        <v>27</v>
      </c>
      <c r="H1065">
        <v>0.5</v>
      </c>
      <c r="I1065">
        <v>3</v>
      </c>
      <c r="J1065">
        <f>(Table1[[#This Row],[Min Dissolved Oxygen]]+Table1[[#This Row],[Max Dissolved Oxygen]])/2</f>
        <v>1.75</v>
      </c>
      <c r="K1065">
        <v>6.4</v>
      </c>
      <c r="L1065">
        <v>7.5</v>
      </c>
      <c r="M1065">
        <f>(Table1[[#This Row],[Min pH]]+Table1[[#This Row],[Max pH]])/2</f>
        <v>6.95</v>
      </c>
      <c r="N1065">
        <v>740</v>
      </c>
      <c r="O1065">
        <v>1577</v>
      </c>
      <c r="P1065">
        <f>(Table1[[#This Row],[Min Conductivity]]+Table1[[#This Row],[Max Conductivity]])/2</f>
        <v>1158.5</v>
      </c>
      <c r="Q1065">
        <v>32</v>
      </c>
      <c r="R1065">
        <v>92</v>
      </c>
      <c r="S1065">
        <f>(Table1[[#This Row],[Min BOD]]+Table1[[#This Row],[Max BOD]])/2</f>
        <v>62</v>
      </c>
      <c r="T1065">
        <v>3.4</v>
      </c>
      <c r="U1065">
        <v>12</v>
      </c>
      <c r="V1065">
        <f>(Table1[[#This Row],[Min Nitrate N + Nitrite N]]+Table1[[#This Row],[Max Nitrate N + Nitrite N]])/2</f>
        <v>7.7</v>
      </c>
      <c r="W1065">
        <v>7000</v>
      </c>
      <c r="X1065">
        <v>1500000</v>
      </c>
      <c r="Y1065">
        <f>(Table1[[#This Row],[Min Fecal Coliform]]+Table1[[#This Row],[Max Fecal Coliform]])/2</f>
        <v>753500</v>
      </c>
      <c r="Z1065">
        <v>54000</v>
      </c>
      <c r="AA1065">
        <v>16000000</v>
      </c>
      <c r="AB1065">
        <f>(Table1[[#This Row],[Min Total Coliform]]+Table1[[#This Row],[Max Total Coliform]])/2</f>
        <v>8027000</v>
      </c>
      <c r="AC1065">
        <f>MIN(10, (Table1[[#This Row],[Avg BOD]]/4)*10)</f>
        <v>10</v>
      </c>
      <c r="AD1065">
        <f>MIN(10, (Table1[[#This Row],[Avg Fecal Coliform]]/600)*10)</f>
        <v>10</v>
      </c>
      <c r="AE1065">
        <f>MIN(10, (Table1[[#This Row],[Avg Nitrate N + Nitrite N]]/10)*10)</f>
        <v>7.7</v>
      </c>
      <c r="AF1065">
        <f>IF(OR(Table1[[#This Row],[Avg pH]]&lt;6.5,Table1[[#This Row],[Avg pH]]&gt;8.5),10,0)</f>
        <v>0</v>
      </c>
      <c r="AG1065">
        <f>MAX(0, 10-(2*Table1[[#This Row],[Avg Dissolved Oxygen]]))</f>
        <v>6.5</v>
      </c>
      <c r="AH1065">
        <f>(Table1[[#This Row],[Fecal Score]]*0.3) + (Table1[[#This Row],[BOD Score]]*0.25) + (Table1[[#This Row],[Nitrate Score]]*0.2) + (Table1[[#This Row],[pH Score]]*0.15) + (Table1[[#This Row],[Dissolved Oxygen Score]]*0.1)</f>
        <v>7.69</v>
      </c>
      <c r="AI1065">
        <v>2019</v>
      </c>
    </row>
    <row r="1066" spans="1:35">
      <c r="A1066">
        <v>4513</v>
      </c>
      <c r="B1066" t="s">
        <v>620</v>
      </c>
      <c r="C1066" t="s">
        <v>35</v>
      </c>
      <c r="D1066" t="s">
        <v>113</v>
      </c>
      <c r="E1066">
        <v>22</v>
      </c>
      <c r="F1066">
        <v>30</v>
      </c>
      <c r="G1066">
        <f>(Table1[[#This Row],[Min Temperature]]+Table1[[#This Row],[Max Temperature]])/2</f>
        <v>26</v>
      </c>
      <c r="H1066">
        <v>4.3</v>
      </c>
      <c r="I1066">
        <v>6.2</v>
      </c>
      <c r="J1066">
        <f>(Table1[[#This Row],[Min Dissolved Oxygen]]+Table1[[#This Row],[Max Dissolved Oxygen]])/2</f>
        <v>5.25</v>
      </c>
      <c r="K1066">
        <v>6.9</v>
      </c>
      <c r="L1066">
        <v>8.1999999999999993</v>
      </c>
      <c r="M1066">
        <f>(Table1[[#This Row],[Min pH]]+Table1[[#This Row],[Max pH]])/2</f>
        <v>7.55</v>
      </c>
      <c r="N1066">
        <v>640</v>
      </c>
      <c r="O1066">
        <v>2020</v>
      </c>
      <c r="P1066">
        <f>(Table1[[#This Row],[Min Conductivity]]+Table1[[#This Row],[Max Conductivity]])/2</f>
        <v>1330</v>
      </c>
      <c r="Q1066">
        <v>3</v>
      </c>
      <c r="R1066">
        <v>38</v>
      </c>
      <c r="S1066">
        <f>(Table1[[#This Row],[Min BOD]]+Table1[[#This Row],[Max BOD]])/2</f>
        <v>20.5</v>
      </c>
      <c r="T1066">
        <v>0.77</v>
      </c>
      <c r="U1066">
        <v>9.6999999999999993</v>
      </c>
      <c r="V1066">
        <f>(Table1[[#This Row],[Min Nitrate N + Nitrite N]]+Table1[[#This Row],[Max Nitrate N + Nitrite N]])/2</f>
        <v>5.2349999999999994</v>
      </c>
      <c r="W1066">
        <v>1700</v>
      </c>
      <c r="X1066">
        <v>70000</v>
      </c>
      <c r="Y1066">
        <f>(Table1[[#This Row],[Min Fecal Coliform]]+Table1[[#This Row],[Max Fecal Coliform]])/2</f>
        <v>35850</v>
      </c>
      <c r="Z1066">
        <v>16000</v>
      </c>
      <c r="AA1066">
        <v>540000</v>
      </c>
      <c r="AB1066">
        <f>(Table1[[#This Row],[Min Total Coliform]]+Table1[[#This Row],[Max Total Coliform]])/2</f>
        <v>278000</v>
      </c>
      <c r="AC1066">
        <f>MIN(10, (Table1[[#This Row],[Avg BOD]]/4)*10)</f>
        <v>10</v>
      </c>
      <c r="AD1066">
        <f>MIN(10, (Table1[[#This Row],[Avg Fecal Coliform]]/600)*10)</f>
        <v>10</v>
      </c>
      <c r="AE1066">
        <f>MIN(10, (Table1[[#This Row],[Avg Nitrate N + Nitrite N]]/10)*10)</f>
        <v>5.2349999999999994</v>
      </c>
      <c r="AF1066">
        <f>IF(OR(Table1[[#This Row],[Avg pH]]&lt;6.5,Table1[[#This Row],[Avg pH]]&gt;8.5),10,0)</f>
        <v>0</v>
      </c>
      <c r="AG1066">
        <f>MAX(0, 10-(2*Table1[[#This Row],[Avg Dissolved Oxygen]]))</f>
        <v>0</v>
      </c>
      <c r="AH1066">
        <f>(Table1[[#This Row],[Fecal Score]]*0.3) + (Table1[[#This Row],[BOD Score]]*0.25) + (Table1[[#This Row],[Nitrate Score]]*0.2) + (Table1[[#This Row],[pH Score]]*0.15) + (Table1[[#This Row],[Dissolved Oxygen Score]]*0.1)</f>
        <v>6.5469999999999997</v>
      </c>
      <c r="AI1066">
        <v>2019</v>
      </c>
    </row>
    <row r="1067" spans="1:35">
      <c r="A1067">
        <v>4530</v>
      </c>
      <c r="B1067" t="s">
        <v>622</v>
      </c>
      <c r="C1067" t="s">
        <v>35</v>
      </c>
      <c r="D1067" t="s">
        <v>113</v>
      </c>
      <c r="E1067">
        <v>21</v>
      </c>
      <c r="F1067">
        <v>25</v>
      </c>
      <c r="G1067">
        <f>(Table1[[#This Row],[Min Temperature]]+Table1[[#This Row],[Max Temperature]])/2</f>
        <v>23</v>
      </c>
      <c r="H1067">
        <v>0.5</v>
      </c>
      <c r="I1067">
        <v>4.8</v>
      </c>
      <c r="J1067">
        <f>(Table1[[#This Row],[Min Dissolved Oxygen]]+Table1[[#This Row],[Max Dissolved Oxygen]])/2</f>
        <v>2.65</v>
      </c>
      <c r="K1067">
        <v>6.6</v>
      </c>
      <c r="L1067">
        <v>7.6</v>
      </c>
      <c r="M1067">
        <f>(Table1[[#This Row],[Min pH]]+Table1[[#This Row],[Max pH]])/2</f>
        <v>7.1</v>
      </c>
      <c r="N1067">
        <v>1508</v>
      </c>
      <c r="O1067">
        <v>2374</v>
      </c>
      <c r="P1067">
        <f>(Table1[[#This Row],[Min Conductivity]]+Table1[[#This Row],[Max Conductivity]])/2</f>
        <v>1941</v>
      </c>
      <c r="Q1067">
        <v>5</v>
      </c>
      <c r="R1067">
        <v>75</v>
      </c>
      <c r="S1067">
        <f>(Table1[[#This Row],[Min BOD]]+Table1[[#This Row],[Max BOD]])/2</f>
        <v>40</v>
      </c>
      <c r="T1067">
        <v>3.83</v>
      </c>
      <c r="U1067">
        <v>40</v>
      </c>
      <c r="V1067">
        <f>(Table1[[#This Row],[Min Nitrate N + Nitrite N]]+Table1[[#This Row],[Max Nitrate N + Nitrite N]])/2</f>
        <v>21.914999999999999</v>
      </c>
      <c r="W1067">
        <v>460</v>
      </c>
      <c r="X1067">
        <v>280000</v>
      </c>
      <c r="Y1067">
        <f>(Table1[[#This Row],[Min Fecal Coliform]]+Table1[[#This Row],[Max Fecal Coliform]])/2</f>
        <v>140230</v>
      </c>
      <c r="Z1067">
        <v>3500</v>
      </c>
      <c r="AA1067">
        <v>1600000</v>
      </c>
      <c r="AB1067">
        <f>(Table1[[#This Row],[Min Total Coliform]]+Table1[[#This Row],[Max Total Coliform]])/2</f>
        <v>801750</v>
      </c>
      <c r="AC1067">
        <f>MIN(10, (Table1[[#This Row],[Avg BOD]]/4)*10)</f>
        <v>10</v>
      </c>
      <c r="AD1067">
        <f>MIN(10, (Table1[[#This Row],[Avg Fecal Coliform]]/600)*10)</f>
        <v>10</v>
      </c>
      <c r="AE1067">
        <f>MIN(10, (Table1[[#This Row],[Avg Nitrate N + Nitrite N]]/10)*10)</f>
        <v>10</v>
      </c>
      <c r="AF1067">
        <f>IF(OR(Table1[[#This Row],[Avg pH]]&lt;6.5,Table1[[#This Row],[Avg pH]]&gt;8.5),10,0)</f>
        <v>0</v>
      </c>
      <c r="AG1067">
        <f>MAX(0, 10-(2*Table1[[#This Row],[Avg Dissolved Oxygen]]))</f>
        <v>4.7</v>
      </c>
      <c r="AH1067">
        <f>(Table1[[#This Row],[Fecal Score]]*0.3) + (Table1[[#This Row],[BOD Score]]*0.25) + (Table1[[#This Row],[Nitrate Score]]*0.2) + (Table1[[#This Row],[pH Score]]*0.15) + (Table1[[#This Row],[Dissolved Oxygen Score]]*0.1)</f>
        <v>7.97</v>
      </c>
      <c r="AI1067">
        <v>2019</v>
      </c>
    </row>
    <row r="1068" spans="1:35">
      <c r="A1068">
        <v>4531</v>
      </c>
      <c r="B1068" t="s">
        <v>623</v>
      </c>
      <c r="C1068" t="s">
        <v>35</v>
      </c>
      <c r="D1068" t="s">
        <v>113</v>
      </c>
      <c r="E1068">
        <v>20</v>
      </c>
      <c r="F1068">
        <v>25</v>
      </c>
      <c r="G1068">
        <f>(Table1[[#This Row],[Min Temperature]]+Table1[[#This Row],[Max Temperature]])/2</f>
        <v>22.5</v>
      </c>
      <c r="H1068">
        <v>0.6</v>
      </c>
      <c r="I1068">
        <v>6.6</v>
      </c>
      <c r="J1068">
        <f>(Table1[[#This Row],[Min Dissolved Oxygen]]+Table1[[#This Row],[Max Dissolved Oxygen]])/2</f>
        <v>3.5999999999999996</v>
      </c>
      <c r="K1068">
        <v>6.5</v>
      </c>
      <c r="L1068">
        <v>7.6</v>
      </c>
      <c r="M1068">
        <f>(Table1[[#This Row],[Min pH]]+Table1[[#This Row],[Max pH]])/2</f>
        <v>7.05</v>
      </c>
      <c r="N1068">
        <v>1115</v>
      </c>
      <c r="O1068">
        <v>1718</v>
      </c>
      <c r="P1068">
        <f>(Table1[[#This Row],[Min Conductivity]]+Table1[[#This Row],[Max Conductivity]])/2</f>
        <v>1416.5</v>
      </c>
      <c r="Q1068">
        <v>5</v>
      </c>
      <c r="R1068">
        <v>16</v>
      </c>
      <c r="S1068">
        <f>(Table1[[#This Row],[Min BOD]]+Table1[[#This Row],[Max BOD]])/2</f>
        <v>10.5</v>
      </c>
      <c r="T1068">
        <v>7</v>
      </c>
      <c r="U1068">
        <v>9.9</v>
      </c>
      <c r="V1068">
        <f>(Table1[[#This Row],[Min Nitrate N + Nitrite N]]+Table1[[#This Row],[Max Nitrate N + Nitrite N]])/2</f>
        <v>8.4499999999999993</v>
      </c>
      <c r="W1068">
        <v>7000</v>
      </c>
      <c r="X1068">
        <v>63000</v>
      </c>
      <c r="Y1068">
        <f>(Table1[[#This Row],[Min Fecal Coliform]]+Table1[[#This Row],[Max Fecal Coliform]])/2</f>
        <v>35000</v>
      </c>
      <c r="Z1068">
        <v>54000</v>
      </c>
      <c r="AA1068">
        <v>350000</v>
      </c>
      <c r="AB1068">
        <f>(Table1[[#This Row],[Min Total Coliform]]+Table1[[#This Row],[Max Total Coliform]])/2</f>
        <v>202000</v>
      </c>
      <c r="AC1068">
        <f>MIN(10, (Table1[[#This Row],[Avg BOD]]/4)*10)</f>
        <v>10</v>
      </c>
      <c r="AD1068">
        <f>MIN(10, (Table1[[#This Row],[Avg Fecal Coliform]]/600)*10)</f>
        <v>10</v>
      </c>
      <c r="AE1068">
        <f>MIN(10, (Table1[[#This Row],[Avg Nitrate N + Nitrite N]]/10)*10)</f>
        <v>8.4499999999999993</v>
      </c>
      <c r="AF1068">
        <f>IF(OR(Table1[[#This Row],[Avg pH]]&lt;6.5,Table1[[#This Row],[Avg pH]]&gt;8.5),10,0)</f>
        <v>0</v>
      </c>
      <c r="AG1068">
        <f>MAX(0, 10-(2*Table1[[#This Row],[Avg Dissolved Oxygen]]))</f>
        <v>2.8000000000000007</v>
      </c>
      <c r="AH1068">
        <f>(Table1[[#This Row],[Fecal Score]]*0.3) + (Table1[[#This Row],[BOD Score]]*0.25) + (Table1[[#This Row],[Nitrate Score]]*0.2) + (Table1[[#This Row],[pH Score]]*0.15) + (Table1[[#This Row],[Dissolved Oxygen Score]]*0.1)</f>
        <v>7.47</v>
      </c>
      <c r="AI1068">
        <v>2019</v>
      </c>
    </row>
    <row r="1069" spans="1:35">
      <c r="A1069">
        <v>4532</v>
      </c>
      <c r="B1069" t="s">
        <v>624</v>
      </c>
      <c r="C1069" t="s">
        <v>35</v>
      </c>
      <c r="D1069" t="s">
        <v>113</v>
      </c>
      <c r="E1069">
        <v>20</v>
      </c>
      <c r="F1069">
        <v>25</v>
      </c>
      <c r="G1069">
        <f>(Table1[[#This Row],[Min Temperature]]+Table1[[#This Row],[Max Temperature]])/2</f>
        <v>22.5</v>
      </c>
      <c r="H1069">
        <v>1.6</v>
      </c>
      <c r="I1069">
        <v>5.5</v>
      </c>
      <c r="J1069">
        <f>(Table1[[#This Row],[Min Dissolved Oxygen]]+Table1[[#This Row],[Max Dissolved Oxygen]])/2</f>
        <v>3.55</v>
      </c>
      <c r="K1069">
        <v>6.6</v>
      </c>
      <c r="L1069">
        <v>7.6</v>
      </c>
      <c r="M1069">
        <f>(Table1[[#This Row],[Min pH]]+Table1[[#This Row],[Max pH]])/2</f>
        <v>7.1</v>
      </c>
      <c r="N1069">
        <v>1500</v>
      </c>
      <c r="O1069">
        <v>2014</v>
      </c>
      <c r="P1069">
        <f>(Table1[[#This Row],[Min Conductivity]]+Table1[[#This Row],[Max Conductivity]])/2</f>
        <v>1757</v>
      </c>
      <c r="Q1069">
        <v>4</v>
      </c>
      <c r="R1069">
        <v>18</v>
      </c>
      <c r="S1069">
        <f>(Table1[[#This Row],[Min BOD]]+Table1[[#This Row],[Max BOD]])/2</f>
        <v>11</v>
      </c>
      <c r="T1069">
        <v>7</v>
      </c>
      <c r="U1069">
        <v>16</v>
      </c>
      <c r="V1069">
        <f>(Table1[[#This Row],[Min Nitrate N + Nitrite N]]+Table1[[#This Row],[Max Nitrate N + Nitrite N]])/2</f>
        <v>11.5</v>
      </c>
      <c r="W1069">
        <v>700</v>
      </c>
      <c r="X1069">
        <v>79000</v>
      </c>
      <c r="Y1069">
        <f>(Table1[[#This Row],[Min Fecal Coliform]]+Table1[[#This Row],[Max Fecal Coliform]])/2</f>
        <v>39850</v>
      </c>
      <c r="Z1069">
        <v>5400</v>
      </c>
      <c r="AA1069">
        <v>920000</v>
      </c>
      <c r="AB1069">
        <f>(Table1[[#This Row],[Min Total Coliform]]+Table1[[#This Row],[Max Total Coliform]])/2</f>
        <v>462700</v>
      </c>
      <c r="AC1069">
        <f>MIN(10, (Table1[[#This Row],[Avg BOD]]/4)*10)</f>
        <v>10</v>
      </c>
      <c r="AD1069">
        <f>MIN(10, (Table1[[#This Row],[Avg Fecal Coliform]]/600)*10)</f>
        <v>10</v>
      </c>
      <c r="AE1069">
        <f>MIN(10, (Table1[[#This Row],[Avg Nitrate N + Nitrite N]]/10)*10)</f>
        <v>10</v>
      </c>
      <c r="AF1069">
        <f>IF(OR(Table1[[#This Row],[Avg pH]]&lt;6.5,Table1[[#This Row],[Avg pH]]&gt;8.5),10,0)</f>
        <v>0</v>
      </c>
      <c r="AG1069">
        <f>MAX(0, 10-(2*Table1[[#This Row],[Avg Dissolved Oxygen]]))</f>
        <v>2.9000000000000004</v>
      </c>
      <c r="AH1069">
        <f>(Table1[[#This Row],[Fecal Score]]*0.3) + (Table1[[#This Row],[BOD Score]]*0.25) + (Table1[[#This Row],[Nitrate Score]]*0.2) + (Table1[[#This Row],[pH Score]]*0.15) + (Table1[[#This Row],[Dissolved Oxygen Score]]*0.1)</f>
        <v>7.79</v>
      </c>
      <c r="AI1069">
        <v>2019</v>
      </c>
    </row>
    <row r="1070" spans="1:35">
      <c r="A1070">
        <v>1383</v>
      </c>
      <c r="B1070" t="s">
        <v>205</v>
      </c>
      <c r="C1070" t="s">
        <v>1</v>
      </c>
      <c r="D1070" t="s">
        <v>206</v>
      </c>
      <c r="E1070">
        <v>28</v>
      </c>
      <c r="F1070">
        <v>37</v>
      </c>
      <c r="G1070">
        <f>(Table1[[#This Row],[Min Temperature]]+Table1[[#This Row],[Max Temperature]])/2</f>
        <v>32.5</v>
      </c>
      <c r="H1070">
        <v>0.1</v>
      </c>
      <c r="I1070">
        <v>7.2</v>
      </c>
      <c r="J1070">
        <f>(Table1[[#This Row],[Min Dissolved Oxygen]]+Table1[[#This Row],[Max Dissolved Oxygen]])/2</f>
        <v>3.65</v>
      </c>
      <c r="K1070">
        <v>6.4</v>
      </c>
      <c r="L1070">
        <v>7.9</v>
      </c>
      <c r="M1070">
        <f>(Table1[[#This Row],[Min pH]]+Table1[[#This Row],[Max pH]])/2</f>
        <v>7.15</v>
      </c>
      <c r="N1070">
        <v>255</v>
      </c>
      <c r="O1070">
        <v>662</v>
      </c>
      <c r="P1070">
        <f>(Table1[[#This Row],[Min Conductivity]]+Table1[[#This Row],[Max Conductivity]])/2</f>
        <v>458.5</v>
      </c>
      <c r="Q1070">
        <v>1.6</v>
      </c>
      <c r="R1070">
        <v>7.2</v>
      </c>
      <c r="S1070">
        <f>(Table1[[#This Row],[Min BOD]]+Table1[[#This Row],[Max BOD]])/2</f>
        <v>4.4000000000000004</v>
      </c>
      <c r="T1070">
        <v>0</v>
      </c>
      <c r="U1070">
        <v>0.1</v>
      </c>
      <c r="V1070">
        <f>(Table1[[#This Row],[Min Nitrate N + Nitrite N]]+Table1[[#This Row],[Max Nitrate N + Nitrite N]])/2</f>
        <v>0.05</v>
      </c>
      <c r="W1070">
        <v>180</v>
      </c>
      <c r="X1070">
        <v>1500</v>
      </c>
      <c r="Y1070">
        <f>(Table1[[#This Row],[Min Fecal Coliform]]+Table1[[#This Row],[Max Fecal Coliform]])/2</f>
        <v>840</v>
      </c>
      <c r="Z1070">
        <v>430</v>
      </c>
      <c r="AA1070">
        <v>2500</v>
      </c>
      <c r="AB1070">
        <f>(Table1[[#This Row],[Min Total Coliform]]+Table1[[#This Row],[Max Total Coliform]])/2</f>
        <v>1465</v>
      </c>
      <c r="AC1070">
        <f>MIN(10, (Table1[[#This Row],[Avg BOD]]/4)*10)</f>
        <v>10</v>
      </c>
      <c r="AD1070">
        <f>MIN(10, (Table1[[#This Row],[Avg Fecal Coliform]]/600)*10)</f>
        <v>10</v>
      </c>
      <c r="AE1070">
        <f>MIN(10, (Table1[[#This Row],[Avg Nitrate N + Nitrite N]]/10)*10)</f>
        <v>0.05</v>
      </c>
      <c r="AF1070">
        <f>IF(OR(Table1[[#This Row],[Avg pH]]&lt;6.5,Table1[[#This Row],[Avg pH]]&gt;8.5),10,0)</f>
        <v>0</v>
      </c>
      <c r="AG1070">
        <f>MAX(0, 10-(2*Table1[[#This Row],[Avg Dissolved Oxygen]]))</f>
        <v>2.7</v>
      </c>
      <c r="AH1070">
        <f>(Table1[[#This Row],[Fecal Score]]*0.3) + (Table1[[#This Row],[BOD Score]]*0.25) + (Table1[[#This Row],[Nitrate Score]]*0.2) + (Table1[[#This Row],[pH Score]]*0.15) + (Table1[[#This Row],[Dissolved Oxygen Score]]*0.1)</f>
        <v>5.7799999999999994</v>
      </c>
      <c r="AI1070">
        <v>2019</v>
      </c>
    </row>
    <row r="1071" spans="1:35">
      <c r="A1071">
        <v>1385</v>
      </c>
      <c r="B1071" t="s">
        <v>207</v>
      </c>
      <c r="C1071" t="s">
        <v>1</v>
      </c>
      <c r="D1071" t="s">
        <v>206</v>
      </c>
      <c r="E1071">
        <v>18</v>
      </c>
      <c r="F1071">
        <v>22</v>
      </c>
      <c r="G1071">
        <f>(Table1[[#This Row],[Min Temperature]]+Table1[[#This Row],[Max Temperature]])/2</f>
        <v>20</v>
      </c>
      <c r="H1071">
        <v>6.2</v>
      </c>
      <c r="I1071">
        <v>7.4</v>
      </c>
      <c r="J1071">
        <f>(Table1[[#This Row],[Min Dissolved Oxygen]]+Table1[[#This Row],[Max Dissolved Oxygen]])/2</f>
        <v>6.8000000000000007</v>
      </c>
      <c r="K1071">
        <v>6</v>
      </c>
      <c r="L1071">
        <v>7.2</v>
      </c>
      <c r="M1071">
        <f>(Table1[[#This Row],[Min pH]]+Table1[[#This Row],[Max pH]])/2</f>
        <v>6.6</v>
      </c>
      <c r="N1071">
        <v>114</v>
      </c>
      <c r="O1071">
        <v>132</v>
      </c>
      <c r="P1071">
        <f>(Table1[[#This Row],[Min Conductivity]]+Table1[[#This Row],[Max Conductivity]])/2</f>
        <v>123</v>
      </c>
      <c r="Q1071">
        <v>1.2</v>
      </c>
      <c r="R1071">
        <v>2</v>
      </c>
      <c r="S1071">
        <f>(Table1[[#This Row],[Min BOD]]+Table1[[#This Row],[Max BOD]])/2</f>
        <v>1.6</v>
      </c>
      <c r="T1071">
        <v>0.44</v>
      </c>
      <c r="U1071">
        <v>0.7</v>
      </c>
      <c r="V1071">
        <f>(Table1[[#This Row],[Min Nitrate N + Nitrite N]]+Table1[[#This Row],[Max Nitrate N + Nitrite N]])/2</f>
        <v>0.56999999999999995</v>
      </c>
      <c r="W1071">
        <v>40</v>
      </c>
      <c r="X1071">
        <v>200</v>
      </c>
      <c r="Y1071">
        <f>(Table1[[#This Row],[Min Fecal Coliform]]+Table1[[#This Row],[Max Fecal Coliform]])/2</f>
        <v>120</v>
      </c>
      <c r="Z1071">
        <v>170</v>
      </c>
      <c r="AA1071">
        <v>430</v>
      </c>
      <c r="AB1071">
        <f>(Table1[[#This Row],[Min Total Coliform]]+Table1[[#This Row],[Max Total Coliform]])/2</f>
        <v>300</v>
      </c>
      <c r="AC1071">
        <f>MIN(10, (Table1[[#This Row],[Avg BOD]]/4)*10)</f>
        <v>4</v>
      </c>
      <c r="AD1071">
        <f>MIN(10, (Table1[[#This Row],[Avg Fecal Coliform]]/600)*10)</f>
        <v>2</v>
      </c>
      <c r="AE1071">
        <f>MIN(10, (Table1[[#This Row],[Avg Nitrate N + Nitrite N]]/10)*10)</f>
        <v>0.56999999999999995</v>
      </c>
      <c r="AF1071">
        <f>IF(OR(Table1[[#This Row],[Avg pH]]&lt;6.5,Table1[[#This Row],[Avg pH]]&gt;8.5),10,0)</f>
        <v>0</v>
      </c>
      <c r="AG1071">
        <f>MAX(0, 10-(2*Table1[[#This Row],[Avg Dissolved Oxygen]]))</f>
        <v>0</v>
      </c>
      <c r="AH1071">
        <f>(Table1[[#This Row],[Fecal Score]]*0.3) + (Table1[[#This Row],[BOD Score]]*0.25) + (Table1[[#This Row],[Nitrate Score]]*0.2) + (Table1[[#This Row],[pH Score]]*0.15) + (Table1[[#This Row],[Dissolved Oxygen Score]]*0.1)</f>
        <v>1.714</v>
      </c>
      <c r="AI1071">
        <v>2019</v>
      </c>
    </row>
    <row r="1072" spans="1:35">
      <c r="A1072">
        <v>1441</v>
      </c>
      <c r="B1072" t="s">
        <v>208</v>
      </c>
      <c r="C1072" t="s">
        <v>1</v>
      </c>
      <c r="D1072" t="s">
        <v>206</v>
      </c>
      <c r="E1072">
        <v>19</v>
      </c>
      <c r="F1072">
        <v>25</v>
      </c>
      <c r="G1072">
        <f>(Table1[[#This Row],[Min Temperature]]+Table1[[#This Row],[Max Temperature]])/2</f>
        <v>22</v>
      </c>
      <c r="H1072">
        <v>3.4</v>
      </c>
      <c r="I1072">
        <v>5.6</v>
      </c>
      <c r="J1072">
        <f>(Table1[[#This Row],[Min Dissolved Oxygen]]+Table1[[#This Row],[Max Dissolved Oxygen]])/2</f>
        <v>4.5</v>
      </c>
      <c r="K1072">
        <v>7.5</v>
      </c>
      <c r="L1072">
        <v>8.1</v>
      </c>
      <c r="M1072">
        <f>(Table1[[#This Row],[Min pH]]+Table1[[#This Row],[Max pH]])/2</f>
        <v>7.8</v>
      </c>
      <c r="N1072">
        <v>18120</v>
      </c>
      <c r="O1072">
        <v>19350</v>
      </c>
      <c r="P1072">
        <f>(Table1[[#This Row],[Min Conductivity]]+Table1[[#This Row],[Max Conductivity]])/2</f>
        <v>18735</v>
      </c>
      <c r="Q1072">
        <v>1.4</v>
      </c>
      <c r="R1072">
        <v>4</v>
      </c>
      <c r="S1072">
        <f>(Table1[[#This Row],[Min BOD]]+Table1[[#This Row],[Max BOD]])/2</f>
        <v>2.7</v>
      </c>
      <c r="T1072">
        <v>0.98</v>
      </c>
      <c r="U1072">
        <v>2.9</v>
      </c>
      <c r="V1072">
        <f>(Table1[[#This Row],[Min Nitrate N + Nitrite N]]+Table1[[#This Row],[Max Nitrate N + Nitrite N]])/2</f>
        <v>1.94</v>
      </c>
      <c r="W1072">
        <v>260</v>
      </c>
      <c r="X1072">
        <v>680</v>
      </c>
      <c r="Y1072">
        <f>(Table1[[#This Row],[Min Fecal Coliform]]+Table1[[#This Row],[Max Fecal Coliform]])/2</f>
        <v>470</v>
      </c>
      <c r="Z1072">
        <v>480</v>
      </c>
      <c r="AA1072">
        <v>920</v>
      </c>
      <c r="AB1072">
        <f>(Table1[[#This Row],[Min Total Coliform]]+Table1[[#This Row],[Max Total Coliform]])/2</f>
        <v>700</v>
      </c>
      <c r="AC1072">
        <f>MIN(10, (Table1[[#This Row],[Avg BOD]]/4)*10)</f>
        <v>6.75</v>
      </c>
      <c r="AD1072">
        <f>MIN(10, (Table1[[#This Row],[Avg Fecal Coliform]]/600)*10)</f>
        <v>7.833333333333333</v>
      </c>
      <c r="AE1072">
        <f>MIN(10, (Table1[[#This Row],[Avg Nitrate N + Nitrite N]]/10)*10)</f>
        <v>1.94</v>
      </c>
      <c r="AF1072">
        <f>IF(OR(Table1[[#This Row],[Avg pH]]&lt;6.5,Table1[[#This Row],[Avg pH]]&gt;8.5),10,0)</f>
        <v>0</v>
      </c>
      <c r="AG1072">
        <f>MAX(0, 10-(2*Table1[[#This Row],[Avg Dissolved Oxygen]]))</f>
        <v>1</v>
      </c>
      <c r="AH1072">
        <f>(Table1[[#This Row],[Fecal Score]]*0.3) + (Table1[[#This Row],[BOD Score]]*0.25) + (Table1[[#This Row],[Nitrate Score]]*0.2) + (Table1[[#This Row],[pH Score]]*0.15) + (Table1[[#This Row],[Dissolved Oxygen Score]]*0.1)</f>
        <v>4.5254999999999992</v>
      </c>
      <c r="AI1072">
        <v>2019</v>
      </c>
    </row>
    <row r="1073" spans="1:35">
      <c r="A1073">
        <v>1574</v>
      </c>
      <c r="B1073" t="s">
        <v>209</v>
      </c>
      <c r="C1073" t="s">
        <v>1</v>
      </c>
      <c r="D1073" t="s">
        <v>206</v>
      </c>
      <c r="E1073">
        <v>19</v>
      </c>
      <c r="F1073">
        <v>23</v>
      </c>
      <c r="G1073">
        <f>(Table1[[#This Row],[Min Temperature]]+Table1[[#This Row],[Max Temperature]])/2</f>
        <v>21</v>
      </c>
      <c r="H1073">
        <v>5.4</v>
      </c>
      <c r="I1073">
        <v>6.6</v>
      </c>
      <c r="J1073">
        <f>(Table1[[#This Row],[Min Dissolved Oxygen]]+Table1[[#This Row],[Max Dissolved Oxygen]])/2</f>
        <v>6</v>
      </c>
      <c r="K1073">
        <v>7.4</v>
      </c>
      <c r="L1073">
        <v>8</v>
      </c>
      <c r="M1073">
        <f>(Table1[[#This Row],[Min pH]]+Table1[[#This Row],[Max pH]])/2</f>
        <v>7.7</v>
      </c>
      <c r="N1073">
        <v>12260</v>
      </c>
      <c r="O1073">
        <v>13980</v>
      </c>
      <c r="P1073">
        <f>(Table1[[#This Row],[Min Conductivity]]+Table1[[#This Row],[Max Conductivity]])/2</f>
        <v>13120</v>
      </c>
      <c r="Q1073">
        <v>1.4</v>
      </c>
      <c r="R1073">
        <v>2.2000000000000002</v>
      </c>
      <c r="S1073">
        <f>(Table1[[#This Row],[Min BOD]]+Table1[[#This Row],[Max BOD]])/2</f>
        <v>1.8</v>
      </c>
      <c r="T1073">
        <v>0.79</v>
      </c>
      <c r="U1073">
        <v>1.6</v>
      </c>
      <c r="V1073">
        <f>(Table1[[#This Row],[Min Nitrate N + Nitrite N]]+Table1[[#This Row],[Max Nitrate N + Nitrite N]])/2</f>
        <v>1.1950000000000001</v>
      </c>
      <c r="W1073">
        <v>100</v>
      </c>
      <c r="X1073">
        <v>200</v>
      </c>
      <c r="Y1073">
        <f>(Table1[[#This Row],[Min Fecal Coliform]]+Table1[[#This Row],[Max Fecal Coliform]])/2</f>
        <v>150</v>
      </c>
      <c r="Z1073">
        <v>220</v>
      </c>
      <c r="AA1073">
        <v>410</v>
      </c>
      <c r="AB1073">
        <f>(Table1[[#This Row],[Min Total Coliform]]+Table1[[#This Row],[Max Total Coliform]])/2</f>
        <v>315</v>
      </c>
      <c r="AC1073">
        <f>MIN(10, (Table1[[#This Row],[Avg BOD]]/4)*10)</f>
        <v>4.5</v>
      </c>
      <c r="AD1073">
        <f>MIN(10, (Table1[[#This Row],[Avg Fecal Coliform]]/600)*10)</f>
        <v>2.5</v>
      </c>
      <c r="AE1073">
        <f>MIN(10, (Table1[[#This Row],[Avg Nitrate N + Nitrite N]]/10)*10)</f>
        <v>1.1950000000000001</v>
      </c>
      <c r="AF1073">
        <f>IF(OR(Table1[[#This Row],[Avg pH]]&lt;6.5,Table1[[#This Row],[Avg pH]]&gt;8.5),10,0)</f>
        <v>0</v>
      </c>
      <c r="AG1073">
        <f>MAX(0, 10-(2*Table1[[#This Row],[Avg Dissolved Oxygen]]))</f>
        <v>0</v>
      </c>
      <c r="AH1073">
        <f>(Table1[[#This Row],[Fecal Score]]*0.3) + (Table1[[#This Row],[BOD Score]]*0.25) + (Table1[[#This Row],[Nitrate Score]]*0.2) + (Table1[[#This Row],[pH Score]]*0.15) + (Table1[[#This Row],[Dissolved Oxygen Score]]*0.1)</f>
        <v>2.1139999999999999</v>
      </c>
      <c r="AI1073">
        <v>2019</v>
      </c>
    </row>
    <row r="1074" spans="1:35">
      <c r="A1074">
        <v>1575</v>
      </c>
      <c r="B1074" t="s">
        <v>625</v>
      </c>
      <c r="C1074" t="s">
        <v>1</v>
      </c>
      <c r="D1074" t="s">
        <v>206</v>
      </c>
      <c r="E1074">
        <v>25</v>
      </c>
      <c r="F1074">
        <v>32</v>
      </c>
      <c r="G1074">
        <f>(Table1[[#This Row],[Min Temperature]]+Table1[[#This Row],[Max Temperature]])/2</f>
        <v>28.5</v>
      </c>
      <c r="H1074">
        <v>2.5</v>
      </c>
      <c r="I1074">
        <v>8.4</v>
      </c>
      <c r="J1074">
        <f>(Table1[[#This Row],[Min Dissolved Oxygen]]+Table1[[#This Row],[Max Dissolved Oxygen]])/2</f>
        <v>5.45</v>
      </c>
      <c r="K1074">
        <v>6.8</v>
      </c>
      <c r="L1074">
        <v>8</v>
      </c>
      <c r="M1074">
        <f>(Table1[[#This Row],[Min pH]]+Table1[[#This Row],[Max pH]])/2</f>
        <v>7.4</v>
      </c>
      <c r="N1074">
        <v>1200</v>
      </c>
      <c r="O1074">
        <v>44000</v>
      </c>
      <c r="P1074">
        <f>(Table1[[#This Row],[Min Conductivity]]+Table1[[#This Row],[Max Conductivity]])/2</f>
        <v>22600</v>
      </c>
      <c r="Q1074">
        <v>0.8</v>
      </c>
      <c r="R1074">
        <v>3.6</v>
      </c>
      <c r="S1074">
        <f>(Table1[[#This Row],[Min BOD]]+Table1[[#This Row],[Max BOD]])/2</f>
        <v>2.2000000000000002</v>
      </c>
      <c r="T1074">
        <v>0</v>
      </c>
      <c r="U1074">
        <v>2.31</v>
      </c>
      <c r="V1074">
        <f>(Table1[[#This Row],[Min Nitrate N + Nitrite N]]+Table1[[#This Row],[Max Nitrate N + Nitrite N]])/2</f>
        <v>1.155</v>
      </c>
      <c r="W1074">
        <v>430</v>
      </c>
      <c r="X1074">
        <v>140000</v>
      </c>
      <c r="Y1074">
        <f>(Table1[[#This Row],[Min Fecal Coliform]]+Table1[[#This Row],[Max Fecal Coliform]])/2</f>
        <v>70215</v>
      </c>
      <c r="Z1074">
        <v>840</v>
      </c>
      <c r="AA1074">
        <v>310000</v>
      </c>
      <c r="AB1074">
        <f>(Table1[[#This Row],[Min Total Coliform]]+Table1[[#This Row],[Max Total Coliform]])/2</f>
        <v>155420</v>
      </c>
      <c r="AC1074">
        <f>MIN(10, (Table1[[#This Row],[Avg BOD]]/4)*10)</f>
        <v>5.5</v>
      </c>
      <c r="AD1074">
        <f>MIN(10, (Table1[[#This Row],[Avg Fecal Coliform]]/600)*10)</f>
        <v>10</v>
      </c>
      <c r="AE1074">
        <f>MIN(10, (Table1[[#This Row],[Avg Nitrate N + Nitrite N]]/10)*10)</f>
        <v>1.155</v>
      </c>
      <c r="AF1074">
        <f>IF(OR(Table1[[#This Row],[Avg pH]]&lt;6.5,Table1[[#This Row],[Avg pH]]&gt;8.5),10,0)</f>
        <v>0</v>
      </c>
      <c r="AG1074">
        <f>MAX(0, 10-(2*Table1[[#This Row],[Avg Dissolved Oxygen]]))</f>
        <v>0</v>
      </c>
      <c r="AH1074">
        <f>(Table1[[#This Row],[Fecal Score]]*0.3) + (Table1[[#This Row],[BOD Score]]*0.25) + (Table1[[#This Row],[Nitrate Score]]*0.2) + (Table1[[#This Row],[pH Score]]*0.15) + (Table1[[#This Row],[Dissolved Oxygen Score]]*0.1)</f>
        <v>4.6059999999999999</v>
      </c>
      <c r="AI1074">
        <v>2019</v>
      </c>
    </row>
    <row r="1075" spans="1:35">
      <c r="A1075">
        <v>1576</v>
      </c>
      <c r="B1075" t="s">
        <v>626</v>
      </c>
      <c r="C1075" t="s">
        <v>1</v>
      </c>
      <c r="D1075" t="s">
        <v>206</v>
      </c>
      <c r="E1075">
        <v>23</v>
      </c>
      <c r="F1075">
        <v>31</v>
      </c>
      <c r="G1075">
        <f>(Table1[[#This Row],[Min Temperature]]+Table1[[#This Row],[Max Temperature]])/2</f>
        <v>27</v>
      </c>
      <c r="H1075">
        <v>6.2</v>
      </c>
      <c r="I1075">
        <v>7.9</v>
      </c>
      <c r="J1075">
        <f>(Table1[[#This Row],[Min Dissolved Oxygen]]+Table1[[#This Row],[Max Dissolved Oxygen]])/2</f>
        <v>7.0500000000000007</v>
      </c>
      <c r="K1075">
        <v>6.8</v>
      </c>
      <c r="L1075">
        <v>7.9</v>
      </c>
      <c r="M1075">
        <f>(Table1[[#This Row],[Min pH]]+Table1[[#This Row],[Max pH]])/2</f>
        <v>7.35</v>
      </c>
      <c r="N1075">
        <v>41</v>
      </c>
      <c r="O1075">
        <v>60</v>
      </c>
      <c r="P1075">
        <f>(Table1[[#This Row],[Min Conductivity]]+Table1[[#This Row],[Max Conductivity]])/2</f>
        <v>50.5</v>
      </c>
      <c r="Q1075">
        <v>0.1</v>
      </c>
      <c r="R1075">
        <v>0.9</v>
      </c>
      <c r="S1075">
        <f>(Table1[[#This Row],[Min BOD]]+Table1[[#This Row],[Max BOD]])/2</f>
        <v>0.5</v>
      </c>
      <c r="T1075">
        <v>0.02</v>
      </c>
      <c r="U1075">
        <v>7.0000000000000007E-2</v>
      </c>
      <c r="V1075">
        <f>(Table1[[#This Row],[Min Nitrate N + Nitrite N]]+Table1[[#This Row],[Max Nitrate N + Nitrite N]])/2</f>
        <v>4.5000000000000005E-2</v>
      </c>
      <c r="W1075">
        <v>2</v>
      </c>
      <c r="X1075">
        <v>790</v>
      </c>
      <c r="Y1075">
        <f>(Table1[[#This Row],[Min Fecal Coliform]]+Table1[[#This Row],[Max Fecal Coliform]])/2</f>
        <v>396</v>
      </c>
      <c r="Z1075">
        <v>2</v>
      </c>
      <c r="AA1075">
        <v>1100</v>
      </c>
      <c r="AB1075">
        <f>(Table1[[#This Row],[Min Total Coliform]]+Table1[[#This Row],[Max Total Coliform]])/2</f>
        <v>551</v>
      </c>
      <c r="AC1075">
        <f>MIN(10, (Table1[[#This Row],[Avg BOD]]/4)*10)</f>
        <v>1.25</v>
      </c>
      <c r="AD1075">
        <f>MIN(10, (Table1[[#This Row],[Avg Fecal Coliform]]/600)*10)</f>
        <v>6.6000000000000005</v>
      </c>
      <c r="AE1075">
        <f>MIN(10, (Table1[[#This Row],[Avg Nitrate N + Nitrite N]]/10)*10)</f>
        <v>4.5000000000000005E-2</v>
      </c>
      <c r="AF1075">
        <f>IF(OR(Table1[[#This Row],[Avg pH]]&lt;6.5,Table1[[#This Row],[Avg pH]]&gt;8.5),10,0)</f>
        <v>0</v>
      </c>
      <c r="AG1075">
        <f>MAX(0, 10-(2*Table1[[#This Row],[Avg Dissolved Oxygen]]))</f>
        <v>0</v>
      </c>
      <c r="AH1075">
        <f>(Table1[[#This Row],[Fecal Score]]*0.3) + (Table1[[#This Row],[BOD Score]]*0.25) + (Table1[[#This Row],[Nitrate Score]]*0.2) + (Table1[[#This Row],[pH Score]]*0.15) + (Table1[[#This Row],[Dissolved Oxygen Score]]*0.1)</f>
        <v>2.3014999999999999</v>
      </c>
      <c r="AI1075">
        <v>2019</v>
      </c>
    </row>
    <row r="1076" spans="1:35">
      <c r="A1076">
        <v>1577</v>
      </c>
      <c r="B1076" t="s">
        <v>212</v>
      </c>
      <c r="C1076" t="s">
        <v>1</v>
      </c>
      <c r="D1076" t="s">
        <v>206</v>
      </c>
      <c r="E1076">
        <v>27</v>
      </c>
      <c r="F1076">
        <v>30</v>
      </c>
      <c r="G1076">
        <f>(Table1[[#This Row],[Min Temperature]]+Table1[[#This Row],[Max Temperature]])/2</f>
        <v>28.5</v>
      </c>
      <c r="H1076">
        <v>4.4000000000000004</v>
      </c>
      <c r="I1076">
        <v>7.2</v>
      </c>
      <c r="J1076">
        <f>(Table1[[#This Row],[Min Dissolved Oxygen]]+Table1[[#This Row],[Max Dissolved Oxygen]])/2</f>
        <v>5.8000000000000007</v>
      </c>
      <c r="K1076">
        <v>3.9</v>
      </c>
      <c r="L1076">
        <v>7.8</v>
      </c>
      <c r="M1076">
        <f>(Table1[[#This Row],[Min pH]]+Table1[[#This Row],[Max pH]])/2</f>
        <v>5.85</v>
      </c>
      <c r="N1076">
        <v>504</v>
      </c>
      <c r="O1076">
        <v>27500</v>
      </c>
      <c r="P1076">
        <f>(Table1[[#This Row],[Min Conductivity]]+Table1[[#This Row],[Max Conductivity]])/2</f>
        <v>14002</v>
      </c>
      <c r="Q1076">
        <v>0.2</v>
      </c>
      <c r="R1076">
        <v>2</v>
      </c>
      <c r="S1076">
        <f>(Table1[[#This Row],[Min BOD]]+Table1[[#This Row],[Max BOD]])/2</f>
        <v>1.1000000000000001</v>
      </c>
      <c r="T1076">
        <v>0</v>
      </c>
      <c r="U1076">
        <v>1.38</v>
      </c>
      <c r="V1076">
        <f>(Table1[[#This Row],[Min Nitrate N + Nitrite N]]+Table1[[#This Row],[Max Nitrate N + Nitrite N]])/2</f>
        <v>0.69</v>
      </c>
      <c r="W1076">
        <v>220</v>
      </c>
      <c r="X1076">
        <v>2100</v>
      </c>
      <c r="Y1076">
        <f>(Table1[[#This Row],[Min Fecal Coliform]]+Table1[[#This Row],[Max Fecal Coliform]])/2</f>
        <v>1160</v>
      </c>
      <c r="Z1076">
        <v>480</v>
      </c>
      <c r="AA1076">
        <v>3400</v>
      </c>
      <c r="AB1076">
        <f>(Table1[[#This Row],[Min Total Coliform]]+Table1[[#This Row],[Max Total Coliform]])/2</f>
        <v>1940</v>
      </c>
      <c r="AC1076">
        <f>MIN(10, (Table1[[#This Row],[Avg BOD]]/4)*10)</f>
        <v>2.75</v>
      </c>
      <c r="AD1076">
        <f>MIN(10, (Table1[[#This Row],[Avg Fecal Coliform]]/600)*10)</f>
        <v>10</v>
      </c>
      <c r="AE1076">
        <f>MIN(10, (Table1[[#This Row],[Avg Nitrate N + Nitrite N]]/10)*10)</f>
        <v>0.69</v>
      </c>
      <c r="AF1076">
        <f>IF(OR(Table1[[#This Row],[Avg pH]]&lt;6.5,Table1[[#This Row],[Avg pH]]&gt;8.5),10,0)</f>
        <v>10</v>
      </c>
      <c r="AG1076">
        <f>MAX(0, 10-(2*Table1[[#This Row],[Avg Dissolved Oxygen]]))</f>
        <v>0</v>
      </c>
      <c r="AH1076">
        <f>(Table1[[#This Row],[Fecal Score]]*0.3) + (Table1[[#This Row],[BOD Score]]*0.25) + (Table1[[#This Row],[Nitrate Score]]*0.2) + (Table1[[#This Row],[pH Score]]*0.15) + (Table1[[#This Row],[Dissolved Oxygen Score]]*0.1)</f>
        <v>5.3254999999999999</v>
      </c>
      <c r="AI1076">
        <v>2019</v>
      </c>
    </row>
    <row r="1077" spans="1:35">
      <c r="A1077">
        <v>1578</v>
      </c>
      <c r="B1077" t="s">
        <v>213</v>
      </c>
      <c r="C1077" t="s">
        <v>1</v>
      </c>
      <c r="D1077" t="s">
        <v>206</v>
      </c>
      <c r="E1077">
        <v>26</v>
      </c>
      <c r="F1077">
        <v>30</v>
      </c>
      <c r="G1077">
        <f>(Table1[[#This Row],[Min Temperature]]+Table1[[#This Row],[Max Temperature]])/2</f>
        <v>28</v>
      </c>
      <c r="H1077">
        <v>1.1000000000000001</v>
      </c>
      <c r="I1077">
        <v>6.9</v>
      </c>
      <c r="J1077">
        <f>(Table1[[#This Row],[Min Dissolved Oxygen]]+Table1[[#This Row],[Max Dissolved Oxygen]])/2</f>
        <v>4</v>
      </c>
      <c r="K1077">
        <v>7.5</v>
      </c>
      <c r="L1077">
        <v>8.1999999999999993</v>
      </c>
      <c r="M1077">
        <f>(Table1[[#This Row],[Min pH]]+Table1[[#This Row],[Max pH]])/2</f>
        <v>7.85</v>
      </c>
      <c r="N1077">
        <v>6458</v>
      </c>
      <c r="O1077">
        <v>65248</v>
      </c>
      <c r="P1077">
        <f>(Table1[[#This Row],[Min Conductivity]]+Table1[[#This Row],[Max Conductivity]])/2</f>
        <v>35853</v>
      </c>
      <c r="Q1077">
        <v>0.5</v>
      </c>
      <c r="R1077">
        <v>5.2</v>
      </c>
      <c r="S1077">
        <f>(Table1[[#This Row],[Min BOD]]+Table1[[#This Row],[Max BOD]])/2</f>
        <v>2.85</v>
      </c>
      <c r="T1077">
        <v>0.03</v>
      </c>
      <c r="U1077">
        <v>0.98</v>
      </c>
      <c r="V1077">
        <f>(Table1[[#This Row],[Min Nitrate N + Nitrite N]]+Table1[[#This Row],[Max Nitrate N + Nitrite N]])/2</f>
        <v>0.505</v>
      </c>
      <c r="W1077">
        <v>2</v>
      </c>
      <c r="X1077">
        <v>1800</v>
      </c>
      <c r="Y1077">
        <f>(Table1[[#This Row],[Min Fecal Coliform]]+Table1[[#This Row],[Max Fecal Coliform]])/2</f>
        <v>901</v>
      </c>
      <c r="Z1077">
        <v>20</v>
      </c>
      <c r="AA1077">
        <v>2700</v>
      </c>
      <c r="AB1077">
        <f>(Table1[[#This Row],[Min Total Coliform]]+Table1[[#This Row],[Max Total Coliform]])/2</f>
        <v>1360</v>
      </c>
      <c r="AC1077">
        <f>MIN(10, (Table1[[#This Row],[Avg BOD]]/4)*10)</f>
        <v>7.125</v>
      </c>
      <c r="AD1077">
        <f>MIN(10, (Table1[[#This Row],[Avg Fecal Coliform]]/600)*10)</f>
        <v>10</v>
      </c>
      <c r="AE1077">
        <f>MIN(10, (Table1[[#This Row],[Avg Nitrate N + Nitrite N]]/10)*10)</f>
        <v>0.505</v>
      </c>
      <c r="AF1077">
        <f>IF(OR(Table1[[#This Row],[Avg pH]]&lt;6.5,Table1[[#This Row],[Avg pH]]&gt;8.5),10,0)</f>
        <v>0</v>
      </c>
      <c r="AG1077">
        <f>MAX(0, 10-(2*Table1[[#This Row],[Avg Dissolved Oxygen]]))</f>
        <v>2</v>
      </c>
      <c r="AH1077">
        <f>(Table1[[#This Row],[Fecal Score]]*0.3) + (Table1[[#This Row],[BOD Score]]*0.25) + (Table1[[#This Row],[Nitrate Score]]*0.2) + (Table1[[#This Row],[pH Score]]*0.15) + (Table1[[#This Row],[Dissolved Oxygen Score]]*0.1)</f>
        <v>5.0822500000000002</v>
      </c>
      <c r="AI1077">
        <v>2019</v>
      </c>
    </row>
    <row r="1078" spans="1:35">
      <c r="A1078">
        <v>1579</v>
      </c>
      <c r="B1078" t="s">
        <v>214</v>
      </c>
      <c r="C1078" t="s">
        <v>1</v>
      </c>
      <c r="D1078" t="s">
        <v>206</v>
      </c>
      <c r="E1078">
        <v>26</v>
      </c>
      <c r="F1078">
        <v>32</v>
      </c>
      <c r="G1078">
        <f>(Table1[[#This Row],[Min Temperature]]+Table1[[#This Row],[Max Temperature]])/2</f>
        <v>29</v>
      </c>
      <c r="H1078">
        <v>2.9</v>
      </c>
      <c r="I1078">
        <v>7.7</v>
      </c>
      <c r="J1078">
        <f>(Table1[[#This Row],[Min Dissolved Oxygen]]+Table1[[#This Row],[Max Dissolved Oxygen]])/2</f>
        <v>5.3</v>
      </c>
      <c r="K1078">
        <v>6.8</v>
      </c>
      <c r="L1078">
        <v>7.6</v>
      </c>
      <c r="M1078">
        <f>(Table1[[#This Row],[Min pH]]+Table1[[#This Row],[Max pH]])/2</f>
        <v>7.1999999999999993</v>
      </c>
      <c r="N1078">
        <v>506</v>
      </c>
      <c r="O1078">
        <v>5248</v>
      </c>
      <c r="P1078">
        <f>(Table1[[#This Row],[Min Conductivity]]+Table1[[#This Row],[Max Conductivity]])/2</f>
        <v>2877</v>
      </c>
      <c r="Q1078">
        <v>2.1</v>
      </c>
      <c r="R1078">
        <v>3.9</v>
      </c>
      <c r="S1078">
        <f>(Table1[[#This Row],[Min BOD]]+Table1[[#This Row],[Max BOD]])/2</f>
        <v>3</v>
      </c>
      <c r="T1078">
        <v>7.0000000000000007E-2</v>
      </c>
      <c r="U1078">
        <v>0.92</v>
      </c>
      <c r="V1078">
        <f>(Table1[[#This Row],[Min Nitrate N + Nitrite N]]+Table1[[#This Row],[Max Nitrate N + Nitrite N]])/2</f>
        <v>0.495</v>
      </c>
      <c r="W1078">
        <v>2</v>
      </c>
      <c r="X1078">
        <v>600</v>
      </c>
      <c r="Y1078">
        <f>(Table1[[#This Row],[Min Fecal Coliform]]+Table1[[#This Row],[Max Fecal Coliform]])/2</f>
        <v>301</v>
      </c>
      <c r="Z1078">
        <v>10</v>
      </c>
      <c r="AA1078">
        <v>1100</v>
      </c>
      <c r="AB1078">
        <f>(Table1[[#This Row],[Min Total Coliform]]+Table1[[#This Row],[Max Total Coliform]])/2</f>
        <v>555</v>
      </c>
      <c r="AC1078">
        <f>MIN(10, (Table1[[#This Row],[Avg BOD]]/4)*10)</f>
        <v>7.5</v>
      </c>
      <c r="AD1078">
        <f>MIN(10, (Table1[[#This Row],[Avg Fecal Coliform]]/600)*10)</f>
        <v>5.0166666666666675</v>
      </c>
      <c r="AE1078">
        <f>MIN(10, (Table1[[#This Row],[Avg Nitrate N + Nitrite N]]/10)*10)</f>
        <v>0.495</v>
      </c>
      <c r="AF1078">
        <f>IF(OR(Table1[[#This Row],[Avg pH]]&lt;6.5,Table1[[#This Row],[Avg pH]]&gt;8.5),10,0)</f>
        <v>0</v>
      </c>
      <c r="AG1078">
        <f>MAX(0, 10-(2*Table1[[#This Row],[Avg Dissolved Oxygen]]))</f>
        <v>0</v>
      </c>
      <c r="AH1078">
        <f>(Table1[[#This Row],[Fecal Score]]*0.3) + (Table1[[#This Row],[BOD Score]]*0.25) + (Table1[[#This Row],[Nitrate Score]]*0.2) + (Table1[[#This Row],[pH Score]]*0.15) + (Table1[[#This Row],[Dissolved Oxygen Score]]*0.1)</f>
        <v>3.4790000000000001</v>
      </c>
      <c r="AI1078">
        <v>2019</v>
      </c>
    </row>
    <row r="1079" spans="1:35">
      <c r="A1079">
        <v>1580</v>
      </c>
      <c r="B1079" t="s">
        <v>215</v>
      </c>
      <c r="C1079" t="s">
        <v>1</v>
      </c>
      <c r="D1079" t="s">
        <v>206</v>
      </c>
      <c r="E1079">
        <v>24</v>
      </c>
      <c r="F1079">
        <v>34</v>
      </c>
      <c r="G1079">
        <f>(Table1[[#This Row],[Min Temperature]]+Table1[[#This Row],[Max Temperature]])/2</f>
        <v>29</v>
      </c>
      <c r="H1079">
        <v>5.0999999999999996</v>
      </c>
      <c r="I1079">
        <v>9</v>
      </c>
      <c r="J1079">
        <f>(Table1[[#This Row],[Min Dissolved Oxygen]]+Table1[[#This Row],[Max Dissolved Oxygen]])/2</f>
        <v>7.05</v>
      </c>
      <c r="K1079">
        <v>6.7</v>
      </c>
      <c r="L1079">
        <v>7.9</v>
      </c>
      <c r="M1079">
        <f>(Table1[[#This Row],[Min pH]]+Table1[[#This Row],[Max pH]])/2</f>
        <v>7.3000000000000007</v>
      </c>
      <c r="N1079">
        <v>19</v>
      </c>
      <c r="O1079">
        <v>43</v>
      </c>
      <c r="P1079">
        <f>(Table1[[#This Row],[Min Conductivity]]+Table1[[#This Row],[Max Conductivity]])/2</f>
        <v>31</v>
      </c>
      <c r="Q1079">
        <v>0.3</v>
      </c>
      <c r="R1079">
        <v>2.6</v>
      </c>
      <c r="S1079">
        <f>(Table1[[#This Row],[Min BOD]]+Table1[[#This Row],[Max BOD]])/2</f>
        <v>1.45</v>
      </c>
      <c r="T1079">
        <v>0.1</v>
      </c>
      <c r="U1079">
        <v>0.13</v>
      </c>
      <c r="V1079">
        <f>(Table1[[#This Row],[Min Nitrate N + Nitrite N]]+Table1[[#This Row],[Max Nitrate N + Nitrite N]])/2</f>
        <v>0.115</v>
      </c>
      <c r="W1079">
        <v>2</v>
      </c>
      <c r="X1079">
        <v>40</v>
      </c>
      <c r="Y1079">
        <f>(Table1[[#This Row],[Min Fecal Coliform]]+Table1[[#This Row],[Max Fecal Coliform]])/2</f>
        <v>21</v>
      </c>
      <c r="Z1079">
        <v>18</v>
      </c>
      <c r="AA1079">
        <v>102</v>
      </c>
      <c r="AB1079">
        <f>(Table1[[#This Row],[Min Total Coliform]]+Table1[[#This Row],[Max Total Coliform]])/2</f>
        <v>60</v>
      </c>
      <c r="AC1079">
        <f>MIN(10, (Table1[[#This Row],[Avg BOD]]/4)*10)</f>
        <v>3.625</v>
      </c>
      <c r="AD1079">
        <f>MIN(10, (Table1[[#This Row],[Avg Fecal Coliform]]/600)*10)</f>
        <v>0.35000000000000003</v>
      </c>
      <c r="AE1079">
        <f>MIN(10, (Table1[[#This Row],[Avg Nitrate N + Nitrite N]]/10)*10)</f>
        <v>0.11499999999999999</v>
      </c>
      <c r="AF1079">
        <f>IF(OR(Table1[[#This Row],[Avg pH]]&lt;6.5,Table1[[#This Row],[Avg pH]]&gt;8.5),10,0)</f>
        <v>0</v>
      </c>
      <c r="AG1079">
        <f>MAX(0, 10-(2*Table1[[#This Row],[Avg Dissolved Oxygen]]))</f>
        <v>0</v>
      </c>
      <c r="AH1079">
        <f>(Table1[[#This Row],[Fecal Score]]*0.3) + (Table1[[#This Row],[BOD Score]]*0.25) + (Table1[[#This Row],[Nitrate Score]]*0.2) + (Table1[[#This Row],[pH Score]]*0.15) + (Table1[[#This Row],[Dissolved Oxygen Score]]*0.1)</f>
        <v>1.0342499999999999</v>
      </c>
      <c r="AI1079">
        <v>2019</v>
      </c>
    </row>
    <row r="1080" spans="1:35">
      <c r="A1080">
        <v>2312</v>
      </c>
      <c r="B1080" t="s">
        <v>627</v>
      </c>
      <c r="C1080" t="s">
        <v>1</v>
      </c>
      <c r="D1080" t="s">
        <v>206</v>
      </c>
      <c r="E1080">
        <v>26</v>
      </c>
      <c r="F1080">
        <v>31</v>
      </c>
      <c r="G1080">
        <f>(Table1[[#This Row],[Min Temperature]]+Table1[[#This Row],[Max Temperature]])/2</f>
        <v>28.5</v>
      </c>
      <c r="H1080">
        <v>6.1</v>
      </c>
      <c r="I1080">
        <v>7.9</v>
      </c>
      <c r="J1080">
        <f>(Table1[[#This Row],[Min Dissolved Oxygen]]+Table1[[#This Row],[Max Dissolved Oxygen]])/2</f>
        <v>7</v>
      </c>
      <c r="K1080">
        <v>6.8</v>
      </c>
      <c r="L1080">
        <v>7.5</v>
      </c>
      <c r="M1080">
        <f>(Table1[[#This Row],[Min pH]]+Table1[[#This Row],[Max pH]])/2</f>
        <v>7.15</v>
      </c>
      <c r="N1080">
        <v>713</v>
      </c>
      <c r="O1080">
        <v>9120</v>
      </c>
      <c r="P1080">
        <f>(Table1[[#This Row],[Min Conductivity]]+Table1[[#This Row],[Max Conductivity]])/2</f>
        <v>4916.5</v>
      </c>
      <c r="Q1080">
        <v>0.9</v>
      </c>
      <c r="R1080">
        <v>3.9</v>
      </c>
      <c r="S1080">
        <f>(Table1[[#This Row],[Min BOD]]+Table1[[#This Row],[Max BOD]])/2</f>
        <v>2.4</v>
      </c>
      <c r="T1080">
        <v>0.04</v>
      </c>
      <c r="U1080">
        <v>0.19</v>
      </c>
      <c r="V1080">
        <f>(Table1[[#This Row],[Min Nitrate N + Nitrite N]]+Table1[[#This Row],[Max Nitrate N + Nitrite N]])/2</f>
        <v>0.115</v>
      </c>
      <c r="W1080">
        <v>2</v>
      </c>
      <c r="X1080">
        <v>180</v>
      </c>
      <c r="Y1080">
        <f>(Table1[[#This Row],[Min Fecal Coliform]]+Table1[[#This Row],[Max Fecal Coliform]])/2</f>
        <v>91</v>
      </c>
      <c r="Z1080">
        <v>10</v>
      </c>
      <c r="AA1080">
        <v>310</v>
      </c>
      <c r="AB1080">
        <f>(Table1[[#This Row],[Min Total Coliform]]+Table1[[#This Row],[Max Total Coliform]])/2</f>
        <v>160</v>
      </c>
      <c r="AC1080">
        <f>MIN(10, (Table1[[#This Row],[Avg BOD]]/4)*10)</f>
        <v>6</v>
      </c>
      <c r="AD1080">
        <f>MIN(10, (Table1[[#This Row],[Avg Fecal Coliform]]/600)*10)</f>
        <v>1.5166666666666666</v>
      </c>
      <c r="AE1080">
        <f>MIN(10, (Table1[[#This Row],[Avg Nitrate N + Nitrite N]]/10)*10)</f>
        <v>0.11499999999999999</v>
      </c>
      <c r="AF1080">
        <f>IF(OR(Table1[[#This Row],[Avg pH]]&lt;6.5,Table1[[#This Row],[Avg pH]]&gt;8.5),10,0)</f>
        <v>0</v>
      </c>
      <c r="AG1080">
        <f>MAX(0, 10-(2*Table1[[#This Row],[Avg Dissolved Oxygen]]))</f>
        <v>0</v>
      </c>
      <c r="AH1080">
        <f>(Table1[[#This Row],[Fecal Score]]*0.3) + (Table1[[#This Row],[BOD Score]]*0.25) + (Table1[[#This Row],[Nitrate Score]]*0.2) + (Table1[[#This Row],[pH Score]]*0.15) + (Table1[[#This Row],[Dissolved Oxygen Score]]*0.1)</f>
        <v>1.978</v>
      </c>
      <c r="AI1080">
        <v>2019</v>
      </c>
    </row>
    <row r="1081" spans="1:35">
      <c r="A1081">
        <v>2318</v>
      </c>
      <c r="B1081" t="s">
        <v>217</v>
      </c>
      <c r="C1081" t="s">
        <v>1</v>
      </c>
      <c r="D1081" t="s">
        <v>206</v>
      </c>
      <c r="E1081">
        <v>23</v>
      </c>
      <c r="F1081">
        <v>32</v>
      </c>
      <c r="G1081">
        <f>(Table1[[#This Row],[Min Temperature]]+Table1[[#This Row],[Max Temperature]])/2</f>
        <v>27.5</v>
      </c>
      <c r="H1081">
        <v>6.3</v>
      </c>
      <c r="I1081">
        <v>8.1</v>
      </c>
      <c r="J1081">
        <f>(Table1[[#This Row],[Min Dissolved Oxygen]]+Table1[[#This Row],[Max Dissolved Oxygen]])/2</f>
        <v>7.1999999999999993</v>
      </c>
      <c r="K1081">
        <v>6.7</v>
      </c>
      <c r="L1081">
        <v>8</v>
      </c>
      <c r="M1081">
        <f>(Table1[[#This Row],[Min pH]]+Table1[[#This Row],[Max pH]])/2</f>
        <v>7.35</v>
      </c>
      <c r="N1081">
        <v>36</v>
      </c>
      <c r="O1081">
        <v>92</v>
      </c>
      <c r="P1081">
        <f>(Table1[[#This Row],[Min Conductivity]]+Table1[[#This Row],[Max Conductivity]])/2</f>
        <v>64</v>
      </c>
      <c r="Q1081">
        <v>0.1</v>
      </c>
      <c r="R1081">
        <v>1.2</v>
      </c>
      <c r="S1081">
        <f>(Table1[[#This Row],[Min BOD]]+Table1[[#This Row],[Max BOD]])/2</f>
        <v>0.65</v>
      </c>
      <c r="T1081">
        <v>0</v>
      </c>
      <c r="U1081">
        <v>0.14000000000000001</v>
      </c>
      <c r="V1081">
        <f>(Table1[[#This Row],[Min Nitrate N + Nitrite N]]+Table1[[#This Row],[Max Nitrate N + Nitrite N]])/2</f>
        <v>7.0000000000000007E-2</v>
      </c>
      <c r="W1081">
        <v>5</v>
      </c>
      <c r="X1081">
        <v>160</v>
      </c>
      <c r="Y1081">
        <f>(Table1[[#This Row],[Min Fecal Coliform]]+Table1[[#This Row],[Max Fecal Coliform]])/2</f>
        <v>82.5</v>
      </c>
      <c r="Z1081">
        <v>40</v>
      </c>
      <c r="AA1081">
        <v>500</v>
      </c>
      <c r="AB1081">
        <f>(Table1[[#This Row],[Min Total Coliform]]+Table1[[#This Row],[Max Total Coliform]])/2</f>
        <v>270</v>
      </c>
      <c r="AC1081">
        <f>MIN(10, (Table1[[#This Row],[Avg BOD]]/4)*10)</f>
        <v>1.625</v>
      </c>
      <c r="AD1081">
        <f>MIN(10, (Table1[[#This Row],[Avg Fecal Coliform]]/600)*10)</f>
        <v>1.375</v>
      </c>
      <c r="AE1081">
        <f>MIN(10, (Table1[[#This Row],[Avg Nitrate N + Nitrite N]]/10)*10)</f>
        <v>7.0000000000000007E-2</v>
      </c>
      <c r="AF1081">
        <f>IF(OR(Table1[[#This Row],[Avg pH]]&lt;6.5,Table1[[#This Row],[Avg pH]]&gt;8.5),10,0)</f>
        <v>0</v>
      </c>
      <c r="AG1081">
        <f>MAX(0, 10-(2*Table1[[#This Row],[Avg Dissolved Oxygen]]))</f>
        <v>0</v>
      </c>
      <c r="AH1081">
        <f>(Table1[[#This Row],[Fecal Score]]*0.3) + (Table1[[#This Row],[BOD Score]]*0.25) + (Table1[[#This Row],[Nitrate Score]]*0.2) + (Table1[[#This Row],[pH Score]]*0.15) + (Table1[[#This Row],[Dissolved Oxygen Score]]*0.1)</f>
        <v>0.83274999999999999</v>
      </c>
      <c r="AI1081">
        <v>2019</v>
      </c>
    </row>
    <row r="1082" spans="1:35">
      <c r="A1082">
        <v>2328</v>
      </c>
      <c r="B1082" t="s">
        <v>218</v>
      </c>
      <c r="C1082" t="s">
        <v>1</v>
      </c>
      <c r="D1082" t="s">
        <v>206</v>
      </c>
      <c r="E1082">
        <v>24</v>
      </c>
      <c r="F1082">
        <v>32</v>
      </c>
      <c r="G1082">
        <f>(Table1[[#This Row],[Min Temperature]]+Table1[[#This Row],[Max Temperature]])/2</f>
        <v>28</v>
      </c>
      <c r="H1082">
        <v>6.2</v>
      </c>
      <c r="I1082">
        <v>7.8</v>
      </c>
      <c r="J1082">
        <f>(Table1[[#This Row],[Min Dissolved Oxygen]]+Table1[[#This Row],[Max Dissolved Oxygen]])/2</f>
        <v>7</v>
      </c>
      <c r="K1082">
        <v>6.8</v>
      </c>
      <c r="L1082">
        <v>7.6</v>
      </c>
      <c r="M1082">
        <f>(Table1[[#This Row],[Min pH]]+Table1[[#This Row],[Max pH]])/2</f>
        <v>7.1999999999999993</v>
      </c>
      <c r="N1082">
        <v>82</v>
      </c>
      <c r="O1082">
        <v>130</v>
      </c>
      <c r="P1082">
        <f>(Table1[[#This Row],[Min Conductivity]]+Table1[[#This Row],[Max Conductivity]])/2</f>
        <v>106</v>
      </c>
      <c r="Q1082">
        <v>0.6</v>
      </c>
      <c r="R1082">
        <v>2.8</v>
      </c>
      <c r="S1082">
        <f>(Table1[[#This Row],[Min BOD]]+Table1[[#This Row],[Max BOD]])/2</f>
        <v>1.7</v>
      </c>
      <c r="T1082">
        <v>0</v>
      </c>
      <c r="U1082">
        <v>2</v>
      </c>
      <c r="V1082">
        <f>(Table1[[#This Row],[Min Nitrate N + Nitrite N]]+Table1[[#This Row],[Max Nitrate N + Nitrite N]])/2</f>
        <v>1</v>
      </c>
      <c r="W1082">
        <v>2</v>
      </c>
      <c r="X1082">
        <v>490</v>
      </c>
      <c r="Y1082">
        <f>(Table1[[#This Row],[Min Fecal Coliform]]+Table1[[#This Row],[Max Fecal Coliform]])/2</f>
        <v>246</v>
      </c>
      <c r="Z1082">
        <v>2</v>
      </c>
      <c r="AA1082">
        <v>700</v>
      </c>
      <c r="AB1082">
        <f>(Table1[[#This Row],[Min Total Coliform]]+Table1[[#This Row],[Max Total Coliform]])/2</f>
        <v>351</v>
      </c>
      <c r="AC1082">
        <f>MIN(10, (Table1[[#This Row],[Avg BOD]]/4)*10)</f>
        <v>4.25</v>
      </c>
      <c r="AD1082">
        <f>MIN(10, (Table1[[#This Row],[Avg Fecal Coliform]]/600)*10)</f>
        <v>4.0999999999999996</v>
      </c>
      <c r="AE1082">
        <f>MIN(10, (Table1[[#This Row],[Avg Nitrate N + Nitrite N]]/10)*10)</f>
        <v>1</v>
      </c>
      <c r="AF1082">
        <f>IF(OR(Table1[[#This Row],[Avg pH]]&lt;6.5,Table1[[#This Row],[Avg pH]]&gt;8.5),10,0)</f>
        <v>0</v>
      </c>
      <c r="AG1082">
        <f>MAX(0, 10-(2*Table1[[#This Row],[Avg Dissolved Oxygen]]))</f>
        <v>0</v>
      </c>
      <c r="AH1082">
        <f>(Table1[[#This Row],[Fecal Score]]*0.3) + (Table1[[#This Row],[BOD Score]]*0.25) + (Table1[[#This Row],[Nitrate Score]]*0.2) + (Table1[[#This Row],[pH Score]]*0.15) + (Table1[[#This Row],[Dissolved Oxygen Score]]*0.1)</f>
        <v>2.4924999999999997</v>
      </c>
      <c r="AI1082">
        <v>2019</v>
      </c>
    </row>
    <row r="1083" spans="1:35">
      <c r="A1083">
        <v>2329</v>
      </c>
      <c r="B1083" t="s">
        <v>219</v>
      </c>
      <c r="C1083" t="s">
        <v>1</v>
      </c>
      <c r="D1083" t="s">
        <v>206</v>
      </c>
      <c r="E1083">
        <v>25</v>
      </c>
      <c r="F1083">
        <v>29</v>
      </c>
      <c r="G1083">
        <f>(Table1[[#This Row],[Min Temperature]]+Table1[[#This Row],[Max Temperature]])/2</f>
        <v>27</v>
      </c>
      <c r="H1083">
        <v>6.6</v>
      </c>
      <c r="I1083">
        <v>9.3000000000000007</v>
      </c>
      <c r="J1083">
        <f>(Table1[[#This Row],[Min Dissolved Oxygen]]+Table1[[#This Row],[Max Dissolved Oxygen]])/2</f>
        <v>7.95</v>
      </c>
      <c r="K1083">
        <v>6.7</v>
      </c>
      <c r="L1083">
        <v>7.6</v>
      </c>
      <c r="M1083">
        <f>(Table1[[#This Row],[Min pH]]+Table1[[#This Row],[Max pH]])/2</f>
        <v>7.15</v>
      </c>
      <c r="N1083">
        <v>21</v>
      </c>
      <c r="O1083">
        <v>47</v>
      </c>
      <c r="P1083">
        <f>(Table1[[#This Row],[Min Conductivity]]+Table1[[#This Row],[Max Conductivity]])/2</f>
        <v>34</v>
      </c>
      <c r="Q1083">
        <v>0.2</v>
      </c>
      <c r="R1083">
        <v>2.7</v>
      </c>
      <c r="S1083">
        <f>(Table1[[#This Row],[Min BOD]]+Table1[[#This Row],[Max BOD]])/2</f>
        <v>1.4500000000000002</v>
      </c>
      <c r="T1083">
        <v>0</v>
      </c>
      <c r="U1083">
        <v>1.32</v>
      </c>
      <c r="V1083">
        <f>(Table1[[#This Row],[Min Nitrate N + Nitrite N]]+Table1[[#This Row],[Max Nitrate N + Nitrite N]])/2</f>
        <v>0.66</v>
      </c>
      <c r="W1083">
        <v>58</v>
      </c>
      <c r="X1083">
        <v>2500</v>
      </c>
      <c r="Y1083">
        <f>(Table1[[#This Row],[Min Fecal Coliform]]+Table1[[#This Row],[Max Fecal Coliform]])/2</f>
        <v>1279</v>
      </c>
      <c r="Z1083">
        <v>110</v>
      </c>
      <c r="AA1083">
        <v>4600</v>
      </c>
      <c r="AB1083">
        <f>(Table1[[#This Row],[Min Total Coliform]]+Table1[[#This Row],[Max Total Coliform]])/2</f>
        <v>2355</v>
      </c>
      <c r="AC1083">
        <f>MIN(10, (Table1[[#This Row],[Avg BOD]]/4)*10)</f>
        <v>3.6250000000000004</v>
      </c>
      <c r="AD1083">
        <f>MIN(10, (Table1[[#This Row],[Avg Fecal Coliform]]/600)*10)</f>
        <v>10</v>
      </c>
      <c r="AE1083">
        <f>MIN(10, (Table1[[#This Row],[Avg Nitrate N + Nitrite N]]/10)*10)</f>
        <v>0.66</v>
      </c>
      <c r="AF1083">
        <f>IF(OR(Table1[[#This Row],[Avg pH]]&lt;6.5,Table1[[#This Row],[Avg pH]]&gt;8.5),10,0)</f>
        <v>0</v>
      </c>
      <c r="AG1083">
        <f>MAX(0, 10-(2*Table1[[#This Row],[Avg Dissolved Oxygen]]))</f>
        <v>0</v>
      </c>
      <c r="AH1083">
        <f>(Table1[[#This Row],[Fecal Score]]*0.3) + (Table1[[#This Row],[BOD Score]]*0.25) + (Table1[[#This Row],[Nitrate Score]]*0.2) + (Table1[[#This Row],[pH Score]]*0.15) + (Table1[[#This Row],[Dissolved Oxygen Score]]*0.1)</f>
        <v>4.0382499999999997</v>
      </c>
      <c r="AI1083">
        <v>2019</v>
      </c>
    </row>
    <row r="1084" spans="1:35">
      <c r="A1084">
        <v>2330</v>
      </c>
      <c r="B1084" t="s">
        <v>220</v>
      </c>
      <c r="C1084" t="s">
        <v>1</v>
      </c>
      <c r="D1084" t="s">
        <v>206</v>
      </c>
      <c r="E1084">
        <v>25</v>
      </c>
      <c r="F1084">
        <v>30</v>
      </c>
      <c r="G1084">
        <f>(Table1[[#This Row],[Min Temperature]]+Table1[[#This Row],[Max Temperature]])/2</f>
        <v>27.5</v>
      </c>
      <c r="H1084">
        <v>6.4</v>
      </c>
      <c r="I1084">
        <v>9.1999999999999993</v>
      </c>
      <c r="J1084">
        <f>(Table1[[#This Row],[Min Dissolved Oxygen]]+Table1[[#This Row],[Max Dissolved Oxygen]])/2</f>
        <v>7.8</v>
      </c>
      <c r="K1084">
        <v>6.8</v>
      </c>
      <c r="L1084">
        <v>8</v>
      </c>
      <c r="M1084">
        <f>(Table1[[#This Row],[Min pH]]+Table1[[#This Row],[Max pH]])/2</f>
        <v>7.4</v>
      </c>
      <c r="N1084">
        <v>19</v>
      </c>
      <c r="O1084">
        <v>37</v>
      </c>
      <c r="P1084">
        <f>(Table1[[#This Row],[Min Conductivity]]+Table1[[#This Row],[Max Conductivity]])/2</f>
        <v>28</v>
      </c>
      <c r="Q1084">
        <v>0.2</v>
      </c>
      <c r="R1084">
        <v>3</v>
      </c>
      <c r="S1084">
        <f>(Table1[[#This Row],[Min BOD]]+Table1[[#This Row],[Max BOD]])/2</f>
        <v>1.6</v>
      </c>
      <c r="T1084">
        <v>0</v>
      </c>
      <c r="U1084">
        <v>0.21</v>
      </c>
      <c r="V1084">
        <f>(Table1[[#This Row],[Min Nitrate N + Nitrite N]]+Table1[[#This Row],[Max Nitrate N + Nitrite N]])/2</f>
        <v>0.105</v>
      </c>
      <c r="W1084">
        <v>4</v>
      </c>
      <c r="X1084">
        <v>250</v>
      </c>
      <c r="Y1084">
        <f>(Table1[[#This Row],[Min Fecal Coliform]]+Table1[[#This Row],[Max Fecal Coliform]])/2</f>
        <v>127</v>
      </c>
      <c r="Z1084">
        <v>10</v>
      </c>
      <c r="AA1084">
        <v>320</v>
      </c>
      <c r="AB1084">
        <f>(Table1[[#This Row],[Min Total Coliform]]+Table1[[#This Row],[Max Total Coliform]])/2</f>
        <v>165</v>
      </c>
      <c r="AC1084">
        <f>MIN(10, (Table1[[#This Row],[Avg BOD]]/4)*10)</f>
        <v>4</v>
      </c>
      <c r="AD1084">
        <f>MIN(10, (Table1[[#This Row],[Avg Fecal Coliform]]/600)*10)</f>
        <v>2.1166666666666667</v>
      </c>
      <c r="AE1084">
        <f>MIN(10, (Table1[[#This Row],[Avg Nitrate N + Nitrite N]]/10)*10)</f>
        <v>0.10499999999999998</v>
      </c>
      <c r="AF1084">
        <f>IF(OR(Table1[[#This Row],[Avg pH]]&lt;6.5,Table1[[#This Row],[Avg pH]]&gt;8.5),10,0)</f>
        <v>0</v>
      </c>
      <c r="AG1084">
        <f>MAX(0, 10-(2*Table1[[#This Row],[Avg Dissolved Oxygen]]))</f>
        <v>0</v>
      </c>
      <c r="AH1084">
        <f>(Table1[[#This Row],[Fecal Score]]*0.3) + (Table1[[#This Row],[BOD Score]]*0.25) + (Table1[[#This Row],[Nitrate Score]]*0.2) + (Table1[[#This Row],[pH Score]]*0.15) + (Table1[[#This Row],[Dissolved Oxygen Score]]*0.1)</f>
        <v>1.6559999999999999</v>
      </c>
      <c r="AI1084">
        <v>2019</v>
      </c>
    </row>
    <row r="1085" spans="1:35">
      <c r="A1085">
        <v>3470</v>
      </c>
      <c r="B1085" t="s">
        <v>221</v>
      </c>
      <c r="C1085" t="s">
        <v>1</v>
      </c>
      <c r="D1085" t="s">
        <v>206</v>
      </c>
      <c r="E1085">
        <v>28</v>
      </c>
      <c r="F1085">
        <v>35</v>
      </c>
      <c r="G1085">
        <f>(Table1[[#This Row],[Min Temperature]]+Table1[[#This Row],[Max Temperature]])/2</f>
        <v>31.5</v>
      </c>
      <c r="H1085">
        <v>0.1</v>
      </c>
      <c r="I1085">
        <v>6.2</v>
      </c>
      <c r="J1085">
        <f>(Table1[[#This Row],[Min Dissolved Oxygen]]+Table1[[#This Row],[Max Dissolved Oxygen]])/2</f>
        <v>3.15</v>
      </c>
      <c r="K1085">
        <v>5.8</v>
      </c>
      <c r="L1085">
        <v>7.5</v>
      </c>
      <c r="M1085">
        <f>(Table1[[#This Row],[Min pH]]+Table1[[#This Row],[Max pH]])/2</f>
        <v>6.65</v>
      </c>
      <c r="N1085">
        <v>120</v>
      </c>
      <c r="O1085">
        <v>225</v>
      </c>
      <c r="P1085">
        <f>(Table1[[#This Row],[Min Conductivity]]+Table1[[#This Row],[Max Conductivity]])/2</f>
        <v>172.5</v>
      </c>
      <c r="Q1085">
        <v>0.4</v>
      </c>
      <c r="R1085">
        <v>6.4</v>
      </c>
      <c r="S1085">
        <f>(Table1[[#This Row],[Min BOD]]+Table1[[#This Row],[Max BOD]])/2</f>
        <v>3.4000000000000004</v>
      </c>
      <c r="T1085">
        <v>0</v>
      </c>
      <c r="U1085">
        <v>0.1</v>
      </c>
      <c r="V1085">
        <f>(Table1[[#This Row],[Min Nitrate N + Nitrite N]]+Table1[[#This Row],[Max Nitrate N + Nitrite N]])/2</f>
        <v>0.05</v>
      </c>
      <c r="W1085">
        <v>100</v>
      </c>
      <c r="X1085">
        <v>940</v>
      </c>
      <c r="Y1085">
        <f>(Table1[[#This Row],[Min Fecal Coliform]]+Table1[[#This Row],[Max Fecal Coliform]])/2</f>
        <v>520</v>
      </c>
      <c r="Z1085">
        <v>400</v>
      </c>
      <c r="AA1085">
        <v>2000</v>
      </c>
      <c r="AB1085">
        <f>(Table1[[#This Row],[Min Total Coliform]]+Table1[[#This Row],[Max Total Coliform]])/2</f>
        <v>1200</v>
      </c>
      <c r="AC1085">
        <f>MIN(10, (Table1[[#This Row],[Avg BOD]]/4)*10)</f>
        <v>8.5</v>
      </c>
      <c r="AD1085">
        <f>MIN(10, (Table1[[#This Row],[Avg Fecal Coliform]]/600)*10)</f>
        <v>8.6666666666666679</v>
      </c>
      <c r="AE1085">
        <f>MIN(10, (Table1[[#This Row],[Avg Nitrate N + Nitrite N]]/10)*10)</f>
        <v>0.05</v>
      </c>
      <c r="AF1085">
        <f>IF(OR(Table1[[#This Row],[Avg pH]]&lt;6.5,Table1[[#This Row],[Avg pH]]&gt;8.5),10,0)</f>
        <v>0</v>
      </c>
      <c r="AG1085">
        <f>MAX(0, 10-(2*Table1[[#This Row],[Avg Dissolved Oxygen]]))</f>
        <v>3.7</v>
      </c>
      <c r="AH1085">
        <f>(Table1[[#This Row],[Fecal Score]]*0.3) + (Table1[[#This Row],[BOD Score]]*0.25) + (Table1[[#This Row],[Nitrate Score]]*0.2) + (Table1[[#This Row],[pH Score]]*0.15) + (Table1[[#This Row],[Dissolved Oxygen Score]]*0.1)</f>
        <v>5.1049999999999995</v>
      </c>
      <c r="AI1085">
        <v>2019</v>
      </c>
    </row>
    <row r="1086" spans="1:35">
      <c r="A1086">
        <v>2325</v>
      </c>
      <c r="B1086" t="s">
        <v>222</v>
      </c>
      <c r="C1086" t="s">
        <v>8</v>
      </c>
      <c r="D1086" t="s">
        <v>206</v>
      </c>
      <c r="E1086">
        <v>28</v>
      </c>
      <c r="F1086">
        <v>36</v>
      </c>
      <c r="G1086">
        <f>(Table1[[#This Row],[Min Temperature]]+Table1[[#This Row],[Max Temperature]])/2</f>
        <v>32</v>
      </c>
      <c r="H1086">
        <v>0.1</v>
      </c>
      <c r="I1086">
        <v>6.6</v>
      </c>
      <c r="J1086">
        <f>(Table1[[#This Row],[Min Dissolved Oxygen]]+Table1[[#This Row],[Max Dissolved Oxygen]])/2</f>
        <v>3.3499999999999996</v>
      </c>
      <c r="K1086">
        <v>6.1</v>
      </c>
      <c r="L1086">
        <v>8.1999999999999993</v>
      </c>
      <c r="M1086">
        <f>(Table1[[#This Row],[Min pH]]+Table1[[#This Row],[Max pH]])/2</f>
        <v>7.1499999999999995</v>
      </c>
      <c r="N1086">
        <v>180</v>
      </c>
      <c r="O1086">
        <v>385</v>
      </c>
      <c r="P1086">
        <f>(Table1[[#This Row],[Min Conductivity]]+Table1[[#This Row],[Max Conductivity]])/2</f>
        <v>282.5</v>
      </c>
      <c r="Q1086">
        <v>1.4</v>
      </c>
      <c r="R1086">
        <v>75</v>
      </c>
      <c r="S1086">
        <f>(Table1[[#This Row],[Min BOD]]+Table1[[#This Row],[Max BOD]])/2</f>
        <v>38.200000000000003</v>
      </c>
      <c r="T1086">
        <v>0</v>
      </c>
      <c r="U1086">
        <v>0.2</v>
      </c>
      <c r="V1086">
        <f>(Table1[[#This Row],[Min Nitrate N + Nitrite N]]+Table1[[#This Row],[Max Nitrate N + Nitrite N]])/2</f>
        <v>0.1</v>
      </c>
      <c r="W1086">
        <v>100</v>
      </c>
      <c r="X1086">
        <v>700</v>
      </c>
      <c r="Y1086">
        <f>(Table1[[#This Row],[Min Fecal Coliform]]+Table1[[#This Row],[Max Fecal Coliform]])/2</f>
        <v>400</v>
      </c>
      <c r="Z1086">
        <v>200</v>
      </c>
      <c r="AA1086">
        <v>2600</v>
      </c>
      <c r="AB1086">
        <f>(Table1[[#This Row],[Min Total Coliform]]+Table1[[#This Row],[Max Total Coliform]])/2</f>
        <v>1400</v>
      </c>
      <c r="AC1086">
        <f>MIN(10, (Table1[[#This Row],[Avg BOD]]/4)*10)</f>
        <v>10</v>
      </c>
      <c r="AD1086">
        <f>MIN(10, (Table1[[#This Row],[Avg Fecal Coliform]]/600)*10)</f>
        <v>6.6666666666666661</v>
      </c>
      <c r="AE1086">
        <f>MIN(10, (Table1[[#This Row],[Avg Nitrate N + Nitrite N]]/10)*10)</f>
        <v>0.1</v>
      </c>
      <c r="AF1086">
        <f>IF(OR(Table1[[#This Row],[Avg pH]]&lt;6.5,Table1[[#This Row],[Avg pH]]&gt;8.5),10,0)</f>
        <v>0</v>
      </c>
      <c r="AG1086">
        <f>MAX(0, 10-(2*Table1[[#This Row],[Avg Dissolved Oxygen]]))</f>
        <v>3.3000000000000007</v>
      </c>
      <c r="AH1086">
        <f>(Table1[[#This Row],[Fecal Score]]*0.3) + (Table1[[#This Row],[BOD Score]]*0.25) + (Table1[[#This Row],[Nitrate Score]]*0.2) + (Table1[[#This Row],[pH Score]]*0.15) + (Table1[[#This Row],[Dissolved Oxygen Score]]*0.1)</f>
        <v>4.8499999999999996</v>
      </c>
      <c r="AI1086">
        <v>2019</v>
      </c>
    </row>
    <row r="1087" spans="1:35">
      <c r="A1087">
        <v>3462</v>
      </c>
      <c r="B1087" t="s">
        <v>223</v>
      </c>
      <c r="C1087" t="s">
        <v>8</v>
      </c>
      <c r="D1087" t="s">
        <v>206</v>
      </c>
      <c r="E1087">
        <v>27</v>
      </c>
      <c r="F1087">
        <v>33</v>
      </c>
      <c r="G1087">
        <f>(Table1[[#This Row],[Min Temperature]]+Table1[[#This Row],[Max Temperature]])/2</f>
        <v>30</v>
      </c>
      <c r="H1087">
        <v>6.6</v>
      </c>
      <c r="I1087">
        <v>9.8000000000000007</v>
      </c>
      <c r="J1087">
        <f>(Table1[[#This Row],[Min Dissolved Oxygen]]+Table1[[#This Row],[Max Dissolved Oxygen]])/2</f>
        <v>8.1999999999999993</v>
      </c>
      <c r="K1087">
        <v>7</v>
      </c>
      <c r="L1087">
        <v>8.1</v>
      </c>
      <c r="M1087">
        <f>(Table1[[#This Row],[Min pH]]+Table1[[#This Row],[Max pH]])/2</f>
        <v>7.55</v>
      </c>
      <c r="N1087">
        <v>50</v>
      </c>
      <c r="O1087">
        <v>100</v>
      </c>
      <c r="P1087">
        <f>(Table1[[#This Row],[Min Conductivity]]+Table1[[#This Row],[Max Conductivity]])/2</f>
        <v>75</v>
      </c>
      <c r="Q1087">
        <v>0</v>
      </c>
      <c r="R1087">
        <v>1</v>
      </c>
      <c r="S1087">
        <f>(Table1[[#This Row],[Min BOD]]+Table1[[#This Row],[Max BOD]])/2</f>
        <v>0.5</v>
      </c>
      <c r="T1087">
        <v>0.01</v>
      </c>
      <c r="U1087">
        <v>0.5</v>
      </c>
      <c r="V1087">
        <f>(Table1[[#This Row],[Min Nitrate N + Nitrite N]]+Table1[[#This Row],[Max Nitrate N + Nitrite N]])/2</f>
        <v>0.255</v>
      </c>
      <c r="W1087">
        <v>10</v>
      </c>
      <c r="X1087">
        <v>600</v>
      </c>
      <c r="Y1087">
        <f>(Table1[[#This Row],[Min Fecal Coliform]]+Table1[[#This Row],[Max Fecal Coliform]])/2</f>
        <v>305</v>
      </c>
      <c r="Z1087">
        <v>49</v>
      </c>
      <c r="AA1087">
        <v>700</v>
      </c>
      <c r="AB1087">
        <f>(Table1[[#This Row],[Min Total Coliform]]+Table1[[#This Row],[Max Total Coliform]])/2</f>
        <v>374.5</v>
      </c>
      <c r="AC1087">
        <f>MIN(10, (Table1[[#This Row],[Avg BOD]]/4)*10)</f>
        <v>1.25</v>
      </c>
      <c r="AD1087">
        <f>MIN(10, (Table1[[#This Row],[Avg Fecal Coliform]]/600)*10)</f>
        <v>5.083333333333333</v>
      </c>
      <c r="AE1087">
        <f>MIN(10, (Table1[[#This Row],[Avg Nitrate N + Nitrite N]]/10)*10)</f>
        <v>0.255</v>
      </c>
      <c r="AF1087">
        <f>IF(OR(Table1[[#This Row],[Avg pH]]&lt;6.5,Table1[[#This Row],[Avg pH]]&gt;8.5),10,0)</f>
        <v>0</v>
      </c>
      <c r="AG1087">
        <f>MAX(0, 10-(2*Table1[[#This Row],[Avg Dissolved Oxygen]]))</f>
        <v>0</v>
      </c>
      <c r="AH1087">
        <f>(Table1[[#This Row],[Fecal Score]]*0.3) + (Table1[[#This Row],[BOD Score]]*0.25) + (Table1[[#This Row],[Nitrate Score]]*0.2) + (Table1[[#This Row],[pH Score]]*0.15) + (Table1[[#This Row],[Dissolved Oxygen Score]]*0.1)</f>
        <v>1.8884999999999998</v>
      </c>
      <c r="AI1087">
        <v>2019</v>
      </c>
    </row>
    <row r="1088" spans="1:35">
      <c r="A1088">
        <v>1401</v>
      </c>
      <c r="B1088" t="s">
        <v>628</v>
      </c>
      <c r="C1088" t="s">
        <v>8</v>
      </c>
      <c r="D1088" t="s">
        <v>225</v>
      </c>
      <c r="E1088">
        <v>26.6</v>
      </c>
      <c r="F1088">
        <v>31</v>
      </c>
      <c r="G1088">
        <f>(Table1[[#This Row],[Min Temperature]]+Table1[[#This Row],[Max Temperature]])/2</f>
        <v>28.8</v>
      </c>
      <c r="H1088">
        <v>4.00096899224806</v>
      </c>
      <c r="I1088">
        <v>6.8669847328244202</v>
      </c>
      <c r="J1088">
        <f>(Table1[[#This Row],[Min Dissolved Oxygen]]+Table1[[#This Row],[Max Dissolved Oxygen]])/2</f>
        <v>5.4339768625362401</v>
      </c>
      <c r="K1088">
        <v>7.2</v>
      </c>
      <c r="L1088">
        <v>8</v>
      </c>
      <c r="M1088">
        <f>(Table1[[#This Row],[Min pH]]+Table1[[#This Row],[Max pH]])/2</f>
        <v>7.6</v>
      </c>
      <c r="N1088">
        <v>643</v>
      </c>
      <c r="O1088">
        <v>1163</v>
      </c>
      <c r="P1088">
        <f>(Table1[[#This Row],[Min Conductivity]]+Table1[[#This Row],[Max Conductivity]])/2</f>
        <v>903</v>
      </c>
      <c r="Q1088">
        <v>4.8744747081712099</v>
      </c>
      <c r="R1088">
        <v>17.481276190476201</v>
      </c>
      <c r="S1088">
        <f>(Table1[[#This Row],[Min BOD]]+Table1[[#This Row],[Max BOD]])/2</f>
        <v>11.177875449323706</v>
      </c>
      <c r="T1088">
        <v>1.73954451345756</v>
      </c>
      <c r="U1088">
        <v>8.3995131845841797</v>
      </c>
      <c r="V1088">
        <f>(Table1[[#This Row],[Min Nitrate N + Nitrite N]]+Table1[[#This Row],[Max Nitrate N + Nitrite N]])/2</f>
        <v>5.0695288490208696</v>
      </c>
      <c r="W1088">
        <v>871.18936170212805</v>
      </c>
      <c r="X1088">
        <v>233806.89958159</v>
      </c>
      <c r="Y1088">
        <f>(Table1[[#This Row],[Min Fecal Coliform]]+Table1[[#This Row],[Max Fecal Coliform]])/2</f>
        <v>117339.04447164606</v>
      </c>
      <c r="Z1088">
        <v>5008.63768115942</v>
      </c>
      <c r="AA1088">
        <v>2939574.0021231398</v>
      </c>
      <c r="AB1088">
        <f>(Table1[[#This Row],[Min Total Coliform]]+Table1[[#This Row],[Max Total Coliform]])/2</f>
        <v>1472291.3199021495</v>
      </c>
      <c r="AC1088">
        <f>MIN(10, (Table1[[#This Row],[Avg BOD]]/4)*10)</f>
        <v>10</v>
      </c>
      <c r="AD1088">
        <f>MIN(10, (Table1[[#This Row],[Avg Fecal Coliform]]/600)*10)</f>
        <v>10</v>
      </c>
      <c r="AE1088">
        <f>MIN(10, (Table1[[#This Row],[Avg Nitrate N + Nitrite N]]/10)*10)</f>
        <v>5.0695288490208696</v>
      </c>
      <c r="AF1088">
        <f>IF(OR(Table1[[#This Row],[Avg pH]]&lt;6.5,Table1[[#This Row],[Avg pH]]&gt;8.5),10,0)</f>
        <v>0</v>
      </c>
      <c r="AG1088">
        <f>MAX(0, 10-(2*Table1[[#This Row],[Avg Dissolved Oxygen]]))</f>
        <v>0</v>
      </c>
      <c r="AH1088">
        <f>(Table1[[#This Row],[Fecal Score]]*0.3) + (Table1[[#This Row],[BOD Score]]*0.25) + (Table1[[#This Row],[Nitrate Score]]*0.2) + (Table1[[#This Row],[pH Score]]*0.15) + (Table1[[#This Row],[Dissolved Oxygen Score]]*0.1)</f>
        <v>6.5139057698041736</v>
      </c>
      <c r="AI1088">
        <v>2019</v>
      </c>
    </row>
    <row r="1089" spans="1:35">
      <c r="A1089">
        <v>4557</v>
      </c>
      <c r="B1089" t="s">
        <v>629</v>
      </c>
      <c r="C1089" t="s">
        <v>8</v>
      </c>
      <c r="D1089" t="s">
        <v>225</v>
      </c>
      <c r="E1089">
        <v>26.6</v>
      </c>
      <c r="F1089">
        <v>30.3</v>
      </c>
      <c r="G1089">
        <f>(Table1[[#This Row],[Min Temperature]]+Table1[[#This Row],[Max Temperature]])/2</f>
        <v>28.450000000000003</v>
      </c>
      <c r="H1089">
        <v>4.00096899224806</v>
      </c>
      <c r="I1089">
        <v>6.8669847328244202</v>
      </c>
      <c r="J1089">
        <f>(Table1[[#This Row],[Min Dissolved Oxygen]]+Table1[[#This Row],[Max Dissolved Oxygen]])/2</f>
        <v>5.4339768625362401</v>
      </c>
      <c r="K1089">
        <v>7.0068311195445796</v>
      </c>
      <c r="L1089">
        <v>8.0734345351043704</v>
      </c>
      <c r="M1089">
        <f>(Table1[[#This Row],[Min pH]]+Table1[[#This Row],[Max pH]])/2</f>
        <v>7.5401328273244754</v>
      </c>
      <c r="N1089">
        <v>725</v>
      </c>
      <c r="O1089">
        <v>2360</v>
      </c>
      <c r="P1089">
        <f>(Table1[[#This Row],[Min Conductivity]]+Table1[[#This Row],[Max Conductivity]])/2</f>
        <v>1542.5</v>
      </c>
      <c r="Q1089">
        <v>4.8744747081712099</v>
      </c>
      <c r="R1089">
        <v>17.481276190476201</v>
      </c>
      <c r="S1089">
        <f>(Table1[[#This Row],[Min BOD]]+Table1[[#This Row],[Max BOD]])/2</f>
        <v>11.177875449323706</v>
      </c>
      <c r="T1089">
        <v>1.73954451345756</v>
      </c>
      <c r="U1089">
        <v>8.3995131845841797</v>
      </c>
      <c r="V1089">
        <f>(Table1[[#This Row],[Min Nitrate N + Nitrite N]]+Table1[[#This Row],[Max Nitrate N + Nitrite N]])/2</f>
        <v>5.0695288490208696</v>
      </c>
      <c r="W1089">
        <v>871.18936170212805</v>
      </c>
      <c r="X1089">
        <v>233806.89958159</v>
      </c>
      <c r="Y1089">
        <f>(Table1[[#This Row],[Min Fecal Coliform]]+Table1[[#This Row],[Max Fecal Coliform]])/2</f>
        <v>117339.04447164606</v>
      </c>
      <c r="Z1089">
        <v>5008.63768115942</v>
      </c>
      <c r="AA1089">
        <v>2939574.0021231398</v>
      </c>
      <c r="AB1089">
        <f>(Table1[[#This Row],[Min Total Coliform]]+Table1[[#This Row],[Max Total Coliform]])/2</f>
        <v>1472291.3199021495</v>
      </c>
      <c r="AC1089">
        <f>MIN(10, (Table1[[#This Row],[Avg BOD]]/4)*10)</f>
        <v>10</v>
      </c>
      <c r="AD1089">
        <f>MIN(10, (Table1[[#This Row],[Avg Fecal Coliform]]/600)*10)</f>
        <v>10</v>
      </c>
      <c r="AE1089">
        <f>MIN(10, (Table1[[#This Row],[Avg Nitrate N + Nitrite N]]/10)*10)</f>
        <v>5.0695288490208696</v>
      </c>
      <c r="AF1089">
        <f>IF(OR(Table1[[#This Row],[Avg pH]]&lt;6.5,Table1[[#This Row],[Avg pH]]&gt;8.5),10,0)</f>
        <v>0</v>
      </c>
      <c r="AG1089">
        <f>MAX(0, 10-(2*Table1[[#This Row],[Avg Dissolved Oxygen]]))</f>
        <v>0</v>
      </c>
      <c r="AH1089">
        <f>(Table1[[#This Row],[Fecal Score]]*0.3) + (Table1[[#This Row],[BOD Score]]*0.25) + (Table1[[#This Row],[Nitrate Score]]*0.2) + (Table1[[#This Row],[pH Score]]*0.15) + (Table1[[#This Row],[Dissolved Oxygen Score]]*0.1)</f>
        <v>6.5139057698041736</v>
      </c>
      <c r="AI1089">
        <v>2019</v>
      </c>
    </row>
    <row r="1090" spans="1:35">
      <c r="A1090">
        <v>4568</v>
      </c>
      <c r="B1090" t="s">
        <v>630</v>
      </c>
      <c r="C1090" t="s">
        <v>8</v>
      </c>
      <c r="D1090" t="s">
        <v>225</v>
      </c>
      <c r="E1090">
        <v>26.9</v>
      </c>
      <c r="F1090">
        <v>29.5</v>
      </c>
      <c r="G1090">
        <f>(Table1[[#This Row],[Min Temperature]]+Table1[[#This Row],[Max Temperature]])/2</f>
        <v>28.2</v>
      </c>
      <c r="H1090">
        <v>4.00096899224806</v>
      </c>
      <c r="I1090">
        <v>6.8669847328244202</v>
      </c>
      <c r="J1090">
        <f>(Table1[[#This Row],[Min Dissolved Oxygen]]+Table1[[#This Row],[Max Dissolved Oxygen]])/2</f>
        <v>5.4339768625362401</v>
      </c>
      <c r="K1090">
        <v>7.0068311195445796</v>
      </c>
      <c r="L1090">
        <v>8.0734345351043704</v>
      </c>
      <c r="M1090">
        <f>(Table1[[#This Row],[Min pH]]+Table1[[#This Row],[Max pH]])/2</f>
        <v>7.5401328273244754</v>
      </c>
      <c r="N1090">
        <v>1036</v>
      </c>
      <c r="O1090">
        <v>1788</v>
      </c>
      <c r="P1090">
        <f>(Table1[[#This Row],[Min Conductivity]]+Table1[[#This Row],[Max Conductivity]])/2</f>
        <v>1412</v>
      </c>
      <c r="Q1090">
        <v>4.8744747081712099</v>
      </c>
      <c r="R1090">
        <v>17.481276190476201</v>
      </c>
      <c r="S1090">
        <f>(Table1[[#This Row],[Min BOD]]+Table1[[#This Row],[Max BOD]])/2</f>
        <v>11.177875449323706</v>
      </c>
      <c r="T1090">
        <v>1.73954451345756</v>
      </c>
      <c r="U1090">
        <v>8.3995131845841797</v>
      </c>
      <c r="V1090">
        <f>(Table1[[#This Row],[Min Nitrate N + Nitrite N]]+Table1[[#This Row],[Max Nitrate N + Nitrite N]])/2</f>
        <v>5.0695288490208696</v>
      </c>
      <c r="W1090">
        <v>871.18936170212805</v>
      </c>
      <c r="X1090">
        <v>233806.89958159</v>
      </c>
      <c r="Y1090">
        <f>(Table1[[#This Row],[Min Fecal Coliform]]+Table1[[#This Row],[Max Fecal Coliform]])/2</f>
        <v>117339.04447164606</v>
      </c>
      <c r="Z1090">
        <v>5008.63768115942</v>
      </c>
      <c r="AA1090">
        <v>2939574.0021231398</v>
      </c>
      <c r="AB1090">
        <f>(Table1[[#This Row],[Min Total Coliform]]+Table1[[#This Row],[Max Total Coliform]])/2</f>
        <v>1472291.3199021495</v>
      </c>
      <c r="AC1090">
        <f>MIN(10, (Table1[[#This Row],[Avg BOD]]/4)*10)</f>
        <v>10</v>
      </c>
      <c r="AD1090">
        <f>MIN(10, (Table1[[#This Row],[Avg Fecal Coliform]]/600)*10)</f>
        <v>10</v>
      </c>
      <c r="AE1090">
        <f>MIN(10, (Table1[[#This Row],[Avg Nitrate N + Nitrite N]]/10)*10)</f>
        <v>5.0695288490208696</v>
      </c>
      <c r="AF1090">
        <f>IF(OR(Table1[[#This Row],[Avg pH]]&lt;6.5,Table1[[#This Row],[Avg pH]]&gt;8.5),10,0)</f>
        <v>0</v>
      </c>
      <c r="AG1090">
        <f>MAX(0, 10-(2*Table1[[#This Row],[Avg Dissolved Oxygen]]))</f>
        <v>0</v>
      </c>
      <c r="AH1090">
        <f>(Table1[[#This Row],[Fecal Score]]*0.3) + (Table1[[#This Row],[BOD Score]]*0.25) + (Table1[[#This Row],[Nitrate Score]]*0.2) + (Table1[[#This Row],[pH Score]]*0.15) + (Table1[[#This Row],[Dissolved Oxygen Score]]*0.1)</f>
        <v>6.5139057698041736</v>
      </c>
      <c r="AI1090">
        <v>2019</v>
      </c>
    </row>
    <row r="1091" spans="1:35">
      <c r="A1091">
        <v>1373</v>
      </c>
      <c r="B1091" t="s">
        <v>226</v>
      </c>
      <c r="C1091" t="s">
        <v>1</v>
      </c>
      <c r="D1091" t="s">
        <v>227</v>
      </c>
      <c r="E1091">
        <v>19</v>
      </c>
      <c r="F1091">
        <v>30</v>
      </c>
      <c r="G1091">
        <f>(Table1[[#This Row],[Min Temperature]]+Table1[[#This Row],[Max Temperature]])/2</f>
        <v>24.5</v>
      </c>
      <c r="H1091">
        <v>7.4</v>
      </c>
      <c r="I1091">
        <v>8.1999999999999993</v>
      </c>
      <c r="J1091">
        <f>(Table1[[#This Row],[Min Dissolved Oxygen]]+Table1[[#This Row],[Max Dissolved Oxygen]])/2</f>
        <v>7.8</v>
      </c>
      <c r="K1091">
        <v>7.6</v>
      </c>
      <c r="L1091">
        <v>8.3000000000000007</v>
      </c>
      <c r="M1091">
        <f>(Table1[[#This Row],[Min pH]]+Table1[[#This Row],[Max pH]])/2</f>
        <v>7.95</v>
      </c>
      <c r="N1091">
        <v>279</v>
      </c>
      <c r="O1091">
        <v>312</v>
      </c>
      <c r="P1091">
        <f>(Table1[[#This Row],[Min Conductivity]]+Table1[[#This Row],[Max Conductivity]])/2</f>
        <v>295.5</v>
      </c>
      <c r="Q1091">
        <v>1.3</v>
      </c>
      <c r="R1091">
        <v>2.6</v>
      </c>
      <c r="S1091">
        <f>(Table1[[#This Row],[Min BOD]]+Table1[[#This Row],[Max BOD]])/2</f>
        <v>1.9500000000000002</v>
      </c>
      <c r="T1091">
        <v>3</v>
      </c>
      <c r="U1091">
        <v>5.59</v>
      </c>
      <c r="V1091">
        <f>(Table1[[#This Row],[Min Nitrate N + Nitrite N]]+Table1[[#This Row],[Max Nitrate N + Nitrite N]])/2</f>
        <v>4.2949999999999999</v>
      </c>
      <c r="W1091">
        <v>2</v>
      </c>
      <c r="X1091">
        <v>2</v>
      </c>
      <c r="Y1091">
        <f>(Table1[[#This Row],[Min Fecal Coliform]]+Table1[[#This Row],[Max Fecal Coliform]])/2</f>
        <v>2</v>
      </c>
      <c r="Z1091">
        <v>140</v>
      </c>
      <c r="AA1091">
        <v>210</v>
      </c>
      <c r="AB1091">
        <f>(Table1[[#This Row],[Min Total Coliform]]+Table1[[#This Row],[Max Total Coliform]])/2</f>
        <v>175</v>
      </c>
      <c r="AC1091">
        <f>MIN(10, (Table1[[#This Row],[Avg BOD]]/4)*10)</f>
        <v>4.875</v>
      </c>
      <c r="AD1091">
        <f>MIN(10, (Table1[[#This Row],[Avg Fecal Coliform]]/600)*10)</f>
        <v>3.3333333333333333E-2</v>
      </c>
      <c r="AE1091">
        <f>MIN(10, (Table1[[#This Row],[Avg Nitrate N + Nitrite N]]/10)*10)</f>
        <v>4.2949999999999999</v>
      </c>
      <c r="AF1091">
        <f>IF(OR(Table1[[#This Row],[Avg pH]]&lt;6.5,Table1[[#This Row],[Avg pH]]&gt;8.5),10,0)</f>
        <v>0</v>
      </c>
      <c r="AG1091">
        <f>MAX(0, 10-(2*Table1[[#This Row],[Avg Dissolved Oxygen]]))</f>
        <v>0</v>
      </c>
      <c r="AH1091">
        <f>(Table1[[#This Row],[Fecal Score]]*0.3) + (Table1[[#This Row],[BOD Score]]*0.25) + (Table1[[#This Row],[Nitrate Score]]*0.2) + (Table1[[#This Row],[pH Score]]*0.15) + (Table1[[#This Row],[Dissolved Oxygen Score]]*0.1)</f>
        <v>2.0877499999999998</v>
      </c>
      <c r="AI1091">
        <v>2019</v>
      </c>
    </row>
    <row r="1092" spans="1:35">
      <c r="A1092">
        <v>1374</v>
      </c>
      <c r="B1092" t="s">
        <v>228</v>
      </c>
      <c r="C1092" t="s">
        <v>1</v>
      </c>
      <c r="D1092" t="s">
        <v>227</v>
      </c>
      <c r="E1092">
        <v>19</v>
      </c>
      <c r="F1092">
        <v>29</v>
      </c>
      <c r="G1092">
        <f>(Table1[[#This Row],[Min Temperature]]+Table1[[#This Row],[Max Temperature]])/2</f>
        <v>24</v>
      </c>
      <c r="H1092">
        <v>6.4</v>
      </c>
      <c r="I1092">
        <v>7.9</v>
      </c>
      <c r="J1092">
        <f>(Table1[[#This Row],[Min Dissolved Oxygen]]+Table1[[#This Row],[Max Dissolved Oxygen]])/2</f>
        <v>7.15</v>
      </c>
      <c r="K1092">
        <v>7.7</v>
      </c>
      <c r="L1092">
        <v>8.3000000000000007</v>
      </c>
      <c r="M1092">
        <f>(Table1[[#This Row],[Min pH]]+Table1[[#This Row],[Max pH]])/2</f>
        <v>8</v>
      </c>
      <c r="N1092">
        <v>340</v>
      </c>
      <c r="O1092">
        <v>396</v>
      </c>
      <c r="P1092">
        <f>(Table1[[#This Row],[Min Conductivity]]+Table1[[#This Row],[Max Conductivity]])/2</f>
        <v>368</v>
      </c>
      <c r="Q1092">
        <v>5.2</v>
      </c>
      <c r="R1092">
        <v>8</v>
      </c>
      <c r="S1092">
        <f>(Table1[[#This Row],[Min BOD]]+Table1[[#This Row],[Max BOD]])/2</f>
        <v>6.6</v>
      </c>
      <c r="T1092">
        <v>5.35</v>
      </c>
      <c r="U1092">
        <v>16.63</v>
      </c>
      <c r="V1092">
        <f>(Table1[[#This Row],[Min Nitrate N + Nitrite N]]+Table1[[#This Row],[Max Nitrate N + Nitrite N]])/2</f>
        <v>10.989999999999998</v>
      </c>
      <c r="W1092">
        <v>70</v>
      </c>
      <c r="X1092">
        <v>240</v>
      </c>
      <c r="Y1092">
        <f>(Table1[[#This Row],[Min Fecal Coliform]]+Table1[[#This Row],[Max Fecal Coliform]])/2</f>
        <v>155</v>
      </c>
      <c r="Z1092">
        <v>920</v>
      </c>
      <c r="AA1092">
        <v>1600</v>
      </c>
      <c r="AB1092">
        <f>(Table1[[#This Row],[Min Total Coliform]]+Table1[[#This Row],[Max Total Coliform]])/2</f>
        <v>1260</v>
      </c>
      <c r="AC1092">
        <f>MIN(10, (Table1[[#This Row],[Avg BOD]]/4)*10)</f>
        <v>10</v>
      </c>
      <c r="AD1092">
        <f>MIN(10, (Table1[[#This Row],[Avg Fecal Coliform]]/600)*10)</f>
        <v>2.5833333333333335</v>
      </c>
      <c r="AE1092">
        <f>MIN(10, (Table1[[#This Row],[Avg Nitrate N + Nitrite N]]/10)*10)</f>
        <v>10</v>
      </c>
      <c r="AF1092">
        <f>IF(OR(Table1[[#This Row],[Avg pH]]&lt;6.5,Table1[[#This Row],[Avg pH]]&gt;8.5),10,0)</f>
        <v>0</v>
      </c>
      <c r="AG1092">
        <f>MAX(0, 10-(2*Table1[[#This Row],[Avg Dissolved Oxygen]]))</f>
        <v>0</v>
      </c>
      <c r="AH1092">
        <f>(Table1[[#This Row],[Fecal Score]]*0.3) + (Table1[[#This Row],[BOD Score]]*0.25) + (Table1[[#This Row],[Nitrate Score]]*0.2) + (Table1[[#This Row],[pH Score]]*0.15) + (Table1[[#This Row],[Dissolved Oxygen Score]]*0.1)</f>
        <v>5.2750000000000004</v>
      </c>
      <c r="AI1092">
        <v>2019</v>
      </c>
    </row>
    <row r="1093" spans="1:35">
      <c r="A1093">
        <v>1466</v>
      </c>
      <c r="B1093" t="s">
        <v>631</v>
      </c>
      <c r="C1093" t="s">
        <v>1</v>
      </c>
      <c r="D1093" t="s">
        <v>227</v>
      </c>
      <c r="E1093">
        <v>25</v>
      </c>
      <c r="F1093">
        <v>29</v>
      </c>
      <c r="G1093">
        <f>(Table1[[#This Row],[Min Temperature]]+Table1[[#This Row],[Max Temperature]])/2</f>
        <v>27</v>
      </c>
      <c r="H1093">
        <v>8.1</v>
      </c>
      <c r="I1093">
        <v>8.4</v>
      </c>
      <c r="J1093">
        <f>(Table1[[#This Row],[Min Dissolved Oxygen]]+Table1[[#This Row],[Max Dissolved Oxygen]])/2</f>
        <v>8.25</v>
      </c>
      <c r="K1093">
        <v>7.4</v>
      </c>
      <c r="L1093">
        <v>8.1</v>
      </c>
      <c r="M1093">
        <f>(Table1[[#This Row],[Min pH]]+Table1[[#This Row],[Max pH]])/2</f>
        <v>7.75</v>
      </c>
      <c r="N1093">
        <v>248</v>
      </c>
      <c r="O1093">
        <v>384</v>
      </c>
      <c r="P1093">
        <f>(Table1[[#This Row],[Min Conductivity]]+Table1[[#This Row],[Max Conductivity]])/2</f>
        <v>316</v>
      </c>
      <c r="Q1093">
        <v>1.3</v>
      </c>
      <c r="R1093">
        <v>1.4</v>
      </c>
      <c r="S1093">
        <f>(Table1[[#This Row],[Min BOD]]+Table1[[#This Row],[Max BOD]])/2</f>
        <v>1.35</v>
      </c>
      <c r="T1093">
        <v>0</v>
      </c>
      <c r="U1093">
        <v>2.29</v>
      </c>
      <c r="V1093">
        <f>(Table1[[#This Row],[Min Nitrate N + Nitrite N]]+Table1[[#This Row],[Max Nitrate N + Nitrite N]])/2</f>
        <v>1.145</v>
      </c>
      <c r="W1093">
        <v>2</v>
      </c>
      <c r="X1093">
        <v>2</v>
      </c>
      <c r="Y1093">
        <f>(Table1[[#This Row],[Min Fecal Coliform]]+Table1[[#This Row],[Max Fecal Coliform]])/2</f>
        <v>2</v>
      </c>
      <c r="Z1093">
        <v>150</v>
      </c>
      <c r="AA1093">
        <v>1600</v>
      </c>
      <c r="AB1093">
        <f>(Table1[[#This Row],[Min Total Coliform]]+Table1[[#This Row],[Max Total Coliform]])/2</f>
        <v>875</v>
      </c>
      <c r="AC1093">
        <f>MIN(10, (Table1[[#This Row],[Avg BOD]]/4)*10)</f>
        <v>3.375</v>
      </c>
      <c r="AD1093">
        <f>MIN(10, (Table1[[#This Row],[Avg Fecal Coliform]]/600)*10)</f>
        <v>3.3333333333333333E-2</v>
      </c>
      <c r="AE1093">
        <f>MIN(10, (Table1[[#This Row],[Avg Nitrate N + Nitrite N]]/10)*10)</f>
        <v>1.145</v>
      </c>
      <c r="AF1093">
        <f>IF(OR(Table1[[#This Row],[Avg pH]]&lt;6.5,Table1[[#This Row],[Avg pH]]&gt;8.5),10,0)</f>
        <v>0</v>
      </c>
      <c r="AG1093">
        <f>MAX(0, 10-(2*Table1[[#This Row],[Avg Dissolved Oxygen]]))</f>
        <v>0</v>
      </c>
      <c r="AH1093">
        <f>(Table1[[#This Row],[Fecal Score]]*0.3) + (Table1[[#This Row],[BOD Score]]*0.25) + (Table1[[#This Row],[Nitrate Score]]*0.2) + (Table1[[#This Row],[pH Score]]*0.15) + (Table1[[#This Row],[Dissolved Oxygen Score]]*0.1)</f>
        <v>1.0827500000000001</v>
      </c>
      <c r="AI1093">
        <v>2019</v>
      </c>
    </row>
    <row r="1094" spans="1:35">
      <c r="A1094">
        <v>2128</v>
      </c>
      <c r="B1094" t="s">
        <v>230</v>
      </c>
      <c r="C1094" t="s">
        <v>1</v>
      </c>
      <c r="D1094" t="s">
        <v>227</v>
      </c>
      <c r="E1094">
        <v>16.5</v>
      </c>
      <c r="F1094">
        <v>30.6</v>
      </c>
      <c r="G1094">
        <f>(Table1[[#This Row],[Min Temperature]]+Table1[[#This Row],[Max Temperature]])/2</f>
        <v>23.55</v>
      </c>
      <c r="H1094">
        <v>7.4</v>
      </c>
      <c r="I1094">
        <v>8.3000000000000007</v>
      </c>
      <c r="J1094">
        <f>(Table1[[#This Row],[Min Dissolved Oxygen]]+Table1[[#This Row],[Max Dissolved Oxygen]])/2</f>
        <v>7.8500000000000005</v>
      </c>
      <c r="K1094">
        <v>7.1</v>
      </c>
      <c r="L1094">
        <v>8.3000000000000007</v>
      </c>
      <c r="M1094">
        <f>(Table1[[#This Row],[Min pH]]+Table1[[#This Row],[Max pH]])/2</f>
        <v>7.7</v>
      </c>
      <c r="N1094">
        <v>217</v>
      </c>
      <c r="O1094">
        <v>435</v>
      </c>
      <c r="P1094">
        <f>(Table1[[#This Row],[Min Conductivity]]+Table1[[#This Row],[Max Conductivity]])/2</f>
        <v>326</v>
      </c>
      <c r="Q1094">
        <v>1.1000000000000001</v>
      </c>
      <c r="R1094">
        <v>1.8</v>
      </c>
      <c r="S1094">
        <f>(Table1[[#This Row],[Min BOD]]+Table1[[#This Row],[Max BOD]])/2</f>
        <v>1.4500000000000002</v>
      </c>
      <c r="T1094">
        <v>0.2</v>
      </c>
      <c r="U1094">
        <v>1.34</v>
      </c>
      <c r="V1094">
        <f>(Table1[[#This Row],[Min Nitrate N + Nitrite N]]+Table1[[#This Row],[Max Nitrate N + Nitrite N]])/2</f>
        <v>0.77</v>
      </c>
      <c r="W1094">
        <v>2</v>
      </c>
      <c r="X1094">
        <v>12</v>
      </c>
      <c r="Y1094">
        <f>(Table1[[#This Row],[Min Fecal Coliform]]+Table1[[#This Row],[Max Fecal Coliform]])/2</f>
        <v>7</v>
      </c>
      <c r="Z1094">
        <v>0</v>
      </c>
      <c r="AA1094">
        <v>40</v>
      </c>
      <c r="AB1094">
        <f>(Table1[[#This Row],[Min Total Coliform]]+Table1[[#This Row],[Max Total Coliform]])/2</f>
        <v>20</v>
      </c>
      <c r="AC1094">
        <f>MIN(10, (Table1[[#This Row],[Avg BOD]]/4)*10)</f>
        <v>3.6250000000000004</v>
      </c>
      <c r="AD1094">
        <f>MIN(10, (Table1[[#This Row],[Avg Fecal Coliform]]/600)*10)</f>
        <v>0.11666666666666667</v>
      </c>
      <c r="AE1094">
        <f>MIN(10, (Table1[[#This Row],[Avg Nitrate N + Nitrite N]]/10)*10)</f>
        <v>0.77</v>
      </c>
      <c r="AF1094">
        <f>IF(OR(Table1[[#This Row],[Avg pH]]&lt;6.5,Table1[[#This Row],[Avg pH]]&gt;8.5),10,0)</f>
        <v>0</v>
      </c>
      <c r="AG1094">
        <f>MAX(0, 10-(2*Table1[[#This Row],[Avg Dissolved Oxygen]]))</f>
        <v>0</v>
      </c>
      <c r="AH1094">
        <f>(Table1[[#This Row],[Fecal Score]]*0.3) + (Table1[[#This Row],[BOD Score]]*0.25) + (Table1[[#This Row],[Nitrate Score]]*0.2) + (Table1[[#This Row],[pH Score]]*0.15) + (Table1[[#This Row],[Dissolved Oxygen Score]]*0.1)</f>
        <v>1.0952500000000001</v>
      </c>
      <c r="AI1094">
        <v>2019</v>
      </c>
    </row>
    <row r="1095" spans="1:35">
      <c r="A1095">
        <v>2130</v>
      </c>
      <c r="B1095" t="s">
        <v>232</v>
      </c>
      <c r="C1095" t="s">
        <v>1</v>
      </c>
      <c r="D1095" t="s">
        <v>227</v>
      </c>
      <c r="E1095">
        <v>12</v>
      </c>
      <c r="F1095">
        <v>36</v>
      </c>
      <c r="G1095">
        <f>(Table1[[#This Row],[Min Temperature]]+Table1[[#This Row],[Max Temperature]])/2</f>
        <v>24</v>
      </c>
      <c r="H1095">
        <v>5</v>
      </c>
      <c r="I1095">
        <v>7.8</v>
      </c>
      <c r="J1095">
        <f>(Table1[[#This Row],[Min Dissolved Oxygen]]+Table1[[#This Row],[Max Dissolved Oxygen]])/2</f>
        <v>6.4</v>
      </c>
      <c r="K1095">
        <v>7.1</v>
      </c>
      <c r="L1095">
        <v>8.6999999999999993</v>
      </c>
      <c r="M1095">
        <f>(Table1[[#This Row],[Min pH]]+Table1[[#This Row],[Max pH]])/2</f>
        <v>7.8999999999999995</v>
      </c>
      <c r="N1095">
        <v>320</v>
      </c>
      <c r="O1095">
        <v>1155</v>
      </c>
      <c r="P1095">
        <f>(Table1[[#This Row],[Min Conductivity]]+Table1[[#This Row],[Max Conductivity]])/2</f>
        <v>737.5</v>
      </c>
      <c r="Q1095">
        <v>1.8</v>
      </c>
      <c r="R1095">
        <v>2.9</v>
      </c>
      <c r="S1095">
        <f>(Table1[[#This Row],[Min BOD]]+Table1[[#This Row],[Max BOD]])/2</f>
        <v>2.35</v>
      </c>
      <c r="T1095">
        <v>0.6</v>
      </c>
      <c r="U1095">
        <v>1.22</v>
      </c>
      <c r="V1095">
        <f>(Table1[[#This Row],[Min Nitrate N + Nitrite N]]+Table1[[#This Row],[Max Nitrate N + Nitrite N]])/2</f>
        <v>0.90999999999999992</v>
      </c>
      <c r="W1095">
        <v>2</v>
      </c>
      <c r="X1095">
        <v>6</v>
      </c>
      <c r="Y1095">
        <f>(Table1[[#This Row],[Min Fecal Coliform]]+Table1[[#This Row],[Max Fecal Coliform]])/2</f>
        <v>4</v>
      </c>
      <c r="Z1095">
        <v>48</v>
      </c>
      <c r="AA1095">
        <v>110</v>
      </c>
      <c r="AB1095">
        <f>(Table1[[#This Row],[Min Total Coliform]]+Table1[[#This Row],[Max Total Coliform]])/2</f>
        <v>79</v>
      </c>
      <c r="AC1095">
        <f>MIN(10, (Table1[[#This Row],[Avg BOD]]/4)*10)</f>
        <v>5.875</v>
      </c>
      <c r="AD1095">
        <f>MIN(10, (Table1[[#This Row],[Avg Fecal Coliform]]/600)*10)</f>
        <v>6.6666666666666666E-2</v>
      </c>
      <c r="AE1095">
        <f>MIN(10, (Table1[[#This Row],[Avg Nitrate N + Nitrite N]]/10)*10)</f>
        <v>0.90999999999999992</v>
      </c>
      <c r="AF1095">
        <f>IF(OR(Table1[[#This Row],[Avg pH]]&lt;6.5,Table1[[#This Row],[Avg pH]]&gt;8.5),10,0)</f>
        <v>0</v>
      </c>
      <c r="AG1095">
        <f>MAX(0, 10-(2*Table1[[#This Row],[Avg Dissolved Oxygen]]))</f>
        <v>0</v>
      </c>
      <c r="AH1095">
        <f>(Table1[[#This Row],[Fecal Score]]*0.3) + (Table1[[#This Row],[BOD Score]]*0.25) + (Table1[[#This Row],[Nitrate Score]]*0.2) + (Table1[[#This Row],[pH Score]]*0.15) + (Table1[[#This Row],[Dissolved Oxygen Score]]*0.1)</f>
        <v>1.67075</v>
      </c>
      <c r="AI1095">
        <v>2019</v>
      </c>
    </row>
    <row r="1096" spans="1:35">
      <c r="A1096">
        <v>2131</v>
      </c>
      <c r="B1096" t="s">
        <v>233</v>
      </c>
      <c r="C1096" t="s">
        <v>1</v>
      </c>
      <c r="D1096" t="s">
        <v>227</v>
      </c>
      <c r="E1096">
        <v>17</v>
      </c>
      <c r="F1096">
        <v>28</v>
      </c>
      <c r="G1096">
        <f>(Table1[[#This Row],[Min Temperature]]+Table1[[#This Row],[Max Temperature]])/2</f>
        <v>22.5</v>
      </c>
      <c r="H1096">
        <v>5.9</v>
      </c>
      <c r="I1096">
        <v>8</v>
      </c>
      <c r="J1096">
        <f>(Table1[[#This Row],[Min Dissolved Oxygen]]+Table1[[#This Row],[Max Dissolved Oxygen]])/2</f>
        <v>6.95</v>
      </c>
      <c r="K1096">
        <v>7.4</v>
      </c>
      <c r="L1096">
        <v>8.6</v>
      </c>
      <c r="M1096">
        <f>(Table1[[#This Row],[Min pH]]+Table1[[#This Row],[Max pH]])/2</f>
        <v>8</v>
      </c>
      <c r="N1096">
        <v>291</v>
      </c>
      <c r="O1096">
        <v>1451</v>
      </c>
      <c r="P1096">
        <f>(Table1[[#This Row],[Min Conductivity]]+Table1[[#This Row],[Max Conductivity]])/2</f>
        <v>871</v>
      </c>
      <c r="Q1096">
        <v>1</v>
      </c>
      <c r="R1096">
        <v>2.1</v>
      </c>
      <c r="S1096">
        <f>(Table1[[#This Row],[Min BOD]]+Table1[[#This Row],[Max BOD]])/2</f>
        <v>1.55</v>
      </c>
      <c r="T1096">
        <v>0.62</v>
      </c>
      <c r="U1096">
        <v>1.95</v>
      </c>
      <c r="V1096">
        <f>(Table1[[#This Row],[Min Nitrate N + Nitrite N]]+Table1[[#This Row],[Max Nitrate N + Nitrite N]])/2</f>
        <v>1.2849999999999999</v>
      </c>
      <c r="W1096">
        <v>2</v>
      </c>
      <c r="X1096">
        <v>2</v>
      </c>
      <c r="Y1096">
        <f>(Table1[[#This Row],[Min Fecal Coliform]]+Table1[[#This Row],[Max Fecal Coliform]])/2</f>
        <v>2</v>
      </c>
      <c r="Z1096">
        <v>43</v>
      </c>
      <c r="AA1096">
        <v>96</v>
      </c>
      <c r="AB1096">
        <f>(Table1[[#This Row],[Min Total Coliform]]+Table1[[#This Row],[Max Total Coliform]])/2</f>
        <v>69.5</v>
      </c>
      <c r="AC1096">
        <f>MIN(10, (Table1[[#This Row],[Avg BOD]]/4)*10)</f>
        <v>3.875</v>
      </c>
      <c r="AD1096">
        <f>MIN(10, (Table1[[#This Row],[Avg Fecal Coliform]]/600)*10)</f>
        <v>3.3333333333333333E-2</v>
      </c>
      <c r="AE1096">
        <f>MIN(10, (Table1[[#This Row],[Avg Nitrate N + Nitrite N]]/10)*10)</f>
        <v>1.2850000000000001</v>
      </c>
      <c r="AF1096">
        <f>IF(OR(Table1[[#This Row],[Avg pH]]&lt;6.5,Table1[[#This Row],[Avg pH]]&gt;8.5),10,0)</f>
        <v>0</v>
      </c>
      <c r="AG1096">
        <f>MAX(0, 10-(2*Table1[[#This Row],[Avg Dissolved Oxygen]]))</f>
        <v>0</v>
      </c>
      <c r="AH1096">
        <f>(Table1[[#This Row],[Fecal Score]]*0.3) + (Table1[[#This Row],[BOD Score]]*0.25) + (Table1[[#This Row],[Nitrate Score]]*0.2) + (Table1[[#This Row],[pH Score]]*0.15) + (Table1[[#This Row],[Dissolved Oxygen Score]]*0.1)</f>
        <v>1.2357500000000001</v>
      </c>
      <c r="AI1096">
        <v>2019</v>
      </c>
    </row>
    <row r="1097" spans="1:35">
      <c r="A1097">
        <v>2132</v>
      </c>
      <c r="B1097" t="s">
        <v>234</v>
      </c>
      <c r="C1097" t="s">
        <v>1</v>
      </c>
      <c r="D1097" t="s">
        <v>227</v>
      </c>
      <c r="E1097">
        <v>17</v>
      </c>
      <c r="F1097">
        <v>28</v>
      </c>
      <c r="G1097">
        <f>(Table1[[#This Row],[Min Temperature]]+Table1[[#This Row],[Max Temperature]])/2</f>
        <v>22.5</v>
      </c>
      <c r="H1097">
        <v>6.3</v>
      </c>
      <c r="I1097">
        <v>8</v>
      </c>
      <c r="J1097">
        <f>(Table1[[#This Row],[Min Dissolved Oxygen]]+Table1[[#This Row],[Max Dissolved Oxygen]])/2</f>
        <v>7.15</v>
      </c>
      <c r="K1097">
        <v>7.9</v>
      </c>
      <c r="L1097">
        <v>8.6999999999999993</v>
      </c>
      <c r="M1097">
        <f>(Table1[[#This Row],[Min pH]]+Table1[[#This Row],[Max pH]])/2</f>
        <v>8.3000000000000007</v>
      </c>
      <c r="N1097">
        <v>267</v>
      </c>
      <c r="O1097">
        <v>551</v>
      </c>
      <c r="P1097">
        <f>(Table1[[#This Row],[Min Conductivity]]+Table1[[#This Row],[Max Conductivity]])/2</f>
        <v>409</v>
      </c>
      <c r="Q1097">
        <v>1.3</v>
      </c>
      <c r="R1097">
        <v>2.4</v>
      </c>
      <c r="S1097">
        <f>(Table1[[#This Row],[Min BOD]]+Table1[[#This Row],[Max BOD]])/2</f>
        <v>1.85</v>
      </c>
      <c r="T1097">
        <v>0</v>
      </c>
      <c r="U1097">
        <v>4.3899999999999997</v>
      </c>
      <c r="V1097">
        <f>(Table1[[#This Row],[Min Nitrate N + Nitrite N]]+Table1[[#This Row],[Max Nitrate N + Nitrite N]])/2</f>
        <v>2.1949999999999998</v>
      </c>
      <c r="W1097">
        <v>2</v>
      </c>
      <c r="X1097">
        <v>2</v>
      </c>
      <c r="Y1097">
        <f>(Table1[[#This Row],[Min Fecal Coliform]]+Table1[[#This Row],[Max Fecal Coliform]])/2</f>
        <v>2</v>
      </c>
      <c r="Z1097">
        <v>58</v>
      </c>
      <c r="AA1097">
        <v>170</v>
      </c>
      <c r="AB1097">
        <f>(Table1[[#This Row],[Min Total Coliform]]+Table1[[#This Row],[Max Total Coliform]])/2</f>
        <v>114</v>
      </c>
      <c r="AC1097">
        <f>MIN(10, (Table1[[#This Row],[Avg BOD]]/4)*10)</f>
        <v>4.625</v>
      </c>
      <c r="AD1097">
        <f>MIN(10, (Table1[[#This Row],[Avg Fecal Coliform]]/600)*10)</f>
        <v>3.3333333333333333E-2</v>
      </c>
      <c r="AE1097">
        <f>MIN(10, (Table1[[#This Row],[Avg Nitrate N + Nitrite N]]/10)*10)</f>
        <v>2.1949999999999998</v>
      </c>
      <c r="AF1097">
        <f>IF(OR(Table1[[#This Row],[Avg pH]]&lt;6.5,Table1[[#This Row],[Avg pH]]&gt;8.5),10,0)</f>
        <v>0</v>
      </c>
      <c r="AG1097">
        <f>MAX(0, 10-(2*Table1[[#This Row],[Avg Dissolved Oxygen]]))</f>
        <v>0</v>
      </c>
      <c r="AH1097">
        <f>(Table1[[#This Row],[Fecal Score]]*0.3) + (Table1[[#This Row],[BOD Score]]*0.25) + (Table1[[#This Row],[Nitrate Score]]*0.2) + (Table1[[#This Row],[pH Score]]*0.15) + (Table1[[#This Row],[Dissolved Oxygen Score]]*0.1)</f>
        <v>1.6052500000000001</v>
      </c>
      <c r="AI1097">
        <v>2019</v>
      </c>
    </row>
    <row r="1098" spans="1:35">
      <c r="A1098">
        <v>2133</v>
      </c>
      <c r="B1098" t="s">
        <v>235</v>
      </c>
      <c r="C1098" t="s">
        <v>1</v>
      </c>
      <c r="D1098" t="s">
        <v>227</v>
      </c>
      <c r="E1098">
        <v>17</v>
      </c>
      <c r="F1098">
        <v>28</v>
      </c>
      <c r="G1098">
        <f>(Table1[[#This Row],[Min Temperature]]+Table1[[#This Row],[Max Temperature]])/2</f>
        <v>22.5</v>
      </c>
      <c r="H1098">
        <v>5</v>
      </c>
      <c r="I1098">
        <v>8.4</v>
      </c>
      <c r="J1098">
        <f>(Table1[[#This Row],[Min Dissolved Oxygen]]+Table1[[#This Row],[Max Dissolved Oxygen]])/2</f>
        <v>6.7</v>
      </c>
      <c r="K1098">
        <v>7.6</v>
      </c>
      <c r="L1098">
        <v>8.6</v>
      </c>
      <c r="M1098">
        <f>(Table1[[#This Row],[Min pH]]+Table1[[#This Row],[Max pH]])/2</f>
        <v>8.1</v>
      </c>
      <c r="N1098">
        <v>341</v>
      </c>
      <c r="O1098">
        <v>884</v>
      </c>
      <c r="P1098">
        <f>(Table1[[#This Row],[Min Conductivity]]+Table1[[#This Row],[Max Conductivity]])/2</f>
        <v>612.5</v>
      </c>
      <c r="Q1098">
        <v>1.1000000000000001</v>
      </c>
      <c r="R1098">
        <v>2.6</v>
      </c>
      <c r="S1098">
        <f>(Table1[[#This Row],[Min BOD]]+Table1[[#This Row],[Max BOD]])/2</f>
        <v>1.85</v>
      </c>
      <c r="T1098">
        <v>0.26</v>
      </c>
      <c r="U1098">
        <v>1.9</v>
      </c>
      <c r="V1098">
        <f>(Table1[[#This Row],[Min Nitrate N + Nitrite N]]+Table1[[#This Row],[Max Nitrate N + Nitrite N]])/2</f>
        <v>1.08</v>
      </c>
      <c r="W1098">
        <v>2</v>
      </c>
      <c r="X1098">
        <v>2</v>
      </c>
      <c r="Y1098">
        <f>(Table1[[#This Row],[Min Fecal Coliform]]+Table1[[#This Row],[Max Fecal Coliform]])/2</f>
        <v>2</v>
      </c>
      <c r="Z1098">
        <v>39</v>
      </c>
      <c r="AA1098">
        <v>120</v>
      </c>
      <c r="AB1098">
        <f>(Table1[[#This Row],[Min Total Coliform]]+Table1[[#This Row],[Max Total Coliform]])/2</f>
        <v>79.5</v>
      </c>
      <c r="AC1098">
        <f>MIN(10, (Table1[[#This Row],[Avg BOD]]/4)*10)</f>
        <v>4.625</v>
      </c>
      <c r="AD1098">
        <f>MIN(10, (Table1[[#This Row],[Avg Fecal Coliform]]/600)*10)</f>
        <v>3.3333333333333333E-2</v>
      </c>
      <c r="AE1098">
        <f>MIN(10, (Table1[[#This Row],[Avg Nitrate N + Nitrite N]]/10)*10)</f>
        <v>1.08</v>
      </c>
      <c r="AF1098">
        <f>IF(OR(Table1[[#This Row],[Avg pH]]&lt;6.5,Table1[[#This Row],[Avg pH]]&gt;8.5),10,0)</f>
        <v>0</v>
      </c>
      <c r="AG1098">
        <f>MAX(0, 10-(2*Table1[[#This Row],[Avg Dissolved Oxygen]]))</f>
        <v>0</v>
      </c>
      <c r="AH1098">
        <f>(Table1[[#This Row],[Fecal Score]]*0.3) + (Table1[[#This Row],[BOD Score]]*0.25) + (Table1[[#This Row],[Nitrate Score]]*0.2) + (Table1[[#This Row],[pH Score]]*0.15) + (Table1[[#This Row],[Dissolved Oxygen Score]]*0.1)</f>
        <v>1.38225</v>
      </c>
      <c r="AI1098">
        <v>2019</v>
      </c>
    </row>
    <row r="1099" spans="1:35">
      <c r="A1099">
        <v>2134</v>
      </c>
      <c r="B1099" t="s">
        <v>236</v>
      </c>
      <c r="C1099" t="s">
        <v>1</v>
      </c>
      <c r="D1099" t="s">
        <v>227</v>
      </c>
      <c r="E1099">
        <v>18</v>
      </c>
      <c r="F1099">
        <v>28</v>
      </c>
      <c r="G1099">
        <f>(Table1[[#This Row],[Min Temperature]]+Table1[[#This Row],[Max Temperature]])/2</f>
        <v>23</v>
      </c>
      <c r="H1099">
        <v>6.2</v>
      </c>
      <c r="I1099">
        <v>7.8</v>
      </c>
      <c r="J1099">
        <f>(Table1[[#This Row],[Min Dissolved Oxygen]]+Table1[[#This Row],[Max Dissolved Oxygen]])/2</f>
        <v>7</v>
      </c>
      <c r="K1099">
        <v>7.1</v>
      </c>
      <c r="L1099">
        <v>8.8000000000000007</v>
      </c>
      <c r="M1099">
        <f>(Table1[[#This Row],[Min pH]]+Table1[[#This Row],[Max pH]])/2</f>
        <v>7.95</v>
      </c>
      <c r="N1099">
        <v>220</v>
      </c>
      <c r="O1099">
        <v>450</v>
      </c>
      <c r="P1099">
        <f>(Table1[[#This Row],[Min Conductivity]]+Table1[[#This Row],[Max Conductivity]])/2</f>
        <v>335</v>
      </c>
      <c r="Q1099">
        <v>1</v>
      </c>
      <c r="R1099">
        <v>1.4</v>
      </c>
      <c r="S1099">
        <f>(Table1[[#This Row],[Min BOD]]+Table1[[#This Row],[Max BOD]])/2</f>
        <v>1.2</v>
      </c>
      <c r="T1099">
        <v>0.01</v>
      </c>
      <c r="U1099">
        <v>1.1599999999999999</v>
      </c>
      <c r="V1099">
        <f>(Table1[[#This Row],[Min Nitrate N + Nitrite N]]+Table1[[#This Row],[Max Nitrate N + Nitrite N]])/2</f>
        <v>0.58499999999999996</v>
      </c>
      <c r="W1099">
        <v>2</v>
      </c>
      <c r="X1099">
        <v>2</v>
      </c>
      <c r="Y1099">
        <f>(Table1[[#This Row],[Min Fecal Coliform]]+Table1[[#This Row],[Max Fecal Coliform]])/2</f>
        <v>2</v>
      </c>
      <c r="Z1099">
        <v>7</v>
      </c>
      <c r="AA1099">
        <v>70</v>
      </c>
      <c r="AB1099">
        <f>(Table1[[#This Row],[Min Total Coliform]]+Table1[[#This Row],[Max Total Coliform]])/2</f>
        <v>38.5</v>
      </c>
      <c r="AC1099">
        <f>MIN(10, (Table1[[#This Row],[Avg BOD]]/4)*10)</f>
        <v>3</v>
      </c>
      <c r="AD1099">
        <f>MIN(10, (Table1[[#This Row],[Avg Fecal Coliform]]/600)*10)</f>
        <v>3.3333333333333333E-2</v>
      </c>
      <c r="AE1099">
        <f>MIN(10, (Table1[[#This Row],[Avg Nitrate N + Nitrite N]]/10)*10)</f>
        <v>0.58499999999999996</v>
      </c>
      <c r="AF1099">
        <f>IF(OR(Table1[[#This Row],[Avg pH]]&lt;6.5,Table1[[#This Row],[Avg pH]]&gt;8.5),10,0)</f>
        <v>0</v>
      </c>
      <c r="AG1099">
        <f>MAX(0, 10-(2*Table1[[#This Row],[Avg Dissolved Oxygen]]))</f>
        <v>0</v>
      </c>
      <c r="AH1099">
        <f>(Table1[[#This Row],[Fecal Score]]*0.3) + (Table1[[#This Row],[BOD Score]]*0.25) + (Table1[[#This Row],[Nitrate Score]]*0.2) + (Table1[[#This Row],[pH Score]]*0.15) + (Table1[[#This Row],[Dissolved Oxygen Score]]*0.1)</f>
        <v>0.877</v>
      </c>
      <c r="AI1099">
        <v>2019</v>
      </c>
    </row>
    <row r="1100" spans="1:35">
      <c r="A1100">
        <v>2135</v>
      </c>
      <c r="B1100" t="s">
        <v>632</v>
      </c>
      <c r="C1100" t="s">
        <v>1</v>
      </c>
      <c r="D1100" t="s">
        <v>227</v>
      </c>
      <c r="E1100">
        <v>20.5</v>
      </c>
      <c r="F1100">
        <v>32</v>
      </c>
      <c r="G1100">
        <f>(Table1[[#This Row],[Min Temperature]]+Table1[[#This Row],[Max Temperature]])/2</f>
        <v>26.25</v>
      </c>
      <c r="H1100">
        <v>6.2</v>
      </c>
      <c r="I1100">
        <v>7.4</v>
      </c>
      <c r="J1100">
        <f>(Table1[[#This Row],[Min Dissolved Oxygen]]+Table1[[#This Row],[Max Dissolved Oxygen]])/2</f>
        <v>6.8000000000000007</v>
      </c>
      <c r="K1100">
        <v>7.1</v>
      </c>
      <c r="L1100">
        <v>7.8</v>
      </c>
      <c r="M1100">
        <f>(Table1[[#This Row],[Min pH]]+Table1[[#This Row],[Max pH]])/2</f>
        <v>7.4499999999999993</v>
      </c>
      <c r="N1100">
        <v>270</v>
      </c>
      <c r="O1100">
        <v>399</v>
      </c>
      <c r="P1100">
        <f>(Table1[[#This Row],[Min Conductivity]]+Table1[[#This Row],[Max Conductivity]])/2</f>
        <v>334.5</v>
      </c>
      <c r="Q1100">
        <v>0.9</v>
      </c>
      <c r="R1100">
        <v>1.5</v>
      </c>
      <c r="S1100">
        <f>(Table1[[#This Row],[Min BOD]]+Table1[[#This Row],[Max BOD]])/2</f>
        <v>1.2</v>
      </c>
      <c r="T1100">
        <v>0.12</v>
      </c>
      <c r="U1100">
        <v>0.41</v>
      </c>
      <c r="V1100">
        <f>(Table1[[#This Row],[Min Nitrate N + Nitrite N]]+Table1[[#This Row],[Max Nitrate N + Nitrite N]])/2</f>
        <v>0.26500000000000001</v>
      </c>
      <c r="W1100">
        <v>2</v>
      </c>
      <c r="X1100">
        <v>2</v>
      </c>
      <c r="Y1100">
        <f>(Table1[[#This Row],[Min Fecal Coliform]]+Table1[[#This Row],[Max Fecal Coliform]])/2</f>
        <v>2</v>
      </c>
      <c r="Z1100">
        <v>0</v>
      </c>
      <c r="AA1100">
        <v>47</v>
      </c>
      <c r="AB1100">
        <f>(Table1[[#This Row],[Min Total Coliform]]+Table1[[#This Row],[Max Total Coliform]])/2</f>
        <v>23.5</v>
      </c>
      <c r="AC1100">
        <f>MIN(10, (Table1[[#This Row],[Avg BOD]]/4)*10)</f>
        <v>3</v>
      </c>
      <c r="AD1100">
        <f>MIN(10, (Table1[[#This Row],[Avg Fecal Coliform]]/600)*10)</f>
        <v>3.3333333333333333E-2</v>
      </c>
      <c r="AE1100">
        <f>MIN(10, (Table1[[#This Row],[Avg Nitrate N + Nitrite N]]/10)*10)</f>
        <v>0.26500000000000001</v>
      </c>
      <c r="AF1100">
        <f>IF(OR(Table1[[#This Row],[Avg pH]]&lt;6.5,Table1[[#This Row],[Avg pH]]&gt;8.5),10,0)</f>
        <v>0</v>
      </c>
      <c r="AG1100">
        <f>MAX(0, 10-(2*Table1[[#This Row],[Avg Dissolved Oxygen]]))</f>
        <v>0</v>
      </c>
      <c r="AH1100">
        <f>(Table1[[#This Row],[Fecal Score]]*0.3) + (Table1[[#This Row],[BOD Score]]*0.25) + (Table1[[#This Row],[Nitrate Score]]*0.2) + (Table1[[#This Row],[pH Score]]*0.15) + (Table1[[#This Row],[Dissolved Oxygen Score]]*0.1)</f>
        <v>0.81300000000000006</v>
      </c>
      <c r="AI1100">
        <v>2019</v>
      </c>
    </row>
    <row r="1101" spans="1:35">
      <c r="A1101">
        <v>2136</v>
      </c>
      <c r="B1101" t="s">
        <v>238</v>
      </c>
      <c r="C1101" t="s">
        <v>1</v>
      </c>
      <c r="D1101" t="s">
        <v>227</v>
      </c>
      <c r="E1101">
        <v>18</v>
      </c>
      <c r="F1101">
        <v>28</v>
      </c>
      <c r="G1101">
        <f>(Table1[[#This Row],[Min Temperature]]+Table1[[#This Row],[Max Temperature]])/2</f>
        <v>23</v>
      </c>
      <c r="H1101">
        <v>6.3</v>
      </c>
      <c r="I1101">
        <v>8.1999999999999993</v>
      </c>
      <c r="J1101">
        <f>(Table1[[#This Row],[Min Dissolved Oxygen]]+Table1[[#This Row],[Max Dissolved Oxygen]])/2</f>
        <v>7.25</v>
      </c>
      <c r="K1101">
        <v>7.8</v>
      </c>
      <c r="L1101">
        <v>8.4</v>
      </c>
      <c r="M1101">
        <f>(Table1[[#This Row],[Min pH]]+Table1[[#This Row],[Max pH]])/2</f>
        <v>8.1</v>
      </c>
      <c r="N1101">
        <v>278</v>
      </c>
      <c r="O1101">
        <v>548</v>
      </c>
      <c r="P1101">
        <f>(Table1[[#This Row],[Min Conductivity]]+Table1[[#This Row],[Max Conductivity]])/2</f>
        <v>413</v>
      </c>
      <c r="Q1101">
        <v>1.7</v>
      </c>
      <c r="R1101">
        <v>14</v>
      </c>
      <c r="S1101">
        <f>(Table1[[#This Row],[Min BOD]]+Table1[[#This Row],[Max BOD]])/2</f>
        <v>7.85</v>
      </c>
      <c r="T1101">
        <v>1.57</v>
      </c>
      <c r="U1101">
        <v>35.96</v>
      </c>
      <c r="V1101">
        <f>(Table1[[#This Row],[Min Nitrate N + Nitrite N]]+Table1[[#This Row],[Max Nitrate N + Nitrite N]])/2</f>
        <v>18.765000000000001</v>
      </c>
      <c r="W1101">
        <v>2</v>
      </c>
      <c r="X1101">
        <v>240</v>
      </c>
      <c r="Y1101">
        <f>(Table1[[#This Row],[Min Fecal Coliform]]+Table1[[#This Row],[Max Fecal Coliform]])/2</f>
        <v>121</v>
      </c>
      <c r="Z1101">
        <v>70</v>
      </c>
      <c r="AA1101">
        <v>2600</v>
      </c>
      <c r="AB1101">
        <f>(Table1[[#This Row],[Min Total Coliform]]+Table1[[#This Row],[Max Total Coliform]])/2</f>
        <v>1335</v>
      </c>
      <c r="AC1101">
        <f>MIN(10, (Table1[[#This Row],[Avg BOD]]/4)*10)</f>
        <v>10</v>
      </c>
      <c r="AD1101">
        <f>MIN(10, (Table1[[#This Row],[Avg Fecal Coliform]]/600)*10)</f>
        <v>2.0166666666666666</v>
      </c>
      <c r="AE1101">
        <f>MIN(10, (Table1[[#This Row],[Avg Nitrate N + Nitrite N]]/10)*10)</f>
        <v>10</v>
      </c>
      <c r="AF1101">
        <f>IF(OR(Table1[[#This Row],[Avg pH]]&lt;6.5,Table1[[#This Row],[Avg pH]]&gt;8.5),10,0)</f>
        <v>0</v>
      </c>
      <c r="AG1101">
        <f>MAX(0, 10-(2*Table1[[#This Row],[Avg Dissolved Oxygen]]))</f>
        <v>0</v>
      </c>
      <c r="AH1101">
        <f>(Table1[[#This Row],[Fecal Score]]*0.3) + (Table1[[#This Row],[BOD Score]]*0.25) + (Table1[[#This Row],[Nitrate Score]]*0.2) + (Table1[[#This Row],[pH Score]]*0.15) + (Table1[[#This Row],[Dissolved Oxygen Score]]*0.1)</f>
        <v>5.1050000000000004</v>
      </c>
      <c r="AI1101">
        <v>2019</v>
      </c>
    </row>
    <row r="1102" spans="1:35">
      <c r="A1102">
        <v>2137</v>
      </c>
      <c r="B1102" t="s">
        <v>239</v>
      </c>
      <c r="C1102" t="s">
        <v>1</v>
      </c>
      <c r="D1102" t="s">
        <v>227</v>
      </c>
      <c r="E1102">
        <v>19</v>
      </c>
      <c r="F1102">
        <v>31</v>
      </c>
      <c r="G1102">
        <f>(Table1[[#This Row],[Min Temperature]]+Table1[[#This Row],[Max Temperature]])/2</f>
        <v>25</v>
      </c>
      <c r="H1102">
        <v>7.1</v>
      </c>
      <c r="I1102">
        <v>8.4</v>
      </c>
      <c r="J1102">
        <f>(Table1[[#This Row],[Min Dissolved Oxygen]]+Table1[[#This Row],[Max Dissolved Oxygen]])/2</f>
        <v>7.75</v>
      </c>
      <c r="K1102">
        <v>7.7</v>
      </c>
      <c r="L1102">
        <v>8.6</v>
      </c>
      <c r="M1102">
        <f>(Table1[[#This Row],[Min pH]]+Table1[[#This Row],[Max pH]])/2</f>
        <v>8.15</v>
      </c>
      <c r="N1102">
        <v>264</v>
      </c>
      <c r="O1102">
        <v>294</v>
      </c>
      <c r="P1102">
        <f>(Table1[[#This Row],[Min Conductivity]]+Table1[[#This Row],[Max Conductivity]])/2</f>
        <v>279</v>
      </c>
      <c r="Q1102">
        <v>2.1</v>
      </c>
      <c r="R1102">
        <v>2.9</v>
      </c>
      <c r="S1102">
        <f>(Table1[[#This Row],[Min BOD]]+Table1[[#This Row],[Max BOD]])/2</f>
        <v>2.5</v>
      </c>
      <c r="T1102">
        <v>4.37</v>
      </c>
      <c r="U1102">
        <v>5.84</v>
      </c>
      <c r="V1102">
        <f>(Table1[[#This Row],[Min Nitrate N + Nitrite N]]+Table1[[#This Row],[Max Nitrate N + Nitrite N]])/2</f>
        <v>5.1050000000000004</v>
      </c>
      <c r="W1102">
        <v>2</v>
      </c>
      <c r="X1102">
        <v>2</v>
      </c>
      <c r="Y1102">
        <f>(Table1[[#This Row],[Min Fecal Coliform]]+Table1[[#This Row],[Max Fecal Coliform]])/2</f>
        <v>2</v>
      </c>
      <c r="Z1102">
        <v>70</v>
      </c>
      <c r="AA1102">
        <v>280</v>
      </c>
      <c r="AB1102">
        <f>(Table1[[#This Row],[Min Total Coliform]]+Table1[[#This Row],[Max Total Coliform]])/2</f>
        <v>175</v>
      </c>
      <c r="AC1102">
        <f>MIN(10, (Table1[[#This Row],[Avg BOD]]/4)*10)</f>
        <v>6.25</v>
      </c>
      <c r="AD1102">
        <f>MIN(10, (Table1[[#This Row],[Avg Fecal Coliform]]/600)*10)</f>
        <v>3.3333333333333333E-2</v>
      </c>
      <c r="AE1102">
        <f>MIN(10, (Table1[[#This Row],[Avg Nitrate N + Nitrite N]]/10)*10)</f>
        <v>5.1050000000000004</v>
      </c>
      <c r="AF1102">
        <f>IF(OR(Table1[[#This Row],[Avg pH]]&lt;6.5,Table1[[#This Row],[Avg pH]]&gt;8.5),10,0)</f>
        <v>0</v>
      </c>
      <c r="AG1102">
        <f>MAX(0, 10-(2*Table1[[#This Row],[Avg Dissolved Oxygen]]))</f>
        <v>0</v>
      </c>
      <c r="AH1102">
        <f>(Table1[[#This Row],[Fecal Score]]*0.3) + (Table1[[#This Row],[BOD Score]]*0.25) + (Table1[[#This Row],[Nitrate Score]]*0.2) + (Table1[[#This Row],[pH Score]]*0.15) + (Table1[[#This Row],[Dissolved Oxygen Score]]*0.1)</f>
        <v>2.5935000000000001</v>
      </c>
      <c r="AI1102">
        <v>2019</v>
      </c>
    </row>
    <row r="1103" spans="1:35">
      <c r="A1103">
        <v>2138</v>
      </c>
      <c r="B1103" t="s">
        <v>240</v>
      </c>
      <c r="C1103" t="s">
        <v>1</v>
      </c>
      <c r="D1103" t="s">
        <v>227</v>
      </c>
      <c r="E1103">
        <v>17</v>
      </c>
      <c r="F1103">
        <v>33</v>
      </c>
      <c r="G1103">
        <f>(Table1[[#This Row],[Min Temperature]]+Table1[[#This Row],[Max Temperature]])/2</f>
        <v>25</v>
      </c>
      <c r="H1103">
        <v>7.4</v>
      </c>
      <c r="I1103">
        <v>8.4</v>
      </c>
      <c r="J1103">
        <f>(Table1[[#This Row],[Min Dissolved Oxygen]]+Table1[[#This Row],[Max Dissolved Oxygen]])/2</f>
        <v>7.9</v>
      </c>
      <c r="K1103">
        <v>7.6</v>
      </c>
      <c r="L1103">
        <v>8.5</v>
      </c>
      <c r="M1103">
        <f>(Table1[[#This Row],[Min pH]]+Table1[[#This Row],[Max pH]])/2</f>
        <v>8.0500000000000007</v>
      </c>
      <c r="N1103">
        <v>268</v>
      </c>
      <c r="O1103">
        <v>293</v>
      </c>
      <c r="P1103">
        <f>(Table1[[#This Row],[Min Conductivity]]+Table1[[#This Row],[Max Conductivity]])/2</f>
        <v>280.5</v>
      </c>
      <c r="Q1103">
        <v>2</v>
      </c>
      <c r="R1103">
        <v>2.7</v>
      </c>
      <c r="S1103">
        <f>(Table1[[#This Row],[Min BOD]]+Table1[[#This Row],[Max BOD]])/2</f>
        <v>2.35</v>
      </c>
      <c r="T1103">
        <v>3.58</v>
      </c>
      <c r="U1103">
        <v>4.58</v>
      </c>
      <c r="V1103">
        <f>(Table1[[#This Row],[Min Nitrate N + Nitrite N]]+Table1[[#This Row],[Max Nitrate N + Nitrite N]])/2</f>
        <v>4.08</v>
      </c>
      <c r="W1103">
        <v>2</v>
      </c>
      <c r="X1103">
        <v>2</v>
      </c>
      <c r="Y1103">
        <f>(Table1[[#This Row],[Min Fecal Coliform]]+Table1[[#This Row],[Max Fecal Coliform]])/2</f>
        <v>2</v>
      </c>
      <c r="Z1103">
        <v>120</v>
      </c>
      <c r="AA1103">
        <v>220</v>
      </c>
      <c r="AB1103">
        <f>(Table1[[#This Row],[Min Total Coliform]]+Table1[[#This Row],[Max Total Coliform]])/2</f>
        <v>170</v>
      </c>
      <c r="AC1103">
        <f>MIN(10, (Table1[[#This Row],[Avg BOD]]/4)*10)</f>
        <v>5.875</v>
      </c>
      <c r="AD1103">
        <f>MIN(10, (Table1[[#This Row],[Avg Fecal Coliform]]/600)*10)</f>
        <v>3.3333333333333333E-2</v>
      </c>
      <c r="AE1103">
        <f>MIN(10, (Table1[[#This Row],[Avg Nitrate N + Nitrite N]]/10)*10)</f>
        <v>4.08</v>
      </c>
      <c r="AF1103">
        <f>IF(OR(Table1[[#This Row],[Avg pH]]&lt;6.5,Table1[[#This Row],[Avg pH]]&gt;8.5),10,0)</f>
        <v>0</v>
      </c>
      <c r="AG1103">
        <f>MAX(0, 10-(2*Table1[[#This Row],[Avg Dissolved Oxygen]]))</f>
        <v>0</v>
      </c>
      <c r="AH1103">
        <f>(Table1[[#This Row],[Fecal Score]]*0.3) + (Table1[[#This Row],[BOD Score]]*0.25) + (Table1[[#This Row],[Nitrate Score]]*0.2) + (Table1[[#This Row],[pH Score]]*0.15) + (Table1[[#This Row],[Dissolved Oxygen Score]]*0.1)</f>
        <v>2.2947500000000001</v>
      </c>
      <c r="AI1103">
        <v>2019</v>
      </c>
    </row>
    <row r="1104" spans="1:35">
      <c r="A1104">
        <v>2139</v>
      </c>
      <c r="B1104" t="s">
        <v>241</v>
      </c>
      <c r="C1104" t="s">
        <v>1</v>
      </c>
      <c r="D1104" t="s">
        <v>227</v>
      </c>
      <c r="E1104">
        <v>18</v>
      </c>
      <c r="F1104">
        <v>33</v>
      </c>
      <c r="G1104">
        <f>(Table1[[#This Row],[Min Temperature]]+Table1[[#This Row],[Max Temperature]])/2</f>
        <v>25.5</v>
      </c>
      <c r="H1104">
        <v>7.6</v>
      </c>
      <c r="I1104">
        <v>8.1999999999999993</v>
      </c>
      <c r="J1104">
        <f>(Table1[[#This Row],[Min Dissolved Oxygen]]+Table1[[#This Row],[Max Dissolved Oxygen]])/2</f>
        <v>7.8999999999999995</v>
      </c>
      <c r="K1104">
        <v>7.8</v>
      </c>
      <c r="L1104">
        <v>8.3000000000000007</v>
      </c>
      <c r="M1104">
        <f>(Table1[[#This Row],[Min pH]]+Table1[[#This Row],[Max pH]])/2</f>
        <v>8.0500000000000007</v>
      </c>
      <c r="N1104">
        <v>244</v>
      </c>
      <c r="O1104">
        <v>298</v>
      </c>
      <c r="P1104">
        <f>(Table1[[#This Row],[Min Conductivity]]+Table1[[#This Row],[Max Conductivity]])/2</f>
        <v>271</v>
      </c>
      <c r="Q1104">
        <v>1.3</v>
      </c>
      <c r="R1104">
        <v>2.9</v>
      </c>
      <c r="S1104">
        <f>(Table1[[#This Row],[Min BOD]]+Table1[[#This Row],[Max BOD]])/2</f>
        <v>2.1</v>
      </c>
      <c r="T1104">
        <v>3.65</v>
      </c>
      <c r="U1104">
        <v>7.7</v>
      </c>
      <c r="V1104">
        <f>(Table1[[#This Row],[Min Nitrate N + Nitrite N]]+Table1[[#This Row],[Max Nitrate N + Nitrite N]])/2</f>
        <v>5.6749999999999998</v>
      </c>
      <c r="W1104">
        <v>2</v>
      </c>
      <c r="X1104">
        <v>2</v>
      </c>
      <c r="Y1104">
        <f>(Table1[[#This Row],[Min Fecal Coliform]]+Table1[[#This Row],[Max Fecal Coliform]])/2</f>
        <v>2</v>
      </c>
      <c r="Z1104">
        <v>140</v>
      </c>
      <c r="AA1104">
        <v>240</v>
      </c>
      <c r="AB1104">
        <f>(Table1[[#This Row],[Min Total Coliform]]+Table1[[#This Row],[Max Total Coliform]])/2</f>
        <v>190</v>
      </c>
      <c r="AC1104">
        <f>MIN(10, (Table1[[#This Row],[Avg BOD]]/4)*10)</f>
        <v>5.25</v>
      </c>
      <c r="AD1104">
        <f>MIN(10, (Table1[[#This Row],[Avg Fecal Coliform]]/600)*10)</f>
        <v>3.3333333333333333E-2</v>
      </c>
      <c r="AE1104">
        <f>MIN(10, (Table1[[#This Row],[Avg Nitrate N + Nitrite N]]/10)*10)</f>
        <v>5.6749999999999998</v>
      </c>
      <c r="AF1104">
        <f>IF(OR(Table1[[#This Row],[Avg pH]]&lt;6.5,Table1[[#This Row],[Avg pH]]&gt;8.5),10,0)</f>
        <v>0</v>
      </c>
      <c r="AG1104">
        <f>MAX(0, 10-(2*Table1[[#This Row],[Avg Dissolved Oxygen]]))</f>
        <v>0</v>
      </c>
      <c r="AH1104">
        <f>(Table1[[#This Row],[Fecal Score]]*0.3) + (Table1[[#This Row],[BOD Score]]*0.25) + (Table1[[#This Row],[Nitrate Score]]*0.2) + (Table1[[#This Row],[pH Score]]*0.15) + (Table1[[#This Row],[Dissolved Oxygen Score]]*0.1)</f>
        <v>2.4575</v>
      </c>
      <c r="AI1104">
        <v>2019</v>
      </c>
    </row>
    <row r="1105" spans="1:35">
      <c r="A1105">
        <v>2140</v>
      </c>
      <c r="B1105" t="s">
        <v>242</v>
      </c>
      <c r="C1105" t="s">
        <v>1</v>
      </c>
      <c r="D1105" t="s">
        <v>227</v>
      </c>
      <c r="E1105">
        <v>17</v>
      </c>
      <c r="F1105">
        <v>29</v>
      </c>
      <c r="G1105">
        <f>(Table1[[#This Row],[Min Temperature]]+Table1[[#This Row],[Max Temperature]])/2</f>
        <v>23</v>
      </c>
      <c r="H1105">
        <v>6.4</v>
      </c>
      <c r="I1105">
        <v>8.9</v>
      </c>
      <c r="J1105">
        <f>(Table1[[#This Row],[Min Dissolved Oxygen]]+Table1[[#This Row],[Max Dissolved Oxygen]])/2</f>
        <v>7.65</v>
      </c>
      <c r="K1105">
        <v>7.5</v>
      </c>
      <c r="L1105">
        <v>8.3000000000000007</v>
      </c>
      <c r="M1105">
        <f>(Table1[[#This Row],[Min pH]]+Table1[[#This Row],[Max pH]])/2</f>
        <v>7.9</v>
      </c>
      <c r="N1105">
        <v>250</v>
      </c>
      <c r="O1105">
        <v>283</v>
      </c>
      <c r="P1105">
        <f>(Table1[[#This Row],[Min Conductivity]]+Table1[[#This Row],[Max Conductivity]])/2</f>
        <v>266.5</v>
      </c>
      <c r="Q1105">
        <v>1.6</v>
      </c>
      <c r="R1105">
        <v>3</v>
      </c>
      <c r="S1105">
        <f>(Table1[[#This Row],[Min BOD]]+Table1[[#This Row],[Max BOD]])/2</f>
        <v>2.2999999999999998</v>
      </c>
      <c r="T1105">
        <v>1.5</v>
      </c>
      <c r="U1105">
        <v>2.75</v>
      </c>
      <c r="V1105">
        <f>(Table1[[#This Row],[Min Nitrate N + Nitrite N]]+Table1[[#This Row],[Max Nitrate N + Nitrite N]])/2</f>
        <v>2.125</v>
      </c>
      <c r="W1105">
        <v>2</v>
      </c>
      <c r="X1105">
        <v>2</v>
      </c>
      <c r="Y1105">
        <f>(Table1[[#This Row],[Min Fecal Coliform]]+Table1[[#This Row],[Max Fecal Coliform]])/2</f>
        <v>2</v>
      </c>
      <c r="Z1105">
        <v>22</v>
      </c>
      <c r="AA1105">
        <v>94</v>
      </c>
      <c r="AB1105">
        <f>(Table1[[#This Row],[Min Total Coliform]]+Table1[[#This Row],[Max Total Coliform]])/2</f>
        <v>58</v>
      </c>
      <c r="AC1105">
        <f>MIN(10, (Table1[[#This Row],[Avg BOD]]/4)*10)</f>
        <v>5.75</v>
      </c>
      <c r="AD1105">
        <f>MIN(10, (Table1[[#This Row],[Avg Fecal Coliform]]/600)*10)</f>
        <v>3.3333333333333333E-2</v>
      </c>
      <c r="AE1105">
        <f>MIN(10, (Table1[[#This Row],[Avg Nitrate N + Nitrite N]]/10)*10)</f>
        <v>2.125</v>
      </c>
      <c r="AF1105">
        <f>IF(OR(Table1[[#This Row],[Avg pH]]&lt;6.5,Table1[[#This Row],[Avg pH]]&gt;8.5),10,0)</f>
        <v>0</v>
      </c>
      <c r="AG1105">
        <f>MAX(0, 10-(2*Table1[[#This Row],[Avg Dissolved Oxygen]]))</f>
        <v>0</v>
      </c>
      <c r="AH1105">
        <f>(Table1[[#This Row],[Fecal Score]]*0.3) + (Table1[[#This Row],[BOD Score]]*0.25) + (Table1[[#This Row],[Nitrate Score]]*0.2) + (Table1[[#This Row],[pH Score]]*0.15) + (Table1[[#This Row],[Dissolved Oxygen Score]]*0.1)</f>
        <v>1.8725000000000001</v>
      </c>
      <c r="AI1105">
        <v>2019</v>
      </c>
    </row>
    <row r="1106" spans="1:35">
      <c r="A1106">
        <v>2141</v>
      </c>
      <c r="B1106" t="s">
        <v>459</v>
      </c>
      <c r="C1106" t="s">
        <v>1</v>
      </c>
      <c r="D1106" t="s">
        <v>227</v>
      </c>
      <c r="E1106">
        <v>18</v>
      </c>
      <c r="F1106">
        <v>29</v>
      </c>
      <c r="G1106">
        <f>(Table1[[#This Row],[Min Temperature]]+Table1[[#This Row],[Max Temperature]])/2</f>
        <v>23.5</v>
      </c>
      <c r="H1106">
        <v>7.8</v>
      </c>
      <c r="I1106">
        <v>8.6999999999999993</v>
      </c>
      <c r="J1106">
        <f>(Table1[[#This Row],[Min Dissolved Oxygen]]+Table1[[#This Row],[Max Dissolved Oxygen]])/2</f>
        <v>8.25</v>
      </c>
      <c r="K1106">
        <v>7.3</v>
      </c>
      <c r="L1106">
        <v>8.5</v>
      </c>
      <c r="M1106">
        <f>(Table1[[#This Row],[Min pH]]+Table1[[#This Row],[Max pH]])/2</f>
        <v>7.9</v>
      </c>
      <c r="N1106">
        <v>178</v>
      </c>
      <c r="O1106">
        <v>2328</v>
      </c>
      <c r="P1106">
        <f>(Table1[[#This Row],[Min Conductivity]]+Table1[[#This Row],[Max Conductivity]])/2</f>
        <v>1253</v>
      </c>
      <c r="Q1106">
        <v>1.3</v>
      </c>
      <c r="R1106">
        <v>2.8</v>
      </c>
      <c r="S1106">
        <f>(Table1[[#This Row],[Min BOD]]+Table1[[#This Row],[Max BOD]])/2</f>
        <v>2.0499999999999998</v>
      </c>
      <c r="T1106">
        <v>0.16</v>
      </c>
      <c r="U1106">
        <v>3.56</v>
      </c>
      <c r="V1106">
        <f>(Table1[[#This Row],[Min Nitrate N + Nitrite N]]+Table1[[#This Row],[Max Nitrate N + Nitrite N]])/2</f>
        <v>1.86</v>
      </c>
      <c r="W1106">
        <v>2</v>
      </c>
      <c r="X1106">
        <v>2</v>
      </c>
      <c r="Y1106">
        <f>(Table1[[#This Row],[Min Fecal Coliform]]+Table1[[#This Row],[Max Fecal Coliform]])/2</f>
        <v>2</v>
      </c>
      <c r="Z1106">
        <v>70</v>
      </c>
      <c r="AA1106">
        <v>210</v>
      </c>
      <c r="AB1106">
        <f>(Table1[[#This Row],[Min Total Coliform]]+Table1[[#This Row],[Max Total Coliform]])/2</f>
        <v>140</v>
      </c>
      <c r="AC1106">
        <f>MIN(10, (Table1[[#This Row],[Avg BOD]]/4)*10)</f>
        <v>5.125</v>
      </c>
      <c r="AD1106">
        <f>MIN(10, (Table1[[#This Row],[Avg Fecal Coliform]]/600)*10)</f>
        <v>3.3333333333333333E-2</v>
      </c>
      <c r="AE1106">
        <f>MIN(10, (Table1[[#This Row],[Avg Nitrate N + Nitrite N]]/10)*10)</f>
        <v>1.8599999999999999</v>
      </c>
      <c r="AF1106">
        <f>IF(OR(Table1[[#This Row],[Avg pH]]&lt;6.5,Table1[[#This Row],[Avg pH]]&gt;8.5),10,0)</f>
        <v>0</v>
      </c>
      <c r="AG1106">
        <f>MAX(0, 10-(2*Table1[[#This Row],[Avg Dissolved Oxygen]]))</f>
        <v>0</v>
      </c>
      <c r="AH1106">
        <f>(Table1[[#This Row],[Fecal Score]]*0.3) + (Table1[[#This Row],[BOD Score]]*0.25) + (Table1[[#This Row],[Nitrate Score]]*0.2) + (Table1[[#This Row],[pH Score]]*0.15) + (Table1[[#This Row],[Dissolved Oxygen Score]]*0.1)</f>
        <v>1.6632500000000001</v>
      </c>
      <c r="AI1106">
        <v>2019</v>
      </c>
    </row>
    <row r="1107" spans="1:35">
      <c r="A1107">
        <v>2142</v>
      </c>
      <c r="B1107" t="s">
        <v>244</v>
      </c>
      <c r="C1107" t="s">
        <v>1</v>
      </c>
      <c r="D1107" t="s">
        <v>227</v>
      </c>
      <c r="E1107">
        <v>13</v>
      </c>
      <c r="F1107">
        <v>27</v>
      </c>
      <c r="G1107">
        <f>(Table1[[#This Row],[Min Temperature]]+Table1[[#This Row],[Max Temperature]])/2</f>
        <v>20</v>
      </c>
      <c r="H1107">
        <v>4.5</v>
      </c>
      <c r="I1107">
        <v>8</v>
      </c>
      <c r="J1107">
        <f>(Table1[[#This Row],[Min Dissolved Oxygen]]+Table1[[#This Row],[Max Dissolved Oxygen]])/2</f>
        <v>6.25</v>
      </c>
      <c r="K1107">
        <v>7.3</v>
      </c>
      <c r="L1107">
        <v>9.6</v>
      </c>
      <c r="M1107">
        <f>(Table1[[#This Row],[Min pH]]+Table1[[#This Row],[Max pH]])/2</f>
        <v>8.4499999999999993</v>
      </c>
      <c r="N1107">
        <v>149</v>
      </c>
      <c r="O1107">
        <v>666</v>
      </c>
      <c r="P1107">
        <f>(Table1[[#This Row],[Min Conductivity]]+Table1[[#This Row],[Max Conductivity]])/2</f>
        <v>407.5</v>
      </c>
      <c r="Q1107">
        <v>1.2</v>
      </c>
      <c r="R1107">
        <v>2.2999999999999998</v>
      </c>
      <c r="S1107">
        <f>(Table1[[#This Row],[Min BOD]]+Table1[[#This Row],[Max BOD]])/2</f>
        <v>1.75</v>
      </c>
      <c r="T1107">
        <v>0</v>
      </c>
      <c r="U1107">
        <v>0.86</v>
      </c>
      <c r="V1107">
        <f>(Table1[[#This Row],[Min Nitrate N + Nitrite N]]+Table1[[#This Row],[Max Nitrate N + Nitrite N]])/2</f>
        <v>0.43</v>
      </c>
      <c r="W1107">
        <v>2</v>
      </c>
      <c r="X1107">
        <v>2</v>
      </c>
      <c r="Y1107">
        <f>(Table1[[#This Row],[Min Fecal Coliform]]+Table1[[#This Row],[Max Fecal Coliform]])/2</f>
        <v>2</v>
      </c>
      <c r="Z1107">
        <v>0</v>
      </c>
      <c r="AA1107">
        <v>48</v>
      </c>
      <c r="AB1107">
        <f>(Table1[[#This Row],[Min Total Coliform]]+Table1[[#This Row],[Max Total Coliform]])/2</f>
        <v>24</v>
      </c>
      <c r="AC1107">
        <f>MIN(10, (Table1[[#This Row],[Avg BOD]]/4)*10)</f>
        <v>4.375</v>
      </c>
      <c r="AD1107">
        <f>MIN(10, (Table1[[#This Row],[Avg Fecal Coliform]]/600)*10)</f>
        <v>3.3333333333333333E-2</v>
      </c>
      <c r="AE1107">
        <f>MIN(10, (Table1[[#This Row],[Avg Nitrate N + Nitrite N]]/10)*10)</f>
        <v>0.42999999999999994</v>
      </c>
      <c r="AF1107">
        <f>IF(OR(Table1[[#This Row],[Avg pH]]&lt;6.5,Table1[[#This Row],[Avg pH]]&gt;8.5),10,0)</f>
        <v>0</v>
      </c>
      <c r="AG1107">
        <f>MAX(0, 10-(2*Table1[[#This Row],[Avg Dissolved Oxygen]]))</f>
        <v>0</v>
      </c>
      <c r="AH1107">
        <f>(Table1[[#This Row],[Fecal Score]]*0.3) + (Table1[[#This Row],[BOD Score]]*0.25) + (Table1[[#This Row],[Nitrate Score]]*0.2) + (Table1[[#This Row],[pH Score]]*0.15) + (Table1[[#This Row],[Dissolved Oxygen Score]]*0.1)</f>
        <v>1.1897500000000001</v>
      </c>
      <c r="AI1107">
        <v>2019</v>
      </c>
    </row>
    <row r="1108" spans="1:35">
      <c r="A1108">
        <v>3296</v>
      </c>
      <c r="B1108" t="s">
        <v>245</v>
      </c>
      <c r="C1108" t="s">
        <v>1</v>
      </c>
      <c r="D1108" t="s">
        <v>227</v>
      </c>
      <c r="E1108">
        <v>17</v>
      </c>
      <c r="F1108">
        <v>29</v>
      </c>
      <c r="G1108">
        <f>(Table1[[#This Row],[Min Temperature]]+Table1[[#This Row],[Max Temperature]])/2</f>
        <v>23</v>
      </c>
      <c r="H1108">
        <v>6.4</v>
      </c>
      <c r="I1108">
        <v>8.6</v>
      </c>
      <c r="J1108">
        <f>(Table1[[#This Row],[Min Dissolved Oxygen]]+Table1[[#This Row],[Max Dissolved Oxygen]])/2</f>
        <v>7.5</v>
      </c>
      <c r="K1108">
        <v>7.4</v>
      </c>
      <c r="L1108">
        <v>8.6</v>
      </c>
      <c r="M1108">
        <f>(Table1[[#This Row],[Min pH]]+Table1[[#This Row],[Max pH]])/2</f>
        <v>8</v>
      </c>
      <c r="N1108">
        <v>271</v>
      </c>
      <c r="O1108">
        <v>690</v>
      </c>
      <c r="P1108">
        <f>(Table1[[#This Row],[Min Conductivity]]+Table1[[#This Row],[Max Conductivity]])/2</f>
        <v>480.5</v>
      </c>
      <c r="Q1108">
        <v>0.9</v>
      </c>
      <c r="R1108">
        <v>1.9</v>
      </c>
      <c r="S1108">
        <f>(Table1[[#This Row],[Min BOD]]+Table1[[#This Row],[Max BOD]])/2</f>
        <v>1.4</v>
      </c>
      <c r="T1108">
        <v>0.47</v>
      </c>
      <c r="U1108">
        <v>3.23</v>
      </c>
      <c r="V1108">
        <f>(Table1[[#This Row],[Min Nitrate N + Nitrite N]]+Table1[[#This Row],[Max Nitrate N + Nitrite N]])/2</f>
        <v>1.85</v>
      </c>
      <c r="W1108">
        <v>2</v>
      </c>
      <c r="X1108">
        <v>2</v>
      </c>
      <c r="Y1108">
        <f>(Table1[[#This Row],[Min Fecal Coliform]]+Table1[[#This Row],[Max Fecal Coliform]])/2</f>
        <v>2</v>
      </c>
      <c r="Z1108">
        <v>39</v>
      </c>
      <c r="AA1108">
        <v>63</v>
      </c>
      <c r="AB1108">
        <f>(Table1[[#This Row],[Min Total Coliform]]+Table1[[#This Row],[Max Total Coliform]])/2</f>
        <v>51</v>
      </c>
      <c r="AC1108">
        <f>MIN(10, (Table1[[#This Row],[Avg BOD]]/4)*10)</f>
        <v>3.5</v>
      </c>
      <c r="AD1108">
        <f>MIN(10, (Table1[[#This Row],[Avg Fecal Coliform]]/600)*10)</f>
        <v>3.3333333333333333E-2</v>
      </c>
      <c r="AE1108">
        <f>MIN(10, (Table1[[#This Row],[Avg Nitrate N + Nitrite N]]/10)*10)</f>
        <v>1.85</v>
      </c>
      <c r="AF1108">
        <f>IF(OR(Table1[[#This Row],[Avg pH]]&lt;6.5,Table1[[#This Row],[Avg pH]]&gt;8.5),10,0)</f>
        <v>0</v>
      </c>
      <c r="AG1108">
        <f>MAX(0, 10-(2*Table1[[#This Row],[Avg Dissolved Oxygen]]))</f>
        <v>0</v>
      </c>
      <c r="AH1108">
        <f>(Table1[[#This Row],[Fecal Score]]*0.3) + (Table1[[#This Row],[BOD Score]]*0.25) + (Table1[[#This Row],[Nitrate Score]]*0.2) + (Table1[[#This Row],[pH Score]]*0.15) + (Table1[[#This Row],[Dissolved Oxygen Score]]*0.1)</f>
        <v>1.2550000000000001</v>
      </c>
      <c r="AI1108">
        <v>2019</v>
      </c>
    </row>
    <row r="1109" spans="1:35">
      <c r="A1109">
        <v>3845</v>
      </c>
      <c r="B1109" t="s">
        <v>633</v>
      </c>
      <c r="C1109" t="s">
        <v>1</v>
      </c>
      <c r="D1109" t="s">
        <v>227</v>
      </c>
      <c r="E1109">
        <v>20.324904942965802</v>
      </c>
      <c r="F1109">
        <v>29.264638783270001</v>
      </c>
      <c r="G1109">
        <f>(Table1[[#This Row],[Min Temperature]]+Table1[[#This Row],[Max Temperature]])/2</f>
        <v>24.794771863117901</v>
      </c>
      <c r="H1109">
        <v>4.5</v>
      </c>
      <c r="I1109">
        <v>7.3</v>
      </c>
      <c r="J1109">
        <f>(Table1[[#This Row],[Min Dissolved Oxygen]]+Table1[[#This Row],[Max Dissolved Oxygen]])/2</f>
        <v>5.9</v>
      </c>
      <c r="K1109">
        <v>7.3</v>
      </c>
      <c r="L1109">
        <v>7.9</v>
      </c>
      <c r="M1109">
        <f>(Table1[[#This Row],[Min pH]]+Table1[[#This Row],[Max pH]])/2</f>
        <v>7.6</v>
      </c>
      <c r="N1109">
        <v>640</v>
      </c>
      <c r="O1109">
        <v>830</v>
      </c>
      <c r="P1109">
        <f>(Table1[[#This Row],[Min Conductivity]]+Table1[[#This Row],[Max Conductivity]])/2</f>
        <v>735</v>
      </c>
      <c r="Q1109">
        <v>1.8</v>
      </c>
      <c r="R1109">
        <v>2.8</v>
      </c>
      <c r="S1109">
        <f>(Table1[[#This Row],[Min BOD]]+Table1[[#This Row],[Max BOD]])/2</f>
        <v>2.2999999999999998</v>
      </c>
      <c r="T1109">
        <v>2.2000000000000002</v>
      </c>
      <c r="U1109">
        <v>2.8</v>
      </c>
      <c r="V1109">
        <f>(Table1[[#This Row],[Min Nitrate N + Nitrite N]]+Table1[[#This Row],[Max Nitrate N + Nitrite N]])/2</f>
        <v>2.5</v>
      </c>
      <c r="W1109">
        <v>3</v>
      </c>
      <c r="X1109">
        <v>3</v>
      </c>
      <c r="Y1109">
        <f>(Table1[[#This Row],[Min Fecal Coliform]]+Table1[[#This Row],[Max Fecal Coliform]])/2</f>
        <v>3</v>
      </c>
      <c r="Z1109">
        <v>11</v>
      </c>
      <c r="AA1109">
        <v>28</v>
      </c>
      <c r="AB1109">
        <f>(Table1[[#This Row],[Min Total Coliform]]+Table1[[#This Row],[Max Total Coliform]])/2</f>
        <v>19.5</v>
      </c>
      <c r="AC1109">
        <f>MIN(10, (Table1[[#This Row],[Avg BOD]]/4)*10)</f>
        <v>5.75</v>
      </c>
      <c r="AD1109">
        <f>MIN(10, (Table1[[#This Row],[Avg Fecal Coliform]]/600)*10)</f>
        <v>0.05</v>
      </c>
      <c r="AE1109">
        <f>MIN(10, (Table1[[#This Row],[Avg Nitrate N + Nitrite N]]/10)*10)</f>
        <v>2.5</v>
      </c>
      <c r="AF1109">
        <f>IF(OR(Table1[[#This Row],[Avg pH]]&lt;6.5,Table1[[#This Row],[Avg pH]]&gt;8.5),10,0)</f>
        <v>0</v>
      </c>
      <c r="AG1109">
        <f>MAX(0, 10-(2*Table1[[#This Row],[Avg Dissolved Oxygen]]))</f>
        <v>0</v>
      </c>
      <c r="AH1109">
        <f>(Table1[[#This Row],[Fecal Score]]*0.3) + (Table1[[#This Row],[BOD Score]]*0.25) + (Table1[[#This Row],[Nitrate Score]]*0.2) + (Table1[[#This Row],[pH Score]]*0.15) + (Table1[[#This Row],[Dissolved Oxygen Score]]*0.1)</f>
        <v>1.9524999999999999</v>
      </c>
      <c r="AI1109">
        <v>2019</v>
      </c>
    </row>
    <row r="1110" spans="1:35">
      <c r="A1110">
        <v>4614</v>
      </c>
      <c r="B1110" t="s">
        <v>634</v>
      </c>
      <c r="C1110" t="s">
        <v>1</v>
      </c>
      <c r="D1110" t="s">
        <v>227</v>
      </c>
      <c r="E1110">
        <v>18.100000000000001</v>
      </c>
      <c r="F1110">
        <v>28.9</v>
      </c>
      <c r="G1110">
        <f>(Table1[[#This Row],[Min Temperature]]+Table1[[#This Row],[Max Temperature]])/2</f>
        <v>23.5</v>
      </c>
      <c r="H1110">
        <v>6.6</v>
      </c>
      <c r="I1110">
        <v>7.6</v>
      </c>
      <c r="J1110">
        <f>(Table1[[#This Row],[Min Dissolved Oxygen]]+Table1[[#This Row],[Max Dissolved Oxygen]])/2</f>
        <v>7.1</v>
      </c>
      <c r="K1110">
        <v>7.1</v>
      </c>
      <c r="L1110">
        <v>8.1999999999999993</v>
      </c>
      <c r="M1110">
        <f>(Table1[[#This Row],[Min pH]]+Table1[[#This Row],[Max pH]])/2</f>
        <v>7.6499999999999995</v>
      </c>
      <c r="N1110">
        <v>319</v>
      </c>
      <c r="O1110">
        <v>596</v>
      </c>
      <c r="P1110">
        <f>(Table1[[#This Row],[Min Conductivity]]+Table1[[#This Row],[Max Conductivity]])/2</f>
        <v>457.5</v>
      </c>
      <c r="Q1110">
        <v>2</v>
      </c>
      <c r="R1110">
        <v>4.4000000000000004</v>
      </c>
      <c r="S1110">
        <f>(Table1[[#This Row],[Min BOD]]+Table1[[#This Row],[Max BOD]])/2</f>
        <v>3.2</v>
      </c>
      <c r="T1110">
        <v>0.22</v>
      </c>
      <c r="U1110">
        <v>1.81</v>
      </c>
      <c r="V1110">
        <f>(Table1[[#This Row],[Min Nitrate N + Nitrite N]]+Table1[[#This Row],[Max Nitrate N + Nitrite N]])/2</f>
        <v>1.0150000000000001</v>
      </c>
      <c r="W1110">
        <v>2</v>
      </c>
      <c r="X1110">
        <v>39</v>
      </c>
      <c r="Y1110">
        <f>(Table1[[#This Row],[Min Fecal Coliform]]+Table1[[#This Row],[Max Fecal Coliform]])/2</f>
        <v>20.5</v>
      </c>
      <c r="Z1110">
        <v>0</v>
      </c>
      <c r="AA1110">
        <v>540</v>
      </c>
      <c r="AB1110">
        <f>(Table1[[#This Row],[Min Total Coliform]]+Table1[[#This Row],[Max Total Coliform]])/2</f>
        <v>270</v>
      </c>
      <c r="AC1110">
        <f>MIN(10, (Table1[[#This Row],[Avg BOD]]/4)*10)</f>
        <v>8</v>
      </c>
      <c r="AD1110">
        <f>MIN(10, (Table1[[#This Row],[Avg Fecal Coliform]]/600)*10)</f>
        <v>0.34166666666666667</v>
      </c>
      <c r="AE1110">
        <f>MIN(10, (Table1[[#This Row],[Avg Nitrate N + Nitrite N]]/10)*10)</f>
        <v>1.0150000000000001</v>
      </c>
      <c r="AF1110">
        <f>IF(OR(Table1[[#This Row],[Avg pH]]&lt;6.5,Table1[[#This Row],[Avg pH]]&gt;8.5),10,0)</f>
        <v>0</v>
      </c>
      <c r="AG1110">
        <f>MAX(0, 10-(2*Table1[[#This Row],[Avg Dissolved Oxygen]]))</f>
        <v>0</v>
      </c>
      <c r="AH1110">
        <f>(Table1[[#This Row],[Fecal Score]]*0.3) + (Table1[[#This Row],[BOD Score]]*0.25) + (Table1[[#This Row],[Nitrate Score]]*0.2) + (Table1[[#This Row],[pH Score]]*0.15) + (Table1[[#This Row],[Dissolved Oxygen Score]]*0.1)</f>
        <v>2.3054999999999999</v>
      </c>
      <c r="AI1110">
        <v>2019</v>
      </c>
    </row>
    <row r="1111" spans="1:35">
      <c r="A1111">
        <v>4615</v>
      </c>
      <c r="B1111" t="s">
        <v>635</v>
      </c>
      <c r="C1111" t="s">
        <v>1</v>
      </c>
      <c r="D1111" t="s">
        <v>227</v>
      </c>
      <c r="E1111">
        <v>18</v>
      </c>
      <c r="F1111">
        <v>32.1</v>
      </c>
      <c r="G1111">
        <f>(Table1[[#This Row],[Min Temperature]]+Table1[[#This Row],[Max Temperature]])/2</f>
        <v>25.05</v>
      </c>
      <c r="H1111">
        <v>6.4</v>
      </c>
      <c r="I1111">
        <v>7.5</v>
      </c>
      <c r="J1111">
        <f>(Table1[[#This Row],[Min Dissolved Oxygen]]+Table1[[#This Row],[Max Dissolved Oxygen]])/2</f>
        <v>6.95</v>
      </c>
      <c r="K1111">
        <v>7.3</v>
      </c>
      <c r="L1111">
        <v>8.3000000000000007</v>
      </c>
      <c r="M1111">
        <f>(Table1[[#This Row],[Min pH]]+Table1[[#This Row],[Max pH]])/2</f>
        <v>7.8000000000000007</v>
      </c>
      <c r="N1111">
        <v>350</v>
      </c>
      <c r="O1111">
        <v>642</v>
      </c>
      <c r="P1111">
        <f>(Table1[[#This Row],[Min Conductivity]]+Table1[[#This Row],[Max Conductivity]])/2</f>
        <v>496</v>
      </c>
      <c r="Q1111">
        <v>2</v>
      </c>
      <c r="R1111">
        <v>5.2</v>
      </c>
      <c r="S1111">
        <f>(Table1[[#This Row],[Min BOD]]+Table1[[#This Row],[Max BOD]])/2</f>
        <v>3.6</v>
      </c>
      <c r="T1111">
        <v>0.28999999999999998</v>
      </c>
      <c r="U1111">
        <v>2.61</v>
      </c>
      <c r="V1111">
        <f>(Table1[[#This Row],[Min Nitrate N + Nitrite N]]+Table1[[#This Row],[Max Nitrate N + Nitrite N]])/2</f>
        <v>1.45</v>
      </c>
      <c r="W1111">
        <v>2</v>
      </c>
      <c r="X1111">
        <v>48</v>
      </c>
      <c r="Y1111">
        <f>(Table1[[#This Row],[Min Fecal Coliform]]+Table1[[#This Row],[Max Fecal Coliform]])/2</f>
        <v>25</v>
      </c>
      <c r="Z1111">
        <v>0</v>
      </c>
      <c r="AA1111">
        <v>540</v>
      </c>
      <c r="AB1111">
        <f>(Table1[[#This Row],[Min Total Coliform]]+Table1[[#This Row],[Max Total Coliform]])/2</f>
        <v>270</v>
      </c>
      <c r="AC1111">
        <f>MIN(10, (Table1[[#This Row],[Avg BOD]]/4)*10)</f>
        <v>9</v>
      </c>
      <c r="AD1111">
        <f>MIN(10, (Table1[[#This Row],[Avg Fecal Coliform]]/600)*10)</f>
        <v>0.41666666666666663</v>
      </c>
      <c r="AE1111">
        <f>MIN(10, (Table1[[#This Row],[Avg Nitrate N + Nitrite N]]/10)*10)</f>
        <v>1.45</v>
      </c>
      <c r="AF1111">
        <f>IF(OR(Table1[[#This Row],[Avg pH]]&lt;6.5,Table1[[#This Row],[Avg pH]]&gt;8.5),10,0)</f>
        <v>0</v>
      </c>
      <c r="AG1111">
        <f>MAX(0, 10-(2*Table1[[#This Row],[Avg Dissolved Oxygen]]))</f>
        <v>0</v>
      </c>
      <c r="AH1111">
        <f>(Table1[[#This Row],[Fecal Score]]*0.3) + (Table1[[#This Row],[BOD Score]]*0.25) + (Table1[[#This Row],[Nitrate Score]]*0.2) + (Table1[[#This Row],[pH Score]]*0.15) + (Table1[[#This Row],[Dissolved Oxygen Score]]*0.1)</f>
        <v>2.665</v>
      </c>
      <c r="AI1111">
        <v>2019</v>
      </c>
    </row>
    <row r="1112" spans="1:35">
      <c r="A1112">
        <v>4622</v>
      </c>
      <c r="B1112" t="s">
        <v>636</v>
      </c>
      <c r="C1112" t="s">
        <v>1</v>
      </c>
      <c r="D1112" t="s">
        <v>227</v>
      </c>
      <c r="E1112">
        <v>18</v>
      </c>
      <c r="F1112">
        <v>32</v>
      </c>
      <c r="G1112">
        <f>(Table1[[#This Row],[Min Temperature]]+Table1[[#This Row],[Max Temperature]])/2</f>
        <v>25</v>
      </c>
      <c r="H1112">
        <v>6.8</v>
      </c>
      <c r="I1112">
        <v>7.2</v>
      </c>
      <c r="J1112">
        <f>(Table1[[#This Row],[Min Dissolved Oxygen]]+Table1[[#This Row],[Max Dissolved Oxygen]])/2</f>
        <v>7</v>
      </c>
      <c r="K1112">
        <v>7.3</v>
      </c>
      <c r="L1112">
        <v>8.4</v>
      </c>
      <c r="M1112">
        <f>(Table1[[#This Row],[Min pH]]+Table1[[#This Row],[Max pH]])/2</f>
        <v>7.85</v>
      </c>
      <c r="N1112">
        <v>224</v>
      </c>
      <c r="O1112">
        <v>362</v>
      </c>
      <c r="P1112">
        <f>(Table1[[#This Row],[Min Conductivity]]+Table1[[#This Row],[Max Conductivity]])/2</f>
        <v>293</v>
      </c>
      <c r="Q1112">
        <v>0.9</v>
      </c>
      <c r="R1112">
        <v>1.2</v>
      </c>
      <c r="S1112">
        <f>(Table1[[#This Row],[Min BOD]]+Table1[[#This Row],[Max BOD]])/2</f>
        <v>1.05</v>
      </c>
      <c r="T1112">
        <v>0</v>
      </c>
      <c r="U1112">
        <v>0.46</v>
      </c>
      <c r="V1112">
        <f>(Table1[[#This Row],[Min Nitrate N + Nitrite N]]+Table1[[#This Row],[Max Nitrate N + Nitrite N]])/2</f>
        <v>0.23</v>
      </c>
      <c r="W1112">
        <v>2</v>
      </c>
      <c r="X1112">
        <v>2</v>
      </c>
      <c r="Y1112">
        <f>(Table1[[#This Row],[Min Fecal Coliform]]+Table1[[#This Row],[Max Fecal Coliform]])/2</f>
        <v>2</v>
      </c>
      <c r="Z1112">
        <v>2</v>
      </c>
      <c r="AA1112">
        <v>24</v>
      </c>
      <c r="AB1112">
        <f>(Table1[[#This Row],[Min Total Coliform]]+Table1[[#This Row],[Max Total Coliform]])/2</f>
        <v>13</v>
      </c>
      <c r="AC1112">
        <f>MIN(10, (Table1[[#This Row],[Avg BOD]]/4)*10)</f>
        <v>2.625</v>
      </c>
      <c r="AD1112">
        <f>MIN(10, (Table1[[#This Row],[Avg Fecal Coliform]]/600)*10)</f>
        <v>3.3333333333333333E-2</v>
      </c>
      <c r="AE1112">
        <f>MIN(10, (Table1[[#This Row],[Avg Nitrate N + Nitrite N]]/10)*10)</f>
        <v>0.22999999999999998</v>
      </c>
      <c r="AF1112">
        <f>IF(OR(Table1[[#This Row],[Avg pH]]&lt;6.5,Table1[[#This Row],[Avg pH]]&gt;8.5),10,0)</f>
        <v>0</v>
      </c>
      <c r="AG1112">
        <f>MAX(0, 10-(2*Table1[[#This Row],[Avg Dissolved Oxygen]]))</f>
        <v>0</v>
      </c>
      <c r="AH1112">
        <f>(Table1[[#This Row],[Fecal Score]]*0.3) + (Table1[[#This Row],[BOD Score]]*0.25) + (Table1[[#This Row],[Nitrate Score]]*0.2) + (Table1[[#This Row],[pH Score]]*0.15) + (Table1[[#This Row],[Dissolved Oxygen Score]]*0.1)</f>
        <v>0.71225000000000005</v>
      </c>
      <c r="AI1112">
        <v>2019</v>
      </c>
    </row>
    <row r="1113" spans="1:35">
      <c r="A1113">
        <v>3297</v>
      </c>
      <c r="B1113" t="s">
        <v>246</v>
      </c>
      <c r="C1113" t="s">
        <v>8</v>
      </c>
      <c r="D1113" t="s">
        <v>227</v>
      </c>
      <c r="E1113">
        <v>22</v>
      </c>
      <c r="F1113">
        <v>26</v>
      </c>
      <c r="G1113">
        <f>(Table1[[#This Row],[Min Temperature]]+Table1[[#This Row],[Max Temperature]])/2</f>
        <v>24</v>
      </c>
      <c r="H1113">
        <v>6.8</v>
      </c>
      <c r="I1113">
        <v>7.1</v>
      </c>
      <c r="J1113">
        <f>(Table1[[#This Row],[Min Dissolved Oxygen]]+Table1[[#This Row],[Max Dissolved Oxygen]])/2</f>
        <v>6.9499999999999993</v>
      </c>
      <c r="K1113">
        <v>7.5</v>
      </c>
      <c r="L1113">
        <v>8.1</v>
      </c>
      <c r="M1113">
        <f>(Table1[[#This Row],[Min pH]]+Table1[[#This Row],[Max pH]])/2</f>
        <v>7.8</v>
      </c>
      <c r="N1113">
        <v>318</v>
      </c>
      <c r="O1113">
        <v>746</v>
      </c>
      <c r="P1113">
        <f>(Table1[[#This Row],[Min Conductivity]]+Table1[[#This Row],[Max Conductivity]])/2</f>
        <v>532</v>
      </c>
      <c r="Q1113">
        <v>0.2</v>
      </c>
      <c r="R1113">
        <v>2</v>
      </c>
      <c r="S1113">
        <f>(Table1[[#This Row],[Min BOD]]+Table1[[#This Row],[Max BOD]])/2</f>
        <v>1.1000000000000001</v>
      </c>
      <c r="T1113">
        <v>0</v>
      </c>
      <c r="U1113">
        <v>1.1599999999999999</v>
      </c>
      <c r="V1113">
        <f>(Table1[[#This Row],[Min Nitrate N + Nitrite N]]+Table1[[#This Row],[Max Nitrate N + Nitrite N]])/2</f>
        <v>0.57999999999999996</v>
      </c>
      <c r="W1113">
        <v>2</v>
      </c>
      <c r="X1113">
        <v>36</v>
      </c>
      <c r="Y1113">
        <f>(Table1[[#This Row],[Min Fecal Coliform]]+Table1[[#This Row],[Max Fecal Coliform]])/2</f>
        <v>19</v>
      </c>
      <c r="Z1113">
        <v>46</v>
      </c>
      <c r="AA1113">
        <v>70</v>
      </c>
      <c r="AB1113">
        <f>(Table1[[#This Row],[Min Total Coliform]]+Table1[[#This Row],[Max Total Coliform]])/2</f>
        <v>58</v>
      </c>
      <c r="AC1113">
        <f>MIN(10, (Table1[[#This Row],[Avg BOD]]/4)*10)</f>
        <v>2.75</v>
      </c>
      <c r="AD1113">
        <f>MIN(10, (Table1[[#This Row],[Avg Fecal Coliform]]/600)*10)</f>
        <v>0.31666666666666671</v>
      </c>
      <c r="AE1113">
        <f>MIN(10, (Table1[[#This Row],[Avg Nitrate N + Nitrite N]]/10)*10)</f>
        <v>0.57999999999999996</v>
      </c>
      <c r="AF1113">
        <f>IF(OR(Table1[[#This Row],[Avg pH]]&lt;6.5,Table1[[#This Row],[Avg pH]]&gt;8.5),10,0)</f>
        <v>0</v>
      </c>
      <c r="AG1113">
        <f>MAX(0, 10-(2*Table1[[#This Row],[Avg Dissolved Oxygen]]))</f>
        <v>0</v>
      </c>
      <c r="AH1113">
        <f>(Table1[[#This Row],[Fecal Score]]*0.3) + (Table1[[#This Row],[BOD Score]]*0.25) + (Table1[[#This Row],[Nitrate Score]]*0.2) + (Table1[[#This Row],[pH Score]]*0.15) + (Table1[[#This Row],[Dissolved Oxygen Score]]*0.1)</f>
        <v>0.89849999999999997</v>
      </c>
      <c r="AI1113">
        <v>2019</v>
      </c>
    </row>
    <row r="1114" spans="1:35">
      <c r="A1114">
        <v>3298</v>
      </c>
      <c r="B1114" t="s">
        <v>247</v>
      </c>
      <c r="C1114" t="s">
        <v>8</v>
      </c>
      <c r="D1114" t="s">
        <v>227</v>
      </c>
      <c r="E1114">
        <v>22</v>
      </c>
      <c r="F1114">
        <v>22</v>
      </c>
      <c r="G1114">
        <f>(Table1[[#This Row],[Min Temperature]]+Table1[[#This Row],[Max Temperature]])/2</f>
        <v>22</v>
      </c>
      <c r="H1114">
        <v>6.8</v>
      </c>
      <c r="I1114">
        <v>7.7</v>
      </c>
      <c r="J1114">
        <f>(Table1[[#This Row],[Min Dissolved Oxygen]]+Table1[[#This Row],[Max Dissolved Oxygen]])/2</f>
        <v>7.25</v>
      </c>
      <c r="K1114">
        <v>7.2</v>
      </c>
      <c r="L1114">
        <v>7.9</v>
      </c>
      <c r="M1114">
        <f>(Table1[[#This Row],[Min pH]]+Table1[[#This Row],[Max pH]])/2</f>
        <v>7.5500000000000007</v>
      </c>
      <c r="N1114">
        <v>210</v>
      </c>
      <c r="O1114">
        <v>296</v>
      </c>
      <c r="P1114">
        <f>(Table1[[#This Row],[Min Conductivity]]+Table1[[#This Row],[Max Conductivity]])/2</f>
        <v>253</v>
      </c>
      <c r="Q1114">
        <v>1.8</v>
      </c>
      <c r="R1114">
        <v>2.2000000000000002</v>
      </c>
      <c r="S1114">
        <f>(Table1[[#This Row],[Min BOD]]+Table1[[#This Row],[Max BOD]])/2</f>
        <v>2</v>
      </c>
      <c r="T1114">
        <v>0</v>
      </c>
      <c r="U1114">
        <v>0.77</v>
      </c>
      <c r="V1114">
        <f>(Table1[[#This Row],[Min Nitrate N + Nitrite N]]+Table1[[#This Row],[Max Nitrate N + Nitrite N]])/2</f>
        <v>0.38500000000000001</v>
      </c>
      <c r="W1114">
        <v>2</v>
      </c>
      <c r="X1114">
        <v>6</v>
      </c>
      <c r="Y1114">
        <f>(Table1[[#This Row],[Min Fecal Coliform]]+Table1[[#This Row],[Max Fecal Coliform]])/2</f>
        <v>4</v>
      </c>
      <c r="Z1114">
        <v>25</v>
      </c>
      <c r="AA1114">
        <v>63</v>
      </c>
      <c r="AB1114">
        <f>(Table1[[#This Row],[Min Total Coliform]]+Table1[[#This Row],[Max Total Coliform]])/2</f>
        <v>44</v>
      </c>
      <c r="AC1114">
        <f>MIN(10, (Table1[[#This Row],[Avg BOD]]/4)*10)</f>
        <v>5</v>
      </c>
      <c r="AD1114">
        <f>MIN(10, (Table1[[#This Row],[Avg Fecal Coliform]]/600)*10)</f>
        <v>6.6666666666666666E-2</v>
      </c>
      <c r="AE1114">
        <f>MIN(10, (Table1[[#This Row],[Avg Nitrate N + Nitrite N]]/10)*10)</f>
        <v>0.38500000000000001</v>
      </c>
      <c r="AF1114">
        <f>IF(OR(Table1[[#This Row],[Avg pH]]&lt;6.5,Table1[[#This Row],[Avg pH]]&gt;8.5),10,0)</f>
        <v>0</v>
      </c>
      <c r="AG1114">
        <f>MAX(0, 10-(2*Table1[[#This Row],[Avg Dissolved Oxygen]]))</f>
        <v>0</v>
      </c>
      <c r="AH1114">
        <f>(Table1[[#This Row],[Fecal Score]]*0.3) + (Table1[[#This Row],[BOD Score]]*0.25) + (Table1[[#This Row],[Nitrate Score]]*0.2) + (Table1[[#This Row],[pH Score]]*0.15) + (Table1[[#This Row],[Dissolved Oxygen Score]]*0.1)</f>
        <v>1.347</v>
      </c>
      <c r="AI1114">
        <v>2019</v>
      </c>
    </row>
    <row r="1115" spans="1:35">
      <c r="A1115">
        <v>3299</v>
      </c>
      <c r="B1115" t="s">
        <v>248</v>
      </c>
      <c r="C1115" t="s">
        <v>8</v>
      </c>
      <c r="D1115" t="s">
        <v>227</v>
      </c>
      <c r="E1115">
        <v>17</v>
      </c>
      <c r="F1115">
        <v>30.1</v>
      </c>
      <c r="G1115">
        <f>(Table1[[#This Row],[Min Temperature]]+Table1[[#This Row],[Max Temperature]])/2</f>
        <v>23.55</v>
      </c>
      <c r="H1115">
        <v>6.4</v>
      </c>
      <c r="I1115">
        <v>7.1</v>
      </c>
      <c r="J1115">
        <f>(Table1[[#This Row],[Min Dissolved Oxygen]]+Table1[[#This Row],[Max Dissolved Oxygen]])/2</f>
        <v>6.75</v>
      </c>
      <c r="K1115">
        <v>7.1</v>
      </c>
      <c r="L1115">
        <v>8.4</v>
      </c>
      <c r="M1115">
        <f>(Table1[[#This Row],[Min pH]]+Table1[[#This Row],[Max pH]])/2</f>
        <v>7.75</v>
      </c>
      <c r="N1115">
        <v>340</v>
      </c>
      <c r="O1115">
        <v>853</v>
      </c>
      <c r="P1115">
        <f>(Table1[[#This Row],[Min Conductivity]]+Table1[[#This Row],[Max Conductivity]])/2</f>
        <v>596.5</v>
      </c>
      <c r="Q1115">
        <v>3.2</v>
      </c>
      <c r="R1115">
        <v>5.4</v>
      </c>
      <c r="S1115">
        <f>(Table1[[#This Row],[Min BOD]]+Table1[[#This Row],[Max BOD]])/2</f>
        <v>4.3000000000000007</v>
      </c>
      <c r="T1115">
        <v>0.2</v>
      </c>
      <c r="U1115">
        <v>2</v>
      </c>
      <c r="V1115">
        <f>(Table1[[#This Row],[Min Nitrate N + Nitrite N]]+Table1[[#This Row],[Max Nitrate N + Nitrite N]])/2</f>
        <v>1.1000000000000001</v>
      </c>
      <c r="W1115">
        <v>2</v>
      </c>
      <c r="X1115">
        <v>240</v>
      </c>
      <c r="Y1115">
        <f>(Table1[[#This Row],[Min Fecal Coliform]]+Table1[[#This Row],[Max Fecal Coliform]])/2</f>
        <v>121</v>
      </c>
      <c r="Z1115">
        <v>0</v>
      </c>
      <c r="AA1115">
        <v>1100</v>
      </c>
      <c r="AB1115">
        <f>(Table1[[#This Row],[Min Total Coliform]]+Table1[[#This Row],[Max Total Coliform]])/2</f>
        <v>550</v>
      </c>
      <c r="AC1115">
        <f>MIN(10, (Table1[[#This Row],[Avg BOD]]/4)*10)</f>
        <v>10</v>
      </c>
      <c r="AD1115">
        <f>MIN(10, (Table1[[#This Row],[Avg Fecal Coliform]]/600)*10)</f>
        <v>2.0166666666666666</v>
      </c>
      <c r="AE1115">
        <f>MIN(10, (Table1[[#This Row],[Avg Nitrate N + Nitrite N]]/10)*10)</f>
        <v>1.1000000000000001</v>
      </c>
      <c r="AF1115">
        <f>IF(OR(Table1[[#This Row],[Avg pH]]&lt;6.5,Table1[[#This Row],[Avg pH]]&gt;8.5),10,0)</f>
        <v>0</v>
      </c>
      <c r="AG1115">
        <f>MAX(0, 10-(2*Table1[[#This Row],[Avg Dissolved Oxygen]]))</f>
        <v>0</v>
      </c>
      <c r="AH1115">
        <f>(Table1[[#This Row],[Fecal Score]]*0.3) + (Table1[[#This Row],[BOD Score]]*0.25) + (Table1[[#This Row],[Nitrate Score]]*0.2) + (Table1[[#This Row],[pH Score]]*0.15) + (Table1[[#This Row],[Dissolved Oxygen Score]]*0.1)</f>
        <v>3.3250000000000002</v>
      </c>
      <c r="AI1115">
        <v>2019</v>
      </c>
    </row>
    <row r="1116" spans="1:35">
      <c r="A1116">
        <v>3300</v>
      </c>
      <c r="B1116" t="s">
        <v>249</v>
      </c>
      <c r="C1116" t="s">
        <v>8</v>
      </c>
      <c r="D1116" t="s">
        <v>227</v>
      </c>
      <c r="E1116">
        <v>18</v>
      </c>
      <c r="F1116">
        <v>32.5</v>
      </c>
      <c r="G1116">
        <f>(Table1[[#This Row],[Min Temperature]]+Table1[[#This Row],[Max Temperature]])/2</f>
        <v>25.25</v>
      </c>
      <c r="H1116">
        <v>4.8</v>
      </c>
      <c r="I1116">
        <v>7.9</v>
      </c>
      <c r="J1116">
        <f>(Table1[[#This Row],[Min Dissolved Oxygen]]+Table1[[#This Row],[Max Dissolved Oxygen]])/2</f>
        <v>6.35</v>
      </c>
      <c r="K1116">
        <v>6.8</v>
      </c>
      <c r="L1116">
        <v>8.6</v>
      </c>
      <c r="M1116">
        <f>(Table1[[#This Row],[Min pH]]+Table1[[#This Row],[Max pH]])/2</f>
        <v>7.6999999999999993</v>
      </c>
      <c r="N1116">
        <v>352</v>
      </c>
      <c r="O1116">
        <v>4620</v>
      </c>
      <c r="P1116">
        <f>(Table1[[#This Row],[Min Conductivity]]+Table1[[#This Row],[Max Conductivity]])/2</f>
        <v>2486</v>
      </c>
      <c r="Q1116">
        <v>2.1</v>
      </c>
      <c r="R1116">
        <v>13</v>
      </c>
      <c r="S1116">
        <f>(Table1[[#This Row],[Min BOD]]+Table1[[#This Row],[Max BOD]])/2</f>
        <v>7.55</v>
      </c>
      <c r="T1116">
        <v>0.28000000000000003</v>
      </c>
      <c r="U1116">
        <v>3.64</v>
      </c>
      <c r="V1116">
        <f>(Table1[[#This Row],[Min Nitrate N + Nitrite N]]+Table1[[#This Row],[Max Nitrate N + Nitrite N]])/2</f>
        <v>1.96</v>
      </c>
      <c r="W1116">
        <v>2</v>
      </c>
      <c r="X1116">
        <v>350</v>
      </c>
      <c r="Y1116">
        <f>(Table1[[#This Row],[Min Fecal Coliform]]+Table1[[#This Row],[Max Fecal Coliform]])/2</f>
        <v>176</v>
      </c>
      <c r="Z1116">
        <v>0</v>
      </c>
      <c r="AA1116">
        <v>1600</v>
      </c>
      <c r="AB1116">
        <f>(Table1[[#This Row],[Min Total Coliform]]+Table1[[#This Row],[Max Total Coliform]])/2</f>
        <v>800</v>
      </c>
      <c r="AC1116">
        <f>MIN(10, (Table1[[#This Row],[Avg BOD]]/4)*10)</f>
        <v>10</v>
      </c>
      <c r="AD1116">
        <f>MIN(10, (Table1[[#This Row],[Avg Fecal Coliform]]/600)*10)</f>
        <v>2.9333333333333336</v>
      </c>
      <c r="AE1116">
        <f>MIN(10, (Table1[[#This Row],[Avg Nitrate N + Nitrite N]]/10)*10)</f>
        <v>1.96</v>
      </c>
      <c r="AF1116">
        <f>IF(OR(Table1[[#This Row],[Avg pH]]&lt;6.5,Table1[[#This Row],[Avg pH]]&gt;8.5),10,0)</f>
        <v>0</v>
      </c>
      <c r="AG1116">
        <f>MAX(0, 10-(2*Table1[[#This Row],[Avg Dissolved Oxygen]]))</f>
        <v>0</v>
      </c>
      <c r="AH1116">
        <f>(Table1[[#This Row],[Fecal Score]]*0.3) + (Table1[[#This Row],[BOD Score]]*0.25) + (Table1[[#This Row],[Nitrate Score]]*0.2) + (Table1[[#This Row],[pH Score]]*0.15) + (Table1[[#This Row],[Dissolved Oxygen Score]]*0.1)</f>
        <v>3.7719999999999998</v>
      </c>
      <c r="AI1116">
        <v>2019</v>
      </c>
    </row>
    <row r="1117" spans="1:35">
      <c r="A1117">
        <v>3301</v>
      </c>
      <c r="B1117" t="s">
        <v>250</v>
      </c>
      <c r="C1117" t="s">
        <v>8</v>
      </c>
      <c r="D1117" t="s">
        <v>227</v>
      </c>
      <c r="E1117">
        <v>13.9</v>
      </c>
      <c r="F1117">
        <v>35.9</v>
      </c>
      <c r="G1117">
        <f>(Table1[[#This Row],[Min Temperature]]+Table1[[#This Row],[Max Temperature]])/2</f>
        <v>24.9</v>
      </c>
      <c r="H1117">
        <v>6.1</v>
      </c>
      <c r="I1117">
        <v>8</v>
      </c>
      <c r="J1117">
        <f>(Table1[[#This Row],[Min Dissolved Oxygen]]+Table1[[#This Row],[Max Dissolved Oxygen]])/2</f>
        <v>7.05</v>
      </c>
      <c r="K1117">
        <v>7.3</v>
      </c>
      <c r="L1117">
        <v>7.8</v>
      </c>
      <c r="M1117">
        <f>(Table1[[#This Row],[Min pH]]+Table1[[#This Row],[Max pH]])/2</f>
        <v>7.55</v>
      </c>
      <c r="N1117">
        <v>320</v>
      </c>
      <c r="O1117">
        <v>4870</v>
      </c>
      <c r="P1117">
        <f>(Table1[[#This Row],[Min Conductivity]]+Table1[[#This Row],[Max Conductivity]])/2</f>
        <v>2595</v>
      </c>
      <c r="Q1117">
        <v>2.2000000000000002</v>
      </c>
      <c r="R1117">
        <v>4</v>
      </c>
      <c r="S1117">
        <f>(Table1[[#This Row],[Min BOD]]+Table1[[#This Row],[Max BOD]])/2</f>
        <v>3.1</v>
      </c>
      <c r="T1117">
        <v>0.25</v>
      </c>
      <c r="U1117">
        <v>2</v>
      </c>
      <c r="V1117">
        <f>(Table1[[#This Row],[Min Nitrate N + Nitrite N]]+Table1[[#This Row],[Max Nitrate N + Nitrite N]])/2</f>
        <v>1.125</v>
      </c>
      <c r="W1117">
        <v>2</v>
      </c>
      <c r="X1117">
        <v>120</v>
      </c>
      <c r="Y1117">
        <f>(Table1[[#This Row],[Min Fecal Coliform]]+Table1[[#This Row],[Max Fecal Coliform]])/2</f>
        <v>61</v>
      </c>
      <c r="Z1117">
        <v>0</v>
      </c>
      <c r="AA1117">
        <v>540</v>
      </c>
      <c r="AB1117">
        <f>(Table1[[#This Row],[Min Total Coliform]]+Table1[[#This Row],[Max Total Coliform]])/2</f>
        <v>270</v>
      </c>
      <c r="AC1117">
        <f>MIN(10, (Table1[[#This Row],[Avg BOD]]/4)*10)</f>
        <v>7.75</v>
      </c>
      <c r="AD1117">
        <f>MIN(10, (Table1[[#This Row],[Avg Fecal Coliform]]/600)*10)</f>
        <v>1.0166666666666666</v>
      </c>
      <c r="AE1117">
        <f>MIN(10, (Table1[[#This Row],[Avg Nitrate N + Nitrite N]]/10)*10)</f>
        <v>1.125</v>
      </c>
      <c r="AF1117">
        <f>IF(OR(Table1[[#This Row],[Avg pH]]&lt;6.5,Table1[[#This Row],[Avg pH]]&gt;8.5),10,0)</f>
        <v>0</v>
      </c>
      <c r="AG1117">
        <f>MAX(0, 10-(2*Table1[[#This Row],[Avg Dissolved Oxygen]]))</f>
        <v>0</v>
      </c>
      <c r="AH1117">
        <f>(Table1[[#This Row],[Fecal Score]]*0.3) + (Table1[[#This Row],[BOD Score]]*0.25) + (Table1[[#This Row],[Nitrate Score]]*0.2) + (Table1[[#This Row],[pH Score]]*0.15) + (Table1[[#This Row],[Dissolved Oxygen Score]]*0.1)</f>
        <v>2.4675000000000002</v>
      </c>
      <c r="AI1117">
        <v>2019</v>
      </c>
    </row>
    <row r="1118" spans="1:35">
      <c r="A1118">
        <v>3302</v>
      </c>
      <c r="B1118" t="s">
        <v>251</v>
      </c>
      <c r="C1118" t="s">
        <v>8</v>
      </c>
      <c r="D1118" t="s">
        <v>227</v>
      </c>
      <c r="E1118">
        <v>19</v>
      </c>
      <c r="F1118">
        <v>26</v>
      </c>
      <c r="G1118">
        <f>(Table1[[#This Row],[Min Temperature]]+Table1[[#This Row],[Max Temperature]])/2</f>
        <v>22.5</v>
      </c>
      <c r="H1118">
        <v>6</v>
      </c>
      <c r="I1118">
        <v>6.9</v>
      </c>
      <c r="J1118">
        <f>(Table1[[#This Row],[Min Dissolved Oxygen]]+Table1[[#This Row],[Max Dissolved Oxygen]])/2</f>
        <v>6.45</v>
      </c>
      <c r="K1118">
        <v>7.1</v>
      </c>
      <c r="L1118">
        <v>8.4</v>
      </c>
      <c r="M1118">
        <f>(Table1[[#This Row],[Min pH]]+Table1[[#This Row],[Max pH]])/2</f>
        <v>7.75</v>
      </c>
      <c r="N1118">
        <v>278</v>
      </c>
      <c r="O1118">
        <v>974</v>
      </c>
      <c r="P1118">
        <f>(Table1[[#This Row],[Min Conductivity]]+Table1[[#This Row],[Max Conductivity]])/2</f>
        <v>626</v>
      </c>
      <c r="Q1118">
        <v>1.4</v>
      </c>
      <c r="R1118">
        <v>3.8</v>
      </c>
      <c r="S1118">
        <f>(Table1[[#This Row],[Min BOD]]+Table1[[#This Row],[Max BOD]])/2</f>
        <v>2.5999999999999996</v>
      </c>
      <c r="T1118">
        <v>0</v>
      </c>
      <c r="U1118">
        <v>4.29</v>
      </c>
      <c r="V1118">
        <f>(Table1[[#This Row],[Min Nitrate N + Nitrite N]]+Table1[[#This Row],[Max Nitrate N + Nitrite N]])/2</f>
        <v>2.145</v>
      </c>
      <c r="W1118">
        <v>2</v>
      </c>
      <c r="X1118">
        <v>2</v>
      </c>
      <c r="Y1118">
        <f>(Table1[[#This Row],[Min Fecal Coliform]]+Table1[[#This Row],[Max Fecal Coliform]])/2</f>
        <v>2</v>
      </c>
      <c r="Z1118">
        <v>84</v>
      </c>
      <c r="AA1118">
        <v>170</v>
      </c>
      <c r="AB1118">
        <f>(Table1[[#This Row],[Min Total Coliform]]+Table1[[#This Row],[Max Total Coliform]])/2</f>
        <v>127</v>
      </c>
      <c r="AC1118">
        <f>MIN(10, (Table1[[#This Row],[Avg BOD]]/4)*10)</f>
        <v>6.4999999999999991</v>
      </c>
      <c r="AD1118">
        <f>MIN(10, (Table1[[#This Row],[Avg Fecal Coliform]]/600)*10)</f>
        <v>3.3333333333333333E-2</v>
      </c>
      <c r="AE1118">
        <f>MIN(10, (Table1[[#This Row],[Avg Nitrate N + Nitrite N]]/10)*10)</f>
        <v>2.145</v>
      </c>
      <c r="AF1118">
        <f>IF(OR(Table1[[#This Row],[Avg pH]]&lt;6.5,Table1[[#This Row],[Avg pH]]&gt;8.5),10,0)</f>
        <v>0</v>
      </c>
      <c r="AG1118">
        <f>MAX(0, 10-(2*Table1[[#This Row],[Avg Dissolved Oxygen]]))</f>
        <v>0</v>
      </c>
      <c r="AH1118">
        <f>(Table1[[#This Row],[Fecal Score]]*0.3) + (Table1[[#This Row],[BOD Score]]*0.25) + (Table1[[#This Row],[Nitrate Score]]*0.2) + (Table1[[#This Row],[pH Score]]*0.15) + (Table1[[#This Row],[Dissolved Oxygen Score]]*0.1)</f>
        <v>2.0640000000000001</v>
      </c>
      <c r="AI1118">
        <v>2019</v>
      </c>
    </row>
    <row r="1119" spans="1:35">
      <c r="A1119">
        <v>3303</v>
      </c>
      <c r="B1119" t="s">
        <v>252</v>
      </c>
      <c r="C1119" t="s">
        <v>8</v>
      </c>
      <c r="D1119" t="s">
        <v>227</v>
      </c>
      <c r="E1119">
        <v>21</v>
      </c>
      <c r="F1119">
        <v>35</v>
      </c>
      <c r="G1119">
        <f>(Table1[[#This Row],[Min Temperature]]+Table1[[#This Row],[Max Temperature]])/2</f>
        <v>28</v>
      </c>
      <c r="H1119">
        <v>6</v>
      </c>
      <c r="I1119">
        <v>7.2</v>
      </c>
      <c r="J1119">
        <f>(Table1[[#This Row],[Min Dissolved Oxygen]]+Table1[[#This Row],[Max Dissolved Oxygen]])/2</f>
        <v>6.6</v>
      </c>
      <c r="K1119">
        <v>7.3</v>
      </c>
      <c r="L1119">
        <v>8.1999999999999993</v>
      </c>
      <c r="M1119">
        <f>(Table1[[#This Row],[Min pH]]+Table1[[#This Row],[Max pH]])/2</f>
        <v>7.75</v>
      </c>
      <c r="N1119">
        <v>249</v>
      </c>
      <c r="O1119">
        <v>382</v>
      </c>
      <c r="P1119">
        <f>(Table1[[#This Row],[Min Conductivity]]+Table1[[#This Row],[Max Conductivity]])/2</f>
        <v>315.5</v>
      </c>
      <c r="Q1119">
        <v>1</v>
      </c>
      <c r="R1119">
        <v>1.5</v>
      </c>
      <c r="S1119">
        <f>(Table1[[#This Row],[Min BOD]]+Table1[[#This Row],[Max BOD]])/2</f>
        <v>1.25</v>
      </c>
      <c r="T1119">
        <v>0.21</v>
      </c>
      <c r="U1119">
        <v>0.49</v>
      </c>
      <c r="V1119">
        <f>(Table1[[#This Row],[Min Nitrate N + Nitrite N]]+Table1[[#This Row],[Max Nitrate N + Nitrite N]])/2</f>
        <v>0.35</v>
      </c>
      <c r="W1119">
        <v>2</v>
      </c>
      <c r="X1119">
        <v>4</v>
      </c>
      <c r="Y1119">
        <f>(Table1[[#This Row],[Min Fecal Coliform]]+Table1[[#This Row],[Max Fecal Coliform]])/2</f>
        <v>3</v>
      </c>
      <c r="Z1119">
        <v>20</v>
      </c>
      <c r="AA1119">
        <v>39</v>
      </c>
      <c r="AB1119">
        <f>(Table1[[#This Row],[Min Total Coliform]]+Table1[[#This Row],[Max Total Coliform]])/2</f>
        <v>29.5</v>
      </c>
      <c r="AC1119">
        <f>MIN(10, (Table1[[#This Row],[Avg BOD]]/4)*10)</f>
        <v>3.125</v>
      </c>
      <c r="AD1119">
        <f>MIN(10, (Table1[[#This Row],[Avg Fecal Coliform]]/600)*10)</f>
        <v>0.05</v>
      </c>
      <c r="AE1119">
        <f>MIN(10, (Table1[[#This Row],[Avg Nitrate N + Nitrite N]]/10)*10)</f>
        <v>0.35</v>
      </c>
      <c r="AF1119">
        <f>IF(OR(Table1[[#This Row],[Avg pH]]&lt;6.5,Table1[[#This Row],[Avg pH]]&gt;8.5),10,0)</f>
        <v>0</v>
      </c>
      <c r="AG1119">
        <f>MAX(0, 10-(2*Table1[[#This Row],[Avg Dissolved Oxygen]]))</f>
        <v>0</v>
      </c>
      <c r="AH1119">
        <f>(Table1[[#This Row],[Fecal Score]]*0.3) + (Table1[[#This Row],[BOD Score]]*0.25) + (Table1[[#This Row],[Nitrate Score]]*0.2) + (Table1[[#This Row],[pH Score]]*0.15) + (Table1[[#This Row],[Dissolved Oxygen Score]]*0.1)</f>
        <v>0.86624999999999996</v>
      </c>
      <c r="AI1119">
        <v>2019</v>
      </c>
    </row>
    <row r="1120" spans="1:35">
      <c r="A1120">
        <v>3304</v>
      </c>
      <c r="B1120" t="s">
        <v>253</v>
      </c>
      <c r="C1120" t="s">
        <v>8</v>
      </c>
      <c r="D1120" t="s">
        <v>227</v>
      </c>
      <c r="E1120">
        <v>20</v>
      </c>
      <c r="F1120">
        <v>40</v>
      </c>
      <c r="G1120">
        <f>(Table1[[#This Row],[Min Temperature]]+Table1[[#This Row],[Max Temperature]])/2</f>
        <v>30</v>
      </c>
      <c r="H1120">
        <v>6.2</v>
      </c>
      <c r="I1120">
        <v>7.6</v>
      </c>
      <c r="J1120">
        <f>(Table1[[#This Row],[Min Dissolved Oxygen]]+Table1[[#This Row],[Max Dissolved Oxygen]])/2</f>
        <v>6.9</v>
      </c>
      <c r="K1120">
        <v>7.2</v>
      </c>
      <c r="L1120">
        <v>7.6</v>
      </c>
      <c r="M1120">
        <f>(Table1[[#This Row],[Min pH]]+Table1[[#This Row],[Max pH]])/2</f>
        <v>7.4</v>
      </c>
      <c r="N1120">
        <v>130</v>
      </c>
      <c r="O1120">
        <v>580</v>
      </c>
      <c r="P1120">
        <f>(Table1[[#This Row],[Min Conductivity]]+Table1[[#This Row],[Max Conductivity]])/2</f>
        <v>355</v>
      </c>
      <c r="Q1120">
        <v>1.6</v>
      </c>
      <c r="R1120">
        <v>2</v>
      </c>
      <c r="S1120">
        <f>(Table1[[#This Row],[Min BOD]]+Table1[[#This Row],[Max BOD]])/2</f>
        <v>1.8</v>
      </c>
      <c r="T1120">
        <v>0</v>
      </c>
      <c r="U1120">
        <v>0.8</v>
      </c>
      <c r="V1120">
        <f>(Table1[[#This Row],[Min Nitrate N + Nitrite N]]+Table1[[#This Row],[Max Nitrate N + Nitrite N]])/2</f>
        <v>0.4</v>
      </c>
      <c r="W1120">
        <v>2</v>
      </c>
      <c r="X1120">
        <v>2</v>
      </c>
      <c r="Y1120">
        <f>(Table1[[#This Row],[Min Fecal Coliform]]+Table1[[#This Row],[Max Fecal Coliform]])/2</f>
        <v>2</v>
      </c>
      <c r="Z1120">
        <v>11</v>
      </c>
      <c r="AA1120">
        <v>21</v>
      </c>
      <c r="AB1120">
        <f>(Table1[[#This Row],[Min Total Coliform]]+Table1[[#This Row],[Max Total Coliform]])/2</f>
        <v>16</v>
      </c>
      <c r="AC1120">
        <f>MIN(10, (Table1[[#This Row],[Avg BOD]]/4)*10)</f>
        <v>4.5</v>
      </c>
      <c r="AD1120">
        <f>MIN(10, (Table1[[#This Row],[Avg Fecal Coliform]]/600)*10)</f>
        <v>3.3333333333333333E-2</v>
      </c>
      <c r="AE1120">
        <f>MIN(10, (Table1[[#This Row],[Avg Nitrate N + Nitrite N]]/10)*10)</f>
        <v>0.4</v>
      </c>
      <c r="AF1120">
        <f>IF(OR(Table1[[#This Row],[Avg pH]]&lt;6.5,Table1[[#This Row],[Avg pH]]&gt;8.5),10,0)</f>
        <v>0</v>
      </c>
      <c r="AG1120">
        <f>MAX(0, 10-(2*Table1[[#This Row],[Avg Dissolved Oxygen]]))</f>
        <v>0</v>
      </c>
      <c r="AH1120">
        <f>(Table1[[#This Row],[Fecal Score]]*0.3) + (Table1[[#This Row],[BOD Score]]*0.25) + (Table1[[#This Row],[Nitrate Score]]*0.2) + (Table1[[#This Row],[pH Score]]*0.15) + (Table1[[#This Row],[Dissolved Oxygen Score]]*0.1)</f>
        <v>1.2150000000000001</v>
      </c>
      <c r="AI1120">
        <v>2019</v>
      </c>
    </row>
    <row r="1121" spans="1:35">
      <c r="A1121">
        <v>3830</v>
      </c>
      <c r="B1121" t="s">
        <v>254</v>
      </c>
      <c r="C1121" t="s">
        <v>8</v>
      </c>
      <c r="D1121" t="s">
        <v>227</v>
      </c>
      <c r="E1121">
        <v>15.8</v>
      </c>
      <c r="F1121">
        <v>27.9</v>
      </c>
      <c r="G1121">
        <f>(Table1[[#This Row],[Min Temperature]]+Table1[[#This Row],[Max Temperature]])/2</f>
        <v>21.85</v>
      </c>
      <c r="H1121">
        <v>6.2</v>
      </c>
      <c r="I1121">
        <v>8.1999999999999993</v>
      </c>
      <c r="J1121">
        <f>(Table1[[#This Row],[Min Dissolved Oxygen]]+Table1[[#This Row],[Max Dissolved Oxygen]])/2</f>
        <v>7.1999999999999993</v>
      </c>
      <c r="K1121">
        <v>7.3</v>
      </c>
      <c r="L1121">
        <v>8.3000000000000007</v>
      </c>
      <c r="M1121">
        <f>(Table1[[#This Row],[Min pH]]+Table1[[#This Row],[Max pH]])/2</f>
        <v>7.8000000000000007</v>
      </c>
      <c r="N1121">
        <v>239</v>
      </c>
      <c r="O1121">
        <v>796</v>
      </c>
      <c r="P1121">
        <f>(Table1[[#This Row],[Min Conductivity]]+Table1[[#This Row],[Max Conductivity]])/2</f>
        <v>517.5</v>
      </c>
      <c r="Q1121">
        <v>2.2000000000000002</v>
      </c>
      <c r="R1121">
        <v>7.2</v>
      </c>
      <c r="S1121">
        <f>(Table1[[#This Row],[Min BOD]]+Table1[[#This Row],[Max BOD]])/2</f>
        <v>4.7</v>
      </c>
      <c r="T1121">
        <v>0</v>
      </c>
      <c r="U1121">
        <v>2</v>
      </c>
      <c r="V1121">
        <f>(Table1[[#This Row],[Min Nitrate N + Nitrite N]]+Table1[[#This Row],[Max Nitrate N + Nitrite N]])/2</f>
        <v>1</v>
      </c>
      <c r="W1121">
        <v>2</v>
      </c>
      <c r="X1121">
        <v>140</v>
      </c>
      <c r="Y1121">
        <f>(Table1[[#This Row],[Min Fecal Coliform]]+Table1[[#This Row],[Max Fecal Coliform]])/2</f>
        <v>71</v>
      </c>
      <c r="Z1121">
        <v>0</v>
      </c>
      <c r="AA1121">
        <v>430</v>
      </c>
      <c r="AB1121">
        <f>(Table1[[#This Row],[Min Total Coliform]]+Table1[[#This Row],[Max Total Coliform]])/2</f>
        <v>215</v>
      </c>
      <c r="AC1121">
        <f>MIN(10, (Table1[[#This Row],[Avg BOD]]/4)*10)</f>
        <v>10</v>
      </c>
      <c r="AD1121">
        <f>MIN(10, (Table1[[#This Row],[Avg Fecal Coliform]]/600)*10)</f>
        <v>1.1833333333333333</v>
      </c>
      <c r="AE1121">
        <f>MIN(10, (Table1[[#This Row],[Avg Nitrate N + Nitrite N]]/10)*10)</f>
        <v>1</v>
      </c>
      <c r="AF1121">
        <f>IF(OR(Table1[[#This Row],[Avg pH]]&lt;6.5,Table1[[#This Row],[Avg pH]]&gt;8.5),10,0)</f>
        <v>0</v>
      </c>
      <c r="AG1121">
        <f>MAX(0, 10-(2*Table1[[#This Row],[Avg Dissolved Oxygen]]))</f>
        <v>0</v>
      </c>
      <c r="AH1121">
        <f>(Table1[[#This Row],[Fecal Score]]*0.3) + (Table1[[#This Row],[BOD Score]]*0.25) + (Table1[[#This Row],[Nitrate Score]]*0.2) + (Table1[[#This Row],[pH Score]]*0.15) + (Table1[[#This Row],[Dissolved Oxygen Score]]*0.1)</f>
        <v>3.0550000000000002</v>
      </c>
      <c r="AI1121">
        <v>2019</v>
      </c>
    </row>
    <row r="1122" spans="1:35">
      <c r="A1122">
        <v>3831</v>
      </c>
      <c r="B1122" t="s">
        <v>255</v>
      </c>
      <c r="C1122" t="s">
        <v>8</v>
      </c>
      <c r="D1122" t="s">
        <v>227</v>
      </c>
      <c r="E1122">
        <v>14</v>
      </c>
      <c r="F1122">
        <v>35.799999999999997</v>
      </c>
      <c r="G1122">
        <f>(Table1[[#This Row],[Min Temperature]]+Table1[[#This Row],[Max Temperature]])/2</f>
        <v>24.9</v>
      </c>
      <c r="H1122">
        <v>6.4</v>
      </c>
      <c r="I1122">
        <v>7.5</v>
      </c>
      <c r="J1122">
        <f>(Table1[[#This Row],[Min Dissolved Oxygen]]+Table1[[#This Row],[Max Dissolved Oxygen]])/2</f>
        <v>6.95</v>
      </c>
      <c r="K1122">
        <v>7.3</v>
      </c>
      <c r="L1122">
        <v>8.1</v>
      </c>
      <c r="M1122">
        <f>(Table1[[#This Row],[Min pH]]+Table1[[#This Row],[Max pH]])/2</f>
        <v>7.6999999999999993</v>
      </c>
      <c r="N1122">
        <v>290</v>
      </c>
      <c r="O1122">
        <v>512</v>
      </c>
      <c r="P1122">
        <f>(Table1[[#This Row],[Min Conductivity]]+Table1[[#This Row],[Max Conductivity]])/2</f>
        <v>401</v>
      </c>
      <c r="Q1122">
        <v>2.2000000000000002</v>
      </c>
      <c r="R1122">
        <v>4.8</v>
      </c>
      <c r="S1122">
        <f>(Table1[[#This Row],[Min BOD]]+Table1[[#This Row],[Max BOD]])/2</f>
        <v>3.5</v>
      </c>
      <c r="T1122">
        <v>0.34</v>
      </c>
      <c r="U1122">
        <v>1.6</v>
      </c>
      <c r="V1122">
        <f>(Table1[[#This Row],[Min Nitrate N + Nitrite N]]+Table1[[#This Row],[Max Nitrate N + Nitrite N]])/2</f>
        <v>0.97000000000000008</v>
      </c>
      <c r="W1122">
        <v>2</v>
      </c>
      <c r="X1122">
        <v>84</v>
      </c>
      <c r="Y1122">
        <f>(Table1[[#This Row],[Min Fecal Coliform]]+Table1[[#This Row],[Max Fecal Coliform]])/2</f>
        <v>43</v>
      </c>
      <c r="Z1122">
        <v>0</v>
      </c>
      <c r="AA1122">
        <v>430</v>
      </c>
      <c r="AB1122">
        <f>(Table1[[#This Row],[Min Total Coliform]]+Table1[[#This Row],[Max Total Coliform]])/2</f>
        <v>215</v>
      </c>
      <c r="AC1122">
        <f>MIN(10, (Table1[[#This Row],[Avg BOD]]/4)*10)</f>
        <v>8.75</v>
      </c>
      <c r="AD1122">
        <f>MIN(10, (Table1[[#This Row],[Avg Fecal Coliform]]/600)*10)</f>
        <v>0.71666666666666667</v>
      </c>
      <c r="AE1122">
        <f>MIN(10, (Table1[[#This Row],[Avg Nitrate N + Nitrite N]]/10)*10)</f>
        <v>0.97</v>
      </c>
      <c r="AF1122">
        <f>IF(OR(Table1[[#This Row],[Avg pH]]&lt;6.5,Table1[[#This Row],[Avg pH]]&gt;8.5),10,0)</f>
        <v>0</v>
      </c>
      <c r="AG1122">
        <f>MAX(0, 10-(2*Table1[[#This Row],[Avg Dissolved Oxygen]]))</f>
        <v>0</v>
      </c>
      <c r="AH1122">
        <f>(Table1[[#This Row],[Fecal Score]]*0.3) + (Table1[[#This Row],[BOD Score]]*0.25) + (Table1[[#This Row],[Nitrate Score]]*0.2) + (Table1[[#This Row],[pH Score]]*0.15) + (Table1[[#This Row],[Dissolved Oxygen Score]]*0.1)</f>
        <v>2.5964999999999998</v>
      </c>
      <c r="AI1122">
        <v>2019</v>
      </c>
    </row>
    <row r="1123" spans="1:35">
      <c r="A1123">
        <v>3849</v>
      </c>
      <c r="B1123" t="s">
        <v>256</v>
      </c>
      <c r="C1123" t="s">
        <v>8</v>
      </c>
      <c r="D1123" t="s">
        <v>227</v>
      </c>
      <c r="E1123">
        <v>18</v>
      </c>
      <c r="F1123">
        <v>29</v>
      </c>
      <c r="G1123">
        <f>(Table1[[#This Row],[Min Temperature]]+Table1[[#This Row],[Max Temperature]])/2</f>
        <v>23.5</v>
      </c>
      <c r="H1123">
        <v>4.5</v>
      </c>
      <c r="I1123">
        <v>7.6</v>
      </c>
      <c r="J1123">
        <f>(Table1[[#This Row],[Min Dissolved Oxygen]]+Table1[[#This Row],[Max Dissolved Oxygen]])/2</f>
        <v>6.05</v>
      </c>
      <c r="K1123">
        <v>7.1</v>
      </c>
      <c r="L1123">
        <v>8.6999999999999993</v>
      </c>
      <c r="M1123">
        <f>(Table1[[#This Row],[Min pH]]+Table1[[#This Row],[Max pH]])/2</f>
        <v>7.8999999999999995</v>
      </c>
      <c r="N1123">
        <v>301</v>
      </c>
      <c r="O1123">
        <v>529</v>
      </c>
      <c r="P1123">
        <f>(Table1[[#This Row],[Min Conductivity]]+Table1[[#This Row],[Max Conductivity]])/2</f>
        <v>415</v>
      </c>
      <c r="Q1123">
        <v>0.8</v>
      </c>
      <c r="R1123">
        <v>1.8</v>
      </c>
      <c r="S1123">
        <f>(Table1[[#This Row],[Min BOD]]+Table1[[#This Row],[Max BOD]])/2</f>
        <v>1.3</v>
      </c>
      <c r="T1123">
        <v>0.03</v>
      </c>
      <c r="U1123">
        <v>1.1299999999999999</v>
      </c>
      <c r="V1123">
        <f>(Table1[[#This Row],[Min Nitrate N + Nitrite N]]+Table1[[#This Row],[Max Nitrate N + Nitrite N]])/2</f>
        <v>0.57999999999999996</v>
      </c>
      <c r="W1123">
        <v>2</v>
      </c>
      <c r="X1123">
        <v>2</v>
      </c>
      <c r="Y1123">
        <f>(Table1[[#This Row],[Min Fecal Coliform]]+Table1[[#This Row],[Max Fecal Coliform]])/2</f>
        <v>2</v>
      </c>
      <c r="Z1123">
        <v>32</v>
      </c>
      <c r="AA1123">
        <v>60</v>
      </c>
      <c r="AB1123">
        <f>(Table1[[#This Row],[Min Total Coliform]]+Table1[[#This Row],[Max Total Coliform]])/2</f>
        <v>46</v>
      </c>
      <c r="AC1123">
        <f>MIN(10, (Table1[[#This Row],[Avg BOD]]/4)*10)</f>
        <v>3.25</v>
      </c>
      <c r="AD1123">
        <f>MIN(10, (Table1[[#This Row],[Avg Fecal Coliform]]/600)*10)</f>
        <v>3.3333333333333333E-2</v>
      </c>
      <c r="AE1123">
        <f>MIN(10, (Table1[[#This Row],[Avg Nitrate N + Nitrite N]]/10)*10)</f>
        <v>0.57999999999999996</v>
      </c>
      <c r="AF1123">
        <f>IF(OR(Table1[[#This Row],[Avg pH]]&lt;6.5,Table1[[#This Row],[Avg pH]]&gt;8.5),10,0)</f>
        <v>0</v>
      </c>
      <c r="AG1123">
        <f>MAX(0, 10-(2*Table1[[#This Row],[Avg Dissolved Oxygen]]))</f>
        <v>0</v>
      </c>
      <c r="AH1123">
        <f>(Table1[[#This Row],[Fecal Score]]*0.3) + (Table1[[#This Row],[BOD Score]]*0.25) + (Table1[[#This Row],[Nitrate Score]]*0.2) + (Table1[[#This Row],[pH Score]]*0.15) + (Table1[[#This Row],[Dissolved Oxygen Score]]*0.1)</f>
        <v>0.9385</v>
      </c>
      <c r="AI1123">
        <v>2019</v>
      </c>
    </row>
    <row r="1124" spans="1:35">
      <c r="A1124">
        <v>3850</v>
      </c>
      <c r="B1124" t="s">
        <v>637</v>
      </c>
      <c r="C1124" t="s">
        <v>8</v>
      </c>
      <c r="D1124" t="s">
        <v>227</v>
      </c>
      <c r="E1124">
        <v>18</v>
      </c>
      <c r="F1124">
        <v>28</v>
      </c>
      <c r="G1124">
        <f>(Table1[[#This Row],[Min Temperature]]+Table1[[#This Row],[Max Temperature]])/2</f>
        <v>23</v>
      </c>
      <c r="H1124">
        <v>6.6</v>
      </c>
      <c r="I1124">
        <v>7.9</v>
      </c>
      <c r="J1124">
        <f>(Table1[[#This Row],[Min Dissolved Oxygen]]+Table1[[#This Row],[Max Dissolved Oxygen]])/2</f>
        <v>7.25</v>
      </c>
      <c r="K1124">
        <v>7.5</v>
      </c>
      <c r="L1124">
        <v>8.9</v>
      </c>
      <c r="M1124">
        <f>(Table1[[#This Row],[Min pH]]+Table1[[#This Row],[Max pH]])/2</f>
        <v>8.1999999999999993</v>
      </c>
      <c r="N1124">
        <v>258</v>
      </c>
      <c r="O1124">
        <v>656</v>
      </c>
      <c r="P1124">
        <f>(Table1[[#This Row],[Min Conductivity]]+Table1[[#This Row],[Max Conductivity]])/2</f>
        <v>457</v>
      </c>
      <c r="Q1124">
        <v>1</v>
      </c>
      <c r="R1124">
        <v>1.9</v>
      </c>
      <c r="S1124">
        <f>(Table1[[#This Row],[Min BOD]]+Table1[[#This Row],[Max BOD]])/2</f>
        <v>1.45</v>
      </c>
      <c r="T1124">
        <v>0.18</v>
      </c>
      <c r="U1124">
        <v>2.82</v>
      </c>
      <c r="V1124">
        <f>(Table1[[#This Row],[Min Nitrate N + Nitrite N]]+Table1[[#This Row],[Max Nitrate N + Nitrite N]])/2</f>
        <v>1.5</v>
      </c>
      <c r="W1124">
        <v>2</v>
      </c>
      <c r="X1124">
        <v>2</v>
      </c>
      <c r="Y1124">
        <f>(Table1[[#This Row],[Min Fecal Coliform]]+Table1[[#This Row],[Max Fecal Coliform]])/2</f>
        <v>2</v>
      </c>
      <c r="Z1124">
        <v>40</v>
      </c>
      <c r="AA1124">
        <v>63</v>
      </c>
      <c r="AB1124">
        <f>(Table1[[#This Row],[Min Total Coliform]]+Table1[[#This Row],[Max Total Coliform]])/2</f>
        <v>51.5</v>
      </c>
      <c r="AC1124">
        <f>MIN(10, (Table1[[#This Row],[Avg BOD]]/4)*10)</f>
        <v>3.625</v>
      </c>
      <c r="AD1124">
        <f>MIN(10, (Table1[[#This Row],[Avg Fecal Coliform]]/600)*10)</f>
        <v>3.3333333333333333E-2</v>
      </c>
      <c r="AE1124">
        <f>MIN(10, (Table1[[#This Row],[Avg Nitrate N + Nitrite N]]/10)*10)</f>
        <v>1.5</v>
      </c>
      <c r="AF1124">
        <f>IF(OR(Table1[[#This Row],[Avg pH]]&lt;6.5,Table1[[#This Row],[Avg pH]]&gt;8.5),10,0)</f>
        <v>0</v>
      </c>
      <c r="AG1124">
        <f>MAX(0, 10-(2*Table1[[#This Row],[Avg Dissolved Oxygen]]))</f>
        <v>0</v>
      </c>
      <c r="AH1124">
        <f>(Table1[[#This Row],[Fecal Score]]*0.3) + (Table1[[#This Row],[BOD Score]]*0.25) + (Table1[[#This Row],[Nitrate Score]]*0.2) + (Table1[[#This Row],[pH Score]]*0.15) + (Table1[[#This Row],[Dissolved Oxygen Score]]*0.1)</f>
        <v>1.2162500000000001</v>
      </c>
      <c r="AI1124">
        <v>2019</v>
      </c>
    </row>
    <row r="1125" spans="1:35">
      <c r="A1125">
        <v>2129</v>
      </c>
      <c r="B1125" t="s">
        <v>638</v>
      </c>
      <c r="C1125" t="s">
        <v>35</v>
      </c>
      <c r="D1125" t="s">
        <v>227</v>
      </c>
      <c r="E1125">
        <v>16.100000000000001</v>
      </c>
      <c r="F1125">
        <v>29.9</v>
      </c>
      <c r="G1125">
        <f>(Table1[[#This Row],[Min Temperature]]+Table1[[#This Row],[Max Temperature]])/2</f>
        <v>23</v>
      </c>
      <c r="H1125">
        <v>7.2</v>
      </c>
      <c r="I1125">
        <v>8.1</v>
      </c>
      <c r="J1125">
        <f>(Table1[[#This Row],[Min Dissolved Oxygen]]+Table1[[#This Row],[Max Dissolved Oxygen]])/2</f>
        <v>7.65</v>
      </c>
      <c r="K1125">
        <v>7.2</v>
      </c>
      <c r="L1125">
        <v>8.3000000000000007</v>
      </c>
      <c r="M1125">
        <f>(Table1[[#This Row],[Min pH]]+Table1[[#This Row],[Max pH]])/2</f>
        <v>7.75</v>
      </c>
      <c r="N1125">
        <v>233</v>
      </c>
      <c r="O1125">
        <v>3370</v>
      </c>
      <c r="P1125">
        <f>(Table1[[#This Row],[Min Conductivity]]+Table1[[#This Row],[Max Conductivity]])/2</f>
        <v>1801.5</v>
      </c>
      <c r="Q1125">
        <v>1.4</v>
      </c>
      <c r="R1125">
        <v>1.9</v>
      </c>
      <c r="S1125">
        <f>(Table1[[#This Row],[Min BOD]]+Table1[[#This Row],[Max BOD]])/2</f>
        <v>1.65</v>
      </c>
      <c r="T1125">
        <v>0.34</v>
      </c>
      <c r="U1125">
        <v>1.6</v>
      </c>
      <c r="V1125">
        <f>(Table1[[#This Row],[Min Nitrate N + Nitrite N]]+Table1[[#This Row],[Max Nitrate N + Nitrite N]])/2</f>
        <v>0.97000000000000008</v>
      </c>
      <c r="W1125">
        <v>2</v>
      </c>
      <c r="X1125">
        <v>10</v>
      </c>
      <c r="Y1125">
        <f>(Table1[[#This Row],[Min Fecal Coliform]]+Table1[[#This Row],[Max Fecal Coliform]])/2</f>
        <v>6</v>
      </c>
      <c r="Z1125">
        <v>0</v>
      </c>
      <c r="AA1125">
        <v>41</v>
      </c>
      <c r="AB1125">
        <f>(Table1[[#This Row],[Min Total Coliform]]+Table1[[#This Row],[Max Total Coliform]])/2</f>
        <v>20.5</v>
      </c>
      <c r="AC1125">
        <f>MIN(10, (Table1[[#This Row],[Avg BOD]]/4)*10)</f>
        <v>4.125</v>
      </c>
      <c r="AD1125">
        <f>MIN(10, (Table1[[#This Row],[Avg Fecal Coliform]]/600)*10)</f>
        <v>0.1</v>
      </c>
      <c r="AE1125">
        <f>MIN(10, (Table1[[#This Row],[Avg Nitrate N + Nitrite N]]/10)*10)</f>
        <v>0.97</v>
      </c>
      <c r="AF1125">
        <f>IF(OR(Table1[[#This Row],[Avg pH]]&lt;6.5,Table1[[#This Row],[Avg pH]]&gt;8.5),10,0)</f>
        <v>0</v>
      </c>
      <c r="AG1125">
        <f>MAX(0, 10-(2*Table1[[#This Row],[Avg Dissolved Oxygen]]))</f>
        <v>0</v>
      </c>
      <c r="AH1125">
        <f>(Table1[[#This Row],[Fecal Score]]*0.3) + (Table1[[#This Row],[BOD Score]]*0.25) + (Table1[[#This Row],[Nitrate Score]]*0.2) + (Table1[[#This Row],[pH Score]]*0.15) + (Table1[[#This Row],[Dissolved Oxygen Score]]*0.1)</f>
        <v>1.25525</v>
      </c>
      <c r="AI1125">
        <v>2019</v>
      </c>
    </row>
    <row r="1126" spans="1:35">
      <c r="A1126">
        <v>1425</v>
      </c>
      <c r="B1126" t="s">
        <v>639</v>
      </c>
      <c r="C1126" t="s">
        <v>1</v>
      </c>
      <c r="D1126" t="s">
        <v>259</v>
      </c>
      <c r="E1126">
        <v>15</v>
      </c>
      <c r="F1126">
        <v>29</v>
      </c>
      <c r="G1126">
        <f>(Table1[[#This Row],[Min Temperature]]+Table1[[#This Row],[Max Temperature]])/2</f>
        <v>22</v>
      </c>
      <c r="H1126">
        <v>6.5</v>
      </c>
      <c r="I1126">
        <v>7.9</v>
      </c>
      <c r="J1126">
        <f>(Table1[[#This Row],[Min Dissolved Oxygen]]+Table1[[#This Row],[Max Dissolved Oxygen]])/2</f>
        <v>7.2</v>
      </c>
      <c r="K1126">
        <v>6.9</v>
      </c>
      <c r="L1126">
        <v>7.4</v>
      </c>
      <c r="M1126">
        <f>(Table1[[#This Row],[Min pH]]+Table1[[#This Row],[Max pH]])/2</f>
        <v>7.15</v>
      </c>
      <c r="N1126">
        <v>26</v>
      </c>
      <c r="O1126">
        <v>358</v>
      </c>
      <c r="P1126">
        <f>(Table1[[#This Row],[Min Conductivity]]+Table1[[#This Row],[Max Conductivity]])/2</f>
        <v>192</v>
      </c>
      <c r="Q1126">
        <v>2.5</v>
      </c>
      <c r="R1126">
        <v>4.3</v>
      </c>
      <c r="S1126">
        <f>(Table1[[#This Row],[Min BOD]]+Table1[[#This Row],[Max BOD]])/2</f>
        <v>3.4</v>
      </c>
      <c r="T1126">
        <v>0.02</v>
      </c>
      <c r="U1126">
        <v>0.03</v>
      </c>
      <c r="V1126">
        <f>(Table1[[#This Row],[Min Nitrate N + Nitrite N]]+Table1[[#This Row],[Max Nitrate N + Nitrite N]])/2</f>
        <v>2.5000000000000001E-2</v>
      </c>
      <c r="W1126">
        <v>2</v>
      </c>
      <c r="X1126">
        <v>5</v>
      </c>
      <c r="Y1126">
        <f>(Table1[[#This Row],[Min Fecal Coliform]]+Table1[[#This Row],[Max Fecal Coliform]])/2</f>
        <v>3.5</v>
      </c>
      <c r="Z1126">
        <v>25</v>
      </c>
      <c r="AA1126">
        <v>200</v>
      </c>
      <c r="AB1126">
        <f>(Table1[[#This Row],[Min Total Coliform]]+Table1[[#This Row],[Max Total Coliform]])/2</f>
        <v>112.5</v>
      </c>
      <c r="AC1126">
        <f>MIN(10, (Table1[[#This Row],[Avg BOD]]/4)*10)</f>
        <v>8.5</v>
      </c>
      <c r="AD1126">
        <f>MIN(10, (Table1[[#This Row],[Avg Fecal Coliform]]/600)*10)</f>
        <v>5.8333333333333334E-2</v>
      </c>
      <c r="AE1126">
        <f>MIN(10, (Table1[[#This Row],[Avg Nitrate N + Nitrite N]]/10)*10)</f>
        <v>2.5000000000000001E-2</v>
      </c>
      <c r="AF1126">
        <f>IF(OR(Table1[[#This Row],[Avg pH]]&lt;6.5,Table1[[#This Row],[Avg pH]]&gt;8.5),10,0)</f>
        <v>0</v>
      </c>
      <c r="AG1126">
        <f>MAX(0, 10-(2*Table1[[#This Row],[Avg Dissolved Oxygen]]))</f>
        <v>0</v>
      </c>
      <c r="AH1126">
        <f>(Table1[[#This Row],[Fecal Score]]*0.3) + (Table1[[#This Row],[BOD Score]]*0.25) + (Table1[[#This Row],[Nitrate Score]]*0.2) + (Table1[[#This Row],[pH Score]]*0.15) + (Table1[[#This Row],[Dissolved Oxygen Score]]*0.1)</f>
        <v>2.1475</v>
      </c>
      <c r="AI1126">
        <v>2019</v>
      </c>
    </row>
    <row r="1127" spans="1:35">
      <c r="A1127">
        <v>1426</v>
      </c>
      <c r="B1127" t="s">
        <v>640</v>
      </c>
      <c r="C1127" t="s">
        <v>1</v>
      </c>
      <c r="D1127" t="s">
        <v>259</v>
      </c>
      <c r="E1127">
        <v>15</v>
      </c>
      <c r="F1127">
        <v>29</v>
      </c>
      <c r="G1127">
        <f>(Table1[[#This Row],[Min Temperature]]+Table1[[#This Row],[Max Temperature]])/2</f>
        <v>22</v>
      </c>
      <c r="H1127">
        <v>7.1</v>
      </c>
      <c r="I1127">
        <v>8.1999999999999993</v>
      </c>
      <c r="J1127">
        <f>(Table1[[#This Row],[Min Dissolved Oxygen]]+Table1[[#This Row],[Max Dissolved Oxygen]])/2</f>
        <v>7.6499999999999995</v>
      </c>
      <c r="K1127">
        <v>6.9</v>
      </c>
      <c r="L1127">
        <v>7.8</v>
      </c>
      <c r="M1127">
        <f>(Table1[[#This Row],[Min pH]]+Table1[[#This Row],[Max pH]])/2</f>
        <v>7.35</v>
      </c>
      <c r="N1127">
        <v>130</v>
      </c>
      <c r="O1127">
        <v>2442</v>
      </c>
      <c r="P1127">
        <f>(Table1[[#This Row],[Min Conductivity]]+Table1[[#This Row],[Max Conductivity]])/2</f>
        <v>1286</v>
      </c>
      <c r="Q1127">
        <v>2.2000000000000002</v>
      </c>
      <c r="R1127">
        <v>4.5</v>
      </c>
      <c r="S1127">
        <f>(Table1[[#This Row],[Min BOD]]+Table1[[#This Row],[Max BOD]])/2</f>
        <v>3.35</v>
      </c>
      <c r="T1127">
        <v>0.03</v>
      </c>
      <c r="U1127">
        <v>0.03</v>
      </c>
      <c r="V1127">
        <f>(Table1[[#This Row],[Min Nitrate N + Nitrite N]]+Table1[[#This Row],[Max Nitrate N + Nitrite N]])/2</f>
        <v>0.03</v>
      </c>
      <c r="W1127">
        <v>2</v>
      </c>
      <c r="X1127">
        <v>55</v>
      </c>
      <c r="Y1127">
        <f>(Table1[[#This Row],[Min Fecal Coliform]]+Table1[[#This Row],[Max Fecal Coliform]])/2</f>
        <v>28.5</v>
      </c>
      <c r="Z1127">
        <v>20</v>
      </c>
      <c r="AA1127">
        <v>90</v>
      </c>
      <c r="AB1127">
        <f>(Table1[[#This Row],[Min Total Coliform]]+Table1[[#This Row],[Max Total Coliform]])/2</f>
        <v>55</v>
      </c>
      <c r="AC1127">
        <f>MIN(10, (Table1[[#This Row],[Avg BOD]]/4)*10)</f>
        <v>8.375</v>
      </c>
      <c r="AD1127">
        <f>MIN(10, (Table1[[#This Row],[Avg Fecal Coliform]]/600)*10)</f>
        <v>0.47499999999999998</v>
      </c>
      <c r="AE1127">
        <f>MIN(10, (Table1[[#This Row],[Avg Nitrate N + Nitrite N]]/10)*10)</f>
        <v>0.03</v>
      </c>
      <c r="AF1127">
        <f>IF(OR(Table1[[#This Row],[Avg pH]]&lt;6.5,Table1[[#This Row],[Avg pH]]&gt;8.5),10,0)</f>
        <v>0</v>
      </c>
      <c r="AG1127">
        <f>MAX(0, 10-(2*Table1[[#This Row],[Avg Dissolved Oxygen]]))</f>
        <v>0</v>
      </c>
      <c r="AH1127">
        <f>(Table1[[#This Row],[Fecal Score]]*0.3) + (Table1[[#This Row],[BOD Score]]*0.25) + (Table1[[#This Row],[Nitrate Score]]*0.2) + (Table1[[#This Row],[pH Score]]*0.15) + (Table1[[#This Row],[Dissolved Oxygen Score]]*0.1)</f>
        <v>2.2422499999999999</v>
      </c>
      <c r="AI1127">
        <v>2019</v>
      </c>
    </row>
    <row r="1128" spans="1:35">
      <c r="A1128">
        <v>1629</v>
      </c>
      <c r="B1128" t="s">
        <v>641</v>
      </c>
      <c r="C1128" t="s">
        <v>1</v>
      </c>
      <c r="D1128" t="s">
        <v>259</v>
      </c>
      <c r="E1128">
        <v>15</v>
      </c>
      <c r="F1128">
        <v>29</v>
      </c>
      <c r="G1128">
        <f>(Table1[[#This Row],[Min Temperature]]+Table1[[#This Row],[Max Temperature]])/2</f>
        <v>22</v>
      </c>
      <c r="H1128">
        <v>5.2</v>
      </c>
      <c r="I1128">
        <v>8.1</v>
      </c>
      <c r="J1128">
        <f>(Table1[[#This Row],[Min Dissolved Oxygen]]+Table1[[#This Row],[Max Dissolved Oxygen]])/2</f>
        <v>6.65</v>
      </c>
      <c r="K1128">
        <v>6.9</v>
      </c>
      <c r="L1128">
        <v>7.5</v>
      </c>
      <c r="M1128">
        <f>(Table1[[#This Row],[Min pH]]+Table1[[#This Row],[Max pH]])/2</f>
        <v>7.2</v>
      </c>
      <c r="N1128">
        <v>120</v>
      </c>
      <c r="O1128">
        <v>347</v>
      </c>
      <c r="P1128">
        <f>(Table1[[#This Row],[Min Conductivity]]+Table1[[#This Row],[Max Conductivity]])/2</f>
        <v>233.5</v>
      </c>
      <c r="Q1128">
        <v>2.5</v>
      </c>
      <c r="R1128">
        <v>3.6</v>
      </c>
      <c r="S1128">
        <f>(Table1[[#This Row],[Min BOD]]+Table1[[#This Row],[Max BOD]])/2</f>
        <v>3.05</v>
      </c>
      <c r="T1128">
        <v>0.02</v>
      </c>
      <c r="U1128">
        <v>0.03</v>
      </c>
      <c r="V1128">
        <f>(Table1[[#This Row],[Min Nitrate N + Nitrite N]]+Table1[[#This Row],[Max Nitrate N + Nitrite N]])/2</f>
        <v>2.5000000000000001E-2</v>
      </c>
      <c r="W1128">
        <v>2</v>
      </c>
      <c r="X1128">
        <v>10</v>
      </c>
      <c r="Y1128">
        <f>(Table1[[#This Row],[Min Fecal Coliform]]+Table1[[#This Row],[Max Fecal Coliform]])/2</f>
        <v>6</v>
      </c>
      <c r="Z1128">
        <v>15</v>
      </c>
      <c r="AA1128">
        <v>120</v>
      </c>
      <c r="AB1128">
        <f>(Table1[[#This Row],[Min Total Coliform]]+Table1[[#This Row],[Max Total Coliform]])/2</f>
        <v>67.5</v>
      </c>
      <c r="AC1128">
        <f>MIN(10, (Table1[[#This Row],[Avg BOD]]/4)*10)</f>
        <v>7.625</v>
      </c>
      <c r="AD1128">
        <f>MIN(10, (Table1[[#This Row],[Avg Fecal Coliform]]/600)*10)</f>
        <v>0.1</v>
      </c>
      <c r="AE1128">
        <f>MIN(10, (Table1[[#This Row],[Avg Nitrate N + Nitrite N]]/10)*10)</f>
        <v>2.5000000000000001E-2</v>
      </c>
      <c r="AF1128">
        <f>IF(OR(Table1[[#This Row],[Avg pH]]&lt;6.5,Table1[[#This Row],[Avg pH]]&gt;8.5),10,0)</f>
        <v>0</v>
      </c>
      <c r="AG1128">
        <f>MAX(0, 10-(2*Table1[[#This Row],[Avg Dissolved Oxygen]]))</f>
        <v>0</v>
      </c>
      <c r="AH1128">
        <f>(Table1[[#This Row],[Fecal Score]]*0.3) + (Table1[[#This Row],[BOD Score]]*0.25) + (Table1[[#This Row],[Nitrate Score]]*0.2) + (Table1[[#This Row],[pH Score]]*0.15) + (Table1[[#This Row],[Dissolved Oxygen Score]]*0.1)</f>
        <v>1.9412499999999999</v>
      </c>
      <c r="AI1128">
        <v>2019</v>
      </c>
    </row>
    <row r="1129" spans="1:35">
      <c r="A1129">
        <v>1630</v>
      </c>
      <c r="B1129" t="s">
        <v>642</v>
      </c>
      <c r="C1129" t="s">
        <v>1</v>
      </c>
      <c r="D1129" t="s">
        <v>259</v>
      </c>
      <c r="E1129">
        <v>16</v>
      </c>
      <c r="F1129">
        <v>28</v>
      </c>
      <c r="G1129">
        <f>(Table1[[#This Row],[Min Temperature]]+Table1[[#This Row],[Max Temperature]])/2</f>
        <v>22</v>
      </c>
      <c r="H1129">
        <v>5.8</v>
      </c>
      <c r="I1129">
        <v>7.7</v>
      </c>
      <c r="J1129">
        <f>(Table1[[#This Row],[Min Dissolved Oxygen]]+Table1[[#This Row],[Max Dissolved Oxygen]])/2</f>
        <v>6.75</v>
      </c>
      <c r="K1129">
        <v>7.2</v>
      </c>
      <c r="L1129">
        <v>7.5</v>
      </c>
      <c r="M1129">
        <f>(Table1[[#This Row],[Min pH]]+Table1[[#This Row],[Max pH]])/2</f>
        <v>7.35</v>
      </c>
      <c r="N1129">
        <v>150</v>
      </c>
      <c r="O1129">
        <v>411</v>
      </c>
      <c r="P1129">
        <f>(Table1[[#This Row],[Min Conductivity]]+Table1[[#This Row],[Max Conductivity]])/2</f>
        <v>280.5</v>
      </c>
      <c r="Q1129">
        <v>2.2000000000000002</v>
      </c>
      <c r="R1129">
        <v>3.8</v>
      </c>
      <c r="S1129">
        <f>(Table1[[#This Row],[Min BOD]]+Table1[[#This Row],[Max BOD]])/2</f>
        <v>3</v>
      </c>
      <c r="T1129">
        <v>0.02</v>
      </c>
      <c r="U1129">
        <v>0.03</v>
      </c>
      <c r="V1129">
        <f>(Table1[[#This Row],[Min Nitrate N + Nitrite N]]+Table1[[#This Row],[Max Nitrate N + Nitrite N]])/2</f>
        <v>2.5000000000000001E-2</v>
      </c>
      <c r="W1129">
        <v>2</v>
      </c>
      <c r="X1129">
        <v>2</v>
      </c>
      <c r="Y1129">
        <f>(Table1[[#This Row],[Min Fecal Coliform]]+Table1[[#This Row],[Max Fecal Coliform]])/2</f>
        <v>2</v>
      </c>
      <c r="Z1129">
        <v>10</v>
      </c>
      <c r="AA1129">
        <v>100</v>
      </c>
      <c r="AB1129">
        <f>(Table1[[#This Row],[Min Total Coliform]]+Table1[[#This Row],[Max Total Coliform]])/2</f>
        <v>55</v>
      </c>
      <c r="AC1129">
        <f>MIN(10, (Table1[[#This Row],[Avg BOD]]/4)*10)</f>
        <v>7.5</v>
      </c>
      <c r="AD1129">
        <f>MIN(10, (Table1[[#This Row],[Avg Fecal Coliform]]/600)*10)</f>
        <v>3.3333333333333333E-2</v>
      </c>
      <c r="AE1129">
        <f>MIN(10, (Table1[[#This Row],[Avg Nitrate N + Nitrite N]]/10)*10)</f>
        <v>2.5000000000000001E-2</v>
      </c>
      <c r="AF1129">
        <f>IF(OR(Table1[[#This Row],[Avg pH]]&lt;6.5,Table1[[#This Row],[Avg pH]]&gt;8.5),10,0)</f>
        <v>0</v>
      </c>
      <c r="AG1129">
        <f>MAX(0, 10-(2*Table1[[#This Row],[Avg Dissolved Oxygen]]))</f>
        <v>0</v>
      </c>
      <c r="AH1129">
        <f>(Table1[[#This Row],[Fecal Score]]*0.3) + (Table1[[#This Row],[BOD Score]]*0.25) + (Table1[[#This Row],[Nitrate Score]]*0.2) + (Table1[[#This Row],[pH Score]]*0.15) + (Table1[[#This Row],[Dissolved Oxygen Score]]*0.1)</f>
        <v>1.89</v>
      </c>
      <c r="AI1129">
        <v>2019</v>
      </c>
    </row>
    <row r="1130" spans="1:35">
      <c r="A1130">
        <v>2837</v>
      </c>
      <c r="B1130" t="s">
        <v>643</v>
      </c>
      <c r="C1130" t="s">
        <v>1</v>
      </c>
      <c r="D1130" t="s">
        <v>259</v>
      </c>
      <c r="E1130">
        <v>16</v>
      </c>
      <c r="F1130">
        <v>28.2</v>
      </c>
      <c r="G1130">
        <f>(Table1[[#This Row],[Min Temperature]]+Table1[[#This Row],[Max Temperature]])/2</f>
        <v>22.1</v>
      </c>
      <c r="H1130">
        <v>4.4000000000000004</v>
      </c>
      <c r="I1130">
        <v>8.1999999999999993</v>
      </c>
      <c r="J1130">
        <f>(Table1[[#This Row],[Min Dissolved Oxygen]]+Table1[[#This Row],[Max Dissolved Oxygen]])/2</f>
        <v>6.3</v>
      </c>
      <c r="K1130">
        <v>7</v>
      </c>
      <c r="L1130">
        <v>7.5</v>
      </c>
      <c r="M1130">
        <f>(Table1[[#This Row],[Min pH]]+Table1[[#This Row],[Max pH]])/2</f>
        <v>7.25</v>
      </c>
      <c r="N1130">
        <v>105</v>
      </c>
      <c r="O1130">
        <v>3405</v>
      </c>
      <c r="P1130">
        <f>(Table1[[#This Row],[Min Conductivity]]+Table1[[#This Row],[Max Conductivity]])/2</f>
        <v>1755</v>
      </c>
      <c r="Q1130">
        <v>2.1</v>
      </c>
      <c r="R1130">
        <v>4.7</v>
      </c>
      <c r="S1130">
        <f>(Table1[[#This Row],[Min BOD]]+Table1[[#This Row],[Max BOD]])/2</f>
        <v>3.4000000000000004</v>
      </c>
      <c r="T1130">
        <v>0.02</v>
      </c>
      <c r="U1130">
        <v>0.03</v>
      </c>
      <c r="V1130">
        <f>(Table1[[#This Row],[Min Nitrate N + Nitrite N]]+Table1[[#This Row],[Max Nitrate N + Nitrite N]])/2</f>
        <v>2.5000000000000001E-2</v>
      </c>
      <c r="W1130">
        <v>2</v>
      </c>
      <c r="X1130">
        <v>15</v>
      </c>
      <c r="Y1130">
        <f>(Table1[[#This Row],[Min Fecal Coliform]]+Table1[[#This Row],[Max Fecal Coliform]])/2</f>
        <v>8.5</v>
      </c>
      <c r="Z1130">
        <v>20</v>
      </c>
      <c r="AA1130">
        <v>280</v>
      </c>
      <c r="AB1130">
        <f>(Table1[[#This Row],[Min Total Coliform]]+Table1[[#This Row],[Max Total Coliform]])/2</f>
        <v>150</v>
      </c>
      <c r="AC1130">
        <f>MIN(10, (Table1[[#This Row],[Avg BOD]]/4)*10)</f>
        <v>8.5</v>
      </c>
      <c r="AD1130">
        <f>MIN(10, (Table1[[#This Row],[Avg Fecal Coliform]]/600)*10)</f>
        <v>0.14166666666666666</v>
      </c>
      <c r="AE1130">
        <f>MIN(10, (Table1[[#This Row],[Avg Nitrate N + Nitrite N]]/10)*10)</f>
        <v>2.5000000000000001E-2</v>
      </c>
      <c r="AF1130">
        <f>IF(OR(Table1[[#This Row],[Avg pH]]&lt;6.5,Table1[[#This Row],[Avg pH]]&gt;8.5),10,0)</f>
        <v>0</v>
      </c>
      <c r="AG1130">
        <f>MAX(0, 10-(2*Table1[[#This Row],[Avg Dissolved Oxygen]]))</f>
        <v>0</v>
      </c>
      <c r="AH1130">
        <f>(Table1[[#This Row],[Fecal Score]]*0.3) + (Table1[[#This Row],[BOD Score]]*0.25) + (Table1[[#This Row],[Nitrate Score]]*0.2) + (Table1[[#This Row],[pH Score]]*0.15) + (Table1[[#This Row],[Dissolved Oxygen Score]]*0.1)</f>
        <v>2.1724999999999999</v>
      </c>
      <c r="AI1130">
        <v>2019</v>
      </c>
    </row>
    <row r="1131" spans="1:35">
      <c r="A1131">
        <v>2839</v>
      </c>
      <c r="B1131" t="s">
        <v>644</v>
      </c>
      <c r="C1131" t="s">
        <v>8</v>
      </c>
      <c r="D1131" t="s">
        <v>259</v>
      </c>
      <c r="E1131">
        <v>16</v>
      </c>
      <c r="F1131">
        <v>28</v>
      </c>
      <c r="G1131">
        <f>(Table1[[#This Row],[Min Temperature]]+Table1[[#This Row],[Max Temperature]])/2</f>
        <v>22</v>
      </c>
      <c r="H1131">
        <v>6.4</v>
      </c>
      <c r="I1131">
        <v>8.1</v>
      </c>
      <c r="J1131">
        <f>(Table1[[#This Row],[Min Dissolved Oxygen]]+Table1[[#This Row],[Max Dissolved Oxygen]])/2</f>
        <v>7.25</v>
      </c>
      <c r="K1131">
        <v>6.7</v>
      </c>
      <c r="L1131">
        <v>7.5</v>
      </c>
      <c r="M1131">
        <f>(Table1[[#This Row],[Min pH]]+Table1[[#This Row],[Max pH]])/2</f>
        <v>7.1</v>
      </c>
      <c r="N1131">
        <v>201</v>
      </c>
      <c r="O1131">
        <v>311</v>
      </c>
      <c r="P1131">
        <f>(Table1[[#This Row],[Min Conductivity]]+Table1[[#This Row],[Max Conductivity]])/2</f>
        <v>256</v>
      </c>
      <c r="Q1131">
        <v>2.9</v>
      </c>
      <c r="R1131">
        <v>3.8</v>
      </c>
      <c r="S1131">
        <f>(Table1[[#This Row],[Min BOD]]+Table1[[#This Row],[Max BOD]])/2</f>
        <v>3.3499999999999996</v>
      </c>
      <c r="T1131">
        <v>0.03</v>
      </c>
      <c r="U1131">
        <v>0.03</v>
      </c>
      <c r="V1131">
        <f>(Table1[[#This Row],[Min Nitrate N + Nitrite N]]+Table1[[#This Row],[Max Nitrate N + Nitrite N]])/2</f>
        <v>0.03</v>
      </c>
      <c r="W1131">
        <v>2</v>
      </c>
      <c r="X1131">
        <v>45</v>
      </c>
      <c r="Y1131">
        <f>(Table1[[#This Row],[Min Fecal Coliform]]+Table1[[#This Row],[Max Fecal Coliform]])/2</f>
        <v>23.5</v>
      </c>
      <c r="Z1131">
        <v>20</v>
      </c>
      <c r="AA1131">
        <v>142</v>
      </c>
      <c r="AB1131">
        <f>(Table1[[#This Row],[Min Total Coliform]]+Table1[[#This Row],[Max Total Coliform]])/2</f>
        <v>81</v>
      </c>
      <c r="AC1131">
        <f>MIN(10, (Table1[[#This Row],[Avg BOD]]/4)*10)</f>
        <v>8.375</v>
      </c>
      <c r="AD1131">
        <f>MIN(10, (Table1[[#This Row],[Avg Fecal Coliform]]/600)*10)</f>
        <v>0.39166666666666672</v>
      </c>
      <c r="AE1131">
        <f>MIN(10, (Table1[[#This Row],[Avg Nitrate N + Nitrite N]]/10)*10)</f>
        <v>0.03</v>
      </c>
      <c r="AF1131">
        <f>IF(OR(Table1[[#This Row],[Avg pH]]&lt;6.5,Table1[[#This Row],[Avg pH]]&gt;8.5),10,0)</f>
        <v>0</v>
      </c>
      <c r="AG1131">
        <f>MAX(0, 10-(2*Table1[[#This Row],[Avg Dissolved Oxygen]]))</f>
        <v>0</v>
      </c>
      <c r="AH1131">
        <f>(Table1[[#This Row],[Fecal Score]]*0.3) + (Table1[[#This Row],[BOD Score]]*0.25) + (Table1[[#This Row],[Nitrate Score]]*0.2) + (Table1[[#This Row],[pH Score]]*0.15) + (Table1[[#This Row],[Dissolved Oxygen Score]]*0.1)</f>
        <v>2.2172499999999999</v>
      </c>
      <c r="AI1131">
        <v>2019</v>
      </c>
    </row>
    <row r="1132" spans="1:35">
      <c r="A1132">
        <v>2840</v>
      </c>
      <c r="B1132" t="s">
        <v>645</v>
      </c>
      <c r="C1132" t="s">
        <v>8</v>
      </c>
      <c r="D1132" t="s">
        <v>259</v>
      </c>
      <c r="E1132">
        <v>16</v>
      </c>
      <c r="F1132">
        <v>29</v>
      </c>
      <c r="G1132">
        <f>(Table1[[#This Row],[Min Temperature]]+Table1[[#This Row],[Max Temperature]])/2</f>
        <v>22.5</v>
      </c>
      <c r="H1132">
        <v>6.1</v>
      </c>
      <c r="I1132">
        <v>7.9</v>
      </c>
      <c r="J1132">
        <f>(Table1[[#This Row],[Min Dissolved Oxygen]]+Table1[[#This Row],[Max Dissolved Oxygen]])/2</f>
        <v>7</v>
      </c>
      <c r="K1132">
        <v>7.1</v>
      </c>
      <c r="L1132">
        <v>7.6</v>
      </c>
      <c r="M1132">
        <f>(Table1[[#This Row],[Min pH]]+Table1[[#This Row],[Max pH]])/2</f>
        <v>7.35</v>
      </c>
      <c r="N1132">
        <v>167</v>
      </c>
      <c r="O1132">
        <v>297</v>
      </c>
      <c r="P1132">
        <f>(Table1[[#This Row],[Min Conductivity]]+Table1[[#This Row],[Max Conductivity]])/2</f>
        <v>232</v>
      </c>
      <c r="Q1132">
        <v>2.5</v>
      </c>
      <c r="R1132">
        <v>26</v>
      </c>
      <c r="S1132">
        <f>(Table1[[#This Row],[Min BOD]]+Table1[[#This Row],[Max BOD]])/2</f>
        <v>14.25</v>
      </c>
      <c r="T1132">
        <v>0</v>
      </c>
      <c r="U1132">
        <v>0.03</v>
      </c>
      <c r="V1132">
        <f>(Table1[[#This Row],[Min Nitrate N + Nitrite N]]+Table1[[#This Row],[Max Nitrate N + Nitrite N]])/2</f>
        <v>1.4999999999999999E-2</v>
      </c>
      <c r="W1132">
        <v>2</v>
      </c>
      <c r="X1132">
        <v>15</v>
      </c>
      <c r="Y1132">
        <f>(Table1[[#This Row],[Min Fecal Coliform]]+Table1[[#This Row],[Max Fecal Coliform]])/2</f>
        <v>8.5</v>
      </c>
      <c r="Z1132">
        <v>40</v>
      </c>
      <c r="AA1132">
        <v>185</v>
      </c>
      <c r="AB1132">
        <f>(Table1[[#This Row],[Min Total Coliform]]+Table1[[#This Row],[Max Total Coliform]])/2</f>
        <v>112.5</v>
      </c>
      <c r="AC1132">
        <f>MIN(10, (Table1[[#This Row],[Avg BOD]]/4)*10)</f>
        <v>10</v>
      </c>
      <c r="AD1132">
        <f>MIN(10, (Table1[[#This Row],[Avg Fecal Coliform]]/600)*10)</f>
        <v>0.14166666666666666</v>
      </c>
      <c r="AE1132">
        <f>MIN(10, (Table1[[#This Row],[Avg Nitrate N + Nitrite N]]/10)*10)</f>
        <v>1.4999999999999999E-2</v>
      </c>
      <c r="AF1132">
        <f>IF(OR(Table1[[#This Row],[Avg pH]]&lt;6.5,Table1[[#This Row],[Avg pH]]&gt;8.5),10,0)</f>
        <v>0</v>
      </c>
      <c r="AG1132">
        <f>MAX(0, 10-(2*Table1[[#This Row],[Avg Dissolved Oxygen]]))</f>
        <v>0</v>
      </c>
      <c r="AH1132">
        <f>(Table1[[#This Row],[Fecal Score]]*0.3) + (Table1[[#This Row],[BOD Score]]*0.25) + (Table1[[#This Row],[Nitrate Score]]*0.2) + (Table1[[#This Row],[pH Score]]*0.15) + (Table1[[#This Row],[Dissolved Oxygen Score]]*0.1)</f>
        <v>2.5455000000000001</v>
      </c>
      <c r="AI1132">
        <v>2019</v>
      </c>
    </row>
    <row r="1133" spans="1:35">
      <c r="A1133">
        <v>2841</v>
      </c>
      <c r="B1133" t="s">
        <v>646</v>
      </c>
      <c r="C1133" t="s">
        <v>8</v>
      </c>
      <c r="D1133" t="s">
        <v>259</v>
      </c>
      <c r="E1133">
        <v>16</v>
      </c>
      <c r="F1133">
        <v>29</v>
      </c>
      <c r="G1133">
        <f>(Table1[[#This Row],[Min Temperature]]+Table1[[#This Row],[Max Temperature]])/2</f>
        <v>22.5</v>
      </c>
      <c r="H1133">
        <v>5.0999999999999996</v>
      </c>
      <c r="I1133">
        <v>8.1</v>
      </c>
      <c r="J1133">
        <f>(Table1[[#This Row],[Min Dissolved Oxygen]]+Table1[[#This Row],[Max Dissolved Oxygen]])/2</f>
        <v>6.6</v>
      </c>
      <c r="K1133">
        <v>6.7</v>
      </c>
      <c r="L1133">
        <v>7.5</v>
      </c>
      <c r="M1133">
        <f>(Table1[[#This Row],[Min pH]]+Table1[[#This Row],[Max pH]])/2</f>
        <v>7.1</v>
      </c>
      <c r="N1133">
        <v>51</v>
      </c>
      <c r="O1133">
        <v>430</v>
      </c>
      <c r="P1133">
        <f>(Table1[[#This Row],[Min Conductivity]]+Table1[[#This Row],[Max Conductivity]])/2</f>
        <v>240.5</v>
      </c>
      <c r="Q1133">
        <v>2.4</v>
      </c>
      <c r="R1133">
        <v>4.0999999999999996</v>
      </c>
      <c r="S1133">
        <f>(Table1[[#This Row],[Min BOD]]+Table1[[#This Row],[Max BOD]])/2</f>
        <v>3.25</v>
      </c>
      <c r="T1133">
        <v>0.02</v>
      </c>
      <c r="U1133">
        <v>0.03</v>
      </c>
      <c r="V1133">
        <f>(Table1[[#This Row],[Min Nitrate N + Nitrite N]]+Table1[[#This Row],[Max Nitrate N + Nitrite N]])/2</f>
        <v>2.5000000000000001E-2</v>
      </c>
      <c r="W1133">
        <v>2</v>
      </c>
      <c r="X1133">
        <v>25</v>
      </c>
      <c r="Y1133">
        <f>(Table1[[#This Row],[Min Fecal Coliform]]+Table1[[#This Row],[Max Fecal Coliform]])/2</f>
        <v>13.5</v>
      </c>
      <c r="Z1133">
        <v>45</v>
      </c>
      <c r="AA1133">
        <v>130</v>
      </c>
      <c r="AB1133">
        <f>(Table1[[#This Row],[Min Total Coliform]]+Table1[[#This Row],[Max Total Coliform]])/2</f>
        <v>87.5</v>
      </c>
      <c r="AC1133">
        <f>MIN(10, (Table1[[#This Row],[Avg BOD]]/4)*10)</f>
        <v>8.125</v>
      </c>
      <c r="AD1133">
        <f>MIN(10, (Table1[[#This Row],[Avg Fecal Coliform]]/600)*10)</f>
        <v>0.22499999999999998</v>
      </c>
      <c r="AE1133">
        <f>MIN(10, (Table1[[#This Row],[Avg Nitrate N + Nitrite N]]/10)*10)</f>
        <v>2.5000000000000001E-2</v>
      </c>
      <c r="AF1133">
        <f>IF(OR(Table1[[#This Row],[Avg pH]]&lt;6.5,Table1[[#This Row],[Avg pH]]&gt;8.5),10,0)</f>
        <v>0</v>
      </c>
      <c r="AG1133">
        <f>MAX(0, 10-(2*Table1[[#This Row],[Avg Dissolved Oxygen]]))</f>
        <v>0</v>
      </c>
      <c r="AH1133">
        <f>(Table1[[#This Row],[Fecal Score]]*0.3) + (Table1[[#This Row],[BOD Score]]*0.25) + (Table1[[#This Row],[Nitrate Score]]*0.2) + (Table1[[#This Row],[pH Score]]*0.15) + (Table1[[#This Row],[Dissolved Oxygen Score]]*0.1)</f>
        <v>2.1037499999999998</v>
      </c>
      <c r="AI1133">
        <v>2019</v>
      </c>
    </row>
    <row r="1134" spans="1:35">
      <c r="A1134">
        <v>2842</v>
      </c>
      <c r="B1134" t="s">
        <v>647</v>
      </c>
      <c r="C1134" t="s">
        <v>8</v>
      </c>
      <c r="D1134" t="s">
        <v>259</v>
      </c>
      <c r="E1134">
        <v>16</v>
      </c>
      <c r="F1134">
        <v>28.8</v>
      </c>
      <c r="G1134">
        <f>(Table1[[#This Row],[Min Temperature]]+Table1[[#This Row],[Max Temperature]])/2</f>
        <v>22.4</v>
      </c>
      <c r="H1134">
        <v>6.8</v>
      </c>
      <c r="I1134">
        <v>8.1</v>
      </c>
      <c r="J1134">
        <f>(Table1[[#This Row],[Min Dissolved Oxygen]]+Table1[[#This Row],[Max Dissolved Oxygen]])/2</f>
        <v>7.4499999999999993</v>
      </c>
      <c r="K1134">
        <v>6.4</v>
      </c>
      <c r="L1134">
        <v>7.4</v>
      </c>
      <c r="M1134">
        <f>(Table1[[#This Row],[Min pH]]+Table1[[#This Row],[Max pH]])/2</f>
        <v>6.9</v>
      </c>
      <c r="N1134">
        <v>220</v>
      </c>
      <c r="O1134">
        <v>334</v>
      </c>
      <c r="P1134">
        <f>(Table1[[#This Row],[Min Conductivity]]+Table1[[#This Row],[Max Conductivity]])/2</f>
        <v>277</v>
      </c>
      <c r="Q1134">
        <v>2.7</v>
      </c>
      <c r="R1134">
        <v>3.8</v>
      </c>
      <c r="S1134">
        <f>(Table1[[#This Row],[Min BOD]]+Table1[[#This Row],[Max BOD]])/2</f>
        <v>3.25</v>
      </c>
      <c r="T1134">
        <v>0.02</v>
      </c>
      <c r="U1134">
        <v>0.03</v>
      </c>
      <c r="V1134">
        <f>(Table1[[#This Row],[Min Nitrate N + Nitrite N]]+Table1[[#This Row],[Max Nitrate N + Nitrite N]])/2</f>
        <v>2.5000000000000001E-2</v>
      </c>
      <c r="W1134">
        <v>2</v>
      </c>
      <c r="X1134">
        <v>20</v>
      </c>
      <c r="Y1134">
        <f>(Table1[[#This Row],[Min Fecal Coliform]]+Table1[[#This Row],[Max Fecal Coliform]])/2</f>
        <v>11</v>
      </c>
      <c r="Z1134">
        <v>30</v>
      </c>
      <c r="AA1134">
        <v>120</v>
      </c>
      <c r="AB1134">
        <f>(Table1[[#This Row],[Min Total Coliform]]+Table1[[#This Row],[Max Total Coliform]])/2</f>
        <v>75</v>
      </c>
      <c r="AC1134">
        <f>MIN(10, (Table1[[#This Row],[Avg BOD]]/4)*10)</f>
        <v>8.125</v>
      </c>
      <c r="AD1134">
        <f>MIN(10, (Table1[[#This Row],[Avg Fecal Coliform]]/600)*10)</f>
        <v>0.18333333333333335</v>
      </c>
      <c r="AE1134">
        <f>MIN(10, (Table1[[#This Row],[Avg Nitrate N + Nitrite N]]/10)*10)</f>
        <v>2.5000000000000001E-2</v>
      </c>
      <c r="AF1134">
        <f>IF(OR(Table1[[#This Row],[Avg pH]]&lt;6.5,Table1[[#This Row],[Avg pH]]&gt;8.5),10,0)</f>
        <v>0</v>
      </c>
      <c r="AG1134">
        <f>MAX(0, 10-(2*Table1[[#This Row],[Avg Dissolved Oxygen]]))</f>
        <v>0</v>
      </c>
      <c r="AH1134">
        <f>(Table1[[#This Row],[Fecal Score]]*0.3) + (Table1[[#This Row],[BOD Score]]*0.25) + (Table1[[#This Row],[Nitrate Score]]*0.2) + (Table1[[#This Row],[pH Score]]*0.15) + (Table1[[#This Row],[Dissolved Oxygen Score]]*0.1)</f>
        <v>2.0912500000000001</v>
      </c>
      <c r="AI1134">
        <v>2019</v>
      </c>
    </row>
    <row r="1135" spans="1:35">
      <c r="A1135">
        <v>2843</v>
      </c>
      <c r="B1135" t="s">
        <v>648</v>
      </c>
      <c r="C1135" t="s">
        <v>8</v>
      </c>
      <c r="D1135" t="s">
        <v>259</v>
      </c>
      <c r="E1135">
        <v>18</v>
      </c>
      <c r="F1135">
        <v>29</v>
      </c>
      <c r="G1135">
        <f>(Table1[[#This Row],[Min Temperature]]+Table1[[#This Row],[Max Temperature]])/2</f>
        <v>23.5</v>
      </c>
      <c r="H1135">
        <v>4.5</v>
      </c>
      <c r="I1135">
        <v>7.3</v>
      </c>
      <c r="J1135">
        <f>(Table1[[#This Row],[Min Dissolved Oxygen]]+Table1[[#This Row],[Max Dissolved Oxygen]])/2</f>
        <v>5.9</v>
      </c>
      <c r="K1135">
        <v>7.1</v>
      </c>
      <c r="L1135">
        <v>7.5</v>
      </c>
      <c r="M1135">
        <f>(Table1[[#This Row],[Min pH]]+Table1[[#This Row],[Max pH]])/2</f>
        <v>7.3</v>
      </c>
      <c r="N1135">
        <v>210</v>
      </c>
      <c r="O1135">
        <v>451</v>
      </c>
      <c r="P1135">
        <f>(Table1[[#This Row],[Min Conductivity]]+Table1[[#This Row],[Max Conductivity]])/2</f>
        <v>330.5</v>
      </c>
      <c r="Q1135">
        <v>1.5</v>
      </c>
      <c r="R1135">
        <v>3.4</v>
      </c>
      <c r="S1135">
        <f>(Table1[[#This Row],[Min BOD]]+Table1[[#This Row],[Max BOD]])/2</f>
        <v>2.4500000000000002</v>
      </c>
      <c r="T1135">
        <v>0.03</v>
      </c>
      <c r="U1135">
        <v>0.03</v>
      </c>
      <c r="V1135">
        <f>(Table1[[#This Row],[Min Nitrate N + Nitrite N]]+Table1[[#This Row],[Max Nitrate N + Nitrite N]])/2</f>
        <v>0.03</v>
      </c>
      <c r="W1135">
        <v>2</v>
      </c>
      <c r="X1135">
        <v>15</v>
      </c>
      <c r="Y1135">
        <f>(Table1[[#This Row],[Min Fecal Coliform]]+Table1[[#This Row],[Max Fecal Coliform]])/2</f>
        <v>8.5</v>
      </c>
      <c r="Z1135">
        <v>30</v>
      </c>
      <c r="AA1135">
        <v>70</v>
      </c>
      <c r="AB1135">
        <f>(Table1[[#This Row],[Min Total Coliform]]+Table1[[#This Row],[Max Total Coliform]])/2</f>
        <v>50</v>
      </c>
      <c r="AC1135">
        <f>MIN(10, (Table1[[#This Row],[Avg BOD]]/4)*10)</f>
        <v>6.125</v>
      </c>
      <c r="AD1135">
        <f>MIN(10, (Table1[[#This Row],[Avg Fecal Coliform]]/600)*10)</f>
        <v>0.14166666666666666</v>
      </c>
      <c r="AE1135">
        <f>MIN(10, (Table1[[#This Row],[Avg Nitrate N + Nitrite N]]/10)*10)</f>
        <v>0.03</v>
      </c>
      <c r="AF1135">
        <f>IF(OR(Table1[[#This Row],[Avg pH]]&lt;6.5,Table1[[#This Row],[Avg pH]]&gt;8.5),10,0)</f>
        <v>0</v>
      </c>
      <c r="AG1135">
        <f>MAX(0, 10-(2*Table1[[#This Row],[Avg Dissolved Oxygen]]))</f>
        <v>0</v>
      </c>
      <c r="AH1135">
        <f>(Table1[[#This Row],[Fecal Score]]*0.3) + (Table1[[#This Row],[BOD Score]]*0.25) + (Table1[[#This Row],[Nitrate Score]]*0.2) + (Table1[[#This Row],[pH Score]]*0.15) + (Table1[[#This Row],[Dissolved Oxygen Score]]*0.1)</f>
        <v>1.57975</v>
      </c>
      <c r="AI1135">
        <v>2019</v>
      </c>
    </row>
    <row r="1136" spans="1:35">
      <c r="A1136">
        <v>2844</v>
      </c>
      <c r="B1136" t="s">
        <v>649</v>
      </c>
      <c r="C1136" t="s">
        <v>8</v>
      </c>
      <c r="D1136" t="s">
        <v>259</v>
      </c>
      <c r="E1136">
        <v>19</v>
      </c>
      <c r="F1136">
        <v>29</v>
      </c>
      <c r="G1136">
        <f>(Table1[[#This Row],[Min Temperature]]+Table1[[#This Row],[Max Temperature]])/2</f>
        <v>24</v>
      </c>
      <c r="H1136">
        <v>6.8</v>
      </c>
      <c r="I1136">
        <v>7.8</v>
      </c>
      <c r="J1136">
        <f>(Table1[[#This Row],[Min Dissolved Oxygen]]+Table1[[#This Row],[Max Dissolved Oxygen]])/2</f>
        <v>7.3</v>
      </c>
      <c r="K1136">
        <v>7.1</v>
      </c>
      <c r="L1136">
        <v>7.6</v>
      </c>
      <c r="M1136">
        <f>(Table1[[#This Row],[Min pH]]+Table1[[#This Row],[Max pH]])/2</f>
        <v>7.35</v>
      </c>
      <c r="N1136">
        <v>142</v>
      </c>
      <c r="O1136">
        <v>3315</v>
      </c>
      <c r="P1136">
        <f>(Table1[[#This Row],[Min Conductivity]]+Table1[[#This Row],[Max Conductivity]])/2</f>
        <v>1728.5</v>
      </c>
      <c r="Q1136">
        <v>2.7</v>
      </c>
      <c r="R1136">
        <v>3.8</v>
      </c>
      <c r="S1136">
        <f>(Table1[[#This Row],[Min BOD]]+Table1[[#This Row],[Max BOD]])/2</f>
        <v>3.25</v>
      </c>
      <c r="T1136">
        <v>0.02</v>
      </c>
      <c r="U1136">
        <v>0.03</v>
      </c>
      <c r="V1136">
        <f>(Table1[[#This Row],[Min Nitrate N + Nitrite N]]+Table1[[#This Row],[Max Nitrate N + Nitrite N]])/2</f>
        <v>2.5000000000000001E-2</v>
      </c>
      <c r="W1136">
        <v>2</v>
      </c>
      <c r="X1136">
        <v>10</v>
      </c>
      <c r="Y1136">
        <f>(Table1[[#This Row],[Min Fecal Coliform]]+Table1[[#This Row],[Max Fecal Coliform]])/2</f>
        <v>6</v>
      </c>
      <c r="Z1136">
        <v>20</v>
      </c>
      <c r="AA1136">
        <v>170</v>
      </c>
      <c r="AB1136">
        <f>(Table1[[#This Row],[Min Total Coliform]]+Table1[[#This Row],[Max Total Coliform]])/2</f>
        <v>95</v>
      </c>
      <c r="AC1136">
        <f>MIN(10, (Table1[[#This Row],[Avg BOD]]/4)*10)</f>
        <v>8.125</v>
      </c>
      <c r="AD1136">
        <f>MIN(10, (Table1[[#This Row],[Avg Fecal Coliform]]/600)*10)</f>
        <v>0.1</v>
      </c>
      <c r="AE1136">
        <f>MIN(10, (Table1[[#This Row],[Avg Nitrate N + Nitrite N]]/10)*10)</f>
        <v>2.5000000000000001E-2</v>
      </c>
      <c r="AF1136">
        <f>IF(OR(Table1[[#This Row],[Avg pH]]&lt;6.5,Table1[[#This Row],[Avg pH]]&gt;8.5),10,0)</f>
        <v>0</v>
      </c>
      <c r="AG1136">
        <f>MAX(0, 10-(2*Table1[[#This Row],[Avg Dissolved Oxygen]]))</f>
        <v>0</v>
      </c>
      <c r="AH1136">
        <f>(Table1[[#This Row],[Fecal Score]]*0.3) + (Table1[[#This Row],[BOD Score]]*0.25) + (Table1[[#This Row],[Nitrate Score]]*0.2) + (Table1[[#This Row],[pH Score]]*0.15) + (Table1[[#This Row],[Dissolved Oxygen Score]]*0.1)</f>
        <v>2.0662499999999997</v>
      </c>
      <c r="AI1136">
        <v>2019</v>
      </c>
    </row>
    <row r="1137" spans="1:35">
      <c r="A1137">
        <v>2845</v>
      </c>
      <c r="B1137" t="s">
        <v>650</v>
      </c>
      <c r="C1137" t="s">
        <v>8</v>
      </c>
      <c r="D1137" t="s">
        <v>259</v>
      </c>
      <c r="E1137">
        <v>19</v>
      </c>
      <c r="F1137">
        <v>31</v>
      </c>
      <c r="G1137">
        <f>(Table1[[#This Row],[Min Temperature]]+Table1[[#This Row],[Max Temperature]])/2</f>
        <v>25</v>
      </c>
      <c r="H1137">
        <v>7.1</v>
      </c>
      <c r="I1137">
        <v>7.9</v>
      </c>
      <c r="J1137">
        <f>(Table1[[#This Row],[Min Dissolved Oxygen]]+Table1[[#This Row],[Max Dissolved Oxygen]])/2</f>
        <v>7.5</v>
      </c>
      <c r="K1137">
        <v>6.9</v>
      </c>
      <c r="L1137">
        <v>7.8</v>
      </c>
      <c r="M1137">
        <f>(Table1[[#This Row],[Min pH]]+Table1[[#This Row],[Max pH]])/2</f>
        <v>7.35</v>
      </c>
      <c r="N1137">
        <v>91</v>
      </c>
      <c r="O1137">
        <v>311</v>
      </c>
      <c r="P1137">
        <f>(Table1[[#This Row],[Min Conductivity]]+Table1[[#This Row],[Max Conductivity]])/2</f>
        <v>201</v>
      </c>
      <c r="Q1137">
        <v>2.4</v>
      </c>
      <c r="R1137">
        <v>4.0999999999999996</v>
      </c>
      <c r="S1137">
        <f>(Table1[[#This Row],[Min BOD]]+Table1[[#This Row],[Max BOD]])/2</f>
        <v>3.25</v>
      </c>
      <c r="T1137">
        <v>0.02</v>
      </c>
      <c r="U1137">
        <v>0.03</v>
      </c>
      <c r="V1137">
        <f>(Table1[[#This Row],[Min Nitrate N + Nitrite N]]+Table1[[#This Row],[Max Nitrate N + Nitrite N]])/2</f>
        <v>2.5000000000000001E-2</v>
      </c>
      <c r="W1137">
        <v>2</v>
      </c>
      <c r="X1137">
        <v>20</v>
      </c>
      <c r="Y1137">
        <f>(Table1[[#This Row],[Min Fecal Coliform]]+Table1[[#This Row],[Max Fecal Coliform]])/2</f>
        <v>11</v>
      </c>
      <c r="Z1137">
        <v>45</v>
      </c>
      <c r="AA1137">
        <v>150</v>
      </c>
      <c r="AB1137">
        <f>(Table1[[#This Row],[Min Total Coliform]]+Table1[[#This Row],[Max Total Coliform]])/2</f>
        <v>97.5</v>
      </c>
      <c r="AC1137">
        <f>MIN(10, (Table1[[#This Row],[Avg BOD]]/4)*10)</f>
        <v>8.125</v>
      </c>
      <c r="AD1137">
        <f>MIN(10, (Table1[[#This Row],[Avg Fecal Coliform]]/600)*10)</f>
        <v>0.18333333333333335</v>
      </c>
      <c r="AE1137">
        <f>MIN(10, (Table1[[#This Row],[Avg Nitrate N + Nitrite N]]/10)*10)</f>
        <v>2.5000000000000001E-2</v>
      </c>
      <c r="AF1137">
        <f>IF(OR(Table1[[#This Row],[Avg pH]]&lt;6.5,Table1[[#This Row],[Avg pH]]&gt;8.5),10,0)</f>
        <v>0</v>
      </c>
      <c r="AG1137">
        <f>MAX(0, 10-(2*Table1[[#This Row],[Avg Dissolved Oxygen]]))</f>
        <v>0</v>
      </c>
      <c r="AH1137">
        <f>(Table1[[#This Row],[Fecal Score]]*0.3) + (Table1[[#This Row],[BOD Score]]*0.25) + (Table1[[#This Row],[Nitrate Score]]*0.2) + (Table1[[#This Row],[pH Score]]*0.15) + (Table1[[#This Row],[Dissolved Oxygen Score]]*0.1)</f>
        <v>2.0912500000000001</v>
      </c>
      <c r="AI1137">
        <v>2019</v>
      </c>
    </row>
    <row r="1138" spans="1:35">
      <c r="A1138">
        <v>2846</v>
      </c>
      <c r="B1138" t="s">
        <v>651</v>
      </c>
      <c r="C1138" t="s">
        <v>8</v>
      </c>
      <c r="D1138" t="s">
        <v>259</v>
      </c>
      <c r="E1138">
        <v>19</v>
      </c>
      <c r="F1138">
        <v>30</v>
      </c>
      <c r="G1138">
        <f>(Table1[[#This Row],[Min Temperature]]+Table1[[#This Row],[Max Temperature]])/2</f>
        <v>24.5</v>
      </c>
      <c r="H1138">
        <v>6.9</v>
      </c>
      <c r="I1138">
        <v>8.1</v>
      </c>
      <c r="J1138">
        <f>(Table1[[#This Row],[Min Dissolved Oxygen]]+Table1[[#This Row],[Max Dissolved Oxygen]])/2</f>
        <v>7.5</v>
      </c>
      <c r="K1138">
        <v>7.1</v>
      </c>
      <c r="L1138">
        <v>7.6</v>
      </c>
      <c r="M1138">
        <f>(Table1[[#This Row],[Min pH]]+Table1[[#This Row],[Max pH]])/2</f>
        <v>7.35</v>
      </c>
      <c r="N1138">
        <v>75</v>
      </c>
      <c r="O1138">
        <v>2552</v>
      </c>
      <c r="P1138">
        <f>(Table1[[#This Row],[Min Conductivity]]+Table1[[#This Row],[Max Conductivity]])/2</f>
        <v>1313.5</v>
      </c>
      <c r="Q1138">
        <v>2.6</v>
      </c>
      <c r="R1138">
        <v>3.9</v>
      </c>
      <c r="S1138">
        <f>(Table1[[#This Row],[Min BOD]]+Table1[[#This Row],[Max BOD]])/2</f>
        <v>3.25</v>
      </c>
      <c r="T1138">
        <v>0.02</v>
      </c>
      <c r="U1138">
        <v>0.03</v>
      </c>
      <c r="V1138">
        <f>(Table1[[#This Row],[Min Nitrate N + Nitrite N]]+Table1[[#This Row],[Max Nitrate N + Nitrite N]])/2</f>
        <v>2.5000000000000001E-2</v>
      </c>
      <c r="W1138">
        <v>2</v>
      </c>
      <c r="X1138">
        <v>20</v>
      </c>
      <c r="Y1138">
        <f>(Table1[[#This Row],[Min Fecal Coliform]]+Table1[[#This Row],[Max Fecal Coliform]])/2</f>
        <v>11</v>
      </c>
      <c r="Z1138">
        <v>35</v>
      </c>
      <c r="AA1138">
        <v>55</v>
      </c>
      <c r="AB1138">
        <f>(Table1[[#This Row],[Min Total Coliform]]+Table1[[#This Row],[Max Total Coliform]])/2</f>
        <v>45</v>
      </c>
      <c r="AC1138">
        <f>MIN(10, (Table1[[#This Row],[Avg BOD]]/4)*10)</f>
        <v>8.125</v>
      </c>
      <c r="AD1138">
        <f>MIN(10, (Table1[[#This Row],[Avg Fecal Coliform]]/600)*10)</f>
        <v>0.18333333333333335</v>
      </c>
      <c r="AE1138">
        <f>MIN(10, (Table1[[#This Row],[Avg Nitrate N + Nitrite N]]/10)*10)</f>
        <v>2.5000000000000001E-2</v>
      </c>
      <c r="AF1138">
        <f>IF(OR(Table1[[#This Row],[Avg pH]]&lt;6.5,Table1[[#This Row],[Avg pH]]&gt;8.5),10,0)</f>
        <v>0</v>
      </c>
      <c r="AG1138">
        <f>MAX(0, 10-(2*Table1[[#This Row],[Avg Dissolved Oxygen]]))</f>
        <v>0</v>
      </c>
      <c r="AH1138">
        <f>(Table1[[#This Row],[Fecal Score]]*0.3) + (Table1[[#This Row],[BOD Score]]*0.25) + (Table1[[#This Row],[Nitrate Score]]*0.2) + (Table1[[#This Row],[pH Score]]*0.15) + (Table1[[#This Row],[Dissolved Oxygen Score]]*0.1)</f>
        <v>2.0912500000000001</v>
      </c>
      <c r="AI1138">
        <v>2019</v>
      </c>
    </row>
    <row r="1139" spans="1:35">
      <c r="A1139">
        <v>2847</v>
      </c>
      <c r="B1139" t="s">
        <v>652</v>
      </c>
      <c r="C1139" t="s">
        <v>8</v>
      </c>
      <c r="D1139" t="s">
        <v>259</v>
      </c>
      <c r="E1139">
        <v>18</v>
      </c>
      <c r="F1139">
        <v>29</v>
      </c>
      <c r="G1139">
        <f>(Table1[[#This Row],[Min Temperature]]+Table1[[#This Row],[Max Temperature]])/2</f>
        <v>23.5</v>
      </c>
      <c r="H1139">
        <v>6.4</v>
      </c>
      <c r="I1139">
        <v>8.1999999999999993</v>
      </c>
      <c r="J1139">
        <f>(Table1[[#This Row],[Min Dissolved Oxygen]]+Table1[[#This Row],[Max Dissolved Oxygen]])/2</f>
        <v>7.3</v>
      </c>
      <c r="K1139">
        <v>6.7</v>
      </c>
      <c r="L1139">
        <v>7.6</v>
      </c>
      <c r="M1139">
        <f>(Table1[[#This Row],[Min pH]]+Table1[[#This Row],[Max pH]])/2</f>
        <v>7.15</v>
      </c>
      <c r="N1139">
        <v>120</v>
      </c>
      <c r="O1139">
        <v>407</v>
      </c>
      <c r="P1139">
        <f>(Table1[[#This Row],[Min Conductivity]]+Table1[[#This Row],[Max Conductivity]])/2</f>
        <v>263.5</v>
      </c>
      <c r="Q1139">
        <v>2.4</v>
      </c>
      <c r="R1139">
        <v>3.4</v>
      </c>
      <c r="S1139">
        <f>(Table1[[#This Row],[Min BOD]]+Table1[[#This Row],[Max BOD]])/2</f>
        <v>2.9</v>
      </c>
      <c r="T1139">
        <v>0.02</v>
      </c>
      <c r="U1139">
        <v>0.03</v>
      </c>
      <c r="V1139">
        <f>(Table1[[#This Row],[Min Nitrate N + Nitrite N]]+Table1[[#This Row],[Max Nitrate N + Nitrite N]])/2</f>
        <v>2.5000000000000001E-2</v>
      </c>
      <c r="W1139">
        <v>2</v>
      </c>
      <c r="X1139">
        <v>25</v>
      </c>
      <c r="Y1139">
        <f>(Table1[[#This Row],[Min Fecal Coliform]]+Table1[[#This Row],[Max Fecal Coliform]])/2</f>
        <v>13.5</v>
      </c>
      <c r="Z1139">
        <v>15</v>
      </c>
      <c r="AA1139">
        <v>80</v>
      </c>
      <c r="AB1139">
        <f>(Table1[[#This Row],[Min Total Coliform]]+Table1[[#This Row],[Max Total Coliform]])/2</f>
        <v>47.5</v>
      </c>
      <c r="AC1139">
        <f>MIN(10, (Table1[[#This Row],[Avg BOD]]/4)*10)</f>
        <v>7.25</v>
      </c>
      <c r="AD1139">
        <f>MIN(10, (Table1[[#This Row],[Avg Fecal Coliform]]/600)*10)</f>
        <v>0.22499999999999998</v>
      </c>
      <c r="AE1139">
        <f>MIN(10, (Table1[[#This Row],[Avg Nitrate N + Nitrite N]]/10)*10)</f>
        <v>2.5000000000000001E-2</v>
      </c>
      <c r="AF1139">
        <f>IF(OR(Table1[[#This Row],[Avg pH]]&lt;6.5,Table1[[#This Row],[Avg pH]]&gt;8.5),10,0)</f>
        <v>0</v>
      </c>
      <c r="AG1139">
        <f>MAX(0, 10-(2*Table1[[#This Row],[Avg Dissolved Oxygen]]))</f>
        <v>0</v>
      </c>
      <c r="AH1139">
        <f>(Table1[[#This Row],[Fecal Score]]*0.3) + (Table1[[#This Row],[BOD Score]]*0.25) + (Table1[[#This Row],[Nitrate Score]]*0.2) + (Table1[[#This Row],[pH Score]]*0.15) + (Table1[[#This Row],[Dissolved Oxygen Score]]*0.1)</f>
        <v>1.8849999999999998</v>
      </c>
      <c r="AI1139">
        <v>2019</v>
      </c>
    </row>
    <row r="1140" spans="1:35">
      <c r="A1140">
        <v>2848</v>
      </c>
      <c r="B1140" t="s">
        <v>653</v>
      </c>
      <c r="C1140" t="s">
        <v>8</v>
      </c>
      <c r="D1140" t="s">
        <v>259</v>
      </c>
      <c r="E1140">
        <v>20</v>
      </c>
      <c r="F1140">
        <v>29</v>
      </c>
      <c r="G1140">
        <f>(Table1[[#This Row],[Min Temperature]]+Table1[[#This Row],[Max Temperature]])/2</f>
        <v>24.5</v>
      </c>
      <c r="H1140">
        <v>4.8</v>
      </c>
      <c r="I1140">
        <v>7.4</v>
      </c>
      <c r="J1140">
        <f>(Table1[[#This Row],[Min Dissolved Oxygen]]+Table1[[#This Row],[Max Dissolved Oxygen]])/2</f>
        <v>6.1</v>
      </c>
      <c r="K1140">
        <v>7.1</v>
      </c>
      <c r="L1140">
        <v>7.9</v>
      </c>
      <c r="M1140">
        <f>(Table1[[#This Row],[Min pH]]+Table1[[#This Row],[Max pH]])/2</f>
        <v>7.5</v>
      </c>
      <c r="N1140">
        <v>242</v>
      </c>
      <c r="O1140">
        <v>550</v>
      </c>
      <c r="P1140">
        <f>(Table1[[#This Row],[Min Conductivity]]+Table1[[#This Row],[Max Conductivity]])/2</f>
        <v>396</v>
      </c>
      <c r="Q1140">
        <v>2.2000000000000002</v>
      </c>
      <c r="R1140">
        <v>3.3</v>
      </c>
      <c r="S1140">
        <f>(Table1[[#This Row],[Min BOD]]+Table1[[#This Row],[Max BOD]])/2</f>
        <v>2.75</v>
      </c>
      <c r="T1140">
        <v>0.03</v>
      </c>
      <c r="U1140">
        <v>0.03</v>
      </c>
      <c r="V1140">
        <f>(Table1[[#This Row],[Min Nitrate N + Nitrite N]]+Table1[[#This Row],[Max Nitrate N + Nitrite N]])/2</f>
        <v>0.03</v>
      </c>
      <c r="W1140">
        <v>2</v>
      </c>
      <c r="X1140">
        <v>25</v>
      </c>
      <c r="Y1140">
        <f>(Table1[[#This Row],[Min Fecal Coliform]]+Table1[[#This Row],[Max Fecal Coliform]])/2</f>
        <v>13.5</v>
      </c>
      <c r="Z1140">
        <v>60</v>
      </c>
      <c r="AA1140">
        <v>140</v>
      </c>
      <c r="AB1140">
        <f>(Table1[[#This Row],[Min Total Coliform]]+Table1[[#This Row],[Max Total Coliform]])/2</f>
        <v>100</v>
      </c>
      <c r="AC1140">
        <f>MIN(10, (Table1[[#This Row],[Avg BOD]]/4)*10)</f>
        <v>6.875</v>
      </c>
      <c r="AD1140">
        <f>MIN(10, (Table1[[#This Row],[Avg Fecal Coliform]]/600)*10)</f>
        <v>0.22499999999999998</v>
      </c>
      <c r="AE1140">
        <f>MIN(10, (Table1[[#This Row],[Avg Nitrate N + Nitrite N]]/10)*10)</f>
        <v>0.03</v>
      </c>
      <c r="AF1140">
        <f>IF(OR(Table1[[#This Row],[Avg pH]]&lt;6.5,Table1[[#This Row],[Avg pH]]&gt;8.5),10,0)</f>
        <v>0</v>
      </c>
      <c r="AG1140">
        <f>MAX(0, 10-(2*Table1[[#This Row],[Avg Dissolved Oxygen]]))</f>
        <v>0</v>
      </c>
      <c r="AH1140">
        <f>(Table1[[#This Row],[Fecal Score]]*0.3) + (Table1[[#This Row],[BOD Score]]*0.25) + (Table1[[#This Row],[Nitrate Score]]*0.2) + (Table1[[#This Row],[pH Score]]*0.15) + (Table1[[#This Row],[Dissolved Oxygen Score]]*0.1)</f>
        <v>1.7922499999999999</v>
      </c>
      <c r="AI1140">
        <v>2019</v>
      </c>
    </row>
    <row r="1141" spans="1:35">
      <c r="A1141">
        <v>2849</v>
      </c>
      <c r="B1141" t="s">
        <v>654</v>
      </c>
      <c r="C1141" t="s">
        <v>8</v>
      </c>
      <c r="D1141" t="s">
        <v>259</v>
      </c>
      <c r="E1141">
        <v>18</v>
      </c>
      <c r="F1141">
        <v>29</v>
      </c>
      <c r="G1141">
        <f>(Table1[[#This Row],[Min Temperature]]+Table1[[#This Row],[Max Temperature]])/2</f>
        <v>23.5</v>
      </c>
      <c r="H1141">
        <v>5.4</v>
      </c>
      <c r="I1141">
        <v>7.2</v>
      </c>
      <c r="J1141">
        <f>(Table1[[#This Row],[Min Dissolved Oxygen]]+Table1[[#This Row],[Max Dissolved Oxygen]])/2</f>
        <v>6.3000000000000007</v>
      </c>
      <c r="K1141">
        <v>7</v>
      </c>
      <c r="L1141">
        <v>7.9</v>
      </c>
      <c r="M1141">
        <f>(Table1[[#This Row],[Min pH]]+Table1[[#This Row],[Max pH]])/2</f>
        <v>7.45</v>
      </c>
      <c r="N1141">
        <v>249</v>
      </c>
      <c r="O1141">
        <v>463</v>
      </c>
      <c r="P1141">
        <f>(Table1[[#This Row],[Min Conductivity]]+Table1[[#This Row],[Max Conductivity]])/2</f>
        <v>356</v>
      </c>
      <c r="Q1141">
        <v>2.1</v>
      </c>
      <c r="R1141">
        <v>3.2</v>
      </c>
      <c r="S1141">
        <f>(Table1[[#This Row],[Min BOD]]+Table1[[#This Row],[Max BOD]])/2</f>
        <v>2.6500000000000004</v>
      </c>
      <c r="T1141">
        <v>0.02</v>
      </c>
      <c r="U1141">
        <v>0.03</v>
      </c>
      <c r="V1141">
        <f>(Table1[[#This Row],[Min Nitrate N + Nitrite N]]+Table1[[#This Row],[Max Nitrate N + Nitrite N]])/2</f>
        <v>2.5000000000000001E-2</v>
      </c>
      <c r="W1141">
        <v>2</v>
      </c>
      <c r="X1141">
        <v>5</v>
      </c>
      <c r="Y1141">
        <f>(Table1[[#This Row],[Min Fecal Coliform]]+Table1[[#This Row],[Max Fecal Coliform]])/2</f>
        <v>3.5</v>
      </c>
      <c r="Z1141">
        <v>95</v>
      </c>
      <c r="AA1141">
        <v>200</v>
      </c>
      <c r="AB1141">
        <f>(Table1[[#This Row],[Min Total Coliform]]+Table1[[#This Row],[Max Total Coliform]])/2</f>
        <v>147.5</v>
      </c>
      <c r="AC1141">
        <f>MIN(10, (Table1[[#This Row],[Avg BOD]]/4)*10)</f>
        <v>6.6250000000000009</v>
      </c>
      <c r="AD1141">
        <f>MIN(10, (Table1[[#This Row],[Avg Fecal Coliform]]/600)*10)</f>
        <v>5.8333333333333334E-2</v>
      </c>
      <c r="AE1141">
        <f>MIN(10, (Table1[[#This Row],[Avg Nitrate N + Nitrite N]]/10)*10)</f>
        <v>2.5000000000000001E-2</v>
      </c>
      <c r="AF1141">
        <f>IF(OR(Table1[[#This Row],[Avg pH]]&lt;6.5,Table1[[#This Row],[Avg pH]]&gt;8.5),10,0)</f>
        <v>0</v>
      </c>
      <c r="AG1141">
        <f>MAX(0, 10-(2*Table1[[#This Row],[Avg Dissolved Oxygen]]))</f>
        <v>0</v>
      </c>
      <c r="AH1141">
        <f>(Table1[[#This Row],[Fecal Score]]*0.3) + (Table1[[#This Row],[BOD Score]]*0.25) + (Table1[[#This Row],[Nitrate Score]]*0.2) + (Table1[[#This Row],[pH Score]]*0.15) + (Table1[[#This Row],[Dissolved Oxygen Score]]*0.1)</f>
        <v>1.6787500000000002</v>
      </c>
      <c r="AI1141">
        <v>2019</v>
      </c>
    </row>
    <row r="1142" spans="1:35">
      <c r="A1142">
        <v>2850</v>
      </c>
      <c r="B1142" t="s">
        <v>655</v>
      </c>
      <c r="C1142" t="s">
        <v>8</v>
      </c>
      <c r="D1142" t="s">
        <v>259</v>
      </c>
      <c r="E1142">
        <v>19</v>
      </c>
      <c r="F1142">
        <v>31</v>
      </c>
      <c r="G1142">
        <f>(Table1[[#This Row],[Min Temperature]]+Table1[[#This Row],[Max Temperature]])/2</f>
        <v>25</v>
      </c>
      <c r="H1142">
        <v>5.9</v>
      </c>
      <c r="I1142">
        <v>7.1</v>
      </c>
      <c r="J1142">
        <f>(Table1[[#This Row],[Min Dissolved Oxygen]]+Table1[[#This Row],[Max Dissolved Oxygen]])/2</f>
        <v>6.5</v>
      </c>
      <c r="K1142">
        <v>6.8</v>
      </c>
      <c r="L1142">
        <v>7.6</v>
      </c>
      <c r="M1142">
        <f>(Table1[[#This Row],[Min pH]]+Table1[[#This Row],[Max pH]])/2</f>
        <v>7.1999999999999993</v>
      </c>
      <c r="N1142">
        <v>41</v>
      </c>
      <c r="O1142">
        <v>476</v>
      </c>
      <c r="P1142">
        <f>(Table1[[#This Row],[Min Conductivity]]+Table1[[#This Row],[Max Conductivity]])/2</f>
        <v>258.5</v>
      </c>
      <c r="Q1142">
        <v>2.8</v>
      </c>
      <c r="R1142">
        <v>3.6</v>
      </c>
      <c r="S1142">
        <f>(Table1[[#This Row],[Min BOD]]+Table1[[#This Row],[Max BOD]])/2</f>
        <v>3.2</v>
      </c>
      <c r="T1142">
        <v>0.02</v>
      </c>
      <c r="U1142">
        <v>0.03</v>
      </c>
      <c r="V1142">
        <f>(Table1[[#This Row],[Min Nitrate N + Nitrite N]]+Table1[[#This Row],[Max Nitrate N + Nitrite N]])/2</f>
        <v>2.5000000000000001E-2</v>
      </c>
      <c r="W1142">
        <v>2</v>
      </c>
      <c r="X1142">
        <v>55</v>
      </c>
      <c r="Y1142">
        <f>(Table1[[#This Row],[Min Fecal Coliform]]+Table1[[#This Row],[Max Fecal Coliform]])/2</f>
        <v>28.5</v>
      </c>
      <c r="Z1142">
        <v>50</v>
      </c>
      <c r="AA1142">
        <v>495</v>
      </c>
      <c r="AB1142">
        <f>(Table1[[#This Row],[Min Total Coliform]]+Table1[[#This Row],[Max Total Coliform]])/2</f>
        <v>272.5</v>
      </c>
      <c r="AC1142">
        <f>MIN(10, (Table1[[#This Row],[Avg BOD]]/4)*10)</f>
        <v>8</v>
      </c>
      <c r="AD1142">
        <f>MIN(10, (Table1[[#This Row],[Avg Fecal Coliform]]/600)*10)</f>
        <v>0.47499999999999998</v>
      </c>
      <c r="AE1142">
        <f>MIN(10, (Table1[[#This Row],[Avg Nitrate N + Nitrite N]]/10)*10)</f>
        <v>2.5000000000000001E-2</v>
      </c>
      <c r="AF1142">
        <f>IF(OR(Table1[[#This Row],[Avg pH]]&lt;6.5,Table1[[#This Row],[Avg pH]]&gt;8.5),10,0)</f>
        <v>0</v>
      </c>
      <c r="AG1142">
        <f>MAX(0, 10-(2*Table1[[#This Row],[Avg Dissolved Oxygen]]))</f>
        <v>0</v>
      </c>
      <c r="AH1142">
        <f>(Table1[[#This Row],[Fecal Score]]*0.3) + (Table1[[#This Row],[BOD Score]]*0.25) + (Table1[[#This Row],[Nitrate Score]]*0.2) + (Table1[[#This Row],[pH Score]]*0.15) + (Table1[[#This Row],[Dissolved Oxygen Score]]*0.1)</f>
        <v>2.1475</v>
      </c>
      <c r="AI1142">
        <v>2019</v>
      </c>
    </row>
    <row r="1143" spans="1:35">
      <c r="A1143">
        <v>2851</v>
      </c>
      <c r="B1143" t="s">
        <v>656</v>
      </c>
      <c r="C1143" t="s">
        <v>8</v>
      </c>
      <c r="D1143" t="s">
        <v>259</v>
      </c>
      <c r="E1143">
        <v>18</v>
      </c>
      <c r="F1143">
        <v>31</v>
      </c>
      <c r="G1143">
        <f>(Table1[[#This Row],[Min Temperature]]+Table1[[#This Row],[Max Temperature]])/2</f>
        <v>24.5</v>
      </c>
      <c r="H1143">
        <v>4</v>
      </c>
      <c r="I1143">
        <v>7.4</v>
      </c>
      <c r="J1143">
        <f>(Table1[[#This Row],[Min Dissolved Oxygen]]+Table1[[#This Row],[Max Dissolved Oxygen]])/2</f>
        <v>5.7</v>
      </c>
      <c r="K1143">
        <v>6.8</v>
      </c>
      <c r="L1143">
        <v>8.8000000000000007</v>
      </c>
      <c r="M1143">
        <f>(Table1[[#This Row],[Min pH]]+Table1[[#This Row],[Max pH]])/2</f>
        <v>7.8000000000000007</v>
      </c>
      <c r="N1143">
        <v>345</v>
      </c>
      <c r="O1143">
        <v>600</v>
      </c>
      <c r="P1143">
        <f>(Table1[[#This Row],[Min Conductivity]]+Table1[[#This Row],[Max Conductivity]])/2</f>
        <v>472.5</v>
      </c>
      <c r="Q1143">
        <v>2.2000000000000002</v>
      </c>
      <c r="R1143">
        <v>3.6</v>
      </c>
      <c r="S1143">
        <f>(Table1[[#This Row],[Min BOD]]+Table1[[#This Row],[Max BOD]])/2</f>
        <v>2.9000000000000004</v>
      </c>
      <c r="T1143">
        <v>0.03</v>
      </c>
      <c r="U1143">
        <v>0.03</v>
      </c>
      <c r="V1143">
        <f>(Table1[[#This Row],[Min Nitrate N + Nitrite N]]+Table1[[#This Row],[Max Nitrate N + Nitrite N]])/2</f>
        <v>0.03</v>
      </c>
      <c r="W1143">
        <v>2</v>
      </c>
      <c r="X1143">
        <v>50</v>
      </c>
      <c r="Y1143">
        <f>(Table1[[#This Row],[Min Fecal Coliform]]+Table1[[#This Row],[Max Fecal Coliform]])/2</f>
        <v>26</v>
      </c>
      <c r="Z1143">
        <v>65</v>
      </c>
      <c r="AA1143">
        <v>525</v>
      </c>
      <c r="AB1143">
        <f>(Table1[[#This Row],[Min Total Coliform]]+Table1[[#This Row],[Max Total Coliform]])/2</f>
        <v>295</v>
      </c>
      <c r="AC1143">
        <f>MIN(10, (Table1[[#This Row],[Avg BOD]]/4)*10)</f>
        <v>7.2500000000000009</v>
      </c>
      <c r="AD1143">
        <f>MIN(10, (Table1[[#This Row],[Avg Fecal Coliform]]/600)*10)</f>
        <v>0.43333333333333335</v>
      </c>
      <c r="AE1143">
        <f>MIN(10, (Table1[[#This Row],[Avg Nitrate N + Nitrite N]]/10)*10)</f>
        <v>0.03</v>
      </c>
      <c r="AF1143">
        <f>IF(OR(Table1[[#This Row],[Avg pH]]&lt;6.5,Table1[[#This Row],[Avg pH]]&gt;8.5),10,0)</f>
        <v>0</v>
      </c>
      <c r="AG1143">
        <f>MAX(0, 10-(2*Table1[[#This Row],[Avg Dissolved Oxygen]]))</f>
        <v>0</v>
      </c>
      <c r="AH1143">
        <f>(Table1[[#This Row],[Fecal Score]]*0.3) + (Table1[[#This Row],[BOD Score]]*0.25) + (Table1[[#This Row],[Nitrate Score]]*0.2) + (Table1[[#This Row],[pH Score]]*0.15) + (Table1[[#This Row],[Dissolved Oxygen Score]]*0.1)</f>
        <v>1.9485000000000003</v>
      </c>
      <c r="AI1143">
        <v>2019</v>
      </c>
    </row>
    <row r="1144" spans="1:35">
      <c r="A1144">
        <v>1347</v>
      </c>
      <c r="B1144" t="s">
        <v>657</v>
      </c>
      <c r="C1144" t="s">
        <v>1</v>
      </c>
      <c r="D1144" t="s">
        <v>278</v>
      </c>
      <c r="E1144">
        <v>15</v>
      </c>
      <c r="F1144">
        <v>25</v>
      </c>
      <c r="G1144">
        <f>(Table1[[#This Row],[Min Temperature]]+Table1[[#This Row],[Max Temperature]])/2</f>
        <v>20</v>
      </c>
      <c r="H1144">
        <v>5.4</v>
      </c>
      <c r="I1144">
        <v>6.8</v>
      </c>
      <c r="J1144">
        <f>(Table1[[#This Row],[Min Dissolved Oxygen]]+Table1[[#This Row],[Max Dissolved Oxygen]])/2</f>
        <v>6.1</v>
      </c>
      <c r="K1144">
        <v>7</v>
      </c>
      <c r="L1144">
        <v>7.5</v>
      </c>
      <c r="M1144">
        <f>(Table1[[#This Row],[Min pH]]+Table1[[#This Row],[Max pH]])/2</f>
        <v>7.25</v>
      </c>
      <c r="N1144">
        <v>81</v>
      </c>
      <c r="O1144">
        <v>133</v>
      </c>
      <c r="P1144">
        <f>(Table1[[#This Row],[Min Conductivity]]+Table1[[#This Row],[Max Conductivity]])/2</f>
        <v>107</v>
      </c>
      <c r="Q1144">
        <v>5.2</v>
      </c>
      <c r="R1144">
        <v>8.4</v>
      </c>
      <c r="S1144">
        <f>(Table1[[#This Row],[Min BOD]]+Table1[[#This Row],[Max BOD]])/2</f>
        <v>6.8000000000000007</v>
      </c>
      <c r="T1144">
        <v>0.33</v>
      </c>
      <c r="U1144">
        <v>1.52</v>
      </c>
      <c r="V1144">
        <f>(Table1[[#This Row],[Min Nitrate N + Nitrite N]]+Table1[[#This Row],[Max Nitrate N + Nitrite N]])/2</f>
        <v>0.92500000000000004</v>
      </c>
      <c r="W1144">
        <v>540</v>
      </c>
      <c r="X1144">
        <v>2700</v>
      </c>
      <c r="Y1144">
        <f>(Table1[[#This Row],[Min Fecal Coliform]]+Table1[[#This Row],[Max Fecal Coliform]])/2</f>
        <v>1620</v>
      </c>
      <c r="Z1144">
        <v>1400</v>
      </c>
      <c r="AA1144">
        <v>4900</v>
      </c>
      <c r="AB1144">
        <f>(Table1[[#This Row],[Min Total Coliform]]+Table1[[#This Row],[Max Total Coliform]])/2</f>
        <v>3150</v>
      </c>
      <c r="AC1144">
        <f>MIN(10, (Table1[[#This Row],[Avg BOD]]/4)*10)</f>
        <v>10</v>
      </c>
      <c r="AD1144">
        <f>MIN(10, (Table1[[#This Row],[Avg Fecal Coliform]]/600)*10)</f>
        <v>10</v>
      </c>
      <c r="AE1144">
        <f>MIN(10, (Table1[[#This Row],[Avg Nitrate N + Nitrite N]]/10)*10)</f>
        <v>0.92500000000000004</v>
      </c>
      <c r="AF1144">
        <f>IF(OR(Table1[[#This Row],[Avg pH]]&lt;6.5,Table1[[#This Row],[Avg pH]]&gt;8.5),10,0)</f>
        <v>0</v>
      </c>
      <c r="AG1144">
        <f>MAX(0, 10-(2*Table1[[#This Row],[Avg Dissolved Oxygen]]))</f>
        <v>0</v>
      </c>
      <c r="AH1144">
        <f>(Table1[[#This Row],[Fecal Score]]*0.3) + (Table1[[#This Row],[BOD Score]]*0.25) + (Table1[[#This Row],[Nitrate Score]]*0.2) + (Table1[[#This Row],[pH Score]]*0.15) + (Table1[[#This Row],[Dissolved Oxygen Score]]*0.1)</f>
        <v>5.6849999999999996</v>
      </c>
      <c r="AI1144">
        <v>2019</v>
      </c>
    </row>
    <row r="1145" spans="1:35">
      <c r="A1145">
        <v>1348</v>
      </c>
      <c r="B1145" t="s">
        <v>658</v>
      </c>
      <c r="C1145" t="s">
        <v>1</v>
      </c>
      <c r="D1145" t="s">
        <v>278</v>
      </c>
      <c r="E1145">
        <v>11</v>
      </c>
      <c r="F1145">
        <v>19</v>
      </c>
      <c r="G1145">
        <f>(Table1[[#This Row],[Min Temperature]]+Table1[[#This Row],[Max Temperature]])/2</f>
        <v>15</v>
      </c>
      <c r="H1145">
        <v>6.2</v>
      </c>
      <c r="I1145">
        <v>7.4</v>
      </c>
      <c r="J1145">
        <f>(Table1[[#This Row],[Min Dissolved Oxygen]]+Table1[[#This Row],[Max Dissolved Oxygen]])/2</f>
        <v>6.8000000000000007</v>
      </c>
      <c r="K1145">
        <v>6.9</v>
      </c>
      <c r="L1145">
        <v>7.6</v>
      </c>
      <c r="M1145">
        <f>(Table1[[#This Row],[Min pH]]+Table1[[#This Row],[Max pH]])/2</f>
        <v>7.25</v>
      </c>
      <c r="N1145">
        <v>137</v>
      </c>
      <c r="O1145">
        <v>158</v>
      </c>
      <c r="P1145">
        <f>(Table1[[#This Row],[Min Conductivity]]+Table1[[#This Row],[Max Conductivity]])/2</f>
        <v>147.5</v>
      </c>
      <c r="Q1145">
        <v>3.8</v>
      </c>
      <c r="R1145">
        <v>4.8</v>
      </c>
      <c r="S1145">
        <f>(Table1[[#This Row],[Min BOD]]+Table1[[#This Row],[Max BOD]])/2</f>
        <v>4.3</v>
      </c>
      <c r="T1145">
        <v>0.25</v>
      </c>
      <c r="U1145">
        <v>0.83</v>
      </c>
      <c r="V1145">
        <f>(Table1[[#This Row],[Min Nitrate N + Nitrite N]]+Table1[[#This Row],[Max Nitrate N + Nitrite N]])/2</f>
        <v>0.54</v>
      </c>
      <c r="W1145">
        <v>240</v>
      </c>
      <c r="X1145">
        <v>2200</v>
      </c>
      <c r="Y1145">
        <f>(Table1[[#This Row],[Min Fecal Coliform]]+Table1[[#This Row],[Max Fecal Coliform]])/2</f>
        <v>1220</v>
      </c>
      <c r="Z1145">
        <v>630</v>
      </c>
      <c r="AA1145">
        <v>4800</v>
      </c>
      <c r="AB1145">
        <f>(Table1[[#This Row],[Min Total Coliform]]+Table1[[#This Row],[Max Total Coliform]])/2</f>
        <v>2715</v>
      </c>
      <c r="AC1145">
        <f>MIN(10, (Table1[[#This Row],[Avg BOD]]/4)*10)</f>
        <v>10</v>
      </c>
      <c r="AD1145">
        <f>MIN(10, (Table1[[#This Row],[Avg Fecal Coliform]]/600)*10)</f>
        <v>10</v>
      </c>
      <c r="AE1145">
        <f>MIN(10, (Table1[[#This Row],[Avg Nitrate N + Nitrite N]]/10)*10)</f>
        <v>0.54</v>
      </c>
      <c r="AF1145">
        <f>IF(OR(Table1[[#This Row],[Avg pH]]&lt;6.5,Table1[[#This Row],[Avg pH]]&gt;8.5),10,0)</f>
        <v>0</v>
      </c>
      <c r="AG1145">
        <f>MAX(0, 10-(2*Table1[[#This Row],[Avg Dissolved Oxygen]]))</f>
        <v>0</v>
      </c>
      <c r="AH1145">
        <f>(Table1[[#This Row],[Fecal Score]]*0.3) + (Table1[[#This Row],[BOD Score]]*0.25) + (Table1[[#This Row],[Nitrate Score]]*0.2) + (Table1[[#This Row],[pH Score]]*0.15) + (Table1[[#This Row],[Dissolved Oxygen Score]]*0.1)</f>
        <v>5.6079999999999997</v>
      </c>
      <c r="AI1145">
        <v>2019</v>
      </c>
    </row>
    <row r="1146" spans="1:35">
      <c r="A1146">
        <v>1459</v>
      </c>
      <c r="B1146" t="s">
        <v>659</v>
      </c>
      <c r="C1146" t="s">
        <v>1</v>
      </c>
      <c r="D1146" t="s">
        <v>278</v>
      </c>
      <c r="E1146">
        <v>12</v>
      </c>
      <c r="F1146">
        <v>23</v>
      </c>
      <c r="G1146">
        <f>(Table1[[#This Row],[Min Temperature]]+Table1[[#This Row],[Max Temperature]])/2</f>
        <v>17.5</v>
      </c>
      <c r="H1146">
        <v>6.6</v>
      </c>
      <c r="I1146">
        <v>7.5</v>
      </c>
      <c r="J1146">
        <f>(Table1[[#This Row],[Min Dissolved Oxygen]]+Table1[[#This Row],[Max Dissolved Oxygen]])/2</f>
        <v>7.05</v>
      </c>
      <c r="K1146">
        <v>6.8</v>
      </c>
      <c r="L1146">
        <v>7.2</v>
      </c>
      <c r="M1146">
        <f>(Table1[[#This Row],[Min pH]]+Table1[[#This Row],[Max pH]])/2</f>
        <v>7</v>
      </c>
      <c r="N1146">
        <v>38</v>
      </c>
      <c r="O1146">
        <v>59</v>
      </c>
      <c r="P1146">
        <f>(Table1[[#This Row],[Min Conductivity]]+Table1[[#This Row],[Max Conductivity]])/2</f>
        <v>48.5</v>
      </c>
      <c r="Q1146">
        <v>1.4</v>
      </c>
      <c r="R1146">
        <v>2</v>
      </c>
      <c r="S1146">
        <f>(Table1[[#This Row],[Min BOD]]+Table1[[#This Row],[Max BOD]])/2</f>
        <v>1.7</v>
      </c>
      <c r="T1146">
        <v>0.26</v>
      </c>
      <c r="U1146">
        <v>0.71</v>
      </c>
      <c r="V1146">
        <f>(Table1[[#This Row],[Min Nitrate N + Nitrite N]]+Table1[[#This Row],[Max Nitrate N + Nitrite N]])/2</f>
        <v>0.48499999999999999</v>
      </c>
      <c r="W1146">
        <v>12</v>
      </c>
      <c r="X1146">
        <v>33</v>
      </c>
      <c r="Y1146">
        <f>(Table1[[#This Row],[Min Fecal Coliform]]+Table1[[#This Row],[Max Fecal Coliform]])/2</f>
        <v>22.5</v>
      </c>
      <c r="Z1146">
        <v>84</v>
      </c>
      <c r="AA1146">
        <v>240</v>
      </c>
      <c r="AB1146">
        <f>(Table1[[#This Row],[Min Total Coliform]]+Table1[[#This Row],[Max Total Coliform]])/2</f>
        <v>162</v>
      </c>
      <c r="AC1146">
        <f>MIN(10, (Table1[[#This Row],[Avg BOD]]/4)*10)</f>
        <v>4.25</v>
      </c>
      <c r="AD1146">
        <f>MIN(10, (Table1[[#This Row],[Avg Fecal Coliform]]/600)*10)</f>
        <v>0.375</v>
      </c>
      <c r="AE1146">
        <f>MIN(10, (Table1[[#This Row],[Avg Nitrate N + Nitrite N]]/10)*10)</f>
        <v>0.48499999999999999</v>
      </c>
      <c r="AF1146">
        <f>IF(OR(Table1[[#This Row],[Avg pH]]&lt;6.5,Table1[[#This Row],[Avg pH]]&gt;8.5),10,0)</f>
        <v>0</v>
      </c>
      <c r="AG1146">
        <f>MAX(0, 10-(2*Table1[[#This Row],[Avg Dissolved Oxygen]]))</f>
        <v>0</v>
      </c>
      <c r="AH1146">
        <f>(Table1[[#This Row],[Fecal Score]]*0.3) + (Table1[[#This Row],[BOD Score]]*0.25) + (Table1[[#This Row],[Nitrate Score]]*0.2) + (Table1[[#This Row],[pH Score]]*0.15) + (Table1[[#This Row],[Dissolved Oxygen Score]]*0.1)</f>
        <v>1.272</v>
      </c>
      <c r="AI1146">
        <v>2019</v>
      </c>
    </row>
    <row r="1147" spans="1:35">
      <c r="A1147">
        <v>3346</v>
      </c>
      <c r="B1147" t="s">
        <v>660</v>
      </c>
      <c r="C1147" t="s">
        <v>1</v>
      </c>
      <c r="D1147" t="s">
        <v>278</v>
      </c>
      <c r="E1147">
        <v>15</v>
      </c>
      <c r="F1147">
        <v>24</v>
      </c>
      <c r="G1147">
        <f>(Table1[[#This Row],[Min Temperature]]+Table1[[#This Row],[Max Temperature]])/2</f>
        <v>19.5</v>
      </c>
      <c r="H1147">
        <v>4.2</v>
      </c>
      <c r="I1147">
        <v>5.9</v>
      </c>
      <c r="J1147">
        <f>(Table1[[#This Row],[Min Dissolved Oxygen]]+Table1[[#This Row],[Max Dissolved Oxygen]])/2</f>
        <v>5.0500000000000007</v>
      </c>
      <c r="K1147">
        <v>6.9</v>
      </c>
      <c r="L1147">
        <v>7.5</v>
      </c>
      <c r="M1147">
        <f>(Table1[[#This Row],[Min pH]]+Table1[[#This Row],[Max pH]])/2</f>
        <v>7.2</v>
      </c>
      <c r="N1147">
        <v>93</v>
      </c>
      <c r="O1147">
        <v>182</v>
      </c>
      <c r="P1147">
        <f>(Table1[[#This Row],[Min Conductivity]]+Table1[[#This Row],[Max Conductivity]])/2</f>
        <v>137.5</v>
      </c>
      <c r="Q1147">
        <v>6</v>
      </c>
      <c r="R1147">
        <v>9.5</v>
      </c>
      <c r="S1147">
        <f>(Table1[[#This Row],[Min BOD]]+Table1[[#This Row],[Max BOD]])/2</f>
        <v>7.75</v>
      </c>
      <c r="T1147">
        <v>0.39</v>
      </c>
      <c r="U1147">
        <v>1.7</v>
      </c>
      <c r="V1147">
        <f>(Table1[[#This Row],[Min Nitrate N + Nitrite N]]+Table1[[#This Row],[Max Nitrate N + Nitrite N]])/2</f>
        <v>1.0449999999999999</v>
      </c>
      <c r="W1147">
        <v>790</v>
      </c>
      <c r="X1147">
        <v>2700</v>
      </c>
      <c r="Y1147">
        <f>(Table1[[#This Row],[Min Fecal Coliform]]+Table1[[#This Row],[Max Fecal Coliform]])/2</f>
        <v>1745</v>
      </c>
      <c r="Z1147">
        <v>1500</v>
      </c>
      <c r="AA1147">
        <v>5800</v>
      </c>
      <c r="AB1147">
        <f>(Table1[[#This Row],[Min Total Coliform]]+Table1[[#This Row],[Max Total Coliform]])/2</f>
        <v>3650</v>
      </c>
      <c r="AC1147">
        <f>MIN(10, (Table1[[#This Row],[Avg BOD]]/4)*10)</f>
        <v>10</v>
      </c>
      <c r="AD1147">
        <f>MIN(10, (Table1[[#This Row],[Avg Fecal Coliform]]/600)*10)</f>
        <v>10</v>
      </c>
      <c r="AE1147">
        <f>MIN(10, (Table1[[#This Row],[Avg Nitrate N + Nitrite N]]/10)*10)</f>
        <v>1.0449999999999999</v>
      </c>
      <c r="AF1147">
        <f>IF(OR(Table1[[#This Row],[Avg pH]]&lt;6.5,Table1[[#This Row],[Avg pH]]&gt;8.5),10,0)</f>
        <v>0</v>
      </c>
      <c r="AG1147">
        <f>MAX(0, 10-(2*Table1[[#This Row],[Avg Dissolved Oxygen]]))</f>
        <v>0</v>
      </c>
      <c r="AH1147">
        <f>(Table1[[#This Row],[Fecal Score]]*0.3) + (Table1[[#This Row],[BOD Score]]*0.25) + (Table1[[#This Row],[Nitrate Score]]*0.2) + (Table1[[#This Row],[pH Score]]*0.15) + (Table1[[#This Row],[Dissolved Oxygen Score]]*0.1)</f>
        <v>5.7089999999999996</v>
      </c>
      <c r="AI1147">
        <v>2019</v>
      </c>
    </row>
    <row r="1148" spans="1:35">
      <c r="A1148">
        <v>3347</v>
      </c>
      <c r="B1148" t="s">
        <v>661</v>
      </c>
      <c r="C1148" t="s">
        <v>1</v>
      </c>
      <c r="D1148" t="s">
        <v>278</v>
      </c>
      <c r="E1148">
        <v>15</v>
      </c>
      <c r="F1148">
        <v>25</v>
      </c>
      <c r="G1148">
        <f>(Table1[[#This Row],[Min Temperature]]+Table1[[#This Row],[Max Temperature]])/2</f>
        <v>20</v>
      </c>
      <c r="H1148">
        <v>5.7</v>
      </c>
      <c r="I1148">
        <v>6.8</v>
      </c>
      <c r="J1148">
        <f>(Table1[[#This Row],[Min Dissolved Oxygen]]+Table1[[#This Row],[Max Dissolved Oxygen]])/2</f>
        <v>6.25</v>
      </c>
      <c r="K1148">
        <v>7.2</v>
      </c>
      <c r="L1148">
        <v>8</v>
      </c>
      <c r="M1148">
        <f>(Table1[[#This Row],[Min pH]]+Table1[[#This Row],[Max pH]])/2</f>
        <v>7.6</v>
      </c>
      <c r="N1148">
        <v>85</v>
      </c>
      <c r="O1148">
        <v>135</v>
      </c>
      <c r="P1148">
        <f>(Table1[[#This Row],[Min Conductivity]]+Table1[[#This Row],[Max Conductivity]])/2</f>
        <v>110</v>
      </c>
      <c r="Q1148">
        <v>5</v>
      </c>
      <c r="R1148">
        <v>8.1</v>
      </c>
      <c r="S1148">
        <f>(Table1[[#This Row],[Min BOD]]+Table1[[#This Row],[Max BOD]])/2</f>
        <v>6.55</v>
      </c>
      <c r="T1148">
        <v>0.36</v>
      </c>
      <c r="U1148">
        <v>1.61</v>
      </c>
      <c r="V1148">
        <f>(Table1[[#This Row],[Min Nitrate N + Nitrite N]]+Table1[[#This Row],[Max Nitrate N + Nitrite N]])/2</f>
        <v>0.9850000000000001</v>
      </c>
      <c r="W1148">
        <v>410</v>
      </c>
      <c r="X1148">
        <v>2700</v>
      </c>
      <c r="Y1148">
        <f>(Table1[[#This Row],[Min Fecal Coliform]]+Table1[[#This Row],[Max Fecal Coliform]])/2</f>
        <v>1555</v>
      </c>
      <c r="Z1148">
        <v>1100</v>
      </c>
      <c r="AA1148">
        <v>4700</v>
      </c>
      <c r="AB1148">
        <f>(Table1[[#This Row],[Min Total Coliform]]+Table1[[#This Row],[Max Total Coliform]])/2</f>
        <v>2900</v>
      </c>
      <c r="AC1148">
        <f>MIN(10, (Table1[[#This Row],[Avg BOD]]/4)*10)</f>
        <v>10</v>
      </c>
      <c r="AD1148">
        <f>MIN(10, (Table1[[#This Row],[Avg Fecal Coliform]]/600)*10)</f>
        <v>10</v>
      </c>
      <c r="AE1148">
        <f>MIN(10, (Table1[[#This Row],[Avg Nitrate N + Nitrite N]]/10)*10)</f>
        <v>0.9850000000000001</v>
      </c>
      <c r="AF1148">
        <f>IF(OR(Table1[[#This Row],[Avg pH]]&lt;6.5,Table1[[#This Row],[Avg pH]]&gt;8.5),10,0)</f>
        <v>0</v>
      </c>
      <c r="AG1148">
        <f>MAX(0, 10-(2*Table1[[#This Row],[Avg Dissolved Oxygen]]))</f>
        <v>0</v>
      </c>
      <c r="AH1148">
        <f>(Table1[[#This Row],[Fecal Score]]*0.3) + (Table1[[#This Row],[BOD Score]]*0.25) + (Table1[[#This Row],[Nitrate Score]]*0.2) + (Table1[[#This Row],[pH Score]]*0.15) + (Table1[[#This Row],[Dissolved Oxygen Score]]*0.1)</f>
        <v>5.6970000000000001</v>
      </c>
      <c r="AI1148">
        <v>2019</v>
      </c>
    </row>
    <row r="1149" spans="1:35">
      <c r="A1149">
        <v>3348</v>
      </c>
      <c r="B1149" t="s">
        <v>662</v>
      </c>
      <c r="C1149" t="s">
        <v>1</v>
      </c>
      <c r="D1149" t="s">
        <v>278</v>
      </c>
      <c r="E1149">
        <v>16</v>
      </c>
      <c r="F1149">
        <v>24</v>
      </c>
      <c r="G1149">
        <f>(Table1[[#This Row],[Min Temperature]]+Table1[[#This Row],[Max Temperature]])/2</f>
        <v>20</v>
      </c>
      <c r="H1149">
        <v>5.2</v>
      </c>
      <c r="I1149">
        <v>7</v>
      </c>
      <c r="J1149">
        <f>(Table1[[#This Row],[Min Dissolved Oxygen]]+Table1[[#This Row],[Max Dissolved Oxygen]])/2</f>
        <v>6.1</v>
      </c>
      <c r="K1149">
        <v>7.1</v>
      </c>
      <c r="L1149">
        <v>8.1</v>
      </c>
      <c r="M1149">
        <f>(Table1[[#This Row],[Min pH]]+Table1[[#This Row],[Max pH]])/2</f>
        <v>7.6</v>
      </c>
      <c r="N1149">
        <v>90</v>
      </c>
      <c r="O1149">
        <v>140</v>
      </c>
      <c r="P1149">
        <f>(Table1[[#This Row],[Min Conductivity]]+Table1[[#This Row],[Max Conductivity]])/2</f>
        <v>115</v>
      </c>
      <c r="Q1149">
        <v>5.2</v>
      </c>
      <c r="R1149">
        <v>8.8000000000000007</v>
      </c>
      <c r="S1149">
        <f>(Table1[[#This Row],[Min BOD]]+Table1[[#This Row],[Max BOD]])/2</f>
        <v>7</v>
      </c>
      <c r="T1149">
        <v>0.25</v>
      </c>
      <c r="U1149">
        <v>1.26</v>
      </c>
      <c r="V1149">
        <f>(Table1[[#This Row],[Min Nitrate N + Nitrite N]]+Table1[[#This Row],[Max Nitrate N + Nitrite N]])/2</f>
        <v>0.755</v>
      </c>
      <c r="W1149">
        <v>580</v>
      </c>
      <c r="X1149">
        <v>2400</v>
      </c>
      <c r="Y1149">
        <f>(Table1[[#This Row],[Min Fecal Coliform]]+Table1[[#This Row],[Max Fecal Coliform]])/2</f>
        <v>1490</v>
      </c>
      <c r="Z1149">
        <v>1200</v>
      </c>
      <c r="AA1149">
        <v>6300</v>
      </c>
      <c r="AB1149">
        <f>(Table1[[#This Row],[Min Total Coliform]]+Table1[[#This Row],[Max Total Coliform]])/2</f>
        <v>3750</v>
      </c>
      <c r="AC1149">
        <f>MIN(10, (Table1[[#This Row],[Avg BOD]]/4)*10)</f>
        <v>10</v>
      </c>
      <c r="AD1149">
        <f>MIN(10, (Table1[[#This Row],[Avg Fecal Coliform]]/600)*10)</f>
        <v>10</v>
      </c>
      <c r="AE1149">
        <f>MIN(10, (Table1[[#This Row],[Avg Nitrate N + Nitrite N]]/10)*10)</f>
        <v>0.755</v>
      </c>
      <c r="AF1149">
        <f>IF(OR(Table1[[#This Row],[Avg pH]]&lt;6.5,Table1[[#This Row],[Avg pH]]&gt;8.5),10,0)</f>
        <v>0</v>
      </c>
      <c r="AG1149">
        <f>MAX(0, 10-(2*Table1[[#This Row],[Avg Dissolved Oxygen]]))</f>
        <v>0</v>
      </c>
      <c r="AH1149">
        <f>(Table1[[#This Row],[Fecal Score]]*0.3) + (Table1[[#This Row],[BOD Score]]*0.25) + (Table1[[#This Row],[Nitrate Score]]*0.2) + (Table1[[#This Row],[pH Score]]*0.15) + (Table1[[#This Row],[Dissolved Oxygen Score]]*0.1)</f>
        <v>5.6509999999999998</v>
      </c>
      <c r="AI1149">
        <v>2019</v>
      </c>
    </row>
    <row r="1150" spans="1:35">
      <c r="A1150">
        <v>3349</v>
      </c>
      <c r="B1150" t="s">
        <v>663</v>
      </c>
      <c r="C1150" t="s">
        <v>1</v>
      </c>
      <c r="D1150" t="s">
        <v>278</v>
      </c>
      <c r="E1150">
        <v>16</v>
      </c>
      <c r="F1150">
        <v>32</v>
      </c>
      <c r="G1150">
        <f>(Table1[[#This Row],[Min Temperature]]+Table1[[#This Row],[Max Temperature]])/2</f>
        <v>24</v>
      </c>
      <c r="H1150">
        <v>6.5</v>
      </c>
      <c r="I1150">
        <v>7.7</v>
      </c>
      <c r="J1150">
        <f>(Table1[[#This Row],[Min Dissolved Oxygen]]+Table1[[#This Row],[Max Dissolved Oxygen]])/2</f>
        <v>7.1</v>
      </c>
      <c r="K1150">
        <v>6.8</v>
      </c>
      <c r="L1150">
        <v>7.6</v>
      </c>
      <c r="M1150">
        <f>(Table1[[#This Row],[Min pH]]+Table1[[#This Row],[Max pH]])/2</f>
        <v>7.1999999999999993</v>
      </c>
      <c r="N1150">
        <v>62</v>
      </c>
      <c r="O1150">
        <v>83</v>
      </c>
      <c r="P1150">
        <f>(Table1[[#This Row],[Min Conductivity]]+Table1[[#This Row],[Max Conductivity]])/2</f>
        <v>72.5</v>
      </c>
      <c r="Q1150">
        <v>1.5</v>
      </c>
      <c r="R1150">
        <v>2.2999999999999998</v>
      </c>
      <c r="S1150">
        <f>(Table1[[#This Row],[Min BOD]]+Table1[[#This Row],[Max BOD]])/2</f>
        <v>1.9</v>
      </c>
      <c r="T1150">
        <v>0.25</v>
      </c>
      <c r="U1150">
        <v>0.46</v>
      </c>
      <c r="V1150">
        <f>(Table1[[#This Row],[Min Nitrate N + Nitrite N]]+Table1[[#This Row],[Max Nitrate N + Nitrite N]])/2</f>
        <v>0.35499999999999998</v>
      </c>
      <c r="W1150">
        <v>21</v>
      </c>
      <c r="X1150">
        <v>47</v>
      </c>
      <c r="Y1150">
        <f>(Table1[[#This Row],[Min Fecal Coliform]]+Table1[[#This Row],[Max Fecal Coliform]])/2</f>
        <v>34</v>
      </c>
      <c r="Z1150">
        <v>110</v>
      </c>
      <c r="AA1150">
        <v>280</v>
      </c>
      <c r="AB1150">
        <f>(Table1[[#This Row],[Min Total Coliform]]+Table1[[#This Row],[Max Total Coliform]])/2</f>
        <v>195</v>
      </c>
      <c r="AC1150">
        <f>MIN(10, (Table1[[#This Row],[Avg BOD]]/4)*10)</f>
        <v>4.75</v>
      </c>
      <c r="AD1150">
        <f>MIN(10, (Table1[[#This Row],[Avg Fecal Coliform]]/600)*10)</f>
        <v>0.56666666666666665</v>
      </c>
      <c r="AE1150">
        <f>MIN(10, (Table1[[#This Row],[Avg Nitrate N + Nitrite N]]/10)*10)</f>
        <v>0.35499999999999998</v>
      </c>
      <c r="AF1150">
        <f>IF(OR(Table1[[#This Row],[Avg pH]]&lt;6.5,Table1[[#This Row],[Avg pH]]&gt;8.5),10,0)</f>
        <v>0</v>
      </c>
      <c r="AG1150">
        <f>MAX(0, 10-(2*Table1[[#This Row],[Avg Dissolved Oxygen]]))</f>
        <v>0</v>
      </c>
      <c r="AH1150">
        <f>(Table1[[#This Row],[Fecal Score]]*0.3) + (Table1[[#This Row],[BOD Score]]*0.25) + (Table1[[#This Row],[Nitrate Score]]*0.2) + (Table1[[#This Row],[pH Score]]*0.15) + (Table1[[#This Row],[Dissolved Oxygen Score]]*0.1)</f>
        <v>1.4284999999999999</v>
      </c>
      <c r="AI1150">
        <v>2019</v>
      </c>
    </row>
    <row r="1151" spans="1:35">
      <c r="A1151">
        <v>3723</v>
      </c>
      <c r="B1151" t="s">
        <v>285</v>
      </c>
      <c r="C1151" t="s">
        <v>1</v>
      </c>
      <c r="D1151" t="s">
        <v>286</v>
      </c>
      <c r="E1151">
        <v>12</v>
      </c>
      <c r="F1151">
        <v>27</v>
      </c>
      <c r="G1151">
        <f>(Table1[[#This Row],[Min Temperature]]+Table1[[#This Row],[Max Temperature]])/2</f>
        <v>19.5</v>
      </c>
      <c r="H1151">
        <v>5.4</v>
      </c>
      <c r="I1151">
        <v>9.1</v>
      </c>
      <c r="J1151">
        <f>(Table1[[#This Row],[Min Dissolved Oxygen]]+Table1[[#This Row],[Max Dissolved Oxygen]])/2</f>
        <v>7.25</v>
      </c>
      <c r="K1151">
        <v>5.9</v>
      </c>
      <c r="L1151">
        <v>7.8</v>
      </c>
      <c r="M1151">
        <f>(Table1[[#This Row],[Min pH]]+Table1[[#This Row],[Max pH]])/2</f>
        <v>6.85</v>
      </c>
      <c r="N1151">
        <v>78</v>
      </c>
      <c r="O1151">
        <v>78</v>
      </c>
      <c r="P1151">
        <f>(Table1[[#This Row],[Min Conductivity]]+Table1[[#This Row],[Max Conductivity]])/2</f>
        <v>78</v>
      </c>
      <c r="Q1151">
        <v>1.5</v>
      </c>
      <c r="R1151">
        <v>1.9</v>
      </c>
      <c r="S1151">
        <f>(Table1[[#This Row],[Min BOD]]+Table1[[#This Row],[Max BOD]])/2</f>
        <v>1.7</v>
      </c>
      <c r="T1151">
        <v>0</v>
      </c>
      <c r="U1151">
        <v>0.19</v>
      </c>
      <c r="V1151">
        <f>(Table1[[#This Row],[Min Nitrate N + Nitrite N]]+Table1[[#This Row],[Max Nitrate N + Nitrite N]])/2</f>
        <v>9.5000000000000001E-2</v>
      </c>
      <c r="W1151">
        <v>871.18936170212805</v>
      </c>
      <c r="X1151">
        <v>233806.89958159</v>
      </c>
      <c r="Y1151">
        <f>(Table1[[#This Row],[Min Fecal Coliform]]+Table1[[#This Row],[Max Fecal Coliform]])/2</f>
        <v>117339.04447164606</v>
      </c>
      <c r="Z1151">
        <v>5008.63768115942</v>
      </c>
      <c r="AA1151">
        <v>2939574.0021231398</v>
      </c>
      <c r="AB1151">
        <f>(Table1[[#This Row],[Min Total Coliform]]+Table1[[#This Row],[Max Total Coliform]])/2</f>
        <v>1472291.3199021495</v>
      </c>
      <c r="AC1151">
        <f>MIN(10, (Table1[[#This Row],[Avg BOD]]/4)*10)</f>
        <v>4.25</v>
      </c>
      <c r="AD1151">
        <f>MIN(10, (Table1[[#This Row],[Avg Fecal Coliform]]/600)*10)</f>
        <v>10</v>
      </c>
      <c r="AE1151">
        <f>MIN(10, (Table1[[#This Row],[Avg Nitrate N + Nitrite N]]/10)*10)</f>
        <v>9.5000000000000001E-2</v>
      </c>
      <c r="AF1151">
        <f>IF(OR(Table1[[#This Row],[Avg pH]]&lt;6.5,Table1[[#This Row],[Avg pH]]&gt;8.5),10,0)</f>
        <v>0</v>
      </c>
      <c r="AG1151">
        <f>MAX(0, 10-(2*Table1[[#This Row],[Avg Dissolved Oxygen]]))</f>
        <v>0</v>
      </c>
      <c r="AH1151">
        <f>(Table1[[#This Row],[Fecal Score]]*0.3) + (Table1[[#This Row],[BOD Score]]*0.25) + (Table1[[#This Row],[Nitrate Score]]*0.2) + (Table1[[#This Row],[pH Score]]*0.15) + (Table1[[#This Row],[Dissolved Oxygen Score]]*0.1)</f>
        <v>4.0815000000000001</v>
      </c>
      <c r="AI1151">
        <v>2019</v>
      </c>
    </row>
    <row r="1152" spans="1:35">
      <c r="A1152">
        <v>3722</v>
      </c>
      <c r="B1152" t="s">
        <v>287</v>
      </c>
      <c r="C1152" t="s">
        <v>8</v>
      </c>
      <c r="D1152" t="s">
        <v>286</v>
      </c>
      <c r="E1152">
        <v>15</v>
      </c>
      <c r="F1152">
        <v>28</v>
      </c>
      <c r="G1152">
        <f>(Table1[[#This Row],[Min Temperature]]+Table1[[#This Row],[Max Temperature]])/2</f>
        <v>21.5</v>
      </c>
      <c r="H1152">
        <v>3.1</v>
      </c>
      <c r="I1152">
        <v>8.9</v>
      </c>
      <c r="J1152">
        <f>(Table1[[#This Row],[Min Dissolved Oxygen]]+Table1[[#This Row],[Max Dissolved Oxygen]])/2</f>
        <v>6</v>
      </c>
      <c r="K1152">
        <v>6.9</v>
      </c>
      <c r="L1152">
        <v>7.5</v>
      </c>
      <c r="M1152">
        <f>(Table1[[#This Row],[Min pH]]+Table1[[#This Row],[Max pH]])/2</f>
        <v>7.2</v>
      </c>
      <c r="N1152">
        <v>241</v>
      </c>
      <c r="O1152">
        <v>241</v>
      </c>
      <c r="P1152">
        <f>(Table1[[#This Row],[Min Conductivity]]+Table1[[#This Row],[Max Conductivity]])/2</f>
        <v>241</v>
      </c>
      <c r="Q1152">
        <v>0.9</v>
      </c>
      <c r="R1152">
        <v>2.2000000000000002</v>
      </c>
      <c r="S1152">
        <f>(Table1[[#This Row],[Min BOD]]+Table1[[#This Row],[Max BOD]])/2</f>
        <v>1.55</v>
      </c>
      <c r="T1152">
        <v>0.02</v>
      </c>
      <c r="U1152">
        <v>0.22</v>
      </c>
      <c r="V1152">
        <f>(Table1[[#This Row],[Min Nitrate N + Nitrite N]]+Table1[[#This Row],[Max Nitrate N + Nitrite N]])/2</f>
        <v>0.12</v>
      </c>
      <c r="W1152">
        <v>871.18936170212805</v>
      </c>
      <c r="X1152">
        <v>233806.89958159</v>
      </c>
      <c r="Y1152">
        <f>(Table1[[#This Row],[Min Fecal Coliform]]+Table1[[#This Row],[Max Fecal Coliform]])/2</f>
        <v>117339.04447164606</v>
      </c>
      <c r="Z1152">
        <v>5008.63768115942</v>
      </c>
      <c r="AA1152">
        <v>2939574.0021231398</v>
      </c>
      <c r="AB1152">
        <f>(Table1[[#This Row],[Min Total Coliform]]+Table1[[#This Row],[Max Total Coliform]])/2</f>
        <v>1472291.3199021495</v>
      </c>
      <c r="AC1152">
        <f>MIN(10, (Table1[[#This Row],[Avg BOD]]/4)*10)</f>
        <v>3.875</v>
      </c>
      <c r="AD1152">
        <f>MIN(10, (Table1[[#This Row],[Avg Fecal Coliform]]/600)*10)</f>
        <v>10</v>
      </c>
      <c r="AE1152">
        <f>MIN(10, (Table1[[#This Row],[Avg Nitrate N + Nitrite N]]/10)*10)</f>
        <v>0.12</v>
      </c>
      <c r="AF1152">
        <f>IF(OR(Table1[[#This Row],[Avg pH]]&lt;6.5,Table1[[#This Row],[Avg pH]]&gt;8.5),10,0)</f>
        <v>0</v>
      </c>
      <c r="AG1152">
        <f>MAX(0, 10-(2*Table1[[#This Row],[Avg Dissolved Oxygen]]))</f>
        <v>0</v>
      </c>
      <c r="AH1152">
        <f>(Table1[[#This Row],[Fecal Score]]*0.3) + (Table1[[#This Row],[BOD Score]]*0.25) + (Table1[[#This Row],[Nitrate Score]]*0.2) + (Table1[[#This Row],[pH Score]]*0.15) + (Table1[[#This Row],[Dissolved Oxygen Score]]*0.1)</f>
        <v>3.99275</v>
      </c>
      <c r="AI1152">
        <v>2019</v>
      </c>
    </row>
    <row r="1153" spans="1:35">
      <c r="A1153">
        <v>3755</v>
      </c>
      <c r="B1153" t="s">
        <v>288</v>
      </c>
      <c r="C1153" t="s">
        <v>8</v>
      </c>
      <c r="D1153" t="s">
        <v>286</v>
      </c>
      <c r="E1153">
        <v>15</v>
      </c>
      <c r="F1153">
        <v>25</v>
      </c>
      <c r="G1153">
        <f>(Table1[[#This Row],[Min Temperature]]+Table1[[#This Row],[Max Temperature]])/2</f>
        <v>20</v>
      </c>
      <c r="H1153">
        <v>3.6</v>
      </c>
      <c r="I1153">
        <v>7.8</v>
      </c>
      <c r="J1153">
        <f>(Table1[[#This Row],[Min Dissolved Oxygen]]+Table1[[#This Row],[Max Dissolved Oxygen]])/2</f>
        <v>5.7</v>
      </c>
      <c r="K1153">
        <v>6.5</v>
      </c>
      <c r="L1153">
        <v>8</v>
      </c>
      <c r="M1153">
        <f>(Table1[[#This Row],[Min pH]]+Table1[[#This Row],[Max pH]])/2</f>
        <v>7.25</v>
      </c>
      <c r="N1153">
        <v>210</v>
      </c>
      <c r="O1153">
        <v>210</v>
      </c>
      <c r="P1153">
        <f>(Table1[[#This Row],[Min Conductivity]]+Table1[[#This Row],[Max Conductivity]])/2</f>
        <v>210</v>
      </c>
      <c r="Q1153">
        <v>1.9</v>
      </c>
      <c r="R1153">
        <v>1.9</v>
      </c>
      <c r="S1153">
        <f>(Table1[[#This Row],[Min BOD]]+Table1[[#This Row],[Max BOD]])/2</f>
        <v>1.9</v>
      </c>
      <c r="T1153">
        <v>0</v>
      </c>
      <c r="U1153">
        <v>0.16</v>
      </c>
      <c r="V1153">
        <f>(Table1[[#This Row],[Min Nitrate N + Nitrite N]]+Table1[[#This Row],[Max Nitrate N + Nitrite N]])/2</f>
        <v>0.08</v>
      </c>
      <c r="W1153">
        <v>871.18936170212805</v>
      </c>
      <c r="X1153">
        <v>233806.89958159</v>
      </c>
      <c r="Y1153">
        <f>(Table1[[#This Row],[Min Fecal Coliform]]+Table1[[#This Row],[Max Fecal Coliform]])/2</f>
        <v>117339.04447164606</v>
      </c>
      <c r="Z1153">
        <v>5008.63768115942</v>
      </c>
      <c r="AA1153">
        <v>2939574.0021231398</v>
      </c>
      <c r="AB1153">
        <f>(Table1[[#This Row],[Min Total Coliform]]+Table1[[#This Row],[Max Total Coliform]])/2</f>
        <v>1472291.3199021495</v>
      </c>
      <c r="AC1153">
        <f>MIN(10, (Table1[[#This Row],[Avg BOD]]/4)*10)</f>
        <v>4.75</v>
      </c>
      <c r="AD1153">
        <f>MIN(10, (Table1[[#This Row],[Avg Fecal Coliform]]/600)*10)</f>
        <v>10</v>
      </c>
      <c r="AE1153">
        <f>MIN(10, (Table1[[#This Row],[Avg Nitrate N + Nitrite N]]/10)*10)</f>
        <v>0.08</v>
      </c>
      <c r="AF1153">
        <f>IF(OR(Table1[[#This Row],[Avg pH]]&lt;6.5,Table1[[#This Row],[Avg pH]]&gt;8.5),10,0)</f>
        <v>0</v>
      </c>
      <c r="AG1153">
        <f>MAX(0, 10-(2*Table1[[#This Row],[Avg Dissolved Oxygen]]))</f>
        <v>0</v>
      </c>
      <c r="AH1153">
        <f>(Table1[[#This Row],[Fecal Score]]*0.3) + (Table1[[#This Row],[BOD Score]]*0.25) + (Table1[[#This Row],[Nitrate Score]]*0.2) + (Table1[[#This Row],[pH Score]]*0.15) + (Table1[[#This Row],[Dissolved Oxygen Score]]*0.1)</f>
        <v>4.2035</v>
      </c>
      <c r="AI1153">
        <v>2019</v>
      </c>
    </row>
    <row r="1154" spans="1:35">
      <c r="A1154">
        <v>3743</v>
      </c>
      <c r="B1154" t="s">
        <v>289</v>
      </c>
      <c r="C1154" t="s">
        <v>35</v>
      </c>
      <c r="D1154" t="s">
        <v>286</v>
      </c>
      <c r="E1154">
        <v>16</v>
      </c>
      <c r="F1154">
        <v>20</v>
      </c>
      <c r="G1154">
        <f>(Table1[[#This Row],[Min Temperature]]+Table1[[#This Row],[Max Temperature]])/2</f>
        <v>18</v>
      </c>
      <c r="H1154">
        <v>4.9000000000000004</v>
      </c>
      <c r="I1154">
        <v>9.3000000000000007</v>
      </c>
      <c r="J1154">
        <f>(Table1[[#This Row],[Min Dissolved Oxygen]]+Table1[[#This Row],[Max Dissolved Oxygen]])/2</f>
        <v>7.1000000000000005</v>
      </c>
      <c r="K1154">
        <v>5.2</v>
      </c>
      <c r="L1154">
        <v>7.5</v>
      </c>
      <c r="M1154">
        <f>(Table1[[#This Row],[Min pH]]+Table1[[#This Row],[Max pH]])/2</f>
        <v>6.35</v>
      </c>
      <c r="N1154">
        <v>38</v>
      </c>
      <c r="O1154">
        <v>38</v>
      </c>
      <c r="P1154">
        <f>(Table1[[#This Row],[Min Conductivity]]+Table1[[#This Row],[Max Conductivity]])/2</f>
        <v>38</v>
      </c>
      <c r="Q1154">
        <v>1.1000000000000001</v>
      </c>
      <c r="R1154">
        <v>1.7</v>
      </c>
      <c r="S1154">
        <f>(Table1[[#This Row],[Min BOD]]+Table1[[#This Row],[Max BOD]])/2</f>
        <v>1.4</v>
      </c>
      <c r="T1154">
        <v>0</v>
      </c>
      <c r="U1154">
        <v>0.16</v>
      </c>
      <c r="V1154">
        <f>(Table1[[#This Row],[Min Nitrate N + Nitrite N]]+Table1[[#This Row],[Max Nitrate N + Nitrite N]])/2</f>
        <v>0.08</v>
      </c>
      <c r="W1154">
        <v>871.18936170212805</v>
      </c>
      <c r="X1154">
        <v>233806.89958159</v>
      </c>
      <c r="Y1154">
        <f>(Table1[[#This Row],[Min Fecal Coliform]]+Table1[[#This Row],[Max Fecal Coliform]])/2</f>
        <v>117339.04447164606</v>
      </c>
      <c r="Z1154">
        <v>5008.63768115942</v>
      </c>
      <c r="AA1154">
        <v>2939574.0021231398</v>
      </c>
      <c r="AB1154">
        <f>(Table1[[#This Row],[Min Total Coliform]]+Table1[[#This Row],[Max Total Coliform]])/2</f>
        <v>1472291.3199021495</v>
      </c>
      <c r="AC1154">
        <f>MIN(10, (Table1[[#This Row],[Avg BOD]]/4)*10)</f>
        <v>3.5</v>
      </c>
      <c r="AD1154">
        <f>MIN(10, (Table1[[#This Row],[Avg Fecal Coliform]]/600)*10)</f>
        <v>10</v>
      </c>
      <c r="AE1154">
        <f>MIN(10, (Table1[[#This Row],[Avg Nitrate N + Nitrite N]]/10)*10)</f>
        <v>0.08</v>
      </c>
      <c r="AF1154">
        <f>IF(OR(Table1[[#This Row],[Avg pH]]&lt;6.5,Table1[[#This Row],[Avg pH]]&gt;8.5),10,0)</f>
        <v>10</v>
      </c>
      <c r="AG1154">
        <f>MAX(0, 10-(2*Table1[[#This Row],[Avg Dissolved Oxygen]]))</f>
        <v>0</v>
      </c>
      <c r="AH1154">
        <f>(Table1[[#This Row],[Fecal Score]]*0.3) + (Table1[[#This Row],[BOD Score]]*0.25) + (Table1[[#This Row],[Nitrate Score]]*0.2) + (Table1[[#This Row],[pH Score]]*0.15) + (Table1[[#This Row],[Dissolved Oxygen Score]]*0.1)</f>
        <v>5.391</v>
      </c>
      <c r="AI1154">
        <v>2019</v>
      </c>
    </row>
    <row r="1155" spans="1:35">
      <c r="A1155">
        <v>2886</v>
      </c>
      <c r="B1155" t="s">
        <v>664</v>
      </c>
      <c r="C1155" t="s">
        <v>1</v>
      </c>
      <c r="D1155" t="s">
        <v>291</v>
      </c>
      <c r="E1155">
        <v>22.1</v>
      </c>
      <c r="F1155">
        <v>35</v>
      </c>
      <c r="G1155">
        <f>(Table1[[#This Row],[Min Temperature]]+Table1[[#This Row],[Max Temperature]])/2</f>
        <v>28.55</v>
      </c>
      <c r="H1155">
        <v>1.1000000000000001</v>
      </c>
      <c r="I1155">
        <v>6.6</v>
      </c>
      <c r="J1155">
        <f>(Table1[[#This Row],[Min Dissolved Oxygen]]+Table1[[#This Row],[Max Dissolved Oxygen]])/2</f>
        <v>3.8499999999999996</v>
      </c>
      <c r="K1155">
        <v>7</v>
      </c>
      <c r="L1155">
        <v>8.5</v>
      </c>
      <c r="M1155">
        <f>(Table1[[#This Row],[Min pH]]+Table1[[#This Row],[Max pH]])/2</f>
        <v>7.75</v>
      </c>
      <c r="N1155">
        <v>107</v>
      </c>
      <c r="O1155">
        <v>149</v>
      </c>
      <c r="P1155">
        <f>(Table1[[#This Row],[Min Conductivity]]+Table1[[#This Row],[Max Conductivity]])/2</f>
        <v>128</v>
      </c>
      <c r="Q1155">
        <v>1.3</v>
      </c>
      <c r="R1155">
        <v>2.7</v>
      </c>
      <c r="S1155">
        <f>(Table1[[#This Row],[Min BOD]]+Table1[[#This Row],[Max BOD]])/2</f>
        <v>2</v>
      </c>
      <c r="T1155">
        <v>0.08</v>
      </c>
      <c r="U1155">
        <v>1.2</v>
      </c>
      <c r="V1155">
        <f>(Table1[[#This Row],[Min Nitrate N + Nitrite N]]+Table1[[#This Row],[Max Nitrate N + Nitrite N]])/2</f>
        <v>0.64</v>
      </c>
      <c r="W1155">
        <v>871.18936170212805</v>
      </c>
      <c r="X1155">
        <v>233806.89958159</v>
      </c>
      <c r="Y1155">
        <f>(Table1[[#This Row],[Min Fecal Coliform]]+Table1[[#This Row],[Max Fecal Coliform]])/2</f>
        <v>117339.04447164606</v>
      </c>
      <c r="Z1155">
        <v>5008.63768115942</v>
      </c>
      <c r="AA1155">
        <v>2939574.0021231398</v>
      </c>
      <c r="AB1155">
        <f>(Table1[[#This Row],[Min Total Coliform]]+Table1[[#This Row],[Max Total Coliform]])/2</f>
        <v>1472291.3199021495</v>
      </c>
      <c r="AC1155">
        <f>MIN(10, (Table1[[#This Row],[Avg BOD]]/4)*10)</f>
        <v>5</v>
      </c>
      <c r="AD1155">
        <f>MIN(10, (Table1[[#This Row],[Avg Fecal Coliform]]/600)*10)</f>
        <v>10</v>
      </c>
      <c r="AE1155">
        <f>MIN(10, (Table1[[#This Row],[Avg Nitrate N + Nitrite N]]/10)*10)</f>
        <v>0.64</v>
      </c>
      <c r="AF1155">
        <f>IF(OR(Table1[[#This Row],[Avg pH]]&lt;6.5,Table1[[#This Row],[Avg pH]]&gt;8.5),10,0)</f>
        <v>0</v>
      </c>
      <c r="AG1155">
        <f>MAX(0, 10-(2*Table1[[#This Row],[Avg Dissolved Oxygen]]))</f>
        <v>2.3000000000000007</v>
      </c>
      <c r="AH1155">
        <f>(Table1[[#This Row],[Fecal Score]]*0.3) + (Table1[[#This Row],[BOD Score]]*0.25) + (Table1[[#This Row],[Nitrate Score]]*0.2) + (Table1[[#This Row],[pH Score]]*0.15) + (Table1[[#This Row],[Dissolved Oxygen Score]]*0.1)</f>
        <v>4.6080000000000005</v>
      </c>
      <c r="AI1155">
        <v>2019</v>
      </c>
    </row>
    <row r="1156" spans="1:35">
      <c r="A1156">
        <v>2887</v>
      </c>
      <c r="B1156" t="s">
        <v>665</v>
      </c>
      <c r="C1156" t="s">
        <v>1</v>
      </c>
      <c r="D1156" t="s">
        <v>291</v>
      </c>
      <c r="E1156">
        <v>19.399999999999999</v>
      </c>
      <c r="F1156">
        <v>33.4</v>
      </c>
      <c r="G1156">
        <f>(Table1[[#This Row],[Min Temperature]]+Table1[[#This Row],[Max Temperature]])/2</f>
        <v>26.4</v>
      </c>
      <c r="H1156">
        <v>2.6</v>
      </c>
      <c r="I1156">
        <v>6.1</v>
      </c>
      <c r="J1156">
        <f>(Table1[[#This Row],[Min Dissolved Oxygen]]+Table1[[#This Row],[Max Dissolved Oxygen]])/2</f>
        <v>4.3499999999999996</v>
      </c>
      <c r="K1156">
        <v>6.9</v>
      </c>
      <c r="L1156">
        <v>7.7</v>
      </c>
      <c r="M1156">
        <f>(Table1[[#This Row],[Min pH]]+Table1[[#This Row],[Max pH]])/2</f>
        <v>7.3000000000000007</v>
      </c>
      <c r="N1156">
        <v>141</v>
      </c>
      <c r="O1156">
        <v>181</v>
      </c>
      <c r="P1156">
        <f>(Table1[[#This Row],[Min Conductivity]]+Table1[[#This Row],[Max Conductivity]])/2</f>
        <v>161</v>
      </c>
      <c r="Q1156">
        <v>1.2</v>
      </c>
      <c r="R1156">
        <v>2.7</v>
      </c>
      <c r="S1156">
        <f>(Table1[[#This Row],[Min BOD]]+Table1[[#This Row],[Max BOD]])/2</f>
        <v>1.9500000000000002</v>
      </c>
      <c r="T1156">
        <v>0.09</v>
      </c>
      <c r="U1156">
        <v>2.6</v>
      </c>
      <c r="V1156">
        <f>(Table1[[#This Row],[Min Nitrate N + Nitrite N]]+Table1[[#This Row],[Max Nitrate N + Nitrite N]])/2</f>
        <v>1.345</v>
      </c>
      <c r="W1156">
        <v>871.18936170212805</v>
      </c>
      <c r="X1156">
        <v>233806.89958159</v>
      </c>
      <c r="Y1156">
        <f>(Table1[[#This Row],[Min Fecal Coliform]]+Table1[[#This Row],[Max Fecal Coliform]])/2</f>
        <v>117339.04447164606</v>
      </c>
      <c r="Z1156">
        <v>5008.63768115942</v>
      </c>
      <c r="AA1156">
        <v>2939574.0021231398</v>
      </c>
      <c r="AB1156">
        <f>(Table1[[#This Row],[Min Total Coliform]]+Table1[[#This Row],[Max Total Coliform]])/2</f>
        <v>1472291.3199021495</v>
      </c>
      <c r="AC1156">
        <f>MIN(10, (Table1[[#This Row],[Avg BOD]]/4)*10)</f>
        <v>4.875</v>
      </c>
      <c r="AD1156">
        <f>MIN(10, (Table1[[#This Row],[Avg Fecal Coliform]]/600)*10)</f>
        <v>10</v>
      </c>
      <c r="AE1156">
        <f>MIN(10, (Table1[[#This Row],[Avg Nitrate N + Nitrite N]]/10)*10)</f>
        <v>1.3450000000000002</v>
      </c>
      <c r="AF1156">
        <f>IF(OR(Table1[[#This Row],[Avg pH]]&lt;6.5,Table1[[#This Row],[Avg pH]]&gt;8.5),10,0)</f>
        <v>0</v>
      </c>
      <c r="AG1156">
        <f>MAX(0, 10-(2*Table1[[#This Row],[Avg Dissolved Oxygen]]))</f>
        <v>1.3000000000000007</v>
      </c>
      <c r="AH1156">
        <f>(Table1[[#This Row],[Fecal Score]]*0.3) + (Table1[[#This Row],[BOD Score]]*0.25) + (Table1[[#This Row],[Nitrate Score]]*0.2) + (Table1[[#This Row],[pH Score]]*0.15) + (Table1[[#This Row],[Dissolved Oxygen Score]]*0.1)</f>
        <v>4.61775</v>
      </c>
      <c r="AI1156">
        <v>2019</v>
      </c>
    </row>
    <row r="1157" spans="1:35">
      <c r="A1157">
        <v>2437</v>
      </c>
      <c r="B1157" t="s">
        <v>666</v>
      </c>
      <c r="C1157" t="s">
        <v>1</v>
      </c>
      <c r="D1157" t="s">
        <v>294</v>
      </c>
      <c r="E1157">
        <v>20</v>
      </c>
      <c r="F1157">
        <v>30</v>
      </c>
      <c r="G1157">
        <f>(Table1[[#This Row],[Min Temperature]]+Table1[[#This Row],[Max Temperature]])/2</f>
        <v>25</v>
      </c>
      <c r="H1157">
        <v>6.4</v>
      </c>
      <c r="I1157">
        <v>8.4</v>
      </c>
      <c r="J1157">
        <f>(Table1[[#This Row],[Min Dissolved Oxygen]]+Table1[[#This Row],[Max Dissolved Oxygen]])/2</f>
        <v>7.4</v>
      </c>
      <c r="K1157">
        <v>6.6</v>
      </c>
      <c r="L1157">
        <v>8.1999999999999993</v>
      </c>
      <c r="M1157">
        <f>(Table1[[#This Row],[Min pH]]+Table1[[#This Row],[Max pH]])/2</f>
        <v>7.3999999999999995</v>
      </c>
      <c r="N1157">
        <v>1606</v>
      </c>
      <c r="O1157">
        <v>44390</v>
      </c>
      <c r="P1157">
        <f>(Table1[[#This Row],[Min Conductivity]]+Table1[[#This Row],[Max Conductivity]])/2</f>
        <v>22998</v>
      </c>
      <c r="Q1157">
        <v>0.8</v>
      </c>
      <c r="R1157">
        <v>2.2000000000000002</v>
      </c>
      <c r="S1157">
        <f>(Table1[[#This Row],[Min BOD]]+Table1[[#This Row],[Max BOD]])/2</f>
        <v>1.5</v>
      </c>
      <c r="T1157">
        <v>0.2</v>
      </c>
      <c r="U1157">
        <v>1.24</v>
      </c>
      <c r="V1157">
        <f>(Table1[[#This Row],[Min Nitrate N + Nitrite N]]+Table1[[#This Row],[Max Nitrate N + Nitrite N]])/2</f>
        <v>0.72</v>
      </c>
      <c r="W1157">
        <v>20</v>
      </c>
      <c r="X1157">
        <v>1700</v>
      </c>
      <c r="Y1157">
        <f>(Table1[[#This Row],[Min Fecal Coliform]]+Table1[[#This Row],[Max Fecal Coliform]])/2</f>
        <v>860</v>
      </c>
      <c r="Z1157">
        <v>78</v>
      </c>
      <c r="AA1157">
        <v>3500</v>
      </c>
      <c r="AB1157">
        <f>(Table1[[#This Row],[Min Total Coliform]]+Table1[[#This Row],[Max Total Coliform]])/2</f>
        <v>1789</v>
      </c>
      <c r="AC1157">
        <f>MIN(10, (Table1[[#This Row],[Avg BOD]]/4)*10)</f>
        <v>3.75</v>
      </c>
      <c r="AD1157">
        <f>MIN(10, (Table1[[#This Row],[Avg Fecal Coliform]]/600)*10)</f>
        <v>10</v>
      </c>
      <c r="AE1157">
        <f>MIN(10, (Table1[[#This Row],[Avg Nitrate N + Nitrite N]]/10)*10)</f>
        <v>0.72</v>
      </c>
      <c r="AF1157">
        <f>IF(OR(Table1[[#This Row],[Avg pH]]&lt;6.5,Table1[[#This Row],[Avg pH]]&gt;8.5),10,0)</f>
        <v>0</v>
      </c>
      <c r="AG1157">
        <f>MAX(0, 10-(2*Table1[[#This Row],[Avg Dissolved Oxygen]]))</f>
        <v>0</v>
      </c>
      <c r="AH1157">
        <f>(Table1[[#This Row],[Fecal Score]]*0.3) + (Table1[[#This Row],[BOD Score]]*0.25) + (Table1[[#This Row],[Nitrate Score]]*0.2) + (Table1[[#This Row],[pH Score]]*0.15) + (Table1[[#This Row],[Dissolved Oxygen Score]]*0.1)</f>
        <v>4.0815000000000001</v>
      </c>
      <c r="AI1157">
        <v>2019</v>
      </c>
    </row>
    <row r="1158" spans="1:35">
      <c r="A1158">
        <v>2438</v>
      </c>
      <c r="B1158" t="s">
        <v>667</v>
      </c>
      <c r="C1158" t="s">
        <v>1</v>
      </c>
      <c r="D1158" t="s">
        <v>294</v>
      </c>
      <c r="E1158">
        <v>17</v>
      </c>
      <c r="F1158">
        <v>36</v>
      </c>
      <c r="G1158">
        <f>(Table1[[#This Row],[Min Temperature]]+Table1[[#This Row],[Max Temperature]])/2</f>
        <v>26.5</v>
      </c>
      <c r="H1158">
        <v>4.9000000000000004</v>
      </c>
      <c r="I1158">
        <v>8.1</v>
      </c>
      <c r="J1158">
        <f>(Table1[[#This Row],[Min Dissolved Oxygen]]+Table1[[#This Row],[Max Dissolved Oxygen]])/2</f>
        <v>6.5</v>
      </c>
      <c r="K1158">
        <v>6.6</v>
      </c>
      <c r="L1158">
        <v>8.4</v>
      </c>
      <c r="M1158">
        <f>(Table1[[#This Row],[Min pH]]+Table1[[#This Row],[Max pH]])/2</f>
        <v>7.5</v>
      </c>
      <c r="N1158">
        <v>80</v>
      </c>
      <c r="O1158">
        <v>234</v>
      </c>
      <c r="P1158">
        <f>(Table1[[#This Row],[Min Conductivity]]+Table1[[#This Row],[Max Conductivity]])/2</f>
        <v>157</v>
      </c>
      <c r="Q1158">
        <v>0.8</v>
      </c>
      <c r="R1158">
        <v>2.1</v>
      </c>
      <c r="S1158">
        <f>(Table1[[#This Row],[Min BOD]]+Table1[[#This Row],[Max BOD]])/2</f>
        <v>1.4500000000000002</v>
      </c>
      <c r="T1158">
        <v>0.11</v>
      </c>
      <c r="U1158">
        <v>0.98</v>
      </c>
      <c r="V1158">
        <f>(Table1[[#This Row],[Min Nitrate N + Nitrite N]]+Table1[[#This Row],[Max Nitrate N + Nitrite N]])/2</f>
        <v>0.54500000000000004</v>
      </c>
      <c r="W1158">
        <v>20</v>
      </c>
      <c r="X1158">
        <v>3500</v>
      </c>
      <c r="Y1158">
        <f>(Table1[[#This Row],[Min Fecal Coliform]]+Table1[[#This Row],[Max Fecal Coliform]])/2</f>
        <v>1760</v>
      </c>
      <c r="Z1158">
        <v>170</v>
      </c>
      <c r="AA1158">
        <v>5400</v>
      </c>
      <c r="AB1158">
        <f>(Table1[[#This Row],[Min Total Coliform]]+Table1[[#This Row],[Max Total Coliform]])/2</f>
        <v>2785</v>
      </c>
      <c r="AC1158">
        <f>MIN(10, (Table1[[#This Row],[Avg BOD]]/4)*10)</f>
        <v>3.6250000000000004</v>
      </c>
      <c r="AD1158">
        <f>MIN(10, (Table1[[#This Row],[Avg Fecal Coliform]]/600)*10)</f>
        <v>10</v>
      </c>
      <c r="AE1158">
        <f>MIN(10, (Table1[[#This Row],[Avg Nitrate N + Nitrite N]]/10)*10)</f>
        <v>0.54500000000000004</v>
      </c>
      <c r="AF1158">
        <f>IF(OR(Table1[[#This Row],[Avg pH]]&lt;6.5,Table1[[#This Row],[Avg pH]]&gt;8.5),10,0)</f>
        <v>0</v>
      </c>
      <c r="AG1158">
        <f>MAX(0, 10-(2*Table1[[#This Row],[Avg Dissolved Oxygen]]))</f>
        <v>0</v>
      </c>
      <c r="AH1158">
        <f>(Table1[[#This Row],[Fecal Score]]*0.3) + (Table1[[#This Row],[BOD Score]]*0.25) + (Table1[[#This Row],[Nitrate Score]]*0.2) + (Table1[[#This Row],[pH Score]]*0.15) + (Table1[[#This Row],[Dissolved Oxygen Score]]*0.1)</f>
        <v>4.01525</v>
      </c>
      <c r="AI1158">
        <v>2019</v>
      </c>
    </row>
    <row r="1159" spans="1:35">
      <c r="A1159">
        <v>3953</v>
      </c>
      <c r="B1159" t="s">
        <v>296</v>
      </c>
      <c r="C1159" t="s">
        <v>1</v>
      </c>
      <c r="D1159" t="s">
        <v>294</v>
      </c>
      <c r="E1159">
        <v>13</v>
      </c>
      <c r="F1159">
        <v>28</v>
      </c>
      <c r="G1159">
        <f>(Table1[[#This Row],[Min Temperature]]+Table1[[#This Row],[Max Temperature]])/2</f>
        <v>20.5</v>
      </c>
      <c r="H1159">
        <v>6.2</v>
      </c>
      <c r="I1159">
        <v>8.5</v>
      </c>
      <c r="J1159">
        <f>(Table1[[#This Row],[Min Dissolved Oxygen]]+Table1[[#This Row],[Max Dissolved Oxygen]])/2</f>
        <v>7.35</v>
      </c>
      <c r="K1159">
        <v>7.4</v>
      </c>
      <c r="L1159">
        <v>8.4</v>
      </c>
      <c r="M1159">
        <f>(Table1[[#This Row],[Min pH]]+Table1[[#This Row],[Max pH]])/2</f>
        <v>7.9</v>
      </c>
      <c r="N1159">
        <v>9842</v>
      </c>
      <c r="O1159">
        <v>32150</v>
      </c>
      <c r="P1159">
        <f>(Table1[[#This Row],[Min Conductivity]]+Table1[[#This Row],[Max Conductivity]])/2</f>
        <v>20996</v>
      </c>
      <c r="Q1159">
        <v>1.2</v>
      </c>
      <c r="R1159">
        <v>2.5</v>
      </c>
      <c r="S1159">
        <f>(Table1[[#This Row],[Min BOD]]+Table1[[#This Row],[Max BOD]])/2</f>
        <v>1.85</v>
      </c>
      <c r="T1159">
        <v>0.13</v>
      </c>
      <c r="U1159">
        <v>4.5</v>
      </c>
      <c r="V1159">
        <f>(Table1[[#This Row],[Min Nitrate N + Nitrite N]]+Table1[[#This Row],[Max Nitrate N + Nitrite N]])/2</f>
        <v>2.3149999999999999</v>
      </c>
      <c r="W1159">
        <v>2</v>
      </c>
      <c r="X1159">
        <v>1100</v>
      </c>
      <c r="Y1159">
        <f>(Table1[[#This Row],[Min Fecal Coliform]]+Table1[[#This Row],[Max Fecal Coliform]])/2</f>
        <v>551</v>
      </c>
      <c r="Z1159">
        <v>0</v>
      </c>
      <c r="AA1159">
        <v>4900</v>
      </c>
      <c r="AB1159">
        <f>(Table1[[#This Row],[Min Total Coliform]]+Table1[[#This Row],[Max Total Coliform]])/2</f>
        <v>2450</v>
      </c>
      <c r="AC1159">
        <f>MIN(10, (Table1[[#This Row],[Avg BOD]]/4)*10)</f>
        <v>4.625</v>
      </c>
      <c r="AD1159">
        <f>MIN(10, (Table1[[#This Row],[Avg Fecal Coliform]]/600)*10)</f>
        <v>9.1833333333333336</v>
      </c>
      <c r="AE1159">
        <f>MIN(10, (Table1[[#This Row],[Avg Nitrate N + Nitrite N]]/10)*10)</f>
        <v>2.3149999999999999</v>
      </c>
      <c r="AF1159">
        <f>IF(OR(Table1[[#This Row],[Avg pH]]&lt;6.5,Table1[[#This Row],[Avg pH]]&gt;8.5),10,0)</f>
        <v>0</v>
      </c>
      <c r="AG1159">
        <f>MAX(0, 10-(2*Table1[[#This Row],[Avg Dissolved Oxygen]]))</f>
        <v>0</v>
      </c>
      <c r="AH1159">
        <f>(Table1[[#This Row],[Fecal Score]]*0.3) + (Table1[[#This Row],[BOD Score]]*0.25) + (Table1[[#This Row],[Nitrate Score]]*0.2) + (Table1[[#This Row],[pH Score]]*0.15) + (Table1[[#This Row],[Dissolved Oxygen Score]]*0.1)</f>
        <v>4.37425</v>
      </c>
      <c r="AI1159">
        <v>2019</v>
      </c>
    </row>
    <row r="1160" spans="1:35">
      <c r="A1160">
        <v>3954</v>
      </c>
      <c r="B1160" t="s">
        <v>297</v>
      </c>
      <c r="C1160" t="s">
        <v>1</v>
      </c>
      <c r="D1160" t="s">
        <v>294</v>
      </c>
      <c r="E1160">
        <v>14</v>
      </c>
      <c r="F1160">
        <v>28</v>
      </c>
      <c r="G1160">
        <f>(Table1[[#This Row],[Min Temperature]]+Table1[[#This Row],[Max Temperature]])/2</f>
        <v>21</v>
      </c>
      <c r="H1160">
        <v>3.5</v>
      </c>
      <c r="I1160">
        <v>10</v>
      </c>
      <c r="J1160">
        <f>(Table1[[#This Row],[Min Dissolved Oxygen]]+Table1[[#This Row],[Max Dissolved Oxygen]])/2</f>
        <v>6.75</v>
      </c>
      <c r="K1160">
        <v>6.7</v>
      </c>
      <c r="L1160">
        <v>8.4</v>
      </c>
      <c r="M1160">
        <f>(Table1[[#This Row],[Min pH]]+Table1[[#This Row],[Max pH]])/2</f>
        <v>7.5500000000000007</v>
      </c>
      <c r="N1160">
        <v>364</v>
      </c>
      <c r="O1160">
        <v>1385</v>
      </c>
      <c r="P1160">
        <f>(Table1[[#This Row],[Min Conductivity]]+Table1[[#This Row],[Max Conductivity]])/2</f>
        <v>874.5</v>
      </c>
      <c r="Q1160">
        <v>1.8</v>
      </c>
      <c r="R1160">
        <v>6.6</v>
      </c>
      <c r="S1160">
        <f>(Table1[[#This Row],[Min BOD]]+Table1[[#This Row],[Max BOD]])/2</f>
        <v>4.2</v>
      </c>
      <c r="T1160">
        <v>0.12</v>
      </c>
      <c r="U1160">
        <v>1.31</v>
      </c>
      <c r="V1160">
        <f>(Table1[[#This Row],[Min Nitrate N + Nitrite N]]+Table1[[#This Row],[Max Nitrate N + Nitrite N]])/2</f>
        <v>0.71500000000000008</v>
      </c>
      <c r="W1160">
        <v>0</v>
      </c>
      <c r="X1160">
        <v>3500</v>
      </c>
      <c r="Y1160">
        <f>(Table1[[#This Row],[Min Fecal Coliform]]+Table1[[#This Row],[Max Fecal Coliform]])/2</f>
        <v>1750</v>
      </c>
      <c r="Z1160">
        <v>0</v>
      </c>
      <c r="AA1160">
        <v>5400</v>
      </c>
      <c r="AB1160">
        <f>(Table1[[#This Row],[Min Total Coliform]]+Table1[[#This Row],[Max Total Coliform]])/2</f>
        <v>2700</v>
      </c>
      <c r="AC1160">
        <f>MIN(10, (Table1[[#This Row],[Avg BOD]]/4)*10)</f>
        <v>10</v>
      </c>
      <c r="AD1160">
        <f>MIN(10, (Table1[[#This Row],[Avg Fecal Coliform]]/600)*10)</f>
        <v>10</v>
      </c>
      <c r="AE1160">
        <f>MIN(10, (Table1[[#This Row],[Avg Nitrate N + Nitrite N]]/10)*10)</f>
        <v>0.71500000000000008</v>
      </c>
      <c r="AF1160">
        <f>IF(OR(Table1[[#This Row],[Avg pH]]&lt;6.5,Table1[[#This Row],[Avg pH]]&gt;8.5),10,0)</f>
        <v>0</v>
      </c>
      <c r="AG1160">
        <f>MAX(0, 10-(2*Table1[[#This Row],[Avg Dissolved Oxygen]]))</f>
        <v>0</v>
      </c>
      <c r="AH1160">
        <f>(Table1[[#This Row],[Fecal Score]]*0.3) + (Table1[[#This Row],[BOD Score]]*0.25) + (Table1[[#This Row],[Nitrate Score]]*0.2) + (Table1[[#This Row],[pH Score]]*0.15) + (Table1[[#This Row],[Dissolved Oxygen Score]]*0.1)</f>
        <v>5.6429999999999998</v>
      </c>
      <c r="AI1160">
        <v>2019</v>
      </c>
    </row>
    <row r="1161" spans="1:35">
      <c r="A1161">
        <v>3955</v>
      </c>
      <c r="B1161" t="s">
        <v>298</v>
      </c>
      <c r="C1161" t="s">
        <v>1</v>
      </c>
      <c r="D1161" t="s">
        <v>294</v>
      </c>
      <c r="E1161">
        <v>18</v>
      </c>
      <c r="F1161">
        <v>37</v>
      </c>
      <c r="G1161">
        <f>(Table1[[#This Row],[Min Temperature]]+Table1[[#This Row],[Max Temperature]])/2</f>
        <v>27.5</v>
      </c>
      <c r="H1161">
        <v>5.6</v>
      </c>
      <c r="I1161">
        <v>7.9</v>
      </c>
      <c r="J1161">
        <f>(Table1[[#This Row],[Min Dissolved Oxygen]]+Table1[[#This Row],[Max Dissolved Oxygen]])/2</f>
        <v>6.75</v>
      </c>
      <c r="K1161">
        <v>6.6</v>
      </c>
      <c r="L1161">
        <v>8</v>
      </c>
      <c r="M1161">
        <f>(Table1[[#This Row],[Min pH]]+Table1[[#This Row],[Max pH]])/2</f>
        <v>7.3</v>
      </c>
      <c r="N1161">
        <v>104</v>
      </c>
      <c r="O1161">
        <v>213</v>
      </c>
      <c r="P1161">
        <f>(Table1[[#This Row],[Min Conductivity]]+Table1[[#This Row],[Max Conductivity]])/2</f>
        <v>158.5</v>
      </c>
      <c r="Q1161">
        <v>0.7</v>
      </c>
      <c r="R1161">
        <v>1.9</v>
      </c>
      <c r="S1161">
        <f>(Table1[[#This Row],[Min BOD]]+Table1[[#This Row],[Max BOD]])/2</f>
        <v>1.2999999999999998</v>
      </c>
      <c r="T1161">
        <v>0.13</v>
      </c>
      <c r="U1161">
        <v>1.1499999999999999</v>
      </c>
      <c r="V1161">
        <f>(Table1[[#This Row],[Min Nitrate N + Nitrite N]]+Table1[[#This Row],[Max Nitrate N + Nitrite N]])/2</f>
        <v>0.6399999999999999</v>
      </c>
      <c r="W1161">
        <v>20</v>
      </c>
      <c r="X1161">
        <v>1400</v>
      </c>
      <c r="Y1161">
        <f>(Table1[[#This Row],[Min Fecal Coliform]]+Table1[[#This Row],[Max Fecal Coliform]])/2</f>
        <v>710</v>
      </c>
      <c r="Z1161">
        <v>490</v>
      </c>
      <c r="AA1161">
        <v>4300</v>
      </c>
      <c r="AB1161">
        <f>(Table1[[#This Row],[Min Total Coliform]]+Table1[[#This Row],[Max Total Coliform]])/2</f>
        <v>2395</v>
      </c>
      <c r="AC1161">
        <f>MIN(10, (Table1[[#This Row],[Avg BOD]]/4)*10)</f>
        <v>3.2499999999999996</v>
      </c>
      <c r="AD1161">
        <f>MIN(10, (Table1[[#This Row],[Avg Fecal Coliform]]/600)*10)</f>
        <v>10</v>
      </c>
      <c r="AE1161">
        <f>MIN(10, (Table1[[#This Row],[Avg Nitrate N + Nitrite N]]/10)*10)</f>
        <v>0.6399999999999999</v>
      </c>
      <c r="AF1161">
        <f>IF(OR(Table1[[#This Row],[Avg pH]]&lt;6.5,Table1[[#This Row],[Avg pH]]&gt;8.5),10,0)</f>
        <v>0</v>
      </c>
      <c r="AG1161">
        <f>MAX(0, 10-(2*Table1[[#This Row],[Avg Dissolved Oxygen]]))</f>
        <v>0</v>
      </c>
      <c r="AH1161">
        <f>(Table1[[#This Row],[Fecal Score]]*0.3) + (Table1[[#This Row],[BOD Score]]*0.25) + (Table1[[#This Row],[Nitrate Score]]*0.2) + (Table1[[#This Row],[pH Score]]*0.15) + (Table1[[#This Row],[Dissolved Oxygen Score]]*0.1)</f>
        <v>3.9405000000000001</v>
      </c>
      <c r="AI1161">
        <v>2019</v>
      </c>
    </row>
    <row r="1162" spans="1:35">
      <c r="A1162">
        <v>3956</v>
      </c>
      <c r="B1162" t="s">
        <v>299</v>
      </c>
      <c r="C1162" t="s">
        <v>1</v>
      </c>
      <c r="D1162" t="s">
        <v>294</v>
      </c>
      <c r="E1162">
        <v>18</v>
      </c>
      <c r="F1162">
        <v>37</v>
      </c>
      <c r="G1162">
        <f>(Table1[[#This Row],[Min Temperature]]+Table1[[#This Row],[Max Temperature]])/2</f>
        <v>27.5</v>
      </c>
      <c r="H1162">
        <v>5.2</v>
      </c>
      <c r="I1162">
        <v>8.6</v>
      </c>
      <c r="J1162">
        <f>(Table1[[#This Row],[Min Dissolved Oxygen]]+Table1[[#This Row],[Max Dissolved Oxygen]])/2</f>
        <v>6.9</v>
      </c>
      <c r="K1162">
        <v>6.5</v>
      </c>
      <c r="L1162">
        <v>7.8</v>
      </c>
      <c r="M1162">
        <f>(Table1[[#This Row],[Min pH]]+Table1[[#This Row],[Max pH]])/2</f>
        <v>7.15</v>
      </c>
      <c r="N1162">
        <v>108</v>
      </c>
      <c r="O1162">
        <v>203</v>
      </c>
      <c r="P1162">
        <f>(Table1[[#This Row],[Min Conductivity]]+Table1[[#This Row],[Max Conductivity]])/2</f>
        <v>155.5</v>
      </c>
      <c r="Q1162">
        <v>0.3</v>
      </c>
      <c r="R1162">
        <v>2.8</v>
      </c>
      <c r="S1162">
        <f>(Table1[[#This Row],[Min BOD]]+Table1[[#This Row],[Max BOD]])/2</f>
        <v>1.5499999999999998</v>
      </c>
      <c r="T1162">
        <v>0.11</v>
      </c>
      <c r="U1162">
        <v>1.49</v>
      </c>
      <c r="V1162">
        <f>(Table1[[#This Row],[Min Nitrate N + Nitrite N]]+Table1[[#This Row],[Max Nitrate N + Nitrite N]])/2</f>
        <v>0.8</v>
      </c>
      <c r="W1162">
        <v>40</v>
      </c>
      <c r="X1162">
        <v>4600</v>
      </c>
      <c r="Y1162">
        <f>(Table1[[#This Row],[Min Fecal Coliform]]+Table1[[#This Row],[Max Fecal Coliform]])/2</f>
        <v>2320</v>
      </c>
      <c r="Z1162">
        <v>210</v>
      </c>
      <c r="AA1162">
        <v>7000</v>
      </c>
      <c r="AB1162">
        <f>(Table1[[#This Row],[Min Total Coliform]]+Table1[[#This Row],[Max Total Coliform]])/2</f>
        <v>3605</v>
      </c>
      <c r="AC1162">
        <f>MIN(10, (Table1[[#This Row],[Avg BOD]]/4)*10)</f>
        <v>3.8749999999999996</v>
      </c>
      <c r="AD1162">
        <f>MIN(10, (Table1[[#This Row],[Avg Fecal Coliform]]/600)*10)</f>
        <v>10</v>
      </c>
      <c r="AE1162">
        <f>MIN(10, (Table1[[#This Row],[Avg Nitrate N + Nitrite N]]/10)*10)</f>
        <v>0.8</v>
      </c>
      <c r="AF1162">
        <f>IF(OR(Table1[[#This Row],[Avg pH]]&lt;6.5,Table1[[#This Row],[Avg pH]]&gt;8.5),10,0)</f>
        <v>0</v>
      </c>
      <c r="AG1162">
        <f>MAX(0, 10-(2*Table1[[#This Row],[Avg Dissolved Oxygen]]))</f>
        <v>0</v>
      </c>
      <c r="AH1162">
        <f>(Table1[[#This Row],[Fecal Score]]*0.3) + (Table1[[#This Row],[BOD Score]]*0.25) + (Table1[[#This Row],[Nitrate Score]]*0.2) + (Table1[[#This Row],[pH Score]]*0.15) + (Table1[[#This Row],[Dissolved Oxygen Score]]*0.1)</f>
        <v>4.1287500000000001</v>
      </c>
      <c r="AI1162">
        <v>2019</v>
      </c>
    </row>
    <row r="1163" spans="1:35">
      <c r="A1163">
        <v>3957</v>
      </c>
      <c r="B1163" t="s">
        <v>668</v>
      </c>
      <c r="C1163" t="s">
        <v>1</v>
      </c>
      <c r="D1163" t="s">
        <v>294</v>
      </c>
      <c r="E1163">
        <v>17</v>
      </c>
      <c r="F1163">
        <v>37</v>
      </c>
      <c r="G1163">
        <f>(Table1[[#This Row],[Min Temperature]]+Table1[[#This Row],[Max Temperature]])/2</f>
        <v>27</v>
      </c>
      <c r="H1163">
        <v>5.6</v>
      </c>
      <c r="I1163">
        <v>9.1999999999999993</v>
      </c>
      <c r="J1163">
        <f>(Table1[[#This Row],[Min Dissolved Oxygen]]+Table1[[#This Row],[Max Dissolved Oxygen]])/2</f>
        <v>7.3999999999999995</v>
      </c>
      <c r="K1163">
        <v>6.6</v>
      </c>
      <c r="L1163">
        <v>7.8</v>
      </c>
      <c r="M1163">
        <f>(Table1[[#This Row],[Min pH]]+Table1[[#This Row],[Max pH]])/2</f>
        <v>7.1999999999999993</v>
      </c>
      <c r="N1163">
        <v>102</v>
      </c>
      <c r="O1163">
        <v>215</v>
      </c>
      <c r="P1163">
        <f>(Table1[[#This Row],[Min Conductivity]]+Table1[[#This Row],[Max Conductivity]])/2</f>
        <v>158.5</v>
      </c>
      <c r="Q1163">
        <v>0.6</v>
      </c>
      <c r="R1163">
        <v>1.9</v>
      </c>
      <c r="S1163">
        <f>(Table1[[#This Row],[Min BOD]]+Table1[[#This Row],[Max BOD]])/2</f>
        <v>1.25</v>
      </c>
      <c r="T1163">
        <v>0.12</v>
      </c>
      <c r="U1163">
        <v>3.15</v>
      </c>
      <c r="V1163">
        <f>(Table1[[#This Row],[Min Nitrate N + Nitrite N]]+Table1[[#This Row],[Max Nitrate N + Nitrite N]])/2</f>
        <v>1.635</v>
      </c>
      <c r="W1163">
        <v>20</v>
      </c>
      <c r="X1163">
        <v>3300</v>
      </c>
      <c r="Y1163">
        <f>(Table1[[#This Row],[Min Fecal Coliform]]+Table1[[#This Row],[Max Fecal Coliform]])/2</f>
        <v>1660</v>
      </c>
      <c r="Z1163">
        <v>130</v>
      </c>
      <c r="AA1163">
        <v>4600</v>
      </c>
      <c r="AB1163">
        <f>(Table1[[#This Row],[Min Total Coliform]]+Table1[[#This Row],[Max Total Coliform]])/2</f>
        <v>2365</v>
      </c>
      <c r="AC1163">
        <f>MIN(10, (Table1[[#This Row],[Avg BOD]]/4)*10)</f>
        <v>3.125</v>
      </c>
      <c r="AD1163">
        <f>MIN(10, (Table1[[#This Row],[Avg Fecal Coliform]]/600)*10)</f>
        <v>10</v>
      </c>
      <c r="AE1163">
        <f>MIN(10, (Table1[[#This Row],[Avg Nitrate N + Nitrite N]]/10)*10)</f>
        <v>1.635</v>
      </c>
      <c r="AF1163">
        <f>IF(OR(Table1[[#This Row],[Avg pH]]&lt;6.5,Table1[[#This Row],[Avg pH]]&gt;8.5),10,0)</f>
        <v>0</v>
      </c>
      <c r="AG1163">
        <f>MAX(0, 10-(2*Table1[[#This Row],[Avg Dissolved Oxygen]]))</f>
        <v>0</v>
      </c>
      <c r="AH1163">
        <f>(Table1[[#This Row],[Fecal Score]]*0.3) + (Table1[[#This Row],[BOD Score]]*0.25) + (Table1[[#This Row],[Nitrate Score]]*0.2) + (Table1[[#This Row],[pH Score]]*0.15) + (Table1[[#This Row],[Dissolved Oxygen Score]]*0.1)</f>
        <v>4.10825</v>
      </c>
      <c r="AI1163">
        <v>2019</v>
      </c>
    </row>
    <row r="1164" spans="1:35">
      <c r="A1164">
        <v>2431</v>
      </c>
      <c r="B1164" t="s">
        <v>669</v>
      </c>
      <c r="C1164" t="s">
        <v>8</v>
      </c>
      <c r="D1164" t="s">
        <v>294</v>
      </c>
      <c r="E1164">
        <v>17</v>
      </c>
      <c r="F1164">
        <v>31</v>
      </c>
      <c r="G1164">
        <f>(Table1[[#This Row],[Min Temperature]]+Table1[[#This Row],[Max Temperature]])/2</f>
        <v>24</v>
      </c>
      <c r="H1164">
        <v>5.4</v>
      </c>
      <c r="I1164">
        <v>10.4</v>
      </c>
      <c r="J1164">
        <f>(Table1[[#This Row],[Min Dissolved Oxygen]]+Table1[[#This Row],[Max Dissolved Oxygen]])/2</f>
        <v>7.9</v>
      </c>
      <c r="K1164">
        <v>6.7</v>
      </c>
      <c r="L1164">
        <v>8.3000000000000007</v>
      </c>
      <c r="M1164">
        <f>(Table1[[#This Row],[Min pH]]+Table1[[#This Row],[Max pH]])/2</f>
        <v>7.5</v>
      </c>
      <c r="N1164">
        <v>334</v>
      </c>
      <c r="O1164">
        <v>560</v>
      </c>
      <c r="P1164">
        <f>(Table1[[#This Row],[Min Conductivity]]+Table1[[#This Row],[Max Conductivity]])/2</f>
        <v>447</v>
      </c>
      <c r="Q1164">
        <v>1</v>
      </c>
      <c r="R1164">
        <v>2.9</v>
      </c>
      <c r="S1164">
        <f>(Table1[[#This Row],[Min BOD]]+Table1[[#This Row],[Max BOD]])/2</f>
        <v>1.95</v>
      </c>
      <c r="T1164">
        <v>0.02</v>
      </c>
      <c r="U1164">
        <v>9.86</v>
      </c>
      <c r="V1164">
        <f>(Table1[[#This Row],[Min Nitrate N + Nitrite N]]+Table1[[#This Row],[Max Nitrate N + Nitrite N]])/2</f>
        <v>4.9399999999999995</v>
      </c>
      <c r="W1164">
        <v>45</v>
      </c>
      <c r="X1164">
        <v>54000</v>
      </c>
      <c r="Y1164">
        <f>(Table1[[#This Row],[Min Fecal Coliform]]+Table1[[#This Row],[Max Fecal Coliform]])/2</f>
        <v>27022.5</v>
      </c>
      <c r="Z1164">
        <v>170</v>
      </c>
      <c r="AA1164">
        <v>92000</v>
      </c>
      <c r="AB1164">
        <f>(Table1[[#This Row],[Min Total Coliform]]+Table1[[#This Row],[Max Total Coliform]])/2</f>
        <v>46085</v>
      </c>
      <c r="AC1164">
        <f>MIN(10, (Table1[[#This Row],[Avg BOD]]/4)*10)</f>
        <v>4.875</v>
      </c>
      <c r="AD1164">
        <f>MIN(10, (Table1[[#This Row],[Avg Fecal Coliform]]/600)*10)</f>
        <v>10</v>
      </c>
      <c r="AE1164">
        <f>MIN(10, (Table1[[#This Row],[Avg Nitrate N + Nitrite N]]/10)*10)</f>
        <v>4.9399999999999995</v>
      </c>
      <c r="AF1164">
        <f>IF(OR(Table1[[#This Row],[Avg pH]]&lt;6.5,Table1[[#This Row],[Avg pH]]&gt;8.5),10,0)</f>
        <v>0</v>
      </c>
      <c r="AG1164">
        <f>MAX(0, 10-(2*Table1[[#This Row],[Avg Dissolved Oxygen]]))</f>
        <v>0</v>
      </c>
      <c r="AH1164">
        <f>(Table1[[#This Row],[Fecal Score]]*0.3) + (Table1[[#This Row],[BOD Score]]*0.25) + (Table1[[#This Row],[Nitrate Score]]*0.2) + (Table1[[#This Row],[pH Score]]*0.15) + (Table1[[#This Row],[Dissolved Oxygen Score]]*0.1)</f>
        <v>5.2067499999999995</v>
      </c>
      <c r="AI1164">
        <v>2019</v>
      </c>
    </row>
    <row r="1165" spans="1:35">
      <c r="A1165">
        <v>2432</v>
      </c>
      <c r="B1165" t="s">
        <v>464</v>
      </c>
      <c r="C1165" t="s">
        <v>8</v>
      </c>
      <c r="D1165" t="s">
        <v>294</v>
      </c>
      <c r="E1165">
        <v>20</v>
      </c>
      <c r="F1165">
        <v>29</v>
      </c>
      <c r="G1165">
        <f>(Table1[[#This Row],[Min Temperature]]+Table1[[#This Row],[Max Temperature]])/2</f>
        <v>24.5</v>
      </c>
      <c r="H1165">
        <v>2.4</v>
      </c>
      <c r="I1165">
        <v>11.8</v>
      </c>
      <c r="J1165">
        <f>(Table1[[#This Row],[Min Dissolved Oxygen]]+Table1[[#This Row],[Max Dissolved Oxygen]])/2</f>
        <v>7.1000000000000005</v>
      </c>
      <c r="K1165">
        <v>7.2</v>
      </c>
      <c r="L1165">
        <v>8.8000000000000007</v>
      </c>
      <c r="M1165">
        <f>(Table1[[#This Row],[Min pH]]+Table1[[#This Row],[Max pH]])/2</f>
        <v>8</v>
      </c>
      <c r="N1165">
        <v>707</v>
      </c>
      <c r="O1165">
        <v>1317</v>
      </c>
      <c r="P1165">
        <f>(Table1[[#This Row],[Min Conductivity]]+Table1[[#This Row],[Max Conductivity]])/2</f>
        <v>1012</v>
      </c>
      <c r="Q1165">
        <v>1.6</v>
      </c>
      <c r="R1165">
        <v>8.6999999999999993</v>
      </c>
      <c r="S1165">
        <f>(Table1[[#This Row],[Min BOD]]+Table1[[#This Row],[Max BOD]])/2</f>
        <v>5.1499999999999995</v>
      </c>
      <c r="T1165">
        <v>0.11</v>
      </c>
      <c r="U1165">
        <v>3.55</v>
      </c>
      <c r="V1165">
        <f>(Table1[[#This Row],[Min Nitrate N + Nitrite N]]+Table1[[#This Row],[Max Nitrate N + Nitrite N]])/2</f>
        <v>1.8299999999999998</v>
      </c>
      <c r="W1165">
        <v>2</v>
      </c>
      <c r="X1165">
        <v>16000</v>
      </c>
      <c r="Y1165">
        <f>(Table1[[#This Row],[Min Fecal Coliform]]+Table1[[#This Row],[Max Fecal Coliform]])/2</f>
        <v>8001</v>
      </c>
      <c r="Z1165">
        <v>0</v>
      </c>
      <c r="AA1165">
        <v>16000</v>
      </c>
      <c r="AB1165">
        <f>(Table1[[#This Row],[Min Total Coliform]]+Table1[[#This Row],[Max Total Coliform]])/2</f>
        <v>8000</v>
      </c>
      <c r="AC1165">
        <f>MIN(10, (Table1[[#This Row],[Avg BOD]]/4)*10)</f>
        <v>10</v>
      </c>
      <c r="AD1165">
        <f>MIN(10, (Table1[[#This Row],[Avg Fecal Coliform]]/600)*10)</f>
        <v>10</v>
      </c>
      <c r="AE1165">
        <f>MIN(10, (Table1[[#This Row],[Avg Nitrate N + Nitrite N]]/10)*10)</f>
        <v>1.83</v>
      </c>
      <c r="AF1165">
        <f>IF(OR(Table1[[#This Row],[Avg pH]]&lt;6.5,Table1[[#This Row],[Avg pH]]&gt;8.5),10,0)</f>
        <v>0</v>
      </c>
      <c r="AG1165">
        <f>MAX(0, 10-(2*Table1[[#This Row],[Avg Dissolved Oxygen]]))</f>
        <v>0</v>
      </c>
      <c r="AH1165">
        <f>(Table1[[#This Row],[Fecal Score]]*0.3) + (Table1[[#This Row],[BOD Score]]*0.25) + (Table1[[#This Row],[Nitrate Score]]*0.2) + (Table1[[#This Row],[pH Score]]*0.15) + (Table1[[#This Row],[Dissolved Oxygen Score]]*0.1)</f>
        <v>5.8659999999999997</v>
      </c>
      <c r="AI1165">
        <v>2019</v>
      </c>
    </row>
    <row r="1166" spans="1:35">
      <c r="A1166">
        <v>2433</v>
      </c>
      <c r="B1166" t="s">
        <v>465</v>
      </c>
      <c r="C1166" t="s">
        <v>8</v>
      </c>
      <c r="D1166" t="s">
        <v>294</v>
      </c>
      <c r="E1166">
        <v>20</v>
      </c>
      <c r="F1166">
        <v>30</v>
      </c>
      <c r="G1166">
        <f>(Table1[[#This Row],[Min Temperature]]+Table1[[#This Row],[Max Temperature]])/2</f>
        <v>25</v>
      </c>
      <c r="H1166">
        <v>3.9</v>
      </c>
      <c r="I1166">
        <v>17.5</v>
      </c>
      <c r="J1166">
        <f>(Table1[[#This Row],[Min Dissolved Oxygen]]+Table1[[#This Row],[Max Dissolved Oxygen]])/2</f>
        <v>10.7</v>
      </c>
      <c r="K1166">
        <v>7.2</v>
      </c>
      <c r="L1166">
        <v>9</v>
      </c>
      <c r="M1166">
        <f>(Table1[[#This Row],[Min pH]]+Table1[[#This Row],[Max pH]])/2</f>
        <v>8.1</v>
      </c>
      <c r="N1166">
        <v>604</v>
      </c>
      <c r="O1166">
        <v>796</v>
      </c>
      <c r="P1166">
        <f>(Table1[[#This Row],[Min Conductivity]]+Table1[[#This Row],[Max Conductivity]])/2</f>
        <v>700</v>
      </c>
      <c r="Q1166">
        <v>2.1</v>
      </c>
      <c r="R1166">
        <v>10.1</v>
      </c>
      <c r="S1166">
        <f>(Table1[[#This Row],[Min BOD]]+Table1[[#This Row],[Max BOD]])/2</f>
        <v>6.1</v>
      </c>
      <c r="T1166">
        <v>0.2</v>
      </c>
      <c r="U1166">
        <v>10.82</v>
      </c>
      <c r="V1166">
        <f>(Table1[[#This Row],[Min Nitrate N + Nitrite N]]+Table1[[#This Row],[Max Nitrate N + Nitrite N]])/2</f>
        <v>5.51</v>
      </c>
      <c r="W1166">
        <v>0</v>
      </c>
      <c r="X1166">
        <v>17000</v>
      </c>
      <c r="Y1166">
        <f>(Table1[[#This Row],[Min Fecal Coliform]]+Table1[[#This Row],[Max Fecal Coliform]])/2</f>
        <v>8500</v>
      </c>
      <c r="Z1166">
        <v>0</v>
      </c>
      <c r="AA1166">
        <v>54000</v>
      </c>
      <c r="AB1166">
        <f>(Table1[[#This Row],[Min Total Coliform]]+Table1[[#This Row],[Max Total Coliform]])/2</f>
        <v>27000</v>
      </c>
      <c r="AC1166">
        <f>MIN(10, (Table1[[#This Row],[Avg BOD]]/4)*10)</f>
        <v>10</v>
      </c>
      <c r="AD1166">
        <f>MIN(10, (Table1[[#This Row],[Avg Fecal Coliform]]/600)*10)</f>
        <v>10</v>
      </c>
      <c r="AE1166">
        <f>MIN(10, (Table1[[#This Row],[Avg Nitrate N + Nitrite N]]/10)*10)</f>
        <v>5.51</v>
      </c>
      <c r="AF1166">
        <f>IF(OR(Table1[[#This Row],[Avg pH]]&lt;6.5,Table1[[#This Row],[Avg pH]]&gt;8.5),10,0)</f>
        <v>0</v>
      </c>
      <c r="AG1166">
        <f>MAX(0, 10-(2*Table1[[#This Row],[Avg Dissolved Oxygen]]))</f>
        <v>0</v>
      </c>
      <c r="AH1166">
        <f>(Table1[[#This Row],[Fecal Score]]*0.3) + (Table1[[#This Row],[BOD Score]]*0.25) + (Table1[[#This Row],[Nitrate Score]]*0.2) + (Table1[[#This Row],[pH Score]]*0.15) + (Table1[[#This Row],[Dissolved Oxygen Score]]*0.1)</f>
        <v>6.6020000000000003</v>
      </c>
      <c r="AI1166">
        <v>2019</v>
      </c>
    </row>
    <row r="1167" spans="1:35">
      <c r="A1167">
        <v>2434</v>
      </c>
      <c r="B1167" t="s">
        <v>302</v>
      </c>
      <c r="C1167" t="s">
        <v>8</v>
      </c>
      <c r="D1167" t="s">
        <v>294</v>
      </c>
      <c r="E1167">
        <v>20</v>
      </c>
      <c r="F1167">
        <v>30</v>
      </c>
      <c r="G1167">
        <f>(Table1[[#This Row],[Min Temperature]]+Table1[[#This Row],[Max Temperature]])/2</f>
        <v>25</v>
      </c>
      <c r="H1167">
        <v>2.2000000000000002</v>
      </c>
      <c r="I1167">
        <v>10.6</v>
      </c>
      <c r="J1167">
        <f>(Table1[[#This Row],[Min Dissolved Oxygen]]+Table1[[#This Row],[Max Dissolved Oxygen]])/2</f>
        <v>6.4</v>
      </c>
      <c r="K1167">
        <v>7.2</v>
      </c>
      <c r="L1167">
        <v>8.5</v>
      </c>
      <c r="M1167">
        <f>(Table1[[#This Row],[Min pH]]+Table1[[#This Row],[Max pH]])/2</f>
        <v>7.85</v>
      </c>
      <c r="N1167">
        <v>278</v>
      </c>
      <c r="O1167">
        <v>653</v>
      </c>
      <c r="P1167">
        <f>(Table1[[#This Row],[Min Conductivity]]+Table1[[#This Row],[Max Conductivity]])/2</f>
        <v>465.5</v>
      </c>
      <c r="Q1167">
        <v>1.9</v>
      </c>
      <c r="R1167">
        <v>6.8</v>
      </c>
      <c r="S1167">
        <f>(Table1[[#This Row],[Min BOD]]+Table1[[#This Row],[Max BOD]])/2</f>
        <v>4.3499999999999996</v>
      </c>
      <c r="T1167">
        <v>0.15</v>
      </c>
      <c r="U1167">
        <v>2.4500000000000002</v>
      </c>
      <c r="V1167">
        <f>(Table1[[#This Row],[Min Nitrate N + Nitrite N]]+Table1[[#This Row],[Max Nitrate N + Nitrite N]])/2</f>
        <v>1.3</v>
      </c>
      <c r="W1167">
        <v>20</v>
      </c>
      <c r="X1167">
        <v>16000</v>
      </c>
      <c r="Y1167">
        <f>(Table1[[#This Row],[Min Fecal Coliform]]+Table1[[#This Row],[Max Fecal Coliform]])/2</f>
        <v>8010</v>
      </c>
      <c r="Z1167">
        <v>78</v>
      </c>
      <c r="AA1167">
        <v>17000</v>
      </c>
      <c r="AB1167">
        <f>(Table1[[#This Row],[Min Total Coliform]]+Table1[[#This Row],[Max Total Coliform]])/2</f>
        <v>8539</v>
      </c>
      <c r="AC1167">
        <f>MIN(10, (Table1[[#This Row],[Avg BOD]]/4)*10)</f>
        <v>10</v>
      </c>
      <c r="AD1167">
        <f>MIN(10, (Table1[[#This Row],[Avg Fecal Coliform]]/600)*10)</f>
        <v>10</v>
      </c>
      <c r="AE1167">
        <f>MIN(10, (Table1[[#This Row],[Avg Nitrate N + Nitrite N]]/10)*10)</f>
        <v>1.3</v>
      </c>
      <c r="AF1167">
        <f>IF(OR(Table1[[#This Row],[Avg pH]]&lt;6.5,Table1[[#This Row],[Avg pH]]&gt;8.5),10,0)</f>
        <v>0</v>
      </c>
      <c r="AG1167">
        <f>MAX(0, 10-(2*Table1[[#This Row],[Avg Dissolved Oxygen]]))</f>
        <v>0</v>
      </c>
      <c r="AH1167">
        <f>(Table1[[#This Row],[Fecal Score]]*0.3) + (Table1[[#This Row],[BOD Score]]*0.25) + (Table1[[#This Row],[Nitrate Score]]*0.2) + (Table1[[#This Row],[pH Score]]*0.15) + (Table1[[#This Row],[Dissolved Oxygen Score]]*0.1)</f>
        <v>5.76</v>
      </c>
      <c r="AI1167">
        <v>2019</v>
      </c>
    </row>
    <row r="1168" spans="1:35">
      <c r="A1168">
        <v>2435</v>
      </c>
      <c r="B1168" t="s">
        <v>303</v>
      </c>
      <c r="C1168" t="s">
        <v>8</v>
      </c>
      <c r="D1168" t="s">
        <v>294</v>
      </c>
      <c r="E1168">
        <v>21</v>
      </c>
      <c r="F1168">
        <v>29</v>
      </c>
      <c r="G1168">
        <f>(Table1[[#This Row],[Min Temperature]]+Table1[[#This Row],[Max Temperature]])/2</f>
        <v>25</v>
      </c>
      <c r="H1168">
        <v>2</v>
      </c>
      <c r="I1168">
        <v>17.100000000000001</v>
      </c>
      <c r="J1168">
        <f>(Table1[[#This Row],[Min Dissolved Oxygen]]+Table1[[#This Row],[Max Dissolved Oxygen]])/2</f>
        <v>9.5500000000000007</v>
      </c>
      <c r="K1168">
        <v>6.9</v>
      </c>
      <c r="L1168">
        <v>9.1999999999999993</v>
      </c>
      <c r="M1168">
        <f>(Table1[[#This Row],[Min pH]]+Table1[[#This Row],[Max pH]])/2</f>
        <v>8.0500000000000007</v>
      </c>
      <c r="N1168">
        <v>246</v>
      </c>
      <c r="O1168">
        <v>1368</v>
      </c>
      <c r="P1168">
        <f>(Table1[[#This Row],[Min Conductivity]]+Table1[[#This Row],[Max Conductivity]])/2</f>
        <v>807</v>
      </c>
      <c r="Q1168">
        <v>2</v>
      </c>
      <c r="R1168">
        <v>21.6</v>
      </c>
      <c r="S1168">
        <f>(Table1[[#This Row],[Min BOD]]+Table1[[#This Row],[Max BOD]])/2</f>
        <v>11.8</v>
      </c>
      <c r="T1168">
        <v>0.19</v>
      </c>
      <c r="U1168">
        <v>8.9499999999999993</v>
      </c>
      <c r="V1168">
        <f>(Table1[[#This Row],[Min Nitrate N + Nitrite N]]+Table1[[#This Row],[Max Nitrate N + Nitrite N]])/2</f>
        <v>4.5699999999999994</v>
      </c>
      <c r="W1168">
        <v>20</v>
      </c>
      <c r="X1168">
        <v>2400</v>
      </c>
      <c r="Y1168">
        <f>(Table1[[#This Row],[Min Fecal Coliform]]+Table1[[#This Row],[Max Fecal Coliform]])/2</f>
        <v>1210</v>
      </c>
      <c r="Z1168">
        <v>45</v>
      </c>
      <c r="AA1168">
        <v>16000</v>
      </c>
      <c r="AB1168">
        <f>(Table1[[#This Row],[Min Total Coliform]]+Table1[[#This Row],[Max Total Coliform]])/2</f>
        <v>8022.5</v>
      </c>
      <c r="AC1168">
        <f>MIN(10, (Table1[[#This Row],[Avg BOD]]/4)*10)</f>
        <v>10</v>
      </c>
      <c r="AD1168">
        <f>MIN(10, (Table1[[#This Row],[Avg Fecal Coliform]]/600)*10)</f>
        <v>10</v>
      </c>
      <c r="AE1168">
        <f>MIN(10, (Table1[[#This Row],[Avg Nitrate N + Nitrite N]]/10)*10)</f>
        <v>4.5699999999999994</v>
      </c>
      <c r="AF1168">
        <f>IF(OR(Table1[[#This Row],[Avg pH]]&lt;6.5,Table1[[#This Row],[Avg pH]]&gt;8.5),10,0)</f>
        <v>0</v>
      </c>
      <c r="AG1168">
        <f>MAX(0, 10-(2*Table1[[#This Row],[Avg Dissolved Oxygen]]))</f>
        <v>0</v>
      </c>
      <c r="AH1168">
        <f>(Table1[[#This Row],[Fecal Score]]*0.3) + (Table1[[#This Row],[BOD Score]]*0.25) + (Table1[[#This Row],[Nitrate Score]]*0.2) + (Table1[[#This Row],[pH Score]]*0.15) + (Table1[[#This Row],[Dissolved Oxygen Score]]*0.1)</f>
        <v>6.4139999999999997</v>
      </c>
      <c r="AI1168">
        <v>2019</v>
      </c>
    </row>
    <row r="1169" spans="1:35">
      <c r="A1169">
        <v>2436</v>
      </c>
      <c r="B1169" t="s">
        <v>304</v>
      </c>
      <c r="C1169" t="s">
        <v>8</v>
      </c>
      <c r="D1169" t="s">
        <v>294</v>
      </c>
      <c r="E1169">
        <v>22</v>
      </c>
      <c r="F1169">
        <v>30</v>
      </c>
      <c r="G1169">
        <f>(Table1[[#This Row],[Min Temperature]]+Table1[[#This Row],[Max Temperature]])/2</f>
        <v>26</v>
      </c>
      <c r="H1169">
        <v>2.4</v>
      </c>
      <c r="I1169">
        <v>15.2</v>
      </c>
      <c r="J1169">
        <f>(Table1[[#This Row],[Min Dissolved Oxygen]]+Table1[[#This Row],[Max Dissolved Oxygen]])/2</f>
        <v>8.7999999999999989</v>
      </c>
      <c r="K1169">
        <v>7</v>
      </c>
      <c r="L1169">
        <v>8.5</v>
      </c>
      <c r="M1169">
        <f>(Table1[[#This Row],[Min pH]]+Table1[[#This Row],[Max pH]])/2</f>
        <v>7.75</v>
      </c>
      <c r="N1169">
        <v>260</v>
      </c>
      <c r="O1169">
        <v>576</v>
      </c>
      <c r="P1169">
        <f>(Table1[[#This Row],[Min Conductivity]]+Table1[[#This Row],[Max Conductivity]])/2</f>
        <v>418</v>
      </c>
      <c r="Q1169">
        <v>2.7</v>
      </c>
      <c r="R1169">
        <v>29.9</v>
      </c>
      <c r="S1169">
        <f>(Table1[[#This Row],[Min BOD]]+Table1[[#This Row],[Max BOD]])/2</f>
        <v>16.3</v>
      </c>
      <c r="T1169">
        <v>0.13</v>
      </c>
      <c r="U1169">
        <v>1.9</v>
      </c>
      <c r="V1169">
        <f>(Table1[[#This Row],[Min Nitrate N + Nitrite N]]+Table1[[#This Row],[Max Nitrate N + Nitrite N]])/2</f>
        <v>1.0149999999999999</v>
      </c>
      <c r="W1169">
        <v>130</v>
      </c>
      <c r="X1169">
        <v>16000</v>
      </c>
      <c r="Y1169">
        <f>(Table1[[#This Row],[Min Fecal Coliform]]+Table1[[#This Row],[Max Fecal Coliform]])/2</f>
        <v>8065</v>
      </c>
      <c r="Z1169">
        <v>220</v>
      </c>
      <c r="AA1169">
        <v>22000</v>
      </c>
      <c r="AB1169">
        <f>(Table1[[#This Row],[Min Total Coliform]]+Table1[[#This Row],[Max Total Coliform]])/2</f>
        <v>11110</v>
      </c>
      <c r="AC1169">
        <f>MIN(10, (Table1[[#This Row],[Avg BOD]]/4)*10)</f>
        <v>10</v>
      </c>
      <c r="AD1169">
        <f>MIN(10, (Table1[[#This Row],[Avg Fecal Coliform]]/600)*10)</f>
        <v>10</v>
      </c>
      <c r="AE1169">
        <f>MIN(10, (Table1[[#This Row],[Avg Nitrate N + Nitrite N]]/10)*10)</f>
        <v>1.0149999999999999</v>
      </c>
      <c r="AF1169">
        <f>IF(OR(Table1[[#This Row],[Avg pH]]&lt;6.5,Table1[[#This Row],[Avg pH]]&gt;8.5),10,0)</f>
        <v>0</v>
      </c>
      <c r="AG1169">
        <f>MAX(0, 10-(2*Table1[[#This Row],[Avg Dissolved Oxygen]]))</f>
        <v>0</v>
      </c>
      <c r="AH1169">
        <f>(Table1[[#This Row],[Fecal Score]]*0.3) + (Table1[[#This Row],[BOD Score]]*0.25) + (Table1[[#This Row],[Nitrate Score]]*0.2) + (Table1[[#This Row],[pH Score]]*0.15) + (Table1[[#This Row],[Dissolved Oxygen Score]]*0.1)</f>
        <v>5.7030000000000003</v>
      </c>
      <c r="AI1169">
        <v>2019</v>
      </c>
    </row>
    <row r="1170" spans="1:35">
      <c r="A1170">
        <v>3962</v>
      </c>
      <c r="B1170" t="s">
        <v>305</v>
      </c>
      <c r="C1170" t="s">
        <v>8</v>
      </c>
      <c r="D1170" t="s">
        <v>294</v>
      </c>
      <c r="E1170">
        <v>20</v>
      </c>
      <c r="F1170">
        <v>30</v>
      </c>
      <c r="G1170">
        <f>(Table1[[#This Row],[Min Temperature]]+Table1[[#This Row],[Max Temperature]])/2</f>
        <v>25</v>
      </c>
      <c r="H1170">
        <v>6</v>
      </c>
      <c r="I1170">
        <v>7.6</v>
      </c>
      <c r="J1170">
        <f>(Table1[[#This Row],[Min Dissolved Oxygen]]+Table1[[#This Row],[Max Dissolved Oxygen]])/2</f>
        <v>6.8</v>
      </c>
      <c r="K1170">
        <v>7.2</v>
      </c>
      <c r="L1170">
        <v>8.4</v>
      </c>
      <c r="M1170">
        <f>(Table1[[#This Row],[Min pH]]+Table1[[#This Row],[Max pH]])/2</f>
        <v>7.8000000000000007</v>
      </c>
      <c r="N1170">
        <v>166</v>
      </c>
      <c r="O1170">
        <v>434</v>
      </c>
      <c r="P1170">
        <f>(Table1[[#This Row],[Min Conductivity]]+Table1[[#This Row],[Max Conductivity]])/2</f>
        <v>300</v>
      </c>
      <c r="Q1170">
        <v>1.4</v>
      </c>
      <c r="R1170">
        <v>2.4</v>
      </c>
      <c r="S1170">
        <f>(Table1[[#This Row],[Min BOD]]+Table1[[#This Row],[Max BOD]])/2</f>
        <v>1.9</v>
      </c>
      <c r="T1170">
        <v>0.16</v>
      </c>
      <c r="U1170">
        <v>2.34</v>
      </c>
      <c r="V1170">
        <f>(Table1[[#This Row],[Min Nitrate N + Nitrite N]]+Table1[[#This Row],[Max Nitrate N + Nitrite N]])/2</f>
        <v>1.25</v>
      </c>
      <c r="W1170">
        <v>20</v>
      </c>
      <c r="X1170">
        <v>1700</v>
      </c>
      <c r="Y1170">
        <f>(Table1[[#This Row],[Min Fecal Coliform]]+Table1[[#This Row],[Max Fecal Coliform]])/2</f>
        <v>860</v>
      </c>
      <c r="Z1170">
        <v>68</v>
      </c>
      <c r="AA1170">
        <v>4900</v>
      </c>
      <c r="AB1170">
        <f>(Table1[[#This Row],[Min Total Coliform]]+Table1[[#This Row],[Max Total Coliform]])/2</f>
        <v>2484</v>
      </c>
      <c r="AC1170">
        <f>MIN(10, (Table1[[#This Row],[Avg BOD]]/4)*10)</f>
        <v>4.75</v>
      </c>
      <c r="AD1170">
        <f>MIN(10, (Table1[[#This Row],[Avg Fecal Coliform]]/600)*10)</f>
        <v>10</v>
      </c>
      <c r="AE1170">
        <f>MIN(10, (Table1[[#This Row],[Avg Nitrate N + Nitrite N]]/10)*10)</f>
        <v>1.25</v>
      </c>
      <c r="AF1170">
        <f>IF(OR(Table1[[#This Row],[Avg pH]]&lt;6.5,Table1[[#This Row],[Avg pH]]&gt;8.5),10,0)</f>
        <v>0</v>
      </c>
      <c r="AG1170">
        <f>MAX(0, 10-(2*Table1[[#This Row],[Avg Dissolved Oxygen]]))</f>
        <v>0</v>
      </c>
      <c r="AH1170">
        <f>(Table1[[#This Row],[Fecal Score]]*0.3) + (Table1[[#This Row],[BOD Score]]*0.25) + (Table1[[#This Row],[Nitrate Score]]*0.2) + (Table1[[#This Row],[pH Score]]*0.15) + (Table1[[#This Row],[Dissolved Oxygen Score]]*0.1)</f>
        <v>4.4375</v>
      </c>
      <c r="AI1170">
        <v>2019</v>
      </c>
    </row>
    <row r="1171" spans="1:35">
      <c r="A1171">
        <v>3963</v>
      </c>
      <c r="B1171" t="s">
        <v>306</v>
      </c>
      <c r="C1171" t="s">
        <v>8</v>
      </c>
      <c r="D1171" t="s">
        <v>294</v>
      </c>
      <c r="E1171">
        <v>21</v>
      </c>
      <c r="F1171">
        <v>30</v>
      </c>
      <c r="G1171">
        <f>(Table1[[#This Row],[Min Temperature]]+Table1[[#This Row],[Max Temperature]])/2</f>
        <v>25.5</v>
      </c>
      <c r="H1171">
        <v>3.2</v>
      </c>
      <c r="I1171">
        <v>10.8</v>
      </c>
      <c r="J1171">
        <f>(Table1[[#This Row],[Min Dissolved Oxygen]]+Table1[[#This Row],[Max Dissolved Oxygen]])/2</f>
        <v>7</v>
      </c>
      <c r="K1171">
        <v>7</v>
      </c>
      <c r="L1171">
        <v>8.6999999999999993</v>
      </c>
      <c r="M1171">
        <f>(Table1[[#This Row],[Min pH]]+Table1[[#This Row],[Max pH]])/2</f>
        <v>7.85</v>
      </c>
      <c r="N1171">
        <v>489</v>
      </c>
      <c r="O1171">
        <v>1049</v>
      </c>
      <c r="P1171">
        <f>(Table1[[#This Row],[Min Conductivity]]+Table1[[#This Row],[Max Conductivity]])/2</f>
        <v>769</v>
      </c>
      <c r="Q1171">
        <v>1.3</v>
      </c>
      <c r="R1171">
        <v>9.8000000000000007</v>
      </c>
      <c r="S1171">
        <f>(Table1[[#This Row],[Min BOD]]+Table1[[#This Row],[Max BOD]])/2</f>
        <v>5.5500000000000007</v>
      </c>
      <c r="T1171">
        <v>0.17</v>
      </c>
      <c r="U1171">
        <v>4.72</v>
      </c>
      <c r="V1171">
        <f>(Table1[[#This Row],[Min Nitrate N + Nitrite N]]+Table1[[#This Row],[Max Nitrate N + Nitrite N]])/2</f>
        <v>2.4449999999999998</v>
      </c>
      <c r="W1171">
        <v>20</v>
      </c>
      <c r="X1171">
        <v>16000</v>
      </c>
      <c r="Y1171">
        <f>(Table1[[#This Row],[Min Fecal Coliform]]+Table1[[#This Row],[Max Fecal Coliform]])/2</f>
        <v>8010</v>
      </c>
      <c r="Z1171">
        <v>78</v>
      </c>
      <c r="AA1171">
        <v>16000</v>
      </c>
      <c r="AB1171">
        <f>(Table1[[#This Row],[Min Total Coliform]]+Table1[[#This Row],[Max Total Coliform]])/2</f>
        <v>8039</v>
      </c>
      <c r="AC1171">
        <f>MIN(10, (Table1[[#This Row],[Avg BOD]]/4)*10)</f>
        <v>10</v>
      </c>
      <c r="AD1171">
        <f>MIN(10, (Table1[[#This Row],[Avg Fecal Coliform]]/600)*10)</f>
        <v>10</v>
      </c>
      <c r="AE1171">
        <f>MIN(10, (Table1[[#This Row],[Avg Nitrate N + Nitrite N]]/10)*10)</f>
        <v>2.4449999999999998</v>
      </c>
      <c r="AF1171">
        <f>IF(OR(Table1[[#This Row],[Avg pH]]&lt;6.5,Table1[[#This Row],[Avg pH]]&gt;8.5),10,0)</f>
        <v>0</v>
      </c>
      <c r="AG1171">
        <f>MAX(0, 10-(2*Table1[[#This Row],[Avg Dissolved Oxygen]]))</f>
        <v>0</v>
      </c>
      <c r="AH1171">
        <f>(Table1[[#This Row],[Fecal Score]]*0.3) + (Table1[[#This Row],[BOD Score]]*0.25) + (Table1[[#This Row],[Nitrate Score]]*0.2) + (Table1[[#This Row],[pH Score]]*0.15) + (Table1[[#This Row],[Dissolved Oxygen Score]]*0.1)</f>
        <v>5.9889999999999999</v>
      </c>
      <c r="AI1171">
        <v>2019</v>
      </c>
    </row>
    <row r="1172" spans="1:35">
      <c r="A1172">
        <v>1396</v>
      </c>
      <c r="B1172" t="s">
        <v>670</v>
      </c>
      <c r="C1172" t="s">
        <v>1</v>
      </c>
      <c r="D1172" t="s">
        <v>308</v>
      </c>
      <c r="E1172">
        <v>22</v>
      </c>
      <c r="F1172">
        <v>28</v>
      </c>
      <c r="G1172">
        <f>(Table1[[#This Row],[Min Temperature]]+Table1[[#This Row],[Max Temperature]])/2</f>
        <v>25</v>
      </c>
      <c r="H1172">
        <v>3.6</v>
      </c>
      <c r="I1172">
        <v>8.9</v>
      </c>
      <c r="J1172">
        <f>(Table1[[#This Row],[Min Dissolved Oxygen]]+Table1[[#This Row],[Max Dissolved Oxygen]])/2</f>
        <v>6.25</v>
      </c>
      <c r="K1172">
        <v>7.6</v>
      </c>
      <c r="L1172">
        <v>7.8</v>
      </c>
      <c r="M1172">
        <f>(Table1[[#This Row],[Min pH]]+Table1[[#This Row],[Max pH]])/2</f>
        <v>7.6999999999999993</v>
      </c>
      <c r="N1172">
        <v>320</v>
      </c>
      <c r="O1172">
        <v>447</v>
      </c>
      <c r="P1172">
        <f>(Table1[[#This Row],[Min Conductivity]]+Table1[[#This Row],[Max Conductivity]])/2</f>
        <v>383.5</v>
      </c>
      <c r="Q1172">
        <v>1.7</v>
      </c>
      <c r="R1172">
        <v>4.2</v>
      </c>
      <c r="S1172">
        <f>(Table1[[#This Row],[Min BOD]]+Table1[[#This Row],[Max BOD]])/2</f>
        <v>2.95</v>
      </c>
      <c r="T1172">
        <v>0.02</v>
      </c>
      <c r="U1172">
        <v>0.11</v>
      </c>
      <c r="V1172">
        <f>(Table1[[#This Row],[Min Nitrate N + Nitrite N]]+Table1[[#This Row],[Max Nitrate N + Nitrite N]])/2</f>
        <v>6.5000000000000002E-2</v>
      </c>
      <c r="W1172">
        <v>220</v>
      </c>
      <c r="X1172">
        <v>300</v>
      </c>
      <c r="Y1172">
        <f>(Table1[[#This Row],[Min Fecal Coliform]]+Table1[[#This Row],[Max Fecal Coliform]])/2</f>
        <v>260</v>
      </c>
      <c r="Z1172">
        <v>500</v>
      </c>
      <c r="AA1172">
        <v>500</v>
      </c>
      <c r="AB1172">
        <f>(Table1[[#This Row],[Min Total Coliform]]+Table1[[#This Row],[Max Total Coliform]])/2</f>
        <v>500</v>
      </c>
      <c r="AC1172">
        <f>MIN(10, (Table1[[#This Row],[Avg BOD]]/4)*10)</f>
        <v>7.375</v>
      </c>
      <c r="AD1172">
        <f>MIN(10, (Table1[[#This Row],[Avg Fecal Coliform]]/600)*10)</f>
        <v>4.3333333333333339</v>
      </c>
      <c r="AE1172">
        <f>MIN(10, (Table1[[#This Row],[Avg Nitrate N + Nitrite N]]/10)*10)</f>
        <v>6.5000000000000002E-2</v>
      </c>
      <c r="AF1172">
        <f>IF(OR(Table1[[#This Row],[Avg pH]]&lt;6.5,Table1[[#This Row],[Avg pH]]&gt;8.5),10,0)</f>
        <v>0</v>
      </c>
      <c r="AG1172">
        <f>MAX(0, 10-(2*Table1[[#This Row],[Avg Dissolved Oxygen]]))</f>
        <v>0</v>
      </c>
      <c r="AH1172">
        <f>(Table1[[#This Row],[Fecal Score]]*0.3) + (Table1[[#This Row],[BOD Score]]*0.25) + (Table1[[#This Row],[Nitrate Score]]*0.2) + (Table1[[#This Row],[pH Score]]*0.15) + (Table1[[#This Row],[Dissolved Oxygen Score]]*0.1)</f>
        <v>3.1567499999999997</v>
      </c>
      <c r="AI1172">
        <v>2019</v>
      </c>
    </row>
    <row r="1173" spans="1:35">
      <c r="A1173">
        <v>1686</v>
      </c>
      <c r="B1173" t="s">
        <v>671</v>
      </c>
      <c r="C1173" t="s">
        <v>1</v>
      </c>
      <c r="D1173" t="s">
        <v>308</v>
      </c>
      <c r="E1173">
        <v>26</v>
      </c>
      <c r="F1173">
        <v>32</v>
      </c>
      <c r="G1173">
        <f>(Table1[[#This Row],[Min Temperature]]+Table1[[#This Row],[Max Temperature]])/2</f>
        <v>29</v>
      </c>
      <c r="H1173">
        <v>1.1000000000000001</v>
      </c>
      <c r="I1173">
        <v>7.5</v>
      </c>
      <c r="J1173">
        <f>(Table1[[#This Row],[Min Dissolved Oxygen]]+Table1[[#This Row],[Max Dissolved Oxygen]])/2</f>
        <v>4.3</v>
      </c>
      <c r="K1173">
        <v>7.5</v>
      </c>
      <c r="L1173">
        <v>7.6</v>
      </c>
      <c r="M1173">
        <f>(Table1[[#This Row],[Min pH]]+Table1[[#This Row],[Max pH]])/2</f>
        <v>7.55</v>
      </c>
      <c r="N1173">
        <v>331</v>
      </c>
      <c r="O1173">
        <v>591</v>
      </c>
      <c r="P1173">
        <f>(Table1[[#This Row],[Min Conductivity]]+Table1[[#This Row],[Max Conductivity]])/2</f>
        <v>461</v>
      </c>
      <c r="Q1173">
        <v>0</v>
      </c>
      <c r="R1173">
        <v>4.7</v>
      </c>
      <c r="S1173">
        <f>(Table1[[#This Row],[Min BOD]]+Table1[[#This Row],[Max BOD]])/2</f>
        <v>2.35</v>
      </c>
      <c r="T1173">
        <v>0.03</v>
      </c>
      <c r="U1173">
        <v>0.06</v>
      </c>
      <c r="V1173">
        <f>(Table1[[#This Row],[Min Nitrate N + Nitrite N]]+Table1[[#This Row],[Max Nitrate N + Nitrite N]])/2</f>
        <v>4.4999999999999998E-2</v>
      </c>
      <c r="W1173">
        <v>220</v>
      </c>
      <c r="X1173">
        <v>430</v>
      </c>
      <c r="Y1173">
        <f>(Table1[[#This Row],[Min Fecal Coliform]]+Table1[[#This Row],[Max Fecal Coliform]])/2</f>
        <v>325</v>
      </c>
      <c r="Z1173">
        <v>300</v>
      </c>
      <c r="AA1173">
        <v>540</v>
      </c>
      <c r="AB1173">
        <f>(Table1[[#This Row],[Min Total Coliform]]+Table1[[#This Row],[Max Total Coliform]])/2</f>
        <v>420</v>
      </c>
      <c r="AC1173">
        <f>MIN(10, (Table1[[#This Row],[Avg BOD]]/4)*10)</f>
        <v>5.875</v>
      </c>
      <c r="AD1173">
        <f>MIN(10, (Table1[[#This Row],[Avg Fecal Coliform]]/600)*10)</f>
        <v>5.4166666666666661</v>
      </c>
      <c r="AE1173">
        <f>MIN(10, (Table1[[#This Row],[Avg Nitrate N + Nitrite N]]/10)*10)</f>
        <v>4.4999999999999998E-2</v>
      </c>
      <c r="AF1173">
        <f>IF(OR(Table1[[#This Row],[Avg pH]]&lt;6.5,Table1[[#This Row],[Avg pH]]&gt;8.5),10,0)</f>
        <v>0</v>
      </c>
      <c r="AG1173">
        <f>MAX(0, 10-(2*Table1[[#This Row],[Avg Dissolved Oxygen]]))</f>
        <v>1.4000000000000004</v>
      </c>
      <c r="AH1173">
        <f>(Table1[[#This Row],[Fecal Score]]*0.3) + (Table1[[#This Row],[BOD Score]]*0.25) + (Table1[[#This Row],[Nitrate Score]]*0.2) + (Table1[[#This Row],[pH Score]]*0.15) + (Table1[[#This Row],[Dissolved Oxygen Score]]*0.1)</f>
        <v>3.24275</v>
      </c>
      <c r="AI1173">
        <v>2019</v>
      </c>
    </row>
    <row r="1174" spans="1:35">
      <c r="A1174">
        <v>4634</v>
      </c>
      <c r="B1174" t="s">
        <v>672</v>
      </c>
      <c r="C1174" t="s">
        <v>1</v>
      </c>
      <c r="D1174" t="s">
        <v>308</v>
      </c>
      <c r="E1174">
        <v>24</v>
      </c>
      <c r="F1174">
        <v>35</v>
      </c>
      <c r="G1174">
        <f>(Table1[[#This Row],[Min Temperature]]+Table1[[#This Row],[Max Temperature]])/2</f>
        <v>29.5</v>
      </c>
      <c r="H1174">
        <v>6.1</v>
      </c>
      <c r="I1174">
        <v>9</v>
      </c>
      <c r="J1174">
        <f>(Table1[[#This Row],[Min Dissolved Oxygen]]+Table1[[#This Row],[Max Dissolved Oxygen]])/2</f>
        <v>7.55</v>
      </c>
      <c r="K1174">
        <v>7.7</v>
      </c>
      <c r="L1174">
        <v>8</v>
      </c>
      <c r="M1174">
        <f>(Table1[[#This Row],[Min pH]]+Table1[[#This Row],[Max pH]])/2</f>
        <v>7.85</v>
      </c>
      <c r="N1174">
        <v>128</v>
      </c>
      <c r="O1174">
        <v>341</v>
      </c>
      <c r="P1174">
        <f>(Table1[[#This Row],[Min Conductivity]]+Table1[[#This Row],[Max Conductivity]])/2</f>
        <v>234.5</v>
      </c>
      <c r="Q1174">
        <v>1.4</v>
      </c>
      <c r="R1174">
        <v>2.6</v>
      </c>
      <c r="S1174">
        <f>(Table1[[#This Row],[Min BOD]]+Table1[[#This Row],[Max BOD]])/2</f>
        <v>2</v>
      </c>
      <c r="T1174">
        <v>0</v>
      </c>
      <c r="U1174">
        <v>0.22</v>
      </c>
      <c r="V1174">
        <f>(Table1[[#This Row],[Min Nitrate N + Nitrite N]]+Table1[[#This Row],[Max Nitrate N + Nitrite N]])/2</f>
        <v>0.11</v>
      </c>
      <c r="W1174">
        <v>780</v>
      </c>
      <c r="X1174">
        <v>7900</v>
      </c>
      <c r="Y1174">
        <f>(Table1[[#This Row],[Min Fecal Coliform]]+Table1[[#This Row],[Max Fecal Coliform]])/2</f>
        <v>4340</v>
      </c>
      <c r="Z1174">
        <v>14000</v>
      </c>
      <c r="AA1174">
        <v>28000</v>
      </c>
      <c r="AB1174">
        <f>(Table1[[#This Row],[Min Total Coliform]]+Table1[[#This Row],[Max Total Coliform]])/2</f>
        <v>21000</v>
      </c>
      <c r="AC1174">
        <f>MIN(10, (Table1[[#This Row],[Avg BOD]]/4)*10)</f>
        <v>5</v>
      </c>
      <c r="AD1174">
        <f>MIN(10, (Table1[[#This Row],[Avg Fecal Coliform]]/600)*10)</f>
        <v>10</v>
      </c>
      <c r="AE1174">
        <f>MIN(10, (Table1[[#This Row],[Avg Nitrate N + Nitrite N]]/10)*10)</f>
        <v>0.10999999999999999</v>
      </c>
      <c r="AF1174">
        <f>IF(OR(Table1[[#This Row],[Avg pH]]&lt;6.5,Table1[[#This Row],[Avg pH]]&gt;8.5),10,0)</f>
        <v>0</v>
      </c>
      <c r="AG1174">
        <f>MAX(0, 10-(2*Table1[[#This Row],[Avg Dissolved Oxygen]]))</f>
        <v>0</v>
      </c>
      <c r="AH1174">
        <f>(Table1[[#This Row],[Fecal Score]]*0.3) + (Table1[[#This Row],[BOD Score]]*0.25) + (Table1[[#This Row],[Nitrate Score]]*0.2) + (Table1[[#This Row],[pH Score]]*0.15) + (Table1[[#This Row],[Dissolved Oxygen Score]]*0.1)</f>
        <v>4.2720000000000002</v>
      </c>
      <c r="AI1174">
        <v>2019</v>
      </c>
    </row>
    <row r="1175" spans="1:35">
      <c r="A1175">
        <v>1297</v>
      </c>
      <c r="B1175" t="s">
        <v>310</v>
      </c>
      <c r="C1175" t="s">
        <v>1</v>
      </c>
      <c r="D1175" t="s">
        <v>311</v>
      </c>
      <c r="E1175">
        <v>13</v>
      </c>
      <c r="F1175">
        <v>32</v>
      </c>
      <c r="G1175">
        <f>(Table1[[#This Row],[Min Temperature]]+Table1[[#This Row],[Max Temperature]])/2</f>
        <v>22.5</v>
      </c>
      <c r="H1175">
        <v>6.9</v>
      </c>
      <c r="I1175">
        <v>8.6</v>
      </c>
      <c r="J1175">
        <f>(Table1[[#This Row],[Min Dissolved Oxygen]]+Table1[[#This Row],[Max Dissolved Oxygen]])/2</f>
        <v>7.75</v>
      </c>
      <c r="K1175">
        <v>7.2</v>
      </c>
      <c r="L1175">
        <v>8</v>
      </c>
      <c r="M1175">
        <f>(Table1[[#This Row],[Min pH]]+Table1[[#This Row],[Max pH]])/2</f>
        <v>7.6</v>
      </c>
      <c r="N1175">
        <v>229</v>
      </c>
      <c r="O1175">
        <v>380</v>
      </c>
      <c r="P1175">
        <f>(Table1[[#This Row],[Min Conductivity]]+Table1[[#This Row],[Max Conductivity]])/2</f>
        <v>304.5</v>
      </c>
      <c r="Q1175">
        <v>1</v>
      </c>
      <c r="R1175">
        <v>2.1</v>
      </c>
      <c r="S1175">
        <f>(Table1[[#This Row],[Min BOD]]+Table1[[#This Row],[Max BOD]])/2</f>
        <v>1.55</v>
      </c>
      <c r="T1175">
        <v>0.5</v>
      </c>
      <c r="U1175">
        <v>1</v>
      </c>
      <c r="V1175">
        <f>(Table1[[#This Row],[Min Nitrate N + Nitrite N]]+Table1[[#This Row],[Max Nitrate N + Nitrite N]])/2</f>
        <v>0.75</v>
      </c>
      <c r="W1175">
        <v>300</v>
      </c>
      <c r="X1175">
        <v>2700</v>
      </c>
      <c r="Y1175">
        <f>(Table1[[#This Row],[Min Fecal Coliform]]+Table1[[#This Row],[Max Fecal Coliform]])/2</f>
        <v>1500</v>
      </c>
      <c r="Z1175">
        <v>1300</v>
      </c>
      <c r="AA1175">
        <v>6300</v>
      </c>
      <c r="AB1175">
        <f>(Table1[[#This Row],[Min Total Coliform]]+Table1[[#This Row],[Max Total Coliform]])/2</f>
        <v>3800</v>
      </c>
      <c r="AC1175">
        <f>MIN(10, (Table1[[#This Row],[Avg BOD]]/4)*10)</f>
        <v>3.875</v>
      </c>
      <c r="AD1175">
        <f>MIN(10, (Table1[[#This Row],[Avg Fecal Coliform]]/600)*10)</f>
        <v>10</v>
      </c>
      <c r="AE1175">
        <f>MIN(10, (Table1[[#This Row],[Avg Nitrate N + Nitrite N]]/10)*10)</f>
        <v>0.75</v>
      </c>
      <c r="AF1175">
        <f>IF(OR(Table1[[#This Row],[Avg pH]]&lt;6.5,Table1[[#This Row],[Avg pH]]&gt;8.5),10,0)</f>
        <v>0</v>
      </c>
      <c r="AG1175">
        <f>MAX(0, 10-(2*Table1[[#This Row],[Avg Dissolved Oxygen]]))</f>
        <v>0</v>
      </c>
      <c r="AH1175">
        <f>(Table1[[#This Row],[Fecal Score]]*0.3) + (Table1[[#This Row],[BOD Score]]*0.25) + (Table1[[#This Row],[Nitrate Score]]*0.2) + (Table1[[#This Row],[pH Score]]*0.15) + (Table1[[#This Row],[Dissolved Oxygen Score]]*0.1)</f>
        <v>4.1187500000000004</v>
      </c>
      <c r="AI1175">
        <v>2019</v>
      </c>
    </row>
    <row r="1176" spans="1:35">
      <c r="A1176">
        <v>1382</v>
      </c>
      <c r="B1176" t="s">
        <v>466</v>
      </c>
      <c r="C1176" t="s">
        <v>1</v>
      </c>
      <c r="D1176" t="s">
        <v>311</v>
      </c>
      <c r="E1176">
        <v>13</v>
      </c>
      <c r="F1176">
        <v>32</v>
      </c>
      <c r="G1176">
        <f>(Table1[[#This Row],[Min Temperature]]+Table1[[#This Row],[Max Temperature]])/2</f>
        <v>22.5</v>
      </c>
      <c r="H1176">
        <v>5.8</v>
      </c>
      <c r="I1176">
        <v>8.8000000000000007</v>
      </c>
      <c r="J1176">
        <f>(Table1[[#This Row],[Min Dissolved Oxygen]]+Table1[[#This Row],[Max Dissolved Oxygen]])/2</f>
        <v>7.3000000000000007</v>
      </c>
      <c r="K1176">
        <v>7.2</v>
      </c>
      <c r="L1176">
        <v>8.1999999999999993</v>
      </c>
      <c r="M1176">
        <f>(Table1[[#This Row],[Min pH]]+Table1[[#This Row],[Max pH]])/2</f>
        <v>7.6999999999999993</v>
      </c>
      <c r="N1176">
        <v>194</v>
      </c>
      <c r="O1176">
        <v>410</v>
      </c>
      <c r="P1176">
        <f>(Table1[[#This Row],[Min Conductivity]]+Table1[[#This Row],[Max Conductivity]])/2</f>
        <v>302</v>
      </c>
      <c r="Q1176">
        <v>1</v>
      </c>
      <c r="R1176">
        <v>3.9</v>
      </c>
      <c r="S1176">
        <f>(Table1[[#This Row],[Min BOD]]+Table1[[#This Row],[Max BOD]])/2</f>
        <v>2.4500000000000002</v>
      </c>
      <c r="T1176">
        <v>0.4</v>
      </c>
      <c r="U1176">
        <v>1.4</v>
      </c>
      <c r="V1176">
        <f>(Table1[[#This Row],[Min Nitrate N + Nitrite N]]+Table1[[#This Row],[Max Nitrate N + Nitrite N]])/2</f>
        <v>0.89999999999999991</v>
      </c>
      <c r="W1176">
        <v>360</v>
      </c>
      <c r="X1176">
        <v>2100</v>
      </c>
      <c r="Y1176">
        <f>(Table1[[#This Row],[Min Fecal Coliform]]+Table1[[#This Row],[Max Fecal Coliform]])/2</f>
        <v>1230</v>
      </c>
      <c r="Z1176">
        <v>1000</v>
      </c>
      <c r="AA1176">
        <v>4600</v>
      </c>
      <c r="AB1176">
        <f>(Table1[[#This Row],[Min Total Coliform]]+Table1[[#This Row],[Max Total Coliform]])/2</f>
        <v>2800</v>
      </c>
      <c r="AC1176">
        <f>MIN(10, (Table1[[#This Row],[Avg BOD]]/4)*10)</f>
        <v>6.125</v>
      </c>
      <c r="AD1176">
        <f>MIN(10, (Table1[[#This Row],[Avg Fecal Coliform]]/600)*10)</f>
        <v>10</v>
      </c>
      <c r="AE1176">
        <f>MIN(10, (Table1[[#This Row],[Avg Nitrate N + Nitrite N]]/10)*10)</f>
        <v>0.89999999999999991</v>
      </c>
      <c r="AF1176">
        <f>IF(OR(Table1[[#This Row],[Avg pH]]&lt;6.5,Table1[[#This Row],[Avg pH]]&gt;8.5),10,0)</f>
        <v>0</v>
      </c>
      <c r="AG1176">
        <f>MAX(0, 10-(2*Table1[[#This Row],[Avg Dissolved Oxygen]]))</f>
        <v>0</v>
      </c>
      <c r="AH1176">
        <f>(Table1[[#This Row],[Fecal Score]]*0.3) + (Table1[[#This Row],[BOD Score]]*0.25) + (Table1[[#This Row],[Nitrate Score]]*0.2) + (Table1[[#This Row],[pH Score]]*0.15) + (Table1[[#This Row],[Dissolved Oxygen Score]]*0.1)</f>
        <v>4.7112499999999997</v>
      </c>
      <c r="AI1176">
        <v>2019</v>
      </c>
    </row>
    <row r="1177" spans="1:35">
      <c r="A1177">
        <v>2912</v>
      </c>
      <c r="B1177" t="s">
        <v>313</v>
      </c>
      <c r="C1177" t="s">
        <v>1</v>
      </c>
      <c r="D1177" t="s">
        <v>311</v>
      </c>
      <c r="E1177">
        <v>10</v>
      </c>
      <c r="F1177">
        <v>28</v>
      </c>
      <c r="G1177">
        <f>(Table1[[#This Row],[Min Temperature]]+Table1[[#This Row],[Max Temperature]])/2</f>
        <v>19</v>
      </c>
      <c r="H1177">
        <v>7.2</v>
      </c>
      <c r="I1177">
        <v>8.9</v>
      </c>
      <c r="J1177">
        <f>(Table1[[#This Row],[Min Dissolved Oxygen]]+Table1[[#This Row],[Max Dissolved Oxygen]])/2</f>
        <v>8.0500000000000007</v>
      </c>
      <c r="K1177">
        <v>7.2</v>
      </c>
      <c r="L1177">
        <v>7.9</v>
      </c>
      <c r="M1177">
        <f>(Table1[[#This Row],[Min pH]]+Table1[[#This Row],[Max pH]])/2</f>
        <v>7.5500000000000007</v>
      </c>
      <c r="N1177">
        <v>152</v>
      </c>
      <c r="O1177">
        <v>226</v>
      </c>
      <c r="P1177">
        <f>(Table1[[#This Row],[Min Conductivity]]+Table1[[#This Row],[Max Conductivity]])/2</f>
        <v>189</v>
      </c>
      <c r="Q1177">
        <v>0</v>
      </c>
      <c r="R1177">
        <v>1</v>
      </c>
      <c r="S1177">
        <f>(Table1[[#This Row],[Min BOD]]+Table1[[#This Row],[Max BOD]])/2</f>
        <v>0.5</v>
      </c>
      <c r="T1177">
        <v>0.1</v>
      </c>
      <c r="U1177">
        <v>0.1</v>
      </c>
      <c r="V1177">
        <f>(Table1[[#This Row],[Min Nitrate N + Nitrite N]]+Table1[[#This Row],[Max Nitrate N + Nitrite N]])/2</f>
        <v>0.1</v>
      </c>
      <c r="W1177">
        <v>26</v>
      </c>
      <c r="X1177">
        <v>43</v>
      </c>
      <c r="Y1177">
        <f>(Table1[[#This Row],[Min Fecal Coliform]]+Table1[[#This Row],[Max Fecal Coliform]])/2</f>
        <v>34.5</v>
      </c>
      <c r="Z1177">
        <v>63</v>
      </c>
      <c r="AA1177">
        <v>84</v>
      </c>
      <c r="AB1177">
        <f>(Table1[[#This Row],[Min Total Coliform]]+Table1[[#This Row],[Max Total Coliform]])/2</f>
        <v>73.5</v>
      </c>
      <c r="AC1177">
        <f>MIN(10, (Table1[[#This Row],[Avg BOD]]/4)*10)</f>
        <v>1.25</v>
      </c>
      <c r="AD1177">
        <f>MIN(10, (Table1[[#This Row],[Avg Fecal Coliform]]/600)*10)</f>
        <v>0.57500000000000007</v>
      </c>
      <c r="AE1177">
        <f>MIN(10, (Table1[[#This Row],[Avg Nitrate N + Nitrite N]]/10)*10)</f>
        <v>0.1</v>
      </c>
      <c r="AF1177">
        <f>IF(OR(Table1[[#This Row],[Avg pH]]&lt;6.5,Table1[[#This Row],[Avg pH]]&gt;8.5),10,0)</f>
        <v>0</v>
      </c>
      <c r="AG1177">
        <f>MAX(0, 10-(2*Table1[[#This Row],[Avg Dissolved Oxygen]]))</f>
        <v>0</v>
      </c>
      <c r="AH1177">
        <f>(Table1[[#This Row],[Fecal Score]]*0.3) + (Table1[[#This Row],[BOD Score]]*0.25) + (Table1[[#This Row],[Nitrate Score]]*0.2) + (Table1[[#This Row],[pH Score]]*0.15) + (Table1[[#This Row],[Dissolved Oxygen Score]]*0.1)</f>
        <v>0.505</v>
      </c>
      <c r="AI1177">
        <v>2019</v>
      </c>
    </row>
    <row r="1178" spans="1:35">
      <c r="A1178">
        <v>1285</v>
      </c>
      <c r="B1178" t="s">
        <v>314</v>
      </c>
      <c r="C1178" t="s">
        <v>1</v>
      </c>
      <c r="D1178" t="s">
        <v>315</v>
      </c>
      <c r="E1178">
        <v>18</v>
      </c>
      <c r="F1178">
        <v>24</v>
      </c>
      <c r="G1178">
        <f>(Table1[[#This Row],[Min Temperature]]+Table1[[#This Row],[Max Temperature]])/2</f>
        <v>21</v>
      </c>
      <c r="H1178">
        <v>5.8</v>
      </c>
      <c r="I1178">
        <v>7</v>
      </c>
      <c r="J1178">
        <f>(Table1[[#This Row],[Min Dissolved Oxygen]]+Table1[[#This Row],[Max Dissolved Oxygen]])/2</f>
        <v>6.4</v>
      </c>
      <c r="K1178">
        <v>2</v>
      </c>
      <c r="L1178">
        <v>8.6999999999999993</v>
      </c>
      <c r="M1178">
        <f>(Table1[[#This Row],[Min pH]]+Table1[[#This Row],[Max pH]])/2</f>
        <v>5.35</v>
      </c>
      <c r="N1178">
        <v>470</v>
      </c>
      <c r="O1178">
        <v>780</v>
      </c>
      <c r="P1178">
        <f>(Table1[[#This Row],[Min Conductivity]]+Table1[[#This Row],[Max Conductivity]])/2</f>
        <v>625</v>
      </c>
      <c r="Q1178">
        <v>0.7</v>
      </c>
      <c r="R1178">
        <v>3.04</v>
      </c>
      <c r="S1178">
        <f>(Table1[[#This Row],[Min BOD]]+Table1[[#This Row],[Max BOD]])/2</f>
        <v>1.87</v>
      </c>
      <c r="T1178">
        <v>2</v>
      </c>
      <c r="U1178">
        <v>3.11</v>
      </c>
      <c r="V1178">
        <f>(Table1[[#This Row],[Min Nitrate N + Nitrite N]]+Table1[[#This Row],[Max Nitrate N + Nitrite N]])/2</f>
        <v>2.5549999999999997</v>
      </c>
      <c r="W1178">
        <v>11</v>
      </c>
      <c r="X1178">
        <v>64</v>
      </c>
      <c r="Y1178">
        <f>(Table1[[#This Row],[Min Fecal Coliform]]+Table1[[#This Row],[Max Fecal Coliform]])/2</f>
        <v>37.5</v>
      </c>
      <c r="Z1178">
        <v>64</v>
      </c>
      <c r="AA1178">
        <v>120</v>
      </c>
      <c r="AB1178">
        <f>(Table1[[#This Row],[Min Total Coliform]]+Table1[[#This Row],[Max Total Coliform]])/2</f>
        <v>92</v>
      </c>
      <c r="AC1178">
        <f>MIN(10, (Table1[[#This Row],[Avg BOD]]/4)*10)</f>
        <v>4.6750000000000007</v>
      </c>
      <c r="AD1178">
        <f>MIN(10, (Table1[[#This Row],[Avg Fecal Coliform]]/600)*10)</f>
        <v>0.625</v>
      </c>
      <c r="AE1178">
        <f>MIN(10, (Table1[[#This Row],[Avg Nitrate N + Nitrite N]]/10)*10)</f>
        <v>2.5549999999999997</v>
      </c>
      <c r="AF1178">
        <f>IF(OR(Table1[[#This Row],[Avg pH]]&lt;6.5,Table1[[#This Row],[Avg pH]]&gt;8.5),10,0)</f>
        <v>10</v>
      </c>
      <c r="AG1178">
        <f>MAX(0, 10-(2*Table1[[#This Row],[Avg Dissolved Oxygen]]))</f>
        <v>0</v>
      </c>
      <c r="AH1178">
        <f>(Table1[[#This Row],[Fecal Score]]*0.3) + (Table1[[#This Row],[BOD Score]]*0.25) + (Table1[[#This Row],[Nitrate Score]]*0.2) + (Table1[[#This Row],[pH Score]]*0.15) + (Table1[[#This Row],[Dissolved Oxygen Score]]*0.1)</f>
        <v>3.3672500000000003</v>
      </c>
      <c r="AI1178">
        <v>2019</v>
      </c>
    </row>
    <row r="1179" spans="1:35">
      <c r="A1179">
        <v>1286</v>
      </c>
      <c r="B1179" t="s">
        <v>316</v>
      </c>
      <c r="C1179" t="s">
        <v>1</v>
      </c>
      <c r="D1179" t="s">
        <v>315</v>
      </c>
      <c r="E1179">
        <v>18</v>
      </c>
      <c r="F1179">
        <v>26</v>
      </c>
      <c r="G1179">
        <f>(Table1[[#This Row],[Min Temperature]]+Table1[[#This Row],[Max Temperature]])/2</f>
        <v>22</v>
      </c>
      <c r="H1179">
        <v>5</v>
      </c>
      <c r="I1179">
        <v>7.8</v>
      </c>
      <c r="J1179">
        <f>(Table1[[#This Row],[Min Dissolved Oxygen]]+Table1[[#This Row],[Max Dissolved Oxygen]])/2</f>
        <v>6.4</v>
      </c>
      <c r="K1179">
        <v>7.6</v>
      </c>
      <c r="L1179">
        <v>8.8000000000000007</v>
      </c>
      <c r="M1179">
        <f>(Table1[[#This Row],[Min pH]]+Table1[[#This Row],[Max pH]])/2</f>
        <v>8.1999999999999993</v>
      </c>
      <c r="N1179">
        <v>860</v>
      </c>
      <c r="O1179">
        <v>1860</v>
      </c>
      <c r="P1179">
        <f>(Table1[[#This Row],[Min Conductivity]]+Table1[[#This Row],[Max Conductivity]])/2</f>
        <v>1360</v>
      </c>
      <c r="Q1179">
        <v>3</v>
      </c>
      <c r="R1179">
        <v>6.8</v>
      </c>
      <c r="S1179">
        <f>(Table1[[#This Row],[Min BOD]]+Table1[[#This Row],[Max BOD]])/2</f>
        <v>4.9000000000000004</v>
      </c>
      <c r="T1179">
        <v>2.14</v>
      </c>
      <c r="U1179">
        <v>2.8</v>
      </c>
      <c r="V1179">
        <f>(Table1[[#This Row],[Min Nitrate N + Nitrite N]]+Table1[[#This Row],[Max Nitrate N + Nitrite N]])/2</f>
        <v>2.4699999999999998</v>
      </c>
      <c r="W1179">
        <v>9</v>
      </c>
      <c r="X1179">
        <v>150</v>
      </c>
      <c r="Y1179">
        <f>(Table1[[#This Row],[Min Fecal Coliform]]+Table1[[#This Row],[Max Fecal Coliform]])/2</f>
        <v>79.5</v>
      </c>
      <c r="Z1179">
        <v>28</v>
      </c>
      <c r="AA1179">
        <v>460</v>
      </c>
      <c r="AB1179">
        <f>(Table1[[#This Row],[Min Total Coliform]]+Table1[[#This Row],[Max Total Coliform]])/2</f>
        <v>244</v>
      </c>
      <c r="AC1179">
        <f>MIN(10, (Table1[[#This Row],[Avg BOD]]/4)*10)</f>
        <v>10</v>
      </c>
      <c r="AD1179">
        <f>MIN(10, (Table1[[#This Row],[Avg Fecal Coliform]]/600)*10)</f>
        <v>1.3250000000000002</v>
      </c>
      <c r="AE1179">
        <f>MIN(10, (Table1[[#This Row],[Avg Nitrate N + Nitrite N]]/10)*10)</f>
        <v>2.4699999999999998</v>
      </c>
      <c r="AF1179">
        <f>IF(OR(Table1[[#This Row],[Avg pH]]&lt;6.5,Table1[[#This Row],[Avg pH]]&gt;8.5),10,0)</f>
        <v>0</v>
      </c>
      <c r="AG1179">
        <f>MAX(0, 10-(2*Table1[[#This Row],[Avg Dissolved Oxygen]]))</f>
        <v>0</v>
      </c>
      <c r="AH1179">
        <f>(Table1[[#This Row],[Fecal Score]]*0.3) + (Table1[[#This Row],[BOD Score]]*0.25) + (Table1[[#This Row],[Nitrate Score]]*0.2) + (Table1[[#This Row],[pH Score]]*0.15) + (Table1[[#This Row],[Dissolved Oxygen Score]]*0.1)</f>
        <v>3.3914999999999997</v>
      </c>
      <c r="AI1179">
        <v>2019</v>
      </c>
    </row>
    <row r="1180" spans="1:35">
      <c r="A1180">
        <v>1414</v>
      </c>
      <c r="B1180" t="s">
        <v>317</v>
      </c>
      <c r="C1180" t="s">
        <v>1</v>
      </c>
      <c r="D1180" t="s">
        <v>315</v>
      </c>
      <c r="E1180">
        <v>15</v>
      </c>
      <c r="F1180">
        <v>32</v>
      </c>
      <c r="G1180">
        <f>(Table1[[#This Row],[Min Temperature]]+Table1[[#This Row],[Max Temperature]])/2</f>
        <v>23.5</v>
      </c>
      <c r="H1180">
        <v>0.9</v>
      </c>
      <c r="I1180">
        <v>4.9000000000000004</v>
      </c>
      <c r="J1180">
        <f>(Table1[[#This Row],[Min Dissolved Oxygen]]+Table1[[#This Row],[Max Dissolved Oxygen]])/2</f>
        <v>2.9000000000000004</v>
      </c>
      <c r="K1180">
        <v>7.3</v>
      </c>
      <c r="L1180">
        <v>8.4</v>
      </c>
      <c r="M1180">
        <f>(Table1[[#This Row],[Min pH]]+Table1[[#This Row],[Max pH]])/2</f>
        <v>7.85</v>
      </c>
      <c r="N1180">
        <v>190</v>
      </c>
      <c r="O1180">
        <v>570</v>
      </c>
      <c r="P1180">
        <f>(Table1[[#This Row],[Min Conductivity]]+Table1[[#This Row],[Max Conductivity]])/2</f>
        <v>380</v>
      </c>
      <c r="Q1180">
        <v>1.7</v>
      </c>
      <c r="R1180">
        <v>22.5</v>
      </c>
      <c r="S1180">
        <f>(Table1[[#This Row],[Min BOD]]+Table1[[#This Row],[Max BOD]])/2</f>
        <v>12.1</v>
      </c>
      <c r="T1180">
        <v>2.2000000000000002</v>
      </c>
      <c r="U1180">
        <v>3.5</v>
      </c>
      <c r="V1180">
        <f>(Table1[[#This Row],[Min Nitrate N + Nitrite N]]+Table1[[#This Row],[Max Nitrate N + Nitrite N]])/2</f>
        <v>2.85</v>
      </c>
      <c r="W1180">
        <v>20</v>
      </c>
      <c r="X1180">
        <v>75</v>
      </c>
      <c r="Y1180">
        <f>(Table1[[#This Row],[Min Fecal Coliform]]+Table1[[#This Row],[Max Fecal Coliform]])/2</f>
        <v>47.5</v>
      </c>
      <c r="Z1180">
        <v>39</v>
      </c>
      <c r="AA1180">
        <v>210</v>
      </c>
      <c r="AB1180">
        <f>(Table1[[#This Row],[Min Total Coliform]]+Table1[[#This Row],[Max Total Coliform]])/2</f>
        <v>124.5</v>
      </c>
      <c r="AC1180">
        <f>MIN(10, (Table1[[#This Row],[Avg BOD]]/4)*10)</f>
        <v>10</v>
      </c>
      <c r="AD1180">
        <f>MIN(10, (Table1[[#This Row],[Avg Fecal Coliform]]/600)*10)</f>
        <v>0.79166666666666663</v>
      </c>
      <c r="AE1180">
        <f>MIN(10, (Table1[[#This Row],[Avg Nitrate N + Nitrite N]]/10)*10)</f>
        <v>2.8500000000000005</v>
      </c>
      <c r="AF1180">
        <f>IF(OR(Table1[[#This Row],[Avg pH]]&lt;6.5,Table1[[#This Row],[Avg pH]]&gt;8.5),10,0)</f>
        <v>0</v>
      </c>
      <c r="AG1180">
        <f>MAX(0, 10-(2*Table1[[#This Row],[Avg Dissolved Oxygen]]))</f>
        <v>4.1999999999999993</v>
      </c>
      <c r="AH1180">
        <f>(Table1[[#This Row],[Fecal Score]]*0.3) + (Table1[[#This Row],[BOD Score]]*0.25) + (Table1[[#This Row],[Nitrate Score]]*0.2) + (Table1[[#This Row],[pH Score]]*0.15) + (Table1[[#This Row],[Dissolved Oxygen Score]]*0.1)</f>
        <v>3.7275</v>
      </c>
      <c r="AI1180">
        <v>2019</v>
      </c>
    </row>
    <row r="1181" spans="1:35">
      <c r="A1181">
        <v>1481</v>
      </c>
      <c r="B1181" t="s">
        <v>318</v>
      </c>
      <c r="C1181" t="s">
        <v>1</v>
      </c>
      <c r="D1181" t="s">
        <v>315</v>
      </c>
      <c r="E1181">
        <v>18</v>
      </c>
      <c r="F1181">
        <v>22</v>
      </c>
      <c r="G1181">
        <f>(Table1[[#This Row],[Min Temperature]]+Table1[[#This Row],[Max Temperature]])/2</f>
        <v>20</v>
      </c>
      <c r="H1181">
        <v>5.0999999999999996</v>
      </c>
      <c r="I1181">
        <v>8</v>
      </c>
      <c r="J1181">
        <f>(Table1[[#This Row],[Min Dissolved Oxygen]]+Table1[[#This Row],[Max Dissolved Oxygen]])/2</f>
        <v>6.55</v>
      </c>
      <c r="K1181">
        <v>8</v>
      </c>
      <c r="L1181">
        <v>8.8000000000000007</v>
      </c>
      <c r="M1181">
        <f>(Table1[[#This Row],[Min pH]]+Table1[[#This Row],[Max pH]])/2</f>
        <v>8.4</v>
      </c>
      <c r="N1181">
        <v>480</v>
      </c>
      <c r="O1181">
        <v>880</v>
      </c>
      <c r="P1181">
        <f>(Table1[[#This Row],[Min Conductivity]]+Table1[[#This Row],[Max Conductivity]])/2</f>
        <v>680</v>
      </c>
      <c r="Q1181">
        <v>1.4</v>
      </c>
      <c r="R1181">
        <v>2.2000000000000002</v>
      </c>
      <c r="S1181">
        <f>(Table1[[#This Row],[Min BOD]]+Table1[[#This Row],[Max BOD]])/2</f>
        <v>1.8</v>
      </c>
      <c r="T1181">
        <v>1.67</v>
      </c>
      <c r="U1181">
        <v>2.36</v>
      </c>
      <c r="V1181">
        <f>(Table1[[#This Row],[Min Nitrate N + Nitrite N]]+Table1[[#This Row],[Max Nitrate N + Nitrite N]])/2</f>
        <v>2.0149999999999997</v>
      </c>
      <c r="W1181">
        <v>11</v>
      </c>
      <c r="X1181">
        <v>39</v>
      </c>
      <c r="Y1181">
        <f>(Table1[[#This Row],[Min Fecal Coliform]]+Table1[[#This Row],[Max Fecal Coliform]])/2</f>
        <v>25</v>
      </c>
      <c r="Z1181">
        <v>75</v>
      </c>
      <c r="AA1181">
        <v>150</v>
      </c>
      <c r="AB1181">
        <f>(Table1[[#This Row],[Min Total Coliform]]+Table1[[#This Row],[Max Total Coliform]])/2</f>
        <v>112.5</v>
      </c>
      <c r="AC1181">
        <f>MIN(10, (Table1[[#This Row],[Avg BOD]]/4)*10)</f>
        <v>4.5</v>
      </c>
      <c r="AD1181">
        <f>MIN(10, (Table1[[#This Row],[Avg Fecal Coliform]]/600)*10)</f>
        <v>0.41666666666666663</v>
      </c>
      <c r="AE1181">
        <f>MIN(10, (Table1[[#This Row],[Avg Nitrate N + Nitrite N]]/10)*10)</f>
        <v>2.0149999999999997</v>
      </c>
      <c r="AF1181">
        <f>IF(OR(Table1[[#This Row],[Avg pH]]&lt;6.5,Table1[[#This Row],[Avg pH]]&gt;8.5),10,0)</f>
        <v>0</v>
      </c>
      <c r="AG1181">
        <f>MAX(0, 10-(2*Table1[[#This Row],[Avg Dissolved Oxygen]]))</f>
        <v>0</v>
      </c>
      <c r="AH1181">
        <f>(Table1[[#This Row],[Fecal Score]]*0.3) + (Table1[[#This Row],[BOD Score]]*0.25) + (Table1[[#This Row],[Nitrate Score]]*0.2) + (Table1[[#This Row],[pH Score]]*0.15) + (Table1[[#This Row],[Dissolved Oxygen Score]]*0.1)</f>
        <v>1.653</v>
      </c>
      <c r="AI1181">
        <v>2019</v>
      </c>
    </row>
    <row r="1182" spans="1:35">
      <c r="A1182">
        <v>1714</v>
      </c>
      <c r="B1182" t="s">
        <v>319</v>
      </c>
      <c r="C1182" t="s">
        <v>1</v>
      </c>
      <c r="D1182" t="s">
        <v>315</v>
      </c>
      <c r="E1182">
        <v>22</v>
      </c>
      <c r="F1182">
        <v>30</v>
      </c>
      <c r="G1182">
        <f>(Table1[[#This Row],[Min Temperature]]+Table1[[#This Row],[Max Temperature]])/2</f>
        <v>26</v>
      </c>
      <c r="H1182">
        <v>5.3</v>
      </c>
      <c r="I1182">
        <v>9.1999999999999993</v>
      </c>
      <c r="J1182">
        <f>(Table1[[#This Row],[Min Dissolved Oxygen]]+Table1[[#This Row],[Max Dissolved Oxygen]])/2</f>
        <v>7.25</v>
      </c>
      <c r="K1182">
        <v>7.2</v>
      </c>
      <c r="L1182">
        <v>8.4</v>
      </c>
      <c r="M1182">
        <f>(Table1[[#This Row],[Min pH]]+Table1[[#This Row],[Max pH]])/2</f>
        <v>7.8000000000000007</v>
      </c>
      <c r="N1182">
        <v>260</v>
      </c>
      <c r="O1182">
        <v>390</v>
      </c>
      <c r="P1182">
        <f>(Table1[[#This Row],[Min Conductivity]]+Table1[[#This Row],[Max Conductivity]])/2</f>
        <v>325</v>
      </c>
      <c r="Q1182">
        <v>0.7</v>
      </c>
      <c r="R1182">
        <v>1.6</v>
      </c>
      <c r="S1182">
        <f>(Table1[[#This Row],[Min BOD]]+Table1[[#This Row],[Max BOD]])/2</f>
        <v>1.1499999999999999</v>
      </c>
      <c r="T1182">
        <v>1.84</v>
      </c>
      <c r="U1182">
        <v>2.74</v>
      </c>
      <c r="V1182">
        <f>(Table1[[#This Row],[Min Nitrate N + Nitrite N]]+Table1[[#This Row],[Max Nitrate N + Nitrite N]])/2</f>
        <v>2.29</v>
      </c>
      <c r="W1182">
        <v>7</v>
      </c>
      <c r="X1182">
        <v>23</v>
      </c>
      <c r="Y1182">
        <f>(Table1[[#This Row],[Min Fecal Coliform]]+Table1[[#This Row],[Max Fecal Coliform]])/2</f>
        <v>15</v>
      </c>
      <c r="Z1182">
        <v>28</v>
      </c>
      <c r="AA1182">
        <v>39</v>
      </c>
      <c r="AB1182">
        <f>(Table1[[#This Row],[Min Total Coliform]]+Table1[[#This Row],[Max Total Coliform]])/2</f>
        <v>33.5</v>
      </c>
      <c r="AC1182">
        <f>MIN(10, (Table1[[#This Row],[Avg BOD]]/4)*10)</f>
        <v>2.875</v>
      </c>
      <c r="AD1182">
        <f>MIN(10, (Table1[[#This Row],[Avg Fecal Coliform]]/600)*10)</f>
        <v>0.25</v>
      </c>
      <c r="AE1182">
        <f>MIN(10, (Table1[[#This Row],[Avg Nitrate N + Nitrite N]]/10)*10)</f>
        <v>2.29</v>
      </c>
      <c r="AF1182">
        <f>IF(OR(Table1[[#This Row],[Avg pH]]&lt;6.5,Table1[[#This Row],[Avg pH]]&gt;8.5),10,0)</f>
        <v>0</v>
      </c>
      <c r="AG1182">
        <f>MAX(0, 10-(2*Table1[[#This Row],[Avg Dissolved Oxygen]]))</f>
        <v>0</v>
      </c>
      <c r="AH1182">
        <f>(Table1[[#This Row],[Fecal Score]]*0.3) + (Table1[[#This Row],[BOD Score]]*0.25) + (Table1[[#This Row],[Nitrate Score]]*0.2) + (Table1[[#This Row],[pH Score]]*0.15) + (Table1[[#This Row],[Dissolved Oxygen Score]]*0.1)</f>
        <v>1.2517499999999999</v>
      </c>
      <c r="AI1182">
        <v>2019</v>
      </c>
    </row>
    <row r="1183" spans="1:35">
      <c r="A1183">
        <v>1716</v>
      </c>
      <c r="B1183" t="s">
        <v>320</v>
      </c>
      <c r="C1183" t="s">
        <v>1</v>
      </c>
      <c r="D1183" t="s">
        <v>315</v>
      </c>
      <c r="E1183">
        <v>12.5</v>
      </c>
      <c r="F1183">
        <v>28</v>
      </c>
      <c r="G1183">
        <f>(Table1[[#This Row],[Min Temperature]]+Table1[[#This Row],[Max Temperature]])/2</f>
        <v>20.25</v>
      </c>
      <c r="H1183">
        <v>4.3</v>
      </c>
      <c r="I1183">
        <v>6.6</v>
      </c>
      <c r="J1183">
        <f>(Table1[[#This Row],[Min Dissolved Oxygen]]+Table1[[#This Row],[Max Dissolved Oxygen]])/2</f>
        <v>5.4499999999999993</v>
      </c>
      <c r="K1183">
        <v>7.2</v>
      </c>
      <c r="L1183">
        <v>8.4</v>
      </c>
      <c r="M1183">
        <f>(Table1[[#This Row],[Min pH]]+Table1[[#This Row],[Max pH]])/2</f>
        <v>7.8000000000000007</v>
      </c>
      <c r="N1183">
        <v>230</v>
      </c>
      <c r="O1183">
        <v>370</v>
      </c>
      <c r="P1183">
        <f>(Table1[[#This Row],[Min Conductivity]]+Table1[[#This Row],[Max Conductivity]])/2</f>
        <v>300</v>
      </c>
      <c r="Q1183">
        <v>0.8</v>
      </c>
      <c r="R1183">
        <v>3.6</v>
      </c>
      <c r="S1183">
        <f>(Table1[[#This Row],[Min BOD]]+Table1[[#This Row],[Max BOD]])/2</f>
        <v>2.2000000000000002</v>
      </c>
      <c r="T1183">
        <v>1.78</v>
      </c>
      <c r="U1183">
        <v>3.12</v>
      </c>
      <c r="V1183">
        <f>(Table1[[#This Row],[Min Nitrate N + Nitrite N]]+Table1[[#This Row],[Max Nitrate N + Nitrite N]])/2</f>
        <v>2.4500000000000002</v>
      </c>
      <c r="W1183">
        <v>9</v>
      </c>
      <c r="X1183">
        <v>93</v>
      </c>
      <c r="Y1183">
        <f>(Table1[[#This Row],[Min Fecal Coliform]]+Table1[[#This Row],[Max Fecal Coliform]])/2</f>
        <v>51</v>
      </c>
      <c r="Z1183">
        <v>28</v>
      </c>
      <c r="AA1183">
        <v>150</v>
      </c>
      <c r="AB1183">
        <f>(Table1[[#This Row],[Min Total Coliform]]+Table1[[#This Row],[Max Total Coliform]])/2</f>
        <v>89</v>
      </c>
      <c r="AC1183">
        <f>MIN(10, (Table1[[#This Row],[Avg BOD]]/4)*10)</f>
        <v>5.5</v>
      </c>
      <c r="AD1183">
        <f>MIN(10, (Table1[[#This Row],[Avg Fecal Coliform]]/600)*10)</f>
        <v>0.85000000000000009</v>
      </c>
      <c r="AE1183">
        <f>MIN(10, (Table1[[#This Row],[Avg Nitrate N + Nitrite N]]/10)*10)</f>
        <v>2.4500000000000002</v>
      </c>
      <c r="AF1183">
        <f>IF(OR(Table1[[#This Row],[Avg pH]]&lt;6.5,Table1[[#This Row],[Avg pH]]&gt;8.5),10,0)</f>
        <v>0</v>
      </c>
      <c r="AG1183">
        <f>MAX(0, 10-(2*Table1[[#This Row],[Avg Dissolved Oxygen]]))</f>
        <v>0</v>
      </c>
      <c r="AH1183">
        <f>(Table1[[#This Row],[Fecal Score]]*0.3) + (Table1[[#This Row],[BOD Score]]*0.25) + (Table1[[#This Row],[Nitrate Score]]*0.2) + (Table1[[#This Row],[pH Score]]*0.15) + (Table1[[#This Row],[Dissolved Oxygen Score]]*0.1)</f>
        <v>2.12</v>
      </c>
      <c r="AI1183">
        <v>2019</v>
      </c>
    </row>
    <row r="1184" spans="1:35">
      <c r="A1184">
        <v>2935</v>
      </c>
      <c r="B1184" t="s">
        <v>673</v>
      </c>
      <c r="C1184" t="s">
        <v>1</v>
      </c>
      <c r="D1184" t="s">
        <v>315</v>
      </c>
      <c r="E1184">
        <v>18</v>
      </c>
      <c r="F1184">
        <v>32</v>
      </c>
      <c r="G1184">
        <f>(Table1[[#This Row],[Min Temperature]]+Table1[[#This Row],[Max Temperature]])/2</f>
        <v>25</v>
      </c>
      <c r="H1184">
        <v>3.6</v>
      </c>
      <c r="I1184">
        <v>6.6</v>
      </c>
      <c r="J1184">
        <f>(Table1[[#This Row],[Min Dissolved Oxygen]]+Table1[[#This Row],[Max Dissolved Oxygen]])/2</f>
        <v>5.0999999999999996</v>
      </c>
      <c r="K1184">
        <v>7.3</v>
      </c>
      <c r="L1184">
        <v>8.1999999999999993</v>
      </c>
      <c r="M1184">
        <f>(Table1[[#This Row],[Min pH]]+Table1[[#This Row],[Max pH]])/2</f>
        <v>7.75</v>
      </c>
      <c r="N1184">
        <v>390</v>
      </c>
      <c r="O1184">
        <v>480</v>
      </c>
      <c r="P1184">
        <f>(Table1[[#This Row],[Min Conductivity]]+Table1[[#This Row],[Max Conductivity]])/2</f>
        <v>435</v>
      </c>
      <c r="Q1184">
        <v>1.4</v>
      </c>
      <c r="R1184">
        <v>3.4</v>
      </c>
      <c r="S1184">
        <f>(Table1[[#This Row],[Min BOD]]+Table1[[#This Row],[Max BOD]])/2</f>
        <v>2.4</v>
      </c>
      <c r="T1184">
        <v>1.77</v>
      </c>
      <c r="U1184">
        <v>2.74</v>
      </c>
      <c r="V1184">
        <f>(Table1[[#This Row],[Min Nitrate N + Nitrite N]]+Table1[[#This Row],[Max Nitrate N + Nitrite N]])/2</f>
        <v>2.2549999999999999</v>
      </c>
      <c r="W1184">
        <v>20</v>
      </c>
      <c r="X1184">
        <v>75</v>
      </c>
      <c r="Y1184">
        <f>(Table1[[#This Row],[Min Fecal Coliform]]+Table1[[#This Row],[Max Fecal Coliform]])/2</f>
        <v>47.5</v>
      </c>
      <c r="Z1184">
        <v>75</v>
      </c>
      <c r="AA1184">
        <v>150</v>
      </c>
      <c r="AB1184">
        <f>(Table1[[#This Row],[Min Total Coliform]]+Table1[[#This Row],[Max Total Coliform]])/2</f>
        <v>112.5</v>
      </c>
      <c r="AC1184">
        <f>MIN(10, (Table1[[#This Row],[Avg BOD]]/4)*10)</f>
        <v>6</v>
      </c>
      <c r="AD1184">
        <f>MIN(10, (Table1[[#This Row],[Avg Fecal Coliform]]/600)*10)</f>
        <v>0.79166666666666663</v>
      </c>
      <c r="AE1184">
        <f>MIN(10, (Table1[[#This Row],[Avg Nitrate N + Nitrite N]]/10)*10)</f>
        <v>2.2549999999999999</v>
      </c>
      <c r="AF1184">
        <f>IF(OR(Table1[[#This Row],[Avg pH]]&lt;6.5,Table1[[#This Row],[Avg pH]]&gt;8.5),10,0)</f>
        <v>0</v>
      </c>
      <c r="AG1184">
        <f>MAX(0, 10-(2*Table1[[#This Row],[Avg Dissolved Oxygen]]))</f>
        <v>0</v>
      </c>
      <c r="AH1184">
        <f>(Table1[[#This Row],[Fecal Score]]*0.3) + (Table1[[#This Row],[BOD Score]]*0.25) + (Table1[[#This Row],[Nitrate Score]]*0.2) + (Table1[[#This Row],[pH Score]]*0.15) + (Table1[[#This Row],[Dissolved Oxygen Score]]*0.1)</f>
        <v>2.1884999999999999</v>
      </c>
      <c r="AI1184">
        <v>2019</v>
      </c>
    </row>
    <row r="1185" spans="1:35">
      <c r="A1185">
        <v>2936</v>
      </c>
      <c r="B1185" t="s">
        <v>322</v>
      </c>
      <c r="C1185" t="s">
        <v>1</v>
      </c>
      <c r="D1185" t="s">
        <v>315</v>
      </c>
      <c r="E1185">
        <v>25</v>
      </c>
      <c r="F1185">
        <v>26</v>
      </c>
      <c r="G1185">
        <f>(Table1[[#This Row],[Min Temperature]]+Table1[[#This Row],[Max Temperature]])/2</f>
        <v>25.5</v>
      </c>
      <c r="H1185">
        <v>5.6</v>
      </c>
      <c r="I1185">
        <v>5.9</v>
      </c>
      <c r="J1185">
        <f>(Table1[[#This Row],[Min Dissolved Oxygen]]+Table1[[#This Row],[Max Dissolved Oxygen]])/2</f>
        <v>5.75</v>
      </c>
      <c r="K1185">
        <v>7</v>
      </c>
      <c r="L1185">
        <v>7.2</v>
      </c>
      <c r="M1185">
        <f>(Table1[[#This Row],[Min pH]]+Table1[[#This Row],[Max pH]])/2</f>
        <v>7.1</v>
      </c>
      <c r="N1185">
        <v>150</v>
      </c>
      <c r="O1185">
        <v>290</v>
      </c>
      <c r="P1185">
        <f>(Table1[[#This Row],[Min Conductivity]]+Table1[[#This Row],[Max Conductivity]])/2</f>
        <v>220</v>
      </c>
      <c r="Q1185">
        <v>0.74</v>
      </c>
      <c r="R1185">
        <v>1.6</v>
      </c>
      <c r="S1185">
        <f>(Table1[[#This Row],[Min BOD]]+Table1[[#This Row],[Max BOD]])/2</f>
        <v>1.17</v>
      </c>
      <c r="T1185">
        <v>1.34</v>
      </c>
      <c r="U1185">
        <v>1.54</v>
      </c>
      <c r="V1185">
        <f>(Table1[[#This Row],[Min Nitrate N + Nitrite N]]+Table1[[#This Row],[Max Nitrate N + Nitrite N]])/2</f>
        <v>1.44</v>
      </c>
      <c r="W1185">
        <v>7</v>
      </c>
      <c r="X1185">
        <v>23</v>
      </c>
      <c r="Y1185">
        <f>(Table1[[#This Row],[Min Fecal Coliform]]+Table1[[#This Row],[Max Fecal Coliform]])/2</f>
        <v>15</v>
      </c>
      <c r="Z1185">
        <v>14</v>
      </c>
      <c r="AA1185">
        <v>64</v>
      </c>
      <c r="AB1185">
        <f>(Table1[[#This Row],[Min Total Coliform]]+Table1[[#This Row],[Max Total Coliform]])/2</f>
        <v>39</v>
      </c>
      <c r="AC1185">
        <f>MIN(10, (Table1[[#This Row],[Avg BOD]]/4)*10)</f>
        <v>2.9249999999999998</v>
      </c>
      <c r="AD1185">
        <f>MIN(10, (Table1[[#This Row],[Avg Fecal Coliform]]/600)*10)</f>
        <v>0.25</v>
      </c>
      <c r="AE1185">
        <f>MIN(10, (Table1[[#This Row],[Avg Nitrate N + Nitrite N]]/10)*10)</f>
        <v>1.44</v>
      </c>
      <c r="AF1185">
        <f>IF(OR(Table1[[#This Row],[Avg pH]]&lt;6.5,Table1[[#This Row],[Avg pH]]&gt;8.5),10,0)</f>
        <v>0</v>
      </c>
      <c r="AG1185">
        <f>MAX(0, 10-(2*Table1[[#This Row],[Avg Dissolved Oxygen]]))</f>
        <v>0</v>
      </c>
      <c r="AH1185">
        <f>(Table1[[#This Row],[Fecal Score]]*0.3) + (Table1[[#This Row],[BOD Score]]*0.25) + (Table1[[#This Row],[Nitrate Score]]*0.2) + (Table1[[#This Row],[pH Score]]*0.15) + (Table1[[#This Row],[Dissolved Oxygen Score]]*0.1)</f>
        <v>1.0942499999999999</v>
      </c>
      <c r="AI1185">
        <v>2019</v>
      </c>
    </row>
    <row r="1186" spans="1:35">
      <c r="A1186">
        <v>2937</v>
      </c>
      <c r="B1186" t="s">
        <v>674</v>
      </c>
      <c r="C1186" t="s">
        <v>1</v>
      </c>
      <c r="D1186" t="s">
        <v>315</v>
      </c>
      <c r="E1186">
        <v>18</v>
      </c>
      <c r="F1186">
        <v>31</v>
      </c>
      <c r="G1186">
        <f>(Table1[[#This Row],[Min Temperature]]+Table1[[#This Row],[Max Temperature]])/2</f>
        <v>24.5</v>
      </c>
      <c r="H1186">
        <v>5.8</v>
      </c>
      <c r="I1186">
        <v>7.9</v>
      </c>
      <c r="J1186">
        <f>(Table1[[#This Row],[Min Dissolved Oxygen]]+Table1[[#This Row],[Max Dissolved Oxygen]])/2</f>
        <v>6.85</v>
      </c>
      <c r="K1186">
        <v>7.1</v>
      </c>
      <c r="L1186">
        <v>8.4</v>
      </c>
      <c r="M1186">
        <f>(Table1[[#This Row],[Min pH]]+Table1[[#This Row],[Max pH]])/2</f>
        <v>7.75</v>
      </c>
      <c r="N1186">
        <v>180</v>
      </c>
      <c r="O1186">
        <v>280</v>
      </c>
      <c r="P1186">
        <f>(Table1[[#This Row],[Min Conductivity]]+Table1[[#This Row],[Max Conductivity]])/2</f>
        <v>230</v>
      </c>
      <c r="Q1186">
        <v>0.9</v>
      </c>
      <c r="R1186">
        <v>3.8</v>
      </c>
      <c r="S1186">
        <f>(Table1[[#This Row],[Min BOD]]+Table1[[#This Row],[Max BOD]])/2</f>
        <v>2.35</v>
      </c>
      <c r="T1186">
        <v>1.6</v>
      </c>
      <c r="U1186">
        <v>2.2000000000000002</v>
      </c>
      <c r="V1186">
        <f>(Table1[[#This Row],[Min Nitrate N + Nitrite N]]+Table1[[#This Row],[Max Nitrate N + Nitrite N]])/2</f>
        <v>1.9000000000000001</v>
      </c>
      <c r="W1186">
        <v>9</v>
      </c>
      <c r="X1186">
        <v>39</v>
      </c>
      <c r="Y1186">
        <f>(Table1[[#This Row],[Min Fecal Coliform]]+Table1[[#This Row],[Max Fecal Coliform]])/2</f>
        <v>24</v>
      </c>
      <c r="Z1186">
        <v>20</v>
      </c>
      <c r="AA1186">
        <v>75</v>
      </c>
      <c r="AB1186">
        <f>(Table1[[#This Row],[Min Total Coliform]]+Table1[[#This Row],[Max Total Coliform]])/2</f>
        <v>47.5</v>
      </c>
      <c r="AC1186">
        <f>MIN(10, (Table1[[#This Row],[Avg BOD]]/4)*10)</f>
        <v>5.875</v>
      </c>
      <c r="AD1186">
        <f>MIN(10, (Table1[[#This Row],[Avg Fecal Coliform]]/600)*10)</f>
        <v>0.4</v>
      </c>
      <c r="AE1186">
        <f>MIN(10, (Table1[[#This Row],[Avg Nitrate N + Nitrite N]]/10)*10)</f>
        <v>1.9</v>
      </c>
      <c r="AF1186">
        <f>IF(OR(Table1[[#This Row],[Avg pH]]&lt;6.5,Table1[[#This Row],[Avg pH]]&gt;8.5),10,0)</f>
        <v>0</v>
      </c>
      <c r="AG1186">
        <f>MAX(0, 10-(2*Table1[[#This Row],[Avg Dissolved Oxygen]]))</f>
        <v>0</v>
      </c>
      <c r="AH1186">
        <f>(Table1[[#This Row],[Fecal Score]]*0.3) + (Table1[[#This Row],[BOD Score]]*0.25) + (Table1[[#This Row],[Nitrate Score]]*0.2) + (Table1[[#This Row],[pH Score]]*0.15) + (Table1[[#This Row],[Dissolved Oxygen Score]]*0.1)</f>
        <v>1.96875</v>
      </c>
      <c r="AI1186">
        <v>2019</v>
      </c>
    </row>
    <row r="1187" spans="1:35">
      <c r="A1187">
        <v>2938</v>
      </c>
      <c r="B1187" t="s">
        <v>675</v>
      </c>
      <c r="C1187" t="s">
        <v>1</v>
      </c>
      <c r="D1187" t="s">
        <v>315</v>
      </c>
      <c r="E1187">
        <v>16</v>
      </c>
      <c r="F1187">
        <v>22</v>
      </c>
      <c r="G1187">
        <f>(Table1[[#This Row],[Min Temperature]]+Table1[[#This Row],[Max Temperature]])/2</f>
        <v>19</v>
      </c>
      <c r="H1187">
        <v>2.5</v>
      </c>
      <c r="I1187">
        <v>5.7</v>
      </c>
      <c r="J1187">
        <f>(Table1[[#This Row],[Min Dissolved Oxygen]]+Table1[[#This Row],[Max Dissolved Oxygen]])/2</f>
        <v>4.0999999999999996</v>
      </c>
      <c r="K1187">
        <v>7.7</v>
      </c>
      <c r="L1187">
        <v>8.5</v>
      </c>
      <c r="M1187">
        <f>(Table1[[#This Row],[Min pH]]+Table1[[#This Row],[Max pH]])/2</f>
        <v>8.1</v>
      </c>
      <c r="N1187">
        <v>480</v>
      </c>
      <c r="O1187">
        <v>650</v>
      </c>
      <c r="P1187">
        <f>(Table1[[#This Row],[Min Conductivity]]+Table1[[#This Row],[Max Conductivity]])/2</f>
        <v>565</v>
      </c>
      <c r="Q1187">
        <v>1.2</v>
      </c>
      <c r="R1187">
        <v>2.76</v>
      </c>
      <c r="S1187">
        <f>(Table1[[#This Row],[Min BOD]]+Table1[[#This Row],[Max BOD]])/2</f>
        <v>1.98</v>
      </c>
      <c r="T1187">
        <v>1.7</v>
      </c>
      <c r="U1187">
        <v>2.37</v>
      </c>
      <c r="V1187">
        <f>(Table1[[#This Row],[Min Nitrate N + Nitrite N]]+Table1[[#This Row],[Max Nitrate N + Nitrite N]])/2</f>
        <v>2.0350000000000001</v>
      </c>
      <c r="W1187">
        <v>11</v>
      </c>
      <c r="X1187">
        <v>93</v>
      </c>
      <c r="Y1187">
        <f>(Table1[[#This Row],[Min Fecal Coliform]]+Table1[[#This Row],[Max Fecal Coliform]])/2</f>
        <v>52</v>
      </c>
      <c r="Z1187">
        <v>28</v>
      </c>
      <c r="AA1187">
        <v>240</v>
      </c>
      <c r="AB1187">
        <f>(Table1[[#This Row],[Min Total Coliform]]+Table1[[#This Row],[Max Total Coliform]])/2</f>
        <v>134</v>
      </c>
      <c r="AC1187">
        <f>MIN(10, (Table1[[#This Row],[Avg BOD]]/4)*10)</f>
        <v>4.95</v>
      </c>
      <c r="AD1187">
        <f>MIN(10, (Table1[[#This Row],[Avg Fecal Coliform]]/600)*10)</f>
        <v>0.8666666666666667</v>
      </c>
      <c r="AE1187">
        <f>MIN(10, (Table1[[#This Row],[Avg Nitrate N + Nitrite N]]/10)*10)</f>
        <v>2.0350000000000001</v>
      </c>
      <c r="AF1187">
        <f>IF(OR(Table1[[#This Row],[Avg pH]]&lt;6.5,Table1[[#This Row],[Avg pH]]&gt;8.5),10,0)</f>
        <v>0</v>
      </c>
      <c r="AG1187">
        <f>MAX(0, 10-(2*Table1[[#This Row],[Avg Dissolved Oxygen]]))</f>
        <v>1.8000000000000007</v>
      </c>
      <c r="AH1187">
        <f>(Table1[[#This Row],[Fecal Score]]*0.3) + (Table1[[#This Row],[BOD Score]]*0.25) + (Table1[[#This Row],[Nitrate Score]]*0.2) + (Table1[[#This Row],[pH Score]]*0.15) + (Table1[[#This Row],[Dissolved Oxygen Score]]*0.1)</f>
        <v>2.0845000000000002</v>
      </c>
      <c r="AI1187">
        <v>2019</v>
      </c>
    </row>
    <row r="1188" spans="1:35">
      <c r="A1188">
        <v>2939</v>
      </c>
      <c r="B1188" t="s">
        <v>676</v>
      </c>
      <c r="C1188" t="s">
        <v>1</v>
      </c>
      <c r="D1188" t="s">
        <v>315</v>
      </c>
      <c r="E1188">
        <v>16</v>
      </c>
      <c r="F1188">
        <v>22.5</v>
      </c>
      <c r="G1188">
        <f>(Table1[[#This Row],[Min Temperature]]+Table1[[#This Row],[Max Temperature]])/2</f>
        <v>19.25</v>
      </c>
      <c r="H1188">
        <v>2.9</v>
      </c>
      <c r="I1188">
        <v>5.9</v>
      </c>
      <c r="J1188">
        <f>(Table1[[#This Row],[Min Dissolved Oxygen]]+Table1[[#This Row],[Max Dissolved Oxygen]])/2</f>
        <v>4.4000000000000004</v>
      </c>
      <c r="K1188">
        <v>7.7</v>
      </c>
      <c r="L1188">
        <v>8.5</v>
      </c>
      <c r="M1188">
        <f>(Table1[[#This Row],[Min pH]]+Table1[[#This Row],[Max pH]])/2</f>
        <v>8.1</v>
      </c>
      <c r="N1188">
        <v>480</v>
      </c>
      <c r="O1188">
        <v>620</v>
      </c>
      <c r="P1188">
        <f>(Table1[[#This Row],[Min Conductivity]]+Table1[[#This Row],[Max Conductivity]])/2</f>
        <v>550</v>
      </c>
      <c r="Q1188">
        <v>0.2</v>
      </c>
      <c r="R1188">
        <v>3.04</v>
      </c>
      <c r="S1188">
        <f>(Table1[[#This Row],[Min BOD]]+Table1[[#This Row],[Max BOD]])/2</f>
        <v>1.62</v>
      </c>
      <c r="T1188">
        <v>1.82</v>
      </c>
      <c r="U1188">
        <v>2.37</v>
      </c>
      <c r="V1188">
        <f>(Table1[[#This Row],[Min Nitrate N + Nitrite N]]+Table1[[#This Row],[Max Nitrate N + Nitrite N]])/2</f>
        <v>2.0950000000000002</v>
      </c>
      <c r="W1188">
        <v>11</v>
      </c>
      <c r="X1188">
        <v>93</v>
      </c>
      <c r="Y1188">
        <f>(Table1[[#This Row],[Min Fecal Coliform]]+Table1[[#This Row],[Max Fecal Coliform]])/2</f>
        <v>52</v>
      </c>
      <c r="Z1188">
        <v>28</v>
      </c>
      <c r="AA1188">
        <v>240</v>
      </c>
      <c r="AB1188">
        <f>(Table1[[#This Row],[Min Total Coliform]]+Table1[[#This Row],[Max Total Coliform]])/2</f>
        <v>134</v>
      </c>
      <c r="AC1188">
        <f>MIN(10, (Table1[[#This Row],[Avg BOD]]/4)*10)</f>
        <v>4.0500000000000007</v>
      </c>
      <c r="AD1188">
        <f>MIN(10, (Table1[[#This Row],[Avg Fecal Coliform]]/600)*10)</f>
        <v>0.8666666666666667</v>
      </c>
      <c r="AE1188">
        <f>MIN(10, (Table1[[#This Row],[Avg Nitrate N + Nitrite N]]/10)*10)</f>
        <v>2.0950000000000002</v>
      </c>
      <c r="AF1188">
        <f>IF(OR(Table1[[#This Row],[Avg pH]]&lt;6.5,Table1[[#This Row],[Avg pH]]&gt;8.5),10,0)</f>
        <v>0</v>
      </c>
      <c r="AG1188">
        <f>MAX(0, 10-(2*Table1[[#This Row],[Avg Dissolved Oxygen]]))</f>
        <v>1.1999999999999993</v>
      </c>
      <c r="AH1188">
        <f>(Table1[[#This Row],[Fecal Score]]*0.3) + (Table1[[#This Row],[BOD Score]]*0.25) + (Table1[[#This Row],[Nitrate Score]]*0.2) + (Table1[[#This Row],[pH Score]]*0.15) + (Table1[[#This Row],[Dissolved Oxygen Score]]*0.1)</f>
        <v>1.8115000000000001</v>
      </c>
      <c r="AI1188">
        <v>2019</v>
      </c>
    </row>
    <row r="1189" spans="1:35">
      <c r="A1189">
        <v>2940</v>
      </c>
      <c r="B1189" t="s">
        <v>326</v>
      </c>
      <c r="C1189" t="s">
        <v>1</v>
      </c>
      <c r="D1189" t="s">
        <v>315</v>
      </c>
      <c r="E1189">
        <v>14</v>
      </c>
      <c r="F1189">
        <v>22</v>
      </c>
      <c r="G1189">
        <f>(Table1[[#This Row],[Min Temperature]]+Table1[[#This Row],[Max Temperature]])/2</f>
        <v>18</v>
      </c>
      <c r="H1189">
        <v>4.5</v>
      </c>
      <c r="I1189">
        <v>7.5</v>
      </c>
      <c r="J1189">
        <f>(Table1[[#This Row],[Min Dissolved Oxygen]]+Table1[[#This Row],[Max Dissolved Oxygen]])/2</f>
        <v>6</v>
      </c>
      <c r="K1189">
        <v>7.6</v>
      </c>
      <c r="L1189">
        <v>8.4</v>
      </c>
      <c r="M1189">
        <f>(Table1[[#This Row],[Min pH]]+Table1[[#This Row],[Max pH]])/2</f>
        <v>8</v>
      </c>
      <c r="N1189">
        <v>580</v>
      </c>
      <c r="O1189">
        <v>1000</v>
      </c>
      <c r="P1189">
        <f>(Table1[[#This Row],[Min Conductivity]]+Table1[[#This Row],[Max Conductivity]])/2</f>
        <v>790</v>
      </c>
      <c r="Q1189">
        <v>1.6</v>
      </c>
      <c r="R1189">
        <v>3.52</v>
      </c>
      <c r="S1189">
        <f>(Table1[[#This Row],[Min BOD]]+Table1[[#This Row],[Max BOD]])/2</f>
        <v>2.56</v>
      </c>
      <c r="T1189">
        <v>1.82</v>
      </c>
      <c r="U1189">
        <v>2.2799999999999998</v>
      </c>
      <c r="V1189">
        <f>(Table1[[#This Row],[Min Nitrate N + Nitrite N]]+Table1[[#This Row],[Max Nitrate N + Nitrite N]])/2</f>
        <v>2.0499999999999998</v>
      </c>
      <c r="W1189">
        <v>11</v>
      </c>
      <c r="X1189">
        <v>93</v>
      </c>
      <c r="Y1189">
        <f>(Table1[[#This Row],[Min Fecal Coliform]]+Table1[[#This Row],[Max Fecal Coliform]])/2</f>
        <v>52</v>
      </c>
      <c r="Z1189">
        <v>75</v>
      </c>
      <c r="AA1189">
        <v>210</v>
      </c>
      <c r="AB1189">
        <f>(Table1[[#This Row],[Min Total Coliform]]+Table1[[#This Row],[Max Total Coliform]])/2</f>
        <v>142.5</v>
      </c>
      <c r="AC1189">
        <f>MIN(10, (Table1[[#This Row],[Avg BOD]]/4)*10)</f>
        <v>6.4</v>
      </c>
      <c r="AD1189">
        <f>MIN(10, (Table1[[#This Row],[Avg Fecal Coliform]]/600)*10)</f>
        <v>0.8666666666666667</v>
      </c>
      <c r="AE1189">
        <f>MIN(10, (Table1[[#This Row],[Avg Nitrate N + Nitrite N]]/10)*10)</f>
        <v>2.0499999999999998</v>
      </c>
      <c r="AF1189">
        <f>IF(OR(Table1[[#This Row],[Avg pH]]&lt;6.5,Table1[[#This Row],[Avg pH]]&gt;8.5),10,0)</f>
        <v>0</v>
      </c>
      <c r="AG1189">
        <f>MAX(0, 10-(2*Table1[[#This Row],[Avg Dissolved Oxygen]]))</f>
        <v>0</v>
      </c>
      <c r="AH1189">
        <f>(Table1[[#This Row],[Fecal Score]]*0.3) + (Table1[[#This Row],[BOD Score]]*0.25) + (Table1[[#This Row],[Nitrate Score]]*0.2) + (Table1[[#This Row],[pH Score]]*0.15) + (Table1[[#This Row],[Dissolved Oxygen Score]]*0.1)</f>
        <v>2.27</v>
      </c>
      <c r="AI1189">
        <v>2019</v>
      </c>
    </row>
    <row r="1190" spans="1:35">
      <c r="A1190">
        <v>2941</v>
      </c>
      <c r="B1190" t="s">
        <v>677</v>
      </c>
      <c r="C1190" t="s">
        <v>1</v>
      </c>
      <c r="D1190" t="s">
        <v>315</v>
      </c>
      <c r="E1190">
        <v>16</v>
      </c>
      <c r="F1190">
        <v>22</v>
      </c>
      <c r="G1190">
        <f>(Table1[[#This Row],[Min Temperature]]+Table1[[#This Row],[Max Temperature]])/2</f>
        <v>19</v>
      </c>
      <c r="H1190">
        <v>6.8</v>
      </c>
      <c r="I1190">
        <v>7.7</v>
      </c>
      <c r="J1190">
        <f>(Table1[[#This Row],[Min Dissolved Oxygen]]+Table1[[#This Row],[Max Dissolved Oxygen]])/2</f>
        <v>7.25</v>
      </c>
      <c r="K1190">
        <v>7.7</v>
      </c>
      <c r="L1190">
        <v>8.5</v>
      </c>
      <c r="M1190">
        <f>(Table1[[#This Row],[Min pH]]+Table1[[#This Row],[Max pH]])/2</f>
        <v>8.1</v>
      </c>
      <c r="N1190">
        <v>510</v>
      </c>
      <c r="O1190">
        <v>660</v>
      </c>
      <c r="P1190">
        <f>(Table1[[#This Row],[Min Conductivity]]+Table1[[#This Row],[Max Conductivity]])/2</f>
        <v>585</v>
      </c>
      <c r="Q1190">
        <v>0.9</v>
      </c>
      <c r="R1190">
        <v>2.1</v>
      </c>
      <c r="S1190">
        <f>(Table1[[#This Row],[Min BOD]]+Table1[[#This Row],[Max BOD]])/2</f>
        <v>1.5</v>
      </c>
      <c r="T1190">
        <v>1.6</v>
      </c>
      <c r="U1190">
        <v>2.2000000000000002</v>
      </c>
      <c r="V1190">
        <f>(Table1[[#This Row],[Min Nitrate N + Nitrite N]]+Table1[[#This Row],[Max Nitrate N + Nitrite N]])/2</f>
        <v>1.9000000000000001</v>
      </c>
      <c r="W1190">
        <v>11</v>
      </c>
      <c r="X1190">
        <v>39</v>
      </c>
      <c r="Y1190">
        <f>(Table1[[#This Row],[Min Fecal Coliform]]+Table1[[#This Row],[Max Fecal Coliform]])/2</f>
        <v>25</v>
      </c>
      <c r="Z1190">
        <v>28</v>
      </c>
      <c r="AA1190">
        <v>148</v>
      </c>
      <c r="AB1190">
        <f>(Table1[[#This Row],[Min Total Coliform]]+Table1[[#This Row],[Max Total Coliform]])/2</f>
        <v>88</v>
      </c>
      <c r="AC1190">
        <f>MIN(10, (Table1[[#This Row],[Avg BOD]]/4)*10)</f>
        <v>3.75</v>
      </c>
      <c r="AD1190">
        <f>MIN(10, (Table1[[#This Row],[Avg Fecal Coliform]]/600)*10)</f>
        <v>0.41666666666666663</v>
      </c>
      <c r="AE1190">
        <f>MIN(10, (Table1[[#This Row],[Avg Nitrate N + Nitrite N]]/10)*10)</f>
        <v>1.9</v>
      </c>
      <c r="AF1190">
        <f>IF(OR(Table1[[#This Row],[Avg pH]]&lt;6.5,Table1[[#This Row],[Avg pH]]&gt;8.5),10,0)</f>
        <v>0</v>
      </c>
      <c r="AG1190">
        <f>MAX(0, 10-(2*Table1[[#This Row],[Avg Dissolved Oxygen]]))</f>
        <v>0</v>
      </c>
      <c r="AH1190">
        <f>(Table1[[#This Row],[Fecal Score]]*0.3) + (Table1[[#This Row],[BOD Score]]*0.25) + (Table1[[#This Row],[Nitrate Score]]*0.2) + (Table1[[#This Row],[pH Score]]*0.15) + (Table1[[#This Row],[Dissolved Oxygen Score]]*0.1)</f>
        <v>1.4424999999999999</v>
      </c>
      <c r="AI1190">
        <v>2019</v>
      </c>
    </row>
    <row r="1191" spans="1:35">
      <c r="A1191">
        <v>2942</v>
      </c>
      <c r="B1191" t="s">
        <v>678</v>
      </c>
      <c r="C1191" t="s">
        <v>1</v>
      </c>
      <c r="D1191" t="s">
        <v>315</v>
      </c>
      <c r="E1191">
        <v>16</v>
      </c>
      <c r="F1191">
        <v>22</v>
      </c>
      <c r="G1191">
        <f>(Table1[[#This Row],[Min Temperature]]+Table1[[#This Row],[Max Temperature]])/2</f>
        <v>19</v>
      </c>
      <c r="H1191">
        <v>7</v>
      </c>
      <c r="I1191">
        <v>7.8</v>
      </c>
      <c r="J1191">
        <f>(Table1[[#This Row],[Min Dissolved Oxygen]]+Table1[[#This Row],[Max Dissolved Oxygen]])/2</f>
        <v>7.4</v>
      </c>
      <c r="K1191">
        <v>7.7</v>
      </c>
      <c r="L1191">
        <v>8.6</v>
      </c>
      <c r="M1191">
        <f>(Table1[[#This Row],[Min pH]]+Table1[[#This Row],[Max pH]])/2</f>
        <v>8.15</v>
      </c>
      <c r="N1191">
        <v>510</v>
      </c>
      <c r="O1191">
        <v>630</v>
      </c>
      <c r="P1191">
        <f>(Table1[[#This Row],[Min Conductivity]]+Table1[[#This Row],[Max Conductivity]])/2</f>
        <v>570</v>
      </c>
      <c r="Q1191">
        <v>0.6</v>
      </c>
      <c r="R1191">
        <v>1.9</v>
      </c>
      <c r="S1191">
        <f>(Table1[[#This Row],[Min BOD]]+Table1[[#This Row],[Max BOD]])/2</f>
        <v>1.25</v>
      </c>
      <c r="T1191">
        <v>1.68</v>
      </c>
      <c r="U1191">
        <v>2.1</v>
      </c>
      <c r="V1191">
        <f>(Table1[[#This Row],[Min Nitrate N + Nitrite N]]+Table1[[#This Row],[Max Nitrate N + Nitrite N]])/2</f>
        <v>1.8900000000000001</v>
      </c>
      <c r="W1191">
        <v>9</v>
      </c>
      <c r="X1191">
        <v>64</v>
      </c>
      <c r="Y1191">
        <f>(Table1[[#This Row],[Min Fecal Coliform]]+Table1[[#This Row],[Max Fecal Coliform]])/2</f>
        <v>36.5</v>
      </c>
      <c r="Z1191">
        <v>28</v>
      </c>
      <c r="AA1191">
        <v>120</v>
      </c>
      <c r="AB1191">
        <f>(Table1[[#This Row],[Min Total Coliform]]+Table1[[#This Row],[Max Total Coliform]])/2</f>
        <v>74</v>
      </c>
      <c r="AC1191">
        <f>MIN(10, (Table1[[#This Row],[Avg BOD]]/4)*10)</f>
        <v>3.125</v>
      </c>
      <c r="AD1191">
        <f>MIN(10, (Table1[[#This Row],[Avg Fecal Coliform]]/600)*10)</f>
        <v>0.60833333333333339</v>
      </c>
      <c r="AE1191">
        <f>MIN(10, (Table1[[#This Row],[Avg Nitrate N + Nitrite N]]/10)*10)</f>
        <v>1.8900000000000001</v>
      </c>
      <c r="AF1191">
        <f>IF(OR(Table1[[#This Row],[Avg pH]]&lt;6.5,Table1[[#This Row],[Avg pH]]&gt;8.5),10,0)</f>
        <v>0</v>
      </c>
      <c r="AG1191">
        <f>MAX(0, 10-(2*Table1[[#This Row],[Avg Dissolved Oxygen]]))</f>
        <v>0</v>
      </c>
      <c r="AH1191">
        <f>(Table1[[#This Row],[Fecal Score]]*0.3) + (Table1[[#This Row],[BOD Score]]*0.25) + (Table1[[#This Row],[Nitrate Score]]*0.2) + (Table1[[#This Row],[pH Score]]*0.15) + (Table1[[#This Row],[Dissolved Oxygen Score]]*0.1)</f>
        <v>1.34175</v>
      </c>
      <c r="AI1191">
        <v>2019</v>
      </c>
    </row>
    <row r="1192" spans="1:35">
      <c r="A1192">
        <v>2943</v>
      </c>
      <c r="B1192" t="s">
        <v>329</v>
      </c>
      <c r="C1192" t="s">
        <v>1</v>
      </c>
      <c r="D1192" t="s">
        <v>315</v>
      </c>
      <c r="E1192">
        <v>13</v>
      </c>
      <c r="F1192">
        <v>30</v>
      </c>
      <c r="G1192">
        <f>(Table1[[#This Row],[Min Temperature]]+Table1[[#This Row],[Max Temperature]])/2</f>
        <v>21.5</v>
      </c>
      <c r="H1192">
        <v>3.5</v>
      </c>
      <c r="I1192">
        <v>5.0999999999999996</v>
      </c>
      <c r="J1192">
        <f>(Table1[[#This Row],[Min Dissolved Oxygen]]+Table1[[#This Row],[Max Dissolved Oxygen]])/2</f>
        <v>4.3</v>
      </c>
      <c r="K1192">
        <v>7.5</v>
      </c>
      <c r="L1192">
        <v>8.3000000000000007</v>
      </c>
      <c r="M1192">
        <f>(Table1[[#This Row],[Min pH]]+Table1[[#This Row],[Max pH]])/2</f>
        <v>7.9</v>
      </c>
      <c r="N1192">
        <v>640</v>
      </c>
      <c r="O1192">
        <v>1320</v>
      </c>
      <c r="P1192">
        <f>(Table1[[#This Row],[Min Conductivity]]+Table1[[#This Row],[Max Conductivity]])/2</f>
        <v>980</v>
      </c>
      <c r="Q1192">
        <v>1.3</v>
      </c>
      <c r="R1192">
        <v>5.7</v>
      </c>
      <c r="S1192">
        <f>(Table1[[#This Row],[Min BOD]]+Table1[[#This Row],[Max BOD]])/2</f>
        <v>3.5</v>
      </c>
      <c r="T1192">
        <v>1.46</v>
      </c>
      <c r="U1192">
        <v>3.15</v>
      </c>
      <c r="V1192">
        <f>(Table1[[#This Row],[Min Nitrate N + Nitrite N]]+Table1[[#This Row],[Max Nitrate N + Nitrite N]])/2</f>
        <v>2.3049999999999997</v>
      </c>
      <c r="W1192">
        <v>23</v>
      </c>
      <c r="X1192">
        <v>150</v>
      </c>
      <c r="Y1192">
        <f>(Table1[[#This Row],[Min Fecal Coliform]]+Table1[[#This Row],[Max Fecal Coliform]])/2</f>
        <v>86.5</v>
      </c>
      <c r="Z1192">
        <v>120</v>
      </c>
      <c r="AA1192">
        <v>240</v>
      </c>
      <c r="AB1192">
        <f>(Table1[[#This Row],[Min Total Coliform]]+Table1[[#This Row],[Max Total Coliform]])/2</f>
        <v>180</v>
      </c>
      <c r="AC1192">
        <f>MIN(10, (Table1[[#This Row],[Avg BOD]]/4)*10)</f>
        <v>8.75</v>
      </c>
      <c r="AD1192">
        <f>MIN(10, (Table1[[#This Row],[Avg Fecal Coliform]]/600)*10)</f>
        <v>1.4416666666666667</v>
      </c>
      <c r="AE1192">
        <f>MIN(10, (Table1[[#This Row],[Avg Nitrate N + Nitrite N]]/10)*10)</f>
        <v>2.3049999999999997</v>
      </c>
      <c r="AF1192">
        <f>IF(OR(Table1[[#This Row],[Avg pH]]&lt;6.5,Table1[[#This Row],[Avg pH]]&gt;8.5),10,0)</f>
        <v>0</v>
      </c>
      <c r="AG1192">
        <f>MAX(0, 10-(2*Table1[[#This Row],[Avg Dissolved Oxygen]]))</f>
        <v>1.4000000000000004</v>
      </c>
      <c r="AH1192">
        <f>(Table1[[#This Row],[Fecal Score]]*0.3) + (Table1[[#This Row],[BOD Score]]*0.25) + (Table1[[#This Row],[Nitrate Score]]*0.2) + (Table1[[#This Row],[pH Score]]*0.15) + (Table1[[#This Row],[Dissolved Oxygen Score]]*0.1)</f>
        <v>3.2210000000000001</v>
      </c>
      <c r="AI1192">
        <v>2019</v>
      </c>
    </row>
    <row r="1193" spans="1:35">
      <c r="A1193">
        <v>2944</v>
      </c>
      <c r="B1193" t="s">
        <v>330</v>
      </c>
      <c r="C1193" t="s">
        <v>1</v>
      </c>
      <c r="D1193" t="s">
        <v>315</v>
      </c>
      <c r="E1193">
        <v>15</v>
      </c>
      <c r="F1193">
        <v>27</v>
      </c>
      <c r="G1193">
        <f>(Table1[[#This Row],[Min Temperature]]+Table1[[#This Row],[Max Temperature]])/2</f>
        <v>21</v>
      </c>
      <c r="H1193">
        <v>0.5</v>
      </c>
      <c r="I1193">
        <v>5.3</v>
      </c>
      <c r="J1193">
        <f>(Table1[[#This Row],[Min Dissolved Oxygen]]+Table1[[#This Row],[Max Dissolved Oxygen]])/2</f>
        <v>2.9</v>
      </c>
      <c r="K1193">
        <v>7.9</v>
      </c>
      <c r="L1193">
        <v>9</v>
      </c>
      <c r="M1193">
        <f>(Table1[[#This Row],[Min pH]]+Table1[[#This Row],[Max pH]])/2</f>
        <v>8.4499999999999993</v>
      </c>
      <c r="N1193">
        <v>2500</v>
      </c>
      <c r="O1193">
        <v>5000</v>
      </c>
      <c r="P1193">
        <f>(Table1[[#This Row],[Min Conductivity]]+Table1[[#This Row],[Max Conductivity]])/2</f>
        <v>3750</v>
      </c>
      <c r="Q1193">
        <v>5</v>
      </c>
      <c r="R1193">
        <v>28.2</v>
      </c>
      <c r="S1193">
        <f>(Table1[[#This Row],[Min BOD]]+Table1[[#This Row],[Max BOD]])/2</f>
        <v>16.600000000000001</v>
      </c>
      <c r="T1193">
        <v>2.21</v>
      </c>
      <c r="U1193">
        <v>3.12</v>
      </c>
      <c r="V1193">
        <f>(Table1[[#This Row],[Min Nitrate N + Nitrite N]]+Table1[[#This Row],[Max Nitrate N + Nitrite N]])/2</f>
        <v>2.665</v>
      </c>
      <c r="W1193">
        <v>39</v>
      </c>
      <c r="X1193">
        <v>240</v>
      </c>
      <c r="Y1193">
        <f>(Table1[[#This Row],[Min Fecal Coliform]]+Table1[[#This Row],[Max Fecal Coliform]])/2</f>
        <v>139.5</v>
      </c>
      <c r="Z1193">
        <v>120</v>
      </c>
      <c r="AA1193">
        <v>460</v>
      </c>
      <c r="AB1193">
        <f>(Table1[[#This Row],[Min Total Coliform]]+Table1[[#This Row],[Max Total Coliform]])/2</f>
        <v>290</v>
      </c>
      <c r="AC1193">
        <f>MIN(10, (Table1[[#This Row],[Avg BOD]]/4)*10)</f>
        <v>10</v>
      </c>
      <c r="AD1193">
        <f>MIN(10, (Table1[[#This Row],[Avg Fecal Coliform]]/600)*10)</f>
        <v>2.3250000000000002</v>
      </c>
      <c r="AE1193">
        <f>MIN(10, (Table1[[#This Row],[Avg Nitrate N + Nitrite N]]/10)*10)</f>
        <v>2.665</v>
      </c>
      <c r="AF1193">
        <f>IF(OR(Table1[[#This Row],[Avg pH]]&lt;6.5,Table1[[#This Row],[Avg pH]]&gt;8.5),10,0)</f>
        <v>0</v>
      </c>
      <c r="AG1193">
        <f>MAX(0, 10-(2*Table1[[#This Row],[Avg Dissolved Oxygen]]))</f>
        <v>4.2</v>
      </c>
      <c r="AH1193">
        <f>(Table1[[#This Row],[Fecal Score]]*0.3) + (Table1[[#This Row],[BOD Score]]*0.25) + (Table1[[#This Row],[Nitrate Score]]*0.2) + (Table1[[#This Row],[pH Score]]*0.15) + (Table1[[#This Row],[Dissolved Oxygen Score]]*0.1)</f>
        <v>4.1505000000000001</v>
      </c>
      <c r="AI1193">
        <v>2019</v>
      </c>
    </row>
    <row r="1194" spans="1:35">
      <c r="A1194">
        <v>4795</v>
      </c>
      <c r="B1194" t="s">
        <v>679</v>
      </c>
      <c r="C1194" t="s">
        <v>1</v>
      </c>
      <c r="D1194" t="s">
        <v>315</v>
      </c>
      <c r="E1194">
        <v>18</v>
      </c>
      <c r="F1194">
        <v>26</v>
      </c>
      <c r="G1194">
        <f>(Table1[[#This Row],[Min Temperature]]+Table1[[#This Row],[Max Temperature]])/2</f>
        <v>22</v>
      </c>
      <c r="H1194">
        <v>3.4</v>
      </c>
      <c r="I1194">
        <v>5.5</v>
      </c>
      <c r="J1194">
        <f>(Table1[[#This Row],[Min Dissolved Oxygen]]+Table1[[#This Row],[Max Dissolved Oxygen]])/2</f>
        <v>4.45</v>
      </c>
      <c r="K1194">
        <v>8</v>
      </c>
      <c r="L1194">
        <v>8.9</v>
      </c>
      <c r="M1194">
        <f>(Table1[[#This Row],[Min pH]]+Table1[[#This Row],[Max pH]])/2</f>
        <v>8.4499999999999993</v>
      </c>
      <c r="N1194">
        <v>540</v>
      </c>
      <c r="O1194">
        <v>2100</v>
      </c>
      <c r="P1194">
        <f>(Table1[[#This Row],[Min Conductivity]]+Table1[[#This Row],[Max Conductivity]])/2</f>
        <v>1320</v>
      </c>
      <c r="Q1194">
        <v>2.1</v>
      </c>
      <c r="R1194">
        <v>8.4</v>
      </c>
      <c r="S1194">
        <f>(Table1[[#This Row],[Min BOD]]+Table1[[#This Row],[Max BOD]])/2</f>
        <v>5.25</v>
      </c>
      <c r="T1194">
        <v>1.1399999999999999</v>
      </c>
      <c r="U1194">
        <v>2.2799999999999998</v>
      </c>
      <c r="V1194">
        <f>(Table1[[#This Row],[Min Nitrate N + Nitrite N]]+Table1[[#This Row],[Max Nitrate N + Nitrite N]])/2</f>
        <v>1.71</v>
      </c>
      <c r="W1194">
        <v>20</v>
      </c>
      <c r="X1194">
        <v>240</v>
      </c>
      <c r="Y1194">
        <f>(Table1[[#This Row],[Min Fecal Coliform]]+Table1[[#This Row],[Max Fecal Coliform]])/2</f>
        <v>130</v>
      </c>
      <c r="Z1194">
        <v>75</v>
      </c>
      <c r="AA1194">
        <v>460</v>
      </c>
      <c r="AB1194">
        <f>(Table1[[#This Row],[Min Total Coliform]]+Table1[[#This Row],[Max Total Coliform]])/2</f>
        <v>267.5</v>
      </c>
      <c r="AC1194">
        <f>MIN(10, (Table1[[#This Row],[Avg BOD]]/4)*10)</f>
        <v>10</v>
      </c>
      <c r="AD1194">
        <f>MIN(10, (Table1[[#This Row],[Avg Fecal Coliform]]/600)*10)</f>
        <v>2.166666666666667</v>
      </c>
      <c r="AE1194">
        <f>MIN(10, (Table1[[#This Row],[Avg Nitrate N + Nitrite N]]/10)*10)</f>
        <v>1.71</v>
      </c>
      <c r="AF1194">
        <f>IF(OR(Table1[[#This Row],[Avg pH]]&lt;6.5,Table1[[#This Row],[Avg pH]]&gt;8.5),10,0)</f>
        <v>0</v>
      </c>
      <c r="AG1194">
        <f>MAX(0, 10-(2*Table1[[#This Row],[Avg Dissolved Oxygen]]))</f>
        <v>1.0999999999999996</v>
      </c>
      <c r="AH1194">
        <f>(Table1[[#This Row],[Fecal Score]]*0.3) + (Table1[[#This Row],[BOD Score]]*0.25) + (Table1[[#This Row],[Nitrate Score]]*0.2) + (Table1[[#This Row],[pH Score]]*0.15) + (Table1[[#This Row],[Dissolved Oxygen Score]]*0.1)</f>
        <v>3.6019999999999999</v>
      </c>
      <c r="AI1194">
        <v>2019</v>
      </c>
    </row>
    <row r="1195" spans="1:35">
      <c r="A1195">
        <v>4179</v>
      </c>
      <c r="B1195" t="s">
        <v>473</v>
      </c>
      <c r="C1195" t="s">
        <v>8</v>
      </c>
      <c r="D1195" t="s">
        <v>315</v>
      </c>
      <c r="E1195">
        <v>18</v>
      </c>
      <c r="F1195">
        <v>24</v>
      </c>
      <c r="G1195">
        <f>(Table1[[#This Row],[Min Temperature]]+Table1[[#This Row],[Max Temperature]])/2</f>
        <v>21</v>
      </c>
      <c r="H1195">
        <v>4</v>
      </c>
      <c r="I1195">
        <v>7.8</v>
      </c>
      <c r="J1195">
        <f>(Table1[[#This Row],[Min Dissolved Oxygen]]+Table1[[#This Row],[Max Dissolved Oxygen]])/2</f>
        <v>5.9</v>
      </c>
      <c r="K1195">
        <v>7.4</v>
      </c>
      <c r="L1195">
        <v>8.6999999999999993</v>
      </c>
      <c r="M1195">
        <f>(Table1[[#This Row],[Min pH]]+Table1[[#This Row],[Max pH]])/2</f>
        <v>8.0500000000000007</v>
      </c>
      <c r="N1195">
        <v>370</v>
      </c>
      <c r="O1195">
        <v>1130</v>
      </c>
      <c r="P1195">
        <f>(Table1[[#This Row],[Min Conductivity]]+Table1[[#This Row],[Max Conductivity]])/2</f>
        <v>750</v>
      </c>
      <c r="Q1195">
        <v>1.2</v>
      </c>
      <c r="R1195">
        <v>3.4</v>
      </c>
      <c r="S1195">
        <f>(Table1[[#This Row],[Min BOD]]+Table1[[#This Row],[Max BOD]])/2</f>
        <v>2.2999999999999998</v>
      </c>
      <c r="T1195">
        <v>1.76</v>
      </c>
      <c r="U1195">
        <v>2.46</v>
      </c>
      <c r="V1195">
        <f>(Table1[[#This Row],[Min Nitrate N + Nitrite N]]+Table1[[#This Row],[Max Nitrate N + Nitrite N]])/2</f>
        <v>2.11</v>
      </c>
      <c r="W1195">
        <v>9</v>
      </c>
      <c r="X1195">
        <v>64</v>
      </c>
      <c r="Y1195">
        <f>(Table1[[#This Row],[Min Fecal Coliform]]+Table1[[#This Row],[Max Fecal Coliform]])/2</f>
        <v>36.5</v>
      </c>
      <c r="Z1195">
        <v>28</v>
      </c>
      <c r="AA1195">
        <v>210</v>
      </c>
      <c r="AB1195">
        <f>(Table1[[#This Row],[Min Total Coliform]]+Table1[[#This Row],[Max Total Coliform]])/2</f>
        <v>119</v>
      </c>
      <c r="AC1195">
        <f>MIN(10, (Table1[[#This Row],[Avg BOD]]/4)*10)</f>
        <v>5.75</v>
      </c>
      <c r="AD1195">
        <f>MIN(10, (Table1[[#This Row],[Avg Fecal Coliform]]/600)*10)</f>
        <v>0.60833333333333339</v>
      </c>
      <c r="AE1195">
        <f>MIN(10, (Table1[[#This Row],[Avg Nitrate N + Nitrite N]]/10)*10)</f>
        <v>2.11</v>
      </c>
      <c r="AF1195">
        <f>IF(OR(Table1[[#This Row],[Avg pH]]&lt;6.5,Table1[[#This Row],[Avg pH]]&gt;8.5),10,0)</f>
        <v>0</v>
      </c>
      <c r="AG1195">
        <f>MAX(0, 10-(2*Table1[[#This Row],[Avg Dissolved Oxygen]]))</f>
        <v>0</v>
      </c>
      <c r="AH1195">
        <f>(Table1[[#This Row],[Fecal Score]]*0.3) + (Table1[[#This Row],[BOD Score]]*0.25) + (Table1[[#This Row],[Nitrate Score]]*0.2) + (Table1[[#This Row],[pH Score]]*0.15) + (Table1[[#This Row],[Dissolved Oxygen Score]]*0.1)</f>
        <v>2.0420000000000003</v>
      </c>
      <c r="AI1195">
        <v>2019</v>
      </c>
    </row>
    <row r="1196" spans="1:35">
      <c r="A1196">
        <v>1420</v>
      </c>
      <c r="B1196" t="s">
        <v>331</v>
      </c>
      <c r="C1196" t="s">
        <v>1</v>
      </c>
      <c r="D1196" t="s">
        <v>332</v>
      </c>
      <c r="E1196">
        <v>17</v>
      </c>
      <c r="F1196">
        <v>25</v>
      </c>
      <c r="G1196">
        <f>(Table1[[#This Row],[Min Temperature]]+Table1[[#This Row],[Max Temperature]])/2</f>
        <v>21</v>
      </c>
      <c r="H1196">
        <v>6.3</v>
      </c>
      <c r="I1196">
        <v>7.2</v>
      </c>
      <c r="J1196">
        <f>(Table1[[#This Row],[Min Dissolved Oxygen]]+Table1[[#This Row],[Max Dissolved Oxygen]])/2</f>
        <v>6.75</v>
      </c>
      <c r="K1196">
        <v>6.5</v>
      </c>
      <c r="L1196">
        <v>7.7</v>
      </c>
      <c r="M1196">
        <f>(Table1[[#This Row],[Min pH]]+Table1[[#This Row],[Max pH]])/2</f>
        <v>7.1</v>
      </c>
      <c r="N1196">
        <v>107</v>
      </c>
      <c r="O1196">
        <v>130</v>
      </c>
      <c r="P1196">
        <f>(Table1[[#This Row],[Min Conductivity]]+Table1[[#This Row],[Max Conductivity]])/2</f>
        <v>118.5</v>
      </c>
      <c r="Q1196">
        <v>2.2999999999999998</v>
      </c>
      <c r="R1196">
        <v>5.6</v>
      </c>
      <c r="S1196">
        <f>(Table1[[#This Row],[Min BOD]]+Table1[[#This Row],[Max BOD]])/2</f>
        <v>3.9499999999999997</v>
      </c>
      <c r="T1196">
        <v>0</v>
      </c>
      <c r="U1196">
        <v>3.55</v>
      </c>
      <c r="V1196">
        <f>(Table1[[#This Row],[Min Nitrate N + Nitrite N]]+Table1[[#This Row],[Max Nitrate N + Nitrite N]])/2</f>
        <v>1.7749999999999999</v>
      </c>
      <c r="W1196">
        <v>46</v>
      </c>
      <c r="X1196">
        <v>63</v>
      </c>
      <c r="Y1196">
        <f>(Table1[[#This Row],[Min Fecal Coliform]]+Table1[[#This Row],[Max Fecal Coliform]])/2</f>
        <v>54.5</v>
      </c>
      <c r="Z1196">
        <v>63</v>
      </c>
      <c r="AA1196">
        <v>84</v>
      </c>
      <c r="AB1196">
        <f>(Table1[[#This Row],[Min Total Coliform]]+Table1[[#This Row],[Max Total Coliform]])/2</f>
        <v>73.5</v>
      </c>
      <c r="AC1196">
        <f>MIN(10, (Table1[[#This Row],[Avg BOD]]/4)*10)</f>
        <v>9.875</v>
      </c>
      <c r="AD1196">
        <f>MIN(10, (Table1[[#This Row],[Avg Fecal Coliform]]/600)*10)</f>
        <v>0.90833333333333333</v>
      </c>
      <c r="AE1196">
        <f>MIN(10, (Table1[[#This Row],[Avg Nitrate N + Nitrite N]]/10)*10)</f>
        <v>1.7749999999999999</v>
      </c>
      <c r="AF1196">
        <f>IF(OR(Table1[[#This Row],[Avg pH]]&lt;6.5,Table1[[#This Row],[Avg pH]]&gt;8.5),10,0)</f>
        <v>0</v>
      </c>
      <c r="AG1196">
        <f>MAX(0, 10-(2*Table1[[#This Row],[Avg Dissolved Oxygen]]))</f>
        <v>0</v>
      </c>
      <c r="AH1196">
        <f>(Table1[[#This Row],[Fecal Score]]*0.3) + (Table1[[#This Row],[BOD Score]]*0.25) + (Table1[[#This Row],[Nitrate Score]]*0.2) + (Table1[[#This Row],[pH Score]]*0.15) + (Table1[[#This Row],[Dissolved Oxygen Score]]*0.1)</f>
        <v>3.0962499999999999</v>
      </c>
      <c r="AI1196">
        <v>2019</v>
      </c>
    </row>
    <row r="1197" spans="1:35">
      <c r="A1197">
        <v>1421</v>
      </c>
      <c r="B1197" t="s">
        <v>333</v>
      </c>
      <c r="C1197" t="s">
        <v>1</v>
      </c>
      <c r="D1197" t="s">
        <v>332</v>
      </c>
      <c r="E1197">
        <v>16</v>
      </c>
      <c r="F1197">
        <v>23</v>
      </c>
      <c r="G1197">
        <f>(Table1[[#This Row],[Min Temperature]]+Table1[[#This Row],[Max Temperature]])/2</f>
        <v>19.5</v>
      </c>
      <c r="H1197">
        <v>4.5999999999999996</v>
      </c>
      <c r="I1197">
        <v>7.2</v>
      </c>
      <c r="J1197">
        <f>(Table1[[#This Row],[Min Dissolved Oxygen]]+Table1[[#This Row],[Max Dissolved Oxygen]])/2</f>
        <v>5.9</v>
      </c>
      <c r="K1197">
        <v>6.6</v>
      </c>
      <c r="L1197">
        <v>7.8</v>
      </c>
      <c r="M1197">
        <f>(Table1[[#This Row],[Min pH]]+Table1[[#This Row],[Max pH]])/2</f>
        <v>7.1999999999999993</v>
      </c>
      <c r="N1197">
        <v>5</v>
      </c>
      <c r="O1197">
        <v>629</v>
      </c>
      <c r="P1197">
        <f>(Table1[[#This Row],[Min Conductivity]]+Table1[[#This Row],[Max Conductivity]])/2</f>
        <v>317</v>
      </c>
      <c r="Q1197">
        <v>0.6</v>
      </c>
      <c r="R1197">
        <v>8.4</v>
      </c>
      <c r="S1197">
        <f>(Table1[[#This Row],[Min BOD]]+Table1[[#This Row],[Max BOD]])/2</f>
        <v>4.5</v>
      </c>
      <c r="T1197">
        <v>0.2</v>
      </c>
      <c r="U1197">
        <v>19.899999999999999</v>
      </c>
      <c r="V1197">
        <f>(Table1[[#This Row],[Min Nitrate N + Nitrite N]]+Table1[[#This Row],[Max Nitrate N + Nitrite N]])/2</f>
        <v>10.049999999999999</v>
      </c>
      <c r="W1197">
        <v>170</v>
      </c>
      <c r="X1197">
        <v>700</v>
      </c>
      <c r="Y1197">
        <f>(Table1[[#This Row],[Min Fecal Coliform]]+Table1[[#This Row],[Max Fecal Coliform]])/2</f>
        <v>435</v>
      </c>
      <c r="Z1197">
        <v>390</v>
      </c>
      <c r="AA1197">
        <v>2200</v>
      </c>
      <c r="AB1197">
        <f>(Table1[[#This Row],[Min Total Coliform]]+Table1[[#This Row],[Max Total Coliform]])/2</f>
        <v>1295</v>
      </c>
      <c r="AC1197">
        <f>MIN(10, (Table1[[#This Row],[Avg BOD]]/4)*10)</f>
        <v>10</v>
      </c>
      <c r="AD1197">
        <f>MIN(10, (Table1[[#This Row],[Avg Fecal Coliform]]/600)*10)</f>
        <v>7.25</v>
      </c>
      <c r="AE1197">
        <f>MIN(10, (Table1[[#This Row],[Avg Nitrate N + Nitrite N]]/10)*10)</f>
        <v>10</v>
      </c>
      <c r="AF1197">
        <f>IF(OR(Table1[[#This Row],[Avg pH]]&lt;6.5,Table1[[#This Row],[Avg pH]]&gt;8.5),10,0)</f>
        <v>0</v>
      </c>
      <c r="AG1197">
        <f>MAX(0, 10-(2*Table1[[#This Row],[Avg Dissolved Oxygen]]))</f>
        <v>0</v>
      </c>
      <c r="AH1197">
        <f>(Table1[[#This Row],[Fecal Score]]*0.3) + (Table1[[#This Row],[BOD Score]]*0.25) + (Table1[[#This Row],[Nitrate Score]]*0.2) + (Table1[[#This Row],[pH Score]]*0.15) + (Table1[[#This Row],[Dissolved Oxygen Score]]*0.1)</f>
        <v>6.6749999999999998</v>
      </c>
      <c r="AI1197">
        <v>2019</v>
      </c>
    </row>
    <row r="1198" spans="1:35">
      <c r="A1198">
        <v>1452</v>
      </c>
      <c r="B1198" t="s">
        <v>334</v>
      </c>
      <c r="C1198" t="s">
        <v>1</v>
      </c>
      <c r="D1198" t="s">
        <v>332</v>
      </c>
      <c r="E1198">
        <v>20</v>
      </c>
      <c r="F1198">
        <v>27</v>
      </c>
      <c r="G1198">
        <f>(Table1[[#This Row],[Min Temperature]]+Table1[[#This Row],[Max Temperature]])/2</f>
        <v>23.5</v>
      </c>
      <c r="H1198">
        <v>4.7</v>
      </c>
      <c r="I1198">
        <v>7.1</v>
      </c>
      <c r="J1198">
        <f>(Table1[[#This Row],[Min Dissolved Oxygen]]+Table1[[#This Row],[Max Dissolved Oxygen]])/2</f>
        <v>5.9</v>
      </c>
      <c r="K1198">
        <v>6.7</v>
      </c>
      <c r="L1198">
        <v>7.9</v>
      </c>
      <c r="M1198">
        <f>(Table1[[#This Row],[Min pH]]+Table1[[#This Row],[Max pH]])/2</f>
        <v>7.3000000000000007</v>
      </c>
      <c r="N1198">
        <v>338</v>
      </c>
      <c r="O1198">
        <v>561</v>
      </c>
      <c r="P1198">
        <f>(Table1[[#This Row],[Min Conductivity]]+Table1[[#This Row],[Max Conductivity]])/2</f>
        <v>449.5</v>
      </c>
      <c r="Q1198">
        <v>1.3</v>
      </c>
      <c r="R1198">
        <v>4.8</v>
      </c>
      <c r="S1198">
        <f>(Table1[[#This Row],[Min BOD]]+Table1[[#This Row],[Max BOD]])/2</f>
        <v>3.05</v>
      </c>
      <c r="T1198">
        <v>0.03</v>
      </c>
      <c r="U1198">
        <v>3.87</v>
      </c>
      <c r="V1198">
        <f>(Table1[[#This Row],[Min Nitrate N + Nitrite N]]+Table1[[#This Row],[Max Nitrate N + Nitrite N]])/2</f>
        <v>1.95</v>
      </c>
      <c r="W1198">
        <v>79</v>
      </c>
      <c r="X1198">
        <v>680</v>
      </c>
      <c r="Y1198">
        <f>(Table1[[#This Row],[Min Fecal Coliform]]+Table1[[#This Row],[Max Fecal Coliform]])/2</f>
        <v>379.5</v>
      </c>
      <c r="Z1198">
        <v>240</v>
      </c>
      <c r="AA1198">
        <v>1700</v>
      </c>
      <c r="AB1198">
        <f>(Table1[[#This Row],[Min Total Coliform]]+Table1[[#This Row],[Max Total Coliform]])/2</f>
        <v>970</v>
      </c>
      <c r="AC1198">
        <f>MIN(10, (Table1[[#This Row],[Avg BOD]]/4)*10)</f>
        <v>7.625</v>
      </c>
      <c r="AD1198">
        <f>MIN(10, (Table1[[#This Row],[Avg Fecal Coliform]]/600)*10)</f>
        <v>6.3249999999999993</v>
      </c>
      <c r="AE1198">
        <f>MIN(10, (Table1[[#This Row],[Avg Nitrate N + Nitrite N]]/10)*10)</f>
        <v>1.9500000000000002</v>
      </c>
      <c r="AF1198">
        <f>IF(OR(Table1[[#This Row],[Avg pH]]&lt;6.5,Table1[[#This Row],[Avg pH]]&gt;8.5),10,0)</f>
        <v>0</v>
      </c>
      <c r="AG1198">
        <f>MAX(0, 10-(2*Table1[[#This Row],[Avg Dissolved Oxygen]]))</f>
        <v>0</v>
      </c>
      <c r="AH1198">
        <f>(Table1[[#This Row],[Fecal Score]]*0.3) + (Table1[[#This Row],[BOD Score]]*0.25) + (Table1[[#This Row],[Nitrate Score]]*0.2) + (Table1[[#This Row],[pH Score]]*0.15) + (Table1[[#This Row],[Dissolved Oxygen Score]]*0.1)</f>
        <v>4.1937499999999996</v>
      </c>
      <c r="AI1198">
        <v>2019</v>
      </c>
    </row>
    <row r="1199" spans="1:35">
      <c r="A1199">
        <v>3007</v>
      </c>
      <c r="B1199" t="s">
        <v>335</v>
      </c>
      <c r="C1199" t="s">
        <v>1</v>
      </c>
      <c r="D1199" t="s">
        <v>332</v>
      </c>
      <c r="E1199">
        <v>21</v>
      </c>
      <c r="F1199">
        <v>37</v>
      </c>
      <c r="G1199">
        <f>(Table1[[#This Row],[Min Temperature]]+Table1[[#This Row],[Max Temperature]])/2</f>
        <v>29</v>
      </c>
      <c r="H1199">
        <v>4.2</v>
      </c>
      <c r="I1199">
        <v>6.9</v>
      </c>
      <c r="J1199">
        <f>(Table1[[#This Row],[Min Dissolved Oxygen]]+Table1[[#This Row],[Max Dissolved Oxygen]])/2</f>
        <v>5.5500000000000007</v>
      </c>
      <c r="K1199">
        <v>7.4</v>
      </c>
      <c r="L1199">
        <v>8.6</v>
      </c>
      <c r="M1199">
        <f>(Table1[[#This Row],[Min pH]]+Table1[[#This Row],[Max pH]])/2</f>
        <v>8</v>
      </c>
      <c r="N1199">
        <v>288</v>
      </c>
      <c r="O1199">
        <v>683</v>
      </c>
      <c r="P1199">
        <f>(Table1[[#This Row],[Min Conductivity]]+Table1[[#This Row],[Max Conductivity]])/2</f>
        <v>485.5</v>
      </c>
      <c r="Q1199">
        <v>0.9</v>
      </c>
      <c r="R1199">
        <v>12</v>
      </c>
      <c r="S1199">
        <f>(Table1[[#This Row],[Min BOD]]+Table1[[#This Row],[Max BOD]])/2</f>
        <v>6.45</v>
      </c>
      <c r="T1199">
        <v>0.08</v>
      </c>
      <c r="U1199">
        <v>4.38</v>
      </c>
      <c r="V1199">
        <f>(Table1[[#This Row],[Min Nitrate N + Nitrite N]]+Table1[[#This Row],[Max Nitrate N + Nitrite N]])/2</f>
        <v>2.23</v>
      </c>
      <c r="W1199">
        <v>22</v>
      </c>
      <c r="X1199">
        <v>220</v>
      </c>
      <c r="Y1199">
        <f>(Table1[[#This Row],[Min Fecal Coliform]]+Table1[[#This Row],[Max Fecal Coliform]])/2</f>
        <v>121</v>
      </c>
      <c r="Z1199">
        <v>70</v>
      </c>
      <c r="AA1199">
        <v>540</v>
      </c>
      <c r="AB1199">
        <f>(Table1[[#This Row],[Min Total Coliform]]+Table1[[#This Row],[Max Total Coliform]])/2</f>
        <v>305</v>
      </c>
      <c r="AC1199">
        <f>MIN(10, (Table1[[#This Row],[Avg BOD]]/4)*10)</f>
        <v>10</v>
      </c>
      <c r="AD1199">
        <f>MIN(10, (Table1[[#This Row],[Avg Fecal Coliform]]/600)*10)</f>
        <v>2.0166666666666666</v>
      </c>
      <c r="AE1199">
        <f>MIN(10, (Table1[[#This Row],[Avg Nitrate N + Nitrite N]]/10)*10)</f>
        <v>2.23</v>
      </c>
      <c r="AF1199">
        <f>IF(OR(Table1[[#This Row],[Avg pH]]&lt;6.5,Table1[[#This Row],[Avg pH]]&gt;8.5),10,0)</f>
        <v>0</v>
      </c>
      <c r="AG1199">
        <f>MAX(0, 10-(2*Table1[[#This Row],[Avg Dissolved Oxygen]]))</f>
        <v>0</v>
      </c>
      <c r="AH1199">
        <f>(Table1[[#This Row],[Fecal Score]]*0.3) + (Table1[[#This Row],[BOD Score]]*0.25) + (Table1[[#This Row],[Nitrate Score]]*0.2) + (Table1[[#This Row],[pH Score]]*0.15) + (Table1[[#This Row],[Dissolved Oxygen Score]]*0.1)</f>
        <v>3.5510000000000002</v>
      </c>
      <c r="AI1199">
        <v>2019</v>
      </c>
    </row>
    <row r="1200" spans="1:35">
      <c r="A1200">
        <v>3008</v>
      </c>
      <c r="B1200" t="s">
        <v>336</v>
      </c>
      <c r="C1200" t="s">
        <v>1</v>
      </c>
      <c r="D1200" t="s">
        <v>332</v>
      </c>
      <c r="E1200">
        <v>0</v>
      </c>
      <c r="F1200">
        <v>31</v>
      </c>
      <c r="G1200">
        <f>(Table1[[#This Row],[Min Temperature]]+Table1[[#This Row],[Max Temperature]])/2</f>
        <v>15.5</v>
      </c>
      <c r="H1200">
        <v>4</v>
      </c>
      <c r="I1200">
        <v>7.4</v>
      </c>
      <c r="J1200">
        <f>(Table1[[#This Row],[Min Dissolved Oxygen]]+Table1[[#This Row],[Max Dissolved Oxygen]])/2</f>
        <v>5.7</v>
      </c>
      <c r="K1200">
        <v>7</v>
      </c>
      <c r="L1200">
        <v>8.3000000000000007</v>
      </c>
      <c r="M1200">
        <f>(Table1[[#This Row],[Min pH]]+Table1[[#This Row],[Max pH]])/2</f>
        <v>7.65</v>
      </c>
      <c r="N1200">
        <v>531</v>
      </c>
      <c r="O1200">
        <v>941</v>
      </c>
      <c r="P1200">
        <f>(Table1[[#This Row],[Min Conductivity]]+Table1[[#This Row],[Max Conductivity]])/2</f>
        <v>736</v>
      </c>
      <c r="Q1200">
        <v>0</v>
      </c>
      <c r="R1200">
        <v>14</v>
      </c>
      <c r="S1200">
        <f>(Table1[[#This Row],[Min BOD]]+Table1[[#This Row],[Max BOD]])/2</f>
        <v>7</v>
      </c>
      <c r="T1200">
        <v>0</v>
      </c>
      <c r="U1200">
        <v>3.05</v>
      </c>
      <c r="V1200">
        <f>(Table1[[#This Row],[Min Nitrate N + Nitrite N]]+Table1[[#This Row],[Max Nitrate N + Nitrite N]])/2</f>
        <v>1.5249999999999999</v>
      </c>
      <c r="W1200">
        <v>0</v>
      </c>
      <c r="X1200">
        <v>1100</v>
      </c>
      <c r="Y1200">
        <f>(Table1[[#This Row],[Min Fecal Coliform]]+Table1[[#This Row],[Max Fecal Coliform]])/2</f>
        <v>550</v>
      </c>
      <c r="Z1200">
        <v>0</v>
      </c>
      <c r="AA1200">
        <v>9200</v>
      </c>
      <c r="AB1200">
        <f>(Table1[[#This Row],[Min Total Coliform]]+Table1[[#This Row],[Max Total Coliform]])/2</f>
        <v>4600</v>
      </c>
      <c r="AC1200">
        <f>MIN(10, (Table1[[#This Row],[Avg BOD]]/4)*10)</f>
        <v>10</v>
      </c>
      <c r="AD1200">
        <f>MIN(10, (Table1[[#This Row],[Avg Fecal Coliform]]/600)*10)</f>
        <v>9.1666666666666661</v>
      </c>
      <c r="AE1200">
        <f>MIN(10, (Table1[[#This Row],[Avg Nitrate N + Nitrite N]]/10)*10)</f>
        <v>1.5249999999999999</v>
      </c>
      <c r="AF1200">
        <f>IF(OR(Table1[[#This Row],[Avg pH]]&lt;6.5,Table1[[#This Row],[Avg pH]]&gt;8.5),10,0)</f>
        <v>0</v>
      </c>
      <c r="AG1200">
        <f>MAX(0, 10-(2*Table1[[#This Row],[Avg Dissolved Oxygen]]))</f>
        <v>0</v>
      </c>
      <c r="AH1200">
        <f>(Table1[[#This Row],[Fecal Score]]*0.3) + (Table1[[#This Row],[BOD Score]]*0.25) + (Table1[[#This Row],[Nitrate Score]]*0.2) + (Table1[[#This Row],[pH Score]]*0.15) + (Table1[[#This Row],[Dissolved Oxygen Score]]*0.1)</f>
        <v>5.5549999999999997</v>
      </c>
      <c r="AI1200">
        <v>2019</v>
      </c>
    </row>
    <row r="1201" spans="1:35">
      <c r="A1201">
        <v>3009</v>
      </c>
      <c r="B1201" t="s">
        <v>337</v>
      </c>
      <c r="C1201" t="s">
        <v>1</v>
      </c>
      <c r="D1201" t="s">
        <v>332</v>
      </c>
      <c r="E1201">
        <v>29.2</v>
      </c>
      <c r="F1201">
        <v>31</v>
      </c>
      <c r="G1201">
        <f>(Table1[[#This Row],[Min Temperature]]+Table1[[#This Row],[Max Temperature]])/2</f>
        <v>30.1</v>
      </c>
      <c r="H1201">
        <v>3</v>
      </c>
      <c r="I1201">
        <v>7.8</v>
      </c>
      <c r="J1201">
        <f>(Table1[[#This Row],[Min Dissolved Oxygen]]+Table1[[#This Row],[Max Dissolved Oxygen]])/2</f>
        <v>5.4</v>
      </c>
      <c r="K1201">
        <v>6.6</v>
      </c>
      <c r="L1201">
        <v>8.6</v>
      </c>
      <c r="M1201">
        <f>(Table1[[#This Row],[Min pH]]+Table1[[#This Row],[Max pH]])/2</f>
        <v>7.6</v>
      </c>
      <c r="N1201">
        <v>420</v>
      </c>
      <c r="O1201">
        <v>2360</v>
      </c>
      <c r="P1201">
        <f>(Table1[[#This Row],[Min Conductivity]]+Table1[[#This Row],[Max Conductivity]])/2</f>
        <v>1390</v>
      </c>
      <c r="Q1201">
        <v>2</v>
      </c>
      <c r="R1201">
        <v>12</v>
      </c>
      <c r="S1201">
        <f>(Table1[[#This Row],[Min BOD]]+Table1[[#This Row],[Max BOD]])/2</f>
        <v>7</v>
      </c>
      <c r="T1201">
        <v>0</v>
      </c>
      <c r="U1201">
        <v>2.0499999999999998</v>
      </c>
      <c r="V1201">
        <f>(Table1[[#This Row],[Min Nitrate N + Nitrite N]]+Table1[[#This Row],[Max Nitrate N + Nitrite N]])/2</f>
        <v>1.0249999999999999</v>
      </c>
      <c r="W1201">
        <v>2</v>
      </c>
      <c r="X1201">
        <v>250</v>
      </c>
      <c r="Y1201">
        <f>(Table1[[#This Row],[Min Fecal Coliform]]+Table1[[#This Row],[Max Fecal Coliform]])/2</f>
        <v>126</v>
      </c>
      <c r="Z1201">
        <v>0</v>
      </c>
      <c r="AA1201">
        <v>2790</v>
      </c>
      <c r="AB1201">
        <f>(Table1[[#This Row],[Min Total Coliform]]+Table1[[#This Row],[Max Total Coliform]])/2</f>
        <v>1395</v>
      </c>
      <c r="AC1201">
        <f>MIN(10, (Table1[[#This Row],[Avg BOD]]/4)*10)</f>
        <v>10</v>
      </c>
      <c r="AD1201">
        <f>MIN(10, (Table1[[#This Row],[Avg Fecal Coliform]]/600)*10)</f>
        <v>2.1</v>
      </c>
      <c r="AE1201">
        <f>MIN(10, (Table1[[#This Row],[Avg Nitrate N + Nitrite N]]/10)*10)</f>
        <v>1.0249999999999999</v>
      </c>
      <c r="AF1201">
        <f>IF(OR(Table1[[#This Row],[Avg pH]]&lt;6.5,Table1[[#This Row],[Avg pH]]&gt;8.5),10,0)</f>
        <v>0</v>
      </c>
      <c r="AG1201">
        <f>MAX(0, 10-(2*Table1[[#This Row],[Avg Dissolved Oxygen]]))</f>
        <v>0</v>
      </c>
      <c r="AH1201">
        <f>(Table1[[#This Row],[Fecal Score]]*0.3) + (Table1[[#This Row],[BOD Score]]*0.25) + (Table1[[#This Row],[Nitrate Score]]*0.2) + (Table1[[#This Row],[pH Score]]*0.15) + (Table1[[#This Row],[Dissolved Oxygen Score]]*0.1)</f>
        <v>3.335</v>
      </c>
      <c r="AI1201">
        <v>2019</v>
      </c>
    </row>
    <row r="1202" spans="1:35">
      <c r="A1202">
        <v>3010</v>
      </c>
      <c r="B1202" t="s">
        <v>338</v>
      </c>
      <c r="C1202" t="s">
        <v>1</v>
      </c>
      <c r="D1202" t="s">
        <v>332</v>
      </c>
      <c r="E1202">
        <v>30</v>
      </c>
      <c r="F1202">
        <v>31</v>
      </c>
      <c r="G1202">
        <f>(Table1[[#This Row],[Min Temperature]]+Table1[[#This Row],[Max Temperature]])/2</f>
        <v>30.5</v>
      </c>
      <c r="H1202">
        <v>3</v>
      </c>
      <c r="I1202">
        <v>8</v>
      </c>
      <c r="J1202">
        <f>(Table1[[#This Row],[Min Dissolved Oxygen]]+Table1[[#This Row],[Max Dissolved Oxygen]])/2</f>
        <v>5.5</v>
      </c>
      <c r="K1202">
        <v>6.9</v>
      </c>
      <c r="L1202">
        <v>9.6</v>
      </c>
      <c r="M1202">
        <f>(Table1[[#This Row],[Min pH]]+Table1[[#This Row],[Max pH]])/2</f>
        <v>8.25</v>
      </c>
      <c r="N1202">
        <v>751</v>
      </c>
      <c r="O1202">
        <v>1950</v>
      </c>
      <c r="P1202">
        <f>(Table1[[#This Row],[Min Conductivity]]+Table1[[#This Row],[Max Conductivity]])/2</f>
        <v>1350.5</v>
      </c>
      <c r="Q1202">
        <v>2</v>
      </c>
      <c r="R1202">
        <v>16</v>
      </c>
      <c r="S1202">
        <f>(Table1[[#This Row],[Min BOD]]+Table1[[#This Row],[Max BOD]])/2</f>
        <v>9</v>
      </c>
      <c r="T1202">
        <v>0</v>
      </c>
      <c r="U1202">
        <v>2.8</v>
      </c>
      <c r="V1202">
        <f>(Table1[[#This Row],[Min Nitrate N + Nitrite N]]+Table1[[#This Row],[Max Nitrate N + Nitrite N]])/2</f>
        <v>1.4</v>
      </c>
      <c r="W1202">
        <v>0</v>
      </c>
      <c r="X1202">
        <v>390</v>
      </c>
      <c r="Y1202">
        <f>(Table1[[#This Row],[Min Fecal Coliform]]+Table1[[#This Row],[Max Fecal Coliform]])/2</f>
        <v>195</v>
      </c>
      <c r="Z1202">
        <v>0</v>
      </c>
      <c r="AA1202">
        <v>2800</v>
      </c>
      <c r="AB1202">
        <f>(Table1[[#This Row],[Min Total Coliform]]+Table1[[#This Row],[Max Total Coliform]])/2</f>
        <v>1400</v>
      </c>
      <c r="AC1202">
        <f>MIN(10, (Table1[[#This Row],[Avg BOD]]/4)*10)</f>
        <v>10</v>
      </c>
      <c r="AD1202">
        <f>MIN(10, (Table1[[#This Row],[Avg Fecal Coliform]]/600)*10)</f>
        <v>3.25</v>
      </c>
      <c r="AE1202">
        <f>MIN(10, (Table1[[#This Row],[Avg Nitrate N + Nitrite N]]/10)*10)</f>
        <v>1.4</v>
      </c>
      <c r="AF1202">
        <f>IF(OR(Table1[[#This Row],[Avg pH]]&lt;6.5,Table1[[#This Row],[Avg pH]]&gt;8.5),10,0)</f>
        <v>0</v>
      </c>
      <c r="AG1202">
        <f>MAX(0, 10-(2*Table1[[#This Row],[Avg Dissolved Oxygen]]))</f>
        <v>0</v>
      </c>
      <c r="AH1202">
        <f>(Table1[[#This Row],[Fecal Score]]*0.3) + (Table1[[#This Row],[BOD Score]]*0.25) + (Table1[[#This Row],[Nitrate Score]]*0.2) + (Table1[[#This Row],[pH Score]]*0.15) + (Table1[[#This Row],[Dissolved Oxygen Score]]*0.1)</f>
        <v>3.7549999999999999</v>
      </c>
      <c r="AI1202">
        <v>2019</v>
      </c>
    </row>
    <row r="1203" spans="1:35">
      <c r="A1203">
        <v>3011</v>
      </c>
      <c r="B1203" t="s">
        <v>339</v>
      </c>
      <c r="C1203" t="s">
        <v>1</v>
      </c>
      <c r="D1203" t="s">
        <v>332</v>
      </c>
      <c r="E1203">
        <v>24</v>
      </c>
      <c r="F1203">
        <v>31</v>
      </c>
      <c r="G1203">
        <f>(Table1[[#This Row],[Min Temperature]]+Table1[[#This Row],[Max Temperature]])/2</f>
        <v>27.5</v>
      </c>
      <c r="H1203">
        <v>3.1</v>
      </c>
      <c r="I1203">
        <v>6.5</v>
      </c>
      <c r="J1203">
        <f>(Table1[[#This Row],[Min Dissolved Oxygen]]+Table1[[#This Row],[Max Dissolved Oxygen]])/2</f>
        <v>4.8</v>
      </c>
      <c r="K1203">
        <v>6.1</v>
      </c>
      <c r="L1203">
        <v>8.3000000000000007</v>
      </c>
      <c r="M1203">
        <f>(Table1[[#This Row],[Min pH]]+Table1[[#This Row],[Max pH]])/2</f>
        <v>7.2</v>
      </c>
      <c r="N1203">
        <v>24200</v>
      </c>
      <c r="O1203">
        <v>59500</v>
      </c>
      <c r="P1203">
        <f>(Table1[[#This Row],[Min Conductivity]]+Table1[[#This Row],[Max Conductivity]])/2</f>
        <v>41850</v>
      </c>
      <c r="Q1203">
        <v>2</v>
      </c>
      <c r="R1203">
        <v>9</v>
      </c>
      <c r="S1203">
        <f>(Table1[[#This Row],[Min BOD]]+Table1[[#This Row],[Max BOD]])/2</f>
        <v>5.5</v>
      </c>
      <c r="T1203">
        <v>0</v>
      </c>
      <c r="U1203">
        <v>3.05</v>
      </c>
      <c r="V1203">
        <f>(Table1[[#This Row],[Min Nitrate N + Nitrite N]]+Table1[[#This Row],[Max Nitrate N + Nitrite N]])/2</f>
        <v>1.5249999999999999</v>
      </c>
      <c r="W1203">
        <v>2</v>
      </c>
      <c r="X1203">
        <v>680</v>
      </c>
      <c r="Y1203">
        <f>(Table1[[#This Row],[Min Fecal Coliform]]+Table1[[#This Row],[Max Fecal Coliform]])/2</f>
        <v>341</v>
      </c>
      <c r="Z1203">
        <v>0</v>
      </c>
      <c r="AA1203">
        <v>930</v>
      </c>
      <c r="AB1203">
        <f>(Table1[[#This Row],[Min Total Coliform]]+Table1[[#This Row],[Max Total Coliform]])/2</f>
        <v>465</v>
      </c>
      <c r="AC1203">
        <f>MIN(10, (Table1[[#This Row],[Avg BOD]]/4)*10)</f>
        <v>10</v>
      </c>
      <c r="AD1203">
        <f>MIN(10, (Table1[[#This Row],[Avg Fecal Coliform]]/600)*10)</f>
        <v>5.6833333333333336</v>
      </c>
      <c r="AE1203">
        <f>MIN(10, (Table1[[#This Row],[Avg Nitrate N + Nitrite N]]/10)*10)</f>
        <v>1.5249999999999999</v>
      </c>
      <c r="AF1203">
        <f>IF(OR(Table1[[#This Row],[Avg pH]]&lt;6.5,Table1[[#This Row],[Avg pH]]&gt;8.5),10,0)</f>
        <v>0</v>
      </c>
      <c r="AG1203">
        <f>MAX(0, 10-(2*Table1[[#This Row],[Avg Dissolved Oxygen]]))</f>
        <v>0.40000000000000036</v>
      </c>
      <c r="AH1203">
        <f>(Table1[[#This Row],[Fecal Score]]*0.3) + (Table1[[#This Row],[BOD Score]]*0.25) + (Table1[[#This Row],[Nitrate Score]]*0.2) + (Table1[[#This Row],[pH Score]]*0.15) + (Table1[[#This Row],[Dissolved Oxygen Score]]*0.1)</f>
        <v>4.55</v>
      </c>
      <c r="AI1203">
        <v>2019</v>
      </c>
    </row>
    <row r="1204" spans="1:35">
      <c r="A1204">
        <v>4823</v>
      </c>
      <c r="B1204" t="s">
        <v>680</v>
      </c>
      <c r="C1204" t="s">
        <v>35</v>
      </c>
      <c r="D1204" t="s">
        <v>332</v>
      </c>
      <c r="E1204">
        <v>20.324904942965802</v>
      </c>
      <c r="F1204">
        <v>29.264638783270001</v>
      </c>
      <c r="G1204">
        <f>(Table1[[#This Row],[Min Temperature]]+Table1[[#This Row],[Max Temperature]])/2</f>
        <v>24.794771863117901</v>
      </c>
      <c r="H1204">
        <v>2.7</v>
      </c>
      <c r="I1204">
        <v>7</v>
      </c>
      <c r="J1204">
        <f>(Table1[[#This Row],[Min Dissolved Oxygen]]+Table1[[#This Row],[Max Dissolved Oxygen]])/2</f>
        <v>4.8499999999999996</v>
      </c>
      <c r="K1204">
        <v>6.9</v>
      </c>
      <c r="L1204">
        <v>7.6</v>
      </c>
      <c r="M1204">
        <f>(Table1[[#This Row],[Min pH]]+Table1[[#This Row],[Max pH]])/2</f>
        <v>7.25</v>
      </c>
      <c r="N1204">
        <v>945</v>
      </c>
      <c r="O1204">
        <v>1053</v>
      </c>
      <c r="P1204">
        <f>(Table1[[#This Row],[Min Conductivity]]+Table1[[#This Row],[Max Conductivity]])/2</f>
        <v>999</v>
      </c>
      <c r="Q1204">
        <v>2</v>
      </c>
      <c r="R1204">
        <v>5</v>
      </c>
      <c r="S1204">
        <f>(Table1[[#This Row],[Min BOD]]+Table1[[#This Row],[Max BOD]])/2</f>
        <v>3.5</v>
      </c>
      <c r="T1204">
        <v>0.18</v>
      </c>
      <c r="U1204">
        <v>0.65</v>
      </c>
      <c r="V1204">
        <f>(Table1[[#This Row],[Min Nitrate N + Nitrite N]]+Table1[[#This Row],[Max Nitrate N + Nitrite N]])/2</f>
        <v>0.41500000000000004</v>
      </c>
      <c r="W1204">
        <v>0</v>
      </c>
      <c r="X1204">
        <v>78</v>
      </c>
      <c r="Y1204">
        <f>(Table1[[#This Row],[Min Fecal Coliform]]+Table1[[#This Row],[Max Fecal Coliform]])/2</f>
        <v>39</v>
      </c>
      <c r="Z1204">
        <v>0</v>
      </c>
      <c r="AA1204">
        <v>330</v>
      </c>
      <c r="AB1204">
        <f>(Table1[[#This Row],[Min Total Coliform]]+Table1[[#This Row],[Max Total Coliform]])/2</f>
        <v>165</v>
      </c>
      <c r="AC1204">
        <f>MIN(10, (Table1[[#This Row],[Avg BOD]]/4)*10)</f>
        <v>8.75</v>
      </c>
      <c r="AD1204">
        <f>MIN(10, (Table1[[#This Row],[Avg Fecal Coliform]]/600)*10)</f>
        <v>0.65</v>
      </c>
      <c r="AE1204">
        <f>MIN(10, (Table1[[#This Row],[Avg Nitrate N + Nitrite N]]/10)*10)</f>
        <v>0.41500000000000004</v>
      </c>
      <c r="AF1204">
        <f>IF(OR(Table1[[#This Row],[Avg pH]]&lt;6.5,Table1[[#This Row],[Avg pH]]&gt;8.5),10,0)</f>
        <v>0</v>
      </c>
      <c r="AG1204">
        <f>MAX(0, 10-(2*Table1[[#This Row],[Avg Dissolved Oxygen]]))</f>
        <v>0.30000000000000071</v>
      </c>
      <c r="AH1204">
        <f>(Table1[[#This Row],[Fecal Score]]*0.3) + (Table1[[#This Row],[BOD Score]]*0.25) + (Table1[[#This Row],[Nitrate Score]]*0.2) + (Table1[[#This Row],[pH Score]]*0.15) + (Table1[[#This Row],[Dissolved Oxygen Score]]*0.1)</f>
        <v>2.4955000000000003</v>
      </c>
      <c r="AI1204">
        <v>2019</v>
      </c>
    </row>
    <row r="1205" spans="1:35">
      <c r="A1205">
        <v>1391</v>
      </c>
      <c r="B1205" t="s">
        <v>340</v>
      </c>
      <c r="C1205" t="s">
        <v>1</v>
      </c>
      <c r="D1205" t="s">
        <v>341</v>
      </c>
      <c r="E1205">
        <v>21</v>
      </c>
      <c r="F1205">
        <v>29</v>
      </c>
      <c r="G1205">
        <f>(Table1[[#This Row],[Min Temperature]]+Table1[[#This Row],[Max Temperature]])/2</f>
        <v>25</v>
      </c>
      <c r="H1205">
        <v>0.1</v>
      </c>
      <c r="I1205">
        <v>5.0999999999999996</v>
      </c>
      <c r="J1205">
        <f>(Table1[[#This Row],[Min Dissolved Oxygen]]+Table1[[#This Row],[Max Dissolved Oxygen]])/2</f>
        <v>2.5999999999999996</v>
      </c>
      <c r="K1205">
        <v>7</v>
      </c>
      <c r="L1205">
        <v>7.9</v>
      </c>
      <c r="M1205">
        <f>(Table1[[#This Row],[Min pH]]+Table1[[#This Row],[Max pH]])/2</f>
        <v>7.45</v>
      </c>
      <c r="N1205">
        <v>1080</v>
      </c>
      <c r="O1205">
        <v>1786</v>
      </c>
      <c r="P1205">
        <f>(Table1[[#This Row],[Min Conductivity]]+Table1[[#This Row],[Max Conductivity]])/2</f>
        <v>1433</v>
      </c>
      <c r="Q1205">
        <v>10</v>
      </c>
      <c r="R1205">
        <v>32</v>
      </c>
      <c r="S1205">
        <f>(Table1[[#This Row],[Min BOD]]+Table1[[#This Row],[Max BOD]])/2</f>
        <v>21</v>
      </c>
      <c r="T1205">
        <v>0</v>
      </c>
      <c r="U1205">
        <v>21</v>
      </c>
      <c r="V1205">
        <f>(Table1[[#This Row],[Min Nitrate N + Nitrite N]]+Table1[[#This Row],[Max Nitrate N + Nitrite N]])/2</f>
        <v>10.5</v>
      </c>
      <c r="W1205">
        <v>20</v>
      </c>
      <c r="X1205">
        <v>920</v>
      </c>
      <c r="Y1205">
        <f>(Table1[[#This Row],[Min Fecal Coliform]]+Table1[[#This Row],[Max Fecal Coliform]])/2</f>
        <v>470</v>
      </c>
      <c r="Z1205">
        <v>240</v>
      </c>
      <c r="AA1205">
        <v>1600</v>
      </c>
      <c r="AB1205">
        <f>(Table1[[#This Row],[Min Total Coliform]]+Table1[[#This Row],[Max Total Coliform]])/2</f>
        <v>920</v>
      </c>
      <c r="AC1205">
        <f>MIN(10, (Table1[[#This Row],[Avg BOD]]/4)*10)</f>
        <v>10</v>
      </c>
      <c r="AD1205">
        <f>MIN(10, (Table1[[#This Row],[Avg Fecal Coliform]]/600)*10)</f>
        <v>7.833333333333333</v>
      </c>
      <c r="AE1205">
        <f>MIN(10, (Table1[[#This Row],[Avg Nitrate N + Nitrite N]]/10)*10)</f>
        <v>10</v>
      </c>
      <c r="AF1205">
        <f>IF(OR(Table1[[#This Row],[Avg pH]]&lt;6.5,Table1[[#This Row],[Avg pH]]&gt;8.5),10,0)</f>
        <v>0</v>
      </c>
      <c r="AG1205">
        <f>MAX(0, 10-(2*Table1[[#This Row],[Avg Dissolved Oxygen]]))</f>
        <v>4.8000000000000007</v>
      </c>
      <c r="AH1205">
        <f>(Table1[[#This Row],[Fecal Score]]*0.3) + (Table1[[#This Row],[BOD Score]]*0.25) + (Table1[[#This Row],[Nitrate Score]]*0.2) + (Table1[[#This Row],[pH Score]]*0.15) + (Table1[[#This Row],[Dissolved Oxygen Score]]*0.1)</f>
        <v>7.33</v>
      </c>
      <c r="AI1205">
        <v>2019</v>
      </c>
    </row>
    <row r="1206" spans="1:35">
      <c r="A1206">
        <v>1788</v>
      </c>
      <c r="B1206" t="s">
        <v>681</v>
      </c>
      <c r="C1206" t="s">
        <v>1</v>
      </c>
      <c r="D1206" t="s">
        <v>341</v>
      </c>
      <c r="E1206">
        <v>24</v>
      </c>
      <c r="F1206">
        <v>30</v>
      </c>
      <c r="G1206">
        <f>(Table1[[#This Row],[Min Temperature]]+Table1[[#This Row],[Max Temperature]])/2</f>
        <v>27</v>
      </c>
      <c r="H1206">
        <v>0</v>
      </c>
      <c r="I1206">
        <v>0.1</v>
      </c>
      <c r="J1206">
        <f>(Table1[[#This Row],[Min Dissolved Oxygen]]+Table1[[#This Row],[Max Dissolved Oxygen]])/2</f>
        <v>0.05</v>
      </c>
      <c r="K1206">
        <v>7.2</v>
      </c>
      <c r="L1206">
        <v>7.6</v>
      </c>
      <c r="M1206">
        <f>(Table1[[#This Row],[Min pH]]+Table1[[#This Row],[Max pH]])/2</f>
        <v>7.4</v>
      </c>
      <c r="N1206">
        <v>1360</v>
      </c>
      <c r="O1206">
        <v>1610</v>
      </c>
      <c r="P1206">
        <f>(Table1[[#This Row],[Min Conductivity]]+Table1[[#This Row],[Max Conductivity]])/2</f>
        <v>1485</v>
      </c>
      <c r="Q1206">
        <v>28</v>
      </c>
      <c r="R1206">
        <v>39</v>
      </c>
      <c r="S1206">
        <f>(Table1[[#This Row],[Min BOD]]+Table1[[#This Row],[Max BOD]])/2</f>
        <v>33.5</v>
      </c>
      <c r="T1206">
        <v>7</v>
      </c>
      <c r="U1206">
        <v>11.7</v>
      </c>
      <c r="V1206">
        <f>(Table1[[#This Row],[Min Nitrate N + Nitrite N]]+Table1[[#This Row],[Max Nitrate N + Nitrite N]])/2</f>
        <v>9.35</v>
      </c>
      <c r="W1206">
        <v>2</v>
      </c>
      <c r="X1206">
        <v>70</v>
      </c>
      <c r="Y1206">
        <f>(Table1[[#This Row],[Min Fecal Coliform]]+Table1[[#This Row],[Max Fecal Coliform]])/2</f>
        <v>36</v>
      </c>
      <c r="Z1206">
        <v>0</v>
      </c>
      <c r="AA1206">
        <v>540</v>
      </c>
      <c r="AB1206">
        <f>(Table1[[#This Row],[Min Total Coliform]]+Table1[[#This Row],[Max Total Coliform]])/2</f>
        <v>270</v>
      </c>
      <c r="AC1206">
        <f>MIN(10, (Table1[[#This Row],[Avg BOD]]/4)*10)</f>
        <v>10</v>
      </c>
      <c r="AD1206">
        <f>MIN(10, (Table1[[#This Row],[Avg Fecal Coliform]]/600)*10)</f>
        <v>0.6</v>
      </c>
      <c r="AE1206">
        <f>MIN(10, (Table1[[#This Row],[Avg Nitrate N + Nitrite N]]/10)*10)</f>
        <v>9.35</v>
      </c>
      <c r="AF1206">
        <f>IF(OR(Table1[[#This Row],[Avg pH]]&lt;6.5,Table1[[#This Row],[Avg pH]]&gt;8.5),10,0)</f>
        <v>0</v>
      </c>
      <c r="AG1206">
        <f>MAX(0, 10-(2*Table1[[#This Row],[Avg Dissolved Oxygen]]))</f>
        <v>9.9</v>
      </c>
      <c r="AH1206">
        <f>(Table1[[#This Row],[Fecal Score]]*0.3) + (Table1[[#This Row],[BOD Score]]*0.25) + (Table1[[#This Row],[Nitrate Score]]*0.2) + (Table1[[#This Row],[pH Score]]*0.15) + (Table1[[#This Row],[Dissolved Oxygen Score]]*0.1)</f>
        <v>5.5400000000000009</v>
      </c>
      <c r="AI1206">
        <v>2019</v>
      </c>
    </row>
    <row r="1207" spans="1:35">
      <c r="A1207">
        <v>1789</v>
      </c>
      <c r="B1207" t="s">
        <v>343</v>
      </c>
      <c r="C1207" t="s">
        <v>1</v>
      </c>
      <c r="D1207" t="s">
        <v>341</v>
      </c>
      <c r="E1207">
        <v>25</v>
      </c>
      <c r="F1207">
        <v>30</v>
      </c>
      <c r="G1207">
        <f>(Table1[[#This Row],[Min Temperature]]+Table1[[#This Row],[Max Temperature]])/2</f>
        <v>27.5</v>
      </c>
      <c r="H1207">
        <v>4.4000000000000004</v>
      </c>
      <c r="I1207">
        <v>6</v>
      </c>
      <c r="J1207">
        <f>(Table1[[#This Row],[Min Dissolved Oxygen]]+Table1[[#This Row],[Max Dissolved Oxygen]])/2</f>
        <v>5.2</v>
      </c>
      <c r="K1207">
        <v>7.2</v>
      </c>
      <c r="L1207">
        <v>8.3000000000000007</v>
      </c>
      <c r="M1207">
        <f>(Table1[[#This Row],[Min pH]]+Table1[[#This Row],[Max pH]])/2</f>
        <v>7.75</v>
      </c>
      <c r="N1207">
        <v>380</v>
      </c>
      <c r="O1207">
        <v>444</v>
      </c>
      <c r="P1207">
        <f>(Table1[[#This Row],[Min Conductivity]]+Table1[[#This Row],[Max Conductivity]])/2</f>
        <v>412</v>
      </c>
      <c r="Q1207">
        <v>2</v>
      </c>
      <c r="R1207">
        <v>4</v>
      </c>
      <c r="S1207">
        <f>(Table1[[#This Row],[Min BOD]]+Table1[[#This Row],[Max BOD]])/2</f>
        <v>3</v>
      </c>
      <c r="T1207">
        <v>0</v>
      </c>
      <c r="U1207">
        <v>9</v>
      </c>
      <c r="V1207">
        <f>(Table1[[#This Row],[Min Nitrate N + Nitrite N]]+Table1[[#This Row],[Max Nitrate N + Nitrite N]])/2</f>
        <v>4.5</v>
      </c>
      <c r="W1207">
        <v>2</v>
      </c>
      <c r="X1207">
        <v>8</v>
      </c>
      <c r="Y1207">
        <f>(Table1[[#This Row],[Min Fecal Coliform]]+Table1[[#This Row],[Max Fecal Coliform]])/2</f>
        <v>5</v>
      </c>
      <c r="Z1207">
        <v>0</v>
      </c>
      <c r="AA1207">
        <v>80</v>
      </c>
      <c r="AB1207">
        <f>(Table1[[#This Row],[Min Total Coliform]]+Table1[[#This Row],[Max Total Coliform]])/2</f>
        <v>40</v>
      </c>
      <c r="AC1207">
        <f>MIN(10, (Table1[[#This Row],[Avg BOD]]/4)*10)</f>
        <v>7.5</v>
      </c>
      <c r="AD1207">
        <f>MIN(10, (Table1[[#This Row],[Avg Fecal Coliform]]/600)*10)</f>
        <v>8.3333333333333329E-2</v>
      </c>
      <c r="AE1207">
        <f>MIN(10, (Table1[[#This Row],[Avg Nitrate N + Nitrite N]]/10)*10)</f>
        <v>4.5</v>
      </c>
      <c r="AF1207">
        <f>IF(OR(Table1[[#This Row],[Avg pH]]&lt;6.5,Table1[[#This Row],[Avg pH]]&gt;8.5),10,0)</f>
        <v>0</v>
      </c>
      <c r="AG1207">
        <f>MAX(0, 10-(2*Table1[[#This Row],[Avg Dissolved Oxygen]]))</f>
        <v>0</v>
      </c>
      <c r="AH1207">
        <f>(Table1[[#This Row],[Fecal Score]]*0.3) + (Table1[[#This Row],[BOD Score]]*0.25) + (Table1[[#This Row],[Nitrate Score]]*0.2) + (Table1[[#This Row],[pH Score]]*0.15) + (Table1[[#This Row],[Dissolved Oxygen Score]]*0.1)</f>
        <v>2.8</v>
      </c>
      <c r="AI1207">
        <v>2019</v>
      </c>
    </row>
    <row r="1208" spans="1:35">
      <c r="A1208">
        <v>2340</v>
      </c>
      <c r="B1208" t="s">
        <v>682</v>
      </c>
      <c r="C1208" t="s">
        <v>1</v>
      </c>
      <c r="D1208" t="s">
        <v>341</v>
      </c>
      <c r="E1208">
        <v>24</v>
      </c>
      <c r="F1208">
        <v>30</v>
      </c>
      <c r="G1208">
        <f>(Table1[[#This Row],[Min Temperature]]+Table1[[#This Row],[Max Temperature]])/2</f>
        <v>27</v>
      </c>
      <c r="H1208">
        <v>0</v>
      </c>
      <c r="I1208">
        <v>2.8</v>
      </c>
      <c r="J1208">
        <f>(Table1[[#This Row],[Min Dissolved Oxygen]]+Table1[[#This Row],[Max Dissolved Oxygen]])/2</f>
        <v>1.4</v>
      </c>
      <c r="K1208">
        <v>7.2</v>
      </c>
      <c r="L1208">
        <v>7.8</v>
      </c>
      <c r="M1208">
        <f>(Table1[[#This Row],[Min pH]]+Table1[[#This Row],[Max pH]])/2</f>
        <v>7.5</v>
      </c>
      <c r="N1208">
        <v>1316</v>
      </c>
      <c r="O1208">
        <v>1819</v>
      </c>
      <c r="P1208">
        <f>(Table1[[#This Row],[Min Conductivity]]+Table1[[#This Row],[Max Conductivity]])/2</f>
        <v>1567.5</v>
      </c>
      <c r="Q1208">
        <v>10</v>
      </c>
      <c r="R1208">
        <v>28</v>
      </c>
      <c r="S1208">
        <f>(Table1[[#This Row],[Min BOD]]+Table1[[#This Row],[Max BOD]])/2</f>
        <v>19</v>
      </c>
      <c r="T1208">
        <v>3.2</v>
      </c>
      <c r="U1208">
        <v>6</v>
      </c>
      <c r="V1208">
        <f>(Table1[[#This Row],[Min Nitrate N + Nitrite N]]+Table1[[#This Row],[Max Nitrate N + Nitrite N]])/2</f>
        <v>4.5999999999999996</v>
      </c>
      <c r="W1208">
        <v>14</v>
      </c>
      <c r="X1208">
        <v>34</v>
      </c>
      <c r="Y1208">
        <f>(Table1[[#This Row],[Min Fecal Coliform]]+Table1[[#This Row],[Max Fecal Coliform]])/2</f>
        <v>24</v>
      </c>
      <c r="Z1208">
        <v>280</v>
      </c>
      <c r="AA1208">
        <v>470</v>
      </c>
      <c r="AB1208">
        <f>(Table1[[#This Row],[Min Total Coliform]]+Table1[[#This Row],[Max Total Coliform]])/2</f>
        <v>375</v>
      </c>
      <c r="AC1208">
        <f>MIN(10, (Table1[[#This Row],[Avg BOD]]/4)*10)</f>
        <v>10</v>
      </c>
      <c r="AD1208">
        <f>MIN(10, (Table1[[#This Row],[Avg Fecal Coliform]]/600)*10)</f>
        <v>0.4</v>
      </c>
      <c r="AE1208">
        <f>MIN(10, (Table1[[#This Row],[Avg Nitrate N + Nitrite N]]/10)*10)</f>
        <v>4.5999999999999996</v>
      </c>
      <c r="AF1208">
        <f>IF(OR(Table1[[#This Row],[Avg pH]]&lt;6.5,Table1[[#This Row],[Avg pH]]&gt;8.5),10,0)</f>
        <v>0</v>
      </c>
      <c r="AG1208">
        <f>MAX(0, 10-(2*Table1[[#This Row],[Avg Dissolved Oxygen]]))</f>
        <v>7.2</v>
      </c>
      <c r="AH1208">
        <f>(Table1[[#This Row],[Fecal Score]]*0.3) + (Table1[[#This Row],[BOD Score]]*0.25) + (Table1[[#This Row],[Nitrate Score]]*0.2) + (Table1[[#This Row],[pH Score]]*0.15) + (Table1[[#This Row],[Dissolved Oxygen Score]]*0.1)</f>
        <v>4.26</v>
      </c>
      <c r="AI1208">
        <v>2019</v>
      </c>
    </row>
    <row r="1209" spans="1:35">
      <c r="A1209">
        <v>2341</v>
      </c>
      <c r="B1209" t="s">
        <v>345</v>
      </c>
      <c r="C1209" t="s">
        <v>1</v>
      </c>
      <c r="D1209" t="s">
        <v>341</v>
      </c>
      <c r="E1209">
        <v>25</v>
      </c>
      <c r="F1209">
        <v>30</v>
      </c>
      <c r="G1209">
        <f>(Table1[[#This Row],[Min Temperature]]+Table1[[#This Row],[Max Temperature]])/2</f>
        <v>27.5</v>
      </c>
      <c r="H1209">
        <v>0</v>
      </c>
      <c r="I1209">
        <v>2.4</v>
      </c>
      <c r="J1209">
        <f>(Table1[[#This Row],[Min Dissolved Oxygen]]+Table1[[#This Row],[Max Dissolved Oxygen]])/2</f>
        <v>1.2</v>
      </c>
      <c r="K1209">
        <v>6.9</v>
      </c>
      <c r="L1209">
        <v>7.6</v>
      </c>
      <c r="M1209">
        <f>(Table1[[#This Row],[Min pH]]+Table1[[#This Row],[Max pH]])/2</f>
        <v>7.25</v>
      </c>
      <c r="N1209">
        <v>1503</v>
      </c>
      <c r="O1209">
        <v>1759</v>
      </c>
      <c r="P1209">
        <f>(Table1[[#This Row],[Min Conductivity]]+Table1[[#This Row],[Max Conductivity]])/2</f>
        <v>1631</v>
      </c>
      <c r="Q1209">
        <v>10</v>
      </c>
      <c r="R1209">
        <v>26</v>
      </c>
      <c r="S1209">
        <f>(Table1[[#This Row],[Min BOD]]+Table1[[#This Row],[Max BOD]])/2</f>
        <v>18</v>
      </c>
      <c r="T1209">
        <v>3.02</v>
      </c>
      <c r="U1209">
        <v>11</v>
      </c>
      <c r="V1209">
        <f>(Table1[[#This Row],[Min Nitrate N + Nitrite N]]+Table1[[#This Row],[Max Nitrate N + Nitrite N]])/2</f>
        <v>7.01</v>
      </c>
      <c r="W1209">
        <v>22</v>
      </c>
      <c r="X1209">
        <v>36</v>
      </c>
      <c r="Y1209">
        <f>(Table1[[#This Row],[Min Fecal Coliform]]+Table1[[#This Row],[Max Fecal Coliform]])/2</f>
        <v>29</v>
      </c>
      <c r="Z1209">
        <v>320</v>
      </c>
      <c r="AA1209">
        <v>430</v>
      </c>
      <c r="AB1209">
        <f>(Table1[[#This Row],[Min Total Coliform]]+Table1[[#This Row],[Max Total Coliform]])/2</f>
        <v>375</v>
      </c>
      <c r="AC1209">
        <f>MIN(10, (Table1[[#This Row],[Avg BOD]]/4)*10)</f>
        <v>10</v>
      </c>
      <c r="AD1209">
        <f>MIN(10, (Table1[[#This Row],[Avg Fecal Coliform]]/600)*10)</f>
        <v>0.48333333333333334</v>
      </c>
      <c r="AE1209">
        <f>MIN(10, (Table1[[#This Row],[Avg Nitrate N + Nitrite N]]/10)*10)</f>
        <v>7.01</v>
      </c>
      <c r="AF1209">
        <f>IF(OR(Table1[[#This Row],[Avg pH]]&lt;6.5,Table1[[#This Row],[Avg pH]]&gt;8.5),10,0)</f>
        <v>0</v>
      </c>
      <c r="AG1209">
        <f>MAX(0, 10-(2*Table1[[#This Row],[Avg Dissolved Oxygen]]))</f>
        <v>7.6</v>
      </c>
      <c r="AH1209">
        <f>(Table1[[#This Row],[Fecal Score]]*0.3) + (Table1[[#This Row],[BOD Score]]*0.25) + (Table1[[#This Row],[Nitrate Score]]*0.2) + (Table1[[#This Row],[pH Score]]*0.15) + (Table1[[#This Row],[Dissolved Oxygen Score]]*0.1)</f>
        <v>4.8070000000000004</v>
      </c>
      <c r="AI1209">
        <v>2019</v>
      </c>
    </row>
    <row r="1210" spans="1:35">
      <c r="A1210">
        <v>2342</v>
      </c>
      <c r="B1210" t="s">
        <v>475</v>
      </c>
      <c r="C1210" t="s">
        <v>1</v>
      </c>
      <c r="D1210" t="s">
        <v>341</v>
      </c>
      <c r="E1210">
        <v>26</v>
      </c>
      <c r="F1210">
        <v>30</v>
      </c>
      <c r="G1210">
        <f>(Table1[[#This Row],[Min Temperature]]+Table1[[#This Row],[Max Temperature]])/2</f>
        <v>28</v>
      </c>
      <c r="H1210">
        <v>0</v>
      </c>
      <c r="I1210">
        <v>0.1</v>
      </c>
      <c r="J1210">
        <f>(Table1[[#This Row],[Min Dissolved Oxygen]]+Table1[[#This Row],[Max Dissolved Oxygen]])/2</f>
        <v>0.05</v>
      </c>
      <c r="K1210">
        <v>7.2</v>
      </c>
      <c r="L1210">
        <v>7.7</v>
      </c>
      <c r="M1210">
        <f>(Table1[[#This Row],[Min pH]]+Table1[[#This Row],[Max pH]])/2</f>
        <v>7.45</v>
      </c>
      <c r="N1210">
        <v>2132</v>
      </c>
      <c r="O1210">
        <v>2980</v>
      </c>
      <c r="P1210">
        <f>(Table1[[#This Row],[Min Conductivity]]+Table1[[#This Row],[Max Conductivity]])/2</f>
        <v>2556</v>
      </c>
      <c r="Q1210">
        <v>36</v>
      </c>
      <c r="R1210">
        <v>54</v>
      </c>
      <c r="S1210">
        <f>(Table1[[#This Row],[Min BOD]]+Table1[[#This Row],[Max BOD]])/2</f>
        <v>45</v>
      </c>
      <c r="T1210">
        <v>4.58</v>
      </c>
      <c r="U1210">
        <v>19</v>
      </c>
      <c r="V1210">
        <f>(Table1[[#This Row],[Min Nitrate N + Nitrite N]]+Table1[[#This Row],[Max Nitrate N + Nitrite N]])/2</f>
        <v>11.79</v>
      </c>
      <c r="W1210">
        <v>20</v>
      </c>
      <c r="X1210">
        <v>94</v>
      </c>
      <c r="Y1210">
        <f>(Table1[[#This Row],[Min Fecal Coliform]]+Table1[[#This Row],[Max Fecal Coliform]])/2</f>
        <v>57</v>
      </c>
      <c r="Z1210">
        <v>350</v>
      </c>
      <c r="AA1210">
        <v>540</v>
      </c>
      <c r="AB1210">
        <f>(Table1[[#This Row],[Min Total Coliform]]+Table1[[#This Row],[Max Total Coliform]])/2</f>
        <v>445</v>
      </c>
      <c r="AC1210">
        <f>MIN(10, (Table1[[#This Row],[Avg BOD]]/4)*10)</f>
        <v>10</v>
      </c>
      <c r="AD1210">
        <f>MIN(10, (Table1[[#This Row],[Avg Fecal Coliform]]/600)*10)</f>
        <v>0.95</v>
      </c>
      <c r="AE1210">
        <f>MIN(10, (Table1[[#This Row],[Avg Nitrate N + Nitrite N]]/10)*10)</f>
        <v>10</v>
      </c>
      <c r="AF1210">
        <f>IF(OR(Table1[[#This Row],[Avg pH]]&lt;6.5,Table1[[#This Row],[Avg pH]]&gt;8.5),10,0)</f>
        <v>0</v>
      </c>
      <c r="AG1210">
        <f>MAX(0, 10-(2*Table1[[#This Row],[Avg Dissolved Oxygen]]))</f>
        <v>9.9</v>
      </c>
      <c r="AH1210">
        <f>(Table1[[#This Row],[Fecal Score]]*0.3) + (Table1[[#This Row],[BOD Score]]*0.25) + (Table1[[#This Row],[Nitrate Score]]*0.2) + (Table1[[#This Row],[pH Score]]*0.15) + (Table1[[#This Row],[Dissolved Oxygen Score]]*0.1)</f>
        <v>5.7750000000000004</v>
      </c>
      <c r="AI1210">
        <v>2019</v>
      </c>
    </row>
    <row r="1211" spans="1:35">
      <c r="A1211">
        <v>3068</v>
      </c>
      <c r="B1211" t="s">
        <v>347</v>
      </c>
      <c r="C1211" t="s">
        <v>1</v>
      </c>
      <c r="D1211" t="s">
        <v>341</v>
      </c>
      <c r="E1211">
        <v>25</v>
      </c>
      <c r="F1211">
        <v>30</v>
      </c>
      <c r="G1211">
        <f>(Table1[[#This Row],[Min Temperature]]+Table1[[#This Row],[Max Temperature]])/2</f>
        <v>27.5</v>
      </c>
      <c r="H1211">
        <v>5</v>
      </c>
      <c r="I1211">
        <v>6.7</v>
      </c>
      <c r="J1211">
        <f>(Table1[[#This Row],[Min Dissolved Oxygen]]+Table1[[#This Row],[Max Dissolved Oxygen]])/2</f>
        <v>5.85</v>
      </c>
      <c r="K1211">
        <v>7.3</v>
      </c>
      <c r="L1211">
        <v>8.1</v>
      </c>
      <c r="M1211">
        <f>(Table1[[#This Row],[Min pH]]+Table1[[#This Row],[Max pH]])/2</f>
        <v>7.6999999999999993</v>
      </c>
      <c r="N1211">
        <v>242</v>
      </c>
      <c r="O1211">
        <v>340</v>
      </c>
      <c r="P1211">
        <f>(Table1[[#This Row],[Min Conductivity]]+Table1[[#This Row],[Max Conductivity]])/2</f>
        <v>291</v>
      </c>
      <c r="Q1211">
        <v>2</v>
      </c>
      <c r="R1211">
        <v>3</v>
      </c>
      <c r="S1211">
        <f>(Table1[[#This Row],[Min BOD]]+Table1[[#This Row],[Max BOD]])/2</f>
        <v>2.5</v>
      </c>
      <c r="T1211">
        <v>0</v>
      </c>
      <c r="U1211">
        <v>2</v>
      </c>
      <c r="V1211">
        <f>(Table1[[#This Row],[Min Nitrate N + Nitrite N]]+Table1[[#This Row],[Max Nitrate N + Nitrite N]])/2</f>
        <v>1</v>
      </c>
      <c r="W1211">
        <v>2</v>
      </c>
      <c r="X1211">
        <v>2</v>
      </c>
      <c r="Y1211">
        <f>(Table1[[#This Row],[Min Fecal Coliform]]+Table1[[#This Row],[Max Fecal Coliform]])/2</f>
        <v>2</v>
      </c>
      <c r="Z1211">
        <v>0</v>
      </c>
      <c r="AA1211">
        <v>42</v>
      </c>
      <c r="AB1211">
        <f>(Table1[[#This Row],[Min Total Coliform]]+Table1[[#This Row],[Max Total Coliform]])/2</f>
        <v>21</v>
      </c>
      <c r="AC1211">
        <f>MIN(10, (Table1[[#This Row],[Avg BOD]]/4)*10)</f>
        <v>6.25</v>
      </c>
      <c r="AD1211">
        <f>MIN(10, (Table1[[#This Row],[Avg Fecal Coliform]]/600)*10)</f>
        <v>3.3333333333333333E-2</v>
      </c>
      <c r="AE1211">
        <f>MIN(10, (Table1[[#This Row],[Avg Nitrate N + Nitrite N]]/10)*10)</f>
        <v>1</v>
      </c>
      <c r="AF1211">
        <f>IF(OR(Table1[[#This Row],[Avg pH]]&lt;6.5,Table1[[#This Row],[Avg pH]]&gt;8.5),10,0)</f>
        <v>0</v>
      </c>
      <c r="AG1211">
        <f>MAX(0, 10-(2*Table1[[#This Row],[Avg Dissolved Oxygen]]))</f>
        <v>0</v>
      </c>
      <c r="AH1211">
        <f>(Table1[[#This Row],[Fecal Score]]*0.3) + (Table1[[#This Row],[BOD Score]]*0.25) + (Table1[[#This Row],[Nitrate Score]]*0.2) + (Table1[[#This Row],[pH Score]]*0.15) + (Table1[[#This Row],[Dissolved Oxygen Score]]*0.1)</f>
        <v>1.7725</v>
      </c>
      <c r="AI1211">
        <v>2019</v>
      </c>
    </row>
    <row r="1212" spans="1:35">
      <c r="A1212">
        <v>3069</v>
      </c>
      <c r="B1212" t="s">
        <v>348</v>
      </c>
      <c r="C1212" t="s">
        <v>1</v>
      </c>
      <c r="D1212" t="s">
        <v>341</v>
      </c>
      <c r="E1212">
        <v>23</v>
      </c>
      <c r="F1212">
        <v>30</v>
      </c>
      <c r="G1212">
        <f>(Table1[[#This Row],[Min Temperature]]+Table1[[#This Row],[Max Temperature]])/2</f>
        <v>26.5</v>
      </c>
      <c r="H1212">
        <v>3.8</v>
      </c>
      <c r="I1212">
        <v>5.2</v>
      </c>
      <c r="J1212">
        <f>(Table1[[#This Row],[Min Dissolved Oxygen]]+Table1[[#This Row],[Max Dissolved Oxygen]])/2</f>
        <v>4.5</v>
      </c>
      <c r="K1212">
        <v>7</v>
      </c>
      <c r="L1212">
        <v>7.9</v>
      </c>
      <c r="M1212">
        <f>(Table1[[#This Row],[Min pH]]+Table1[[#This Row],[Max pH]])/2</f>
        <v>7.45</v>
      </c>
      <c r="N1212">
        <v>578</v>
      </c>
      <c r="O1212">
        <v>820</v>
      </c>
      <c r="P1212">
        <f>(Table1[[#This Row],[Min Conductivity]]+Table1[[#This Row],[Max Conductivity]])/2</f>
        <v>699</v>
      </c>
      <c r="Q1212">
        <v>3</v>
      </c>
      <c r="R1212">
        <v>4</v>
      </c>
      <c r="S1212">
        <f>(Table1[[#This Row],[Min BOD]]+Table1[[#This Row],[Max BOD]])/2</f>
        <v>3.5</v>
      </c>
      <c r="T1212">
        <v>0.26</v>
      </c>
      <c r="U1212">
        <v>2.2999999999999998</v>
      </c>
      <c r="V1212">
        <f>(Table1[[#This Row],[Min Nitrate N + Nitrite N]]+Table1[[#This Row],[Max Nitrate N + Nitrite N]])/2</f>
        <v>1.2799999999999998</v>
      </c>
      <c r="W1212">
        <v>2</v>
      </c>
      <c r="X1212">
        <v>2</v>
      </c>
      <c r="Y1212">
        <f>(Table1[[#This Row],[Min Fecal Coliform]]+Table1[[#This Row],[Max Fecal Coliform]])/2</f>
        <v>2</v>
      </c>
      <c r="Z1212">
        <v>0</v>
      </c>
      <c r="AA1212">
        <v>38</v>
      </c>
      <c r="AB1212">
        <f>(Table1[[#This Row],[Min Total Coliform]]+Table1[[#This Row],[Max Total Coliform]])/2</f>
        <v>19</v>
      </c>
      <c r="AC1212">
        <f>MIN(10, (Table1[[#This Row],[Avg BOD]]/4)*10)</f>
        <v>8.75</v>
      </c>
      <c r="AD1212">
        <f>MIN(10, (Table1[[#This Row],[Avg Fecal Coliform]]/600)*10)</f>
        <v>3.3333333333333333E-2</v>
      </c>
      <c r="AE1212">
        <f>MIN(10, (Table1[[#This Row],[Avg Nitrate N + Nitrite N]]/10)*10)</f>
        <v>1.2799999999999998</v>
      </c>
      <c r="AF1212">
        <f>IF(OR(Table1[[#This Row],[Avg pH]]&lt;6.5,Table1[[#This Row],[Avg pH]]&gt;8.5),10,0)</f>
        <v>0</v>
      </c>
      <c r="AG1212">
        <f>MAX(0, 10-(2*Table1[[#This Row],[Avg Dissolved Oxygen]]))</f>
        <v>1</v>
      </c>
      <c r="AH1212">
        <f>(Table1[[#This Row],[Fecal Score]]*0.3) + (Table1[[#This Row],[BOD Score]]*0.25) + (Table1[[#This Row],[Nitrate Score]]*0.2) + (Table1[[#This Row],[pH Score]]*0.15) + (Table1[[#This Row],[Dissolved Oxygen Score]]*0.1)</f>
        <v>2.5534999999999997</v>
      </c>
      <c r="AI1212">
        <v>2019</v>
      </c>
    </row>
    <row r="1213" spans="1:35">
      <c r="A1213">
        <v>3070</v>
      </c>
      <c r="B1213" t="s">
        <v>349</v>
      </c>
      <c r="C1213" t="s">
        <v>1</v>
      </c>
      <c r="D1213" t="s">
        <v>341</v>
      </c>
      <c r="E1213">
        <v>26</v>
      </c>
      <c r="F1213">
        <v>30</v>
      </c>
      <c r="G1213">
        <f>(Table1[[#This Row],[Min Temperature]]+Table1[[#This Row],[Max Temperature]])/2</f>
        <v>28</v>
      </c>
      <c r="H1213">
        <v>0.1</v>
      </c>
      <c r="I1213">
        <v>1.5</v>
      </c>
      <c r="J1213">
        <f>(Table1[[#This Row],[Min Dissolved Oxygen]]+Table1[[#This Row],[Max Dissolved Oxygen]])/2</f>
        <v>0.8</v>
      </c>
      <c r="K1213">
        <v>7.1</v>
      </c>
      <c r="L1213">
        <v>7.9</v>
      </c>
      <c r="M1213">
        <f>(Table1[[#This Row],[Min pH]]+Table1[[#This Row],[Max pH]])/2</f>
        <v>7.5</v>
      </c>
      <c r="N1213">
        <v>1420</v>
      </c>
      <c r="O1213">
        <v>1883</v>
      </c>
      <c r="P1213">
        <f>(Table1[[#This Row],[Min Conductivity]]+Table1[[#This Row],[Max Conductivity]])/2</f>
        <v>1651.5</v>
      </c>
      <c r="Q1213">
        <v>12</v>
      </c>
      <c r="R1213">
        <v>22</v>
      </c>
      <c r="S1213">
        <f>(Table1[[#This Row],[Min BOD]]+Table1[[#This Row],[Max BOD]])/2</f>
        <v>17</v>
      </c>
      <c r="T1213">
        <v>2.2000000000000002</v>
      </c>
      <c r="U1213">
        <v>5.2</v>
      </c>
      <c r="V1213">
        <f>(Table1[[#This Row],[Min Nitrate N + Nitrite N]]+Table1[[#This Row],[Max Nitrate N + Nitrite N]])/2</f>
        <v>3.7</v>
      </c>
      <c r="W1213">
        <v>11</v>
      </c>
      <c r="X1213">
        <v>40</v>
      </c>
      <c r="Y1213">
        <f>(Table1[[#This Row],[Min Fecal Coliform]]+Table1[[#This Row],[Max Fecal Coliform]])/2</f>
        <v>25.5</v>
      </c>
      <c r="Z1213">
        <v>330</v>
      </c>
      <c r="AA1213">
        <v>540</v>
      </c>
      <c r="AB1213">
        <f>(Table1[[#This Row],[Min Total Coliform]]+Table1[[#This Row],[Max Total Coliform]])/2</f>
        <v>435</v>
      </c>
      <c r="AC1213">
        <f>MIN(10, (Table1[[#This Row],[Avg BOD]]/4)*10)</f>
        <v>10</v>
      </c>
      <c r="AD1213">
        <f>MIN(10, (Table1[[#This Row],[Avg Fecal Coliform]]/600)*10)</f>
        <v>0.42500000000000004</v>
      </c>
      <c r="AE1213">
        <f>MIN(10, (Table1[[#This Row],[Avg Nitrate N + Nitrite N]]/10)*10)</f>
        <v>3.7</v>
      </c>
      <c r="AF1213">
        <f>IF(OR(Table1[[#This Row],[Avg pH]]&lt;6.5,Table1[[#This Row],[Avg pH]]&gt;8.5),10,0)</f>
        <v>0</v>
      </c>
      <c r="AG1213">
        <f>MAX(0, 10-(2*Table1[[#This Row],[Avg Dissolved Oxygen]]))</f>
        <v>8.4</v>
      </c>
      <c r="AH1213">
        <f>(Table1[[#This Row],[Fecal Score]]*0.3) + (Table1[[#This Row],[BOD Score]]*0.25) + (Table1[[#This Row],[Nitrate Score]]*0.2) + (Table1[[#This Row],[pH Score]]*0.15) + (Table1[[#This Row],[Dissolved Oxygen Score]]*0.1)</f>
        <v>4.2075000000000005</v>
      </c>
      <c r="AI1213">
        <v>2019</v>
      </c>
    </row>
    <row r="1214" spans="1:35">
      <c r="A1214">
        <v>3071</v>
      </c>
      <c r="B1214" t="s">
        <v>350</v>
      </c>
      <c r="C1214" t="s">
        <v>1</v>
      </c>
      <c r="D1214" t="s">
        <v>341</v>
      </c>
      <c r="E1214">
        <v>27</v>
      </c>
      <c r="F1214">
        <v>30</v>
      </c>
      <c r="G1214">
        <f>(Table1[[#This Row],[Min Temperature]]+Table1[[#This Row],[Max Temperature]])/2</f>
        <v>28.5</v>
      </c>
      <c r="H1214">
        <v>0</v>
      </c>
      <c r="I1214">
        <v>0.1</v>
      </c>
      <c r="J1214">
        <f>(Table1[[#This Row],[Min Dissolved Oxygen]]+Table1[[#This Row],[Max Dissolved Oxygen]])/2</f>
        <v>0.05</v>
      </c>
      <c r="K1214">
        <v>7.1</v>
      </c>
      <c r="L1214">
        <v>7.8</v>
      </c>
      <c r="M1214">
        <f>(Table1[[#This Row],[Min pH]]+Table1[[#This Row],[Max pH]])/2</f>
        <v>7.4499999999999993</v>
      </c>
      <c r="N1214">
        <v>1032</v>
      </c>
      <c r="O1214">
        <v>1511</v>
      </c>
      <c r="P1214">
        <f>(Table1[[#This Row],[Min Conductivity]]+Table1[[#This Row],[Max Conductivity]])/2</f>
        <v>1271.5</v>
      </c>
      <c r="Q1214">
        <v>14</v>
      </c>
      <c r="R1214">
        <v>26</v>
      </c>
      <c r="S1214">
        <f>(Table1[[#This Row],[Min BOD]]+Table1[[#This Row],[Max BOD]])/2</f>
        <v>20</v>
      </c>
      <c r="T1214">
        <v>3.28</v>
      </c>
      <c r="U1214">
        <v>8</v>
      </c>
      <c r="V1214">
        <f>(Table1[[#This Row],[Min Nitrate N + Nitrite N]]+Table1[[#This Row],[Max Nitrate N + Nitrite N]])/2</f>
        <v>5.64</v>
      </c>
      <c r="W1214">
        <v>8</v>
      </c>
      <c r="X1214">
        <v>62</v>
      </c>
      <c r="Y1214">
        <f>(Table1[[#This Row],[Min Fecal Coliform]]+Table1[[#This Row],[Max Fecal Coliform]])/2</f>
        <v>35</v>
      </c>
      <c r="Z1214">
        <v>350</v>
      </c>
      <c r="AA1214">
        <v>590</v>
      </c>
      <c r="AB1214">
        <f>(Table1[[#This Row],[Min Total Coliform]]+Table1[[#This Row],[Max Total Coliform]])/2</f>
        <v>470</v>
      </c>
      <c r="AC1214">
        <f>MIN(10, (Table1[[#This Row],[Avg BOD]]/4)*10)</f>
        <v>10</v>
      </c>
      <c r="AD1214">
        <f>MIN(10, (Table1[[#This Row],[Avg Fecal Coliform]]/600)*10)</f>
        <v>0.58333333333333337</v>
      </c>
      <c r="AE1214">
        <f>MIN(10, (Table1[[#This Row],[Avg Nitrate N + Nitrite N]]/10)*10)</f>
        <v>5.64</v>
      </c>
      <c r="AF1214">
        <f>IF(OR(Table1[[#This Row],[Avg pH]]&lt;6.5,Table1[[#This Row],[Avg pH]]&gt;8.5),10,0)</f>
        <v>0</v>
      </c>
      <c r="AG1214">
        <f>MAX(0, 10-(2*Table1[[#This Row],[Avg Dissolved Oxygen]]))</f>
        <v>9.9</v>
      </c>
      <c r="AH1214">
        <f>(Table1[[#This Row],[Fecal Score]]*0.3) + (Table1[[#This Row],[BOD Score]]*0.25) + (Table1[[#This Row],[Nitrate Score]]*0.2) + (Table1[[#This Row],[pH Score]]*0.15) + (Table1[[#This Row],[Dissolved Oxygen Score]]*0.1)</f>
        <v>4.7930000000000001</v>
      </c>
      <c r="AI1214">
        <v>2019</v>
      </c>
    </row>
    <row r="1215" spans="1:35">
      <c r="A1215">
        <v>3072</v>
      </c>
      <c r="B1215" t="s">
        <v>351</v>
      </c>
      <c r="C1215" t="s">
        <v>1</v>
      </c>
      <c r="D1215" t="s">
        <v>341</v>
      </c>
      <c r="E1215">
        <v>23</v>
      </c>
      <c r="F1215">
        <v>30</v>
      </c>
      <c r="G1215">
        <f>(Table1[[#This Row],[Min Temperature]]+Table1[[#This Row],[Max Temperature]])/2</f>
        <v>26.5</v>
      </c>
      <c r="H1215">
        <v>0</v>
      </c>
      <c r="I1215">
        <v>0.1</v>
      </c>
      <c r="J1215">
        <f>(Table1[[#This Row],[Min Dissolved Oxygen]]+Table1[[#This Row],[Max Dissolved Oxygen]])/2</f>
        <v>0.05</v>
      </c>
      <c r="K1215">
        <v>7</v>
      </c>
      <c r="L1215">
        <v>7.7</v>
      </c>
      <c r="M1215">
        <f>(Table1[[#This Row],[Min pH]]+Table1[[#This Row],[Max pH]])/2</f>
        <v>7.35</v>
      </c>
      <c r="N1215">
        <v>1269</v>
      </c>
      <c r="O1215">
        <v>1762</v>
      </c>
      <c r="P1215">
        <f>(Table1[[#This Row],[Min Conductivity]]+Table1[[#This Row],[Max Conductivity]])/2</f>
        <v>1515.5</v>
      </c>
      <c r="Q1215">
        <v>16</v>
      </c>
      <c r="R1215">
        <v>28</v>
      </c>
      <c r="S1215">
        <f>(Table1[[#This Row],[Min BOD]]+Table1[[#This Row],[Max BOD]])/2</f>
        <v>22</v>
      </c>
      <c r="T1215">
        <v>3.2</v>
      </c>
      <c r="U1215">
        <v>18</v>
      </c>
      <c r="V1215">
        <f>(Table1[[#This Row],[Min Nitrate N + Nitrite N]]+Table1[[#This Row],[Max Nitrate N + Nitrite N]])/2</f>
        <v>10.6</v>
      </c>
      <c r="W1215">
        <v>20</v>
      </c>
      <c r="X1215">
        <v>26</v>
      </c>
      <c r="Y1215">
        <f>(Table1[[#This Row],[Min Fecal Coliform]]+Table1[[#This Row],[Max Fecal Coliform]])/2</f>
        <v>23</v>
      </c>
      <c r="Z1215">
        <v>320</v>
      </c>
      <c r="AA1215">
        <v>580</v>
      </c>
      <c r="AB1215">
        <f>(Table1[[#This Row],[Min Total Coliform]]+Table1[[#This Row],[Max Total Coliform]])/2</f>
        <v>450</v>
      </c>
      <c r="AC1215">
        <f>MIN(10, (Table1[[#This Row],[Avg BOD]]/4)*10)</f>
        <v>10</v>
      </c>
      <c r="AD1215">
        <f>MIN(10, (Table1[[#This Row],[Avg Fecal Coliform]]/600)*10)</f>
        <v>0.3833333333333333</v>
      </c>
      <c r="AE1215">
        <f>MIN(10, (Table1[[#This Row],[Avg Nitrate N + Nitrite N]]/10)*10)</f>
        <v>10</v>
      </c>
      <c r="AF1215">
        <f>IF(OR(Table1[[#This Row],[Avg pH]]&lt;6.5,Table1[[#This Row],[Avg pH]]&gt;8.5),10,0)</f>
        <v>0</v>
      </c>
      <c r="AG1215">
        <f>MAX(0, 10-(2*Table1[[#This Row],[Avg Dissolved Oxygen]]))</f>
        <v>9.9</v>
      </c>
      <c r="AH1215">
        <f>(Table1[[#This Row],[Fecal Score]]*0.3) + (Table1[[#This Row],[BOD Score]]*0.25) + (Table1[[#This Row],[Nitrate Score]]*0.2) + (Table1[[#This Row],[pH Score]]*0.15) + (Table1[[#This Row],[Dissolved Oxygen Score]]*0.1)</f>
        <v>5.6050000000000004</v>
      </c>
      <c r="AI1215">
        <v>2019</v>
      </c>
    </row>
    <row r="1216" spans="1:35">
      <c r="A1216">
        <v>3073</v>
      </c>
      <c r="B1216" t="s">
        <v>476</v>
      </c>
      <c r="C1216" t="s">
        <v>1</v>
      </c>
      <c r="D1216" t="s">
        <v>341</v>
      </c>
      <c r="E1216">
        <v>22</v>
      </c>
      <c r="F1216">
        <v>30</v>
      </c>
      <c r="G1216">
        <f>(Table1[[#This Row],[Min Temperature]]+Table1[[#This Row],[Max Temperature]])/2</f>
        <v>26</v>
      </c>
      <c r="H1216">
        <v>0</v>
      </c>
      <c r="I1216">
        <v>1</v>
      </c>
      <c r="J1216">
        <f>(Table1[[#This Row],[Min Dissolved Oxygen]]+Table1[[#This Row],[Max Dissolved Oxygen]])/2</f>
        <v>0.5</v>
      </c>
      <c r="K1216">
        <v>6.9</v>
      </c>
      <c r="L1216">
        <v>7.8</v>
      </c>
      <c r="M1216">
        <f>(Table1[[#This Row],[Min pH]]+Table1[[#This Row],[Max pH]])/2</f>
        <v>7.35</v>
      </c>
      <c r="N1216">
        <v>1167</v>
      </c>
      <c r="O1216">
        <v>1666</v>
      </c>
      <c r="P1216">
        <f>(Table1[[#This Row],[Min Conductivity]]+Table1[[#This Row],[Max Conductivity]])/2</f>
        <v>1416.5</v>
      </c>
      <c r="Q1216">
        <v>12</v>
      </c>
      <c r="R1216">
        <v>42</v>
      </c>
      <c r="S1216">
        <f>(Table1[[#This Row],[Min BOD]]+Table1[[#This Row],[Max BOD]])/2</f>
        <v>27</v>
      </c>
      <c r="T1216">
        <v>8</v>
      </c>
      <c r="U1216">
        <v>26</v>
      </c>
      <c r="V1216">
        <f>(Table1[[#This Row],[Min Nitrate N + Nitrite N]]+Table1[[#This Row],[Max Nitrate N + Nitrite N]])/2</f>
        <v>17</v>
      </c>
      <c r="W1216">
        <v>20</v>
      </c>
      <c r="X1216">
        <v>28</v>
      </c>
      <c r="Y1216">
        <f>(Table1[[#This Row],[Min Fecal Coliform]]+Table1[[#This Row],[Max Fecal Coliform]])/2</f>
        <v>24</v>
      </c>
      <c r="Z1216">
        <v>350</v>
      </c>
      <c r="AA1216">
        <v>560</v>
      </c>
      <c r="AB1216">
        <f>(Table1[[#This Row],[Min Total Coliform]]+Table1[[#This Row],[Max Total Coliform]])/2</f>
        <v>455</v>
      </c>
      <c r="AC1216">
        <f>MIN(10, (Table1[[#This Row],[Avg BOD]]/4)*10)</f>
        <v>10</v>
      </c>
      <c r="AD1216">
        <f>MIN(10, (Table1[[#This Row],[Avg Fecal Coliform]]/600)*10)</f>
        <v>0.4</v>
      </c>
      <c r="AE1216">
        <f>MIN(10, (Table1[[#This Row],[Avg Nitrate N + Nitrite N]]/10)*10)</f>
        <v>10</v>
      </c>
      <c r="AF1216">
        <f>IF(OR(Table1[[#This Row],[Avg pH]]&lt;6.5,Table1[[#This Row],[Avg pH]]&gt;8.5),10,0)</f>
        <v>0</v>
      </c>
      <c r="AG1216">
        <f>MAX(0, 10-(2*Table1[[#This Row],[Avg Dissolved Oxygen]]))</f>
        <v>9</v>
      </c>
      <c r="AH1216">
        <f>(Table1[[#This Row],[Fecal Score]]*0.3) + (Table1[[#This Row],[BOD Score]]*0.25) + (Table1[[#This Row],[Nitrate Score]]*0.2) + (Table1[[#This Row],[pH Score]]*0.15) + (Table1[[#This Row],[Dissolved Oxygen Score]]*0.1)</f>
        <v>5.5200000000000005</v>
      </c>
      <c r="AI1216">
        <v>2019</v>
      </c>
    </row>
    <row r="1217" spans="1:35">
      <c r="A1217">
        <v>3074</v>
      </c>
      <c r="B1217" t="s">
        <v>477</v>
      </c>
      <c r="C1217" t="s">
        <v>1</v>
      </c>
      <c r="D1217" t="s">
        <v>341</v>
      </c>
      <c r="E1217">
        <v>25</v>
      </c>
      <c r="F1217">
        <v>32</v>
      </c>
      <c r="G1217">
        <f>(Table1[[#This Row],[Min Temperature]]+Table1[[#This Row],[Max Temperature]])/2</f>
        <v>28.5</v>
      </c>
      <c r="H1217">
        <v>0</v>
      </c>
      <c r="I1217">
        <v>1.8</v>
      </c>
      <c r="J1217">
        <f>(Table1[[#This Row],[Min Dissolved Oxygen]]+Table1[[#This Row],[Max Dissolved Oxygen]])/2</f>
        <v>0.9</v>
      </c>
      <c r="K1217">
        <v>7.2</v>
      </c>
      <c r="L1217">
        <v>7.8</v>
      </c>
      <c r="M1217">
        <f>(Table1[[#This Row],[Min pH]]+Table1[[#This Row],[Max pH]])/2</f>
        <v>7.5</v>
      </c>
      <c r="N1217">
        <v>916</v>
      </c>
      <c r="O1217">
        <v>1360</v>
      </c>
      <c r="P1217">
        <f>(Table1[[#This Row],[Min Conductivity]]+Table1[[#This Row],[Max Conductivity]])/2</f>
        <v>1138</v>
      </c>
      <c r="Q1217">
        <v>6</v>
      </c>
      <c r="R1217">
        <v>30</v>
      </c>
      <c r="S1217">
        <f>(Table1[[#This Row],[Min BOD]]+Table1[[#This Row],[Max BOD]])/2</f>
        <v>18</v>
      </c>
      <c r="T1217">
        <v>1.6</v>
      </c>
      <c r="U1217">
        <v>4</v>
      </c>
      <c r="V1217">
        <f>(Table1[[#This Row],[Min Nitrate N + Nitrite N]]+Table1[[#This Row],[Max Nitrate N + Nitrite N]])/2</f>
        <v>2.8</v>
      </c>
      <c r="W1217">
        <v>4</v>
      </c>
      <c r="X1217">
        <v>40</v>
      </c>
      <c r="Y1217">
        <f>(Table1[[#This Row],[Min Fecal Coliform]]+Table1[[#This Row],[Max Fecal Coliform]])/2</f>
        <v>22</v>
      </c>
      <c r="Z1217">
        <v>280</v>
      </c>
      <c r="AA1217">
        <v>540</v>
      </c>
      <c r="AB1217">
        <f>(Table1[[#This Row],[Min Total Coliform]]+Table1[[#This Row],[Max Total Coliform]])/2</f>
        <v>410</v>
      </c>
      <c r="AC1217">
        <f>MIN(10, (Table1[[#This Row],[Avg BOD]]/4)*10)</f>
        <v>10</v>
      </c>
      <c r="AD1217">
        <f>MIN(10, (Table1[[#This Row],[Avg Fecal Coliform]]/600)*10)</f>
        <v>0.3666666666666667</v>
      </c>
      <c r="AE1217">
        <f>MIN(10, (Table1[[#This Row],[Avg Nitrate N + Nitrite N]]/10)*10)</f>
        <v>2.8</v>
      </c>
      <c r="AF1217">
        <f>IF(OR(Table1[[#This Row],[Avg pH]]&lt;6.5,Table1[[#This Row],[Avg pH]]&gt;8.5),10,0)</f>
        <v>0</v>
      </c>
      <c r="AG1217">
        <f>MAX(0, 10-(2*Table1[[#This Row],[Avg Dissolved Oxygen]]))</f>
        <v>8.1999999999999993</v>
      </c>
      <c r="AH1217">
        <f>(Table1[[#This Row],[Fecal Score]]*0.3) + (Table1[[#This Row],[BOD Score]]*0.25) + (Table1[[#This Row],[Nitrate Score]]*0.2) + (Table1[[#This Row],[pH Score]]*0.15) + (Table1[[#This Row],[Dissolved Oxygen Score]]*0.1)</f>
        <v>3.9899999999999998</v>
      </c>
      <c r="AI1217">
        <v>2019</v>
      </c>
    </row>
    <row r="1218" spans="1:35">
      <c r="A1218">
        <v>4229</v>
      </c>
      <c r="B1218" t="s">
        <v>478</v>
      </c>
      <c r="C1218" t="s">
        <v>1</v>
      </c>
      <c r="D1218" t="s">
        <v>341</v>
      </c>
      <c r="E1218">
        <v>25</v>
      </c>
      <c r="F1218">
        <v>30</v>
      </c>
      <c r="G1218">
        <f>(Table1[[#This Row],[Min Temperature]]+Table1[[#This Row],[Max Temperature]])/2</f>
        <v>27.5</v>
      </c>
      <c r="H1218">
        <v>0</v>
      </c>
      <c r="I1218">
        <v>1</v>
      </c>
      <c r="J1218">
        <f>(Table1[[#This Row],[Min Dissolved Oxygen]]+Table1[[#This Row],[Max Dissolved Oxygen]])/2</f>
        <v>0.5</v>
      </c>
      <c r="K1218">
        <v>7.1</v>
      </c>
      <c r="L1218">
        <v>7.8</v>
      </c>
      <c r="M1218">
        <f>(Table1[[#This Row],[Min pH]]+Table1[[#This Row],[Max pH]])/2</f>
        <v>7.4499999999999993</v>
      </c>
      <c r="N1218">
        <v>1234</v>
      </c>
      <c r="O1218">
        <v>2295</v>
      </c>
      <c r="P1218">
        <f>(Table1[[#This Row],[Min Conductivity]]+Table1[[#This Row],[Max Conductivity]])/2</f>
        <v>1764.5</v>
      </c>
      <c r="Q1218">
        <v>18</v>
      </c>
      <c r="R1218">
        <v>36</v>
      </c>
      <c r="S1218">
        <f>(Table1[[#This Row],[Min BOD]]+Table1[[#This Row],[Max BOD]])/2</f>
        <v>27</v>
      </c>
      <c r="T1218">
        <v>2</v>
      </c>
      <c r="U1218">
        <v>18.2</v>
      </c>
      <c r="V1218">
        <f>(Table1[[#This Row],[Min Nitrate N + Nitrite N]]+Table1[[#This Row],[Max Nitrate N + Nitrite N]])/2</f>
        <v>10.1</v>
      </c>
      <c r="W1218">
        <v>17</v>
      </c>
      <c r="X1218">
        <v>90</v>
      </c>
      <c r="Y1218">
        <f>(Table1[[#This Row],[Min Fecal Coliform]]+Table1[[#This Row],[Max Fecal Coliform]])/2</f>
        <v>53.5</v>
      </c>
      <c r="Z1218">
        <v>220</v>
      </c>
      <c r="AA1218">
        <v>540</v>
      </c>
      <c r="AB1218">
        <f>(Table1[[#This Row],[Min Total Coliform]]+Table1[[#This Row],[Max Total Coliform]])/2</f>
        <v>380</v>
      </c>
      <c r="AC1218">
        <f>MIN(10, (Table1[[#This Row],[Avg BOD]]/4)*10)</f>
        <v>10</v>
      </c>
      <c r="AD1218">
        <f>MIN(10, (Table1[[#This Row],[Avg Fecal Coliform]]/600)*10)</f>
        <v>0.89166666666666672</v>
      </c>
      <c r="AE1218">
        <f>MIN(10, (Table1[[#This Row],[Avg Nitrate N + Nitrite N]]/10)*10)</f>
        <v>10</v>
      </c>
      <c r="AF1218">
        <f>IF(OR(Table1[[#This Row],[Avg pH]]&lt;6.5,Table1[[#This Row],[Avg pH]]&gt;8.5),10,0)</f>
        <v>0</v>
      </c>
      <c r="AG1218">
        <f>MAX(0, 10-(2*Table1[[#This Row],[Avg Dissolved Oxygen]]))</f>
        <v>9</v>
      </c>
      <c r="AH1218">
        <f>(Table1[[#This Row],[Fecal Score]]*0.3) + (Table1[[#This Row],[BOD Score]]*0.25) + (Table1[[#This Row],[Nitrate Score]]*0.2) + (Table1[[#This Row],[pH Score]]*0.15) + (Table1[[#This Row],[Dissolved Oxygen Score]]*0.1)</f>
        <v>5.6675000000000004</v>
      </c>
      <c r="AI1218">
        <v>2019</v>
      </c>
    </row>
    <row r="1219" spans="1:35">
      <c r="A1219">
        <v>4234</v>
      </c>
      <c r="B1219" t="s">
        <v>479</v>
      </c>
      <c r="C1219" t="s">
        <v>1</v>
      </c>
      <c r="D1219" t="s">
        <v>341</v>
      </c>
      <c r="E1219">
        <v>27</v>
      </c>
      <c r="F1219">
        <v>30</v>
      </c>
      <c r="G1219">
        <f>(Table1[[#This Row],[Min Temperature]]+Table1[[#This Row],[Max Temperature]])/2</f>
        <v>28.5</v>
      </c>
      <c r="H1219">
        <v>0</v>
      </c>
      <c r="I1219">
        <v>5.7</v>
      </c>
      <c r="J1219">
        <f>(Table1[[#This Row],[Min Dissolved Oxygen]]+Table1[[#This Row],[Max Dissolved Oxygen]])/2</f>
        <v>2.85</v>
      </c>
      <c r="K1219">
        <v>7.3</v>
      </c>
      <c r="L1219">
        <v>8.6</v>
      </c>
      <c r="M1219">
        <f>(Table1[[#This Row],[Min pH]]+Table1[[#This Row],[Max pH]])/2</f>
        <v>7.9499999999999993</v>
      </c>
      <c r="N1219">
        <v>1113</v>
      </c>
      <c r="O1219">
        <v>1610</v>
      </c>
      <c r="P1219">
        <f>(Table1[[#This Row],[Min Conductivity]]+Table1[[#This Row],[Max Conductivity]])/2</f>
        <v>1361.5</v>
      </c>
      <c r="Q1219">
        <v>8</v>
      </c>
      <c r="R1219">
        <v>28</v>
      </c>
      <c r="S1219">
        <f>(Table1[[#This Row],[Min BOD]]+Table1[[#This Row],[Max BOD]])/2</f>
        <v>18</v>
      </c>
      <c r="T1219">
        <v>2</v>
      </c>
      <c r="U1219">
        <v>12</v>
      </c>
      <c r="V1219">
        <f>(Table1[[#This Row],[Min Nitrate N + Nitrite N]]+Table1[[#This Row],[Max Nitrate N + Nitrite N]])/2</f>
        <v>7</v>
      </c>
      <c r="W1219">
        <v>20</v>
      </c>
      <c r="X1219">
        <v>120</v>
      </c>
      <c r="Y1219">
        <f>(Table1[[#This Row],[Min Fecal Coliform]]+Table1[[#This Row],[Max Fecal Coliform]])/2</f>
        <v>70</v>
      </c>
      <c r="Z1219">
        <v>320</v>
      </c>
      <c r="AA1219">
        <v>540</v>
      </c>
      <c r="AB1219">
        <f>(Table1[[#This Row],[Min Total Coliform]]+Table1[[#This Row],[Max Total Coliform]])/2</f>
        <v>430</v>
      </c>
      <c r="AC1219">
        <f>MIN(10, (Table1[[#This Row],[Avg BOD]]/4)*10)</f>
        <v>10</v>
      </c>
      <c r="AD1219">
        <f>MIN(10, (Table1[[#This Row],[Avg Fecal Coliform]]/600)*10)</f>
        <v>1.1666666666666667</v>
      </c>
      <c r="AE1219">
        <f>MIN(10, (Table1[[#This Row],[Avg Nitrate N + Nitrite N]]/10)*10)</f>
        <v>7</v>
      </c>
      <c r="AF1219">
        <f>IF(OR(Table1[[#This Row],[Avg pH]]&lt;6.5,Table1[[#This Row],[Avg pH]]&gt;8.5),10,0)</f>
        <v>0</v>
      </c>
      <c r="AG1219">
        <f>MAX(0, 10-(2*Table1[[#This Row],[Avg Dissolved Oxygen]]))</f>
        <v>4.3</v>
      </c>
      <c r="AH1219">
        <f>(Table1[[#This Row],[Fecal Score]]*0.3) + (Table1[[#This Row],[BOD Score]]*0.25) + (Table1[[#This Row],[Nitrate Score]]*0.2) + (Table1[[#This Row],[pH Score]]*0.15) + (Table1[[#This Row],[Dissolved Oxygen Score]]*0.1)</f>
        <v>4.68</v>
      </c>
      <c r="AI1219">
        <v>2019</v>
      </c>
    </row>
    <row r="1220" spans="1:35">
      <c r="A1220">
        <v>4235</v>
      </c>
      <c r="B1220" t="s">
        <v>480</v>
      </c>
      <c r="C1220" t="s">
        <v>1</v>
      </c>
      <c r="D1220" t="s">
        <v>341</v>
      </c>
      <c r="E1220">
        <v>23</v>
      </c>
      <c r="F1220">
        <v>35</v>
      </c>
      <c r="G1220">
        <f>(Table1[[#This Row],[Min Temperature]]+Table1[[#This Row],[Max Temperature]])/2</f>
        <v>29</v>
      </c>
      <c r="H1220">
        <v>0</v>
      </c>
      <c r="I1220">
        <v>6.8</v>
      </c>
      <c r="J1220">
        <f>(Table1[[#This Row],[Min Dissolved Oxygen]]+Table1[[#This Row],[Max Dissolved Oxygen]])/2</f>
        <v>3.4</v>
      </c>
      <c r="K1220">
        <v>7.1</v>
      </c>
      <c r="L1220">
        <v>8.1999999999999993</v>
      </c>
      <c r="M1220">
        <f>(Table1[[#This Row],[Min pH]]+Table1[[#This Row],[Max pH]])/2</f>
        <v>7.6499999999999995</v>
      </c>
      <c r="N1220">
        <v>1037</v>
      </c>
      <c r="O1220">
        <v>2332</v>
      </c>
      <c r="P1220">
        <f>(Table1[[#This Row],[Min Conductivity]]+Table1[[#This Row],[Max Conductivity]])/2</f>
        <v>1684.5</v>
      </c>
      <c r="Q1220">
        <v>5.2</v>
      </c>
      <c r="R1220">
        <v>36</v>
      </c>
      <c r="S1220">
        <f>(Table1[[#This Row],[Min BOD]]+Table1[[#This Row],[Max BOD]])/2</f>
        <v>20.6</v>
      </c>
      <c r="T1220">
        <v>3.61</v>
      </c>
      <c r="U1220">
        <v>14.5</v>
      </c>
      <c r="V1220">
        <f>(Table1[[#This Row],[Min Nitrate N + Nitrite N]]+Table1[[#This Row],[Max Nitrate N + Nitrite N]])/2</f>
        <v>9.0549999999999997</v>
      </c>
      <c r="W1220">
        <v>2</v>
      </c>
      <c r="X1220">
        <v>180</v>
      </c>
      <c r="Y1220">
        <f>(Table1[[#This Row],[Min Fecal Coliform]]+Table1[[#This Row],[Max Fecal Coliform]])/2</f>
        <v>91</v>
      </c>
      <c r="Z1220">
        <v>0</v>
      </c>
      <c r="AA1220">
        <v>490</v>
      </c>
      <c r="AB1220">
        <f>(Table1[[#This Row],[Min Total Coliform]]+Table1[[#This Row],[Max Total Coliform]])/2</f>
        <v>245</v>
      </c>
      <c r="AC1220">
        <f>MIN(10, (Table1[[#This Row],[Avg BOD]]/4)*10)</f>
        <v>10</v>
      </c>
      <c r="AD1220">
        <f>MIN(10, (Table1[[#This Row],[Avg Fecal Coliform]]/600)*10)</f>
        <v>1.5166666666666666</v>
      </c>
      <c r="AE1220">
        <f>MIN(10, (Table1[[#This Row],[Avg Nitrate N + Nitrite N]]/10)*10)</f>
        <v>9.0549999999999997</v>
      </c>
      <c r="AF1220">
        <f>IF(OR(Table1[[#This Row],[Avg pH]]&lt;6.5,Table1[[#This Row],[Avg pH]]&gt;8.5),10,0)</f>
        <v>0</v>
      </c>
      <c r="AG1220">
        <f>MAX(0, 10-(2*Table1[[#This Row],[Avg Dissolved Oxygen]]))</f>
        <v>3.2</v>
      </c>
      <c r="AH1220">
        <f>(Table1[[#This Row],[Fecal Score]]*0.3) + (Table1[[#This Row],[BOD Score]]*0.25) + (Table1[[#This Row],[Nitrate Score]]*0.2) + (Table1[[#This Row],[pH Score]]*0.15) + (Table1[[#This Row],[Dissolved Oxygen Score]]*0.1)</f>
        <v>5.0860000000000003</v>
      </c>
      <c r="AI1220">
        <v>2019</v>
      </c>
    </row>
    <row r="1221" spans="1:35">
      <c r="A1221">
        <v>4667</v>
      </c>
      <c r="B1221" t="s">
        <v>683</v>
      </c>
      <c r="C1221" t="s">
        <v>1</v>
      </c>
      <c r="D1221" t="s">
        <v>341</v>
      </c>
      <c r="E1221">
        <v>23</v>
      </c>
      <c r="F1221">
        <v>30</v>
      </c>
      <c r="G1221">
        <f>(Table1[[#This Row],[Min Temperature]]+Table1[[#This Row],[Max Temperature]])/2</f>
        <v>26.5</v>
      </c>
      <c r="H1221">
        <v>0</v>
      </c>
      <c r="I1221">
        <v>0.1</v>
      </c>
      <c r="J1221">
        <f>(Table1[[#This Row],[Min Dissolved Oxygen]]+Table1[[#This Row],[Max Dissolved Oxygen]])/2</f>
        <v>0.05</v>
      </c>
      <c r="K1221">
        <v>6.9</v>
      </c>
      <c r="L1221">
        <v>7.6</v>
      </c>
      <c r="M1221">
        <f>(Table1[[#This Row],[Min pH]]+Table1[[#This Row],[Max pH]])/2</f>
        <v>7.25</v>
      </c>
      <c r="N1221">
        <v>1720</v>
      </c>
      <c r="O1221">
        <v>2967</v>
      </c>
      <c r="P1221">
        <f>(Table1[[#This Row],[Min Conductivity]]+Table1[[#This Row],[Max Conductivity]])/2</f>
        <v>2343.5</v>
      </c>
      <c r="Q1221">
        <v>32</v>
      </c>
      <c r="R1221">
        <v>62</v>
      </c>
      <c r="S1221">
        <f>(Table1[[#This Row],[Min BOD]]+Table1[[#This Row],[Max BOD]])/2</f>
        <v>47</v>
      </c>
      <c r="T1221">
        <v>1</v>
      </c>
      <c r="U1221">
        <v>33.24</v>
      </c>
      <c r="V1221">
        <f>(Table1[[#This Row],[Min Nitrate N + Nitrite N]]+Table1[[#This Row],[Max Nitrate N + Nitrite N]])/2</f>
        <v>17.12</v>
      </c>
      <c r="W1221">
        <v>20</v>
      </c>
      <c r="X1221">
        <v>49</v>
      </c>
      <c r="Y1221">
        <f>(Table1[[#This Row],[Min Fecal Coliform]]+Table1[[#This Row],[Max Fecal Coliform]])/2</f>
        <v>34.5</v>
      </c>
      <c r="Z1221">
        <v>330</v>
      </c>
      <c r="AA1221">
        <v>920</v>
      </c>
      <c r="AB1221">
        <f>(Table1[[#This Row],[Min Total Coliform]]+Table1[[#This Row],[Max Total Coliform]])/2</f>
        <v>625</v>
      </c>
      <c r="AC1221">
        <f>MIN(10, (Table1[[#This Row],[Avg BOD]]/4)*10)</f>
        <v>10</v>
      </c>
      <c r="AD1221">
        <f>MIN(10, (Table1[[#This Row],[Avg Fecal Coliform]]/600)*10)</f>
        <v>0.57500000000000007</v>
      </c>
      <c r="AE1221">
        <f>MIN(10, (Table1[[#This Row],[Avg Nitrate N + Nitrite N]]/10)*10)</f>
        <v>10</v>
      </c>
      <c r="AF1221">
        <f>IF(OR(Table1[[#This Row],[Avg pH]]&lt;6.5,Table1[[#This Row],[Avg pH]]&gt;8.5),10,0)</f>
        <v>0</v>
      </c>
      <c r="AG1221">
        <f>MAX(0, 10-(2*Table1[[#This Row],[Avg Dissolved Oxygen]]))</f>
        <v>9.9</v>
      </c>
      <c r="AH1221">
        <f>(Table1[[#This Row],[Fecal Score]]*0.3) + (Table1[[#This Row],[BOD Score]]*0.25) + (Table1[[#This Row],[Nitrate Score]]*0.2) + (Table1[[#This Row],[pH Score]]*0.15) + (Table1[[#This Row],[Dissolved Oxygen Score]]*0.1)</f>
        <v>5.6624999999999996</v>
      </c>
      <c r="AI1221">
        <v>2019</v>
      </c>
    </row>
    <row r="1222" spans="1:35">
      <c r="A1222">
        <v>4668</v>
      </c>
      <c r="B1222" t="s">
        <v>684</v>
      </c>
      <c r="C1222" t="s">
        <v>1</v>
      </c>
      <c r="D1222" t="s">
        <v>341</v>
      </c>
      <c r="E1222">
        <v>25</v>
      </c>
      <c r="F1222">
        <v>30</v>
      </c>
      <c r="G1222">
        <f>(Table1[[#This Row],[Min Temperature]]+Table1[[#This Row],[Max Temperature]])/2</f>
        <v>27.5</v>
      </c>
      <c r="H1222">
        <v>0</v>
      </c>
      <c r="I1222">
        <v>2.8</v>
      </c>
      <c r="J1222">
        <f>(Table1[[#This Row],[Min Dissolved Oxygen]]+Table1[[#This Row],[Max Dissolved Oxygen]])/2</f>
        <v>1.4</v>
      </c>
      <c r="K1222">
        <v>7.1</v>
      </c>
      <c r="L1222">
        <v>8.4</v>
      </c>
      <c r="M1222">
        <f>(Table1[[#This Row],[Min pH]]+Table1[[#This Row],[Max pH]])/2</f>
        <v>7.75</v>
      </c>
      <c r="N1222">
        <v>1206</v>
      </c>
      <c r="O1222">
        <v>1790</v>
      </c>
      <c r="P1222">
        <f>(Table1[[#This Row],[Min Conductivity]]+Table1[[#This Row],[Max Conductivity]])/2</f>
        <v>1498</v>
      </c>
      <c r="Q1222">
        <v>30</v>
      </c>
      <c r="R1222">
        <v>60</v>
      </c>
      <c r="S1222">
        <f>(Table1[[#This Row],[Min BOD]]+Table1[[#This Row],[Max BOD]])/2</f>
        <v>45</v>
      </c>
      <c r="T1222">
        <v>19</v>
      </c>
      <c r="U1222">
        <v>73.62</v>
      </c>
      <c r="V1222">
        <f>(Table1[[#This Row],[Min Nitrate N + Nitrite N]]+Table1[[#This Row],[Max Nitrate N + Nitrite N]])/2</f>
        <v>46.31</v>
      </c>
      <c r="W1222">
        <v>14</v>
      </c>
      <c r="X1222">
        <v>49</v>
      </c>
      <c r="Y1222">
        <f>(Table1[[#This Row],[Min Fecal Coliform]]+Table1[[#This Row],[Max Fecal Coliform]])/2</f>
        <v>31.5</v>
      </c>
      <c r="Z1222">
        <v>220</v>
      </c>
      <c r="AA1222">
        <v>430</v>
      </c>
      <c r="AB1222">
        <f>(Table1[[#This Row],[Min Total Coliform]]+Table1[[#This Row],[Max Total Coliform]])/2</f>
        <v>325</v>
      </c>
      <c r="AC1222">
        <f>MIN(10, (Table1[[#This Row],[Avg BOD]]/4)*10)</f>
        <v>10</v>
      </c>
      <c r="AD1222">
        <f>MIN(10, (Table1[[#This Row],[Avg Fecal Coliform]]/600)*10)</f>
        <v>0.52500000000000002</v>
      </c>
      <c r="AE1222">
        <f>MIN(10, (Table1[[#This Row],[Avg Nitrate N + Nitrite N]]/10)*10)</f>
        <v>10</v>
      </c>
      <c r="AF1222">
        <f>IF(OR(Table1[[#This Row],[Avg pH]]&lt;6.5,Table1[[#This Row],[Avg pH]]&gt;8.5),10,0)</f>
        <v>0</v>
      </c>
      <c r="AG1222">
        <f>MAX(0, 10-(2*Table1[[#This Row],[Avg Dissolved Oxygen]]))</f>
        <v>7.2</v>
      </c>
      <c r="AH1222">
        <f>(Table1[[#This Row],[Fecal Score]]*0.3) + (Table1[[#This Row],[BOD Score]]*0.25) + (Table1[[#This Row],[Nitrate Score]]*0.2) + (Table1[[#This Row],[pH Score]]*0.15) + (Table1[[#This Row],[Dissolved Oxygen Score]]*0.1)</f>
        <v>5.3775000000000004</v>
      </c>
      <c r="AI1222">
        <v>2019</v>
      </c>
    </row>
    <row r="1223" spans="1:35">
      <c r="A1223">
        <v>4669</v>
      </c>
      <c r="B1223" t="s">
        <v>685</v>
      </c>
      <c r="C1223" t="s">
        <v>1</v>
      </c>
      <c r="D1223" t="s">
        <v>341</v>
      </c>
      <c r="E1223">
        <v>28</v>
      </c>
      <c r="F1223">
        <v>28</v>
      </c>
      <c r="G1223">
        <f>(Table1[[#This Row],[Min Temperature]]+Table1[[#This Row],[Max Temperature]])/2</f>
        <v>28</v>
      </c>
      <c r="H1223">
        <v>0.1</v>
      </c>
      <c r="I1223">
        <v>2</v>
      </c>
      <c r="J1223">
        <f>(Table1[[#This Row],[Min Dissolved Oxygen]]+Table1[[#This Row],[Max Dissolved Oxygen]])/2</f>
        <v>1.05</v>
      </c>
      <c r="K1223">
        <v>7</v>
      </c>
      <c r="L1223">
        <v>8</v>
      </c>
      <c r="M1223">
        <f>(Table1[[#This Row],[Min pH]]+Table1[[#This Row],[Max pH]])/2</f>
        <v>7.5</v>
      </c>
      <c r="N1223">
        <v>1783</v>
      </c>
      <c r="O1223">
        <v>1916</v>
      </c>
      <c r="P1223">
        <f>(Table1[[#This Row],[Min Conductivity]]+Table1[[#This Row],[Max Conductivity]])/2</f>
        <v>1849.5</v>
      </c>
      <c r="Q1223">
        <v>24</v>
      </c>
      <c r="R1223">
        <v>28</v>
      </c>
      <c r="S1223">
        <f>(Table1[[#This Row],[Min BOD]]+Table1[[#This Row],[Max BOD]])/2</f>
        <v>26</v>
      </c>
      <c r="T1223">
        <v>12</v>
      </c>
      <c r="U1223">
        <v>18</v>
      </c>
      <c r="V1223">
        <f>(Table1[[#This Row],[Min Nitrate N + Nitrite N]]+Table1[[#This Row],[Max Nitrate N + Nitrite N]])/2</f>
        <v>15</v>
      </c>
      <c r="W1223">
        <v>2</v>
      </c>
      <c r="X1223">
        <v>26</v>
      </c>
      <c r="Y1223">
        <f>(Table1[[#This Row],[Min Fecal Coliform]]+Table1[[#This Row],[Max Fecal Coliform]])/2</f>
        <v>14</v>
      </c>
      <c r="Z1223">
        <v>0</v>
      </c>
      <c r="AA1223">
        <v>430</v>
      </c>
      <c r="AB1223">
        <f>(Table1[[#This Row],[Min Total Coliform]]+Table1[[#This Row],[Max Total Coliform]])/2</f>
        <v>215</v>
      </c>
      <c r="AC1223">
        <f>MIN(10, (Table1[[#This Row],[Avg BOD]]/4)*10)</f>
        <v>10</v>
      </c>
      <c r="AD1223">
        <f>MIN(10, (Table1[[#This Row],[Avg Fecal Coliform]]/600)*10)</f>
        <v>0.23333333333333334</v>
      </c>
      <c r="AE1223">
        <f>MIN(10, (Table1[[#This Row],[Avg Nitrate N + Nitrite N]]/10)*10)</f>
        <v>10</v>
      </c>
      <c r="AF1223">
        <f>IF(OR(Table1[[#This Row],[Avg pH]]&lt;6.5,Table1[[#This Row],[Avg pH]]&gt;8.5),10,0)</f>
        <v>0</v>
      </c>
      <c r="AG1223">
        <f>MAX(0, 10-(2*Table1[[#This Row],[Avg Dissolved Oxygen]]))</f>
        <v>7.9</v>
      </c>
      <c r="AH1223">
        <f>(Table1[[#This Row],[Fecal Score]]*0.3) + (Table1[[#This Row],[BOD Score]]*0.25) + (Table1[[#This Row],[Nitrate Score]]*0.2) + (Table1[[#This Row],[pH Score]]*0.15) + (Table1[[#This Row],[Dissolved Oxygen Score]]*0.1)</f>
        <v>5.36</v>
      </c>
      <c r="AI1223">
        <v>2019</v>
      </c>
    </row>
    <row r="1224" spans="1:35">
      <c r="A1224">
        <v>4672</v>
      </c>
      <c r="B1224" t="s">
        <v>686</v>
      </c>
      <c r="C1224" t="s">
        <v>1</v>
      </c>
      <c r="D1224" t="s">
        <v>341</v>
      </c>
      <c r="E1224">
        <v>22</v>
      </c>
      <c r="F1224">
        <v>31</v>
      </c>
      <c r="G1224">
        <f>(Table1[[#This Row],[Min Temperature]]+Table1[[#This Row],[Max Temperature]])/2</f>
        <v>26.5</v>
      </c>
      <c r="H1224">
        <v>0.1</v>
      </c>
      <c r="I1224">
        <v>3.6</v>
      </c>
      <c r="J1224">
        <f>(Table1[[#This Row],[Min Dissolved Oxygen]]+Table1[[#This Row],[Max Dissolved Oxygen]])/2</f>
        <v>1.85</v>
      </c>
      <c r="K1224">
        <v>6.7</v>
      </c>
      <c r="L1224">
        <v>7.9</v>
      </c>
      <c r="M1224">
        <f>(Table1[[#This Row],[Min pH]]+Table1[[#This Row],[Max pH]])/2</f>
        <v>7.3000000000000007</v>
      </c>
      <c r="N1224">
        <v>1122</v>
      </c>
      <c r="O1224">
        <v>1756</v>
      </c>
      <c r="P1224">
        <f>(Table1[[#This Row],[Min Conductivity]]+Table1[[#This Row],[Max Conductivity]])/2</f>
        <v>1439</v>
      </c>
      <c r="Q1224">
        <v>14</v>
      </c>
      <c r="R1224">
        <v>30</v>
      </c>
      <c r="S1224">
        <f>(Table1[[#This Row],[Min BOD]]+Table1[[#This Row],[Max BOD]])/2</f>
        <v>22</v>
      </c>
      <c r="T1224">
        <v>8</v>
      </c>
      <c r="U1224">
        <v>24.46</v>
      </c>
      <c r="V1224">
        <f>(Table1[[#This Row],[Min Nitrate N + Nitrite N]]+Table1[[#This Row],[Max Nitrate N + Nitrite N]])/2</f>
        <v>16.23</v>
      </c>
      <c r="W1224">
        <v>2</v>
      </c>
      <c r="X1224">
        <v>22</v>
      </c>
      <c r="Y1224">
        <f>(Table1[[#This Row],[Min Fecal Coliform]]+Table1[[#This Row],[Max Fecal Coliform]])/2</f>
        <v>12</v>
      </c>
      <c r="Z1224">
        <v>0</v>
      </c>
      <c r="AA1224">
        <v>500</v>
      </c>
      <c r="AB1224">
        <f>(Table1[[#This Row],[Min Total Coliform]]+Table1[[#This Row],[Max Total Coliform]])/2</f>
        <v>250</v>
      </c>
      <c r="AC1224">
        <f>MIN(10, (Table1[[#This Row],[Avg BOD]]/4)*10)</f>
        <v>10</v>
      </c>
      <c r="AD1224">
        <f>MIN(10, (Table1[[#This Row],[Avg Fecal Coliform]]/600)*10)</f>
        <v>0.2</v>
      </c>
      <c r="AE1224">
        <f>MIN(10, (Table1[[#This Row],[Avg Nitrate N + Nitrite N]]/10)*10)</f>
        <v>10</v>
      </c>
      <c r="AF1224">
        <f>IF(OR(Table1[[#This Row],[Avg pH]]&lt;6.5,Table1[[#This Row],[Avg pH]]&gt;8.5),10,0)</f>
        <v>0</v>
      </c>
      <c r="AG1224">
        <f>MAX(0, 10-(2*Table1[[#This Row],[Avg Dissolved Oxygen]]))</f>
        <v>6.3</v>
      </c>
      <c r="AH1224">
        <f>(Table1[[#This Row],[Fecal Score]]*0.3) + (Table1[[#This Row],[BOD Score]]*0.25) + (Table1[[#This Row],[Nitrate Score]]*0.2) + (Table1[[#This Row],[pH Score]]*0.15) + (Table1[[#This Row],[Dissolved Oxygen Score]]*0.1)</f>
        <v>5.19</v>
      </c>
      <c r="AI1224">
        <v>2019</v>
      </c>
    </row>
    <row r="1225" spans="1:35">
      <c r="A1225">
        <v>4673</v>
      </c>
      <c r="B1225" t="s">
        <v>687</v>
      </c>
      <c r="C1225" t="s">
        <v>1</v>
      </c>
      <c r="D1225" t="s">
        <v>341</v>
      </c>
      <c r="E1225">
        <v>25</v>
      </c>
      <c r="F1225">
        <v>30</v>
      </c>
      <c r="G1225">
        <f>(Table1[[#This Row],[Min Temperature]]+Table1[[#This Row],[Max Temperature]])/2</f>
        <v>27.5</v>
      </c>
      <c r="H1225">
        <v>0</v>
      </c>
      <c r="I1225">
        <v>2.8</v>
      </c>
      <c r="J1225">
        <f>(Table1[[#This Row],[Min Dissolved Oxygen]]+Table1[[#This Row],[Max Dissolved Oxygen]])/2</f>
        <v>1.4</v>
      </c>
      <c r="K1225">
        <v>6.8</v>
      </c>
      <c r="L1225">
        <v>7.8</v>
      </c>
      <c r="M1225">
        <f>(Table1[[#This Row],[Min pH]]+Table1[[#This Row],[Max pH]])/2</f>
        <v>7.3</v>
      </c>
      <c r="N1225">
        <v>896</v>
      </c>
      <c r="O1225">
        <v>1280</v>
      </c>
      <c r="P1225">
        <f>(Table1[[#This Row],[Min Conductivity]]+Table1[[#This Row],[Max Conductivity]])/2</f>
        <v>1088</v>
      </c>
      <c r="Q1225">
        <v>8</v>
      </c>
      <c r="R1225">
        <v>16</v>
      </c>
      <c r="S1225">
        <f>(Table1[[#This Row],[Min BOD]]+Table1[[#This Row],[Max BOD]])/2</f>
        <v>12</v>
      </c>
      <c r="T1225">
        <v>2.4</v>
      </c>
      <c r="U1225">
        <v>13</v>
      </c>
      <c r="V1225">
        <f>(Table1[[#This Row],[Min Nitrate N + Nitrite N]]+Table1[[#This Row],[Max Nitrate N + Nitrite N]])/2</f>
        <v>7.7</v>
      </c>
      <c r="W1225">
        <v>16</v>
      </c>
      <c r="X1225">
        <v>32</v>
      </c>
      <c r="Y1225">
        <f>(Table1[[#This Row],[Min Fecal Coliform]]+Table1[[#This Row],[Max Fecal Coliform]])/2</f>
        <v>24</v>
      </c>
      <c r="Z1225">
        <v>220</v>
      </c>
      <c r="AA1225">
        <v>430</v>
      </c>
      <c r="AB1225">
        <f>(Table1[[#This Row],[Min Total Coliform]]+Table1[[#This Row],[Max Total Coliform]])/2</f>
        <v>325</v>
      </c>
      <c r="AC1225">
        <f>MIN(10, (Table1[[#This Row],[Avg BOD]]/4)*10)</f>
        <v>10</v>
      </c>
      <c r="AD1225">
        <f>MIN(10, (Table1[[#This Row],[Avg Fecal Coliform]]/600)*10)</f>
        <v>0.4</v>
      </c>
      <c r="AE1225">
        <f>MIN(10, (Table1[[#This Row],[Avg Nitrate N + Nitrite N]]/10)*10)</f>
        <v>7.7</v>
      </c>
      <c r="AF1225">
        <f>IF(OR(Table1[[#This Row],[Avg pH]]&lt;6.5,Table1[[#This Row],[Avg pH]]&gt;8.5),10,0)</f>
        <v>0</v>
      </c>
      <c r="AG1225">
        <f>MAX(0, 10-(2*Table1[[#This Row],[Avg Dissolved Oxygen]]))</f>
        <v>7.2</v>
      </c>
      <c r="AH1225">
        <f>(Table1[[#This Row],[Fecal Score]]*0.3) + (Table1[[#This Row],[BOD Score]]*0.25) + (Table1[[#This Row],[Nitrate Score]]*0.2) + (Table1[[#This Row],[pH Score]]*0.15) + (Table1[[#This Row],[Dissolved Oxygen Score]]*0.1)</f>
        <v>4.88</v>
      </c>
      <c r="AI1225">
        <v>2019</v>
      </c>
    </row>
    <row r="1226" spans="1:35">
      <c r="A1226">
        <v>4674</v>
      </c>
      <c r="B1226" t="s">
        <v>688</v>
      </c>
      <c r="C1226" t="s">
        <v>1</v>
      </c>
      <c r="D1226" t="s">
        <v>341</v>
      </c>
      <c r="E1226">
        <v>28</v>
      </c>
      <c r="F1226">
        <v>29</v>
      </c>
      <c r="G1226">
        <f>(Table1[[#This Row],[Min Temperature]]+Table1[[#This Row],[Max Temperature]])/2</f>
        <v>28.5</v>
      </c>
      <c r="H1226">
        <v>0.1</v>
      </c>
      <c r="I1226">
        <v>0.1</v>
      </c>
      <c r="J1226">
        <f>(Table1[[#This Row],[Min Dissolved Oxygen]]+Table1[[#This Row],[Max Dissolved Oxygen]])/2</f>
        <v>0.1</v>
      </c>
      <c r="K1226">
        <v>7.1</v>
      </c>
      <c r="L1226">
        <v>7.9</v>
      </c>
      <c r="M1226">
        <f>(Table1[[#This Row],[Min pH]]+Table1[[#This Row],[Max pH]])/2</f>
        <v>7.5</v>
      </c>
      <c r="N1226">
        <v>1020</v>
      </c>
      <c r="O1226">
        <v>1440</v>
      </c>
      <c r="P1226">
        <f>(Table1[[#This Row],[Min Conductivity]]+Table1[[#This Row],[Max Conductivity]])/2</f>
        <v>1230</v>
      </c>
      <c r="Q1226">
        <v>14</v>
      </c>
      <c r="R1226">
        <v>22</v>
      </c>
      <c r="S1226">
        <f>(Table1[[#This Row],[Min BOD]]+Table1[[#This Row],[Max BOD]])/2</f>
        <v>18</v>
      </c>
      <c r="T1226">
        <v>0.7</v>
      </c>
      <c r="U1226">
        <v>9</v>
      </c>
      <c r="V1226">
        <f>(Table1[[#This Row],[Min Nitrate N + Nitrite N]]+Table1[[#This Row],[Max Nitrate N + Nitrite N]])/2</f>
        <v>4.8499999999999996</v>
      </c>
      <c r="W1226">
        <v>20</v>
      </c>
      <c r="X1226">
        <v>22</v>
      </c>
      <c r="Y1226">
        <f>(Table1[[#This Row],[Min Fecal Coliform]]+Table1[[#This Row],[Max Fecal Coliform]])/2</f>
        <v>21</v>
      </c>
      <c r="Z1226">
        <v>220</v>
      </c>
      <c r="AA1226">
        <v>350</v>
      </c>
      <c r="AB1226">
        <f>(Table1[[#This Row],[Min Total Coliform]]+Table1[[#This Row],[Max Total Coliform]])/2</f>
        <v>285</v>
      </c>
      <c r="AC1226">
        <f>MIN(10, (Table1[[#This Row],[Avg BOD]]/4)*10)</f>
        <v>10</v>
      </c>
      <c r="AD1226">
        <f>MIN(10, (Table1[[#This Row],[Avg Fecal Coliform]]/600)*10)</f>
        <v>0.35000000000000003</v>
      </c>
      <c r="AE1226">
        <f>MIN(10, (Table1[[#This Row],[Avg Nitrate N + Nitrite N]]/10)*10)</f>
        <v>4.8499999999999996</v>
      </c>
      <c r="AF1226">
        <f>IF(OR(Table1[[#This Row],[Avg pH]]&lt;6.5,Table1[[#This Row],[Avg pH]]&gt;8.5),10,0)</f>
        <v>0</v>
      </c>
      <c r="AG1226">
        <f>MAX(0, 10-(2*Table1[[#This Row],[Avg Dissolved Oxygen]]))</f>
        <v>9.8000000000000007</v>
      </c>
      <c r="AH1226">
        <f>(Table1[[#This Row],[Fecal Score]]*0.3) + (Table1[[#This Row],[BOD Score]]*0.25) + (Table1[[#This Row],[Nitrate Score]]*0.2) + (Table1[[#This Row],[pH Score]]*0.15) + (Table1[[#This Row],[Dissolved Oxygen Score]]*0.1)</f>
        <v>4.5550000000000006</v>
      </c>
      <c r="AI1226">
        <v>2019</v>
      </c>
    </row>
    <row r="1227" spans="1:35">
      <c r="A1227">
        <v>4676</v>
      </c>
      <c r="B1227" t="s">
        <v>689</v>
      </c>
      <c r="C1227" t="s">
        <v>1</v>
      </c>
      <c r="D1227" t="s">
        <v>341</v>
      </c>
      <c r="E1227">
        <v>26</v>
      </c>
      <c r="F1227">
        <v>30</v>
      </c>
      <c r="G1227">
        <f>(Table1[[#This Row],[Min Temperature]]+Table1[[#This Row],[Max Temperature]])/2</f>
        <v>28</v>
      </c>
      <c r="H1227">
        <v>0.1</v>
      </c>
      <c r="I1227">
        <v>5.4</v>
      </c>
      <c r="J1227">
        <f>(Table1[[#This Row],[Min Dissolved Oxygen]]+Table1[[#This Row],[Max Dissolved Oxygen]])/2</f>
        <v>2.75</v>
      </c>
      <c r="K1227">
        <v>6.9</v>
      </c>
      <c r="L1227">
        <v>7.9</v>
      </c>
      <c r="M1227">
        <f>(Table1[[#This Row],[Min pH]]+Table1[[#This Row],[Max pH]])/2</f>
        <v>7.4</v>
      </c>
      <c r="N1227">
        <v>1271</v>
      </c>
      <c r="O1227">
        <v>1739</v>
      </c>
      <c r="P1227">
        <f>(Table1[[#This Row],[Min Conductivity]]+Table1[[#This Row],[Max Conductivity]])/2</f>
        <v>1505</v>
      </c>
      <c r="Q1227">
        <v>28</v>
      </c>
      <c r="R1227">
        <v>44</v>
      </c>
      <c r="S1227">
        <f>(Table1[[#This Row],[Min BOD]]+Table1[[#This Row],[Max BOD]])/2</f>
        <v>36</v>
      </c>
      <c r="T1227">
        <v>16</v>
      </c>
      <c r="U1227">
        <v>56.46</v>
      </c>
      <c r="V1227">
        <f>(Table1[[#This Row],[Min Nitrate N + Nitrite N]]+Table1[[#This Row],[Max Nitrate N + Nitrite N]])/2</f>
        <v>36.230000000000004</v>
      </c>
      <c r="W1227">
        <v>0</v>
      </c>
      <c r="X1227">
        <v>32</v>
      </c>
      <c r="Y1227">
        <f>(Table1[[#This Row],[Min Fecal Coliform]]+Table1[[#This Row],[Max Fecal Coliform]])/2</f>
        <v>16</v>
      </c>
      <c r="Z1227">
        <v>0</v>
      </c>
      <c r="AA1227">
        <v>430</v>
      </c>
      <c r="AB1227">
        <f>(Table1[[#This Row],[Min Total Coliform]]+Table1[[#This Row],[Max Total Coliform]])/2</f>
        <v>215</v>
      </c>
      <c r="AC1227">
        <f>MIN(10, (Table1[[#This Row],[Avg BOD]]/4)*10)</f>
        <v>10</v>
      </c>
      <c r="AD1227">
        <f>MIN(10, (Table1[[#This Row],[Avg Fecal Coliform]]/600)*10)</f>
        <v>0.26666666666666666</v>
      </c>
      <c r="AE1227">
        <f>MIN(10, (Table1[[#This Row],[Avg Nitrate N + Nitrite N]]/10)*10)</f>
        <v>10</v>
      </c>
      <c r="AF1227">
        <f>IF(OR(Table1[[#This Row],[Avg pH]]&lt;6.5,Table1[[#This Row],[Avg pH]]&gt;8.5),10,0)</f>
        <v>0</v>
      </c>
      <c r="AG1227">
        <f>MAX(0, 10-(2*Table1[[#This Row],[Avg Dissolved Oxygen]]))</f>
        <v>4.5</v>
      </c>
      <c r="AH1227">
        <f>(Table1[[#This Row],[Fecal Score]]*0.3) + (Table1[[#This Row],[BOD Score]]*0.25) + (Table1[[#This Row],[Nitrate Score]]*0.2) + (Table1[[#This Row],[pH Score]]*0.15) + (Table1[[#This Row],[Dissolved Oxygen Score]]*0.1)</f>
        <v>5.03</v>
      </c>
      <c r="AI1227">
        <v>2019</v>
      </c>
    </row>
    <row r="1228" spans="1:35">
      <c r="A1228">
        <v>4681</v>
      </c>
      <c r="B1228" t="s">
        <v>690</v>
      </c>
      <c r="C1228" t="s">
        <v>1</v>
      </c>
      <c r="D1228" t="s">
        <v>341</v>
      </c>
      <c r="E1228">
        <v>26</v>
      </c>
      <c r="F1228">
        <v>29</v>
      </c>
      <c r="G1228">
        <f>(Table1[[#This Row],[Min Temperature]]+Table1[[#This Row],[Max Temperature]])/2</f>
        <v>27.5</v>
      </c>
      <c r="H1228">
        <v>5.8</v>
      </c>
      <c r="I1228">
        <v>6.8</v>
      </c>
      <c r="J1228">
        <f>(Table1[[#This Row],[Min Dissolved Oxygen]]+Table1[[#This Row],[Max Dissolved Oxygen]])/2</f>
        <v>6.3</v>
      </c>
      <c r="K1228">
        <v>7.1</v>
      </c>
      <c r="L1228">
        <v>8</v>
      </c>
      <c r="M1228">
        <f>(Table1[[#This Row],[Min pH]]+Table1[[#This Row],[Max pH]])/2</f>
        <v>7.55</v>
      </c>
      <c r="N1228">
        <v>218</v>
      </c>
      <c r="O1228">
        <v>273</v>
      </c>
      <c r="P1228">
        <f>(Table1[[#This Row],[Min Conductivity]]+Table1[[#This Row],[Max Conductivity]])/2</f>
        <v>245.5</v>
      </c>
      <c r="Q1228">
        <v>2</v>
      </c>
      <c r="R1228">
        <v>3</v>
      </c>
      <c r="S1228">
        <f>(Table1[[#This Row],[Min BOD]]+Table1[[#This Row],[Max BOD]])/2</f>
        <v>2.5</v>
      </c>
      <c r="T1228">
        <v>0.1</v>
      </c>
      <c r="U1228">
        <v>2</v>
      </c>
      <c r="V1228">
        <f>(Table1[[#This Row],[Min Nitrate N + Nitrite N]]+Table1[[#This Row],[Max Nitrate N + Nitrite N]])/2</f>
        <v>1.05</v>
      </c>
      <c r="W1228">
        <v>2</v>
      </c>
      <c r="X1228">
        <v>2</v>
      </c>
      <c r="Y1228">
        <f>(Table1[[#This Row],[Min Fecal Coliform]]+Table1[[#This Row],[Max Fecal Coliform]])/2</f>
        <v>2</v>
      </c>
      <c r="Z1228">
        <v>0</v>
      </c>
      <c r="AA1228">
        <v>18</v>
      </c>
      <c r="AB1228">
        <f>(Table1[[#This Row],[Min Total Coliform]]+Table1[[#This Row],[Max Total Coliform]])/2</f>
        <v>9</v>
      </c>
      <c r="AC1228">
        <f>MIN(10, (Table1[[#This Row],[Avg BOD]]/4)*10)</f>
        <v>6.25</v>
      </c>
      <c r="AD1228">
        <f>MIN(10, (Table1[[#This Row],[Avg Fecal Coliform]]/600)*10)</f>
        <v>3.3333333333333333E-2</v>
      </c>
      <c r="AE1228">
        <f>MIN(10, (Table1[[#This Row],[Avg Nitrate N + Nitrite N]]/10)*10)</f>
        <v>1.05</v>
      </c>
      <c r="AF1228">
        <f>IF(OR(Table1[[#This Row],[Avg pH]]&lt;6.5,Table1[[#This Row],[Avg pH]]&gt;8.5),10,0)</f>
        <v>0</v>
      </c>
      <c r="AG1228">
        <f>MAX(0, 10-(2*Table1[[#This Row],[Avg Dissolved Oxygen]]))</f>
        <v>0</v>
      </c>
      <c r="AH1228">
        <f>(Table1[[#This Row],[Fecal Score]]*0.3) + (Table1[[#This Row],[BOD Score]]*0.25) + (Table1[[#This Row],[Nitrate Score]]*0.2) + (Table1[[#This Row],[pH Score]]*0.15) + (Table1[[#This Row],[Dissolved Oxygen Score]]*0.1)</f>
        <v>1.7825</v>
      </c>
      <c r="AI1228">
        <v>2019</v>
      </c>
    </row>
    <row r="1229" spans="1:35">
      <c r="A1229">
        <v>4682</v>
      </c>
      <c r="B1229" t="s">
        <v>691</v>
      </c>
      <c r="C1229" t="s">
        <v>1</v>
      </c>
      <c r="D1229" t="s">
        <v>341</v>
      </c>
      <c r="E1229">
        <v>26</v>
      </c>
      <c r="F1229">
        <v>30</v>
      </c>
      <c r="G1229">
        <f>(Table1[[#This Row],[Min Temperature]]+Table1[[#This Row],[Max Temperature]])/2</f>
        <v>28</v>
      </c>
      <c r="H1229">
        <v>0</v>
      </c>
      <c r="I1229">
        <v>2.2000000000000002</v>
      </c>
      <c r="J1229">
        <f>(Table1[[#This Row],[Min Dissolved Oxygen]]+Table1[[#This Row],[Max Dissolved Oxygen]])/2</f>
        <v>1.1000000000000001</v>
      </c>
      <c r="K1229">
        <v>7.2</v>
      </c>
      <c r="L1229">
        <v>8.1</v>
      </c>
      <c r="M1229">
        <f>(Table1[[#This Row],[Min pH]]+Table1[[#This Row],[Max pH]])/2</f>
        <v>7.65</v>
      </c>
      <c r="N1229">
        <v>1323</v>
      </c>
      <c r="O1229">
        <v>1694</v>
      </c>
      <c r="P1229">
        <f>(Table1[[#This Row],[Min Conductivity]]+Table1[[#This Row],[Max Conductivity]])/2</f>
        <v>1508.5</v>
      </c>
      <c r="Q1229">
        <v>6</v>
      </c>
      <c r="R1229">
        <v>30</v>
      </c>
      <c r="S1229">
        <f>(Table1[[#This Row],[Min BOD]]+Table1[[#This Row],[Max BOD]])/2</f>
        <v>18</v>
      </c>
      <c r="T1229">
        <v>10</v>
      </c>
      <c r="U1229">
        <v>21</v>
      </c>
      <c r="V1229">
        <f>(Table1[[#This Row],[Min Nitrate N + Nitrite N]]+Table1[[#This Row],[Max Nitrate N + Nitrite N]])/2</f>
        <v>15.5</v>
      </c>
      <c r="W1229">
        <v>20</v>
      </c>
      <c r="X1229">
        <v>212</v>
      </c>
      <c r="Y1229">
        <f>(Table1[[#This Row],[Min Fecal Coliform]]+Table1[[#This Row],[Max Fecal Coliform]])/2</f>
        <v>116</v>
      </c>
      <c r="Z1229">
        <v>220</v>
      </c>
      <c r="AA1229">
        <v>540</v>
      </c>
      <c r="AB1229">
        <f>(Table1[[#This Row],[Min Total Coliform]]+Table1[[#This Row],[Max Total Coliform]])/2</f>
        <v>380</v>
      </c>
      <c r="AC1229">
        <f>MIN(10, (Table1[[#This Row],[Avg BOD]]/4)*10)</f>
        <v>10</v>
      </c>
      <c r="AD1229">
        <f>MIN(10, (Table1[[#This Row],[Avg Fecal Coliform]]/600)*10)</f>
        <v>1.9333333333333333</v>
      </c>
      <c r="AE1229">
        <f>MIN(10, (Table1[[#This Row],[Avg Nitrate N + Nitrite N]]/10)*10)</f>
        <v>10</v>
      </c>
      <c r="AF1229">
        <f>IF(OR(Table1[[#This Row],[Avg pH]]&lt;6.5,Table1[[#This Row],[Avg pH]]&gt;8.5),10,0)</f>
        <v>0</v>
      </c>
      <c r="AG1229">
        <f>MAX(0, 10-(2*Table1[[#This Row],[Avg Dissolved Oxygen]]))</f>
        <v>7.8</v>
      </c>
      <c r="AH1229">
        <f>(Table1[[#This Row],[Fecal Score]]*0.3) + (Table1[[#This Row],[BOD Score]]*0.25) + (Table1[[#This Row],[Nitrate Score]]*0.2) + (Table1[[#This Row],[pH Score]]*0.15) + (Table1[[#This Row],[Dissolved Oxygen Score]]*0.1)</f>
        <v>5.86</v>
      </c>
      <c r="AI1229">
        <v>2019</v>
      </c>
    </row>
    <row r="1230" spans="1:35">
      <c r="A1230">
        <v>4683</v>
      </c>
      <c r="B1230" t="s">
        <v>692</v>
      </c>
      <c r="C1230" t="s">
        <v>1</v>
      </c>
      <c r="D1230" t="s">
        <v>341</v>
      </c>
      <c r="E1230">
        <v>3.6</v>
      </c>
      <c r="F1230">
        <v>29</v>
      </c>
      <c r="G1230">
        <f>(Table1[[#This Row],[Min Temperature]]+Table1[[#This Row],[Max Temperature]])/2</f>
        <v>16.3</v>
      </c>
      <c r="H1230">
        <v>1.2</v>
      </c>
      <c r="I1230">
        <v>7.6</v>
      </c>
      <c r="J1230">
        <f>(Table1[[#This Row],[Min Dissolved Oxygen]]+Table1[[#This Row],[Max Dissolved Oxygen]])/2</f>
        <v>4.3999999999999995</v>
      </c>
      <c r="K1230">
        <v>7</v>
      </c>
      <c r="L1230">
        <v>7.6</v>
      </c>
      <c r="M1230">
        <f>(Table1[[#This Row],[Min pH]]+Table1[[#This Row],[Max pH]])/2</f>
        <v>7.3</v>
      </c>
      <c r="N1230">
        <v>470</v>
      </c>
      <c r="O1230">
        <v>734</v>
      </c>
      <c r="P1230">
        <f>(Table1[[#This Row],[Min Conductivity]]+Table1[[#This Row],[Max Conductivity]])/2</f>
        <v>602</v>
      </c>
      <c r="Q1230">
        <v>3</v>
      </c>
      <c r="R1230">
        <v>4</v>
      </c>
      <c r="S1230">
        <f>(Table1[[#This Row],[Min BOD]]+Table1[[#This Row],[Max BOD]])/2</f>
        <v>3.5</v>
      </c>
      <c r="T1230">
        <v>0.3</v>
      </c>
      <c r="U1230">
        <v>2.6</v>
      </c>
      <c r="V1230">
        <f>(Table1[[#This Row],[Min Nitrate N + Nitrite N]]+Table1[[#This Row],[Max Nitrate N + Nitrite N]])/2</f>
        <v>1.45</v>
      </c>
      <c r="W1230">
        <v>2</v>
      </c>
      <c r="X1230">
        <v>35</v>
      </c>
      <c r="Y1230">
        <f>(Table1[[#This Row],[Min Fecal Coliform]]+Table1[[#This Row],[Max Fecal Coliform]])/2</f>
        <v>18.5</v>
      </c>
      <c r="Z1230">
        <v>0</v>
      </c>
      <c r="AA1230">
        <v>340</v>
      </c>
      <c r="AB1230">
        <f>(Table1[[#This Row],[Min Total Coliform]]+Table1[[#This Row],[Max Total Coliform]])/2</f>
        <v>170</v>
      </c>
      <c r="AC1230">
        <f>MIN(10, (Table1[[#This Row],[Avg BOD]]/4)*10)</f>
        <v>8.75</v>
      </c>
      <c r="AD1230">
        <f>MIN(10, (Table1[[#This Row],[Avg Fecal Coliform]]/600)*10)</f>
        <v>0.30833333333333335</v>
      </c>
      <c r="AE1230">
        <f>MIN(10, (Table1[[#This Row],[Avg Nitrate N + Nitrite N]]/10)*10)</f>
        <v>1.45</v>
      </c>
      <c r="AF1230">
        <f>IF(OR(Table1[[#This Row],[Avg pH]]&lt;6.5,Table1[[#This Row],[Avg pH]]&gt;8.5),10,0)</f>
        <v>0</v>
      </c>
      <c r="AG1230">
        <f>MAX(0, 10-(2*Table1[[#This Row],[Avg Dissolved Oxygen]]))</f>
        <v>1.2000000000000011</v>
      </c>
      <c r="AH1230">
        <f>(Table1[[#This Row],[Fecal Score]]*0.3) + (Table1[[#This Row],[BOD Score]]*0.25) + (Table1[[#This Row],[Nitrate Score]]*0.2) + (Table1[[#This Row],[pH Score]]*0.15) + (Table1[[#This Row],[Dissolved Oxygen Score]]*0.1)</f>
        <v>2.69</v>
      </c>
      <c r="AI1230">
        <v>2019</v>
      </c>
    </row>
    <row r="1231" spans="1:35">
      <c r="A1231">
        <v>4684</v>
      </c>
      <c r="B1231" t="s">
        <v>693</v>
      </c>
      <c r="C1231" t="s">
        <v>1</v>
      </c>
      <c r="D1231" t="s">
        <v>341</v>
      </c>
      <c r="E1231">
        <v>23</v>
      </c>
      <c r="F1231">
        <v>28</v>
      </c>
      <c r="G1231">
        <f>(Table1[[#This Row],[Min Temperature]]+Table1[[#This Row],[Max Temperature]])/2</f>
        <v>25.5</v>
      </c>
      <c r="H1231">
        <v>2</v>
      </c>
      <c r="I1231">
        <v>7</v>
      </c>
      <c r="J1231">
        <f>(Table1[[#This Row],[Min Dissolved Oxygen]]+Table1[[#This Row],[Max Dissolved Oxygen]])/2</f>
        <v>4.5</v>
      </c>
      <c r="K1231">
        <v>6.6</v>
      </c>
      <c r="L1231">
        <v>7.5</v>
      </c>
      <c r="M1231">
        <f>(Table1[[#This Row],[Min pH]]+Table1[[#This Row],[Max pH]])/2</f>
        <v>7.05</v>
      </c>
      <c r="N1231">
        <v>169</v>
      </c>
      <c r="O1231">
        <v>799</v>
      </c>
      <c r="P1231">
        <f>(Table1[[#This Row],[Min Conductivity]]+Table1[[#This Row],[Max Conductivity]])/2</f>
        <v>484</v>
      </c>
      <c r="Q1231">
        <v>1.6</v>
      </c>
      <c r="R1231">
        <v>4.8</v>
      </c>
      <c r="S1231">
        <f>(Table1[[#This Row],[Min BOD]]+Table1[[#This Row],[Max BOD]])/2</f>
        <v>3.2</v>
      </c>
      <c r="T1231">
        <v>2.23</v>
      </c>
      <c r="U1231">
        <v>9.4</v>
      </c>
      <c r="V1231">
        <f>(Table1[[#This Row],[Min Nitrate N + Nitrite N]]+Table1[[#This Row],[Max Nitrate N + Nitrite N]])/2</f>
        <v>5.8150000000000004</v>
      </c>
      <c r="W1231">
        <v>2</v>
      </c>
      <c r="X1231">
        <v>40</v>
      </c>
      <c r="Y1231">
        <f>(Table1[[#This Row],[Min Fecal Coliform]]+Table1[[#This Row],[Max Fecal Coliform]])/2</f>
        <v>21</v>
      </c>
      <c r="Z1231">
        <v>220</v>
      </c>
      <c r="AA1231">
        <v>720</v>
      </c>
      <c r="AB1231">
        <f>(Table1[[#This Row],[Min Total Coliform]]+Table1[[#This Row],[Max Total Coliform]])/2</f>
        <v>470</v>
      </c>
      <c r="AC1231">
        <f>MIN(10, (Table1[[#This Row],[Avg BOD]]/4)*10)</f>
        <v>8</v>
      </c>
      <c r="AD1231">
        <f>MIN(10, (Table1[[#This Row],[Avg Fecal Coliform]]/600)*10)</f>
        <v>0.35000000000000003</v>
      </c>
      <c r="AE1231">
        <f>MIN(10, (Table1[[#This Row],[Avg Nitrate N + Nitrite N]]/10)*10)</f>
        <v>5.8150000000000004</v>
      </c>
      <c r="AF1231">
        <f>IF(OR(Table1[[#This Row],[Avg pH]]&lt;6.5,Table1[[#This Row],[Avg pH]]&gt;8.5),10,0)</f>
        <v>0</v>
      </c>
      <c r="AG1231">
        <f>MAX(0, 10-(2*Table1[[#This Row],[Avg Dissolved Oxygen]]))</f>
        <v>1</v>
      </c>
      <c r="AH1231">
        <f>(Table1[[#This Row],[Fecal Score]]*0.3) + (Table1[[#This Row],[BOD Score]]*0.25) + (Table1[[#This Row],[Nitrate Score]]*0.2) + (Table1[[#This Row],[pH Score]]*0.15) + (Table1[[#This Row],[Dissolved Oxygen Score]]*0.1)</f>
        <v>3.3679999999999999</v>
      </c>
      <c r="AI1231">
        <v>2019</v>
      </c>
    </row>
    <row r="1232" spans="1:35">
      <c r="A1232">
        <v>4685</v>
      </c>
      <c r="B1232" t="s">
        <v>694</v>
      </c>
      <c r="C1232" t="s">
        <v>1</v>
      </c>
      <c r="D1232" t="s">
        <v>341</v>
      </c>
      <c r="E1232">
        <v>23</v>
      </c>
      <c r="F1232">
        <v>25</v>
      </c>
      <c r="G1232">
        <f>(Table1[[#This Row],[Min Temperature]]+Table1[[#This Row],[Max Temperature]])/2</f>
        <v>24</v>
      </c>
      <c r="H1232">
        <v>5.4</v>
      </c>
      <c r="I1232">
        <v>7.3</v>
      </c>
      <c r="J1232">
        <f>(Table1[[#This Row],[Min Dissolved Oxygen]]+Table1[[#This Row],[Max Dissolved Oxygen]])/2</f>
        <v>6.35</v>
      </c>
      <c r="K1232">
        <v>6.7</v>
      </c>
      <c r="L1232">
        <v>7.4</v>
      </c>
      <c r="M1232">
        <f>(Table1[[#This Row],[Min pH]]+Table1[[#This Row],[Max pH]])/2</f>
        <v>7.0500000000000007</v>
      </c>
      <c r="N1232">
        <v>456</v>
      </c>
      <c r="O1232">
        <v>2586</v>
      </c>
      <c r="P1232">
        <f>(Table1[[#This Row],[Min Conductivity]]+Table1[[#This Row],[Max Conductivity]])/2</f>
        <v>1521</v>
      </c>
      <c r="Q1232">
        <v>3</v>
      </c>
      <c r="R1232">
        <v>12</v>
      </c>
      <c r="S1232">
        <f>(Table1[[#This Row],[Min BOD]]+Table1[[#This Row],[Max BOD]])/2</f>
        <v>7.5</v>
      </c>
      <c r="T1232">
        <v>3.29</v>
      </c>
      <c r="U1232">
        <v>22.47</v>
      </c>
      <c r="V1232">
        <f>(Table1[[#This Row],[Min Nitrate N + Nitrite N]]+Table1[[#This Row],[Max Nitrate N + Nitrite N]])/2</f>
        <v>12.879999999999999</v>
      </c>
      <c r="W1232">
        <v>2</v>
      </c>
      <c r="X1232">
        <v>6</v>
      </c>
      <c r="Y1232">
        <f>(Table1[[#This Row],[Min Fecal Coliform]]+Table1[[#This Row],[Max Fecal Coliform]])/2</f>
        <v>4</v>
      </c>
      <c r="Z1232">
        <v>140</v>
      </c>
      <c r="AA1232">
        <v>540</v>
      </c>
      <c r="AB1232">
        <f>(Table1[[#This Row],[Min Total Coliform]]+Table1[[#This Row],[Max Total Coliform]])/2</f>
        <v>340</v>
      </c>
      <c r="AC1232">
        <f>MIN(10, (Table1[[#This Row],[Avg BOD]]/4)*10)</f>
        <v>10</v>
      </c>
      <c r="AD1232">
        <f>MIN(10, (Table1[[#This Row],[Avg Fecal Coliform]]/600)*10)</f>
        <v>6.6666666666666666E-2</v>
      </c>
      <c r="AE1232">
        <f>MIN(10, (Table1[[#This Row],[Avg Nitrate N + Nitrite N]]/10)*10)</f>
        <v>10</v>
      </c>
      <c r="AF1232">
        <f>IF(OR(Table1[[#This Row],[Avg pH]]&lt;6.5,Table1[[#This Row],[Avg pH]]&gt;8.5),10,0)</f>
        <v>0</v>
      </c>
      <c r="AG1232">
        <f>MAX(0, 10-(2*Table1[[#This Row],[Avg Dissolved Oxygen]]))</f>
        <v>0</v>
      </c>
      <c r="AH1232">
        <f>(Table1[[#This Row],[Fecal Score]]*0.3) + (Table1[[#This Row],[BOD Score]]*0.25) + (Table1[[#This Row],[Nitrate Score]]*0.2) + (Table1[[#This Row],[pH Score]]*0.15) + (Table1[[#This Row],[Dissolved Oxygen Score]]*0.1)</f>
        <v>4.5199999999999996</v>
      </c>
      <c r="AI1232">
        <v>2019</v>
      </c>
    </row>
    <row r="1233" spans="1:35">
      <c r="A1233">
        <v>4686</v>
      </c>
      <c r="B1233" t="s">
        <v>695</v>
      </c>
      <c r="C1233" t="s">
        <v>1</v>
      </c>
      <c r="D1233" t="s">
        <v>341</v>
      </c>
      <c r="E1233">
        <v>23</v>
      </c>
      <c r="F1233">
        <v>25</v>
      </c>
      <c r="G1233">
        <f>(Table1[[#This Row],[Min Temperature]]+Table1[[#This Row],[Max Temperature]])/2</f>
        <v>24</v>
      </c>
      <c r="H1233">
        <v>4.0999999999999996</v>
      </c>
      <c r="I1233">
        <v>7.1</v>
      </c>
      <c r="J1233">
        <f>(Table1[[#This Row],[Min Dissolved Oxygen]]+Table1[[#This Row],[Max Dissolved Oxygen]])/2</f>
        <v>5.6</v>
      </c>
      <c r="K1233">
        <v>6.8</v>
      </c>
      <c r="L1233">
        <v>7.4</v>
      </c>
      <c r="M1233">
        <f>(Table1[[#This Row],[Min pH]]+Table1[[#This Row],[Max pH]])/2</f>
        <v>7.1</v>
      </c>
      <c r="N1233">
        <v>517</v>
      </c>
      <c r="O1233">
        <v>1447</v>
      </c>
      <c r="P1233">
        <f>(Table1[[#This Row],[Min Conductivity]]+Table1[[#This Row],[Max Conductivity]])/2</f>
        <v>982</v>
      </c>
      <c r="Q1233">
        <v>2.6</v>
      </c>
      <c r="R1233">
        <v>13</v>
      </c>
      <c r="S1233">
        <f>(Table1[[#This Row],[Min BOD]]+Table1[[#This Row],[Max BOD]])/2</f>
        <v>7.8</v>
      </c>
      <c r="T1233">
        <v>6.35</v>
      </c>
      <c r="U1233">
        <v>14.48</v>
      </c>
      <c r="V1233">
        <f>(Table1[[#This Row],[Min Nitrate N + Nitrite N]]+Table1[[#This Row],[Max Nitrate N + Nitrite N]])/2</f>
        <v>10.414999999999999</v>
      </c>
      <c r="W1233">
        <v>2</v>
      </c>
      <c r="X1233">
        <v>7</v>
      </c>
      <c r="Y1233">
        <f>(Table1[[#This Row],[Min Fecal Coliform]]+Table1[[#This Row],[Max Fecal Coliform]])/2</f>
        <v>4.5</v>
      </c>
      <c r="Z1233">
        <v>0</v>
      </c>
      <c r="AA1233">
        <v>1400</v>
      </c>
      <c r="AB1233">
        <f>(Table1[[#This Row],[Min Total Coliform]]+Table1[[#This Row],[Max Total Coliform]])/2</f>
        <v>700</v>
      </c>
      <c r="AC1233">
        <f>MIN(10, (Table1[[#This Row],[Avg BOD]]/4)*10)</f>
        <v>10</v>
      </c>
      <c r="AD1233">
        <f>MIN(10, (Table1[[#This Row],[Avg Fecal Coliform]]/600)*10)</f>
        <v>7.4999999999999997E-2</v>
      </c>
      <c r="AE1233">
        <f>MIN(10, (Table1[[#This Row],[Avg Nitrate N + Nitrite N]]/10)*10)</f>
        <v>10</v>
      </c>
      <c r="AF1233">
        <f>IF(OR(Table1[[#This Row],[Avg pH]]&lt;6.5,Table1[[#This Row],[Avg pH]]&gt;8.5),10,0)</f>
        <v>0</v>
      </c>
      <c r="AG1233">
        <f>MAX(0, 10-(2*Table1[[#This Row],[Avg Dissolved Oxygen]]))</f>
        <v>0</v>
      </c>
      <c r="AH1233">
        <f>(Table1[[#This Row],[Fecal Score]]*0.3) + (Table1[[#This Row],[BOD Score]]*0.25) + (Table1[[#This Row],[Nitrate Score]]*0.2) + (Table1[[#This Row],[pH Score]]*0.15) + (Table1[[#This Row],[Dissolved Oxygen Score]]*0.1)</f>
        <v>4.5225</v>
      </c>
      <c r="AI1233">
        <v>2019</v>
      </c>
    </row>
    <row r="1234" spans="1:35">
      <c r="A1234">
        <v>4687</v>
      </c>
      <c r="B1234" t="s">
        <v>696</v>
      </c>
      <c r="C1234" t="s">
        <v>1</v>
      </c>
      <c r="D1234" t="s">
        <v>341</v>
      </c>
      <c r="E1234">
        <v>24</v>
      </c>
      <c r="F1234">
        <v>25</v>
      </c>
      <c r="G1234">
        <f>(Table1[[#This Row],[Min Temperature]]+Table1[[#This Row],[Max Temperature]])/2</f>
        <v>24.5</v>
      </c>
      <c r="H1234">
        <v>4.7</v>
      </c>
      <c r="I1234">
        <v>7.4</v>
      </c>
      <c r="J1234">
        <f>(Table1[[#This Row],[Min Dissolved Oxygen]]+Table1[[#This Row],[Max Dissolved Oxygen]])/2</f>
        <v>6.0500000000000007</v>
      </c>
      <c r="K1234">
        <v>6.7</v>
      </c>
      <c r="L1234">
        <v>7.4</v>
      </c>
      <c r="M1234">
        <f>(Table1[[#This Row],[Min pH]]+Table1[[#This Row],[Max pH]])/2</f>
        <v>7.0500000000000007</v>
      </c>
      <c r="N1234">
        <v>637</v>
      </c>
      <c r="O1234">
        <v>1184</v>
      </c>
      <c r="P1234">
        <f>(Table1[[#This Row],[Min Conductivity]]+Table1[[#This Row],[Max Conductivity]])/2</f>
        <v>910.5</v>
      </c>
      <c r="Q1234">
        <v>2</v>
      </c>
      <c r="R1234">
        <v>22</v>
      </c>
      <c r="S1234">
        <f>(Table1[[#This Row],[Min BOD]]+Table1[[#This Row],[Max BOD]])/2</f>
        <v>12</v>
      </c>
      <c r="T1234">
        <v>5.42</v>
      </c>
      <c r="U1234">
        <v>19.57</v>
      </c>
      <c r="V1234">
        <f>(Table1[[#This Row],[Min Nitrate N + Nitrite N]]+Table1[[#This Row],[Max Nitrate N + Nitrite N]])/2</f>
        <v>12.495000000000001</v>
      </c>
      <c r="W1234">
        <v>2</v>
      </c>
      <c r="X1234">
        <v>60</v>
      </c>
      <c r="Y1234">
        <f>(Table1[[#This Row],[Min Fecal Coliform]]+Table1[[#This Row],[Max Fecal Coliform]])/2</f>
        <v>31</v>
      </c>
      <c r="Z1234">
        <v>280</v>
      </c>
      <c r="AA1234">
        <v>12000</v>
      </c>
      <c r="AB1234">
        <f>(Table1[[#This Row],[Min Total Coliform]]+Table1[[#This Row],[Max Total Coliform]])/2</f>
        <v>6140</v>
      </c>
      <c r="AC1234">
        <f>MIN(10, (Table1[[#This Row],[Avg BOD]]/4)*10)</f>
        <v>10</v>
      </c>
      <c r="AD1234">
        <f>MIN(10, (Table1[[#This Row],[Avg Fecal Coliform]]/600)*10)</f>
        <v>0.51666666666666661</v>
      </c>
      <c r="AE1234">
        <f>MIN(10, (Table1[[#This Row],[Avg Nitrate N + Nitrite N]]/10)*10)</f>
        <v>10</v>
      </c>
      <c r="AF1234">
        <f>IF(OR(Table1[[#This Row],[Avg pH]]&lt;6.5,Table1[[#This Row],[Avg pH]]&gt;8.5),10,0)</f>
        <v>0</v>
      </c>
      <c r="AG1234">
        <f>MAX(0, 10-(2*Table1[[#This Row],[Avg Dissolved Oxygen]]))</f>
        <v>0</v>
      </c>
      <c r="AH1234">
        <f>(Table1[[#This Row],[Fecal Score]]*0.3) + (Table1[[#This Row],[BOD Score]]*0.25) + (Table1[[#This Row],[Nitrate Score]]*0.2) + (Table1[[#This Row],[pH Score]]*0.15) + (Table1[[#This Row],[Dissolved Oxygen Score]]*0.1)</f>
        <v>4.6549999999999994</v>
      </c>
      <c r="AI1234">
        <v>2019</v>
      </c>
    </row>
    <row r="1235" spans="1:35">
      <c r="A1235">
        <v>4688</v>
      </c>
      <c r="B1235" t="s">
        <v>697</v>
      </c>
      <c r="C1235" t="s">
        <v>1</v>
      </c>
      <c r="D1235" t="s">
        <v>341</v>
      </c>
      <c r="E1235">
        <v>24</v>
      </c>
      <c r="F1235">
        <v>24</v>
      </c>
      <c r="G1235">
        <f>(Table1[[#This Row],[Min Temperature]]+Table1[[#This Row],[Max Temperature]])/2</f>
        <v>24</v>
      </c>
      <c r="H1235">
        <v>6.2</v>
      </c>
      <c r="I1235">
        <v>6.5</v>
      </c>
      <c r="J1235">
        <f>(Table1[[#This Row],[Min Dissolved Oxygen]]+Table1[[#This Row],[Max Dissolved Oxygen]])/2</f>
        <v>6.35</v>
      </c>
      <c r="K1235">
        <v>7.1</v>
      </c>
      <c r="L1235">
        <v>7.4</v>
      </c>
      <c r="M1235">
        <f>(Table1[[#This Row],[Min pH]]+Table1[[#This Row],[Max pH]])/2</f>
        <v>7.25</v>
      </c>
      <c r="N1235">
        <v>443</v>
      </c>
      <c r="O1235">
        <v>641</v>
      </c>
      <c r="P1235">
        <f>(Table1[[#This Row],[Min Conductivity]]+Table1[[#This Row],[Max Conductivity]])/2</f>
        <v>542</v>
      </c>
      <c r="Q1235">
        <v>2</v>
      </c>
      <c r="R1235">
        <v>2.7</v>
      </c>
      <c r="S1235">
        <f>(Table1[[#This Row],[Min BOD]]+Table1[[#This Row],[Max BOD]])/2</f>
        <v>2.35</v>
      </c>
      <c r="T1235">
        <v>8.3800000000000008</v>
      </c>
      <c r="U1235">
        <v>10.3</v>
      </c>
      <c r="V1235">
        <f>(Table1[[#This Row],[Min Nitrate N + Nitrite N]]+Table1[[#This Row],[Max Nitrate N + Nitrite N]])/2</f>
        <v>9.34</v>
      </c>
      <c r="W1235">
        <v>2</v>
      </c>
      <c r="X1235">
        <v>2</v>
      </c>
      <c r="Y1235">
        <f>(Table1[[#This Row],[Min Fecal Coliform]]+Table1[[#This Row],[Max Fecal Coliform]])/2</f>
        <v>2</v>
      </c>
      <c r="Z1235">
        <v>0</v>
      </c>
      <c r="AA1235">
        <v>0</v>
      </c>
      <c r="AB1235">
        <f>(Table1[[#This Row],[Min Total Coliform]]+Table1[[#This Row],[Max Total Coliform]])/2</f>
        <v>0</v>
      </c>
      <c r="AC1235">
        <f>MIN(10, (Table1[[#This Row],[Avg BOD]]/4)*10)</f>
        <v>5.875</v>
      </c>
      <c r="AD1235">
        <f>MIN(10, (Table1[[#This Row],[Avg Fecal Coliform]]/600)*10)</f>
        <v>3.3333333333333333E-2</v>
      </c>
      <c r="AE1235">
        <f>MIN(10, (Table1[[#This Row],[Avg Nitrate N + Nitrite N]]/10)*10)</f>
        <v>9.34</v>
      </c>
      <c r="AF1235">
        <f>IF(OR(Table1[[#This Row],[Avg pH]]&lt;6.5,Table1[[#This Row],[Avg pH]]&gt;8.5),10,0)</f>
        <v>0</v>
      </c>
      <c r="AG1235">
        <f>MAX(0, 10-(2*Table1[[#This Row],[Avg Dissolved Oxygen]]))</f>
        <v>0</v>
      </c>
      <c r="AH1235">
        <f>(Table1[[#This Row],[Fecal Score]]*0.3) + (Table1[[#This Row],[BOD Score]]*0.25) + (Table1[[#This Row],[Nitrate Score]]*0.2) + (Table1[[#This Row],[pH Score]]*0.15) + (Table1[[#This Row],[Dissolved Oxygen Score]]*0.1)</f>
        <v>3.3467500000000001</v>
      </c>
      <c r="AI1235">
        <v>2019</v>
      </c>
    </row>
    <row r="1236" spans="1:35">
      <c r="A1236">
        <v>4690</v>
      </c>
      <c r="B1236" t="s">
        <v>698</v>
      </c>
      <c r="C1236" t="s">
        <v>1</v>
      </c>
      <c r="D1236" t="s">
        <v>341</v>
      </c>
      <c r="E1236">
        <v>25</v>
      </c>
      <c r="F1236">
        <v>29</v>
      </c>
      <c r="G1236">
        <f>(Table1[[#This Row],[Min Temperature]]+Table1[[#This Row],[Max Temperature]])/2</f>
        <v>27</v>
      </c>
      <c r="H1236">
        <v>1.2</v>
      </c>
      <c r="I1236">
        <v>4.5</v>
      </c>
      <c r="J1236">
        <f>(Table1[[#This Row],[Min Dissolved Oxygen]]+Table1[[#This Row],[Max Dissolved Oxygen]])/2</f>
        <v>2.85</v>
      </c>
      <c r="K1236">
        <v>7</v>
      </c>
      <c r="L1236">
        <v>7.5</v>
      </c>
      <c r="M1236">
        <f>(Table1[[#This Row],[Min pH]]+Table1[[#This Row],[Max pH]])/2</f>
        <v>7.25</v>
      </c>
      <c r="N1236">
        <v>520</v>
      </c>
      <c r="O1236">
        <v>980</v>
      </c>
      <c r="P1236">
        <f>(Table1[[#This Row],[Min Conductivity]]+Table1[[#This Row],[Max Conductivity]])/2</f>
        <v>750</v>
      </c>
      <c r="Q1236">
        <v>6</v>
      </c>
      <c r="R1236">
        <v>14</v>
      </c>
      <c r="S1236">
        <f>(Table1[[#This Row],[Min BOD]]+Table1[[#This Row],[Max BOD]])/2</f>
        <v>10</v>
      </c>
      <c r="T1236">
        <v>5</v>
      </c>
      <c r="U1236">
        <v>26.47</v>
      </c>
      <c r="V1236">
        <f>(Table1[[#This Row],[Min Nitrate N + Nitrite N]]+Table1[[#This Row],[Max Nitrate N + Nitrite N]])/2</f>
        <v>15.734999999999999</v>
      </c>
      <c r="W1236">
        <v>3</v>
      </c>
      <c r="X1236">
        <v>17</v>
      </c>
      <c r="Y1236">
        <f>(Table1[[#This Row],[Min Fecal Coliform]]+Table1[[#This Row],[Max Fecal Coliform]])/2</f>
        <v>10</v>
      </c>
      <c r="Z1236">
        <v>154</v>
      </c>
      <c r="AA1236">
        <v>330</v>
      </c>
      <c r="AB1236">
        <f>(Table1[[#This Row],[Min Total Coliform]]+Table1[[#This Row],[Max Total Coliform]])/2</f>
        <v>242</v>
      </c>
      <c r="AC1236">
        <f>MIN(10, (Table1[[#This Row],[Avg BOD]]/4)*10)</f>
        <v>10</v>
      </c>
      <c r="AD1236">
        <f>MIN(10, (Table1[[#This Row],[Avg Fecal Coliform]]/600)*10)</f>
        <v>0.16666666666666666</v>
      </c>
      <c r="AE1236">
        <f>MIN(10, (Table1[[#This Row],[Avg Nitrate N + Nitrite N]]/10)*10)</f>
        <v>10</v>
      </c>
      <c r="AF1236">
        <f>IF(OR(Table1[[#This Row],[Avg pH]]&lt;6.5,Table1[[#This Row],[Avg pH]]&gt;8.5),10,0)</f>
        <v>0</v>
      </c>
      <c r="AG1236">
        <f>MAX(0, 10-(2*Table1[[#This Row],[Avg Dissolved Oxygen]]))</f>
        <v>4.3</v>
      </c>
      <c r="AH1236">
        <f>(Table1[[#This Row],[Fecal Score]]*0.3) + (Table1[[#This Row],[BOD Score]]*0.25) + (Table1[[#This Row],[Nitrate Score]]*0.2) + (Table1[[#This Row],[pH Score]]*0.15) + (Table1[[#This Row],[Dissolved Oxygen Score]]*0.1)</f>
        <v>4.9799999999999995</v>
      </c>
      <c r="AI1236">
        <v>2019</v>
      </c>
    </row>
    <row r="1237" spans="1:35">
      <c r="A1237">
        <v>4691</v>
      </c>
      <c r="B1237" t="s">
        <v>699</v>
      </c>
      <c r="C1237" t="s">
        <v>1</v>
      </c>
      <c r="D1237" t="s">
        <v>341</v>
      </c>
      <c r="E1237">
        <v>27</v>
      </c>
      <c r="F1237">
        <v>28</v>
      </c>
      <c r="G1237">
        <f>(Table1[[#This Row],[Min Temperature]]+Table1[[#This Row],[Max Temperature]])/2</f>
        <v>27.5</v>
      </c>
      <c r="H1237">
        <v>0.1</v>
      </c>
      <c r="I1237">
        <v>2</v>
      </c>
      <c r="J1237">
        <f>(Table1[[#This Row],[Min Dissolved Oxygen]]+Table1[[#This Row],[Max Dissolved Oxygen]])/2</f>
        <v>1.05</v>
      </c>
      <c r="K1237">
        <v>7.3</v>
      </c>
      <c r="L1237">
        <v>7.4</v>
      </c>
      <c r="M1237">
        <f>(Table1[[#This Row],[Min pH]]+Table1[[#This Row],[Max pH]])/2</f>
        <v>7.35</v>
      </c>
      <c r="N1237">
        <v>1172</v>
      </c>
      <c r="O1237">
        <v>1252</v>
      </c>
      <c r="P1237">
        <f>(Table1[[#This Row],[Min Conductivity]]+Table1[[#This Row],[Max Conductivity]])/2</f>
        <v>1212</v>
      </c>
      <c r="Q1237">
        <v>8</v>
      </c>
      <c r="R1237">
        <v>14</v>
      </c>
      <c r="S1237">
        <f>(Table1[[#This Row],[Min BOD]]+Table1[[#This Row],[Max BOD]])/2</f>
        <v>11</v>
      </c>
      <c r="T1237">
        <v>8</v>
      </c>
      <c r="U1237">
        <v>18</v>
      </c>
      <c r="V1237">
        <f>(Table1[[#This Row],[Min Nitrate N + Nitrite N]]+Table1[[#This Row],[Max Nitrate N + Nitrite N]])/2</f>
        <v>13</v>
      </c>
      <c r="W1237">
        <v>28</v>
      </c>
      <c r="X1237">
        <v>32</v>
      </c>
      <c r="Y1237">
        <f>(Table1[[#This Row],[Min Fecal Coliform]]+Table1[[#This Row],[Max Fecal Coliform]])/2</f>
        <v>30</v>
      </c>
      <c r="Z1237">
        <v>350</v>
      </c>
      <c r="AA1237">
        <v>430</v>
      </c>
      <c r="AB1237">
        <f>(Table1[[#This Row],[Min Total Coliform]]+Table1[[#This Row],[Max Total Coliform]])/2</f>
        <v>390</v>
      </c>
      <c r="AC1237">
        <f>MIN(10, (Table1[[#This Row],[Avg BOD]]/4)*10)</f>
        <v>10</v>
      </c>
      <c r="AD1237">
        <f>MIN(10, (Table1[[#This Row],[Avg Fecal Coliform]]/600)*10)</f>
        <v>0.5</v>
      </c>
      <c r="AE1237">
        <f>MIN(10, (Table1[[#This Row],[Avg Nitrate N + Nitrite N]]/10)*10)</f>
        <v>10</v>
      </c>
      <c r="AF1237">
        <f>IF(OR(Table1[[#This Row],[Avg pH]]&lt;6.5,Table1[[#This Row],[Avg pH]]&gt;8.5),10,0)</f>
        <v>0</v>
      </c>
      <c r="AG1237">
        <f>MAX(0, 10-(2*Table1[[#This Row],[Avg Dissolved Oxygen]]))</f>
        <v>7.9</v>
      </c>
      <c r="AH1237">
        <f>(Table1[[#This Row],[Fecal Score]]*0.3) + (Table1[[#This Row],[BOD Score]]*0.25) + (Table1[[#This Row],[Nitrate Score]]*0.2) + (Table1[[#This Row],[pH Score]]*0.15) + (Table1[[#This Row],[Dissolved Oxygen Score]]*0.1)</f>
        <v>5.44</v>
      </c>
      <c r="AI1237">
        <v>2019</v>
      </c>
    </row>
    <row r="1238" spans="1:35">
      <c r="A1238">
        <v>4692</v>
      </c>
      <c r="B1238" t="s">
        <v>700</v>
      </c>
      <c r="C1238" t="s">
        <v>1</v>
      </c>
      <c r="D1238" t="s">
        <v>341</v>
      </c>
      <c r="E1238">
        <v>27</v>
      </c>
      <c r="F1238">
        <v>28</v>
      </c>
      <c r="G1238">
        <f>(Table1[[#This Row],[Min Temperature]]+Table1[[#This Row],[Max Temperature]])/2</f>
        <v>27.5</v>
      </c>
      <c r="H1238">
        <v>1.2</v>
      </c>
      <c r="I1238">
        <v>2</v>
      </c>
      <c r="J1238">
        <f>(Table1[[#This Row],[Min Dissolved Oxygen]]+Table1[[#This Row],[Max Dissolved Oxygen]])/2</f>
        <v>1.6</v>
      </c>
      <c r="K1238">
        <v>7.1</v>
      </c>
      <c r="L1238">
        <v>7.5</v>
      </c>
      <c r="M1238">
        <f>(Table1[[#This Row],[Min pH]]+Table1[[#This Row],[Max pH]])/2</f>
        <v>7.3</v>
      </c>
      <c r="N1238">
        <v>910</v>
      </c>
      <c r="O1238">
        <v>1027</v>
      </c>
      <c r="P1238">
        <f>(Table1[[#This Row],[Min Conductivity]]+Table1[[#This Row],[Max Conductivity]])/2</f>
        <v>968.5</v>
      </c>
      <c r="Q1238">
        <v>10</v>
      </c>
      <c r="R1238">
        <v>12</v>
      </c>
      <c r="S1238">
        <f>(Table1[[#This Row],[Min BOD]]+Table1[[#This Row],[Max BOD]])/2</f>
        <v>11</v>
      </c>
      <c r="T1238">
        <v>9</v>
      </c>
      <c r="U1238">
        <v>18</v>
      </c>
      <c r="V1238">
        <f>(Table1[[#This Row],[Min Nitrate N + Nitrite N]]+Table1[[#This Row],[Max Nitrate N + Nitrite N]])/2</f>
        <v>13.5</v>
      </c>
      <c r="W1238">
        <v>18</v>
      </c>
      <c r="X1238">
        <v>20</v>
      </c>
      <c r="Y1238">
        <f>(Table1[[#This Row],[Min Fecal Coliform]]+Table1[[#This Row],[Max Fecal Coliform]])/2</f>
        <v>19</v>
      </c>
      <c r="Z1238">
        <v>330</v>
      </c>
      <c r="AA1238">
        <v>350</v>
      </c>
      <c r="AB1238">
        <f>(Table1[[#This Row],[Min Total Coliform]]+Table1[[#This Row],[Max Total Coliform]])/2</f>
        <v>340</v>
      </c>
      <c r="AC1238">
        <f>MIN(10, (Table1[[#This Row],[Avg BOD]]/4)*10)</f>
        <v>10</v>
      </c>
      <c r="AD1238">
        <f>MIN(10, (Table1[[#This Row],[Avg Fecal Coliform]]/600)*10)</f>
        <v>0.31666666666666671</v>
      </c>
      <c r="AE1238">
        <f>MIN(10, (Table1[[#This Row],[Avg Nitrate N + Nitrite N]]/10)*10)</f>
        <v>10</v>
      </c>
      <c r="AF1238">
        <f>IF(OR(Table1[[#This Row],[Avg pH]]&lt;6.5,Table1[[#This Row],[Avg pH]]&gt;8.5),10,0)</f>
        <v>0</v>
      </c>
      <c r="AG1238">
        <f>MAX(0, 10-(2*Table1[[#This Row],[Avg Dissolved Oxygen]]))</f>
        <v>6.8</v>
      </c>
      <c r="AH1238">
        <f>(Table1[[#This Row],[Fecal Score]]*0.3) + (Table1[[#This Row],[BOD Score]]*0.25) + (Table1[[#This Row],[Nitrate Score]]*0.2) + (Table1[[#This Row],[pH Score]]*0.15) + (Table1[[#This Row],[Dissolved Oxygen Score]]*0.1)</f>
        <v>5.2750000000000004</v>
      </c>
      <c r="AI1238">
        <v>2019</v>
      </c>
    </row>
    <row r="1239" spans="1:35">
      <c r="A1239">
        <v>4693</v>
      </c>
      <c r="B1239" t="s">
        <v>701</v>
      </c>
      <c r="C1239" t="s">
        <v>1</v>
      </c>
      <c r="D1239" t="s">
        <v>341</v>
      </c>
      <c r="E1239">
        <v>26</v>
      </c>
      <c r="F1239">
        <v>28</v>
      </c>
      <c r="G1239">
        <f>(Table1[[#This Row],[Min Temperature]]+Table1[[#This Row],[Max Temperature]])/2</f>
        <v>27</v>
      </c>
      <c r="H1239">
        <v>0.1</v>
      </c>
      <c r="I1239">
        <v>1.8</v>
      </c>
      <c r="J1239">
        <f>(Table1[[#This Row],[Min Dissolved Oxygen]]+Table1[[#This Row],[Max Dissolved Oxygen]])/2</f>
        <v>0.95000000000000007</v>
      </c>
      <c r="K1239">
        <v>7.1</v>
      </c>
      <c r="L1239">
        <v>7.6</v>
      </c>
      <c r="M1239">
        <f>(Table1[[#This Row],[Min pH]]+Table1[[#This Row],[Max pH]])/2</f>
        <v>7.35</v>
      </c>
      <c r="N1239">
        <v>820</v>
      </c>
      <c r="O1239">
        <v>1152</v>
      </c>
      <c r="P1239">
        <f>(Table1[[#This Row],[Min Conductivity]]+Table1[[#This Row],[Max Conductivity]])/2</f>
        <v>986</v>
      </c>
      <c r="Q1239">
        <v>12</v>
      </c>
      <c r="R1239">
        <v>18</v>
      </c>
      <c r="S1239">
        <f>(Table1[[#This Row],[Min BOD]]+Table1[[#This Row],[Max BOD]])/2</f>
        <v>15</v>
      </c>
      <c r="T1239">
        <v>2.6</v>
      </c>
      <c r="U1239">
        <v>3.8</v>
      </c>
      <c r="V1239">
        <f>(Table1[[#This Row],[Min Nitrate N + Nitrite N]]+Table1[[#This Row],[Max Nitrate N + Nitrite N]])/2</f>
        <v>3.2</v>
      </c>
      <c r="W1239">
        <v>11</v>
      </c>
      <c r="X1239">
        <v>28</v>
      </c>
      <c r="Y1239">
        <f>(Table1[[#This Row],[Min Fecal Coliform]]+Table1[[#This Row],[Max Fecal Coliform]])/2</f>
        <v>19.5</v>
      </c>
      <c r="Z1239">
        <v>318</v>
      </c>
      <c r="AA1239">
        <v>350</v>
      </c>
      <c r="AB1239">
        <f>(Table1[[#This Row],[Min Total Coliform]]+Table1[[#This Row],[Max Total Coliform]])/2</f>
        <v>334</v>
      </c>
      <c r="AC1239">
        <f>MIN(10, (Table1[[#This Row],[Avg BOD]]/4)*10)</f>
        <v>10</v>
      </c>
      <c r="AD1239">
        <f>MIN(10, (Table1[[#This Row],[Avg Fecal Coliform]]/600)*10)</f>
        <v>0.32500000000000001</v>
      </c>
      <c r="AE1239">
        <f>MIN(10, (Table1[[#This Row],[Avg Nitrate N + Nitrite N]]/10)*10)</f>
        <v>3.2</v>
      </c>
      <c r="AF1239">
        <f>IF(OR(Table1[[#This Row],[Avg pH]]&lt;6.5,Table1[[#This Row],[Avg pH]]&gt;8.5),10,0)</f>
        <v>0</v>
      </c>
      <c r="AG1239">
        <f>MAX(0, 10-(2*Table1[[#This Row],[Avg Dissolved Oxygen]]))</f>
        <v>8.1</v>
      </c>
      <c r="AH1239">
        <f>(Table1[[#This Row],[Fecal Score]]*0.3) + (Table1[[#This Row],[BOD Score]]*0.25) + (Table1[[#This Row],[Nitrate Score]]*0.2) + (Table1[[#This Row],[pH Score]]*0.15) + (Table1[[#This Row],[Dissolved Oxygen Score]]*0.1)</f>
        <v>4.0475000000000003</v>
      </c>
      <c r="AI1239">
        <v>2019</v>
      </c>
    </row>
    <row r="1240" spans="1:35">
      <c r="A1240">
        <v>4694</v>
      </c>
      <c r="B1240" t="s">
        <v>702</v>
      </c>
      <c r="C1240" t="s">
        <v>1</v>
      </c>
      <c r="D1240" t="s">
        <v>341</v>
      </c>
      <c r="E1240">
        <v>26</v>
      </c>
      <c r="F1240">
        <v>29</v>
      </c>
      <c r="G1240">
        <f>(Table1[[#This Row],[Min Temperature]]+Table1[[#This Row],[Max Temperature]])/2</f>
        <v>27.5</v>
      </c>
      <c r="H1240">
        <v>0.1</v>
      </c>
      <c r="I1240">
        <v>3.2</v>
      </c>
      <c r="J1240">
        <f>(Table1[[#This Row],[Min Dissolved Oxygen]]+Table1[[#This Row],[Max Dissolved Oxygen]])/2</f>
        <v>1.6500000000000001</v>
      </c>
      <c r="K1240">
        <v>6.9</v>
      </c>
      <c r="L1240">
        <v>7.9</v>
      </c>
      <c r="M1240">
        <f>(Table1[[#This Row],[Min pH]]+Table1[[#This Row],[Max pH]])/2</f>
        <v>7.4</v>
      </c>
      <c r="N1240">
        <v>1286</v>
      </c>
      <c r="O1240">
        <v>1709</v>
      </c>
      <c r="P1240">
        <f>(Table1[[#This Row],[Min Conductivity]]+Table1[[#This Row],[Max Conductivity]])/2</f>
        <v>1497.5</v>
      </c>
      <c r="Q1240">
        <v>16</v>
      </c>
      <c r="R1240">
        <v>44</v>
      </c>
      <c r="S1240">
        <f>(Table1[[#This Row],[Min BOD]]+Table1[[#This Row],[Max BOD]])/2</f>
        <v>30</v>
      </c>
      <c r="T1240">
        <v>8</v>
      </c>
      <c r="U1240">
        <v>22.45</v>
      </c>
      <c r="V1240">
        <f>(Table1[[#This Row],[Min Nitrate N + Nitrite N]]+Table1[[#This Row],[Max Nitrate N + Nitrite N]])/2</f>
        <v>15.225</v>
      </c>
      <c r="W1240">
        <v>8</v>
      </c>
      <c r="X1240">
        <v>26</v>
      </c>
      <c r="Y1240">
        <f>(Table1[[#This Row],[Min Fecal Coliform]]+Table1[[#This Row],[Max Fecal Coliform]])/2</f>
        <v>17</v>
      </c>
      <c r="Z1240">
        <v>326</v>
      </c>
      <c r="AA1240">
        <v>1200</v>
      </c>
      <c r="AB1240">
        <f>(Table1[[#This Row],[Min Total Coliform]]+Table1[[#This Row],[Max Total Coliform]])/2</f>
        <v>763</v>
      </c>
      <c r="AC1240">
        <f>MIN(10, (Table1[[#This Row],[Avg BOD]]/4)*10)</f>
        <v>10</v>
      </c>
      <c r="AD1240">
        <f>MIN(10, (Table1[[#This Row],[Avg Fecal Coliform]]/600)*10)</f>
        <v>0.28333333333333333</v>
      </c>
      <c r="AE1240">
        <f>MIN(10, (Table1[[#This Row],[Avg Nitrate N + Nitrite N]]/10)*10)</f>
        <v>10</v>
      </c>
      <c r="AF1240">
        <f>IF(OR(Table1[[#This Row],[Avg pH]]&lt;6.5,Table1[[#This Row],[Avg pH]]&gt;8.5),10,0)</f>
        <v>0</v>
      </c>
      <c r="AG1240">
        <f>MAX(0, 10-(2*Table1[[#This Row],[Avg Dissolved Oxygen]]))</f>
        <v>6.6999999999999993</v>
      </c>
      <c r="AH1240">
        <f>(Table1[[#This Row],[Fecal Score]]*0.3) + (Table1[[#This Row],[BOD Score]]*0.25) + (Table1[[#This Row],[Nitrate Score]]*0.2) + (Table1[[#This Row],[pH Score]]*0.15) + (Table1[[#This Row],[Dissolved Oxygen Score]]*0.1)</f>
        <v>5.2549999999999999</v>
      </c>
      <c r="AI1240">
        <v>2019</v>
      </c>
    </row>
    <row r="1241" spans="1:35">
      <c r="A1241">
        <v>4695</v>
      </c>
      <c r="B1241" t="s">
        <v>703</v>
      </c>
      <c r="C1241" t="s">
        <v>1</v>
      </c>
      <c r="D1241" t="s">
        <v>341</v>
      </c>
      <c r="E1241">
        <v>27</v>
      </c>
      <c r="F1241">
        <v>29</v>
      </c>
      <c r="G1241">
        <f>(Table1[[#This Row],[Min Temperature]]+Table1[[#This Row],[Max Temperature]])/2</f>
        <v>28</v>
      </c>
      <c r="H1241">
        <v>0</v>
      </c>
      <c r="I1241">
        <v>2.1</v>
      </c>
      <c r="J1241">
        <f>(Table1[[#This Row],[Min Dissolved Oxygen]]+Table1[[#This Row],[Max Dissolved Oxygen]])/2</f>
        <v>1.05</v>
      </c>
      <c r="K1241">
        <v>7.1</v>
      </c>
      <c r="L1241">
        <v>7.7</v>
      </c>
      <c r="M1241">
        <f>(Table1[[#This Row],[Min pH]]+Table1[[#This Row],[Max pH]])/2</f>
        <v>7.4</v>
      </c>
      <c r="N1241">
        <v>1308</v>
      </c>
      <c r="O1241">
        <v>1633</v>
      </c>
      <c r="P1241">
        <f>(Table1[[#This Row],[Min Conductivity]]+Table1[[#This Row],[Max Conductivity]])/2</f>
        <v>1470.5</v>
      </c>
      <c r="Q1241">
        <v>60</v>
      </c>
      <c r="R1241">
        <v>63</v>
      </c>
      <c r="S1241">
        <f>(Table1[[#This Row],[Min BOD]]+Table1[[#This Row],[Max BOD]])/2</f>
        <v>61.5</v>
      </c>
      <c r="T1241">
        <v>12</v>
      </c>
      <c r="U1241">
        <v>72.3</v>
      </c>
      <c r="V1241">
        <f>(Table1[[#This Row],[Min Nitrate N + Nitrite N]]+Table1[[#This Row],[Max Nitrate N + Nitrite N]])/2</f>
        <v>42.15</v>
      </c>
      <c r="W1241">
        <v>17</v>
      </c>
      <c r="X1241">
        <v>39</v>
      </c>
      <c r="Y1241">
        <f>(Table1[[#This Row],[Min Fecal Coliform]]+Table1[[#This Row],[Max Fecal Coliform]])/2</f>
        <v>28</v>
      </c>
      <c r="Z1241">
        <v>350</v>
      </c>
      <c r="AA1241">
        <v>1600</v>
      </c>
      <c r="AB1241">
        <f>(Table1[[#This Row],[Min Total Coliform]]+Table1[[#This Row],[Max Total Coliform]])/2</f>
        <v>975</v>
      </c>
      <c r="AC1241">
        <f>MIN(10, (Table1[[#This Row],[Avg BOD]]/4)*10)</f>
        <v>10</v>
      </c>
      <c r="AD1241">
        <f>MIN(10, (Table1[[#This Row],[Avg Fecal Coliform]]/600)*10)</f>
        <v>0.46666666666666667</v>
      </c>
      <c r="AE1241">
        <f>MIN(10, (Table1[[#This Row],[Avg Nitrate N + Nitrite N]]/10)*10)</f>
        <v>10</v>
      </c>
      <c r="AF1241">
        <f>IF(OR(Table1[[#This Row],[Avg pH]]&lt;6.5,Table1[[#This Row],[Avg pH]]&gt;8.5),10,0)</f>
        <v>0</v>
      </c>
      <c r="AG1241">
        <f>MAX(0, 10-(2*Table1[[#This Row],[Avg Dissolved Oxygen]]))</f>
        <v>7.9</v>
      </c>
      <c r="AH1241">
        <f>(Table1[[#This Row],[Fecal Score]]*0.3) + (Table1[[#This Row],[BOD Score]]*0.25) + (Table1[[#This Row],[Nitrate Score]]*0.2) + (Table1[[#This Row],[pH Score]]*0.15) + (Table1[[#This Row],[Dissolved Oxygen Score]]*0.1)</f>
        <v>5.4300000000000006</v>
      </c>
      <c r="AI1241">
        <v>2019</v>
      </c>
    </row>
    <row r="1242" spans="1:35">
      <c r="A1242">
        <v>4696</v>
      </c>
      <c r="B1242" t="s">
        <v>704</v>
      </c>
      <c r="C1242" t="s">
        <v>1</v>
      </c>
      <c r="D1242" t="s">
        <v>341</v>
      </c>
      <c r="E1242">
        <v>26</v>
      </c>
      <c r="F1242">
        <v>29</v>
      </c>
      <c r="G1242">
        <f>(Table1[[#This Row],[Min Temperature]]+Table1[[#This Row],[Max Temperature]])/2</f>
        <v>27.5</v>
      </c>
      <c r="H1242">
        <v>0</v>
      </c>
      <c r="I1242">
        <v>2.7</v>
      </c>
      <c r="J1242">
        <f>(Table1[[#This Row],[Min Dissolved Oxygen]]+Table1[[#This Row],[Max Dissolved Oxygen]])/2</f>
        <v>1.35</v>
      </c>
      <c r="K1242">
        <v>7.1</v>
      </c>
      <c r="L1242">
        <v>7.9</v>
      </c>
      <c r="M1242">
        <f>(Table1[[#This Row],[Min pH]]+Table1[[#This Row],[Max pH]])/2</f>
        <v>7.5</v>
      </c>
      <c r="N1242">
        <v>1213</v>
      </c>
      <c r="O1242">
        <v>2053</v>
      </c>
      <c r="P1242">
        <f>(Table1[[#This Row],[Min Conductivity]]+Table1[[#This Row],[Max Conductivity]])/2</f>
        <v>1633</v>
      </c>
      <c r="Q1242">
        <v>20</v>
      </c>
      <c r="R1242">
        <v>38</v>
      </c>
      <c r="S1242">
        <f>(Table1[[#This Row],[Min BOD]]+Table1[[#This Row],[Max BOD]])/2</f>
        <v>29</v>
      </c>
      <c r="T1242">
        <v>3.2</v>
      </c>
      <c r="U1242">
        <v>88.54</v>
      </c>
      <c r="V1242">
        <f>(Table1[[#This Row],[Min Nitrate N + Nitrite N]]+Table1[[#This Row],[Max Nitrate N + Nitrite N]])/2</f>
        <v>45.870000000000005</v>
      </c>
      <c r="W1242">
        <v>2</v>
      </c>
      <c r="X1242">
        <v>70</v>
      </c>
      <c r="Y1242">
        <f>(Table1[[#This Row],[Min Fecal Coliform]]+Table1[[#This Row],[Max Fecal Coliform]])/2</f>
        <v>36</v>
      </c>
      <c r="Z1242">
        <v>0</v>
      </c>
      <c r="AA1242">
        <v>540</v>
      </c>
      <c r="AB1242">
        <f>(Table1[[#This Row],[Min Total Coliform]]+Table1[[#This Row],[Max Total Coliform]])/2</f>
        <v>270</v>
      </c>
      <c r="AC1242">
        <f>MIN(10, (Table1[[#This Row],[Avg BOD]]/4)*10)</f>
        <v>10</v>
      </c>
      <c r="AD1242">
        <f>MIN(10, (Table1[[#This Row],[Avg Fecal Coliform]]/600)*10)</f>
        <v>0.6</v>
      </c>
      <c r="AE1242">
        <f>MIN(10, (Table1[[#This Row],[Avg Nitrate N + Nitrite N]]/10)*10)</f>
        <v>10</v>
      </c>
      <c r="AF1242">
        <f>IF(OR(Table1[[#This Row],[Avg pH]]&lt;6.5,Table1[[#This Row],[Avg pH]]&gt;8.5),10,0)</f>
        <v>0</v>
      </c>
      <c r="AG1242">
        <f>MAX(0, 10-(2*Table1[[#This Row],[Avg Dissolved Oxygen]]))</f>
        <v>7.3</v>
      </c>
      <c r="AH1242">
        <f>(Table1[[#This Row],[Fecal Score]]*0.3) + (Table1[[#This Row],[BOD Score]]*0.25) + (Table1[[#This Row],[Nitrate Score]]*0.2) + (Table1[[#This Row],[pH Score]]*0.15) + (Table1[[#This Row],[Dissolved Oxygen Score]]*0.1)</f>
        <v>5.41</v>
      </c>
      <c r="AI1242">
        <v>2019</v>
      </c>
    </row>
    <row r="1243" spans="1:35">
      <c r="A1243">
        <v>4697</v>
      </c>
      <c r="B1243" t="s">
        <v>705</v>
      </c>
      <c r="C1243" t="s">
        <v>1</v>
      </c>
      <c r="D1243" t="s">
        <v>341</v>
      </c>
      <c r="E1243">
        <v>26</v>
      </c>
      <c r="F1243">
        <v>29</v>
      </c>
      <c r="G1243">
        <f>(Table1[[#This Row],[Min Temperature]]+Table1[[#This Row],[Max Temperature]])/2</f>
        <v>27.5</v>
      </c>
      <c r="H1243">
        <v>0</v>
      </c>
      <c r="I1243">
        <v>0.1</v>
      </c>
      <c r="J1243">
        <f>(Table1[[#This Row],[Min Dissolved Oxygen]]+Table1[[#This Row],[Max Dissolved Oxygen]])/2</f>
        <v>0.05</v>
      </c>
      <c r="K1243">
        <v>8</v>
      </c>
      <c r="L1243">
        <v>8.3000000000000007</v>
      </c>
      <c r="M1243">
        <f>(Table1[[#This Row],[Min pH]]+Table1[[#This Row],[Max pH]])/2</f>
        <v>8.15</v>
      </c>
      <c r="N1243">
        <v>1180</v>
      </c>
      <c r="O1243">
        <v>1300</v>
      </c>
      <c r="P1243">
        <f>(Table1[[#This Row],[Min Conductivity]]+Table1[[#This Row],[Max Conductivity]])/2</f>
        <v>1240</v>
      </c>
      <c r="Q1243">
        <v>25</v>
      </c>
      <c r="R1243">
        <v>28</v>
      </c>
      <c r="S1243">
        <f>(Table1[[#This Row],[Min BOD]]+Table1[[#This Row],[Max BOD]])/2</f>
        <v>26.5</v>
      </c>
      <c r="T1243">
        <v>47</v>
      </c>
      <c r="U1243">
        <v>48.8</v>
      </c>
      <c r="V1243">
        <f>(Table1[[#This Row],[Min Nitrate N + Nitrite N]]+Table1[[#This Row],[Max Nitrate N + Nitrite N]])/2</f>
        <v>47.9</v>
      </c>
      <c r="W1243">
        <v>2</v>
      </c>
      <c r="X1243">
        <v>2</v>
      </c>
      <c r="Y1243">
        <f>(Table1[[#This Row],[Min Fecal Coliform]]+Table1[[#This Row],[Max Fecal Coliform]])/2</f>
        <v>2</v>
      </c>
      <c r="Z1243">
        <v>20</v>
      </c>
      <c r="AA1243">
        <v>21</v>
      </c>
      <c r="AB1243">
        <f>(Table1[[#This Row],[Min Total Coliform]]+Table1[[#This Row],[Max Total Coliform]])/2</f>
        <v>20.5</v>
      </c>
      <c r="AC1243">
        <f>MIN(10, (Table1[[#This Row],[Avg BOD]]/4)*10)</f>
        <v>10</v>
      </c>
      <c r="AD1243">
        <f>MIN(10, (Table1[[#This Row],[Avg Fecal Coliform]]/600)*10)</f>
        <v>3.3333333333333333E-2</v>
      </c>
      <c r="AE1243">
        <f>MIN(10, (Table1[[#This Row],[Avg Nitrate N + Nitrite N]]/10)*10)</f>
        <v>10</v>
      </c>
      <c r="AF1243">
        <f>IF(OR(Table1[[#This Row],[Avg pH]]&lt;6.5,Table1[[#This Row],[Avg pH]]&gt;8.5),10,0)</f>
        <v>0</v>
      </c>
      <c r="AG1243">
        <f>MAX(0, 10-(2*Table1[[#This Row],[Avg Dissolved Oxygen]]))</f>
        <v>9.9</v>
      </c>
      <c r="AH1243">
        <f>(Table1[[#This Row],[Fecal Score]]*0.3) + (Table1[[#This Row],[BOD Score]]*0.25) + (Table1[[#This Row],[Nitrate Score]]*0.2) + (Table1[[#This Row],[pH Score]]*0.15) + (Table1[[#This Row],[Dissolved Oxygen Score]]*0.1)</f>
        <v>5.5</v>
      </c>
      <c r="AI1243">
        <v>2019</v>
      </c>
    </row>
    <row r="1244" spans="1:35">
      <c r="A1244">
        <v>4698</v>
      </c>
      <c r="B1244" t="s">
        <v>706</v>
      </c>
      <c r="C1244" t="s">
        <v>1</v>
      </c>
      <c r="D1244" t="s">
        <v>341</v>
      </c>
      <c r="E1244">
        <v>27</v>
      </c>
      <c r="F1244">
        <v>30</v>
      </c>
      <c r="G1244">
        <f>(Table1[[#This Row],[Min Temperature]]+Table1[[#This Row],[Max Temperature]])/2</f>
        <v>28.5</v>
      </c>
      <c r="H1244">
        <v>1.2</v>
      </c>
      <c r="I1244">
        <v>1.5</v>
      </c>
      <c r="J1244">
        <f>(Table1[[#This Row],[Min Dissolved Oxygen]]+Table1[[#This Row],[Max Dissolved Oxygen]])/2</f>
        <v>1.35</v>
      </c>
      <c r="K1244">
        <v>7</v>
      </c>
      <c r="L1244">
        <v>7.1</v>
      </c>
      <c r="M1244">
        <f>(Table1[[#This Row],[Min pH]]+Table1[[#This Row],[Max pH]])/2</f>
        <v>7.05</v>
      </c>
      <c r="N1244">
        <v>2200</v>
      </c>
      <c r="O1244">
        <v>2216</v>
      </c>
      <c r="P1244">
        <f>(Table1[[#This Row],[Min Conductivity]]+Table1[[#This Row],[Max Conductivity]])/2</f>
        <v>2208</v>
      </c>
      <c r="Q1244">
        <v>50</v>
      </c>
      <c r="R1244">
        <v>53</v>
      </c>
      <c r="S1244">
        <f>(Table1[[#This Row],[Min BOD]]+Table1[[#This Row],[Max BOD]])/2</f>
        <v>51.5</v>
      </c>
      <c r="T1244">
        <v>51.87</v>
      </c>
      <c r="U1244">
        <v>52</v>
      </c>
      <c r="V1244">
        <f>(Table1[[#This Row],[Min Nitrate N + Nitrite N]]+Table1[[#This Row],[Max Nitrate N + Nitrite N]])/2</f>
        <v>51.935000000000002</v>
      </c>
      <c r="W1244">
        <v>2</v>
      </c>
      <c r="X1244">
        <v>32</v>
      </c>
      <c r="Y1244">
        <f>(Table1[[#This Row],[Min Fecal Coliform]]+Table1[[#This Row],[Max Fecal Coliform]])/2</f>
        <v>17</v>
      </c>
      <c r="Z1244">
        <v>300</v>
      </c>
      <c r="AA1244">
        <v>350</v>
      </c>
      <c r="AB1244">
        <f>(Table1[[#This Row],[Min Total Coliform]]+Table1[[#This Row],[Max Total Coliform]])/2</f>
        <v>325</v>
      </c>
      <c r="AC1244">
        <f>MIN(10, (Table1[[#This Row],[Avg BOD]]/4)*10)</f>
        <v>10</v>
      </c>
      <c r="AD1244">
        <f>MIN(10, (Table1[[#This Row],[Avg Fecal Coliform]]/600)*10)</f>
        <v>0.28333333333333333</v>
      </c>
      <c r="AE1244">
        <f>MIN(10, (Table1[[#This Row],[Avg Nitrate N + Nitrite N]]/10)*10)</f>
        <v>10</v>
      </c>
      <c r="AF1244">
        <f>IF(OR(Table1[[#This Row],[Avg pH]]&lt;6.5,Table1[[#This Row],[Avg pH]]&gt;8.5),10,0)</f>
        <v>0</v>
      </c>
      <c r="AG1244">
        <f>MAX(0, 10-(2*Table1[[#This Row],[Avg Dissolved Oxygen]]))</f>
        <v>7.3</v>
      </c>
      <c r="AH1244">
        <f>(Table1[[#This Row],[Fecal Score]]*0.3) + (Table1[[#This Row],[BOD Score]]*0.25) + (Table1[[#This Row],[Nitrate Score]]*0.2) + (Table1[[#This Row],[pH Score]]*0.15) + (Table1[[#This Row],[Dissolved Oxygen Score]]*0.1)</f>
        <v>5.3149999999999995</v>
      </c>
      <c r="AI1244">
        <v>2019</v>
      </c>
    </row>
    <row r="1245" spans="1:35">
      <c r="A1245">
        <v>4699</v>
      </c>
      <c r="B1245" t="s">
        <v>707</v>
      </c>
      <c r="C1245" t="s">
        <v>1</v>
      </c>
      <c r="D1245" t="s">
        <v>341</v>
      </c>
      <c r="E1245">
        <v>27</v>
      </c>
      <c r="F1245">
        <v>27</v>
      </c>
      <c r="G1245">
        <f>(Table1[[#This Row],[Min Temperature]]+Table1[[#This Row],[Max Temperature]])/2</f>
        <v>27</v>
      </c>
      <c r="H1245">
        <v>2.8</v>
      </c>
      <c r="I1245">
        <v>3</v>
      </c>
      <c r="J1245">
        <f>(Table1[[#This Row],[Min Dissolved Oxygen]]+Table1[[#This Row],[Max Dissolved Oxygen]])/2</f>
        <v>2.9</v>
      </c>
      <c r="K1245">
        <v>6.7</v>
      </c>
      <c r="L1245">
        <v>7.8</v>
      </c>
      <c r="M1245">
        <f>(Table1[[#This Row],[Min pH]]+Table1[[#This Row],[Max pH]])/2</f>
        <v>7.25</v>
      </c>
      <c r="N1245">
        <v>320</v>
      </c>
      <c r="O1245">
        <v>380</v>
      </c>
      <c r="P1245">
        <f>(Table1[[#This Row],[Min Conductivity]]+Table1[[#This Row],[Max Conductivity]])/2</f>
        <v>350</v>
      </c>
      <c r="Q1245">
        <v>3</v>
      </c>
      <c r="R1245">
        <v>3</v>
      </c>
      <c r="S1245">
        <f>(Table1[[#This Row],[Min BOD]]+Table1[[#This Row],[Max BOD]])/2</f>
        <v>3</v>
      </c>
      <c r="T1245">
        <v>2.2000000000000002</v>
      </c>
      <c r="U1245">
        <v>2.8</v>
      </c>
      <c r="V1245">
        <f>(Table1[[#This Row],[Min Nitrate N + Nitrite N]]+Table1[[#This Row],[Max Nitrate N + Nitrite N]])/2</f>
        <v>2.5</v>
      </c>
      <c r="W1245">
        <v>2</v>
      </c>
      <c r="X1245">
        <v>2</v>
      </c>
      <c r="Y1245">
        <f>(Table1[[#This Row],[Min Fecal Coliform]]+Table1[[#This Row],[Max Fecal Coliform]])/2</f>
        <v>2</v>
      </c>
      <c r="Z1245">
        <v>0</v>
      </c>
      <c r="AA1245">
        <v>0</v>
      </c>
      <c r="AB1245">
        <f>(Table1[[#This Row],[Min Total Coliform]]+Table1[[#This Row],[Max Total Coliform]])/2</f>
        <v>0</v>
      </c>
      <c r="AC1245">
        <f>MIN(10, (Table1[[#This Row],[Avg BOD]]/4)*10)</f>
        <v>7.5</v>
      </c>
      <c r="AD1245">
        <f>MIN(10, (Table1[[#This Row],[Avg Fecal Coliform]]/600)*10)</f>
        <v>3.3333333333333333E-2</v>
      </c>
      <c r="AE1245">
        <f>MIN(10, (Table1[[#This Row],[Avg Nitrate N + Nitrite N]]/10)*10)</f>
        <v>2.5</v>
      </c>
      <c r="AF1245">
        <f>IF(OR(Table1[[#This Row],[Avg pH]]&lt;6.5,Table1[[#This Row],[Avg pH]]&gt;8.5),10,0)</f>
        <v>0</v>
      </c>
      <c r="AG1245">
        <f>MAX(0, 10-(2*Table1[[#This Row],[Avg Dissolved Oxygen]]))</f>
        <v>4.2</v>
      </c>
      <c r="AH1245">
        <f>(Table1[[#This Row],[Fecal Score]]*0.3) + (Table1[[#This Row],[BOD Score]]*0.25) + (Table1[[#This Row],[Nitrate Score]]*0.2) + (Table1[[#This Row],[pH Score]]*0.15) + (Table1[[#This Row],[Dissolved Oxygen Score]]*0.1)</f>
        <v>2.8049999999999997</v>
      </c>
      <c r="AI1245">
        <v>2019</v>
      </c>
    </row>
    <row r="1246" spans="1:35">
      <c r="A1246">
        <v>4701</v>
      </c>
      <c r="B1246" t="s">
        <v>708</v>
      </c>
      <c r="C1246" t="s">
        <v>1</v>
      </c>
      <c r="D1246" t="s">
        <v>341</v>
      </c>
      <c r="E1246">
        <v>27</v>
      </c>
      <c r="F1246">
        <v>30</v>
      </c>
      <c r="G1246">
        <f>(Table1[[#This Row],[Min Temperature]]+Table1[[#This Row],[Max Temperature]])/2</f>
        <v>28.5</v>
      </c>
      <c r="H1246">
        <v>0</v>
      </c>
      <c r="I1246">
        <v>1</v>
      </c>
      <c r="J1246">
        <f>(Table1[[#This Row],[Min Dissolved Oxygen]]+Table1[[#This Row],[Max Dissolved Oxygen]])/2</f>
        <v>0.5</v>
      </c>
      <c r="K1246">
        <v>6.8</v>
      </c>
      <c r="L1246">
        <v>7.7</v>
      </c>
      <c r="M1246">
        <f>(Table1[[#This Row],[Min pH]]+Table1[[#This Row],[Max pH]])/2</f>
        <v>7.25</v>
      </c>
      <c r="N1246">
        <v>1420</v>
      </c>
      <c r="O1246">
        <v>1570</v>
      </c>
      <c r="P1246">
        <f>(Table1[[#This Row],[Min Conductivity]]+Table1[[#This Row],[Max Conductivity]])/2</f>
        <v>1495</v>
      </c>
      <c r="Q1246">
        <v>18</v>
      </c>
      <c r="R1246">
        <v>28</v>
      </c>
      <c r="S1246">
        <f>(Table1[[#This Row],[Min BOD]]+Table1[[#This Row],[Max BOD]])/2</f>
        <v>23</v>
      </c>
      <c r="T1246">
        <v>11</v>
      </c>
      <c r="U1246">
        <v>18</v>
      </c>
      <c r="V1246">
        <f>(Table1[[#This Row],[Min Nitrate N + Nitrite N]]+Table1[[#This Row],[Max Nitrate N + Nitrite N]])/2</f>
        <v>14.5</v>
      </c>
      <c r="W1246">
        <v>17</v>
      </c>
      <c r="X1246">
        <v>34</v>
      </c>
      <c r="Y1246">
        <f>(Table1[[#This Row],[Min Fecal Coliform]]+Table1[[#This Row],[Max Fecal Coliform]])/2</f>
        <v>25.5</v>
      </c>
      <c r="Z1246">
        <v>260</v>
      </c>
      <c r="AA1246">
        <v>430</v>
      </c>
      <c r="AB1246">
        <f>(Table1[[#This Row],[Min Total Coliform]]+Table1[[#This Row],[Max Total Coliform]])/2</f>
        <v>345</v>
      </c>
      <c r="AC1246">
        <f>MIN(10, (Table1[[#This Row],[Avg BOD]]/4)*10)</f>
        <v>10</v>
      </c>
      <c r="AD1246">
        <f>MIN(10, (Table1[[#This Row],[Avg Fecal Coliform]]/600)*10)</f>
        <v>0.42500000000000004</v>
      </c>
      <c r="AE1246">
        <f>MIN(10, (Table1[[#This Row],[Avg Nitrate N + Nitrite N]]/10)*10)</f>
        <v>10</v>
      </c>
      <c r="AF1246">
        <f>IF(OR(Table1[[#This Row],[Avg pH]]&lt;6.5,Table1[[#This Row],[Avg pH]]&gt;8.5),10,0)</f>
        <v>0</v>
      </c>
      <c r="AG1246">
        <f>MAX(0, 10-(2*Table1[[#This Row],[Avg Dissolved Oxygen]]))</f>
        <v>9</v>
      </c>
      <c r="AH1246">
        <f>(Table1[[#This Row],[Fecal Score]]*0.3) + (Table1[[#This Row],[BOD Score]]*0.25) + (Table1[[#This Row],[Nitrate Score]]*0.2) + (Table1[[#This Row],[pH Score]]*0.15) + (Table1[[#This Row],[Dissolved Oxygen Score]]*0.1)</f>
        <v>5.5274999999999999</v>
      </c>
      <c r="AI1246">
        <v>2019</v>
      </c>
    </row>
    <row r="1247" spans="1:35">
      <c r="A1247">
        <v>4702</v>
      </c>
      <c r="B1247" t="s">
        <v>709</v>
      </c>
      <c r="C1247" t="s">
        <v>1</v>
      </c>
      <c r="D1247" t="s">
        <v>341</v>
      </c>
      <c r="E1247">
        <v>27</v>
      </c>
      <c r="F1247">
        <v>34</v>
      </c>
      <c r="G1247">
        <f>(Table1[[#This Row],[Min Temperature]]+Table1[[#This Row],[Max Temperature]])/2</f>
        <v>30.5</v>
      </c>
      <c r="H1247">
        <v>0.1</v>
      </c>
      <c r="I1247">
        <v>3.6</v>
      </c>
      <c r="J1247">
        <f>(Table1[[#This Row],[Min Dissolved Oxygen]]+Table1[[#This Row],[Max Dissolved Oxygen]])/2</f>
        <v>1.85</v>
      </c>
      <c r="K1247">
        <v>6.8</v>
      </c>
      <c r="L1247">
        <v>8.1999999999999993</v>
      </c>
      <c r="M1247">
        <f>(Table1[[#This Row],[Min pH]]+Table1[[#This Row],[Max pH]])/2</f>
        <v>7.5</v>
      </c>
      <c r="N1247">
        <v>1052</v>
      </c>
      <c r="O1247">
        <v>1989</v>
      </c>
      <c r="P1247">
        <f>(Table1[[#This Row],[Min Conductivity]]+Table1[[#This Row],[Max Conductivity]])/2</f>
        <v>1520.5</v>
      </c>
      <c r="Q1247">
        <v>10</v>
      </c>
      <c r="R1247">
        <v>38</v>
      </c>
      <c r="S1247">
        <f>(Table1[[#This Row],[Min BOD]]+Table1[[#This Row],[Max BOD]])/2</f>
        <v>24</v>
      </c>
      <c r="T1247">
        <v>2.78</v>
      </c>
      <c r="U1247">
        <v>29.5</v>
      </c>
      <c r="V1247">
        <f>(Table1[[#This Row],[Min Nitrate N + Nitrite N]]+Table1[[#This Row],[Max Nitrate N + Nitrite N]])/2</f>
        <v>16.14</v>
      </c>
      <c r="W1247">
        <v>26</v>
      </c>
      <c r="X1247">
        <v>240</v>
      </c>
      <c r="Y1247">
        <f>(Table1[[#This Row],[Min Fecal Coliform]]+Table1[[#This Row],[Max Fecal Coliform]])/2</f>
        <v>133</v>
      </c>
      <c r="Z1247">
        <v>430</v>
      </c>
      <c r="AA1247">
        <v>1140</v>
      </c>
      <c r="AB1247">
        <f>(Table1[[#This Row],[Min Total Coliform]]+Table1[[#This Row],[Max Total Coliform]])/2</f>
        <v>785</v>
      </c>
      <c r="AC1247">
        <f>MIN(10, (Table1[[#This Row],[Avg BOD]]/4)*10)</f>
        <v>10</v>
      </c>
      <c r="AD1247">
        <f>MIN(10, (Table1[[#This Row],[Avg Fecal Coliform]]/600)*10)</f>
        <v>2.2166666666666668</v>
      </c>
      <c r="AE1247">
        <f>MIN(10, (Table1[[#This Row],[Avg Nitrate N + Nitrite N]]/10)*10)</f>
        <v>10</v>
      </c>
      <c r="AF1247">
        <f>IF(OR(Table1[[#This Row],[Avg pH]]&lt;6.5,Table1[[#This Row],[Avg pH]]&gt;8.5),10,0)</f>
        <v>0</v>
      </c>
      <c r="AG1247">
        <f>MAX(0, 10-(2*Table1[[#This Row],[Avg Dissolved Oxygen]]))</f>
        <v>6.3</v>
      </c>
      <c r="AH1247">
        <f>(Table1[[#This Row],[Fecal Score]]*0.3) + (Table1[[#This Row],[BOD Score]]*0.25) + (Table1[[#This Row],[Nitrate Score]]*0.2) + (Table1[[#This Row],[pH Score]]*0.15) + (Table1[[#This Row],[Dissolved Oxygen Score]]*0.1)</f>
        <v>5.7949999999999999</v>
      </c>
      <c r="AI1247">
        <v>2019</v>
      </c>
    </row>
    <row r="1248" spans="1:35">
      <c r="A1248">
        <v>4705</v>
      </c>
      <c r="B1248" t="s">
        <v>710</v>
      </c>
      <c r="C1248" t="s">
        <v>1</v>
      </c>
      <c r="D1248" t="s">
        <v>341</v>
      </c>
      <c r="E1248">
        <v>26</v>
      </c>
      <c r="F1248">
        <v>30</v>
      </c>
      <c r="G1248">
        <f>(Table1[[#This Row],[Min Temperature]]+Table1[[#This Row],[Max Temperature]])/2</f>
        <v>28</v>
      </c>
      <c r="H1248">
        <v>0.1</v>
      </c>
      <c r="I1248">
        <v>3.8</v>
      </c>
      <c r="J1248">
        <f>(Table1[[#This Row],[Min Dissolved Oxygen]]+Table1[[#This Row],[Max Dissolved Oxygen]])/2</f>
        <v>1.95</v>
      </c>
      <c r="K1248">
        <v>7.1</v>
      </c>
      <c r="L1248">
        <v>8.1999999999999993</v>
      </c>
      <c r="M1248">
        <f>(Table1[[#This Row],[Min pH]]+Table1[[#This Row],[Max pH]])/2</f>
        <v>7.6499999999999995</v>
      </c>
      <c r="N1248">
        <v>1382</v>
      </c>
      <c r="O1248">
        <v>2113</v>
      </c>
      <c r="P1248">
        <f>(Table1[[#This Row],[Min Conductivity]]+Table1[[#This Row],[Max Conductivity]])/2</f>
        <v>1747.5</v>
      </c>
      <c r="Q1248">
        <v>10</v>
      </c>
      <c r="R1248">
        <v>78</v>
      </c>
      <c r="S1248">
        <f>(Table1[[#This Row],[Min BOD]]+Table1[[#This Row],[Max BOD]])/2</f>
        <v>44</v>
      </c>
      <c r="T1248">
        <v>24</v>
      </c>
      <c r="U1248">
        <v>89.11</v>
      </c>
      <c r="V1248">
        <f>(Table1[[#This Row],[Min Nitrate N + Nitrite N]]+Table1[[#This Row],[Max Nitrate N + Nitrite N]])/2</f>
        <v>56.555</v>
      </c>
      <c r="W1248">
        <v>18</v>
      </c>
      <c r="X1248">
        <v>33</v>
      </c>
      <c r="Y1248">
        <f>(Table1[[#This Row],[Min Fecal Coliform]]+Table1[[#This Row],[Max Fecal Coliform]])/2</f>
        <v>25.5</v>
      </c>
      <c r="Z1248">
        <v>280</v>
      </c>
      <c r="AA1248">
        <v>430</v>
      </c>
      <c r="AB1248">
        <f>(Table1[[#This Row],[Min Total Coliform]]+Table1[[#This Row],[Max Total Coliform]])/2</f>
        <v>355</v>
      </c>
      <c r="AC1248">
        <f>MIN(10, (Table1[[#This Row],[Avg BOD]]/4)*10)</f>
        <v>10</v>
      </c>
      <c r="AD1248">
        <f>MIN(10, (Table1[[#This Row],[Avg Fecal Coliform]]/600)*10)</f>
        <v>0.42500000000000004</v>
      </c>
      <c r="AE1248">
        <f>MIN(10, (Table1[[#This Row],[Avg Nitrate N + Nitrite N]]/10)*10)</f>
        <v>10</v>
      </c>
      <c r="AF1248">
        <f>IF(OR(Table1[[#This Row],[Avg pH]]&lt;6.5,Table1[[#This Row],[Avg pH]]&gt;8.5),10,0)</f>
        <v>0</v>
      </c>
      <c r="AG1248">
        <f>MAX(0, 10-(2*Table1[[#This Row],[Avg Dissolved Oxygen]]))</f>
        <v>6.1</v>
      </c>
      <c r="AH1248">
        <f>(Table1[[#This Row],[Fecal Score]]*0.3) + (Table1[[#This Row],[BOD Score]]*0.25) + (Table1[[#This Row],[Nitrate Score]]*0.2) + (Table1[[#This Row],[pH Score]]*0.15) + (Table1[[#This Row],[Dissolved Oxygen Score]]*0.1)</f>
        <v>5.2374999999999998</v>
      </c>
      <c r="AI1248">
        <v>2019</v>
      </c>
    </row>
    <row r="1249" spans="1:35">
      <c r="A1249">
        <v>4677</v>
      </c>
      <c r="B1249" t="s">
        <v>711</v>
      </c>
      <c r="C1249" t="s">
        <v>1</v>
      </c>
      <c r="D1249" t="s">
        <v>341</v>
      </c>
      <c r="E1249">
        <v>27</v>
      </c>
      <c r="F1249">
        <v>29</v>
      </c>
      <c r="G1249">
        <f>(Table1[[#This Row],[Min Temperature]]+Table1[[#This Row],[Max Temperature]])/2</f>
        <v>28</v>
      </c>
      <c r="H1249">
        <v>0.1</v>
      </c>
      <c r="I1249">
        <v>3.2</v>
      </c>
      <c r="J1249">
        <f>(Table1[[#This Row],[Min Dissolved Oxygen]]+Table1[[#This Row],[Max Dissolved Oxygen]])/2</f>
        <v>1.6500000000000001</v>
      </c>
      <c r="K1249">
        <v>7.1</v>
      </c>
      <c r="L1249">
        <v>7.6</v>
      </c>
      <c r="M1249">
        <f>(Table1[[#This Row],[Min pH]]+Table1[[#This Row],[Max pH]])/2</f>
        <v>7.35</v>
      </c>
      <c r="N1249">
        <v>1660</v>
      </c>
      <c r="O1249">
        <v>2047</v>
      </c>
      <c r="P1249">
        <f>(Table1[[#This Row],[Min Conductivity]]+Table1[[#This Row],[Max Conductivity]])/2</f>
        <v>1853.5</v>
      </c>
      <c r="Q1249">
        <v>24</v>
      </c>
      <c r="R1249">
        <v>50</v>
      </c>
      <c r="S1249">
        <f>(Table1[[#This Row],[Min BOD]]+Table1[[#This Row],[Max BOD]])/2</f>
        <v>37</v>
      </c>
      <c r="T1249">
        <v>16</v>
      </c>
      <c r="U1249">
        <v>48.2</v>
      </c>
      <c r="V1249">
        <f>(Table1[[#This Row],[Min Nitrate N + Nitrite N]]+Table1[[#This Row],[Max Nitrate N + Nitrite N]])/2</f>
        <v>32.1</v>
      </c>
      <c r="W1249">
        <v>2</v>
      </c>
      <c r="X1249">
        <v>28</v>
      </c>
      <c r="Y1249">
        <f>(Table1[[#This Row],[Min Fecal Coliform]]+Table1[[#This Row],[Max Fecal Coliform]])/2</f>
        <v>15</v>
      </c>
      <c r="Z1249">
        <v>0</v>
      </c>
      <c r="AA1249">
        <v>350</v>
      </c>
      <c r="AB1249">
        <f>(Table1[[#This Row],[Min Total Coliform]]+Table1[[#This Row],[Max Total Coliform]])/2</f>
        <v>175</v>
      </c>
      <c r="AC1249">
        <f>MIN(10, (Table1[[#This Row],[Avg BOD]]/4)*10)</f>
        <v>10</v>
      </c>
      <c r="AD1249">
        <f>MIN(10, (Table1[[#This Row],[Avg Fecal Coliform]]/600)*10)</f>
        <v>0.25</v>
      </c>
      <c r="AE1249">
        <f>MIN(10, (Table1[[#This Row],[Avg Nitrate N + Nitrite N]]/10)*10)</f>
        <v>10</v>
      </c>
      <c r="AF1249">
        <f>IF(OR(Table1[[#This Row],[Avg pH]]&lt;6.5,Table1[[#This Row],[Avg pH]]&gt;8.5),10,0)</f>
        <v>0</v>
      </c>
      <c r="AG1249">
        <f>MAX(0, 10-(2*Table1[[#This Row],[Avg Dissolved Oxygen]]))</f>
        <v>6.6999999999999993</v>
      </c>
      <c r="AH1249">
        <f>(Table1[[#This Row],[Fecal Score]]*0.3) + (Table1[[#This Row],[BOD Score]]*0.25) + (Table1[[#This Row],[Nitrate Score]]*0.2) + (Table1[[#This Row],[pH Score]]*0.15) + (Table1[[#This Row],[Dissolved Oxygen Score]]*0.1)</f>
        <v>5.2450000000000001</v>
      </c>
      <c r="AI1249">
        <v>2019</v>
      </c>
    </row>
    <row r="1250" spans="1:35">
      <c r="A1250">
        <v>4678</v>
      </c>
      <c r="B1250" t="s">
        <v>712</v>
      </c>
      <c r="C1250" t="s">
        <v>1</v>
      </c>
      <c r="D1250" t="s">
        <v>341</v>
      </c>
      <c r="E1250">
        <v>27</v>
      </c>
      <c r="F1250">
        <v>29</v>
      </c>
      <c r="G1250">
        <f>(Table1[[#This Row],[Min Temperature]]+Table1[[#This Row],[Max Temperature]])/2</f>
        <v>28</v>
      </c>
      <c r="H1250">
        <v>0.1</v>
      </c>
      <c r="I1250">
        <v>1</v>
      </c>
      <c r="J1250">
        <f>(Table1[[#This Row],[Min Dissolved Oxygen]]+Table1[[#This Row],[Max Dissolved Oxygen]])/2</f>
        <v>0.55000000000000004</v>
      </c>
      <c r="K1250">
        <v>7.2</v>
      </c>
      <c r="L1250">
        <v>7.5</v>
      </c>
      <c r="M1250">
        <f>(Table1[[#This Row],[Min pH]]+Table1[[#This Row],[Max pH]])/2</f>
        <v>7.35</v>
      </c>
      <c r="N1250">
        <v>1409</v>
      </c>
      <c r="O1250">
        <v>1604</v>
      </c>
      <c r="P1250">
        <f>(Table1[[#This Row],[Min Conductivity]]+Table1[[#This Row],[Max Conductivity]])/2</f>
        <v>1506.5</v>
      </c>
      <c r="Q1250">
        <v>32</v>
      </c>
      <c r="R1250">
        <v>52</v>
      </c>
      <c r="S1250">
        <f>(Table1[[#This Row],[Min BOD]]+Table1[[#This Row],[Max BOD]])/2</f>
        <v>42</v>
      </c>
      <c r="T1250">
        <v>8</v>
      </c>
      <c r="U1250">
        <v>30</v>
      </c>
      <c r="V1250">
        <f>(Table1[[#This Row],[Min Nitrate N + Nitrite N]]+Table1[[#This Row],[Max Nitrate N + Nitrite N]])/2</f>
        <v>19</v>
      </c>
      <c r="W1250">
        <v>22</v>
      </c>
      <c r="X1250">
        <v>28</v>
      </c>
      <c r="Y1250">
        <f>(Table1[[#This Row],[Min Fecal Coliform]]+Table1[[#This Row],[Max Fecal Coliform]])/2</f>
        <v>25</v>
      </c>
      <c r="Z1250">
        <v>350</v>
      </c>
      <c r="AA1250">
        <v>540</v>
      </c>
      <c r="AB1250">
        <f>(Table1[[#This Row],[Min Total Coliform]]+Table1[[#This Row],[Max Total Coliform]])/2</f>
        <v>445</v>
      </c>
      <c r="AC1250">
        <f>MIN(10, (Table1[[#This Row],[Avg BOD]]/4)*10)</f>
        <v>10</v>
      </c>
      <c r="AD1250">
        <f>MIN(10, (Table1[[#This Row],[Avg Fecal Coliform]]/600)*10)</f>
        <v>0.41666666666666663</v>
      </c>
      <c r="AE1250">
        <f>MIN(10, (Table1[[#This Row],[Avg Nitrate N + Nitrite N]]/10)*10)</f>
        <v>10</v>
      </c>
      <c r="AF1250">
        <f>IF(OR(Table1[[#This Row],[Avg pH]]&lt;6.5,Table1[[#This Row],[Avg pH]]&gt;8.5),10,0)</f>
        <v>0</v>
      </c>
      <c r="AG1250">
        <f>MAX(0, 10-(2*Table1[[#This Row],[Avg Dissolved Oxygen]]))</f>
        <v>8.9</v>
      </c>
      <c r="AH1250">
        <f>(Table1[[#This Row],[Fecal Score]]*0.3) + (Table1[[#This Row],[BOD Score]]*0.25) + (Table1[[#This Row],[Nitrate Score]]*0.2) + (Table1[[#This Row],[pH Score]]*0.15) + (Table1[[#This Row],[Dissolved Oxygen Score]]*0.1)</f>
        <v>5.5150000000000006</v>
      </c>
      <c r="AI1250">
        <v>2019</v>
      </c>
    </row>
    <row r="1251" spans="1:35">
      <c r="A1251">
        <v>4679</v>
      </c>
      <c r="B1251" t="s">
        <v>713</v>
      </c>
      <c r="C1251" t="s">
        <v>1</v>
      </c>
      <c r="D1251" t="s">
        <v>341</v>
      </c>
      <c r="E1251">
        <v>22</v>
      </c>
      <c r="F1251">
        <v>40</v>
      </c>
      <c r="G1251">
        <f>(Table1[[#This Row],[Min Temperature]]+Table1[[#This Row],[Max Temperature]])/2</f>
        <v>31</v>
      </c>
      <c r="H1251">
        <v>0</v>
      </c>
      <c r="I1251">
        <v>1</v>
      </c>
      <c r="J1251">
        <f>(Table1[[#This Row],[Min Dissolved Oxygen]]+Table1[[#This Row],[Max Dissolved Oxygen]])/2</f>
        <v>0.5</v>
      </c>
      <c r="K1251">
        <v>7.2</v>
      </c>
      <c r="L1251">
        <v>7.6</v>
      </c>
      <c r="M1251">
        <f>(Table1[[#This Row],[Min pH]]+Table1[[#This Row],[Max pH]])/2</f>
        <v>7.4</v>
      </c>
      <c r="N1251">
        <v>1510</v>
      </c>
      <c r="O1251">
        <v>2152</v>
      </c>
      <c r="P1251">
        <f>(Table1[[#This Row],[Min Conductivity]]+Table1[[#This Row],[Max Conductivity]])/2</f>
        <v>1831</v>
      </c>
      <c r="Q1251">
        <v>22</v>
      </c>
      <c r="R1251">
        <v>42</v>
      </c>
      <c r="S1251">
        <f>(Table1[[#This Row],[Min BOD]]+Table1[[#This Row],[Max BOD]])/2</f>
        <v>32</v>
      </c>
      <c r="T1251">
        <v>0.98</v>
      </c>
      <c r="U1251">
        <v>4.5999999999999996</v>
      </c>
      <c r="V1251">
        <f>(Table1[[#This Row],[Min Nitrate N + Nitrite N]]+Table1[[#This Row],[Max Nitrate N + Nitrite N]])/2</f>
        <v>2.79</v>
      </c>
      <c r="W1251">
        <v>22</v>
      </c>
      <c r="X1251">
        <v>58</v>
      </c>
      <c r="Y1251">
        <f>(Table1[[#This Row],[Min Fecal Coliform]]+Table1[[#This Row],[Max Fecal Coliform]])/2</f>
        <v>40</v>
      </c>
      <c r="Z1251">
        <v>350</v>
      </c>
      <c r="AA1251">
        <v>430</v>
      </c>
      <c r="AB1251">
        <f>(Table1[[#This Row],[Min Total Coliform]]+Table1[[#This Row],[Max Total Coliform]])/2</f>
        <v>390</v>
      </c>
      <c r="AC1251">
        <f>MIN(10, (Table1[[#This Row],[Avg BOD]]/4)*10)</f>
        <v>10</v>
      </c>
      <c r="AD1251">
        <f>MIN(10, (Table1[[#This Row],[Avg Fecal Coliform]]/600)*10)</f>
        <v>0.66666666666666663</v>
      </c>
      <c r="AE1251">
        <f>MIN(10, (Table1[[#This Row],[Avg Nitrate N + Nitrite N]]/10)*10)</f>
        <v>2.79</v>
      </c>
      <c r="AF1251">
        <f>IF(OR(Table1[[#This Row],[Avg pH]]&lt;6.5,Table1[[#This Row],[Avg pH]]&gt;8.5),10,0)</f>
        <v>0</v>
      </c>
      <c r="AG1251">
        <f>MAX(0, 10-(2*Table1[[#This Row],[Avg Dissolved Oxygen]]))</f>
        <v>9</v>
      </c>
      <c r="AH1251">
        <f>(Table1[[#This Row],[Fecal Score]]*0.3) + (Table1[[#This Row],[BOD Score]]*0.25) + (Table1[[#This Row],[Nitrate Score]]*0.2) + (Table1[[#This Row],[pH Score]]*0.15) + (Table1[[#This Row],[Dissolved Oxygen Score]]*0.1)</f>
        <v>4.1580000000000004</v>
      </c>
      <c r="AI1251">
        <v>2019</v>
      </c>
    </row>
    <row r="1252" spans="1:35">
      <c r="A1252">
        <v>4680</v>
      </c>
      <c r="B1252" t="s">
        <v>714</v>
      </c>
      <c r="C1252" t="s">
        <v>1</v>
      </c>
      <c r="D1252" t="s">
        <v>341</v>
      </c>
      <c r="E1252">
        <v>26</v>
      </c>
      <c r="F1252">
        <v>30</v>
      </c>
      <c r="G1252">
        <f>(Table1[[#This Row],[Min Temperature]]+Table1[[#This Row],[Max Temperature]])/2</f>
        <v>28</v>
      </c>
      <c r="H1252">
        <v>5.6</v>
      </c>
      <c r="I1252">
        <v>6.8</v>
      </c>
      <c r="J1252">
        <f>(Table1[[#This Row],[Min Dissolved Oxygen]]+Table1[[#This Row],[Max Dissolved Oxygen]])/2</f>
        <v>6.1999999999999993</v>
      </c>
      <c r="K1252">
        <v>7.4</v>
      </c>
      <c r="L1252">
        <v>8.9</v>
      </c>
      <c r="M1252">
        <f>(Table1[[#This Row],[Min pH]]+Table1[[#This Row],[Max pH]])/2</f>
        <v>8.15</v>
      </c>
      <c r="N1252">
        <v>140</v>
      </c>
      <c r="O1252">
        <v>318</v>
      </c>
      <c r="P1252">
        <f>(Table1[[#This Row],[Min Conductivity]]+Table1[[#This Row],[Max Conductivity]])/2</f>
        <v>229</v>
      </c>
      <c r="Q1252">
        <v>2</v>
      </c>
      <c r="R1252">
        <v>3</v>
      </c>
      <c r="S1252">
        <f>(Table1[[#This Row],[Min BOD]]+Table1[[#This Row],[Max BOD]])/2</f>
        <v>2.5</v>
      </c>
      <c r="T1252">
        <v>0.1</v>
      </c>
      <c r="U1252">
        <v>2.5</v>
      </c>
      <c r="V1252">
        <f>(Table1[[#This Row],[Min Nitrate N + Nitrite N]]+Table1[[#This Row],[Max Nitrate N + Nitrite N]])/2</f>
        <v>1.3</v>
      </c>
      <c r="W1252">
        <v>2</v>
      </c>
      <c r="X1252">
        <v>2</v>
      </c>
      <c r="Y1252">
        <f>(Table1[[#This Row],[Min Fecal Coliform]]+Table1[[#This Row],[Max Fecal Coliform]])/2</f>
        <v>2</v>
      </c>
      <c r="Z1252">
        <v>0</v>
      </c>
      <c r="AA1252">
        <v>0</v>
      </c>
      <c r="AB1252">
        <f>(Table1[[#This Row],[Min Total Coliform]]+Table1[[#This Row],[Max Total Coliform]])/2</f>
        <v>0</v>
      </c>
      <c r="AC1252">
        <f>MIN(10, (Table1[[#This Row],[Avg BOD]]/4)*10)</f>
        <v>6.25</v>
      </c>
      <c r="AD1252">
        <f>MIN(10, (Table1[[#This Row],[Avg Fecal Coliform]]/600)*10)</f>
        <v>3.3333333333333333E-2</v>
      </c>
      <c r="AE1252">
        <f>MIN(10, (Table1[[#This Row],[Avg Nitrate N + Nitrite N]]/10)*10)</f>
        <v>1.3</v>
      </c>
      <c r="AF1252">
        <f>IF(OR(Table1[[#This Row],[Avg pH]]&lt;6.5,Table1[[#This Row],[Avg pH]]&gt;8.5),10,0)</f>
        <v>0</v>
      </c>
      <c r="AG1252">
        <f>MAX(0, 10-(2*Table1[[#This Row],[Avg Dissolved Oxygen]]))</f>
        <v>0</v>
      </c>
      <c r="AH1252">
        <f>(Table1[[#This Row],[Fecal Score]]*0.3) + (Table1[[#This Row],[BOD Score]]*0.25) + (Table1[[#This Row],[Nitrate Score]]*0.2) + (Table1[[#This Row],[pH Score]]*0.15) + (Table1[[#This Row],[Dissolved Oxygen Score]]*0.1)</f>
        <v>1.8325</v>
      </c>
      <c r="AI1252">
        <v>2019</v>
      </c>
    </row>
    <row r="1253" spans="1:35">
      <c r="A1253">
        <v>2344</v>
      </c>
      <c r="B1253" t="s">
        <v>715</v>
      </c>
      <c r="C1253" t="s">
        <v>8</v>
      </c>
      <c r="D1253" t="s">
        <v>341</v>
      </c>
      <c r="E1253">
        <v>26</v>
      </c>
      <c r="F1253">
        <v>26</v>
      </c>
      <c r="G1253">
        <f>(Table1[[#This Row],[Min Temperature]]+Table1[[#This Row],[Max Temperature]])/2</f>
        <v>26</v>
      </c>
      <c r="H1253">
        <v>0.1</v>
      </c>
      <c r="I1253">
        <v>0.1</v>
      </c>
      <c r="J1253">
        <f>(Table1[[#This Row],[Min Dissolved Oxygen]]+Table1[[#This Row],[Max Dissolved Oxygen]])/2</f>
        <v>0.1</v>
      </c>
      <c r="K1253">
        <v>7.2</v>
      </c>
      <c r="L1253">
        <v>7.2</v>
      </c>
      <c r="M1253">
        <f>(Table1[[#This Row],[Min pH]]+Table1[[#This Row],[Max pH]])/2</f>
        <v>7.2</v>
      </c>
      <c r="N1253">
        <v>1507</v>
      </c>
      <c r="O1253">
        <v>1507</v>
      </c>
      <c r="P1253">
        <f>(Table1[[#This Row],[Min Conductivity]]+Table1[[#This Row],[Max Conductivity]])/2</f>
        <v>1507</v>
      </c>
      <c r="Q1253">
        <v>38</v>
      </c>
      <c r="R1253">
        <v>38</v>
      </c>
      <c r="S1253">
        <f>(Table1[[#This Row],[Min BOD]]+Table1[[#This Row],[Max BOD]])/2</f>
        <v>38</v>
      </c>
      <c r="T1253">
        <v>6</v>
      </c>
      <c r="U1253">
        <v>6</v>
      </c>
      <c r="V1253">
        <f>(Table1[[#This Row],[Min Nitrate N + Nitrite N]]+Table1[[#This Row],[Max Nitrate N + Nitrite N]])/2</f>
        <v>6</v>
      </c>
      <c r="W1253">
        <v>14</v>
      </c>
      <c r="X1253">
        <v>14</v>
      </c>
      <c r="Y1253">
        <f>(Table1[[#This Row],[Min Fecal Coliform]]+Table1[[#This Row],[Max Fecal Coliform]])/2</f>
        <v>14</v>
      </c>
      <c r="Z1253">
        <v>350</v>
      </c>
      <c r="AA1253">
        <v>350</v>
      </c>
      <c r="AB1253">
        <f>(Table1[[#This Row],[Min Total Coliform]]+Table1[[#This Row],[Max Total Coliform]])/2</f>
        <v>350</v>
      </c>
      <c r="AC1253">
        <f>MIN(10, (Table1[[#This Row],[Avg BOD]]/4)*10)</f>
        <v>10</v>
      </c>
      <c r="AD1253">
        <f>MIN(10, (Table1[[#This Row],[Avg Fecal Coliform]]/600)*10)</f>
        <v>0.23333333333333334</v>
      </c>
      <c r="AE1253">
        <f>MIN(10, (Table1[[#This Row],[Avg Nitrate N + Nitrite N]]/10)*10)</f>
        <v>6</v>
      </c>
      <c r="AF1253">
        <f>IF(OR(Table1[[#This Row],[Avg pH]]&lt;6.5,Table1[[#This Row],[Avg pH]]&gt;8.5),10,0)</f>
        <v>0</v>
      </c>
      <c r="AG1253">
        <f>MAX(0, 10-(2*Table1[[#This Row],[Avg Dissolved Oxygen]]))</f>
        <v>9.8000000000000007</v>
      </c>
      <c r="AH1253">
        <f>(Table1[[#This Row],[Fecal Score]]*0.3) + (Table1[[#This Row],[BOD Score]]*0.25) + (Table1[[#This Row],[Nitrate Score]]*0.2) + (Table1[[#This Row],[pH Score]]*0.15) + (Table1[[#This Row],[Dissolved Oxygen Score]]*0.1)</f>
        <v>4.75</v>
      </c>
      <c r="AI1253">
        <v>2019</v>
      </c>
    </row>
    <row r="1254" spans="1:35">
      <c r="A1254">
        <v>2345</v>
      </c>
      <c r="B1254" t="s">
        <v>716</v>
      </c>
      <c r="C1254" t="s">
        <v>8</v>
      </c>
      <c r="D1254" t="s">
        <v>341</v>
      </c>
      <c r="E1254">
        <v>26</v>
      </c>
      <c r="F1254">
        <v>29</v>
      </c>
      <c r="G1254">
        <f>(Table1[[#This Row],[Min Temperature]]+Table1[[#This Row],[Max Temperature]])/2</f>
        <v>27.5</v>
      </c>
      <c r="H1254">
        <v>0</v>
      </c>
      <c r="I1254">
        <v>0.1</v>
      </c>
      <c r="J1254">
        <f>(Table1[[#This Row],[Min Dissolved Oxygen]]+Table1[[#This Row],[Max Dissolved Oxygen]])/2</f>
        <v>0.05</v>
      </c>
      <c r="K1254">
        <v>7</v>
      </c>
      <c r="L1254">
        <v>7.9</v>
      </c>
      <c r="M1254">
        <f>(Table1[[#This Row],[Min pH]]+Table1[[#This Row],[Max pH]])/2</f>
        <v>7.45</v>
      </c>
      <c r="N1254">
        <v>6570</v>
      </c>
      <c r="O1254">
        <v>12256</v>
      </c>
      <c r="P1254">
        <f>(Table1[[#This Row],[Min Conductivity]]+Table1[[#This Row],[Max Conductivity]])/2</f>
        <v>9413</v>
      </c>
      <c r="Q1254">
        <v>122</v>
      </c>
      <c r="R1254">
        <v>202</v>
      </c>
      <c r="S1254">
        <f>(Table1[[#This Row],[Min BOD]]+Table1[[#This Row],[Max BOD]])/2</f>
        <v>162</v>
      </c>
      <c r="T1254">
        <v>8</v>
      </c>
      <c r="U1254">
        <v>13</v>
      </c>
      <c r="V1254">
        <f>(Table1[[#This Row],[Min Nitrate N + Nitrite N]]+Table1[[#This Row],[Max Nitrate N + Nitrite N]])/2</f>
        <v>10.5</v>
      </c>
      <c r="W1254">
        <v>22</v>
      </c>
      <c r="X1254">
        <v>160</v>
      </c>
      <c r="Y1254">
        <f>(Table1[[#This Row],[Min Fecal Coliform]]+Table1[[#This Row],[Max Fecal Coliform]])/2</f>
        <v>91</v>
      </c>
      <c r="Z1254">
        <v>350</v>
      </c>
      <c r="AA1254">
        <v>540</v>
      </c>
      <c r="AB1254">
        <f>(Table1[[#This Row],[Min Total Coliform]]+Table1[[#This Row],[Max Total Coliform]])/2</f>
        <v>445</v>
      </c>
      <c r="AC1254">
        <f>MIN(10, (Table1[[#This Row],[Avg BOD]]/4)*10)</f>
        <v>10</v>
      </c>
      <c r="AD1254">
        <f>MIN(10, (Table1[[#This Row],[Avg Fecal Coliform]]/600)*10)</f>
        <v>1.5166666666666666</v>
      </c>
      <c r="AE1254">
        <f>MIN(10, (Table1[[#This Row],[Avg Nitrate N + Nitrite N]]/10)*10)</f>
        <v>10</v>
      </c>
      <c r="AF1254">
        <f>IF(OR(Table1[[#This Row],[Avg pH]]&lt;6.5,Table1[[#This Row],[Avg pH]]&gt;8.5),10,0)</f>
        <v>0</v>
      </c>
      <c r="AG1254">
        <f>MAX(0, 10-(2*Table1[[#This Row],[Avg Dissolved Oxygen]]))</f>
        <v>9.9</v>
      </c>
      <c r="AH1254">
        <f>(Table1[[#This Row],[Fecal Score]]*0.3) + (Table1[[#This Row],[BOD Score]]*0.25) + (Table1[[#This Row],[Nitrate Score]]*0.2) + (Table1[[#This Row],[pH Score]]*0.15) + (Table1[[#This Row],[Dissolved Oxygen Score]]*0.1)</f>
        <v>5.9450000000000003</v>
      </c>
      <c r="AI1254">
        <v>2019</v>
      </c>
    </row>
    <row r="1255" spans="1:35">
      <c r="A1255">
        <v>2346</v>
      </c>
      <c r="B1255" t="s">
        <v>717</v>
      </c>
      <c r="C1255" t="s">
        <v>8</v>
      </c>
      <c r="D1255" t="s">
        <v>341</v>
      </c>
      <c r="E1255">
        <v>26</v>
      </c>
      <c r="F1255">
        <v>30</v>
      </c>
      <c r="G1255">
        <f>(Table1[[#This Row],[Min Temperature]]+Table1[[#This Row],[Max Temperature]])/2</f>
        <v>28</v>
      </c>
      <c r="H1255">
        <v>5.4</v>
      </c>
      <c r="I1255">
        <v>6.1</v>
      </c>
      <c r="J1255">
        <f>(Table1[[#This Row],[Min Dissolved Oxygen]]+Table1[[#This Row],[Max Dissolved Oxygen]])/2</f>
        <v>5.75</v>
      </c>
      <c r="K1255">
        <v>7.4</v>
      </c>
      <c r="L1255">
        <v>8.1999999999999993</v>
      </c>
      <c r="M1255">
        <f>(Table1[[#This Row],[Min pH]]+Table1[[#This Row],[Max pH]])/2</f>
        <v>7.8</v>
      </c>
      <c r="N1255">
        <v>390</v>
      </c>
      <c r="O1255">
        <v>548</v>
      </c>
      <c r="P1255">
        <f>(Table1[[#This Row],[Min Conductivity]]+Table1[[#This Row],[Max Conductivity]])/2</f>
        <v>469</v>
      </c>
      <c r="Q1255">
        <v>2</v>
      </c>
      <c r="R1255">
        <v>3</v>
      </c>
      <c r="S1255">
        <f>(Table1[[#This Row],[Min BOD]]+Table1[[#This Row],[Max BOD]])/2</f>
        <v>2.5</v>
      </c>
      <c r="T1255">
        <v>0</v>
      </c>
      <c r="U1255">
        <v>2.8</v>
      </c>
      <c r="V1255">
        <f>(Table1[[#This Row],[Min Nitrate N + Nitrite N]]+Table1[[#This Row],[Max Nitrate N + Nitrite N]])/2</f>
        <v>1.4</v>
      </c>
      <c r="W1255">
        <v>2</v>
      </c>
      <c r="X1255">
        <v>2</v>
      </c>
      <c r="Y1255">
        <f>(Table1[[#This Row],[Min Fecal Coliform]]+Table1[[#This Row],[Max Fecal Coliform]])/2</f>
        <v>2</v>
      </c>
      <c r="Z1255">
        <v>0</v>
      </c>
      <c r="AA1255">
        <v>50</v>
      </c>
      <c r="AB1255">
        <f>(Table1[[#This Row],[Min Total Coliform]]+Table1[[#This Row],[Max Total Coliform]])/2</f>
        <v>25</v>
      </c>
      <c r="AC1255">
        <f>MIN(10, (Table1[[#This Row],[Avg BOD]]/4)*10)</f>
        <v>6.25</v>
      </c>
      <c r="AD1255">
        <f>MIN(10, (Table1[[#This Row],[Avg Fecal Coliform]]/600)*10)</f>
        <v>3.3333333333333333E-2</v>
      </c>
      <c r="AE1255">
        <f>MIN(10, (Table1[[#This Row],[Avg Nitrate N + Nitrite N]]/10)*10)</f>
        <v>1.4</v>
      </c>
      <c r="AF1255">
        <f>IF(OR(Table1[[#This Row],[Avg pH]]&lt;6.5,Table1[[#This Row],[Avg pH]]&gt;8.5),10,0)</f>
        <v>0</v>
      </c>
      <c r="AG1255">
        <f>MAX(0, 10-(2*Table1[[#This Row],[Avg Dissolved Oxygen]]))</f>
        <v>0</v>
      </c>
      <c r="AH1255">
        <f>(Table1[[#This Row],[Fecal Score]]*0.3) + (Table1[[#This Row],[BOD Score]]*0.25) + (Table1[[#This Row],[Nitrate Score]]*0.2) + (Table1[[#This Row],[pH Score]]*0.15) + (Table1[[#This Row],[Dissolved Oxygen Score]]*0.1)</f>
        <v>1.8525</v>
      </c>
      <c r="AI1255">
        <v>2019</v>
      </c>
    </row>
    <row r="1256" spans="1:35">
      <c r="A1256">
        <v>2347</v>
      </c>
      <c r="B1256" t="s">
        <v>357</v>
      </c>
      <c r="C1256" t="s">
        <v>8</v>
      </c>
      <c r="D1256" t="s">
        <v>341</v>
      </c>
      <c r="E1256">
        <v>21</v>
      </c>
      <c r="F1256">
        <v>26</v>
      </c>
      <c r="G1256">
        <f>(Table1[[#This Row],[Min Temperature]]+Table1[[#This Row],[Max Temperature]])/2</f>
        <v>23.5</v>
      </c>
      <c r="H1256">
        <v>0</v>
      </c>
      <c r="I1256">
        <v>0.1</v>
      </c>
      <c r="J1256">
        <f>(Table1[[#This Row],[Min Dissolved Oxygen]]+Table1[[#This Row],[Max Dissolved Oxygen]])/2</f>
        <v>0.05</v>
      </c>
      <c r="K1256">
        <v>6.5</v>
      </c>
      <c r="L1256">
        <v>7.4</v>
      </c>
      <c r="M1256">
        <f>(Table1[[#This Row],[Min pH]]+Table1[[#This Row],[Max pH]])/2</f>
        <v>6.95</v>
      </c>
      <c r="N1256">
        <v>3064</v>
      </c>
      <c r="O1256">
        <v>15750</v>
      </c>
      <c r="P1256">
        <f>(Table1[[#This Row],[Min Conductivity]]+Table1[[#This Row],[Max Conductivity]])/2</f>
        <v>9407</v>
      </c>
      <c r="Q1256">
        <v>77</v>
      </c>
      <c r="R1256">
        <v>286</v>
      </c>
      <c r="S1256">
        <f>(Table1[[#This Row],[Min BOD]]+Table1[[#This Row],[Max BOD]])/2</f>
        <v>181.5</v>
      </c>
      <c r="T1256">
        <v>7.75</v>
      </c>
      <c r="U1256">
        <v>94.81</v>
      </c>
      <c r="V1256">
        <f>(Table1[[#This Row],[Min Nitrate N + Nitrite N]]+Table1[[#This Row],[Max Nitrate N + Nitrite N]])/2</f>
        <v>51.28</v>
      </c>
      <c r="W1256">
        <v>2</v>
      </c>
      <c r="X1256">
        <v>10</v>
      </c>
      <c r="Y1256">
        <f>(Table1[[#This Row],[Min Fecal Coliform]]+Table1[[#This Row],[Max Fecal Coliform]])/2</f>
        <v>6</v>
      </c>
      <c r="Z1256">
        <v>0</v>
      </c>
      <c r="AA1256">
        <v>350</v>
      </c>
      <c r="AB1256">
        <f>(Table1[[#This Row],[Min Total Coliform]]+Table1[[#This Row],[Max Total Coliform]])/2</f>
        <v>175</v>
      </c>
      <c r="AC1256">
        <f>MIN(10, (Table1[[#This Row],[Avg BOD]]/4)*10)</f>
        <v>10</v>
      </c>
      <c r="AD1256">
        <f>MIN(10, (Table1[[#This Row],[Avg Fecal Coliform]]/600)*10)</f>
        <v>0.1</v>
      </c>
      <c r="AE1256">
        <f>MIN(10, (Table1[[#This Row],[Avg Nitrate N + Nitrite N]]/10)*10)</f>
        <v>10</v>
      </c>
      <c r="AF1256">
        <f>IF(OR(Table1[[#This Row],[Avg pH]]&lt;6.5,Table1[[#This Row],[Avg pH]]&gt;8.5),10,0)</f>
        <v>0</v>
      </c>
      <c r="AG1256">
        <f>MAX(0, 10-(2*Table1[[#This Row],[Avg Dissolved Oxygen]]))</f>
        <v>9.9</v>
      </c>
      <c r="AH1256">
        <f>(Table1[[#This Row],[Fecal Score]]*0.3) + (Table1[[#This Row],[BOD Score]]*0.25) + (Table1[[#This Row],[Nitrate Score]]*0.2) + (Table1[[#This Row],[pH Score]]*0.15) + (Table1[[#This Row],[Dissolved Oxygen Score]]*0.1)</f>
        <v>5.52</v>
      </c>
      <c r="AI1256">
        <v>2019</v>
      </c>
    </row>
    <row r="1257" spans="1:35">
      <c r="A1257">
        <v>2357</v>
      </c>
      <c r="B1257" t="s">
        <v>718</v>
      </c>
      <c r="C1257" t="s">
        <v>8</v>
      </c>
      <c r="D1257" t="s">
        <v>341</v>
      </c>
      <c r="E1257">
        <v>25</v>
      </c>
      <c r="F1257">
        <v>30</v>
      </c>
      <c r="G1257">
        <f>(Table1[[#This Row],[Min Temperature]]+Table1[[#This Row],[Max Temperature]])/2</f>
        <v>27.5</v>
      </c>
      <c r="H1257">
        <v>0.1</v>
      </c>
      <c r="I1257">
        <v>3</v>
      </c>
      <c r="J1257">
        <f>(Table1[[#This Row],[Min Dissolved Oxygen]]+Table1[[#This Row],[Max Dissolved Oxygen]])/2</f>
        <v>1.55</v>
      </c>
      <c r="K1257">
        <v>1.4</v>
      </c>
      <c r="L1257">
        <v>7.8</v>
      </c>
      <c r="M1257">
        <f>(Table1[[#This Row],[Min pH]]+Table1[[#This Row],[Max pH]])/2</f>
        <v>4.5999999999999996</v>
      </c>
      <c r="N1257">
        <v>1060</v>
      </c>
      <c r="O1257">
        <v>1260</v>
      </c>
      <c r="P1257">
        <f>(Table1[[#This Row],[Min Conductivity]]+Table1[[#This Row],[Max Conductivity]])/2</f>
        <v>1160</v>
      </c>
      <c r="Q1257">
        <v>10</v>
      </c>
      <c r="R1257">
        <v>18</v>
      </c>
      <c r="S1257">
        <f>(Table1[[#This Row],[Min BOD]]+Table1[[#This Row],[Max BOD]])/2</f>
        <v>14</v>
      </c>
      <c r="T1257">
        <v>3.03</v>
      </c>
      <c r="U1257">
        <v>5.6</v>
      </c>
      <c r="V1257">
        <f>(Table1[[#This Row],[Min Nitrate N + Nitrite N]]+Table1[[#This Row],[Max Nitrate N + Nitrite N]])/2</f>
        <v>4.3149999999999995</v>
      </c>
      <c r="W1257">
        <v>14</v>
      </c>
      <c r="X1257">
        <v>32</v>
      </c>
      <c r="Y1257">
        <f>(Table1[[#This Row],[Min Fecal Coliform]]+Table1[[#This Row],[Max Fecal Coliform]])/2</f>
        <v>23</v>
      </c>
      <c r="Z1257">
        <v>320</v>
      </c>
      <c r="AA1257">
        <v>440</v>
      </c>
      <c r="AB1257">
        <f>(Table1[[#This Row],[Min Total Coliform]]+Table1[[#This Row],[Max Total Coliform]])/2</f>
        <v>380</v>
      </c>
      <c r="AC1257">
        <f>MIN(10, (Table1[[#This Row],[Avg BOD]]/4)*10)</f>
        <v>10</v>
      </c>
      <c r="AD1257">
        <f>MIN(10, (Table1[[#This Row],[Avg Fecal Coliform]]/600)*10)</f>
        <v>0.3833333333333333</v>
      </c>
      <c r="AE1257">
        <f>MIN(10, (Table1[[#This Row],[Avg Nitrate N + Nitrite N]]/10)*10)</f>
        <v>4.3149999999999995</v>
      </c>
      <c r="AF1257">
        <f>IF(OR(Table1[[#This Row],[Avg pH]]&lt;6.5,Table1[[#This Row],[Avg pH]]&gt;8.5),10,0)</f>
        <v>10</v>
      </c>
      <c r="AG1257">
        <f>MAX(0, 10-(2*Table1[[#This Row],[Avg Dissolved Oxygen]]))</f>
        <v>6.9</v>
      </c>
      <c r="AH1257">
        <f>(Table1[[#This Row],[Fecal Score]]*0.3) + (Table1[[#This Row],[BOD Score]]*0.25) + (Table1[[#This Row],[Nitrate Score]]*0.2) + (Table1[[#This Row],[pH Score]]*0.15) + (Table1[[#This Row],[Dissolved Oxygen Score]]*0.1)</f>
        <v>5.6680000000000001</v>
      </c>
      <c r="AI1257">
        <v>2019</v>
      </c>
    </row>
    <row r="1258" spans="1:35">
      <c r="A1258">
        <v>2359</v>
      </c>
      <c r="B1258" t="s">
        <v>719</v>
      </c>
      <c r="C1258" t="s">
        <v>8</v>
      </c>
      <c r="D1258" t="s">
        <v>341</v>
      </c>
      <c r="E1258">
        <v>25</v>
      </c>
      <c r="F1258">
        <v>30</v>
      </c>
      <c r="G1258">
        <f>(Table1[[#This Row],[Min Temperature]]+Table1[[#This Row],[Max Temperature]])/2</f>
        <v>27.5</v>
      </c>
      <c r="H1258">
        <v>0</v>
      </c>
      <c r="I1258">
        <v>3.2</v>
      </c>
      <c r="J1258">
        <f>(Table1[[#This Row],[Min Dissolved Oxygen]]+Table1[[#This Row],[Max Dissolved Oxygen]])/2</f>
        <v>1.6</v>
      </c>
      <c r="K1258">
        <v>7.2</v>
      </c>
      <c r="L1258">
        <v>8.3000000000000007</v>
      </c>
      <c r="M1258">
        <f>(Table1[[#This Row],[Min pH]]+Table1[[#This Row],[Max pH]])/2</f>
        <v>7.75</v>
      </c>
      <c r="N1258">
        <v>376</v>
      </c>
      <c r="O1258">
        <v>1672</v>
      </c>
      <c r="P1258">
        <f>(Table1[[#This Row],[Min Conductivity]]+Table1[[#This Row],[Max Conductivity]])/2</f>
        <v>1024</v>
      </c>
      <c r="Q1258">
        <v>18</v>
      </c>
      <c r="R1258">
        <v>40</v>
      </c>
      <c r="S1258">
        <f>(Table1[[#This Row],[Min BOD]]+Table1[[#This Row],[Max BOD]])/2</f>
        <v>29</v>
      </c>
      <c r="T1258">
        <v>0.4</v>
      </c>
      <c r="U1258">
        <v>21.5</v>
      </c>
      <c r="V1258">
        <f>(Table1[[#This Row],[Min Nitrate N + Nitrite N]]+Table1[[#This Row],[Max Nitrate N + Nitrite N]])/2</f>
        <v>10.95</v>
      </c>
      <c r="W1258">
        <v>14</v>
      </c>
      <c r="X1258">
        <v>86</v>
      </c>
      <c r="Y1258">
        <f>(Table1[[#This Row],[Min Fecal Coliform]]+Table1[[#This Row],[Max Fecal Coliform]])/2</f>
        <v>50</v>
      </c>
      <c r="Z1258">
        <v>320</v>
      </c>
      <c r="AA1258">
        <v>540</v>
      </c>
      <c r="AB1258">
        <f>(Table1[[#This Row],[Min Total Coliform]]+Table1[[#This Row],[Max Total Coliform]])/2</f>
        <v>430</v>
      </c>
      <c r="AC1258">
        <f>MIN(10, (Table1[[#This Row],[Avg BOD]]/4)*10)</f>
        <v>10</v>
      </c>
      <c r="AD1258">
        <f>MIN(10, (Table1[[#This Row],[Avg Fecal Coliform]]/600)*10)</f>
        <v>0.83333333333333326</v>
      </c>
      <c r="AE1258">
        <f>MIN(10, (Table1[[#This Row],[Avg Nitrate N + Nitrite N]]/10)*10)</f>
        <v>10</v>
      </c>
      <c r="AF1258">
        <f>IF(OR(Table1[[#This Row],[Avg pH]]&lt;6.5,Table1[[#This Row],[Avg pH]]&gt;8.5),10,0)</f>
        <v>0</v>
      </c>
      <c r="AG1258">
        <f>MAX(0, 10-(2*Table1[[#This Row],[Avg Dissolved Oxygen]]))</f>
        <v>6.8</v>
      </c>
      <c r="AH1258">
        <f>(Table1[[#This Row],[Fecal Score]]*0.3) + (Table1[[#This Row],[BOD Score]]*0.25) + (Table1[[#This Row],[Nitrate Score]]*0.2) + (Table1[[#This Row],[pH Score]]*0.15) + (Table1[[#This Row],[Dissolved Oxygen Score]]*0.1)</f>
        <v>5.43</v>
      </c>
      <c r="AI1258">
        <v>2019</v>
      </c>
    </row>
    <row r="1259" spans="1:35">
      <c r="A1259">
        <v>3075</v>
      </c>
      <c r="B1259" t="s">
        <v>360</v>
      </c>
      <c r="C1259" t="s">
        <v>8</v>
      </c>
      <c r="D1259" t="s">
        <v>341</v>
      </c>
      <c r="E1259">
        <v>25</v>
      </c>
      <c r="F1259">
        <v>30</v>
      </c>
      <c r="G1259">
        <f>(Table1[[#This Row],[Min Temperature]]+Table1[[#This Row],[Max Temperature]])/2</f>
        <v>27.5</v>
      </c>
      <c r="H1259">
        <v>0</v>
      </c>
      <c r="I1259">
        <v>1</v>
      </c>
      <c r="J1259">
        <f>(Table1[[#This Row],[Min Dissolved Oxygen]]+Table1[[#This Row],[Max Dissolved Oxygen]])/2</f>
        <v>0.5</v>
      </c>
      <c r="K1259">
        <v>7.2</v>
      </c>
      <c r="L1259">
        <v>7.8</v>
      </c>
      <c r="M1259">
        <f>(Table1[[#This Row],[Min pH]]+Table1[[#This Row],[Max pH]])/2</f>
        <v>7.5</v>
      </c>
      <c r="N1259">
        <v>1080</v>
      </c>
      <c r="O1259">
        <v>1690</v>
      </c>
      <c r="P1259">
        <f>(Table1[[#This Row],[Min Conductivity]]+Table1[[#This Row],[Max Conductivity]])/2</f>
        <v>1385</v>
      </c>
      <c r="Q1259">
        <v>10</v>
      </c>
      <c r="R1259">
        <v>24</v>
      </c>
      <c r="S1259">
        <f>(Table1[[#This Row],[Min BOD]]+Table1[[#This Row],[Max BOD]])/2</f>
        <v>17</v>
      </c>
      <c r="T1259">
        <v>1.4</v>
      </c>
      <c r="U1259">
        <v>4</v>
      </c>
      <c r="V1259">
        <f>(Table1[[#This Row],[Min Nitrate N + Nitrite N]]+Table1[[#This Row],[Max Nitrate N + Nitrite N]])/2</f>
        <v>2.7</v>
      </c>
      <c r="W1259">
        <v>20</v>
      </c>
      <c r="X1259">
        <v>58</v>
      </c>
      <c r="Y1259">
        <f>(Table1[[#This Row],[Min Fecal Coliform]]+Table1[[#This Row],[Max Fecal Coliform]])/2</f>
        <v>39</v>
      </c>
      <c r="Z1259">
        <v>22</v>
      </c>
      <c r="AA1259">
        <v>560</v>
      </c>
      <c r="AB1259">
        <f>(Table1[[#This Row],[Min Total Coliform]]+Table1[[#This Row],[Max Total Coliform]])/2</f>
        <v>291</v>
      </c>
      <c r="AC1259">
        <f>MIN(10, (Table1[[#This Row],[Avg BOD]]/4)*10)</f>
        <v>10</v>
      </c>
      <c r="AD1259">
        <f>MIN(10, (Table1[[#This Row],[Avg Fecal Coliform]]/600)*10)</f>
        <v>0.65</v>
      </c>
      <c r="AE1259">
        <f>MIN(10, (Table1[[#This Row],[Avg Nitrate N + Nitrite N]]/10)*10)</f>
        <v>2.7</v>
      </c>
      <c r="AF1259">
        <f>IF(OR(Table1[[#This Row],[Avg pH]]&lt;6.5,Table1[[#This Row],[Avg pH]]&gt;8.5),10,0)</f>
        <v>0</v>
      </c>
      <c r="AG1259">
        <f>MAX(0, 10-(2*Table1[[#This Row],[Avg Dissolved Oxygen]]))</f>
        <v>9</v>
      </c>
      <c r="AH1259">
        <f>(Table1[[#This Row],[Fecal Score]]*0.3) + (Table1[[#This Row],[BOD Score]]*0.25) + (Table1[[#This Row],[Nitrate Score]]*0.2) + (Table1[[#This Row],[pH Score]]*0.15) + (Table1[[#This Row],[Dissolved Oxygen Score]]*0.1)</f>
        <v>4.1349999999999998</v>
      </c>
      <c r="AI1259">
        <v>2019</v>
      </c>
    </row>
    <row r="1260" spans="1:35">
      <c r="A1260">
        <v>3076</v>
      </c>
      <c r="B1260" t="s">
        <v>361</v>
      </c>
      <c r="C1260" t="s">
        <v>8</v>
      </c>
      <c r="D1260" t="s">
        <v>341</v>
      </c>
      <c r="E1260">
        <v>26</v>
      </c>
      <c r="F1260">
        <v>30</v>
      </c>
      <c r="G1260">
        <f>(Table1[[#This Row],[Min Temperature]]+Table1[[#This Row],[Max Temperature]])/2</f>
        <v>28</v>
      </c>
      <c r="H1260">
        <v>0</v>
      </c>
      <c r="I1260">
        <v>0.1</v>
      </c>
      <c r="J1260">
        <f>(Table1[[#This Row],[Min Dissolved Oxygen]]+Table1[[#This Row],[Max Dissolved Oxygen]])/2</f>
        <v>0.05</v>
      </c>
      <c r="K1260">
        <v>7</v>
      </c>
      <c r="L1260">
        <v>7.8</v>
      </c>
      <c r="M1260">
        <f>(Table1[[#This Row],[Min pH]]+Table1[[#This Row],[Max pH]])/2</f>
        <v>7.4</v>
      </c>
      <c r="N1260">
        <v>1520</v>
      </c>
      <c r="O1260">
        <v>1763</v>
      </c>
      <c r="P1260">
        <f>(Table1[[#This Row],[Min Conductivity]]+Table1[[#This Row],[Max Conductivity]])/2</f>
        <v>1641.5</v>
      </c>
      <c r="Q1260">
        <v>24</v>
      </c>
      <c r="R1260">
        <v>68</v>
      </c>
      <c r="S1260">
        <f>(Table1[[#This Row],[Min BOD]]+Table1[[#This Row],[Max BOD]])/2</f>
        <v>46</v>
      </c>
      <c r="T1260">
        <v>3.72</v>
      </c>
      <c r="U1260">
        <v>29</v>
      </c>
      <c r="V1260">
        <f>(Table1[[#This Row],[Min Nitrate N + Nitrite N]]+Table1[[#This Row],[Max Nitrate N + Nitrite N]])/2</f>
        <v>16.36</v>
      </c>
      <c r="W1260">
        <v>19</v>
      </c>
      <c r="X1260">
        <v>32</v>
      </c>
      <c r="Y1260">
        <f>(Table1[[#This Row],[Min Fecal Coliform]]+Table1[[#This Row],[Max Fecal Coliform]])/2</f>
        <v>25.5</v>
      </c>
      <c r="Z1260">
        <v>290</v>
      </c>
      <c r="AA1260">
        <v>450</v>
      </c>
      <c r="AB1260">
        <f>(Table1[[#This Row],[Min Total Coliform]]+Table1[[#This Row],[Max Total Coliform]])/2</f>
        <v>370</v>
      </c>
      <c r="AC1260">
        <f>MIN(10, (Table1[[#This Row],[Avg BOD]]/4)*10)</f>
        <v>10</v>
      </c>
      <c r="AD1260">
        <f>MIN(10, (Table1[[#This Row],[Avg Fecal Coliform]]/600)*10)</f>
        <v>0.42500000000000004</v>
      </c>
      <c r="AE1260">
        <f>MIN(10, (Table1[[#This Row],[Avg Nitrate N + Nitrite N]]/10)*10)</f>
        <v>10</v>
      </c>
      <c r="AF1260">
        <f>IF(OR(Table1[[#This Row],[Avg pH]]&lt;6.5,Table1[[#This Row],[Avg pH]]&gt;8.5),10,0)</f>
        <v>0</v>
      </c>
      <c r="AG1260">
        <f>MAX(0, 10-(2*Table1[[#This Row],[Avg Dissolved Oxygen]]))</f>
        <v>9.9</v>
      </c>
      <c r="AH1260">
        <f>(Table1[[#This Row],[Fecal Score]]*0.3) + (Table1[[#This Row],[BOD Score]]*0.25) + (Table1[[#This Row],[Nitrate Score]]*0.2) + (Table1[[#This Row],[pH Score]]*0.15) + (Table1[[#This Row],[Dissolved Oxygen Score]]*0.1)</f>
        <v>5.6174999999999997</v>
      </c>
      <c r="AI1260">
        <v>2019</v>
      </c>
    </row>
    <row r="1261" spans="1:35">
      <c r="A1261">
        <v>3077</v>
      </c>
      <c r="B1261" t="s">
        <v>362</v>
      </c>
      <c r="C1261" t="s">
        <v>8</v>
      </c>
      <c r="D1261" t="s">
        <v>341</v>
      </c>
      <c r="E1261">
        <v>22</v>
      </c>
      <c r="F1261">
        <v>30</v>
      </c>
      <c r="G1261">
        <f>(Table1[[#This Row],[Min Temperature]]+Table1[[#This Row],[Max Temperature]])/2</f>
        <v>26</v>
      </c>
      <c r="H1261">
        <v>0</v>
      </c>
      <c r="I1261">
        <v>2.2000000000000002</v>
      </c>
      <c r="J1261">
        <f>(Table1[[#This Row],[Min Dissolved Oxygen]]+Table1[[#This Row],[Max Dissolved Oxygen]])/2</f>
        <v>1.1000000000000001</v>
      </c>
      <c r="K1261">
        <v>7</v>
      </c>
      <c r="L1261">
        <v>7.8</v>
      </c>
      <c r="M1261">
        <f>(Table1[[#This Row],[Min pH]]+Table1[[#This Row],[Max pH]])/2</f>
        <v>7.4</v>
      </c>
      <c r="N1261">
        <v>1401</v>
      </c>
      <c r="O1261">
        <v>1812</v>
      </c>
      <c r="P1261">
        <f>(Table1[[#This Row],[Min Conductivity]]+Table1[[#This Row],[Max Conductivity]])/2</f>
        <v>1606.5</v>
      </c>
      <c r="Q1261">
        <v>12</v>
      </c>
      <c r="R1261">
        <v>26</v>
      </c>
      <c r="S1261">
        <f>(Table1[[#This Row],[Min BOD]]+Table1[[#This Row],[Max BOD]])/2</f>
        <v>19</v>
      </c>
      <c r="T1261">
        <v>5.6</v>
      </c>
      <c r="U1261">
        <v>10</v>
      </c>
      <c r="V1261">
        <f>(Table1[[#This Row],[Min Nitrate N + Nitrite N]]+Table1[[#This Row],[Max Nitrate N + Nitrite N]])/2</f>
        <v>7.8</v>
      </c>
      <c r="W1261">
        <v>16</v>
      </c>
      <c r="X1261">
        <v>217</v>
      </c>
      <c r="Y1261">
        <f>(Table1[[#This Row],[Min Fecal Coliform]]+Table1[[#This Row],[Max Fecal Coliform]])/2</f>
        <v>116.5</v>
      </c>
      <c r="Z1261">
        <v>280</v>
      </c>
      <c r="AA1261">
        <v>540</v>
      </c>
      <c r="AB1261">
        <f>(Table1[[#This Row],[Min Total Coliform]]+Table1[[#This Row],[Max Total Coliform]])/2</f>
        <v>410</v>
      </c>
      <c r="AC1261">
        <f>MIN(10, (Table1[[#This Row],[Avg BOD]]/4)*10)</f>
        <v>10</v>
      </c>
      <c r="AD1261">
        <f>MIN(10, (Table1[[#This Row],[Avg Fecal Coliform]]/600)*10)</f>
        <v>1.9416666666666664</v>
      </c>
      <c r="AE1261">
        <f>MIN(10, (Table1[[#This Row],[Avg Nitrate N + Nitrite N]]/10)*10)</f>
        <v>7.8000000000000007</v>
      </c>
      <c r="AF1261">
        <f>IF(OR(Table1[[#This Row],[Avg pH]]&lt;6.5,Table1[[#This Row],[Avg pH]]&gt;8.5),10,0)</f>
        <v>0</v>
      </c>
      <c r="AG1261">
        <f>MAX(0, 10-(2*Table1[[#This Row],[Avg Dissolved Oxygen]]))</f>
        <v>7.8</v>
      </c>
      <c r="AH1261">
        <f>(Table1[[#This Row],[Fecal Score]]*0.3) + (Table1[[#This Row],[BOD Score]]*0.25) + (Table1[[#This Row],[Nitrate Score]]*0.2) + (Table1[[#This Row],[pH Score]]*0.15) + (Table1[[#This Row],[Dissolved Oxygen Score]]*0.1)</f>
        <v>5.4225000000000003</v>
      </c>
      <c r="AI1261">
        <v>2019</v>
      </c>
    </row>
    <row r="1262" spans="1:35">
      <c r="A1262">
        <v>3078</v>
      </c>
      <c r="B1262" t="s">
        <v>363</v>
      </c>
      <c r="C1262" t="s">
        <v>8</v>
      </c>
      <c r="D1262" t="s">
        <v>341</v>
      </c>
      <c r="E1262">
        <v>26</v>
      </c>
      <c r="F1262">
        <v>30</v>
      </c>
      <c r="G1262">
        <f>(Table1[[#This Row],[Min Temperature]]+Table1[[#This Row],[Max Temperature]])/2</f>
        <v>28</v>
      </c>
      <c r="H1262">
        <v>0</v>
      </c>
      <c r="I1262">
        <v>4.0999999999999996</v>
      </c>
      <c r="J1262">
        <f>(Table1[[#This Row],[Min Dissolved Oxygen]]+Table1[[#This Row],[Max Dissolved Oxygen]])/2</f>
        <v>2.0499999999999998</v>
      </c>
      <c r="K1262">
        <v>7</v>
      </c>
      <c r="L1262">
        <v>7.5</v>
      </c>
      <c r="M1262">
        <f>(Table1[[#This Row],[Min pH]]+Table1[[#This Row],[Max pH]])/2</f>
        <v>7.25</v>
      </c>
      <c r="N1262">
        <v>594</v>
      </c>
      <c r="O1262">
        <v>1682</v>
      </c>
      <c r="P1262">
        <f>(Table1[[#This Row],[Min Conductivity]]+Table1[[#This Row],[Max Conductivity]])/2</f>
        <v>1138</v>
      </c>
      <c r="Q1262">
        <v>3</v>
      </c>
      <c r="R1262">
        <v>40</v>
      </c>
      <c r="S1262">
        <f>(Table1[[#This Row],[Min BOD]]+Table1[[#This Row],[Max BOD]])/2</f>
        <v>21.5</v>
      </c>
      <c r="T1262">
        <v>0.4</v>
      </c>
      <c r="U1262">
        <v>20</v>
      </c>
      <c r="V1262">
        <f>(Table1[[#This Row],[Min Nitrate N + Nitrite N]]+Table1[[#This Row],[Max Nitrate N + Nitrite N]])/2</f>
        <v>10.199999999999999</v>
      </c>
      <c r="W1262">
        <v>2</v>
      </c>
      <c r="X1262">
        <v>40</v>
      </c>
      <c r="Y1262">
        <f>(Table1[[#This Row],[Min Fecal Coliform]]+Table1[[#This Row],[Max Fecal Coliform]])/2</f>
        <v>21</v>
      </c>
      <c r="Z1262">
        <v>0</v>
      </c>
      <c r="AA1262">
        <v>430</v>
      </c>
      <c r="AB1262">
        <f>(Table1[[#This Row],[Min Total Coliform]]+Table1[[#This Row],[Max Total Coliform]])/2</f>
        <v>215</v>
      </c>
      <c r="AC1262">
        <f>MIN(10, (Table1[[#This Row],[Avg BOD]]/4)*10)</f>
        <v>10</v>
      </c>
      <c r="AD1262">
        <f>MIN(10, (Table1[[#This Row],[Avg Fecal Coliform]]/600)*10)</f>
        <v>0.35000000000000003</v>
      </c>
      <c r="AE1262">
        <f>MIN(10, (Table1[[#This Row],[Avg Nitrate N + Nitrite N]]/10)*10)</f>
        <v>10</v>
      </c>
      <c r="AF1262">
        <f>IF(OR(Table1[[#This Row],[Avg pH]]&lt;6.5,Table1[[#This Row],[Avg pH]]&gt;8.5),10,0)</f>
        <v>0</v>
      </c>
      <c r="AG1262">
        <f>MAX(0, 10-(2*Table1[[#This Row],[Avg Dissolved Oxygen]]))</f>
        <v>5.9</v>
      </c>
      <c r="AH1262">
        <f>(Table1[[#This Row],[Fecal Score]]*0.3) + (Table1[[#This Row],[BOD Score]]*0.25) + (Table1[[#This Row],[Nitrate Score]]*0.2) + (Table1[[#This Row],[pH Score]]*0.15) + (Table1[[#This Row],[Dissolved Oxygen Score]]*0.1)</f>
        <v>5.1950000000000003</v>
      </c>
      <c r="AI1262">
        <v>2019</v>
      </c>
    </row>
    <row r="1263" spans="1:35">
      <c r="A1263">
        <v>4665</v>
      </c>
      <c r="B1263" t="s">
        <v>720</v>
      </c>
      <c r="C1263" t="s">
        <v>8</v>
      </c>
      <c r="D1263" t="s">
        <v>341</v>
      </c>
      <c r="E1263">
        <v>27</v>
      </c>
      <c r="F1263">
        <v>30</v>
      </c>
      <c r="G1263">
        <f>(Table1[[#This Row],[Min Temperature]]+Table1[[#This Row],[Max Temperature]])/2</f>
        <v>28.5</v>
      </c>
      <c r="H1263">
        <v>4.5</v>
      </c>
      <c r="I1263">
        <v>5.2</v>
      </c>
      <c r="J1263">
        <f>(Table1[[#This Row],[Min Dissolved Oxygen]]+Table1[[#This Row],[Max Dissolved Oxygen]])/2</f>
        <v>4.8499999999999996</v>
      </c>
      <c r="K1263">
        <v>7.4</v>
      </c>
      <c r="L1263">
        <v>8.3000000000000007</v>
      </c>
      <c r="M1263">
        <f>(Table1[[#This Row],[Min pH]]+Table1[[#This Row],[Max pH]])/2</f>
        <v>7.8500000000000005</v>
      </c>
      <c r="N1263">
        <v>673</v>
      </c>
      <c r="O1263">
        <v>944</v>
      </c>
      <c r="P1263">
        <f>(Table1[[#This Row],[Min Conductivity]]+Table1[[#This Row],[Max Conductivity]])/2</f>
        <v>808.5</v>
      </c>
      <c r="Q1263">
        <v>3</v>
      </c>
      <c r="R1263">
        <v>4</v>
      </c>
      <c r="S1263">
        <f>(Table1[[#This Row],[Min BOD]]+Table1[[#This Row],[Max BOD]])/2</f>
        <v>3.5</v>
      </c>
      <c r="T1263">
        <v>0.42</v>
      </c>
      <c r="U1263">
        <v>1</v>
      </c>
      <c r="V1263">
        <f>(Table1[[#This Row],[Min Nitrate N + Nitrite N]]+Table1[[#This Row],[Max Nitrate N + Nitrite N]])/2</f>
        <v>0.71</v>
      </c>
      <c r="W1263">
        <v>2</v>
      </c>
      <c r="X1263">
        <v>2</v>
      </c>
      <c r="Y1263">
        <f>(Table1[[#This Row],[Min Fecal Coliform]]+Table1[[#This Row],[Max Fecal Coliform]])/2</f>
        <v>2</v>
      </c>
      <c r="Z1263">
        <v>0</v>
      </c>
      <c r="AA1263">
        <v>0</v>
      </c>
      <c r="AB1263">
        <f>(Table1[[#This Row],[Min Total Coliform]]+Table1[[#This Row],[Max Total Coliform]])/2</f>
        <v>0</v>
      </c>
      <c r="AC1263">
        <f>MIN(10, (Table1[[#This Row],[Avg BOD]]/4)*10)</f>
        <v>8.75</v>
      </c>
      <c r="AD1263">
        <f>MIN(10, (Table1[[#This Row],[Avg Fecal Coliform]]/600)*10)</f>
        <v>3.3333333333333333E-2</v>
      </c>
      <c r="AE1263">
        <f>MIN(10, (Table1[[#This Row],[Avg Nitrate N + Nitrite N]]/10)*10)</f>
        <v>0.71</v>
      </c>
      <c r="AF1263">
        <f>IF(OR(Table1[[#This Row],[Avg pH]]&lt;6.5,Table1[[#This Row],[Avg pH]]&gt;8.5),10,0)</f>
        <v>0</v>
      </c>
      <c r="AG1263">
        <f>MAX(0, 10-(2*Table1[[#This Row],[Avg Dissolved Oxygen]]))</f>
        <v>0.30000000000000071</v>
      </c>
      <c r="AH1263">
        <f>(Table1[[#This Row],[Fecal Score]]*0.3) + (Table1[[#This Row],[BOD Score]]*0.25) + (Table1[[#This Row],[Nitrate Score]]*0.2) + (Table1[[#This Row],[pH Score]]*0.15) + (Table1[[#This Row],[Dissolved Oxygen Score]]*0.1)</f>
        <v>2.3694999999999999</v>
      </c>
      <c r="AI1263">
        <v>2019</v>
      </c>
    </row>
    <row r="1264" spans="1:35">
      <c r="A1264">
        <v>4675</v>
      </c>
      <c r="B1264" t="s">
        <v>721</v>
      </c>
      <c r="C1264" t="s">
        <v>8</v>
      </c>
      <c r="D1264" t="s">
        <v>341</v>
      </c>
      <c r="E1264">
        <v>23</v>
      </c>
      <c r="F1264">
        <v>29</v>
      </c>
      <c r="G1264">
        <f>(Table1[[#This Row],[Min Temperature]]+Table1[[#This Row],[Max Temperature]])/2</f>
        <v>26</v>
      </c>
      <c r="H1264">
        <v>0.1</v>
      </c>
      <c r="I1264">
        <v>6.2</v>
      </c>
      <c r="J1264">
        <f>(Table1[[#This Row],[Min Dissolved Oxygen]]+Table1[[#This Row],[Max Dissolved Oxygen]])/2</f>
        <v>3.15</v>
      </c>
      <c r="K1264">
        <v>7.1</v>
      </c>
      <c r="L1264">
        <v>8</v>
      </c>
      <c r="M1264">
        <f>(Table1[[#This Row],[Min pH]]+Table1[[#This Row],[Max pH]])/2</f>
        <v>7.55</v>
      </c>
      <c r="N1264">
        <v>720</v>
      </c>
      <c r="O1264">
        <v>986</v>
      </c>
      <c r="P1264">
        <f>(Table1[[#This Row],[Min Conductivity]]+Table1[[#This Row],[Max Conductivity]])/2</f>
        <v>853</v>
      </c>
      <c r="Q1264">
        <v>8</v>
      </c>
      <c r="R1264">
        <v>18</v>
      </c>
      <c r="S1264">
        <f>(Table1[[#This Row],[Min BOD]]+Table1[[#This Row],[Max BOD]])/2</f>
        <v>13</v>
      </c>
      <c r="T1264">
        <v>2.6</v>
      </c>
      <c r="U1264">
        <v>33.08</v>
      </c>
      <c r="V1264">
        <f>(Table1[[#This Row],[Min Nitrate N + Nitrite N]]+Table1[[#This Row],[Max Nitrate N + Nitrite N]])/2</f>
        <v>17.84</v>
      </c>
      <c r="W1264">
        <v>20</v>
      </c>
      <c r="X1264">
        <v>33</v>
      </c>
      <c r="Y1264">
        <f>(Table1[[#This Row],[Min Fecal Coliform]]+Table1[[#This Row],[Max Fecal Coliform]])/2</f>
        <v>26.5</v>
      </c>
      <c r="Z1264">
        <v>153</v>
      </c>
      <c r="AA1264">
        <v>350</v>
      </c>
      <c r="AB1264">
        <f>(Table1[[#This Row],[Min Total Coliform]]+Table1[[#This Row],[Max Total Coliform]])/2</f>
        <v>251.5</v>
      </c>
      <c r="AC1264">
        <f>MIN(10, (Table1[[#This Row],[Avg BOD]]/4)*10)</f>
        <v>10</v>
      </c>
      <c r="AD1264">
        <f>MIN(10, (Table1[[#This Row],[Avg Fecal Coliform]]/600)*10)</f>
        <v>0.44166666666666665</v>
      </c>
      <c r="AE1264">
        <f>MIN(10, (Table1[[#This Row],[Avg Nitrate N + Nitrite N]]/10)*10)</f>
        <v>10</v>
      </c>
      <c r="AF1264">
        <f>IF(OR(Table1[[#This Row],[Avg pH]]&lt;6.5,Table1[[#This Row],[Avg pH]]&gt;8.5),10,0)</f>
        <v>0</v>
      </c>
      <c r="AG1264">
        <f>MAX(0, 10-(2*Table1[[#This Row],[Avg Dissolved Oxygen]]))</f>
        <v>3.7</v>
      </c>
      <c r="AH1264">
        <f>(Table1[[#This Row],[Fecal Score]]*0.3) + (Table1[[#This Row],[BOD Score]]*0.25) + (Table1[[#This Row],[Nitrate Score]]*0.2) + (Table1[[#This Row],[pH Score]]*0.15) + (Table1[[#This Row],[Dissolved Oxygen Score]]*0.1)</f>
        <v>5.0025000000000004</v>
      </c>
      <c r="AI1264">
        <v>2019</v>
      </c>
    </row>
    <row r="1265" spans="1:35">
      <c r="A1265">
        <v>1447</v>
      </c>
      <c r="B1265" t="s">
        <v>364</v>
      </c>
      <c r="C1265" t="s">
        <v>35</v>
      </c>
      <c r="D1265" t="s">
        <v>341</v>
      </c>
      <c r="E1265">
        <v>26</v>
      </c>
      <c r="F1265">
        <v>39</v>
      </c>
      <c r="G1265">
        <f>(Table1[[#This Row],[Min Temperature]]+Table1[[#This Row],[Max Temperature]])/2</f>
        <v>32.5</v>
      </c>
      <c r="H1265">
        <v>5.2</v>
      </c>
      <c r="I1265">
        <v>5.9</v>
      </c>
      <c r="J1265">
        <f>(Table1[[#This Row],[Min Dissolved Oxygen]]+Table1[[#This Row],[Max Dissolved Oxygen]])/2</f>
        <v>5.5500000000000007</v>
      </c>
      <c r="K1265">
        <v>7.2</v>
      </c>
      <c r="L1265">
        <v>8.4</v>
      </c>
      <c r="M1265">
        <f>(Table1[[#This Row],[Min pH]]+Table1[[#This Row],[Max pH]])/2</f>
        <v>7.8000000000000007</v>
      </c>
      <c r="N1265">
        <v>294</v>
      </c>
      <c r="O1265">
        <v>393</v>
      </c>
      <c r="P1265">
        <f>(Table1[[#This Row],[Min Conductivity]]+Table1[[#This Row],[Max Conductivity]])/2</f>
        <v>343.5</v>
      </c>
      <c r="Q1265">
        <v>3</v>
      </c>
      <c r="R1265">
        <v>3</v>
      </c>
      <c r="S1265">
        <f>(Table1[[#This Row],[Min BOD]]+Table1[[#This Row],[Max BOD]])/2</f>
        <v>3</v>
      </c>
      <c r="T1265">
        <v>0.1</v>
      </c>
      <c r="U1265">
        <v>0.8</v>
      </c>
      <c r="V1265">
        <f>(Table1[[#This Row],[Min Nitrate N + Nitrite N]]+Table1[[#This Row],[Max Nitrate N + Nitrite N]])/2</f>
        <v>0.45</v>
      </c>
      <c r="W1265">
        <v>2</v>
      </c>
      <c r="X1265">
        <v>2</v>
      </c>
      <c r="Y1265">
        <f>(Table1[[#This Row],[Min Fecal Coliform]]+Table1[[#This Row],[Max Fecal Coliform]])/2</f>
        <v>2</v>
      </c>
      <c r="Z1265">
        <v>0</v>
      </c>
      <c r="AA1265">
        <v>26</v>
      </c>
      <c r="AB1265">
        <f>(Table1[[#This Row],[Min Total Coliform]]+Table1[[#This Row],[Max Total Coliform]])/2</f>
        <v>13</v>
      </c>
      <c r="AC1265">
        <f>MIN(10, (Table1[[#This Row],[Avg BOD]]/4)*10)</f>
        <v>7.5</v>
      </c>
      <c r="AD1265">
        <f>MIN(10, (Table1[[#This Row],[Avg Fecal Coliform]]/600)*10)</f>
        <v>3.3333333333333333E-2</v>
      </c>
      <c r="AE1265">
        <f>MIN(10, (Table1[[#This Row],[Avg Nitrate N + Nitrite N]]/10)*10)</f>
        <v>0.44999999999999996</v>
      </c>
      <c r="AF1265">
        <f>IF(OR(Table1[[#This Row],[Avg pH]]&lt;6.5,Table1[[#This Row],[Avg pH]]&gt;8.5),10,0)</f>
        <v>0</v>
      </c>
      <c r="AG1265">
        <f>MAX(0, 10-(2*Table1[[#This Row],[Avg Dissolved Oxygen]]))</f>
        <v>0</v>
      </c>
      <c r="AH1265">
        <f>(Table1[[#This Row],[Fecal Score]]*0.3) + (Table1[[#This Row],[BOD Score]]*0.25) + (Table1[[#This Row],[Nitrate Score]]*0.2) + (Table1[[#This Row],[pH Score]]*0.15) + (Table1[[#This Row],[Dissolved Oxygen Score]]*0.1)</f>
        <v>1.9750000000000001</v>
      </c>
      <c r="AI1265">
        <v>2019</v>
      </c>
    </row>
    <row r="1266" spans="1:35">
      <c r="A1266">
        <v>1464</v>
      </c>
      <c r="B1266" t="s">
        <v>482</v>
      </c>
      <c r="C1266" t="s">
        <v>35</v>
      </c>
      <c r="D1266" t="s">
        <v>341</v>
      </c>
      <c r="E1266">
        <v>17</v>
      </c>
      <c r="F1266">
        <v>24</v>
      </c>
      <c r="G1266">
        <f>(Table1[[#This Row],[Min Temperature]]+Table1[[#This Row],[Max Temperature]])/2</f>
        <v>20.5</v>
      </c>
      <c r="H1266">
        <v>5.4</v>
      </c>
      <c r="I1266">
        <v>7.3</v>
      </c>
      <c r="J1266">
        <f>(Table1[[#This Row],[Min Dissolved Oxygen]]+Table1[[#This Row],[Max Dissolved Oxygen]])/2</f>
        <v>6.35</v>
      </c>
      <c r="K1266">
        <v>6.2</v>
      </c>
      <c r="L1266">
        <v>7.8</v>
      </c>
      <c r="M1266">
        <f>(Table1[[#This Row],[Min pH]]+Table1[[#This Row],[Max pH]])/2</f>
        <v>7</v>
      </c>
      <c r="N1266">
        <v>443</v>
      </c>
      <c r="O1266">
        <v>2129</v>
      </c>
      <c r="P1266">
        <f>(Table1[[#This Row],[Min Conductivity]]+Table1[[#This Row],[Max Conductivity]])/2</f>
        <v>1286</v>
      </c>
      <c r="Q1266">
        <v>2.8</v>
      </c>
      <c r="R1266">
        <v>5</v>
      </c>
      <c r="S1266">
        <f>(Table1[[#This Row],[Min BOD]]+Table1[[#This Row],[Max BOD]])/2</f>
        <v>3.9</v>
      </c>
      <c r="T1266">
        <v>6.3</v>
      </c>
      <c r="U1266">
        <v>16.39</v>
      </c>
      <c r="V1266">
        <f>(Table1[[#This Row],[Min Nitrate N + Nitrite N]]+Table1[[#This Row],[Max Nitrate N + Nitrite N]])/2</f>
        <v>11.345000000000001</v>
      </c>
      <c r="W1266">
        <v>2</v>
      </c>
      <c r="X1266">
        <v>8</v>
      </c>
      <c r="Y1266">
        <f>(Table1[[#This Row],[Min Fecal Coliform]]+Table1[[#This Row],[Max Fecal Coliform]])/2</f>
        <v>5</v>
      </c>
      <c r="Z1266">
        <v>0</v>
      </c>
      <c r="AA1266">
        <v>140</v>
      </c>
      <c r="AB1266">
        <f>(Table1[[#This Row],[Min Total Coliform]]+Table1[[#This Row],[Max Total Coliform]])/2</f>
        <v>70</v>
      </c>
      <c r="AC1266">
        <f>MIN(10, (Table1[[#This Row],[Avg BOD]]/4)*10)</f>
        <v>9.75</v>
      </c>
      <c r="AD1266">
        <f>MIN(10, (Table1[[#This Row],[Avg Fecal Coliform]]/600)*10)</f>
        <v>8.3333333333333329E-2</v>
      </c>
      <c r="AE1266">
        <f>MIN(10, (Table1[[#This Row],[Avg Nitrate N + Nitrite N]]/10)*10)</f>
        <v>10</v>
      </c>
      <c r="AF1266">
        <f>IF(OR(Table1[[#This Row],[Avg pH]]&lt;6.5,Table1[[#This Row],[Avg pH]]&gt;8.5),10,0)</f>
        <v>0</v>
      </c>
      <c r="AG1266">
        <f>MAX(0, 10-(2*Table1[[#This Row],[Avg Dissolved Oxygen]]))</f>
        <v>0</v>
      </c>
      <c r="AH1266">
        <f>(Table1[[#This Row],[Fecal Score]]*0.3) + (Table1[[#This Row],[BOD Score]]*0.25) + (Table1[[#This Row],[Nitrate Score]]*0.2) + (Table1[[#This Row],[pH Score]]*0.15) + (Table1[[#This Row],[Dissolved Oxygen Score]]*0.1)</f>
        <v>4.4625000000000004</v>
      </c>
      <c r="AI1266">
        <v>2019</v>
      </c>
    </row>
    <row r="1267" spans="1:35">
      <c r="A1267">
        <v>1780</v>
      </c>
      <c r="B1267" t="s">
        <v>722</v>
      </c>
      <c r="C1267" t="s">
        <v>35</v>
      </c>
      <c r="D1267" t="s">
        <v>341</v>
      </c>
      <c r="E1267">
        <v>18</v>
      </c>
      <c r="F1267">
        <v>30</v>
      </c>
      <c r="G1267">
        <f>(Table1[[#This Row],[Min Temperature]]+Table1[[#This Row],[Max Temperature]])/2</f>
        <v>24</v>
      </c>
      <c r="H1267">
        <v>1.3</v>
      </c>
      <c r="I1267">
        <v>7.2</v>
      </c>
      <c r="J1267">
        <f>(Table1[[#This Row],[Min Dissolved Oxygen]]+Table1[[#This Row],[Max Dissolved Oxygen]])/2</f>
        <v>4.25</v>
      </c>
      <c r="K1267">
        <v>6.8</v>
      </c>
      <c r="L1267">
        <v>7.7</v>
      </c>
      <c r="M1267">
        <f>(Table1[[#This Row],[Min pH]]+Table1[[#This Row],[Max pH]])/2</f>
        <v>7.25</v>
      </c>
      <c r="N1267">
        <v>1840</v>
      </c>
      <c r="O1267">
        <v>4100</v>
      </c>
      <c r="P1267">
        <f>(Table1[[#This Row],[Min Conductivity]]+Table1[[#This Row],[Max Conductivity]])/2</f>
        <v>2970</v>
      </c>
      <c r="Q1267">
        <v>2</v>
      </c>
      <c r="R1267">
        <v>16</v>
      </c>
      <c r="S1267">
        <f>(Table1[[#This Row],[Min BOD]]+Table1[[#This Row],[Max BOD]])/2</f>
        <v>9</v>
      </c>
      <c r="T1267">
        <v>12.37</v>
      </c>
      <c r="U1267">
        <v>28.3</v>
      </c>
      <c r="V1267">
        <f>(Table1[[#This Row],[Min Nitrate N + Nitrite N]]+Table1[[#This Row],[Max Nitrate N + Nitrite N]])/2</f>
        <v>20.335000000000001</v>
      </c>
      <c r="W1267">
        <v>2</v>
      </c>
      <c r="X1267">
        <v>2</v>
      </c>
      <c r="Y1267">
        <f>(Table1[[#This Row],[Min Fecal Coliform]]+Table1[[#This Row],[Max Fecal Coliform]])/2</f>
        <v>2</v>
      </c>
      <c r="Z1267">
        <v>0</v>
      </c>
      <c r="AA1267">
        <v>50</v>
      </c>
      <c r="AB1267">
        <f>(Table1[[#This Row],[Min Total Coliform]]+Table1[[#This Row],[Max Total Coliform]])/2</f>
        <v>25</v>
      </c>
      <c r="AC1267">
        <f>MIN(10, (Table1[[#This Row],[Avg BOD]]/4)*10)</f>
        <v>10</v>
      </c>
      <c r="AD1267">
        <f>MIN(10, (Table1[[#This Row],[Avg Fecal Coliform]]/600)*10)</f>
        <v>3.3333333333333333E-2</v>
      </c>
      <c r="AE1267">
        <f>MIN(10, (Table1[[#This Row],[Avg Nitrate N + Nitrite N]]/10)*10)</f>
        <v>10</v>
      </c>
      <c r="AF1267">
        <f>IF(OR(Table1[[#This Row],[Avg pH]]&lt;6.5,Table1[[#This Row],[Avg pH]]&gt;8.5),10,0)</f>
        <v>0</v>
      </c>
      <c r="AG1267">
        <f>MAX(0, 10-(2*Table1[[#This Row],[Avg Dissolved Oxygen]]))</f>
        <v>1.5</v>
      </c>
      <c r="AH1267">
        <f>(Table1[[#This Row],[Fecal Score]]*0.3) + (Table1[[#This Row],[BOD Score]]*0.25) + (Table1[[#This Row],[Nitrate Score]]*0.2) + (Table1[[#This Row],[pH Score]]*0.15) + (Table1[[#This Row],[Dissolved Oxygen Score]]*0.1)</f>
        <v>4.66</v>
      </c>
      <c r="AI1267">
        <v>2019</v>
      </c>
    </row>
    <row r="1268" spans="1:35">
      <c r="A1268">
        <v>1783</v>
      </c>
      <c r="B1268" t="s">
        <v>483</v>
      </c>
      <c r="C1268" t="s">
        <v>35</v>
      </c>
      <c r="D1268" t="s">
        <v>341</v>
      </c>
      <c r="E1268">
        <v>21</v>
      </c>
      <c r="F1268">
        <v>26</v>
      </c>
      <c r="G1268">
        <f>(Table1[[#This Row],[Min Temperature]]+Table1[[#This Row],[Max Temperature]])/2</f>
        <v>23.5</v>
      </c>
      <c r="H1268">
        <v>5.5</v>
      </c>
      <c r="I1268">
        <v>6.9</v>
      </c>
      <c r="J1268">
        <f>(Table1[[#This Row],[Min Dissolved Oxygen]]+Table1[[#This Row],[Max Dissolved Oxygen]])/2</f>
        <v>6.2</v>
      </c>
      <c r="K1268">
        <v>6.4</v>
      </c>
      <c r="L1268">
        <v>7.6</v>
      </c>
      <c r="M1268">
        <f>(Table1[[#This Row],[Min pH]]+Table1[[#This Row],[Max pH]])/2</f>
        <v>7</v>
      </c>
      <c r="N1268">
        <v>2441</v>
      </c>
      <c r="O1268">
        <v>6350</v>
      </c>
      <c r="P1268">
        <f>(Table1[[#This Row],[Min Conductivity]]+Table1[[#This Row],[Max Conductivity]])/2</f>
        <v>4395.5</v>
      </c>
      <c r="Q1268">
        <v>3.4</v>
      </c>
      <c r="R1268">
        <v>14</v>
      </c>
      <c r="S1268">
        <f>(Table1[[#This Row],[Min BOD]]+Table1[[#This Row],[Max BOD]])/2</f>
        <v>8.6999999999999993</v>
      </c>
      <c r="T1268">
        <v>9.2799999999999994</v>
      </c>
      <c r="U1268">
        <v>38.549999999999997</v>
      </c>
      <c r="V1268">
        <f>(Table1[[#This Row],[Min Nitrate N + Nitrite N]]+Table1[[#This Row],[Max Nitrate N + Nitrite N]])/2</f>
        <v>23.914999999999999</v>
      </c>
      <c r="W1268">
        <v>2</v>
      </c>
      <c r="X1268">
        <v>6</v>
      </c>
      <c r="Y1268">
        <f>(Table1[[#This Row],[Min Fecal Coliform]]+Table1[[#This Row],[Max Fecal Coliform]])/2</f>
        <v>4</v>
      </c>
      <c r="Z1268">
        <v>0</v>
      </c>
      <c r="AA1268">
        <v>210</v>
      </c>
      <c r="AB1268">
        <f>(Table1[[#This Row],[Min Total Coliform]]+Table1[[#This Row],[Max Total Coliform]])/2</f>
        <v>105</v>
      </c>
      <c r="AC1268">
        <f>MIN(10, (Table1[[#This Row],[Avg BOD]]/4)*10)</f>
        <v>10</v>
      </c>
      <c r="AD1268">
        <f>MIN(10, (Table1[[#This Row],[Avg Fecal Coliform]]/600)*10)</f>
        <v>6.6666666666666666E-2</v>
      </c>
      <c r="AE1268">
        <f>MIN(10, (Table1[[#This Row],[Avg Nitrate N + Nitrite N]]/10)*10)</f>
        <v>10</v>
      </c>
      <c r="AF1268">
        <f>IF(OR(Table1[[#This Row],[Avg pH]]&lt;6.5,Table1[[#This Row],[Avg pH]]&gt;8.5),10,0)</f>
        <v>0</v>
      </c>
      <c r="AG1268">
        <f>MAX(0, 10-(2*Table1[[#This Row],[Avg Dissolved Oxygen]]))</f>
        <v>0</v>
      </c>
      <c r="AH1268">
        <f>(Table1[[#This Row],[Fecal Score]]*0.3) + (Table1[[#This Row],[BOD Score]]*0.25) + (Table1[[#This Row],[Nitrate Score]]*0.2) + (Table1[[#This Row],[pH Score]]*0.15) + (Table1[[#This Row],[Dissolved Oxygen Score]]*0.1)</f>
        <v>4.5199999999999996</v>
      </c>
      <c r="AI1268">
        <v>2019</v>
      </c>
    </row>
    <row r="1269" spans="1:35">
      <c r="A1269">
        <v>2343</v>
      </c>
      <c r="B1269" t="s">
        <v>368</v>
      </c>
      <c r="C1269" t="s">
        <v>35</v>
      </c>
      <c r="D1269" t="s">
        <v>341</v>
      </c>
      <c r="E1269">
        <v>23</v>
      </c>
      <c r="F1269">
        <v>30</v>
      </c>
      <c r="G1269">
        <f>(Table1[[#This Row],[Min Temperature]]+Table1[[#This Row],[Max Temperature]])/2</f>
        <v>26.5</v>
      </c>
      <c r="H1269">
        <v>0</v>
      </c>
      <c r="I1269">
        <v>0.1</v>
      </c>
      <c r="J1269">
        <f>(Table1[[#This Row],[Min Dissolved Oxygen]]+Table1[[#This Row],[Max Dissolved Oxygen]])/2</f>
        <v>0.05</v>
      </c>
      <c r="K1269">
        <v>6.9</v>
      </c>
      <c r="L1269">
        <v>8</v>
      </c>
      <c r="M1269">
        <f>(Table1[[#This Row],[Min pH]]+Table1[[#This Row],[Max pH]])/2</f>
        <v>7.45</v>
      </c>
      <c r="N1269">
        <v>3072</v>
      </c>
      <c r="O1269">
        <v>5490</v>
      </c>
      <c r="P1269">
        <f>(Table1[[#This Row],[Min Conductivity]]+Table1[[#This Row],[Max Conductivity]])/2</f>
        <v>4281</v>
      </c>
      <c r="Q1269">
        <v>26</v>
      </c>
      <c r="R1269">
        <v>52</v>
      </c>
      <c r="S1269">
        <f>(Table1[[#This Row],[Min BOD]]+Table1[[#This Row],[Max BOD]])/2</f>
        <v>39</v>
      </c>
      <c r="T1269">
        <v>10</v>
      </c>
      <c r="U1269">
        <v>18</v>
      </c>
      <c r="V1269">
        <f>(Table1[[#This Row],[Min Nitrate N + Nitrite N]]+Table1[[#This Row],[Max Nitrate N + Nitrite N]])/2</f>
        <v>14</v>
      </c>
      <c r="W1269">
        <v>14</v>
      </c>
      <c r="X1269">
        <v>130</v>
      </c>
      <c r="Y1269">
        <f>(Table1[[#This Row],[Min Fecal Coliform]]+Table1[[#This Row],[Max Fecal Coliform]])/2</f>
        <v>72</v>
      </c>
      <c r="Z1269">
        <v>350</v>
      </c>
      <c r="AA1269">
        <v>560</v>
      </c>
      <c r="AB1269">
        <f>(Table1[[#This Row],[Min Total Coliform]]+Table1[[#This Row],[Max Total Coliform]])/2</f>
        <v>455</v>
      </c>
      <c r="AC1269">
        <f>MIN(10, (Table1[[#This Row],[Avg BOD]]/4)*10)</f>
        <v>10</v>
      </c>
      <c r="AD1269">
        <f>MIN(10, (Table1[[#This Row],[Avg Fecal Coliform]]/600)*10)</f>
        <v>1.2</v>
      </c>
      <c r="AE1269">
        <f>MIN(10, (Table1[[#This Row],[Avg Nitrate N + Nitrite N]]/10)*10)</f>
        <v>10</v>
      </c>
      <c r="AF1269">
        <f>IF(OR(Table1[[#This Row],[Avg pH]]&lt;6.5,Table1[[#This Row],[Avg pH]]&gt;8.5),10,0)</f>
        <v>0</v>
      </c>
      <c r="AG1269">
        <f>MAX(0, 10-(2*Table1[[#This Row],[Avg Dissolved Oxygen]]))</f>
        <v>9.9</v>
      </c>
      <c r="AH1269">
        <f>(Table1[[#This Row],[Fecal Score]]*0.3) + (Table1[[#This Row],[BOD Score]]*0.25) + (Table1[[#This Row],[Nitrate Score]]*0.2) + (Table1[[#This Row],[pH Score]]*0.15) + (Table1[[#This Row],[Dissolved Oxygen Score]]*0.1)</f>
        <v>5.85</v>
      </c>
      <c r="AI1269">
        <v>2019</v>
      </c>
    </row>
    <row r="1270" spans="1:35">
      <c r="A1270">
        <v>2348</v>
      </c>
      <c r="B1270" t="s">
        <v>369</v>
      </c>
      <c r="C1270" t="s">
        <v>35</v>
      </c>
      <c r="D1270" t="s">
        <v>341</v>
      </c>
      <c r="E1270">
        <v>21</v>
      </c>
      <c r="F1270">
        <v>23</v>
      </c>
      <c r="G1270">
        <f>(Table1[[#This Row],[Min Temperature]]+Table1[[#This Row],[Max Temperature]])/2</f>
        <v>22</v>
      </c>
      <c r="H1270">
        <v>5.0999999999999996</v>
      </c>
      <c r="I1270">
        <v>6.8</v>
      </c>
      <c r="J1270">
        <f>(Table1[[#This Row],[Min Dissolved Oxygen]]+Table1[[#This Row],[Max Dissolved Oxygen]])/2</f>
        <v>5.9499999999999993</v>
      </c>
      <c r="K1270">
        <v>6.7</v>
      </c>
      <c r="L1270">
        <v>7.4</v>
      </c>
      <c r="M1270">
        <f>(Table1[[#This Row],[Min pH]]+Table1[[#This Row],[Max pH]])/2</f>
        <v>7.0500000000000007</v>
      </c>
      <c r="N1270">
        <v>2021</v>
      </c>
      <c r="O1270">
        <v>3170</v>
      </c>
      <c r="P1270">
        <f>(Table1[[#This Row],[Min Conductivity]]+Table1[[#This Row],[Max Conductivity]])/2</f>
        <v>2595.5</v>
      </c>
      <c r="Q1270">
        <v>2.4</v>
      </c>
      <c r="R1270">
        <v>3</v>
      </c>
      <c r="S1270">
        <f>(Table1[[#This Row],[Min BOD]]+Table1[[#This Row],[Max BOD]])/2</f>
        <v>2.7</v>
      </c>
      <c r="T1270">
        <v>15.3</v>
      </c>
      <c r="U1270">
        <v>23.29</v>
      </c>
      <c r="V1270">
        <f>(Table1[[#This Row],[Min Nitrate N + Nitrite N]]+Table1[[#This Row],[Max Nitrate N + Nitrite N]])/2</f>
        <v>19.295000000000002</v>
      </c>
      <c r="W1270">
        <v>2</v>
      </c>
      <c r="X1270">
        <v>2</v>
      </c>
      <c r="Y1270">
        <f>(Table1[[#This Row],[Min Fecal Coliform]]+Table1[[#This Row],[Max Fecal Coliform]])/2</f>
        <v>2</v>
      </c>
      <c r="Z1270">
        <v>0</v>
      </c>
      <c r="AA1270">
        <v>0</v>
      </c>
      <c r="AB1270">
        <f>(Table1[[#This Row],[Min Total Coliform]]+Table1[[#This Row],[Max Total Coliform]])/2</f>
        <v>0</v>
      </c>
      <c r="AC1270">
        <f>MIN(10, (Table1[[#This Row],[Avg BOD]]/4)*10)</f>
        <v>6.75</v>
      </c>
      <c r="AD1270">
        <f>MIN(10, (Table1[[#This Row],[Avg Fecal Coliform]]/600)*10)</f>
        <v>3.3333333333333333E-2</v>
      </c>
      <c r="AE1270">
        <f>MIN(10, (Table1[[#This Row],[Avg Nitrate N + Nitrite N]]/10)*10)</f>
        <v>10</v>
      </c>
      <c r="AF1270">
        <f>IF(OR(Table1[[#This Row],[Avg pH]]&lt;6.5,Table1[[#This Row],[Avg pH]]&gt;8.5),10,0)</f>
        <v>0</v>
      </c>
      <c r="AG1270">
        <f>MAX(0, 10-(2*Table1[[#This Row],[Avg Dissolved Oxygen]]))</f>
        <v>0</v>
      </c>
      <c r="AH1270">
        <f>(Table1[[#This Row],[Fecal Score]]*0.3) + (Table1[[#This Row],[BOD Score]]*0.25) + (Table1[[#This Row],[Nitrate Score]]*0.2) + (Table1[[#This Row],[pH Score]]*0.15) + (Table1[[#This Row],[Dissolved Oxygen Score]]*0.1)</f>
        <v>3.6974999999999998</v>
      </c>
      <c r="AI1270">
        <v>2019</v>
      </c>
    </row>
    <row r="1271" spans="1:35">
      <c r="A1271">
        <v>2358</v>
      </c>
      <c r="B1271" t="s">
        <v>370</v>
      </c>
      <c r="C1271" t="s">
        <v>35</v>
      </c>
      <c r="D1271" t="s">
        <v>341</v>
      </c>
      <c r="E1271">
        <v>26</v>
      </c>
      <c r="F1271">
        <v>31</v>
      </c>
      <c r="G1271">
        <f>(Table1[[#This Row],[Min Temperature]]+Table1[[#This Row],[Max Temperature]])/2</f>
        <v>28.5</v>
      </c>
      <c r="H1271">
        <v>0</v>
      </c>
      <c r="I1271">
        <v>0.9</v>
      </c>
      <c r="J1271">
        <f>(Table1[[#This Row],[Min Dissolved Oxygen]]+Table1[[#This Row],[Max Dissolved Oxygen]])/2</f>
        <v>0.45</v>
      </c>
      <c r="K1271">
        <v>7.1</v>
      </c>
      <c r="L1271">
        <v>8</v>
      </c>
      <c r="M1271">
        <f>(Table1[[#This Row],[Min pH]]+Table1[[#This Row],[Max pH]])/2</f>
        <v>7.55</v>
      </c>
      <c r="N1271">
        <v>1524</v>
      </c>
      <c r="O1271">
        <v>2097</v>
      </c>
      <c r="P1271">
        <f>(Table1[[#This Row],[Min Conductivity]]+Table1[[#This Row],[Max Conductivity]])/2</f>
        <v>1810.5</v>
      </c>
      <c r="Q1271">
        <v>24</v>
      </c>
      <c r="R1271">
        <v>48</v>
      </c>
      <c r="S1271">
        <f>(Table1[[#This Row],[Min BOD]]+Table1[[#This Row],[Max BOD]])/2</f>
        <v>36</v>
      </c>
      <c r="T1271">
        <v>2.6</v>
      </c>
      <c r="U1271">
        <v>14</v>
      </c>
      <c r="V1271">
        <f>(Table1[[#This Row],[Min Nitrate N + Nitrite N]]+Table1[[#This Row],[Max Nitrate N + Nitrite N]])/2</f>
        <v>8.3000000000000007</v>
      </c>
      <c r="W1271">
        <v>20</v>
      </c>
      <c r="X1271">
        <v>94</v>
      </c>
      <c r="Y1271">
        <f>(Table1[[#This Row],[Min Fecal Coliform]]+Table1[[#This Row],[Max Fecal Coliform]])/2</f>
        <v>57</v>
      </c>
      <c r="Z1271">
        <v>350</v>
      </c>
      <c r="AA1271">
        <v>860</v>
      </c>
      <c r="AB1271">
        <f>(Table1[[#This Row],[Min Total Coliform]]+Table1[[#This Row],[Max Total Coliform]])/2</f>
        <v>605</v>
      </c>
      <c r="AC1271">
        <f>MIN(10, (Table1[[#This Row],[Avg BOD]]/4)*10)</f>
        <v>10</v>
      </c>
      <c r="AD1271">
        <f>MIN(10, (Table1[[#This Row],[Avg Fecal Coliform]]/600)*10)</f>
        <v>0.95</v>
      </c>
      <c r="AE1271">
        <f>MIN(10, (Table1[[#This Row],[Avg Nitrate N + Nitrite N]]/10)*10)</f>
        <v>8.3000000000000007</v>
      </c>
      <c r="AF1271">
        <f>IF(OR(Table1[[#This Row],[Avg pH]]&lt;6.5,Table1[[#This Row],[Avg pH]]&gt;8.5),10,0)</f>
        <v>0</v>
      </c>
      <c r="AG1271">
        <f>MAX(0, 10-(2*Table1[[#This Row],[Avg Dissolved Oxygen]]))</f>
        <v>9.1</v>
      </c>
      <c r="AH1271">
        <f>(Table1[[#This Row],[Fecal Score]]*0.3) + (Table1[[#This Row],[BOD Score]]*0.25) + (Table1[[#This Row],[Nitrate Score]]*0.2) + (Table1[[#This Row],[pH Score]]*0.15) + (Table1[[#This Row],[Dissolved Oxygen Score]]*0.1)</f>
        <v>5.3550000000000004</v>
      </c>
      <c r="AI1271">
        <v>2019</v>
      </c>
    </row>
    <row r="1272" spans="1:35">
      <c r="A1272">
        <v>3084</v>
      </c>
      <c r="B1272" t="s">
        <v>371</v>
      </c>
      <c r="C1272" t="s">
        <v>35</v>
      </c>
      <c r="D1272" t="s">
        <v>341</v>
      </c>
      <c r="E1272">
        <v>27</v>
      </c>
      <c r="F1272">
        <v>39</v>
      </c>
      <c r="G1272">
        <f>(Table1[[#This Row],[Min Temperature]]+Table1[[#This Row],[Max Temperature]])/2</f>
        <v>33</v>
      </c>
      <c r="H1272">
        <v>4.5999999999999996</v>
      </c>
      <c r="I1272">
        <v>5.9</v>
      </c>
      <c r="J1272">
        <f>(Table1[[#This Row],[Min Dissolved Oxygen]]+Table1[[#This Row],[Max Dissolved Oxygen]])/2</f>
        <v>5.25</v>
      </c>
      <c r="K1272">
        <v>7</v>
      </c>
      <c r="L1272">
        <v>8.1</v>
      </c>
      <c r="M1272">
        <f>(Table1[[#This Row],[Min pH]]+Table1[[#This Row],[Max pH]])/2</f>
        <v>7.55</v>
      </c>
      <c r="N1272">
        <v>588</v>
      </c>
      <c r="O1272">
        <v>741</v>
      </c>
      <c r="P1272">
        <f>(Table1[[#This Row],[Min Conductivity]]+Table1[[#This Row],[Max Conductivity]])/2</f>
        <v>664.5</v>
      </c>
      <c r="Q1272">
        <v>3</v>
      </c>
      <c r="R1272">
        <v>6</v>
      </c>
      <c r="S1272">
        <f>(Table1[[#This Row],[Min BOD]]+Table1[[#This Row],[Max BOD]])/2</f>
        <v>4.5</v>
      </c>
      <c r="T1272">
        <v>0.4</v>
      </c>
      <c r="U1272">
        <v>0.83</v>
      </c>
      <c r="V1272">
        <f>(Table1[[#This Row],[Min Nitrate N + Nitrite N]]+Table1[[#This Row],[Max Nitrate N + Nitrite N]])/2</f>
        <v>0.61499999999999999</v>
      </c>
      <c r="W1272">
        <v>2</v>
      </c>
      <c r="X1272">
        <v>2</v>
      </c>
      <c r="Y1272">
        <f>(Table1[[#This Row],[Min Fecal Coliform]]+Table1[[#This Row],[Max Fecal Coliform]])/2</f>
        <v>2</v>
      </c>
      <c r="Z1272">
        <v>0</v>
      </c>
      <c r="AA1272">
        <v>43</v>
      </c>
      <c r="AB1272">
        <f>(Table1[[#This Row],[Min Total Coliform]]+Table1[[#This Row],[Max Total Coliform]])/2</f>
        <v>21.5</v>
      </c>
      <c r="AC1272">
        <f>MIN(10, (Table1[[#This Row],[Avg BOD]]/4)*10)</f>
        <v>10</v>
      </c>
      <c r="AD1272">
        <f>MIN(10, (Table1[[#This Row],[Avg Fecal Coliform]]/600)*10)</f>
        <v>3.3333333333333333E-2</v>
      </c>
      <c r="AE1272">
        <f>MIN(10, (Table1[[#This Row],[Avg Nitrate N + Nitrite N]]/10)*10)</f>
        <v>0.61499999999999999</v>
      </c>
      <c r="AF1272">
        <f>IF(OR(Table1[[#This Row],[Avg pH]]&lt;6.5,Table1[[#This Row],[Avg pH]]&gt;8.5),10,0)</f>
        <v>0</v>
      </c>
      <c r="AG1272">
        <f>MAX(0, 10-(2*Table1[[#This Row],[Avg Dissolved Oxygen]]))</f>
        <v>0</v>
      </c>
      <c r="AH1272">
        <f>(Table1[[#This Row],[Fecal Score]]*0.3) + (Table1[[#This Row],[BOD Score]]*0.25) + (Table1[[#This Row],[Nitrate Score]]*0.2) + (Table1[[#This Row],[pH Score]]*0.15) + (Table1[[#This Row],[Dissolved Oxygen Score]]*0.1)</f>
        <v>2.633</v>
      </c>
      <c r="AI1272">
        <v>2019</v>
      </c>
    </row>
    <row r="1273" spans="1:35">
      <c r="A1273">
        <v>3085</v>
      </c>
      <c r="B1273" t="s">
        <v>372</v>
      </c>
      <c r="C1273" t="s">
        <v>35</v>
      </c>
      <c r="D1273" t="s">
        <v>341</v>
      </c>
      <c r="E1273">
        <v>26</v>
      </c>
      <c r="F1273">
        <v>29</v>
      </c>
      <c r="G1273">
        <f>(Table1[[#This Row],[Min Temperature]]+Table1[[#This Row],[Max Temperature]])/2</f>
        <v>27.5</v>
      </c>
      <c r="H1273">
        <v>0</v>
      </c>
      <c r="I1273">
        <v>3.8</v>
      </c>
      <c r="J1273">
        <f>(Table1[[#This Row],[Min Dissolved Oxygen]]+Table1[[#This Row],[Max Dissolved Oxygen]])/2</f>
        <v>1.9</v>
      </c>
      <c r="K1273">
        <v>7.1</v>
      </c>
      <c r="L1273">
        <v>8</v>
      </c>
      <c r="M1273">
        <f>(Table1[[#This Row],[Min pH]]+Table1[[#This Row],[Max pH]])/2</f>
        <v>7.55</v>
      </c>
      <c r="N1273">
        <v>1380</v>
      </c>
      <c r="O1273">
        <v>1890</v>
      </c>
      <c r="P1273">
        <f>(Table1[[#This Row],[Min Conductivity]]+Table1[[#This Row],[Max Conductivity]])/2</f>
        <v>1635</v>
      </c>
      <c r="Q1273">
        <v>14</v>
      </c>
      <c r="R1273">
        <v>30</v>
      </c>
      <c r="S1273">
        <f>(Table1[[#This Row],[Min BOD]]+Table1[[#This Row],[Max BOD]])/2</f>
        <v>22</v>
      </c>
      <c r="T1273">
        <v>0.57999999999999996</v>
      </c>
      <c r="U1273">
        <v>4.7</v>
      </c>
      <c r="V1273">
        <f>(Table1[[#This Row],[Min Nitrate N + Nitrite N]]+Table1[[#This Row],[Max Nitrate N + Nitrite N]])/2</f>
        <v>2.64</v>
      </c>
      <c r="W1273">
        <v>22</v>
      </c>
      <c r="X1273">
        <v>70</v>
      </c>
      <c r="Y1273">
        <f>(Table1[[#This Row],[Min Fecal Coliform]]+Table1[[#This Row],[Max Fecal Coliform]])/2</f>
        <v>46</v>
      </c>
      <c r="Z1273">
        <v>350</v>
      </c>
      <c r="AA1273">
        <v>432</v>
      </c>
      <c r="AB1273">
        <f>(Table1[[#This Row],[Min Total Coliform]]+Table1[[#This Row],[Max Total Coliform]])/2</f>
        <v>391</v>
      </c>
      <c r="AC1273">
        <f>MIN(10, (Table1[[#This Row],[Avg BOD]]/4)*10)</f>
        <v>10</v>
      </c>
      <c r="AD1273">
        <f>MIN(10, (Table1[[#This Row],[Avg Fecal Coliform]]/600)*10)</f>
        <v>0.76666666666666661</v>
      </c>
      <c r="AE1273">
        <f>MIN(10, (Table1[[#This Row],[Avg Nitrate N + Nitrite N]]/10)*10)</f>
        <v>2.64</v>
      </c>
      <c r="AF1273">
        <f>IF(OR(Table1[[#This Row],[Avg pH]]&lt;6.5,Table1[[#This Row],[Avg pH]]&gt;8.5),10,0)</f>
        <v>0</v>
      </c>
      <c r="AG1273">
        <f>MAX(0, 10-(2*Table1[[#This Row],[Avg Dissolved Oxygen]]))</f>
        <v>6.2</v>
      </c>
      <c r="AH1273">
        <f>(Table1[[#This Row],[Fecal Score]]*0.3) + (Table1[[#This Row],[BOD Score]]*0.25) + (Table1[[#This Row],[Nitrate Score]]*0.2) + (Table1[[#This Row],[pH Score]]*0.15) + (Table1[[#This Row],[Dissolved Oxygen Score]]*0.1)</f>
        <v>3.8780000000000001</v>
      </c>
      <c r="AI1273">
        <v>2019</v>
      </c>
    </row>
    <row r="1274" spans="1:35">
      <c r="A1274">
        <v>3086</v>
      </c>
      <c r="B1274" t="s">
        <v>373</v>
      </c>
      <c r="C1274" t="s">
        <v>35</v>
      </c>
      <c r="D1274" t="s">
        <v>341</v>
      </c>
      <c r="E1274">
        <v>18</v>
      </c>
      <c r="F1274">
        <v>29</v>
      </c>
      <c r="G1274">
        <f>(Table1[[#This Row],[Min Temperature]]+Table1[[#This Row],[Max Temperature]])/2</f>
        <v>23.5</v>
      </c>
      <c r="H1274">
        <v>6</v>
      </c>
      <c r="I1274">
        <v>7.5</v>
      </c>
      <c r="J1274">
        <f>(Table1[[#This Row],[Min Dissolved Oxygen]]+Table1[[#This Row],[Max Dissolved Oxygen]])/2</f>
        <v>6.75</v>
      </c>
      <c r="K1274">
        <v>6.4</v>
      </c>
      <c r="L1274">
        <v>7.9</v>
      </c>
      <c r="M1274">
        <f>(Table1[[#This Row],[Min pH]]+Table1[[#This Row],[Max pH]])/2</f>
        <v>7.15</v>
      </c>
      <c r="N1274">
        <v>282</v>
      </c>
      <c r="O1274">
        <v>2129</v>
      </c>
      <c r="P1274">
        <f>(Table1[[#This Row],[Min Conductivity]]+Table1[[#This Row],[Max Conductivity]])/2</f>
        <v>1205.5</v>
      </c>
      <c r="Q1274">
        <v>2</v>
      </c>
      <c r="R1274">
        <v>3</v>
      </c>
      <c r="S1274">
        <f>(Table1[[#This Row],[Min BOD]]+Table1[[#This Row],[Max BOD]])/2</f>
        <v>2.5</v>
      </c>
      <c r="T1274">
        <v>0.26</v>
      </c>
      <c r="U1274">
        <v>28.48</v>
      </c>
      <c r="V1274">
        <f>(Table1[[#This Row],[Min Nitrate N + Nitrite N]]+Table1[[#This Row],[Max Nitrate N + Nitrite N]])/2</f>
        <v>14.370000000000001</v>
      </c>
      <c r="W1274">
        <v>2</v>
      </c>
      <c r="X1274">
        <v>2</v>
      </c>
      <c r="Y1274">
        <f>(Table1[[#This Row],[Min Fecal Coliform]]+Table1[[#This Row],[Max Fecal Coliform]])/2</f>
        <v>2</v>
      </c>
      <c r="Z1274">
        <v>0</v>
      </c>
      <c r="AA1274">
        <v>50</v>
      </c>
      <c r="AB1274">
        <f>(Table1[[#This Row],[Min Total Coliform]]+Table1[[#This Row],[Max Total Coliform]])/2</f>
        <v>25</v>
      </c>
      <c r="AC1274">
        <f>MIN(10, (Table1[[#This Row],[Avg BOD]]/4)*10)</f>
        <v>6.25</v>
      </c>
      <c r="AD1274">
        <f>MIN(10, (Table1[[#This Row],[Avg Fecal Coliform]]/600)*10)</f>
        <v>3.3333333333333333E-2</v>
      </c>
      <c r="AE1274">
        <f>MIN(10, (Table1[[#This Row],[Avg Nitrate N + Nitrite N]]/10)*10)</f>
        <v>10</v>
      </c>
      <c r="AF1274">
        <f>IF(OR(Table1[[#This Row],[Avg pH]]&lt;6.5,Table1[[#This Row],[Avg pH]]&gt;8.5),10,0)</f>
        <v>0</v>
      </c>
      <c r="AG1274">
        <f>MAX(0, 10-(2*Table1[[#This Row],[Avg Dissolved Oxygen]]))</f>
        <v>0</v>
      </c>
      <c r="AH1274">
        <f>(Table1[[#This Row],[Fecal Score]]*0.3) + (Table1[[#This Row],[BOD Score]]*0.25) + (Table1[[#This Row],[Nitrate Score]]*0.2) + (Table1[[#This Row],[pH Score]]*0.15) + (Table1[[#This Row],[Dissolved Oxygen Score]]*0.1)</f>
        <v>3.5724999999999998</v>
      </c>
      <c r="AI1274">
        <v>2019</v>
      </c>
    </row>
    <row r="1275" spans="1:35">
      <c r="A1275">
        <v>4222</v>
      </c>
      <c r="B1275" t="s">
        <v>484</v>
      </c>
      <c r="C1275" t="s">
        <v>35</v>
      </c>
      <c r="D1275" t="s">
        <v>341</v>
      </c>
      <c r="E1275">
        <v>23</v>
      </c>
      <c r="F1275">
        <v>30</v>
      </c>
      <c r="G1275">
        <f>(Table1[[#This Row],[Min Temperature]]+Table1[[#This Row],[Max Temperature]])/2</f>
        <v>26.5</v>
      </c>
      <c r="H1275">
        <v>2</v>
      </c>
      <c r="I1275">
        <v>2.8</v>
      </c>
      <c r="J1275">
        <f>(Table1[[#This Row],[Min Dissolved Oxygen]]+Table1[[#This Row],[Max Dissolved Oxygen]])/2</f>
        <v>2.4</v>
      </c>
      <c r="K1275">
        <v>7.2</v>
      </c>
      <c r="L1275">
        <v>8</v>
      </c>
      <c r="M1275">
        <f>(Table1[[#This Row],[Min pH]]+Table1[[#This Row],[Max pH]])/2</f>
        <v>7.6</v>
      </c>
      <c r="N1275">
        <v>810</v>
      </c>
      <c r="O1275">
        <v>1122</v>
      </c>
      <c r="P1275">
        <f>(Table1[[#This Row],[Min Conductivity]]+Table1[[#This Row],[Max Conductivity]])/2</f>
        <v>966</v>
      </c>
      <c r="Q1275">
        <v>6</v>
      </c>
      <c r="R1275">
        <v>12</v>
      </c>
      <c r="S1275">
        <f>(Table1[[#This Row],[Min BOD]]+Table1[[#This Row],[Max BOD]])/2</f>
        <v>9</v>
      </c>
      <c r="T1275">
        <v>2</v>
      </c>
      <c r="U1275">
        <v>3.9</v>
      </c>
      <c r="V1275">
        <f>(Table1[[#This Row],[Min Nitrate N + Nitrite N]]+Table1[[#This Row],[Max Nitrate N + Nitrite N]])/2</f>
        <v>2.95</v>
      </c>
      <c r="W1275">
        <v>11</v>
      </c>
      <c r="X1275">
        <v>23</v>
      </c>
      <c r="Y1275">
        <f>(Table1[[#This Row],[Min Fecal Coliform]]+Table1[[#This Row],[Max Fecal Coliform]])/2</f>
        <v>17</v>
      </c>
      <c r="Z1275">
        <v>220</v>
      </c>
      <c r="AA1275">
        <v>350</v>
      </c>
      <c r="AB1275">
        <f>(Table1[[#This Row],[Min Total Coliform]]+Table1[[#This Row],[Max Total Coliform]])/2</f>
        <v>285</v>
      </c>
      <c r="AC1275">
        <f>MIN(10, (Table1[[#This Row],[Avg BOD]]/4)*10)</f>
        <v>10</v>
      </c>
      <c r="AD1275">
        <f>MIN(10, (Table1[[#This Row],[Avg Fecal Coliform]]/600)*10)</f>
        <v>0.28333333333333333</v>
      </c>
      <c r="AE1275">
        <f>MIN(10, (Table1[[#This Row],[Avg Nitrate N + Nitrite N]]/10)*10)</f>
        <v>2.95</v>
      </c>
      <c r="AF1275">
        <f>IF(OR(Table1[[#This Row],[Avg pH]]&lt;6.5,Table1[[#This Row],[Avg pH]]&gt;8.5),10,0)</f>
        <v>0</v>
      </c>
      <c r="AG1275">
        <f>MAX(0, 10-(2*Table1[[#This Row],[Avg Dissolved Oxygen]]))</f>
        <v>5.2</v>
      </c>
      <c r="AH1275">
        <f>(Table1[[#This Row],[Fecal Score]]*0.3) + (Table1[[#This Row],[BOD Score]]*0.25) + (Table1[[#This Row],[Nitrate Score]]*0.2) + (Table1[[#This Row],[pH Score]]*0.15) + (Table1[[#This Row],[Dissolved Oxygen Score]]*0.1)</f>
        <v>3.6949999999999998</v>
      </c>
      <c r="AI1275">
        <v>2019</v>
      </c>
    </row>
    <row r="1276" spans="1:35">
      <c r="A1276">
        <v>4223</v>
      </c>
      <c r="B1276" t="s">
        <v>485</v>
      </c>
      <c r="C1276" t="s">
        <v>35</v>
      </c>
      <c r="D1276" t="s">
        <v>341</v>
      </c>
      <c r="E1276">
        <v>24</v>
      </c>
      <c r="F1276">
        <v>30</v>
      </c>
      <c r="G1276">
        <f>(Table1[[#This Row],[Min Temperature]]+Table1[[#This Row],[Max Temperature]])/2</f>
        <v>27</v>
      </c>
      <c r="H1276">
        <v>1.4</v>
      </c>
      <c r="I1276">
        <v>2.6</v>
      </c>
      <c r="J1276">
        <f>(Table1[[#This Row],[Min Dissolved Oxygen]]+Table1[[#This Row],[Max Dissolved Oxygen]])/2</f>
        <v>2</v>
      </c>
      <c r="K1276">
        <v>7</v>
      </c>
      <c r="L1276">
        <v>7.8</v>
      </c>
      <c r="M1276">
        <f>(Table1[[#This Row],[Min pH]]+Table1[[#This Row],[Max pH]])/2</f>
        <v>7.4</v>
      </c>
      <c r="N1276">
        <v>923</v>
      </c>
      <c r="O1276">
        <v>1348</v>
      </c>
      <c r="P1276">
        <f>(Table1[[#This Row],[Min Conductivity]]+Table1[[#This Row],[Max Conductivity]])/2</f>
        <v>1135.5</v>
      </c>
      <c r="Q1276">
        <v>6</v>
      </c>
      <c r="R1276">
        <v>18</v>
      </c>
      <c r="S1276">
        <f>(Table1[[#This Row],[Min BOD]]+Table1[[#This Row],[Max BOD]])/2</f>
        <v>12</v>
      </c>
      <c r="T1276">
        <v>1.2</v>
      </c>
      <c r="U1276">
        <v>4.2</v>
      </c>
      <c r="V1276">
        <f>(Table1[[#This Row],[Min Nitrate N + Nitrite N]]+Table1[[#This Row],[Max Nitrate N + Nitrite N]])/2</f>
        <v>2.7</v>
      </c>
      <c r="W1276">
        <v>11</v>
      </c>
      <c r="X1276">
        <v>33</v>
      </c>
      <c r="Y1276">
        <f>(Table1[[#This Row],[Min Fecal Coliform]]+Table1[[#This Row],[Max Fecal Coliform]])/2</f>
        <v>22</v>
      </c>
      <c r="Z1276">
        <v>220</v>
      </c>
      <c r="AA1276">
        <v>430</v>
      </c>
      <c r="AB1276">
        <f>(Table1[[#This Row],[Min Total Coliform]]+Table1[[#This Row],[Max Total Coliform]])/2</f>
        <v>325</v>
      </c>
      <c r="AC1276">
        <f>MIN(10, (Table1[[#This Row],[Avg BOD]]/4)*10)</f>
        <v>10</v>
      </c>
      <c r="AD1276">
        <f>MIN(10, (Table1[[#This Row],[Avg Fecal Coliform]]/600)*10)</f>
        <v>0.3666666666666667</v>
      </c>
      <c r="AE1276">
        <f>MIN(10, (Table1[[#This Row],[Avg Nitrate N + Nitrite N]]/10)*10)</f>
        <v>2.7</v>
      </c>
      <c r="AF1276">
        <f>IF(OR(Table1[[#This Row],[Avg pH]]&lt;6.5,Table1[[#This Row],[Avg pH]]&gt;8.5),10,0)</f>
        <v>0</v>
      </c>
      <c r="AG1276">
        <f>MAX(0, 10-(2*Table1[[#This Row],[Avg Dissolved Oxygen]]))</f>
        <v>6</v>
      </c>
      <c r="AH1276">
        <f>(Table1[[#This Row],[Fecal Score]]*0.3) + (Table1[[#This Row],[BOD Score]]*0.25) + (Table1[[#This Row],[Nitrate Score]]*0.2) + (Table1[[#This Row],[pH Score]]*0.15) + (Table1[[#This Row],[Dissolved Oxygen Score]]*0.1)</f>
        <v>3.75</v>
      </c>
      <c r="AI1276">
        <v>2019</v>
      </c>
    </row>
    <row r="1277" spans="1:35">
      <c r="A1277">
        <v>4225</v>
      </c>
      <c r="B1277" t="s">
        <v>487</v>
      </c>
      <c r="C1277" t="s">
        <v>35</v>
      </c>
      <c r="D1277" t="s">
        <v>341</v>
      </c>
      <c r="E1277">
        <v>22</v>
      </c>
      <c r="F1277">
        <v>30</v>
      </c>
      <c r="G1277">
        <f>(Table1[[#This Row],[Min Temperature]]+Table1[[#This Row],[Max Temperature]])/2</f>
        <v>26</v>
      </c>
      <c r="H1277">
        <v>4</v>
      </c>
      <c r="I1277">
        <v>6.5</v>
      </c>
      <c r="J1277">
        <f>(Table1[[#This Row],[Min Dissolved Oxygen]]+Table1[[#This Row],[Max Dissolved Oxygen]])/2</f>
        <v>5.25</v>
      </c>
      <c r="K1277">
        <v>7.3</v>
      </c>
      <c r="L1277">
        <v>8.6</v>
      </c>
      <c r="M1277">
        <f>(Table1[[#This Row],[Min pH]]+Table1[[#This Row],[Max pH]])/2</f>
        <v>7.9499999999999993</v>
      </c>
      <c r="N1277">
        <v>383</v>
      </c>
      <c r="O1277">
        <v>950</v>
      </c>
      <c r="P1277">
        <f>(Table1[[#This Row],[Min Conductivity]]+Table1[[#This Row],[Max Conductivity]])/2</f>
        <v>666.5</v>
      </c>
      <c r="Q1277">
        <v>2.1</v>
      </c>
      <c r="R1277">
        <v>3</v>
      </c>
      <c r="S1277">
        <f>(Table1[[#This Row],[Min BOD]]+Table1[[#This Row],[Max BOD]])/2</f>
        <v>2.5499999999999998</v>
      </c>
      <c r="T1277">
        <v>0.11</v>
      </c>
      <c r="U1277">
        <v>9.2100000000000009</v>
      </c>
      <c r="V1277">
        <f>(Table1[[#This Row],[Min Nitrate N + Nitrite N]]+Table1[[#This Row],[Max Nitrate N + Nitrite N]])/2</f>
        <v>4.66</v>
      </c>
      <c r="W1277">
        <v>2</v>
      </c>
      <c r="X1277">
        <v>2</v>
      </c>
      <c r="Y1277">
        <f>(Table1[[#This Row],[Min Fecal Coliform]]+Table1[[#This Row],[Max Fecal Coliform]])/2</f>
        <v>2</v>
      </c>
      <c r="Z1277">
        <v>0</v>
      </c>
      <c r="AA1277">
        <v>18</v>
      </c>
      <c r="AB1277">
        <f>(Table1[[#This Row],[Min Total Coliform]]+Table1[[#This Row],[Max Total Coliform]])/2</f>
        <v>9</v>
      </c>
      <c r="AC1277">
        <f>MIN(10, (Table1[[#This Row],[Avg BOD]]/4)*10)</f>
        <v>6.375</v>
      </c>
      <c r="AD1277">
        <f>MIN(10, (Table1[[#This Row],[Avg Fecal Coliform]]/600)*10)</f>
        <v>3.3333333333333333E-2</v>
      </c>
      <c r="AE1277">
        <f>MIN(10, (Table1[[#This Row],[Avg Nitrate N + Nitrite N]]/10)*10)</f>
        <v>4.66</v>
      </c>
      <c r="AF1277">
        <f>IF(OR(Table1[[#This Row],[Avg pH]]&lt;6.5,Table1[[#This Row],[Avg pH]]&gt;8.5),10,0)</f>
        <v>0</v>
      </c>
      <c r="AG1277">
        <f>MAX(0, 10-(2*Table1[[#This Row],[Avg Dissolved Oxygen]]))</f>
        <v>0</v>
      </c>
      <c r="AH1277">
        <f>(Table1[[#This Row],[Fecal Score]]*0.3) + (Table1[[#This Row],[BOD Score]]*0.25) + (Table1[[#This Row],[Nitrate Score]]*0.2) + (Table1[[#This Row],[pH Score]]*0.15) + (Table1[[#This Row],[Dissolved Oxygen Score]]*0.1)</f>
        <v>2.5357500000000002</v>
      </c>
      <c r="AI1277">
        <v>2019</v>
      </c>
    </row>
    <row r="1278" spans="1:35">
      <c r="A1278">
        <v>4228</v>
      </c>
      <c r="B1278" t="s">
        <v>488</v>
      </c>
      <c r="C1278" t="s">
        <v>35</v>
      </c>
      <c r="D1278" t="s">
        <v>341</v>
      </c>
      <c r="E1278">
        <v>28</v>
      </c>
      <c r="F1278">
        <v>28</v>
      </c>
      <c r="G1278">
        <f>(Table1[[#This Row],[Min Temperature]]+Table1[[#This Row],[Max Temperature]])/2</f>
        <v>28</v>
      </c>
      <c r="H1278">
        <v>0</v>
      </c>
      <c r="I1278">
        <v>0</v>
      </c>
      <c r="J1278">
        <f>(Table1[[#This Row],[Min Dissolved Oxygen]]+Table1[[#This Row],[Max Dissolved Oxygen]])/2</f>
        <v>0</v>
      </c>
      <c r="K1278">
        <v>7.2</v>
      </c>
      <c r="L1278">
        <v>7.6</v>
      </c>
      <c r="M1278">
        <f>(Table1[[#This Row],[Min pH]]+Table1[[#This Row],[Max pH]])/2</f>
        <v>7.4</v>
      </c>
      <c r="N1278">
        <v>1669</v>
      </c>
      <c r="O1278">
        <v>1858</v>
      </c>
      <c r="P1278">
        <f>(Table1[[#This Row],[Min Conductivity]]+Table1[[#This Row],[Max Conductivity]])/2</f>
        <v>1763.5</v>
      </c>
      <c r="Q1278">
        <v>28</v>
      </c>
      <c r="R1278">
        <v>34</v>
      </c>
      <c r="S1278">
        <f>(Table1[[#This Row],[Min BOD]]+Table1[[#This Row],[Max BOD]])/2</f>
        <v>31</v>
      </c>
      <c r="T1278">
        <v>15.1</v>
      </c>
      <c r="U1278">
        <v>17.2</v>
      </c>
      <c r="V1278">
        <f>(Table1[[#This Row],[Min Nitrate N + Nitrite N]]+Table1[[#This Row],[Max Nitrate N + Nitrite N]])/2</f>
        <v>16.149999999999999</v>
      </c>
      <c r="W1278">
        <v>46</v>
      </c>
      <c r="X1278">
        <v>80</v>
      </c>
      <c r="Y1278">
        <f>(Table1[[#This Row],[Min Fecal Coliform]]+Table1[[#This Row],[Max Fecal Coliform]])/2</f>
        <v>63</v>
      </c>
      <c r="Z1278">
        <v>350</v>
      </c>
      <c r="AA1278">
        <v>390</v>
      </c>
      <c r="AB1278">
        <f>(Table1[[#This Row],[Min Total Coliform]]+Table1[[#This Row],[Max Total Coliform]])/2</f>
        <v>370</v>
      </c>
      <c r="AC1278">
        <f>MIN(10, (Table1[[#This Row],[Avg BOD]]/4)*10)</f>
        <v>10</v>
      </c>
      <c r="AD1278">
        <f>MIN(10, (Table1[[#This Row],[Avg Fecal Coliform]]/600)*10)</f>
        <v>1.05</v>
      </c>
      <c r="AE1278">
        <f>MIN(10, (Table1[[#This Row],[Avg Nitrate N + Nitrite N]]/10)*10)</f>
        <v>10</v>
      </c>
      <c r="AF1278">
        <f>IF(OR(Table1[[#This Row],[Avg pH]]&lt;6.5,Table1[[#This Row],[Avg pH]]&gt;8.5),10,0)</f>
        <v>0</v>
      </c>
      <c r="AG1278">
        <f>MAX(0, 10-(2*Table1[[#This Row],[Avg Dissolved Oxygen]]))</f>
        <v>10</v>
      </c>
      <c r="AH1278">
        <f>(Table1[[#This Row],[Fecal Score]]*0.3) + (Table1[[#This Row],[BOD Score]]*0.25) + (Table1[[#This Row],[Nitrate Score]]*0.2) + (Table1[[#This Row],[pH Score]]*0.15) + (Table1[[#This Row],[Dissolved Oxygen Score]]*0.1)</f>
        <v>5.8149999999999995</v>
      </c>
      <c r="AI1278">
        <v>2019</v>
      </c>
    </row>
    <row r="1279" spans="1:35">
      <c r="A1279">
        <v>4230</v>
      </c>
      <c r="B1279" t="s">
        <v>723</v>
      </c>
      <c r="C1279" t="s">
        <v>35</v>
      </c>
      <c r="D1279" t="s">
        <v>341</v>
      </c>
      <c r="E1279">
        <v>21</v>
      </c>
      <c r="F1279">
        <v>26</v>
      </c>
      <c r="G1279">
        <f>(Table1[[#This Row],[Min Temperature]]+Table1[[#This Row],[Max Temperature]])/2</f>
        <v>23.5</v>
      </c>
      <c r="H1279">
        <v>6</v>
      </c>
      <c r="I1279">
        <v>6.9</v>
      </c>
      <c r="J1279">
        <f>(Table1[[#This Row],[Min Dissolved Oxygen]]+Table1[[#This Row],[Max Dissolved Oxygen]])/2</f>
        <v>6.45</v>
      </c>
      <c r="K1279">
        <v>6.7</v>
      </c>
      <c r="L1279">
        <v>7.4</v>
      </c>
      <c r="M1279">
        <f>(Table1[[#This Row],[Min pH]]+Table1[[#This Row],[Max pH]])/2</f>
        <v>7.0500000000000007</v>
      </c>
      <c r="N1279">
        <v>1160</v>
      </c>
      <c r="O1279">
        <v>1498</v>
      </c>
      <c r="P1279">
        <f>(Table1[[#This Row],[Min Conductivity]]+Table1[[#This Row],[Max Conductivity]])/2</f>
        <v>1329</v>
      </c>
      <c r="Q1279">
        <v>2</v>
      </c>
      <c r="R1279">
        <v>3</v>
      </c>
      <c r="S1279">
        <f>(Table1[[#This Row],[Min BOD]]+Table1[[#This Row],[Max BOD]])/2</f>
        <v>2.5</v>
      </c>
      <c r="T1279">
        <v>5.41</v>
      </c>
      <c r="U1279">
        <v>12</v>
      </c>
      <c r="V1279">
        <f>(Table1[[#This Row],[Min Nitrate N + Nitrite N]]+Table1[[#This Row],[Max Nitrate N + Nitrite N]])/2</f>
        <v>8.7050000000000001</v>
      </c>
      <c r="W1279">
        <v>2</v>
      </c>
      <c r="X1279">
        <v>2</v>
      </c>
      <c r="Y1279">
        <f>(Table1[[#This Row],[Min Fecal Coliform]]+Table1[[#This Row],[Max Fecal Coliform]])/2</f>
        <v>2</v>
      </c>
      <c r="Z1279">
        <v>0</v>
      </c>
      <c r="AA1279">
        <v>0</v>
      </c>
      <c r="AB1279">
        <f>(Table1[[#This Row],[Min Total Coliform]]+Table1[[#This Row],[Max Total Coliform]])/2</f>
        <v>0</v>
      </c>
      <c r="AC1279">
        <f>MIN(10, (Table1[[#This Row],[Avg BOD]]/4)*10)</f>
        <v>6.25</v>
      </c>
      <c r="AD1279">
        <f>MIN(10, (Table1[[#This Row],[Avg Fecal Coliform]]/600)*10)</f>
        <v>3.3333333333333333E-2</v>
      </c>
      <c r="AE1279">
        <f>MIN(10, (Table1[[#This Row],[Avg Nitrate N + Nitrite N]]/10)*10)</f>
        <v>8.7050000000000001</v>
      </c>
      <c r="AF1279">
        <f>IF(OR(Table1[[#This Row],[Avg pH]]&lt;6.5,Table1[[#This Row],[Avg pH]]&gt;8.5),10,0)</f>
        <v>0</v>
      </c>
      <c r="AG1279">
        <f>MAX(0, 10-(2*Table1[[#This Row],[Avg Dissolved Oxygen]]))</f>
        <v>0</v>
      </c>
      <c r="AH1279">
        <f>(Table1[[#This Row],[Fecal Score]]*0.3) + (Table1[[#This Row],[BOD Score]]*0.25) + (Table1[[#This Row],[Nitrate Score]]*0.2) + (Table1[[#This Row],[pH Score]]*0.15) + (Table1[[#This Row],[Dissolved Oxygen Score]]*0.1)</f>
        <v>3.3135000000000003</v>
      </c>
      <c r="AI1279">
        <v>2019</v>
      </c>
    </row>
    <row r="1280" spans="1:35">
      <c r="A1280">
        <v>4231</v>
      </c>
      <c r="B1280" t="s">
        <v>724</v>
      </c>
      <c r="C1280" t="s">
        <v>35</v>
      </c>
      <c r="D1280" t="s">
        <v>341</v>
      </c>
      <c r="E1280">
        <v>21</v>
      </c>
      <c r="F1280">
        <v>27</v>
      </c>
      <c r="G1280">
        <f>(Table1[[#This Row],[Min Temperature]]+Table1[[#This Row],[Max Temperature]])/2</f>
        <v>24</v>
      </c>
      <c r="H1280">
        <v>5.0999999999999996</v>
      </c>
      <c r="I1280">
        <v>7.2</v>
      </c>
      <c r="J1280">
        <f>(Table1[[#This Row],[Min Dissolved Oxygen]]+Table1[[#This Row],[Max Dissolved Oxygen]])/2</f>
        <v>6.15</v>
      </c>
      <c r="K1280">
        <v>6.7</v>
      </c>
      <c r="L1280">
        <v>7.4</v>
      </c>
      <c r="M1280">
        <f>(Table1[[#This Row],[Min pH]]+Table1[[#This Row],[Max pH]])/2</f>
        <v>7.0500000000000007</v>
      </c>
      <c r="N1280">
        <v>336</v>
      </c>
      <c r="O1280">
        <v>4750</v>
      </c>
      <c r="P1280">
        <f>(Table1[[#This Row],[Min Conductivity]]+Table1[[#This Row],[Max Conductivity]])/2</f>
        <v>2543</v>
      </c>
      <c r="Q1280">
        <v>2</v>
      </c>
      <c r="R1280">
        <v>4.2</v>
      </c>
      <c r="S1280">
        <f>(Table1[[#This Row],[Min BOD]]+Table1[[#This Row],[Max BOD]])/2</f>
        <v>3.1</v>
      </c>
      <c r="T1280">
        <v>2.36</v>
      </c>
      <c r="U1280">
        <v>23.22</v>
      </c>
      <c r="V1280">
        <f>(Table1[[#This Row],[Min Nitrate N + Nitrite N]]+Table1[[#This Row],[Max Nitrate N + Nitrite N]])/2</f>
        <v>12.79</v>
      </c>
      <c r="W1280">
        <v>2</v>
      </c>
      <c r="X1280">
        <v>2</v>
      </c>
      <c r="Y1280">
        <f>(Table1[[#This Row],[Min Fecal Coliform]]+Table1[[#This Row],[Max Fecal Coliform]])/2</f>
        <v>2</v>
      </c>
      <c r="Z1280">
        <v>0</v>
      </c>
      <c r="AA1280">
        <v>32</v>
      </c>
      <c r="AB1280">
        <f>(Table1[[#This Row],[Min Total Coliform]]+Table1[[#This Row],[Max Total Coliform]])/2</f>
        <v>16</v>
      </c>
      <c r="AC1280">
        <f>MIN(10, (Table1[[#This Row],[Avg BOD]]/4)*10)</f>
        <v>7.75</v>
      </c>
      <c r="AD1280">
        <f>MIN(10, (Table1[[#This Row],[Avg Fecal Coliform]]/600)*10)</f>
        <v>3.3333333333333333E-2</v>
      </c>
      <c r="AE1280">
        <f>MIN(10, (Table1[[#This Row],[Avg Nitrate N + Nitrite N]]/10)*10)</f>
        <v>10</v>
      </c>
      <c r="AF1280">
        <f>IF(OR(Table1[[#This Row],[Avg pH]]&lt;6.5,Table1[[#This Row],[Avg pH]]&gt;8.5),10,0)</f>
        <v>0</v>
      </c>
      <c r="AG1280">
        <f>MAX(0, 10-(2*Table1[[#This Row],[Avg Dissolved Oxygen]]))</f>
        <v>0</v>
      </c>
      <c r="AH1280">
        <f>(Table1[[#This Row],[Fecal Score]]*0.3) + (Table1[[#This Row],[BOD Score]]*0.25) + (Table1[[#This Row],[Nitrate Score]]*0.2) + (Table1[[#This Row],[pH Score]]*0.15) + (Table1[[#This Row],[Dissolved Oxygen Score]]*0.1)</f>
        <v>3.9474999999999998</v>
      </c>
      <c r="AI1280">
        <v>2019</v>
      </c>
    </row>
    <row r="1281" spans="1:35">
      <c r="A1281">
        <v>4232</v>
      </c>
      <c r="B1281" t="s">
        <v>491</v>
      </c>
      <c r="C1281" t="s">
        <v>35</v>
      </c>
      <c r="D1281" t="s">
        <v>341</v>
      </c>
      <c r="E1281">
        <v>19</v>
      </c>
      <c r="F1281">
        <v>30</v>
      </c>
      <c r="G1281">
        <f>(Table1[[#This Row],[Min Temperature]]+Table1[[#This Row],[Max Temperature]])/2</f>
        <v>24.5</v>
      </c>
      <c r="H1281">
        <v>6.1</v>
      </c>
      <c r="I1281">
        <v>7.2</v>
      </c>
      <c r="J1281">
        <f>(Table1[[#This Row],[Min Dissolved Oxygen]]+Table1[[#This Row],[Max Dissolved Oxygen]])/2</f>
        <v>6.65</v>
      </c>
      <c r="K1281">
        <v>6.6</v>
      </c>
      <c r="L1281">
        <v>7.9</v>
      </c>
      <c r="M1281">
        <f>(Table1[[#This Row],[Min pH]]+Table1[[#This Row],[Max pH]])/2</f>
        <v>7.25</v>
      </c>
      <c r="N1281">
        <v>678</v>
      </c>
      <c r="O1281">
        <v>1037</v>
      </c>
      <c r="P1281">
        <f>(Table1[[#This Row],[Min Conductivity]]+Table1[[#This Row],[Max Conductivity]])/2</f>
        <v>857.5</v>
      </c>
      <c r="Q1281">
        <v>2</v>
      </c>
      <c r="R1281">
        <v>5.2</v>
      </c>
      <c r="S1281">
        <f>(Table1[[#This Row],[Min BOD]]+Table1[[#This Row],[Max BOD]])/2</f>
        <v>3.6</v>
      </c>
      <c r="T1281">
        <v>7.32</v>
      </c>
      <c r="U1281">
        <v>19.47</v>
      </c>
      <c r="V1281">
        <f>(Table1[[#This Row],[Min Nitrate N + Nitrite N]]+Table1[[#This Row],[Max Nitrate N + Nitrite N]])/2</f>
        <v>13.395</v>
      </c>
      <c r="W1281">
        <v>2</v>
      </c>
      <c r="X1281">
        <v>8</v>
      </c>
      <c r="Y1281">
        <f>(Table1[[#This Row],[Min Fecal Coliform]]+Table1[[#This Row],[Max Fecal Coliform]])/2</f>
        <v>5</v>
      </c>
      <c r="Z1281">
        <v>0</v>
      </c>
      <c r="AA1281">
        <v>40</v>
      </c>
      <c r="AB1281">
        <f>(Table1[[#This Row],[Min Total Coliform]]+Table1[[#This Row],[Max Total Coliform]])/2</f>
        <v>20</v>
      </c>
      <c r="AC1281">
        <f>MIN(10, (Table1[[#This Row],[Avg BOD]]/4)*10)</f>
        <v>9</v>
      </c>
      <c r="AD1281">
        <f>MIN(10, (Table1[[#This Row],[Avg Fecal Coliform]]/600)*10)</f>
        <v>8.3333333333333329E-2</v>
      </c>
      <c r="AE1281">
        <f>MIN(10, (Table1[[#This Row],[Avg Nitrate N + Nitrite N]]/10)*10)</f>
        <v>10</v>
      </c>
      <c r="AF1281">
        <f>IF(OR(Table1[[#This Row],[Avg pH]]&lt;6.5,Table1[[#This Row],[Avg pH]]&gt;8.5),10,0)</f>
        <v>0</v>
      </c>
      <c r="AG1281">
        <f>MAX(0, 10-(2*Table1[[#This Row],[Avg Dissolved Oxygen]]))</f>
        <v>0</v>
      </c>
      <c r="AH1281">
        <f>(Table1[[#This Row],[Fecal Score]]*0.3) + (Table1[[#This Row],[BOD Score]]*0.25) + (Table1[[#This Row],[Nitrate Score]]*0.2) + (Table1[[#This Row],[pH Score]]*0.15) + (Table1[[#This Row],[Dissolved Oxygen Score]]*0.1)</f>
        <v>4.2750000000000004</v>
      </c>
      <c r="AI1281">
        <v>2019</v>
      </c>
    </row>
    <row r="1282" spans="1:35">
      <c r="A1282">
        <v>4233</v>
      </c>
      <c r="B1282" t="s">
        <v>725</v>
      </c>
      <c r="C1282" t="s">
        <v>35</v>
      </c>
      <c r="D1282" t="s">
        <v>341</v>
      </c>
      <c r="E1282">
        <v>21</v>
      </c>
      <c r="F1282">
        <v>27</v>
      </c>
      <c r="G1282">
        <f>(Table1[[#This Row],[Min Temperature]]+Table1[[#This Row],[Max Temperature]])/2</f>
        <v>24</v>
      </c>
      <c r="H1282">
        <v>4.5</v>
      </c>
      <c r="I1282">
        <v>5.5</v>
      </c>
      <c r="J1282">
        <f>(Table1[[#This Row],[Min Dissolved Oxygen]]+Table1[[#This Row],[Max Dissolved Oxygen]])/2</f>
        <v>5</v>
      </c>
      <c r="K1282">
        <v>6.5</v>
      </c>
      <c r="L1282">
        <v>7.5</v>
      </c>
      <c r="M1282">
        <f>(Table1[[#This Row],[Min pH]]+Table1[[#This Row],[Max pH]])/2</f>
        <v>7</v>
      </c>
      <c r="N1282">
        <v>4860</v>
      </c>
      <c r="O1282">
        <v>8960</v>
      </c>
      <c r="P1282">
        <f>(Table1[[#This Row],[Min Conductivity]]+Table1[[#This Row],[Max Conductivity]])/2</f>
        <v>6910</v>
      </c>
      <c r="Q1282">
        <v>6.3</v>
      </c>
      <c r="R1282">
        <v>26</v>
      </c>
      <c r="S1282">
        <f>(Table1[[#This Row],[Min BOD]]+Table1[[#This Row],[Max BOD]])/2</f>
        <v>16.149999999999999</v>
      </c>
      <c r="T1282">
        <v>20.62</v>
      </c>
      <c r="U1282">
        <v>45.43</v>
      </c>
      <c r="V1282">
        <f>(Table1[[#This Row],[Min Nitrate N + Nitrite N]]+Table1[[#This Row],[Max Nitrate N + Nitrite N]])/2</f>
        <v>33.024999999999999</v>
      </c>
      <c r="W1282">
        <v>2</v>
      </c>
      <c r="X1282">
        <v>4</v>
      </c>
      <c r="Y1282">
        <f>(Table1[[#This Row],[Min Fecal Coliform]]+Table1[[#This Row],[Max Fecal Coliform]])/2</f>
        <v>3</v>
      </c>
      <c r="Z1282">
        <v>0</v>
      </c>
      <c r="AA1282">
        <v>70</v>
      </c>
      <c r="AB1282">
        <f>(Table1[[#This Row],[Min Total Coliform]]+Table1[[#This Row],[Max Total Coliform]])/2</f>
        <v>35</v>
      </c>
      <c r="AC1282">
        <f>MIN(10, (Table1[[#This Row],[Avg BOD]]/4)*10)</f>
        <v>10</v>
      </c>
      <c r="AD1282">
        <f>MIN(10, (Table1[[#This Row],[Avg Fecal Coliform]]/600)*10)</f>
        <v>0.05</v>
      </c>
      <c r="AE1282">
        <f>MIN(10, (Table1[[#This Row],[Avg Nitrate N + Nitrite N]]/10)*10)</f>
        <v>10</v>
      </c>
      <c r="AF1282">
        <f>IF(OR(Table1[[#This Row],[Avg pH]]&lt;6.5,Table1[[#This Row],[Avg pH]]&gt;8.5),10,0)</f>
        <v>0</v>
      </c>
      <c r="AG1282">
        <f>MAX(0, 10-(2*Table1[[#This Row],[Avg Dissolved Oxygen]]))</f>
        <v>0</v>
      </c>
      <c r="AH1282">
        <f>(Table1[[#This Row],[Fecal Score]]*0.3) + (Table1[[#This Row],[BOD Score]]*0.25) + (Table1[[#This Row],[Nitrate Score]]*0.2) + (Table1[[#This Row],[pH Score]]*0.15) + (Table1[[#This Row],[Dissolved Oxygen Score]]*0.1)</f>
        <v>4.5150000000000006</v>
      </c>
      <c r="AI1282">
        <v>2019</v>
      </c>
    </row>
    <row r="1283" spans="1:35">
      <c r="A1283">
        <v>4237</v>
      </c>
      <c r="B1283" t="s">
        <v>494</v>
      </c>
      <c r="C1283" t="s">
        <v>35</v>
      </c>
      <c r="D1283" t="s">
        <v>341</v>
      </c>
      <c r="E1283">
        <v>22</v>
      </c>
      <c r="F1283">
        <v>30</v>
      </c>
      <c r="G1283">
        <f>(Table1[[#This Row],[Min Temperature]]+Table1[[#This Row],[Max Temperature]])/2</f>
        <v>26</v>
      </c>
      <c r="H1283">
        <v>0</v>
      </c>
      <c r="I1283">
        <v>1</v>
      </c>
      <c r="J1283">
        <f>(Table1[[#This Row],[Min Dissolved Oxygen]]+Table1[[#This Row],[Max Dissolved Oxygen]])/2</f>
        <v>0.5</v>
      </c>
      <c r="K1283">
        <v>7.1</v>
      </c>
      <c r="L1283">
        <v>8.1999999999999993</v>
      </c>
      <c r="M1283">
        <f>(Table1[[#This Row],[Min pH]]+Table1[[#This Row],[Max pH]])/2</f>
        <v>7.6499999999999995</v>
      </c>
      <c r="N1283">
        <v>1371</v>
      </c>
      <c r="O1283">
        <v>1940</v>
      </c>
      <c r="P1283">
        <f>(Table1[[#This Row],[Min Conductivity]]+Table1[[#This Row],[Max Conductivity]])/2</f>
        <v>1655.5</v>
      </c>
      <c r="Q1283">
        <v>18</v>
      </c>
      <c r="R1283">
        <v>38</v>
      </c>
      <c r="S1283">
        <f>(Table1[[#This Row],[Min BOD]]+Table1[[#This Row],[Max BOD]])/2</f>
        <v>28</v>
      </c>
      <c r="T1283">
        <v>13</v>
      </c>
      <c r="U1283">
        <v>22</v>
      </c>
      <c r="V1283">
        <f>(Table1[[#This Row],[Min Nitrate N + Nitrite N]]+Table1[[#This Row],[Max Nitrate N + Nitrite N]])/2</f>
        <v>17.5</v>
      </c>
      <c r="W1283">
        <v>34</v>
      </c>
      <c r="X1283">
        <v>72</v>
      </c>
      <c r="Y1283">
        <f>(Table1[[#This Row],[Min Fecal Coliform]]+Table1[[#This Row],[Max Fecal Coliform]])/2</f>
        <v>53</v>
      </c>
      <c r="Z1283">
        <v>350</v>
      </c>
      <c r="AA1283">
        <v>540</v>
      </c>
      <c r="AB1283">
        <f>(Table1[[#This Row],[Min Total Coliform]]+Table1[[#This Row],[Max Total Coliform]])/2</f>
        <v>445</v>
      </c>
      <c r="AC1283">
        <f>MIN(10, (Table1[[#This Row],[Avg BOD]]/4)*10)</f>
        <v>10</v>
      </c>
      <c r="AD1283">
        <f>MIN(10, (Table1[[#This Row],[Avg Fecal Coliform]]/600)*10)</f>
        <v>0.8833333333333333</v>
      </c>
      <c r="AE1283">
        <f>MIN(10, (Table1[[#This Row],[Avg Nitrate N + Nitrite N]]/10)*10)</f>
        <v>10</v>
      </c>
      <c r="AF1283">
        <f>IF(OR(Table1[[#This Row],[Avg pH]]&lt;6.5,Table1[[#This Row],[Avg pH]]&gt;8.5),10,0)</f>
        <v>0</v>
      </c>
      <c r="AG1283">
        <f>MAX(0, 10-(2*Table1[[#This Row],[Avg Dissolved Oxygen]]))</f>
        <v>9</v>
      </c>
      <c r="AH1283">
        <f>(Table1[[#This Row],[Fecal Score]]*0.3) + (Table1[[#This Row],[BOD Score]]*0.25) + (Table1[[#This Row],[Nitrate Score]]*0.2) + (Table1[[#This Row],[pH Score]]*0.15) + (Table1[[#This Row],[Dissolved Oxygen Score]]*0.1)</f>
        <v>5.6650000000000009</v>
      </c>
      <c r="AI1283">
        <v>2019</v>
      </c>
    </row>
    <row r="1284" spans="1:35">
      <c r="A1284">
        <v>4238</v>
      </c>
      <c r="B1284" t="s">
        <v>726</v>
      </c>
      <c r="C1284" t="s">
        <v>35</v>
      </c>
      <c r="D1284" t="s">
        <v>341</v>
      </c>
      <c r="E1284">
        <v>23</v>
      </c>
      <c r="F1284">
        <v>28</v>
      </c>
      <c r="G1284">
        <f>(Table1[[#This Row],[Min Temperature]]+Table1[[#This Row],[Max Temperature]])/2</f>
        <v>25.5</v>
      </c>
      <c r="H1284">
        <v>5.0999999999999996</v>
      </c>
      <c r="I1284">
        <v>6.5</v>
      </c>
      <c r="J1284">
        <f>(Table1[[#This Row],[Min Dissolved Oxygen]]+Table1[[#This Row],[Max Dissolved Oxygen]])/2</f>
        <v>5.8</v>
      </c>
      <c r="K1284">
        <v>7</v>
      </c>
      <c r="L1284">
        <v>7.4</v>
      </c>
      <c r="M1284">
        <f>(Table1[[#This Row],[Min pH]]+Table1[[#This Row],[Max pH]])/2</f>
        <v>7.2</v>
      </c>
      <c r="N1284">
        <v>1114</v>
      </c>
      <c r="O1284">
        <v>1992</v>
      </c>
      <c r="P1284">
        <f>(Table1[[#This Row],[Min Conductivity]]+Table1[[#This Row],[Max Conductivity]])/2</f>
        <v>1553</v>
      </c>
      <c r="Q1284">
        <v>3.2</v>
      </c>
      <c r="R1284">
        <v>12</v>
      </c>
      <c r="S1284">
        <f>(Table1[[#This Row],[Min BOD]]+Table1[[#This Row],[Max BOD]])/2</f>
        <v>7.6</v>
      </c>
      <c r="T1284">
        <v>5.24</v>
      </c>
      <c r="U1284">
        <v>23.62</v>
      </c>
      <c r="V1284">
        <f>(Table1[[#This Row],[Min Nitrate N + Nitrite N]]+Table1[[#This Row],[Max Nitrate N + Nitrite N]])/2</f>
        <v>14.43</v>
      </c>
      <c r="W1284">
        <v>2</v>
      </c>
      <c r="X1284">
        <v>18</v>
      </c>
      <c r="Y1284">
        <f>(Table1[[#This Row],[Min Fecal Coliform]]+Table1[[#This Row],[Max Fecal Coliform]])/2</f>
        <v>10</v>
      </c>
      <c r="Z1284">
        <v>0</v>
      </c>
      <c r="AA1284">
        <v>230</v>
      </c>
      <c r="AB1284">
        <f>(Table1[[#This Row],[Min Total Coliform]]+Table1[[#This Row],[Max Total Coliform]])/2</f>
        <v>115</v>
      </c>
      <c r="AC1284">
        <f>MIN(10, (Table1[[#This Row],[Avg BOD]]/4)*10)</f>
        <v>10</v>
      </c>
      <c r="AD1284">
        <f>MIN(10, (Table1[[#This Row],[Avg Fecal Coliform]]/600)*10)</f>
        <v>0.16666666666666666</v>
      </c>
      <c r="AE1284">
        <f>MIN(10, (Table1[[#This Row],[Avg Nitrate N + Nitrite N]]/10)*10)</f>
        <v>10</v>
      </c>
      <c r="AF1284">
        <f>IF(OR(Table1[[#This Row],[Avg pH]]&lt;6.5,Table1[[#This Row],[Avg pH]]&gt;8.5),10,0)</f>
        <v>0</v>
      </c>
      <c r="AG1284">
        <f>MAX(0, 10-(2*Table1[[#This Row],[Avg Dissolved Oxygen]]))</f>
        <v>0</v>
      </c>
      <c r="AH1284">
        <f>(Table1[[#This Row],[Fecal Score]]*0.3) + (Table1[[#This Row],[BOD Score]]*0.25) + (Table1[[#This Row],[Nitrate Score]]*0.2) + (Table1[[#This Row],[pH Score]]*0.15) + (Table1[[#This Row],[Dissolved Oxygen Score]]*0.1)</f>
        <v>4.55</v>
      </c>
      <c r="AI1284">
        <v>2019</v>
      </c>
    </row>
    <row r="1285" spans="1:35">
      <c r="A1285">
        <v>4239</v>
      </c>
      <c r="B1285" t="s">
        <v>727</v>
      </c>
      <c r="C1285" t="s">
        <v>35</v>
      </c>
      <c r="D1285" t="s">
        <v>341</v>
      </c>
      <c r="E1285">
        <v>22</v>
      </c>
      <c r="F1285">
        <v>24</v>
      </c>
      <c r="G1285">
        <f>(Table1[[#This Row],[Min Temperature]]+Table1[[#This Row],[Max Temperature]])/2</f>
        <v>23</v>
      </c>
      <c r="H1285">
        <v>5.5</v>
      </c>
      <c r="I1285">
        <v>6.7</v>
      </c>
      <c r="J1285">
        <f>(Table1[[#This Row],[Min Dissolved Oxygen]]+Table1[[#This Row],[Max Dissolved Oxygen]])/2</f>
        <v>6.1</v>
      </c>
      <c r="K1285">
        <v>7.2</v>
      </c>
      <c r="L1285">
        <v>7.5</v>
      </c>
      <c r="M1285">
        <f>(Table1[[#This Row],[Min pH]]+Table1[[#This Row],[Max pH]])/2</f>
        <v>7.35</v>
      </c>
      <c r="N1285">
        <v>1060</v>
      </c>
      <c r="O1285">
        <v>1804</v>
      </c>
      <c r="P1285">
        <f>(Table1[[#This Row],[Min Conductivity]]+Table1[[#This Row],[Max Conductivity]])/2</f>
        <v>1432</v>
      </c>
      <c r="Q1285">
        <v>2.2000000000000002</v>
      </c>
      <c r="R1285">
        <v>8</v>
      </c>
      <c r="S1285">
        <f>(Table1[[#This Row],[Min BOD]]+Table1[[#This Row],[Max BOD]])/2</f>
        <v>5.0999999999999996</v>
      </c>
      <c r="T1285">
        <v>9.2899999999999991</v>
      </c>
      <c r="U1285">
        <v>18.399999999999999</v>
      </c>
      <c r="V1285">
        <f>(Table1[[#This Row],[Min Nitrate N + Nitrite N]]+Table1[[#This Row],[Max Nitrate N + Nitrite N]])/2</f>
        <v>13.844999999999999</v>
      </c>
      <c r="W1285">
        <v>2</v>
      </c>
      <c r="X1285">
        <v>4</v>
      </c>
      <c r="Y1285">
        <f>(Table1[[#This Row],[Min Fecal Coliform]]+Table1[[#This Row],[Max Fecal Coliform]])/2</f>
        <v>3</v>
      </c>
      <c r="Z1285">
        <v>0</v>
      </c>
      <c r="AA1285">
        <v>70</v>
      </c>
      <c r="AB1285">
        <f>(Table1[[#This Row],[Min Total Coliform]]+Table1[[#This Row],[Max Total Coliform]])/2</f>
        <v>35</v>
      </c>
      <c r="AC1285">
        <f>MIN(10, (Table1[[#This Row],[Avg BOD]]/4)*10)</f>
        <v>10</v>
      </c>
      <c r="AD1285">
        <f>MIN(10, (Table1[[#This Row],[Avg Fecal Coliform]]/600)*10)</f>
        <v>0.05</v>
      </c>
      <c r="AE1285">
        <f>MIN(10, (Table1[[#This Row],[Avg Nitrate N + Nitrite N]]/10)*10)</f>
        <v>10</v>
      </c>
      <c r="AF1285">
        <f>IF(OR(Table1[[#This Row],[Avg pH]]&lt;6.5,Table1[[#This Row],[Avg pH]]&gt;8.5),10,0)</f>
        <v>0</v>
      </c>
      <c r="AG1285">
        <f>MAX(0, 10-(2*Table1[[#This Row],[Avg Dissolved Oxygen]]))</f>
        <v>0</v>
      </c>
      <c r="AH1285">
        <f>(Table1[[#This Row],[Fecal Score]]*0.3) + (Table1[[#This Row],[BOD Score]]*0.25) + (Table1[[#This Row],[Nitrate Score]]*0.2) + (Table1[[#This Row],[pH Score]]*0.15) + (Table1[[#This Row],[Dissolved Oxygen Score]]*0.1)</f>
        <v>4.5150000000000006</v>
      </c>
      <c r="AI1285">
        <v>2019</v>
      </c>
    </row>
    <row r="1286" spans="1:35">
      <c r="A1286">
        <v>4241</v>
      </c>
      <c r="B1286" t="s">
        <v>728</v>
      </c>
      <c r="C1286" t="s">
        <v>35</v>
      </c>
      <c r="D1286" t="s">
        <v>341</v>
      </c>
      <c r="E1286">
        <v>23</v>
      </c>
      <c r="F1286">
        <v>26</v>
      </c>
      <c r="G1286">
        <f>(Table1[[#This Row],[Min Temperature]]+Table1[[#This Row],[Max Temperature]])/2</f>
        <v>24.5</v>
      </c>
      <c r="H1286">
        <v>4.9000000000000004</v>
      </c>
      <c r="I1286">
        <v>6.2</v>
      </c>
      <c r="J1286">
        <f>(Table1[[#This Row],[Min Dissolved Oxygen]]+Table1[[#This Row],[Max Dissolved Oxygen]])/2</f>
        <v>5.5500000000000007</v>
      </c>
      <c r="K1286">
        <v>6.6</v>
      </c>
      <c r="L1286">
        <v>7.6</v>
      </c>
      <c r="M1286">
        <f>(Table1[[#This Row],[Min pH]]+Table1[[#This Row],[Max pH]])/2</f>
        <v>7.1</v>
      </c>
      <c r="N1286">
        <v>1110</v>
      </c>
      <c r="O1286">
        <v>4550</v>
      </c>
      <c r="P1286">
        <f>(Table1[[#This Row],[Min Conductivity]]+Table1[[#This Row],[Max Conductivity]])/2</f>
        <v>2830</v>
      </c>
      <c r="Q1286">
        <v>2.8</v>
      </c>
      <c r="R1286">
        <v>10</v>
      </c>
      <c r="S1286">
        <f>(Table1[[#This Row],[Min BOD]]+Table1[[#This Row],[Max BOD]])/2</f>
        <v>6.4</v>
      </c>
      <c r="T1286">
        <v>7.32</v>
      </c>
      <c r="U1286">
        <v>28.37</v>
      </c>
      <c r="V1286">
        <f>(Table1[[#This Row],[Min Nitrate N + Nitrite N]]+Table1[[#This Row],[Max Nitrate N + Nitrite N]])/2</f>
        <v>17.844999999999999</v>
      </c>
      <c r="W1286">
        <v>2</v>
      </c>
      <c r="X1286">
        <v>2</v>
      </c>
      <c r="Y1286">
        <f>(Table1[[#This Row],[Min Fecal Coliform]]+Table1[[#This Row],[Max Fecal Coliform]])/2</f>
        <v>2</v>
      </c>
      <c r="Z1286">
        <v>0</v>
      </c>
      <c r="AA1286">
        <v>40</v>
      </c>
      <c r="AB1286">
        <f>(Table1[[#This Row],[Min Total Coliform]]+Table1[[#This Row],[Max Total Coliform]])/2</f>
        <v>20</v>
      </c>
      <c r="AC1286">
        <f>MIN(10, (Table1[[#This Row],[Avg BOD]]/4)*10)</f>
        <v>10</v>
      </c>
      <c r="AD1286">
        <f>MIN(10, (Table1[[#This Row],[Avg Fecal Coliform]]/600)*10)</f>
        <v>3.3333333333333333E-2</v>
      </c>
      <c r="AE1286">
        <f>MIN(10, (Table1[[#This Row],[Avg Nitrate N + Nitrite N]]/10)*10)</f>
        <v>10</v>
      </c>
      <c r="AF1286">
        <f>IF(OR(Table1[[#This Row],[Avg pH]]&lt;6.5,Table1[[#This Row],[Avg pH]]&gt;8.5),10,0)</f>
        <v>0</v>
      </c>
      <c r="AG1286">
        <f>MAX(0, 10-(2*Table1[[#This Row],[Avg Dissolved Oxygen]]))</f>
        <v>0</v>
      </c>
      <c r="AH1286">
        <f>(Table1[[#This Row],[Fecal Score]]*0.3) + (Table1[[#This Row],[BOD Score]]*0.25) + (Table1[[#This Row],[Nitrate Score]]*0.2) + (Table1[[#This Row],[pH Score]]*0.15) + (Table1[[#This Row],[Dissolved Oxygen Score]]*0.1)</f>
        <v>4.51</v>
      </c>
      <c r="AI1286">
        <v>2019</v>
      </c>
    </row>
    <row r="1287" spans="1:35">
      <c r="A1287">
        <v>4242</v>
      </c>
      <c r="B1287" t="s">
        <v>729</v>
      </c>
      <c r="C1287" t="s">
        <v>35</v>
      </c>
      <c r="D1287" t="s">
        <v>341</v>
      </c>
      <c r="E1287">
        <v>22</v>
      </c>
      <c r="F1287">
        <v>26</v>
      </c>
      <c r="G1287">
        <f>(Table1[[#This Row],[Min Temperature]]+Table1[[#This Row],[Max Temperature]])/2</f>
        <v>24</v>
      </c>
      <c r="H1287">
        <v>4.9000000000000004</v>
      </c>
      <c r="I1287">
        <v>5.3</v>
      </c>
      <c r="J1287">
        <f>(Table1[[#This Row],[Min Dissolved Oxygen]]+Table1[[#This Row],[Max Dissolved Oxygen]])/2</f>
        <v>5.0999999999999996</v>
      </c>
      <c r="K1287">
        <v>6.9</v>
      </c>
      <c r="L1287">
        <v>7.3</v>
      </c>
      <c r="M1287">
        <f>(Table1[[#This Row],[Min pH]]+Table1[[#This Row],[Max pH]])/2</f>
        <v>7.1</v>
      </c>
      <c r="N1287">
        <v>1190</v>
      </c>
      <c r="O1287">
        <v>1233</v>
      </c>
      <c r="P1287">
        <f>(Table1[[#This Row],[Min Conductivity]]+Table1[[#This Row],[Max Conductivity]])/2</f>
        <v>1211.5</v>
      </c>
      <c r="Q1287">
        <v>3.4</v>
      </c>
      <c r="R1287">
        <v>4</v>
      </c>
      <c r="S1287">
        <f>(Table1[[#This Row],[Min BOD]]+Table1[[#This Row],[Max BOD]])/2</f>
        <v>3.7</v>
      </c>
      <c r="T1287">
        <v>8.3699999999999992</v>
      </c>
      <c r="U1287">
        <v>9.43</v>
      </c>
      <c r="V1287">
        <f>(Table1[[#This Row],[Min Nitrate N + Nitrite N]]+Table1[[#This Row],[Max Nitrate N + Nitrite N]])/2</f>
        <v>8.8999999999999986</v>
      </c>
      <c r="W1287">
        <v>2</v>
      </c>
      <c r="X1287">
        <v>2</v>
      </c>
      <c r="Y1287">
        <f>(Table1[[#This Row],[Min Fecal Coliform]]+Table1[[#This Row],[Max Fecal Coliform]])/2</f>
        <v>2</v>
      </c>
      <c r="Z1287">
        <v>0</v>
      </c>
      <c r="AA1287">
        <v>0</v>
      </c>
      <c r="AB1287">
        <f>(Table1[[#This Row],[Min Total Coliform]]+Table1[[#This Row],[Max Total Coliform]])/2</f>
        <v>0</v>
      </c>
      <c r="AC1287">
        <f>MIN(10, (Table1[[#This Row],[Avg BOD]]/4)*10)</f>
        <v>9.25</v>
      </c>
      <c r="AD1287">
        <f>MIN(10, (Table1[[#This Row],[Avg Fecal Coliform]]/600)*10)</f>
        <v>3.3333333333333333E-2</v>
      </c>
      <c r="AE1287">
        <f>MIN(10, (Table1[[#This Row],[Avg Nitrate N + Nitrite N]]/10)*10)</f>
        <v>8.8999999999999986</v>
      </c>
      <c r="AF1287">
        <f>IF(OR(Table1[[#This Row],[Avg pH]]&lt;6.5,Table1[[#This Row],[Avg pH]]&gt;8.5),10,0)</f>
        <v>0</v>
      </c>
      <c r="AG1287">
        <f>MAX(0, 10-(2*Table1[[#This Row],[Avg Dissolved Oxygen]]))</f>
        <v>0</v>
      </c>
      <c r="AH1287">
        <f>(Table1[[#This Row],[Fecal Score]]*0.3) + (Table1[[#This Row],[BOD Score]]*0.25) + (Table1[[#This Row],[Nitrate Score]]*0.2) + (Table1[[#This Row],[pH Score]]*0.15) + (Table1[[#This Row],[Dissolved Oxygen Score]]*0.1)</f>
        <v>4.1024999999999991</v>
      </c>
      <c r="AI1287">
        <v>2019</v>
      </c>
    </row>
    <row r="1288" spans="1:35">
      <c r="A1288">
        <v>4243</v>
      </c>
      <c r="B1288" t="s">
        <v>730</v>
      </c>
      <c r="C1288" t="s">
        <v>35</v>
      </c>
      <c r="D1288" t="s">
        <v>341</v>
      </c>
      <c r="E1288">
        <v>23</v>
      </c>
      <c r="F1288">
        <v>25</v>
      </c>
      <c r="G1288">
        <f>(Table1[[#This Row],[Min Temperature]]+Table1[[#This Row],[Max Temperature]])/2</f>
        <v>24</v>
      </c>
      <c r="H1288">
        <v>4.5999999999999996</v>
      </c>
      <c r="I1288">
        <v>6.7</v>
      </c>
      <c r="J1288">
        <f>(Table1[[#This Row],[Min Dissolved Oxygen]]+Table1[[#This Row],[Max Dissolved Oxygen]])/2</f>
        <v>5.65</v>
      </c>
      <c r="K1288">
        <v>6.5</v>
      </c>
      <c r="L1288">
        <v>7.6</v>
      </c>
      <c r="M1288">
        <f>(Table1[[#This Row],[Min pH]]+Table1[[#This Row],[Max pH]])/2</f>
        <v>7.05</v>
      </c>
      <c r="N1288">
        <v>3370</v>
      </c>
      <c r="O1288">
        <v>15300</v>
      </c>
      <c r="P1288">
        <f>(Table1[[#This Row],[Min Conductivity]]+Table1[[#This Row],[Max Conductivity]])/2</f>
        <v>9335</v>
      </c>
      <c r="Q1288">
        <v>5.6</v>
      </c>
      <c r="R1288">
        <v>54</v>
      </c>
      <c r="S1288">
        <f>(Table1[[#This Row],[Min BOD]]+Table1[[#This Row],[Max BOD]])/2</f>
        <v>29.8</v>
      </c>
      <c r="T1288">
        <v>21.4</v>
      </c>
      <c r="U1288">
        <v>61.93</v>
      </c>
      <c r="V1288">
        <f>(Table1[[#This Row],[Min Nitrate N + Nitrite N]]+Table1[[#This Row],[Max Nitrate N + Nitrite N]])/2</f>
        <v>41.664999999999999</v>
      </c>
      <c r="W1288">
        <v>2</v>
      </c>
      <c r="X1288">
        <v>6</v>
      </c>
      <c r="Y1288">
        <f>(Table1[[#This Row],[Min Fecal Coliform]]+Table1[[#This Row],[Max Fecal Coliform]])/2</f>
        <v>4</v>
      </c>
      <c r="Z1288">
        <v>0</v>
      </c>
      <c r="AA1288">
        <v>210</v>
      </c>
      <c r="AB1288">
        <f>(Table1[[#This Row],[Min Total Coliform]]+Table1[[#This Row],[Max Total Coliform]])/2</f>
        <v>105</v>
      </c>
      <c r="AC1288">
        <f>MIN(10, (Table1[[#This Row],[Avg BOD]]/4)*10)</f>
        <v>10</v>
      </c>
      <c r="AD1288">
        <f>MIN(10, (Table1[[#This Row],[Avg Fecal Coliform]]/600)*10)</f>
        <v>6.6666666666666666E-2</v>
      </c>
      <c r="AE1288">
        <f>MIN(10, (Table1[[#This Row],[Avg Nitrate N + Nitrite N]]/10)*10)</f>
        <v>10</v>
      </c>
      <c r="AF1288">
        <f>IF(OR(Table1[[#This Row],[Avg pH]]&lt;6.5,Table1[[#This Row],[Avg pH]]&gt;8.5),10,0)</f>
        <v>0</v>
      </c>
      <c r="AG1288">
        <f>MAX(0, 10-(2*Table1[[#This Row],[Avg Dissolved Oxygen]]))</f>
        <v>0</v>
      </c>
      <c r="AH1288">
        <f>(Table1[[#This Row],[Fecal Score]]*0.3) + (Table1[[#This Row],[BOD Score]]*0.25) + (Table1[[#This Row],[Nitrate Score]]*0.2) + (Table1[[#This Row],[pH Score]]*0.15) + (Table1[[#This Row],[Dissolved Oxygen Score]]*0.1)</f>
        <v>4.5199999999999996</v>
      </c>
      <c r="AI1288">
        <v>2019</v>
      </c>
    </row>
    <row r="1289" spans="1:35">
      <c r="A1289">
        <v>4244</v>
      </c>
      <c r="B1289" t="s">
        <v>501</v>
      </c>
      <c r="C1289" t="s">
        <v>35</v>
      </c>
      <c r="D1289" t="s">
        <v>341</v>
      </c>
      <c r="E1289">
        <v>22</v>
      </c>
      <c r="F1289">
        <v>24</v>
      </c>
      <c r="G1289">
        <f>(Table1[[#This Row],[Min Temperature]]+Table1[[#This Row],[Max Temperature]])/2</f>
        <v>23</v>
      </c>
      <c r="H1289">
        <v>5.8</v>
      </c>
      <c r="I1289">
        <v>7.2</v>
      </c>
      <c r="J1289">
        <f>(Table1[[#This Row],[Min Dissolved Oxygen]]+Table1[[#This Row],[Max Dissolved Oxygen]])/2</f>
        <v>6.5</v>
      </c>
      <c r="K1289">
        <v>6.6</v>
      </c>
      <c r="L1289">
        <v>7.8</v>
      </c>
      <c r="M1289">
        <f>(Table1[[#This Row],[Min pH]]+Table1[[#This Row],[Max pH]])/2</f>
        <v>7.1999999999999993</v>
      </c>
      <c r="N1289">
        <v>590</v>
      </c>
      <c r="O1289">
        <v>3200</v>
      </c>
      <c r="P1289">
        <f>(Table1[[#This Row],[Min Conductivity]]+Table1[[#This Row],[Max Conductivity]])/2</f>
        <v>1895</v>
      </c>
      <c r="Q1289">
        <v>2</v>
      </c>
      <c r="R1289">
        <v>36</v>
      </c>
      <c r="S1289">
        <f>(Table1[[#This Row],[Min BOD]]+Table1[[#This Row],[Max BOD]])/2</f>
        <v>19</v>
      </c>
      <c r="T1289">
        <v>7.59</v>
      </c>
      <c r="U1289">
        <v>40.200000000000003</v>
      </c>
      <c r="V1289">
        <f>(Table1[[#This Row],[Min Nitrate N + Nitrite N]]+Table1[[#This Row],[Max Nitrate N + Nitrite N]])/2</f>
        <v>23.895000000000003</v>
      </c>
      <c r="W1289">
        <v>2</v>
      </c>
      <c r="X1289">
        <v>2</v>
      </c>
      <c r="Y1289">
        <f>(Table1[[#This Row],[Min Fecal Coliform]]+Table1[[#This Row],[Max Fecal Coliform]])/2</f>
        <v>2</v>
      </c>
      <c r="Z1289">
        <v>0</v>
      </c>
      <c r="AA1289">
        <v>26</v>
      </c>
      <c r="AB1289">
        <f>(Table1[[#This Row],[Min Total Coliform]]+Table1[[#This Row],[Max Total Coliform]])/2</f>
        <v>13</v>
      </c>
      <c r="AC1289">
        <f>MIN(10, (Table1[[#This Row],[Avg BOD]]/4)*10)</f>
        <v>10</v>
      </c>
      <c r="AD1289">
        <f>MIN(10, (Table1[[#This Row],[Avg Fecal Coliform]]/600)*10)</f>
        <v>3.3333333333333333E-2</v>
      </c>
      <c r="AE1289">
        <f>MIN(10, (Table1[[#This Row],[Avg Nitrate N + Nitrite N]]/10)*10)</f>
        <v>10</v>
      </c>
      <c r="AF1289">
        <f>IF(OR(Table1[[#This Row],[Avg pH]]&lt;6.5,Table1[[#This Row],[Avg pH]]&gt;8.5),10,0)</f>
        <v>0</v>
      </c>
      <c r="AG1289">
        <f>MAX(0, 10-(2*Table1[[#This Row],[Avg Dissolved Oxygen]]))</f>
        <v>0</v>
      </c>
      <c r="AH1289">
        <f>(Table1[[#This Row],[Fecal Score]]*0.3) + (Table1[[#This Row],[BOD Score]]*0.25) + (Table1[[#This Row],[Nitrate Score]]*0.2) + (Table1[[#This Row],[pH Score]]*0.15) + (Table1[[#This Row],[Dissolved Oxygen Score]]*0.1)</f>
        <v>4.51</v>
      </c>
      <c r="AI1289">
        <v>2019</v>
      </c>
    </row>
    <row r="1290" spans="1:35">
      <c r="A1290">
        <v>4245</v>
      </c>
      <c r="B1290" t="s">
        <v>731</v>
      </c>
      <c r="C1290" t="s">
        <v>35</v>
      </c>
      <c r="D1290" t="s">
        <v>341</v>
      </c>
      <c r="E1290">
        <v>23</v>
      </c>
      <c r="F1290">
        <v>25</v>
      </c>
      <c r="G1290">
        <f>(Table1[[#This Row],[Min Temperature]]+Table1[[#This Row],[Max Temperature]])/2</f>
        <v>24</v>
      </c>
      <c r="H1290">
        <v>4.9000000000000004</v>
      </c>
      <c r="I1290">
        <v>6.5</v>
      </c>
      <c r="J1290">
        <f>(Table1[[#This Row],[Min Dissolved Oxygen]]+Table1[[#This Row],[Max Dissolved Oxygen]])/2</f>
        <v>5.7</v>
      </c>
      <c r="K1290">
        <v>7.3</v>
      </c>
      <c r="L1290">
        <v>7.9</v>
      </c>
      <c r="M1290">
        <f>(Table1[[#This Row],[Min pH]]+Table1[[#This Row],[Max pH]])/2</f>
        <v>7.6</v>
      </c>
      <c r="N1290">
        <v>1598</v>
      </c>
      <c r="O1290">
        <v>3150</v>
      </c>
      <c r="P1290">
        <f>(Table1[[#This Row],[Min Conductivity]]+Table1[[#This Row],[Max Conductivity]])/2</f>
        <v>2374</v>
      </c>
      <c r="Q1290">
        <v>3.4</v>
      </c>
      <c r="R1290">
        <v>8</v>
      </c>
      <c r="S1290">
        <f>(Table1[[#This Row],[Min BOD]]+Table1[[#This Row],[Max BOD]])/2</f>
        <v>5.7</v>
      </c>
      <c r="T1290">
        <v>10.37</v>
      </c>
      <c r="U1290">
        <v>38.299999999999997</v>
      </c>
      <c r="V1290">
        <f>(Table1[[#This Row],[Min Nitrate N + Nitrite N]]+Table1[[#This Row],[Max Nitrate N + Nitrite N]])/2</f>
        <v>24.334999999999997</v>
      </c>
      <c r="W1290">
        <v>2</v>
      </c>
      <c r="X1290">
        <v>2</v>
      </c>
      <c r="Y1290">
        <f>(Table1[[#This Row],[Min Fecal Coliform]]+Table1[[#This Row],[Max Fecal Coliform]])/2</f>
        <v>2</v>
      </c>
      <c r="Z1290">
        <v>0</v>
      </c>
      <c r="AA1290">
        <v>40</v>
      </c>
      <c r="AB1290">
        <f>(Table1[[#This Row],[Min Total Coliform]]+Table1[[#This Row],[Max Total Coliform]])/2</f>
        <v>20</v>
      </c>
      <c r="AC1290">
        <f>MIN(10, (Table1[[#This Row],[Avg BOD]]/4)*10)</f>
        <v>10</v>
      </c>
      <c r="AD1290">
        <f>MIN(10, (Table1[[#This Row],[Avg Fecal Coliform]]/600)*10)</f>
        <v>3.3333333333333333E-2</v>
      </c>
      <c r="AE1290">
        <f>MIN(10, (Table1[[#This Row],[Avg Nitrate N + Nitrite N]]/10)*10)</f>
        <v>10</v>
      </c>
      <c r="AF1290">
        <f>IF(OR(Table1[[#This Row],[Avg pH]]&lt;6.5,Table1[[#This Row],[Avg pH]]&gt;8.5),10,0)</f>
        <v>0</v>
      </c>
      <c r="AG1290">
        <f>MAX(0, 10-(2*Table1[[#This Row],[Avg Dissolved Oxygen]]))</f>
        <v>0</v>
      </c>
      <c r="AH1290">
        <f>(Table1[[#This Row],[Fecal Score]]*0.3) + (Table1[[#This Row],[BOD Score]]*0.25) + (Table1[[#This Row],[Nitrate Score]]*0.2) + (Table1[[#This Row],[pH Score]]*0.15) + (Table1[[#This Row],[Dissolved Oxygen Score]]*0.1)</f>
        <v>4.51</v>
      </c>
      <c r="AI1290">
        <v>2019</v>
      </c>
    </row>
    <row r="1291" spans="1:35">
      <c r="A1291">
        <v>4247</v>
      </c>
      <c r="B1291" t="s">
        <v>503</v>
      </c>
      <c r="C1291" t="s">
        <v>35</v>
      </c>
      <c r="D1291" t="s">
        <v>341</v>
      </c>
      <c r="E1291">
        <v>25</v>
      </c>
      <c r="F1291">
        <v>31</v>
      </c>
      <c r="G1291">
        <f>(Table1[[#This Row],[Min Temperature]]+Table1[[#This Row],[Max Temperature]])/2</f>
        <v>28</v>
      </c>
      <c r="H1291">
        <v>0.1</v>
      </c>
      <c r="I1291">
        <v>3.2</v>
      </c>
      <c r="J1291">
        <f>(Table1[[#This Row],[Min Dissolved Oxygen]]+Table1[[#This Row],[Max Dissolved Oxygen]])/2</f>
        <v>1.6500000000000001</v>
      </c>
      <c r="K1291">
        <v>6.7</v>
      </c>
      <c r="L1291">
        <v>8.1999999999999993</v>
      </c>
      <c r="M1291">
        <f>(Table1[[#This Row],[Min pH]]+Table1[[#This Row],[Max pH]])/2</f>
        <v>7.4499999999999993</v>
      </c>
      <c r="N1291">
        <v>698</v>
      </c>
      <c r="O1291">
        <v>1739</v>
      </c>
      <c r="P1291">
        <f>(Table1[[#This Row],[Min Conductivity]]+Table1[[#This Row],[Max Conductivity]])/2</f>
        <v>1218.5</v>
      </c>
      <c r="Q1291">
        <v>6</v>
      </c>
      <c r="R1291">
        <v>26</v>
      </c>
      <c r="S1291">
        <f>(Table1[[#This Row],[Min BOD]]+Table1[[#This Row],[Max BOD]])/2</f>
        <v>16</v>
      </c>
      <c r="T1291">
        <v>0.37</v>
      </c>
      <c r="U1291">
        <v>14</v>
      </c>
      <c r="V1291">
        <f>(Table1[[#This Row],[Min Nitrate N + Nitrite N]]+Table1[[#This Row],[Max Nitrate N + Nitrite N]])/2</f>
        <v>7.1849999999999996</v>
      </c>
      <c r="W1291">
        <v>11</v>
      </c>
      <c r="X1291">
        <v>60</v>
      </c>
      <c r="Y1291">
        <f>(Table1[[#This Row],[Min Fecal Coliform]]+Table1[[#This Row],[Max Fecal Coliform]])/2</f>
        <v>35.5</v>
      </c>
      <c r="Z1291">
        <v>110</v>
      </c>
      <c r="AA1291">
        <v>540</v>
      </c>
      <c r="AB1291">
        <f>(Table1[[#This Row],[Min Total Coliform]]+Table1[[#This Row],[Max Total Coliform]])/2</f>
        <v>325</v>
      </c>
      <c r="AC1291">
        <f>MIN(10, (Table1[[#This Row],[Avg BOD]]/4)*10)</f>
        <v>10</v>
      </c>
      <c r="AD1291">
        <f>MIN(10, (Table1[[#This Row],[Avg Fecal Coliform]]/600)*10)</f>
        <v>0.59166666666666667</v>
      </c>
      <c r="AE1291">
        <f>MIN(10, (Table1[[#This Row],[Avg Nitrate N + Nitrite N]]/10)*10)</f>
        <v>7.1849999999999987</v>
      </c>
      <c r="AF1291">
        <f>IF(OR(Table1[[#This Row],[Avg pH]]&lt;6.5,Table1[[#This Row],[Avg pH]]&gt;8.5),10,0)</f>
        <v>0</v>
      </c>
      <c r="AG1291">
        <f>MAX(0, 10-(2*Table1[[#This Row],[Avg Dissolved Oxygen]]))</f>
        <v>6.6999999999999993</v>
      </c>
      <c r="AH1291">
        <f>(Table1[[#This Row],[Fecal Score]]*0.3) + (Table1[[#This Row],[BOD Score]]*0.25) + (Table1[[#This Row],[Nitrate Score]]*0.2) + (Table1[[#This Row],[pH Score]]*0.15) + (Table1[[#This Row],[Dissolved Oxygen Score]]*0.1)</f>
        <v>4.7844999999999995</v>
      </c>
      <c r="AI1291">
        <v>2019</v>
      </c>
    </row>
    <row r="1292" spans="1:35">
      <c r="A1292">
        <v>4248</v>
      </c>
      <c r="B1292" t="s">
        <v>504</v>
      </c>
      <c r="C1292" t="s">
        <v>35</v>
      </c>
      <c r="D1292" t="s">
        <v>341</v>
      </c>
      <c r="E1292">
        <v>26</v>
      </c>
      <c r="F1292">
        <v>30</v>
      </c>
      <c r="G1292">
        <f>(Table1[[#This Row],[Min Temperature]]+Table1[[#This Row],[Max Temperature]])/2</f>
        <v>28</v>
      </c>
      <c r="H1292">
        <v>0.1</v>
      </c>
      <c r="I1292">
        <v>5.6</v>
      </c>
      <c r="J1292">
        <f>(Table1[[#This Row],[Min Dissolved Oxygen]]+Table1[[#This Row],[Max Dissolved Oxygen]])/2</f>
        <v>2.8499999999999996</v>
      </c>
      <c r="K1292">
        <v>6.8</v>
      </c>
      <c r="L1292">
        <v>7.9</v>
      </c>
      <c r="M1292">
        <f>(Table1[[#This Row],[Min pH]]+Table1[[#This Row],[Max pH]])/2</f>
        <v>7.35</v>
      </c>
      <c r="N1292">
        <v>996</v>
      </c>
      <c r="O1292">
        <v>1406</v>
      </c>
      <c r="P1292">
        <f>(Table1[[#This Row],[Min Conductivity]]+Table1[[#This Row],[Max Conductivity]])/2</f>
        <v>1201</v>
      </c>
      <c r="Q1292">
        <v>4</v>
      </c>
      <c r="R1292">
        <v>18</v>
      </c>
      <c r="S1292">
        <f>(Table1[[#This Row],[Min BOD]]+Table1[[#This Row],[Max BOD]])/2</f>
        <v>11</v>
      </c>
      <c r="T1292">
        <v>0.5</v>
      </c>
      <c r="U1292">
        <v>22</v>
      </c>
      <c r="V1292">
        <f>(Table1[[#This Row],[Min Nitrate N + Nitrite N]]+Table1[[#This Row],[Max Nitrate N + Nitrite N]])/2</f>
        <v>11.25</v>
      </c>
      <c r="W1292">
        <v>10</v>
      </c>
      <c r="X1292">
        <v>32</v>
      </c>
      <c r="Y1292">
        <f>(Table1[[#This Row],[Min Fecal Coliform]]+Table1[[#This Row],[Max Fecal Coliform]])/2</f>
        <v>21</v>
      </c>
      <c r="Z1292">
        <v>280</v>
      </c>
      <c r="AA1292">
        <v>350</v>
      </c>
      <c r="AB1292">
        <f>(Table1[[#This Row],[Min Total Coliform]]+Table1[[#This Row],[Max Total Coliform]])/2</f>
        <v>315</v>
      </c>
      <c r="AC1292">
        <f>MIN(10, (Table1[[#This Row],[Avg BOD]]/4)*10)</f>
        <v>10</v>
      </c>
      <c r="AD1292">
        <f>MIN(10, (Table1[[#This Row],[Avg Fecal Coliform]]/600)*10)</f>
        <v>0.35000000000000003</v>
      </c>
      <c r="AE1292">
        <f>MIN(10, (Table1[[#This Row],[Avg Nitrate N + Nitrite N]]/10)*10)</f>
        <v>10</v>
      </c>
      <c r="AF1292">
        <f>IF(OR(Table1[[#This Row],[Avg pH]]&lt;6.5,Table1[[#This Row],[Avg pH]]&gt;8.5),10,0)</f>
        <v>0</v>
      </c>
      <c r="AG1292">
        <f>MAX(0, 10-(2*Table1[[#This Row],[Avg Dissolved Oxygen]]))</f>
        <v>4.3000000000000007</v>
      </c>
      <c r="AH1292">
        <f>(Table1[[#This Row],[Fecal Score]]*0.3) + (Table1[[#This Row],[BOD Score]]*0.25) + (Table1[[#This Row],[Nitrate Score]]*0.2) + (Table1[[#This Row],[pH Score]]*0.15) + (Table1[[#This Row],[Dissolved Oxygen Score]]*0.1)</f>
        <v>5.0350000000000001</v>
      </c>
      <c r="AI1292">
        <v>2019</v>
      </c>
    </row>
    <row r="1293" spans="1:35">
      <c r="A1293">
        <v>4249</v>
      </c>
      <c r="B1293" t="s">
        <v>505</v>
      </c>
      <c r="C1293" t="s">
        <v>35</v>
      </c>
      <c r="D1293" t="s">
        <v>341</v>
      </c>
      <c r="E1293">
        <v>26</v>
      </c>
      <c r="F1293">
        <v>30</v>
      </c>
      <c r="G1293">
        <f>(Table1[[#This Row],[Min Temperature]]+Table1[[#This Row],[Max Temperature]])/2</f>
        <v>28</v>
      </c>
      <c r="H1293">
        <v>0</v>
      </c>
      <c r="I1293">
        <v>1.6</v>
      </c>
      <c r="J1293">
        <f>(Table1[[#This Row],[Min Dissolved Oxygen]]+Table1[[#This Row],[Max Dissolved Oxygen]])/2</f>
        <v>0.8</v>
      </c>
      <c r="K1293">
        <v>7.2</v>
      </c>
      <c r="L1293">
        <v>7.8</v>
      </c>
      <c r="M1293">
        <f>(Table1[[#This Row],[Min pH]]+Table1[[#This Row],[Max pH]])/2</f>
        <v>7.5</v>
      </c>
      <c r="N1293">
        <v>1015</v>
      </c>
      <c r="O1293">
        <v>1893</v>
      </c>
      <c r="P1293">
        <f>(Table1[[#This Row],[Min Conductivity]]+Table1[[#This Row],[Max Conductivity]])/2</f>
        <v>1454</v>
      </c>
      <c r="Q1293">
        <v>12</v>
      </c>
      <c r="R1293">
        <v>28</v>
      </c>
      <c r="S1293">
        <f>(Table1[[#This Row],[Min BOD]]+Table1[[#This Row],[Max BOD]])/2</f>
        <v>20</v>
      </c>
      <c r="T1293">
        <v>2</v>
      </c>
      <c r="U1293">
        <v>6</v>
      </c>
      <c r="V1293">
        <f>(Table1[[#This Row],[Min Nitrate N + Nitrite N]]+Table1[[#This Row],[Max Nitrate N + Nitrite N]])/2</f>
        <v>4</v>
      </c>
      <c r="W1293">
        <v>20</v>
      </c>
      <c r="X1293">
        <v>350</v>
      </c>
      <c r="Y1293">
        <f>(Table1[[#This Row],[Min Fecal Coliform]]+Table1[[#This Row],[Max Fecal Coliform]])/2</f>
        <v>185</v>
      </c>
      <c r="Z1293">
        <v>230</v>
      </c>
      <c r="AA1293">
        <v>540</v>
      </c>
      <c r="AB1293">
        <f>(Table1[[#This Row],[Min Total Coliform]]+Table1[[#This Row],[Max Total Coliform]])/2</f>
        <v>385</v>
      </c>
      <c r="AC1293">
        <f>MIN(10, (Table1[[#This Row],[Avg BOD]]/4)*10)</f>
        <v>10</v>
      </c>
      <c r="AD1293">
        <f>MIN(10, (Table1[[#This Row],[Avg Fecal Coliform]]/600)*10)</f>
        <v>3.0833333333333335</v>
      </c>
      <c r="AE1293">
        <f>MIN(10, (Table1[[#This Row],[Avg Nitrate N + Nitrite N]]/10)*10)</f>
        <v>4</v>
      </c>
      <c r="AF1293">
        <f>IF(OR(Table1[[#This Row],[Avg pH]]&lt;6.5,Table1[[#This Row],[Avg pH]]&gt;8.5),10,0)</f>
        <v>0</v>
      </c>
      <c r="AG1293">
        <f>MAX(0, 10-(2*Table1[[#This Row],[Avg Dissolved Oxygen]]))</f>
        <v>8.4</v>
      </c>
      <c r="AH1293">
        <f>(Table1[[#This Row],[Fecal Score]]*0.3) + (Table1[[#This Row],[BOD Score]]*0.25) + (Table1[[#This Row],[Nitrate Score]]*0.2) + (Table1[[#This Row],[pH Score]]*0.15) + (Table1[[#This Row],[Dissolved Oxygen Score]]*0.1)</f>
        <v>5.0649999999999995</v>
      </c>
      <c r="AI1293">
        <v>2019</v>
      </c>
    </row>
    <row r="1294" spans="1:35">
      <c r="A1294">
        <v>4302</v>
      </c>
      <c r="B1294" t="s">
        <v>732</v>
      </c>
      <c r="C1294" t="s">
        <v>35</v>
      </c>
      <c r="D1294" t="s">
        <v>341</v>
      </c>
      <c r="E1294">
        <v>22</v>
      </c>
      <c r="F1294">
        <v>25</v>
      </c>
      <c r="G1294">
        <f>(Table1[[#This Row],[Min Temperature]]+Table1[[#This Row],[Max Temperature]])/2</f>
        <v>23.5</v>
      </c>
      <c r="H1294">
        <v>5.6</v>
      </c>
      <c r="I1294">
        <v>6.9</v>
      </c>
      <c r="J1294">
        <f>(Table1[[#This Row],[Min Dissolved Oxygen]]+Table1[[#This Row],[Max Dissolved Oxygen]])/2</f>
        <v>6.25</v>
      </c>
      <c r="K1294">
        <v>6.1</v>
      </c>
      <c r="L1294">
        <v>7.4</v>
      </c>
      <c r="M1294">
        <f>(Table1[[#This Row],[Min pH]]+Table1[[#This Row],[Max pH]])/2</f>
        <v>6.75</v>
      </c>
      <c r="N1294">
        <v>1085</v>
      </c>
      <c r="O1294">
        <v>3560</v>
      </c>
      <c r="P1294">
        <f>(Table1[[#This Row],[Min Conductivity]]+Table1[[#This Row],[Max Conductivity]])/2</f>
        <v>2322.5</v>
      </c>
      <c r="Q1294">
        <v>2.2000000000000002</v>
      </c>
      <c r="R1294">
        <v>12</v>
      </c>
      <c r="S1294">
        <f>(Table1[[#This Row],[Min BOD]]+Table1[[#This Row],[Max BOD]])/2</f>
        <v>7.1</v>
      </c>
      <c r="T1294">
        <v>6.17</v>
      </c>
      <c r="U1294">
        <v>42.43</v>
      </c>
      <c r="V1294">
        <f>(Table1[[#This Row],[Min Nitrate N + Nitrite N]]+Table1[[#This Row],[Max Nitrate N + Nitrite N]])/2</f>
        <v>24.3</v>
      </c>
      <c r="W1294">
        <v>2</v>
      </c>
      <c r="X1294">
        <v>2</v>
      </c>
      <c r="Y1294">
        <f>(Table1[[#This Row],[Min Fecal Coliform]]+Table1[[#This Row],[Max Fecal Coliform]])/2</f>
        <v>2</v>
      </c>
      <c r="Z1294">
        <v>0</v>
      </c>
      <c r="AA1294">
        <v>40</v>
      </c>
      <c r="AB1294">
        <f>(Table1[[#This Row],[Min Total Coliform]]+Table1[[#This Row],[Max Total Coliform]])/2</f>
        <v>20</v>
      </c>
      <c r="AC1294">
        <f>MIN(10, (Table1[[#This Row],[Avg BOD]]/4)*10)</f>
        <v>10</v>
      </c>
      <c r="AD1294">
        <f>MIN(10, (Table1[[#This Row],[Avg Fecal Coliform]]/600)*10)</f>
        <v>3.3333333333333333E-2</v>
      </c>
      <c r="AE1294">
        <f>MIN(10, (Table1[[#This Row],[Avg Nitrate N + Nitrite N]]/10)*10)</f>
        <v>10</v>
      </c>
      <c r="AF1294">
        <f>IF(OR(Table1[[#This Row],[Avg pH]]&lt;6.5,Table1[[#This Row],[Avg pH]]&gt;8.5),10,0)</f>
        <v>0</v>
      </c>
      <c r="AG1294">
        <f>MAX(0, 10-(2*Table1[[#This Row],[Avg Dissolved Oxygen]]))</f>
        <v>0</v>
      </c>
      <c r="AH1294">
        <f>(Table1[[#This Row],[Fecal Score]]*0.3) + (Table1[[#This Row],[BOD Score]]*0.25) + (Table1[[#This Row],[Nitrate Score]]*0.2) + (Table1[[#This Row],[pH Score]]*0.15) + (Table1[[#This Row],[Dissolved Oxygen Score]]*0.1)</f>
        <v>4.51</v>
      </c>
      <c r="AI1294">
        <v>2019</v>
      </c>
    </row>
    <row r="1295" spans="1:35">
      <c r="A1295">
        <v>4689</v>
      </c>
      <c r="B1295" t="s">
        <v>733</v>
      </c>
      <c r="C1295" t="s">
        <v>35</v>
      </c>
      <c r="D1295" t="s">
        <v>341</v>
      </c>
      <c r="E1295">
        <v>26</v>
      </c>
      <c r="F1295">
        <v>29</v>
      </c>
      <c r="G1295">
        <f>(Table1[[#This Row],[Min Temperature]]+Table1[[#This Row],[Max Temperature]])/2</f>
        <v>27.5</v>
      </c>
      <c r="H1295">
        <v>1.2</v>
      </c>
      <c r="I1295">
        <v>2.1</v>
      </c>
      <c r="J1295">
        <f>(Table1[[#This Row],[Min Dissolved Oxygen]]+Table1[[#This Row],[Max Dissolved Oxygen]])/2</f>
        <v>1.65</v>
      </c>
      <c r="K1295">
        <v>6.9</v>
      </c>
      <c r="L1295">
        <v>7.6</v>
      </c>
      <c r="M1295">
        <f>(Table1[[#This Row],[Min pH]]+Table1[[#This Row],[Max pH]])/2</f>
        <v>7.25</v>
      </c>
      <c r="N1295">
        <v>940</v>
      </c>
      <c r="O1295">
        <v>1114</v>
      </c>
      <c r="P1295">
        <f>(Table1[[#This Row],[Min Conductivity]]+Table1[[#This Row],[Max Conductivity]])/2</f>
        <v>1027</v>
      </c>
      <c r="Q1295">
        <v>6</v>
      </c>
      <c r="R1295">
        <v>63</v>
      </c>
      <c r="S1295">
        <f>(Table1[[#This Row],[Min BOD]]+Table1[[#This Row],[Max BOD]])/2</f>
        <v>34.5</v>
      </c>
      <c r="T1295">
        <v>5.2</v>
      </c>
      <c r="U1295">
        <v>35.36</v>
      </c>
      <c r="V1295">
        <f>(Table1[[#This Row],[Min Nitrate N + Nitrite N]]+Table1[[#This Row],[Max Nitrate N + Nitrite N]])/2</f>
        <v>20.28</v>
      </c>
      <c r="W1295">
        <v>3</v>
      </c>
      <c r="X1295">
        <v>49</v>
      </c>
      <c r="Y1295">
        <f>(Table1[[#This Row],[Min Fecal Coliform]]+Table1[[#This Row],[Max Fecal Coliform]])/2</f>
        <v>26</v>
      </c>
      <c r="Z1295">
        <v>164</v>
      </c>
      <c r="AA1295">
        <v>540</v>
      </c>
      <c r="AB1295">
        <f>(Table1[[#This Row],[Min Total Coliform]]+Table1[[#This Row],[Max Total Coliform]])/2</f>
        <v>352</v>
      </c>
      <c r="AC1295">
        <f>MIN(10, (Table1[[#This Row],[Avg BOD]]/4)*10)</f>
        <v>10</v>
      </c>
      <c r="AD1295">
        <f>MIN(10, (Table1[[#This Row],[Avg Fecal Coliform]]/600)*10)</f>
        <v>0.43333333333333335</v>
      </c>
      <c r="AE1295">
        <f>MIN(10, (Table1[[#This Row],[Avg Nitrate N + Nitrite N]]/10)*10)</f>
        <v>10</v>
      </c>
      <c r="AF1295">
        <f>IF(OR(Table1[[#This Row],[Avg pH]]&lt;6.5,Table1[[#This Row],[Avg pH]]&gt;8.5),10,0)</f>
        <v>0</v>
      </c>
      <c r="AG1295">
        <f>MAX(0, 10-(2*Table1[[#This Row],[Avg Dissolved Oxygen]]))</f>
        <v>6.7</v>
      </c>
      <c r="AH1295">
        <f>(Table1[[#This Row],[Fecal Score]]*0.3) + (Table1[[#This Row],[BOD Score]]*0.25) + (Table1[[#This Row],[Nitrate Score]]*0.2) + (Table1[[#This Row],[pH Score]]*0.15) + (Table1[[#This Row],[Dissolved Oxygen Score]]*0.1)</f>
        <v>5.3</v>
      </c>
      <c r="AI1295">
        <v>2019</v>
      </c>
    </row>
    <row r="1296" spans="1:35">
      <c r="A1296">
        <v>4700</v>
      </c>
      <c r="B1296" t="s">
        <v>734</v>
      </c>
      <c r="C1296" t="s">
        <v>35</v>
      </c>
      <c r="D1296" t="s">
        <v>341</v>
      </c>
      <c r="E1296">
        <v>27</v>
      </c>
      <c r="F1296">
        <v>30</v>
      </c>
      <c r="G1296">
        <f>(Table1[[#This Row],[Min Temperature]]+Table1[[#This Row],[Max Temperature]])/2</f>
        <v>28.5</v>
      </c>
      <c r="H1296">
        <v>0</v>
      </c>
      <c r="I1296">
        <v>1</v>
      </c>
      <c r="J1296">
        <f>(Table1[[#This Row],[Min Dissolved Oxygen]]+Table1[[#This Row],[Max Dissolved Oxygen]])/2</f>
        <v>0.5</v>
      </c>
      <c r="K1296">
        <v>7.1</v>
      </c>
      <c r="L1296">
        <v>7.6</v>
      </c>
      <c r="M1296">
        <f>(Table1[[#This Row],[Min pH]]+Table1[[#This Row],[Max pH]])/2</f>
        <v>7.35</v>
      </c>
      <c r="N1296">
        <v>1468</v>
      </c>
      <c r="O1296">
        <v>1603</v>
      </c>
      <c r="P1296">
        <f>(Table1[[#This Row],[Min Conductivity]]+Table1[[#This Row],[Max Conductivity]])/2</f>
        <v>1535.5</v>
      </c>
      <c r="Q1296">
        <v>24</v>
      </c>
      <c r="R1296">
        <v>28</v>
      </c>
      <c r="S1296">
        <f>(Table1[[#This Row],[Min BOD]]+Table1[[#This Row],[Max BOD]])/2</f>
        <v>26</v>
      </c>
      <c r="T1296">
        <v>7</v>
      </c>
      <c r="U1296">
        <v>12</v>
      </c>
      <c r="V1296">
        <f>(Table1[[#This Row],[Min Nitrate N + Nitrite N]]+Table1[[#This Row],[Max Nitrate N + Nitrite N]])/2</f>
        <v>9.5</v>
      </c>
      <c r="W1296">
        <v>2</v>
      </c>
      <c r="X1296">
        <v>26</v>
      </c>
      <c r="Y1296">
        <f>(Table1[[#This Row],[Min Fecal Coliform]]+Table1[[#This Row],[Max Fecal Coliform]])/2</f>
        <v>14</v>
      </c>
      <c r="Z1296">
        <v>0</v>
      </c>
      <c r="AA1296">
        <v>350</v>
      </c>
      <c r="AB1296">
        <f>(Table1[[#This Row],[Min Total Coliform]]+Table1[[#This Row],[Max Total Coliform]])/2</f>
        <v>175</v>
      </c>
      <c r="AC1296">
        <f>MIN(10, (Table1[[#This Row],[Avg BOD]]/4)*10)</f>
        <v>10</v>
      </c>
      <c r="AD1296">
        <f>MIN(10, (Table1[[#This Row],[Avg Fecal Coliform]]/600)*10)</f>
        <v>0.23333333333333334</v>
      </c>
      <c r="AE1296">
        <f>MIN(10, (Table1[[#This Row],[Avg Nitrate N + Nitrite N]]/10)*10)</f>
        <v>9.5</v>
      </c>
      <c r="AF1296">
        <f>IF(OR(Table1[[#This Row],[Avg pH]]&lt;6.5,Table1[[#This Row],[Avg pH]]&gt;8.5),10,0)</f>
        <v>0</v>
      </c>
      <c r="AG1296">
        <f>MAX(0, 10-(2*Table1[[#This Row],[Avg Dissolved Oxygen]]))</f>
        <v>9</v>
      </c>
      <c r="AH1296">
        <f>(Table1[[#This Row],[Fecal Score]]*0.3) + (Table1[[#This Row],[BOD Score]]*0.25) + (Table1[[#This Row],[Nitrate Score]]*0.2) + (Table1[[#This Row],[pH Score]]*0.15) + (Table1[[#This Row],[Dissolved Oxygen Score]]*0.1)</f>
        <v>5.37</v>
      </c>
      <c r="AI1296">
        <v>2019</v>
      </c>
    </row>
    <row r="1297" spans="1:35">
      <c r="A1297">
        <v>4703</v>
      </c>
      <c r="B1297" t="s">
        <v>735</v>
      </c>
      <c r="C1297" t="s">
        <v>35</v>
      </c>
      <c r="D1297" t="s">
        <v>341</v>
      </c>
      <c r="E1297">
        <v>22</v>
      </c>
      <c r="F1297">
        <v>35</v>
      </c>
      <c r="G1297">
        <f>(Table1[[#This Row],[Min Temperature]]+Table1[[#This Row],[Max Temperature]])/2</f>
        <v>28.5</v>
      </c>
      <c r="H1297">
        <v>0</v>
      </c>
      <c r="I1297">
        <v>1.2</v>
      </c>
      <c r="J1297">
        <f>(Table1[[#This Row],[Min Dissolved Oxygen]]+Table1[[#This Row],[Max Dissolved Oxygen]])/2</f>
        <v>0.6</v>
      </c>
      <c r="K1297">
        <v>7.2</v>
      </c>
      <c r="L1297">
        <v>7.8</v>
      </c>
      <c r="M1297">
        <f>(Table1[[#This Row],[Min pH]]+Table1[[#This Row],[Max pH]])/2</f>
        <v>7.5</v>
      </c>
      <c r="N1297">
        <v>1220</v>
      </c>
      <c r="O1297">
        <v>2206</v>
      </c>
      <c r="P1297">
        <f>(Table1[[#This Row],[Min Conductivity]]+Table1[[#This Row],[Max Conductivity]])/2</f>
        <v>1713</v>
      </c>
      <c r="Q1297">
        <v>8</v>
      </c>
      <c r="R1297">
        <v>28</v>
      </c>
      <c r="S1297">
        <f>(Table1[[#This Row],[Min BOD]]+Table1[[#This Row],[Max BOD]])/2</f>
        <v>18</v>
      </c>
      <c r="T1297">
        <v>5.8</v>
      </c>
      <c r="U1297">
        <v>18</v>
      </c>
      <c r="V1297">
        <f>(Table1[[#This Row],[Min Nitrate N + Nitrite N]]+Table1[[#This Row],[Max Nitrate N + Nitrite N]])/2</f>
        <v>11.9</v>
      </c>
      <c r="W1297">
        <v>17</v>
      </c>
      <c r="X1297">
        <v>63</v>
      </c>
      <c r="Y1297">
        <f>(Table1[[#This Row],[Min Fecal Coliform]]+Table1[[#This Row],[Max Fecal Coliform]])/2</f>
        <v>40</v>
      </c>
      <c r="Z1297">
        <v>350</v>
      </c>
      <c r="AA1297">
        <v>430</v>
      </c>
      <c r="AB1297">
        <f>(Table1[[#This Row],[Min Total Coliform]]+Table1[[#This Row],[Max Total Coliform]])/2</f>
        <v>390</v>
      </c>
      <c r="AC1297">
        <f>MIN(10, (Table1[[#This Row],[Avg BOD]]/4)*10)</f>
        <v>10</v>
      </c>
      <c r="AD1297">
        <f>MIN(10, (Table1[[#This Row],[Avg Fecal Coliform]]/600)*10)</f>
        <v>0.66666666666666663</v>
      </c>
      <c r="AE1297">
        <f>MIN(10, (Table1[[#This Row],[Avg Nitrate N + Nitrite N]]/10)*10)</f>
        <v>10</v>
      </c>
      <c r="AF1297">
        <f>IF(OR(Table1[[#This Row],[Avg pH]]&lt;6.5,Table1[[#This Row],[Avg pH]]&gt;8.5),10,0)</f>
        <v>0</v>
      </c>
      <c r="AG1297">
        <f>MAX(0, 10-(2*Table1[[#This Row],[Avg Dissolved Oxygen]]))</f>
        <v>8.8000000000000007</v>
      </c>
      <c r="AH1297">
        <f>(Table1[[#This Row],[Fecal Score]]*0.3) + (Table1[[#This Row],[BOD Score]]*0.25) + (Table1[[#This Row],[Nitrate Score]]*0.2) + (Table1[[#This Row],[pH Score]]*0.15) + (Table1[[#This Row],[Dissolved Oxygen Score]]*0.1)</f>
        <v>5.58</v>
      </c>
      <c r="AI1297">
        <v>2019</v>
      </c>
    </row>
    <row r="1298" spans="1:35">
      <c r="A1298">
        <v>4704</v>
      </c>
      <c r="B1298" t="s">
        <v>736</v>
      </c>
      <c r="C1298" t="s">
        <v>35</v>
      </c>
      <c r="D1298" t="s">
        <v>341</v>
      </c>
      <c r="E1298">
        <v>27</v>
      </c>
      <c r="F1298">
        <v>30</v>
      </c>
      <c r="G1298">
        <f>(Table1[[#This Row],[Min Temperature]]+Table1[[#This Row],[Max Temperature]])/2</f>
        <v>28.5</v>
      </c>
      <c r="H1298">
        <v>0</v>
      </c>
      <c r="I1298">
        <v>1</v>
      </c>
      <c r="J1298">
        <f>(Table1[[#This Row],[Min Dissolved Oxygen]]+Table1[[#This Row],[Max Dissolved Oxygen]])/2</f>
        <v>0.5</v>
      </c>
      <c r="K1298">
        <v>7.1</v>
      </c>
      <c r="L1298">
        <v>7.9</v>
      </c>
      <c r="M1298">
        <f>(Table1[[#This Row],[Min pH]]+Table1[[#This Row],[Max pH]])/2</f>
        <v>7.5</v>
      </c>
      <c r="N1298">
        <v>1380</v>
      </c>
      <c r="O1298">
        <v>1782</v>
      </c>
      <c r="P1298">
        <f>(Table1[[#This Row],[Min Conductivity]]+Table1[[#This Row],[Max Conductivity]])/2</f>
        <v>1581</v>
      </c>
      <c r="Q1298">
        <v>20</v>
      </c>
      <c r="R1298">
        <v>34</v>
      </c>
      <c r="S1298">
        <f>(Table1[[#This Row],[Min BOD]]+Table1[[#This Row],[Max BOD]])/2</f>
        <v>27</v>
      </c>
      <c r="T1298">
        <v>2.6</v>
      </c>
      <c r="U1298">
        <v>24</v>
      </c>
      <c r="V1298">
        <f>(Table1[[#This Row],[Min Nitrate N + Nitrite N]]+Table1[[#This Row],[Max Nitrate N + Nitrite N]])/2</f>
        <v>13.3</v>
      </c>
      <c r="W1298">
        <v>20</v>
      </c>
      <c r="X1298">
        <v>58</v>
      </c>
      <c r="Y1298">
        <f>(Table1[[#This Row],[Min Fecal Coliform]]+Table1[[#This Row],[Max Fecal Coliform]])/2</f>
        <v>39</v>
      </c>
      <c r="Z1298">
        <v>25</v>
      </c>
      <c r="AA1298">
        <v>430</v>
      </c>
      <c r="AB1298">
        <f>(Table1[[#This Row],[Min Total Coliform]]+Table1[[#This Row],[Max Total Coliform]])/2</f>
        <v>227.5</v>
      </c>
      <c r="AC1298">
        <f>MIN(10, (Table1[[#This Row],[Avg BOD]]/4)*10)</f>
        <v>10</v>
      </c>
      <c r="AD1298">
        <f>MIN(10, (Table1[[#This Row],[Avg Fecal Coliform]]/600)*10)</f>
        <v>0.65</v>
      </c>
      <c r="AE1298">
        <f>MIN(10, (Table1[[#This Row],[Avg Nitrate N + Nitrite N]]/10)*10)</f>
        <v>10</v>
      </c>
      <c r="AF1298">
        <f>IF(OR(Table1[[#This Row],[Avg pH]]&lt;6.5,Table1[[#This Row],[Avg pH]]&gt;8.5),10,0)</f>
        <v>0</v>
      </c>
      <c r="AG1298">
        <f>MAX(0, 10-(2*Table1[[#This Row],[Avg Dissolved Oxygen]]))</f>
        <v>9</v>
      </c>
      <c r="AH1298">
        <f>(Table1[[#This Row],[Fecal Score]]*0.3) + (Table1[[#This Row],[BOD Score]]*0.25) + (Table1[[#This Row],[Nitrate Score]]*0.2) + (Table1[[#This Row],[pH Score]]*0.15) + (Table1[[#This Row],[Dissolved Oxygen Score]]*0.1)</f>
        <v>5.5950000000000006</v>
      </c>
      <c r="AI1298">
        <v>2019</v>
      </c>
    </row>
    <row r="1299" spans="1:35">
      <c r="A1299">
        <v>1727</v>
      </c>
      <c r="B1299" t="s">
        <v>374</v>
      </c>
      <c r="C1299" t="s">
        <v>1</v>
      </c>
      <c r="D1299" t="s">
        <v>375</v>
      </c>
      <c r="E1299">
        <v>21</v>
      </c>
      <c r="F1299">
        <v>28</v>
      </c>
      <c r="G1299">
        <f>(Table1[[#This Row],[Min Temperature]]+Table1[[#This Row],[Max Temperature]])/2</f>
        <v>24.5</v>
      </c>
      <c r="H1299">
        <v>6.2</v>
      </c>
      <c r="I1299">
        <v>6.9</v>
      </c>
      <c r="J1299">
        <f>(Table1[[#This Row],[Min Dissolved Oxygen]]+Table1[[#This Row],[Max Dissolved Oxygen]])/2</f>
        <v>6.5500000000000007</v>
      </c>
      <c r="K1299">
        <v>6.7</v>
      </c>
      <c r="L1299">
        <v>8</v>
      </c>
      <c r="M1299">
        <f>(Table1[[#This Row],[Min pH]]+Table1[[#This Row],[Max pH]])/2</f>
        <v>7.35</v>
      </c>
      <c r="N1299">
        <v>108</v>
      </c>
      <c r="O1299">
        <v>194</v>
      </c>
      <c r="P1299">
        <f>(Table1[[#This Row],[Min Conductivity]]+Table1[[#This Row],[Max Conductivity]])/2</f>
        <v>151</v>
      </c>
      <c r="Q1299">
        <v>0.4</v>
      </c>
      <c r="R1299">
        <v>2.7</v>
      </c>
      <c r="S1299">
        <f>(Table1[[#This Row],[Min BOD]]+Table1[[#This Row],[Max BOD]])/2</f>
        <v>1.55</v>
      </c>
      <c r="T1299">
        <v>0.19</v>
      </c>
      <c r="U1299">
        <v>0.32</v>
      </c>
      <c r="V1299">
        <f>(Table1[[#This Row],[Min Nitrate N + Nitrite N]]+Table1[[#This Row],[Max Nitrate N + Nitrite N]])/2</f>
        <v>0.255</v>
      </c>
      <c r="W1299">
        <v>94</v>
      </c>
      <c r="X1299">
        <v>150</v>
      </c>
      <c r="Y1299">
        <f>(Table1[[#This Row],[Min Fecal Coliform]]+Table1[[#This Row],[Max Fecal Coliform]])/2</f>
        <v>122</v>
      </c>
      <c r="Z1299">
        <v>150</v>
      </c>
      <c r="AA1299">
        <v>220</v>
      </c>
      <c r="AB1299">
        <f>(Table1[[#This Row],[Min Total Coliform]]+Table1[[#This Row],[Max Total Coliform]])/2</f>
        <v>185</v>
      </c>
      <c r="AC1299">
        <f>MIN(10, (Table1[[#This Row],[Avg BOD]]/4)*10)</f>
        <v>3.875</v>
      </c>
      <c r="AD1299">
        <f>MIN(10, (Table1[[#This Row],[Avg Fecal Coliform]]/600)*10)</f>
        <v>2.0333333333333332</v>
      </c>
      <c r="AE1299">
        <f>MIN(10, (Table1[[#This Row],[Avg Nitrate N + Nitrite N]]/10)*10)</f>
        <v>0.255</v>
      </c>
      <c r="AF1299">
        <f>IF(OR(Table1[[#This Row],[Avg pH]]&lt;6.5,Table1[[#This Row],[Avg pH]]&gt;8.5),10,0)</f>
        <v>0</v>
      </c>
      <c r="AG1299">
        <f>MAX(0, 10-(2*Table1[[#This Row],[Avg Dissolved Oxygen]]))</f>
        <v>0</v>
      </c>
      <c r="AH1299">
        <f>(Table1[[#This Row],[Fecal Score]]*0.3) + (Table1[[#This Row],[BOD Score]]*0.25) + (Table1[[#This Row],[Nitrate Score]]*0.2) + (Table1[[#This Row],[pH Score]]*0.15) + (Table1[[#This Row],[Dissolved Oxygen Score]]*0.1)</f>
        <v>1.6297499999999998</v>
      </c>
      <c r="AI1299">
        <v>2019</v>
      </c>
    </row>
    <row r="1300" spans="1:35">
      <c r="A1300">
        <v>1728</v>
      </c>
      <c r="B1300" t="s">
        <v>376</v>
      </c>
      <c r="C1300" t="s">
        <v>1</v>
      </c>
      <c r="D1300" t="s">
        <v>375</v>
      </c>
      <c r="E1300">
        <v>20.5</v>
      </c>
      <c r="F1300">
        <v>27</v>
      </c>
      <c r="G1300">
        <f>(Table1[[#This Row],[Min Temperature]]+Table1[[#This Row],[Max Temperature]])/2</f>
        <v>23.75</v>
      </c>
      <c r="H1300">
        <v>6.7</v>
      </c>
      <c r="I1300">
        <v>7.2</v>
      </c>
      <c r="J1300">
        <f>(Table1[[#This Row],[Min Dissolved Oxygen]]+Table1[[#This Row],[Max Dissolved Oxygen]])/2</f>
        <v>6.95</v>
      </c>
      <c r="K1300">
        <v>6.5</v>
      </c>
      <c r="L1300">
        <v>7.5</v>
      </c>
      <c r="M1300">
        <f>(Table1[[#This Row],[Min pH]]+Table1[[#This Row],[Max pH]])/2</f>
        <v>7</v>
      </c>
      <c r="N1300">
        <v>106</v>
      </c>
      <c r="O1300">
        <v>194</v>
      </c>
      <c r="P1300">
        <f>(Table1[[#This Row],[Min Conductivity]]+Table1[[#This Row],[Max Conductivity]])/2</f>
        <v>150</v>
      </c>
      <c r="Q1300">
        <v>1.2</v>
      </c>
      <c r="R1300">
        <v>2.9</v>
      </c>
      <c r="S1300">
        <f>(Table1[[#This Row],[Min BOD]]+Table1[[#This Row],[Max BOD]])/2</f>
        <v>2.0499999999999998</v>
      </c>
      <c r="T1300">
        <v>0.22</v>
      </c>
      <c r="U1300">
        <v>0.39</v>
      </c>
      <c r="V1300">
        <f>(Table1[[#This Row],[Min Nitrate N + Nitrite N]]+Table1[[#This Row],[Max Nitrate N + Nitrite N]])/2</f>
        <v>0.30499999999999999</v>
      </c>
      <c r="W1300">
        <v>70</v>
      </c>
      <c r="X1300">
        <v>130</v>
      </c>
      <c r="Y1300">
        <f>(Table1[[#This Row],[Min Fecal Coliform]]+Table1[[#This Row],[Max Fecal Coliform]])/2</f>
        <v>100</v>
      </c>
      <c r="Z1300">
        <v>170</v>
      </c>
      <c r="AA1300">
        <v>240</v>
      </c>
      <c r="AB1300">
        <f>(Table1[[#This Row],[Min Total Coliform]]+Table1[[#This Row],[Max Total Coliform]])/2</f>
        <v>205</v>
      </c>
      <c r="AC1300">
        <f>MIN(10, (Table1[[#This Row],[Avg BOD]]/4)*10)</f>
        <v>5.125</v>
      </c>
      <c r="AD1300">
        <f>MIN(10, (Table1[[#This Row],[Avg Fecal Coliform]]/600)*10)</f>
        <v>1.6666666666666665</v>
      </c>
      <c r="AE1300">
        <f>MIN(10, (Table1[[#This Row],[Avg Nitrate N + Nitrite N]]/10)*10)</f>
        <v>0.30499999999999999</v>
      </c>
      <c r="AF1300">
        <f>IF(OR(Table1[[#This Row],[Avg pH]]&lt;6.5,Table1[[#This Row],[Avg pH]]&gt;8.5),10,0)</f>
        <v>0</v>
      </c>
      <c r="AG1300">
        <f>MAX(0, 10-(2*Table1[[#This Row],[Avg Dissolved Oxygen]]))</f>
        <v>0</v>
      </c>
      <c r="AH1300">
        <f>(Table1[[#This Row],[Fecal Score]]*0.3) + (Table1[[#This Row],[BOD Score]]*0.25) + (Table1[[#This Row],[Nitrate Score]]*0.2) + (Table1[[#This Row],[pH Score]]*0.15) + (Table1[[#This Row],[Dissolved Oxygen Score]]*0.1)</f>
        <v>1.8422499999999999</v>
      </c>
      <c r="AI1300">
        <v>2019</v>
      </c>
    </row>
    <row r="1301" spans="1:35">
      <c r="A1301">
        <v>3391</v>
      </c>
      <c r="B1301" t="s">
        <v>377</v>
      </c>
      <c r="C1301" t="s">
        <v>1</v>
      </c>
      <c r="D1301" t="s">
        <v>375</v>
      </c>
      <c r="E1301">
        <v>20.5</v>
      </c>
      <c r="F1301">
        <v>28</v>
      </c>
      <c r="G1301">
        <f>(Table1[[#This Row],[Min Temperature]]+Table1[[#This Row],[Max Temperature]])/2</f>
        <v>24.25</v>
      </c>
      <c r="H1301">
        <v>6.3</v>
      </c>
      <c r="I1301">
        <v>7.6</v>
      </c>
      <c r="J1301">
        <f>(Table1[[#This Row],[Min Dissolved Oxygen]]+Table1[[#This Row],[Max Dissolved Oxygen]])/2</f>
        <v>6.9499999999999993</v>
      </c>
      <c r="K1301">
        <v>6.7</v>
      </c>
      <c r="L1301">
        <v>7.9</v>
      </c>
      <c r="M1301">
        <f>(Table1[[#This Row],[Min pH]]+Table1[[#This Row],[Max pH]])/2</f>
        <v>7.3000000000000007</v>
      </c>
      <c r="N1301">
        <v>105</v>
      </c>
      <c r="O1301">
        <v>248</v>
      </c>
      <c r="P1301">
        <f>(Table1[[#This Row],[Min Conductivity]]+Table1[[#This Row],[Max Conductivity]])/2</f>
        <v>176.5</v>
      </c>
      <c r="Q1301">
        <v>0.8</v>
      </c>
      <c r="R1301">
        <v>2.66</v>
      </c>
      <c r="S1301">
        <f>(Table1[[#This Row],[Min BOD]]+Table1[[#This Row],[Max BOD]])/2</f>
        <v>1.73</v>
      </c>
      <c r="T1301">
        <v>0.2</v>
      </c>
      <c r="U1301">
        <v>3.03</v>
      </c>
      <c r="V1301">
        <f>(Table1[[#This Row],[Min Nitrate N + Nitrite N]]+Table1[[#This Row],[Max Nitrate N + Nitrite N]])/2</f>
        <v>1.615</v>
      </c>
      <c r="W1301">
        <v>84</v>
      </c>
      <c r="X1301">
        <v>120</v>
      </c>
      <c r="Y1301">
        <f>(Table1[[#This Row],[Min Fecal Coliform]]+Table1[[#This Row],[Max Fecal Coliform]])/2</f>
        <v>102</v>
      </c>
      <c r="Z1301">
        <v>150</v>
      </c>
      <c r="AA1301">
        <v>220</v>
      </c>
      <c r="AB1301">
        <f>(Table1[[#This Row],[Min Total Coliform]]+Table1[[#This Row],[Max Total Coliform]])/2</f>
        <v>185</v>
      </c>
      <c r="AC1301">
        <f>MIN(10, (Table1[[#This Row],[Avg BOD]]/4)*10)</f>
        <v>4.3250000000000002</v>
      </c>
      <c r="AD1301">
        <f>MIN(10, (Table1[[#This Row],[Avg Fecal Coliform]]/600)*10)</f>
        <v>1.7000000000000002</v>
      </c>
      <c r="AE1301">
        <f>MIN(10, (Table1[[#This Row],[Avg Nitrate N + Nitrite N]]/10)*10)</f>
        <v>1.615</v>
      </c>
      <c r="AF1301">
        <f>IF(OR(Table1[[#This Row],[Avg pH]]&lt;6.5,Table1[[#This Row],[Avg pH]]&gt;8.5),10,0)</f>
        <v>0</v>
      </c>
      <c r="AG1301">
        <f>MAX(0, 10-(2*Table1[[#This Row],[Avg Dissolved Oxygen]]))</f>
        <v>0</v>
      </c>
      <c r="AH1301">
        <f>(Table1[[#This Row],[Fecal Score]]*0.3) + (Table1[[#This Row],[BOD Score]]*0.25) + (Table1[[#This Row],[Nitrate Score]]*0.2) + (Table1[[#This Row],[pH Score]]*0.15) + (Table1[[#This Row],[Dissolved Oxygen Score]]*0.1)</f>
        <v>1.91425</v>
      </c>
      <c r="AI1301">
        <v>2019</v>
      </c>
    </row>
    <row r="1302" spans="1:35">
      <c r="A1302">
        <v>4192</v>
      </c>
      <c r="B1302" t="s">
        <v>737</v>
      </c>
      <c r="C1302" t="s">
        <v>1</v>
      </c>
      <c r="D1302" t="s">
        <v>375</v>
      </c>
      <c r="E1302">
        <v>21.5</v>
      </c>
      <c r="F1302">
        <v>28</v>
      </c>
      <c r="G1302">
        <f>(Table1[[#This Row],[Min Temperature]]+Table1[[#This Row],[Max Temperature]])/2</f>
        <v>24.75</v>
      </c>
      <c r="H1302">
        <v>6.6</v>
      </c>
      <c r="I1302">
        <v>7.9</v>
      </c>
      <c r="J1302">
        <f>(Table1[[#This Row],[Min Dissolved Oxygen]]+Table1[[#This Row],[Max Dissolved Oxygen]])/2</f>
        <v>7.25</v>
      </c>
      <c r="K1302">
        <v>6.8</v>
      </c>
      <c r="L1302">
        <v>7.6</v>
      </c>
      <c r="M1302">
        <f>(Table1[[#This Row],[Min pH]]+Table1[[#This Row],[Max pH]])/2</f>
        <v>7.1999999999999993</v>
      </c>
      <c r="N1302">
        <v>112</v>
      </c>
      <c r="O1302">
        <v>165</v>
      </c>
      <c r="P1302">
        <f>(Table1[[#This Row],[Min Conductivity]]+Table1[[#This Row],[Max Conductivity]])/2</f>
        <v>138.5</v>
      </c>
      <c r="Q1302">
        <v>0.6</v>
      </c>
      <c r="R1302">
        <v>2.68</v>
      </c>
      <c r="S1302">
        <f>(Table1[[#This Row],[Min BOD]]+Table1[[#This Row],[Max BOD]])/2</f>
        <v>1.6400000000000001</v>
      </c>
      <c r="T1302">
        <v>0.28999999999999998</v>
      </c>
      <c r="U1302">
        <v>1.81</v>
      </c>
      <c r="V1302">
        <f>(Table1[[#This Row],[Min Nitrate N + Nitrite N]]+Table1[[#This Row],[Max Nitrate N + Nitrite N]])/2</f>
        <v>1.05</v>
      </c>
      <c r="W1302">
        <v>63</v>
      </c>
      <c r="X1302">
        <v>130</v>
      </c>
      <c r="Y1302">
        <f>(Table1[[#This Row],[Min Fecal Coliform]]+Table1[[#This Row],[Max Fecal Coliform]])/2</f>
        <v>96.5</v>
      </c>
      <c r="Z1302">
        <v>120</v>
      </c>
      <c r="AA1302">
        <v>240</v>
      </c>
      <c r="AB1302">
        <f>(Table1[[#This Row],[Min Total Coliform]]+Table1[[#This Row],[Max Total Coliform]])/2</f>
        <v>180</v>
      </c>
      <c r="AC1302">
        <f>MIN(10, (Table1[[#This Row],[Avg BOD]]/4)*10)</f>
        <v>4.1000000000000005</v>
      </c>
      <c r="AD1302">
        <f>MIN(10, (Table1[[#This Row],[Avg Fecal Coliform]]/600)*10)</f>
        <v>1.6083333333333334</v>
      </c>
      <c r="AE1302">
        <f>MIN(10, (Table1[[#This Row],[Avg Nitrate N + Nitrite N]]/10)*10)</f>
        <v>1.05</v>
      </c>
      <c r="AF1302">
        <f>IF(OR(Table1[[#This Row],[Avg pH]]&lt;6.5,Table1[[#This Row],[Avg pH]]&gt;8.5),10,0)</f>
        <v>0</v>
      </c>
      <c r="AG1302">
        <f>MAX(0, 10-(2*Table1[[#This Row],[Avg Dissolved Oxygen]]))</f>
        <v>0</v>
      </c>
      <c r="AH1302">
        <f>(Table1[[#This Row],[Fecal Score]]*0.3) + (Table1[[#This Row],[BOD Score]]*0.25) + (Table1[[#This Row],[Nitrate Score]]*0.2) + (Table1[[#This Row],[pH Score]]*0.15) + (Table1[[#This Row],[Dissolved Oxygen Score]]*0.1)</f>
        <v>1.7175</v>
      </c>
      <c r="AI1302">
        <v>2019</v>
      </c>
    </row>
    <row r="1303" spans="1:35">
      <c r="A1303">
        <v>4193</v>
      </c>
      <c r="B1303" t="s">
        <v>738</v>
      </c>
      <c r="C1303" t="s">
        <v>1</v>
      </c>
      <c r="D1303" t="s">
        <v>375</v>
      </c>
      <c r="E1303">
        <v>22</v>
      </c>
      <c r="F1303">
        <v>28</v>
      </c>
      <c r="G1303">
        <f>(Table1[[#This Row],[Min Temperature]]+Table1[[#This Row],[Max Temperature]])/2</f>
        <v>25</v>
      </c>
      <c r="H1303">
        <v>6.7</v>
      </c>
      <c r="I1303">
        <v>7.7</v>
      </c>
      <c r="J1303">
        <f>(Table1[[#This Row],[Min Dissolved Oxygen]]+Table1[[#This Row],[Max Dissolved Oxygen]])/2</f>
        <v>7.2</v>
      </c>
      <c r="K1303">
        <v>7</v>
      </c>
      <c r="L1303">
        <v>7.7</v>
      </c>
      <c r="M1303">
        <f>(Table1[[#This Row],[Min pH]]+Table1[[#This Row],[Max pH]])/2</f>
        <v>7.35</v>
      </c>
      <c r="N1303">
        <v>106</v>
      </c>
      <c r="O1303">
        <v>177</v>
      </c>
      <c r="P1303">
        <f>(Table1[[#This Row],[Min Conductivity]]+Table1[[#This Row],[Max Conductivity]])/2</f>
        <v>141.5</v>
      </c>
      <c r="Q1303">
        <v>0.6</v>
      </c>
      <c r="R1303">
        <v>2.8</v>
      </c>
      <c r="S1303">
        <f>(Table1[[#This Row],[Min BOD]]+Table1[[#This Row],[Max BOD]])/2</f>
        <v>1.7</v>
      </c>
      <c r="T1303">
        <v>0.31</v>
      </c>
      <c r="U1303">
        <v>2.37</v>
      </c>
      <c r="V1303">
        <f>(Table1[[#This Row],[Min Nitrate N + Nitrite N]]+Table1[[#This Row],[Max Nitrate N + Nitrite N]])/2</f>
        <v>1.34</v>
      </c>
      <c r="W1303">
        <v>58</v>
      </c>
      <c r="X1303">
        <v>130</v>
      </c>
      <c r="Y1303">
        <f>(Table1[[#This Row],[Min Fecal Coliform]]+Table1[[#This Row],[Max Fecal Coliform]])/2</f>
        <v>94</v>
      </c>
      <c r="Z1303">
        <v>130</v>
      </c>
      <c r="AA1303">
        <v>220</v>
      </c>
      <c r="AB1303">
        <f>(Table1[[#This Row],[Min Total Coliform]]+Table1[[#This Row],[Max Total Coliform]])/2</f>
        <v>175</v>
      </c>
      <c r="AC1303">
        <f>MIN(10, (Table1[[#This Row],[Avg BOD]]/4)*10)</f>
        <v>4.25</v>
      </c>
      <c r="AD1303">
        <f>MIN(10, (Table1[[#This Row],[Avg Fecal Coliform]]/600)*10)</f>
        <v>1.5666666666666669</v>
      </c>
      <c r="AE1303">
        <f>MIN(10, (Table1[[#This Row],[Avg Nitrate N + Nitrite N]]/10)*10)</f>
        <v>1.34</v>
      </c>
      <c r="AF1303">
        <f>IF(OR(Table1[[#This Row],[Avg pH]]&lt;6.5,Table1[[#This Row],[Avg pH]]&gt;8.5),10,0)</f>
        <v>0</v>
      </c>
      <c r="AG1303">
        <f>MAX(0, 10-(2*Table1[[#This Row],[Avg Dissolved Oxygen]]))</f>
        <v>0</v>
      </c>
      <c r="AH1303">
        <f>(Table1[[#This Row],[Fecal Score]]*0.3) + (Table1[[#This Row],[BOD Score]]*0.25) + (Table1[[#This Row],[Nitrate Score]]*0.2) + (Table1[[#This Row],[pH Score]]*0.15) + (Table1[[#This Row],[Dissolved Oxygen Score]]*0.1)</f>
        <v>1.8005</v>
      </c>
      <c r="AI1303">
        <v>2019</v>
      </c>
    </row>
    <row r="1304" spans="1:35">
      <c r="A1304">
        <v>3392</v>
      </c>
      <c r="B1304" t="s">
        <v>378</v>
      </c>
      <c r="C1304" t="s">
        <v>8</v>
      </c>
      <c r="D1304" t="s">
        <v>375</v>
      </c>
      <c r="E1304">
        <v>21</v>
      </c>
      <c r="F1304">
        <v>27.5</v>
      </c>
      <c r="G1304">
        <f>(Table1[[#This Row],[Min Temperature]]+Table1[[#This Row],[Max Temperature]])/2</f>
        <v>24.25</v>
      </c>
      <c r="H1304">
        <v>6.1</v>
      </c>
      <c r="I1304">
        <v>7.5</v>
      </c>
      <c r="J1304">
        <f>(Table1[[#This Row],[Min Dissolved Oxygen]]+Table1[[#This Row],[Max Dissolved Oxygen]])/2</f>
        <v>6.8</v>
      </c>
      <c r="K1304">
        <v>6.7</v>
      </c>
      <c r="L1304">
        <v>7.5</v>
      </c>
      <c r="M1304">
        <f>(Table1[[#This Row],[Min pH]]+Table1[[#This Row],[Max pH]])/2</f>
        <v>7.1</v>
      </c>
      <c r="N1304">
        <v>106</v>
      </c>
      <c r="O1304">
        <v>167</v>
      </c>
      <c r="P1304">
        <f>(Table1[[#This Row],[Min Conductivity]]+Table1[[#This Row],[Max Conductivity]])/2</f>
        <v>136.5</v>
      </c>
      <c r="Q1304">
        <v>1.1000000000000001</v>
      </c>
      <c r="R1304">
        <v>2.94</v>
      </c>
      <c r="S1304">
        <f>(Table1[[#This Row],[Min BOD]]+Table1[[#This Row],[Max BOD]])/2</f>
        <v>2.02</v>
      </c>
      <c r="T1304">
        <v>0.32</v>
      </c>
      <c r="U1304">
        <v>2.72</v>
      </c>
      <c r="V1304">
        <f>(Table1[[#This Row],[Min Nitrate N + Nitrite N]]+Table1[[#This Row],[Max Nitrate N + Nitrite N]])/2</f>
        <v>1.52</v>
      </c>
      <c r="W1304">
        <v>58</v>
      </c>
      <c r="X1304">
        <v>130</v>
      </c>
      <c r="Y1304">
        <f>(Table1[[#This Row],[Min Fecal Coliform]]+Table1[[#This Row],[Max Fecal Coliform]])/2</f>
        <v>94</v>
      </c>
      <c r="Z1304">
        <v>140</v>
      </c>
      <c r="AA1304">
        <v>220</v>
      </c>
      <c r="AB1304">
        <f>(Table1[[#This Row],[Min Total Coliform]]+Table1[[#This Row],[Max Total Coliform]])/2</f>
        <v>180</v>
      </c>
      <c r="AC1304">
        <f>MIN(10, (Table1[[#This Row],[Avg BOD]]/4)*10)</f>
        <v>5.05</v>
      </c>
      <c r="AD1304">
        <f>MIN(10, (Table1[[#This Row],[Avg Fecal Coliform]]/600)*10)</f>
        <v>1.5666666666666669</v>
      </c>
      <c r="AE1304">
        <f>MIN(10, (Table1[[#This Row],[Avg Nitrate N + Nitrite N]]/10)*10)</f>
        <v>1.52</v>
      </c>
      <c r="AF1304">
        <f>IF(OR(Table1[[#This Row],[Avg pH]]&lt;6.5,Table1[[#This Row],[Avg pH]]&gt;8.5),10,0)</f>
        <v>0</v>
      </c>
      <c r="AG1304">
        <f>MAX(0, 10-(2*Table1[[#This Row],[Avg Dissolved Oxygen]]))</f>
        <v>0</v>
      </c>
      <c r="AH1304">
        <f>(Table1[[#This Row],[Fecal Score]]*0.3) + (Table1[[#This Row],[BOD Score]]*0.25) + (Table1[[#This Row],[Nitrate Score]]*0.2) + (Table1[[#This Row],[pH Score]]*0.15) + (Table1[[#This Row],[Dissolved Oxygen Score]]*0.1)</f>
        <v>2.0365000000000002</v>
      </c>
      <c r="AI1304">
        <v>2019</v>
      </c>
    </row>
    <row r="1305" spans="1:35">
      <c r="A1305">
        <v>3393</v>
      </c>
      <c r="B1305" t="s">
        <v>379</v>
      </c>
      <c r="C1305" t="s">
        <v>8</v>
      </c>
      <c r="D1305" t="s">
        <v>375</v>
      </c>
      <c r="E1305">
        <v>21.5</v>
      </c>
      <c r="F1305">
        <v>28</v>
      </c>
      <c r="G1305">
        <f>(Table1[[#This Row],[Min Temperature]]+Table1[[#This Row],[Max Temperature]])/2</f>
        <v>24.75</v>
      </c>
      <c r="H1305">
        <v>6.5</v>
      </c>
      <c r="I1305">
        <v>7.6</v>
      </c>
      <c r="J1305">
        <f>(Table1[[#This Row],[Min Dissolved Oxygen]]+Table1[[#This Row],[Max Dissolved Oxygen]])/2</f>
        <v>7.05</v>
      </c>
      <c r="K1305">
        <v>6.9</v>
      </c>
      <c r="L1305">
        <v>7.5</v>
      </c>
      <c r="M1305">
        <f>(Table1[[#This Row],[Min pH]]+Table1[[#This Row],[Max pH]])/2</f>
        <v>7.2</v>
      </c>
      <c r="N1305">
        <v>109</v>
      </c>
      <c r="O1305">
        <v>179</v>
      </c>
      <c r="P1305">
        <f>(Table1[[#This Row],[Min Conductivity]]+Table1[[#This Row],[Max Conductivity]])/2</f>
        <v>144</v>
      </c>
      <c r="Q1305">
        <v>0.8</v>
      </c>
      <c r="R1305">
        <v>2.9</v>
      </c>
      <c r="S1305">
        <f>(Table1[[#This Row],[Min BOD]]+Table1[[#This Row],[Max BOD]])/2</f>
        <v>1.85</v>
      </c>
      <c r="T1305">
        <v>0.25</v>
      </c>
      <c r="U1305">
        <v>2.4</v>
      </c>
      <c r="V1305">
        <f>(Table1[[#This Row],[Min Nitrate N + Nitrite N]]+Table1[[#This Row],[Max Nitrate N + Nitrite N]])/2</f>
        <v>1.325</v>
      </c>
      <c r="W1305">
        <v>43</v>
      </c>
      <c r="X1305">
        <v>120</v>
      </c>
      <c r="Y1305">
        <f>(Table1[[#This Row],[Min Fecal Coliform]]+Table1[[#This Row],[Max Fecal Coliform]])/2</f>
        <v>81.5</v>
      </c>
      <c r="Z1305">
        <v>120</v>
      </c>
      <c r="AA1305">
        <v>220</v>
      </c>
      <c r="AB1305">
        <f>(Table1[[#This Row],[Min Total Coliform]]+Table1[[#This Row],[Max Total Coliform]])/2</f>
        <v>170</v>
      </c>
      <c r="AC1305">
        <f>MIN(10, (Table1[[#This Row],[Avg BOD]]/4)*10)</f>
        <v>4.625</v>
      </c>
      <c r="AD1305">
        <f>MIN(10, (Table1[[#This Row],[Avg Fecal Coliform]]/600)*10)</f>
        <v>1.3583333333333334</v>
      </c>
      <c r="AE1305">
        <f>MIN(10, (Table1[[#This Row],[Avg Nitrate N + Nitrite N]]/10)*10)</f>
        <v>1.3250000000000002</v>
      </c>
      <c r="AF1305">
        <f>IF(OR(Table1[[#This Row],[Avg pH]]&lt;6.5,Table1[[#This Row],[Avg pH]]&gt;8.5),10,0)</f>
        <v>0</v>
      </c>
      <c r="AG1305">
        <f>MAX(0, 10-(2*Table1[[#This Row],[Avg Dissolved Oxygen]]))</f>
        <v>0</v>
      </c>
      <c r="AH1305">
        <f>(Table1[[#This Row],[Fecal Score]]*0.3) + (Table1[[#This Row],[BOD Score]]*0.25) + (Table1[[#This Row],[Nitrate Score]]*0.2) + (Table1[[#This Row],[pH Score]]*0.15) + (Table1[[#This Row],[Dissolved Oxygen Score]]*0.1)</f>
        <v>1.8287500000000001</v>
      </c>
      <c r="AI1305">
        <v>2019</v>
      </c>
    </row>
    <row r="1306" spans="1:35">
      <c r="A1306">
        <v>3394</v>
      </c>
      <c r="B1306" t="s">
        <v>380</v>
      </c>
      <c r="C1306" t="s">
        <v>8</v>
      </c>
      <c r="D1306" t="s">
        <v>375</v>
      </c>
      <c r="E1306">
        <v>21.5</v>
      </c>
      <c r="F1306">
        <v>27.5</v>
      </c>
      <c r="G1306">
        <f>(Table1[[#This Row],[Min Temperature]]+Table1[[#This Row],[Max Temperature]])/2</f>
        <v>24.5</v>
      </c>
      <c r="H1306">
        <v>6.3</v>
      </c>
      <c r="I1306">
        <v>7.7</v>
      </c>
      <c r="J1306">
        <f>(Table1[[#This Row],[Min Dissolved Oxygen]]+Table1[[#This Row],[Max Dissolved Oxygen]])/2</f>
        <v>7</v>
      </c>
      <c r="K1306">
        <v>6.6</v>
      </c>
      <c r="L1306">
        <v>7.3</v>
      </c>
      <c r="M1306">
        <f>(Table1[[#This Row],[Min pH]]+Table1[[#This Row],[Max pH]])/2</f>
        <v>6.9499999999999993</v>
      </c>
      <c r="N1306">
        <v>111</v>
      </c>
      <c r="O1306">
        <v>182</v>
      </c>
      <c r="P1306">
        <f>(Table1[[#This Row],[Min Conductivity]]+Table1[[#This Row],[Max Conductivity]])/2</f>
        <v>146.5</v>
      </c>
      <c r="Q1306">
        <v>1.8</v>
      </c>
      <c r="R1306">
        <v>2.86</v>
      </c>
      <c r="S1306">
        <f>(Table1[[#This Row],[Min BOD]]+Table1[[#This Row],[Max BOD]])/2</f>
        <v>2.33</v>
      </c>
      <c r="T1306">
        <v>0.24</v>
      </c>
      <c r="U1306">
        <v>2.46</v>
      </c>
      <c r="V1306">
        <f>(Table1[[#This Row],[Min Nitrate N + Nitrite N]]+Table1[[#This Row],[Max Nitrate N + Nitrite N]])/2</f>
        <v>1.35</v>
      </c>
      <c r="W1306">
        <v>49</v>
      </c>
      <c r="X1306">
        <v>150</v>
      </c>
      <c r="Y1306">
        <f>(Table1[[#This Row],[Min Fecal Coliform]]+Table1[[#This Row],[Max Fecal Coliform]])/2</f>
        <v>99.5</v>
      </c>
      <c r="Z1306">
        <v>130</v>
      </c>
      <c r="AA1306">
        <v>240</v>
      </c>
      <c r="AB1306">
        <f>(Table1[[#This Row],[Min Total Coliform]]+Table1[[#This Row],[Max Total Coliform]])/2</f>
        <v>185</v>
      </c>
      <c r="AC1306">
        <f>MIN(10, (Table1[[#This Row],[Avg BOD]]/4)*10)</f>
        <v>5.8250000000000002</v>
      </c>
      <c r="AD1306">
        <f>MIN(10, (Table1[[#This Row],[Avg Fecal Coliform]]/600)*10)</f>
        <v>1.6583333333333332</v>
      </c>
      <c r="AE1306">
        <f>MIN(10, (Table1[[#This Row],[Avg Nitrate N + Nitrite N]]/10)*10)</f>
        <v>1.35</v>
      </c>
      <c r="AF1306">
        <f>IF(OR(Table1[[#This Row],[Avg pH]]&lt;6.5,Table1[[#This Row],[Avg pH]]&gt;8.5),10,0)</f>
        <v>0</v>
      </c>
      <c r="AG1306">
        <f>MAX(0, 10-(2*Table1[[#This Row],[Avg Dissolved Oxygen]]))</f>
        <v>0</v>
      </c>
      <c r="AH1306">
        <f>(Table1[[#This Row],[Fecal Score]]*0.3) + (Table1[[#This Row],[BOD Score]]*0.25) + (Table1[[#This Row],[Nitrate Score]]*0.2) + (Table1[[#This Row],[pH Score]]*0.15) + (Table1[[#This Row],[Dissolved Oxygen Score]]*0.1)</f>
        <v>2.2237499999999999</v>
      </c>
      <c r="AI1306">
        <v>2019</v>
      </c>
    </row>
    <row r="1307" spans="1:35">
      <c r="A1307">
        <v>3395</v>
      </c>
      <c r="B1307" t="s">
        <v>381</v>
      </c>
      <c r="C1307" t="s">
        <v>8</v>
      </c>
      <c r="D1307" t="s">
        <v>375</v>
      </c>
      <c r="E1307">
        <v>21</v>
      </c>
      <c r="F1307">
        <v>28</v>
      </c>
      <c r="G1307">
        <f>(Table1[[#This Row],[Min Temperature]]+Table1[[#This Row],[Max Temperature]])/2</f>
        <v>24.5</v>
      </c>
      <c r="H1307">
        <v>6.4</v>
      </c>
      <c r="I1307">
        <v>8</v>
      </c>
      <c r="J1307">
        <f>(Table1[[#This Row],[Min Dissolved Oxygen]]+Table1[[#This Row],[Max Dissolved Oxygen]])/2</f>
        <v>7.2</v>
      </c>
      <c r="K1307">
        <v>6.7</v>
      </c>
      <c r="L1307">
        <v>7.5</v>
      </c>
      <c r="M1307">
        <f>(Table1[[#This Row],[Min pH]]+Table1[[#This Row],[Max pH]])/2</f>
        <v>7.1</v>
      </c>
      <c r="N1307">
        <v>112</v>
      </c>
      <c r="O1307">
        <v>183</v>
      </c>
      <c r="P1307">
        <f>(Table1[[#This Row],[Min Conductivity]]+Table1[[#This Row],[Max Conductivity]])/2</f>
        <v>147.5</v>
      </c>
      <c r="Q1307">
        <v>0.7</v>
      </c>
      <c r="R1307">
        <v>2.54</v>
      </c>
      <c r="S1307">
        <f>(Table1[[#This Row],[Min BOD]]+Table1[[#This Row],[Max BOD]])/2</f>
        <v>1.62</v>
      </c>
      <c r="T1307">
        <v>0.3</v>
      </c>
      <c r="U1307">
        <v>2.2000000000000002</v>
      </c>
      <c r="V1307">
        <f>(Table1[[#This Row],[Min Nitrate N + Nitrite N]]+Table1[[#This Row],[Max Nitrate N + Nitrite N]])/2</f>
        <v>1.25</v>
      </c>
      <c r="W1307">
        <v>70</v>
      </c>
      <c r="X1307">
        <v>120</v>
      </c>
      <c r="Y1307">
        <f>(Table1[[#This Row],[Min Fecal Coliform]]+Table1[[#This Row],[Max Fecal Coliform]])/2</f>
        <v>95</v>
      </c>
      <c r="Z1307">
        <v>120</v>
      </c>
      <c r="AA1307">
        <v>220</v>
      </c>
      <c r="AB1307">
        <f>(Table1[[#This Row],[Min Total Coliform]]+Table1[[#This Row],[Max Total Coliform]])/2</f>
        <v>170</v>
      </c>
      <c r="AC1307">
        <f>MIN(10, (Table1[[#This Row],[Avg BOD]]/4)*10)</f>
        <v>4.0500000000000007</v>
      </c>
      <c r="AD1307">
        <f>MIN(10, (Table1[[#This Row],[Avg Fecal Coliform]]/600)*10)</f>
        <v>1.5833333333333333</v>
      </c>
      <c r="AE1307">
        <f>MIN(10, (Table1[[#This Row],[Avg Nitrate N + Nitrite N]]/10)*10)</f>
        <v>1.25</v>
      </c>
      <c r="AF1307">
        <f>IF(OR(Table1[[#This Row],[Avg pH]]&lt;6.5,Table1[[#This Row],[Avg pH]]&gt;8.5),10,0)</f>
        <v>0</v>
      </c>
      <c r="AG1307">
        <f>MAX(0, 10-(2*Table1[[#This Row],[Avg Dissolved Oxygen]]))</f>
        <v>0</v>
      </c>
      <c r="AH1307">
        <f>(Table1[[#This Row],[Fecal Score]]*0.3) + (Table1[[#This Row],[BOD Score]]*0.25) + (Table1[[#This Row],[Nitrate Score]]*0.2) + (Table1[[#This Row],[pH Score]]*0.15) + (Table1[[#This Row],[Dissolved Oxygen Score]]*0.1)</f>
        <v>1.7375000000000003</v>
      </c>
      <c r="AI1307">
        <v>2019</v>
      </c>
    </row>
    <row r="1308" spans="1:35">
      <c r="A1308">
        <v>3396</v>
      </c>
      <c r="B1308" t="s">
        <v>382</v>
      </c>
      <c r="C1308" t="s">
        <v>8</v>
      </c>
      <c r="D1308" t="s">
        <v>375</v>
      </c>
      <c r="E1308">
        <v>21.5</v>
      </c>
      <c r="F1308">
        <v>27.5</v>
      </c>
      <c r="G1308">
        <f>(Table1[[#This Row],[Min Temperature]]+Table1[[#This Row],[Max Temperature]])/2</f>
        <v>24.5</v>
      </c>
      <c r="H1308">
        <v>6.6</v>
      </c>
      <c r="I1308">
        <v>7.9</v>
      </c>
      <c r="J1308">
        <f>(Table1[[#This Row],[Min Dissolved Oxygen]]+Table1[[#This Row],[Max Dissolved Oxygen]])/2</f>
        <v>7.25</v>
      </c>
      <c r="K1308">
        <v>6.6</v>
      </c>
      <c r="L1308">
        <v>7.9</v>
      </c>
      <c r="M1308">
        <f>(Table1[[#This Row],[Min pH]]+Table1[[#This Row],[Max pH]])/2</f>
        <v>7.25</v>
      </c>
      <c r="N1308">
        <v>114</v>
      </c>
      <c r="O1308">
        <v>157</v>
      </c>
      <c r="P1308">
        <f>(Table1[[#This Row],[Min Conductivity]]+Table1[[#This Row],[Max Conductivity]])/2</f>
        <v>135.5</v>
      </c>
      <c r="Q1308">
        <v>0.9</v>
      </c>
      <c r="R1308">
        <v>2.94</v>
      </c>
      <c r="S1308">
        <f>(Table1[[#This Row],[Min BOD]]+Table1[[#This Row],[Max BOD]])/2</f>
        <v>1.92</v>
      </c>
      <c r="T1308">
        <v>0.22</v>
      </c>
      <c r="U1308">
        <v>2.5</v>
      </c>
      <c r="V1308">
        <f>(Table1[[#This Row],[Min Nitrate N + Nitrite N]]+Table1[[#This Row],[Max Nitrate N + Nitrite N]])/2</f>
        <v>1.36</v>
      </c>
      <c r="W1308">
        <v>46</v>
      </c>
      <c r="X1308">
        <v>120</v>
      </c>
      <c r="Y1308">
        <f>(Table1[[#This Row],[Min Fecal Coliform]]+Table1[[#This Row],[Max Fecal Coliform]])/2</f>
        <v>83</v>
      </c>
      <c r="Z1308">
        <v>120</v>
      </c>
      <c r="AA1308">
        <v>220</v>
      </c>
      <c r="AB1308">
        <f>(Table1[[#This Row],[Min Total Coliform]]+Table1[[#This Row],[Max Total Coliform]])/2</f>
        <v>170</v>
      </c>
      <c r="AC1308">
        <f>MIN(10, (Table1[[#This Row],[Avg BOD]]/4)*10)</f>
        <v>4.8</v>
      </c>
      <c r="AD1308">
        <f>MIN(10, (Table1[[#This Row],[Avg Fecal Coliform]]/600)*10)</f>
        <v>1.3833333333333333</v>
      </c>
      <c r="AE1308">
        <f>MIN(10, (Table1[[#This Row],[Avg Nitrate N + Nitrite N]]/10)*10)</f>
        <v>1.36</v>
      </c>
      <c r="AF1308">
        <f>IF(OR(Table1[[#This Row],[Avg pH]]&lt;6.5,Table1[[#This Row],[Avg pH]]&gt;8.5),10,0)</f>
        <v>0</v>
      </c>
      <c r="AG1308">
        <f>MAX(0, 10-(2*Table1[[#This Row],[Avg Dissolved Oxygen]]))</f>
        <v>0</v>
      </c>
      <c r="AH1308">
        <f>(Table1[[#This Row],[Fecal Score]]*0.3) + (Table1[[#This Row],[BOD Score]]*0.25) + (Table1[[#This Row],[Nitrate Score]]*0.2) + (Table1[[#This Row],[pH Score]]*0.15) + (Table1[[#This Row],[Dissolved Oxygen Score]]*0.1)</f>
        <v>1.887</v>
      </c>
      <c r="AI1308">
        <v>2019</v>
      </c>
    </row>
    <row r="1309" spans="1:35">
      <c r="A1309">
        <v>4194</v>
      </c>
      <c r="B1309" t="s">
        <v>509</v>
      </c>
      <c r="C1309" t="s">
        <v>8</v>
      </c>
      <c r="D1309" t="s">
        <v>375</v>
      </c>
      <c r="E1309">
        <v>22</v>
      </c>
      <c r="F1309">
        <v>28</v>
      </c>
      <c r="G1309">
        <f>(Table1[[#This Row],[Min Temperature]]+Table1[[#This Row],[Max Temperature]])/2</f>
        <v>25</v>
      </c>
      <c r="H1309">
        <v>6</v>
      </c>
      <c r="I1309">
        <v>7.8</v>
      </c>
      <c r="J1309">
        <f>(Table1[[#This Row],[Min Dissolved Oxygen]]+Table1[[#This Row],[Max Dissolved Oxygen]])/2</f>
        <v>6.9</v>
      </c>
      <c r="K1309">
        <v>6.9</v>
      </c>
      <c r="L1309">
        <v>7.5</v>
      </c>
      <c r="M1309">
        <f>(Table1[[#This Row],[Min pH]]+Table1[[#This Row],[Max pH]])/2</f>
        <v>7.2</v>
      </c>
      <c r="N1309">
        <v>101</v>
      </c>
      <c r="O1309">
        <v>177</v>
      </c>
      <c r="P1309">
        <f>(Table1[[#This Row],[Min Conductivity]]+Table1[[#This Row],[Max Conductivity]])/2</f>
        <v>139</v>
      </c>
      <c r="Q1309">
        <v>0.6</v>
      </c>
      <c r="R1309">
        <v>2.5</v>
      </c>
      <c r="S1309">
        <f>(Table1[[#This Row],[Min BOD]]+Table1[[#This Row],[Max BOD]])/2</f>
        <v>1.55</v>
      </c>
      <c r="T1309">
        <v>0.27</v>
      </c>
      <c r="U1309">
        <v>1.3</v>
      </c>
      <c r="V1309">
        <f>(Table1[[#This Row],[Min Nitrate N + Nitrite N]]+Table1[[#This Row],[Max Nitrate N + Nitrite N]])/2</f>
        <v>0.78500000000000003</v>
      </c>
      <c r="W1309">
        <v>47</v>
      </c>
      <c r="X1309">
        <v>150</v>
      </c>
      <c r="Y1309">
        <f>(Table1[[#This Row],[Min Fecal Coliform]]+Table1[[#This Row],[Max Fecal Coliform]])/2</f>
        <v>98.5</v>
      </c>
      <c r="Z1309">
        <v>110</v>
      </c>
      <c r="AA1309">
        <v>240</v>
      </c>
      <c r="AB1309">
        <f>(Table1[[#This Row],[Min Total Coliform]]+Table1[[#This Row],[Max Total Coliform]])/2</f>
        <v>175</v>
      </c>
      <c r="AC1309">
        <f>MIN(10, (Table1[[#This Row],[Avg BOD]]/4)*10)</f>
        <v>3.875</v>
      </c>
      <c r="AD1309">
        <f>MIN(10, (Table1[[#This Row],[Avg Fecal Coliform]]/600)*10)</f>
        <v>1.6416666666666666</v>
      </c>
      <c r="AE1309">
        <f>MIN(10, (Table1[[#This Row],[Avg Nitrate N + Nitrite N]]/10)*10)</f>
        <v>0.78500000000000003</v>
      </c>
      <c r="AF1309">
        <f>IF(OR(Table1[[#This Row],[Avg pH]]&lt;6.5,Table1[[#This Row],[Avg pH]]&gt;8.5),10,0)</f>
        <v>0</v>
      </c>
      <c r="AG1309">
        <f>MAX(0, 10-(2*Table1[[#This Row],[Avg Dissolved Oxygen]]))</f>
        <v>0</v>
      </c>
      <c r="AH1309">
        <f>(Table1[[#This Row],[Fecal Score]]*0.3) + (Table1[[#This Row],[BOD Score]]*0.25) + (Table1[[#This Row],[Nitrate Score]]*0.2) + (Table1[[#This Row],[pH Score]]*0.15) + (Table1[[#This Row],[Dissolved Oxygen Score]]*0.1)</f>
        <v>1.61825</v>
      </c>
      <c r="AI1309">
        <v>2019</v>
      </c>
    </row>
    <row r="1310" spans="1:35">
      <c r="A1310">
        <v>4195</v>
      </c>
      <c r="B1310" t="s">
        <v>510</v>
      </c>
      <c r="C1310" t="s">
        <v>8</v>
      </c>
      <c r="D1310" t="s">
        <v>375</v>
      </c>
      <c r="E1310">
        <v>21</v>
      </c>
      <c r="F1310">
        <v>27.5</v>
      </c>
      <c r="G1310">
        <f>(Table1[[#This Row],[Min Temperature]]+Table1[[#This Row],[Max Temperature]])/2</f>
        <v>24.25</v>
      </c>
      <c r="H1310">
        <v>6.5</v>
      </c>
      <c r="I1310">
        <v>7.5</v>
      </c>
      <c r="J1310">
        <f>(Table1[[#This Row],[Min Dissolved Oxygen]]+Table1[[#This Row],[Max Dissolved Oxygen]])/2</f>
        <v>7</v>
      </c>
      <c r="K1310">
        <v>6.9</v>
      </c>
      <c r="L1310">
        <v>7.7</v>
      </c>
      <c r="M1310">
        <f>(Table1[[#This Row],[Min pH]]+Table1[[#This Row],[Max pH]])/2</f>
        <v>7.3000000000000007</v>
      </c>
      <c r="N1310">
        <v>108</v>
      </c>
      <c r="O1310">
        <v>166</v>
      </c>
      <c r="P1310">
        <f>(Table1[[#This Row],[Min Conductivity]]+Table1[[#This Row],[Max Conductivity]])/2</f>
        <v>137</v>
      </c>
      <c r="Q1310">
        <v>0.57999999999999996</v>
      </c>
      <c r="R1310">
        <v>2.6</v>
      </c>
      <c r="S1310">
        <f>(Table1[[#This Row],[Min BOD]]+Table1[[#This Row],[Max BOD]])/2</f>
        <v>1.59</v>
      </c>
      <c r="T1310">
        <v>0.2</v>
      </c>
      <c r="U1310">
        <v>1.1299999999999999</v>
      </c>
      <c r="V1310">
        <f>(Table1[[#This Row],[Min Nitrate N + Nitrite N]]+Table1[[#This Row],[Max Nitrate N + Nitrite N]])/2</f>
        <v>0.66499999999999992</v>
      </c>
      <c r="W1310">
        <v>33</v>
      </c>
      <c r="X1310">
        <v>130</v>
      </c>
      <c r="Y1310">
        <f>(Table1[[#This Row],[Min Fecal Coliform]]+Table1[[#This Row],[Max Fecal Coliform]])/2</f>
        <v>81.5</v>
      </c>
      <c r="Z1310">
        <v>130</v>
      </c>
      <c r="AA1310">
        <v>220</v>
      </c>
      <c r="AB1310">
        <f>(Table1[[#This Row],[Min Total Coliform]]+Table1[[#This Row],[Max Total Coliform]])/2</f>
        <v>175</v>
      </c>
      <c r="AC1310">
        <f>MIN(10, (Table1[[#This Row],[Avg BOD]]/4)*10)</f>
        <v>3.9750000000000001</v>
      </c>
      <c r="AD1310">
        <f>MIN(10, (Table1[[#This Row],[Avg Fecal Coliform]]/600)*10)</f>
        <v>1.3583333333333334</v>
      </c>
      <c r="AE1310">
        <f>MIN(10, (Table1[[#This Row],[Avg Nitrate N + Nitrite N]]/10)*10)</f>
        <v>0.66499999999999992</v>
      </c>
      <c r="AF1310">
        <f>IF(OR(Table1[[#This Row],[Avg pH]]&lt;6.5,Table1[[#This Row],[Avg pH]]&gt;8.5),10,0)</f>
        <v>0</v>
      </c>
      <c r="AG1310">
        <f>MAX(0, 10-(2*Table1[[#This Row],[Avg Dissolved Oxygen]]))</f>
        <v>0</v>
      </c>
      <c r="AH1310">
        <f>(Table1[[#This Row],[Fecal Score]]*0.3) + (Table1[[#This Row],[BOD Score]]*0.25) + (Table1[[#This Row],[Nitrate Score]]*0.2) + (Table1[[#This Row],[pH Score]]*0.15) + (Table1[[#This Row],[Dissolved Oxygen Score]]*0.1)</f>
        <v>1.5342500000000001</v>
      </c>
      <c r="AI1310">
        <v>2019</v>
      </c>
    </row>
    <row r="1311" spans="1:35">
      <c r="A1311">
        <v>4196</v>
      </c>
      <c r="B1311" t="s">
        <v>511</v>
      </c>
      <c r="C1311" t="s">
        <v>8</v>
      </c>
      <c r="D1311" t="s">
        <v>375</v>
      </c>
      <c r="E1311">
        <v>22</v>
      </c>
      <c r="F1311">
        <v>28</v>
      </c>
      <c r="G1311">
        <f>(Table1[[#This Row],[Min Temperature]]+Table1[[#This Row],[Max Temperature]])/2</f>
        <v>25</v>
      </c>
      <c r="H1311">
        <v>6.7</v>
      </c>
      <c r="I1311">
        <v>8</v>
      </c>
      <c r="J1311">
        <f>(Table1[[#This Row],[Min Dissolved Oxygen]]+Table1[[#This Row],[Max Dissolved Oxygen]])/2</f>
        <v>7.35</v>
      </c>
      <c r="K1311">
        <v>7</v>
      </c>
      <c r="L1311">
        <v>7.6</v>
      </c>
      <c r="M1311">
        <f>(Table1[[#This Row],[Min pH]]+Table1[[#This Row],[Max pH]])/2</f>
        <v>7.3</v>
      </c>
      <c r="N1311">
        <v>113</v>
      </c>
      <c r="O1311">
        <v>169</v>
      </c>
      <c r="P1311">
        <f>(Table1[[#This Row],[Min Conductivity]]+Table1[[#This Row],[Max Conductivity]])/2</f>
        <v>141</v>
      </c>
      <c r="Q1311">
        <v>0.6</v>
      </c>
      <c r="R1311">
        <v>3.2</v>
      </c>
      <c r="S1311">
        <f>(Table1[[#This Row],[Min BOD]]+Table1[[#This Row],[Max BOD]])/2</f>
        <v>1.9000000000000001</v>
      </c>
      <c r="T1311">
        <v>0.28999999999999998</v>
      </c>
      <c r="U1311">
        <v>1.51</v>
      </c>
      <c r="V1311">
        <f>(Table1[[#This Row],[Min Nitrate N + Nitrite N]]+Table1[[#This Row],[Max Nitrate N + Nitrite N]])/2</f>
        <v>0.9</v>
      </c>
      <c r="W1311">
        <v>84</v>
      </c>
      <c r="X1311">
        <v>150</v>
      </c>
      <c r="Y1311">
        <f>(Table1[[#This Row],[Min Fecal Coliform]]+Table1[[#This Row],[Max Fecal Coliform]])/2</f>
        <v>117</v>
      </c>
      <c r="Z1311">
        <v>170</v>
      </c>
      <c r="AA1311">
        <v>240</v>
      </c>
      <c r="AB1311">
        <f>(Table1[[#This Row],[Min Total Coliform]]+Table1[[#This Row],[Max Total Coliform]])/2</f>
        <v>205</v>
      </c>
      <c r="AC1311">
        <f>MIN(10, (Table1[[#This Row],[Avg BOD]]/4)*10)</f>
        <v>4.75</v>
      </c>
      <c r="AD1311">
        <f>MIN(10, (Table1[[#This Row],[Avg Fecal Coliform]]/600)*10)</f>
        <v>1.9500000000000002</v>
      </c>
      <c r="AE1311">
        <f>MIN(10, (Table1[[#This Row],[Avg Nitrate N + Nitrite N]]/10)*10)</f>
        <v>0.89999999999999991</v>
      </c>
      <c r="AF1311">
        <f>IF(OR(Table1[[#This Row],[Avg pH]]&lt;6.5,Table1[[#This Row],[Avg pH]]&gt;8.5),10,0)</f>
        <v>0</v>
      </c>
      <c r="AG1311">
        <f>MAX(0, 10-(2*Table1[[#This Row],[Avg Dissolved Oxygen]]))</f>
        <v>0</v>
      </c>
      <c r="AH1311">
        <f>(Table1[[#This Row],[Fecal Score]]*0.3) + (Table1[[#This Row],[BOD Score]]*0.25) + (Table1[[#This Row],[Nitrate Score]]*0.2) + (Table1[[#This Row],[pH Score]]*0.15) + (Table1[[#This Row],[Dissolved Oxygen Score]]*0.1)</f>
        <v>1.9524999999999999</v>
      </c>
      <c r="AI1311">
        <v>2019</v>
      </c>
    </row>
    <row r="1312" spans="1:35">
      <c r="A1312">
        <v>4197</v>
      </c>
      <c r="B1312" t="s">
        <v>512</v>
      </c>
      <c r="C1312" t="s">
        <v>8</v>
      </c>
      <c r="D1312" t="s">
        <v>375</v>
      </c>
      <c r="E1312">
        <v>21</v>
      </c>
      <c r="F1312">
        <v>27</v>
      </c>
      <c r="G1312">
        <f>(Table1[[#This Row],[Min Temperature]]+Table1[[#This Row],[Max Temperature]])/2</f>
        <v>24</v>
      </c>
      <c r="H1312">
        <v>6.8</v>
      </c>
      <c r="I1312">
        <v>8.1999999999999993</v>
      </c>
      <c r="J1312">
        <f>(Table1[[#This Row],[Min Dissolved Oxygen]]+Table1[[#This Row],[Max Dissolved Oxygen]])/2</f>
        <v>7.5</v>
      </c>
      <c r="K1312">
        <v>7</v>
      </c>
      <c r="L1312">
        <v>7.7</v>
      </c>
      <c r="M1312">
        <f>(Table1[[#This Row],[Min pH]]+Table1[[#This Row],[Max pH]])/2</f>
        <v>7.35</v>
      </c>
      <c r="N1312">
        <v>105</v>
      </c>
      <c r="O1312">
        <v>178</v>
      </c>
      <c r="P1312">
        <f>(Table1[[#This Row],[Min Conductivity]]+Table1[[#This Row],[Max Conductivity]])/2</f>
        <v>141.5</v>
      </c>
      <c r="Q1312">
        <v>0.7</v>
      </c>
      <c r="R1312">
        <v>2.5</v>
      </c>
      <c r="S1312">
        <f>(Table1[[#This Row],[Min BOD]]+Table1[[#This Row],[Max BOD]])/2</f>
        <v>1.6</v>
      </c>
      <c r="T1312">
        <v>0.21</v>
      </c>
      <c r="U1312">
        <v>2.0299999999999998</v>
      </c>
      <c r="V1312">
        <f>(Table1[[#This Row],[Min Nitrate N + Nitrite N]]+Table1[[#This Row],[Max Nitrate N + Nitrite N]])/2</f>
        <v>1.1199999999999999</v>
      </c>
      <c r="W1312">
        <v>34</v>
      </c>
      <c r="X1312">
        <v>130</v>
      </c>
      <c r="Y1312">
        <f>(Table1[[#This Row],[Min Fecal Coliform]]+Table1[[#This Row],[Max Fecal Coliform]])/2</f>
        <v>82</v>
      </c>
      <c r="Z1312">
        <v>130</v>
      </c>
      <c r="AA1312">
        <v>220</v>
      </c>
      <c r="AB1312">
        <f>(Table1[[#This Row],[Min Total Coliform]]+Table1[[#This Row],[Max Total Coliform]])/2</f>
        <v>175</v>
      </c>
      <c r="AC1312">
        <f>MIN(10, (Table1[[#This Row],[Avg BOD]]/4)*10)</f>
        <v>4</v>
      </c>
      <c r="AD1312">
        <f>MIN(10, (Table1[[#This Row],[Avg Fecal Coliform]]/600)*10)</f>
        <v>1.3666666666666667</v>
      </c>
      <c r="AE1312">
        <f>MIN(10, (Table1[[#This Row],[Avg Nitrate N + Nitrite N]]/10)*10)</f>
        <v>1.1199999999999999</v>
      </c>
      <c r="AF1312">
        <f>IF(OR(Table1[[#This Row],[Avg pH]]&lt;6.5,Table1[[#This Row],[Avg pH]]&gt;8.5),10,0)</f>
        <v>0</v>
      </c>
      <c r="AG1312">
        <f>MAX(0, 10-(2*Table1[[#This Row],[Avg Dissolved Oxygen]]))</f>
        <v>0</v>
      </c>
      <c r="AH1312">
        <f>(Table1[[#This Row],[Fecal Score]]*0.3) + (Table1[[#This Row],[BOD Score]]*0.25) + (Table1[[#This Row],[Nitrate Score]]*0.2) + (Table1[[#This Row],[pH Score]]*0.15) + (Table1[[#This Row],[Dissolved Oxygen Score]]*0.1)</f>
        <v>1.6339999999999999</v>
      </c>
      <c r="AI1312">
        <v>2019</v>
      </c>
    </row>
    <row r="1313" spans="1:35">
      <c r="A1313">
        <v>4221</v>
      </c>
      <c r="B1313" t="s">
        <v>513</v>
      </c>
      <c r="C1313" t="s">
        <v>8</v>
      </c>
      <c r="D1313" t="s">
        <v>375</v>
      </c>
      <c r="E1313">
        <v>21</v>
      </c>
      <c r="F1313">
        <v>27</v>
      </c>
      <c r="G1313">
        <f>(Table1[[#This Row],[Min Temperature]]+Table1[[#This Row],[Max Temperature]])/2</f>
        <v>24</v>
      </c>
      <c r="H1313">
        <v>6.3</v>
      </c>
      <c r="I1313">
        <v>7.8</v>
      </c>
      <c r="J1313">
        <f>(Table1[[#This Row],[Min Dissolved Oxygen]]+Table1[[#This Row],[Max Dissolved Oxygen]])/2</f>
        <v>7.05</v>
      </c>
      <c r="K1313">
        <v>7</v>
      </c>
      <c r="L1313">
        <v>7.9</v>
      </c>
      <c r="M1313">
        <f>(Table1[[#This Row],[Min pH]]+Table1[[#This Row],[Max pH]])/2</f>
        <v>7.45</v>
      </c>
      <c r="N1313">
        <v>110</v>
      </c>
      <c r="O1313">
        <v>168</v>
      </c>
      <c r="P1313">
        <f>(Table1[[#This Row],[Min Conductivity]]+Table1[[#This Row],[Max Conductivity]])/2</f>
        <v>139</v>
      </c>
      <c r="Q1313">
        <v>0.6</v>
      </c>
      <c r="R1313">
        <v>2.08</v>
      </c>
      <c r="S1313">
        <f>(Table1[[#This Row],[Min BOD]]+Table1[[#This Row],[Max BOD]])/2</f>
        <v>1.34</v>
      </c>
      <c r="T1313">
        <v>0.28000000000000003</v>
      </c>
      <c r="U1313">
        <v>1.1499999999999999</v>
      </c>
      <c r="V1313">
        <f>(Table1[[#This Row],[Min Nitrate N + Nitrite N]]+Table1[[#This Row],[Max Nitrate N + Nitrite N]])/2</f>
        <v>0.71499999999999997</v>
      </c>
      <c r="W1313">
        <v>43</v>
      </c>
      <c r="X1313">
        <v>130</v>
      </c>
      <c r="Y1313">
        <f>(Table1[[#This Row],[Min Fecal Coliform]]+Table1[[#This Row],[Max Fecal Coliform]])/2</f>
        <v>86.5</v>
      </c>
      <c r="Z1313">
        <v>110</v>
      </c>
      <c r="AA1313">
        <v>220</v>
      </c>
      <c r="AB1313">
        <f>(Table1[[#This Row],[Min Total Coliform]]+Table1[[#This Row],[Max Total Coliform]])/2</f>
        <v>165</v>
      </c>
      <c r="AC1313">
        <f>MIN(10, (Table1[[#This Row],[Avg BOD]]/4)*10)</f>
        <v>3.35</v>
      </c>
      <c r="AD1313">
        <f>MIN(10, (Table1[[#This Row],[Avg Fecal Coliform]]/600)*10)</f>
        <v>1.4416666666666667</v>
      </c>
      <c r="AE1313">
        <f>MIN(10, (Table1[[#This Row],[Avg Nitrate N + Nitrite N]]/10)*10)</f>
        <v>0.71499999999999997</v>
      </c>
      <c r="AF1313">
        <f>IF(OR(Table1[[#This Row],[Avg pH]]&lt;6.5,Table1[[#This Row],[Avg pH]]&gt;8.5),10,0)</f>
        <v>0</v>
      </c>
      <c r="AG1313">
        <f>MAX(0, 10-(2*Table1[[#This Row],[Avg Dissolved Oxygen]]))</f>
        <v>0</v>
      </c>
      <c r="AH1313">
        <f>(Table1[[#This Row],[Fecal Score]]*0.3) + (Table1[[#This Row],[BOD Score]]*0.25) + (Table1[[#This Row],[Nitrate Score]]*0.2) + (Table1[[#This Row],[pH Score]]*0.15) + (Table1[[#This Row],[Dissolved Oxygen Score]]*0.1)</f>
        <v>1.413</v>
      </c>
      <c r="AI1313">
        <v>2019</v>
      </c>
    </row>
    <row r="1314" spans="1:35">
      <c r="A1314">
        <v>1364</v>
      </c>
      <c r="B1314" t="s">
        <v>383</v>
      </c>
      <c r="C1314" t="s">
        <v>1</v>
      </c>
      <c r="D1314" t="s">
        <v>384</v>
      </c>
      <c r="E1314">
        <v>12</v>
      </c>
      <c r="F1314">
        <v>33</v>
      </c>
      <c r="G1314">
        <f>(Table1[[#This Row],[Min Temperature]]+Table1[[#This Row],[Max Temperature]])/2</f>
        <v>22.5</v>
      </c>
      <c r="H1314">
        <v>8.8000000000000007</v>
      </c>
      <c r="I1314">
        <v>9.6</v>
      </c>
      <c r="J1314">
        <f>(Table1[[#This Row],[Min Dissolved Oxygen]]+Table1[[#This Row],[Max Dissolved Oxygen]])/2</f>
        <v>9.1999999999999993</v>
      </c>
      <c r="K1314">
        <v>7.5</v>
      </c>
      <c r="L1314">
        <v>8.1999999999999993</v>
      </c>
      <c r="M1314">
        <f>(Table1[[#This Row],[Min pH]]+Table1[[#This Row],[Max pH]])/2</f>
        <v>7.85</v>
      </c>
      <c r="N1314">
        <v>438</v>
      </c>
      <c r="O1314">
        <v>478</v>
      </c>
      <c r="P1314">
        <f>(Table1[[#This Row],[Min Conductivity]]+Table1[[#This Row],[Max Conductivity]])/2</f>
        <v>458</v>
      </c>
      <c r="Q1314">
        <v>4.2</v>
      </c>
      <c r="R1314">
        <v>5.2</v>
      </c>
      <c r="S1314">
        <f>(Table1[[#This Row],[Min BOD]]+Table1[[#This Row],[Max BOD]])/2</f>
        <v>4.7</v>
      </c>
      <c r="T1314">
        <v>0</v>
      </c>
      <c r="U1314">
        <v>0</v>
      </c>
      <c r="V1314">
        <f>(Table1[[#This Row],[Min Nitrate N + Nitrite N]]+Table1[[#This Row],[Max Nitrate N + Nitrite N]])/2</f>
        <v>0</v>
      </c>
      <c r="W1314">
        <v>2200</v>
      </c>
      <c r="X1314">
        <v>17000</v>
      </c>
      <c r="Y1314">
        <f>(Table1[[#This Row],[Min Fecal Coliform]]+Table1[[#This Row],[Max Fecal Coliform]])/2</f>
        <v>9600</v>
      </c>
      <c r="Z1314">
        <v>8400</v>
      </c>
      <c r="AA1314">
        <v>29000</v>
      </c>
      <c r="AB1314">
        <f>(Table1[[#This Row],[Min Total Coliform]]+Table1[[#This Row],[Max Total Coliform]])/2</f>
        <v>18700</v>
      </c>
      <c r="AC1314">
        <f>MIN(10, (Table1[[#This Row],[Avg BOD]]/4)*10)</f>
        <v>10</v>
      </c>
      <c r="AD1314">
        <f>MIN(10, (Table1[[#This Row],[Avg Fecal Coliform]]/600)*10)</f>
        <v>10</v>
      </c>
      <c r="AE1314">
        <f>MIN(10, (Table1[[#This Row],[Avg Nitrate N + Nitrite N]]/10)*10)</f>
        <v>0</v>
      </c>
      <c r="AF1314">
        <f>IF(OR(Table1[[#This Row],[Avg pH]]&lt;6.5,Table1[[#This Row],[Avg pH]]&gt;8.5),10,0)</f>
        <v>0</v>
      </c>
      <c r="AG1314">
        <f>MAX(0, 10-(2*Table1[[#This Row],[Avg Dissolved Oxygen]]))</f>
        <v>0</v>
      </c>
      <c r="AH1314">
        <f>(Table1[[#This Row],[Fecal Score]]*0.3) + (Table1[[#This Row],[BOD Score]]*0.25) + (Table1[[#This Row],[Nitrate Score]]*0.2) + (Table1[[#This Row],[pH Score]]*0.15) + (Table1[[#This Row],[Dissolved Oxygen Score]]*0.1)</f>
        <v>5.5</v>
      </c>
      <c r="AI1314">
        <v>2019</v>
      </c>
    </row>
    <row r="1315" spans="1:35">
      <c r="A1315">
        <v>2499</v>
      </c>
      <c r="B1315" t="s">
        <v>385</v>
      </c>
      <c r="C1315" t="s">
        <v>1</v>
      </c>
      <c r="D1315" t="s">
        <v>384</v>
      </c>
      <c r="E1315">
        <v>20</v>
      </c>
      <c r="F1315">
        <v>30</v>
      </c>
      <c r="G1315">
        <f>(Table1[[#This Row],[Min Temperature]]+Table1[[#This Row],[Max Temperature]])/2</f>
        <v>25</v>
      </c>
      <c r="H1315">
        <v>5.8</v>
      </c>
      <c r="I1315">
        <v>8.5</v>
      </c>
      <c r="J1315">
        <f>(Table1[[#This Row],[Min Dissolved Oxygen]]+Table1[[#This Row],[Max Dissolved Oxygen]])/2</f>
        <v>7.15</v>
      </c>
      <c r="K1315">
        <v>8</v>
      </c>
      <c r="L1315">
        <v>8.6</v>
      </c>
      <c r="M1315">
        <f>(Table1[[#This Row],[Min pH]]+Table1[[#This Row],[Max pH]])/2</f>
        <v>8.3000000000000007</v>
      </c>
      <c r="N1315">
        <v>289</v>
      </c>
      <c r="O1315">
        <v>521</v>
      </c>
      <c r="P1315">
        <f>(Table1[[#This Row],[Min Conductivity]]+Table1[[#This Row],[Max Conductivity]])/2</f>
        <v>405</v>
      </c>
      <c r="Q1315">
        <v>4</v>
      </c>
      <c r="R1315">
        <v>5</v>
      </c>
      <c r="S1315">
        <f>(Table1[[#This Row],[Min BOD]]+Table1[[#This Row],[Max BOD]])/2</f>
        <v>4.5</v>
      </c>
      <c r="T1315">
        <v>0</v>
      </c>
      <c r="U1315">
        <v>0.96</v>
      </c>
      <c r="V1315">
        <f>(Table1[[#This Row],[Min Nitrate N + Nitrite N]]+Table1[[#This Row],[Max Nitrate N + Nitrite N]])/2</f>
        <v>0.48</v>
      </c>
      <c r="W1315">
        <v>3600</v>
      </c>
      <c r="X1315">
        <v>5600</v>
      </c>
      <c r="Y1315">
        <f>(Table1[[#This Row],[Min Fecal Coliform]]+Table1[[#This Row],[Max Fecal Coliform]])/2</f>
        <v>4600</v>
      </c>
      <c r="Z1315">
        <v>4600</v>
      </c>
      <c r="AA1315">
        <v>8100</v>
      </c>
      <c r="AB1315">
        <f>(Table1[[#This Row],[Min Total Coliform]]+Table1[[#This Row],[Max Total Coliform]])/2</f>
        <v>6350</v>
      </c>
      <c r="AC1315">
        <f>MIN(10, (Table1[[#This Row],[Avg BOD]]/4)*10)</f>
        <v>10</v>
      </c>
      <c r="AD1315">
        <f>MIN(10, (Table1[[#This Row],[Avg Fecal Coliform]]/600)*10)</f>
        <v>10</v>
      </c>
      <c r="AE1315">
        <f>MIN(10, (Table1[[#This Row],[Avg Nitrate N + Nitrite N]]/10)*10)</f>
        <v>0.48</v>
      </c>
      <c r="AF1315">
        <f>IF(OR(Table1[[#This Row],[Avg pH]]&lt;6.5,Table1[[#This Row],[Avg pH]]&gt;8.5),10,0)</f>
        <v>0</v>
      </c>
      <c r="AG1315">
        <f>MAX(0, 10-(2*Table1[[#This Row],[Avg Dissolved Oxygen]]))</f>
        <v>0</v>
      </c>
      <c r="AH1315">
        <f>(Table1[[#This Row],[Fecal Score]]*0.3) + (Table1[[#This Row],[BOD Score]]*0.25) + (Table1[[#This Row],[Nitrate Score]]*0.2) + (Table1[[#This Row],[pH Score]]*0.15) + (Table1[[#This Row],[Dissolved Oxygen Score]]*0.1)</f>
        <v>5.5960000000000001</v>
      </c>
      <c r="AI1315">
        <v>2019</v>
      </c>
    </row>
    <row r="1316" spans="1:35">
      <c r="A1316">
        <v>2500</v>
      </c>
      <c r="B1316" t="s">
        <v>386</v>
      </c>
      <c r="C1316" t="s">
        <v>8</v>
      </c>
      <c r="D1316" t="s">
        <v>384</v>
      </c>
      <c r="E1316">
        <v>12.6</v>
      </c>
      <c r="F1316">
        <v>36</v>
      </c>
      <c r="G1316">
        <f>(Table1[[#This Row],[Min Temperature]]+Table1[[#This Row],[Max Temperature]])/2</f>
        <v>24.3</v>
      </c>
      <c r="H1316">
        <v>0</v>
      </c>
      <c r="I1316">
        <v>2.6</v>
      </c>
      <c r="J1316">
        <f>(Table1[[#This Row],[Min Dissolved Oxygen]]+Table1[[#This Row],[Max Dissolved Oxygen]])/2</f>
        <v>1.3</v>
      </c>
      <c r="K1316">
        <v>7.3</v>
      </c>
      <c r="L1316">
        <v>8.9</v>
      </c>
      <c r="M1316">
        <f>(Table1[[#This Row],[Min pH]]+Table1[[#This Row],[Max pH]])/2</f>
        <v>8.1</v>
      </c>
      <c r="N1316">
        <v>232</v>
      </c>
      <c r="O1316">
        <v>2320</v>
      </c>
      <c r="P1316">
        <f>(Table1[[#This Row],[Min Conductivity]]+Table1[[#This Row],[Max Conductivity]])/2</f>
        <v>1276</v>
      </c>
      <c r="Q1316">
        <v>22</v>
      </c>
      <c r="R1316">
        <v>58</v>
      </c>
      <c r="S1316">
        <f>(Table1[[#This Row],[Min BOD]]+Table1[[#This Row],[Max BOD]])/2</f>
        <v>40</v>
      </c>
      <c r="T1316">
        <v>0</v>
      </c>
      <c r="U1316">
        <v>0</v>
      </c>
      <c r="V1316">
        <f>(Table1[[#This Row],[Min Nitrate N + Nitrite N]]+Table1[[#This Row],[Max Nitrate N + Nitrite N]])/2</f>
        <v>0</v>
      </c>
      <c r="W1316">
        <v>1100</v>
      </c>
      <c r="X1316">
        <v>2400</v>
      </c>
      <c r="Y1316">
        <f>(Table1[[#This Row],[Min Fecal Coliform]]+Table1[[#This Row],[Max Fecal Coliform]])/2</f>
        <v>1750</v>
      </c>
      <c r="Z1316">
        <v>17000</v>
      </c>
      <c r="AA1316">
        <v>43000</v>
      </c>
      <c r="AB1316">
        <f>(Table1[[#This Row],[Min Total Coliform]]+Table1[[#This Row],[Max Total Coliform]])/2</f>
        <v>30000</v>
      </c>
      <c r="AC1316">
        <f>MIN(10, (Table1[[#This Row],[Avg BOD]]/4)*10)</f>
        <v>10</v>
      </c>
      <c r="AD1316">
        <f>MIN(10, (Table1[[#This Row],[Avg Fecal Coliform]]/600)*10)</f>
        <v>10</v>
      </c>
      <c r="AE1316">
        <f>MIN(10, (Table1[[#This Row],[Avg Nitrate N + Nitrite N]]/10)*10)</f>
        <v>0</v>
      </c>
      <c r="AF1316">
        <f>IF(OR(Table1[[#This Row],[Avg pH]]&lt;6.5,Table1[[#This Row],[Avg pH]]&gt;8.5),10,0)</f>
        <v>0</v>
      </c>
      <c r="AG1316">
        <f>MAX(0, 10-(2*Table1[[#This Row],[Avg Dissolved Oxygen]]))</f>
        <v>7.4</v>
      </c>
      <c r="AH1316">
        <f>(Table1[[#This Row],[Fecal Score]]*0.3) + (Table1[[#This Row],[BOD Score]]*0.25) + (Table1[[#This Row],[Nitrate Score]]*0.2) + (Table1[[#This Row],[pH Score]]*0.15) + (Table1[[#This Row],[Dissolved Oxygen Score]]*0.1)</f>
        <v>6.24</v>
      </c>
      <c r="AI1316">
        <v>2019</v>
      </c>
    </row>
    <row r="1317" spans="1:35">
      <c r="A1317">
        <v>2501</v>
      </c>
      <c r="B1317" t="s">
        <v>387</v>
      </c>
      <c r="C1317" t="s">
        <v>8</v>
      </c>
      <c r="D1317" t="s">
        <v>384</v>
      </c>
      <c r="E1317">
        <v>17</v>
      </c>
      <c r="F1317">
        <v>38.299999999999997</v>
      </c>
      <c r="G1317">
        <f>(Table1[[#This Row],[Min Temperature]]+Table1[[#This Row],[Max Temperature]])/2</f>
        <v>27.65</v>
      </c>
      <c r="H1317">
        <v>0</v>
      </c>
      <c r="I1317">
        <v>8</v>
      </c>
      <c r="J1317">
        <f>(Table1[[#This Row],[Min Dissolved Oxygen]]+Table1[[#This Row],[Max Dissolved Oxygen]])/2</f>
        <v>4</v>
      </c>
      <c r="K1317">
        <v>7.1</v>
      </c>
      <c r="L1317">
        <v>8.6999999999999993</v>
      </c>
      <c r="M1317">
        <f>(Table1[[#This Row],[Min pH]]+Table1[[#This Row],[Max pH]])/2</f>
        <v>7.8999999999999995</v>
      </c>
      <c r="N1317">
        <v>180</v>
      </c>
      <c r="O1317">
        <v>2460</v>
      </c>
      <c r="P1317">
        <f>(Table1[[#This Row],[Min Conductivity]]+Table1[[#This Row],[Max Conductivity]])/2</f>
        <v>1320</v>
      </c>
      <c r="Q1317">
        <v>2</v>
      </c>
      <c r="R1317">
        <v>92</v>
      </c>
      <c r="S1317">
        <f>(Table1[[#This Row],[Min BOD]]+Table1[[#This Row],[Max BOD]])/2</f>
        <v>47</v>
      </c>
      <c r="T1317">
        <v>0</v>
      </c>
      <c r="U1317">
        <v>0</v>
      </c>
      <c r="V1317">
        <f>(Table1[[#This Row],[Min Nitrate N + Nitrite N]]+Table1[[#This Row],[Max Nitrate N + Nitrite N]])/2</f>
        <v>0</v>
      </c>
      <c r="W1317">
        <v>2100</v>
      </c>
      <c r="X1317">
        <v>3200</v>
      </c>
      <c r="Y1317">
        <f>(Table1[[#This Row],[Min Fecal Coliform]]+Table1[[#This Row],[Max Fecal Coliform]])/2</f>
        <v>2650</v>
      </c>
      <c r="Z1317">
        <v>35000</v>
      </c>
      <c r="AA1317">
        <v>92000</v>
      </c>
      <c r="AB1317">
        <f>(Table1[[#This Row],[Min Total Coliform]]+Table1[[#This Row],[Max Total Coliform]])/2</f>
        <v>63500</v>
      </c>
      <c r="AC1317">
        <f>MIN(10, (Table1[[#This Row],[Avg BOD]]/4)*10)</f>
        <v>10</v>
      </c>
      <c r="AD1317">
        <f>MIN(10, (Table1[[#This Row],[Avg Fecal Coliform]]/600)*10)</f>
        <v>10</v>
      </c>
      <c r="AE1317">
        <f>MIN(10, (Table1[[#This Row],[Avg Nitrate N + Nitrite N]]/10)*10)</f>
        <v>0</v>
      </c>
      <c r="AF1317">
        <f>IF(OR(Table1[[#This Row],[Avg pH]]&lt;6.5,Table1[[#This Row],[Avg pH]]&gt;8.5),10,0)</f>
        <v>0</v>
      </c>
      <c r="AG1317">
        <f>MAX(0, 10-(2*Table1[[#This Row],[Avg Dissolved Oxygen]]))</f>
        <v>2</v>
      </c>
      <c r="AH1317">
        <f>(Table1[[#This Row],[Fecal Score]]*0.3) + (Table1[[#This Row],[BOD Score]]*0.25) + (Table1[[#This Row],[Nitrate Score]]*0.2) + (Table1[[#This Row],[pH Score]]*0.15) + (Table1[[#This Row],[Dissolved Oxygen Score]]*0.1)</f>
        <v>5.7</v>
      </c>
      <c r="AI1317">
        <v>2019</v>
      </c>
    </row>
    <row r="1318" spans="1:35">
      <c r="A1318">
        <v>1362</v>
      </c>
      <c r="B1318" t="s">
        <v>388</v>
      </c>
      <c r="C1318" t="s">
        <v>1</v>
      </c>
      <c r="D1318" t="s">
        <v>389</v>
      </c>
      <c r="E1318">
        <v>6</v>
      </c>
      <c r="F1318">
        <v>19</v>
      </c>
      <c r="G1318">
        <f>(Table1[[#This Row],[Min Temperature]]+Table1[[#This Row],[Max Temperature]])/2</f>
        <v>12.5</v>
      </c>
      <c r="H1318">
        <v>6</v>
      </c>
      <c r="I1318">
        <v>7.6</v>
      </c>
      <c r="J1318">
        <f>(Table1[[#This Row],[Min Dissolved Oxygen]]+Table1[[#This Row],[Max Dissolved Oxygen]])/2</f>
        <v>6.8</v>
      </c>
      <c r="K1318">
        <v>7.4</v>
      </c>
      <c r="L1318">
        <v>7.9</v>
      </c>
      <c r="M1318">
        <f>(Table1[[#This Row],[Min pH]]+Table1[[#This Row],[Max pH]])/2</f>
        <v>7.65</v>
      </c>
      <c r="N1318">
        <v>360</v>
      </c>
      <c r="O1318">
        <v>460</v>
      </c>
      <c r="P1318">
        <f>(Table1[[#This Row],[Min Conductivity]]+Table1[[#This Row],[Max Conductivity]])/2</f>
        <v>410</v>
      </c>
      <c r="Q1318">
        <v>1.2</v>
      </c>
      <c r="R1318">
        <v>2</v>
      </c>
      <c r="S1318">
        <f>(Table1[[#This Row],[Min BOD]]+Table1[[#This Row],[Max BOD]])/2</f>
        <v>1.6</v>
      </c>
      <c r="T1318">
        <v>0</v>
      </c>
      <c r="U1318">
        <v>0</v>
      </c>
      <c r="V1318">
        <f>(Table1[[#This Row],[Min Nitrate N + Nitrite N]]+Table1[[#This Row],[Max Nitrate N + Nitrite N]])/2</f>
        <v>0</v>
      </c>
      <c r="W1318">
        <v>871.18936170212805</v>
      </c>
      <c r="X1318">
        <v>233806.89958159</v>
      </c>
      <c r="Y1318">
        <f>(Table1[[#This Row],[Min Fecal Coliform]]+Table1[[#This Row],[Max Fecal Coliform]])/2</f>
        <v>117339.04447164606</v>
      </c>
      <c r="Z1318">
        <v>5008.63768115942</v>
      </c>
      <c r="AA1318">
        <v>2939574.0021231398</v>
      </c>
      <c r="AB1318">
        <f>(Table1[[#This Row],[Min Total Coliform]]+Table1[[#This Row],[Max Total Coliform]])/2</f>
        <v>1472291.3199021495</v>
      </c>
      <c r="AC1318">
        <f>MIN(10, (Table1[[#This Row],[Avg BOD]]/4)*10)</f>
        <v>4</v>
      </c>
      <c r="AD1318">
        <f>MIN(10, (Table1[[#This Row],[Avg Fecal Coliform]]/600)*10)</f>
        <v>10</v>
      </c>
      <c r="AE1318">
        <f>MIN(10, (Table1[[#This Row],[Avg Nitrate N + Nitrite N]]/10)*10)</f>
        <v>0</v>
      </c>
      <c r="AF1318">
        <f>IF(OR(Table1[[#This Row],[Avg pH]]&lt;6.5,Table1[[#This Row],[Avg pH]]&gt;8.5),10,0)</f>
        <v>0</v>
      </c>
      <c r="AG1318">
        <f>MAX(0, 10-(2*Table1[[#This Row],[Avg Dissolved Oxygen]]))</f>
        <v>0</v>
      </c>
      <c r="AH1318">
        <f>(Table1[[#This Row],[Fecal Score]]*0.3) + (Table1[[#This Row],[BOD Score]]*0.25) + (Table1[[#This Row],[Nitrate Score]]*0.2) + (Table1[[#This Row],[pH Score]]*0.15) + (Table1[[#This Row],[Dissolved Oxygen Score]]*0.1)</f>
        <v>4</v>
      </c>
      <c r="AI1318">
        <v>2019</v>
      </c>
    </row>
    <row r="1319" spans="1:35">
      <c r="A1319">
        <v>3437</v>
      </c>
      <c r="B1319" t="s">
        <v>390</v>
      </c>
      <c r="C1319" t="s">
        <v>1</v>
      </c>
      <c r="D1319" t="s">
        <v>389</v>
      </c>
      <c r="E1319">
        <v>8</v>
      </c>
      <c r="F1319">
        <v>20</v>
      </c>
      <c r="G1319">
        <f>(Table1[[#This Row],[Min Temperature]]+Table1[[#This Row],[Max Temperature]])/2</f>
        <v>14</v>
      </c>
      <c r="H1319">
        <v>6</v>
      </c>
      <c r="I1319">
        <v>7.4</v>
      </c>
      <c r="J1319">
        <f>(Table1[[#This Row],[Min Dissolved Oxygen]]+Table1[[#This Row],[Max Dissolved Oxygen]])/2</f>
        <v>6.7</v>
      </c>
      <c r="K1319">
        <v>7.3</v>
      </c>
      <c r="L1319">
        <v>7.7</v>
      </c>
      <c r="M1319">
        <f>(Table1[[#This Row],[Min pH]]+Table1[[#This Row],[Max pH]])/2</f>
        <v>7.5</v>
      </c>
      <c r="N1319">
        <v>160</v>
      </c>
      <c r="O1319">
        <v>240</v>
      </c>
      <c r="P1319">
        <f>(Table1[[#This Row],[Min Conductivity]]+Table1[[#This Row],[Max Conductivity]])/2</f>
        <v>200</v>
      </c>
      <c r="Q1319">
        <v>1.2</v>
      </c>
      <c r="R1319">
        <v>1.8</v>
      </c>
      <c r="S1319">
        <f>(Table1[[#This Row],[Min BOD]]+Table1[[#This Row],[Max BOD]])/2</f>
        <v>1.5</v>
      </c>
      <c r="T1319">
        <v>0</v>
      </c>
      <c r="U1319">
        <v>0</v>
      </c>
      <c r="V1319">
        <f>(Table1[[#This Row],[Min Nitrate N + Nitrite N]]+Table1[[#This Row],[Max Nitrate N + Nitrite N]])/2</f>
        <v>0</v>
      </c>
      <c r="W1319">
        <v>871.18936170212805</v>
      </c>
      <c r="X1319">
        <v>233806.89958159</v>
      </c>
      <c r="Y1319">
        <f>(Table1[[#This Row],[Min Fecal Coliform]]+Table1[[#This Row],[Max Fecal Coliform]])/2</f>
        <v>117339.04447164606</v>
      </c>
      <c r="Z1319">
        <v>5008.63768115942</v>
      </c>
      <c r="AA1319">
        <v>2939574.0021231398</v>
      </c>
      <c r="AB1319">
        <f>(Table1[[#This Row],[Min Total Coliform]]+Table1[[#This Row],[Max Total Coliform]])/2</f>
        <v>1472291.3199021495</v>
      </c>
      <c r="AC1319">
        <f>MIN(10, (Table1[[#This Row],[Avg BOD]]/4)*10)</f>
        <v>3.75</v>
      </c>
      <c r="AD1319">
        <f>MIN(10, (Table1[[#This Row],[Avg Fecal Coliform]]/600)*10)</f>
        <v>10</v>
      </c>
      <c r="AE1319">
        <f>MIN(10, (Table1[[#This Row],[Avg Nitrate N + Nitrite N]]/10)*10)</f>
        <v>0</v>
      </c>
      <c r="AF1319">
        <f>IF(OR(Table1[[#This Row],[Avg pH]]&lt;6.5,Table1[[#This Row],[Avg pH]]&gt;8.5),10,0)</f>
        <v>0</v>
      </c>
      <c r="AG1319">
        <f>MAX(0, 10-(2*Table1[[#This Row],[Avg Dissolved Oxygen]]))</f>
        <v>0</v>
      </c>
      <c r="AH1319">
        <f>(Table1[[#This Row],[Fecal Score]]*0.3) + (Table1[[#This Row],[BOD Score]]*0.25) + (Table1[[#This Row],[Nitrate Score]]*0.2) + (Table1[[#This Row],[pH Score]]*0.15) + (Table1[[#This Row],[Dissolved Oxygen Score]]*0.1)</f>
        <v>3.9375</v>
      </c>
      <c r="AI1319">
        <v>2019</v>
      </c>
    </row>
    <row r="1320" spans="1:35">
      <c r="A1320">
        <v>1765</v>
      </c>
      <c r="B1320" t="s">
        <v>391</v>
      </c>
      <c r="C1320" t="s">
        <v>1</v>
      </c>
      <c r="D1320" t="s">
        <v>392</v>
      </c>
      <c r="E1320">
        <v>18</v>
      </c>
      <c r="F1320">
        <v>33</v>
      </c>
      <c r="G1320">
        <f>(Table1[[#This Row],[Min Temperature]]+Table1[[#This Row],[Max Temperature]])/2</f>
        <v>25.5</v>
      </c>
      <c r="H1320">
        <v>7</v>
      </c>
      <c r="I1320">
        <v>9.4</v>
      </c>
      <c r="J1320">
        <f>(Table1[[#This Row],[Min Dissolved Oxygen]]+Table1[[#This Row],[Max Dissolved Oxygen]])/2</f>
        <v>8.1999999999999993</v>
      </c>
      <c r="K1320">
        <v>7.1</v>
      </c>
      <c r="L1320">
        <v>9</v>
      </c>
      <c r="M1320">
        <f>(Table1[[#This Row],[Min pH]]+Table1[[#This Row],[Max pH]])/2</f>
        <v>8.0500000000000007</v>
      </c>
      <c r="N1320">
        <v>354</v>
      </c>
      <c r="O1320">
        <v>455</v>
      </c>
      <c r="P1320">
        <f>(Table1[[#This Row],[Min Conductivity]]+Table1[[#This Row],[Max Conductivity]])/2</f>
        <v>404.5</v>
      </c>
      <c r="Q1320">
        <v>1</v>
      </c>
      <c r="R1320">
        <v>5</v>
      </c>
      <c r="S1320">
        <f>(Table1[[#This Row],[Min BOD]]+Table1[[#This Row],[Max BOD]])/2</f>
        <v>3</v>
      </c>
      <c r="T1320">
        <v>0.02</v>
      </c>
      <c r="U1320">
        <v>1.85</v>
      </c>
      <c r="V1320">
        <f>(Table1[[#This Row],[Min Nitrate N + Nitrite N]]+Table1[[#This Row],[Max Nitrate N + Nitrite N]])/2</f>
        <v>0.93500000000000005</v>
      </c>
      <c r="W1320">
        <v>200</v>
      </c>
      <c r="X1320">
        <v>7000</v>
      </c>
      <c r="Y1320">
        <f>(Table1[[#This Row],[Min Fecal Coliform]]+Table1[[#This Row],[Max Fecal Coliform]])/2</f>
        <v>3600</v>
      </c>
      <c r="Z1320">
        <v>700</v>
      </c>
      <c r="AA1320">
        <v>17000</v>
      </c>
      <c r="AB1320">
        <f>(Table1[[#This Row],[Min Total Coliform]]+Table1[[#This Row],[Max Total Coliform]])/2</f>
        <v>8850</v>
      </c>
      <c r="AC1320">
        <f>MIN(10, (Table1[[#This Row],[Avg BOD]]/4)*10)</f>
        <v>7.5</v>
      </c>
      <c r="AD1320">
        <f>MIN(10, (Table1[[#This Row],[Avg Fecal Coliform]]/600)*10)</f>
        <v>10</v>
      </c>
      <c r="AE1320">
        <f>MIN(10, (Table1[[#This Row],[Avg Nitrate N + Nitrite N]]/10)*10)</f>
        <v>0.93500000000000005</v>
      </c>
      <c r="AF1320">
        <f>IF(OR(Table1[[#This Row],[Avg pH]]&lt;6.5,Table1[[#This Row],[Avg pH]]&gt;8.5),10,0)</f>
        <v>0</v>
      </c>
      <c r="AG1320">
        <f>MAX(0, 10-(2*Table1[[#This Row],[Avg Dissolved Oxygen]]))</f>
        <v>0</v>
      </c>
      <c r="AH1320">
        <f>(Table1[[#This Row],[Fecal Score]]*0.3) + (Table1[[#This Row],[BOD Score]]*0.25) + (Table1[[#This Row],[Nitrate Score]]*0.2) + (Table1[[#This Row],[pH Score]]*0.15) + (Table1[[#This Row],[Dissolved Oxygen Score]]*0.1)</f>
        <v>5.0620000000000003</v>
      </c>
      <c r="AI1320">
        <v>2019</v>
      </c>
    </row>
    <row r="1321" spans="1:35">
      <c r="A1321">
        <v>2503</v>
      </c>
      <c r="B1321" t="s">
        <v>739</v>
      </c>
      <c r="C1321" t="s">
        <v>1</v>
      </c>
      <c r="D1321" t="s">
        <v>392</v>
      </c>
      <c r="E1321">
        <v>20</v>
      </c>
      <c r="F1321">
        <v>35</v>
      </c>
      <c r="G1321">
        <f>(Table1[[#This Row],[Min Temperature]]+Table1[[#This Row],[Max Temperature]])/2</f>
        <v>27.5</v>
      </c>
      <c r="H1321">
        <v>3.6</v>
      </c>
      <c r="I1321">
        <v>15.3</v>
      </c>
      <c r="J1321">
        <f>(Table1[[#This Row],[Min Dissolved Oxygen]]+Table1[[#This Row],[Max Dissolved Oxygen]])/2</f>
        <v>9.4500000000000011</v>
      </c>
      <c r="K1321">
        <v>7.8</v>
      </c>
      <c r="L1321">
        <v>8.9</v>
      </c>
      <c r="M1321">
        <f>(Table1[[#This Row],[Min pH]]+Table1[[#This Row],[Max pH]])/2</f>
        <v>8.35</v>
      </c>
      <c r="N1321">
        <v>653</v>
      </c>
      <c r="O1321">
        <v>812</v>
      </c>
      <c r="P1321">
        <f>(Table1[[#This Row],[Min Conductivity]]+Table1[[#This Row],[Max Conductivity]])/2</f>
        <v>732.5</v>
      </c>
      <c r="Q1321">
        <v>4.01</v>
      </c>
      <c r="R1321">
        <v>14.45</v>
      </c>
      <c r="S1321">
        <f>(Table1[[#This Row],[Min BOD]]+Table1[[#This Row],[Max BOD]])/2</f>
        <v>9.23</v>
      </c>
      <c r="T1321">
        <v>0.16</v>
      </c>
      <c r="U1321">
        <v>1.33</v>
      </c>
      <c r="V1321">
        <f>(Table1[[#This Row],[Min Nitrate N + Nitrite N]]+Table1[[#This Row],[Max Nitrate N + Nitrite N]])/2</f>
        <v>0.745</v>
      </c>
      <c r="W1321">
        <v>8000</v>
      </c>
      <c r="X1321">
        <v>220000</v>
      </c>
      <c r="Y1321">
        <f>(Table1[[#This Row],[Min Fecal Coliform]]+Table1[[#This Row],[Max Fecal Coliform]])/2</f>
        <v>114000</v>
      </c>
      <c r="Z1321">
        <v>17000</v>
      </c>
      <c r="AA1321">
        <v>500000</v>
      </c>
      <c r="AB1321">
        <f>(Table1[[#This Row],[Min Total Coliform]]+Table1[[#This Row],[Max Total Coliform]])/2</f>
        <v>258500</v>
      </c>
      <c r="AC1321">
        <f>MIN(10, (Table1[[#This Row],[Avg BOD]]/4)*10)</f>
        <v>10</v>
      </c>
      <c r="AD1321">
        <f>MIN(10, (Table1[[#This Row],[Avg Fecal Coliform]]/600)*10)</f>
        <v>10</v>
      </c>
      <c r="AE1321">
        <f>MIN(10, (Table1[[#This Row],[Avg Nitrate N + Nitrite N]]/10)*10)</f>
        <v>0.745</v>
      </c>
      <c r="AF1321">
        <f>IF(OR(Table1[[#This Row],[Avg pH]]&lt;6.5,Table1[[#This Row],[Avg pH]]&gt;8.5),10,0)</f>
        <v>0</v>
      </c>
      <c r="AG1321">
        <f>MAX(0, 10-(2*Table1[[#This Row],[Avg Dissolved Oxygen]]))</f>
        <v>0</v>
      </c>
      <c r="AH1321">
        <f>(Table1[[#This Row],[Fecal Score]]*0.3) + (Table1[[#This Row],[BOD Score]]*0.25) + (Table1[[#This Row],[Nitrate Score]]*0.2) + (Table1[[#This Row],[pH Score]]*0.15) + (Table1[[#This Row],[Dissolved Oxygen Score]]*0.1)</f>
        <v>5.649</v>
      </c>
      <c r="AI1321">
        <v>2019</v>
      </c>
    </row>
    <row r="1322" spans="1:35">
      <c r="A1322">
        <v>2504</v>
      </c>
      <c r="B1322" t="s">
        <v>740</v>
      </c>
      <c r="C1322" t="s">
        <v>1</v>
      </c>
      <c r="D1322" t="s">
        <v>392</v>
      </c>
      <c r="E1322">
        <v>20</v>
      </c>
      <c r="F1322">
        <v>35</v>
      </c>
      <c r="G1322">
        <f>(Table1[[#This Row],[Min Temperature]]+Table1[[#This Row],[Max Temperature]])/2</f>
        <v>27.5</v>
      </c>
      <c r="H1322">
        <v>1.6</v>
      </c>
      <c r="I1322">
        <v>11.6</v>
      </c>
      <c r="J1322">
        <f>(Table1[[#This Row],[Min Dissolved Oxygen]]+Table1[[#This Row],[Max Dissolved Oxygen]])/2</f>
        <v>6.6</v>
      </c>
      <c r="K1322">
        <v>7.2</v>
      </c>
      <c r="L1322">
        <v>9</v>
      </c>
      <c r="M1322">
        <f>(Table1[[#This Row],[Min pH]]+Table1[[#This Row],[Max pH]])/2</f>
        <v>8.1</v>
      </c>
      <c r="N1322">
        <v>686</v>
      </c>
      <c r="O1322">
        <v>860</v>
      </c>
      <c r="P1322">
        <f>(Table1[[#This Row],[Min Conductivity]]+Table1[[#This Row],[Max Conductivity]])/2</f>
        <v>773</v>
      </c>
      <c r="Q1322">
        <v>4.2</v>
      </c>
      <c r="R1322">
        <v>46.45</v>
      </c>
      <c r="S1322">
        <f>(Table1[[#This Row],[Min BOD]]+Table1[[#This Row],[Max BOD]])/2</f>
        <v>25.325000000000003</v>
      </c>
      <c r="T1322">
        <v>0.19</v>
      </c>
      <c r="U1322">
        <v>1.08</v>
      </c>
      <c r="V1322">
        <f>(Table1[[#This Row],[Min Nitrate N + Nitrite N]]+Table1[[#This Row],[Max Nitrate N + Nitrite N]])/2</f>
        <v>0.63500000000000001</v>
      </c>
      <c r="W1322">
        <v>8000</v>
      </c>
      <c r="X1322">
        <v>500000</v>
      </c>
      <c r="Y1322">
        <f>(Table1[[#This Row],[Min Fecal Coliform]]+Table1[[#This Row],[Max Fecal Coliform]])/2</f>
        <v>254000</v>
      </c>
      <c r="Z1322">
        <v>17000</v>
      </c>
      <c r="AA1322">
        <v>900000</v>
      </c>
      <c r="AB1322">
        <f>(Table1[[#This Row],[Min Total Coliform]]+Table1[[#This Row],[Max Total Coliform]])/2</f>
        <v>458500</v>
      </c>
      <c r="AC1322">
        <f>MIN(10, (Table1[[#This Row],[Avg BOD]]/4)*10)</f>
        <v>10</v>
      </c>
      <c r="AD1322">
        <f>MIN(10, (Table1[[#This Row],[Avg Fecal Coliform]]/600)*10)</f>
        <v>10</v>
      </c>
      <c r="AE1322">
        <f>MIN(10, (Table1[[#This Row],[Avg Nitrate N + Nitrite N]]/10)*10)</f>
        <v>0.63500000000000001</v>
      </c>
      <c r="AF1322">
        <f>IF(OR(Table1[[#This Row],[Avg pH]]&lt;6.5,Table1[[#This Row],[Avg pH]]&gt;8.5),10,0)</f>
        <v>0</v>
      </c>
      <c r="AG1322">
        <f>MAX(0, 10-(2*Table1[[#This Row],[Avg Dissolved Oxygen]]))</f>
        <v>0</v>
      </c>
      <c r="AH1322">
        <f>(Table1[[#This Row],[Fecal Score]]*0.3) + (Table1[[#This Row],[BOD Score]]*0.25) + (Table1[[#This Row],[Nitrate Score]]*0.2) + (Table1[[#This Row],[pH Score]]*0.15) + (Table1[[#This Row],[Dissolved Oxygen Score]]*0.1)</f>
        <v>5.6269999999999998</v>
      </c>
      <c r="AI1322">
        <v>2019</v>
      </c>
    </row>
    <row r="1323" spans="1:35">
      <c r="A1323">
        <v>2505</v>
      </c>
      <c r="B1323" t="s">
        <v>741</v>
      </c>
      <c r="C1323" t="s">
        <v>1</v>
      </c>
      <c r="D1323" t="s">
        <v>392</v>
      </c>
      <c r="E1323">
        <v>20</v>
      </c>
      <c r="F1323">
        <v>35</v>
      </c>
      <c r="G1323">
        <f>(Table1[[#This Row],[Min Temperature]]+Table1[[#This Row],[Max Temperature]])/2</f>
        <v>27.5</v>
      </c>
      <c r="H1323">
        <v>1.5</v>
      </c>
      <c r="I1323">
        <v>18</v>
      </c>
      <c r="J1323">
        <f>(Table1[[#This Row],[Min Dissolved Oxygen]]+Table1[[#This Row],[Max Dissolved Oxygen]])/2</f>
        <v>9.75</v>
      </c>
      <c r="K1323">
        <v>7.8</v>
      </c>
      <c r="L1323">
        <v>8.8000000000000007</v>
      </c>
      <c r="M1323">
        <f>(Table1[[#This Row],[Min pH]]+Table1[[#This Row],[Max pH]])/2</f>
        <v>8.3000000000000007</v>
      </c>
      <c r="N1323">
        <v>674</v>
      </c>
      <c r="O1323">
        <v>830</v>
      </c>
      <c r="P1323">
        <f>(Table1[[#This Row],[Min Conductivity]]+Table1[[#This Row],[Max Conductivity]])/2</f>
        <v>752</v>
      </c>
      <c r="Q1323">
        <v>2.2000000000000002</v>
      </c>
      <c r="R1323">
        <v>18.600000000000001</v>
      </c>
      <c r="S1323">
        <f>(Table1[[#This Row],[Min BOD]]+Table1[[#This Row],[Max BOD]])/2</f>
        <v>10.4</v>
      </c>
      <c r="T1323">
        <v>0.21</v>
      </c>
      <c r="U1323">
        <v>1.31</v>
      </c>
      <c r="V1323">
        <f>(Table1[[#This Row],[Min Nitrate N + Nitrite N]]+Table1[[#This Row],[Max Nitrate N + Nitrite N]])/2</f>
        <v>0.76</v>
      </c>
      <c r="W1323">
        <v>30000</v>
      </c>
      <c r="X1323">
        <v>900000</v>
      </c>
      <c r="Y1323">
        <f>(Table1[[#This Row],[Min Fecal Coliform]]+Table1[[#This Row],[Max Fecal Coliform]])/2</f>
        <v>465000</v>
      </c>
      <c r="Z1323">
        <v>80000</v>
      </c>
      <c r="AA1323">
        <v>1600000</v>
      </c>
      <c r="AB1323">
        <f>(Table1[[#This Row],[Min Total Coliform]]+Table1[[#This Row],[Max Total Coliform]])/2</f>
        <v>840000</v>
      </c>
      <c r="AC1323">
        <f>MIN(10, (Table1[[#This Row],[Avg BOD]]/4)*10)</f>
        <v>10</v>
      </c>
      <c r="AD1323">
        <f>MIN(10, (Table1[[#This Row],[Avg Fecal Coliform]]/600)*10)</f>
        <v>10</v>
      </c>
      <c r="AE1323">
        <f>MIN(10, (Table1[[#This Row],[Avg Nitrate N + Nitrite N]]/10)*10)</f>
        <v>0.76</v>
      </c>
      <c r="AF1323">
        <f>IF(OR(Table1[[#This Row],[Avg pH]]&lt;6.5,Table1[[#This Row],[Avg pH]]&gt;8.5),10,0)</f>
        <v>0</v>
      </c>
      <c r="AG1323">
        <f>MAX(0, 10-(2*Table1[[#This Row],[Avg Dissolved Oxygen]]))</f>
        <v>0</v>
      </c>
      <c r="AH1323">
        <f>(Table1[[#This Row],[Fecal Score]]*0.3) + (Table1[[#This Row],[BOD Score]]*0.25) + (Table1[[#This Row],[Nitrate Score]]*0.2) + (Table1[[#This Row],[pH Score]]*0.15) + (Table1[[#This Row],[Dissolved Oxygen Score]]*0.1)</f>
        <v>5.6520000000000001</v>
      </c>
      <c r="AI1323">
        <v>2019</v>
      </c>
    </row>
    <row r="1324" spans="1:35">
      <c r="A1324">
        <v>2519</v>
      </c>
      <c r="B1324" t="s">
        <v>742</v>
      </c>
      <c r="C1324" t="s">
        <v>1</v>
      </c>
      <c r="D1324" t="s">
        <v>392</v>
      </c>
      <c r="E1324">
        <v>18</v>
      </c>
      <c r="F1324">
        <v>30</v>
      </c>
      <c r="G1324">
        <f>(Table1[[#This Row],[Min Temperature]]+Table1[[#This Row],[Max Temperature]])/2</f>
        <v>24</v>
      </c>
      <c r="H1324">
        <v>6.8</v>
      </c>
      <c r="I1324">
        <v>8.6999999999999993</v>
      </c>
      <c r="J1324">
        <f>(Table1[[#This Row],[Min Dissolved Oxygen]]+Table1[[#This Row],[Max Dissolved Oxygen]])/2</f>
        <v>7.75</v>
      </c>
      <c r="K1324">
        <v>6.8</v>
      </c>
      <c r="L1324">
        <v>8.5</v>
      </c>
      <c r="M1324">
        <f>(Table1[[#This Row],[Min pH]]+Table1[[#This Row],[Max pH]])/2</f>
        <v>7.65</v>
      </c>
      <c r="N1324">
        <v>41</v>
      </c>
      <c r="O1324">
        <v>78</v>
      </c>
      <c r="P1324">
        <f>(Table1[[#This Row],[Min Conductivity]]+Table1[[#This Row],[Max Conductivity]])/2</f>
        <v>59.5</v>
      </c>
      <c r="Q1324">
        <v>1.2</v>
      </c>
      <c r="R1324">
        <v>2.8</v>
      </c>
      <c r="S1324">
        <f>(Table1[[#This Row],[Min BOD]]+Table1[[#This Row],[Max BOD]])/2</f>
        <v>2</v>
      </c>
      <c r="T1324">
        <v>0.06</v>
      </c>
      <c r="U1324">
        <v>1.2</v>
      </c>
      <c r="V1324">
        <f>(Table1[[#This Row],[Min Nitrate N + Nitrite N]]+Table1[[#This Row],[Max Nitrate N + Nitrite N]])/2</f>
        <v>0.63</v>
      </c>
      <c r="W1324">
        <v>1700</v>
      </c>
      <c r="X1324">
        <v>5000</v>
      </c>
      <c r="Y1324">
        <f>(Table1[[#This Row],[Min Fecal Coliform]]+Table1[[#This Row],[Max Fecal Coliform]])/2</f>
        <v>3350</v>
      </c>
      <c r="Z1324">
        <v>5000</v>
      </c>
      <c r="AA1324">
        <v>28000</v>
      </c>
      <c r="AB1324">
        <f>(Table1[[#This Row],[Min Total Coliform]]+Table1[[#This Row],[Max Total Coliform]])/2</f>
        <v>16500</v>
      </c>
      <c r="AC1324">
        <f>MIN(10, (Table1[[#This Row],[Avg BOD]]/4)*10)</f>
        <v>5</v>
      </c>
      <c r="AD1324">
        <f>MIN(10, (Table1[[#This Row],[Avg Fecal Coliform]]/600)*10)</f>
        <v>10</v>
      </c>
      <c r="AE1324">
        <f>MIN(10, (Table1[[#This Row],[Avg Nitrate N + Nitrite N]]/10)*10)</f>
        <v>0.63</v>
      </c>
      <c r="AF1324">
        <f>IF(OR(Table1[[#This Row],[Avg pH]]&lt;6.5,Table1[[#This Row],[Avg pH]]&gt;8.5),10,0)</f>
        <v>0</v>
      </c>
      <c r="AG1324">
        <f>MAX(0, 10-(2*Table1[[#This Row],[Avg Dissolved Oxygen]]))</f>
        <v>0</v>
      </c>
      <c r="AH1324">
        <f>(Table1[[#This Row],[Fecal Score]]*0.3) + (Table1[[#This Row],[BOD Score]]*0.25) + (Table1[[#This Row],[Nitrate Score]]*0.2) + (Table1[[#This Row],[pH Score]]*0.15) + (Table1[[#This Row],[Dissolved Oxygen Score]]*0.1)</f>
        <v>4.3760000000000003</v>
      </c>
      <c r="AI1324">
        <v>2019</v>
      </c>
    </row>
    <row r="1325" spans="1:35">
      <c r="A1325">
        <v>2520</v>
      </c>
      <c r="B1325" t="s">
        <v>743</v>
      </c>
      <c r="C1325" t="s">
        <v>1</v>
      </c>
      <c r="D1325" t="s">
        <v>392</v>
      </c>
      <c r="E1325">
        <v>5</v>
      </c>
      <c r="F1325">
        <v>24</v>
      </c>
      <c r="G1325">
        <f>(Table1[[#This Row],[Min Temperature]]+Table1[[#This Row],[Max Temperature]])/2</f>
        <v>14.5</v>
      </c>
      <c r="H1325">
        <v>1.3</v>
      </c>
      <c r="I1325">
        <v>7.7</v>
      </c>
      <c r="J1325">
        <f>(Table1[[#This Row],[Min Dissolved Oxygen]]+Table1[[#This Row],[Max Dissolved Oxygen]])/2</f>
        <v>4.5</v>
      </c>
      <c r="K1325">
        <v>6.4</v>
      </c>
      <c r="L1325">
        <v>7.9</v>
      </c>
      <c r="M1325">
        <f>(Table1[[#This Row],[Min pH]]+Table1[[#This Row],[Max pH]])/2</f>
        <v>7.15</v>
      </c>
      <c r="N1325">
        <v>78</v>
      </c>
      <c r="O1325">
        <v>168</v>
      </c>
      <c r="P1325">
        <f>(Table1[[#This Row],[Min Conductivity]]+Table1[[#This Row],[Max Conductivity]])/2</f>
        <v>123</v>
      </c>
      <c r="Q1325">
        <v>1.8</v>
      </c>
      <c r="R1325">
        <v>31</v>
      </c>
      <c r="S1325">
        <f>(Table1[[#This Row],[Min BOD]]+Table1[[#This Row],[Max BOD]])/2</f>
        <v>16.399999999999999</v>
      </c>
      <c r="T1325">
        <v>0.13</v>
      </c>
      <c r="U1325">
        <v>2.71</v>
      </c>
      <c r="V1325">
        <f>(Table1[[#This Row],[Min Nitrate N + Nitrite N]]+Table1[[#This Row],[Max Nitrate N + Nitrite N]])/2</f>
        <v>1.42</v>
      </c>
      <c r="W1325">
        <v>2200</v>
      </c>
      <c r="X1325">
        <v>9400</v>
      </c>
      <c r="Y1325">
        <f>(Table1[[#This Row],[Min Fecal Coliform]]+Table1[[#This Row],[Max Fecal Coliform]])/2</f>
        <v>5800</v>
      </c>
      <c r="Z1325">
        <v>5000</v>
      </c>
      <c r="AA1325">
        <v>28000</v>
      </c>
      <c r="AB1325">
        <f>(Table1[[#This Row],[Min Total Coliform]]+Table1[[#This Row],[Max Total Coliform]])/2</f>
        <v>16500</v>
      </c>
      <c r="AC1325">
        <f>MIN(10, (Table1[[#This Row],[Avg BOD]]/4)*10)</f>
        <v>10</v>
      </c>
      <c r="AD1325">
        <f>MIN(10, (Table1[[#This Row],[Avg Fecal Coliform]]/600)*10)</f>
        <v>10</v>
      </c>
      <c r="AE1325">
        <f>MIN(10, (Table1[[#This Row],[Avg Nitrate N + Nitrite N]]/10)*10)</f>
        <v>1.42</v>
      </c>
      <c r="AF1325">
        <f>IF(OR(Table1[[#This Row],[Avg pH]]&lt;6.5,Table1[[#This Row],[Avg pH]]&gt;8.5),10,0)</f>
        <v>0</v>
      </c>
      <c r="AG1325">
        <f>MAX(0, 10-(2*Table1[[#This Row],[Avg Dissolved Oxygen]]))</f>
        <v>1</v>
      </c>
      <c r="AH1325">
        <f>(Table1[[#This Row],[Fecal Score]]*0.3) + (Table1[[#This Row],[BOD Score]]*0.25) + (Table1[[#This Row],[Nitrate Score]]*0.2) + (Table1[[#This Row],[pH Score]]*0.15) + (Table1[[#This Row],[Dissolved Oxygen Score]]*0.1)</f>
        <v>5.8839999999999995</v>
      </c>
      <c r="AI1325">
        <v>2019</v>
      </c>
    </row>
    <row r="1326" spans="1:35">
      <c r="A1326">
        <v>2521</v>
      </c>
      <c r="B1326" t="s">
        <v>744</v>
      </c>
      <c r="C1326" t="s">
        <v>1</v>
      </c>
      <c r="D1326" t="s">
        <v>392</v>
      </c>
      <c r="E1326">
        <v>7</v>
      </c>
      <c r="F1326">
        <v>22</v>
      </c>
      <c r="G1326">
        <f>(Table1[[#This Row],[Min Temperature]]+Table1[[#This Row],[Max Temperature]])/2</f>
        <v>14.5</v>
      </c>
      <c r="H1326">
        <v>6.5</v>
      </c>
      <c r="I1326">
        <v>8.6</v>
      </c>
      <c r="J1326">
        <f>(Table1[[#This Row],[Min Dissolved Oxygen]]+Table1[[#This Row],[Max Dissolved Oxygen]])/2</f>
        <v>7.55</v>
      </c>
      <c r="K1326">
        <v>6.1</v>
      </c>
      <c r="L1326">
        <v>7.8</v>
      </c>
      <c r="M1326">
        <f>(Table1[[#This Row],[Min pH]]+Table1[[#This Row],[Max pH]])/2</f>
        <v>6.9499999999999993</v>
      </c>
      <c r="N1326">
        <v>15</v>
      </c>
      <c r="O1326">
        <v>97</v>
      </c>
      <c r="P1326">
        <f>(Table1[[#This Row],[Min Conductivity]]+Table1[[#This Row],[Max Conductivity]])/2</f>
        <v>56</v>
      </c>
      <c r="Q1326">
        <v>0.8</v>
      </c>
      <c r="R1326">
        <v>1.8</v>
      </c>
      <c r="S1326">
        <f>(Table1[[#This Row],[Min BOD]]+Table1[[#This Row],[Max BOD]])/2</f>
        <v>1.3</v>
      </c>
      <c r="T1326">
        <v>0.11</v>
      </c>
      <c r="U1326">
        <v>0.83</v>
      </c>
      <c r="V1326">
        <f>(Table1[[#This Row],[Min Nitrate N + Nitrite N]]+Table1[[#This Row],[Max Nitrate N + Nitrite N]])/2</f>
        <v>0.47</v>
      </c>
      <c r="W1326">
        <v>70</v>
      </c>
      <c r="X1326">
        <v>230</v>
      </c>
      <c r="Y1326">
        <f>(Table1[[#This Row],[Min Fecal Coliform]]+Table1[[#This Row],[Max Fecal Coliform]])/2</f>
        <v>150</v>
      </c>
      <c r="Z1326">
        <v>120</v>
      </c>
      <c r="AA1326">
        <v>500</v>
      </c>
      <c r="AB1326">
        <f>(Table1[[#This Row],[Min Total Coliform]]+Table1[[#This Row],[Max Total Coliform]])/2</f>
        <v>310</v>
      </c>
      <c r="AC1326">
        <f>MIN(10, (Table1[[#This Row],[Avg BOD]]/4)*10)</f>
        <v>3.25</v>
      </c>
      <c r="AD1326">
        <f>MIN(10, (Table1[[#This Row],[Avg Fecal Coliform]]/600)*10)</f>
        <v>2.5</v>
      </c>
      <c r="AE1326">
        <f>MIN(10, (Table1[[#This Row],[Avg Nitrate N + Nitrite N]]/10)*10)</f>
        <v>0.47</v>
      </c>
      <c r="AF1326">
        <f>IF(OR(Table1[[#This Row],[Avg pH]]&lt;6.5,Table1[[#This Row],[Avg pH]]&gt;8.5),10,0)</f>
        <v>0</v>
      </c>
      <c r="AG1326">
        <f>MAX(0, 10-(2*Table1[[#This Row],[Avg Dissolved Oxygen]]))</f>
        <v>0</v>
      </c>
      <c r="AH1326">
        <f>(Table1[[#This Row],[Fecal Score]]*0.3) + (Table1[[#This Row],[BOD Score]]*0.25) + (Table1[[#This Row],[Nitrate Score]]*0.2) + (Table1[[#This Row],[pH Score]]*0.15) + (Table1[[#This Row],[Dissolved Oxygen Score]]*0.1)</f>
        <v>1.6565000000000001</v>
      </c>
      <c r="AI1326">
        <v>2019</v>
      </c>
    </row>
    <row r="1327" spans="1:35">
      <c r="A1327">
        <v>2522</v>
      </c>
      <c r="B1327" t="s">
        <v>399</v>
      </c>
      <c r="C1327" t="s">
        <v>1</v>
      </c>
      <c r="D1327" t="s">
        <v>392</v>
      </c>
      <c r="E1327">
        <v>2</v>
      </c>
      <c r="F1327">
        <v>15</v>
      </c>
      <c r="G1327">
        <f>(Table1[[#This Row],[Min Temperature]]+Table1[[#This Row],[Max Temperature]])/2</f>
        <v>8.5</v>
      </c>
      <c r="H1327">
        <v>6.8</v>
      </c>
      <c r="I1327">
        <v>8.6</v>
      </c>
      <c r="J1327">
        <f>(Table1[[#This Row],[Min Dissolved Oxygen]]+Table1[[#This Row],[Max Dissolved Oxygen]])/2</f>
        <v>7.6999999999999993</v>
      </c>
      <c r="K1327">
        <v>7</v>
      </c>
      <c r="L1327">
        <v>7.9</v>
      </c>
      <c r="M1327">
        <f>(Table1[[#This Row],[Min pH]]+Table1[[#This Row],[Max pH]])/2</f>
        <v>7.45</v>
      </c>
      <c r="N1327">
        <v>13</v>
      </c>
      <c r="O1327">
        <v>44</v>
      </c>
      <c r="P1327">
        <f>(Table1[[#This Row],[Min Conductivity]]+Table1[[#This Row],[Max Conductivity]])/2</f>
        <v>28.5</v>
      </c>
      <c r="Q1327">
        <v>0.8</v>
      </c>
      <c r="R1327">
        <v>2</v>
      </c>
      <c r="S1327">
        <f>(Table1[[#This Row],[Min BOD]]+Table1[[#This Row],[Max BOD]])/2</f>
        <v>1.4</v>
      </c>
      <c r="T1327">
        <v>0</v>
      </c>
      <c r="U1327">
        <v>2.25</v>
      </c>
      <c r="V1327">
        <f>(Table1[[#This Row],[Min Nitrate N + Nitrite N]]+Table1[[#This Row],[Max Nitrate N + Nitrite N]])/2</f>
        <v>1.125</v>
      </c>
      <c r="W1327">
        <v>70</v>
      </c>
      <c r="X1327">
        <v>170</v>
      </c>
      <c r="Y1327">
        <f>(Table1[[#This Row],[Min Fecal Coliform]]+Table1[[#This Row],[Max Fecal Coliform]])/2</f>
        <v>120</v>
      </c>
      <c r="Z1327">
        <v>110</v>
      </c>
      <c r="AA1327">
        <v>500</v>
      </c>
      <c r="AB1327">
        <f>(Table1[[#This Row],[Min Total Coliform]]+Table1[[#This Row],[Max Total Coliform]])/2</f>
        <v>305</v>
      </c>
      <c r="AC1327">
        <f>MIN(10, (Table1[[#This Row],[Avg BOD]]/4)*10)</f>
        <v>3.5</v>
      </c>
      <c r="AD1327">
        <f>MIN(10, (Table1[[#This Row],[Avg Fecal Coliform]]/600)*10)</f>
        <v>2</v>
      </c>
      <c r="AE1327">
        <f>MIN(10, (Table1[[#This Row],[Avg Nitrate N + Nitrite N]]/10)*10)</f>
        <v>1.125</v>
      </c>
      <c r="AF1327">
        <f>IF(OR(Table1[[#This Row],[Avg pH]]&lt;6.5,Table1[[#This Row],[Avg pH]]&gt;8.5),10,0)</f>
        <v>0</v>
      </c>
      <c r="AG1327">
        <f>MAX(0, 10-(2*Table1[[#This Row],[Avg Dissolved Oxygen]]))</f>
        <v>0</v>
      </c>
      <c r="AH1327">
        <f>(Table1[[#This Row],[Fecal Score]]*0.3) + (Table1[[#This Row],[BOD Score]]*0.25) + (Table1[[#This Row],[Nitrate Score]]*0.2) + (Table1[[#This Row],[pH Score]]*0.15) + (Table1[[#This Row],[Dissolved Oxygen Score]]*0.1)</f>
        <v>1.7000000000000002</v>
      </c>
      <c r="AI1327">
        <v>2019</v>
      </c>
    </row>
    <row r="1328" spans="1:35">
      <c r="A1328">
        <v>2539</v>
      </c>
      <c r="B1328" t="s">
        <v>745</v>
      </c>
      <c r="C1328" t="s">
        <v>1</v>
      </c>
      <c r="D1328" t="s">
        <v>392</v>
      </c>
      <c r="E1328">
        <v>19</v>
      </c>
      <c r="F1328">
        <v>33</v>
      </c>
      <c r="G1328">
        <f>(Table1[[#This Row],[Min Temperature]]+Table1[[#This Row],[Max Temperature]])/2</f>
        <v>26</v>
      </c>
      <c r="H1328">
        <v>7.1</v>
      </c>
      <c r="I1328">
        <v>8.9</v>
      </c>
      <c r="J1328">
        <f>(Table1[[#This Row],[Min Dissolved Oxygen]]+Table1[[#This Row],[Max Dissolved Oxygen]])/2</f>
        <v>8</v>
      </c>
      <c r="K1328">
        <v>7.4</v>
      </c>
      <c r="L1328">
        <v>8.1999999999999993</v>
      </c>
      <c r="M1328">
        <f>(Table1[[#This Row],[Min pH]]+Table1[[#This Row],[Max pH]])/2</f>
        <v>7.8</v>
      </c>
      <c r="N1328">
        <v>152</v>
      </c>
      <c r="O1328">
        <v>277</v>
      </c>
      <c r="P1328">
        <f>(Table1[[#This Row],[Min Conductivity]]+Table1[[#This Row],[Max Conductivity]])/2</f>
        <v>214.5</v>
      </c>
      <c r="Q1328">
        <v>1.4</v>
      </c>
      <c r="R1328">
        <v>3.85</v>
      </c>
      <c r="S1328">
        <f>(Table1[[#This Row],[Min BOD]]+Table1[[#This Row],[Max BOD]])/2</f>
        <v>2.625</v>
      </c>
      <c r="T1328">
        <v>7.0000000000000007E-2</v>
      </c>
      <c r="U1328">
        <v>0.79</v>
      </c>
      <c r="V1328">
        <f>(Table1[[#This Row],[Min Nitrate N + Nitrite N]]+Table1[[#This Row],[Max Nitrate N + Nitrite N]])/2</f>
        <v>0.43000000000000005</v>
      </c>
      <c r="W1328">
        <v>400</v>
      </c>
      <c r="X1328">
        <v>2100</v>
      </c>
      <c r="Y1328">
        <f>(Table1[[#This Row],[Min Fecal Coliform]]+Table1[[#This Row],[Max Fecal Coliform]])/2</f>
        <v>1250</v>
      </c>
      <c r="Z1328">
        <v>810</v>
      </c>
      <c r="AA1328">
        <v>3900</v>
      </c>
      <c r="AB1328">
        <f>(Table1[[#This Row],[Min Total Coliform]]+Table1[[#This Row],[Max Total Coliform]])/2</f>
        <v>2355</v>
      </c>
      <c r="AC1328">
        <f>MIN(10, (Table1[[#This Row],[Avg BOD]]/4)*10)</f>
        <v>6.5625</v>
      </c>
      <c r="AD1328">
        <f>MIN(10, (Table1[[#This Row],[Avg Fecal Coliform]]/600)*10)</f>
        <v>10</v>
      </c>
      <c r="AE1328">
        <f>MIN(10, (Table1[[#This Row],[Avg Nitrate N + Nitrite N]]/10)*10)</f>
        <v>0.43000000000000005</v>
      </c>
      <c r="AF1328">
        <f>IF(OR(Table1[[#This Row],[Avg pH]]&lt;6.5,Table1[[#This Row],[Avg pH]]&gt;8.5),10,0)</f>
        <v>0</v>
      </c>
      <c r="AG1328">
        <f>MAX(0, 10-(2*Table1[[#This Row],[Avg Dissolved Oxygen]]))</f>
        <v>0</v>
      </c>
      <c r="AH1328">
        <f>(Table1[[#This Row],[Fecal Score]]*0.3) + (Table1[[#This Row],[BOD Score]]*0.25) + (Table1[[#This Row],[Nitrate Score]]*0.2) + (Table1[[#This Row],[pH Score]]*0.15) + (Table1[[#This Row],[Dissolved Oxygen Score]]*0.1)</f>
        <v>4.7266250000000003</v>
      </c>
      <c r="AI1328">
        <v>2019</v>
      </c>
    </row>
    <row r="1329" spans="1:35">
      <c r="A1329">
        <v>2544</v>
      </c>
      <c r="B1329" t="s">
        <v>401</v>
      </c>
      <c r="C1329" t="s">
        <v>1</v>
      </c>
      <c r="D1329" t="s">
        <v>392</v>
      </c>
      <c r="E1329">
        <v>20</v>
      </c>
      <c r="F1329">
        <v>35</v>
      </c>
      <c r="G1329">
        <f>(Table1[[#This Row],[Min Temperature]]+Table1[[#This Row],[Max Temperature]])/2</f>
        <v>27.5</v>
      </c>
      <c r="H1329">
        <v>8</v>
      </c>
      <c r="I1329">
        <v>9.6</v>
      </c>
      <c r="J1329">
        <f>(Table1[[#This Row],[Min Dissolved Oxygen]]+Table1[[#This Row],[Max Dissolved Oxygen]])/2</f>
        <v>8.8000000000000007</v>
      </c>
      <c r="K1329">
        <v>7.6</v>
      </c>
      <c r="L1329">
        <v>8.5</v>
      </c>
      <c r="M1329">
        <f>(Table1[[#This Row],[Min pH]]+Table1[[#This Row],[Max pH]])/2</f>
        <v>8.0500000000000007</v>
      </c>
      <c r="N1329">
        <v>338</v>
      </c>
      <c r="O1329">
        <v>617</v>
      </c>
      <c r="P1329">
        <f>(Table1[[#This Row],[Min Conductivity]]+Table1[[#This Row],[Max Conductivity]])/2</f>
        <v>477.5</v>
      </c>
      <c r="Q1329">
        <v>2.65</v>
      </c>
      <c r="R1329">
        <v>5.5</v>
      </c>
      <c r="S1329">
        <f>(Table1[[#This Row],[Min BOD]]+Table1[[#This Row],[Max BOD]])/2</f>
        <v>4.0750000000000002</v>
      </c>
      <c r="T1329">
        <v>0.09</v>
      </c>
      <c r="U1329">
        <v>0.83</v>
      </c>
      <c r="V1329">
        <f>(Table1[[#This Row],[Min Nitrate N + Nitrite N]]+Table1[[#This Row],[Max Nitrate N + Nitrite N]])/2</f>
        <v>0.45999999999999996</v>
      </c>
      <c r="W1329">
        <v>2000</v>
      </c>
      <c r="X1329">
        <v>17000</v>
      </c>
      <c r="Y1329">
        <f>(Table1[[#This Row],[Min Fecal Coliform]]+Table1[[#This Row],[Max Fecal Coliform]])/2</f>
        <v>9500</v>
      </c>
      <c r="Z1329">
        <v>2500</v>
      </c>
      <c r="AA1329">
        <v>28000</v>
      </c>
      <c r="AB1329">
        <f>(Table1[[#This Row],[Min Total Coliform]]+Table1[[#This Row],[Max Total Coliform]])/2</f>
        <v>15250</v>
      </c>
      <c r="AC1329">
        <f>MIN(10, (Table1[[#This Row],[Avg BOD]]/4)*10)</f>
        <v>10</v>
      </c>
      <c r="AD1329">
        <f>MIN(10, (Table1[[#This Row],[Avg Fecal Coliform]]/600)*10)</f>
        <v>10</v>
      </c>
      <c r="AE1329">
        <f>MIN(10, (Table1[[#This Row],[Avg Nitrate N + Nitrite N]]/10)*10)</f>
        <v>0.45999999999999996</v>
      </c>
      <c r="AF1329">
        <f>IF(OR(Table1[[#This Row],[Avg pH]]&lt;6.5,Table1[[#This Row],[Avg pH]]&gt;8.5),10,0)</f>
        <v>0</v>
      </c>
      <c r="AG1329">
        <f>MAX(0, 10-(2*Table1[[#This Row],[Avg Dissolved Oxygen]]))</f>
        <v>0</v>
      </c>
      <c r="AH1329">
        <f>(Table1[[#This Row],[Fecal Score]]*0.3) + (Table1[[#This Row],[BOD Score]]*0.25) + (Table1[[#This Row],[Nitrate Score]]*0.2) + (Table1[[#This Row],[pH Score]]*0.15) + (Table1[[#This Row],[Dissolved Oxygen Score]]*0.1)</f>
        <v>5.5919999999999996</v>
      </c>
      <c r="AI1329">
        <v>2019</v>
      </c>
    </row>
    <row r="1330" spans="1:35">
      <c r="A1330">
        <v>4720</v>
      </c>
      <c r="B1330" t="s">
        <v>746</v>
      </c>
      <c r="C1330" t="s">
        <v>1</v>
      </c>
      <c r="D1330" t="s">
        <v>392</v>
      </c>
      <c r="E1330">
        <v>20</v>
      </c>
      <c r="F1330">
        <v>30</v>
      </c>
      <c r="G1330">
        <f>(Table1[[#This Row],[Min Temperature]]+Table1[[#This Row],[Max Temperature]])/2</f>
        <v>25</v>
      </c>
      <c r="H1330">
        <v>6.8</v>
      </c>
      <c r="I1330">
        <v>7.6</v>
      </c>
      <c r="J1330">
        <f>(Table1[[#This Row],[Min Dissolved Oxygen]]+Table1[[#This Row],[Max Dissolved Oxygen]])/2</f>
        <v>7.1999999999999993</v>
      </c>
      <c r="K1330">
        <v>7.1</v>
      </c>
      <c r="L1330">
        <v>8.1</v>
      </c>
      <c r="M1330">
        <f>(Table1[[#This Row],[Min pH]]+Table1[[#This Row],[Max pH]])/2</f>
        <v>7.6</v>
      </c>
      <c r="N1330">
        <v>65</v>
      </c>
      <c r="O1330">
        <v>118</v>
      </c>
      <c r="P1330">
        <f>(Table1[[#This Row],[Min Conductivity]]+Table1[[#This Row],[Max Conductivity]])/2</f>
        <v>91.5</v>
      </c>
      <c r="Q1330">
        <v>1.5</v>
      </c>
      <c r="R1330">
        <v>2.6</v>
      </c>
      <c r="S1330">
        <f>(Table1[[#This Row],[Min BOD]]+Table1[[#This Row],[Max BOD]])/2</f>
        <v>2.0499999999999998</v>
      </c>
      <c r="T1330">
        <v>0.01</v>
      </c>
      <c r="U1330">
        <v>1.43</v>
      </c>
      <c r="V1330">
        <f>(Table1[[#This Row],[Min Nitrate N + Nitrite N]]+Table1[[#This Row],[Max Nitrate N + Nitrite N]])/2</f>
        <v>0.72</v>
      </c>
      <c r="W1330">
        <v>210</v>
      </c>
      <c r="X1330">
        <v>500</v>
      </c>
      <c r="Y1330">
        <f>(Table1[[#This Row],[Min Fecal Coliform]]+Table1[[#This Row],[Max Fecal Coliform]])/2</f>
        <v>355</v>
      </c>
      <c r="Z1330">
        <v>1100</v>
      </c>
      <c r="AA1330">
        <v>2800</v>
      </c>
      <c r="AB1330">
        <f>(Table1[[#This Row],[Min Total Coliform]]+Table1[[#This Row],[Max Total Coliform]])/2</f>
        <v>1950</v>
      </c>
      <c r="AC1330">
        <f>MIN(10, (Table1[[#This Row],[Avg BOD]]/4)*10)</f>
        <v>5.125</v>
      </c>
      <c r="AD1330">
        <f>MIN(10, (Table1[[#This Row],[Avg Fecal Coliform]]/600)*10)</f>
        <v>5.916666666666667</v>
      </c>
      <c r="AE1330">
        <f>MIN(10, (Table1[[#This Row],[Avg Nitrate N + Nitrite N]]/10)*10)</f>
        <v>0.72</v>
      </c>
      <c r="AF1330">
        <f>IF(OR(Table1[[#This Row],[Avg pH]]&lt;6.5,Table1[[#This Row],[Avg pH]]&gt;8.5),10,0)</f>
        <v>0</v>
      </c>
      <c r="AG1330">
        <f>MAX(0, 10-(2*Table1[[#This Row],[Avg Dissolved Oxygen]]))</f>
        <v>0</v>
      </c>
      <c r="AH1330">
        <f>(Table1[[#This Row],[Fecal Score]]*0.3) + (Table1[[#This Row],[BOD Score]]*0.25) + (Table1[[#This Row],[Nitrate Score]]*0.2) + (Table1[[#This Row],[pH Score]]*0.15) + (Table1[[#This Row],[Dissolved Oxygen Score]]*0.1)</f>
        <v>3.2002500000000005</v>
      </c>
      <c r="AI1330">
        <v>2019</v>
      </c>
    </row>
    <row r="1331" spans="1:35">
      <c r="A1331">
        <v>4725</v>
      </c>
      <c r="B1331" t="s">
        <v>747</v>
      </c>
      <c r="C1331" t="s">
        <v>1</v>
      </c>
      <c r="D1331" t="s">
        <v>392</v>
      </c>
      <c r="E1331">
        <v>9</v>
      </c>
      <c r="F1331">
        <v>18</v>
      </c>
      <c r="G1331">
        <f>(Table1[[#This Row],[Min Temperature]]+Table1[[#This Row],[Max Temperature]])/2</f>
        <v>13.5</v>
      </c>
      <c r="H1331">
        <v>7.1</v>
      </c>
      <c r="I1331">
        <v>7.9</v>
      </c>
      <c r="J1331">
        <f>(Table1[[#This Row],[Min Dissolved Oxygen]]+Table1[[#This Row],[Max Dissolved Oxygen]])/2</f>
        <v>7.5</v>
      </c>
      <c r="K1331">
        <v>6.6</v>
      </c>
      <c r="L1331">
        <v>7.8</v>
      </c>
      <c r="M1331">
        <f>(Table1[[#This Row],[Min pH]]+Table1[[#This Row],[Max pH]])/2</f>
        <v>7.1999999999999993</v>
      </c>
      <c r="N1331">
        <v>13</v>
      </c>
      <c r="O1331">
        <v>38</v>
      </c>
      <c r="P1331">
        <f>(Table1[[#This Row],[Min Conductivity]]+Table1[[#This Row],[Max Conductivity]])/2</f>
        <v>25.5</v>
      </c>
      <c r="Q1331">
        <v>0.6</v>
      </c>
      <c r="R1331">
        <v>2.1</v>
      </c>
      <c r="S1331">
        <f>(Table1[[#This Row],[Min BOD]]+Table1[[#This Row],[Max BOD]])/2</f>
        <v>1.35</v>
      </c>
      <c r="T1331">
        <v>0</v>
      </c>
      <c r="U1331">
        <v>1.01</v>
      </c>
      <c r="V1331">
        <f>(Table1[[#This Row],[Min Nitrate N + Nitrite N]]+Table1[[#This Row],[Max Nitrate N + Nitrite N]])/2</f>
        <v>0.505</v>
      </c>
      <c r="W1331">
        <v>70</v>
      </c>
      <c r="X1331">
        <v>170</v>
      </c>
      <c r="Y1331">
        <f>(Table1[[#This Row],[Min Fecal Coliform]]+Table1[[#This Row],[Max Fecal Coliform]])/2</f>
        <v>120</v>
      </c>
      <c r="Z1331">
        <v>110</v>
      </c>
      <c r="AA1331">
        <v>500</v>
      </c>
      <c r="AB1331">
        <f>(Table1[[#This Row],[Min Total Coliform]]+Table1[[#This Row],[Max Total Coliform]])/2</f>
        <v>305</v>
      </c>
      <c r="AC1331">
        <f>MIN(10, (Table1[[#This Row],[Avg BOD]]/4)*10)</f>
        <v>3.375</v>
      </c>
      <c r="AD1331">
        <f>MIN(10, (Table1[[#This Row],[Avg Fecal Coliform]]/600)*10)</f>
        <v>2</v>
      </c>
      <c r="AE1331">
        <f>MIN(10, (Table1[[#This Row],[Avg Nitrate N + Nitrite N]]/10)*10)</f>
        <v>0.505</v>
      </c>
      <c r="AF1331">
        <f>IF(OR(Table1[[#This Row],[Avg pH]]&lt;6.5,Table1[[#This Row],[Avg pH]]&gt;8.5),10,0)</f>
        <v>0</v>
      </c>
      <c r="AG1331">
        <f>MAX(0, 10-(2*Table1[[#This Row],[Avg Dissolved Oxygen]]))</f>
        <v>0</v>
      </c>
      <c r="AH1331">
        <f>(Table1[[#This Row],[Fecal Score]]*0.3) + (Table1[[#This Row],[BOD Score]]*0.25) + (Table1[[#This Row],[Nitrate Score]]*0.2) + (Table1[[#This Row],[pH Score]]*0.15) + (Table1[[#This Row],[Dissolved Oxygen Score]]*0.1)</f>
        <v>1.5447500000000001</v>
      </c>
      <c r="AI1331">
        <v>2019</v>
      </c>
    </row>
    <row r="1332" spans="1:35">
      <c r="A1332">
        <v>4729</v>
      </c>
      <c r="B1332" t="s">
        <v>748</v>
      </c>
      <c r="C1332" t="s">
        <v>1</v>
      </c>
      <c r="D1332" t="s">
        <v>392</v>
      </c>
      <c r="E1332">
        <v>9</v>
      </c>
      <c r="F1332">
        <v>18</v>
      </c>
      <c r="G1332">
        <f>(Table1[[#This Row],[Min Temperature]]+Table1[[#This Row],[Max Temperature]])/2</f>
        <v>13.5</v>
      </c>
      <c r="H1332">
        <v>6.2</v>
      </c>
      <c r="I1332">
        <v>7.2</v>
      </c>
      <c r="J1332">
        <f>(Table1[[#This Row],[Min Dissolved Oxygen]]+Table1[[#This Row],[Max Dissolved Oxygen]])/2</f>
        <v>6.7</v>
      </c>
      <c r="K1332">
        <v>6.8</v>
      </c>
      <c r="L1332">
        <v>7.4</v>
      </c>
      <c r="M1332">
        <f>(Table1[[#This Row],[Min pH]]+Table1[[#This Row],[Max pH]])/2</f>
        <v>7.1</v>
      </c>
      <c r="N1332">
        <v>16</v>
      </c>
      <c r="O1332">
        <v>55</v>
      </c>
      <c r="P1332">
        <f>(Table1[[#This Row],[Min Conductivity]]+Table1[[#This Row],[Max Conductivity]])/2</f>
        <v>35.5</v>
      </c>
      <c r="Q1332">
        <v>1.2</v>
      </c>
      <c r="R1332">
        <v>2.2000000000000002</v>
      </c>
      <c r="S1332">
        <f>(Table1[[#This Row],[Min BOD]]+Table1[[#This Row],[Max BOD]])/2</f>
        <v>1.7000000000000002</v>
      </c>
      <c r="T1332">
        <v>0.01</v>
      </c>
      <c r="U1332">
        <v>0.84</v>
      </c>
      <c r="V1332">
        <f>(Table1[[#This Row],[Min Nitrate N + Nitrite N]]+Table1[[#This Row],[Max Nitrate N + Nitrite N]])/2</f>
        <v>0.42499999999999999</v>
      </c>
      <c r="W1332">
        <v>70</v>
      </c>
      <c r="X1332">
        <v>110</v>
      </c>
      <c r="Y1332">
        <f>(Table1[[#This Row],[Min Fecal Coliform]]+Table1[[#This Row],[Max Fecal Coliform]])/2</f>
        <v>90</v>
      </c>
      <c r="Z1332">
        <v>110</v>
      </c>
      <c r="AA1332">
        <v>260</v>
      </c>
      <c r="AB1332">
        <f>(Table1[[#This Row],[Min Total Coliform]]+Table1[[#This Row],[Max Total Coliform]])/2</f>
        <v>185</v>
      </c>
      <c r="AC1332">
        <f>MIN(10, (Table1[[#This Row],[Avg BOD]]/4)*10)</f>
        <v>4.25</v>
      </c>
      <c r="AD1332">
        <f>MIN(10, (Table1[[#This Row],[Avg Fecal Coliform]]/600)*10)</f>
        <v>1.5</v>
      </c>
      <c r="AE1332">
        <f>MIN(10, (Table1[[#This Row],[Avg Nitrate N + Nitrite N]]/10)*10)</f>
        <v>0.42499999999999993</v>
      </c>
      <c r="AF1332">
        <f>IF(OR(Table1[[#This Row],[Avg pH]]&lt;6.5,Table1[[#This Row],[Avg pH]]&gt;8.5),10,0)</f>
        <v>0</v>
      </c>
      <c r="AG1332">
        <f>MAX(0, 10-(2*Table1[[#This Row],[Avg Dissolved Oxygen]]))</f>
        <v>0</v>
      </c>
      <c r="AH1332">
        <f>(Table1[[#This Row],[Fecal Score]]*0.3) + (Table1[[#This Row],[BOD Score]]*0.25) + (Table1[[#This Row],[Nitrate Score]]*0.2) + (Table1[[#This Row],[pH Score]]*0.15) + (Table1[[#This Row],[Dissolved Oxygen Score]]*0.1)</f>
        <v>1.5974999999999999</v>
      </c>
      <c r="AI1332">
        <v>2019</v>
      </c>
    </row>
    <row r="1333" spans="1:35">
      <c r="A1333">
        <v>1790</v>
      </c>
      <c r="B1333" t="s">
        <v>514</v>
      </c>
      <c r="C1333" t="s">
        <v>1</v>
      </c>
      <c r="D1333" t="s">
        <v>2</v>
      </c>
      <c r="E1333">
        <v>21</v>
      </c>
      <c r="F1333">
        <v>26</v>
      </c>
      <c r="G1333">
        <f>(Table1[[#This Row],[Min Temperature]]+Table1[[#This Row],[Max Temperature]])/2</f>
        <v>23.5</v>
      </c>
      <c r="H1333">
        <v>3.8</v>
      </c>
      <c r="I1333">
        <v>4.8</v>
      </c>
      <c r="J1333">
        <f>(Table1[[#This Row],[Min Dissolved Oxygen]]+Table1[[#This Row],[Max Dissolved Oxygen]])/2</f>
        <v>4.3</v>
      </c>
      <c r="K1333">
        <v>7</v>
      </c>
      <c r="L1333">
        <v>8.4</v>
      </c>
      <c r="M1333">
        <f>(Table1[[#This Row],[Min pH]]+Table1[[#This Row],[Max pH]])/2</f>
        <v>7.7</v>
      </c>
      <c r="N1333">
        <v>18830</v>
      </c>
      <c r="O1333">
        <v>57090</v>
      </c>
      <c r="P1333">
        <f>(Table1[[#This Row],[Min Conductivity]]+Table1[[#This Row],[Max Conductivity]])/2</f>
        <v>37960</v>
      </c>
      <c r="Q1333">
        <v>2.2000000000000002</v>
      </c>
      <c r="R1333">
        <v>2.8</v>
      </c>
      <c r="S1333">
        <f>(Table1[[#This Row],[Min BOD]]+Table1[[#This Row],[Max BOD]])/2</f>
        <v>2.5</v>
      </c>
      <c r="T1333">
        <v>0.74</v>
      </c>
      <c r="U1333">
        <v>1.45</v>
      </c>
      <c r="V1333">
        <f>(Table1[[#This Row],[Min Nitrate N + Nitrite N]]+Table1[[#This Row],[Max Nitrate N + Nitrite N]])/2</f>
        <v>1.095</v>
      </c>
      <c r="W1333">
        <v>3</v>
      </c>
      <c r="X1333">
        <v>3</v>
      </c>
      <c r="Y1333">
        <f>(Table1[[#This Row],[Min Fecal Coliform]]+Table1[[#This Row],[Max Fecal Coliform]])/2</f>
        <v>3</v>
      </c>
      <c r="Z1333">
        <v>75</v>
      </c>
      <c r="AA1333">
        <v>210</v>
      </c>
      <c r="AB1333">
        <f>(Table1[[#This Row],[Min Total Coliform]]+Table1[[#This Row],[Max Total Coliform]])/2</f>
        <v>142.5</v>
      </c>
      <c r="AC1333">
        <f>MIN(10, (Table1[[#This Row],[Avg BOD]]/4)*10)</f>
        <v>6.25</v>
      </c>
      <c r="AD1333">
        <f>MIN(10, (Table1[[#This Row],[Avg Fecal Coliform]]/600)*10)</f>
        <v>0.05</v>
      </c>
      <c r="AE1333">
        <f>MIN(10, (Table1[[#This Row],[Avg Nitrate N + Nitrite N]]/10)*10)</f>
        <v>1.095</v>
      </c>
      <c r="AF1333">
        <f>IF(OR(Table1[[#This Row],[Avg pH]]&lt;6.5,Table1[[#This Row],[Avg pH]]&gt;8.5),10,0)</f>
        <v>0</v>
      </c>
      <c r="AG1333">
        <f>MAX(0, 10-(2*Table1[[#This Row],[Avg Dissolved Oxygen]]))</f>
        <v>1.4000000000000004</v>
      </c>
      <c r="AH1333">
        <f>(Table1[[#This Row],[Fecal Score]]*0.3) + (Table1[[#This Row],[BOD Score]]*0.25) + (Table1[[#This Row],[Nitrate Score]]*0.2) + (Table1[[#This Row],[pH Score]]*0.15) + (Table1[[#This Row],[Dissolved Oxygen Score]]*0.1)</f>
        <v>1.9365000000000001</v>
      </c>
      <c r="AI1333">
        <v>2020</v>
      </c>
    </row>
    <row r="1334" spans="1:35">
      <c r="A1334">
        <v>2353</v>
      </c>
      <c r="B1334" t="s">
        <v>749</v>
      </c>
      <c r="C1334" t="s">
        <v>1</v>
      </c>
      <c r="D1334" t="s">
        <v>2</v>
      </c>
      <c r="E1334">
        <v>25</v>
      </c>
      <c r="F1334">
        <v>28</v>
      </c>
      <c r="G1334">
        <f>(Table1[[#This Row],[Min Temperature]]+Table1[[#This Row],[Max Temperature]])/2</f>
        <v>26.5</v>
      </c>
      <c r="H1334">
        <v>3.6</v>
      </c>
      <c r="I1334">
        <v>6.8</v>
      </c>
      <c r="J1334">
        <f>(Table1[[#This Row],[Min Dissolved Oxygen]]+Table1[[#This Row],[Max Dissolved Oxygen]])/2</f>
        <v>5.2</v>
      </c>
      <c r="K1334">
        <v>7.1</v>
      </c>
      <c r="L1334">
        <v>8.3000000000000007</v>
      </c>
      <c r="M1334">
        <f>(Table1[[#This Row],[Min pH]]+Table1[[#This Row],[Max pH]])/2</f>
        <v>7.7</v>
      </c>
      <c r="N1334">
        <v>580</v>
      </c>
      <c r="O1334">
        <v>890</v>
      </c>
      <c r="P1334">
        <f>(Table1[[#This Row],[Min Conductivity]]+Table1[[#This Row],[Max Conductivity]])/2</f>
        <v>735</v>
      </c>
      <c r="Q1334">
        <v>2.4</v>
      </c>
      <c r="R1334">
        <v>4.8</v>
      </c>
      <c r="S1334">
        <f>(Table1[[#This Row],[Min BOD]]+Table1[[#This Row],[Max BOD]])/2</f>
        <v>3.5999999999999996</v>
      </c>
      <c r="T1334">
        <v>1.03</v>
      </c>
      <c r="U1334">
        <v>4.5199999999999996</v>
      </c>
      <c r="V1334">
        <f>(Table1[[#This Row],[Min Nitrate N + Nitrite N]]+Table1[[#This Row],[Max Nitrate N + Nitrite N]])/2</f>
        <v>2.7749999999999999</v>
      </c>
      <c r="W1334">
        <v>15</v>
      </c>
      <c r="X1334">
        <v>23</v>
      </c>
      <c r="Y1334">
        <f>(Table1[[#This Row],[Min Fecal Coliform]]+Table1[[#This Row],[Max Fecal Coliform]])/2</f>
        <v>19</v>
      </c>
      <c r="Z1334">
        <v>150</v>
      </c>
      <c r="AA1334">
        <v>460</v>
      </c>
      <c r="AB1334">
        <f>(Table1[[#This Row],[Min Total Coliform]]+Table1[[#This Row],[Max Total Coliform]])/2</f>
        <v>305</v>
      </c>
      <c r="AC1334">
        <f>MIN(10, (Table1[[#This Row],[Avg BOD]]/4)*10)</f>
        <v>9</v>
      </c>
      <c r="AD1334">
        <f>MIN(10, (Table1[[#This Row],[Avg Fecal Coliform]]/600)*10)</f>
        <v>0.31666666666666671</v>
      </c>
      <c r="AE1334">
        <f>MIN(10, (Table1[[#This Row],[Avg Nitrate N + Nitrite N]]/10)*10)</f>
        <v>2.7749999999999995</v>
      </c>
      <c r="AF1334">
        <f>IF(OR(Table1[[#This Row],[Avg pH]]&lt;6.5,Table1[[#This Row],[Avg pH]]&gt;8.5),10,0)</f>
        <v>0</v>
      </c>
      <c r="AG1334">
        <f>MAX(0, 10-(2*Table1[[#This Row],[Avg Dissolved Oxygen]]))</f>
        <v>0</v>
      </c>
      <c r="AH1334">
        <f>(Table1[[#This Row],[Fecal Score]]*0.3) + (Table1[[#This Row],[BOD Score]]*0.25) + (Table1[[#This Row],[Nitrate Score]]*0.2) + (Table1[[#This Row],[pH Score]]*0.15) + (Table1[[#This Row],[Dissolved Oxygen Score]]*0.1)</f>
        <v>2.9000000000000004</v>
      </c>
      <c r="AI1334">
        <v>2020</v>
      </c>
    </row>
    <row r="1335" spans="1:35">
      <c r="A1335">
        <v>4368</v>
      </c>
      <c r="B1335" t="s">
        <v>516</v>
      </c>
      <c r="C1335" t="s">
        <v>1</v>
      </c>
      <c r="D1335" t="s">
        <v>2</v>
      </c>
      <c r="E1335">
        <v>23</v>
      </c>
      <c r="F1335">
        <v>29</v>
      </c>
      <c r="G1335">
        <f>(Table1[[#This Row],[Min Temperature]]+Table1[[#This Row],[Max Temperature]])/2</f>
        <v>26</v>
      </c>
      <c r="H1335">
        <v>0.5</v>
      </c>
      <c r="I1335">
        <v>5.4</v>
      </c>
      <c r="J1335">
        <f>(Table1[[#This Row],[Min Dissolved Oxygen]]+Table1[[#This Row],[Max Dissolved Oxygen]])/2</f>
        <v>2.95</v>
      </c>
      <c r="K1335">
        <v>6.8</v>
      </c>
      <c r="L1335">
        <v>8.4</v>
      </c>
      <c r="M1335">
        <f>(Table1[[#This Row],[Min pH]]+Table1[[#This Row],[Max pH]])/2</f>
        <v>7.6</v>
      </c>
      <c r="N1335">
        <v>675</v>
      </c>
      <c r="O1335">
        <v>13800</v>
      </c>
      <c r="P1335">
        <f>(Table1[[#This Row],[Min Conductivity]]+Table1[[#This Row],[Max Conductivity]])/2</f>
        <v>7237.5</v>
      </c>
      <c r="Q1335">
        <v>1.7</v>
      </c>
      <c r="R1335">
        <v>6.2</v>
      </c>
      <c r="S1335">
        <f>(Table1[[#This Row],[Min BOD]]+Table1[[#This Row],[Max BOD]])/2</f>
        <v>3.95</v>
      </c>
      <c r="T1335">
        <v>1.3</v>
      </c>
      <c r="U1335">
        <v>8.6199999999999992</v>
      </c>
      <c r="V1335">
        <f>(Table1[[#This Row],[Min Nitrate N + Nitrite N]]+Table1[[#This Row],[Max Nitrate N + Nitrite N]])/2</f>
        <v>4.96</v>
      </c>
      <c r="W1335">
        <v>11</v>
      </c>
      <c r="X1335">
        <v>23</v>
      </c>
      <c r="Y1335">
        <f>(Table1[[#This Row],[Min Fecal Coliform]]+Table1[[#This Row],[Max Fecal Coliform]])/2</f>
        <v>17</v>
      </c>
      <c r="Z1335">
        <v>150</v>
      </c>
      <c r="AA1335">
        <v>1100</v>
      </c>
      <c r="AB1335">
        <f>(Table1[[#This Row],[Min Total Coliform]]+Table1[[#This Row],[Max Total Coliform]])/2</f>
        <v>625</v>
      </c>
      <c r="AC1335">
        <f>MIN(10, (Table1[[#This Row],[Avg BOD]]/4)*10)</f>
        <v>9.875</v>
      </c>
      <c r="AD1335">
        <f>MIN(10, (Table1[[#This Row],[Avg Fecal Coliform]]/600)*10)</f>
        <v>0.28333333333333333</v>
      </c>
      <c r="AE1335">
        <f>MIN(10, (Table1[[#This Row],[Avg Nitrate N + Nitrite N]]/10)*10)</f>
        <v>4.96</v>
      </c>
      <c r="AF1335">
        <f>IF(OR(Table1[[#This Row],[Avg pH]]&lt;6.5,Table1[[#This Row],[Avg pH]]&gt;8.5),10,0)</f>
        <v>0</v>
      </c>
      <c r="AG1335">
        <f>MAX(0, 10-(2*Table1[[#This Row],[Avg Dissolved Oxygen]]))</f>
        <v>4.0999999999999996</v>
      </c>
      <c r="AH1335">
        <f>(Table1[[#This Row],[Fecal Score]]*0.3) + (Table1[[#This Row],[BOD Score]]*0.25) + (Table1[[#This Row],[Nitrate Score]]*0.2) + (Table1[[#This Row],[pH Score]]*0.15) + (Table1[[#This Row],[Dissolved Oxygen Score]]*0.1)</f>
        <v>3.9557500000000001</v>
      </c>
      <c r="AI1335">
        <v>2020</v>
      </c>
    </row>
    <row r="1336" spans="1:35">
      <c r="A1336">
        <v>4391</v>
      </c>
      <c r="B1336" t="s">
        <v>517</v>
      </c>
      <c r="C1336" t="s">
        <v>35</v>
      </c>
      <c r="D1336" t="s">
        <v>2</v>
      </c>
      <c r="E1336">
        <v>26</v>
      </c>
      <c r="F1336">
        <v>30</v>
      </c>
      <c r="G1336">
        <f>(Table1[[#This Row],[Min Temperature]]+Table1[[#This Row],[Max Temperature]])/2</f>
        <v>28</v>
      </c>
      <c r="H1336">
        <v>5.3</v>
      </c>
      <c r="I1336">
        <v>6.7</v>
      </c>
      <c r="J1336">
        <f>(Table1[[#This Row],[Min Dissolved Oxygen]]+Table1[[#This Row],[Max Dissolved Oxygen]])/2</f>
        <v>6</v>
      </c>
      <c r="K1336">
        <v>6.4</v>
      </c>
      <c r="L1336">
        <v>7.6</v>
      </c>
      <c r="M1336">
        <f>(Table1[[#This Row],[Min pH]]+Table1[[#This Row],[Max pH]])/2</f>
        <v>7</v>
      </c>
      <c r="N1336">
        <v>206</v>
      </c>
      <c r="O1336">
        <v>670</v>
      </c>
      <c r="P1336">
        <f>(Table1[[#This Row],[Min Conductivity]]+Table1[[#This Row],[Max Conductivity]])/2</f>
        <v>438</v>
      </c>
      <c r="Q1336">
        <v>0.8</v>
      </c>
      <c r="R1336">
        <v>2.5</v>
      </c>
      <c r="S1336">
        <f>(Table1[[#This Row],[Min BOD]]+Table1[[#This Row],[Max BOD]])/2</f>
        <v>1.65</v>
      </c>
      <c r="T1336">
        <v>0.11</v>
      </c>
      <c r="U1336">
        <v>3.3</v>
      </c>
      <c r="V1336">
        <f>(Table1[[#This Row],[Min Nitrate N + Nitrite N]]+Table1[[#This Row],[Max Nitrate N + Nitrite N]])/2</f>
        <v>1.7049999999999998</v>
      </c>
      <c r="W1336">
        <v>47</v>
      </c>
      <c r="X1336">
        <v>200</v>
      </c>
      <c r="Y1336">
        <f>(Table1[[#This Row],[Min Fecal Coliform]]+Table1[[#This Row],[Max Fecal Coliform]])/2</f>
        <v>123.5</v>
      </c>
      <c r="Z1336">
        <v>210</v>
      </c>
      <c r="AA1336">
        <v>600</v>
      </c>
      <c r="AB1336">
        <f>(Table1[[#This Row],[Min Total Coliform]]+Table1[[#This Row],[Max Total Coliform]])/2</f>
        <v>405</v>
      </c>
      <c r="AC1336">
        <f>MIN(10, (Table1[[#This Row],[Avg BOD]]/4)*10)</f>
        <v>4.125</v>
      </c>
      <c r="AD1336">
        <f>MIN(10, (Table1[[#This Row],[Avg Fecal Coliform]]/600)*10)</f>
        <v>2.0583333333333336</v>
      </c>
      <c r="AE1336">
        <f>MIN(10, (Table1[[#This Row],[Avg Nitrate N + Nitrite N]]/10)*10)</f>
        <v>1.7049999999999998</v>
      </c>
      <c r="AF1336">
        <f>IF(OR(Table1[[#This Row],[Avg pH]]&lt;6.5,Table1[[#This Row],[Avg pH]]&gt;8.5),10,0)</f>
        <v>0</v>
      </c>
      <c r="AG1336">
        <f>MAX(0, 10-(2*Table1[[#This Row],[Avg Dissolved Oxygen]]))</f>
        <v>0</v>
      </c>
      <c r="AH1336">
        <f>(Table1[[#This Row],[Fecal Score]]*0.3) + (Table1[[#This Row],[BOD Score]]*0.25) + (Table1[[#This Row],[Nitrate Score]]*0.2) + (Table1[[#This Row],[pH Score]]*0.15) + (Table1[[#This Row],[Dissolved Oxygen Score]]*0.1)</f>
        <v>1.9897500000000001</v>
      </c>
      <c r="AI1336">
        <v>2020</v>
      </c>
    </row>
    <row r="1337" spans="1:35">
      <c r="A1337">
        <v>1529</v>
      </c>
      <c r="B1337" t="s">
        <v>518</v>
      </c>
      <c r="C1337" t="s">
        <v>1</v>
      </c>
      <c r="D1337" t="s">
        <v>5</v>
      </c>
      <c r="E1337">
        <v>18</v>
      </c>
      <c r="F1337">
        <v>35</v>
      </c>
      <c r="G1337">
        <f>(Table1[[#This Row],[Min Temperature]]+Table1[[#This Row],[Max Temperature]])/2</f>
        <v>26.5</v>
      </c>
      <c r="H1337">
        <v>7.2</v>
      </c>
      <c r="I1337">
        <v>10.199999999999999</v>
      </c>
      <c r="J1337">
        <f>(Table1[[#This Row],[Min Dissolved Oxygen]]+Table1[[#This Row],[Max Dissolved Oxygen]])/2</f>
        <v>8.6999999999999993</v>
      </c>
      <c r="K1337">
        <v>7.3</v>
      </c>
      <c r="L1337">
        <v>8</v>
      </c>
      <c r="M1337">
        <f>(Table1[[#This Row],[Min pH]]+Table1[[#This Row],[Max pH]])/2</f>
        <v>7.65</v>
      </c>
      <c r="N1337">
        <v>188</v>
      </c>
      <c r="O1337">
        <v>240</v>
      </c>
      <c r="P1337">
        <f>(Table1[[#This Row],[Min Conductivity]]+Table1[[#This Row],[Max Conductivity]])/2</f>
        <v>214</v>
      </c>
      <c r="Q1337">
        <v>2.1</v>
      </c>
      <c r="R1337">
        <v>3.8</v>
      </c>
      <c r="S1337">
        <f>(Table1[[#This Row],[Min BOD]]+Table1[[#This Row],[Max BOD]])/2</f>
        <v>2.95</v>
      </c>
      <c r="T1337">
        <v>1</v>
      </c>
      <c r="U1337">
        <v>1.8</v>
      </c>
      <c r="V1337">
        <f>(Table1[[#This Row],[Min Nitrate N + Nitrite N]]+Table1[[#This Row],[Max Nitrate N + Nitrite N]])/2</f>
        <v>1.4</v>
      </c>
      <c r="W1337">
        <v>300</v>
      </c>
      <c r="X1337">
        <v>910</v>
      </c>
      <c r="Y1337">
        <f>(Table1[[#This Row],[Min Fecal Coliform]]+Table1[[#This Row],[Max Fecal Coliform]])/2</f>
        <v>605</v>
      </c>
      <c r="Z1337">
        <v>720</v>
      </c>
      <c r="AA1337">
        <v>1500</v>
      </c>
      <c r="AB1337">
        <f>(Table1[[#This Row],[Min Total Coliform]]+Table1[[#This Row],[Max Total Coliform]])/2</f>
        <v>1110</v>
      </c>
      <c r="AC1337">
        <f>MIN(10, (Table1[[#This Row],[Avg BOD]]/4)*10)</f>
        <v>7.375</v>
      </c>
      <c r="AD1337">
        <f>MIN(10, (Table1[[#This Row],[Avg Fecal Coliform]]/600)*10)</f>
        <v>10</v>
      </c>
      <c r="AE1337">
        <f>MIN(10, (Table1[[#This Row],[Avg Nitrate N + Nitrite N]]/10)*10)</f>
        <v>1.4</v>
      </c>
      <c r="AF1337">
        <f>IF(OR(Table1[[#This Row],[Avg pH]]&lt;6.5,Table1[[#This Row],[Avg pH]]&gt;8.5),10,0)</f>
        <v>0</v>
      </c>
      <c r="AG1337">
        <f>MAX(0, 10-(2*Table1[[#This Row],[Avg Dissolved Oxygen]]))</f>
        <v>0</v>
      </c>
      <c r="AH1337">
        <f>(Table1[[#This Row],[Fecal Score]]*0.3) + (Table1[[#This Row],[BOD Score]]*0.25) + (Table1[[#This Row],[Nitrate Score]]*0.2) + (Table1[[#This Row],[pH Score]]*0.15) + (Table1[[#This Row],[Dissolved Oxygen Score]]*0.1)</f>
        <v>5.1237500000000002</v>
      </c>
      <c r="AI1337">
        <v>2020</v>
      </c>
    </row>
    <row r="1338" spans="1:35">
      <c r="A1338">
        <v>2205</v>
      </c>
      <c r="B1338" t="s">
        <v>4</v>
      </c>
      <c r="C1338" t="s">
        <v>1</v>
      </c>
      <c r="D1338" t="s">
        <v>5</v>
      </c>
      <c r="E1338">
        <v>20</v>
      </c>
      <c r="F1338">
        <v>28</v>
      </c>
      <c r="G1338">
        <f>(Table1[[#This Row],[Min Temperature]]+Table1[[#This Row],[Max Temperature]])/2</f>
        <v>24</v>
      </c>
      <c r="H1338">
        <v>4.2</v>
      </c>
      <c r="I1338">
        <v>6.8</v>
      </c>
      <c r="J1338">
        <f>(Table1[[#This Row],[Min Dissolved Oxygen]]+Table1[[#This Row],[Max Dissolved Oxygen]])/2</f>
        <v>5.5</v>
      </c>
      <c r="K1338">
        <v>6.8</v>
      </c>
      <c r="L1338">
        <v>7.6</v>
      </c>
      <c r="M1338">
        <f>(Table1[[#This Row],[Min pH]]+Table1[[#This Row],[Max pH]])/2</f>
        <v>7.1999999999999993</v>
      </c>
      <c r="N1338">
        <v>25</v>
      </c>
      <c r="O1338">
        <v>140</v>
      </c>
      <c r="P1338">
        <f>(Table1[[#This Row],[Min Conductivity]]+Table1[[#This Row],[Max Conductivity]])/2</f>
        <v>82.5</v>
      </c>
      <c r="Q1338">
        <v>1.1000000000000001</v>
      </c>
      <c r="R1338">
        <v>2.4</v>
      </c>
      <c r="S1338">
        <f>(Table1[[#This Row],[Min BOD]]+Table1[[#This Row],[Max BOD]])/2</f>
        <v>1.75</v>
      </c>
      <c r="T1338">
        <v>0.6</v>
      </c>
      <c r="U1338">
        <v>1</v>
      </c>
      <c r="V1338">
        <f>(Table1[[#This Row],[Min Nitrate N + Nitrite N]]+Table1[[#This Row],[Max Nitrate N + Nitrite N]])/2</f>
        <v>0.8</v>
      </c>
      <c r="W1338">
        <v>300</v>
      </c>
      <c r="X1338">
        <v>360</v>
      </c>
      <c r="Y1338">
        <f>(Table1[[#This Row],[Min Fecal Coliform]]+Table1[[#This Row],[Max Fecal Coliform]])/2</f>
        <v>330</v>
      </c>
      <c r="Z1338">
        <v>720</v>
      </c>
      <c r="AA1338">
        <v>1400</v>
      </c>
      <c r="AB1338">
        <f>(Table1[[#This Row],[Min Total Coliform]]+Table1[[#This Row],[Max Total Coliform]])/2</f>
        <v>1060</v>
      </c>
      <c r="AC1338">
        <f>MIN(10, (Table1[[#This Row],[Avg BOD]]/4)*10)</f>
        <v>4.375</v>
      </c>
      <c r="AD1338">
        <f>MIN(10, (Table1[[#This Row],[Avg Fecal Coliform]]/600)*10)</f>
        <v>5.5</v>
      </c>
      <c r="AE1338">
        <f>MIN(10, (Table1[[#This Row],[Avg Nitrate N + Nitrite N]]/10)*10)</f>
        <v>0.8</v>
      </c>
      <c r="AF1338">
        <f>IF(OR(Table1[[#This Row],[Avg pH]]&lt;6.5,Table1[[#This Row],[Avg pH]]&gt;8.5),10,0)</f>
        <v>0</v>
      </c>
      <c r="AG1338">
        <f>MAX(0, 10-(2*Table1[[#This Row],[Avg Dissolved Oxygen]]))</f>
        <v>0</v>
      </c>
      <c r="AH1338">
        <f>(Table1[[#This Row],[Fecal Score]]*0.3) + (Table1[[#This Row],[BOD Score]]*0.25) + (Table1[[#This Row],[Nitrate Score]]*0.2) + (Table1[[#This Row],[pH Score]]*0.15) + (Table1[[#This Row],[Dissolved Oxygen Score]]*0.1)</f>
        <v>2.9037500000000001</v>
      </c>
      <c r="AI1338">
        <v>2020</v>
      </c>
    </row>
    <row r="1339" spans="1:35">
      <c r="A1339">
        <v>2206</v>
      </c>
      <c r="B1339" t="s">
        <v>6</v>
      </c>
      <c r="C1339" t="s">
        <v>1</v>
      </c>
      <c r="D1339" t="s">
        <v>5</v>
      </c>
      <c r="E1339">
        <v>22</v>
      </c>
      <c r="F1339">
        <v>34</v>
      </c>
      <c r="G1339">
        <f>(Table1[[#This Row],[Min Temperature]]+Table1[[#This Row],[Max Temperature]])/2</f>
        <v>28</v>
      </c>
      <c r="H1339">
        <v>4.0999999999999996</v>
      </c>
      <c r="I1339">
        <v>5.4</v>
      </c>
      <c r="J1339">
        <f>(Table1[[#This Row],[Min Dissolved Oxygen]]+Table1[[#This Row],[Max Dissolved Oxygen]])/2</f>
        <v>4.75</v>
      </c>
      <c r="K1339">
        <v>7</v>
      </c>
      <c r="L1339">
        <v>8.1</v>
      </c>
      <c r="M1339">
        <f>(Table1[[#This Row],[Min pH]]+Table1[[#This Row],[Max pH]])/2</f>
        <v>7.55</v>
      </c>
      <c r="N1339">
        <v>43</v>
      </c>
      <c r="O1339">
        <v>67</v>
      </c>
      <c r="P1339">
        <f>(Table1[[#This Row],[Min Conductivity]]+Table1[[#This Row],[Max Conductivity]])/2</f>
        <v>55</v>
      </c>
      <c r="Q1339">
        <v>1.1000000000000001</v>
      </c>
      <c r="R1339">
        <v>2.4</v>
      </c>
      <c r="S1339">
        <f>(Table1[[#This Row],[Min BOD]]+Table1[[#This Row],[Max BOD]])/2</f>
        <v>1.75</v>
      </c>
      <c r="T1339">
        <v>0.4</v>
      </c>
      <c r="U1339">
        <v>1.1000000000000001</v>
      </c>
      <c r="V1339">
        <f>(Table1[[#This Row],[Min Nitrate N + Nitrite N]]+Table1[[#This Row],[Max Nitrate N + Nitrite N]])/2</f>
        <v>0.75</v>
      </c>
      <c r="W1339">
        <v>2</v>
      </c>
      <c r="X1339">
        <v>360</v>
      </c>
      <c r="Y1339">
        <f>(Table1[[#This Row],[Min Fecal Coliform]]+Table1[[#This Row],[Max Fecal Coliform]])/2</f>
        <v>181</v>
      </c>
      <c r="Z1339">
        <v>300</v>
      </c>
      <c r="AA1339">
        <v>910</v>
      </c>
      <c r="AB1339">
        <f>(Table1[[#This Row],[Min Total Coliform]]+Table1[[#This Row],[Max Total Coliform]])/2</f>
        <v>605</v>
      </c>
      <c r="AC1339">
        <f>MIN(10, (Table1[[#This Row],[Avg BOD]]/4)*10)</f>
        <v>4.375</v>
      </c>
      <c r="AD1339">
        <f>MIN(10, (Table1[[#This Row],[Avg Fecal Coliform]]/600)*10)</f>
        <v>3.0166666666666671</v>
      </c>
      <c r="AE1339">
        <f>MIN(10, (Table1[[#This Row],[Avg Nitrate N + Nitrite N]]/10)*10)</f>
        <v>0.75</v>
      </c>
      <c r="AF1339">
        <f>IF(OR(Table1[[#This Row],[Avg pH]]&lt;6.5,Table1[[#This Row],[Avg pH]]&gt;8.5),10,0)</f>
        <v>0</v>
      </c>
      <c r="AG1339">
        <f>MAX(0, 10-(2*Table1[[#This Row],[Avg Dissolved Oxygen]]))</f>
        <v>0.5</v>
      </c>
      <c r="AH1339">
        <f>(Table1[[#This Row],[Fecal Score]]*0.3) + (Table1[[#This Row],[BOD Score]]*0.25) + (Table1[[#This Row],[Nitrate Score]]*0.2) + (Table1[[#This Row],[pH Score]]*0.15) + (Table1[[#This Row],[Dissolved Oxygen Score]]*0.1)</f>
        <v>2.19875</v>
      </c>
      <c r="AI1339">
        <v>2020</v>
      </c>
    </row>
    <row r="1340" spans="1:35">
      <c r="A1340">
        <v>2218</v>
      </c>
      <c r="B1340" t="s">
        <v>20</v>
      </c>
      <c r="C1340" t="s">
        <v>1</v>
      </c>
      <c r="D1340" t="s">
        <v>5</v>
      </c>
      <c r="E1340">
        <v>18</v>
      </c>
      <c r="F1340">
        <v>32</v>
      </c>
      <c r="G1340">
        <f>(Table1[[#This Row],[Min Temperature]]+Table1[[#This Row],[Max Temperature]])/2</f>
        <v>25</v>
      </c>
      <c r="H1340">
        <v>4.5</v>
      </c>
      <c r="I1340">
        <v>11.2</v>
      </c>
      <c r="J1340">
        <f>(Table1[[#This Row],[Min Dissolved Oxygen]]+Table1[[#This Row],[Max Dissolved Oxygen]])/2</f>
        <v>7.85</v>
      </c>
      <c r="K1340">
        <v>7.1</v>
      </c>
      <c r="L1340">
        <v>8</v>
      </c>
      <c r="M1340">
        <f>(Table1[[#This Row],[Min pH]]+Table1[[#This Row],[Max pH]])/2</f>
        <v>7.55</v>
      </c>
      <c r="N1340">
        <v>189</v>
      </c>
      <c r="O1340">
        <v>244</v>
      </c>
      <c r="P1340">
        <f>(Table1[[#This Row],[Min Conductivity]]+Table1[[#This Row],[Max Conductivity]])/2</f>
        <v>216.5</v>
      </c>
      <c r="Q1340">
        <v>2.8</v>
      </c>
      <c r="R1340">
        <v>3.9</v>
      </c>
      <c r="S1340">
        <f>(Table1[[#This Row],[Min BOD]]+Table1[[#This Row],[Max BOD]])/2</f>
        <v>3.3499999999999996</v>
      </c>
      <c r="T1340">
        <v>1.2</v>
      </c>
      <c r="U1340">
        <v>2</v>
      </c>
      <c r="V1340">
        <f>(Table1[[#This Row],[Min Nitrate N + Nitrite N]]+Table1[[#This Row],[Max Nitrate N + Nitrite N]])/2</f>
        <v>1.6</v>
      </c>
      <c r="W1340">
        <v>300</v>
      </c>
      <c r="X1340">
        <v>730</v>
      </c>
      <c r="Y1340">
        <f>(Table1[[#This Row],[Min Fecal Coliform]]+Table1[[#This Row],[Max Fecal Coliform]])/2</f>
        <v>515</v>
      </c>
      <c r="Z1340">
        <v>360</v>
      </c>
      <c r="AA1340">
        <v>1500</v>
      </c>
      <c r="AB1340">
        <f>(Table1[[#This Row],[Min Total Coliform]]+Table1[[#This Row],[Max Total Coliform]])/2</f>
        <v>930</v>
      </c>
      <c r="AC1340">
        <f>MIN(10, (Table1[[#This Row],[Avg BOD]]/4)*10)</f>
        <v>8.375</v>
      </c>
      <c r="AD1340">
        <f>MIN(10, (Table1[[#This Row],[Avg Fecal Coliform]]/600)*10)</f>
        <v>8.5833333333333321</v>
      </c>
      <c r="AE1340">
        <f>MIN(10, (Table1[[#This Row],[Avg Nitrate N + Nitrite N]]/10)*10)</f>
        <v>1.6</v>
      </c>
      <c r="AF1340">
        <f>IF(OR(Table1[[#This Row],[Avg pH]]&lt;6.5,Table1[[#This Row],[Avg pH]]&gt;8.5),10,0)</f>
        <v>0</v>
      </c>
      <c r="AG1340">
        <f>MAX(0, 10-(2*Table1[[#This Row],[Avg Dissolved Oxygen]]))</f>
        <v>0</v>
      </c>
      <c r="AH1340">
        <f>(Table1[[#This Row],[Fecal Score]]*0.3) + (Table1[[#This Row],[BOD Score]]*0.25) + (Table1[[#This Row],[Nitrate Score]]*0.2) + (Table1[[#This Row],[pH Score]]*0.15) + (Table1[[#This Row],[Dissolved Oxygen Score]]*0.1)</f>
        <v>4.9887499999999996</v>
      </c>
      <c r="AI1340">
        <v>2020</v>
      </c>
    </row>
    <row r="1341" spans="1:35">
      <c r="A1341">
        <v>3785</v>
      </c>
      <c r="B1341" t="s">
        <v>750</v>
      </c>
      <c r="C1341" t="s">
        <v>1</v>
      </c>
      <c r="D1341" t="s">
        <v>5</v>
      </c>
      <c r="E1341">
        <v>24</v>
      </c>
      <c r="F1341">
        <v>25</v>
      </c>
      <c r="G1341">
        <f>(Table1[[#This Row],[Min Temperature]]+Table1[[#This Row],[Max Temperature]])/2</f>
        <v>24.5</v>
      </c>
      <c r="H1341">
        <v>0.3</v>
      </c>
      <c r="I1341">
        <v>0.3</v>
      </c>
      <c r="J1341">
        <f>(Table1[[#This Row],[Min Dissolved Oxygen]]+Table1[[#This Row],[Max Dissolved Oxygen]])/2</f>
        <v>0.3</v>
      </c>
      <c r="K1341">
        <v>7.3</v>
      </c>
      <c r="L1341">
        <v>7.4</v>
      </c>
      <c r="M1341">
        <f>(Table1[[#This Row],[Min pH]]+Table1[[#This Row],[Max pH]])/2</f>
        <v>7.35</v>
      </c>
      <c r="N1341">
        <v>177</v>
      </c>
      <c r="O1341">
        <v>273</v>
      </c>
      <c r="P1341">
        <f>(Table1[[#This Row],[Min Conductivity]]+Table1[[#This Row],[Max Conductivity]])/2</f>
        <v>225</v>
      </c>
      <c r="Q1341">
        <v>1.1000000000000001</v>
      </c>
      <c r="R1341">
        <v>2.2999999999999998</v>
      </c>
      <c r="S1341">
        <f>(Table1[[#This Row],[Min BOD]]+Table1[[#This Row],[Max BOD]])/2</f>
        <v>1.7</v>
      </c>
      <c r="T1341">
        <v>0.7</v>
      </c>
      <c r="U1341">
        <v>0.7</v>
      </c>
      <c r="V1341">
        <f>(Table1[[#This Row],[Min Nitrate N + Nitrite N]]+Table1[[#This Row],[Max Nitrate N + Nitrite N]])/2</f>
        <v>0.7</v>
      </c>
      <c r="W1341">
        <v>2</v>
      </c>
      <c r="X1341">
        <v>2</v>
      </c>
      <c r="Y1341">
        <f>(Table1[[#This Row],[Min Fecal Coliform]]+Table1[[#This Row],[Max Fecal Coliform]])/2</f>
        <v>2</v>
      </c>
      <c r="Z1341">
        <v>2</v>
      </c>
      <c r="AA1341">
        <v>2</v>
      </c>
      <c r="AB1341">
        <f>(Table1[[#This Row],[Min Total Coliform]]+Table1[[#This Row],[Max Total Coliform]])/2</f>
        <v>2</v>
      </c>
      <c r="AC1341">
        <f>MIN(10, (Table1[[#This Row],[Avg BOD]]/4)*10)</f>
        <v>4.25</v>
      </c>
      <c r="AD1341">
        <f>MIN(10, (Table1[[#This Row],[Avg Fecal Coliform]]/600)*10)</f>
        <v>3.3333333333333333E-2</v>
      </c>
      <c r="AE1341">
        <f>MIN(10, (Table1[[#This Row],[Avg Nitrate N + Nitrite N]]/10)*10)</f>
        <v>0.7</v>
      </c>
      <c r="AF1341">
        <f>IF(OR(Table1[[#This Row],[Avg pH]]&lt;6.5,Table1[[#This Row],[Avg pH]]&gt;8.5),10,0)</f>
        <v>0</v>
      </c>
      <c r="AG1341">
        <f>MAX(0, 10-(2*Table1[[#This Row],[Avg Dissolved Oxygen]]))</f>
        <v>9.4</v>
      </c>
      <c r="AH1341">
        <f>(Table1[[#This Row],[Fecal Score]]*0.3) + (Table1[[#This Row],[BOD Score]]*0.25) + (Table1[[#This Row],[Nitrate Score]]*0.2) + (Table1[[#This Row],[pH Score]]*0.15) + (Table1[[#This Row],[Dissolved Oxygen Score]]*0.1)</f>
        <v>2.1524999999999999</v>
      </c>
      <c r="AI1341">
        <v>2020</v>
      </c>
    </row>
    <row r="1342" spans="1:35">
      <c r="A1342">
        <v>3787</v>
      </c>
      <c r="B1342" t="s">
        <v>751</v>
      </c>
      <c r="C1342" t="s">
        <v>1</v>
      </c>
      <c r="D1342" t="s">
        <v>5</v>
      </c>
      <c r="E1342">
        <v>20</v>
      </c>
      <c r="F1342">
        <v>27</v>
      </c>
      <c r="G1342">
        <f>(Table1[[#This Row],[Min Temperature]]+Table1[[#This Row],[Max Temperature]])/2</f>
        <v>23.5</v>
      </c>
      <c r="H1342">
        <v>5</v>
      </c>
      <c r="I1342">
        <v>9</v>
      </c>
      <c r="J1342">
        <f>(Table1[[#This Row],[Min Dissolved Oxygen]]+Table1[[#This Row],[Max Dissolved Oxygen]])/2</f>
        <v>7</v>
      </c>
      <c r="K1342">
        <v>7.1</v>
      </c>
      <c r="L1342">
        <v>7.8</v>
      </c>
      <c r="M1342">
        <f>(Table1[[#This Row],[Min pH]]+Table1[[#This Row],[Max pH]])/2</f>
        <v>7.4499999999999993</v>
      </c>
      <c r="N1342">
        <v>68</v>
      </c>
      <c r="O1342">
        <v>94</v>
      </c>
      <c r="P1342">
        <f>(Table1[[#This Row],[Min Conductivity]]+Table1[[#This Row],[Max Conductivity]])/2</f>
        <v>81</v>
      </c>
      <c r="Q1342">
        <v>1.8</v>
      </c>
      <c r="R1342">
        <v>2.4</v>
      </c>
      <c r="S1342">
        <f>(Table1[[#This Row],[Min BOD]]+Table1[[#This Row],[Max BOD]])/2</f>
        <v>2.1</v>
      </c>
      <c r="T1342">
        <v>0.5</v>
      </c>
      <c r="U1342">
        <v>0.9</v>
      </c>
      <c r="V1342">
        <f>(Table1[[#This Row],[Min Nitrate N + Nitrite N]]+Table1[[#This Row],[Max Nitrate N + Nitrite N]])/2</f>
        <v>0.7</v>
      </c>
      <c r="W1342">
        <v>300</v>
      </c>
      <c r="X1342">
        <v>730</v>
      </c>
      <c r="Y1342">
        <f>(Table1[[#This Row],[Min Fecal Coliform]]+Table1[[#This Row],[Max Fecal Coliform]])/2</f>
        <v>515</v>
      </c>
      <c r="Z1342">
        <v>700</v>
      </c>
      <c r="AA1342">
        <v>2000</v>
      </c>
      <c r="AB1342">
        <f>(Table1[[#This Row],[Min Total Coliform]]+Table1[[#This Row],[Max Total Coliform]])/2</f>
        <v>1350</v>
      </c>
      <c r="AC1342">
        <f>MIN(10, (Table1[[#This Row],[Avg BOD]]/4)*10)</f>
        <v>5.25</v>
      </c>
      <c r="AD1342">
        <f>MIN(10, (Table1[[#This Row],[Avg Fecal Coliform]]/600)*10)</f>
        <v>8.5833333333333321</v>
      </c>
      <c r="AE1342">
        <f>MIN(10, (Table1[[#This Row],[Avg Nitrate N + Nitrite N]]/10)*10)</f>
        <v>0.7</v>
      </c>
      <c r="AF1342">
        <f>IF(OR(Table1[[#This Row],[Avg pH]]&lt;6.5,Table1[[#This Row],[Avg pH]]&gt;8.5),10,0)</f>
        <v>0</v>
      </c>
      <c r="AG1342">
        <f>MAX(0, 10-(2*Table1[[#This Row],[Avg Dissolved Oxygen]]))</f>
        <v>0</v>
      </c>
      <c r="AH1342">
        <f>(Table1[[#This Row],[Fecal Score]]*0.3) + (Table1[[#This Row],[BOD Score]]*0.25) + (Table1[[#This Row],[Nitrate Score]]*0.2) + (Table1[[#This Row],[pH Score]]*0.15) + (Table1[[#This Row],[Dissolved Oxygen Score]]*0.1)</f>
        <v>4.0274999999999999</v>
      </c>
      <c r="AI1342">
        <v>2020</v>
      </c>
    </row>
    <row r="1343" spans="1:35">
      <c r="A1343">
        <v>3789</v>
      </c>
      <c r="B1343" t="s">
        <v>752</v>
      </c>
      <c r="C1343" t="s">
        <v>1</v>
      </c>
      <c r="D1343" t="s">
        <v>5</v>
      </c>
      <c r="E1343">
        <v>20</v>
      </c>
      <c r="F1343">
        <v>25</v>
      </c>
      <c r="G1343">
        <f>(Table1[[#This Row],[Min Temperature]]+Table1[[#This Row],[Max Temperature]])/2</f>
        <v>22.5</v>
      </c>
      <c r="H1343">
        <v>5</v>
      </c>
      <c r="I1343">
        <v>7.6</v>
      </c>
      <c r="J1343">
        <f>(Table1[[#This Row],[Min Dissolved Oxygen]]+Table1[[#This Row],[Max Dissolved Oxygen]])/2</f>
        <v>6.3</v>
      </c>
      <c r="K1343">
        <v>7</v>
      </c>
      <c r="L1343">
        <v>8</v>
      </c>
      <c r="M1343">
        <f>(Table1[[#This Row],[Min pH]]+Table1[[#This Row],[Max pH]])/2</f>
        <v>7.5</v>
      </c>
      <c r="N1343">
        <v>189</v>
      </c>
      <c r="O1343">
        <v>218</v>
      </c>
      <c r="P1343">
        <f>(Table1[[#This Row],[Min Conductivity]]+Table1[[#This Row],[Max Conductivity]])/2</f>
        <v>203.5</v>
      </c>
      <c r="Q1343">
        <v>1.3</v>
      </c>
      <c r="R1343">
        <v>2.6</v>
      </c>
      <c r="S1343">
        <f>(Table1[[#This Row],[Min BOD]]+Table1[[#This Row],[Max BOD]])/2</f>
        <v>1.9500000000000002</v>
      </c>
      <c r="T1343">
        <v>0.7</v>
      </c>
      <c r="U1343">
        <v>1.4</v>
      </c>
      <c r="V1343">
        <f>(Table1[[#This Row],[Min Nitrate N + Nitrite N]]+Table1[[#This Row],[Max Nitrate N + Nitrite N]])/2</f>
        <v>1.0499999999999998</v>
      </c>
      <c r="W1343">
        <v>300</v>
      </c>
      <c r="X1343">
        <v>730</v>
      </c>
      <c r="Y1343">
        <f>(Table1[[#This Row],[Min Fecal Coliform]]+Table1[[#This Row],[Max Fecal Coliform]])/2</f>
        <v>515</v>
      </c>
      <c r="Z1343">
        <v>700</v>
      </c>
      <c r="AA1343">
        <v>2000</v>
      </c>
      <c r="AB1343">
        <f>(Table1[[#This Row],[Min Total Coliform]]+Table1[[#This Row],[Max Total Coliform]])/2</f>
        <v>1350</v>
      </c>
      <c r="AC1343">
        <f>MIN(10, (Table1[[#This Row],[Avg BOD]]/4)*10)</f>
        <v>4.875</v>
      </c>
      <c r="AD1343">
        <f>MIN(10, (Table1[[#This Row],[Avg Fecal Coliform]]/600)*10)</f>
        <v>8.5833333333333321</v>
      </c>
      <c r="AE1343">
        <f>MIN(10, (Table1[[#This Row],[Avg Nitrate N + Nitrite N]]/10)*10)</f>
        <v>1.0499999999999998</v>
      </c>
      <c r="AF1343">
        <f>IF(OR(Table1[[#This Row],[Avg pH]]&lt;6.5,Table1[[#This Row],[Avg pH]]&gt;8.5),10,0)</f>
        <v>0</v>
      </c>
      <c r="AG1343">
        <f>MAX(0, 10-(2*Table1[[#This Row],[Avg Dissolved Oxygen]]))</f>
        <v>0</v>
      </c>
      <c r="AH1343">
        <f>(Table1[[#This Row],[Fecal Score]]*0.3) + (Table1[[#This Row],[BOD Score]]*0.25) + (Table1[[#This Row],[Nitrate Score]]*0.2) + (Table1[[#This Row],[pH Score]]*0.15) + (Table1[[#This Row],[Dissolved Oxygen Score]]*0.1)</f>
        <v>4.0037500000000001</v>
      </c>
      <c r="AI1343">
        <v>2020</v>
      </c>
    </row>
    <row r="1344" spans="1:35">
      <c r="A1344">
        <v>3798</v>
      </c>
      <c r="B1344" t="s">
        <v>753</v>
      </c>
      <c r="C1344" t="s">
        <v>1</v>
      </c>
      <c r="D1344" t="s">
        <v>5</v>
      </c>
      <c r="E1344">
        <v>17</v>
      </c>
      <c r="F1344">
        <v>35</v>
      </c>
      <c r="G1344">
        <f>(Table1[[#This Row],[Min Temperature]]+Table1[[#This Row],[Max Temperature]])/2</f>
        <v>26</v>
      </c>
      <c r="H1344">
        <v>4.0999999999999996</v>
      </c>
      <c r="I1344">
        <v>5.8</v>
      </c>
      <c r="J1344">
        <f>(Table1[[#This Row],[Min Dissolved Oxygen]]+Table1[[#This Row],[Max Dissolved Oxygen]])/2</f>
        <v>4.9499999999999993</v>
      </c>
      <c r="K1344">
        <v>7</v>
      </c>
      <c r="L1344">
        <v>7.6</v>
      </c>
      <c r="M1344">
        <f>(Table1[[#This Row],[Min pH]]+Table1[[#This Row],[Max pH]])/2</f>
        <v>7.3</v>
      </c>
      <c r="N1344">
        <v>89</v>
      </c>
      <c r="O1344">
        <v>116</v>
      </c>
      <c r="P1344">
        <f>(Table1[[#This Row],[Min Conductivity]]+Table1[[#This Row],[Max Conductivity]])/2</f>
        <v>102.5</v>
      </c>
      <c r="Q1344">
        <v>1.3</v>
      </c>
      <c r="R1344">
        <v>2.8</v>
      </c>
      <c r="S1344">
        <f>(Table1[[#This Row],[Min BOD]]+Table1[[#This Row],[Max BOD]])/2</f>
        <v>2.0499999999999998</v>
      </c>
      <c r="T1344">
        <v>0.7</v>
      </c>
      <c r="U1344">
        <v>1.2</v>
      </c>
      <c r="V1344">
        <f>(Table1[[#This Row],[Min Nitrate N + Nitrite N]]+Table1[[#This Row],[Max Nitrate N + Nitrite N]])/2</f>
        <v>0.95</v>
      </c>
      <c r="W1344">
        <v>300</v>
      </c>
      <c r="X1344">
        <v>730</v>
      </c>
      <c r="Y1344">
        <f>(Table1[[#This Row],[Min Fecal Coliform]]+Table1[[#This Row],[Max Fecal Coliform]])/2</f>
        <v>515</v>
      </c>
      <c r="Z1344">
        <v>360</v>
      </c>
      <c r="AA1344">
        <v>1500</v>
      </c>
      <c r="AB1344">
        <f>(Table1[[#This Row],[Min Total Coliform]]+Table1[[#This Row],[Max Total Coliform]])/2</f>
        <v>930</v>
      </c>
      <c r="AC1344">
        <f>MIN(10, (Table1[[#This Row],[Avg BOD]]/4)*10)</f>
        <v>5.125</v>
      </c>
      <c r="AD1344">
        <f>MIN(10, (Table1[[#This Row],[Avg Fecal Coliform]]/600)*10)</f>
        <v>8.5833333333333321</v>
      </c>
      <c r="AE1344">
        <f>MIN(10, (Table1[[#This Row],[Avg Nitrate N + Nitrite N]]/10)*10)</f>
        <v>0.95</v>
      </c>
      <c r="AF1344">
        <f>IF(OR(Table1[[#This Row],[Avg pH]]&lt;6.5,Table1[[#This Row],[Avg pH]]&gt;8.5),10,0)</f>
        <v>0</v>
      </c>
      <c r="AG1344">
        <f>MAX(0, 10-(2*Table1[[#This Row],[Avg Dissolved Oxygen]]))</f>
        <v>0.10000000000000142</v>
      </c>
      <c r="AH1344">
        <f>(Table1[[#This Row],[Fecal Score]]*0.3) + (Table1[[#This Row],[BOD Score]]*0.25) + (Table1[[#This Row],[Nitrate Score]]*0.2) + (Table1[[#This Row],[pH Score]]*0.15) + (Table1[[#This Row],[Dissolved Oxygen Score]]*0.1)</f>
        <v>4.0562499999999995</v>
      </c>
      <c r="AI1344">
        <v>2020</v>
      </c>
    </row>
    <row r="1345" spans="1:35">
      <c r="A1345">
        <v>3800</v>
      </c>
      <c r="B1345" t="s">
        <v>754</v>
      </c>
      <c r="C1345" t="s">
        <v>1</v>
      </c>
      <c r="D1345" t="s">
        <v>5</v>
      </c>
      <c r="E1345">
        <v>20</v>
      </c>
      <c r="F1345">
        <v>25</v>
      </c>
      <c r="G1345">
        <f>(Table1[[#This Row],[Min Temperature]]+Table1[[#This Row],[Max Temperature]])/2</f>
        <v>22.5</v>
      </c>
      <c r="H1345">
        <v>4</v>
      </c>
      <c r="I1345">
        <v>4.5</v>
      </c>
      <c r="J1345">
        <f>(Table1[[#This Row],[Min Dissolved Oxygen]]+Table1[[#This Row],[Max Dissolved Oxygen]])/2</f>
        <v>4.25</v>
      </c>
      <c r="K1345">
        <v>6.2</v>
      </c>
      <c r="L1345">
        <v>7.4</v>
      </c>
      <c r="M1345">
        <f>(Table1[[#This Row],[Min pH]]+Table1[[#This Row],[Max pH]])/2</f>
        <v>6.8000000000000007</v>
      </c>
      <c r="N1345">
        <v>126</v>
      </c>
      <c r="O1345">
        <v>152</v>
      </c>
      <c r="P1345">
        <f>(Table1[[#This Row],[Min Conductivity]]+Table1[[#This Row],[Max Conductivity]])/2</f>
        <v>139</v>
      </c>
      <c r="Q1345">
        <v>2.1</v>
      </c>
      <c r="R1345">
        <v>2.6</v>
      </c>
      <c r="S1345">
        <f>(Table1[[#This Row],[Min BOD]]+Table1[[#This Row],[Max BOD]])/2</f>
        <v>2.35</v>
      </c>
      <c r="T1345">
        <v>0.7</v>
      </c>
      <c r="U1345">
        <v>1.1000000000000001</v>
      </c>
      <c r="V1345">
        <f>(Table1[[#This Row],[Min Nitrate N + Nitrite N]]+Table1[[#This Row],[Max Nitrate N + Nitrite N]])/2</f>
        <v>0.9</v>
      </c>
      <c r="W1345">
        <v>300</v>
      </c>
      <c r="X1345">
        <v>360</v>
      </c>
      <c r="Y1345">
        <f>(Table1[[#This Row],[Min Fecal Coliform]]+Table1[[#This Row],[Max Fecal Coliform]])/2</f>
        <v>330</v>
      </c>
      <c r="Z1345">
        <v>360</v>
      </c>
      <c r="AA1345">
        <v>1500</v>
      </c>
      <c r="AB1345">
        <f>(Table1[[#This Row],[Min Total Coliform]]+Table1[[#This Row],[Max Total Coliform]])/2</f>
        <v>930</v>
      </c>
      <c r="AC1345">
        <f>MIN(10, (Table1[[#This Row],[Avg BOD]]/4)*10)</f>
        <v>5.875</v>
      </c>
      <c r="AD1345">
        <f>MIN(10, (Table1[[#This Row],[Avg Fecal Coliform]]/600)*10)</f>
        <v>5.5</v>
      </c>
      <c r="AE1345">
        <f>MIN(10, (Table1[[#This Row],[Avg Nitrate N + Nitrite N]]/10)*10)</f>
        <v>0.89999999999999991</v>
      </c>
      <c r="AF1345">
        <f>IF(OR(Table1[[#This Row],[Avg pH]]&lt;6.5,Table1[[#This Row],[Avg pH]]&gt;8.5),10,0)</f>
        <v>0</v>
      </c>
      <c r="AG1345">
        <f>MAX(0, 10-(2*Table1[[#This Row],[Avg Dissolved Oxygen]]))</f>
        <v>1.5</v>
      </c>
      <c r="AH1345">
        <f>(Table1[[#This Row],[Fecal Score]]*0.3) + (Table1[[#This Row],[BOD Score]]*0.25) + (Table1[[#This Row],[Nitrate Score]]*0.2) + (Table1[[#This Row],[pH Score]]*0.15) + (Table1[[#This Row],[Dissolved Oxygen Score]]*0.1)</f>
        <v>3.44875</v>
      </c>
      <c r="AI1345">
        <v>2020</v>
      </c>
    </row>
    <row r="1346" spans="1:35">
      <c r="A1346">
        <v>3804</v>
      </c>
      <c r="B1346" t="s">
        <v>519</v>
      </c>
      <c r="C1346" t="s">
        <v>1</v>
      </c>
      <c r="D1346" t="s">
        <v>5</v>
      </c>
      <c r="E1346">
        <v>21</v>
      </c>
      <c r="F1346">
        <v>25</v>
      </c>
      <c r="G1346">
        <f>(Table1[[#This Row],[Min Temperature]]+Table1[[#This Row],[Max Temperature]])/2</f>
        <v>23</v>
      </c>
      <c r="H1346">
        <v>4.0999999999999996</v>
      </c>
      <c r="I1346">
        <v>5.8</v>
      </c>
      <c r="J1346">
        <f>(Table1[[#This Row],[Min Dissolved Oxygen]]+Table1[[#This Row],[Max Dissolved Oxygen]])/2</f>
        <v>4.9499999999999993</v>
      </c>
      <c r="K1346">
        <v>6.8</v>
      </c>
      <c r="L1346">
        <v>7.3</v>
      </c>
      <c r="M1346">
        <f>(Table1[[#This Row],[Min pH]]+Table1[[#This Row],[Max pH]])/2</f>
        <v>7.05</v>
      </c>
      <c r="N1346">
        <v>106</v>
      </c>
      <c r="O1346">
        <v>150</v>
      </c>
      <c r="P1346">
        <f>(Table1[[#This Row],[Min Conductivity]]+Table1[[#This Row],[Max Conductivity]])/2</f>
        <v>128</v>
      </c>
      <c r="Q1346">
        <v>1.3</v>
      </c>
      <c r="R1346">
        <v>2.2999999999999998</v>
      </c>
      <c r="S1346">
        <f>(Table1[[#This Row],[Min BOD]]+Table1[[#This Row],[Max BOD]])/2</f>
        <v>1.7999999999999998</v>
      </c>
      <c r="T1346">
        <v>0.6</v>
      </c>
      <c r="U1346">
        <v>1.3</v>
      </c>
      <c r="V1346">
        <f>(Table1[[#This Row],[Min Nitrate N + Nitrite N]]+Table1[[#This Row],[Max Nitrate N + Nitrite N]])/2</f>
        <v>0.95</v>
      </c>
      <c r="W1346">
        <v>300</v>
      </c>
      <c r="X1346">
        <v>720</v>
      </c>
      <c r="Y1346">
        <f>(Table1[[#This Row],[Min Fecal Coliform]]+Table1[[#This Row],[Max Fecal Coliform]])/2</f>
        <v>510</v>
      </c>
      <c r="Z1346">
        <v>720</v>
      </c>
      <c r="AA1346">
        <v>2000</v>
      </c>
      <c r="AB1346">
        <f>(Table1[[#This Row],[Min Total Coliform]]+Table1[[#This Row],[Max Total Coliform]])/2</f>
        <v>1360</v>
      </c>
      <c r="AC1346">
        <f>MIN(10, (Table1[[#This Row],[Avg BOD]]/4)*10)</f>
        <v>4.5</v>
      </c>
      <c r="AD1346">
        <f>MIN(10, (Table1[[#This Row],[Avg Fecal Coliform]]/600)*10)</f>
        <v>8.5</v>
      </c>
      <c r="AE1346">
        <f>MIN(10, (Table1[[#This Row],[Avg Nitrate N + Nitrite N]]/10)*10)</f>
        <v>0.95</v>
      </c>
      <c r="AF1346">
        <f>IF(OR(Table1[[#This Row],[Avg pH]]&lt;6.5,Table1[[#This Row],[Avg pH]]&gt;8.5),10,0)</f>
        <v>0</v>
      </c>
      <c r="AG1346">
        <f>MAX(0, 10-(2*Table1[[#This Row],[Avg Dissolved Oxygen]]))</f>
        <v>0.10000000000000142</v>
      </c>
      <c r="AH1346">
        <f>(Table1[[#This Row],[Fecal Score]]*0.3) + (Table1[[#This Row],[BOD Score]]*0.25) + (Table1[[#This Row],[Nitrate Score]]*0.2) + (Table1[[#This Row],[pH Score]]*0.15) + (Table1[[#This Row],[Dissolved Oxygen Score]]*0.1)</f>
        <v>3.875</v>
      </c>
      <c r="AI1346">
        <v>2020</v>
      </c>
    </row>
    <row r="1347" spans="1:35">
      <c r="A1347">
        <v>3808</v>
      </c>
      <c r="B1347" t="s">
        <v>755</v>
      </c>
      <c r="C1347" t="s">
        <v>1</v>
      </c>
      <c r="D1347" t="s">
        <v>5</v>
      </c>
      <c r="E1347">
        <v>21</v>
      </c>
      <c r="F1347">
        <v>36</v>
      </c>
      <c r="G1347">
        <f>(Table1[[#This Row],[Min Temperature]]+Table1[[#This Row],[Max Temperature]])/2</f>
        <v>28.5</v>
      </c>
      <c r="H1347">
        <v>4</v>
      </c>
      <c r="I1347">
        <v>8.5</v>
      </c>
      <c r="J1347">
        <f>(Table1[[#This Row],[Min Dissolved Oxygen]]+Table1[[#This Row],[Max Dissolved Oxygen]])/2</f>
        <v>6.25</v>
      </c>
      <c r="K1347">
        <v>6.4</v>
      </c>
      <c r="L1347">
        <v>7.7</v>
      </c>
      <c r="M1347">
        <f>(Table1[[#This Row],[Min pH]]+Table1[[#This Row],[Max pH]])/2</f>
        <v>7.0500000000000007</v>
      </c>
      <c r="N1347">
        <v>96</v>
      </c>
      <c r="O1347">
        <v>148</v>
      </c>
      <c r="P1347">
        <f>(Table1[[#This Row],[Min Conductivity]]+Table1[[#This Row],[Max Conductivity]])/2</f>
        <v>122</v>
      </c>
      <c r="Q1347">
        <v>1.6</v>
      </c>
      <c r="R1347">
        <v>2.7</v>
      </c>
      <c r="S1347">
        <f>(Table1[[#This Row],[Min BOD]]+Table1[[#This Row],[Max BOD]])/2</f>
        <v>2.1500000000000004</v>
      </c>
      <c r="T1347">
        <v>0.7</v>
      </c>
      <c r="U1347">
        <v>2</v>
      </c>
      <c r="V1347">
        <f>(Table1[[#This Row],[Min Nitrate N + Nitrite N]]+Table1[[#This Row],[Max Nitrate N + Nitrite N]])/2</f>
        <v>1.35</v>
      </c>
      <c r="W1347">
        <v>300</v>
      </c>
      <c r="X1347">
        <v>910</v>
      </c>
      <c r="Y1347">
        <f>(Table1[[#This Row],[Min Fecal Coliform]]+Table1[[#This Row],[Max Fecal Coliform]])/2</f>
        <v>605</v>
      </c>
      <c r="Z1347">
        <v>720</v>
      </c>
      <c r="AA1347">
        <v>2100</v>
      </c>
      <c r="AB1347">
        <f>(Table1[[#This Row],[Min Total Coliform]]+Table1[[#This Row],[Max Total Coliform]])/2</f>
        <v>1410</v>
      </c>
      <c r="AC1347">
        <f>MIN(10, (Table1[[#This Row],[Avg BOD]]/4)*10)</f>
        <v>5.3750000000000009</v>
      </c>
      <c r="AD1347">
        <f>MIN(10, (Table1[[#This Row],[Avg Fecal Coliform]]/600)*10)</f>
        <v>10</v>
      </c>
      <c r="AE1347">
        <f>MIN(10, (Table1[[#This Row],[Avg Nitrate N + Nitrite N]]/10)*10)</f>
        <v>1.35</v>
      </c>
      <c r="AF1347">
        <f>IF(OR(Table1[[#This Row],[Avg pH]]&lt;6.5,Table1[[#This Row],[Avg pH]]&gt;8.5),10,0)</f>
        <v>0</v>
      </c>
      <c r="AG1347">
        <f>MAX(0, 10-(2*Table1[[#This Row],[Avg Dissolved Oxygen]]))</f>
        <v>0</v>
      </c>
      <c r="AH1347">
        <f>(Table1[[#This Row],[Fecal Score]]*0.3) + (Table1[[#This Row],[BOD Score]]*0.25) + (Table1[[#This Row],[Nitrate Score]]*0.2) + (Table1[[#This Row],[pH Score]]*0.15) + (Table1[[#This Row],[Dissolved Oxygen Score]]*0.1)</f>
        <v>4.6137499999999996</v>
      </c>
      <c r="AI1347">
        <v>2020</v>
      </c>
    </row>
    <row r="1348" spans="1:35">
      <c r="A1348">
        <v>3812</v>
      </c>
      <c r="B1348" t="s">
        <v>756</v>
      </c>
      <c r="C1348" t="s">
        <v>1</v>
      </c>
      <c r="D1348" t="s">
        <v>5</v>
      </c>
      <c r="E1348">
        <v>18</v>
      </c>
      <c r="F1348">
        <v>35</v>
      </c>
      <c r="G1348">
        <f>(Table1[[#This Row],[Min Temperature]]+Table1[[#This Row],[Max Temperature]])/2</f>
        <v>26.5</v>
      </c>
      <c r="H1348">
        <v>1.4</v>
      </c>
      <c r="I1348">
        <v>5.6</v>
      </c>
      <c r="J1348">
        <f>(Table1[[#This Row],[Min Dissolved Oxygen]]+Table1[[#This Row],[Max Dissolved Oxygen]])/2</f>
        <v>3.5</v>
      </c>
      <c r="K1348">
        <v>7</v>
      </c>
      <c r="L1348">
        <v>7.7</v>
      </c>
      <c r="M1348">
        <f>(Table1[[#This Row],[Min pH]]+Table1[[#This Row],[Max pH]])/2</f>
        <v>7.35</v>
      </c>
      <c r="N1348">
        <v>1139</v>
      </c>
      <c r="O1348">
        <v>1168</v>
      </c>
      <c r="P1348">
        <f>(Table1[[#This Row],[Min Conductivity]]+Table1[[#This Row],[Max Conductivity]])/2</f>
        <v>1153.5</v>
      </c>
      <c r="Q1348">
        <v>22.5</v>
      </c>
      <c r="R1348">
        <v>29.2</v>
      </c>
      <c r="S1348">
        <f>(Table1[[#This Row],[Min BOD]]+Table1[[#This Row],[Max BOD]])/2</f>
        <v>25.85</v>
      </c>
      <c r="T1348">
        <v>1.6</v>
      </c>
      <c r="U1348">
        <v>4.5999999999999996</v>
      </c>
      <c r="V1348">
        <f>(Table1[[#This Row],[Min Nitrate N + Nitrite N]]+Table1[[#This Row],[Max Nitrate N + Nitrite N]])/2</f>
        <v>3.0999999999999996</v>
      </c>
      <c r="W1348">
        <v>360</v>
      </c>
      <c r="X1348">
        <v>1100</v>
      </c>
      <c r="Y1348">
        <f>(Table1[[#This Row],[Min Fecal Coliform]]+Table1[[#This Row],[Max Fecal Coliform]])/2</f>
        <v>730</v>
      </c>
      <c r="Z1348">
        <v>1400</v>
      </c>
      <c r="AA1348">
        <v>3500</v>
      </c>
      <c r="AB1348">
        <f>(Table1[[#This Row],[Min Total Coliform]]+Table1[[#This Row],[Max Total Coliform]])/2</f>
        <v>2450</v>
      </c>
      <c r="AC1348">
        <f>MIN(10, (Table1[[#This Row],[Avg BOD]]/4)*10)</f>
        <v>10</v>
      </c>
      <c r="AD1348">
        <f>MIN(10, (Table1[[#This Row],[Avg Fecal Coliform]]/600)*10)</f>
        <v>10</v>
      </c>
      <c r="AE1348">
        <f>MIN(10, (Table1[[#This Row],[Avg Nitrate N + Nitrite N]]/10)*10)</f>
        <v>3.0999999999999996</v>
      </c>
      <c r="AF1348">
        <f>IF(OR(Table1[[#This Row],[Avg pH]]&lt;6.5,Table1[[#This Row],[Avg pH]]&gt;8.5),10,0)</f>
        <v>0</v>
      </c>
      <c r="AG1348">
        <f>MAX(0, 10-(2*Table1[[#This Row],[Avg Dissolved Oxygen]]))</f>
        <v>3</v>
      </c>
      <c r="AH1348">
        <f>(Table1[[#This Row],[Fecal Score]]*0.3) + (Table1[[#This Row],[BOD Score]]*0.25) + (Table1[[#This Row],[Nitrate Score]]*0.2) + (Table1[[#This Row],[pH Score]]*0.15) + (Table1[[#This Row],[Dissolved Oxygen Score]]*0.1)</f>
        <v>6.42</v>
      </c>
      <c r="AI1348">
        <v>2020</v>
      </c>
    </row>
    <row r="1349" spans="1:35">
      <c r="A1349">
        <v>3814</v>
      </c>
      <c r="B1349" t="s">
        <v>757</v>
      </c>
      <c r="C1349" t="s">
        <v>1</v>
      </c>
      <c r="D1349" t="s">
        <v>5</v>
      </c>
      <c r="E1349">
        <v>20</v>
      </c>
      <c r="F1349">
        <v>34</v>
      </c>
      <c r="G1349">
        <f>(Table1[[#This Row],[Min Temperature]]+Table1[[#This Row],[Max Temperature]])/2</f>
        <v>27</v>
      </c>
      <c r="H1349">
        <v>0.3</v>
      </c>
      <c r="I1349">
        <v>2.4</v>
      </c>
      <c r="J1349">
        <f>(Table1[[#This Row],[Min Dissolved Oxygen]]+Table1[[#This Row],[Max Dissolved Oxygen]])/2</f>
        <v>1.3499999999999999</v>
      </c>
      <c r="K1349">
        <v>6.9</v>
      </c>
      <c r="L1349">
        <v>7.8</v>
      </c>
      <c r="M1349">
        <f>(Table1[[#This Row],[Min pH]]+Table1[[#This Row],[Max pH]])/2</f>
        <v>7.35</v>
      </c>
      <c r="N1349">
        <v>480</v>
      </c>
      <c r="O1349">
        <v>530</v>
      </c>
      <c r="P1349">
        <f>(Table1[[#This Row],[Min Conductivity]]+Table1[[#This Row],[Max Conductivity]])/2</f>
        <v>505</v>
      </c>
      <c r="Q1349">
        <v>13</v>
      </c>
      <c r="R1349">
        <v>16.3</v>
      </c>
      <c r="S1349">
        <f>(Table1[[#This Row],[Min BOD]]+Table1[[#This Row],[Max BOD]])/2</f>
        <v>14.65</v>
      </c>
      <c r="T1349">
        <v>1.1000000000000001</v>
      </c>
      <c r="U1349">
        <v>2.2000000000000002</v>
      </c>
      <c r="V1349">
        <f>(Table1[[#This Row],[Min Nitrate N + Nitrite N]]+Table1[[#This Row],[Max Nitrate N + Nitrite N]])/2</f>
        <v>1.6500000000000001</v>
      </c>
      <c r="W1349">
        <v>1100</v>
      </c>
      <c r="X1349">
        <v>2900</v>
      </c>
      <c r="Y1349">
        <f>(Table1[[#This Row],[Min Fecal Coliform]]+Table1[[#This Row],[Max Fecal Coliform]])/2</f>
        <v>2000</v>
      </c>
      <c r="Z1349">
        <v>2700</v>
      </c>
      <c r="AA1349">
        <v>4400</v>
      </c>
      <c r="AB1349">
        <f>(Table1[[#This Row],[Min Total Coliform]]+Table1[[#This Row],[Max Total Coliform]])/2</f>
        <v>3550</v>
      </c>
      <c r="AC1349">
        <f>MIN(10, (Table1[[#This Row],[Avg BOD]]/4)*10)</f>
        <v>10</v>
      </c>
      <c r="AD1349">
        <f>MIN(10, (Table1[[#This Row],[Avg Fecal Coliform]]/600)*10)</f>
        <v>10</v>
      </c>
      <c r="AE1349">
        <f>MIN(10, (Table1[[#This Row],[Avg Nitrate N + Nitrite N]]/10)*10)</f>
        <v>1.6500000000000001</v>
      </c>
      <c r="AF1349">
        <f>IF(OR(Table1[[#This Row],[Avg pH]]&lt;6.5,Table1[[#This Row],[Avg pH]]&gt;8.5),10,0)</f>
        <v>0</v>
      </c>
      <c r="AG1349">
        <f>MAX(0, 10-(2*Table1[[#This Row],[Avg Dissolved Oxygen]]))</f>
        <v>7.3000000000000007</v>
      </c>
      <c r="AH1349">
        <f>(Table1[[#This Row],[Fecal Score]]*0.3) + (Table1[[#This Row],[BOD Score]]*0.25) + (Table1[[#This Row],[Nitrate Score]]*0.2) + (Table1[[#This Row],[pH Score]]*0.15) + (Table1[[#This Row],[Dissolved Oxygen Score]]*0.1)</f>
        <v>6.5600000000000005</v>
      </c>
      <c r="AI1349">
        <v>2020</v>
      </c>
    </row>
    <row r="1350" spans="1:35">
      <c r="A1350">
        <v>3819</v>
      </c>
      <c r="B1350" t="s">
        <v>758</v>
      </c>
      <c r="C1350" t="s">
        <v>1</v>
      </c>
      <c r="D1350" t="s">
        <v>5</v>
      </c>
      <c r="E1350">
        <v>20</v>
      </c>
      <c r="F1350">
        <v>33</v>
      </c>
      <c r="G1350">
        <f>(Table1[[#This Row],[Min Temperature]]+Table1[[#This Row],[Max Temperature]])/2</f>
        <v>26.5</v>
      </c>
      <c r="H1350">
        <v>0.3</v>
      </c>
      <c r="I1350">
        <v>2.2999999999999998</v>
      </c>
      <c r="J1350">
        <f>(Table1[[#This Row],[Min Dissolved Oxygen]]+Table1[[#This Row],[Max Dissolved Oxygen]])/2</f>
        <v>1.2999999999999998</v>
      </c>
      <c r="K1350">
        <v>6.8</v>
      </c>
      <c r="L1350">
        <v>7.5</v>
      </c>
      <c r="M1350">
        <f>(Table1[[#This Row],[Min pH]]+Table1[[#This Row],[Max pH]])/2</f>
        <v>7.15</v>
      </c>
      <c r="N1350">
        <v>471</v>
      </c>
      <c r="O1350">
        <v>526</v>
      </c>
      <c r="P1350">
        <f>(Table1[[#This Row],[Min Conductivity]]+Table1[[#This Row],[Max Conductivity]])/2</f>
        <v>498.5</v>
      </c>
      <c r="Q1350">
        <v>25</v>
      </c>
      <c r="R1350">
        <v>28.5</v>
      </c>
      <c r="S1350">
        <f>(Table1[[#This Row],[Min BOD]]+Table1[[#This Row],[Max BOD]])/2</f>
        <v>26.75</v>
      </c>
      <c r="T1350">
        <v>1</v>
      </c>
      <c r="U1350">
        <v>7</v>
      </c>
      <c r="V1350">
        <f>(Table1[[#This Row],[Min Nitrate N + Nitrite N]]+Table1[[#This Row],[Max Nitrate N + Nitrite N]])/2</f>
        <v>4</v>
      </c>
      <c r="W1350">
        <v>1400</v>
      </c>
      <c r="X1350">
        <v>3900</v>
      </c>
      <c r="Y1350">
        <f>(Table1[[#This Row],[Min Fecal Coliform]]+Table1[[#This Row],[Max Fecal Coliform]])/2</f>
        <v>2650</v>
      </c>
      <c r="Z1350">
        <v>3900</v>
      </c>
      <c r="AA1350">
        <v>12000</v>
      </c>
      <c r="AB1350">
        <f>(Table1[[#This Row],[Min Total Coliform]]+Table1[[#This Row],[Max Total Coliform]])/2</f>
        <v>7950</v>
      </c>
      <c r="AC1350">
        <f>MIN(10, (Table1[[#This Row],[Avg BOD]]/4)*10)</f>
        <v>10</v>
      </c>
      <c r="AD1350">
        <f>MIN(10, (Table1[[#This Row],[Avg Fecal Coliform]]/600)*10)</f>
        <v>10</v>
      </c>
      <c r="AE1350">
        <f>MIN(10, (Table1[[#This Row],[Avg Nitrate N + Nitrite N]]/10)*10)</f>
        <v>4</v>
      </c>
      <c r="AF1350">
        <f>IF(OR(Table1[[#This Row],[Avg pH]]&lt;6.5,Table1[[#This Row],[Avg pH]]&gt;8.5),10,0)</f>
        <v>0</v>
      </c>
      <c r="AG1350">
        <f>MAX(0, 10-(2*Table1[[#This Row],[Avg Dissolved Oxygen]]))</f>
        <v>7.4</v>
      </c>
      <c r="AH1350">
        <f>(Table1[[#This Row],[Fecal Score]]*0.3) + (Table1[[#This Row],[BOD Score]]*0.25) + (Table1[[#This Row],[Nitrate Score]]*0.2) + (Table1[[#This Row],[pH Score]]*0.15) + (Table1[[#This Row],[Dissolved Oxygen Score]]*0.1)</f>
        <v>7.04</v>
      </c>
      <c r="AI1350">
        <v>2020</v>
      </c>
    </row>
    <row r="1351" spans="1:35">
      <c r="A1351">
        <v>3820</v>
      </c>
      <c r="B1351" t="s">
        <v>759</v>
      </c>
      <c r="C1351" t="s">
        <v>1</v>
      </c>
      <c r="D1351" t="s">
        <v>5</v>
      </c>
      <c r="E1351">
        <v>20</v>
      </c>
      <c r="F1351">
        <v>34</v>
      </c>
      <c r="G1351">
        <f>(Table1[[#This Row],[Min Temperature]]+Table1[[#This Row],[Max Temperature]])/2</f>
        <v>27</v>
      </c>
      <c r="H1351">
        <v>0.3</v>
      </c>
      <c r="I1351">
        <v>2.2000000000000002</v>
      </c>
      <c r="J1351">
        <f>(Table1[[#This Row],[Min Dissolved Oxygen]]+Table1[[#This Row],[Max Dissolved Oxygen]])/2</f>
        <v>1.25</v>
      </c>
      <c r="K1351">
        <v>6.8</v>
      </c>
      <c r="L1351">
        <v>7.5</v>
      </c>
      <c r="M1351">
        <f>(Table1[[#This Row],[Min pH]]+Table1[[#This Row],[Max pH]])/2</f>
        <v>7.15</v>
      </c>
      <c r="N1351">
        <v>436</v>
      </c>
      <c r="O1351">
        <v>529</v>
      </c>
      <c r="P1351">
        <f>(Table1[[#This Row],[Min Conductivity]]+Table1[[#This Row],[Max Conductivity]])/2</f>
        <v>482.5</v>
      </c>
      <c r="Q1351">
        <v>25.5</v>
      </c>
      <c r="R1351">
        <v>34.799999999999997</v>
      </c>
      <c r="S1351">
        <f>(Table1[[#This Row],[Min BOD]]+Table1[[#This Row],[Max BOD]])/2</f>
        <v>30.15</v>
      </c>
      <c r="T1351">
        <v>1.2</v>
      </c>
      <c r="U1351">
        <v>4.0999999999999996</v>
      </c>
      <c r="V1351">
        <f>(Table1[[#This Row],[Min Nitrate N + Nitrite N]]+Table1[[#This Row],[Max Nitrate N + Nitrite N]])/2</f>
        <v>2.65</v>
      </c>
      <c r="W1351">
        <v>2000</v>
      </c>
      <c r="X1351">
        <v>4300</v>
      </c>
      <c r="Y1351">
        <f>(Table1[[#This Row],[Min Fecal Coliform]]+Table1[[#This Row],[Max Fecal Coliform]])/2</f>
        <v>3150</v>
      </c>
      <c r="Z1351">
        <v>2800</v>
      </c>
      <c r="AA1351">
        <v>15000</v>
      </c>
      <c r="AB1351">
        <f>(Table1[[#This Row],[Min Total Coliform]]+Table1[[#This Row],[Max Total Coliform]])/2</f>
        <v>8900</v>
      </c>
      <c r="AC1351">
        <f>MIN(10, (Table1[[#This Row],[Avg BOD]]/4)*10)</f>
        <v>10</v>
      </c>
      <c r="AD1351">
        <f>MIN(10, (Table1[[#This Row],[Avg Fecal Coliform]]/600)*10)</f>
        <v>10</v>
      </c>
      <c r="AE1351">
        <f>MIN(10, (Table1[[#This Row],[Avg Nitrate N + Nitrite N]]/10)*10)</f>
        <v>2.6500000000000004</v>
      </c>
      <c r="AF1351">
        <f>IF(OR(Table1[[#This Row],[Avg pH]]&lt;6.5,Table1[[#This Row],[Avg pH]]&gt;8.5),10,0)</f>
        <v>0</v>
      </c>
      <c r="AG1351">
        <f>MAX(0, 10-(2*Table1[[#This Row],[Avg Dissolved Oxygen]]))</f>
        <v>7.5</v>
      </c>
      <c r="AH1351">
        <f>(Table1[[#This Row],[Fecal Score]]*0.3) + (Table1[[#This Row],[BOD Score]]*0.25) + (Table1[[#This Row],[Nitrate Score]]*0.2) + (Table1[[#This Row],[pH Score]]*0.15) + (Table1[[#This Row],[Dissolved Oxygen Score]]*0.1)</f>
        <v>6.78</v>
      </c>
      <c r="AI1351">
        <v>2020</v>
      </c>
    </row>
    <row r="1352" spans="1:35">
      <c r="A1352">
        <v>3821</v>
      </c>
      <c r="B1352" t="s">
        <v>760</v>
      </c>
      <c r="C1352" t="s">
        <v>1</v>
      </c>
      <c r="D1352" t="s">
        <v>5</v>
      </c>
      <c r="E1352">
        <v>21</v>
      </c>
      <c r="F1352">
        <v>34</v>
      </c>
      <c r="G1352">
        <f>(Table1[[#This Row],[Min Temperature]]+Table1[[#This Row],[Max Temperature]])/2</f>
        <v>27.5</v>
      </c>
      <c r="H1352">
        <v>4.0999999999999996</v>
      </c>
      <c r="I1352">
        <v>5.0999999999999996</v>
      </c>
      <c r="J1352">
        <f>(Table1[[#This Row],[Min Dissolved Oxygen]]+Table1[[#This Row],[Max Dissolved Oxygen]])/2</f>
        <v>4.5999999999999996</v>
      </c>
      <c r="K1352">
        <v>7.1</v>
      </c>
      <c r="L1352">
        <v>7.5</v>
      </c>
      <c r="M1352">
        <f>(Table1[[#This Row],[Min pH]]+Table1[[#This Row],[Max pH]])/2</f>
        <v>7.3</v>
      </c>
      <c r="N1352">
        <v>43</v>
      </c>
      <c r="O1352">
        <v>65</v>
      </c>
      <c r="P1352">
        <f>(Table1[[#This Row],[Min Conductivity]]+Table1[[#This Row],[Max Conductivity]])/2</f>
        <v>54</v>
      </c>
      <c r="Q1352">
        <v>1.2</v>
      </c>
      <c r="R1352">
        <v>2.4</v>
      </c>
      <c r="S1352">
        <f>(Table1[[#This Row],[Min BOD]]+Table1[[#This Row],[Max BOD]])/2</f>
        <v>1.7999999999999998</v>
      </c>
      <c r="T1352">
        <v>0.6</v>
      </c>
      <c r="U1352">
        <v>1</v>
      </c>
      <c r="V1352">
        <f>(Table1[[#This Row],[Min Nitrate N + Nitrite N]]+Table1[[#This Row],[Max Nitrate N + Nitrite N]])/2</f>
        <v>0.8</v>
      </c>
      <c r="W1352">
        <v>300</v>
      </c>
      <c r="X1352">
        <v>730</v>
      </c>
      <c r="Y1352">
        <f>(Table1[[#This Row],[Min Fecal Coliform]]+Table1[[#This Row],[Max Fecal Coliform]])/2</f>
        <v>515</v>
      </c>
      <c r="Z1352">
        <v>360</v>
      </c>
      <c r="AA1352">
        <v>1400</v>
      </c>
      <c r="AB1352">
        <f>(Table1[[#This Row],[Min Total Coliform]]+Table1[[#This Row],[Max Total Coliform]])/2</f>
        <v>880</v>
      </c>
      <c r="AC1352">
        <f>MIN(10, (Table1[[#This Row],[Avg BOD]]/4)*10)</f>
        <v>4.5</v>
      </c>
      <c r="AD1352">
        <f>MIN(10, (Table1[[#This Row],[Avg Fecal Coliform]]/600)*10)</f>
        <v>8.5833333333333321</v>
      </c>
      <c r="AE1352">
        <f>MIN(10, (Table1[[#This Row],[Avg Nitrate N + Nitrite N]]/10)*10)</f>
        <v>0.8</v>
      </c>
      <c r="AF1352">
        <f>IF(OR(Table1[[#This Row],[Avg pH]]&lt;6.5,Table1[[#This Row],[Avg pH]]&gt;8.5),10,0)</f>
        <v>0</v>
      </c>
      <c r="AG1352">
        <f>MAX(0, 10-(2*Table1[[#This Row],[Avg Dissolved Oxygen]]))</f>
        <v>0.80000000000000071</v>
      </c>
      <c r="AH1352">
        <f>(Table1[[#This Row],[Fecal Score]]*0.3) + (Table1[[#This Row],[BOD Score]]*0.25) + (Table1[[#This Row],[Nitrate Score]]*0.2) + (Table1[[#This Row],[pH Score]]*0.15) + (Table1[[#This Row],[Dissolved Oxygen Score]]*0.1)</f>
        <v>3.94</v>
      </c>
      <c r="AI1352">
        <v>2020</v>
      </c>
    </row>
    <row r="1353" spans="1:35">
      <c r="A1353">
        <v>4337</v>
      </c>
      <c r="B1353" t="s">
        <v>520</v>
      </c>
      <c r="C1353" t="s">
        <v>1</v>
      </c>
      <c r="D1353" t="s">
        <v>5</v>
      </c>
      <c r="E1353">
        <v>17</v>
      </c>
      <c r="F1353">
        <v>32</v>
      </c>
      <c r="G1353">
        <f>(Table1[[#This Row],[Min Temperature]]+Table1[[#This Row],[Max Temperature]])/2</f>
        <v>24.5</v>
      </c>
      <c r="H1353">
        <v>4.5</v>
      </c>
      <c r="I1353">
        <v>7.6</v>
      </c>
      <c r="J1353">
        <f>(Table1[[#This Row],[Min Dissolved Oxygen]]+Table1[[#This Row],[Max Dissolved Oxygen]])/2</f>
        <v>6.05</v>
      </c>
      <c r="K1353">
        <v>6.7</v>
      </c>
      <c r="L1353">
        <v>7.6</v>
      </c>
      <c r="M1353">
        <f>(Table1[[#This Row],[Min pH]]+Table1[[#This Row],[Max pH]])/2</f>
        <v>7.15</v>
      </c>
      <c r="N1353">
        <v>31</v>
      </c>
      <c r="O1353">
        <v>59</v>
      </c>
      <c r="P1353">
        <f>(Table1[[#This Row],[Min Conductivity]]+Table1[[#This Row],[Max Conductivity]])/2</f>
        <v>45</v>
      </c>
      <c r="Q1353">
        <v>1.3</v>
      </c>
      <c r="R1353">
        <v>2.6</v>
      </c>
      <c r="S1353">
        <f>(Table1[[#This Row],[Min BOD]]+Table1[[#This Row],[Max BOD]])/2</f>
        <v>1.9500000000000002</v>
      </c>
      <c r="T1353">
        <v>0.2</v>
      </c>
      <c r="U1353">
        <v>1.1000000000000001</v>
      </c>
      <c r="V1353">
        <f>(Table1[[#This Row],[Min Nitrate N + Nitrite N]]+Table1[[#This Row],[Max Nitrate N + Nitrite N]])/2</f>
        <v>0.65</v>
      </c>
      <c r="W1353">
        <v>2</v>
      </c>
      <c r="X1353">
        <v>2</v>
      </c>
      <c r="Y1353">
        <f>(Table1[[#This Row],[Min Fecal Coliform]]+Table1[[#This Row],[Max Fecal Coliform]])/2</f>
        <v>2</v>
      </c>
      <c r="Z1353">
        <v>2</v>
      </c>
      <c r="AA1353">
        <v>930</v>
      </c>
      <c r="AB1353">
        <f>(Table1[[#This Row],[Min Total Coliform]]+Table1[[#This Row],[Max Total Coliform]])/2</f>
        <v>466</v>
      </c>
      <c r="AC1353">
        <f>MIN(10, (Table1[[#This Row],[Avg BOD]]/4)*10)</f>
        <v>4.875</v>
      </c>
      <c r="AD1353">
        <f>MIN(10, (Table1[[#This Row],[Avg Fecal Coliform]]/600)*10)</f>
        <v>3.3333333333333333E-2</v>
      </c>
      <c r="AE1353">
        <f>MIN(10, (Table1[[#This Row],[Avg Nitrate N + Nitrite N]]/10)*10)</f>
        <v>0.65</v>
      </c>
      <c r="AF1353">
        <f>IF(OR(Table1[[#This Row],[Avg pH]]&lt;6.5,Table1[[#This Row],[Avg pH]]&gt;8.5),10,0)</f>
        <v>0</v>
      </c>
      <c r="AG1353">
        <f>MAX(0, 10-(2*Table1[[#This Row],[Avg Dissolved Oxygen]]))</f>
        <v>0</v>
      </c>
      <c r="AH1353">
        <f>(Table1[[#This Row],[Fecal Score]]*0.3) + (Table1[[#This Row],[BOD Score]]*0.25) + (Table1[[#This Row],[Nitrate Score]]*0.2) + (Table1[[#This Row],[pH Score]]*0.15) + (Table1[[#This Row],[Dissolved Oxygen Score]]*0.1)</f>
        <v>1.3587500000000001</v>
      </c>
      <c r="AI1353">
        <v>2020</v>
      </c>
    </row>
    <row r="1354" spans="1:35">
      <c r="A1354">
        <v>1263</v>
      </c>
      <c r="B1354" t="s">
        <v>7</v>
      </c>
      <c r="C1354" t="s">
        <v>8</v>
      </c>
      <c r="D1354" t="s">
        <v>5</v>
      </c>
      <c r="E1354">
        <v>18</v>
      </c>
      <c r="F1354">
        <v>34</v>
      </c>
      <c r="G1354">
        <f>(Table1[[#This Row],[Min Temperature]]+Table1[[#This Row],[Max Temperature]])/2</f>
        <v>26</v>
      </c>
      <c r="H1354">
        <v>1</v>
      </c>
      <c r="I1354">
        <v>6.6</v>
      </c>
      <c r="J1354">
        <f>(Table1[[#This Row],[Min Dissolved Oxygen]]+Table1[[#This Row],[Max Dissolved Oxygen]])/2</f>
        <v>3.8</v>
      </c>
      <c r="K1354">
        <v>7</v>
      </c>
      <c r="L1354">
        <v>7.8</v>
      </c>
      <c r="M1354">
        <f>(Table1[[#This Row],[Min pH]]+Table1[[#This Row],[Max pH]])/2</f>
        <v>7.4</v>
      </c>
      <c r="N1354">
        <v>847</v>
      </c>
      <c r="O1354">
        <v>1004</v>
      </c>
      <c r="P1354">
        <f>(Table1[[#This Row],[Min Conductivity]]+Table1[[#This Row],[Max Conductivity]])/2</f>
        <v>925.5</v>
      </c>
      <c r="Q1354">
        <v>2.2999999999999998</v>
      </c>
      <c r="R1354">
        <v>2.9</v>
      </c>
      <c r="S1354">
        <f>(Table1[[#This Row],[Min BOD]]+Table1[[#This Row],[Max BOD]])/2</f>
        <v>2.5999999999999996</v>
      </c>
      <c r="T1354">
        <v>1.2</v>
      </c>
      <c r="U1354">
        <v>1.8</v>
      </c>
      <c r="V1354">
        <f>(Table1[[#This Row],[Min Nitrate N + Nitrite N]]+Table1[[#This Row],[Max Nitrate N + Nitrite N]])/2</f>
        <v>1.5</v>
      </c>
      <c r="W1354">
        <v>300</v>
      </c>
      <c r="X1354">
        <v>1100</v>
      </c>
      <c r="Y1354">
        <f>(Table1[[#This Row],[Min Fecal Coliform]]+Table1[[#This Row],[Max Fecal Coliform]])/2</f>
        <v>700</v>
      </c>
      <c r="Z1354">
        <v>720</v>
      </c>
      <c r="AA1354">
        <v>2800</v>
      </c>
      <c r="AB1354">
        <f>(Table1[[#This Row],[Min Total Coliform]]+Table1[[#This Row],[Max Total Coliform]])/2</f>
        <v>1760</v>
      </c>
      <c r="AC1354">
        <f>MIN(10, (Table1[[#This Row],[Avg BOD]]/4)*10)</f>
        <v>6.4999999999999991</v>
      </c>
      <c r="AD1354">
        <f>MIN(10, (Table1[[#This Row],[Avg Fecal Coliform]]/600)*10)</f>
        <v>10</v>
      </c>
      <c r="AE1354">
        <f>MIN(10, (Table1[[#This Row],[Avg Nitrate N + Nitrite N]]/10)*10)</f>
        <v>1.5</v>
      </c>
      <c r="AF1354">
        <f>IF(OR(Table1[[#This Row],[Avg pH]]&lt;6.5,Table1[[#This Row],[Avg pH]]&gt;8.5),10,0)</f>
        <v>0</v>
      </c>
      <c r="AG1354">
        <f>MAX(0, 10-(2*Table1[[#This Row],[Avg Dissolved Oxygen]]))</f>
        <v>2.4000000000000004</v>
      </c>
      <c r="AH1354">
        <f>(Table1[[#This Row],[Fecal Score]]*0.3) + (Table1[[#This Row],[BOD Score]]*0.25) + (Table1[[#This Row],[Nitrate Score]]*0.2) + (Table1[[#This Row],[pH Score]]*0.15) + (Table1[[#This Row],[Dissolved Oxygen Score]]*0.1)</f>
        <v>5.165</v>
      </c>
      <c r="AI1354">
        <v>2020</v>
      </c>
    </row>
    <row r="1355" spans="1:35">
      <c r="A1355">
        <v>2207</v>
      </c>
      <c r="B1355" t="s">
        <v>9</v>
      </c>
      <c r="C1355" t="s">
        <v>8</v>
      </c>
      <c r="D1355" t="s">
        <v>5</v>
      </c>
      <c r="E1355">
        <v>20</v>
      </c>
      <c r="F1355">
        <v>26</v>
      </c>
      <c r="G1355">
        <f>(Table1[[#This Row],[Min Temperature]]+Table1[[#This Row],[Max Temperature]])/2</f>
        <v>23</v>
      </c>
      <c r="H1355">
        <v>4.2</v>
      </c>
      <c r="I1355">
        <v>7.7</v>
      </c>
      <c r="J1355">
        <f>(Table1[[#This Row],[Min Dissolved Oxygen]]+Table1[[#This Row],[Max Dissolved Oxygen]])/2</f>
        <v>5.95</v>
      </c>
      <c r="K1355">
        <v>6.9</v>
      </c>
      <c r="L1355">
        <v>7.4</v>
      </c>
      <c r="M1355">
        <f>(Table1[[#This Row],[Min pH]]+Table1[[#This Row],[Max pH]])/2</f>
        <v>7.15</v>
      </c>
      <c r="N1355">
        <v>153</v>
      </c>
      <c r="O1355">
        <v>203</v>
      </c>
      <c r="P1355">
        <f>(Table1[[#This Row],[Min Conductivity]]+Table1[[#This Row],[Max Conductivity]])/2</f>
        <v>178</v>
      </c>
      <c r="Q1355">
        <v>1</v>
      </c>
      <c r="R1355">
        <v>2.8</v>
      </c>
      <c r="S1355">
        <f>(Table1[[#This Row],[Min BOD]]+Table1[[#This Row],[Max BOD]])/2</f>
        <v>1.9</v>
      </c>
      <c r="T1355">
        <v>0.6</v>
      </c>
      <c r="U1355">
        <v>1.1000000000000001</v>
      </c>
      <c r="V1355">
        <f>(Table1[[#This Row],[Min Nitrate N + Nitrite N]]+Table1[[#This Row],[Max Nitrate N + Nitrite N]])/2</f>
        <v>0.85000000000000009</v>
      </c>
      <c r="W1355">
        <v>300</v>
      </c>
      <c r="X1355">
        <v>910</v>
      </c>
      <c r="Y1355">
        <f>(Table1[[#This Row],[Min Fecal Coliform]]+Table1[[#This Row],[Max Fecal Coliform]])/2</f>
        <v>605</v>
      </c>
      <c r="Z1355">
        <v>720</v>
      </c>
      <c r="AA1355">
        <v>2100</v>
      </c>
      <c r="AB1355">
        <f>(Table1[[#This Row],[Min Total Coliform]]+Table1[[#This Row],[Max Total Coliform]])/2</f>
        <v>1410</v>
      </c>
      <c r="AC1355">
        <f>MIN(10, (Table1[[#This Row],[Avg BOD]]/4)*10)</f>
        <v>4.75</v>
      </c>
      <c r="AD1355">
        <f>MIN(10, (Table1[[#This Row],[Avg Fecal Coliform]]/600)*10)</f>
        <v>10</v>
      </c>
      <c r="AE1355">
        <f>MIN(10, (Table1[[#This Row],[Avg Nitrate N + Nitrite N]]/10)*10)</f>
        <v>0.85000000000000009</v>
      </c>
      <c r="AF1355">
        <f>IF(OR(Table1[[#This Row],[Avg pH]]&lt;6.5,Table1[[#This Row],[Avg pH]]&gt;8.5),10,0)</f>
        <v>0</v>
      </c>
      <c r="AG1355">
        <f>MAX(0, 10-(2*Table1[[#This Row],[Avg Dissolved Oxygen]]))</f>
        <v>0</v>
      </c>
      <c r="AH1355">
        <f>(Table1[[#This Row],[Fecal Score]]*0.3) + (Table1[[#This Row],[BOD Score]]*0.25) + (Table1[[#This Row],[Nitrate Score]]*0.2) + (Table1[[#This Row],[pH Score]]*0.15) + (Table1[[#This Row],[Dissolved Oxygen Score]]*0.1)</f>
        <v>4.3574999999999999</v>
      </c>
      <c r="AI1355">
        <v>2020</v>
      </c>
    </row>
    <row r="1356" spans="1:35">
      <c r="A1356">
        <v>2208</v>
      </c>
      <c r="B1356" t="s">
        <v>10</v>
      </c>
      <c r="C1356" t="s">
        <v>8</v>
      </c>
      <c r="D1356" t="s">
        <v>5</v>
      </c>
      <c r="E1356">
        <v>19</v>
      </c>
      <c r="F1356">
        <v>31</v>
      </c>
      <c r="G1356">
        <f>(Table1[[#This Row],[Min Temperature]]+Table1[[#This Row],[Max Temperature]])/2</f>
        <v>25</v>
      </c>
      <c r="H1356">
        <v>5.2</v>
      </c>
      <c r="I1356">
        <v>7.4</v>
      </c>
      <c r="J1356">
        <f>(Table1[[#This Row],[Min Dissolved Oxygen]]+Table1[[#This Row],[Max Dissolved Oxygen]])/2</f>
        <v>6.3000000000000007</v>
      </c>
      <c r="K1356">
        <v>7.1</v>
      </c>
      <c r="L1356">
        <v>7.8</v>
      </c>
      <c r="M1356">
        <f>(Table1[[#This Row],[Min pH]]+Table1[[#This Row],[Max pH]])/2</f>
        <v>7.4499999999999993</v>
      </c>
      <c r="N1356">
        <v>28</v>
      </c>
      <c r="O1356">
        <v>62</v>
      </c>
      <c r="P1356">
        <f>(Table1[[#This Row],[Min Conductivity]]+Table1[[#This Row],[Max Conductivity]])/2</f>
        <v>45</v>
      </c>
      <c r="Q1356">
        <v>1.4</v>
      </c>
      <c r="R1356">
        <v>2.4</v>
      </c>
      <c r="S1356">
        <f>(Table1[[#This Row],[Min BOD]]+Table1[[#This Row],[Max BOD]])/2</f>
        <v>1.9</v>
      </c>
      <c r="T1356">
        <v>0.6</v>
      </c>
      <c r="U1356">
        <v>1.1000000000000001</v>
      </c>
      <c r="V1356">
        <f>(Table1[[#This Row],[Min Nitrate N + Nitrite N]]+Table1[[#This Row],[Max Nitrate N + Nitrite N]])/2</f>
        <v>0.85000000000000009</v>
      </c>
      <c r="W1356">
        <v>2</v>
      </c>
      <c r="X1356">
        <v>360</v>
      </c>
      <c r="Y1356">
        <f>(Table1[[#This Row],[Min Fecal Coliform]]+Table1[[#This Row],[Max Fecal Coliform]])/2</f>
        <v>181</v>
      </c>
      <c r="Z1356">
        <v>2</v>
      </c>
      <c r="AA1356">
        <v>910</v>
      </c>
      <c r="AB1356">
        <f>(Table1[[#This Row],[Min Total Coliform]]+Table1[[#This Row],[Max Total Coliform]])/2</f>
        <v>456</v>
      </c>
      <c r="AC1356">
        <f>MIN(10, (Table1[[#This Row],[Avg BOD]]/4)*10)</f>
        <v>4.75</v>
      </c>
      <c r="AD1356">
        <f>MIN(10, (Table1[[#This Row],[Avg Fecal Coliform]]/600)*10)</f>
        <v>3.0166666666666671</v>
      </c>
      <c r="AE1356">
        <f>MIN(10, (Table1[[#This Row],[Avg Nitrate N + Nitrite N]]/10)*10)</f>
        <v>0.85000000000000009</v>
      </c>
      <c r="AF1356">
        <f>IF(OR(Table1[[#This Row],[Avg pH]]&lt;6.5,Table1[[#This Row],[Avg pH]]&gt;8.5),10,0)</f>
        <v>0</v>
      </c>
      <c r="AG1356">
        <f>MAX(0, 10-(2*Table1[[#This Row],[Avg Dissolved Oxygen]]))</f>
        <v>0</v>
      </c>
      <c r="AH1356">
        <f>(Table1[[#This Row],[Fecal Score]]*0.3) + (Table1[[#This Row],[BOD Score]]*0.25) + (Table1[[#This Row],[Nitrate Score]]*0.2) + (Table1[[#This Row],[pH Score]]*0.15) + (Table1[[#This Row],[Dissolved Oxygen Score]]*0.1)</f>
        <v>2.2625000000000002</v>
      </c>
      <c r="AI1356">
        <v>2020</v>
      </c>
    </row>
    <row r="1357" spans="1:35">
      <c r="A1357">
        <v>2209</v>
      </c>
      <c r="B1357" t="s">
        <v>11</v>
      </c>
      <c r="C1357" t="s">
        <v>8</v>
      </c>
      <c r="D1357" t="s">
        <v>5</v>
      </c>
      <c r="E1357">
        <v>20</v>
      </c>
      <c r="F1357">
        <v>31</v>
      </c>
      <c r="G1357">
        <f>(Table1[[#This Row],[Min Temperature]]+Table1[[#This Row],[Max Temperature]])/2</f>
        <v>25.5</v>
      </c>
      <c r="H1357">
        <v>6</v>
      </c>
      <c r="I1357">
        <v>7.5</v>
      </c>
      <c r="J1357">
        <f>(Table1[[#This Row],[Min Dissolved Oxygen]]+Table1[[#This Row],[Max Dissolved Oxygen]])/2</f>
        <v>6.75</v>
      </c>
      <c r="K1357">
        <v>7</v>
      </c>
      <c r="L1357">
        <v>7.8</v>
      </c>
      <c r="M1357">
        <f>(Table1[[#This Row],[Min pH]]+Table1[[#This Row],[Max pH]])/2</f>
        <v>7.4</v>
      </c>
      <c r="N1357">
        <v>22</v>
      </c>
      <c r="O1357">
        <v>33</v>
      </c>
      <c r="P1357">
        <f>(Table1[[#This Row],[Min Conductivity]]+Table1[[#This Row],[Max Conductivity]])/2</f>
        <v>27.5</v>
      </c>
      <c r="Q1357">
        <v>1</v>
      </c>
      <c r="R1357">
        <v>2.4</v>
      </c>
      <c r="S1357">
        <f>(Table1[[#This Row],[Min BOD]]+Table1[[#This Row],[Max BOD]])/2</f>
        <v>1.7</v>
      </c>
      <c r="T1357">
        <v>0.1</v>
      </c>
      <c r="U1357">
        <v>0.9</v>
      </c>
      <c r="V1357">
        <f>(Table1[[#This Row],[Min Nitrate N + Nitrite N]]+Table1[[#This Row],[Max Nitrate N + Nitrite N]])/2</f>
        <v>0.5</v>
      </c>
      <c r="W1357">
        <v>2</v>
      </c>
      <c r="X1357">
        <v>360</v>
      </c>
      <c r="Y1357">
        <f>(Table1[[#This Row],[Min Fecal Coliform]]+Table1[[#This Row],[Max Fecal Coliform]])/2</f>
        <v>181</v>
      </c>
      <c r="Z1357">
        <v>300</v>
      </c>
      <c r="AA1357">
        <v>730</v>
      </c>
      <c r="AB1357">
        <f>(Table1[[#This Row],[Min Total Coliform]]+Table1[[#This Row],[Max Total Coliform]])/2</f>
        <v>515</v>
      </c>
      <c r="AC1357">
        <f>MIN(10, (Table1[[#This Row],[Avg BOD]]/4)*10)</f>
        <v>4.25</v>
      </c>
      <c r="AD1357">
        <f>MIN(10, (Table1[[#This Row],[Avg Fecal Coliform]]/600)*10)</f>
        <v>3.0166666666666671</v>
      </c>
      <c r="AE1357">
        <f>MIN(10, (Table1[[#This Row],[Avg Nitrate N + Nitrite N]]/10)*10)</f>
        <v>0.5</v>
      </c>
      <c r="AF1357">
        <f>IF(OR(Table1[[#This Row],[Avg pH]]&lt;6.5,Table1[[#This Row],[Avg pH]]&gt;8.5),10,0)</f>
        <v>0</v>
      </c>
      <c r="AG1357">
        <f>MAX(0, 10-(2*Table1[[#This Row],[Avg Dissolved Oxygen]]))</f>
        <v>0</v>
      </c>
      <c r="AH1357">
        <f>(Table1[[#This Row],[Fecal Score]]*0.3) + (Table1[[#This Row],[BOD Score]]*0.25) + (Table1[[#This Row],[Nitrate Score]]*0.2) + (Table1[[#This Row],[pH Score]]*0.15) + (Table1[[#This Row],[Dissolved Oxygen Score]]*0.1)</f>
        <v>2.0674999999999999</v>
      </c>
      <c r="AI1357">
        <v>2020</v>
      </c>
    </row>
    <row r="1358" spans="1:35">
      <c r="A1358">
        <v>2210</v>
      </c>
      <c r="B1358" t="s">
        <v>12</v>
      </c>
      <c r="C1358" t="s">
        <v>8</v>
      </c>
      <c r="D1358" t="s">
        <v>5</v>
      </c>
      <c r="E1358">
        <v>19</v>
      </c>
      <c r="F1358">
        <v>33</v>
      </c>
      <c r="G1358">
        <f>(Table1[[#This Row],[Min Temperature]]+Table1[[#This Row],[Max Temperature]])/2</f>
        <v>26</v>
      </c>
      <c r="H1358">
        <v>6.3</v>
      </c>
      <c r="I1358">
        <v>7.9</v>
      </c>
      <c r="J1358">
        <f>(Table1[[#This Row],[Min Dissolved Oxygen]]+Table1[[#This Row],[Max Dissolved Oxygen]])/2</f>
        <v>7.1</v>
      </c>
      <c r="K1358">
        <v>6.8</v>
      </c>
      <c r="L1358">
        <v>8.1</v>
      </c>
      <c r="M1358">
        <f>(Table1[[#This Row],[Min pH]]+Table1[[#This Row],[Max pH]])/2</f>
        <v>7.4499999999999993</v>
      </c>
      <c r="N1358">
        <v>80</v>
      </c>
      <c r="O1358">
        <v>93</v>
      </c>
      <c r="P1358">
        <f>(Table1[[#This Row],[Min Conductivity]]+Table1[[#This Row],[Max Conductivity]])/2</f>
        <v>86.5</v>
      </c>
      <c r="Q1358">
        <v>1.9</v>
      </c>
      <c r="R1358">
        <v>2.2999999999999998</v>
      </c>
      <c r="S1358">
        <f>(Table1[[#This Row],[Min BOD]]+Table1[[#This Row],[Max BOD]])/2</f>
        <v>2.0999999999999996</v>
      </c>
      <c r="T1358">
        <v>0.4</v>
      </c>
      <c r="U1358">
        <v>1.6</v>
      </c>
      <c r="V1358">
        <f>(Table1[[#This Row],[Min Nitrate N + Nitrite N]]+Table1[[#This Row],[Max Nitrate N + Nitrite N]])/2</f>
        <v>1</v>
      </c>
      <c r="W1358">
        <v>2</v>
      </c>
      <c r="X1358">
        <v>910</v>
      </c>
      <c r="Y1358">
        <f>(Table1[[#This Row],[Min Fecal Coliform]]+Table1[[#This Row],[Max Fecal Coliform]])/2</f>
        <v>456</v>
      </c>
      <c r="Z1358">
        <v>300</v>
      </c>
      <c r="AA1358">
        <v>1500</v>
      </c>
      <c r="AB1358">
        <f>(Table1[[#This Row],[Min Total Coliform]]+Table1[[#This Row],[Max Total Coliform]])/2</f>
        <v>900</v>
      </c>
      <c r="AC1358">
        <f>MIN(10, (Table1[[#This Row],[Avg BOD]]/4)*10)</f>
        <v>5.2499999999999991</v>
      </c>
      <c r="AD1358">
        <f>MIN(10, (Table1[[#This Row],[Avg Fecal Coliform]]/600)*10)</f>
        <v>7.6</v>
      </c>
      <c r="AE1358">
        <f>MIN(10, (Table1[[#This Row],[Avg Nitrate N + Nitrite N]]/10)*10)</f>
        <v>1</v>
      </c>
      <c r="AF1358">
        <f>IF(OR(Table1[[#This Row],[Avg pH]]&lt;6.5,Table1[[#This Row],[Avg pH]]&gt;8.5),10,0)</f>
        <v>0</v>
      </c>
      <c r="AG1358">
        <f>MAX(0, 10-(2*Table1[[#This Row],[Avg Dissolved Oxygen]]))</f>
        <v>0</v>
      </c>
      <c r="AH1358">
        <f>(Table1[[#This Row],[Fecal Score]]*0.3) + (Table1[[#This Row],[BOD Score]]*0.25) + (Table1[[#This Row],[Nitrate Score]]*0.2) + (Table1[[#This Row],[pH Score]]*0.15) + (Table1[[#This Row],[Dissolved Oxygen Score]]*0.1)</f>
        <v>3.7924999999999995</v>
      </c>
      <c r="AI1358">
        <v>2020</v>
      </c>
    </row>
    <row r="1359" spans="1:35">
      <c r="A1359">
        <v>2211</v>
      </c>
      <c r="B1359" t="s">
        <v>13</v>
      </c>
      <c r="C1359" t="s">
        <v>8</v>
      </c>
      <c r="D1359" t="s">
        <v>5</v>
      </c>
      <c r="E1359">
        <v>21</v>
      </c>
      <c r="F1359">
        <v>32</v>
      </c>
      <c r="G1359">
        <f>(Table1[[#This Row],[Min Temperature]]+Table1[[#This Row],[Max Temperature]])/2</f>
        <v>26.5</v>
      </c>
      <c r="H1359">
        <v>6.8</v>
      </c>
      <c r="I1359">
        <v>8</v>
      </c>
      <c r="J1359">
        <f>(Table1[[#This Row],[Min Dissolved Oxygen]]+Table1[[#This Row],[Max Dissolved Oxygen]])/2</f>
        <v>7.4</v>
      </c>
      <c r="K1359">
        <v>7</v>
      </c>
      <c r="L1359">
        <v>8.1999999999999993</v>
      </c>
      <c r="M1359">
        <f>(Table1[[#This Row],[Min pH]]+Table1[[#This Row],[Max pH]])/2</f>
        <v>7.6</v>
      </c>
      <c r="N1359">
        <v>273</v>
      </c>
      <c r="O1359">
        <v>313</v>
      </c>
      <c r="P1359">
        <f>(Table1[[#This Row],[Min Conductivity]]+Table1[[#This Row],[Max Conductivity]])/2</f>
        <v>293</v>
      </c>
      <c r="Q1359">
        <v>1.2</v>
      </c>
      <c r="R1359">
        <v>2.6</v>
      </c>
      <c r="S1359">
        <f>(Table1[[#This Row],[Min BOD]]+Table1[[#This Row],[Max BOD]])/2</f>
        <v>1.9</v>
      </c>
      <c r="T1359">
        <v>0.7</v>
      </c>
      <c r="U1359">
        <v>1.2</v>
      </c>
      <c r="V1359">
        <f>(Table1[[#This Row],[Min Nitrate N + Nitrite N]]+Table1[[#This Row],[Max Nitrate N + Nitrite N]])/2</f>
        <v>0.95</v>
      </c>
      <c r="W1359">
        <v>300</v>
      </c>
      <c r="X1359">
        <v>910</v>
      </c>
      <c r="Y1359">
        <f>(Table1[[#This Row],[Min Fecal Coliform]]+Table1[[#This Row],[Max Fecal Coliform]])/2</f>
        <v>605</v>
      </c>
      <c r="Z1359">
        <v>720</v>
      </c>
      <c r="AA1359">
        <v>2000</v>
      </c>
      <c r="AB1359">
        <f>(Table1[[#This Row],[Min Total Coliform]]+Table1[[#This Row],[Max Total Coliform]])/2</f>
        <v>1360</v>
      </c>
      <c r="AC1359">
        <f>MIN(10, (Table1[[#This Row],[Avg BOD]]/4)*10)</f>
        <v>4.75</v>
      </c>
      <c r="AD1359">
        <f>MIN(10, (Table1[[#This Row],[Avg Fecal Coliform]]/600)*10)</f>
        <v>10</v>
      </c>
      <c r="AE1359">
        <f>MIN(10, (Table1[[#This Row],[Avg Nitrate N + Nitrite N]]/10)*10)</f>
        <v>0.95</v>
      </c>
      <c r="AF1359">
        <f>IF(OR(Table1[[#This Row],[Avg pH]]&lt;6.5,Table1[[#This Row],[Avg pH]]&gt;8.5),10,0)</f>
        <v>0</v>
      </c>
      <c r="AG1359">
        <f>MAX(0, 10-(2*Table1[[#This Row],[Avg Dissolved Oxygen]]))</f>
        <v>0</v>
      </c>
      <c r="AH1359">
        <f>(Table1[[#This Row],[Fecal Score]]*0.3) + (Table1[[#This Row],[BOD Score]]*0.25) + (Table1[[#This Row],[Nitrate Score]]*0.2) + (Table1[[#This Row],[pH Score]]*0.15) + (Table1[[#This Row],[Dissolved Oxygen Score]]*0.1)</f>
        <v>4.3775000000000004</v>
      </c>
      <c r="AI1359">
        <v>2020</v>
      </c>
    </row>
    <row r="1360" spans="1:35">
      <c r="A1360">
        <v>2212</v>
      </c>
      <c r="B1360" t="s">
        <v>14</v>
      </c>
      <c r="C1360" t="s">
        <v>8</v>
      </c>
      <c r="D1360" t="s">
        <v>5</v>
      </c>
      <c r="E1360">
        <v>19</v>
      </c>
      <c r="F1360">
        <v>34</v>
      </c>
      <c r="G1360">
        <f>(Table1[[#This Row],[Min Temperature]]+Table1[[#This Row],[Max Temperature]])/2</f>
        <v>26.5</v>
      </c>
      <c r="H1360">
        <v>6.6</v>
      </c>
      <c r="I1360">
        <v>8</v>
      </c>
      <c r="J1360">
        <f>(Table1[[#This Row],[Min Dissolved Oxygen]]+Table1[[#This Row],[Max Dissolved Oxygen]])/2</f>
        <v>7.3</v>
      </c>
      <c r="K1360">
        <v>7</v>
      </c>
      <c r="L1360">
        <v>7.8</v>
      </c>
      <c r="M1360">
        <f>(Table1[[#This Row],[Min pH]]+Table1[[#This Row],[Max pH]])/2</f>
        <v>7.4</v>
      </c>
      <c r="N1360">
        <v>83</v>
      </c>
      <c r="O1360">
        <v>101</v>
      </c>
      <c r="P1360">
        <f>(Table1[[#This Row],[Min Conductivity]]+Table1[[#This Row],[Max Conductivity]])/2</f>
        <v>92</v>
      </c>
      <c r="Q1360">
        <v>1.9</v>
      </c>
      <c r="R1360">
        <v>2.5</v>
      </c>
      <c r="S1360">
        <f>(Table1[[#This Row],[Min BOD]]+Table1[[#This Row],[Max BOD]])/2</f>
        <v>2.2000000000000002</v>
      </c>
      <c r="T1360">
        <v>0.8</v>
      </c>
      <c r="U1360">
        <v>1.1000000000000001</v>
      </c>
      <c r="V1360">
        <f>(Table1[[#This Row],[Min Nitrate N + Nitrite N]]+Table1[[#This Row],[Max Nitrate N + Nitrite N]])/2</f>
        <v>0.95000000000000007</v>
      </c>
      <c r="W1360">
        <v>2</v>
      </c>
      <c r="X1360">
        <v>730</v>
      </c>
      <c r="Y1360">
        <f>(Table1[[#This Row],[Min Fecal Coliform]]+Table1[[#This Row],[Max Fecal Coliform]])/2</f>
        <v>366</v>
      </c>
      <c r="Z1360">
        <v>730</v>
      </c>
      <c r="AA1360">
        <v>1500</v>
      </c>
      <c r="AB1360">
        <f>(Table1[[#This Row],[Min Total Coliform]]+Table1[[#This Row],[Max Total Coliform]])/2</f>
        <v>1115</v>
      </c>
      <c r="AC1360">
        <f>MIN(10, (Table1[[#This Row],[Avg BOD]]/4)*10)</f>
        <v>5.5</v>
      </c>
      <c r="AD1360">
        <f>MIN(10, (Table1[[#This Row],[Avg Fecal Coliform]]/600)*10)</f>
        <v>6.1</v>
      </c>
      <c r="AE1360">
        <f>MIN(10, (Table1[[#This Row],[Avg Nitrate N + Nitrite N]]/10)*10)</f>
        <v>0.95</v>
      </c>
      <c r="AF1360">
        <f>IF(OR(Table1[[#This Row],[Avg pH]]&lt;6.5,Table1[[#This Row],[Avg pH]]&gt;8.5),10,0)</f>
        <v>0</v>
      </c>
      <c r="AG1360">
        <f>MAX(0, 10-(2*Table1[[#This Row],[Avg Dissolved Oxygen]]))</f>
        <v>0</v>
      </c>
      <c r="AH1360">
        <f>(Table1[[#This Row],[Fecal Score]]*0.3) + (Table1[[#This Row],[BOD Score]]*0.25) + (Table1[[#This Row],[Nitrate Score]]*0.2) + (Table1[[#This Row],[pH Score]]*0.15) + (Table1[[#This Row],[Dissolved Oxygen Score]]*0.1)</f>
        <v>3.395</v>
      </c>
      <c r="AI1360">
        <v>2020</v>
      </c>
    </row>
    <row r="1361" spans="1:35">
      <c r="A1361">
        <v>2213</v>
      </c>
      <c r="B1361" t="s">
        <v>15</v>
      </c>
      <c r="C1361" t="s">
        <v>8</v>
      </c>
      <c r="D1361" t="s">
        <v>5</v>
      </c>
      <c r="E1361">
        <v>21</v>
      </c>
      <c r="F1361">
        <v>32</v>
      </c>
      <c r="G1361">
        <f>(Table1[[#This Row],[Min Temperature]]+Table1[[#This Row],[Max Temperature]])/2</f>
        <v>26.5</v>
      </c>
      <c r="H1361">
        <v>7</v>
      </c>
      <c r="I1361">
        <v>8.3000000000000007</v>
      </c>
      <c r="J1361">
        <f>(Table1[[#This Row],[Min Dissolved Oxygen]]+Table1[[#This Row],[Max Dissolved Oxygen]])/2</f>
        <v>7.65</v>
      </c>
      <c r="K1361">
        <v>7.2</v>
      </c>
      <c r="L1361">
        <v>8.1999999999999993</v>
      </c>
      <c r="M1361">
        <f>(Table1[[#This Row],[Min pH]]+Table1[[#This Row],[Max pH]])/2</f>
        <v>7.6999999999999993</v>
      </c>
      <c r="N1361">
        <v>168</v>
      </c>
      <c r="O1361">
        <v>190</v>
      </c>
      <c r="P1361">
        <f>(Table1[[#This Row],[Min Conductivity]]+Table1[[#This Row],[Max Conductivity]])/2</f>
        <v>179</v>
      </c>
      <c r="Q1361">
        <v>1.3</v>
      </c>
      <c r="R1361">
        <v>2.4</v>
      </c>
      <c r="S1361">
        <f>(Table1[[#This Row],[Min BOD]]+Table1[[#This Row],[Max BOD]])/2</f>
        <v>1.85</v>
      </c>
      <c r="T1361">
        <v>0.4</v>
      </c>
      <c r="U1361">
        <v>1.1000000000000001</v>
      </c>
      <c r="V1361">
        <f>(Table1[[#This Row],[Min Nitrate N + Nitrite N]]+Table1[[#This Row],[Max Nitrate N + Nitrite N]])/2</f>
        <v>0.75</v>
      </c>
      <c r="W1361">
        <v>300</v>
      </c>
      <c r="X1361">
        <v>1100</v>
      </c>
      <c r="Y1361">
        <f>(Table1[[#This Row],[Min Fecal Coliform]]+Table1[[#This Row],[Max Fecal Coliform]])/2</f>
        <v>700</v>
      </c>
      <c r="Z1361">
        <v>720</v>
      </c>
      <c r="AA1361">
        <v>2700</v>
      </c>
      <c r="AB1361">
        <f>(Table1[[#This Row],[Min Total Coliform]]+Table1[[#This Row],[Max Total Coliform]])/2</f>
        <v>1710</v>
      </c>
      <c r="AC1361">
        <f>MIN(10, (Table1[[#This Row],[Avg BOD]]/4)*10)</f>
        <v>4.625</v>
      </c>
      <c r="AD1361">
        <f>MIN(10, (Table1[[#This Row],[Avg Fecal Coliform]]/600)*10)</f>
        <v>10</v>
      </c>
      <c r="AE1361">
        <f>MIN(10, (Table1[[#This Row],[Avg Nitrate N + Nitrite N]]/10)*10)</f>
        <v>0.75</v>
      </c>
      <c r="AF1361">
        <f>IF(OR(Table1[[#This Row],[Avg pH]]&lt;6.5,Table1[[#This Row],[Avg pH]]&gt;8.5),10,0)</f>
        <v>0</v>
      </c>
      <c r="AG1361">
        <f>MAX(0, 10-(2*Table1[[#This Row],[Avg Dissolved Oxygen]]))</f>
        <v>0</v>
      </c>
      <c r="AH1361">
        <f>(Table1[[#This Row],[Fecal Score]]*0.3) + (Table1[[#This Row],[BOD Score]]*0.25) + (Table1[[#This Row],[Nitrate Score]]*0.2) + (Table1[[#This Row],[pH Score]]*0.15) + (Table1[[#This Row],[Dissolved Oxygen Score]]*0.1)</f>
        <v>4.3062500000000004</v>
      </c>
      <c r="AI1361">
        <v>2020</v>
      </c>
    </row>
    <row r="1362" spans="1:35">
      <c r="A1362">
        <v>2214</v>
      </c>
      <c r="B1362" t="s">
        <v>16</v>
      </c>
      <c r="C1362" t="s">
        <v>8</v>
      </c>
      <c r="D1362" t="s">
        <v>5</v>
      </c>
      <c r="E1362">
        <v>20</v>
      </c>
      <c r="F1362">
        <v>34</v>
      </c>
      <c r="G1362">
        <f>(Table1[[#This Row],[Min Temperature]]+Table1[[#This Row],[Max Temperature]])/2</f>
        <v>27</v>
      </c>
      <c r="H1362">
        <v>4.2</v>
      </c>
      <c r="I1362">
        <v>7.6</v>
      </c>
      <c r="J1362">
        <f>(Table1[[#This Row],[Min Dissolved Oxygen]]+Table1[[#This Row],[Max Dissolved Oxygen]])/2</f>
        <v>5.9</v>
      </c>
      <c r="K1362">
        <v>7</v>
      </c>
      <c r="L1362">
        <v>7.7</v>
      </c>
      <c r="M1362">
        <f>(Table1[[#This Row],[Min pH]]+Table1[[#This Row],[Max pH]])/2</f>
        <v>7.35</v>
      </c>
      <c r="N1362">
        <v>41</v>
      </c>
      <c r="O1362">
        <v>60</v>
      </c>
      <c r="P1362">
        <f>(Table1[[#This Row],[Min Conductivity]]+Table1[[#This Row],[Max Conductivity]])/2</f>
        <v>50.5</v>
      </c>
      <c r="Q1362">
        <v>1.6</v>
      </c>
      <c r="R1362">
        <v>2.6</v>
      </c>
      <c r="S1362">
        <f>(Table1[[#This Row],[Min BOD]]+Table1[[#This Row],[Max BOD]])/2</f>
        <v>2.1</v>
      </c>
      <c r="T1362">
        <v>0.7</v>
      </c>
      <c r="U1362">
        <v>1.6</v>
      </c>
      <c r="V1362">
        <f>(Table1[[#This Row],[Min Nitrate N + Nitrite N]]+Table1[[#This Row],[Max Nitrate N + Nitrite N]])/2</f>
        <v>1.1499999999999999</v>
      </c>
      <c r="W1362">
        <v>300</v>
      </c>
      <c r="X1362">
        <v>730</v>
      </c>
      <c r="Y1362">
        <f>(Table1[[#This Row],[Min Fecal Coliform]]+Table1[[#This Row],[Max Fecal Coliform]])/2</f>
        <v>515</v>
      </c>
      <c r="Z1362">
        <v>720</v>
      </c>
      <c r="AA1362">
        <v>2000</v>
      </c>
      <c r="AB1362">
        <f>(Table1[[#This Row],[Min Total Coliform]]+Table1[[#This Row],[Max Total Coliform]])/2</f>
        <v>1360</v>
      </c>
      <c r="AC1362">
        <f>MIN(10, (Table1[[#This Row],[Avg BOD]]/4)*10)</f>
        <v>5.25</v>
      </c>
      <c r="AD1362">
        <f>MIN(10, (Table1[[#This Row],[Avg Fecal Coliform]]/600)*10)</f>
        <v>8.5833333333333321</v>
      </c>
      <c r="AE1362">
        <f>MIN(10, (Table1[[#This Row],[Avg Nitrate N + Nitrite N]]/10)*10)</f>
        <v>1.1499999999999999</v>
      </c>
      <c r="AF1362">
        <f>IF(OR(Table1[[#This Row],[Avg pH]]&lt;6.5,Table1[[#This Row],[Avg pH]]&gt;8.5),10,0)</f>
        <v>0</v>
      </c>
      <c r="AG1362">
        <f>MAX(0, 10-(2*Table1[[#This Row],[Avg Dissolved Oxygen]]))</f>
        <v>0</v>
      </c>
      <c r="AH1362">
        <f>(Table1[[#This Row],[Fecal Score]]*0.3) + (Table1[[#This Row],[BOD Score]]*0.25) + (Table1[[#This Row],[Nitrate Score]]*0.2) + (Table1[[#This Row],[pH Score]]*0.15) + (Table1[[#This Row],[Dissolved Oxygen Score]]*0.1)</f>
        <v>4.1174999999999997</v>
      </c>
      <c r="AI1362">
        <v>2020</v>
      </c>
    </row>
    <row r="1363" spans="1:35">
      <c r="A1363">
        <v>2215</v>
      </c>
      <c r="B1363" t="s">
        <v>17</v>
      </c>
      <c r="C1363" t="s">
        <v>8</v>
      </c>
      <c r="D1363" t="s">
        <v>5</v>
      </c>
      <c r="E1363">
        <v>20</v>
      </c>
      <c r="F1363">
        <v>34</v>
      </c>
      <c r="G1363">
        <f>(Table1[[#This Row],[Min Temperature]]+Table1[[#This Row],[Max Temperature]])/2</f>
        <v>27</v>
      </c>
      <c r="H1363">
        <v>4.3</v>
      </c>
      <c r="I1363">
        <v>10</v>
      </c>
      <c r="J1363">
        <f>(Table1[[#This Row],[Min Dissolved Oxygen]]+Table1[[#This Row],[Max Dissolved Oxygen]])/2</f>
        <v>7.15</v>
      </c>
      <c r="K1363">
        <v>7</v>
      </c>
      <c r="L1363">
        <v>7.7</v>
      </c>
      <c r="M1363">
        <f>(Table1[[#This Row],[Min pH]]+Table1[[#This Row],[Max pH]])/2</f>
        <v>7.35</v>
      </c>
      <c r="N1363">
        <v>57</v>
      </c>
      <c r="O1363">
        <v>84</v>
      </c>
      <c r="P1363">
        <f>(Table1[[#This Row],[Min Conductivity]]+Table1[[#This Row],[Max Conductivity]])/2</f>
        <v>70.5</v>
      </c>
      <c r="Q1363">
        <v>1.6</v>
      </c>
      <c r="R1363">
        <v>2.4</v>
      </c>
      <c r="S1363">
        <f>(Table1[[#This Row],[Min BOD]]+Table1[[#This Row],[Max BOD]])/2</f>
        <v>2</v>
      </c>
      <c r="T1363">
        <v>0.7</v>
      </c>
      <c r="U1363">
        <v>2</v>
      </c>
      <c r="V1363">
        <f>(Table1[[#This Row],[Min Nitrate N + Nitrite N]]+Table1[[#This Row],[Max Nitrate N + Nitrite N]])/2</f>
        <v>1.35</v>
      </c>
      <c r="W1363">
        <v>2</v>
      </c>
      <c r="X1363">
        <v>730</v>
      </c>
      <c r="Y1363">
        <f>(Table1[[#This Row],[Min Fecal Coliform]]+Table1[[#This Row],[Max Fecal Coliform]])/2</f>
        <v>366</v>
      </c>
      <c r="Z1363">
        <v>300</v>
      </c>
      <c r="AA1363">
        <v>2000</v>
      </c>
      <c r="AB1363">
        <f>(Table1[[#This Row],[Min Total Coliform]]+Table1[[#This Row],[Max Total Coliform]])/2</f>
        <v>1150</v>
      </c>
      <c r="AC1363">
        <f>MIN(10, (Table1[[#This Row],[Avg BOD]]/4)*10)</f>
        <v>5</v>
      </c>
      <c r="AD1363">
        <f>MIN(10, (Table1[[#This Row],[Avg Fecal Coliform]]/600)*10)</f>
        <v>6.1</v>
      </c>
      <c r="AE1363">
        <f>MIN(10, (Table1[[#This Row],[Avg Nitrate N + Nitrite N]]/10)*10)</f>
        <v>1.35</v>
      </c>
      <c r="AF1363">
        <f>IF(OR(Table1[[#This Row],[Avg pH]]&lt;6.5,Table1[[#This Row],[Avg pH]]&gt;8.5),10,0)</f>
        <v>0</v>
      </c>
      <c r="AG1363">
        <f>MAX(0, 10-(2*Table1[[#This Row],[Avg Dissolved Oxygen]]))</f>
        <v>0</v>
      </c>
      <c r="AH1363">
        <f>(Table1[[#This Row],[Fecal Score]]*0.3) + (Table1[[#This Row],[BOD Score]]*0.25) + (Table1[[#This Row],[Nitrate Score]]*0.2) + (Table1[[#This Row],[pH Score]]*0.15) + (Table1[[#This Row],[Dissolved Oxygen Score]]*0.1)</f>
        <v>3.35</v>
      </c>
      <c r="AI1363">
        <v>2020</v>
      </c>
    </row>
    <row r="1364" spans="1:35">
      <c r="A1364">
        <v>2216</v>
      </c>
      <c r="B1364" t="s">
        <v>18</v>
      </c>
      <c r="C1364" t="s">
        <v>8</v>
      </c>
      <c r="D1364" t="s">
        <v>5</v>
      </c>
      <c r="E1364">
        <v>20</v>
      </c>
      <c r="F1364">
        <v>34</v>
      </c>
      <c r="G1364">
        <f>(Table1[[#This Row],[Min Temperature]]+Table1[[#This Row],[Max Temperature]])/2</f>
        <v>27</v>
      </c>
      <c r="H1364">
        <v>5.0999999999999996</v>
      </c>
      <c r="I1364">
        <v>10.5</v>
      </c>
      <c r="J1364">
        <f>(Table1[[#This Row],[Min Dissolved Oxygen]]+Table1[[#This Row],[Max Dissolved Oxygen]])/2</f>
        <v>7.8</v>
      </c>
      <c r="K1364">
        <v>7.2</v>
      </c>
      <c r="L1364">
        <v>8</v>
      </c>
      <c r="M1364">
        <f>(Table1[[#This Row],[Min pH]]+Table1[[#This Row],[Max pH]])/2</f>
        <v>7.6</v>
      </c>
      <c r="N1364">
        <v>176</v>
      </c>
      <c r="O1364">
        <v>227</v>
      </c>
      <c r="P1364">
        <f>(Table1[[#This Row],[Min Conductivity]]+Table1[[#This Row],[Max Conductivity]])/2</f>
        <v>201.5</v>
      </c>
      <c r="Q1364">
        <v>2.2000000000000002</v>
      </c>
      <c r="R1364">
        <v>2.8</v>
      </c>
      <c r="S1364">
        <f>(Table1[[#This Row],[Min BOD]]+Table1[[#This Row],[Max BOD]])/2</f>
        <v>2.5</v>
      </c>
      <c r="T1364">
        <v>0.8</v>
      </c>
      <c r="U1364">
        <v>1.5</v>
      </c>
      <c r="V1364">
        <f>(Table1[[#This Row],[Min Nitrate N + Nitrite N]]+Table1[[#This Row],[Max Nitrate N + Nitrite N]])/2</f>
        <v>1.1499999999999999</v>
      </c>
      <c r="W1364">
        <v>300</v>
      </c>
      <c r="X1364">
        <v>910</v>
      </c>
      <c r="Y1364">
        <f>(Table1[[#This Row],[Min Fecal Coliform]]+Table1[[#This Row],[Max Fecal Coliform]])/2</f>
        <v>605</v>
      </c>
      <c r="Z1364">
        <v>730</v>
      </c>
      <c r="AA1364">
        <v>2000</v>
      </c>
      <c r="AB1364">
        <f>(Table1[[#This Row],[Min Total Coliform]]+Table1[[#This Row],[Max Total Coliform]])/2</f>
        <v>1365</v>
      </c>
      <c r="AC1364">
        <f>MIN(10, (Table1[[#This Row],[Avg BOD]]/4)*10)</f>
        <v>6.25</v>
      </c>
      <c r="AD1364">
        <f>MIN(10, (Table1[[#This Row],[Avg Fecal Coliform]]/600)*10)</f>
        <v>10</v>
      </c>
      <c r="AE1364">
        <f>MIN(10, (Table1[[#This Row],[Avg Nitrate N + Nitrite N]]/10)*10)</f>
        <v>1.1499999999999999</v>
      </c>
      <c r="AF1364">
        <f>IF(OR(Table1[[#This Row],[Avg pH]]&lt;6.5,Table1[[#This Row],[Avg pH]]&gt;8.5),10,0)</f>
        <v>0</v>
      </c>
      <c r="AG1364">
        <f>MAX(0, 10-(2*Table1[[#This Row],[Avg Dissolved Oxygen]]))</f>
        <v>0</v>
      </c>
      <c r="AH1364">
        <f>(Table1[[#This Row],[Fecal Score]]*0.3) + (Table1[[#This Row],[BOD Score]]*0.25) + (Table1[[#This Row],[Nitrate Score]]*0.2) + (Table1[[#This Row],[pH Score]]*0.15) + (Table1[[#This Row],[Dissolved Oxygen Score]]*0.1)</f>
        <v>4.7925000000000004</v>
      </c>
      <c r="AI1364">
        <v>2020</v>
      </c>
    </row>
    <row r="1365" spans="1:35">
      <c r="A1365">
        <v>2217</v>
      </c>
      <c r="B1365" t="s">
        <v>19</v>
      </c>
      <c r="C1365" t="s">
        <v>8</v>
      </c>
      <c r="D1365" t="s">
        <v>5</v>
      </c>
      <c r="E1365">
        <v>18</v>
      </c>
      <c r="F1365">
        <v>32</v>
      </c>
      <c r="G1365">
        <f>(Table1[[#This Row],[Min Temperature]]+Table1[[#This Row],[Max Temperature]])/2</f>
        <v>25</v>
      </c>
      <c r="H1365">
        <v>5.2</v>
      </c>
      <c r="I1365">
        <v>10.6</v>
      </c>
      <c r="J1365">
        <f>(Table1[[#This Row],[Min Dissolved Oxygen]]+Table1[[#This Row],[Max Dissolved Oxygen]])/2</f>
        <v>7.9</v>
      </c>
      <c r="K1365">
        <v>7</v>
      </c>
      <c r="L1365">
        <v>7.6</v>
      </c>
      <c r="M1365">
        <f>(Table1[[#This Row],[Min pH]]+Table1[[#This Row],[Max pH]])/2</f>
        <v>7.3</v>
      </c>
      <c r="N1365">
        <v>229</v>
      </c>
      <c r="O1365">
        <v>395</v>
      </c>
      <c r="P1365">
        <f>(Table1[[#This Row],[Min Conductivity]]+Table1[[#This Row],[Max Conductivity]])/2</f>
        <v>312</v>
      </c>
      <c r="Q1365">
        <v>2.2000000000000002</v>
      </c>
      <c r="R1365">
        <v>2.6</v>
      </c>
      <c r="S1365">
        <f>(Table1[[#This Row],[Min BOD]]+Table1[[#This Row],[Max BOD]])/2</f>
        <v>2.4000000000000004</v>
      </c>
      <c r="T1365">
        <v>1</v>
      </c>
      <c r="U1365">
        <v>2.1</v>
      </c>
      <c r="V1365">
        <f>(Table1[[#This Row],[Min Nitrate N + Nitrite N]]+Table1[[#This Row],[Max Nitrate N + Nitrite N]])/2</f>
        <v>1.55</v>
      </c>
      <c r="W1365">
        <v>730</v>
      </c>
      <c r="X1365">
        <v>1500</v>
      </c>
      <c r="Y1365">
        <f>(Table1[[#This Row],[Min Fecal Coliform]]+Table1[[#This Row],[Max Fecal Coliform]])/2</f>
        <v>1115</v>
      </c>
      <c r="Z1365">
        <v>1400</v>
      </c>
      <c r="AA1365">
        <v>3500</v>
      </c>
      <c r="AB1365">
        <f>(Table1[[#This Row],[Min Total Coliform]]+Table1[[#This Row],[Max Total Coliform]])/2</f>
        <v>2450</v>
      </c>
      <c r="AC1365">
        <f>MIN(10, (Table1[[#This Row],[Avg BOD]]/4)*10)</f>
        <v>6.0000000000000009</v>
      </c>
      <c r="AD1365">
        <f>MIN(10, (Table1[[#This Row],[Avg Fecal Coliform]]/600)*10)</f>
        <v>10</v>
      </c>
      <c r="AE1365">
        <f>MIN(10, (Table1[[#This Row],[Avg Nitrate N + Nitrite N]]/10)*10)</f>
        <v>1.55</v>
      </c>
      <c r="AF1365">
        <f>IF(OR(Table1[[#This Row],[Avg pH]]&lt;6.5,Table1[[#This Row],[Avg pH]]&gt;8.5),10,0)</f>
        <v>0</v>
      </c>
      <c r="AG1365">
        <f>MAX(0, 10-(2*Table1[[#This Row],[Avg Dissolved Oxygen]]))</f>
        <v>0</v>
      </c>
      <c r="AH1365">
        <f>(Table1[[#This Row],[Fecal Score]]*0.3) + (Table1[[#This Row],[BOD Score]]*0.25) + (Table1[[#This Row],[Nitrate Score]]*0.2) + (Table1[[#This Row],[pH Score]]*0.15) + (Table1[[#This Row],[Dissolved Oxygen Score]]*0.1)</f>
        <v>4.8100000000000005</v>
      </c>
      <c r="AI1365">
        <v>2020</v>
      </c>
    </row>
    <row r="1366" spans="1:35">
      <c r="A1366">
        <v>2219</v>
      </c>
      <c r="B1366" t="s">
        <v>21</v>
      </c>
      <c r="C1366" t="s">
        <v>8</v>
      </c>
      <c r="D1366" t="s">
        <v>5</v>
      </c>
      <c r="E1366">
        <v>20</v>
      </c>
      <c r="F1366">
        <v>35</v>
      </c>
      <c r="G1366">
        <f>(Table1[[#This Row],[Min Temperature]]+Table1[[#This Row],[Max Temperature]])/2</f>
        <v>27.5</v>
      </c>
      <c r="H1366">
        <v>4.8</v>
      </c>
      <c r="I1366">
        <v>10.5</v>
      </c>
      <c r="J1366">
        <f>(Table1[[#This Row],[Min Dissolved Oxygen]]+Table1[[#This Row],[Max Dissolved Oxygen]])/2</f>
        <v>7.65</v>
      </c>
      <c r="K1366">
        <v>6.8</v>
      </c>
      <c r="L1366">
        <v>8</v>
      </c>
      <c r="M1366">
        <f>(Table1[[#This Row],[Min pH]]+Table1[[#This Row],[Max pH]])/2</f>
        <v>7.4</v>
      </c>
      <c r="N1366">
        <v>216</v>
      </c>
      <c r="O1366">
        <v>250</v>
      </c>
      <c r="P1366">
        <f>(Table1[[#This Row],[Min Conductivity]]+Table1[[#This Row],[Max Conductivity]])/2</f>
        <v>233</v>
      </c>
      <c r="Q1366">
        <v>2</v>
      </c>
      <c r="R1366">
        <v>4.2</v>
      </c>
      <c r="S1366">
        <f>(Table1[[#This Row],[Min BOD]]+Table1[[#This Row],[Max BOD]])/2</f>
        <v>3.1</v>
      </c>
      <c r="T1366">
        <v>1</v>
      </c>
      <c r="U1366">
        <v>1.8</v>
      </c>
      <c r="V1366">
        <f>(Table1[[#This Row],[Min Nitrate N + Nitrite N]]+Table1[[#This Row],[Max Nitrate N + Nitrite N]])/2</f>
        <v>1.4</v>
      </c>
      <c r="W1366">
        <v>300</v>
      </c>
      <c r="X1366">
        <v>730</v>
      </c>
      <c r="Y1366">
        <f>(Table1[[#This Row],[Min Fecal Coliform]]+Table1[[#This Row],[Max Fecal Coliform]])/2</f>
        <v>515</v>
      </c>
      <c r="Z1366">
        <v>720</v>
      </c>
      <c r="AA1366">
        <v>2100</v>
      </c>
      <c r="AB1366">
        <f>(Table1[[#This Row],[Min Total Coliform]]+Table1[[#This Row],[Max Total Coliform]])/2</f>
        <v>1410</v>
      </c>
      <c r="AC1366">
        <f>MIN(10, (Table1[[#This Row],[Avg BOD]]/4)*10)</f>
        <v>7.75</v>
      </c>
      <c r="AD1366">
        <f>MIN(10, (Table1[[#This Row],[Avg Fecal Coliform]]/600)*10)</f>
        <v>8.5833333333333321</v>
      </c>
      <c r="AE1366">
        <f>MIN(10, (Table1[[#This Row],[Avg Nitrate N + Nitrite N]]/10)*10)</f>
        <v>1.4</v>
      </c>
      <c r="AF1366">
        <f>IF(OR(Table1[[#This Row],[Avg pH]]&lt;6.5,Table1[[#This Row],[Avg pH]]&gt;8.5),10,0)</f>
        <v>0</v>
      </c>
      <c r="AG1366">
        <f>MAX(0, 10-(2*Table1[[#This Row],[Avg Dissolved Oxygen]]))</f>
        <v>0</v>
      </c>
      <c r="AH1366">
        <f>(Table1[[#This Row],[Fecal Score]]*0.3) + (Table1[[#This Row],[BOD Score]]*0.25) + (Table1[[#This Row],[Nitrate Score]]*0.2) + (Table1[[#This Row],[pH Score]]*0.15) + (Table1[[#This Row],[Dissolved Oxygen Score]]*0.1)</f>
        <v>4.7924999999999995</v>
      </c>
      <c r="AI1366">
        <v>2020</v>
      </c>
    </row>
    <row r="1367" spans="1:35">
      <c r="A1367">
        <v>2220</v>
      </c>
      <c r="B1367" t="s">
        <v>22</v>
      </c>
      <c r="C1367" t="s">
        <v>8</v>
      </c>
      <c r="D1367" t="s">
        <v>5</v>
      </c>
      <c r="E1367">
        <v>20</v>
      </c>
      <c r="F1367">
        <v>34</v>
      </c>
      <c r="G1367">
        <f>(Table1[[#This Row],[Min Temperature]]+Table1[[#This Row],[Max Temperature]])/2</f>
        <v>27</v>
      </c>
      <c r="H1367">
        <v>5.5</v>
      </c>
      <c r="I1367">
        <v>11.4</v>
      </c>
      <c r="J1367">
        <f>(Table1[[#This Row],[Min Dissolved Oxygen]]+Table1[[#This Row],[Max Dissolved Oxygen]])/2</f>
        <v>8.4499999999999993</v>
      </c>
      <c r="K1367">
        <v>6.8</v>
      </c>
      <c r="L1367">
        <v>7.7</v>
      </c>
      <c r="M1367">
        <f>(Table1[[#This Row],[Min pH]]+Table1[[#This Row],[Max pH]])/2</f>
        <v>7.25</v>
      </c>
      <c r="N1367">
        <v>30</v>
      </c>
      <c r="O1367">
        <v>92</v>
      </c>
      <c r="P1367">
        <f>(Table1[[#This Row],[Min Conductivity]]+Table1[[#This Row],[Max Conductivity]])/2</f>
        <v>61</v>
      </c>
      <c r="Q1367">
        <v>1.4</v>
      </c>
      <c r="R1367">
        <v>2.4</v>
      </c>
      <c r="S1367">
        <f>(Table1[[#This Row],[Min BOD]]+Table1[[#This Row],[Max BOD]])/2</f>
        <v>1.9</v>
      </c>
      <c r="T1367">
        <v>0.6</v>
      </c>
      <c r="U1367">
        <v>1</v>
      </c>
      <c r="V1367">
        <f>(Table1[[#This Row],[Min Nitrate N + Nitrite N]]+Table1[[#This Row],[Max Nitrate N + Nitrite N]])/2</f>
        <v>0.8</v>
      </c>
      <c r="W1367">
        <v>2</v>
      </c>
      <c r="X1367">
        <v>910</v>
      </c>
      <c r="Y1367">
        <f>(Table1[[#This Row],[Min Fecal Coliform]]+Table1[[#This Row],[Max Fecal Coliform]])/2</f>
        <v>456</v>
      </c>
      <c r="Z1367">
        <v>360</v>
      </c>
      <c r="AA1367">
        <v>2800</v>
      </c>
      <c r="AB1367">
        <f>(Table1[[#This Row],[Min Total Coliform]]+Table1[[#This Row],[Max Total Coliform]])/2</f>
        <v>1580</v>
      </c>
      <c r="AC1367">
        <f>MIN(10, (Table1[[#This Row],[Avg BOD]]/4)*10)</f>
        <v>4.75</v>
      </c>
      <c r="AD1367">
        <f>MIN(10, (Table1[[#This Row],[Avg Fecal Coliform]]/600)*10)</f>
        <v>7.6</v>
      </c>
      <c r="AE1367">
        <f>MIN(10, (Table1[[#This Row],[Avg Nitrate N + Nitrite N]]/10)*10)</f>
        <v>0.8</v>
      </c>
      <c r="AF1367">
        <f>IF(OR(Table1[[#This Row],[Avg pH]]&lt;6.5,Table1[[#This Row],[Avg pH]]&gt;8.5),10,0)</f>
        <v>0</v>
      </c>
      <c r="AG1367">
        <f>MAX(0, 10-(2*Table1[[#This Row],[Avg Dissolved Oxygen]]))</f>
        <v>0</v>
      </c>
      <c r="AH1367">
        <f>(Table1[[#This Row],[Fecal Score]]*0.3) + (Table1[[#This Row],[BOD Score]]*0.25) + (Table1[[#This Row],[Nitrate Score]]*0.2) + (Table1[[#This Row],[pH Score]]*0.15) + (Table1[[#This Row],[Dissolved Oxygen Score]]*0.1)</f>
        <v>3.6274999999999999</v>
      </c>
      <c r="AI1367">
        <v>2020</v>
      </c>
    </row>
    <row r="1368" spans="1:35">
      <c r="A1368">
        <v>2221</v>
      </c>
      <c r="B1368" t="s">
        <v>23</v>
      </c>
      <c r="C1368" t="s">
        <v>8</v>
      </c>
      <c r="D1368" t="s">
        <v>5</v>
      </c>
      <c r="E1368">
        <v>19</v>
      </c>
      <c r="F1368">
        <v>36</v>
      </c>
      <c r="G1368">
        <f>(Table1[[#This Row],[Min Temperature]]+Table1[[#This Row],[Max Temperature]])/2</f>
        <v>27.5</v>
      </c>
      <c r="H1368">
        <v>6.4</v>
      </c>
      <c r="I1368">
        <v>11.1</v>
      </c>
      <c r="J1368">
        <f>(Table1[[#This Row],[Min Dissolved Oxygen]]+Table1[[#This Row],[Max Dissolved Oxygen]])/2</f>
        <v>8.75</v>
      </c>
      <c r="K1368">
        <v>7.2</v>
      </c>
      <c r="L1368">
        <v>8.1999999999999993</v>
      </c>
      <c r="M1368">
        <f>(Table1[[#This Row],[Min pH]]+Table1[[#This Row],[Max pH]])/2</f>
        <v>7.6999999999999993</v>
      </c>
      <c r="N1368">
        <v>47</v>
      </c>
      <c r="O1368">
        <v>64</v>
      </c>
      <c r="P1368">
        <f>(Table1[[#This Row],[Min Conductivity]]+Table1[[#This Row],[Max Conductivity]])/2</f>
        <v>55.5</v>
      </c>
      <c r="Q1368">
        <v>1.7</v>
      </c>
      <c r="R1368">
        <v>2.2999999999999998</v>
      </c>
      <c r="S1368">
        <f>(Table1[[#This Row],[Min BOD]]+Table1[[#This Row],[Max BOD]])/2</f>
        <v>2</v>
      </c>
      <c r="T1368">
        <v>0.6</v>
      </c>
      <c r="U1368">
        <v>1.6</v>
      </c>
      <c r="V1368">
        <f>(Table1[[#This Row],[Min Nitrate N + Nitrite N]]+Table1[[#This Row],[Max Nitrate N + Nitrite N]])/2</f>
        <v>1.1000000000000001</v>
      </c>
      <c r="W1368">
        <v>300</v>
      </c>
      <c r="X1368">
        <v>910</v>
      </c>
      <c r="Y1368">
        <f>(Table1[[#This Row],[Min Fecal Coliform]]+Table1[[#This Row],[Max Fecal Coliform]])/2</f>
        <v>605</v>
      </c>
      <c r="Z1368">
        <v>1100</v>
      </c>
      <c r="AA1368">
        <v>2100</v>
      </c>
      <c r="AB1368">
        <f>(Table1[[#This Row],[Min Total Coliform]]+Table1[[#This Row],[Max Total Coliform]])/2</f>
        <v>1600</v>
      </c>
      <c r="AC1368">
        <f>MIN(10, (Table1[[#This Row],[Avg BOD]]/4)*10)</f>
        <v>5</v>
      </c>
      <c r="AD1368">
        <f>MIN(10, (Table1[[#This Row],[Avg Fecal Coliform]]/600)*10)</f>
        <v>10</v>
      </c>
      <c r="AE1368">
        <f>MIN(10, (Table1[[#This Row],[Avg Nitrate N + Nitrite N]]/10)*10)</f>
        <v>1.1000000000000001</v>
      </c>
      <c r="AF1368">
        <f>IF(OR(Table1[[#This Row],[Avg pH]]&lt;6.5,Table1[[#This Row],[Avg pH]]&gt;8.5),10,0)</f>
        <v>0</v>
      </c>
      <c r="AG1368">
        <f>MAX(0, 10-(2*Table1[[#This Row],[Avg Dissolved Oxygen]]))</f>
        <v>0</v>
      </c>
      <c r="AH1368">
        <f>(Table1[[#This Row],[Fecal Score]]*0.3) + (Table1[[#This Row],[BOD Score]]*0.25) + (Table1[[#This Row],[Nitrate Score]]*0.2) + (Table1[[#This Row],[pH Score]]*0.15) + (Table1[[#This Row],[Dissolved Oxygen Score]]*0.1)</f>
        <v>4.47</v>
      </c>
      <c r="AI1368">
        <v>2020</v>
      </c>
    </row>
    <row r="1369" spans="1:35">
      <c r="A1369">
        <v>2222</v>
      </c>
      <c r="B1369" t="s">
        <v>24</v>
      </c>
      <c r="C1369" t="s">
        <v>8</v>
      </c>
      <c r="D1369" t="s">
        <v>5</v>
      </c>
      <c r="E1369">
        <v>22</v>
      </c>
      <c r="F1369">
        <v>36</v>
      </c>
      <c r="G1369">
        <f>(Table1[[#This Row],[Min Temperature]]+Table1[[#This Row],[Max Temperature]])/2</f>
        <v>29</v>
      </c>
      <c r="H1369">
        <v>4</v>
      </c>
      <c r="I1369">
        <v>4.9000000000000004</v>
      </c>
      <c r="J1369">
        <f>(Table1[[#This Row],[Min Dissolved Oxygen]]+Table1[[#This Row],[Max Dissolved Oxygen]])/2</f>
        <v>4.45</v>
      </c>
      <c r="K1369">
        <v>7.3</v>
      </c>
      <c r="L1369">
        <v>8.1999999999999993</v>
      </c>
      <c r="M1369">
        <f>(Table1[[#This Row],[Min pH]]+Table1[[#This Row],[Max pH]])/2</f>
        <v>7.75</v>
      </c>
      <c r="N1369">
        <v>27</v>
      </c>
      <c r="O1369">
        <v>65</v>
      </c>
      <c r="P1369">
        <f>(Table1[[#This Row],[Min Conductivity]]+Table1[[#This Row],[Max Conductivity]])/2</f>
        <v>46</v>
      </c>
      <c r="Q1369">
        <v>1.3</v>
      </c>
      <c r="R1369">
        <v>2.4</v>
      </c>
      <c r="S1369">
        <f>(Table1[[#This Row],[Min BOD]]+Table1[[#This Row],[Max BOD]])/2</f>
        <v>1.85</v>
      </c>
      <c r="T1369">
        <v>0.6</v>
      </c>
      <c r="U1369">
        <v>1.1000000000000001</v>
      </c>
      <c r="V1369">
        <f>(Table1[[#This Row],[Min Nitrate N + Nitrite N]]+Table1[[#This Row],[Max Nitrate N + Nitrite N]])/2</f>
        <v>0.85000000000000009</v>
      </c>
      <c r="W1369">
        <v>300</v>
      </c>
      <c r="X1369">
        <v>720</v>
      </c>
      <c r="Y1369">
        <f>(Table1[[#This Row],[Min Fecal Coliform]]+Table1[[#This Row],[Max Fecal Coliform]])/2</f>
        <v>510</v>
      </c>
      <c r="Z1369">
        <v>720</v>
      </c>
      <c r="AA1369">
        <v>1500</v>
      </c>
      <c r="AB1369">
        <f>(Table1[[#This Row],[Min Total Coliform]]+Table1[[#This Row],[Max Total Coliform]])/2</f>
        <v>1110</v>
      </c>
      <c r="AC1369">
        <f>MIN(10, (Table1[[#This Row],[Avg BOD]]/4)*10)</f>
        <v>4.625</v>
      </c>
      <c r="AD1369">
        <f>MIN(10, (Table1[[#This Row],[Avg Fecal Coliform]]/600)*10)</f>
        <v>8.5</v>
      </c>
      <c r="AE1369">
        <f>MIN(10, (Table1[[#This Row],[Avg Nitrate N + Nitrite N]]/10)*10)</f>
        <v>0.85000000000000009</v>
      </c>
      <c r="AF1369">
        <f>IF(OR(Table1[[#This Row],[Avg pH]]&lt;6.5,Table1[[#This Row],[Avg pH]]&gt;8.5),10,0)</f>
        <v>0</v>
      </c>
      <c r="AG1369">
        <f>MAX(0, 10-(2*Table1[[#This Row],[Avg Dissolved Oxygen]]))</f>
        <v>1.0999999999999996</v>
      </c>
      <c r="AH1369">
        <f>(Table1[[#This Row],[Fecal Score]]*0.3) + (Table1[[#This Row],[BOD Score]]*0.25) + (Table1[[#This Row],[Nitrate Score]]*0.2) + (Table1[[#This Row],[pH Score]]*0.15) + (Table1[[#This Row],[Dissolved Oxygen Score]]*0.1)</f>
        <v>3.9862499999999996</v>
      </c>
      <c r="AI1369">
        <v>2020</v>
      </c>
    </row>
    <row r="1370" spans="1:35">
      <c r="A1370">
        <v>2223</v>
      </c>
      <c r="B1370" t="s">
        <v>25</v>
      </c>
      <c r="C1370" t="s">
        <v>8</v>
      </c>
      <c r="D1370" t="s">
        <v>5</v>
      </c>
      <c r="E1370">
        <v>22</v>
      </c>
      <c r="F1370">
        <v>35</v>
      </c>
      <c r="G1370">
        <f>(Table1[[#This Row],[Min Temperature]]+Table1[[#This Row],[Max Temperature]])/2</f>
        <v>28.5</v>
      </c>
      <c r="H1370">
        <v>4.0999999999999996</v>
      </c>
      <c r="I1370">
        <v>4.8</v>
      </c>
      <c r="J1370">
        <f>(Table1[[#This Row],[Min Dissolved Oxygen]]+Table1[[#This Row],[Max Dissolved Oxygen]])/2</f>
        <v>4.4499999999999993</v>
      </c>
      <c r="K1370">
        <v>7.2</v>
      </c>
      <c r="L1370">
        <v>7.7</v>
      </c>
      <c r="M1370">
        <f>(Table1[[#This Row],[Min pH]]+Table1[[#This Row],[Max pH]])/2</f>
        <v>7.45</v>
      </c>
      <c r="N1370">
        <v>49</v>
      </c>
      <c r="O1370">
        <v>70</v>
      </c>
      <c r="P1370">
        <f>(Table1[[#This Row],[Min Conductivity]]+Table1[[#This Row],[Max Conductivity]])/2</f>
        <v>59.5</v>
      </c>
      <c r="Q1370">
        <v>1.3</v>
      </c>
      <c r="R1370">
        <v>2.7</v>
      </c>
      <c r="S1370">
        <f>(Table1[[#This Row],[Min BOD]]+Table1[[#This Row],[Max BOD]])/2</f>
        <v>2</v>
      </c>
      <c r="T1370">
        <v>0.4</v>
      </c>
      <c r="U1370">
        <v>1.1000000000000001</v>
      </c>
      <c r="V1370">
        <f>(Table1[[#This Row],[Min Nitrate N + Nitrite N]]+Table1[[#This Row],[Max Nitrate N + Nitrite N]])/2</f>
        <v>0.75</v>
      </c>
      <c r="W1370">
        <v>2</v>
      </c>
      <c r="X1370">
        <v>910</v>
      </c>
      <c r="Y1370">
        <f>(Table1[[#This Row],[Min Fecal Coliform]]+Table1[[#This Row],[Max Fecal Coliform]])/2</f>
        <v>456</v>
      </c>
      <c r="Z1370">
        <v>360</v>
      </c>
      <c r="AA1370">
        <v>2700</v>
      </c>
      <c r="AB1370">
        <f>(Table1[[#This Row],[Min Total Coliform]]+Table1[[#This Row],[Max Total Coliform]])/2</f>
        <v>1530</v>
      </c>
      <c r="AC1370">
        <f>MIN(10, (Table1[[#This Row],[Avg BOD]]/4)*10)</f>
        <v>5</v>
      </c>
      <c r="AD1370">
        <f>MIN(10, (Table1[[#This Row],[Avg Fecal Coliform]]/600)*10)</f>
        <v>7.6</v>
      </c>
      <c r="AE1370">
        <f>MIN(10, (Table1[[#This Row],[Avg Nitrate N + Nitrite N]]/10)*10)</f>
        <v>0.75</v>
      </c>
      <c r="AF1370">
        <f>IF(OR(Table1[[#This Row],[Avg pH]]&lt;6.5,Table1[[#This Row],[Avg pH]]&gt;8.5),10,0)</f>
        <v>0</v>
      </c>
      <c r="AG1370">
        <f>MAX(0, 10-(2*Table1[[#This Row],[Avg Dissolved Oxygen]]))</f>
        <v>1.1000000000000014</v>
      </c>
      <c r="AH1370">
        <f>(Table1[[#This Row],[Fecal Score]]*0.3) + (Table1[[#This Row],[BOD Score]]*0.25) + (Table1[[#This Row],[Nitrate Score]]*0.2) + (Table1[[#This Row],[pH Score]]*0.15) + (Table1[[#This Row],[Dissolved Oxygen Score]]*0.1)</f>
        <v>3.79</v>
      </c>
      <c r="AI1370">
        <v>2020</v>
      </c>
    </row>
    <row r="1371" spans="1:35">
      <c r="A1371">
        <v>2224</v>
      </c>
      <c r="B1371" t="s">
        <v>26</v>
      </c>
      <c r="C1371" t="s">
        <v>8</v>
      </c>
      <c r="D1371" t="s">
        <v>5</v>
      </c>
      <c r="E1371">
        <v>22</v>
      </c>
      <c r="F1371">
        <v>35</v>
      </c>
      <c r="G1371">
        <f>(Table1[[#This Row],[Min Temperature]]+Table1[[#This Row],[Max Temperature]])/2</f>
        <v>28.5</v>
      </c>
      <c r="H1371">
        <v>4.3</v>
      </c>
      <c r="I1371">
        <v>5.5</v>
      </c>
      <c r="J1371">
        <f>(Table1[[#This Row],[Min Dissolved Oxygen]]+Table1[[#This Row],[Max Dissolved Oxygen]])/2</f>
        <v>4.9000000000000004</v>
      </c>
      <c r="K1371">
        <v>7</v>
      </c>
      <c r="L1371">
        <v>7.9</v>
      </c>
      <c r="M1371">
        <f>(Table1[[#This Row],[Min pH]]+Table1[[#This Row],[Max pH]])/2</f>
        <v>7.45</v>
      </c>
      <c r="N1371">
        <v>73</v>
      </c>
      <c r="O1371">
        <v>96</v>
      </c>
      <c r="P1371">
        <f>(Table1[[#This Row],[Min Conductivity]]+Table1[[#This Row],[Max Conductivity]])/2</f>
        <v>84.5</v>
      </c>
      <c r="Q1371">
        <v>1.4</v>
      </c>
      <c r="R1371">
        <v>2.6</v>
      </c>
      <c r="S1371">
        <f>(Table1[[#This Row],[Min BOD]]+Table1[[#This Row],[Max BOD]])/2</f>
        <v>2</v>
      </c>
      <c r="T1371">
        <v>0.6</v>
      </c>
      <c r="U1371">
        <v>1.1000000000000001</v>
      </c>
      <c r="V1371">
        <f>(Table1[[#This Row],[Min Nitrate N + Nitrite N]]+Table1[[#This Row],[Max Nitrate N + Nitrite N]])/2</f>
        <v>0.85000000000000009</v>
      </c>
      <c r="W1371">
        <v>2</v>
      </c>
      <c r="X1371">
        <v>910</v>
      </c>
      <c r="Y1371">
        <f>(Table1[[#This Row],[Min Fecal Coliform]]+Table1[[#This Row],[Max Fecal Coliform]])/2</f>
        <v>456</v>
      </c>
      <c r="Z1371">
        <v>730</v>
      </c>
      <c r="AA1371">
        <v>2100</v>
      </c>
      <c r="AB1371">
        <f>(Table1[[#This Row],[Min Total Coliform]]+Table1[[#This Row],[Max Total Coliform]])/2</f>
        <v>1415</v>
      </c>
      <c r="AC1371">
        <f>MIN(10, (Table1[[#This Row],[Avg BOD]]/4)*10)</f>
        <v>5</v>
      </c>
      <c r="AD1371">
        <f>MIN(10, (Table1[[#This Row],[Avg Fecal Coliform]]/600)*10)</f>
        <v>7.6</v>
      </c>
      <c r="AE1371">
        <f>MIN(10, (Table1[[#This Row],[Avg Nitrate N + Nitrite N]]/10)*10)</f>
        <v>0.85000000000000009</v>
      </c>
      <c r="AF1371">
        <f>IF(OR(Table1[[#This Row],[Avg pH]]&lt;6.5,Table1[[#This Row],[Avg pH]]&gt;8.5),10,0)</f>
        <v>0</v>
      </c>
      <c r="AG1371">
        <f>MAX(0, 10-(2*Table1[[#This Row],[Avg Dissolved Oxygen]]))</f>
        <v>0.19999999999999929</v>
      </c>
      <c r="AH1371">
        <f>(Table1[[#This Row],[Fecal Score]]*0.3) + (Table1[[#This Row],[BOD Score]]*0.25) + (Table1[[#This Row],[Nitrate Score]]*0.2) + (Table1[[#This Row],[pH Score]]*0.15) + (Table1[[#This Row],[Dissolved Oxygen Score]]*0.1)</f>
        <v>3.7199999999999998</v>
      </c>
      <c r="AI1371">
        <v>2020</v>
      </c>
    </row>
    <row r="1372" spans="1:35">
      <c r="A1372">
        <v>2225</v>
      </c>
      <c r="B1372" t="s">
        <v>27</v>
      </c>
      <c r="C1372" t="s">
        <v>8</v>
      </c>
      <c r="D1372" t="s">
        <v>5</v>
      </c>
      <c r="E1372">
        <v>20</v>
      </c>
      <c r="F1372">
        <v>24</v>
      </c>
      <c r="G1372">
        <f>(Table1[[#This Row],[Min Temperature]]+Table1[[#This Row],[Max Temperature]])/2</f>
        <v>22</v>
      </c>
      <c r="H1372">
        <v>4.0999999999999996</v>
      </c>
      <c r="I1372">
        <v>5.2</v>
      </c>
      <c r="J1372">
        <f>(Table1[[#This Row],[Min Dissolved Oxygen]]+Table1[[#This Row],[Max Dissolved Oxygen]])/2</f>
        <v>4.6500000000000004</v>
      </c>
      <c r="K1372">
        <v>7.2</v>
      </c>
      <c r="L1372">
        <v>7.6</v>
      </c>
      <c r="M1372">
        <f>(Table1[[#This Row],[Min pH]]+Table1[[#This Row],[Max pH]])/2</f>
        <v>7.4</v>
      </c>
      <c r="N1372">
        <v>96</v>
      </c>
      <c r="O1372">
        <v>131</v>
      </c>
      <c r="P1372">
        <f>(Table1[[#This Row],[Min Conductivity]]+Table1[[#This Row],[Max Conductivity]])/2</f>
        <v>113.5</v>
      </c>
      <c r="Q1372">
        <v>2</v>
      </c>
      <c r="R1372">
        <v>2.7</v>
      </c>
      <c r="S1372">
        <f>(Table1[[#This Row],[Min BOD]]+Table1[[#This Row],[Max BOD]])/2</f>
        <v>2.35</v>
      </c>
      <c r="T1372">
        <v>0.7</v>
      </c>
      <c r="U1372">
        <v>1.3</v>
      </c>
      <c r="V1372">
        <f>(Table1[[#This Row],[Min Nitrate N + Nitrite N]]+Table1[[#This Row],[Max Nitrate N + Nitrite N]])/2</f>
        <v>1</v>
      </c>
      <c r="W1372">
        <v>300</v>
      </c>
      <c r="X1372">
        <v>730</v>
      </c>
      <c r="Y1372">
        <f>(Table1[[#This Row],[Min Fecal Coliform]]+Table1[[#This Row],[Max Fecal Coliform]])/2</f>
        <v>515</v>
      </c>
      <c r="Z1372">
        <v>300</v>
      </c>
      <c r="AA1372">
        <v>2000</v>
      </c>
      <c r="AB1372">
        <f>(Table1[[#This Row],[Min Total Coliform]]+Table1[[#This Row],[Max Total Coliform]])/2</f>
        <v>1150</v>
      </c>
      <c r="AC1372">
        <f>MIN(10, (Table1[[#This Row],[Avg BOD]]/4)*10)</f>
        <v>5.875</v>
      </c>
      <c r="AD1372">
        <f>MIN(10, (Table1[[#This Row],[Avg Fecal Coliform]]/600)*10)</f>
        <v>8.5833333333333321</v>
      </c>
      <c r="AE1372">
        <f>MIN(10, (Table1[[#This Row],[Avg Nitrate N + Nitrite N]]/10)*10)</f>
        <v>1</v>
      </c>
      <c r="AF1372">
        <f>IF(OR(Table1[[#This Row],[Avg pH]]&lt;6.5,Table1[[#This Row],[Avg pH]]&gt;8.5),10,0)</f>
        <v>0</v>
      </c>
      <c r="AG1372">
        <f>MAX(0, 10-(2*Table1[[#This Row],[Avg Dissolved Oxygen]]))</f>
        <v>0.69999999999999929</v>
      </c>
      <c r="AH1372">
        <f>(Table1[[#This Row],[Fecal Score]]*0.3) + (Table1[[#This Row],[BOD Score]]*0.25) + (Table1[[#This Row],[Nitrate Score]]*0.2) + (Table1[[#This Row],[pH Score]]*0.15) + (Table1[[#This Row],[Dissolved Oxygen Score]]*0.1)</f>
        <v>4.3137499999999998</v>
      </c>
      <c r="AI1372">
        <v>2020</v>
      </c>
    </row>
    <row r="1373" spans="1:35">
      <c r="A1373">
        <v>2226</v>
      </c>
      <c r="B1373" t="s">
        <v>28</v>
      </c>
      <c r="C1373" t="s">
        <v>8</v>
      </c>
      <c r="D1373" t="s">
        <v>5</v>
      </c>
      <c r="E1373">
        <v>19</v>
      </c>
      <c r="F1373">
        <v>33</v>
      </c>
      <c r="G1373">
        <f>(Table1[[#This Row],[Min Temperature]]+Table1[[#This Row],[Max Temperature]])/2</f>
        <v>26</v>
      </c>
      <c r="H1373">
        <v>5.5</v>
      </c>
      <c r="I1373">
        <v>7.7</v>
      </c>
      <c r="J1373">
        <f>(Table1[[#This Row],[Min Dissolved Oxygen]]+Table1[[#This Row],[Max Dissolved Oxygen]])/2</f>
        <v>6.6</v>
      </c>
      <c r="K1373">
        <v>6.8</v>
      </c>
      <c r="L1373">
        <v>7.7</v>
      </c>
      <c r="M1373">
        <f>(Table1[[#This Row],[Min pH]]+Table1[[#This Row],[Max pH]])/2</f>
        <v>7.25</v>
      </c>
      <c r="N1373">
        <v>21</v>
      </c>
      <c r="O1373">
        <v>35</v>
      </c>
      <c r="P1373">
        <f>(Table1[[#This Row],[Min Conductivity]]+Table1[[#This Row],[Max Conductivity]])/2</f>
        <v>28</v>
      </c>
      <c r="Q1373">
        <v>1.5</v>
      </c>
      <c r="R1373">
        <v>2.4</v>
      </c>
      <c r="S1373">
        <f>(Table1[[#This Row],[Min BOD]]+Table1[[#This Row],[Max BOD]])/2</f>
        <v>1.95</v>
      </c>
      <c r="T1373">
        <v>0.2</v>
      </c>
      <c r="U1373">
        <v>0.8</v>
      </c>
      <c r="V1373">
        <f>(Table1[[#This Row],[Min Nitrate N + Nitrite N]]+Table1[[#This Row],[Max Nitrate N + Nitrite N]])/2</f>
        <v>0.5</v>
      </c>
      <c r="W1373">
        <v>2</v>
      </c>
      <c r="X1373">
        <v>300</v>
      </c>
      <c r="Y1373">
        <f>(Table1[[#This Row],[Min Fecal Coliform]]+Table1[[#This Row],[Max Fecal Coliform]])/2</f>
        <v>151</v>
      </c>
      <c r="Z1373">
        <v>300</v>
      </c>
      <c r="AA1373">
        <v>730</v>
      </c>
      <c r="AB1373">
        <f>(Table1[[#This Row],[Min Total Coliform]]+Table1[[#This Row],[Max Total Coliform]])/2</f>
        <v>515</v>
      </c>
      <c r="AC1373">
        <f>MIN(10, (Table1[[#This Row],[Avg BOD]]/4)*10)</f>
        <v>4.875</v>
      </c>
      <c r="AD1373">
        <f>MIN(10, (Table1[[#This Row],[Avg Fecal Coliform]]/600)*10)</f>
        <v>2.5166666666666666</v>
      </c>
      <c r="AE1373">
        <f>MIN(10, (Table1[[#This Row],[Avg Nitrate N + Nitrite N]]/10)*10)</f>
        <v>0.5</v>
      </c>
      <c r="AF1373">
        <f>IF(OR(Table1[[#This Row],[Avg pH]]&lt;6.5,Table1[[#This Row],[Avg pH]]&gt;8.5),10,0)</f>
        <v>0</v>
      </c>
      <c r="AG1373">
        <f>MAX(0, 10-(2*Table1[[#This Row],[Avg Dissolved Oxygen]]))</f>
        <v>0</v>
      </c>
      <c r="AH1373">
        <f>(Table1[[#This Row],[Fecal Score]]*0.3) + (Table1[[#This Row],[BOD Score]]*0.25) + (Table1[[#This Row],[Nitrate Score]]*0.2) + (Table1[[#This Row],[pH Score]]*0.15) + (Table1[[#This Row],[Dissolved Oxygen Score]]*0.1)</f>
        <v>2.07375</v>
      </c>
      <c r="AI1373">
        <v>2020</v>
      </c>
    </row>
    <row r="1374" spans="1:35">
      <c r="A1374">
        <v>2227</v>
      </c>
      <c r="B1374" t="s">
        <v>29</v>
      </c>
      <c r="C1374" t="s">
        <v>8</v>
      </c>
      <c r="D1374" t="s">
        <v>5</v>
      </c>
      <c r="E1374">
        <v>19</v>
      </c>
      <c r="F1374">
        <v>32</v>
      </c>
      <c r="G1374">
        <f>(Table1[[#This Row],[Min Temperature]]+Table1[[#This Row],[Max Temperature]])/2</f>
        <v>25.5</v>
      </c>
      <c r="H1374">
        <v>4.8</v>
      </c>
      <c r="I1374">
        <v>7.2</v>
      </c>
      <c r="J1374">
        <f>(Table1[[#This Row],[Min Dissolved Oxygen]]+Table1[[#This Row],[Max Dissolved Oxygen]])/2</f>
        <v>6</v>
      </c>
      <c r="K1374">
        <v>6.7</v>
      </c>
      <c r="L1374">
        <v>7.8</v>
      </c>
      <c r="M1374">
        <f>(Table1[[#This Row],[Min pH]]+Table1[[#This Row],[Max pH]])/2</f>
        <v>7.25</v>
      </c>
      <c r="N1374">
        <v>22</v>
      </c>
      <c r="O1374">
        <v>57</v>
      </c>
      <c r="P1374">
        <f>(Table1[[#This Row],[Min Conductivity]]+Table1[[#This Row],[Max Conductivity]])/2</f>
        <v>39.5</v>
      </c>
      <c r="Q1374">
        <v>1.8</v>
      </c>
      <c r="R1374">
        <v>2.5</v>
      </c>
      <c r="S1374">
        <f>(Table1[[#This Row],[Min BOD]]+Table1[[#This Row],[Max BOD]])/2</f>
        <v>2.15</v>
      </c>
      <c r="T1374">
        <v>0.4</v>
      </c>
      <c r="U1374">
        <v>1.1000000000000001</v>
      </c>
      <c r="V1374">
        <f>(Table1[[#This Row],[Min Nitrate N + Nitrite N]]+Table1[[#This Row],[Max Nitrate N + Nitrite N]])/2</f>
        <v>0.75</v>
      </c>
      <c r="W1374">
        <v>2</v>
      </c>
      <c r="X1374">
        <v>2</v>
      </c>
      <c r="Y1374">
        <f>(Table1[[#This Row],[Min Fecal Coliform]]+Table1[[#This Row],[Max Fecal Coliform]])/2</f>
        <v>2</v>
      </c>
      <c r="Z1374">
        <v>2</v>
      </c>
      <c r="AA1374">
        <v>730</v>
      </c>
      <c r="AB1374">
        <f>(Table1[[#This Row],[Min Total Coliform]]+Table1[[#This Row],[Max Total Coliform]])/2</f>
        <v>366</v>
      </c>
      <c r="AC1374">
        <f>MIN(10, (Table1[[#This Row],[Avg BOD]]/4)*10)</f>
        <v>5.375</v>
      </c>
      <c r="AD1374">
        <f>MIN(10, (Table1[[#This Row],[Avg Fecal Coliform]]/600)*10)</f>
        <v>3.3333333333333333E-2</v>
      </c>
      <c r="AE1374">
        <f>MIN(10, (Table1[[#This Row],[Avg Nitrate N + Nitrite N]]/10)*10)</f>
        <v>0.75</v>
      </c>
      <c r="AF1374">
        <f>IF(OR(Table1[[#This Row],[Avg pH]]&lt;6.5,Table1[[#This Row],[Avg pH]]&gt;8.5),10,0)</f>
        <v>0</v>
      </c>
      <c r="AG1374">
        <f>MAX(0, 10-(2*Table1[[#This Row],[Avg Dissolved Oxygen]]))</f>
        <v>0</v>
      </c>
      <c r="AH1374">
        <f>(Table1[[#This Row],[Fecal Score]]*0.3) + (Table1[[#This Row],[BOD Score]]*0.25) + (Table1[[#This Row],[Nitrate Score]]*0.2) + (Table1[[#This Row],[pH Score]]*0.15) + (Table1[[#This Row],[Dissolved Oxygen Score]]*0.1)</f>
        <v>1.5037500000000001</v>
      </c>
      <c r="AI1374">
        <v>2020</v>
      </c>
    </row>
    <row r="1375" spans="1:35">
      <c r="A1375">
        <v>2228</v>
      </c>
      <c r="B1375" t="s">
        <v>30</v>
      </c>
      <c r="C1375" t="s">
        <v>8</v>
      </c>
      <c r="D1375" t="s">
        <v>5</v>
      </c>
      <c r="E1375">
        <v>20</v>
      </c>
      <c r="F1375">
        <v>30</v>
      </c>
      <c r="G1375">
        <f>(Table1[[#This Row],[Min Temperature]]+Table1[[#This Row],[Max Temperature]])/2</f>
        <v>25</v>
      </c>
      <c r="H1375">
        <v>6.7</v>
      </c>
      <c r="I1375">
        <v>9.5</v>
      </c>
      <c r="J1375">
        <f>(Table1[[#This Row],[Min Dissolved Oxygen]]+Table1[[#This Row],[Max Dissolved Oxygen]])/2</f>
        <v>8.1</v>
      </c>
      <c r="K1375">
        <v>7</v>
      </c>
      <c r="L1375">
        <v>7.7</v>
      </c>
      <c r="M1375">
        <f>(Table1[[#This Row],[Min pH]]+Table1[[#This Row],[Max pH]])/2</f>
        <v>7.35</v>
      </c>
      <c r="N1375">
        <v>36</v>
      </c>
      <c r="O1375">
        <v>65</v>
      </c>
      <c r="P1375">
        <f>(Table1[[#This Row],[Min Conductivity]]+Table1[[#This Row],[Max Conductivity]])/2</f>
        <v>50.5</v>
      </c>
      <c r="Q1375">
        <v>1.3</v>
      </c>
      <c r="R1375">
        <v>2.2999999999999998</v>
      </c>
      <c r="S1375">
        <f>(Table1[[#This Row],[Min BOD]]+Table1[[#This Row],[Max BOD]])/2</f>
        <v>1.7999999999999998</v>
      </c>
      <c r="T1375">
        <v>0.5</v>
      </c>
      <c r="U1375">
        <v>1</v>
      </c>
      <c r="V1375">
        <f>(Table1[[#This Row],[Min Nitrate N + Nitrite N]]+Table1[[#This Row],[Max Nitrate N + Nitrite N]])/2</f>
        <v>0.75</v>
      </c>
      <c r="W1375">
        <v>300</v>
      </c>
      <c r="X1375">
        <v>910</v>
      </c>
      <c r="Y1375">
        <f>(Table1[[#This Row],[Min Fecal Coliform]]+Table1[[#This Row],[Max Fecal Coliform]])/2</f>
        <v>605</v>
      </c>
      <c r="Z1375">
        <v>360</v>
      </c>
      <c r="AA1375">
        <v>2000</v>
      </c>
      <c r="AB1375">
        <f>(Table1[[#This Row],[Min Total Coliform]]+Table1[[#This Row],[Max Total Coliform]])/2</f>
        <v>1180</v>
      </c>
      <c r="AC1375">
        <f>MIN(10, (Table1[[#This Row],[Avg BOD]]/4)*10)</f>
        <v>4.5</v>
      </c>
      <c r="AD1375">
        <f>MIN(10, (Table1[[#This Row],[Avg Fecal Coliform]]/600)*10)</f>
        <v>10</v>
      </c>
      <c r="AE1375">
        <f>MIN(10, (Table1[[#This Row],[Avg Nitrate N + Nitrite N]]/10)*10)</f>
        <v>0.75</v>
      </c>
      <c r="AF1375">
        <f>IF(OR(Table1[[#This Row],[Avg pH]]&lt;6.5,Table1[[#This Row],[Avg pH]]&gt;8.5),10,0)</f>
        <v>0</v>
      </c>
      <c r="AG1375">
        <f>MAX(0, 10-(2*Table1[[#This Row],[Avg Dissolved Oxygen]]))</f>
        <v>0</v>
      </c>
      <c r="AH1375">
        <f>(Table1[[#This Row],[Fecal Score]]*0.3) + (Table1[[#This Row],[BOD Score]]*0.25) + (Table1[[#This Row],[Nitrate Score]]*0.2) + (Table1[[#This Row],[pH Score]]*0.15) + (Table1[[#This Row],[Dissolved Oxygen Score]]*0.1)</f>
        <v>4.2750000000000004</v>
      </c>
      <c r="AI1375">
        <v>2020</v>
      </c>
    </row>
    <row r="1376" spans="1:35">
      <c r="A1376">
        <v>3772</v>
      </c>
      <c r="B1376" t="s">
        <v>31</v>
      </c>
      <c r="C1376" t="s">
        <v>8</v>
      </c>
      <c r="D1376" t="s">
        <v>5</v>
      </c>
      <c r="E1376">
        <v>18</v>
      </c>
      <c r="F1376">
        <v>32</v>
      </c>
      <c r="G1376">
        <f>(Table1[[#This Row],[Min Temperature]]+Table1[[#This Row],[Max Temperature]])/2</f>
        <v>25</v>
      </c>
      <c r="H1376">
        <v>5.3</v>
      </c>
      <c r="I1376">
        <v>7.9</v>
      </c>
      <c r="J1376">
        <f>(Table1[[#This Row],[Min Dissolved Oxygen]]+Table1[[#This Row],[Max Dissolved Oxygen]])/2</f>
        <v>6.6</v>
      </c>
      <c r="K1376">
        <v>6.9</v>
      </c>
      <c r="L1376">
        <v>7.7</v>
      </c>
      <c r="M1376">
        <f>(Table1[[#This Row],[Min pH]]+Table1[[#This Row],[Max pH]])/2</f>
        <v>7.3000000000000007</v>
      </c>
      <c r="N1376">
        <v>69</v>
      </c>
      <c r="O1376">
        <v>89</v>
      </c>
      <c r="P1376">
        <f>(Table1[[#This Row],[Min Conductivity]]+Table1[[#This Row],[Max Conductivity]])/2</f>
        <v>79</v>
      </c>
      <c r="Q1376">
        <v>1.6</v>
      </c>
      <c r="R1376">
        <v>2.4</v>
      </c>
      <c r="S1376">
        <f>(Table1[[#This Row],[Min BOD]]+Table1[[#This Row],[Max BOD]])/2</f>
        <v>2</v>
      </c>
      <c r="T1376">
        <v>0.6</v>
      </c>
      <c r="U1376">
        <v>1.7</v>
      </c>
      <c r="V1376">
        <f>(Table1[[#This Row],[Min Nitrate N + Nitrite N]]+Table1[[#This Row],[Max Nitrate N + Nitrite N]])/2</f>
        <v>1.1499999999999999</v>
      </c>
      <c r="W1376">
        <v>2</v>
      </c>
      <c r="X1376">
        <v>360</v>
      </c>
      <c r="Y1376">
        <f>(Table1[[#This Row],[Min Fecal Coliform]]+Table1[[#This Row],[Max Fecal Coliform]])/2</f>
        <v>181</v>
      </c>
      <c r="Z1376">
        <v>2</v>
      </c>
      <c r="AA1376">
        <v>1400</v>
      </c>
      <c r="AB1376">
        <f>(Table1[[#This Row],[Min Total Coliform]]+Table1[[#This Row],[Max Total Coliform]])/2</f>
        <v>701</v>
      </c>
      <c r="AC1376">
        <f>MIN(10, (Table1[[#This Row],[Avg BOD]]/4)*10)</f>
        <v>5</v>
      </c>
      <c r="AD1376">
        <f>MIN(10, (Table1[[#This Row],[Avg Fecal Coliform]]/600)*10)</f>
        <v>3.0166666666666671</v>
      </c>
      <c r="AE1376">
        <f>MIN(10, (Table1[[#This Row],[Avg Nitrate N + Nitrite N]]/10)*10)</f>
        <v>1.1499999999999999</v>
      </c>
      <c r="AF1376">
        <f>IF(OR(Table1[[#This Row],[Avg pH]]&lt;6.5,Table1[[#This Row],[Avg pH]]&gt;8.5),10,0)</f>
        <v>0</v>
      </c>
      <c r="AG1376">
        <f>MAX(0, 10-(2*Table1[[#This Row],[Avg Dissolved Oxygen]]))</f>
        <v>0</v>
      </c>
      <c r="AH1376">
        <f>(Table1[[#This Row],[Fecal Score]]*0.3) + (Table1[[#This Row],[BOD Score]]*0.25) + (Table1[[#This Row],[Nitrate Score]]*0.2) + (Table1[[#This Row],[pH Score]]*0.15) + (Table1[[#This Row],[Dissolved Oxygen Score]]*0.1)</f>
        <v>2.3850000000000002</v>
      </c>
      <c r="AI1376">
        <v>2020</v>
      </c>
    </row>
    <row r="1377" spans="1:35">
      <c r="A1377">
        <v>3806</v>
      </c>
      <c r="B1377" t="s">
        <v>33</v>
      </c>
      <c r="C1377" t="s">
        <v>8</v>
      </c>
      <c r="D1377" t="s">
        <v>5</v>
      </c>
      <c r="E1377">
        <v>22</v>
      </c>
      <c r="F1377">
        <v>26</v>
      </c>
      <c r="G1377">
        <f>(Table1[[#This Row],[Min Temperature]]+Table1[[#This Row],[Max Temperature]])/2</f>
        <v>24</v>
      </c>
      <c r="H1377">
        <v>4.0999999999999996</v>
      </c>
      <c r="I1377">
        <v>5.0999999999999996</v>
      </c>
      <c r="J1377">
        <f>(Table1[[#This Row],[Min Dissolved Oxygen]]+Table1[[#This Row],[Max Dissolved Oxygen]])/2</f>
        <v>4.5999999999999996</v>
      </c>
      <c r="K1377">
        <v>6.3</v>
      </c>
      <c r="L1377">
        <v>7.4</v>
      </c>
      <c r="M1377">
        <f>(Table1[[#This Row],[Min pH]]+Table1[[#This Row],[Max pH]])/2</f>
        <v>6.85</v>
      </c>
      <c r="N1377">
        <v>158</v>
      </c>
      <c r="O1377">
        <v>170</v>
      </c>
      <c r="P1377">
        <f>(Table1[[#This Row],[Min Conductivity]]+Table1[[#This Row],[Max Conductivity]])/2</f>
        <v>164</v>
      </c>
      <c r="Q1377">
        <v>2</v>
      </c>
      <c r="R1377">
        <v>2.2999999999999998</v>
      </c>
      <c r="S1377">
        <f>(Table1[[#This Row],[Min BOD]]+Table1[[#This Row],[Max BOD]])/2</f>
        <v>2.15</v>
      </c>
      <c r="T1377">
        <v>0.6</v>
      </c>
      <c r="U1377">
        <v>1.3</v>
      </c>
      <c r="V1377">
        <f>(Table1[[#This Row],[Min Nitrate N + Nitrite N]]+Table1[[#This Row],[Max Nitrate N + Nitrite N]])/2</f>
        <v>0.95</v>
      </c>
      <c r="W1377">
        <v>300</v>
      </c>
      <c r="X1377">
        <v>910</v>
      </c>
      <c r="Y1377">
        <f>(Table1[[#This Row],[Min Fecal Coliform]]+Table1[[#This Row],[Max Fecal Coliform]])/2</f>
        <v>605</v>
      </c>
      <c r="Z1377">
        <v>300</v>
      </c>
      <c r="AA1377">
        <v>2100</v>
      </c>
      <c r="AB1377">
        <f>(Table1[[#This Row],[Min Total Coliform]]+Table1[[#This Row],[Max Total Coliform]])/2</f>
        <v>1200</v>
      </c>
      <c r="AC1377">
        <f>MIN(10, (Table1[[#This Row],[Avg BOD]]/4)*10)</f>
        <v>5.375</v>
      </c>
      <c r="AD1377">
        <f>MIN(10, (Table1[[#This Row],[Avg Fecal Coliform]]/600)*10)</f>
        <v>10</v>
      </c>
      <c r="AE1377">
        <f>MIN(10, (Table1[[#This Row],[Avg Nitrate N + Nitrite N]]/10)*10)</f>
        <v>0.95</v>
      </c>
      <c r="AF1377">
        <f>IF(OR(Table1[[#This Row],[Avg pH]]&lt;6.5,Table1[[#This Row],[Avg pH]]&gt;8.5),10,0)</f>
        <v>0</v>
      </c>
      <c r="AG1377">
        <f>MAX(0, 10-(2*Table1[[#This Row],[Avg Dissolved Oxygen]]))</f>
        <v>0.80000000000000071</v>
      </c>
      <c r="AH1377">
        <f>(Table1[[#This Row],[Fecal Score]]*0.3) + (Table1[[#This Row],[BOD Score]]*0.25) + (Table1[[#This Row],[Nitrate Score]]*0.2) + (Table1[[#This Row],[pH Score]]*0.15) + (Table1[[#This Row],[Dissolved Oxygen Score]]*0.1)</f>
        <v>4.6137500000000005</v>
      </c>
      <c r="AI1377">
        <v>2020</v>
      </c>
    </row>
    <row r="1378" spans="1:35">
      <c r="A1378">
        <v>3809</v>
      </c>
      <c r="B1378" t="s">
        <v>32</v>
      </c>
      <c r="C1378" t="s">
        <v>8</v>
      </c>
      <c r="D1378" t="s">
        <v>5</v>
      </c>
      <c r="E1378">
        <v>20</v>
      </c>
      <c r="F1378">
        <v>35</v>
      </c>
      <c r="G1378">
        <f>(Table1[[#This Row],[Min Temperature]]+Table1[[#This Row],[Max Temperature]])/2</f>
        <v>27.5</v>
      </c>
      <c r="H1378">
        <v>4.2</v>
      </c>
      <c r="I1378">
        <v>10.3</v>
      </c>
      <c r="J1378">
        <f>(Table1[[#This Row],[Min Dissolved Oxygen]]+Table1[[#This Row],[Max Dissolved Oxygen]])/2</f>
        <v>7.25</v>
      </c>
      <c r="K1378">
        <v>7</v>
      </c>
      <c r="L1378">
        <v>7.7</v>
      </c>
      <c r="M1378">
        <f>(Table1[[#This Row],[Min pH]]+Table1[[#This Row],[Max pH]])/2</f>
        <v>7.35</v>
      </c>
      <c r="N1378">
        <v>387</v>
      </c>
      <c r="O1378">
        <v>421</v>
      </c>
      <c r="P1378">
        <f>(Table1[[#This Row],[Min Conductivity]]+Table1[[#This Row],[Max Conductivity]])/2</f>
        <v>404</v>
      </c>
      <c r="Q1378">
        <v>2.2000000000000002</v>
      </c>
      <c r="R1378">
        <v>2.7</v>
      </c>
      <c r="S1378">
        <f>(Table1[[#This Row],[Min BOD]]+Table1[[#This Row],[Max BOD]])/2</f>
        <v>2.4500000000000002</v>
      </c>
      <c r="T1378">
        <v>0.8</v>
      </c>
      <c r="U1378">
        <v>1.8</v>
      </c>
      <c r="V1378">
        <f>(Table1[[#This Row],[Min Nitrate N + Nitrite N]]+Table1[[#This Row],[Max Nitrate N + Nitrite N]])/2</f>
        <v>1.3</v>
      </c>
      <c r="W1378">
        <v>360</v>
      </c>
      <c r="X1378">
        <v>1100</v>
      </c>
      <c r="Y1378">
        <f>(Table1[[#This Row],[Min Fecal Coliform]]+Table1[[#This Row],[Max Fecal Coliform]])/2</f>
        <v>730</v>
      </c>
      <c r="Z1378">
        <v>910</v>
      </c>
      <c r="AA1378">
        <v>3500</v>
      </c>
      <c r="AB1378">
        <f>(Table1[[#This Row],[Min Total Coliform]]+Table1[[#This Row],[Max Total Coliform]])/2</f>
        <v>2205</v>
      </c>
      <c r="AC1378">
        <f>MIN(10, (Table1[[#This Row],[Avg BOD]]/4)*10)</f>
        <v>6.125</v>
      </c>
      <c r="AD1378">
        <f>MIN(10, (Table1[[#This Row],[Avg Fecal Coliform]]/600)*10)</f>
        <v>10</v>
      </c>
      <c r="AE1378">
        <f>MIN(10, (Table1[[#This Row],[Avg Nitrate N + Nitrite N]]/10)*10)</f>
        <v>1.3</v>
      </c>
      <c r="AF1378">
        <f>IF(OR(Table1[[#This Row],[Avg pH]]&lt;6.5,Table1[[#This Row],[Avg pH]]&gt;8.5),10,0)</f>
        <v>0</v>
      </c>
      <c r="AG1378">
        <f>MAX(0, 10-(2*Table1[[#This Row],[Avg Dissolved Oxygen]]))</f>
        <v>0</v>
      </c>
      <c r="AH1378">
        <f>(Table1[[#This Row],[Fecal Score]]*0.3) + (Table1[[#This Row],[BOD Score]]*0.25) + (Table1[[#This Row],[Nitrate Score]]*0.2) + (Table1[[#This Row],[pH Score]]*0.15) + (Table1[[#This Row],[Dissolved Oxygen Score]]*0.1)</f>
        <v>4.7912499999999998</v>
      </c>
      <c r="AI1378">
        <v>2020</v>
      </c>
    </row>
    <row r="1379" spans="1:35">
      <c r="A1379">
        <v>4006</v>
      </c>
      <c r="B1379" t="s">
        <v>409</v>
      </c>
      <c r="C1379" t="s">
        <v>8</v>
      </c>
      <c r="D1379" t="s">
        <v>5</v>
      </c>
      <c r="E1379">
        <v>20</v>
      </c>
      <c r="F1379">
        <v>31</v>
      </c>
      <c r="G1379">
        <f>(Table1[[#This Row],[Min Temperature]]+Table1[[#This Row],[Max Temperature]])/2</f>
        <v>25.5</v>
      </c>
      <c r="H1379">
        <v>5.6</v>
      </c>
      <c r="I1379">
        <v>8</v>
      </c>
      <c r="J1379">
        <f>(Table1[[#This Row],[Min Dissolved Oxygen]]+Table1[[#This Row],[Max Dissolved Oxygen]])/2</f>
        <v>6.8</v>
      </c>
      <c r="K1379">
        <v>6.8</v>
      </c>
      <c r="L1379">
        <v>7.9</v>
      </c>
      <c r="M1379">
        <f>(Table1[[#This Row],[Min pH]]+Table1[[#This Row],[Max pH]])/2</f>
        <v>7.35</v>
      </c>
      <c r="N1379">
        <v>21</v>
      </c>
      <c r="O1379">
        <v>34</v>
      </c>
      <c r="P1379">
        <f>(Table1[[#This Row],[Min Conductivity]]+Table1[[#This Row],[Max Conductivity]])/2</f>
        <v>27.5</v>
      </c>
      <c r="Q1379">
        <v>1.9</v>
      </c>
      <c r="R1379">
        <v>2.5</v>
      </c>
      <c r="S1379">
        <f>(Table1[[#This Row],[Min BOD]]+Table1[[#This Row],[Max BOD]])/2</f>
        <v>2.2000000000000002</v>
      </c>
      <c r="T1379">
        <v>0.3</v>
      </c>
      <c r="U1379">
        <v>1.4</v>
      </c>
      <c r="V1379">
        <f>(Table1[[#This Row],[Min Nitrate N + Nitrite N]]+Table1[[#This Row],[Max Nitrate N + Nitrite N]])/2</f>
        <v>0.85</v>
      </c>
      <c r="W1379">
        <v>2</v>
      </c>
      <c r="X1379">
        <v>300</v>
      </c>
      <c r="Y1379">
        <f>(Table1[[#This Row],[Min Fecal Coliform]]+Table1[[#This Row],[Max Fecal Coliform]])/2</f>
        <v>151</v>
      </c>
      <c r="Z1379">
        <v>300</v>
      </c>
      <c r="AA1379">
        <v>730</v>
      </c>
      <c r="AB1379">
        <f>(Table1[[#This Row],[Min Total Coliform]]+Table1[[#This Row],[Max Total Coliform]])/2</f>
        <v>515</v>
      </c>
      <c r="AC1379">
        <f>MIN(10, (Table1[[#This Row],[Avg BOD]]/4)*10)</f>
        <v>5.5</v>
      </c>
      <c r="AD1379">
        <f>MIN(10, (Table1[[#This Row],[Avg Fecal Coliform]]/600)*10)</f>
        <v>2.5166666666666666</v>
      </c>
      <c r="AE1379">
        <f>MIN(10, (Table1[[#This Row],[Avg Nitrate N + Nitrite N]]/10)*10)</f>
        <v>0.84999999999999987</v>
      </c>
      <c r="AF1379">
        <f>IF(OR(Table1[[#This Row],[Avg pH]]&lt;6.5,Table1[[#This Row],[Avg pH]]&gt;8.5),10,0)</f>
        <v>0</v>
      </c>
      <c r="AG1379">
        <f>MAX(0, 10-(2*Table1[[#This Row],[Avg Dissolved Oxygen]]))</f>
        <v>0</v>
      </c>
      <c r="AH1379">
        <f>(Table1[[#This Row],[Fecal Score]]*0.3) + (Table1[[#This Row],[BOD Score]]*0.25) + (Table1[[#This Row],[Nitrate Score]]*0.2) + (Table1[[#This Row],[pH Score]]*0.15) + (Table1[[#This Row],[Dissolved Oxygen Score]]*0.1)</f>
        <v>2.2999999999999998</v>
      </c>
      <c r="AI1379">
        <v>2020</v>
      </c>
    </row>
    <row r="1380" spans="1:35">
      <c r="A1380">
        <v>4334</v>
      </c>
      <c r="B1380" t="s">
        <v>521</v>
      </c>
      <c r="C1380" t="s">
        <v>8</v>
      </c>
      <c r="D1380" t="s">
        <v>5</v>
      </c>
      <c r="E1380">
        <v>19</v>
      </c>
      <c r="F1380">
        <v>33</v>
      </c>
      <c r="G1380">
        <f>(Table1[[#This Row],[Min Temperature]]+Table1[[#This Row],[Max Temperature]])/2</f>
        <v>26</v>
      </c>
      <c r="H1380">
        <v>4.2</v>
      </c>
      <c r="I1380">
        <v>7.8</v>
      </c>
      <c r="J1380">
        <f>(Table1[[#This Row],[Min Dissolved Oxygen]]+Table1[[#This Row],[Max Dissolved Oxygen]])/2</f>
        <v>6</v>
      </c>
      <c r="K1380">
        <v>7.2</v>
      </c>
      <c r="L1380">
        <v>7.8</v>
      </c>
      <c r="M1380">
        <f>(Table1[[#This Row],[Min pH]]+Table1[[#This Row],[Max pH]])/2</f>
        <v>7.5</v>
      </c>
      <c r="N1380">
        <v>49</v>
      </c>
      <c r="O1380">
        <v>71</v>
      </c>
      <c r="P1380">
        <f>(Table1[[#This Row],[Min Conductivity]]+Table1[[#This Row],[Max Conductivity]])/2</f>
        <v>60</v>
      </c>
      <c r="Q1380">
        <v>1.4</v>
      </c>
      <c r="R1380">
        <v>2.4</v>
      </c>
      <c r="S1380">
        <f>(Table1[[#This Row],[Min BOD]]+Table1[[#This Row],[Max BOD]])/2</f>
        <v>1.9</v>
      </c>
      <c r="T1380">
        <v>0.4</v>
      </c>
      <c r="U1380">
        <v>1.6</v>
      </c>
      <c r="V1380">
        <f>(Table1[[#This Row],[Min Nitrate N + Nitrite N]]+Table1[[#This Row],[Max Nitrate N + Nitrite N]])/2</f>
        <v>1</v>
      </c>
      <c r="W1380">
        <v>2</v>
      </c>
      <c r="X1380">
        <v>360</v>
      </c>
      <c r="Y1380">
        <f>(Table1[[#This Row],[Min Fecal Coliform]]+Table1[[#This Row],[Max Fecal Coliform]])/2</f>
        <v>181</v>
      </c>
      <c r="Z1380">
        <v>300</v>
      </c>
      <c r="AA1380">
        <v>910</v>
      </c>
      <c r="AB1380">
        <f>(Table1[[#This Row],[Min Total Coliform]]+Table1[[#This Row],[Max Total Coliform]])/2</f>
        <v>605</v>
      </c>
      <c r="AC1380">
        <f>MIN(10, (Table1[[#This Row],[Avg BOD]]/4)*10)</f>
        <v>4.75</v>
      </c>
      <c r="AD1380">
        <f>MIN(10, (Table1[[#This Row],[Avg Fecal Coliform]]/600)*10)</f>
        <v>3.0166666666666671</v>
      </c>
      <c r="AE1380">
        <f>MIN(10, (Table1[[#This Row],[Avg Nitrate N + Nitrite N]]/10)*10)</f>
        <v>1</v>
      </c>
      <c r="AF1380">
        <f>IF(OR(Table1[[#This Row],[Avg pH]]&lt;6.5,Table1[[#This Row],[Avg pH]]&gt;8.5),10,0)</f>
        <v>0</v>
      </c>
      <c r="AG1380">
        <f>MAX(0, 10-(2*Table1[[#This Row],[Avg Dissolved Oxygen]]))</f>
        <v>0</v>
      </c>
      <c r="AH1380">
        <f>(Table1[[#This Row],[Fecal Score]]*0.3) + (Table1[[#This Row],[BOD Score]]*0.25) + (Table1[[#This Row],[Nitrate Score]]*0.2) + (Table1[[#This Row],[pH Score]]*0.15) + (Table1[[#This Row],[Dissolved Oxygen Score]]*0.1)</f>
        <v>2.2925000000000004</v>
      </c>
      <c r="AI1380">
        <v>2020</v>
      </c>
    </row>
    <row r="1381" spans="1:35">
      <c r="A1381">
        <v>1532</v>
      </c>
      <c r="B1381" t="s">
        <v>522</v>
      </c>
      <c r="C1381" t="s">
        <v>35</v>
      </c>
      <c r="D1381" t="s">
        <v>5</v>
      </c>
      <c r="E1381">
        <v>20</v>
      </c>
      <c r="F1381">
        <v>30</v>
      </c>
      <c r="G1381">
        <f>(Table1[[#This Row],[Min Temperature]]+Table1[[#This Row],[Max Temperature]])/2</f>
        <v>25</v>
      </c>
      <c r="H1381">
        <v>6.6</v>
      </c>
      <c r="I1381">
        <v>7.3</v>
      </c>
      <c r="J1381">
        <f>(Table1[[#This Row],[Min Dissolved Oxygen]]+Table1[[#This Row],[Max Dissolved Oxygen]])/2</f>
        <v>6.9499999999999993</v>
      </c>
      <c r="K1381">
        <v>6.7</v>
      </c>
      <c r="L1381">
        <v>7.6</v>
      </c>
      <c r="M1381">
        <f>(Table1[[#This Row],[Min pH]]+Table1[[#This Row],[Max pH]])/2</f>
        <v>7.15</v>
      </c>
      <c r="N1381">
        <v>21</v>
      </c>
      <c r="O1381">
        <v>31</v>
      </c>
      <c r="P1381">
        <f>(Table1[[#This Row],[Min Conductivity]]+Table1[[#This Row],[Max Conductivity]])/2</f>
        <v>26</v>
      </c>
      <c r="Q1381">
        <v>1.3</v>
      </c>
      <c r="R1381">
        <v>2.2999999999999998</v>
      </c>
      <c r="S1381">
        <f>(Table1[[#This Row],[Min BOD]]+Table1[[#This Row],[Max BOD]])/2</f>
        <v>1.7999999999999998</v>
      </c>
      <c r="T1381">
        <v>0.7</v>
      </c>
      <c r="U1381">
        <v>1.1000000000000001</v>
      </c>
      <c r="V1381">
        <f>(Table1[[#This Row],[Min Nitrate N + Nitrite N]]+Table1[[#This Row],[Max Nitrate N + Nitrite N]])/2</f>
        <v>0.9</v>
      </c>
      <c r="W1381">
        <v>2</v>
      </c>
      <c r="X1381">
        <v>2</v>
      </c>
      <c r="Y1381">
        <f>(Table1[[#This Row],[Min Fecal Coliform]]+Table1[[#This Row],[Max Fecal Coliform]])/2</f>
        <v>2</v>
      </c>
      <c r="Z1381">
        <v>300</v>
      </c>
      <c r="AA1381">
        <v>600</v>
      </c>
      <c r="AB1381">
        <f>(Table1[[#This Row],[Min Total Coliform]]+Table1[[#This Row],[Max Total Coliform]])/2</f>
        <v>450</v>
      </c>
      <c r="AC1381">
        <f>MIN(10, (Table1[[#This Row],[Avg BOD]]/4)*10)</f>
        <v>4.5</v>
      </c>
      <c r="AD1381">
        <f>MIN(10, (Table1[[#This Row],[Avg Fecal Coliform]]/600)*10)</f>
        <v>3.3333333333333333E-2</v>
      </c>
      <c r="AE1381">
        <f>MIN(10, (Table1[[#This Row],[Avg Nitrate N + Nitrite N]]/10)*10)</f>
        <v>0.89999999999999991</v>
      </c>
      <c r="AF1381">
        <f>IF(OR(Table1[[#This Row],[Avg pH]]&lt;6.5,Table1[[#This Row],[Avg pH]]&gt;8.5),10,0)</f>
        <v>0</v>
      </c>
      <c r="AG1381">
        <f>MAX(0, 10-(2*Table1[[#This Row],[Avg Dissolved Oxygen]]))</f>
        <v>0</v>
      </c>
      <c r="AH1381">
        <f>(Table1[[#This Row],[Fecal Score]]*0.3) + (Table1[[#This Row],[BOD Score]]*0.25) + (Table1[[#This Row],[Nitrate Score]]*0.2) + (Table1[[#This Row],[pH Score]]*0.15) + (Table1[[#This Row],[Dissolved Oxygen Score]]*0.1)</f>
        <v>1.3149999999999999</v>
      </c>
      <c r="AI1381">
        <v>2020</v>
      </c>
    </row>
    <row r="1382" spans="1:35">
      <c r="A1382">
        <v>2557</v>
      </c>
      <c r="B1382" t="s">
        <v>523</v>
      </c>
      <c r="C1382" t="s">
        <v>1</v>
      </c>
      <c r="D1382" t="s">
        <v>37</v>
      </c>
      <c r="E1382">
        <v>16</v>
      </c>
      <c r="F1382">
        <v>36</v>
      </c>
      <c r="G1382">
        <f>(Table1[[#This Row],[Min Temperature]]+Table1[[#This Row],[Max Temperature]])/2</f>
        <v>26</v>
      </c>
      <c r="H1382">
        <v>3.5</v>
      </c>
      <c r="I1382">
        <v>16</v>
      </c>
      <c r="J1382">
        <f>(Table1[[#This Row],[Min Dissolved Oxygen]]+Table1[[#This Row],[Max Dissolved Oxygen]])/2</f>
        <v>9.75</v>
      </c>
      <c r="K1382">
        <v>7.3</v>
      </c>
      <c r="L1382">
        <v>9</v>
      </c>
      <c r="M1382">
        <f>(Table1[[#This Row],[Min pH]]+Table1[[#This Row],[Max pH]])/2</f>
        <v>8.15</v>
      </c>
      <c r="N1382">
        <v>205</v>
      </c>
      <c r="O1382">
        <v>263</v>
      </c>
      <c r="P1382">
        <f>(Table1[[#This Row],[Min Conductivity]]+Table1[[#This Row],[Max Conductivity]])/2</f>
        <v>234</v>
      </c>
      <c r="Q1382">
        <v>1.4</v>
      </c>
      <c r="R1382">
        <v>6.1</v>
      </c>
      <c r="S1382">
        <f>(Table1[[#This Row],[Min BOD]]+Table1[[#This Row],[Max BOD]])/2</f>
        <v>3.75</v>
      </c>
      <c r="T1382">
        <v>0.11</v>
      </c>
      <c r="U1382">
        <v>0.2</v>
      </c>
      <c r="V1382">
        <f>(Table1[[#This Row],[Min Nitrate N + Nitrite N]]+Table1[[#This Row],[Max Nitrate N + Nitrite N]])/2</f>
        <v>0.155</v>
      </c>
      <c r="W1382">
        <v>780</v>
      </c>
      <c r="X1382">
        <v>160000</v>
      </c>
      <c r="Y1382">
        <f>(Table1[[#This Row],[Min Fecal Coliform]]+Table1[[#This Row],[Max Fecal Coliform]])/2</f>
        <v>80390</v>
      </c>
      <c r="Z1382">
        <v>2700</v>
      </c>
      <c r="AA1382">
        <v>160000</v>
      </c>
      <c r="AB1382">
        <f>(Table1[[#This Row],[Min Total Coliform]]+Table1[[#This Row],[Max Total Coliform]])/2</f>
        <v>81350</v>
      </c>
      <c r="AC1382">
        <f>MIN(10, (Table1[[#This Row],[Avg BOD]]/4)*10)</f>
        <v>9.375</v>
      </c>
      <c r="AD1382">
        <f>MIN(10, (Table1[[#This Row],[Avg Fecal Coliform]]/600)*10)</f>
        <v>10</v>
      </c>
      <c r="AE1382">
        <f>MIN(10, (Table1[[#This Row],[Avg Nitrate N + Nitrite N]]/10)*10)</f>
        <v>0.155</v>
      </c>
      <c r="AF1382">
        <f>IF(OR(Table1[[#This Row],[Avg pH]]&lt;6.5,Table1[[#This Row],[Avg pH]]&gt;8.5),10,0)</f>
        <v>0</v>
      </c>
      <c r="AG1382">
        <f>MAX(0, 10-(2*Table1[[#This Row],[Avg Dissolved Oxygen]]))</f>
        <v>0</v>
      </c>
      <c r="AH1382">
        <f>(Table1[[#This Row],[Fecal Score]]*0.3) + (Table1[[#This Row],[BOD Score]]*0.25) + (Table1[[#This Row],[Nitrate Score]]*0.2) + (Table1[[#This Row],[pH Score]]*0.15) + (Table1[[#This Row],[Dissolved Oxygen Score]]*0.1)</f>
        <v>5.3747499999999997</v>
      </c>
      <c r="AI1382">
        <v>2020</v>
      </c>
    </row>
    <row r="1383" spans="1:35">
      <c r="A1383">
        <v>2571</v>
      </c>
      <c r="B1383" t="s">
        <v>524</v>
      </c>
      <c r="C1383" t="s">
        <v>1</v>
      </c>
      <c r="D1383" t="s">
        <v>37</v>
      </c>
      <c r="E1383">
        <v>17</v>
      </c>
      <c r="F1383">
        <v>30</v>
      </c>
      <c r="G1383">
        <f>(Table1[[#This Row],[Min Temperature]]+Table1[[#This Row],[Max Temperature]])/2</f>
        <v>23.5</v>
      </c>
      <c r="H1383">
        <v>4.5</v>
      </c>
      <c r="I1383">
        <v>16.600000000000001</v>
      </c>
      <c r="J1383">
        <f>(Table1[[#This Row],[Min Dissolved Oxygen]]+Table1[[#This Row],[Max Dissolved Oxygen]])/2</f>
        <v>10.55</v>
      </c>
      <c r="K1383">
        <v>7.3</v>
      </c>
      <c r="L1383">
        <v>9.6999999999999993</v>
      </c>
      <c r="M1383">
        <f>(Table1[[#This Row],[Min pH]]+Table1[[#This Row],[Max pH]])/2</f>
        <v>8.5</v>
      </c>
      <c r="N1383">
        <v>627</v>
      </c>
      <c r="O1383">
        <v>1050</v>
      </c>
      <c r="P1383">
        <f>(Table1[[#This Row],[Min Conductivity]]+Table1[[#This Row],[Max Conductivity]])/2</f>
        <v>838.5</v>
      </c>
      <c r="Q1383">
        <v>1.8</v>
      </c>
      <c r="R1383">
        <v>26</v>
      </c>
      <c r="S1383">
        <f>(Table1[[#This Row],[Min BOD]]+Table1[[#This Row],[Max BOD]])/2</f>
        <v>13.9</v>
      </c>
      <c r="T1383">
        <v>0.09</v>
      </c>
      <c r="U1383">
        <v>0.95</v>
      </c>
      <c r="V1383">
        <f>(Table1[[#This Row],[Min Nitrate N + Nitrite N]]+Table1[[#This Row],[Max Nitrate N + Nitrite N]])/2</f>
        <v>0.52</v>
      </c>
      <c r="W1383">
        <v>1100</v>
      </c>
      <c r="X1383">
        <v>28000</v>
      </c>
      <c r="Y1383">
        <f>(Table1[[#This Row],[Min Fecal Coliform]]+Table1[[#This Row],[Max Fecal Coliform]])/2</f>
        <v>14550</v>
      </c>
      <c r="Z1383">
        <v>3300</v>
      </c>
      <c r="AA1383">
        <v>160000</v>
      </c>
      <c r="AB1383">
        <f>(Table1[[#This Row],[Min Total Coliform]]+Table1[[#This Row],[Max Total Coliform]])/2</f>
        <v>81650</v>
      </c>
      <c r="AC1383">
        <f>MIN(10, (Table1[[#This Row],[Avg BOD]]/4)*10)</f>
        <v>10</v>
      </c>
      <c r="AD1383">
        <f>MIN(10, (Table1[[#This Row],[Avg Fecal Coliform]]/600)*10)</f>
        <v>10</v>
      </c>
      <c r="AE1383">
        <f>MIN(10, (Table1[[#This Row],[Avg Nitrate N + Nitrite N]]/10)*10)</f>
        <v>0.52</v>
      </c>
      <c r="AF1383">
        <f>IF(OR(Table1[[#This Row],[Avg pH]]&lt;6.5,Table1[[#This Row],[Avg pH]]&gt;8.5),10,0)</f>
        <v>0</v>
      </c>
      <c r="AG1383">
        <f>MAX(0, 10-(2*Table1[[#This Row],[Avg Dissolved Oxygen]]))</f>
        <v>0</v>
      </c>
      <c r="AH1383">
        <f>(Table1[[#This Row],[Fecal Score]]*0.3) + (Table1[[#This Row],[BOD Score]]*0.25) + (Table1[[#This Row],[Nitrate Score]]*0.2) + (Table1[[#This Row],[pH Score]]*0.15) + (Table1[[#This Row],[Dissolved Oxygen Score]]*0.1)</f>
        <v>5.6040000000000001</v>
      </c>
      <c r="AI1383">
        <v>2020</v>
      </c>
    </row>
    <row r="1384" spans="1:35">
      <c r="A1384">
        <v>4296</v>
      </c>
      <c r="B1384" t="s">
        <v>525</v>
      </c>
      <c r="C1384" t="s">
        <v>1</v>
      </c>
      <c r="D1384" t="s">
        <v>37</v>
      </c>
      <c r="E1384">
        <v>19</v>
      </c>
      <c r="F1384">
        <v>32</v>
      </c>
      <c r="G1384">
        <f>(Table1[[#This Row],[Min Temperature]]+Table1[[#This Row],[Max Temperature]])/2</f>
        <v>25.5</v>
      </c>
      <c r="H1384">
        <v>1</v>
      </c>
      <c r="I1384">
        <v>22</v>
      </c>
      <c r="J1384">
        <f>(Table1[[#This Row],[Min Dissolved Oxygen]]+Table1[[#This Row],[Max Dissolved Oxygen]])/2</f>
        <v>11.5</v>
      </c>
      <c r="K1384">
        <v>7.2</v>
      </c>
      <c r="L1384">
        <v>9.5</v>
      </c>
      <c r="M1384">
        <f>(Table1[[#This Row],[Min pH]]+Table1[[#This Row],[Max pH]])/2</f>
        <v>8.35</v>
      </c>
      <c r="N1384">
        <v>397</v>
      </c>
      <c r="O1384">
        <v>991</v>
      </c>
      <c r="P1384">
        <f>(Table1[[#This Row],[Min Conductivity]]+Table1[[#This Row],[Max Conductivity]])/2</f>
        <v>694</v>
      </c>
      <c r="Q1384">
        <v>1.9</v>
      </c>
      <c r="R1384">
        <v>18.399999999999999</v>
      </c>
      <c r="S1384">
        <f>(Table1[[#This Row],[Min BOD]]+Table1[[#This Row],[Max BOD]])/2</f>
        <v>10.149999999999999</v>
      </c>
      <c r="T1384">
        <v>0.11</v>
      </c>
      <c r="U1384">
        <v>0.68</v>
      </c>
      <c r="V1384">
        <f>(Table1[[#This Row],[Min Nitrate N + Nitrite N]]+Table1[[#This Row],[Max Nitrate N + Nitrite N]])/2</f>
        <v>0.39500000000000002</v>
      </c>
      <c r="W1384">
        <v>2100</v>
      </c>
      <c r="X1384">
        <v>54000</v>
      </c>
      <c r="Y1384">
        <f>(Table1[[#This Row],[Min Fecal Coliform]]+Table1[[#This Row],[Max Fecal Coliform]])/2</f>
        <v>28050</v>
      </c>
      <c r="Z1384">
        <v>4600</v>
      </c>
      <c r="AA1384">
        <v>92000</v>
      </c>
      <c r="AB1384">
        <f>(Table1[[#This Row],[Min Total Coliform]]+Table1[[#This Row],[Max Total Coliform]])/2</f>
        <v>48300</v>
      </c>
      <c r="AC1384">
        <f>MIN(10, (Table1[[#This Row],[Avg BOD]]/4)*10)</f>
        <v>10</v>
      </c>
      <c r="AD1384">
        <f>MIN(10, (Table1[[#This Row],[Avg Fecal Coliform]]/600)*10)</f>
        <v>10</v>
      </c>
      <c r="AE1384">
        <f>MIN(10, (Table1[[#This Row],[Avg Nitrate N + Nitrite N]]/10)*10)</f>
        <v>0.39500000000000002</v>
      </c>
      <c r="AF1384">
        <f>IF(OR(Table1[[#This Row],[Avg pH]]&lt;6.5,Table1[[#This Row],[Avg pH]]&gt;8.5),10,0)</f>
        <v>0</v>
      </c>
      <c r="AG1384">
        <f>MAX(0, 10-(2*Table1[[#This Row],[Avg Dissolved Oxygen]]))</f>
        <v>0</v>
      </c>
      <c r="AH1384">
        <f>(Table1[[#This Row],[Fecal Score]]*0.3) + (Table1[[#This Row],[BOD Score]]*0.25) + (Table1[[#This Row],[Nitrate Score]]*0.2) + (Table1[[#This Row],[pH Score]]*0.15) + (Table1[[#This Row],[Dissolved Oxygen Score]]*0.1)</f>
        <v>5.5789999999999997</v>
      </c>
      <c r="AI1384">
        <v>2020</v>
      </c>
    </row>
    <row r="1385" spans="1:35">
      <c r="A1385">
        <v>2573</v>
      </c>
      <c r="B1385" t="s">
        <v>526</v>
      </c>
      <c r="C1385" t="s">
        <v>8</v>
      </c>
      <c r="D1385" t="s">
        <v>37</v>
      </c>
      <c r="E1385">
        <v>14</v>
      </c>
      <c r="F1385">
        <v>30</v>
      </c>
      <c r="G1385">
        <f>(Table1[[#This Row],[Min Temperature]]+Table1[[#This Row],[Max Temperature]])/2</f>
        <v>22</v>
      </c>
      <c r="H1385">
        <v>2.9</v>
      </c>
      <c r="I1385">
        <v>13</v>
      </c>
      <c r="J1385">
        <f>(Table1[[#This Row],[Min Dissolved Oxygen]]+Table1[[#This Row],[Max Dissolved Oxygen]])/2</f>
        <v>7.95</v>
      </c>
      <c r="K1385">
        <v>7.1</v>
      </c>
      <c r="L1385">
        <v>9</v>
      </c>
      <c r="M1385">
        <f>(Table1[[#This Row],[Min pH]]+Table1[[#This Row],[Max pH]])/2</f>
        <v>8.0500000000000007</v>
      </c>
      <c r="N1385">
        <v>470</v>
      </c>
      <c r="O1385">
        <v>968</v>
      </c>
      <c r="P1385">
        <f>(Table1[[#This Row],[Min Conductivity]]+Table1[[#This Row],[Max Conductivity]])/2</f>
        <v>719</v>
      </c>
      <c r="Q1385">
        <v>1.2</v>
      </c>
      <c r="R1385">
        <v>5</v>
      </c>
      <c r="S1385">
        <f>(Table1[[#This Row],[Min BOD]]+Table1[[#This Row],[Max BOD]])/2</f>
        <v>3.1</v>
      </c>
      <c r="T1385">
        <v>0.18</v>
      </c>
      <c r="U1385">
        <v>5.99</v>
      </c>
      <c r="V1385">
        <f>(Table1[[#This Row],[Min Nitrate N + Nitrite N]]+Table1[[#This Row],[Max Nitrate N + Nitrite N]])/2</f>
        <v>3.085</v>
      </c>
      <c r="W1385">
        <v>17000</v>
      </c>
      <c r="X1385">
        <v>160000</v>
      </c>
      <c r="Y1385">
        <f>(Table1[[#This Row],[Min Fecal Coliform]]+Table1[[#This Row],[Max Fecal Coliform]])/2</f>
        <v>88500</v>
      </c>
      <c r="Z1385">
        <v>22000</v>
      </c>
      <c r="AA1385">
        <v>160000</v>
      </c>
      <c r="AB1385">
        <f>(Table1[[#This Row],[Min Total Coliform]]+Table1[[#This Row],[Max Total Coliform]])/2</f>
        <v>91000</v>
      </c>
      <c r="AC1385">
        <f>MIN(10, (Table1[[#This Row],[Avg BOD]]/4)*10)</f>
        <v>7.75</v>
      </c>
      <c r="AD1385">
        <f>MIN(10, (Table1[[#This Row],[Avg Fecal Coliform]]/600)*10)</f>
        <v>10</v>
      </c>
      <c r="AE1385">
        <f>MIN(10, (Table1[[#This Row],[Avg Nitrate N + Nitrite N]]/10)*10)</f>
        <v>3.085</v>
      </c>
      <c r="AF1385">
        <f>IF(OR(Table1[[#This Row],[Avg pH]]&lt;6.5,Table1[[#This Row],[Avg pH]]&gt;8.5),10,0)</f>
        <v>0</v>
      </c>
      <c r="AG1385">
        <f>MAX(0, 10-(2*Table1[[#This Row],[Avg Dissolved Oxygen]]))</f>
        <v>0</v>
      </c>
      <c r="AH1385">
        <f>(Table1[[#This Row],[Fecal Score]]*0.3) + (Table1[[#This Row],[BOD Score]]*0.25) + (Table1[[#This Row],[Nitrate Score]]*0.2) + (Table1[[#This Row],[pH Score]]*0.15) + (Table1[[#This Row],[Dissolved Oxygen Score]]*0.1)</f>
        <v>5.5545</v>
      </c>
      <c r="AI1385">
        <v>2020</v>
      </c>
    </row>
    <row r="1386" spans="1:35">
      <c r="A1386">
        <v>2574</v>
      </c>
      <c r="B1386" t="s">
        <v>527</v>
      </c>
      <c r="C1386" t="s">
        <v>8</v>
      </c>
      <c r="D1386" t="s">
        <v>37</v>
      </c>
      <c r="E1386">
        <v>14</v>
      </c>
      <c r="F1386">
        <v>31</v>
      </c>
      <c r="G1386">
        <f>(Table1[[#This Row],[Min Temperature]]+Table1[[#This Row],[Max Temperature]])/2</f>
        <v>22.5</v>
      </c>
      <c r="H1386">
        <v>6</v>
      </c>
      <c r="I1386">
        <v>14</v>
      </c>
      <c r="J1386">
        <f>(Table1[[#This Row],[Min Dissolved Oxygen]]+Table1[[#This Row],[Max Dissolved Oxygen]])/2</f>
        <v>10</v>
      </c>
      <c r="K1386">
        <v>7.5</v>
      </c>
      <c r="L1386">
        <v>8.6</v>
      </c>
      <c r="M1386">
        <f>(Table1[[#This Row],[Min pH]]+Table1[[#This Row],[Max pH]])/2</f>
        <v>8.0500000000000007</v>
      </c>
      <c r="N1386">
        <v>237</v>
      </c>
      <c r="O1386">
        <v>688</v>
      </c>
      <c r="P1386">
        <f>(Table1[[#This Row],[Min Conductivity]]+Table1[[#This Row],[Max Conductivity]])/2</f>
        <v>462.5</v>
      </c>
      <c r="Q1386">
        <v>3</v>
      </c>
      <c r="R1386">
        <v>8</v>
      </c>
      <c r="S1386">
        <f>(Table1[[#This Row],[Min BOD]]+Table1[[#This Row],[Max BOD]])/2</f>
        <v>5.5</v>
      </c>
      <c r="T1386">
        <v>0.05</v>
      </c>
      <c r="U1386">
        <v>1.01</v>
      </c>
      <c r="V1386">
        <f>(Table1[[#This Row],[Min Nitrate N + Nitrite N]]+Table1[[#This Row],[Max Nitrate N + Nitrite N]])/2</f>
        <v>0.53</v>
      </c>
      <c r="W1386">
        <v>360</v>
      </c>
      <c r="X1386">
        <v>160000</v>
      </c>
      <c r="Y1386">
        <f>(Table1[[#This Row],[Min Fecal Coliform]]+Table1[[#This Row],[Max Fecal Coliform]])/2</f>
        <v>80180</v>
      </c>
      <c r="Z1386">
        <v>3300</v>
      </c>
      <c r="AA1386">
        <v>160000</v>
      </c>
      <c r="AB1386">
        <f>(Table1[[#This Row],[Min Total Coliform]]+Table1[[#This Row],[Max Total Coliform]])/2</f>
        <v>81650</v>
      </c>
      <c r="AC1386">
        <f>MIN(10, (Table1[[#This Row],[Avg BOD]]/4)*10)</f>
        <v>10</v>
      </c>
      <c r="AD1386">
        <f>MIN(10, (Table1[[#This Row],[Avg Fecal Coliform]]/600)*10)</f>
        <v>10</v>
      </c>
      <c r="AE1386">
        <f>MIN(10, (Table1[[#This Row],[Avg Nitrate N + Nitrite N]]/10)*10)</f>
        <v>0.53</v>
      </c>
      <c r="AF1386">
        <f>IF(OR(Table1[[#This Row],[Avg pH]]&lt;6.5,Table1[[#This Row],[Avg pH]]&gt;8.5),10,0)</f>
        <v>0</v>
      </c>
      <c r="AG1386">
        <f>MAX(0, 10-(2*Table1[[#This Row],[Avg Dissolved Oxygen]]))</f>
        <v>0</v>
      </c>
      <c r="AH1386">
        <f>(Table1[[#This Row],[Fecal Score]]*0.3) + (Table1[[#This Row],[BOD Score]]*0.25) + (Table1[[#This Row],[Nitrate Score]]*0.2) + (Table1[[#This Row],[pH Score]]*0.15) + (Table1[[#This Row],[Dissolved Oxygen Score]]*0.1)</f>
        <v>5.6059999999999999</v>
      </c>
      <c r="AI1386">
        <v>2020</v>
      </c>
    </row>
    <row r="1387" spans="1:35">
      <c r="A1387">
        <v>2046</v>
      </c>
      <c r="B1387" t="s">
        <v>41</v>
      </c>
      <c r="C1387" t="s">
        <v>1</v>
      </c>
      <c r="D1387" t="s">
        <v>42</v>
      </c>
      <c r="E1387">
        <v>16</v>
      </c>
      <c r="F1387">
        <v>30</v>
      </c>
      <c r="G1387">
        <f>(Table1[[#This Row],[Min Temperature]]+Table1[[#This Row],[Max Temperature]])/2</f>
        <v>23</v>
      </c>
      <c r="H1387">
        <v>7.1</v>
      </c>
      <c r="I1387">
        <v>9.8000000000000007</v>
      </c>
      <c r="J1387">
        <f>(Table1[[#This Row],[Min Dissolved Oxygen]]+Table1[[#This Row],[Max Dissolved Oxygen]])/2</f>
        <v>8.4499999999999993</v>
      </c>
      <c r="K1387">
        <v>7.4</v>
      </c>
      <c r="L1387">
        <v>8.5</v>
      </c>
      <c r="M1387">
        <f>(Table1[[#This Row],[Min pH]]+Table1[[#This Row],[Max pH]])/2</f>
        <v>7.95</v>
      </c>
      <c r="N1387">
        <v>215</v>
      </c>
      <c r="O1387">
        <v>288</v>
      </c>
      <c r="P1387">
        <f>(Table1[[#This Row],[Min Conductivity]]+Table1[[#This Row],[Max Conductivity]])/2</f>
        <v>251.5</v>
      </c>
      <c r="Q1387">
        <v>0.7</v>
      </c>
      <c r="R1387">
        <v>3.6</v>
      </c>
      <c r="S1387">
        <f>(Table1[[#This Row],[Min BOD]]+Table1[[#This Row],[Max BOD]])/2</f>
        <v>2.15</v>
      </c>
      <c r="T1387">
        <v>0.52</v>
      </c>
      <c r="U1387">
        <v>4</v>
      </c>
      <c r="V1387">
        <f>(Table1[[#This Row],[Min Nitrate N + Nitrite N]]+Table1[[#This Row],[Max Nitrate N + Nitrite N]])/2</f>
        <v>2.2599999999999998</v>
      </c>
      <c r="W1387">
        <v>8</v>
      </c>
      <c r="X1387">
        <v>5449</v>
      </c>
      <c r="Y1387">
        <f>(Table1[[#This Row],[Min Fecal Coliform]]+Table1[[#This Row],[Max Fecal Coliform]])/2</f>
        <v>2728.5</v>
      </c>
      <c r="Z1387">
        <v>9</v>
      </c>
      <c r="AA1387">
        <v>80000</v>
      </c>
      <c r="AB1387">
        <f>(Table1[[#This Row],[Min Total Coliform]]+Table1[[#This Row],[Max Total Coliform]])/2</f>
        <v>40004.5</v>
      </c>
      <c r="AC1387">
        <f>MIN(10, (Table1[[#This Row],[Avg BOD]]/4)*10)</f>
        <v>5.375</v>
      </c>
      <c r="AD1387">
        <f>MIN(10, (Table1[[#This Row],[Avg Fecal Coliform]]/600)*10)</f>
        <v>10</v>
      </c>
      <c r="AE1387">
        <f>MIN(10, (Table1[[#This Row],[Avg Nitrate N + Nitrite N]]/10)*10)</f>
        <v>2.2599999999999998</v>
      </c>
      <c r="AF1387">
        <f>IF(OR(Table1[[#This Row],[Avg pH]]&lt;6.5,Table1[[#This Row],[Avg pH]]&gt;8.5),10,0)</f>
        <v>0</v>
      </c>
      <c r="AG1387">
        <f>MAX(0, 10-(2*Table1[[#This Row],[Avg Dissolved Oxygen]]))</f>
        <v>0</v>
      </c>
      <c r="AH1387">
        <f>(Table1[[#This Row],[Fecal Score]]*0.3) + (Table1[[#This Row],[BOD Score]]*0.25) + (Table1[[#This Row],[Nitrate Score]]*0.2) + (Table1[[#This Row],[pH Score]]*0.15) + (Table1[[#This Row],[Dissolved Oxygen Score]]*0.1)</f>
        <v>4.79575</v>
      </c>
      <c r="AI1387">
        <v>2020</v>
      </c>
    </row>
    <row r="1388" spans="1:35">
      <c r="A1388">
        <v>3163</v>
      </c>
      <c r="B1388" t="s">
        <v>528</v>
      </c>
      <c r="C1388" t="s">
        <v>1</v>
      </c>
      <c r="D1388" t="s">
        <v>44</v>
      </c>
      <c r="E1388">
        <v>23</v>
      </c>
      <c r="F1388">
        <v>36</v>
      </c>
      <c r="G1388">
        <f>(Table1[[#This Row],[Min Temperature]]+Table1[[#This Row],[Max Temperature]])/2</f>
        <v>29.5</v>
      </c>
      <c r="H1388">
        <v>6.3</v>
      </c>
      <c r="I1388">
        <v>6.9</v>
      </c>
      <c r="J1388">
        <f>(Table1[[#This Row],[Min Dissolved Oxygen]]+Table1[[#This Row],[Max Dissolved Oxygen]])/2</f>
        <v>6.6</v>
      </c>
      <c r="K1388">
        <v>7.1</v>
      </c>
      <c r="L1388">
        <v>7.7</v>
      </c>
      <c r="M1388">
        <f>(Table1[[#This Row],[Min pH]]+Table1[[#This Row],[Max pH]])/2</f>
        <v>7.4</v>
      </c>
      <c r="N1388">
        <v>308</v>
      </c>
      <c r="O1388">
        <v>308</v>
      </c>
      <c r="P1388">
        <f>(Table1[[#This Row],[Min Conductivity]]+Table1[[#This Row],[Max Conductivity]])/2</f>
        <v>308</v>
      </c>
      <c r="Q1388">
        <v>7</v>
      </c>
      <c r="R1388">
        <v>16</v>
      </c>
      <c r="S1388">
        <f>(Table1[[#This Row],[Min BOD]]+Table1[[#This Row],[Max BOD]])/2</f>
        <v>11.5</v>
      </c>
      <c r="T1388">
        <v>0.44</v>
      </c>
      <c r="U1388">
        <v>0.44</v>
      </c>
      <c r="V1388">
        <f>(Table1[[#This Row],[Min Nitrate N + Nitrite N]]+Table1[[#This Row],[Max Nitrate N + Nitrite N]])/2</f>
        <v>0.44</v>
      </c>
      <c r="W1388">
        <v>1</v>
      </c>
      <c r="X1388">
        <v>360</v>
      </c>
      <c r="Y1388">
        <f>(Table1[[#This Row],[Min Fecal Coliform]]+Table1[[#This Row],[Max Fecal Coliform]])/2</f>
        <v>180.5</v>
      </c>
      <c r="Z1388">
        <v>6</v>
      </c>
      <c r="AA1388">
        <v>1600</v>
      </c>
      <c r="AB1388">
        <f>(Table1[[#This Row],[Min Total Coliform]]+Table1[[#This Row],[Max Total Coliform]])/2</f>
        <v>803</v>
      </c>
      <c r="AC1388">
        <f>MIN(10, (Table1[[#This Row],[Avg BOD]]/4)*10)</f>
        <v>10</v>
      </c>
      <c r="AD1388">
        <f>MIN(10, (Table1[[#This Row],[Avg Fecal Coliform]]/600)*10)</f>
        <v>3.0083333333333333</v>
      </c>
      <c r="AE1388">
        <f>MIN(10, (Table1[[#This Row],[Avg Nitrate N + Nitrite N]]/10)*10)</f>
        <v>0.43999999999999995</v>
      </c>
      <c r="AF1388">
        <f>IF(OR(Table1[[#This Row],[Avg pH]]&lt;6.5,Table1[[#This Row],[Avg pH]]&gt;8.5),10,0)</f>
        <v>0</v>
      </c>
      <c r="AG1388">
        <f>MAX(0, 10-(2*Table1[[#This Row],[Avg Dissolved Oxygen]]))</f>
        <v>0</v>
      </c>
      <c r="AH1388">
        <f>(Table1[[#This Row],[Fecal Score]]*0.3) + (Table1[[#This Row],[BOD Score]]*0.25) + (Table1[[#This Row],[Nitrate Score]]*0.2) + (Table1[[#This Row],[pH Score]]*0.15) + (Table1[[#This Row],[Dissolved Oxygen Score]]*0.1)</f>
        <v>3.4904999999999999</v>
      </c>
      <c r="AI1388">
        <v>2020</v>
      </c>
    </row>
    <row r="1389" spans="1:35">
      <c r="A1389">
        <v>3164</v>
      </c>
      <c r="B1389" t="s">
        <v>45</v>
      </c>
      <c r="C1389" t="s">
        <v>8</v>
      </c>
      <c r="D1389" t="s">
        <v>44</v>
      </c>
      <c r="E1389">
        <v>24</v>
      </c>
      <c r="F1389">
        <v>33</v>
      </c>
      <c r="G1389">
        <f>(Table1[[#This Row],[Min Temperature]]+Table1[[#This Row],[Max Temperature]])/2</f>
        <v>28.5</v>
      </c>
      <c r="H1389">
        <v>6.5</v>
      </c>
      <c r="I1389">
        <v>7.4</v>
      </c>
      <c r="J1389">
        <f>(Table1[[#This Row],[Min Dissolved Oxygen]]+Table1[[#This Row],[Max Dissolved Oxygen]])/2</f>
        <v>6.95</v>
      </c>
      <c r="K1389">
        <v>7.1</v>
      </c>
      <c r="L1389">
        <v>7.6</v>
      </c>
      <c r="M1389">
        <f>(Table1[[#This Row],[Min pH]]+Table1[[#This Row],[Max pH]])/2</f>
        <v>7.35</v>
      </c>
      <c r="N1389">
        <v>322</v>
      </c>
      <c r="O1389">
        <v>322</v>
      </c>
      <c r="P1389">
        <f>(Table1[[#This Row],[Min Conductivity]]+Table1[[#This Row],[Max Conductivity]])/2</f>
        <v>322</v>
      </c>
      <c r="Q1389">
        <v>1.6</v>
      </c>
      <c r="R1389">
        <v>86.4</v>
      </c>
      <c r="S1389">
        <f>(Table1[[#This Row],[Min BOD]]+Table1[[#This Row],[Max BOD]])/2</f>
        <v>44</v>
      </c>
      <c r="T1389">
        <v>0.36</v>
      </c>
      <c r="U1389">
        <v>0.36</v>
      </c>
      <c r="V1389">
        <f>(Table1[[#This Row],[Min Nitrate N + Nitrite N]]+Table1[[#This Row],[Max Nitrate N + Nitrite N]])/2</f>
        <v>0.36</v>
      </c>
      <c r="W1389">
        <v>5</v>
      </c>
      <c r="X1389">
        <v>300</v>
      </c>
      <c r="Y1389">
        <f>(Table1[[#This Row],[Min Fecal Coliform]]+Table1[[#This Row],[Max Fecal Coliform]])/2</f>
        <v>152.5</v>
      </c>
      <c r="Z1389">
        <v>1</v>
      </c>
      <c r="AA1389">
        <v>1600</v>
      </c>
      <c r="AB1389">
        <f>(Table1[[#This Row],[Min Total Coliform]]+Table1[[#This Row],[Max Total Coliform]])/2</f>
        <v>800.5</v>
      </c>
      <c r="AC1389">
        <f>MIN(10, (Table1[[#This Row],[Avg BOD]]/4)*10)</f>
        <v>10</v>
      </c>
      <c r="AD1389">
        <f>MIN(10, (Table1[[#This Row],[Avg Fecal Coliform]]/600)*10)</f>
        <v>2.5416666666666665</v>
      </c>
      <c r="AE1389">
        <f>MIN(10, (Table1[[#This Row],[Avg Nitrate N + Nitrite N]]/10)*10)</f>
        <v>0.36</v>
      </c>
      <c r="AF1389">
        <f>IF(OR(Table1[[#This Row],[Avg pH]]&lt;6.5,Table1[[#This Row],[Avg pH]]&gt;8.5),10,0)</f>
        <v>0</v>
      </c>
      <c r="AG1389">
        <f>MAX(0, 10-(2*Table1[[#This Row],[Avg Dissolved Oxygen]]))</f>
        <v>0</v>
      </c>
      <c r="AH1389">
        <f>(Table1[[#This Row],[Fecal Score]]*0.3) + (Table1[[#This Row],[BOD Score]]*0.25) + (Table1[[#This Row],[Nitrate Score]]*0.2) + (Table1[[#This Row],[pH Score]]*0.15) + (Table1[[#This Row],[Dissolved Oxygen Score]]*0.1)</f>
        <v>3.3345000000000002</v>
      </c>
      <c r="AI1389">
        <v>2020</v>
      </c>
    </row>
    <row r="1390" spans="1:35">
      <c r="A1390">
        <v>3030</v>
      </c>
      <c r="B1390" t="s">
        <v>412</v>
      </c>
      <c r="C1390" t="s">
        <v>1</v>
      </c>
      <c r="D1390" t="s">
        <v>413</v>
      </c>
      <c r="E1390" s="1">
        <v>21.389679715302499</v>
      </c>
      <c r="F1390" s="1">
        <v>29.2402135231317</v>
      </c>
      <c r="G1390" s="1">
        <f>(Table1[[#This Row],[Min Temperature]]+Table1[[#This Row],[Max Temperature]])/2</f>
        <v>25.3149466192171</v>
      </c>
      <c r="H1390">
        <v>14.2</v>
      </c>
      <c r="I1390">
        <v>14.2</v>
      </c>
      <c r="J1390">
        <f>(Table1[[#This Row],[Min Dissolved Oxygen]]+Table1[[#This Row],[Max Dissolved Oxygen]])/2</f>
        <v>14.2</v>
      </c>
      <c r="K1390">
        <v>8.1</v>
      </c>
      <c r="L1390">
        <v>8.1</v>
      </c>
      <c r="M1390">
        <f>(Table1[[#This Row],[Min pH]]+Table1[[#This Row],[Max pH]])/2</f>
        <v>8.1</v>
      </c>
      <c r="N1390">
        <v>840</v>
      </c>
      <c r="O1390">
        <v>840</v>
      </c>
      <c r="P1390">
        <f>(Table1[[#This Row],[Min Conductivity]]+Table1[[#This Row],[Max Conductivity]])/2</f>
        <v>840</v>
      </c>
      <c r="Q1390">
        <v>13</v>
      </c>
      <c r="R1390">
        <v>13</v>
      </c>
      <c r="S1390">
        <f>(Table1[[#This Row],[Min BOD]]+Table1[[#This Row],[Max BOD]])/2</f>
        <v>13</v>
      </c>
      <c r="T1390">
        <v>5.9</v>
      </c>
      <c r="U1390">
        <v>5.9</v>
      </c>
      <c r="V1390">
        <f>(Table1[[#This Row],[Min Nitrate N + Nitrite N]]+Table1[[#This Row],[Max Nitrate N + Nitrite N]])/2</f>
        <v>5.9</v>
      </c>
      <c r="W1390">
        <v>1700</v>
      </c>
      <c r="X1390">
        <v>1700</v>
      </c>
      <c r="Y1390">
        <f>(Table1[[#This Row],[Min Fecal Coliform]]+Table1[[#This Row],[Max Fecal Coliform]])/2</f>
        <v>1700</v>
      </c>
      <c r="Z1390">
        <v>16000</v>
      </c>
      <c r="AA1390">
        <v>16000</v>
      </c>
      <c r="AB1390">
        <f>(Table1[[#This Row],[Min Total Coliform]]+Table1[[#This Row],[Max Total Coliform]])/2</f>
        <v>16000</v>
      </c>
      <c r="AC1390">
        <f>MIN(10, (Table1[[#This Row],[Avg BOD]]/4)*10)</f>
        <v>10</v>
      </c>
      <c r="AD1390">
        <f>MIN(10, (Table1[[#This Row],[Avg Fecal Coliform]]/600)*10)</f>
        <v>10</v>
      </c>
      <c r="AE1390">
        <f>MIN(10, (Table1[[#This Row],[Avg Nitrate N + Nitrite N]]/10)*10)</f>
        <v>5.9</v>
      </c>
      <c r="AF1390">
        <f>IF(OR(Table1[[#This Row],[Avg pH]]&lt;6.5,Table1[[#This Row],[Avg pH]]&gt;8.5),10,0)</f>
        <v>0</v>
      </c>
      <c r="AG1390">
        <f>MAX(0, 10-(2*Table1[[#This Row],[Avg Dissolved Oxygen]]))</f>
        <v>0</v>
      </c>
      <c r="AH1390">
        <f>(Table1[[#This Row],[Fecal Score]]*0.3) + (Table1[[#This Row],[BOD Score]]*0.25) + (Table1[[#This Row],[Nitrate Score]]*0.2) + (Table1[[#This Row],[pH Score]]*0.15) + (Table1[[#This Row],[Dissolved Oxygen Score]]*0.1)</f>
        <v>6.68</v>
      </c>
      <c r="AI1390">
        <v>2020</v>
      </c>
    </row>
    <row r="1391" spans="1:35">
      <c r="A1391">
        <v>3031</v>
      </c>
      <c r="B1391" t="s">
        <v>414</v>
      </c>
      <c r="C1391" t="s">
        <v>1</v>
      </c>
      <c r="D1391" t="s">
        <v>413</v>
      </c>
      <c r="E1391" s="1">
        <v>21.389679715302499</v>
      </c>
      <c r="F1391" s="1">
        <v>29.2402135231317</v>
      </c>
      <c r="G1391" s="1">
        <f>(Table1[[#This Row],[Min Temperature]]+Table1[[#This Row],[Max Temperature]])/2</f>
        <v>25.3149466192171</v>
      </c>
      <c r="H1391" s="1">
        <v>3.9770053475935701</v>
      </c>
      <c r="I1391" s="1">
        <v>7.0112299465240699</v>
      </c>
      <c r="J1391" s="1">
        <f>(Table1[[#This Row],[Min Dissolved Oxygen]]+Table1[[#This Row],[Max Dissolved Oxygen]])/2</f>
        <v>5.49411764705882</v>
      </c>
      <c r="K1391">
        <v>8.1</v>
      </c>
      <c r="L1391">
        <v>8.1</v>
      </c>
      <c r="M1391">
        <f>(Table1[[#This Row],[Min pH]]+Table1[[#This Row],[Max pH]])/2</f>
        <v>8.1</v>
      </c>
      <c r="N1391">
        <v>5250</v>
      </c>
      <c r="O1391">
        <v>5250</v>
      </c>
      <c r="P1391">
        <f>(Table1[[#This Row],[Min Conductivity]]+Table1[[#This Row],[Max Conductivity]])/2</f>
        <v>5250</v>
      </c>
      <c r="Q1391">
        <v>82</v>
      </c>
      <c r="R1391">
        <v>82</v>
      </c>
      <c r="S1391">
        <f>(Table1[[#This Row],[Min BOD]]+Table1[[#This Row],[Max BOD]])/2</f>
        <v>82</v>
      </c>
      <c r="T1391">
        <v>1.74</v>
      </c>
      <c r="U1391">
        <v>1.74</v>
      </c>
      <c r="V1391">
        <f>(Table1[[#This Row],[Min Nitrate N + Nitrite N]]+Table1[[#This Row],[Max Nitrate N + Nitrite N]])/2</f>
        <v>1.74</v>
      </c>
      <c r="W1391">
        <v>8200</v>
      </c>
      <c r="X1391">
        <v>8200</v>
      </c>
      <c r="Y1391">
        <f>(Table1[[#This Row],[Min Fecal Coliform]]+Table1[[#This Row],[Max Fecal Coliform]])/2</f>
        <v>8200</v>
      </c>
      <c r="Z1391">
        <v>920000</v>
      </c>
      <c r="AA1391">
        <v>920000</v>
      </c>
      <c r="AB1391">
        <f>(Table1[[#This Row],[Min Total Coliform]]+Table1[[#This Row],[Max Total Coliform]])/2</f>
        <v>920000</v>
      </c>
      <c r="AC1391">
        <f>MIN(10, (Table1[[#This Row],[Avg BOD]]/4)*10)</f>
        <v>10</v>
      </c>
      <c r="AD1391">
        <f>MIN(10, (Table1[[#This Row],[Avg Fecal Coliform]]/600)*10)</f>
        <v>10</v>
      </c>
      <c r="AE1391">
        <f>MIN(10, (Table1[[#This Row],[Avg Nitrate N + Nitrite N]]/10)*10)</f>
        <v>1.7399999999999998</v>
      </c>
      <c r="AF1391">
        <f>IF(OR(Table1[[#This Row],[Avg pH]]&lt;6.5,Table1[[#This Row],[Avg pH]]&gt;8.5),10,0)</f>
        <v>0</v>
      </c>
      <c r="AG1391">
        <f>MAX(0, 10-(2*Table1[[#This Row],[Avg Dissolved Oxygen]]))</f>
        <v>0</v>
      </c>
      <c r="AH1391">
        <f>(Table1[[#This Row],[Fecal Score]]*0.3) + (Table1[[#This Row],[BOD Score]]*0.25) + (Table1[[#This Row],[Nitrate Score]]*0.2) + (Table1[[#This Row],[pH Score]]*0.15) + (Table1[[#This Row],[Dissolved Oxygen Score]]*0.1)</f>
        <v>5.8479999999999999</v>
      </c>
      <c r="AI1391">
        <v>2020</v>
      </c>
    </row>
    <row r="1392" spans="1:35">
      <c r="A1392">
        <v>3476</v>
      </c>
      <c r="B1392" t="s">
        <v>416</v>
      </c>
      <c r="C1392" t="s">
        <v>1</v>
      </c>
      <c r="D1392" t="s">
        <v>413</v>
      </c>
      <c r="E1392" s="1">
        <v>21.389679715302499</v>
      </c>
      <c r="F1392" s="1">
        <v>29.2402135231317</v>
      </c>
      <c r="G1392" s="1">
        <f>(Table1[[#This Row],[Min Temperature]]+Table1[[#This Row],[Max Temperature]])/2</f>
        <v>25.3149466192171</v>
      </c>
      <c r="H1392">
        <v>14.2</v>
      </c>
      <c r="I1392">
        <v>14.2</v>
      </c>
      <c r="J1392">
        <f>(Table1[[#This Row],[Min Dissolved Oxygen]]+Table1[[#This Row],[Max Dissolved Oxygen]])/2</f>
        <v>14.2</v>
      </c>
      <c r="K1392">
        <v>8.1999999999999993</v>
      </c>
      <c r="L1392">
        <v>8.1999999999999993</v>
      </c>
      <c r="M1392">
        <f>(Table1[[#This Row],[Min pH]]+Table1[[#This Row],[Max pH]])/2</f>
        <v>8.1999999999999993</v>
      </c>
      <c r="N1392">
        <v>670</v>
      </c>
      <c r="O1392">
        <v>670</v>
      </c>
      <c r="P1392">
        <f>(Table1[[#This Row],[Min Conductivity]]+Table1[[#This Row],[Max Conductivity]])/2</f>
        <v>670</v>
      </c>
      <c r="Q1392">
        <v>38</v>
      </c>
      <c r="R1392">
        <v>38</v>
      </c>
      <c r="S1392">
        <f>(Table1[[#This Row],[Min BOD]]+Table1[[#This Row],[Max BOD]])/2</f>
        <v>38</v>
      </c>
      <c r="T1392">
        <v>24.92</v>
      </c>
      <c r="U1392">
        <v>24.92</v>
      </c>
      <c r="V1392">
        <f>(Table1[[#This Row],[Min Nitrate N + Nitrite N]]+Table1[[#This Row],[Max Nitrate N + Nitrite N]])/2</f>
        <v>24.92</v>
      </c>
      <c r="W1392">
        <v>220</v>
      </c>
      <c r="X1392">
        <v>220</v>
      </c>
      <c r="Y1392">
        <f>(Table1[[#This Row],[Min Fecal Coliform]]+Table1[[#This Row],[Max Fecal Coliform]])/2</f>
        <v>220</v>
      </c>
      <c r="Z1392">
        <v>3500</v>
      </c>
      <c r="AA1392">
        <v>3500</v>
      </c>
      <c r="AB1392">
        <f>(Table1[[#This Row],[Min Total Coliform]]+Table1[[#This Row],[Max Total Coliform]])/2</f>
        <v>3500</v>
      </c>
      <c r="AC1392">
        <f>MIN(10, (Table1[[#This Row],[Avg BOD]]/4)*10)</f>
        <v>10</v>
      </c>
      <c r="AD1392">
        <f>MIN(10, (Table1[[#This Row],[Avg Fecal Coliform]]/600)*10)</f>
        <v>3.6666666666666665</v>
      </c>
      <c r="AE1392">
        <f>MIN(10, (Table1[[#This Row],[Avg Nitrate N + Nitrite N]]/10)*10)</f>
        <v>10</v>
      </c>
      <c r="AF1392">
        <f>IF(OR(Table1[[#This Row],[Avg pH]]&lt;6.5,Table1[[#This Row],[Avg pH]]&gt;8.5),10,0)</f>
        <v>0</v>
      </c>
      <c r="AG1392">
        <f>MAX(0, 10-(2*Table1[[#This Row],[Avg Dissolved Oxygen]]))</f>
        <v>0</v>
      </c>
      <c r="AH1392">
        <f>(Table1[[#This Row],[Fecal Score]]*0.3) + (Table1[[#This Row],[BOD Score]]*0.25) + (Table1[[#This Row],[Nitrate Score]]*0.2) + (Table1[[#This Row],[pH Score]]*0.15) + (Table1[[#This Row],[Dissolved Oxygen Score]]*0.1)</f>
        <v>5.6</v>
      </c>
      <c r="AI1392">
        <v>2020</v>
      </c>
    </row>
    <row r="1393" spans="1:35">
      <c r="A1393">
        <v>1549</v>
      </c>
      <c r="B1393" t="s">
        <v>417</v>
      </c>
      <c r="C1393" t="s">
        <v>1</v>
      </c>
      <c r="D1393" t="s">
        <v>47</v>
      </c>
      <c r="E1393">
        <v>27</v>
      </c>
      <c r="F1393">
        <v>31</v>
      </c>
      <c r="G1393">
        <f>(Table1[[#This Row],[Min Temperature]]+Table1[[#This Row],[Max Temperature]])/2</f>
        <v>29</v>
      </c>
      <c r="H1393">
        <v>5.9</v>
      </c>
      <c r="I1393">
        <v>8.8000000000000007</v>
      </c>
      <c r="J1393">
        <f>(Table1[[#This Row],[Min Dissolved Oxygen]]+Table1[[#This Row],[Max Dissolved Oxygen]])/2</f>
        <v>7.3500000000000005</v>
      </c>
      <c r="K1393">
        <v>6.5</v>
      </c>
      <c r="L1393">
        <v>7.6</v>
      </c>
      <c r="M1393">
        <f>(Table1[[#This Row],[Min pH]]+Table1[[#This Row],[Max pH]])/2</f>
        <v>7.05</v>
      </c>
      <c r="N1393">
        <v>21</v>
      </c>
      <c r="O1393">
        <v>83</v>
      </c>
      <c r="P1393">
        <f>(Table1[[#This Row],[Min Conductivity]]+Table1[[#This Row],[Max Conductivity]])/2</f>
        <v>52</v>
      </c>
      <c r="Q1393">
        <v>0.1</v>
      </c>
      <c r="R1393">
        <v>2.1</v>
      </c>
      <c r="S1393">
        <f>(Table1[[#This Row],[Min BOD]]+Table1[[#This Row],[Max BOD]])/2</f>
        <v>1.1000000000000001</v>
      </c>
      <c r="T1393">
        <v>0.11</v>
      </c>
      <c r="U1393">
        <v>0.32</v>
      </c>
      <c r="V1393">
        <f>(Table1[[#This Row],[Min Nitrate N + Nitrite N]]+Table1[[#This Row],[Max Nitrate N + Nitrite N]])/2</f>
        <v>0.215</v>
      </c>
      <c r="W1393">
        <v>5</v>
      </c>
      <c r="X1393">
        <v>170</v>
      </c>
      <c r="Y1393">
        <f>(Table1[[#This Row],[Min Fecal Coliform]]+Table1[[#This Row],[Max Fecal Coliform]])/2</f>
        <v>87.5</v>
      </c>
      <c r="Z1393">
        <v>13</v>
      </c>
      <c r="AA1393">
        <v>350</v>
      </c>
      <c r="AB1393">
        <f>(Table1[[#This Row],[Min Total Coliform]]+Table1[[#This Row],[Max Total Coliform]])/2</f>
        <v>181.5</v>
      </c>
      <c r="AC1393">
        <f>MIN(10, (Table1[[#This Row],[Avg BOD]]/4)*10)</f>
        <v>2.75</v>
      </c>
      <c r="AD1393">
        <f>MIN(10, (Table1[[#This Row],[Avg Fecal Coliform]]/600)*10)</f>
        <v>1.4583333333333335</v>
      </c>
      <c r="AE1393">
        <f>MIN(10, (Table1[[#This Row],[Avg Nitrate N + Nitrite N]]/10)*10)</f>
        <v>0.21499999999999997</v>
      </c>
      <c r="AF1393">
        <f>IF(OR(Table1[[#This Row],[Avg pH]]&lt;6.5,Table1[[#This Row],[Avg pH]]&gt;8.5),10,0)</f>
        <v>0</v>
      </c>
      <c r="AG1393">
        <f>MAX(0, 10-(2*Table1[[#This Row],[Avg Dissolved Oxygen]]))</f>
        <v>0</v>
      </c>
      <c r="AH1393">
        <f>(Table1[[#This Row],[Fecal Score]]*0.3) + (Table1[[#This Row],[BOD Score]]*0.25) + (Table1[[#This Row],[Nitrate Score]]*0.2) + (Table1[[#This Row],[pH Score]]*0.15) + (Table1[[#This Row],[Dissolved Oxygen Score]]*0.1)</f>
        <v>1.1679999999999999</v>
      </c>
      <c r="AI1393">
        <v>2020</v>
      </c>
    </row>
    <row r="1394" spans="1:35">
      <c r="A1394">
        <v>2269</v>
      </c>
      <c r="B1394" t="s">
        <v>48</v>
      </c>
      <c r="C1394" t="s">
        <v>1</v>
      </c>
      <c r="D1394" t="s">
        <v>47</v>
      </c>
      <c r="E1394">
        <v>27</v>
      </c>
      <c r="F1394">
        <v>32</v>
      </c>
      <c r="G1394">
        <f>(Table1[[#This Row],[Min Temperature]]+Table1[[#This Row],[Max Temperature]])/2</f>
        <v>29.5</v>
      </c>
      <c r="H1394">
        <v>5.6</v>
      </c>
      <c r="I1394">
        <v>7.9</v>
      </c>
      <c r="J1394">
        <f>(Table1[[#This Row],[Min Dissolved Oxygen]]+Table1[[#This Row],[Max Dissolved Oxygen]])/2</f>
        <v>6.75</v>
      </c>
      <c r="K1394">
        <v>5.6</v>
      </c>
      <c r="L1394">
        <v>6.9</v>
      </c>
      <c r="M1394">
        <f>(Table1[[#This Row],[Min pH]]+Table1[[#This Row],[Max pH]])/2</f>
        <v>6.25</v>
      </c>
      <c r="N1394">
        <v>42</v>
      </c>
      <c r="O1394">
        <v>72</v>
      </c>
      <c r="P1394">
        <f>(Table1[[#This Row],[Min Conductivity]]+Table1[[#This Row],[Max Conductivity]])/2</f>
        <v>57</v>
      </c>
      <c r="Q1394">
        <v>0.1</v>
      </c>
      <c r="R1394">
        <v>0.1</v>
      </c>
      <c r="S1394">
        <f>(Table1[[#This Row],[Min BOD]]+Table1[[#This Row],[Max BOD]])/2</f>
        <v>0.1</v>
      </c>
      <c r="T1394">
        <v>0.11</v>
      </c>
      <c r="U1394">
        <v>0.32</v>
      </c>
      <c r="V1394">
        <f>(Table1[[#This Row],[Min Nitrate N + Nitrite N]]+Table1[[#This Row],[Max Nitrate N + Nitrite N]])/2</f>
        <v>0.215</v>
      </c>
      <c r="W1394">
        <v>1100</v>
      </c>
      <c r="X1394">
        <v>2300</v>
      </c>
      <c r="Y1394">
        <f>(Table1[[#This Row],[Min Fecal Coliform]]+Table1[[#This Row],[Max Fecal Coliform]])/2</f>
        <v>1700</v>
      </c>
      <c r="Z1394">
        <v>2200</v>
      </c>
      <c r="AA1394">
        <v>4900</v>
      </c>
      <c r="AB1394">
        <f>(Table1[[#This Row],[Min Total Coliform]]+Table1[[#This Row],[Max Total Coliform]])/2</f>
        <v>3550</v>
      </c>
      <c r="AC1394">
        <f>MIN(10, (Table1[[#This Row],[Avg BOD]]/4)*10)</f>
        <v>0.25</v>
      </c>
      <c r="AD1394">
        <f>MIN(10, (Table1[[#This Row],[Avg Fecal Coliform]]/600)*10)</f>
        <v>10</v>
      </c>
      <c r="AE1394">
        <f>MIN(10, (Table1[[#This Row],[Avg Nitrate N + Nitrite N]]/10)*10)</f>
        <v>0.21499999999999997</v>
      </c>
      <c r="AF1394">
        <f>IF(OR(Table1[[#This Row],[Avg pH]]&lt;6.5,Table1[[#This Row],[Avg pH]]&gt;8.5),10,0)</f>
        <v>10</v>
      </c>
      <c r="AG1394">
        <f>MAX(0, 10-(2*Table1[[#This Row],[Avg Dissolved Oxygen]]))</f>
        <v>0</v>
      </c>
      <c r="AH1394">
        <f>(Table1[[#This Row],[Fecal Score]]*0.3) + (Table1[[#This Row],[BOD Score]]*0.25) + (Table1[[#This Row],[Nitrate Score]]*0.2) + (Table1[[#This Row],[pH Score]]*0.15) + (Table1[[#This Row],[Dissolved Oxygen Score]]*0.1)</f>
        <v>4.6055000000000001</v>
      </c>
      <c r="AI1394">
        <v>2020</v>
      </c>
    </row>
    <row r="1395" spans="1:35">
      <c r="A1395">
        <v>3175</v>
      </c>
      <c r="B1395" t="s">
        <v>49</v>
      </c>
      <c r="C1395" t="s">
        <v>1</v>
      </c>
      <c r="D1395" t="s">
        <v>47</v>
      </c>
      <c r="E1395">
        <v>27</v>
      </c>
      <c r="F1395">
        <v>30</v>
      </c>
      <c r="G1395">
        <f>(Table1[[#This Row],[Min Temperature]]+Table1[[#This Row],[Max Temperature]])/2</f>
        <v>28.5</v>
      </c>
      <c r="H1395">
        <v>3.9</v>
      </c>
      <c r="I1395">
        <v>7.7</v>
      </c>
      <c r="J1395">
        <f>(Table1[[#This Row],[Min Dissolved Oxygen]]+Table1[[#This Row],[Max Dissolved Oxygen]])/2</f>
        <v>5.8</v>
      </c>
      <c r="K1395">
        <v>5.8</v>
      </c>
      <c r="L1395">
        <v>7.4</v>
      </c>
      <c r="M1395">
        <f>(Table1[[#This Row],[Min pH]]+Table1[[#This Row],[Max pH]])/2</f>
        <v>6.6</v>
      </c>
      <c r="N1395">
        <v>41</v>
      </c>
      <c r="O1395">
        <v>78</v>
      </c>
      <c r="P1395">
        <f>(Table1[[#This Row],[Min Conductivity]]+Table1[[#This Row],[Max Conductivity]])/2</f>
        <v>59.5</v>
      </c>
      <c r="Q1395">
        <v>0.1</v>
      </c>
      <c r="R1395">
        <v>2</v>
      </c>
      <c r="S1395">
        <f>(Table1[[#This Row],[Min BOD]]+Table1[[#This Row],[Max BOD]])/2</f>
        <v>1.05</v>
      </c>
      <c r="T1395">
        <v>0.11</v>
      </c>
      <c r="U1395">
        <v>0.32</v>
      </c>
      <c r="V1395">
        <f>(Table1[[#This Row],[Min Nitrate N + Nitrite N]]+Table1[[#This Row],[Max Nitrate N + Nitrite N]])/2</f>
        <v>0.215</v>
      </c>
      <c r="W1395">
        <v>8</v>
      </c>
      <c r="X1395">
        <v>540</v>
      </c>
      <c r="Y1395">
        <f>(Table1[[#This Row],[Min Fecal Coliform]]+Table1[[#This Row],[Max Fecal Coliform]])/2</f>
        <v>274</v>
      </c>
      <c r="Z1395">
        <v>13</v>
      </c>
      <c r="AA1395">
        <v>920</v>
      </c>
      <c r="AB1395">
        <f>(Table1[[#This Row],[Min Total Coliform]]+Table1[[#This Row],[Max Total Coliform]])/2</f>
        <v>466.5</v>
      </c>
      <c r="AC1395">
        <f>MIN(10, (Table1[[#This Row],[Avg BOD]]/4)*10)</f>
        <v>2.625</v>
      </c>
      <c r="AD1395">
        <f>MIN(10, (Table1[[#This Row],[Avg Fecal Coliform]]/600)*10)</f>
        <v>4.5666666666666664</v>
      </c>
      <c r="AE1395">
        <f>MIN(10, (Table1[[#This Row],[Avg Nitrate N + Nitrite N]]/10)*10)</f>
        <v>0.21499999999999997</v>
      </c>
      <c r="AF1395">
        <f>IF(OR(Table1[[#This Row],[Avg pH]]&lt;6.5,Table1[[#This Row],[Avg pH]]&gt;8.5),10,0)</f>
        <v>0</v>
      </c>
      <c r="AG1395">
        <f>MAX(0, 10-(2*Table1[[#This Row],[Avg Dissolved Oxygen]]))</f>
        <v>0</v>
      </c>
      <c r="AH1395">
        <f>(Table1[[#This Row],[Fecal Score]]*0.3) + (Table1[[#This Row],[BOD Score]]*0.25) + (Table1[[#This Row],[Nitrate Score]]*0.2) + (Table1[[#This Row],[pH Score]]*0.15) + (Table1[[#This Row],[Dissolved Oxygen Score]]*0.1)</f>
        <v>2.0692500000000003</v>
      </c>
      <c r="AI1395">
        <v>2020</v>
      </c>
    </row>
    <row r="1396" spans="1:35">
      <c r="A1396">
        <v>3176</v>
      </c>
      <c r="B1396" t="s">
        <v>50</v>
      </c>
      <c r="C1396" t="s">
        <v>1</v>
      </c>
      <c r="D1396" t="s">
        <v>47</v>
      </c>
      <c r="E1396">
        <v>27</v>
      </c>
      <c r="F1396">
        <v>31</v>
      </c>
      <c r="G1396">
        <f>(Table1[[#This Row],[Min Temperature]]+Table1[[#This Row],[Max Temperature]])/2</f>
        <v>29</v>
      </c>
      <c r="H1396">
        <v>1.3</v>
      </c>
      <c r="I1396">
        <v>6.2</v>
      </c>
      <c r="J1396">
        <f>(Table1[[#This Row],[Min Dissolved Oxygen]]+Table1[[#This Row],[Max Dissolved Oxygen]])/2</f>
        <v>3.75</v>
      </c>
      <c r="K1396">
        <v>6.1</v>
      </c>
      <c r="L1396">
        <v>7.4</v>
      </c>
      <c r="M1396">
        <f>(Table1[[#This Row],[Min pH]]+Table1[[#This Row],[Max pH]])/2</f>
        <v>6.75</v>
      </c>
      <c r="N1396">
        <v>81</v>
      </c>
      <c r="O1396">
        <v>15330</v>
      </c>
      <c r="P1396">
        <f>(Table1[[#This Row],[Min Conductivity]]+Table1[[#This Row],[Max Conductivity]])/2</f>
        <v>7705.5</v>
      </c>
      <c r="Q1396">
        <v>0.1</v>
      </c>
      <c r="R1396">
        <v>6.2</v>
      </c>
      <c r="S1396">
        <f>(Table1[[#This Row],[Min BOD]]+Table1[[#This Row],[Max BOD]])/2</f>
        <v>3.15</v>
      </c>
      <c r="T1396">
        <v>0.11</v>
      </c>
      <c r="U1396">
        <v>3.61</v>
      </c>
      <c r="V1396">
        <f>(Table1[[#This Row],[Min Nitrate N + Nitrite N]]+Table1[[#This Row],[Max Nitrate N + Nitrite N]])/2</f>
        <v>1.8599999999999999</v>
      </c>
      <c r="W1396">
        <v>1300</v>
      </c>
      <c r="X1396">
        <v>7900</v>
      </c>
      <c r="Y1396">
        <f>(Table1[[#This Row],[Min Fecal Coliform]]+Table1[[#This Row],[Max Fecal Coliform]])/2</f>
        <v>4600</v>
      </c>
      <c r="Z1396">
        <v>1700</v>
      </c>
      <c r="AA1396">
        <v>14000</v>
      </c>
      <c r="AB1396">
        <f>(Table1[[#This Row],[Min Total Coliform]]+Table1[[#This Row],[Max Total Coliform]])/2</f>
        <v>7850</v>
      </c>
      <c r="AC1396">
        <f>MIN(10, (Table1[[#This Row],[Avg BOD]]/4)*10)</f>
        <v>7.875</v>
      </c>
      <c r="AD1396">
        <f>MIN(10, (Table1[[#This Row],[Avg Fecal Coliform]]/600)*10)</f>
        <v>10</v>
      </c>
      <c r="AE1396">
        <f>MIN(10, (Table1[[#This Row],[Avg Nitrate N + Nitrite N]]/10)*10)</f>
        <v>1.8599999999999999</v>
      </c>
      <c r="AF1396">
        <f>IF(OR(Table1[[#This Row],[Avg pH]]&lt;6.5,Table1[[#This Row],[Avg pH]]&gt;8.5),10,0)</f>
        <v>0</v>
      </c>
      <c r="AG1396">
        <f>MAX(0, 10-(2*Table1[[#This Row],[Avg Dissolved Oxygen]]))</f>
        <v>2.5</v>
      </c>
      <c r="AH1396">
        <f>(Table1[[#This Row],[Fecal Score]]*0.3) + (Table1[[#This Row],[BOD Score]]*0.25) + (Table1[[#This Row],[Nitrate Score]]*0.2) + (Table1[[#This Row],[pH Score]]*0.15) + (Table1[[#This Row],[Dissolved Oxygen Score]]*0.1)</f>
        <v>5.5907499999999999</v>
      </c>
      <c r="AI1396">
        <v>2020</v>
      </c>
    </row>
    <row r="1397" spans="1:35">
      <c r="A1397">
        <v>3177</v>
      </c>
      <c r="B1397" t="s">
        <v>51</v>
      </c>
      <c r="C1397" t="s">
        <v>1</v>
      </c>
      <c r="D1397" t="s">
        <v>47</v>
      </c>
      <c r="E1397">
        <v>26</v>
      </c>
      <c r="F1397">
        <v>31</v>
      </c>
      <c r="G1397">
        <f>(Table1[[#This Row],[Min Temperature]]+Table1[[#This Row],[Max Temperature]])/2</f>
        <v>28.5</v>
      </c>
      <c r="H1397">
        <v>4.8</v>
      </c>
      <c r="I1397">
        <v>8</v>
      </c>
      <c r="J1397">
        <f>(Table1[[#This Row],[Min Dissolved Oxygen]]+Table1[[#This Row],[Max Dissolved Oxygen]])/2</f>
        <v>6.4</v>
      </c>
      <c r="K1397">
        <v>6.3</v>
      </c>
      <c r="L1397">
        <v>8.1</v>
      </c>
      <c r="M1397">
        <f>(Table1[[#This Row],[Min pH]]+Table1[[#This Row],[Max pH]])/2</f>
        <v>7.1999999999999993</v>
      </c>
      <c r="N1397">
        <v>34</v>
      </c>
      <c r="O1397">
        <v>395</v>
      </c>
      <c r="P1397">
        <f>(Table1[[#This Row],[Min Conductivity]]+Table1[[#This Row],[Max Conductivity]])/2</f>
        <v>214.5</v>
      </c>
      <c r="Q1397">
        <v>0.1</v>
      </c>
      <c r="R1397">
        <v>3.6</v>
      </c>
      <c r="S1397">
        <f>(Table1[[#This Row],[Min BOD]]+Table1[[#This Row],[Max BOD]])/2</f>
        <v>1.85</v>
      </c>
      <c r="T1397">
        <v>0.11</v>
      </c>
      <c r="U1397">
        <v>0.51</v>
      </c>
      <c r="V1397">
        <f>(Table1[[#This Row],[Min Nitrate N + Nitrite N]]+Table1[[#This Row],[Max Nitrate N + Nitrite N]])/2</f>
        <v>0.31</v>
      </c>
      <c r="W1397">
        <v>490</v>
      </c>
      <c r="X1397">
        <v>2300</v>
      </c>
      <c r="Y1397">
        <f>(Table1[[#This Row],[Min Fecal Coliform]]+Table1[[#This Row],[Max Fecal Coliform]])/2</f>
        <v>1395</v>
      </c>
      <c r="Z1397">
        <v>790</v>
      </c>
      <c r="AA1397">
        <v>4900</v>
      </c>
      <c r="AB1397">
        <f>(Table1[[#This Row],[Min Total Coliform]]+Table1[[#This Row],[Max Total Coliform]])/2</f>
        <v>2845</v>
      </c>
      <c r="AC1397">
        <f>MIN(10, (Table1[[#This Row],[Avg BOD]]/4)*10)</f>
        <v>4.625</v>
      </c>
      <c r="AD1397">
        <f>MIN(10, (Table1[[#This Row],[Avg Fecal Coliform]]/600)*10)</f>
        <v>10</v>
      </c>
      <c r="AE1397">
        <f>MIN(10, (Table1[[#This Row],[Avg Nitrate N + Nitrite N]]/10)*10)</f>
        <v>0.31</v>
      </c>
      <c r="AF1397">
        <f>IF(OR(Table1[[#This Row],[Avg pH]]&lt;6.5,Table1[[#This Row],[Avg pH]]&gt;8.5),10,0)</f>
        <v>0</v>
      </c>
      <c r="AG1397">
        <f>MAX(0, 10-(2*Table1[[#This Row],[Avg Dissolved Oxygen]]))</f>
        <v>0</v>
      </c>
      <c r="AH1397">
        <f>(Table1[[#This Row],[Fecal Score]]*0.3) + (Table1[[#This Row],[BOD Score]]*0.25) + (Table1[[#This Row],[Nitrate Score]]*0.2) + (Table1[[#This Row],[pH Score]]*0.15) + (Table1[[#This Row],[Dissolved Oxygen Score]]*0.1)</f>
        <v>4.2182500000000003</v>
      </c>
      <c r="AI1397">
        <v>2020</v>
      </c>
    </row>
    <row r="1398" spans="1:35">
      <c r="A1398">
        <v>3178</v>
      </c>
      <c r="B1398" t="s">
        <v>52</v>
      </c>
      <c r="C1398" t="s">
        <v>1</v>
      </c>
      <c r="D1398" t="s">
        <v>47</v>
      </c>
      <c r="E1398">
        <v>26</v>
      </c>
      <c r="F1398">
        <v>30</v>
      </c>
      <c r="G1398">
        <f>(Table1[[#This Row],[Min Temperature]]+Table1[[#This Row],[Max Temperature]])/2</f>
        <v>28</v>
      </c>
      <c r="H1398">
        <v>4.4000000000000004</v>
      </c>
      <c r="I1398">
        <v>8</v>
      </c>
      <c r="J1398">
        <f>(Table1[[#This Row],[Min Dissolved Oxygen]]+Table1[[#This Row],[Max Dissolved Oxygen]])/2</f>
        <v>6.2</v>
      </c>
      <c r="K1398">
        <v>6.1</v>
      </c>
      <c r="L1398">
        <v>8.6999999999999993</v>
      </c>
      <c r="M1398">
        <f>(Table1[[#This Row],[Min pH]]+Table1[[#This Row],[Max pH]])/2</f>
        <v>7.3999999999999995</v>
      </c>
      <c r="N1398">
        <v>28</v>
      </c>
      <c r="O1398">
        <v>267</v>
      </c>
      <c r="P1398">
        <f>(Table1[[#This Row],[Min Conductivity]]+Table1[[#This Row],[Max Conductivity]])/2</f>
        <v>147.5</v>
      </c>
      <c r="Q1398">
        <v>0.1</v>
      </c>
      <c r="R1398">
        <v>3.7</v>
      </c>
      <c r="S1398">
        <f>(Table1[[#This Row],[Min BOD]]+Table1[[#This Row],[Max BOD]])/2</f>
        <v>1.9000000000000001</v>
      </c>
      <c r="T1398">
        <v>0.11</v>
      </c>
      <c r="U1398">
        <v>4.78</v>
      </c>
      <c r="V1398">
        <f>(Table1[[#This Row],[Min Nitrate N + Nitrite N]]+Table1[[#This Row],[Max Nitrate N + Nitrite N]])/2</f>
        <v>2.4450000000000003</v>
      </c>
      <c r="W1398">
        <v>1300</v>
      </c>
      <c r="X1398">
        <v>4900</v>
      </c>
      <c r="Y1398">
        <f>(Table1[[#This Row],[Min Fecal Coliform]]+Table1[[#This Row],[Max Fecal Coliform]])/2</f>
        <v>3100</v>
      </c>
      <c r="Z1398">
        <v>2300</v>
      </c>
      <c r="AA1398">
        <v>7900</v>
      </c>
      <c r="AB1398">
        <f>(Table1[[#This Row],[Min Total Coliform]]+Table1[[#This Row],[Max Total Coliform]])/2</f>
        <v>5100</v>
      </c>
      <c r="AC1398">
        <f>MIN(10, (Table1[[#This Row],[Avg BOD]]/4)*10)</f>
        <v>4.75</v>
      </c>
      <c r="AD1398">
        <f>MIN(10, (Table1[[#This Row],[Avg Fecal Coliform]]/600)*10)</f>
        <v>10</v>
      </c>
      <c r="AE1398">
        <f>MIN(10, (Table1[[#This Row],[Avg Nitrate N + Nitrite N]]/10)*10)</f>
        <v>2.4450000000000003</v>
      </c>
      <c r="AF1398">
        <f>IF(OR(Table1[[#This Row],[Avg pH]]&lt;6.5,Table1[[#This Row],[Avg pH]]&gt;8.5),10,0)</f>
        <v>0</v>
      </c>
      <c r="AG1398">
        <f>MAX(0, 10-(2*Table1[[#This Row],[Avg Dissolved Oxygen]]))</f>
        <v>0</v>
      </c>
      <c r="AH1398">
        <f>(Table1[[#This Row],[Fecal Score]]*0.3) + (Table1[[#This Row],[BOD Score]]*0.25) + (Table1[[#This Row],[Nitrate Score]]*0.2) + (Table1[[#This Row],[pH Score]]*0.15) + (Table1[[#This Row],[Dissolved Oxygen Score]]*0.1)</f>
        <v>4.6764999999999999</v>
      </c>
      <c r="AI1398">
        <v>2020</v>
      </c>
    </row>
    <row r="1399" spans="1:35">
      <c r="A1399">
        <v>3179</v>
      </c>
      <c r="B1399" t="s">
        <v>53</v>
      </c>
      <c r="C1399" t="s">
        <v>1</v>
      </c>
      <c r="D1399" t="s">
        <v>47</v>
      </c>
      <c r="E1399">
        <v>28</v>
      </c>
      <c r="F1399">
        <v>30</v>
      </c>
      <c r="G1399">
        <f>(Table1[[#This Row],[Min Temperature]]+Table1[[#This Row],[Max Temperature]])/2</f>
        <v>29</v>
      </c>
      <c r="H1399">
        <v>4.0999999999999996</v>
      </c>
      <c r="I1399">
        <v>5.8</v>
      </c>
      <c r="J1399">
        <f>(Table1[[#This Row],[Min Dissolved Oxygen]]+Table1[[#This Row],[Max Dissolved Oxygen]])/2</f>
        <v>4.9499999999999993</v>
      </c>
      <c r="K1399">
        <v>7</v>
      </c>
      <c r="L1399">
        <v>7.3</v>
      </c>
      <c r="M1399">
        <f>(Table1[[#This Row],[Min pH]]+Table1[[#This Row],[Max pH]])/2</f>
        <v>7.15</v>
      </c>
      <c r="N1399">
        <v>176</v>
      </c>
      <c r="O1399">
        <v>358</v>
      </c>
      <c r="P1399">
        <f>(Table1[[#This Row],[Min Conductivity]]+Table1[[#This Row],[Max Conductivity]])/2</f>
        <v>267</v>
      </c>
      <c r="Q1399">
        <v>0.1</v>
      </c>
      <c r="R1399">
        <v>5</v>
      </c>
      <c r="S1399">
        <f>(Table1[[#This Row],[Min BOD]]+Table1[[#This Row],[Max BOD]])/2</f>
        <v>2.5499999999999998</v>
      </c>
      <c r="T1399">
        <v>0.63</v>
      </c>
      <c r="U1399">
        <v>2.59</v>
      </c>
      <c r="V1399">
        <f>(Table1[[#This Row],[Min Nitrate N + Nitrite N]]+Table1[[#This Row],[Max Nitrate N + Nitrite N]])/2</f>
        <v>1.6099999999999999</v>
      </c>
      <c r="W1399">
        <v>3300</v>
      </c>
      <c r="X1399">
        <v>7000</v>
      </c>
      <c r="Y1399">
        <f>(Table1[[#This Row],[Min Fecal Coliform]]+Table1[[#This Row],[Max Fecal Coliform]])/2</f>
        <v>5150</v>
      </c>
      <c r="Z1399">
        <v>4900</v>
      </c>
      <c r="AA1399">
        <v>11000</v>
      </c>
      <c r="AB1399">
        <f>(Table1[[#This Row],[Min Total Coliform]]+Table1[[#This Row],[Max Total Coliform]])/2</f>
        <v>7950</v>
      </c>
      <c r="AC1399">
        <f>MIN(10, (Table1[[#This Row],[Avg BOD]]/4)*10)</f>
        <v>6.375</v>
      </c>
      <c r="AD1399">
        <f>MIN(10, (Table1[[#This Row],[Avg Fecal Coliform]]/600)*10)</f>
        <v>10</v>
      </c>
      <c r="AE1399">
        <f>MIN(10, (Table1[[#This Row],[Avg Nitrate N + Nitrite N]]/10)*10)</f>
        <v>1.6099999999999999</v>
      </c>
      <c r="AF1399">
        <f>IF(OR(Table1[[#This Row],[Avg pH]]&lt;6.5,Table1[[#This Row],[Avg pH]]&gt;8.5),10,0)</f>
        <v>0</v>
      </c>
      <c r="AG1399">
        <f>MAX(0, 10-(2*Table1[[#This Row],[Avg Dissolved Oxygen]]))</f>
        <v>0.10000000000000142</v>
      </c>
      <c r="AH1399">
        <f>(Table1[[#This Row],[Fecal Score]]*0.3) + (Table1[[#This Row],[BOD Score]]*0.25) + (Table1[[#This Row],[Nitrate Score]]*0.2) + (Table1[[#This Row],[pH Score]]*0.15) + (Table1[[#This Row],[Dissolved Oxygen Score]]*0.1)</f>
        <v>4.9257499999999999</v>
      </c>
      <c r="AI1399">
        <v>2020</v>
      </c>
    </row>
    <row r="1400" spans="1:35">
      <c r="A1400">
        <v>3180</v>
      </c>
      <c r="B1400" t="s">
        <v>54</v>
      </c>
      <c r="C1400" t="s">
        <v>1</v>
      </c>
      <c r="D1400" t="s">
        <v>47</v>
      </c>
      <c r="E1400">
        <v>26</v>
      </c>
      <c r="F1400">
        <v>30</v>
      </c>
      <c r="G1400">
        <f>(Table1[[#This Row],[Min Temperature]]+Table1[[#This Row],[Max Temperature]])/2</f>
        <v>28</v>
      </c>
      <c r="H1400">
        <v>1.6</v>
      </c>
      <c r="I1400">
        <v>8.6999999999999993</v>
      </c>
      <c r="J1400">
        <f>(Table1[[#This Row],[Min Dissolved Oxygen]]+Table1[[#This Row],[Max Dissolved Oxygen]])/2</f>
        <v>5.1499999999999995</v>
      </c>
      <c r="K1400">
        <v>6</v>
      </c>
      <c r="L1400">
        <v>7.5</v>
      </c>
      <c r="M1400">
        <f>(Table1[[#This Row],[Min pH]]+Table1[[#This Row],[Max pH]])/2</f>
        <v>6.75</v>
      </c>
      <c r="N1400">
        <v>62</v>
      </c>
      <c r="O1400">
        <v>1671</v>
      </c>
      <c r="P1400">
        <f>(Table1[[#This Row],[Min Conductivity]]+Table1[[#This Row],[Max Conductivity]])/2</f>
        <v>866.5</v>
      </c>
      <c r="Q1400">
        <v>0.1</v>
      </c>
      <c r="R1400">
        <v>6.2</v>
      </c>
      <c r="S1400">
        <f>(Table1[[#This Row],[Min BOD]]+Table1[[#This Row],[Max BOD]])/2</f>
        <v>3.15</v>
      </c>
      <c r="T1400">
        <v>0.11</v>
      </c>
      <c r="U1400">
        <v>1.96</v>
      </c>
      <c r="V1400">
        <f>(Table1[[#This Row],[Min Nitrate N + Nitrite N]]+Table1[[#This Row],[Max Nitrate N + Nitrite N]])/2</f>
        <v>1.0349999999999999</v>
      </c>
      <c r="W1400">
        <v>1100</v>
      </c>
      <c r="X1400">
        <v>7000</v>
      </c>
      <c r="Y1400">
        <f>(Table1[[#This Row],[Min Fecal Coliform]]+Table1[[#This Row],[Max Fecal Coliform]])/2</f>
        <v>4050</v>
      </c>
      <c r="Z1400">
        <v>2300</v>
      </c>
      <c r="AA1400">
        <v>9400</v>
      </c>
      <c r="AB1400">
        <f>(Table1[[#This Row],[Min Total Coliform]]+Table1[[#This Row],[Max Total Coliform]])/2</f>
        <v>5850</v>
      </c>
      <c r="AC1400">
        <f>MIN(10, (Table1[[#This Row],[Avg BOD]]/4)*10)</f>
        <v>7.875</v>
      </c>
      <c r="AD1400">
        <f>MIN(10, (Table1[[#This Row],[Avg Fecal Coliform]]/600)*10)</f>
        <v>10</v>
      </c>
      <c r="AE1400">
        <f>MIN(10, (Table1[[#This Row],[Avg Nitrate N + Nitrite N]]/10)*10)</f>
        <v>1.0349999999999999</v>
      </c>
      <c r="AF1400">
        <f>IF(OR(Table1[[#This Row],[Avg pH]]&lt;6.5,Table1[[#This Row],[Avg pH]]&gt;8.5),10,0)</f>
        <v>0</v>
      </c>
      <c r="AG1400">
        <f>MAX(0, 10-(2*Table1[[#This Row],[Avg Dissolved Oxygen]]))</f>
        <v>0</v>
      </c>
      <c r="AH1400">
        <f>(Table1[[#This Row],[Fecal Score]]*0.3) + (Table1[[#This Row],[BOD Score]]*0.25) + (Table1[[#This Row],[Nitrate Score]]*0.2) + (Table1[[#This Row],[pH Score]]*0.15) + (Table1[[#This Row],[Dissolved Oxygen Score]]*0.1)</f>
        <v>5.1757499999999999</v>
      </c>
      <c r="AI1400">
        <v>2020</v>
      </c>
    </row>
    <row r="1401" spans="1:35">
      <c r="A1401">
        <v>4408</v>
      </c>
      <c r="B1401" t="s">
        <v>529</v>
      </c>
      <c r="C1401" t="s">
        <v>1</v>
      </c>
      <c r="D1401" t="s">
        <v>47</v>
      </c>
      <c r="E1401">
        <v>27</v>
      </c>
      <c r="F1401">
        <v>31</v>
      </c>
      <c r="G1401">
        <f>(Table1[[#This Row],[Min Temperature]]+Table1[[#This Row],[Max Temperature]])/2</f>
        <v>29</v>
      </c>
      <c r="H1401">
        <v>7.3</v>
      </c>
      <c r="I1401">
        <v>8</v>
      </c>
      <c r="J1401">
        <f>(Table1[[#This Row],[Min Dissolved Oxygen]]+Table1[[#This Row],[Max Dissolved Oxygen]])/2</f>
        <v>7.65</v>
      </c>
      <c r="K1401">
        <v>6.2</v>
      </c>
      <c r="L1401">
        <v>7.3</v>
      </c>
      <c r="M1401">
        <f>(Table1[[#This Row],[Min pH]]+Table1[[#This Row],[Max pH]])/2</f>
        <v>6.75</v>
      </c>
      <c r="N1401">
        <v>55</v>
      </c>
      <c r="O1401">
        <v>153</v>
      </c>
      <c r="P1401">
        <f>(Table1[[#This Row],[Min Conductivity]]+Table1[[#This Row],[Max Conductivity]])/2</f>
        <v>104</v>
      </c>
      <c r="Q1401">
        <v>0.1</v>
      </c>
      <c r="R1401">
        <v>2.2999999999999998</v>
      </c>
      <c r="S1401">
        <f>(Table1[[#This Row],[Min BOD]]+Table1[[#This Row],[Max BOD]])/2</f>
        <v>1.2</v>
      </c>
      <c r="T1401">
        <v>0.11</v>
      </c>
      <c r="U1401">
        <v>0.45</v>
      </c>
      <c r="V1401">
        <f>(Table1[[#This Row],[Min Nitrate N + Nitrite N]]+Table1[[#This Row],[Max Nitrate N + Nitrite N]])/2</f>
        <v>0.28000000000000003</v>
      </c>
      <c r="W1401">
        <v>1700</v>
      </c>
      <c r="X1401">
        <v>4900</v>
      </c>
      <c r="Y1401">
        <f>(Table1[[#This Row],[Min Fecal Coliform]]+Table1[[#This Row],[Max Fecal Coliform]])/2</f>
        <v>3300</v>
      </c>
      <c r="Z1401">
        <v>3500</v>
      </c>
      <c r="AA1401">
        <v>7000</v>
      </c>
      <c r="AB1401">
        <f>(Table1[[#This Row],[Min Total Coliform]]+Table1[[#This Row],[Max Total Coliform]])/2</f>
        <v>5250</v>
      </c>
      <c r="AC1401">
        <f>MIN(10, (Table1[[#This Row],[Avg BOD]]/4)*10)</f>
        <v>3</v>
      </c>
      <c r="AD1401">
        <f>MIN(10, (Table1[[#This Row],[Avg Fecal Coliform]]/600)*10)</f>
        <v>10</v>
      </c>
      <c r="AE1401">
        <f>MIN(10, (Table1[[#This Row],[Avg Nitrate N + Nitrite N]]/10)*10)</f>
        <v>0.28000000000000003</v>
      </c>
      <c r="AF1401">
        <f>IF(OR(Table1[[#This Row],[Avg pH]]&lt;6.5,Table1[[#This Row],[Avg pH]]&gt;8.5),10,0)</f>
        <v>0</v>
      </c>
      <c r="AG1401">
        <f>MAX(0, 10-(2*Table1[[#This Row],[Avg Dissolved Oxygen]]))</f>
        <v>0</v>
      </c>
      <c r="AH1401">
        <f>(Table1[[#This Row],[Fecal Score]]*0.3) + (Table1[[#This Row],[BOD Score]]*0.25) + (Table1[[#This Row],[Nitrate Score]]*0.2) + (Table1[[#This Row],[pH Score]]*0.15) + (Table1[[#This Row],[Dissolved Oxygen Score]]*0.1)</f>
        <v>3.806</v>
      </c>
      <c r="AI1401">
        <v>2020</v>
      </c>
    </row>
    <row r="1402" spans="1:35">
      <c r="A1402">
        <v>1343</v>
      </c>
      <c r="B1402" t="s">
        <v>530</v>
      </c>
      <c r="C1402" t="s">
        <v>1</v>
      </c>
      <c r="D1402" t="s">
        <v>56</v>
      </c>
      <c r="E1402">
        <v>25</v>
      </c>
      <c r="F1402">
        <v>30</v>
      </c>
      <c r="G1402">
        <f>(Table1[[#This Row],[Min Temperature]]+Table1[[#This Row],[Max Temperature]])/2</f>
        <v>27.5</v>
      </c>
      <c r="H1402">
        <v>5.2</v>
      </c>
      <c r="I1402">
        <v>8.6999999999999993</v>
      </c>
      <c r="J1402">
        <f>(Table1[[#This Row],[Min Dissolved Oxygen]]+Table1[[#This Row],[Max Dissolved Oxygen]])/2</f>
        <v>6.9499999999999993</v>
      </c>
      <c r="K1402">
        <v>7.9</v>
      </c>
      <c r="L1402">
        <v>8.9</v>
      </c>
      <c r="M1402">
        <f>(Table1[[#This Row],[Min pH]]+Table1[[#This Row],[Max pH]])/2</f>
        <v>8.4</v>
      </c>
      <c r="N1402">
        <v>2303</v>
      </c>
      <c r="O1402">
        <v>3840</v>
      </c>
      <c r="P1402">
        <f>(Table1[[#This Row],[Min Conductivity]]+Table1[[#This Row],[Max Conductivity]])/2</f>
        <v>3071.5</v>
      </c>
      <c r="Q1402">
        <v>1.8</v>
      </c>
      <c r="R1402">
        <v>21</v>
      </c>
      <c r="S1402">
        <f>(Table1[[#This Row],[Min BOD]]+Table1[[#This Row],[Max BOD]])/2</f>
        <v>11.4</v>
      </c>
      <c r="T1402">
        <v>7.0000000000000007E-2</v>
      </c>
      <c r="U1402">
        <v>0.41</v>
      </c>
      <c r="V1402">
        <f>(Table1[[#This Row],[Min Nitrate N + Nitrite N]]+Table1[[#This Row],[Max Nitrate N + Nitrite N]])/2</f>
        <v>0.24</v>
      </c>
      <c r="W1402">
        <v>6</v>
      </c>
      <c r="X1402">
        <v>82</v>
      </c>
      <c r="Y1402">
        <f>(Table1[[#This Row],[Min Fecal Coliform]]+Table1[[#This Row],[Max Fecal Coliform]])/2</f>
        <v>44</v>
      </c>
      <c r="Z1402">
        <v>94</v>
      </c>
      <c r="AA1402">
        <v>430</v>
      </c>
      <c r="AB1402">
        <f>(Table1[[#This Row],[Min Total Coliform]]+Table1[[#This Row],[Max Total Coliform]])/2</f>
        <v>262</v>
      </c>
      <c r="AC1402">
        <f>MIN(10, (Table1[[#This Row],[Avg BOD]]/4)*10)</f>
        <v>10</v>
      </c>
      <c r="AD1402">
        <f>MIN(10, (Table1[[#This Row],[Avg Fecal Coliform]]/600)*10)</f>
        <v>0.73333333333333339</v>
      </c>
      <c r="AE1402">
        <f>MIN(10, (Table1[[#This Row],[Avg Nitrate N + Nitrite N]]/10)*10)</f>
        <v>0.24</v>
      </c>
      <c r="AF1402">
        <f>IF(OR(Table1[[#This Row],[Avg pH]]&lt;6.5,Table1[[#This Row],[Avg pH]]&gt;8.5),10,0)</f>
        <v>0</v>
      </c>
      <c r="AG1402">
        <f>MAX(0, 10-(2*Table1[[#This Row],[Avg Dissolved Oxygen]]))</f>
        <v>0</v>
      </c>
      <c r="AH1402">
        <f>(Table1[[#This Row],[Fecal Score]]*0.3) + (Table1[[#This Row],[BOD Score]]*0.25) + (Table1[[#This Row],[Nitrate Score]]*0.2) + (Table1[[#This Row],[pH Score]]*0.15) + (Table1[[#This Row],[Dissolved Oxygen Score]]*0.1)</f>
        <v>2.7680000000000002</v>
      </c>
      <c r="AI1402">
        <v>2020</v>
      </c>
    </row>
    <row r="1403" spans="1:35">
      <c r="A1403">
        <v>1344</v>
      </c>
      <c r="B1403" t="s">
        <v>531</v>
      </c>
      <c r="C1403" t="s">
        <v>1</v>
      </c>
      <c r="D1403" t="s">
        <v>56</v>
      </c>
      <c r="E1403">
        <v>25</v>
      </c>
      <c r="F1403">
        <v>30</v>
      </c>
      <c r="G1403">
        <f>(Table1[[#This Row],[Min Temperature]]+Table1[[#This Row],[Max Temperature]])/2</f>
        <v>27.5</v>
      </c>
      <c r="H1403">
        <v>5.7</v>
      </c>
      <c r="I1403">
        <v>8.1999999999999993</v>
      </c>
      <c r="J1403">
        <f>(Table1[[#This Row],[Min Dissolved Oxygen]]+Table1[[#This Row],[Max Dissolved Oxygen]])/2</f>
        <v>6.9499999999999993</v>
      </c>
      <c r="K1403">
        <v>7.3</v>
      </c>
      <c r="L1403">
        <v>8.3000000000000007</v>
      </c>
      <c r="M1403">
        <f>(Table1[[#This Row],[Min pH]]+Table1[[#This Row],[Max pH]])/2</f>
        <v>7.8000000000000007</v>
      </c>
      <c r="N1403">
        <v>36</v>
      </c>
      <c r="O1403">
        <v>601</v>
      </c>
      <c r="P1403">
        <f>(Table1[[#This Row],[Min Conductivity]]+Table1[[#This Row],[Max Conductivity]])/2</f>
        <v>318.5</v>
      </c>
      <c r="Q1403">
        <v>2.7</v>
      </c>
      <c r="R1403">
        <v>6</v>
      </c>
      <c r="S1403">
        <f>(Table1[[#This Row],[Min BOD]]+Table1[[#This Row],[Max BOD]])/2</f>
        <v>4.3499999999999996</v>
      </c>
      <c r="T1403">
        <v>0.03</v>
      </c>
      <c r="U1403">
        <v>0.33</v>
      </c>
      <c r="V1403">
        <f>(Table1[[#This Row],[Min Nitrate N + Nitrite N]]+Table1[[#This Row],[Max Nitrate N + Nitrite N]])/2</f>
        <v>0.18</v>
      </c>
      <c r="W1403">
        <v>15</v>
      </c>
      <c r="X1403">
        <v>92</v>
      </c>
      <c r="Y1403">
        <f>(Table1[[#This Row],[Min Fecal Coliform]]+Table1[[#This Row],[Max Fecal Coliform]])/2</f>
        <v>53.5</v>
      </c>
      <c r="Z1403">
        <v>120</v>
      </c>
      <c r="AA1403">
        <v>460</v>
      </c>
      <c r="AB1403">
        <f>(Table1[[#This Row],[Min Total Coliform]]+Table1[[#This Row],[Max Total Coliform]])/2</f>
        <v>290</v>
      </c>
      <c r="AC1403">
        <f>MIN(10, (Table1[[#This Row],[Avg BOD]]/4)*10)</f>
        <v>10</v>
      </c>
      <c r="AD1403">
        <f>MIN(10, (Table1[[#This Row],[Avg Fecal Coliform]]/600)*10)</f>
        <v>0.89166666666666672</v>
      </c>
      <c r="AE1403">
        <f>MIN(10, (Table1[[#This Row],[Avg Nitrate N + Nitrite N]]/10)*10)</f>
        <v>0.18</v>
      </c>
      <c r="AF1403">
        <f>IF(OR(Table1[[#This Row],[Avg pH]]&lt;6.5,Table1[[#This Row],[Avg pH]]&gt;8.5),10,0)</f>
        <v>0</v>
      </c>
      <c r="AG1403">
        <f>MAX(0, 10-(2*Table1[[#This Row],[Avg Dissolved Oxygen]]))</f>
        <v>0</v>
      </c>
      <c r="AH1403">
        <f>(Table1[[#This Row],[Fecal Score]]*0.3) + (Table1[[#This Row],[BOD Score]]*0.25) + (Table1[[#This Row],[Nitrate Score]]*0.2) + (Table1[[#This Row],[pH Score]]*0.15) + (Table1[[#This Row],[Dissolved Oxygen Score]]*0.1)</f>
        <v>2.8035000000000001</v>
      </c>
      <c r="AI1403">
        <v>2020</v>
      </c>
    </row>
    <row r="1404" spans="1:35">
      <c r="A1404">
        <v>1345</v>
      </c>
      <c r="B1404" t="s">
        <v>532</v>
      </c>
      <c r="C1404" t="s">
        <v>1</v>
      </c>
      <c r="D1404" t="s">
        <v>56</v>
      </c>
      <c r="E1404">
        <v>22</v>
      </c>
      <c r="F1404">
        <v>32</v>
      </c>
      <c r="G1404">
        <f>(Table1[[#This Row],[Min Temperature]]+Table1[[#This Row],[Max Temperature]])/2</f>
        <v>27</v>
      </c>
      <c r="H1404">
        <v>3.5</v>
      </c>
      <c r="I1404">
        <v>8.8000000000000007</v>
      </c>
      <c r="J1404">
        <f>(Table1[[#This Row],[Min Dissolved Oxygen]]+Table1[[#This Row],[Max Dissolved Oxygen]])/2</f>
        <v>6.15</v>
      </c>
      <c r="K1404">
        <v>7.9</v>
      </c>
      <c r="L1404">
        <v>8.4</v>
      </c>
      <c r="M1404">
        <f>(Table1[[#This Row],[Min pH]]+Table1[[#This Row],[Max pH]])/2</f>
        <v>8.15</v>
      </c>
      <c r="N1404">
        <v>9</v>
      </c>
      <c r="O1404">
        <v>419</v>
      </c>
      <c r="P1404">
        <f>(Table1[[#This Row],[Min Conductivity]]+Table1[[#This Row],[Max Conductivity]])/2</f>
        <v>214</v>
      </c>
      <c r="Q1404">
        <v>0.1</v>
      </c>
      <c r="R1404">
        <v>0.9</v>
      </c>
      <c r="S1404">
        <f>(Table1[[#This Row],[Min BOD]]+Table1[[#This Row],[Max BOD]])/2</f>
        <v>0.5</v>
      </c>
      <c r="T1404">
        <v>0.12</v>
      </c>
      <c r="U1404">
        <v>0.62</v>
      </c>
      <c r="V1404">
        <f>(Table1[[#This Row],[Min Nitrate N + Nitrite N]]+Table1[[#This Row],[Max Nitrate N + Nitrite N]])/2</f>
        <v>0.37</v>
      </c>
      <c r="W1404">
        <v>2</v>
      </c>
      <c r="X1404">
        <v>20</v>
      </c>
      <c r="Y1404">
        <f>(Table1[[#This Row],[Min Fecal Coliform]]+Table1[[#This Row],[Max Fecal Coliform]])/2</f>
        <v>11</v>
      </c>
      <c r="Z1404">
        <v>17</v>
      </c>
      <c r="AA1404">
        <v>120</v>
      </c>
      <c r="AB1404">
        <f>(Table1[[#This Row],[Min Total Coliform]]+Table1[[#This Row],[Max Total Coliform]])/2</f>
        <v>68.5</v>
      </c>
      <c r="AC1404">
        <f>MIN(10, (Table1[[#This Row],[Avg BOD]]/4)*10)</f>
        <v>1.25</v>
      </c>
      <c r="AD1404">
        <f>MIN(10, (Table1[[#This Row],[Avg Fecal Coliform]]/600)*10)</f>
        <v>0.18333333333333335</v>
      </c>
      <c r="AE1404">
        <f>MIN(10, (Table1[[#This Row],[Avg Nitrate N + Nitrite N]]/10)*10)</f>
        <v>0.37</v>
      </c>
      <c r="AF1404">
        <f>IF(OR(Table1[[#This Row],[Avg pH]]&lt;6.5,Table1[[#This Row],[Avg pH]]&gt;8.5),10,0)</f>
        <v>0</v>
      </c>
      <c r="AG1404">
        <f>MAX(0, 10-(2*Table1[[#This Row],[Avg Dissolved Oxygen]]))</f>
        <v>0</v>
      </c>
      <c r="AH1404">
        <f>(Table1[[#This Row],[Fecal Score]]*0.3) + (Table1[[#This Row],[BOD Score]]*0.25) + (Table1[[#This Row],[Nitrate Score]]*0.2) + (Table1[[#This Row],[pH Score]]*0.15) + (Table1[[#This Row],[Dissolved Oxygen Score]]*0.1)</f>
        <v>0.4415</v>
      </c>
      <c r="AI1404">
        <v>2020</v>
      </c>
    </row>
    <row r="1405" spans="1:35">
      <c r="A1405">
        <v>1346</v>
      </c>
      <c r="B1405" t="s">
        <v>533</v>
      </c>
      <c r="C1405" t="s">
        <v>1</v>
      </c>
      <c r="D1405" t="s">
        <v>56</v>
      </c>
      <c r="E1405">
        <v>22</v>
      </c>
      <c r="F1405">
        <v>32</v>
      </c>
      <c r="G1405">
        <f>(Table1[[#This Row],[Min Temperature]]+Table1[[#This Row],[Max Temperature]])/2</f>
        <v>27</v>
      </c>
      <c r="H1405">
        <v>2.8</v>
      </c>
      <c r="I1405">
        <v>6.1</v>
      </c>
      <c r="J1405">
        <f>(Table1[[#This Row],[Min Dissolved Oxygen]]+Table1[[#This Row],[Max Dissolved Oxygen]])/2</f>
        <v>4.4499999999999993</v>
      </c>
      <c r="K1405">
        <v>7.3</v>
      </c>
      <c r="L1405">
        <v>8.4</v>
      </c>
      <c r="M1405">
        <f>(Table1[[#This Row],[Min pH]]+Table1[[#This Row],[Max pH]])/2</f>
        <v>7.85</v>
      </c>
      <c r="N1405">
        <v>770</v>
      </c>
      <c r="O1405">
        <v>1299</v>
      </c>
      <c r="P1405">
        <f>(Table1[[#This Row],[Min Conductivity]]+Table1[[#This Row],[Max Conductivity]])/2</f>
        <v>1034.5</v>
      </c>
      <c r="Q1405">
        <v>0.1</v>
      </c>
      <c r="R1405">
        <v>5.0999999999999996</v>
      </c>
      <c r="S1405">
        <f>(Table1[[#This Row],[Min BOD]]+Table1[[#This Row],[Max BOD]])/2</f>
        <v>2.5999999999999996</v>
      </c>
      <c r="T1405">
        <v>0.18</v>
      </c>
      <c r="U1405">
        <v>0.74</v>
      </c>
      <c r="V1405">
        <f>(Table1[[#This Row],[Min Nitrate N + Nitrite N]]+Table1[[#This Row],[Max Nitrate N + Nitrite N]])/2</f>
        <v>0.45999999999999996</v>
      </c>
      <c r="W1405">
        <v>21</v>
      </c>
      <c r="X1405">
        <v>540</v>
      </c>
      <c r="Y1405">
        <f>(Table1[[#This Row],[Min Fecal Coliform]]+Table1[[#This Row],[Max Fecal Coliform]])/2</f>
        <v>280.5</v>
      </c>
      <c r="Z1405">
        <v>120</v>
      </c>
      <c r="AA1405">
        <v>920</v>
      </c>
      <c r="AB1405">
        <f>(Table1[[#This Row],[Min Total Coliform]]+Table1[[#This Row],[Max Total Coliform]])/2</f>
        <v>520</v>
      </c>
      <c r="AC1405">
        <f>MIN(10, (Table1[[#This Row],[Avg BOD]]/4)*10)</f>
        <v>6.4999999999999991</v>
      </c>
      <c r="AD1405">
        <f>MIN(10, (Table1[[#This Row],[Avg Fecal Coliform]]/600)*10)</f>
        <v>4.6750000000000007</v>
      </c>
      <c r="AE1405">
        <f>MIN(10, (Table1[[#This Row],[Avg Nitrate N + Nitrite N]]/10)*10)</f>
        <v>0.45999999999999996</v>
      </c>
      <c r="AF1405">
        <f>IF(OR(Table1[[#This Row],[Avg pH]]&lt;6.5,Table1[[#This Row],[Avg pH]]&gt;8.5),10,0)</f>
        <v>0</v>
      </c>
      <c r="AG1405">
        <f>MAX(0, 10-(2*Table1[[#This Row],[Avg Dissolved Oxygen]]))</f>
        <v>1.1000000000000014</v>
      </c>
      <c r="AH1405">
        <f>(Table1[[#This Row],[Fecal Score]]*0.3) + (Table1[[#This Row],[BOD Score]]*0.25) + (Table1[[#This Row],[Nitrate Score]]*0.2) + (Table1[[#This Row],[pH Score]]*0.15) + (Table1[[#This Row],[Dissolved Oxygen Score]]*0.1)</f>
        <v>3.2295000000000003</v>
      </c>
      <c r="AI1405">
        <v>2020</v>
      </c>
    </row>
    <row r="1406" spans="1:35">
      <c r="A1406">
        <v>1972</v>
      </c>
      <c r="B1406" t="s">
        <v>60</v>
      </c>
      <c r="C1406" t="s">
        <v>1</v>
      </c>
      <c r="D1406" t="s">
        <v>56</v>
      </c>
      <c r="E1406">
        <v>26</v>
      </c>
      <c r="F1406">
        <v>30</v>
      </c>
      <c r="G1406">
        <f>(Table1[[#This Row],[Min Temperature]]+Table1[[#This Row],[Max Temperature]])/2</f>
        <v>28</v>
      </c>
      <c r="H1406">
        <v>5.7</v>
      </c>
      <c r="I1406">
        <v>8.1999999999999993</v>
      </c>
      <c r="J1406">
        <f>(Table1[[#This Row],[Min Dissolved Oxygen]]+Table1[[#This Row],[Max Dissolved Oxygen]])/2</f>
        <v>6.9499999999999993</v>
      </c>
      <c r="K1406">
        <v>7.5</v>
      </c>
      <c r="L1406">
        <v>9</v>
      </c>
      <c r="M1406">
        <f>(Table1[[#This Row],[Min pH]]+Table1[[#This Row],[Max pH]])/2</f>
        <v>8.25</v>
      </c>
      <c r="N1406">
        <v>281</v>
      </c>
      <c r="O1406">
        <v>13220</v>
      </c>
      <c r="P1406">
        <f>(Table1[[#This Row],[Min Conductivity]]+Table1[[#This Row],[Max Conductivity]])/2</f>
        <v>6750.5</v>
      </c>
      <c r="Q1406">
        <v>1.8</v>
      </c>
      <c r="R1406">
        <v>17</v>
      </c>
      <c r="S1406">
        <f>(Table1[[#This Row],[Min BOD]]+Table1[[#This Row],[Max BOD]])/2</f>
        <v>9.4</v>
      </c>
      <c r="T1406">
        <v>0.09</v>
      </c>
      <c r="U1406">
        <v>0.35</v>
      </c>
      <c r="V1406">
        <f>(Table1[[#This Row],[Min Nitrate N + Nitrite N]]+Table1[[#This Row],[Max Nitrate N + Nitrite N]])/2</f>
        <v>0.21999999999999997</v>
      </c>
      <c r="W1406">
        <v>8</v>
      </c>
      <c r="X1406">
        <v>170</v>
      </c>
      <c r="Y1406">
        <f>(Table1[[#This Row],[Min Fecal Coliform]]+Table1[[#This Row],[Max Fecal Coliform]])/2</f>
        <v>89</v>
      </c>
      <c r="Z1406">
        <v>110</v>
      </c>
      <c r="AA1406">
        <v>350</v>
      </c>
      <c r="AB1406">
        <f>(Table1[[#This Row],[Min Total Coliform]]+Table1[[#This Row],[Max Total Coliform]])/2</f>
        <v>230</v>
      </c>
      <c r="AC1406">
        <f>MIN(10, (Table1[[#This Row],[Avg BOD]]/4)*10)</f>
        <v>10</v>
      </c>
      <c r="AD1406">
        <f>MIN(10, (Table1[[#This Row],[Avg Fecal Coliform]]/600)*10)</f>
        <v>1.4833333333333334</v>
      </c>
      <c r="AE1406">
        <f>MIN(10, (Table1[[#This Row],[Avg Nitrate N + Nitrite N]]/10)*10)</f>
        <v>0.21999999999999997</v>
      </c>
      <c r="AF1406">
        <f>IF(OR(Table1[[#This Row],[Avg pH]]&lt;6.5,Table1[[#This Row],[Avg pH]]&gt;8.5),10,0)</f>
        <v>0</v>
      </c>
      <c r="AG1406">
        <f>MAX(0, 10-(2*Table1[[#This Row],[Avg Dissolved Oxygen]]))</f>
        <v>0</v>
      </c>
      <c r="AH1406">
        <f>(Table1[[#This Row],[Fecal Score]]*0.3) + (Table1[[#This Row],[BOD Score]]*0.25) + (Table1[[#This Row],[Nitrate Score]]*0.2) + (Table1[[#This Row],[pH Score]]*0.15) + (Table1[[#This Row],[Dissolved Oxygen Score]]*0.1)</f>
        <v>2.9889999999999999</v>
      </c>
      <c r="AI1406">
        <v>2020</v>
      </c>
    </row>
    <row r="1407" spans="1:35">
      <c r="A1407">
        <v>1973</v>
      </c>
      <c r="B1407" t="s">
        <v>61</v>
      </c>
      <c r="C1407" t="s">
        <v>1</v>
      </c>
      <c r="D1407" t="s">
        <v>56</v>
      </c>
      <c r="E1407">
        <v>21</v>
      </c>
      <c r="F1407">
        <v>33</v>
      </c>
      <c r="G1407">
        <f>(Table1[[#This Row],[Min Temperature]]+Table1[[#This Row],[Max Temperature]])/2</f>
        <v>27</v>
      </c>
      <c r="H1407">
        <v>5.5</v>
      </c>
      <c r="I1407">
        <v>8.1999999999999993</v>
      </c>
      <c r="J1407">
        <f>(Table1[[#This Row],[Min Dissolved Oxygen]]+Table1[[#This Row],[Max Dissolved Oxygen]])/2</f>
        <v>6.85</v>
      </c>
      <c r="K1407">
        <v>7.2</v>
      </c>
      <c r="L1407">
        <v>8.1999999999999993</v>
      </c>
      <c r="M1407">
        <f>(Table1[[#This Row],[Min pH]]+Table1[[#This Row],[Max pH]])/2</f>
        <v>7.6999999999999993</v>
      </c>
      <c r="N1407">
        <v>1082</v>
      </c>
      <c r="O1407">
        <v>3113</v>
      </c>
      <c r="P1407">
        <f>(Table1[[#This Row],[Min Conductivity]]+Table1[[#This Row],[Max Conductivity]])/2</f>
        <v>2097.5</v>
      </c>
      <c r="Q1407">
        <v>0.9</v>
      </c>
      <c r="R1407">
        <v>6</v>
      </c>
      <c r="S1407">
        <f>(Table1[[#This Row],[Min BOD]]+Table1[[#This Row],[Max BOD]])/2</f>
        <v>3.45</v>
      </c>
      <c r="T1407">
        <v>0.05</v>
      </c>
      <c r="U1407">
        <v>6.9</v>
      </c>
      <c r="V1407">
        <f>(Table1[[#This Row],[Min Nitrate N + Nitrite N]]+Table1[[#This Row],[Max Nitrate N + Nitrite N]])/2</f>
        <v>3.4750000000000001</v>
      </c>
      <c r="W1407">
        <v>5</v>
      </c>
      <c r="X1407">
        <v>33</v>
      </c>
      <c r="Y1407">
        <f>(Table1[[#This Row],[Min Fecal Coliform]]+Table1[[#This Row],[Max Fecal Coliform]])/2</f>
        <v>19</v>
      </c>
      <c r="Z1407">
        <v>40</v>
      </c>
      <c r="AA1407">
        <v>170</v>
      </c>
      <c r="AB1407">
        <f>(Table1[[#This Row],[Min Total Coliform]]+Table1[[#This Row],[Max Total Coliform]])/2</f>
        <v>105</v>
      </c>
      <c r="AC1407">
        <f>MIN(10, (Table1[[#This Row],[Avg BOD]]/4)*10)</f>
        <v>8.625</v>
      </c>
      <c r="AD1407">
        <f>MIN(10, (Table1[[#This Row],[Avg Fecal Coliform]]/600)*10)</f>
        <v>0.31666666666666671</v>
      </c>
      <c r="AE1407">
        <f>MIN(10, (Table1[[#This Row],[Avg Nitrate N + Nitrite N]]/10)*10)</f>
        <v>3.4750000000000005</v>
      </c>
      <c r="AF1407">
        <f>IF(OR(Table1[[#This Row],[Avg pH]]&lt;6.5,Table1[[#This Row],[Avg pH]]&gt;8.5),10,0)</f>
        <v>0</v>
      </c>
      <c r="AG1407">
        <f>MAX(0, 10-(2*Table1[[#This Row],[Avg Dissolved Oxygen]]))</f>
        <v>0</v>
      </c>
      <c r="AH1407">
        <f>(Table1[[#This Row],[Fecal Score]]*0.3) + (Table1[[#This Row],[BOD Score]]*0.25) + (Table1[[#This Row],[Nitrate Score]]*0.2) + (Table1[[#This Row],[pH Score]]*0.15) + (Table1[[#This Row],[Dissolved Oxygen Score]]*0.1)</f>
        <v>2.9462500000000005</v>
      </c>
      <c r="AI1407">
        <v>2020</v>
      </c>
    </row>
    <row r="1408" spans="1:35">
      <c r="A1408">
        <v>1975</v>
      </c>
      <c r="B1408" t="s">
        <v>62</v>
      </c>
      <c r="C1408" t="s">
        <v>1</v>
      </c>
      <c r="D1408" t="s">
        <v>56</v>
      </c>
      <c r="E1408">
        <v>24</v>
      </c>
      <c r="F1408">
        <v>26</v>
      </c>
      <c r="G1408">
        <f>(Table1[[#This Row],[Min Temperature]]+Table1[[#This Row],[Max Temperature]])/2</f>
        <v>25</v>
      </c>
      <c r="H1408">
        <v>2.6</v>
      </c>
      <c r="I1408">
        <v>6.3</v>
      </c>
      <c r="J1408">
        <f>(Table1[[#This Row],[Min Dissolved Oxygen]]+Table1[[#This Row],[Max Dissolved Oxygen]])/2</f>
        <v>4.45</v>
      </c>
      <c r="K1408">
        <v>7.1</v>
      </c>
      <c r="L1408">
        <v>8.4</v>
      </c>
      <c r="M1408">
        <f>(Table1[[#This Row],[Min pH]]+Table1[[#This Row],[Max pH]])/2</f>
        <v>7.75</v>
      </c>
      <c r="N1408">
        <v>450</v>
      </c>
      <c r="O1408">
        <v>1360</v>
      </c>
      <c r="P1408">
        <f>(Table1[[#This Row],[Min Conductivity]]+Table1[[#This Row],[Max Conductivity]])/2</f>
        <v>905</v>
      </c>
      <c r="Q1408">
        <v>0.4</v>
      </c>
      <c r="R1408">
        <v>3</v>
      </c>
      <c r="S1408">
        <f>(Table1[[#This Row],[Min BOD]]+Table1[[#This Row],[Max BOD]])/2</f>
        <v>1.7</v>
      </c>
      <c r="T1408">
        <v>0.28000000000000003</v>
      </c>
      <c r="U1408">
        <v>0.32</v>
      </c>
      <c r="V1408">
        <f>(Table1[[#This Row],[Min Nitrate N + Nitrite N]]+Table1[[#This Row],[Max Nitrate N + Nitrite N]])/2</f>
        <v>0.30000000000000004</v>
      </c>
      <c r="W1408">
        <v>6</v>
      </c>
      <c r="X1408">
        <v>7</v>
      </c>
      <c r="Y1408">
        <f>(Table1[[#This Row],[Min Fecal Coliform]]+Table1[[#This Row],[Max Fecal Coliform]])/2</f>
        <v>6.5</v>
      </c>
      <c r="Z1408">
        <v>17</v>
      </c>
      <c r="AA1408">
        <v>27</v>
      </c>
      <c r="AB1408">
        <f>(Table1[[#This Row],[Min Total Coliform]]+Table1[[#This Row],[Max Total Coliform]])/2</f>
        <v>22</v>
      </c>
      <c r="AC1408">
        <f>MIN(10, (Table1[[#This Row],[Avg BOD]]/4)*10)</f>
        <v>4.25</v>
      </c>
      <c r="AD1408">
        <f>MIN(10, (Table1[[#This Row],[Avg Fecal Coliform]]/600)*10)</f>
        <v>0.10833333333333334</v>
      </c>
      <c r="AE1408">
        <f>MIN(10, (Table1[[#This Row],[Avg Nitrate N + Nitrite N]]/10)*10)</f>
        <v>0.30000000000000004</v>
      </c>
      <c r="AF1408">
        <f>IF(OR(Table1[[#This Row],[Avg pH]]&lt;6.5,Table1[[#This Row],[Avg pH]]&gt;8.5),10,0)</f>
        <v>0</v>
      </c>
      <c r="AG1408">
        <f>MAX(0, 10-(2*Table1[[#This Row],[Avg Dissolved Oxygen]]))</f>
        <v>1.0999999999999996</v>
      </c>
      <c r="AH1408">
        <f>(Table1[[#This Row],[Fecal Score]]*0.3) + (Table1[[#This Row],[BOD Score]]*0.25) + (Table1[[#This Row],[Nitrate Score]]*0.2) + (Table1[[#This Row],[pH Score]]*0.15) + (Table1[[#This Row],[Dissolved Oxygen Score]]*0.1)</f>
        <v>1.2649999999999999</v>
      </c>
      <c r="AI1408">
        <v>2020</v>
      </c>
    </row>
    <row r="1409" spans="1:35">
      <c r="A1409">
        <v>1976</v>
      </c>
      <c r="B1409" t="s">
        <v>418</v>
      </c>
      <c r="C1409" t="s">
        <v>1</v>
      </c>
      <c r="D1409" t="s">
        <v>56</v>
      </c>
      <c r="E1409">
        <v>22</v>
      </c>
      <c r="F1409">
        <v>28</v>
      </c>
      <c r="G1409">
        <f>(Table1[[#This Row],[Min Temperature]]+Table1[[#This Row],[Max Temperature]])/2</f>
        <v>25</v>
      </c>
      <c r="H1409">
        <v>2.6</v>
      </c>
      <c r="I1409">
        <v>8.9</v>
      </c>
      <c r="J1409">
        <f>(Table1[[#This Row],[Min Dissolved Oxygen]]+Table1[[#This Row],[Max Dissolved Oxygen]])/2</f>
        <v>5.75</v>
      </c>
      <c r="K1409">
        <v>7.3</v>
      </c>
      <c r="L1409">
        <v>8.4</v>
      </c>
      <c r="M1409">
        <f>(Table1[[#This Row],[Min pH]]+Table1[[#This Row],[Max pH]])/2</f>
        <v>7.85</v>
      </c>
      <c r="N1409">
        <v>355</v>
      </c>
      <c r="O1409">
        <v>1241</v>
      </c>
      <c r="P1409">
        <f>(Table1[[#This Row],[Min Conductivity]]+Table1[[#This Row],[Max Conductivity]])/2</f>
        <v>798</v>
      </c>
      <c r="Q1409">
        <v>2.1</v>
      </c>
      <c r="R1409">
        <v>26.4</v>
      </c>
      <c r="S1409">
        <f>(Table1[[#This Row],[Min BOD]]+Table1[[#This Row],[Max BOD]])/2</f>
        <v>14.25</v>
      </c>
      <c r="T1409">
        <v>0.04</v>
      </c>
      <c r="U1409">
        <v>2.25</v>
      </c>
      <c r="V1409">
        <f>(Table1[[#This Row],[Min Nitrate N + Nitrite N]]+Table1[[#This Row],[Max Nitrate N + Nitrite N]])/2</f>
        <v>1.145</v>
      </c>
      <c r="W1409">
        <v>2</v>
      </c>
      <c r="X1409">
        <v>17</v>
      </c>
      <c r="Y1409">
        <f>(Table1[[#This Row],[Min Fecal Coliform]]+Table1[[#This Row],[Max Fecal Coliform]])/2</f>
        <v>9.5</v>
      </c>
      <c r="Z1409">
        <v>2</v>
      </c>
      <c r="AA1409">
        <v>110</v>
      </c>
      <c r="AB1409">
        <f>(Table1[[#This Row],[Min Total Coliform]]+Table1[[#This Row],[Max Total Coliform]])/2</f>
        <v>56</v>
      </c>
      <c r="AC1409">
        <f>MIN(10, (Table1[[#This Row],[Avg BOD]]/4)*10)</f>
        <v>10</v>
      </c>
      <c r="AD1409">
        <f>MIN(10, (Table1[[#This Row],[Avg Fecal Coliform]]/600)*10)</f>
        <v>0.15833333333333335</v>
      </c>
      <c r="AE1409">
        <f>MIN(10, (Table1[[#This Row],[Avg Nitrate N + Nitrite N]]/10)*10)</f>
        <v>1.145</v>
      </c>
      <c r="AF1409">
        <f>IF(OR(Table1[[#This Row],[Avg pH]]&lt;6.5,Table1[[#This Row],[Avg pH]]&gt;8.5),10,0)</f>
        <v>0</v>
      </c>
      <c r="AG1409">
        <f>MAX(0, 10-(2*Table1[[#This Row],[Avg Dissolved Oxygen]]))</f>
        <v>0</v>
      </c>
      <c r="AH1409">
        <f>(Table1[[#This Row],[Fecal Score]]*0.3) + (Table1[[#This Row],[BOD Score]]*0.25) + (Table1[[#This Row],[Nitrate Score]]*0.2) + (Table1[[#This Row],[pH Score]]*0.15) + (Table1[[#This Row],[Dissolved Oxygen Score]]*0.1)</f>
        <v>2.7765</v>
      </c>
      <c r="AI1409">
        <v>2020</v>
      </c>
    </row>
    <row r="1410" spans="1:35">
      <c r="A1410">
        <v>1977</v>
      </c>
      <c r="B1410" t="s">
        <v>64</v>
      </c>
      <c r="C1410" t="s">
        <v>1</v>
      </c>
      <c r="D1410" t="s">
        <v>56</v>
      </c>
      <c r="E1410">
        <v>20</v>
      </c>
      <c r="F1410">
        <v>34</v>
      </c>
      <c r="G1410">
        <f>(Table1[[#This Row],[Min Temperature]]+Table1[[#This Row],[Max Temperature]])/2</f>
        <v>27</v>
      </c>
      <c r="H1410">
        <v>3.1</v>
      </c>
      <c r="I1410">
        <v>7</v>
      </c>
      <c r="J1410">
        <f>(Table1[[#This Row],[Min Dissolved Oxygen]]+Table1[[#This Row],[Max Dissolved Oxygen]])/2</f>
        <v>5.05</v>
      </c>
      <c r="K1410">
        <v>7.4</v>
      </c>
      <c r="L1410">
        <v>8.6999999999999993</v>
      </c>
      <c r="M1410">
        <f>(Table1[[#This Row],[Min pH]]+Table1[[#This Row],[Max pH]])/2</f>
        <v>8.0500000000000007</v>
      </c>
      <c r="N1410">
        <v>651</v>
      </c>
      <c r="O1410">
        <v>1777</v>
      </c>
      <c r="P1410">
        <f>(Table1[[#This Row],[Min Conductivity]]+Table1[[#This Row],[Max Conductivity]])/2</f>
        <v>1214</v>
      </c>
      <c r="Q1410">
        <v>0.1</v>
      </c>
      <c r="R1410">
        <v>6.3</v>
      </c>
      <c r="S1410">
        <f>(Table1[[#This Row],[Min BOD]]+Table1[[#This Row],[Max BOD]])/2</f>
        <v>3.1999999999999997</v>
      </c>
      <c r="T1410">
        <v>0.18</v>
      </c>
      <c r="U1410">
        <v>0.88</v>
      </c>
      <c r="V1410">
        <f>(Table1[[#This Row],[Min Nitrate N + Nitrite N]]+Table1[[#This Row],[Max Nitrate N + Nitrite N]])/2</f>
        <v>0.53</v>
      </c>
      <c r="W1410">
        <v>12</v>
      </c>
      <c r="X1410">
        <v>120</v>
      </c>
      <c r="Y1410">
        <f>(Table1[[#This Row],[Min Fecal Coliform]]+Table1[[#This Row],[Max Fecal Coliform]])/2</f>
        <v>66</v>
      </c>
      <c r="Z1410">
        <v>110</v>
      </c>
      <c r="AA1410">
        <v>540</v>
      </c>
      <c r="AB1410">
        <f>(Table1[[#This Row],[Min Total Coliform]]+Table1[[#This Row],[Max Total Coliform]])/2</f>
        <v>325</v>
      </c>
      <c r="AC1410">
        <f>MIN(10, (Table1[[#This Row],[Avg BOD]]/4)*10)</f>
        <v>7.9999999999999991</v>
      </c>
      <c r="AD1410">
        <f>MIN(10, (Table1[[#This Row],[Avg Fecal Coliform]]/600)*10)</f>
        <v>1.1000000000000001</v>
      </c>
      <c r="AE1410">
        <f>MIN(10, (Table1[[#This Row],[Avg Nitrate N + Nitrite N]]/10)*10)</f>
        <v>0.53</v>
      </c>
      <c r="AF1410">
        <f>IF(OR(Table1[[#This Row],[Avg pH]]&lt;6.5,Table1[[#This Row],[Avg pH]]&gt;8.5),10,0)</f>
        <v>0</v>
      </c>
      <c r="AG1410">
        <f>MAX(0, 10-(2*Table1[[#This Row],[Avg Dissolved Oxygen]]))</f>
        <v>0</v>
      </c>
      <c r="AH1410">
        <f>(Table1[[#This Row],[Fecal Score]]*0.3) + (Table1[[#This Row],[BOD Score]]*0.25) + (Table1[[#This Row],[Nitrate Score]]*0.2) + (Table1[[#This Row],[pH Score]]*0.15) + (Table1[[#This Row],[Dissolved Oxygen Score]]*0.1)</f>
        <v>2.4359999999999995</v>
      </c>
      <c r="AI1410">
        <v>2020</v>
      </c>
    </row>
    <row r="1411" spans="1:35">
      <c r="A1411">
        <v>2076</v>
      </c>
      <c r="B1411" t="s">
        <v>67</v>
      </c>
      <c r="C1411" t="s">
        <v>1</v>
      </c>
      <c r="D1411" t="s">
        <v>56</v>
      </c>
      <c r="E1411">
        <v>28</v>
      </c>
      <c r="F1411">
        <v>32</v>
      </c>
      <c r="G1411">
        <f>(Table1[[#This Row],[Min Temperature]]+Table1[[#This Row],[Max Temperature]])/2</f>
        <v>30</v>
      </c>
      <c r="H1411">
        <v>6.1</v>
      </c>
      <c r="I1411">
        <v>7.8</v>
      </c>
      <c r="J1411">
        <f>(Table1[[#This Row],[Min Dissolved Oxygen]]+Table1[[#This Row],[Max Dissolved Oxygen]])/2</f>
        <v>6.9499999999999993</v>
      </c>
      <c r="K1411">
        <v>7.3</v>
      </c>
      <c r="L1411">
        <v>8.4</v>
      </c>
      <c r="M1411">
        <f>(Table1[[#This Row],[Min pH]]+Table1[[#This Row],[Max pH]])/2</f>
        <v>7.85</v>
      </c>
      <c r="N1411">
        <v>354</v>
      </c>
      <c r="O1411">
        <v>565</v>
      </c>
      <c r="P1411">
        <f>(Table1[[#This Row],[Min Conductivity]]+Table1[[#This Row],[Max Conductivity]])/2</f>
        <v>459.5</v>
      </c>
      <c r="Q1411">
        <v>0.1</v>
      </c>
      <c r="R1411">
        <v>0.9</v>
      </c>
      <c r="S1411">
        <f>(Table1[[#This Row],[Min BOD]]+Table1[[#This Row],[Max BOD]])/2</f>
        <v>0.5</v>
      </c>
      <c r="T1411">
        <v>7.0000000000000007E-2</v>
      </c>
      <c r="U1411">
        <v>0.32</v>
      </c>
      <c r="V1411">
        <f>(Table1[[#This Row],[Min Nitrate N + Nitrite N]]+Table1[[#This Row],[Max Nitrate N + Nitrite N]])/2</f>
        <v>0.19500000000000001</v>
      </c>
      <c r="W1411">
        <v>17</v>
      </c>
      <c r="X1411">
        <v>26</v>
      </c>
      <c r="Y1411">
        <f>(Table1[[#This Row],[Min Fecal Coliform]]+Table1[[#This Row],[Max Fecal Coliform]])/2</f>
        <v>21.5</v>
      </c>
      <c r="Z1411">
        <v>33</v>
      </c>
      <c r="AA1411">
        <v>70</v>
      </c>
      <c r="AB1411">
        <f>(Table1[[#This Row],[Min Total Coliform]]+Table1[[#This Row],[Max Total Coliform]])/2</f>
        <v>51.5</v>
      </c>
      <c r="AC1411">
        <f>MIN(10, (Table1[[#This Row],[Avg BOD]]/4)*10)</f>
        <v>1.25</v>
      </c>
      <c r="AD1411">
        <f>MIN(10, (Table1[[#This Row],[Avg Fecal Coliform]]/600)*10)</f>
        <v>0.35833333333333334</v>
      </c>
      <c r="AE1411">
        <f>MIN(10, (Table1[[#This Row],[Avg Nitrate N + Nitrite N]]/10)*10)</f>
        <v>0.19500000000000001</v>
      </c>
      <c r="AF1411">
        <f>IF(OR(Table1[[#This Row],[Avg pH]]&lt;6.5,Table1[[#This Row],[Avg pH]]&gt;8.5),10,0)</f>
        <v>0</v>
      </c>
      <c r="AG1411">
        <f>MAX(0, 10-(2*Table1[[#This Row],[Avg Dissolved Oxygen]]))</f>
        <v>0</v>
      </c>
      <c r="AH1411">
        <f>(Table1[[#This Row],[Fecal Score]]*0.3) + (Table1[[#This Row],[BOD Score]]*0.25) + (Table1[[#This Row],[Nitrate Score]]*0.2) + (Table1[[#This Row],[pH Score]]*0.15) + (Table1[[#This Row],[Dissolved Oxygen Score]]*0.1)</f>
        <v>0.45899999999999996</v>
      </c>
      <c r="AI1411">
        <v>2020</v>
      </c>
    </row>
    <row r="1412" spans="1:35">
      <c r="A1412">
        <v>2077</v>
      </c>
      <c r="B1412" t="s">
        <v>68</v>
      </c>
      <c r="C1412" t="s">
        <v>1</v>
      </c>
      <c r="D1412" t="s">
        <v>56</v>
      </c>
      <c r="E1412">
        <v>26</v>
      </c>
      <c r="F1412">
        <v>30</v>
      </c>
      <c r="G1412">
        <f>(Table1[[#This Row],[Min Temperature]]+Table1[[#This Row],[Max Temperature]])/2</f>
        <v>28</v>
      </c>
      <c r="H1412">
        <v>6.7</v>
      </c>
      <c r="I1412">
        <v>7.4</v>
      </c>
      <c r="J1412">
        <f>(Table1[[#This Row],[Min Dissolved Oxygen]]+Table1[[#This Row],[Max Dissolved Oxygen]])/2</f>
        <v>7.0500000000000007</v>
      </c>
      <c r="K1412">
        <v>7</v>
      </c>
      <c r="L1412">
        <v>8.4</v>
      </c>
      <c r="M1412">
        <f>(Table1[[#This Row],[Min pH]]+Table1[[#This Row],[Max pH]])/2</f>
        <v>7.7</v>
      </c>
      <c r="N1412">
        <v>304</v>
      </c>
      <c r="O1412">
        <v>4533</v>
      </c>
      <c r="P1412">
        <f>(Table1[[#This Row],[Min Conductivity]]+Table1[[#This Row],[Max Conductivity]])/2</f>
        <v>2418.5</v>
      </c>
      <c r="Q1412">
        <v>0.2</v>
      </c>
      <c r="R1412">
        <v>1.5</v>
      </c>
      <c r="S1412">
        <f>(Table1[[#This Row],[Min BOD]]+Table1[[#This Row],[Max BOD]])/2</f>
        <v>0.85</v>
      </c>
      <c r="T1412">
        <v>0.05</v>
      </c>
      <c r="U1412">
        <v>0.15</v>
      </c>
      <c r="V1412">
        <f>(Table1[[#This Row],[Min Nitrate N + Nitrite N]]+Table1[[#This Row],[Max Nitrate N + Nitrite N]])/2</f>
        <v>0.1</v>
      </c>
      <c r="W1412">
        <v>2</v>
      </c>
      <c r="X1412">
        <v>12</v>
      </c>
      <c r="Y1412">
        <f>(Table1[[#This Row],[Min Fecal Coliform]]+Table1[[#This Row],[Max Fecal Coliform]])/2</f>
        <v>7</v>
      </c>
      <c r="Z1412">
        <v>12</v>
      </c>
      <c r="AA1412">
        <v>63</v>
      </c>
      <c r="AB1412">
        <f>(Table1[[#This Row],[Min Total Coliform]]+Table1[[#This Row],[Max Total Coliform]])/2</f>
        <v>37.5</v>
      </c>
      <c r="AC1412">
        <f>MIN(10, (Table1[[#This Row],[Avg BOD]]/4)*10)</f>
        <v>2.125</v>
      </c>
      <c r="AD1412">
        <f>MIN(10, (Table1[[#This Row],[Avg Fecal Coliform]]/600)*10)</f>
        <v>0.11666666666666667</v>
      </c>
      <c r="AE1412">
        <f>MIN(10, (Table1[[#This Row],[Avg Nitrate N + Nitrite N]]/10)*10)</f>
        <v>0.1</v>
      </c>
      <c r="AF1412">
        <f>IF(OR(Table1[[#This Row],[Avg pH]]&lt;6.5,Table1[[#This Row],[Avg pH]]&gt;8.5),10,0)</f>
        <v>0</v>
      </c>
      <c r="AG1412">
        <f>MAX(0, 10-(2*Table1[[#This Row],[Avg Dissolved Oxygen]]))</f>
        <v>0</v>
      </c>
      <c r="AH1412">
        <f>(Table1[[#This Row],[Fecal Score]]*0.3) + (Table1[[#This Row],[BOD Score]]*0.25) + (Table1[[#This Row],[Nitrate Score]]*0.2) + (Table1[[#This Row],[pH Score]]*0.15) + (Table1[[#This Row],[Dissolved Oxygen Score]]*0.1)</f>
        <v>0.58625000000000005</v>
      </c>
      <c r="AI1412">
        <v>2020</v>
      </c>
    </row>
    <row r="1413" spans="1:35">
      <c r="A1413">
        <v>2078</v>
      </c>
      <c r="B1413" t="s">
        <v>69</v>
      </c>
      <c r="C1413" t="s">
        <v>1</v>
      </c>
      <c r="D1413" t="s">
        <v>56</v>
      </c>
      <c r="E1413">
        <v>25</v>
      </c>
      <c r="F1413">
        <v>30</v>
      </c>
      <c r="G1413">
        <f>(Table1[[#This Row],[Min Temperature]]+Table1[[#This Row],[Max Temperature]])/2</f>
        <v>27.5</v>
      </c>
      <c r="H1413">
        <v>4.2</v>
      </c>
      <c r="I1413">
        <v>7.3</v>
      </c>
      <c r="J1413">
        <f>(Table1[[#This Row],[Min Dissolved Oxygen]]+Table1[[#This Row],[Max Dissolved Oxygen]])/2</f>
        <v>5.75</v>
      </c>
      <c r="K1413">
        <v>7.3</v>
      </c>
      <c r="L1413">
        <v>8.3000000000000007</v>
      </c>
      <c r="M1413">
        <f>(Table1[[#This Row],[Min pH]]+Table1[[#This Row],[Max pH]])/2</f>
        <v>7.8000000000000007</v>
      </c>
      <c r="N1413">
        <v>922</v>
      </c>
      <c r="O1413">
        <v>2350</v>
      </c>
      <c r="P1413">
        <f>(Table1[[#This Row],[Min Conductivity]]+Table1[[#This Row],[Max Conductivity]])/2</f>
        <v>1636</v>
      </c>
      <c r="Q1413">
        <v>2</v>
      </c>
      <c r="R1413">
        <v>2.7</v>
      </c>
      <c r="S1413">
        <f>(Table1[[#This Row],[Min BOD]]+Table1[[#This Row],[Max BOD]])/2</f>
        <v>2.35</v>
      </c>
      <c r="T1413">
        <v>0.03</v>
      </c>
      <c r="U1413">
        <v>0.75</v>
      </c>
      <c r="V1413">
        <f>(Table1[[#This Row],[Min Nitrate N + Nitrite N]]+Table1[[#This Row],[Max Nitrate N + Nitrite N]])/2</f>
        <v>0.39</v>
      </c>
      <c r="W1413">
        <v>2</v>
      </c>
      <c r="X1413">
        <v>2</v>
      </c>
      <c r="Y1413">
        <f>(Table1[[#This Row],[Min Fecal Coliform]]+Table1[[#This Row],[Max Fecal Coliform]])/2</f>
        <v>2</v>
      </c>
      <c r="Z1413">
        <v>2</v>
      </c>
      <c r="AA1413">
        <v>8</v>
      </c>
      <c r="AB1413">
        <f>(Table1[[#This Row],[Min Total Coliform]]+Table1[[#This Row],[Max Total Coliform]])/2</f>
        <v>5</v>
      </c>
      <c r="AC1413">
        <f>MIN(10, (Table1[[#This Row],[Avg BOD]]/4)*10)</f>
        <v>5.875</v>
      </c>
      <c r="AD1413">
        <f>MIN(10, (Table1[[#This Row],[Avg Fecal Coliform]]/600)*10)</f>
        <v>3.3333333333333333E-2</v>
      </c>
      <c r="AE1413">
        <f>MIN(10, (Table1[[#This Row],[Avg Nitrate N + Nitrite N]]/10)*10)</f>
        <v>0.39</v>
      </c>
      <c r="AF1413">
        <f>IF(OR(Table1[[#This Row],[Avg pH]]&lt;6.5,Table1[[#This Row],[Avg pH]]&gt;8.5),10,0)</f>
        <v>0</v>
      </c>
      <c r="AG1413">
        <f>MAX(0, 10-(2*Table1[[#This Row],[Avg Dissolved Oxygen]]))</f>
        <v>0</v>
      </c>
      <c r="AH1413">
        <f>(Table1[[#This Row],[Fecal Score]]*0.3) + (Table1[[#This Row],[BOD Score]]*0.25) + (Table1[[#This Row],[Nitrate Score]]*0.2) + (Table1[[#This Row],[pH Score]]*0.15) + (Table1[[#This Row],[Dissolved Oxygen Score]]*0.1)</f>
        <v>1.5567500000000001</v>
      </c>
      <c r="AI1413">
        <v>2020</v>
      </c>
    </row>
    <row r="1414" spans="1:35">
      <c r="A1414">
        <v>3197</v>
      </c>
      <c r="B1414" t="s">
        <v>421</v>
      </c>
      <c r="C1414" t="s">
        <v>1</v>
      </c>
      <c r="D1414" t="s">
        <v>56</v>
      </c>
      <c r="E1414">
        <v>24</v>
      </c>
      <c r="F1414">
        <v>30</v>
      </c>
      <c r="G1414">
        <f>(Table1[[#This Row],[Min Temperature]]+Table1[[#This Row],[Max Temperature]])/2</f>
        <v>27</v>
      </c>
      <c r="H1414">
        <v>5.4</v>
      </c>
      <c r="I1414">
        <v>7.2</v>
      </c>
      <c r="J1414">
        <f>(Table1[[#This Row],[Min Dissolved Oxygen]]+Table1[[#This Row],[Max Dissolved Oxygen]])/2</f>
        <v>6.3000000000000007</v>
      </c>
      <c r="K1414">
        <v>6.4</v>
      </c>
      <c r="L1414">
        <v>8.5</v>
      </c>
      <c r="M1414">
        <f>(Table1[[#This Row],[Min pH]]+Table1[[#This Row],[Max pH]])/2</f>
        <v>7.45</v>
      </c>
      <c r="N1414">
        <v>502</v>
      </c>
      <c r="O1414">
        <v>1832</v>
      </c>
      <c r="P1414">
        <f>(Table1[[#This Row],[Min Conductivity]]+Table1[[#This Row],[Max Conductivity]])/2</f>
        <v>1167</v>
      </c>
      <c r="Q1414">
        <v>0.1</v>
      </c>
      <c r="R1414">
        <v>2.2999999999999998</v>
      </c>
      <c r="S1414">
        <f>(Table1[[#This Row],[Min BOD]]+Table1[[#This Row],[Max BOD]])/2</f>
        <v>1.2</v>
      </c>
      <c r="T1414">
        <v>0.03</v>
      </c>
      <c r="U1414">
        <v>0.28000000000000003</v>
      </c>
      <c r="V1414">
        <f>(Table1[[#This Row],[Min Nitrate N + Nitrite N]]+Table1[[#This Row],[Max Nitrate N + Nitrite N]])/2</f>
        <v>0.15500000000000003</v>
      </c>
      <c r="W1414">
        <v>2</v>
      </c>
      <c r="X1414">
        <v>2</v>
      </c>
      <c r="Y1414">
        <f>(Table1[[#This Row],[Min Fecal Coliform]]+Table1[[#This Row],[Max Fecal Coliform]])/2</f>
        <v>2</v>
      </c>
      <c r="Z1414">
        <v>2</v>
      </c>
      <c r="AA1414">
        <v>2</v>
      </c>
      <c r="AB1414">
        <f>(Table1[[#This Row],[Min Total Coliform]]+Table1[[#This Row],[Max Total Coliform]])/2</f>
        <v>2</v>
      </c>
      <c r="AC1414">
        <f>MIN(10, (Table1[[#This Row],[Avg BOD]]/4)*10)</f>
        <v>3</v>
      </c>
      <c r="AD1414">
        <f>MIN(10, (Table1[[#This Row],[Avg Fecal Coliform]]/600)*10)</f>
        <v>3.3333333333333333E-2</v>
      </c>
      <c r="AE1414">
        <f>MIN(10, (Table1[[#This Row],[Avg Nitrate N + Nitrite N]]/10)*10)</f>
        <v>0.15500000000000003</v>
      </c>
      <c r="AF1414">
        <f>IF(OR(Table1[[#This Row],[Avg pH]]&lt;6.5,Table1[[#This Row],[Avg pH]]&gt;8.5),10,0)</f>
        <v>0</v>
      </c>
      <c r="AG1414">
        <f>MAX(0, 10-(2*Table1[[#This Row],[Avg Dissolved Oxygen]]))</f>
        <v>0</v>
      </c>
      <c r="AH1414">
        <f>(Table1[[#This Row],[Fecal Score]]*0.3) + (Table1[[#This Row],[BOD Score]]*0.25) + (Table1[[#This Row],[Nitrate Score]]*0.2) + (Table1[[#This Row],[pH Score]]*0.15) + (Table1[[#This Row],[Dissolved Oxygen Score]]*0.1)</f>
        <v>0.79100000000000004</v>
      </c>
      <c r="AI1414">
        <v>2020</v>
      </c>
    </row>
    <row r="1415" spans="1:35">
      <c r="A1415">
        <v>3198</v>
      </c>
      <c r="B1415" t="s">
        <v>71</v>
      </c>
      <c r="C1415" t="s">
        <v>1</v>
      </c>
      <c r="D1415" t="s">
        <v>56</v>
      </c>
      <c r="E1415">
        <v>21</v>
      </c>
      <c r="F1415">
        <v>31</v>
      </c>
      <c r="G1415">
        <f>(Table1[[#This Row],[Min Temperature]]+Table1[[#This Row],[Max Temperature]])/2</f>
        <v>26</v>
      </c>
      <c r="H1415">
        <v>4.0999999999999996</v>
      </c>
      <c r="I1415">
        <v>6.3</v>
      </c>
      <c r="J1415">
        <f>(Table1[[#This Row],[Min Dissolved Oxygen]]+Table1[[#This Row],[Max Dissolved Oxygen]])/2</f>
        <v>5.1999999999999993</v>
      </c>
      <c r="K1415">
        <v>7.2</v>
      </c>
      <c r="L1415">
        <v>8.1999999999999993</v>
      </c>
      <c r="M1415">
        <f>(Table1[[#This Row],[Min pH]]+Table1[[#This Row],[Max pH]])/2</f>
        <v>7.6999999999999993</v>
      </c>
      <c r="N1415">
        <v>383</v>
      </c>
      <c r="O1415">
        <v>562</v>
      </c>
      <c r="P1415">
        <f>(Table1[[#This Row],[Min Conductivity]]+Table1[[#This Row],[Max Conductivity]])/2</f>
        <v>472.5</v>
      </c>
      <c r="Q1415">
        <v>0.6</v>
      </c>
      <c r="R1415">
        <v>2.6</v>
      </c>
      <c r="S1415">
        <f>(Table1[[#This Row],[Min BOD]]+Table1[[#This Row],[Max BOD]])/2</f>
        <v>1.6</v>
      </c>
      <c r="T1415">
        <v>0.12</v>
      </c>
      <c r="U1415">
        <v>0.68</v>
      </c>
      <c r="V1415">
        <f>(Table1[[#This Row],[Min Nitrate N + Nitrite N]]+Table1[[#This Row],[Max Nitrate N + Nitrite N]])/2</f>
        <v>0.4</v>
      </c>
      <c r="W1415">
        <v>12</v>
      </c>
      <c r="X1415">
        <v>94</v>
      </c>
      <c r="Y1415">
        <f>(Table1[[#This Row],[Min Fecal Coliform]]+Table1[[#This Row],[Max Fecal Coliform]])/2</f>
        <v>53</v>
      </c>
      <c r="Z1415">
        <v>84</v>
      </c>
      <c r="AA1415">
        <v>350</v>
      </c>
      <c r="AB1415">
        <f>(Table1[[#This Row],[Min Total Coliform]]+Table1[[#This Row],[Max Total Coliform]])/2</f>
        <v>217</v>
      </c>
      <c r="AC1415">
        <f>MIN(10, (Table1[[#This Row],[Avg BOD]]/4)*10)</f>
        <v>4</v>
      </c>
      <c r="AD1415">
        <f>MIN(10, (Table1[[#This Row],[Avg Fecal Coliform]]/600)*10)</f>
        <v>0.8833333333333333</v>
      </c>
      <c r="AE1415">
        <f>MIN(10, (Table1[[#This Row],[Avg Nitrate N + Nitrite N]]/10)*10)</f>
        <v>0.4</v>
      </c>
      <c r="AF1415">
        <f>IF(OR(Table1[[#This Row],[Avg pH]]&lt;6.5,Table1[[#This Row],[Avg pH]]&gt;8.5),10,0)</f>
        <v>0</v>
      </c>
      <c r="AG1415">
        <f>MAX(0, 10-(2*Table1[[#This Row],[Avg Dissolved Oxygen]]))</f>
        <v>0</v>
      </c>
      <c r="AH1415">
        <f>(Table1[[#This Row],[Fecal Score]]*0.3) + (Table1[[#This Row],[BOD Score]]*0.25) + (Table1[[#This Row],[Nitrate Score]]*0.2) + (Table1[[#This Row],[pH Score]]*0.15) + (Table1[[#This Row],[Dissolved Oxygen Score]]*0.1)</f>
        <v>1.345</v>
      </c>
      <c r="AI1415">
        <v>2020</v>
      </c>
    </row>
    <row r="1416" spans="1:35">
      <c r="A1416">
        <v>3199</v>
      </c>
      <c r="B1416" t="s">
        <v>72</v>
      </c>
      <c r="C1416" t="s">
        <v>1</v>
      </c>
      <c r="D1416" t="s">
        <v>56</v>
      </c>
      <c r="E1416">
        <v>26</v>
      </c>
      <c r="F1416">
        <v>32</v>
      </c>
      <c r="G1416">
        <f>(Table1[[#This Row],[Min Temperature]]+Table1[[#This Row],[Max Temperature]])/2</f>
        <v>29</v>
      </c>
      <c r="H1416">
        <v>6.1</v>
      </c>
      <c r="I1416">
        <v>6.9</v>
      </c>
      <c r="J1416">
        <f>(Table1[[#This Row],[Min Dissolved Oxygen]]+Table1[[#This Row],[Max Dissolved Oxygen]])/2</f>
        <v>6.5</v>
      </c>
      <c r="K1416">
        <v>7</v>
      </c>
      <c r="L1416">
        <v>7.7</v>
      </c>
      <c r="M1416">
        <f>(Table1[[#This Row],[Min pH]]+Table1[[#This Row],[Max pH]])/2</f>
        <v>7.35</v>
      </c>
      <c r="N1416">
        <v>371</v>
      </c>
      <c r="O1416">
        <v>695</v>
      </c>
      <c r="P1416">
        <f>(Table1[[#This Row],[Min Conductivity]]+Table1[[#This Row],[Max Conductivity]])/2</f>
        <v>533</v>
      </c>
      <c r="Q1416">
        <v>1.1000000000000001</v>
      </c>
      <c r="R1416">
        <v>2.6</v>
      </c>
      <c r="S1416">
        <f>(Table1[[#This Row],[Min BOD]]+Table1[[#This Row],[Max BOD]])/2</f>
        <v>1.85</v>
      </c>
      <c r="T1416">
        <v>0.03</v>
      </c>
      <c r="U1416">
        <v>0.23</v>
      </c>
      <c r="V1416">
        <f>(Table1[[#This Row],[Min Nitrate N + Nitrite N]]+Table1[[#This Row],[Max Nitrate N + Nitrite N]])/2</f>
        <v>0.13</v>
      </c>
      <c r="W1416">
        <v>2</v>
      </c>
      <c r="X1416">
        <v>7</v>
      </c>
      <c r="Y1416">
        <f>(Table1[[#This Row],[Min Fecal Coliform]]+Table1[[#This Row],[Max Fecal Coliform]])/2</f>
        <v>4.5</v>
      </c>
      <c r="Z1416">
        <v>2</v>
      </c>
      <c r="AA1416">
        <v>26</v>
      </c>
      <c r="AB1416">
        <f>(Table1[[#This Row],[Min Total Coliform]]+Table1[[#This Row],[Max Total Coliform]])/2</f>
        <v>14</v>
      </c>
      <c r="AC1416">
        <f>MIN(10, (Table1[[#This Row],[Avg BOD]]/4)*10)</f>
        <v>4.625</v>
      </c>
      <c r="AD1416">
        <f>MIN(10, (Table1[[#This Row],[Avg Fecal Coliform]]/600)*10)</f>
        <v>7.4999999999999997E-2</v>
      </c>
      <c r="AE1416">
        <f>MIN(10, (Table1[[#This Row],[Avg Nitrate N + Nitrite N]]/10)*10)</f>
        <v>0.13</v>
      </c>
      <c r="AF1416">
        <f>IF(OR(Table1[[#This Row],[Avg pH]]&lt;6.5,Table1[[#This Row],[Avg pH]]&gt;8.5),10,0)</f>
        <v>0</v>
      </c>
      <c r="AG1416">
        <f>MAX(0, 10-(2*Table1[[#This Row],[Avg Dissolved Oxygen]]))</f>
        <v>0</v>
      </c>
      <c r="AH1416">
        <f>(Table1[[#This Row],[Fecal Score]]*0.3) + (Table1[[#This Row],[BOD Score]]*0.25) + (Table1[[#This Row],[Nitrate Score]]*0.2) + (Table1[[#This Row],[pH Score]]*0.15) + (Table1[[#This Row],[Dissolved Oxygen Score]]*0.1)</f>
        <v>1.20475</v>
      </c>
      <c r="AI1416">
        <v>2020</v>
      </c>
    </row>
    <row r="1417" spans="1:35">
      <c r="A1417">
        <v>3200</v>
      </c>
      <c r="B1417" t="s">
        <v>73</v>
      </c>
      <c r="C1417" t="s">
        <v>1</v>
      </c>
      <c r="D1417" t="s">
        <v>56</v>
      </c>
      <c r="E1417">
        <v>27</v>
      </c>
      <c r="F1417">
        <v>30</v>
      </c>
      <c r="G1417">
        <f>(Table1[[#This Row],[Min Temperature]]+Table1[[#This Row],[Max Temperature]])/2</f>
        <v>28.5</v>
      </c>
      <c r="H1417">
        <v>0.6</v>
      </c>
      <c r="I1417">
        <v>8.3000000000000007</v>
      </c>
      <c r="J1417">
        <f>(Table1[[#This Row],[Min Dissolved Oxygen]]+Table1[[#This Row],[Max Dissolved Oxygen]])/2</f>
        <v>4.45</v>
      </c>
      <c r="K1417">
        <v>8.4</v>
      </c>
      <c r="L1417">
        <v>9.1999999999999993</v>
      </c>
      <c r="M1417">
        <f>(Table1[[#This Row],[Min pH]]+Table1[[#This Row],[Max pH]])/2</f>
        <v>8.8000000000000007</v>
      </c>
      <c r="N1417">
        <v>704</v>
      </c>
      <c r="O1417">
        <v>18330</v>
      </c>
      <c r="P1417">
        <f>(Table1[[#This Row],[Min Conductivity]]+Table1[[#This Row],[Max Conductivity]])/2</f>
        <v>9517</v>
      </c>
      <c r="Q1417">
        <v>6</v>
      </c>
      <c r="R1417">
        <v>170</v>
      </c>
      <c r="S1417">
        <f>(Table1[[#This Row],[Min BOD]]+Table1[[#This Row],[Max BOD]])/2</f>
        <v>88</v>
      </c>
      <c r="T1417">
        <v>0.15</v>
      </c>
      <c r="U1417">
        <v>0.5</v>
      </c>
      <c r="V1417">
        <f>(Table1[[#This Row],[Min Nitrate N + Nitrite N]]+Table1[[#This Row],[Max Nitrate N + Nitrite N]])/2</f>
        <v>0.32500000000000001</v>
      </c>
      <c r="W1417">
        <v>21</v>
      </c>
      <c r="X1417">
        <v>540</v>
      </c>
      <c r="Y1417">
        <f>(Table1[[#This Row],[Min Fecal Coliform]]+Table1[[#This Row],[Max Fecal Coliform]])/2</f>
        <v>280.5</v>
      </c>
      <c r="Z1417">
        <v>220</v>
      </c>
      <c r="AA1417">
        <v>920</v>
      </c>
      <c r="AB1417">
        <f>(Table1[[#This Row],[Min Total Coliform]]+Table1[[#This Row],[Max Total Coliform]])/2</f>
        <v>570</v>
      </c>
      <c r="AC1417">
        <f>MIN(10, (Table1[[#This Row],[Avg BOD]]/4)*10)</f>
        <v>10</v>
      </c>
      <c r="AD1417">
        <f>MIN(10, (Table1[[#This Row],[Avg Fecal Coliform]]/600)*10)</f>
        <v>4.6750000000000007</v>
      </c>
      <c r="AE1417">
        <f>MIN(10, (Table1[[#This Row],[Avg Nitrate N + Nitrite N]]/10)*10)</f>
        <v>0.32500000000000001</v>
      </c>
      <c r="AF1417">
        <f>IF(OR(Table1[[#This Row],[Avg pH]]&lt;6.5,Table1[[#This Row],[Avg pH]]&gt;8.5),10,0)</f>
        <v>10</v>
      </c>
      <c r="AG1417">
        <f>MAX(0, 10-(2*Table1[[#This Row],[Avg Dissolved Oxygen]]))</f>
        <v>1.0999999999999996</v>
      </c>
      <c r="AH1417">
        <f>(Table1[[#This Row],[Fecal Score]]*0.3) + (Table1[[#This Row],[BOD Score]]*0.25) + (Table1[[#This Row],[Nitrate Score]]*0.2) + (Table1[[#This Row],[pH Score]]*0.15) + (Table1[[#This Row],[Dissolved Oxygen Score]]*0.1)</f>
        <v>5.5774999999999997</v>
      </c>
      <c r="AI1417">
        <v>2020</v>
      </c>
    </row>
    <row r="1418" spans="1:35">
      <c r="A1418">
        <v>3201</v>
      </c>
      <c r="B1418" t="s">
        <v>74</v>
      </c>
      <c r="C1418" t="s">
        <v>1</v>
      </c>
      <c r="D1418" t="s">
        <v>56</v>
      </c>
      <c r="E1418">
        <v>27</v>
      </c>
      <c r="F1418">
        <v>30</v>
      </c>
      <c r="G1418">
        <f>(Table1[[#This Row],[Min Temperature]]+Table1[[#This Row],[Max Temperature]])/2</f>
        <v>28.5</v>
      </c>
      <c r="H1418">
        <v>4.5999999999999996</v>
      </c>
      <c r="I1418">
        <v>8.6</v>
      </c>
      <c r="J1418">
        <f>(Table1[[#This Row],[Min Dissolved Oxygen]]+Table1[[#This Row],[Max Dissolved Oxygen]])/2</f>
        <v>6.6</v>
      </c>
      <c r="K1418">
        <v>9</v>
      </c>
      <c r="L1418">
        <v>9.3000000000000007</v>
      </c>
      <c r="M1418">
        <f>(Table1[[#This Row],[Min pH]]+Table1[[#This Row],[Max pH]])/2</f>
        <v>9.15</v>
      </c>
      <c r="N1418">
        <v>2451</v>
      </c>
      <c r="O1418">
        <v>4408</v>
      </c>
      <c r="P1418">
        <f>(Table1[[#This Row],[Min Conductivity]]+Table1[[#This Row],[Max Conductivity]])/2</f>
        <v>3429.5</v>
      </c>
      <c r="Q1418">
        <v>6</v>
      </c>
      <c r="R1418">
        <v>24</v>
      </c>
      <c r="S1418">
        <f>(Table1[[#This Row],[Min BOD]]+Table1[[#This Row],[Max BOD]])/2</f>
        <v>15</v>
      </c>
      <c r="T1418">
        <v>0.04</v>
      </c>
      <c r="U1418">
        <v>0.32</v>
      </c>
      <c r="V1418">
        <f>(Table1[[#This Row],[Min Nitrate N + Nitrite N]]+Table1[[#This Row],[Max Nitrate N + Nitrite N]])/2</f>
        <v>0.18</v>
      </c>
      <c r="W1418">
        <v>26</v>
      </c>
      <c r="X1418">
        <v>540</v>
      </c>
      <c r="Y1418">
        <f>(Table1[[#This Row],[Min Fecal Coliform]]+Table1[[#This Row],[Max Fecal Coliform]])/2</f>
        <v>283</v>
      </c>
      <c r="Z1418">
        <v>120</v>
      </c>
      <c r="AA1418">
        <v>920</v>
      </c>
      <c r="AB1418">
        <f>(Table1[[#This Row],[Min Total Coliform]]+Table1[[#This Row],[Max Total Coliform]])/2</f>
        <v>520</v>
      </c>
      <c r="AC1418">
        <f>MIN(10, (Table1[[#This Row],[Avg BOD]]/4)*10)</f>
        <v>10</v>
      </c>
      <c r="AD1418">
        <f>MIN(10, (Table1[[#This Row],[Avg Fecal Coliform]]/600)*10)</f>
        <v>4.7166666666666668</v>
      </c>
      <c r="AE1418">
        <f>MIN(10, (Table1[[#This Row],[Avg Nitrate N + Nitrite N]]/10)*10)</f>
        <v>0.18</v>
      </c>
      <c r="AF1418">
        <f>IF(OR(Table1[[#This Row],[Avg pH]]&lt;6.5,Table1[[#This Row],[Avg pH]]&gt;8.5),10,0)</f>
        <v>10</v>
      </c>
      <c r="AG1418">
        <f>MAX(0, 10-(2*Table1[[#This Row],[Avg Dissolved Oxygen]]))</f>
        <v>0</v>
      </c>
      <c r="AH1418">
        <f>(Table1[[#This Row],[Fecal Score]]*0.3) + (Table1[[#This Row],[BOD Score]]*0.25) + (Table1[[#This Row],[Nitrate Score]]*0.2) + (Table1[[#This Row],[pH Score]]*0.15) + (Table1[[#This Row],[Dissolved Oxygen Score]]*0.1)</f>
        <v>5.4510000000000005</v>
      </c>
      <c r="AI1418">
        <v>2020</v>
      </c>
    </row>
    <row r="1419" spans="1:35">
      <c r="A1419">
        <v>3202</v>
      </c>
      <c r="B1419" t="s">
        <v>75</v>
      </c>
      <c r="C1419" t="s">
        <v>1</v>
      </c>
      <c r="D1419" t="s">
        <v>56</v>
      </c>
      <c r="E1419">
        <v>25</v>
      </c>
      <c r="F1419">
        <v>29</v>
      </c>
      <c r="G1419">
        <f>(Table1[[#This Row],[Min Temperature]]+Table1[[#This Row],[Max Temperature]])/2</f>
        <v>27</v>
      </c>
      <c r="H1419">
        <v>4.7</v>
      </c>
      <c r="I1419">
        <v>7.5</v>
      </c>
      <c r="J1419">
        <f>(Table1[[#This Row],[Min Dissolved Oxygen]]+Table1[[#This Row],[Max Dissolved Oxygen]])/2</f>
        <v>6.1</v>
      </c>
      <c r="K1419">
        <v>7.6</v>
      </c>
      <c r="L1419">
        <v>8.4</v>
      </c>
      <c r="M1419">
        <f>(Table1[[#This Row],[Min pH]]+Table1[[#This Row],[Max pH]])/2</f>
        <v>8</v>
      </c>
      <c r="N1419">
        <v>250</v>
      </c>
      <c r="O1419">
        <v>802</v>
      </c>
      <c r="P1419">
        <f>(Table1[[#This Row],[Min Conductivity]]+Table1[[#This Row],[Max Conductivity]])/2</f>
        <v>526</v>
      </c>
      <c r="Q1419">
        <v>3.7</v>
      </c>
      <c r="R1419">
        <v>6.4</v>
      </c>
      <c r="S1419">
        <f>(Table1[[#This Row],[Min BOD]]+Table1[[#This Row],[Max BOD]])/2</f>
        <v>5.0500000000000007</v>
      </c>
      <c r="T1419">
        <v>0.16</v>
      </c>
      <c r="U1419">
        <v>0.18</v>
      </c>
      <c r="V1419">
        <f>(Table1[[#This Row],[Min Nitrate N + Nitrite N]]+Table1[[#This Row],[Max Nitrate N + Nitrite N]])/2</f>
        <v>0.16999999999999998</v>
      </c>
      <c r="W1419">
        <v>210</v>
      </c>
      <c r="X1419">
        <v>1600</v>
      </c>
      <c r="Y1419">
        <f>(Table1[[#This Row],[Min Fecal Coliform]]+Table1[[#This Row],[Max Fecal Coliform]])/2</f>
        <v>905</v>
      </c>
      <c r="Z1419">
        <v>920</v>
      </c>
      <c r="AA1419">
        <v>1600</v>
      </c>
      <c r="AB1419">
        <f>(Table1[[#This Row],[Min Total Coliform]]+Table1[[#This Row],[Max Total Coliform]])/2</f>
        <v>1260</v>
      </c>
      <c r="AC1419">
        <f>MIN(10, (Table1[[#This Row],[Avg BOD]]/4)*10)</f>
        <v>10</v>
      </c>
      <c r="AD1419">
        <f>MIN(10, (Table1[[#This Row],[Avg Fecal Coliform]]/600)*10)</f>
        <v>10</v>
      </c>
      <c r="AE1419">
        <f>MIN(10, (Table1[[#This Row],[Avg Nitrate N + Nitrite N]]/10)*10)</f>
        <v>0.16999999999999998</v>
      </c>
      <c r="AF1419">
        <f>IF(OR(Table1[[#This Row],[Avg pH]]&lt;6.5,Table1[[#This Row],[Avg pH]]&gt;8.5),10,0)</f>
        <v>0</v>
      </c>
      <c r="AG1419">
        <f>MAX(0, 10-(2*Table1[[#This Row],[Avg Dissolved Oxygen]]))</f>
        <v>0</v>
      </c>
      <c r="AH1419">
        <f>(Table1[[#This Row],[Fecal Score]]*0.3) + (Table1[[#This Row],[BOD Score]]*0.25) + (Table1[[#This Row],[Nitrate Score]]*0.2) + (Table1[[#This Row],[pH Score]]*0.15) + (Table1[[#This Row],[Dissolved Oxygen Score]]*0.1)</f>
        <v>5.5339999999999998</v>
      </c>
      <c r="AI1419">
        <v>2020</v>
      </c>
    </row>
    <row r="1420" spans="1:35">
      <c r="A1420">
        <v>1979</v>
      </c>
      <c r="B1420" t="s">
        <v>76</v>
      </c>
      <c r="C1420" t="s">
        <v>8</v>
      </c>
      <c r="D1420" t="s">
        <v>56</v>
      </c>
      <c r="E1420">
        <v>26</v>
      </c>
      <c r="F1420">
        <v>30</v>
      </c>
      <c r="G1420">
        <f>(Table1[[#This Row],[Min Temperature]]+Table1[[#This Row],[Max Temperature]])/2</f>
        <v>28</v>
      </c>
      <c r="H1420">
        <v>6.5</v>
      </c>
      <c r="I1420">
        <v>7.8</v>
      </c>
      <c r="J1420">
        <f>(Table1[[#This Row],[Min Dissolved Oxygen]]+Table1[[#This Row],[Max Dissolved Oxygen]])/2</f>
        <v>7.15</v>
      </c>
      <c r="K1420">
        <v>7</v>
      </c>
      <c r="L1420">
        <v>8.4</v>
      </c>
      <c r="M1420">
        <f>(Table1[[#This Row],[Min pH]]+Table1[[#This Row],[Max pH]])/2</f>
        <v>7.7</v>
      </c>
      <c r="N1420">
        <v>532</v>
      </c>
      <c r="O1420">
        <v>7359</v>
      </c>
      <c r="P1420">
        <f>(Table1[[#This Row],[Min Conductivity]]+Table1[[#This Row],[Max Conductivity]])/2</f>
        <v>3945.5</v>
      </c>
      <c r="Q1420">
        <v>0.3</v>
      </c>
      <c r="R1420">
        <v>2.6</v>
      </c>
      <c r="S1420">
        <f>(Table1[[#This Row],[Min BOD]]+Table1[[#This Row],[Max BOD]])/2</f>
        <v>1.45</v>
      </c>
      <c r="T1420">
        <v>0.06</v>
      </c>
      <c r="U1420">
        <v>0.25</v>
      </c>
      <c r="V1420">
        <f>(Table1[[#This Row],[Min Nitrate N + Nitrite N]]+Table1[[#This Row],[Max Nitrate N + Nitrite N]])/2</f>
        <v>0.155</v>
      </c>
      <c r="W1420">
        <v>9</v>
      </c>
      <c r="X1420">
        <v>47</v>
      </c>
      <c r="Y1420">
        <f>(Table1[[#This Row],[Min Fecal Coliform]]+Table1[[#This Row],[Max Fecal Coliform]])/2</f>
        <v>28</v>
      </c>
      <c r="Z1420">
        <v>41</v>
      </c>
      <c r="AA1420">
        <v>430</v>
      </c>
      <c r="AB1420">
        <f>(Table1[[#This Row],[Min Total Coliform]]+Table1[[#This Row],[Max Total Coliform]])/2</f>
        <v>235.5</v>
      </c>
      <c r="AC1420">
        <f>MIN(10, (Table1[[#This Row],[Avg BOD]]/4)*10)</f>
        <v>3.625</v>
      </c>
      <c r="AD1420">
        <f>MIN(10, (Table1[[#This Row],[Avg Fecal Coliform]]/600)*10)</f>
        <v>0.46666666666666667</v>
      </c>
      <c r="AE1420">
        <f>MIN(10, (Table1[[#This Row],[Avg Nitrate N + Nitrite N]]/10)*10)</f>
        <v>0.155</v>
      </c>
      <c r="AF1420">
        <f>IF(OR(Table1[[#This Row],[Avg pH]]&lt;6.5,Table1[[#This Row],[Avg pH]]&gt;8.5),10,0)</f>
        <v>0</v>
      </c>
      <c r="AG1420">
        <f>MAX(0, 10-(2*Table1[[#This Row],[Avg Dissolved Oxygen]]))</f>
        <v>0</v>
      </c>
      <c r="AH1420">
        <f>(Table1[[#This Row],[Fecal Score]]*0.3) + (Table1[[#This Row],[BOD Score]]*0.25) + (Table1[[#This Row],[Nitrate Score]]*0.2) + (Table1[[#This Row],[pH Score]]*0.15) + (Table1[[#This Row],[Dissolved Oxygen Score]]*0.1)</f>
        <v>1.0772499999999998</v>
      </c>
      <c r="AI1420">
        <v>2020</v>
      </c>
    </row>
    <row r="1421" spans="1:35">
      <c r="A1421">
        <v>2079</v>
      </c>
      <c r="B1421" t="s">
        <v>77</v>
      </c>
      <c r="C1421" t="s">
        <v>8</v>
      </c>
      <c r="D1421" t="s">
        <v>56</v>
      </c>
      <c r="E1421">
        <v>24</v>
      </c>
      <c r="F1421">
        <v>34</v>
      </c>
      <c r="G1421">
        <f>(Table1[[#This Row],[Min Temperature]]+Table1[[#This Row],[Max Temperature]])/2</f>
        <v>29</v>
      </c>
      <c r="H1421">
        <v>5.2</v>
      </c>
      <c r="I1421">
        <v>7.4</v>
      </c>
      <c r="J1421">
        <f>(Table1[[#This Row],[Min Dissolved Oxygen]]+Table1[[#This Row],[Max Dissolved Oxygen]])/2</f>
        <v>6.3000000000000007</v>
      </c>
      <c r="K1421">
        <v>7.1</v>
      </c>
      <c r="L1421">
        <v>8.5</v>
      </c>
      <c r="M1421">
        <f>(Table1[[#This Row],[Min pH]]+Table1[[#This Row],[Max pH]])/2</f>
        <v>7.8</v>
      </c>
      <c r="N1421">
        <v>324</v>
      </c>
      <c r="O1421">
        <v>4317</v>
      </c>
      <c r="P1421">
        <f>(Table1[[#This Row],[Min Conductivity]]+Table1[[#This Row],[Max Conductivity]])/2</f>
        <v>2320.5</v>
      </c>
      <c r="Q1421">
        <v>0.2</v>
      </c>
      <c r="R1421">
        <v>1.8</v>
      </c>
      <c r="S1421">
        <f>(Table1[[#This Row],[Min BOD]]+Table1[[#This Row],[Max BOD]])/2</f>
        <v>1</v>
      </c>
      <c r="T1421">
        <v>0.03</v>
      </c>
      <c r="U1421">
        <v>0.28000000000000003</v>
      </c>
      <c r="V1421">
        <f>(Table1[[#This Row],[Min Nitrate N + Nitrite N]]+Table1[[#This Row],[Max Nitrate N + Nitrite N]])/2</f>
        <v>0.15500000000000003</v>
      </c>
      <c r="W1421">
        <v>2</v>
      </c>
      <c r="X1421">
        <v>36</v>
      </c>
      <c r="Y1421">
        <f>(Table1[[#This Row],[Min Fecal Coliform]]+Table1[[#This Row],[Max Fecal Coliform]])/2</f>
        <v>19</v>
      </c>
      <c r="Z1421">
        <v>2</v>
      </c>
      <c r="AA1421">
        <v>84</v>
      </c>
      <c r="AB1421">
        <f>(Table1[[#This Row],[Min Total Coliform]]+Table1[[#This Row],[Max Total Coliform]])/2</f>
        <v>43</v>
      </c>
      <c r="AC1421">
        <f>MIN(10, (Table1[[#This Row],[Avg BOD]]/4)*10)</f>
        <v>2.5</v>
      </c>
      <c r="AD1421">
        <f>MIN(10, (Table1[[#This Row],[Avg Fecal Coliform]]/600)*10)</f>
        <v>0.31666666666666671</v>
      </c>
      <c r="AE1421">
        <f>MIN(10, (Table1[[#This Row],[Avg Nitrate N + Nitrite N]]/10)*10)</f>
        <v>0.15500000000000003</v>
      </c>
      <c r="AF1421">
        <f>IF(OR(Table1[[#This Row],[Avg pH]]&lt;6.5,Table1[[#This Row],[Avg pH]]&gt;8.5),10,0)</f>
        <v>0</v>
      </c>
      <c r="AG1421">
        <f>MAX(0, 10-(2*Table1[[#This Row],[Avg Dissolved Oxygen]]))</f>
        <v>0</v>
      </c>
      <c r="AH1421">
        <f>(Table1[[#This Row],[Fecal Score]]*0.3) + (Table1[[#This Row],[BOD Score]]*0.25) + (Table1[[#This Row],[Nitrate Score]]*0.2) + (Table1[[#This Row],[pH Score]]*0.15) + (Table1[[#This Row],[Dissolved Oxygen Score]]*0.1)</f>
        <v>0.751</v>
      </c>
      <c r="AI1421">
        <v>2020</v>
      </c>
    </row>
    <row r="1422" spans="1:35">
      <c r="A1422">
        <v>1971</v>
      </c>
      <c r="B1422" t="s">
        <v>78</v>
      </c>
      <c r="C1422" t="s">
        <v>35</v>
      </c>
      <c r="D1422" t="s">
        <v>56</v>
      </c>
      <c r="E1422">
        <v>24</v>
      </c>
      <c r="F1422">
        <v>30</v>
      </c>
      <c r="G1422">
        <f>(Table1[[#This Row],[Min Temperature]]+Table1[[#This Row],[Max Temperature]])/2</f>
        <v>27</v>
      </c>
      <c r="H1422">
        <v>4.3</v>
      </c>
      <c r="I1422">
        <v>8.1999999999999993</v>
      </c>
      <c r="J1422">
        <f>(Table1[[#This Row],[Min Dissolved Oxygen]]+Table1[[#This Row],[Max Dissolved Oxygen]])/2</f>
        <v>6.25</v>
      </c>
      <c r="K1422">
        <v>7.2</v>
      </c>
      <c r="L1422">
        <v>8.4</v>
      </c>
      <c r="M1422">
        <f>(Table1[[#This Row],[Min pH]]+Table1[[#This Row],[Max pH]])/2</f>
        <v>7.8000000000000007</v>
      </c>
      <c r="N1422">
        <v>420</v>
      </c>
      <c r="O1422">
        <v>843</v>
      </c>
      <c r="P1422">
        <f>(Table1[[#This Row],[Min Conductivity]]+Table1[[#This Row],[Max Conductivity]])/2</f>
        <v>631.5</v>
      </c>
      <c r="Q1422">
        <v>4</v>
      </c>
      <c r="R1422">
        <v>20</v>
      </c>
      <c r="S1422">
        <f>(Table1[[#This Row],[Min BOD]]+Table1[[#This Row],[Max BOD]])/2</f>
        <v>12</v>
      </c>
      <c r="T1422">
        <v>0.04</v>
      </c>
      <c r="U1422">
        <v>0.66</v>
      </c>
      <c r="V1422">
        <f>(Table1[[#This Row],[Min Nitrate N + Nitrite N]]+Table1[[#This Row],[Max Nitrate N + Nitrite N]])/2</f>
        <v>0.35000000000000003</v>
      </c>
      <c r="W1422">
        <v>4</v>
      </c>
      <c r="X1422">
        <v>170</v>
      </c>
      <c r="Y1422">
        <f>(Table1[[#This Row],[Min Fecal Coliform]]+Table1[[#This Row],[Max Fecal Coliform]])/2</f>
        <v>87</v>
      </c>
      <c r="Z1422">
        <v>8</v>
      </c>
      <c r="AA1422">
        <v>470</v>
      </c>
      <c r="AB1422">
        <f>(Table1[[#This Row],[Min Total Coliform]]+Table1[[#This Row],[Max Total Coliform]])/2</f>
        <v>239</v>
      </c>
      <c r="AC1422">
        <f>MIN(10, (Table1[[#This Row],[Avg BOD]]/4)*10)</f>
        <v>10</v>
      </c>
      <c r="AD1422">
        <f>MIN(10, (Table1[[#This Row],[Avg Fecal Coliform]]/600)*10)</f>
        <v>1.45</v>
      </c>
      <c r="AE1422">
        <f>MIN(10, (Table1[[#This Row],[Avg Nitrate N + Nitrite N]]/10)*10)</f>
        <v>0.35000000000000003</v>
      </c>
      <c r="AF1422">
        <f>IF(OR(Table1[[#This Row],[Avg pH]]&lt;6.5,Table1[[#This Row],[Avg pH]]&gt;8.5),10,0)</f>
        <v>0</v>
      </c>
      <c r="AG1422">
        <f>MAX(0, 10-(2*Table1[[#This Row],[Avg Dissolved Oxygen]]))</f>
        <v>0</v>
      </c>
      <c r="AH1422">
        <f>(Table1[[#This Row],[Fecal Score]]*0.3) + (Table1[[#This Row],[BOD Score]]*0.25) + (Table1[[#This Row],[Nitrate Score]]*0.2) + (Table1[[#This Row],[pH Score]]*0.15) + (Table1[[#This Row],[Dissolved Oxygen Score]]*0.1)</f>
        <v>3.0049999999999999</v>
      </c>
      <c r="AI1422">
        <v>2020</v>
      </c>
    </row>
    <row r="1423" spans="1:35">
      <c r="A1423">
        <v>1349</v>
      </c>
      <c r="B1423" t="s">
        <v>534</v>
      </c>
      <c r="C1423" t="s">
        <v>1</v>
      </c>
      <c r="D1423" t="s">
        <v>80</v>
      </c>
      <c r="E1423">
        <v>14</v>
      </c>
      <c r="F1423">
        <v>28</v>
      </c>
      <c r="G1423">
        <f>(Table1[[#This Row],[Min Temperature]]+Table1[[#This Row],[Max Temperature]])/2</f>
        <v>21</v>
      </c>
      <c r="H1423">
        <v>7</v>
      </c>
      <c r="I1423">
        <v>10.5</v>
      </c>
      <c r="J1423">
        <f>(Table1[[#This Row],[Min Dissolved Oxygen]]+Table1[[#This Row],[Max Dissolved Oxygen]])/2</f>
        <v>8.75</v>
      </c>
      <c r="K1423">
        <v>7.2</v>
      </c>
      <c r="L1423">
        <v>8.1</v>
      </c>
      <c r="M1423">
        <f>(Table1[[#This Row],[Min pH]]+Table1[[#This Row],[Max pH]])/2</f>
        <v>7.65</v>
      </c>
      <c r="N1423">
        <v>216</v>
      </c>
      <c r="O1423">
        <v>1850</v>
      </c>
      <c r="P1423">
        <f>(Table1[[#This Row],[Min Conductivity]]+Table1[[#This Row],[Max Conductivity]])/2</f>
        <v>1033</v>
      </c>
      <c r="Q1423">
        <v>1.6</v>
      </c>
      <c r="R1423">
        <v>5.2</v>
      </c>
      <c r="S1423">
        <f>(Table1[[#This Row],[Min BOD]]+Table1[[#This Row],[Max BOD]])/2</f>
        <v>3.4000000000000004</v>
      </c>
      <c r="T1423">
        <v>0.09</v>
      </c>
      <c r="U1423">
        <v>2.2999999999999998</v>
      </c>
      <c r="V1423">
        <f>(Table1[[#This Row],[Min Nitrate N + Nitrite N]]+Table1[[#This Row],[Max Nitrate N + Nitrite N]])/2</f>
        <v>1.1949999999999998</v>
      </c>
      <c r="W1423">
        <v>200</v>
      </c>
      <c r="X1423">
        <v>2000</v>
      </c>
      <c r="Y1423">
        <f>(Table1[[#This Row],[Min Fecal Coliform]]+Table1[[#This Row],[Max Fecal Coliform]])/2</f>
        <v>1100</v>
      </c>
      <c r="Z1423">
        <v>140</v>
      </c>
      <c r="AA1423">
        <v>11000</v>
      </c>
      <c r="AB1423">
        <f>(Table1[[#This Row],[Min Total Coliform]]+Table1[[#This Row],[Max Total Coliform]])/2</f>
        <v>5570</v>
      </c>
      <c r="AC1423">
        <f>MIN(10, (Table1[[#This Row],[Avg BOD]]/4)*10)</f>
        <v>8.5</v>
      </c>
      <c r="AD1423">
        <f>MIN(10, (Table1[[#This Row],[Avg Fecal Coliform]]/600)*10)</f>
        <v>10</v>
      </c>
      <c r="AE1423">
        <f>MIN(10, (Table1[[#This Row],[Avg Nitrate N + Nitrite N]]/10)*10)</f>
        <v>1.1949999999999998</v>
      </c>
      <c r="AF1423">
        <f>IF(OR(Table1[[#This Row],[Avg pH]]&lt;6.5,Table1[[#This Row],[Avg pH]]&gt;8.5),10,0)</f>
        <v>0</v>
      </c>
      <c r="AG1423">
        <f>MAX(0, 10-(2*Table1[[#This Row],[Avg Dissolved Oxygen]]))</f>
        <v>0</v>
      </c>
      <c r="AH1423">
        <f>(Table1[[#This Row],[Fecal Score]]*0.3) + (Table1[[#This Row],[BOD Score]]*0.25) + (Table1[[#This Row],[Nitrate Score]]*0.2) + (Table1[[#This Row],[pH Score]]*0.15) + (Table1[[#This Row],[Dissolved Oxygen Score]]*0.1)</f>
        <v>5.3639999999999999</v>
      </c>
      <c r="AI1423">
        <v>2020</v>
      </c>
    </row>
    <row r="1424" spans="1:35">
      <c r="A1424">
        <v>1392</v>
      </c>
      <c r="B1424" t="s">
        <v>535</v>
      </c>
      <c r="C1424" t="s">
        <v>1</v>
      </c>
      <c r="D1424" t="s">
        <v>80</v>
      </c>
      <c r="E1424">
        <v>14</v>
      </c>
      <c r="F1424">
        <v>29</v>
      </c>
      <c r="G1424">
        <f>(Table1[[#This Row],[Min Temperature]]+Table1[[#This Row],[Max Temperature]])/2</f>
        <v>21.5</v>
      </c>
      <c r="H1424">
        <v>6.7</v>
      </c>
      <c r="I1424">
        <v>9.6</v>
      </c>
      <c r="J1424">
        <f>(Table1[[#This Row],[Min Dissolved Oxygen]]+Table1[[#This Row],[Max Dissolved Oxygen]])/2</f>
        <v>8.15</v>
      </c>
      <c r="K1424">
        <v>7</v>
      </c>
      <c r="L1424">
        <v>8.4</v>
      </c>
      <c r="M1424">
        <f>(Table1[[#This Row],[Min pH]]+Table1[[#This Row],[Max pH]])/2</f>
        <v>7.7</v>
      </c>
      <c r="N1424">
        <v>329</v>
      </c>
      <c r="O1424">
        <v>905</v>
      </c>
      <c r="P1424">
        <f>(Table1[[#This Row],[Min Conductivity]]+Table1[[#This Row],[Max Conductivity]])/2</f>
        <v>617</v>
      </c>
      <c r="Q1424">
        <v>1.2</v>
      </c>
      <c r="R1424">
        <v>7.6</v>
      </c>
      <c r="S1424">
        <f>(Table1[[#This Row],[Min BOD]]+Table1[[#This Row],[Max BOD]])/2</f>
        <v>4.3999999999999995</v>
      </c>
      <c r="T1424">
        <v>0.06</v>
      </c>
      <c r="U1424">
        <v>3.14</v>
      </c>
      <c r="V1424">
        <f>(Table1[[#This Row],[Min Nitrate N + Nitrite N]]+Table1[[#This Row],[Max Nitrate N + Nitrite N]])/2</f>
        <v>1.6</v>
      </c>
      <c r="W1424">
        <v>130</v>
      </c>
      <c r="X1424">
        <v>26000</v>
      </c>
      <c r="Y1424">
        <f>(Table1[[#This Row],[Min Fecal Coliform]]+Table1[[#This Row],[Max Fecal Coliform]])/2</f>
        <v>13065</v>
      </c>
      <c r="Z1424">
        <v>260</v>
      </c>
      <c r="AA1424">
        <v>233000</v>
      </c>
      <c r="AB1424">
        <f>(Table1[[#This Row],[Min Total Coliform]]+Table1[[#This Row],[Max Total Coliform]])/2</f>
        <v>116630</v>
      </c>
      <c r="AC1424">
        <f>MIN(10, (Table1[[#This Row],[Avg BOD]]/4)*10)</f>
        <v>10</v>
      </c>
      <c r="AD1424">
        <f>MIN(10, (Table1[[#This Row],[Avg Fecal Coliform]]/600)*10)</f>
        <v>10</v>
      </c>
      <c r="AE1424">
        <f>MIN(10, (Table1[[#This Row],[Avg Nitrate N + Nitrite N]]/10)*10)</f>
        <v>1.6</v>
      </c>
      <c r="AF1424">
        <f>IF(OR(Table1[[#This Row],[Avg pH]]&lt;6.5,Table1[[#This Row],[Avg pH]]&gt;8.5),10,0)</f>
        <v>0</v>
      </c>
      <c r="AG1424">
        <f>MAX(0, 10-(2*Table1[[#This Row],[Avg Dissolved Oxygen]]))</f>
        <v>0</v>
      </c>
      <c r="AH1424">
        <f>(Table1[[#This Row],[Fecal Score]]*0.3) + (Table1[[#This Row],[BOD Score]]*0.25) + (Table1[[#This Row],[Nitrate Score]]*0.2) + (Table1[[#This Row],[pH Score]]*0.15) + (Table1[[#This Row],[Dissolved Oxygen Score]]*0.1)</f>
        <v>5.82</v>
      </c>
      <c r="AI1424">
        <v>2020</v>
      </c>
    </row>
    <row r="1425" spans="1:35">
      <c r="A1425">
        <v>3032</v>
      </c>
      <c r="B1425" t="s">
        <v>415</v>
      </c>
      <c r="C1425" t="s">
        <v>1</v>
      </c>
      <c r="D1425" t="s">
        <v>80</v>
      </c>
      <c r="E1425" s="1">
        <v>21.389679715302499</v>
      </c>
      <c r="F1425" s="1">
        <v>29.2402135231317</v>
      </c>
      <c r="G1425" s="1">
        <f>(Table1[[#This Row],[Min Temperature]]+Table1[[#This Row],[Max Temperature]])/2</f>
        <v>25.3149466192171</v>
      </c>
      <c r="H1425" s="1">
        <v>3.9770053475935701</v>
      </c>
      <c r="I1425" s="1">
        <v>7.0112299465240699</v>
      </c>
      <c r="J1425" s="1">
        <f>(Table1[[#This Row],[Min Dissolved Oxygen]]+Table1[[#This Row],[Max Dissolved Oxygen]])/2</f>
        <v>5.49411764705882</v>
      </c>
      <c r="K1425">
        <v>7.7</v>
      </c>
      <c r="L1425">
        <v>7.7</v>
      </c>
      <c r="M1425">
        <f>(Table1[[#This Row],[Min pH]]+Table1[[#This Row],[Max pH]])/2</f>
        <v>7.7</v>
      </c>
      <c r="N1425">
        <v>300</v>
      </c>
      <c r="O1425">
        <v>300</v>
      </c>
      <c r="P1425">
        <f>(Table1[[#This Row],[Min Conductivity]]+Table1[[#This Row],[Max Conductivity]])/2</f>
        <v>300</v>
      </c>
      <c r="Q1425">
        <v>2.1</v>
      </c>
      <c r="R1425">
        <v>2.1</v>
      </c>
      <c r="S1425">
        <f>(Table1[[#This Row],[Min BOD]]+Table1[[#This Row],[Max BOD]])/2</f>
        <v>2.1</v>
      </c>
      <c r="T1425">
        <v>7.41</v>
      </c>
      <c r="U1425">
        <v>7.41</v>
      </c>
      <c r="V1425">
        <f>(Table1[[#This Row],[Min Nitrate N + Nitrite N]]+Table1[[#This Row],[Max Nitrate N + Nitrite N]])/2</f>
        <v>7.41</v>
      </c>
      <c r="W1425">
        <v>2</v>
      </c>
      <c r="X1425">
        <v>2</v>
      </c>
      <c r="Y1425">
        <f>(Table1[[#This Row],[Min Fecal Coliform]]+Table1[[#This Row],[Max Fecal Coliform]])/2</f>
        <v>2</v>
      </c>
      <c r="Z1425">
        <v>2</v>
      </c>
      <c r="AA1425">
        <v>2</v>
      </c>
      <c r="AB1425">
        <f>(Table1[[#This Row],[Min Total Coliform]]+Table1[[#This Row],[Max Total Coliform]])/2</f>
        <v>2</v>
      </c>
      <c r="AC1425">
        <f>MIN(10, (Table1[[#This Row],[Avg BOD]]/4)*10)</f>
        <v>5.25</v>
      </c>
      <c r="AD1425">
        <f>MIN(10, (Table1[[#This Row],[Avg Fecal Coliform]]/600)*10)</f>
        <v>3.3333333333333333E-2</v>
      </c>
      <c r="AE1425">
        <f>MIN(10, (Table1[[#This Row],[Avg Nitrate N + Nitrite N]]/10)*10)</f>
        <v>7.41</v>
      </c>
      <c r="AF1425">
        <f>IF(OR(Table1[[#This Row],[Avg pH]]&lt;6.5,Table1[[#This Row],[Avg pH]]&gt;8.5),10,0)</f>
        <v>0</v>
      </c>
      <c r="AG1425">
        <f>MAX(0, 10-(2*Table1[[#This Row],[Avg Dissolved Oxygen]]))</f>
        <v>0</v>
      </c>
      <c r="AH1425">
        <f>(Table1[[#This Row],[Fecal Score]]*0.3) + (Table1[[#This Row],[BOD Score]]*0.25) + (Table1[[#This Row],[Nitrate Score]]*0.2) + (Table1[[#This Row],[pH Score]]*0.15) + (Table1[[#This Row],[Dissolved Oxygen Score]]*0.1)</f>
        <v>2.8045</v>
      </c>
      <c r="AI1425">
        <v>2020</v>
      </c>
    </row>
    <row r="1426" spans="1:35">
      <c r="A1426">
        <v>3033</v>
      </c>
      <c r="B1426" t="s">
        <v>422</v>
      </c>
      <c r="C1426" t="s">
        <v>1</v>
      </c>
      <c r="D1426" t="s">
        <v>80</v>
      </c>
      <c r="E1426">
        <v>5</v>
      </c>
      <c r="F1426">
        <v>13</v>
      </c>
      <c r="G1426">
        <f>(Table1[[#This Row],[Min Temperature]]+Table1[[#This Row],[Max Temperature]])/2</f>
        <v>9</v>
      </c>
      <c r="H1426">
        <v>6</v>
      </c>
      <c r="I1426">
        <v>6.8</v>
      </c>
      <c r="J1426">
        <f>(Table1[[#This Row],[Min Dissolved Oxygen]]+Table1[[#This Row],[Max Dissolved Oxygen]])/2</f>
        <v>6.4</v>
      </c>
      <c r="K1426">
        <v>7</v>
      </c>
      <c r="L1426">
        <v>7.9</v>
      </c>
      <c r="M1426">
        <f>(Table1[[#This Row],[Min pH]]+Table1[[#This Row],[Max pH]])/2</f>
        <v>7.45</v>
      </c>
      <c r="N1426">
        <v>340</v>
      </c>
      <c r="O1426">
        <v>920</v>
      </c>
      <c r="P1426">
        <f>(Table1[[#This Row],[Min Conductivity]]+Table1[[#This Row],[Max Conductivity]])/2</f>
        <v>630</v>
      </c>
      <c r="Q1426">
        <v>4</v>
      </c>
      <c r="R1426">
        <v>19</v>
      </c>
      <c r="S1426">
        <f>(Table1[[#This Row],[Min BOD]]+Table1[[#This Row],[Max BOD]])/2</f>
        <v>11.5</v>
      </c>
      <c r="T1426">
        <v>2.1</v>
      </c>
      <c r="U1426">
        <v>9.3000000000000007</v>
      </c>
      <c r="V1426">
        <f>(Table1[[#This Row],[Min Nitrate N + Nitrite N]]+Table1[[#This Row],[Max Nitrate N + Nitrite N]])/2</f>
        <v>5.7</v>
      </c>
      <c r="W1426" s="1">
        <v>881.63300970873797</v>
      </c>
      <c r="X1426" s="1">
        <v>297613.623300971</v>
      </c>
      <c r="Y1426" s="1">
        <f>(Table1[[#This Row],[Min Fecal Coliform]]+Table1[[#This Row],[Max Fecal Coliform]])/2</f>
        <v>149247.62815533986</v>
      </c>
      <c r="Z1426" s="1">
        <v>7234.2093023255802</v>
      </c>
      <c r="AA1426" s="1">
        <v>2663074.23643411</v>
      </c>
      <c r="AB1426" s="1">
        <f>(Table1[[#This Row],[Min Total Coliform]]+Table1[[#This Row],[Max Total Coliform]])/2</f>
        <v>1335154.2228682179</v>
      </c>
      <c r="AC1426" s="1">
        <f>MIN(10, (Table1[[#This Row],[Avg BOD]]/4)*10)</f>
        <v>10</v>
      </c>
      <c r="AD1426" s="1">
        <f>MIN(10, (Table1[[#This Row],[Avg Fecal Coliform]]/600)*10)</f>
        <v>10</v>
      </c>
      <c r="AE1426" s="1">
        <f>MIN(10, (Table1[[#This Row],[Avg Nitrate N + Nitrite N]]/10)*10)</f>
        <v>5.7000000000000011</v>
      </c>
      <c r="AF1426" s="1">
        <f>IF(OR(Table1[[#This Row],[Avg pH]]&lt;6.5,Table1[[#This Row],[Avg pH]]&gt;8.5),10,0)</f>
        <v>0</v>
      </c>
      <c r="AG1426" s="1">
        <f>MAX(0, 10-(2*Table1[[#This Row],[Avg Dissolved Oxygen]]))</f>
        <v>0</v>
      </c>
      <c r="AH1426" s="1">
        <f>(Table1[[#This Row],[Fecal Score]]*0.3) + (Table1[[#This Row],[BOD Score]]*0.25) + (Table1[[#This Row],[Nitrate Score]]*0.2) + (Table1[[#This Row],[pH Score]]*0.15) + (Table1[[#This Row],[Dissolved Oxygen Score]]*0.1)</f>
        <v>6.6400000000000006</v>
      </c>
      <c r="AI1426">
        <v>2020</v>
      </c>
    </row>
    <row r="1427" spans="1:35">
      <c r="A1427">
        <v>4857</v>
      </c>
      <c r="B1427" t="s">
        <v>761</v>
      </c>
      <c r="C1427" t="s">
        <v>8</v>
      </c>
      <c r="D1427" t="s">
        <v>80</v>
      </c>
      <c r="E1427">
        <v>24</v>
      </c>
      <c r="F1427">
        <v>29</v>
      </c>
      <c r="G1427">
        <f>(Table1[[#This Row],[Min Temperature]]+Table1[[#This Row],[Max Temperature]])/2</f>
        <v>26.5</v>
      </c>
      <c r="H1427">
        <v>6.8</v>
      </c>
      <c r="I1427">
        <v>9.9</v>
      </c>
      <c r="J1427">
        <f>(Table1[[#This Row],[Min Dissolved Oxygen]]+Table1[[#This Row],[Max Dissolved Oxygen]])/2</f>
        <v>8.35</v>
      </c>
      <c r="K1427">
        <v>7.1</v>
      </c>
      <c r="L1427">
        <v>8.3000000000000007</v>
      </c>
      <c r="M1427">
        <f>(Table1[[#This Row],[Min pH]]+Table1[[#This Row],[Max pH]])/2</f>
        <v>7.7</v>
      </c>
      <c r="N1427">
        <v>240</v>
      </c>
      <c r="O1427">
        <v>1720</v>
      </c>
      <c r="P1427">
        <f>(Table1[[#This Row],[Min Conductivity]]+Table1[[#This Row],[Max Conductivity]])/2</f>
        <v>980</v>
      </c>
      <c r="Q1427">
        <v>2.2000000000000002</v>
      </c>
      <c r="R1427">
        <v>7.5</v>
      </c>
      <c r="S1427">
        <f>(Table1[[#This Row],[Min BOD]]+Table1[[#This Row],[Max BOD]])/2</f>
        <v>4.8499999999999996</v>
      </c>
      <c r="T1427">
        <v>0.05</v>
      </c>
      <c r="U1427">
        <v>2.38</v>
      </c>
      <c r="V1427">
        <f>(Table1[[#This Row],[Min Nitrate N + Nitrite N]]+Table1[[#This Row],[Max Nitrate N + Nitrite N]])/2</f>
        <v>1.2149999999999999</v>
      </c>
      <c r="W1427">
        <v>100</v>
      </c>
      <c r="X1427">
        <v>100</v>
      </c>
      <c r="Y1427">
        <f>(Table1[[#This Row],[Min Fecal Coliform]]+Table1[[#This Row],[Max Fecal Coliform]])/2</f>
        <v>100</v>
      </c>
      <c r="Z1427">
        <v>110</v>
      </c>
      <c r="AA1427">
        <v>1400</v>
      </c>
      <c r="AB1427">
        <f>(Table1[[#This Row],[Min Total Coliform]]+Table1[[#This Row],[Max Total Coliform]])/2</f>
        <v>755</v>
      </c>
      <c r="AC1427">
        <f>MIN(10, (Table1[[#This Row],[Avg BOD]]/4)*10)</f>
        <v>10</v>
      </c>
      <c r="AD1427">
        <f>MIN(10, (Table1[[#This Row],[Avg Fecal Coliform]]/600)*10)</f>
        <v>1.6666666666666665</v>
      </c>
      <c r="AE1427">
        <f>MIN(10, (Table1[[#This Row],[Avg Nitrate N + Nitrite N]]/10)*10)</f>
        <v>1.2149999999999999</v>
      </c>
      <c r="AF1427">
        <f>IF(OR(Table1[[#This Row],[Avg pH]]&lt;6.5,Table1[[#This Row],[Avg pH]]&gt;8.5),10,0)</f>
        <v>0</v>
      </c>
      <c r="AG1427">
        <f>MAX(0, 10-(2*Table1[[#This Row],[Avg Dissolved Oxygen]]))</f>
        <v>0</v>
      </c>
      <c r="AH1427">
        <f>(Table1[[#This Row],[Fecal Score]]*0.3) + (Table1[[#This Row],[BOD Score]]*0.25) + (Table1[[#This Row],[Nitrate Score]]*0.2) + (Table1[[#This Row],[pH Score]]*0.15) + (Table1[[#This Row],[Dissolved Oxygen Score]]*0.1)</f>
        <v>3.2429999999999999</v>
      </c>
      <c r="AI1427">
        <v>2020</v>
      </c>
    </row>
    <row r="1428" spans="1:35">
      <c r="A1428">
        <v>1291</v>
      </c>
      <c r="B1428" t="s">
        <v>536</v>
      </c>
      <c r="C1428" t="s">
        <v>1</v>
      </c>
      <c r="D1428" t="s">
        <v>82</v>
      </c>
      <c r="E1428">
        <v>16</v>
      </c>
      <c r="F1428">
        <v>22</v>
      </c>
      <c r="G1428">
        <f>(Table1[[#This Row],[Min Temperature]]+Table1[[#This Row],[Max Temperature]])/2</f>
        <v>19</v>
      </c>
      <c r="H1428">
        <v>8.3000000000000007</v>
      </c>
      <c r="I1428">
        <v>10.1</v>
      </c>
      <c r="J1428">
        <f>(Table1[[#This Row],[Min Dissolved Oxygen]]+Table1[[#This Row],[Max Dissolved Oxygen]])/2</f>
        <v>9.1999999999999993</v>
      </c>
      <c r="K1428">
        <v>7.3</v>
      </c>
      <c r="L1428">
        <v>8.5</v>
      </c>
      <c r="M1428">
        <f>(Table1[[#This Row],[Min pH]]+Table1[[#This Row],[Max pH]])/2</f>
        <v>7.9</v>
      </c>
      <c r="N1428">
        <v>169</v>
      </c>
      <c r="O1428">
        <v>397</v>
      </c>
      <c r="P1428">
        <f>(Table1[[#This Row],[Min Conductivity]]+Table1[[#This Row],[Max Conductivity]])/2</f>
        <v>283</v>
      </c>
      <c r="Q1428">
        <v>0.1</v>
      </c>
      <c r="R1428">
        <v>0.4</v>
      </c>
      <c r="S1428">
        <f>(Table1[[#This Row],[Min BOD]]+Table1[[#This Row],[Max BOD]])/2</f>
        <v>0.25</v>
      </c>
      <c r="T1428">
        <v>0.1</v>
      </c>
      <c r="U1428">
        <v>3.39</v>
      </c>
      <c r="V1428">
        <f>(Table1[[#This Row],[Min Nitrate N + Nitrite N]]+Table1[[#This Row],[Max Nitrate N + Nitrite N]])/2</f>
        <v>1.7450000000000001</v>
      </c>
      <c r="W1428">
        <v>63</v>
      </c>
      <c r="X1428">
        <v>140</v>
      </c>
      <c r="Y1428">
        <f>(Table1[[#This Row],[Min Fecal Coliform]]+Table1[[#This Row],[Max Fecal Coliform]])/2</f>
        <v>101.5</v>
      </c>
      <c r="Z1428">
        <v>280</v>
      </c>
      <c r="AA1428">
        <v>920</v>
      </c>
      <c r="AB1428">
        <f>(Table1[[#This Row],[Min Total Coliform]]+Table1[[#This Row],[Max Total Coliform]])/2</f>
        <v>600</v>
      </c>
      <c r="AC1428">
        <f>MIN(10, (Table1[[#This Row],[Avg BOD]]/4)*10)</f>
        <v>0.625</v>
      </c>
      <c r="AD1428">
        <f>MIN(10, (Table1[[#This Row],[Avg Fecal Coliform]]/600)*10)</f>
        <v>1.6916666666666667</v>
      </c>
      <c r="AE1428">
        <f>MIN(10, (Table1[[#This Row],[Avg Nitrate N + Nitrite N]]/10)*10)</f>
        <v>1.7450000000000001</v>
      </c>
      <c r="AF1428">
        <f>IF(OR(Table1[[#This Row],[Avg pH]]&lt;6.5,Table1[[#This Row],[Avg pH]]&gt;8.5),10,0)</f>
        <v>0</v>
      </c>
      <c r="AG1428">
        <f>MAX(0, 10-(2*Table1[[#This Row],[Avg Dissolved Oxygen]]))</f>
        <v>0</v>
      </c>
      <c r="AH1428">
        <f>(Table1[[#This Row],[Fecal Score]]*0.3) + (Table1[[#This Row],[BOD Score]]*0.25) + (Table1[[#This Row],[Nitrate Score]]*0.2) + (Table1[[#This Row],[pH Score]]*0.15) + (Table1[[#This Row],[Dissolved Oxygen Score]]*0.1)</f>
        <v>1.01275</v>
      </c>
      <c r="AI1428">
        <v>2020</v>
      </c>
    </row>
    <row r="1429" spans="1:35">
      <c r="A1429">
        <v>1292</v>
      </c>
      <c r="B1429" t="s">
        <v>537</v>
      </c>
      <c r="C1429" t="s">
        <v>1</v>
      </c>
      <c r="D1429" t="s">
        <v>82</v>
      </c>
      <c r="E1429">
        <v>13</v>
      </c>
      <c r="F1429">
        <v>28</v>
      </c>
      <c r="G1429">
        <f>(Table1[[#This Row],[Min Temperature]]+Table1[[#This Row],[Max Temperature]])/2</f>
        <v>20.5</v>
      </c>
      <c r="H1429">
        <v>8.1</v>
      </c>
      <c r="I1429">
        <v>9.6</v>
      </c>
      <c r="J1429">
        <f>(Table1[[#This Row],[Min Dissolved Oxygen]]+Table1[[#This Row],[Max Dissolved Oxygen]])/2</f>
        <v>8.85</v>
      </c>
      <c r="K1429">
        <v>6.7</v>
      </c>
      <c r="L1429">
        <v>8</v>
      </c>
      <c r="M1429">
        <f>(Table1[[#This Row],[Min pH]]+Table1[[#This Row],[Max pH]])/2</f>
        <v>7.35</v>
      </c>
      <c r="N1429">
        <v>178</v>
      </c>
      <c r="O1429">
        <v>306</v>
      </c>
      <c r="P1429">
        <f>(Table1[[#This Row],[Min Conductivity]]+Table1[[#This Row],[Max Conductivity]])/2</f>
        <v>242</v>
      </c>
      <c r="Q1429">
        <v>0.1</v>
      </c>
      <c r="R1429">
        <v>0.3</v>
      </c>
      <c r="S1429">
        <f>(Table1[[#This Row],[Min BOD]]+Table1[[#This Row],[Max BOD]])/2</f>
        <v>0.2</v>
      </c>
      <c r="T1429">
        <v>7.0000000000000007E-2</v>
      </c>
      <c r="U1429">
        <v>1.3</v>
      </c>
      <c r="V1429">
        <f>(Table1[[#This Row],[Min Nitrate N + Nitrite N]]+Table1[[#This Row],[Max Nitrate N + Nitrite N]])/2</f>
        <v>0.68500000000000005</v>
      </c>
      <c r="W1429">
        <v>2</v>
      </c>
      <c r="X1429">
        <v>2</v>
      </c>
      <c r="Y1429">
        <f>(Table1[[#This Row],[Min Fecal Coliform]]+Table1[[#This Row],[Max Fecal Coliform]])/2</f>
        <v>2</v>
      </c>
      <c r="Z1429">
        <v>25</v>
      </c>
      <c r="AA1429">
        <v>70</v>
      </c>
      <c r="AB1429">
        <f>(Table1[[#This Row],[Min Total Coliform]]+Table1[[#This Row],[Max Total Coliform]])/2</f>
        <v>47.5</v>
      </c>
      <c r="AC1429">
        <f>MIN(10, (Table1[[#This Row],[Avg BOD]]/4)*10)</f>
        <v>0.5</v>
      </c>
      <c r="AD1429">
        <f>MIN(10, (Table1[[#This Row],[Avg Fecal Coliform]]/600)*10)</f>
        <v>3.3333333333333333E-2</v>
      </c>
      <c r="AE1429">
        <f>MIN(10, (Table1[[#This Row],[Avg Nitrate N + Nitrite N]]/10)*10)</f>
        <v>0.68500000000000005</v>
      </c>
      <c r="AF1429">
        <f>IF(OR(Table1[[#This Row],[Avg pH]]&lt;6.5,Table1[[#This Row],[Avg pH]]&gt;8.5),10,0)</f>
        <v>0</v>
      </c>
      <c r="AG1429">
        <f>MAX(0, 10-(2*Table1[[#This Row],[Avg Dissolved Oxygen]]))</f>
        <v>0</v>
      </c>
      <c r="AH1429">
        <f>(Table1[[#This Row],[Fecal Score]]*0.3) + (Table1[[#This Row],[BOD Score]]*0.25) + (Table1[[#This Row],[Nitrate Score]]*0.2) + (Table1[[#This Row],[pH Score]]*0.15) + (Table1[[#This Row],[Dissolved Oxygen Score]]*0.1)</f>
        <v>0.27200000000000002</v>
      </c>
      <c r="AI1429">
        <v>2020</v>
      </c>
    </row>
    <row r="1430" spans="1:35">
      <c r="A1430">
        <v>1429</v>
      </c>
      <c r="B1430" t="s">
        <v>538</v>
      </c>
      <c r="C1430" t="s">
        <v>1</v>
      </c>
      <c r="D1430" t="s">
        <v>82</v>
      </c>
      <c r="E1430">
        <v>15</v>
      </c>
      <c r="F1430">
        <v>27</v>
      </c>
      <c r="G1430">
        <f>(Table1[[#This Row],[Min Temperature]]+Table1[[#This Row],[Max Temperature]])/2</f>
        <v>21</v>
      </c>
      <c r="H1430">
        <v>6.1</v>
      </c>
      <c r="I1430">
        <v>7.6</v>
      </c>
      <c r="J1430">
        <f>(Table1[[#This Row],[Min Dissolved Oxygen]]+Table1[[#This Row],[Max Dissolved Oxygen]])/2</f>
        <v>6.85</v>
      </c>
      <c r="K1430">
        <v>6.7</v>
      </c>
      <c r="L1430">
        <v>7.6</v>
      </c>
      <c r="M1430">
        <f>(Table1[[#This Row],[Min pH]]+Table1[[#This Row],[Max pH]])/2</f>
        <v>7.15</v>
      </c>
      <c r="N1430">
        <v>483</v>
      </c>
      <c r="O1430">
        <v>6124</v>
      </c>
      <c r="P1430">
        <f>(Table1[[#This Row],[Min Conductivity]]+Table1[[#This Row],[Max Conductivity]])/2</f>
        <v>3303.5</v>
      </c>
      <c r="Q1430">
        <v>0.8</v>
      </c>
      <c r="R1430">
        <v>2</v>
      </c>
      <c r="S1430">
        <f>(Table1[[#This Row],[Min BOD]]+Table1[[#This Row],[Max BOD]])/2</f>
        <v>1.4</v>
      </c>
      <c r="T1430">
        <v>0.01</v>
      </c>
      <c r="U1430">
        <v>1.23</v>
      </c>
      <c r="V1430">
        <f>(Table1[[#This Row],[Min Nitrate N + Nitrite N]]+Table1[[#This Row],[Max Nitrate N + Nitrite N]])/2</f>
        <v>0.62</v>
      </c>
      <c r="W1430">
        <v>12</v>
      </c>
      <c r="X1430">
        <v>33</v>
      </c>
      <c r="Y1430">
        <f>(Table1[[#This Row],[Min Fecal Coliform]]+Table1[[#This Row],[Max Fecal Coliform]])/2</f>
        <v>22.5</v>
      </c>
      <c r="Z1430">
        <v>38</v>
      </c>
      <c r="AA1430">
        <v>170</v>
      </c>
      <c r="AB1430">
        <f>(Table1[[#This Row],[Min Total Coliform]]+Table1[[#This Row],[Max Total Coliform]])/2</f>
        <v>104</v>
      </c>
      <c r="AC1430">
        <f>MIN(10, (Table1[[#This Row],[Avg BOD]]/4)*10)</f>
        <v>3.5</v>
      </c>
      <c r="AD1430">
        <f>MIN(10, (Table1[[#This Row],[Avg Fecal Coliform]]/600)*10)</f>
        <v>0.375</v>
      </c>
      <c r="AE1430">
        <f>MIN(10, (Table1[[#This Row],[Avg Nitrate N + Nitrite N]]/10)*10)</f>
        <v>0.62</v>
      </c>
      <c r="AF1430">
        <f>IF(OR(Table1[[#This Row],[Avg pH]]&lt;6.5,Table1[[#This Row],[Avg pH]]&gt;8.5),10,0)</f>
        <v>0</v>
      </c>
      <c r="AG1430">
        <f>MAX(0, 10-(2*Table1[[#This Row],[Avg Dissolved Oxygen]]))</f>
        <v>0</v>
      </c>
      <c r="AH1430">
        <f>(Table1[[#This Row],[Fecal Score]]*0.3) + (Table1[[#This Row],[BOD Score]]*0.25) + (Table1[[#This Row],[Nitrate Score]]*0.2) + (Table1[[#This Row],[pH Score]]*0.15) + (Table1[[#This Row],[Dissolved Oxygen Score]]*0.1)</f>
        <v>1.1114999999999999</v>
      </c>
      <c r="AI1430">
        <v>2020</v>
      </c>
    </row>
    <row r="1431" spans="1:35">
      <c r="A1431">
        <v>2649</v>
      </c>
      <c r="B1431" t="s">
        <v>85</v>
      </c>
      <c r="C1431" t="s">
        <v>1</v>
      </c>
      <c r="D1431" t="s">
        <v>82</v>
      </c>
      <c r="E1431">
        <v>16</v>
      </c>
      <c r="F1431">
        <v>24</v>
      </c>
      <c r="G1431">
        <f>(Table1[[#This Row],[Min Temperature]]+Table1[[#This Row],[Max Temperature]])/2</f>
        <v>20</v>
      </c>
      <c r="H1431">
        <v>5.6</v>
      </c>
      <c r="I1431">
        <v>9.6</v>
      </c>
      <c r="J1431">
        <f>(Table1[[#This Row],[Min Dissolved Oxygen]]+Table1[[#This Row],[Max Dissolved Oxygen]])/2</f>
        <v>7.6</v>
      </c>
      <c r="K1431">
        <v>7.1</v>
      </c>
      <c r="L1431">
        <v>8.1</v>
      </c>
      <c r="M1431">
        <f>(Table1[[#This Row],[Min pH]]+Table1[[#This Row],[Max pH]])/2</f>
        <v>7.6</v>
      </c>
      <c r="N1431">
        <v>144</v>
      </c>
      <c r="O1431">
        <v>204</v>
      </c>
      <c r="P1431">
        <f>(Table1[[#This Row],[Min Conductivity]]+Table1[[#This Row],[Max Conductivity]])/2</f>
        <v>174</v>
      </c>
      <c r="Q1431">
        <v>1.6</v>
      </c>
      <c r="R1431">
        <v>9</v>
      </c>
      <c r="S1431">
        <f>(Table1[[#This Row],[Min BOD]]+Table1[[#This Row],[Max BOD]])/2</f>
        <v>5.3</v>
      </c>
      <c r="T1431">
        <v>0.06</v>
      </c>
      <c r="U1431">
        <v>1.68</v>
      </c>
      <c r="V1431">
        <f>(Table1[[#This Row],[Min Nitrate N + Nitrite N]]+Table1[[#This Row],[Max Nitrate N + Nitrite N]])/2</f>
        <v>0.87</v>
      </c>
      <c r="W1431">
        <v>49</v>
      </c>
      <c r="X1431">
        <v>350</v>
      </c>
      <c r="Y1431">
        <f>(Table1[[#This Row],[Min Fecal Coliform]]+Table1[[#This Row],[Max Fecal Coliform]])/2</f>
        <v>199.5</v>
      </c>
      <c r="Z1431">
        <v>350</v>
      </c>
      <c r="AA1431">
        <v>1600</v>
      </c>
      <c r="AB1431">
        <f>(Table1[[#This Row],[Min Total Coliform]]+Table1[[#This Row],[Max Total Coliform]])/2</f>
        <v>975</v>
      </c>
      <c r="AC1431">
        <f>MIN(10, (Table1[[#This Row],[Avg BOD]]/4)*10)</f>
        <v>10</v>
      </c>
      <c r="AD1431">
        <f>MIN(10, (Table1[[#This Row],[Avg Fecal Coliform]]/600)*10)</f>
        <v>3.3250000000000002</v>
      </c>
      <c r="AE1431">
        <f>MIN(10, (Table1[[#This Row],[Avg Nitrate N + Nitrite N]]/10)*10)</f>
        <v>0.86999999999999988</v>
      </c>
      <c r="AF1431">
        <f>IF(OR(Table1[[#This Row],[Avg pH]]&lt;6.5,Table1[[#This Row],[Avg pH]]&gt;8.5),10,0)</f>
        <v>0</v>
      </c>
      <c r="AG1431">
        <f>MAX(0, 10-(2*Table1[[#This Row],[Avg Dissolved Oxygen]]))</f>
        <v>0</v>
      </c>
      <c r="AH1431">
        <f>(Table1[[#This Row],[Fecal Score]]*0.3) + (Table1[[#This Row],[BOD Score]]*0.25) + (Table1[[#This Row],[Nitrate Score]]*0.2) + (Table1[[#This Row],[pH Score]]*0.15) + (Table1[[#This Row],[Dissolved Oxygen Score]]*0.1)</f>
        <v>3.6715</v>
      </c>
      <c r="AI1431">
        <v>2020</v>
      </c>
    </row>
    <row r="1432" spans="1:35">
      <c r="A1432">
        <v>2650</v>
      </c>
      <c r="B1432" t="s">
        <v>86</v>
      </c>
      <c r="C1432" t="s">
        <v>1</v>
      </c>
      <c r="D1432" t="s">
        <v>82</v>
      </c>
      <c r="E1432">
        <v>3</v>
      </c>
      <c r="F1432">
        <v>22</v>
      </c>
      <c r="G1432">
        <f>(Table1[[#This Row],[Min Temperature]]+Table1[[#This Row],[Max Temperature]])/2</f>
        <v>12.5</v>
      </c>
      <c r="H1432">
        <v>5.9</v>
      </c>
      <c r="I1432">
        <v>6.7</v>
      </c>
      <c r="J1432">
        <f>(Table1[[#This Row],[Min Dissolved Oxygen]]+Table1[[#This Row],[Max Dissolved Oxygen]])/2</f>
        <v>6.3000000000000007</v>
      </c>
      <c r="K1432">
        <v>6.6</v>
      </c>
      <c r="L1432">
        <v>7.9</v>
      </c>
      <c r="M1432">
        <f>(Table1[[#This Row],[Min pH]]+Table1[[#This Row],[Max pH]])/2</f>
        <v>7.25</v>
      </c>
      <c r="N1432">
        <v>60</v>
      </c>
      <c r="O1432">
        <v>139</v>
      </c>
      <c r="P1432">
        <f>(Table1[[#This Row],[Min Conductivity]]+Table1[[#This Row],[Max Conductivity]])/2</f>
        <v>99.5</v>
      </c>
      <c r="Q1432">
        <v>0.4</v>
      </c>
      <c r="R1432">
        <v>6.5</v>
      </c>
      <c r="S1432">
        <f>(Table1[[#This Row],[Min BOD]]+Table1[[#This Row],[Max BOD]])/2</f>
        <v>3.45</v>
      </c>
      <c r="T1432">
        <v>0.22</v>
      </c>
      <c r="U1432">
        <v>1.63</v>
      </c>
      <c r="V1432">
        <f>(Table1[[#This Row],[Min Nitrate N + Nitrite N]]+Table1[[#This Row],[Max Nitrate N + Nitrite N]])/2</f>
        <v>0.92499999999999993</v>
      </c>
      <c r="W1432">
        <v>2</v>
      </c>
      <c r="X1432">
        <v>20</v>
      </c>
      <c r="Y1432">
        <f>(Table1[[#This Row],[Min Fecal Coliform]]+Table1[[#This Row],[Max Fecal Coliform]])/2</f>
        <v>11</v>
      </c>
      <c r="Z1432">
        <v>32</v>
      </c>
      <c r="AA1432">
        <v>240</v>
      </c>
      <c r="AB1432">
        <f>(Table1[[#This Row],[Min Total Coliform]]+Table1[[#This Row],[Max Total Coliform]])/2</f>
        <v>136</v>
      </c>
      <c r="AC1432">
        <f>MIN(10, (Table1[[#This Row],[Avg BOD]]/4)*10)</f>
        <v>8.625</v>
      </c>
      <c r="AD1432">
        <f>MIN(10, (Table1[[#This Row],[Avg Fecal Coliform]]/600)*10)</f>
        <v>0.18333333333333335</v>
      </c>
      <c r="AE1432">
        <f>MIN(10, (Table1[[#This Row],[Avg Nitrate N + Nitrite N]]/10)*10)</f>
        <v>0.92500000000000004</v>
      </c>
      <c r="AF1432">
        <f>IF(OR(Table1[[#This Row],[Avg pH]]&lt;6.5,Table1[[#This Row],[Avg pH]]&gt;8.5),10,0)</f>
        <v>0</v>
      </c>
      <c r="AG1432">
        <f>MAX(0, 10-(2*Table1[[#This Row],[Avg Dissolved Oxygen]]))</f>
        <v>0</v>
      </c>
      <c r="AH1432">
        <f>(Table1[[#This Row],[Fecal Score]]*0.3) + (Table1[[#This Row],[BOD Score]]*0.25) + (Table1[[#This Row],[Nitrate Score]]*0.2) + (Table1[[#This Row],[pH Score]]*0.15) + (Table1[[#This Row],[Dissolved Oxygen Score]]*0.1)</f>
        <v>2.3962500000000002</v>
      </c>
      <c r="AI1432">
        <v>2020</v>
      </c>
    </row>
    <row r="1433" spans="1:35">
      <c r="A1433">
        <v>1309</v>
      </c>
      <c r="B1433" t="s">
        <v>539</v>
      </c>
      <c r="C1433" t="s">
        <v>1</v>
      </c>
      <c r="D1433" t="s">
        <v>88</v>
      </c>
      <c r="E1433">
        <v>12</v>
      </c>
      <c r="F1433">
        <v>27</v>
      </c>
      <c r="G1433">
        <f>(Table1[[#This Row],[Min Temperature]]+Table1[[#This Row],[Max Temperature]])/2</f>
        <v>19.5</v>
      </c>
      <c r="H1433">
        <v>4.9000000000000004</v>
      </c>
      <c r="I1433">
        <v>9.1</v>
      </c>
      <c r="J1433">
        <f>(Table1[[#This Row],[Min Dissolved Oxygen]]+Table1[[#This Row],[Max Dissolved Oxygen]])/2</f>
        <v>7</v>
      </c>
      <c r="K1433">
        <v>7.2</v>
      </c>
      <c r="L1433">
        <v>8.3000000000000007</v>
      </c>
      <c r="M1433">
        <f>(Table1[[#This Row],[Min pH]]+Table1[[#This Row],[Max pH]])/2</f>
        <v>7.75</v>
      </c>
      <c r="N1433">
        <v>130</v>
      </c>
      <c r="O1433">
        <v>226</v>
      </c>
      <c r="P1433">
        <f>(Table1[[#This Row],[Min Conductivity]]+Table1[[#This Row],[Max Conductivity]])/2</f>
        <v>178</v>
      </c>
      <c r="Q1433">
        <v>1.3</v>
      </c>
      <c r="R1433">
        <v>2.7</v>
      </c>
      <c r="S1433">
        <f>(Table1[[#This Row],[Min BOD]]+Table1[[#This Row],[Max BOD]])/2</f>
        <v>2</v>
      </c>
      <c r="T1433" s="1">
        <v>1.02966469428008</v>
      </c>
      <c r="U1433" s="1">
        <v>6.1141617357001996</v>
      </c>
      <c r="V1433" s="1">
        <f>(Table1[[#This Row],[Min Nitrate N + Nitrite N]]+Table1[[#This Row],[Max Nitrate N + Nitrite N]])/2</f>
        <v>3.5719132149901398</v>
      </c>
      <c r="W1433" s="1">
        <v>881.63300970873797</v>
      </c>
      <c r="X1433" s="1">
        <v>297613.623300971</v>
      </c>
      <c r="Y1433" s="1">
        <f>(Table1[[#This Row],[Min Fecal Coliform]]+Table1[[#This Row],[Max Fecal Coliform]])/2</f>
        <v>149247.62815533986</v>
      </c>
      <c r="Z1433" s="1">
        <v>7234.2093023255802</v>
      </c>
      <c r="AA1433" s="1">
        <v>2663074.23643411</v>
      </c>
      <c r="AB1433" s="1">
        <f>(Table1[[#This Row],[Min Total Coliform]]+Table1[[#This Row],[Max Total Coliform]])/2</f>
        <v>1335154.2228682179</v>
      </c>
      <c r="AC1433" s="1">
        <f>MIN(10, (Table1[[#This Row],[Avg BOD]]/4)*10)</f>
        <v>5</v>
      </c>
      <c r="AD1433" s="1">
        <f>MIN(10, (Table1[[#This Row],[Avg Fecal Coliform]]/600)*10)</f>
        <v>10</v>
      </c>
      <c r="AE1433" s="1">
        <f>MIN(10, (Table1[[#This Row],[Avg Nitrate N + Nitrite N]]/10)*10)</f>
        <v>3.5719132149901398</v>
      </c>
      <c r="AF1433" s="1">
        <f>IF(OR(Table1[[#This Row],[Avg pH]]&lt;6.5,Table1[[#This Row],[Avg pH]]&gt;8.5),10,0)</f>
        <v>0</v>
      </c>
      <c r="AG1433" s="1">
        <f>MAX(0, 10-(2*Table1[[#This Row],[Avg Dissolved Oxygen]]))</f>
        <v>0</v>
      </c>
      <c r="AH1433" s="1">
        <f>(Table1[[#This Row],[Fecal Score]]*0.3) + (Table1[[#This Row],[BOD Score]]*0.25) + (Table1[[#This Row],[Nitrate Score]]*0.2) + (Table1[[#This Row],[pH Score]]*0.15) + (Table1[[#This Row],[Dissolved Oxygen Score]]*0.1)</f>
        <v>4.9643826429980278</v>
      </c>
      <c r="AI1433">
        <v>2020</v>
      </c>
    </row>
    <row r="1434" spans="1:35">
      <c r="A1434">
        <v>2738</v>
      </c>
      <c r="B1434" t="s">
        <v>540</v>
      </c>
      <c r="C1434" t="s">
        <v>1</v>
      </c>
      <c r="D1434" t="s">
        <v>88</v>
      </c>
      <c r="E1434">
        <v>15</v>
      </c>
      <c r="F1434">
        <v>24</v>
      </c>
      <c r="G1434">
        <f>(Table1[[#This Row],[Min Temperature]]+Table1[[#This Row],[Max Temperature]])/2</f>
        <v>19.5</v>
      </c>
      <c r="H1434">
        <v>7.6</v>
      </c>
      <c r="I1434">
        <v>7.8</v>
      </c>
      <c r="J1434">
        <f>(Table1[[#This Row],[Min Dissolved Oxygen]]+Table1[[#This Row],[Max Dissolved Oxygen]])/2</f>
        <v>7.6999999999999993</v>
      </c>
      <c r="K1434">
        <v>7.2</v>
      </c>
      <c r="L1434">
        <v>7.7</v>
      </c>
      <c r="M1434">
        <f>(Table1[[#This Row],[Min pH]]+Table1[[#This Row],[Max pH]])/2</f>
        <v>7.45</v>
      </c>
      <c r="N1434">
        <v>105</v>
      </c>
      <c r="O1434">
        <v>220</v>
      </c>
      <c r="P1434">
        <f>(Table1[[#This Row],[Min Conductivity]]+Table1[[#This Row],[Max Conductivity]])/2</f>
        <v>162.5</v>
      </c>
      <c r="Q1434">
        <v>0.3</v>
      </c>
      <c r="R1434">
        <v>0.4</v>
      </c>
      <c r="S1434">
        <f>(Table1[[#This Row],[Min BOD]]+Table1[[#This Row],[Max BOD]])/2</f>
        <v>0.35</v>
      </c>
      <c r="T1434">
        <v>0.01</v>
      </c>
      <c r="U1434">
        <v>0.02</v>
      </c>
      <c r="V1434">
        <f>(Table1[[#This Row],[Min Nitrate N + Nitrite N]]+Table1[[#This Row],[Max Nitrate N + Nitrite N]])/2</f>
        <v>1.4999999999999999E-2</v>
      </c>
      <c r="W1434" s="1">
        <v>881.63300970873797</v>
      </c>
      <c r="X1434" s="1">
        <v>297613.623300971</v>
      </c>
      <c r="Y1434" s="1">
        <f>(Table1[[#This Row],[Min Fecal Coliform]]+Table1[[#This Row],[Max Fecal Coliform]])/2</f>
        <v>149247.62815533986</v>
      </c>
      <c r="Z1434" s="1">
        <v>7234.2093023255802</v>
      </c>
      <c r="AA1434" s="1">
        <v>2663074.23643411</v>
      </c>
      <c r="AB1434" s="1">
        <f>(Table1[[#This Row],[Min Total Coliform]]+Table1[[#This Row],[Max Total Coliform]])/2</f>
        <v>1335154.2228682179</v>
      </c>
      <c r="AC1434" s="1">
        <f>MIN(10, (Table1[[#This Row],[Avg BOD]]/4)*10)</f>
        <v>0.875</v>
      </c>
      <c r="AD1434" s="1">
        <f>MIN(10, (Table1[[#This Row],[Avg Fecal Coliform]]/600)*10)</f>
        <v>10</v>
      </c>
      <c r="AE1434" s="1">
        <f>MIN(10, (Table1[[#This Row],[Avg Nitrate N + Nitrite N]]/10)*10)</f>
        <v>1.4999999999999999E-2</v>
      </c>
      <c r="AF1434" s="1">
        <f>IF(OR(Table1[[#This Row],[Avg pH]]&lt;6.5,Table1[[#This Row],[Avg pH]]&gt;8.5),10,0)</f>
        <v>0</v>
      </c>
      <c r="AG1434" s="1">
        <f>MAX(0, 10-(2*Table1[[#This Row],[Avg Dissolved Oxygen]]))</f>
        <v>0</v>
      </c>
      <c r="AH1434" s="1">
        <f>(Table1[[#This Row],[Fecal Score]]*0.3) + (Table1[[#This Row],[BOD Score]]*0.25) + (Table1[[#This Row],[Nitrate Score]]*0.2) + (Table1[[#This Row],[pH Score]]*0.15) + (Table1[[#This Row],[Dissolved Oxygen Score]]*0.1)</f>
        <v>3.2217500000000001</v>
      </c>
      <c r="AI1434">
        <v>2020</v>
      </c>
    </row>
    <row r="1435" spans="1:35">
      <c r="A1435">
        <v>2739</v>
      </c>
      <c r="B1435" t="s">
        <v>541</v>
      </c>
      <c r="C1435" t="s">
        <v>1</v>
      </c>
      <c r="D1435" t="s">
        <v>88</v>
      </c>
      <c r="E1435">
        <v>15</v>
      </c>
      <c r="F1435">
        <v>24</v>
      </c>
      <c r="G1435">
        <f>(Table1[[#This Row],[Min Temperature]]+Table1[[#This Row],[Max Temperature]])/2</f>
        <v>19.5</v>
      </c>
      <c r="H1435">
        <v>6.2</v>
      </c>
      <c r="I1435">
        <v>7.6</v>
      </c>
      <c r="J1435">
        <f>(Table1[[#This Row],[Min Dissolved Oxygen]]+Table1[[#This Row],[Max Dissolved Oxygen]])/2</f>
        <v>6.9</v>
      </c>
      <c r="K1435">
        <v>7.3</v>
      </c>
      <c r="L1435">
        <v>7.9</v>
      </c>
      <c r="M1435">
        <f>(Table1[[#This Row],[Min pH]]+Table1[[#This Row],[Max pH]])/2</f>
        <v>7.6</v>
      </c>
      <c r="N1435">
        <v>110</v>
      </c>
      <c r="O1435">
        <v>234</v>
      </c>
      <c r="P1435">
        <f>(Table1[[#This Row],[Min Conductivity]]+Table1[[#This Row],[Max Conductivity]])/2</f>
        <v>172</v>
      </c>
      <c r="Q1435">
        <v>0.4</v>
      </c>
      <c r="R1435">
        <v>0.6</v>
      </c>
      <c r="S1435">
        <f>(Table1[[#This Row],[Min BOD]]+Table1[[#This Row],[Max BOD]])/2</f>
        <v>0.5</v>
      </c>
      <c r="T1435">
        <v>0.02</v>
      </c>
      <c r="U1435">
        <v>0.03</v>
      </c>
      <c r="V1435">
        <f>(Table1[[#This Row],[Min Nitrate N + Nitrite N]]+Table1[[#This Row],[Max Nitrate N + Nitrite N]])/2</f>
        <v>2.5000000000000001E-2</v>
      </c>
      <c r="W1435" s="1">
        <v>881.63300970873797</v>
      </c>
      <c r="X1435" s="1">
        <v>297613.623300971</v>
      </c>
      <c r="Y1435" s="1">
        <f>(Table1[[#This Row],[Min Fecal Coliform]]+Table1[[#This Row],[Max Fecal Coliform]])/2</f>
        <v>149247.62815533986</v>
      </c>
      <c r="Z1435" s="1">
        <v>7234.2093023255802</v>
      </c>
      <c r="AA1435" s="1">
        <v>2663074.23643411</v>
      </c>
      <c r="AB1435" s="1">
        <f>(Table1[[#This Row],[Min Total Coliform]]+Table1[[#This Row],[Max Total Coliform]])/2</f>
        <v>1335154.2228682179</v>
      </c>
      <c r="AC1435" s="1">
        <f>MIN(10, (Table1[[#This Row],[Avg BOD]]/4)*10)</f>
        <v>1.25</v>
      </c>
      <c r="AD1435" s="1">
        <f>MIN(10, (Table1[[#This Row],[Avg Fecal Coliform]]/600)*10)</f>
        <v>10</v>
      </c>
      <c r="AE1435" s="1">
        <f>MIN(10, (Table1[[#This Row],[Avg Nitrate N + Nitrite N]]/10)*10)</f>
        <v>2.5000000000000001E-2</v>
      </c>
      <c r="AF1435" s="1">
        <f>IF(OR(Table1[[#This Row],[Avg pH]]&lt;6.5,Table1[[#This Row],[Avg pH]]&gt;8.5),10,0)</f>
        <v>0</v>
      </c>
      <c r="AG1435" s="1">
        <f>MAX(0, 10-(2*Table1[[#This Row],[Avg Dissolved Oxygen]]))</f>
        <v>0</v>
      </c>
      <c r="AH1435" s="1">
        <f>(Table1[[#This Row],[Fecal Score]]*0.3) + (Table1[[#This Row],[BOD Score]]*0.25) + (Table1[[#This Row],[Nitrate Score]]*0.2) + (Table1[[#This Row],[pH Score]]*0.15) + (Table1[[#This Row],[Dissolved Oxygen Score]]*0.1)</f>
        <v>3.3174999999999999</v>
      </c>
      <c r="AI1435">
        <v>2020</v>
      </c>
    </row>
    <row r="1436" spans="1:35">
      <c r="A1436">
        <v>2740</v>
      </c>
      <c r="B1436" t="s">
        <v>542</v>
      </c>
      <c r="C1436" t="s">
        <v>1</v>
      </c>
      <c r="D1436" t="s">
        <v>88</v>
      </c>
      <c r="E1436">
        <v>8</v>
      </c>
      <c r="F1436">
        <v>24</v>
      </c>
      <c r="G1436">
        <f>(Table1[[#This Row],[Min Temperature]]+Table1[[#This Row],[Max Temperature]])/2</f>
        <v>16</v>
      </c>
      <c r="H1436">
        <v>5.4</v>
      </c>
      <c r="I1436">
        <v>6.8</v>
      </c>
      <c r="J1436">
        <f>(Table1[[#This Row],[Min Dissolved Oxygen]]+Table1[[#This Row],[Max Dissolved Oxygen]])/2</f>
        <v>6.1</v>
      </c>
      <c r="K1436">
        <v>8.1</v>
      </c>
      <c r="L1436">
        <v>8.1999999999999993</v>
      </c>
      <c r="M1436">
        <f>(Table1[[#This Row],[Min pH]]+Table1[[#This Row],[Max pH]])/2</f>
        <v>8.1499999999999986</v>
      </c>
      <c r="N1436">
        <v>120</v>
      </c>
      <c r="O1436">
        <v>212</v>
      </c>
      <c r="P1436">
        <f>(Table1[[#This Row],[Min Conductivity]]+Table1[[#This Row],[Max Conductivity]])/2</f>
        <v>166</v>
      </c>
      <c r="Q1436">
        <v>3.2</v>
      </c>
      <c r="R1436">
        <v>4.8</v>
      </c>
      <c r="S1436">
        <f>(Table1[[#This Row],[Min BOD]]+Table1[[#This Row],[Max BOD]])/2</f>
        <v>4</v>
      </c>
      <c r="T1436">
        <v>0.03</v>
      </c>
      <c r="U1436">
        <v>0.04</v>
      </c>
      <c r="V1436">
        <f>(Table1[[#This Row],[Min Nitrate N + Nitrite N]]+Table1[[#This Row],[Max Nitrate N + Nitrite N]])/2</f>
        <v>3.5000000000000003E-2</v>
      </c>
      <c r="W1436" s="1">
        <v>881.63300970873797</v>
      </c>
      <c r="X1436" s="1">
        <v>297613.623300971</v>
      </c>
      <c r="Y1436" s="1">
        <f>(Table1[[#This Row],[Min Fecal Coliform]]+Table1[[#This Row],[Max Fecal Coliform]])/2</f>
        <v>149247.62815533986</v>
      </c>
      <c r="Z1436" s="1">
        <v>7234.2093023255802</v>
      </c>
      <c r="AA1436" s="1">
        <v>2663074.23643411</v>
      </c>
      <c r="AB1436" s="1">
        <f>(Table1[[#This Row],[Min Total Coliform]]+Table1[[#This Row],[Max Total Coliform]])/2</f>
        <v>1335154.2228682179</v>
      </c>
      <c r="AC1436" s="1">
        <f>MIN(10, (Table1[[#This Row],[Avg BOD]]/4)*10)</f>
        <v>10</v>
      </c>
      <c r="AD1436" s="1">
        <f>MIN(10, (Table1[[#This Row],[Avg Fecal Coliform]]/600)*10)</f>
        <v>10</v>
      </c>
      <c r="AE1436" s="1">
        <f>MIN(10, (Table1[[#This Row],[Avg Nitrate N + Nitrite N]]/10)*10)</f>
        <v>3.5000000000000003E-2</v>
      </c>
      <c r="AF1436" s="1">
        <f>IF(OR(Table1[[#This Row],[Avg pH]]&lt;6.5,Table1[[#This Row],[Avg pH]]&gt;8.5),10,0)</f>
        <v>0</v>
      </c>
      <c r="AG1436" s="1">
        <f>MAX(0, 10-(2*Table1[[#This Row],[Avg Dissolved Oxygen]]))</f>
        <v>0</v>
      </c>
      <c r="AH1436" s="1">
        <f>(Table1[[#This Row],[Fecal Score]]*0.3) + (Table1[[#This Row],[BOD Score]]*0.25) + (Table1[[#This Row],[Nitrate Score]]*0.2) + (Table1[[#This Row],[pH Score]]*0.15) + (Table1[[#This Row],[Dissolved Oxygen Score]]*0.1)</f>
        <v>5.5069999999999997</v>
      </c>
      <c r="AI1436">
        <v>2020</v>
      </c>
    </row>
    <row r="1437" spans="1:35">
      <c r="A1437">
        <v>2741</v>
      </c>
      <c r="B1437" t="s">
        <v>543</v>
      </c>
      <c r="C1437" t="s">
        <v>1</v>
      </c>
      <c r="D1437" t="s">
        <v>88</v>
      </c>
      <c r="E1437">
        <v>15</v>
      </c>
      <c r="F1437">
        <v>23</v>
      </c>
      <c r="G1437">
        <f>(Table1[[#This Row],[Min Temperature]]+Table1[[#This Row],[Max Temperature]])/2</f>
        <v>19</v>
      </c>
      <c r="H1437">
        <v>5.2</v>
      </c>
      <c r="I1437">
        <v>6.6</v>
      </c>
      <c r="J1437">
        <f>(Table1[[#This Row],[Min Dissolved Oxygen]]+Table1[[#This Row],[Max Dissolved Oxygen]])/2</f>
        <v>5.9</v>
      </c>
      <c r="K1437">
        <v>8.1999999999999993</v>
      </c>
      <c r="L1437">
        <v>8.1999999999999993</v>
      </c>
      <c r="M1437">
        <f>(Table1[[#This Row],[Min pH]]+Table1[[#This Row],[Max pH]])/2</f>
        <v>8.1999999999999993</v>
      </c>
      <c r="N1437">
        <v>180</v>
      </c>
      <c r="O1437">
        <v>224</v>
      </c>
      <c r="P1437">
        <f>(Table1[[#This Row],[Min Conductivity]]+Table1[[#This Row],[Max Conductivity]])/2</f>
        <v>202</v>
      </c>
      <c r="Q1437">
        <v>4</v>
      </c>
      <c r="R1437">
        <v>5.6</v>
      </c>
      <c r="S1437">
        <f>(Table1[[#This Row],[Min BOD]]+Table1[[#This Row],[Max BOD]])/2</f>
        <v>4.8</v>
      </c>
      <c r="T1437">
        <v>0.04</v>
      </c>
      <c r="U1437">
        <v>0.05</v>
      </c>
      <c r="V1437">
        <f>(Table1[[#This Row],[Min Nitrate N + Nitrite N]]+Table1[[#This Row],[Max Nitrate N + Nitrite N]])/2</f>
        <v>4.4999999999999998E-2</v>
      </c>
      <c r="W1437" s="1">
        <v>881.63300970873797</v>
      </c>
      <c r="X1437" s="1">
        <v>297613.623300971</v>
      </c>
      <c r="Y1437" s="1">
        <f>(Table1[[#This Row],[Min Fecal Coliform]]+Table1[[#This Row],[Max Fecal Coliform]])/2</f>
        <v>149247.62815533986</v>
      </c>
      <c r="Z1437" s="1">
        <v>7234.2093023255802</v>
      </c>
      <c r="AA1437" s="1">
        <v>2663074.23643411</v>
      </c>
      <c r="AB1437" s="1">
        <f>(Table1[[#This Row],[Min Total Coliform]]+Table1[[#This Row],[Max Total Coliform]])/2</f>
        <v>1335154.2228682179</v>
      </c>
      <c r="AC1437" s="1">
        <f>MIN(10, (Table1[[#This Row],[Avg BOD]]/4)*10)</f>
        <v>10</v>
      </c>
      <c r="AD1437" s="1">
        <f>MIN(10, (Table1[[#This Row],[Avg Fecal Coliform]]/600)*10)</f>
        <v>10</v>
      </c>
      <c r="AE1437" s="1">
        <f>MIN(10, (Table1[[#This Row],[Avg Nitrate N + Nitrite N]]/10)*10)</f>
        <v>4.4999999999999998E-2</v>
      </c>
      <c r="AF1437" s="1">
        <f>IF(OR(Table1[[#This Row],[Avg pH]]&lt;6.5,Table1[[#This Row],[Avg pH]]&gt;8.5),10,0)</f>
        <v>0</v>
      </c>
      <c r="AG1437" s="1">
        <f>MAX(0, 10-(2*Table1[[#This Row],[Avg Dissolved Oxygen]]))</f>
        <v>0</v>
      </c>
      <c r="AH1437" s="1">
        <f>(Table1[[#This Row],[Fecal Score]]*0.3) + (Table1[[#This Row],[BOD Score]]*0.25) + (Table1[[#This Row],[Nitrate Score]]*0.2) + (Table1[[#This Row],[pH Score]]*0.15) + (Table1[[#This Row],[Dissolved Oxygen Score]]*0.1)</f>
        <v>5.5090000000000003</v>
      </c>
      <c r="AI1437">
        <v>2020</v>
      </c>
    </row>
    <row r="1438" spans="1:35">
      <c r="A1438">
        <v>3251</v>
      </c>
      <c r="B1438" t="s">
        <v>93</v>
      </c>
      <c r="C1438" t="s">
        <v>1</v>
      </c>
      <c r="D1438" t="s">
        <v>88</v>
      </c>
      <c r="E1438">
        <v>11</v>
      </c>
      <c r="F1438">
        <v>26</v>
      </c>
      <c r="G1438">
        <f>(Table1[[#This Row],[Min Temperature]]+Table1[[#This Row],[Max Temperature]])/2</f>
        <v>18.5</v>
      </c>
      <c r="H1438">
        <v>6.2</v>
      </c>
      <c r="I1438">
        <v>8.8000000000000007</v>
      </c>
      <c r="J1438">
        <f>(Table1[[#This Row],[Min Dissolved Oxygen]]+Table1[[#This Row],[Max Dissolved Oxygen]])/2</f>
        <v>7.5</v>
      </c>
      <c r="K1438">
        <v>7.3</v>
      </c>
      <c r="L1438">
        <v>7.7</v>
      </c>
      <c r="M1438">
        <f>(Table1[[#This Row],[Min pH]]+Table1[[#This Row],[Max pH]])/2</f>
        <v>7.5</v>
      </c>
      <c r="N1438">
        <v>135</v>
      </c>
      <c r="O1438">
        <v>250</v>
      </c>
      <c r="P1438">
        <f>(Table1[[#This Row],[Min Conductivity]]+Table1[[#This Row],[Max Conductivity]])/2</f>
        <v>192.5</v>
      </c>
      <c r="Q1438">
        <v>2.4</v>
      </c>
      <c r="R1438">
        <v>3.1</v>
      </c>
      <c r="S1438">
        <f>(Table1[[#This Row],[Min BOD]]+Table1[[#This Row],[Max BOD]])/2</f>
        <v>2.75</v>
      </c>
      <c r="T1438" s="1">
        <v>1.02966469428008</v>
      </c>
      <c r="U1438" s="1">
        <v>6.1141617357001996</v>
      </c>
      <c r="V1438" s="1">
        <f>(Table1[[#This Row],[Min Nitrate N + Nitrite N]]+Table1[[#This Row],[Max Nitrate N + Nitrite N]])/2</f>
        <v>3.5719132149901398</v>
      </c>
      <c r="W1438" s="1">
        <v>881.63300970873797</v>
      </c>
      <c r="X1438" s="1">
        <v>297613.623300971</v>
      </c>
      <c r="Y1438" s="1">
        <f>(Table1[[#This Row],[Min Fecal Coliform]]+Table1[[#This Row],[Max Fecal Coliform]])/2</f>
        <v>149247.62815533986</v>
      </c>
      <c r="Z1438" s="1">
        <v>7234.2093023255802</v>
      </c>
      <c r="AA1438" s="1">
        <v>2663074.23643411</v>
      </c>
      <c r="AB1438" s="1">
        <f>(Table1[[#This Row],[Min Total Coliform]]+Table1[[#This Row],[Max Total Coliform]])/2</f>
        <v>1335154.2228682179</v>
      </c>
      <c r="AC1438" s="1">
        <f>MIN(10, (Table1[[#This Row],[Avg BOD]]/4)*10)</f>
        <v>6.875</v>
      </c>
      <c r="AD1438" s="1">
        <f>MIN(10, (Table1[[#This Row],[Avg Fecal Coliform]]/600)*10)</f>
        <v>10</v>
      </c>
      <c r="AE1438" s="1">
        <f>MIN(10, (Table1[[#This Row],[Avg Nitrate N + Nitrite N]]/10)*10)</f>
        <v>3.5719132149901398</v>
      </c>
      <c r="AF1438" s="1">
        <f>IF(OR(Table1[[#This Row],[Avg pH]]&lt;6.5,Table1[[#This Row],[Avg pH]]&gt;8.5),10,0)</f>
        <v>0</v>
      </c>
      <c r="AG1438" s="1">
        <f>MAX(0, 10-(2*Table1[[#This Row],[Avg Dissolved Oxygen]]))</f>
        <v>0</v>
      </c>
      <c r="AH1438" s="1">
        <f>(Table1[[#This Row],[Fecal Score]]*0.3) + (Table1[[#This Row],[BOD Score]]*0.25) + (Table1[[#This Row],[Nitrate Score]]*0.2) + (Table1[[#This Row],[pH Score]]*0.15) + (Table1[[#This Row],[Dissolved Oxygen Score]]*0.1)</f>
        <v>5.4331326429980278</v>
      </c>
      <c r="AI1438">
        <v>2020</v>
      </c>
    </row>
    <row r="1439" spans="1:35">
      <c r="A1439">
        <v>3252</v>
      </c>
      <c r="B1439" t="s">
        <v>94</v>
      </c>
      <c r="C1439" t="s">
        <v>1</v>
      </c>
      <c r="D1439" t="s">
        <v>88</v>
      </c>
      <c r="E1439">
        <v>18</v>
      </c>
      <c r="F1439">
        <v>29</v>
      </c>
      <c r="G1439">
        <f>(Table1[[#This Row],[Min Temperature]]+Table1[[#This Row],[Max Temperature]])/2</f>
        <v>23.5</v>
      </c>
      <c r="H1439">
        <v>5.5</v>
      </c>
      <c r="I1439">
        <v>8.6999999999999993</v>
      </c>
      <c r="J1439">
        <f>(Table1[[#This Row],[Min Dissolved Oxygen]]+Table1[[#This Row],[Max Dissolved Oxygen]])/2</f>
        <v>7.1</v>
      </c>
      <c r="K1439">
        <v>7.4</v>
      </c>
      <c r="L1439">
        <v>8.1999999999999993</v>
      </c>
      <c r="M1439">
        <f>(Table1[[#This Row],[Min pH]]+Table1[[#This Row],[Max pH]])/2</f>
        <v>7.8</v>
      </c>
      <c r="N1439">
        <v>128</v>
      </c>
      <c r="O1439">
        <v>234</v>
      </c>
      <c r="P1439">
        <f>(Table1[[#This Row],[Min Conductivity]]+Table1[[#This Row],[Max Conductivity]])/2</f>
        <v>181</v>
      </c>
      <c r="Q1439">
        <v>2</v>
      </c>
      <c r="R1439">
        <v>3.3</v>
      </c>
      <c r="S1439">
        <f>(Table1[[#This Row],[Min BOD]]+Table1[[#This Row],[Max BOD]])/2</f>
        <v>2.65</v>
      </c>
      <c r="T1439" s="1">
        <v>1.02966469428008</v>
      </c>
      <c r="U1439" s="1">
        <v>6.1141617357001996</v>
      </c>
      <c r="V1439" s="1">
        <f>(Table1[[#This Row],[Min Nitrate N + Nitrite N]]+Table1[[#This Row],[Max Nitrate N + Nitrite N]])/2</f>
        <v>3.5719132149901398</v>
      </c>
      <c r="W1439" s="1">
        <v>881.63300970873797</v>
      </c>
      <c r="X1439" s="1">
        <v>297613.623300971</v>
      </c>
      <c r="Y1439" s="1">
        <f>(Table1[[#This Row],[Min Fecal Coliform]]+Table1[[#This Row],[Max Fecal Coliform]])/2</f>
        <v>149247.62815533986</v>
      </c>
      <c r="Z1439" s="1">
        <v>7234.2093023255802</v>
      </c>
      <c r="AA1439" s="1">
        <v>2663074.23643411</v>
      </c>
      <c r="AB1439" s="1">
        <f>(Table1[[#This Row],[Min Total Coliform]]+Table1[[#This Row],[Max Total Coliform]])/2</f>
        <v>1335154.2228682179</v>
      </c>
      <c r="AC1439" s="1">
        <f>MIN(10, (Table1[[#This Row],[Avg BOD]]/4)*10)</f>
        <v>6.625</v>
      </c>
      <c r="AD1439" s="1">
        <f>MIN(10, (Table1[[#This Row],[Avg Fecal Coliform]]/600)*10)</f>
        <v>10</v>
      </c>
      <c r="AE1439" s="1">
        <f>MIN(10, (Table1[[#This Row],[Avg Nitrate N + Nitrite N]]/10)*10)</f>
        <v>3.5719132149901398</v>
      </c>
      <c r="AF1439" s="1">
        <f>IF(OR(Table1[[#This Row],[Avg pH]]&lt;6.5,Table1[[#This Row],[Avg pH]]&gt;8.5),10,0)</f>
        <v>0</v>
      </c>
      <c r="AG1439" s="1">
        <f>MAX(0, 10-(2*Table1[[#This Row],[Avg Dissolved Oxygen]]))</f>
        <v>0</v>
      </c>
      <c r="AH1439" s="1">
        <f>(Table1[[#This Row],[Fecal Score]]*0.3) + (Table1[[#This Row],[BOD Score]]*0.25) + (Table1[[#This Row],[Nitrate Score]]*0.2) + (Table1[[#This Row],[pH Score]]*0.15) + (Table1[[#This Row],[Dissolved Oxygen Score]]*0.1)</f>
        <v>5.3706326429980278</v>
      </c>
      <c r="AI1439">
        <v>2020</v>
      </c>
    </row>
    <row r="1440" spans="1:35">
      <c r="A1440">
        <v>3253</v>
      </c>
      <c r="B1440" t="s">
        <v>95</v>
      </c>
      <c r="C1440" t="s">
        <v>1</v>
      </c>
      <c r="D1440" t="s">
        <v>88</v>
      </c>
      <c r="E1440">
        <v>18</v>
      </c>
      <c r="F1440">
        <v>27</v>
      </c>
      <c r="G1440">
        <f>(Table1[[#This Row],[Min Temperature]]+Table1[[#This Row],[Max Temperature]])/2</f>
        <v>22.5</v>
      </c>
      <c r="H1440">
        <v>4.5</v>
      </c>
      <c r="I1440">
        <v>9.6</v>
      </c>
      <c r="J1440">
        <f>(Table1[[#This Row],[Min Dissolved Oxygen]]+Table1[[#This Row],[Max Dissolved Oxygen]])/2</f>
        <v>7.05</v>
      </c>
      <c r="K1440">
        <v>7.3</v>
      </c>
      <c r="L1440">
        <v>8.6</v>
      </c>
      <c r="M1440">
        <f>(Table1[[#This Row],[Min pH]]+Table1[[#This Row],[Max pH]])/2</f>
        <v>7.9499999999999993</v>
      </c>
      <c r="N1440">
        <v>154</v>
      </c>
      <c r="O1440">
        <v>284</v>
      </c>
      <c r="P1440">
        <f>(Table1[[#This Row],[Min Conductivity]]+Table1[[#This Row],[Max Conductivity]])/2</f>
        <v>219</v>
      </c>
      <c r="Q1440">
        <v>3</v>
      </c>
      <c r="R1440">
        <v>5.6</v>
      </c>
      <c r="S1440">
        <f>(Table1[[#This Row],[Min BOD]]+Table1[[#This Row],[Max BOD]])/2</f>
        <v>4.3</v>
      </c>
      <c r="T1440" s="1">
        <v>1.02966469428008</v>
      </c>
      <c r="U1440" s="1">
        <v>6.1141617357001996</v>
      </c>
      <c r="V1440" s="1">
        <f>(Table1[[#This Row],[Min Nitrate N + Nitrite N]]+Table1[[#This Row],[Max Nitrate N + Nitrite N]])/2</f>
        <v>3.5719132149901398</v>
      </c>
      <c r="W1440" s="1">
        <v>881.63300970873797</v>
      </c>
      <c r="X1440" s="1">
        <v>297613.623300971</v>
      </c>
      <c r="Y1440" s="1">
        <f>(Table1[[#This Row],[Min Fecal Coliform]]+Table1[[#This Row],[Max Fecal Coliform]])/2</f>
        <v>149247.62815533986</v>
      </c>
      <c r="Z1440" s="1">
        <v>7234.2093023255802</v>
      </c>
      <c r="AA1440" s="1">
        <v>2663074.23643411</v>
      </c>
      <c r="AB1440" s="1">
        <f>(Table1[[#This Row],[Min Total Coliform]]+Table1[[#This Row],[Max Total Coliform]])/2</f>
        <v>1335154.2228682179</v>
      </c>
      <c r="AC1440" s="1">
        <f>MIN(10, (Table1[[#This Row],[Avg BOD]]/4)*10)</f>
        <v>10</v>
      </c>
      <c r="AD1440" s="1">
        <f>MIN(10, (Table1[[#This Row],[Avg Fecal Coliform]]/600)*10)</f>
        <v>10</v>
      </c>
      <c r="AE1440" s="1">
        <f>MIN(10, (Table1[[#This Row],[Avg Nitrate N + Nitrite N]]/10)*10)</f>
        <v>3.5719132149901398</v>
      </c>
      <c r="AF1440" s="1">
        <f>IF(OR(Table1[[#This Row],[Avg pH]]&lt;6.5,Table1[[#This Row],[Avg pH]]&gt;8.5),10,0)</f>
        <v>0</v>
      </c>
      <c r="AG1440" s="1">
        <f>MAX(0, 10-(2*Table1[[#This Row],[Avg Dissolved Oxygen]]))</f>
        <v>0</v>
      </c>
      <c r="AH1440" s="1">
        <f>(Table1[[#This Row],[Fecal Score]]*0.3) + (Table1[[#This Row],[BOD Score]]*0.25) + (Table1[[#This Row],[Nitrate Score]]*0.2) + (Table1[[#This Row],[pH Score]]*0.15) + (Table1[[#This Row],[Dissolved Oxygen Score]]*0.1)</f>
        <v>6.2143826429980278</v>
      </c>
      <c r="AI1440">
        <v>2020</v>
      </c>
    </row>
    <row r="1441" spans="1:35">
      <c r="A1441">
        <v>3254</v>
      </c>
      <c r="B1441" t="s">
        <v>96</v>
      </c>
      <c r="C1441" t="s">
        <v>1</v>
      </c>
      <c r="D1441" t="s">
        <v>88</v>
      </c>
      <c r="E1441">
        <v>19</v>
      </c>
      <c r="F1441">
        <v>29</v>
      </c>
      <c r="G1441">
        <f>(Table1[[#This Row],[Min Temperature]]+Table1[[#This Row],[Max Temperature]])/2</f>
        <v>24</v>
      </c>
      <c r="H1441">
        <v>3.7</v>
      </c>
      <c r="I1441">
        <v>8.5</v>
      </c>
      <c r="J1441">
        <f>(Table1[[#This Row],[Min Dissolved Oxygen]]+Table1[[#This Row],[Max Dissolved Oxygen]])/2</f>
        <v>6.1</v>
      </c>
      <c r="K1441">
        <v>7.1</v>
      </c>
      <c r="L1441">
        <v>8.4</v>
      </c>
      <c r="M1441">
        <f>(Table1[[#This Row],[Min pH]]+Table1[[#This Row],[Max pH]])/2</f>
        <v>7.75</v>
      </c>
      <c r="N1441">
        <v>126</v>
      </c>
      <c r="O1441">
        <v>239</v>
      </c>
      <c r="P1441">
        <f>(Table1[[#This Row],[Min Conductivity]]+Table1[[#This Row],[Max Conductivity]])/2</f>
        <v>182.5</v>
      </c>
      <c r="Q1441">
        <v>2.2000000000000002</v>
      </c>
      <c r="R1441">
        <v>3.2</v>
      </c>
      <c r="S1441">
        <f>(Table1[[#This Row],[Min BOD]]+Table1[[#This Row],[Max BOD]])/2</f>
        <v>2.7</v>
      </c>
      <c r="T1441" s="1">
        <v>1.02966469428008</v>
      </c>
      <c r="U1441" s="1">
        <v>6.1141617357001996</v>
      </c>
      <c r="V1441" s="1">
        <f>(Table1[[#This Row],[Min Nitrate N + Nitrite N]]+Table1[[#This Row],[Max Nitrate N + Nitrite N]])/2</f>
        <v>3.5719132149901398</v>
      </c>
      <c r="W1441" s="1">
        <v>881.63300970873797</v>
      </c>
      <c r="X1441" s="1">
        <v>297613.623300971</v>
      </c>
      <c r="Y1441" s="1">
        <f>(Table1[[#This Row],[Min Fecal Coliform]]+Table1[[#This Row],[Max Fecal Coliform]])/2</f>
        <v>149247.62815533986</v>
      </c>
      <c r="Z1441" s="1">
        <v>7234.2093023255802</v>
      </c>
      <c r="AA1441" s="1">
        <v>2663074.23643411</v>
      </c>
      <c r="AB1441" s="1">
        <f>(Table1[[#This Row],[Min Total Coliform]]+Table1[[#This Row],[Max Total Coliform]])/2</f>
        <v>1335154.2228682179</v>
      </c>
      <c r="AC1441" s="1">
        <f>MIN(10, (Table1[[#This Row],[Avg BOD]]/4)*10)</f>
        <v>6.75</v>
      </c>
      <c r="AD1441" s="1">
        <f>MIN(10, (Table1[[#This Row],[Avg Fecal Coliform]]/600)*10)</f>
        <v>10</v>
      </c>
      <c r="AE1441" s="1">
        <f>MIN(10, (Table1[[#This Row],[Avg Nitrate N + Nitrite N]]/10)*10)</f>
        <v>3.5719132149901398</v>
      </c>
      <c r="AF1441" s="1">
        <f>IF(OR(Table1[[#This Row],[Avg pH]]&lt;6.5,Table1[[#This Row],[Avg pH]]&gt;8.5),10,0)</f>
        <v>0</v>
      </c>
      <c r="AG1441" s="1">
        <f>MAX(0, 10-(2*Table1[[#This Row],[Avg Dissolved Oxygen]]))</f>
        <v>0</v>
      </c>
      <c r="AH1441" s="1">
        <f>(Table1[[#This Row],[Fecal Score]]*0.3) + (Table1[[#This Row],[BOD Score]]*0.25) + (Table1[[#This Row],[Nitrate Score]]*0.2) + (Table1[[#This Row],[pH Score]]*0.15) + (Table1[[#This Row],[Dissolved Oxygen Score]]*0.1)</f>
        <v>5.4018826429980278</v>
      </c>
      <c r="AI1441">
        <v>2020</v>
      </c>
    </row>
    <row r="1442" spans="1:35">
      <c r="A1442">
        <v>3256</v>
      </c>
      <c r="B1442" t="s">
        <v>97</v>
      </c>
      <c r="C1442" t="s">
        <v>1</v>
      </c>
      <c r="D1442" t="s">
        <v>88</v>
      </c>
      <c r="E1442">
        <v>14</v>
      </c>
      <c r="F1442">
        <v>29</v>
      </c>
      <c r="G1442">
        <f>(Table1[[#This Row],[Min Temperature]]+Table1[[#This Row],[Max Temperature]])/2</f>
        <v>21.5</v>
      </c>
      <c r="H1442">
        <v>3.7</v>
      </c>
      <c r="I1442">
        <v>9.9</v>
      </c>
      <c r="J1442">
        <f>(Table1[[#This Row],[Min Dissolved Oxygen]]+Table1[[#This Row],[Max Dissolved Oxygen]])/2</f>
        <v>6.8000000000000007</v>
      </c>
      <c r="K1442">
        <v>7.1</v>
      </c>
      <c r="L1442">
        <v>8.4</v>
      </c>
      <c r="M1442">
        <f>(Table1[[#This Row],[Min pH]]+Table1[[#This Row],[Max pH]])/2</f>
        <v>7.75</v>
      </c>
      <c r="N1442">
        <v>106</v>
      </c>
      <c r="O1442">
        <v>377</v>
      </c>
      <c r="P1442">
        <f>(Table1[[#This Row],[Min Conductivity]]+Table1[[#This Row],[Max Conductivity]])/2</f>
        <v>241.5</v>
      </c>
      <c r="Q1442">
        <v>1</v>
      </c>
      <c r="R1442">
        <v>3.3</v>
      </c>
      <c r="S1442">
        <f>(Table1[[#This Row],[Min BOD]]+Table1[[#This Row],[Max BOD]])/2</f>
        <v>2.15</v>
      </c>
      <c r="T1442" s="1">
        <v>1.02966469428008</v>
      </c>
      <c r="U1442" s="1">
        <v>6.1141617357001996</v>
      </c>
      <c r="V1442" s="1">
        <f>(Table1[[#This Row],[Min Nitrate N + Nitrite N]]+Table1[[#This Row],[Max Nitrate N + Nitrite N]])/2</f>
        <v>3.5719132149901398</v>
      </c>
      <c r="W1442" s="1">
        <v>881.63300970873797</v>
      </c>
      <c r="X1442" s="1">
        <v>297613.623300971</v>
      </c>
      <c r="Y1442" s="1">
        <f>(Table1[[#This Row],[Min Fecal Coliform]]+Table1[[#This Row],[Max Fecal Coliform]])/2</f>
        <v>149247.62815533986</v>
      </c>
      <c r="Z1442" s="1">
        <v>7234.2093023255802</v>
      </c>
      <c r="AA1442" s="1">
        <v>2663074.23643411</v>
      </c>
      <c r="AB1442" s="1">
        <f>(Table1[[#This Row],[Min Total Coliform]]+Table1[[#This Row],[Max Total Coliform]])/2</f>
        <v>1335154.2228682179</v>
      </c>
      <c r="AC1442" s="1">
        <f>MIN(10, (Table1[[#This Row],[Avg BOD]]/4)*10)</f>
        <v>5.375</v>
      </c>
      <c r="AD1442" s="1">
        <f>MIN(10, (Table1[[#This Row],[Avg Fecal Coliform]]/600)*10)</f>
        <v>10</v>
      </c>
      <c r="AE1442" s="1">
        <f>MIN(10, (Table1[[#This Row],[Avg Nitrate N + Nitrite N]]/10)*10)</f>
        <v>3.5719132149901398</v>
      </c>
      <c r="AF1442" s="1">
        <f>IF(OR(Table1[[#This Row],[Avg pH]]&lt;6.5,Table1[[#This Row],[Avg pH]]&gt;8.5),10,0)</f>
        <v>0</v>
      </c>
      <c r="AG1442" s="1">
        <f>MAX(0, 10-(2*Table1[[#This Row],[Avg Dissolved Oxygen]]))</f>
        <v>0</v>
      </c>
      <c r="AH1442" s="1">
        <f>(Table1[[#This Row],[Fecal Score]]*0.3) + (Table1[[#This Row],[BOD Score]]*0.25) + (Table1[[#This Row],[Nitrate Score]]*0.2) + (Table1[[#This Row],[pH Score]]*0.15) + (Table1[[#This Row],[Dissolved Oxygen Score]]*0.1)</f>
        <v>5.0581326429980278</v>
      </c>
      <c r="AI1442">
        <v>2020</v>
      </c>
    </row>
    <row r="1443" spans="1:35">
      <c r="A1443">
        <v>3257</v>
      </c>
      <c r="B1443" t="s">
        <v>98</v>
      </c>
      <c r="C1443" t="s">
        <v>1</v>
      </c>
      <c r="D1443" t="s">
        <v>88</v>
      </c>
      <c r="E1443">
        <v>19</v>
      </c>
      <c r="F1443">
        <v>28</v>
      </c>
      <c r="G1443">
        <f>(Table1[[#This Row],[Min Temperature]]+Table1[[#This Row],[Max Temperature]])/2</f>
        <v>23.5</v>
      </c>
      <c r="H1443">
        <v>4.5999999999999996</v>
      </c>
      <c r="I1443">
        <v>8.9</v>
      </c>
      <c r="J1443">
        <f>(Table1[[#This Row],[Min Dissolved Oxygen]]+Table1[[#This Row],[Max Dissolved Oxygen]])/2</f>
        <v>6.75</v>
      </c>
      <c r="K1443">
        <v>7.3</v>
      </c>
      <c r="L1443">
        <v>8</v>
      </c>
      <c r="M1443">
        <f>(Table1[[#This Row],[Min pH]]+Table1[[#This Row],[Max pH]])/2</f>
        <v>7.65</v>
      </c>
      <c r="N1443">
        <v>214</v>
      </c>
      <c r="O1443">
        <v>359</v>
      </c>
      <c r="P1443">
        <f>(Table1[[#This Row],[Min Conductivity]]+Table1[[#This Row],[Max Conductivity]])/2</f>
        <v>286.5</v>
      </c>
      <c r="Q1443">
        <v>3.2</v>
      </c>
      <c r="R1443">
        <v>5.3</v>
      </c>
      <c r="S1443">
        <f>(Table1[[#This Row],[Min BOD]]+Table1[[#This Row],[Max BOD]])/2</f>
        <v>4.25</v>
      </c>
      <c r="T1443" s="1">
        <v>1.02966469428008</v>
      </c>
      <c r="U1443" s="1">
        <v>6.1141617357001996</v>
      </c>
      <c r="V1443" s="1">
        <f>(Table1[[#This Row],[Min Nitrate N + Nitrite N]]+Table1[[#This Row],[Max Nitrate N + Nitrite N]])/2</f>
        <v>3.5719132149901398</v>
      </c>
      <c r="W1443" s="1">
        <v>881.63300970873797</v>
      </c>
      <c r="X1443" s="1">
        <v>297613.623300971</v>
      </c>
      <c r="Y1443" s="1">
        <f>(Table1[[#This Row],[Min Fecal Coliform]]+Table1[[#This Row],[Max Fecal Coliform]])/2</f>
        <v>149247.62815533986</v>
      </c>
      <c r="Z1443" s="1">
        <v>7234.2093023255802</v>
      </c>
      <c r="AA1443" s="1">
        <v>2663074.23643411</v>
      </c>
      <c r="AB1443" s="1">
        <f>(Table1[[#This Row],[Min Total Coliform]]+Table1[[#This Row],[Max Total Coliform]])/2</f>
        <v>1335154.2228682179</v>
      </c>
      <c r="AC1443" s="1">
        <f>MIN(10, (Table1[[#This Row],[Avg BOD]]/4)*10)</f>
        <v>10</v>
      </c>
      <c r="AD1443" s="1">
        <f>MIN(10, (Table1[[#This Row],[Avg Fecal Coliform]]/600)*10)</f>
        <v>10</v>
      </c>
      <c r="AE1443" s="1">
        <f>MIN(10, (Table1[[#This Row],[Avg Nitrate N + Nitrite N]]/10)*10)</f>
        <v>3.5719132149901398</v>
      </c>
      <c r="AF1443" s="1">
        <f>IF(OR(Table1[[#This Row],[Avg pH]]&lt;6.5,Table1[[#This Row],[Avg pH]]&gt;8.5),10,0)</f>
        <v>0</v>
      </c>
      <c r="AG1443" s="1">
        <f>MAX(0, 10-(2*Table1[[#This Row],[Avg Dissolved Oxygen]]))</f>
        <v>0</v>
      </c>
      <c r="AH1443" s="1">
        <f>(Table1[[#This Row],[Fecal Score]]*0.3) + (Table1[[#This Row],[BOD Score]]*0.25) + (Table1[[#This Row],[Nitrate Score]]*0.2) + (Table1[[#This Row],[pH Score]]*0.15) + (Table1[[#This Row],[Dissolved Oxygen Score]]*0.1)</f>
        <v>6.2143826429980278</v>
      </c>
      <c r="AI1443">
        <v>2020</v>
      </c>
    </row>
    <row r="1444" spans="1:35">
      <c r="A1444">
        <v>3258</v>
      </c>
      <c r="B1444" t="s">
        <v>99</v>
      </c>
      <c r="C1444" t="s">
        <v>1</v>
      </c>
      <c r="D1444" t="s">
        <v>88</v>
      </c>
      <c r="E1444">
        <v>21</v>
      </c>
      <c r="F1444">
        <v>28</v>
      </c>
      <c r="G1444">
        <f>(Table1[[#This Row],[Min Temperature]]+Table1[[#This Row],[Max Temperature]])/2</f>
        <v>24.5</v>
      </c>
      <c r="H1444">
        <v>4.8</v>
      </c>
      <c r="I1444">
        <v>8.6</v>
      </c>
      <c r="J1444">
        <f>(Table1[[#This Row],[Min Dissolved Oxygen]]+Table1[[#This Row],[Max Dissolved Oxygen]])/2</f>
        <v>6.6999999999999993</v>
      </c>
      <c r="K1444">
        <v>7.4</v>
      </c>
      <c r="L1444">
        <v>8.1</v>
      </c>
      <c r="M1444">
        <f>(Table1[[#This Row],[Min pH]]+Table1[[#This Row],[Max pH]])/2</f>
        <v>7.75</v>
      </c>
      <c r="N1444">
        <v>146</v>
      </c>
      <c r="O1444">
        <v>305</v>
      </c>
      <c r="P1444">
        <f>(Table1[[#This Row],[Min Conductivity]]+Table1[[#This Row],[Max Conductivity]])/2</f>
        <v>225.5</v>
      </c>
      <c r="Q1444">
        <v>1.6</v>
      </c>
      <c r="R1444">
        <v>4.8</v>
      </c>
      <c r="S1444">
        <f>(Table1[[#This Row],[Min BOD]]+Table1[[#This Row],[Max BOD]])/2</f>
        <v>3.2</v>
      </c>
      <c r="T1444" s="1">
        <v>1.02966469428008</v>
      </c>
      <c r="U1444" s="1">
        <v>6.1141617357001996</v>
      </c>
      <c r="V1444" s="1">
        <f>(Table1[[#This Row],[Min Nitrate N + Nitrite N]]+Table1[[#This Row],[Max Nitrate N + Nitrite N]])/2</f>
        <v>3.5719132149901398</v>
      </c>
      <c r="W1444" s="1">
        <v>881.63300970873797</v>
      </c>
      <c r="X1444" s="1">
        <v>297613.623300971</v>
      </c>
      <c r="Y1444" s="1">
        <f>(Table1[[#This Row],[Min Fecal Coliform]]+Table1[[#This Row],[Max Fecal Coliform]])/2</f>
        <v>149247.62815533986</v>
      </c>
      <c r="Z1444" s="1">
        <v>7234.2093023255802</v>
      </c>
      <c r="AA1444" s="1">
        <v>2663074.23643411</v>
      </c>
      <c r="AB1444" s="1">
        <f>(Table1[[#This Row],[Min Total Coliform]]+Table1[[#This Row],[Max Total Coliform]])/2</f>
        <v>1335154.2228682179</v>
      </c>
      <c r="AC1444" s="1">
        <f>MIN(10, (Table1[[#This Row],[Avg BOD]]/4)*10)</f>
        <v>8</v>
      </c>
      <c r="AD1444" s="1">
        <f>MIN(10, (Table1[[#This Row],[Avg Fecal Coliform]]/600)*10)</f>
        <v>10</v>
      </c>
      <c r="AE1444" s="1">
        <f>MIN(10, (Table1[[#This Row],[Avg Nitrate N + Nitrite N]]/10)*10)</f>
        <v>3.5719132149901398</v>
      </c>
      <c r="AF1444" s="1">
        <f>IF(OR(Table1[[#This Row],[Avg pH]]&lt;6.5,Table1[[#This Row],[Avg pH]]&gt;8.5),10,0)</f>
        <v>0</v>
      </c>
      <c r="AG1444" s="1">
        <f>MAX(0, 10-(2*Table1[[#This Row],[Avg Dissolved Oxygen]]))</f>
        <v>0</v>
      </c>
      <c r="AH1444" s="1">
        <f>(Table1[[#This Row],[Fecal Score]]*0.3) + (Table1[[#This Row],[BOD Score]]*0.25) + (Table1[[#This Row],[Nitrate Score]]*0.2) + (Table1[[#This Row],[pH Score]]*0.15) + (Table1[[#This Row],[Dissolved Oxygen Score]]*0.1)</f>
        <v>5.7143826429980278</v>
      </c>
      <c r="AI1444">
        <v>2020</v>
      </c>
    </row>
    <row r="1445" spans="1:35">
      <c r="A1445">
        <v>3259</v>
      </c>
      <c r="B1445" t="s">
        <v>100</v>
      </c>
      <c r="C1445" t="s">
        <v>1</v>
      </c>
      <c r="D1445" t="s">
        <v>88</v>
      </c>
      <c r="E1445">
        <v>19</v>
      </c>
      <c r="F1445">
        <v>29</v>
      </c>
      <c r="G1445">
        <f>(Table1[[#This Row],[Min Temperature]]+Table1[[#This Row],[Max Temperature]])/2</f>
        <v>24</v>
      </c>
      <c r="H1445">
        <v>5</v>
      </c>
      <c r="I1445">
        <v>8.4</v>
      </c>
      <c r="J1445">
        <f>(Table1[[#This Row],[Min Dissolved Oxygen]]+Table1[[#This Row],[Max Dissolved Oxygen]])/2</f>
        <v>6.7</v>
      </c>
      <c r="K1445">
        <v>7.2</v>
      </c>
      <c r="L1445">
        <v>8.5</v>
      </c>
      <c r="M1445">
        <f>(Table1[[#This Row],[Min pH]]+Table1[[#This Row],[Max pH]])/2</f>
        <v>7.85</v>
      </c>
      <c r="N1445">
        <v>133</v>
      </c>
      <c r="O1445">
        <v>281</v>
      </c>
      <c r="P1445">
        <f>(Table1[[#This Row],[Min Conductivity]]+Table1[[#This Row],[Max Conductivity]])/2</f>
        <v>207</v>
      </c>
      <c r="Q1445">
        <v>2</v>
      </c>
      <c r="R1445">
        <v>4.5999999999999996</v>
      </c>
      <c r="S1445">
        <f>(Table1[[#This Row],[Min BOD]]+Table1[[#This Row],[Max BOD]])/2</f>
        <v>3.3</v>
      </c>
      <c r="T1445" s="1">
        <v>1.02966469428008</v>
      </c>
      <c r="U1445" s="1">
        <v>6.1141617357001996</v>
      </c>
      <c r="V1445" s="1">
        <f>(Table1[[#This Row],[Min Nitrate N + Nitrite N]]+Table1[[#This Row],[Max Nitrate N + Nitrite N]])/2</f>
        <v>3.5719132149901398</v>
      </c>
      <c r="W1445" s="1">
        <v>881.63300970873797</v>
      </c>
      <c r="X1445" s="1">
        <v>297613.623300971</v>
      </c>
      <c r="Y1445" s="1">
        <f>(Table1[[#This Row],[Min Fecal Coliform]]+Table1[[#This Row],[Max Fecal Coliform]])/2</f>
        <v>149247.62815533986</v>
      </c>
      <c r="Z1445" s="1">
        <v>7234.2093023255802</v>
      </c>
      <c r="AA1445" s="1">
        <v>2663074.23643411</v>
      </c>
      <c r="AB1445" s="1">
        <f>(Table1[[#This Row],[Min Total Coliform]]+Table1[[#This Row],[Max Total Coliform]])/2</f>
        <v>1335154.2228682179</v>
      </c>
      <c r="AC1445" s="1">
        <f>MIN(10, (Table1[[#This Row],[Avg BOD]]/4)*10)</f>
        <v>8.25</v>
      </c>
      <c r="AD1445" s="1">
        <f>MIN(10, (Table1[[#This Row],[Avg Fecal Coliform]]/600)*10)</f>
        <v>10</v>
      </c>
      <c r="AE1445" s="1">
        <f>MIN(10, (Table1[[#This Row],[Avg Nitrate N + Nitrite N]]/10)*10)</f>
        <v>3.5719132149901398</v>
      </c>
      <c r="AF1445" s="1">
        <f>IF(OR(Table1[[#This Row],[Avg pH]]&lt;6.5,Table1[[#This Row],[Avg pH]]&gt;8.5),10,0)</f>
        <v>0</v>
      </c>
      <c r="AG1445" s="1">
        <f>MAX(0, 10-(2*Table1[[#This Row],[Avg Dissolved Oxygen]]))</f>
        <v>0</v>
      </c>
      <c r="AH1445" s="1">
        <f>(Table1[[#This Row],[Fecal Score]]*0.3) + (Table1[[#This Row],[BOD Score]]*0.25) + (Table1[[#This Row],[Nitrate Score]]*0.2) + (Table1[[#This Row],[pH Score]]*0.15) + (Table1[[#This Row],[Dissolved Oxygen Score]]*0.1)</f>
        <v>5.7768826429980278</v>
      </c>
      <c r="AI1445">
        <v>2020</v>
      </c>
    </row>
    <row r="1446" spans="1:35">
      <c r="A1446">
        <v>3260</v>
      </c>
      <c r="B1446" t="s">
        <v>101</v>
      </c>
      <c r="C1446" t="s">
        <v>1</v>
      </c>
      <c r="D1446" t="s">
        <v>88</v>
      </c>
      <c r="E1446">
        <v>18</v>
      </c>
      <c r="F1446">
        <v>28</v>
      </c>
      <c r="G1446">
        <f>(Table1[[#This Row],[Min Temperature]]+Table1[[#This Row],[Max Temperature]])/2</f>
        <v>23</v>
      </c>
      <c r="H1446">
        <v>6.5</v>
      </c>
      <c r="I1446">
        <v>7.4</v>
      </c>
      <c r="J1446">
        <f>(Table1[[#This Row],[Min Dissolved Oxygen]]+Table1[[#This Row],[Max Dissolved Oxygen]])/2</f>
        <v>6.95</v>
      </c>
      <c r="K1446">
        <v>7.6</v>
      </c>
      <c r="L1446">
        <v>8.8000000000000007</v>
      </c>
      <c r="M1446">
        <f>(Table1[[#This Row],[Min pH]]+Table1[[#This Row],[Max pH]])/2</f>
        <v>8.1999999999999993</v>
      </c>
      <c r="N1446">
        <v>130</v>
      </c>
      <c r="O1446">
        <v>210</v>
      </c>
      <c r="P1446">
        <f>(Table1[[#This Row],[Min Conductivity]]+Table1[[#This Row],[Max Conductivity]])/2</f>
        <v>170</v>
      </c>
      <c r="Q1446">
        <v>2</v>
      </c>
      <c r="R1446">
        <v>2.5</v>
      </c>
      <c r="S1446">
        <f>(Table1[[#This Row],[Min BOD]]+Table1[[#This Row],[Max BOD]])/2</f>
        <v>2.25</v>
      </c>
      <c r="T1446" s="1">
        <v>1.02966469428008</v>
      </c>
      <c r="U1446" s="1">
        <v>6.1141617357001996</v>
      </c>
      <c r="V1446" s="1">
        <f>(Table1[[#This Row],[Min Nitrate N + Nitrite N]]+Table1[[#This Row],[Max Nitrate N + Nitrite N]])/2</f>
        <v>3.5719132149901398</v>
      </c>
      <c r="W1446" s="1">
        <v>881.63300970873797</v>
      </c>
      <c r="X1446" s="1">
        <v>297613.623300971</v>
      </c>
      <c r="Y1446" s="1">
        <f>(Table1[[#This Row],[Min Fecal Coliform]]+Table1[[#This Row],[Max Fecal Coliform]])/2</f>
        <v>149247.62815533986</v>
      </c>
      <c r="Z1446" s="1">
        <v>7234.2093023255802</v>
      </c>
      <c r="AA1446" s="1">
        <v>2663074.23643411</v>
      </c>
      <c r="AB1446" s="1">
        <f>(Table1[[#This Row],[Min Total Coliform]]+Table1[[#This Row],[Max Total Coliform]])/2</f>
        <v>1335154.2228682179</v>
      </c>
      <c r="AC1446" s="1">
        <f>MIN(10, (Table1[[#This Row],[Avg BOD]]/4)*10)</f>
        <v>5.625</v>
      </c>
      <c r="AD1446" s="1">
        <f>MIN(10, (Table1[[#This Row],[Avg Fecal Coliform]]/600)*10)</f>
        <v>10</v>
      </c>
      <c r="AE1446" s="1">
        <f>MIN(10, (Table1[[#This Row],[Avg Nitrate N + Nitrite N]]/10)*10)</f>
        <v>3.5719132149901398</v>
      </c>
      <c r="AF1446" s="1">
        <f>IF(OR(Table1[[#This Row],[Avg pH]]&lt;6.5,Table1[[#This Row],[Avg pH]]&gt;8.5),10,0)</f>
        <v>0</v>
      </c>
      <c r="AG1446" s="1">
        <f>MAX(0, 10-(2*Table1[[#This Row],[Avg Dissolved Oxygen]]))</f>
        <v>0</v>
      </c>
      <c r="AH1446" s="1">
        <f>(Table1[[#This Row],[Fecal Score]]*0.3) + (Table1[[#This Row],[BOD Score]]*0.25) + (Table1[[#This Row],[Nitrate Score]]*0.2) + (Table1[[#This Row],[pH Score]]*0.15) + (Table1[[#This Row],[Dissolved Oxygen Score]]*0.1)</f>
        <v>5.1206326429980278</v>
      </c>
      <c r="AI1446">
        <v>2020</v>
      </c>
    </row>
    <row r="1447" spans="1:35">
      <c r="A1447">
        <v>3261</v>
      </c>
      <c r="B1447" t="s">
        <v>102</v>
      </c>
      <c r="C1447" t="s">
        <v>1</v>
      </c>
      <c r="D1447" t="s">
        <v>88</v>
      </c>
      <c r="E1447">
        <v>20</v>
      </c>
      <c r="F1447">
        <v>28</v>
      </c>
      <c r="G1447">
        <f>(Table1[[#This Row],[Min Temperature]]+Table1[[#This Row],[Max Temperature]])/2</f>
        <v>24</v>
      </c>
      <c r="H1447">
        <v>3.9</v>
      </c>
      <c r="I1447">
        <v>7.8</v>
      </c>
      <c r="J1447">
        <f>(Table1[[#This Row],[Min Dissolved Oxygen]]+Table1[[#This Row],[Max Dissolved Oxygen]])/2</f>
        <v>5.85</v>
      </c>
      <c r="K1447">
        <v>7.9</v>
      </c>
      <c r="L1447">
        <v>8.6</v>
      </c>
      <c r="M1447">
        <f>(Table1[[#This Row],[Min pH]]+Table1[[#This Row],[Max pH]])/2</f>
        <v>8.25</v>
      </c>
      <c r="N1447">
        <v>148</v>
      </c>
      <c r="O1447">
        <v>258</v>
      </c>
      <c r="P1447">
        <f>(Table1[[#This Row],[Min Conductivity]]+Table1[[#This Row],[Max Conductivity]])/2</f>
        <v>203</v>
      </c>
      <c r="Q1447">
        <v>2.6</v>
      </c>
      <c r="R1447">
        <v>4.2</v>
      </c>
      <c r="S1447">
        <f>(Table1[[#This Row],[Min BOD]]+Table1[[#This Row],[Max BOD]])/2</f>
        <v>3.4000000000000004</v>
      </c>
      <c r="T1447" s="1">
        <v>1.02966469428008</v>
      </c>
      <c r="U1447" s="1">
        <v>6.1141617357001996</v>
      </c>
      <c r="V1447" s="1">
        <f>(Table1[[#This Row],[Min Nitrate N + Nitrite N]]+Table1[[#This Row],[Max Nitrate N + Nitrite N]])/2</f>
        <v>3.5719132149901398</v>
      </c>
      <c r="W1447" s="1">
        <v>881.63300970873797</v>
      </c>
      <c r="X1447" s="1">
        <v>297613.623300971</v>
      </c>
      <c r="Y1447" s="1">
        <f>(Table1[[#This Row],[Min Fecal Coliform]]+Table1[[#This Row],[Max Fecal Coliform]])/2</f>
        <v>149247.62815533986</v>
      </c>
      <c r="Z1447" s="1">
        <v>7234.2093023255802</v>
      </c>
      <c r="AA1447" s="1">
        <v>2663074.23643411</v>
      </c>
      <c r="AB1447" s="1">
        <f>(Table1[[#This Row],[Min Total Coliform]]+Table1[[#This Row],[Max Total Coliform]])/2</f>
        <v>1335154.2228682179</v>
      </c>
      <c r="AC1447" s="1">
        <f>MIN(10, (Table1[[#This Row],[Avg BOD]]/4)*10)</f>
        <v>8.5</v>
      </c>
      <c r="AD1447" s="1">
        <f>MIN(10, (Table1[[#This Row],[Avg Fecal Coliform]]/600)*10)</f>
        <v>10</v>
      </c>
      <c r="AE1447" s="1">
        <f>MIN(10, (Table1[[#This Row],[Avg Nitrate N + Nitrite N]]/10)*10)</f>
        <v>3.5719132149901398</v>
      </c>
      <c r="AF1447" s="1">
        <f>IF(OR(Table1[[#This Row],[Avg pH]]&lt;6.5,Table1[[#This Row],[Avg pH]]&gt;8.5),10,0)</f>
        <v>0</v>
      </c>
      <c r="AG1447" s="1">
        <f>MAX(0, 10-(2*Table1[[#This Row],[Avg Dissolved Oxygen]]))</f>
        <v>0</v>
      </c>
      <c r="AH1447" s="1">
        <f>(Table1[[#This Row],[Fecal Score]]*0.3) + (Table1[[#This Row],[BOD Score]]*0.25) + (Table1[[#This Row],[Nitrate Score]]*0.2) + (Table1[[#This Row],[pH Score]]*0.15) + (Table1[[#This Row],[Dissolved Oxygen Score]]*0.1)</f>
        <v>5.8393826429980278</v>
      </c>
      <c r="AI1447">
        <v>2020</v>
      </c>
    </row>
    <row r="1448" spans="1:35">
      <c r="A1448">
        <v>3262</v>
      </c>
      <c r="B1448" t="s">
        <v>103</v>
      </c>
      <c r="C1448" t="s">
        <v>1</v>
      </c>
      <c r="D1448" t="s">
        <v>88</v>
      </c>
      <c r="E1448">
        <v>20</v>
      </c>
      <c r="F1448">
        <v>28</v>
      </c>
      <c r="G1448">
        <f>(Table1[[#This Row],[Min Temperature]]+Table1[[#This Row],[Max Temperature]])/2</f>
        <v>24</v>
      </c>
      <c r="H1448">
        <v>5.2</v>
      </c>
      <c r="I1448">
        <v>8.6999999999999993</v>
      </c>
      <c r="J1448">
        <f>(Table1[[#This Row],[Min Dissolved Oxygen]]+Table1[[#This Row],[Max Dissolved Oxygen]])/2</f>
        <v>6.9499999999999993</v>
      </c>
      <c r="K1448">
        <v>7.5</v>
      </c>
      <c r="L1448">
        <v>8.5</v>
      </c>
      <c r="M1448">
        <f>(Table1[[#This Row],[Min pH]]+Table1[[#This Row],[Max pH]])/2</f>
        <v>8</v>
      </c>
      <c r="N1448">
        <v>132</v>
      </c>
      <c r="O1448">
        <v>241</v>
      </c>
      <c r="P1448">
        <f>(Table1[[#This Row],[Min Conductivity]]+Table1[[#This Row],[Max Conductivity]])/2</f>
        <v>186.5</v>
      </c>
      <c r="Q1448">
        <v>1</v>
      </c>
      <c r="R1448">
        <v>2.8</v>
      </c>
      <c r="S1448">
        <f>(Table1[[#This Row],[Min BOD]]+Table1[[#This Row],[Max BOD]])/2</f>
        <v>1.9</v>
      </c>
      <c r="T1448" s="1">
        <v>1.02966469428008</v>
      </c>
      <c r="U1448" s="1">
        <v>6.1141617357001996</v>
      </c>
      <c r="V1448" s="1">
        <f>(Table1[[#This Row],[Min Nitrate N + Nitrite N]]+Table1[[#This Row],[Max Nitrate N + Nitrite N]])/2</f>
        <v>3.5719132149901398</v>
      </c>
      <c r="W1448" s="1">
        <v>881.63300970873797</v>
      </c>
      <c r="X1448" s="1">
        <v>297613.623300971</v>
      </c>
      <c r="Y1448" s="1">
        <f>(Table1[[#This Row],[Min Fecal Coliform]]+Table1[[#This Row],[Max Fecal Coliform]])/2</f>
        <v>149247.62815533986</v>
      </c>
      <c r="Z1448" s="1">
        <v>7234.2093023255802</v>
      </c>
      <c r="AA1448" s="1">
        <v>2663074.23643411</v>
      </c>
      <c r="AB1448" s="1">
        <f>(Table1[[#This Row],[Min Total Coliform]]+Table1[[#This Row],[Max Total Coliform]])/2</f>
        <v>1335154.2228682179</v>
      </c>
      <c r="AC1448" s="1">
        <f>MIN(10, (Table1[[#This Row],[Avg BOD]]/4)*10)</f>
        <v>4.75</v>
      </c>
      <c r="AD1448" s="1">
        <f>MIN(10, (Table1[[#This Row],[Avg Fecal Coliform]]/600)*10)</f>
        <v>10</v>
      </c>
      <c r="AE1448" s="1">
        <f>MIN(10, (Table1[[#This Row],[Avg Nitrate N + Nitrite N]]/10)*10)</f>
        <v>3.5719132149901398</v>
      </c>
      <c r="AF1448" s="1">
        <f>IF(OR(Table1[[#This Row],[Avg pH]]&lt;6.5,Table1[[#This Row],[Avg pH]]&gt;8.5),10,0)</f>
        <v>0</v>
      </c>
      <c r="AG1448" s="1">
        <f>MAX(0, 10-(2*Table1[[#This Row],[Avg Dissolved Oxygen]]))</f>
        <v>0</v>
      </c>
      <c r="AH1448" s="1">
        <f>(Table1[[#This Row],[Fecal Score]]*0.3) + (Table1[[#This Row],[BOD Score]]*0.25) + (Table1[[#This Row],[Nitrate Score]]*0.2) + (Table1[[#This Row],[pH Score]]*0.15) + (Table1[[#This Row],[Dissolved Oxygen Score]]*0.1)</f>
        <v>4.9018826429980278</v>
      </c>
      <c r="AI1448">
        <v>2020</v>
      </c>
    </row>
    <row r="1449" spans="1:35">
      <c r="A1449">
        <v>3263</v>
      </c>
      <c r="B1449" t="s">
        <v>104</v>
      </c>
      <c r="C1449" t="s">
        <v>1</v>
      </c>
      <c r="D1449" t="s">
        <v>88</v>
      </c>
      <c r="E1449">
        <v>12</v>
      </c>
      <c r="F1449">
        <v>25</v>
      </c>
      <c r="G1449">
        <f>(Table1[[#This Row],[Min Temperature]]+Table1[[#This Row],[Max Temperature]])/2</f>
        <v>18.5</v>
      </c>
      <c r="H1449">
        <v>3.9</v>
      </c>
      <c r="I1449">
        <v>6.3</v>
      </c>
      <c r="J1449">
        <f>(Table1[[#This Row],[Min Dissolved Oxygen]]+Table1[[#This Row],[Max Dissolved Oxygen]])/2</f>
        <v>5.0999999999999996</v>
      </c>
      <c r="K1449">
        <v>7.3</v>
      </c>
      <c r="L1449">
        <v>7.4</v>
      </c>
      <c r="M1449">
        <f>(Table1[[#This Row],[Min pH]]+Table1[[#This Row],[Max pH]])/2</f>
        <v>7.35</v>
      </c>
      <c r="N1449">
        <v>106</v>
      </c>
      <c r="O1449">
        <v>281</v>
      </c>
      <c r="P1449">
        <f>(Table1[[#This Row],[Min Conductivity]]+Table1[[#This Row],[Max Conductivity]])/2</f>
        <v>193.5</v>
      </c>
      <c r="Q1449">
        <v>0.1</v>
      </c>
      <c r="R1449">
        <v>1.5</v>
      </c>
      <c r="S1449">
        <f>(Table1[[#This Row],[Min BOD]]+Table1[[#This Row],[Max BOD]])/2</f>
        <v>0.8</v>
      </c>
      <c r="T1449" s="1">
        <v>1.02966469428008</v>
      </c>
      <c r="U1449" s="1">
        <v>6.1141617357001996</v>
      </c>
      <c r="V1449" s="1">
        <f>(Table1[[#This Row],[Min Nitrate N + Nitrite N]]+Table1[[#This Row],[Max Nitrate N + Nitrite N]])/2</f>
        <v>3.5719132149901398</v>
      </c>
      <c r="W1449" s="1">
        <v>881.63300970873797</v>
      </c>
      <c r="X1449" s="1">
        <v>297613.623300971</v>
      </c>
      <c r="Y1449" s="1">
        <f>(Table1[[#This Row],[Min Fecal Coliform]]+Table1[[#This Row],[Max Fecal Coliform]])/2</f>
        <v>149247.62815533986</v>
      </c>
      <c r="Z1449" s="1">
        <v>7234.2093023255802</v>
      </c>
      <c r="AA1449" s="1">
        <v>2663074.23643411</v>
      </c>
      <c r="AB1449" s="1">
        <f>(Table1[[#This Row],[Min Total Coliform]]+Table1[[#This Row],[Max Total Coliform]])/2</f>
        <v>1335154.2228682179</v>
      </c>
      <c r="AC1449" s="1">
        <f>MIN(10, (Table1[[#This Row],[Avg BOD]]/4)*10)</f>
        <v>2</v>
      </c>
      <c r="AD1449" s="1">
        <f>MIN(10, (Table1[[#This Row],[Avg Fecal Coliform]]/600)*10)</f>
        <v>10</v>
      </c>
      <c r="AE1449" s="1">
        <f>MIN(10, (Table1[[#This Row],[Avg Nitrate N + Nitrite N]]/10)*10)</f>
        <v>3.5719132149901398</v>
      </c>
      <c r="AF1449" s="1">
        <f>IF(OR(Table1[[#This Row],[Avg pH]]&lt;6.5,Table1[[#This Row],[Avg pH]]&gt;8.5),10,0)</f>
        <v>0</v>
      </c>
      <c r="AG1449" s="1">
        <f>MAX(0, 10-(2*Table1[[#This Row],[Avg Dissolved Oxygen]]))</f>
        <v>0</v>
      </c>
      <c r="AH1449" s="1">
        <f>(Table1[[#This Row],[Fecal Score]]*0.3) + (Table1[[#This Row],[BOD Score]]*0.25) + (Table1[[#This Row],[Nitrate Score]]*0.2) + (Table1[[#This Row],[pH Score]]*0.15) + (Table1[[#This Row],[Dissolved Oxygen Score]]*0.1)</f>
        <v>4.2143826429980278</v>
      </c>
      <c r="AI1449">
        <v>2020</v>
      </c>
    </row>
    <row r="1450" spans="1:35">
      <c r="A1450">
        <v>3264</v>
      </c>
      <c r="B1450" t="s">
        <v>105</v>
      </c>
      <c r="C1450" t="s">
        <v>1</v>
      </c>
      <c r="D1450" t="s">
        <v>88</v>
      </c>
      <c r="E1450">
        <v>17</v>
      </c>
      <c r="F1450">
        <v>25</v>
      </c>
      <c r="G1450">
        <f>(Table1[[#This Row],[Min Temperature]]+Table1[[#This Row],[Max Temperature]])/2</f>
        <v>21</v>
      </c>
      <c r="H1450">
        <v>3.6</v>
      </c>
      <c r="I1450">
        <v>8.6999999999999993</v>
      </c>
      <c r="J1450">
        <f>(Table1[[#This Row],[Min Dissolved Oxygen]]+Table1[[#This Row],[Max Dissolved Oxygen]])/2</f>
        <v>6.1499999999999995</v>
      </c>
      <c r="K1450">
        <v>7.1</v>
      </c>
      <c r="L1450">
        <v>7.4</v>
      </c>
      <c r="M1450">
        <f>(Table1[[#This Row],[Min pH]]+Table1[[#This Row],[Max pH]])/2</f>
        <v>7.25</v>
      </c>
      <c r="N1450">
        <v>108</v>
      </c>
      <c r="O1450">
        <v>269</v>
      </c>
      <c r="P1450">
        <f>(Table1[[#This Row],[Min Conductivity]]+Table1[[#This Row],[Max Conductivity]])/2</f>
        <v>188.5</v>
      </c>
      <c r="Q1450">
        <v>0.1</v>
      </c>
      <c r="R1450">
        <v>3.1</v>
      </c>
      <c r="S1450">
        <f>(Table1[[#This Row],[Min BOD]]+Table1[[#This Row],[Max BOD]])/2</f>
        <v>1.6</v>
      </c>
      <c r="T1450" s="1">
        <v>1.02966469428008</v>
      </c>
      <c r="U1450" s="1">
        <v>6.1141617357001996</v>
      </c>
      <c r="V1450" s="1">
        <f>(Table1[[#This Row],[Min Nitrate N + Nitrite N]]+Table1[[#This Row],[Max Nitrate N + Nitrite N]])/2</f>
        <v>3.5719132149901398</v>
      </c>
      <c r="W1450" s="1">
        <v>881.63300970873797</v>
      </c>
      <c r="X1450" s="1">
        <v>297613.623300971</v>
      </c>
      <c r="Y1450" s="1">
        <f>(Table1[[#This Row],[Min Fecal Coliform]]+Table1[[#This Row],[Max Fecal Coliform]])/2</f>
        <v>149247.62815533986</v>
      </c>
      <c r="Z1450" s="1">
        <v>7234.2093023255802</v>
      </c>
      <c r="AA1450" s="1">
        <v>2663074.23643411</v>
      </c>
      <c r="AB1450" s="1">
        <f>(Table1[[#This Row],[Min Total Coliform]]+Table1[[#This Row],[Max Total Coliform]])/2</f>
        <v>1335154.2228682179</v>
      </c>
      <c r="AC1450" s="1">
        <f>MIN(10, (Table1[[#This Row],[Avg BOD]]/4)*10)</f>
        <v>4</v>
      </c>
      <c r="AD1450" s="1">
        <f>MIN(10, (Table1[[#This Row],[Avg Fecal Coliform]]/600)*10)</f>
        <v>10</v>
      </c>
      <c r="AE1450" s="1">
        <f>MIN(10, (Table1[[#This Row],[Avg Nitrate N + Nitrite N]]/10)*10)</f>
        <v>3.5719132149901398</v>
      </c>
      <c r="AF1450" s="1">
        <f>IF(OR(Table1[[#This Row],[Avg pH]]&lt;6.5,Table1[[#This Row],[Avg pH]]&gt;8.5),10,0)</f>
        <v>0</v>
      </c>
      <c r="AG1450" s="1">
        <f>MAX(0, 10-(2*Table1[[#This Row],[Avg Dissolved Oxygen]]))</f>
        <v>0</v>
      </c>
      <c r="AH1450" s="1">
        <f>(Table1[[#This Row],[Fecal Score]]*0.3) + (Table1[[#This Row],[BOD Score]]*0.25) + (Table1[[#This Row],[Nitrate Score]]*0.2) + (Table1[[#This Row],[pH Score]]*0.15) + (Table1[[#This Row],[Dissolved Oxygen Score]]*0.1)</f>
        <v>4.7143826429980278</v>
      </c>
      <c r="AI1450">
        <v>2020</v>
      </c>
    </row>
    <row r="1451" spans="1:35">
      <c r="A1451">
        <v>3265</v>
      </c>
      <c r="B1451" t="s">
        <v>106</v>
      </c>
      <c r="C1451" t="s">
        <v>1</v>
      </c>
      <c r="D1451" t="s">
        <v>88</v>
      </c>
      <c r="E1451">
        <v>20</v>
      </c>
      <c r="F1451">
        <v>24</v>
      </c>
      <c r="G1451">
        <f>(Table1[[#This Row],[Min Temperature]]+Table1[[#This Row],[Max Temperature]])/2</f>
        <v>22</v>
      </c>
      <c r="H1451">
        <v>4.0999999999999996</v>
      </c>
      <c r="I1451">
        <v>8.4</v>
      </c>
      <c r="J1451">
        <f>(Table1[[#This Row],[Min Dissolved Oxygen]]+Table1[[#This Row],[Max Dissolved Oxygen]])/2</f>
        <v>6.25</v>
      </c>
      <c r="K1451">
        <v>7.2</v>
      </c>
      <c r="L1451">
        <v>7.3</v>
      </c>
      <c r="M1451">
        <f>(Table1[[#This Row],[Min pH]]+Table1[[#This Row],[Max pH]])/2</f>
        <v>7.25</v>
      </c>
      <c r="N1451">
        <v>250</v>
      </c>
      <c r="O1451">
        <v>278</v>
      </c>
      <c r="P1451">
        <f>(Table1[[#This Row],[Min Conductivity]]+Table1[[#This Row],[Max Conductivity]])/2</f>
        <v>264</v>
      </c>
      <c r="Q1451">
        <v>2</v>
      </c>
      <c r="R1451">
        <v>4.0999999999999996</v>
      </c>
      <c r="S1451">
        <f>(Table1[[#This Row],[Min BOD]]+Table1[[#This Row],[Max BOD]])/2</f>
        <v>3.05</v>
      </c>
      <c r="T1451" s="1">
        <v>1.02966469428008</v>
      </c>
      <c r="U1451" s="1">
        <v>6.1141617357001996</v>
      </c>
      <c r="V1451" s="1">
        <f>(Table1[[#This Row],[Min Nitrate N + Nitrite N]]+Table1[[#This Row],[Max Nitrate N + Nitrite N]])/2</f>
        <v>3.5719132149901398</v>
      </c>
      <c r="W1451" s="1">
        <v>881.63300970873797</v>
      </c>
      <c r="X1451" s="1">
        <v>297613.623300971</v>
      </c>
      <c r="Y1451" s="1">
        <f>(Table1[[#This Row],[Min Fecal Coliform]]+Table1[[#This Row],[Max Fecal Coliform]])/2</f>
        <v>149247.62815533986</v>
      </c>
      <c r="Z1451" s="1">
        <v>7234.2093023255802</v>
      </c>
      <c r="AA1451" s="1">
        <v>2663074.23643411</v>
      </c>
      <c r="AB1451" s="1">
        <f>(Table1[[#This Row],[Min Total Coliform]]+Table1[[#This Row],[Max Total Coliform]])/2</f>
        <v>1335154.2228682179</v>
      </c>
      <c r="AC1451" s="1">
        <f>MIN(10, (Table1[[#This Row],[Avg BOD]]/4)*10)</f>
        <v>7.625</v>
      </c>
      <c r="AD1451" s="1">
        <f>MIN(10, (Table1[[#This Row],[Avg Fecal Coliform]]/600)*10)</f>
        <v>10</v>
      </c>
      <c r="AE1451" s="1">
        <f>MIN(10, (Table1[[#This Row],[Avg Nitrate N + Nitrite N]]/10)*10)</f>
        <v>3.5719132149901398</v>
      </c>
      <c r="AF1451" s="1">
        <f>IF(OR(Table1[[#This Row],[Avg pH]]&lt;6.5,Table1[[#This Row],[Avg pH]]&gt;8.5),10,0)</f>
        <v>0</v>
      </c>
      <c r="AG1451" s="1">
        <f>MAX(0, 10-(2*Table1[[#This Row],[Avg Dissolved Oxygen]]))</f>
        <v>0</v>
      </c>
      <c r="AH1451" s="1">
        <f>(Table1[[#This Row],[Fecal Score]]*0.3) + (Table1[[#This Row],[BOD Score]]*0.25) + (Table1[[#This Row],[Nitrate Score]]*0.2) + (Table1[[#This Row],[pH Score]]*0.15) + (Table1[[#This Row],[Dissolved Oxygen Score]]*0.1)</f>
        <v>5.6206326429980278</v>
      </c>
      <c r="AI1451">
        <v>2020</v>
      </c>
    </row>
    <row r="1452" spans="1:35">
      <c r="A1452">
        <v>3266</v>
      </c>
      <c r="B1452" t="s">
        <v>107</v>
      </c>
      <c r="C1452" t="s">
        <v>1</v>
      </c>
      <c r="D1452" t="s">
        <v>88</v>
      </c>
      <c r="E1452">
        <v>15</v>
      </c>
      <c r="F1452">
        <v>21</v>
      </c>
      <c r="G1452">
        <f>(Table1[[#This Row],[Min Temperature]]+Table1[[#This Row],[Max Temperature]])/2</f>
        <v>18</v>
      </c>
      <c r="H1452">
        <v>3.3</v>
      </c>
      <c r="I1452">
        <v>5.4</v>
      </c>
      <c r="J1452">
        <f>(Table1[[#This Row],[Min Dissolved Oxygen]]+Table1[[#This Row],[Max Dissolved Oxygen]])/2</f>
        <v>4.3499999999999996</v>
      </c>
      <c r="K1452">
        <v>7.2</v>
      </c>
      <c r="L1452">
        <v>7.3</v>
      </c>
      <c r="M1452">
        <f>(Table1[[#This Row],[Min pH]]+Table1[[#This Row],[Max pH]])/2</f>
        <v>7.25</v>
      </c>
      <c r="N1452">
        <v>108</v>
      </c>
      <c r="O1452">
        <v>180</v>
      </c>
      <c r="P1452">
        <f>(Table1[[#This Row],[Min Conductivity]]+Table1[[#This Row],[Max Conductivity]])/2</f>
        <v>144</v>
      </c>
      <c r="Q1452">
        <v>0.1</v>
      </c>
      <c r="R1452">
        <v>2.2000000000000002</v>
      </c>
      <c r="S1452">
        <f>(Table1[[#This Row],[Min BOD]]+Table1[[#This Row],[Max BOD]])/2</f>
        <v>1.1500000000000001</v>
      </c>
      <c r="T1452" s="1">
        <v>1.02966469428008</v>
      </c>
      <c r="U1452" s="1">
        <v>6.1141617357001996</v>
      </c>
      <c r="V1452" s="1">
        <f>(Table1[[#This Row],[Min Nitrate N + Nitrite N]]+Table1[[#This Row],[Max Nitrate N + Nitrite N]])/2</f>
        <v>3.5719132149901398</v>
      </c>
      <c r="W1452" s="1">
        <v>881.63300970873797</v>
      </c>
      <c r="X1452" s="1">
        <v>297613.623300971</v>
      </c>
      <c r="Y1452" s="1">
        <f>(Table1[[#This Row],[Min Fecal Coliform]]+Table1[[#This Row],[Max Fecal Coliform]])/2</f>
        <v>149247.62815533986</v>
      </c>
      <c r="Z1452" s="1">
        <v>7234.2093023255802</v>
      </c>
      <c r="AA1452" s="1">
        <v>2663074.23643411</v>
      </c>
      <c r="AB1452" s="1">
        <f>(Table1[[#This Row],[Min Total Coliform]]+Table1[[#This Row],[Max Total Coliform]])/2</f>
        <v>1335154.2228682179</v>
      </c>
      <c r="AC1452" s="1">
        <f>MIN(10, (Table1[[#This Row],[Avg BOD]]/4)*10)</f>
        <v>2.8750000000000004</v>
      </c>
      <c r="AD1452" s="1">
        <f>MIN(10, (Table1[[#This Row],[Avg Fecal Coliform]]/600)*10)</f>
        <v>10</v>
      </c>
      <c r="AE1452" s="1">
        <f>MIN(10, (Table1[[#This Row],[Avg Nitrate N + Nitrite N]]/10)*10)</f>
        <v>3.5719132149901398</v>
      </c>
      <c r="AF1452" s="1">
        <f>IF(OR(Table1[[#This Row],[Avg pH]]&lt;6.5,Table1[[#This Row],[Avg pH]]&gt;8.5),10,0)</f>
        <v>0</v>
      </c>
      <c r="AG1452" s="1">
        <f>MAX(0, 10-(2*Table1[[#This Row],[Avg Dissolved Oxygen]]))</f>
        <v>1.3000000000000007</v>
      </c>
      <c r="AH1452" s="1">
        <f>(Table1[[#This Row],[Fecal Score]]*0.3) + (Table1[[#This Row],[BOD Score]]*0.25) + (Table1[[#This Row],[Nitrate Score]]*0.2) + (Table1[[#This Row],[pH Score]]*0.15) + (Table1[[#This Row],[Dissolved Oxygen Score]]*0.1)</f>
        <v>4.5631326429980277</v>
      </c>
      <c r="AI1452">
        <v>2020</v>
      </c>
    </row>
    <row r="1453" spans="1:35">
      <c r="A1453">
        <v>4040</v>
      </c>
      <c r="B1453" t="s">
        <v>762</v>
      </c>
      <c r="C1453" t="s">
        <v>1</v>
      </c>
      <c r="D1453" t="s">
        <v>88</v>
      </c>
      <c r="E1453">
        <v>19</v>
      </c>
      <c r="F1453">
        <v>30</v>
      </c>
      <c r="G1453">
        <f>(Table1[[#This Row],[Min Temperature]]+Table1[[#This Row],[Max Temperature]])/2</f>
        <v>24.5</v>
      </c>
      <c r="H1453">
        <v>5.6</v>
      </c>
      <c r="I1453">
        <v>8.6999999999999993</v>
      </c>
      <c r="J1453">
        <f>(Table1[[#This Row],[Min Dissolved Oxygen]]+Table1[[#This Row],[Max Dissolved Oxygen]])/2</f>
        <v>7.1499999999999995</v>
      </c>
      <c r="K1453">
        <v>7.6</v>
      </c>
      <c r="L1453">
        <v>8.1999999999999993</v>
      </c>
      <c r="M1453">
        <f>(Table1[[#This Row],[Min pH]]+Table1[[#This Row],[Max pH]])/2</f>
        <v>7.8999999999999995</v>
      </c>
      <c r="N1453">
        <v>143</v>
      </c>
      <c r="O1453">
        <v>227</v>
      </c>
      <c r="P1453">
        <f>(Table1[[#This Row],[Min Conductivity]]+Table1[[#This Row],[Max Conductivity]])/2</f>
        <v>185</v>
      </c>
      <c r="Q1453">
        <v>1</v>
      </c>
      <c r="R1453">
        <v>2.6</v>
      </c>
      <c r="S1453">
        <f>(Table1[[#This Row],[Min BOD]]+Table1[[#This Row],[Max BOD]])/2</f>
        <v>1.8</v>
      </c>
      <c r="T1453" s="1">
        <v>1.02966469428008</v>
      </c>
      <c r="U1453" s="1">
        <v>6.1141617357001996</v>
      </c>
      <c r="V1453" s="1">
        <f>(Table1[[#This Row],[Min Nitrate N + Nitrite N]]+Table1[[#This Row],[Max Nitrate N + Nitrite N]])/2</f>
        <v>3.5719132149901398</v>
      </c>
      <c r="W1453" s="1">
        <v>881.63300970873797</v>
      </c>
      <c r="X1453" s="1">
        <v>297613.623300971</v>
      </c>
      <c r="Y1453" s="1">
        <f>(Table1[[#This Row],[Min Fecal Coliform]]+Table1[[#This Row],[Max Fecal Coliform]])/2</f>
        <v>149247.62815533986</v>
      </c>
      <c r="Z1453" s="1">
        <v>7234.2093023255802</v>
      </c>
      <c r="AA1453" s="1">
        <v>2663074.23643411</v>
      </c>
      <c r="AB1453" s="1">
        <f>(Table1[[#This Row],[Min Total Coliform]]+Table1[[#This Row],[Max Total Coliform]])/2</f>
        <v>1335154.2228682179</v>
      </c>
      <c r="AC1453" s="1">
        <f>MIN(10, (Table1[[#This Row],[Avg BOD]]/4)*10)</f>
        <v>4.5</v>
      </c>
      <c r="AD1453" s="1">
        <f>MIN(10, (Table1[[#This Row],[Avg Fecal Coliform]]/600)*10)</f>
        <v>10</v>
      </c>
      <c r="AE1453" s="1">
        <f>MIN(10, (Table1[[#This Row],[Avg Nitrate N + Nitrite N]]/10)*10)</f>
        <v>3.5719132149901398</v>
      </c>
      <c r="AF1453" s="1">
        <f>IF(OR(Table1[[#This Row],[Avg pH]]&lt;6.5,Table1[[#This Row],[Avg pH]]&gt;8.5),10,0)</f>
        <v>0</v>
      </c>
      <c r="AG1453" s="1">
        <f>MAX(0, 10-(2*Table1[[#This Row],[Avg Dissolved Oxygen]]))</f>
        <v>0</v>
      </c>
      <c r="AH1453" s="1">
        <f>(Table1[[#This Row],[Fecal Score]]*0.3) + (Table1[[#This Row],[BOD Score]]*0.25) + (Table1[[#This Row],[Nitrate Score]]*0.2) + (Table1[[#This Row],[pH Score]]*0.15) + (Table1[[#This Row],[Dissolved Oxygen Score]]*0.1)</f>
        <v>4.8393826429980278</v>
      </c>
      <c r="AI1453">
        <v>2020</v>
      </c>
    </row>
    <row r="1454" spans="1:35">
      <c r="A1454">
        <v>4041</v>
      </c>
      <c r="B1454" t="s">
        <v>763</v>
      </c>
      <c r="C1454" t="s">
        <v>1</v>
      </c>
      <c r="D1454" t="s">
        <v>88</v>
      </c>
      <c r="E1454">
        <v>14</v>
      </c>
      <c r="F1454">
        <v>29</v>
      </c>
      <c r="G1454">
        <f>(Table1[[#This Row],[Min Temperature]]+Table1[[#This Row],[Max Temperature]])/2</f>
        <v>21.5</v>
      </c>
      <c r="H1454">
        <v>0.9</v>
      </c>
      <c r="I1454">
        <v>3.4</v>
      </c>
      <c r="J1454">
        <f>(Table1[[#This Row],[Min Dissolved Oxygen]]+Table1[[#This Row],[Max Dissolved Oxygen]])/2</f>
        <v>2.15</v>
      </c>
      <c r="K1454">
        <v>7</v>
      </c>
      <c r="L1454">
        <v>7.7</v>
      </c>
      <c r="M1454">
        <f>(Table1[[#This Row],[Min pH]]+Table1[[#This Row],[Max pH]])/2</f>
        <v>7.35</v>
      </c>
      <c r="N1454">
        <v>316</v>
      </c>
      <c r="O1454">
        <v>686</v>
      </c>
      <c r="P1454">
        <f>(Table1[[#This Row],[Min Conductivity]]+Table1[[#This Row],[Max Conductivity]])/2</f>
        <v>501</v>
      </c>
      <c r="Q1454">
        <v>3.2</v>
      </c>
      <c r="R1454">
        <v>16.899999999999999</v>
      </c>
      <c r="S1454">
        <f>(Table1[[#This Row],[Min BOD]]+Table1[[#This Row],[Max BOD]])/2</f>
        <v>10.049999999999999</v>
      </c>
      <c r="T1454" s="1">
        <v>1.02966469428008</v>
      </c>
      <c r="U1454" s="1">
        <v>6.1141617357001996</v>
      </c>
      <c r="V1454" s="1">
        <f>(Table1[[#This Row],[Min Nitrate N + Nitrite N]]+Table1[[#This Row],[Max Nitrate N + Nitrite N]])/2</f>
        <v>3.5719132149901398</v>
      </c>
      <c r="W1454" s="1">
        <v>881.63300970873797</v>
      </c>
      <c r="X1454" s="1">
        <v>297613.623300971</v>
      </c>
      <c r="Y1454" s="1">
        <f>(Table1[[#This Row],[Min Fecal Coliform]]+Table1[[#This Row],[Max Fecal Coliform]])/2</f>
        <v>149247.62815533986</v>
      </c>
      <c r="Z1454" s="1">
        <v>7234.2093023255802</v>
      </c>
      <c r="AA1454" s="1">
        <v>2663074.23643411</v>
      </c>
      <c r="AB1454" s="1">
        <f>(Table1[[#This Row],[Min Total Coliform]]+Table1[[#This Row],[Max Total Coliform]])/2</f>
        <v>1335154.2228682179</v>
      </c>
      <c r="AC1454" s="1">
        <f>MIN(10, (Table1[[#This Row],[Avg BOD]]/4)*10)</f>
        <v>10</v>
      </c>
      <c r="AD1454" s="1">
        <f>MIN(10, (Table1[[#This Row],[Avg Fecal Coliform]]/600)*10)</f>
        <v>10</v>
      </c>
      <c r="AE1454" s="1">
        <f>MIN(10, (Table1[[#This Row],[Avg Nitrate N + Nitrite N]]/10)*10)</f>
        <v>3.5719132149901398</v>
      </c>
      <c r="AF1454" s="1">
        <f>IF(OR(Table1[[#This Row],[Avg pH]]&lt;6.5,Table1[[#This Row],[Avg pH]]&gt;8.5),10,0)</f>
        <v>0</v>
      </c>
      <c r="AG1454" s="1">
        <f>MAX(0, 10-(2*Table1[[#This Row],[Avg Dissolved Oxygen]]))</f>
        <v>5.7</v>
      </c>
      <c r="AH1454" s="1">
        <f>(Table1[[#This Row],[Fecal Score]]*0.3) + (Table1[[#This Row],[BOD Score]]*0.25) + (Table1[[#This Row],[Nitrate Score]]*0.2) + (Table1[[#This Row],[pH Score]]*0.15) + (Table1[[#This Row],[Dissolved Oxygen Score]]*0.1)</f>
        <v>6.7843826429980281</v>
      </c>
      <c r="AI1454">
        <v>2020</v>
      </c>
    </row>
    <row r="1455" spans="1:35">
      <c r="A1455">
        <v>4042</v>
      </c>
      <c r="B1455" t="s">
        <v>764</v>
      </c>
      <c r="C1455" t="s">
        <v>1</v>
      </c>
      <c r="D1455" t="s">
        <v>88</v>
      </c>
      <c r="E1455">
        <v>14</v>
      </c>
      <c r="F1455">
        <v>29</v>
      </c>
      <c r="G1455">
        <f>(Table1[[#This Row],[Min Temperature]]+Table1[[#This Row],[Max Temperature]])/2</f>
        <v>21.5</v>
      </c>
      <c r="H1455">
        <v>0.5</v>
      </c>
      <c r="I1455">
        <v>3.2</v>
      </c>
      <c r="J1455">
        <f>(Table1[[#This Row],[Min Dissolved Oxygen]]+Table1[[#This Row],[Max Dissolved Oxygen]])/2</f>
        <v>1.85</v>
      </c>
      <c r="K1455">
        <v>7.1</v>
      </c>
      <c r="L1455">
        <v>7.5</v>
      </c>
      <c r="M1455">
        <f>(Table1[[#This Row],[Min pH]]+Table1[[#This Row],[Max pH]])/2</f>
        <v>7.3</v>
      </c>
      <c r="N1455">
        <v>350</v>
      </c>
      <c r="O1455">
        <v>708</v>
      </c>
      <c r="P1455">
        <f>(Table1[[#This Row],[Min Conductivity]]+Table1[[#This Row],[Max Conductivity]])/2</f>
        <v>529</v>
      </c>
      <c r="Q1455">
        <v>3.6</v>
      </c>
      <c r="R1455">
        <v>17.399999999999999</v>
      </c>
      <c r="S1455">
        <f>(Table1[[#This Row],[Min BOD]]+Table1[[#This Row],[Max BOD]])/2</f>
        <v>10.5</v>
      </c>
      <c r="T1455" s="1">
        <v>1.02966469428008</v>
      </c>
      <c r="U1455" s="1">
        <v>6.1141617357001996</v>
      </c>
      <c r="V1455" s="1">
        <f>(Table1[[#This Row],[Min Nitrate N + Nitrite N]]+Table1[[#This Row],[Max Nitrate N + Nitrite N]])/2</f>
        <v>3.5719132149901398</v>
      </c>
      <c r="W1455" s="1">
        <v>881.63300970873797</v>
      </c>
      <c r="X1455" s="1">
        <v>297613.623300971</v>
      </c>
      <c r="Y1455" s="1">
        <f>(Table1[[#This Row],[Min Fecal Coliform]]+Table1[[#This Row],[Max Fecal Coliform]])/2</f>
        <v>149247.62815533986</v>
      </c>
      <c r="Z1455" s="1">
        <v>7234.2093023255802</v>
      </c>
      <c r="AA1455" s="1">
        <v>2663074.23643411</v>
      </c>
      <c r="AB1455" s="1">
        <f>(Table1[[#This Row],[Min Total Coliform]]+Table1[[#This Row],[Max Total Coliform]])/2</f>
        <v>1335154.2228682179</v>
      </c>
      <c r="AC1455" s="1">
        <f>MIN(10, (Table1[[#This Row],[Avg BOD]]/4)*10)</f>
        <v>10</v>
      </c>
      <c r="AD1455" s="1">
        <f>MIN(10, (Table1[[#This Row],[Avg Fecal Coliform]]/600)*10)</f>
        <v>10</v>
      </c>
      <c r="AE1455" s="1">
        <f>MIN(10, (Table1[[#This Row],[Avg Nitrate N + Nitrite N]]/10)*10)</f>
        <v>3.5719132149901398</v>
      </c>
      <c r="AF1455" s="1">
        <f>IF(OR(Table1[[#This Row],[Avg pH]]&lt;6.5,Table1[[#This Row],[Avg pH]]&gt;8.5),10,0)</f>
        <v>0</v>
      </c>
      <c r="AG1455" s="1">
        <f>MAX(0, 10-(2*Table1[[#This Row],[Avg Dissolved Oxygen]]))</f>
        <v>6.3</v>
      </c>
      <c r="AH1455" s="1">
        <f>(Table1[[#This Row],[Fecal Score]]*0.3) + (Table1[[#This Row],[BOD Score]]*0.25) + (Table1[[#This Row],[Nitrate Score]]*0.2) + (Table1[[#This Row],[pH Score]]*0.15) + (Table1[[#This Row],[Dissolved Oxygen Score]]*0.1)</f>
        <v>6.8443826429980277</v>
      </c>
      <c r="AI1455">
        <v>2020</v>
      </c>
    </row>
    <row r="1456" spans="1:35">
      <c r="A1456">
        <v>4043</v>
      </c>
      <c r="B1456" t="s">
        <v>544</v>
      </c>
      <c r="C1456" t="s">
        <v>1</v>
      </c>
      <c r="D1456" t="s">
        <v>88</v>
      </c>
      <c r="E1456">
        <v>13</v>
      </c>
      <c r="F1456">
        <v>27</v>
      </c>
      <c r="G1456">
        <f>(Table1[[#This Row],[Min Temperature]]+Table1[[#This Row],[Max Temperature]])/2</f>
        <v>20</v>
      </c>
      <c r="H1456">
        <v>2.7</v>
      </c>
      <c r="I1456">
        <v>8</v>
      </c>
      <c r="J1456">
        <f>(Table1[[#This Row],[Min Dissolved Oxygen]]+Table1[[#This Row],[Max Dissolved Oxygen]])/2</f>
        <v>5.35</v>
      </c>
      <c r="K1456">
        <v>7.3</v>
      </c>
      <c r="L1456">
        <v>7.8</v>
      </c>
      <c r="M1456">
        <f>(Table1[[#This Row],[Min pH]]+Table1[[#This Row],[Max pH]])/2</f>
        <v>7.55</v>
      </c>
      <c r="N1456">
        <v>125</v>
      </c>
      <c r="O1456">
        <v>528</v>
      </c>
      <c r="P1456">
        <f>(Table1[[#This Row],[Min Conductivity]]+Table1[[#This Row],[Max Conductivity]])/2</f>
        <v>326.5</v>
      </c>
      <c r="Q1456">
        <v>1.4</v>
      </c>
      <c r="R1456">
        <v>3.6</v>
      </c>
      <c r="S1456">
        <f>(Table1[[#This Row],[Min BOD]]+Table1[[#This Row],[Max BOD]])/2</f>
        <v>2.5</v>
      </c>
      <c r="T1456" s="1">
        <v>1.02966469428008</v>
      </c>
      <c r="U1456" s="1">
        <v>6.1141617357001996</v>
      </c>
      <c r="V1456" s="1">
        <f>(Table1[[#This Row],[Min Nitrate N + Nitrite N]]+Table1[[#This Row],[Max Nitrate N + Nitrite N]])/2</f>
        <v>3.5719132149901398</v>
      </c>
      <c r="W1456" s="1">
        <v>881.63300970873797</v>
      </c>
      <c r="X1456" s="1">
        <v>297613.623300971</v>
      </c>
      <c r="Y1456" s="1">
        <f>(Table1[[#This Row],[Min Fecal Coliform]]+Table1[[#This Row],[Max Fecal Coliform]])/2</f>
        <v>149247.62815533986</v>
      </c>
      <c r="Z1456" s="1">
        <v>7234.2093023255802</v>
      </c>
      <c r="AA1456" s="1">
        <v>2663074.23643411</v>
      </c>
      <c r="AB1456" s="1">
        <f>(Table1[[#This Row],[Min Total Coliform]]+Table1[[#This Row],[Max Total Coliform]])/2</f>
        <v>1335154.2228682179</v>
      </c>
      <c r="AC1456" s="1">
        <f>MIN(10, (Table1[[#This Row],[Avg BOD]]/4)*10)</f>
        <v>6.25</v>
      </c>
      <c r="AD1456" s="1">
        <f>MIN(10, (Table1[[#This Row],[Avg Fecal Coliform]]/600)*10)</f>
        <v>10</v>
      </c>
      <c r="AE1456" s="1">
        <f>MIN(10, (Table1[[#This Row],[Avg Nitrate N + Nitrite N]]/10)*10)</f>
        <v>3.5719132149901398</v>
      </c>
      <c r="AF1456" s="1">
        <f>IF(OR(Table1[[#This Row],[Avg pH]]&lt;6.5,Table1[[#This Row],[Avg pH]]&gt;8.5),10,0)</f>
        <v>0</v>
      </c>
      <c r="AG1456" s="1">
        <f>MAX(0, 10-(2*Table1[[#This Row],[Avg Dissolved Oxygen]]))</f>
        <v>0</v>
      </c>
      <c r="AH1456" s="1">
        <f>(Table1[[#This Row],[Fecal Score]]*0.3) + (Table1[[#This Row],[BOD Score]]*0.25) + (Table1[[#This Row],[Nitrate Score]]*0.2) + (Table1[[#This Row],[pH Score]]*0.15) + (Table1[[#This Row],[Dissolved Oxygen Score]]*0.1)</f>
        <v>5.2768826429980278</v>
      </c>
      <c r="AI1456">
        <v>2020</v>
      </c>
    </row>
    <row r="1457" spans="1:35">
      <c r="A1457">
        <v>4044</v>
      </c>
      <c r="B1457" t="s">
        <v>765</v>
      </c>
      <c r="C1457" t="s">
        <v>1</v>
      </c>
      <c r="D1457" t="s">
        <v>88</v>
      </c>
      <c r="E1457">
        <v>16</v>
      </c>
      <c r="F1457">
        <v>30</v>
      </c>
      <c r="G1457">
        <f>(Table1[[#This Row],[Min Temperature]]+Table1[[#This Row],[Max Temperature]])/2</f>
        <v>23</v>
      </c>
      <c r="H1457">
        <v>2.7</v>
      </c>
      <c r="I1457">
        <v>7.2</v>
      </c>
      <c r="J1457">
        <f>(Table1[[#This Row],[Min Dissolved Oxygen]]+Table1[[#This Row],[Max Dissolved Oxygen]])/2</f>
        <v>4.95</v>
      </c>
      <c r="K1457">
        <v>7.1</v>
      </c>
      <c r="L1457">
        <v>7.6</v>
      </c>
      <c r="M1457">
        <f>(Table1[[#This Row],[Min pH]]+Table1[[#This Row],[Max pH]])/2</f>
        <v>7.35</v>
      </c>
      <c r="N1457">
        <v>228</v>
      </c>
      <c r="O1457">
        <v>417</v>
      </c>
      <c r="P1457">
        <f>(Table1[[#This Row],[Min Conductivity]]+Table1[[#This Row],[Max Conductivity]])/2</f>
        <v>322.5</v>
      </c>
      <c r="Q1457">
        <v>1.6</v>
      </c>
      <c r="R1457">
        <v>4.5</v>
      </c>
      <c r="S1457">
        <f>(Table1[[#This Row],[Min BOD]]+Table1[[#This Row],[Max BOD]])/2</f>
        <v>3.05</v>
      </c>
      <c r="T1457" s="1">
        <v>1.02966469428008</v>
      </c>
      <c r="U1457" s="1">
        <v>6.1141617357001996</v>
      </c>
      <c r="V1457" s="1">
        <f>(Table1[[#This Row],[Min Nitrate N + Nitrite N]]+Table1[[#This Row],[Max Nitrate N + Nitrite N]])/2</f>
        <v>3.5719132149901398</v>
      </c>
      <c r="W1457" s="1">
        <v>881.63300970873797</v>
      </c>
      <c r="X1457" s="1">
        <v>297613.623300971</v>
      </c>
      <c r="Y1457" s="1">
        <f>(Table1[[#This Row],[Min Fecal Coliform]]+Table1[[#This Row],[Max Fecal Coliform]])/2</f>
        <v>149247.62815533986</v>
      </c>
      <c r="Z1457" s="1">
        <v>7234.2093023255802</v>
      </c>
      <c r="AA1457" s="1">
        <v>2663074.23643411</v>
      </c>
      <c r="AB1457" s="1">
        <f>(Table1[[#This Row],[Min Total Coliform]]+Table1[[#This Row],[Max Total Coliform]])/2</f>
        <v>1335154.2228682179</v>
      </c>
      <c r="AC1457" s="1">
        <f>MIN(10, (Table1[[#This Row],[Avg BOD]]/4)*10)</f>
        <v>7.625</v>
      </c>
      <c r="AD1457" s="1">
        <f>MIN(10, (Table1[[#This Row],[Avg Fecal Coliform]]/600)*10)</f>
        <v>10</v>
      </c>
      <c r="AE1457" s="1">
        <f>MIN(10, (Table1[[#This Row],[Avg Nitrate N + Nitrite N]]/10)*10)</f>
        <v>3.5719132149901398</v>
      </c>
      <c r="AF1457" s="1">
        <f>IF(OR(Table1[[#This Row],[Avg pH]]&lt;6.5,Table1[[#This Row],[Avg pH]]&gt;8.5),10,0)</f>
        <v>0</v>
      </c>
      <c r="AG1457" s="1">
        <f>MAX(0, 10-(2*Table1[[#This Row],[Avg Dissolved Oxygen]]))</f>
        <v>9.9999999999999645E-2</v>
      </c>
      <c r="AH1457" s="1">
        <f>(Table1[[#This Row],[Fecal Score]]*0.3) + (Table1[[#This Row],[BOD Score]]*0.25) + (Table1[[#This Row],[Nitrate Score]]*0.2) + (Table1[[#This Row],[pH Score]]*0.15) + (Table1[[#This Row],[Dissolved Oxygen Score]]*0.1)</f>
        <v>5.6306326429980276</v>
      </c>
      <c r="AI1457">
        <v>2020</v>
      </c>
    </row>
    <row r="1458" spans="1:35">
      <c r="A1458">
        <v>4045</v>
      </c>
      <c r="B1458" t="s">
        <v>766</v>
      </c>
      <c r="C1458" t="s">
        <v>1</v>
      </c>
      <c r="D1458" t="s">
        <v>88</v>
      </c>
      <c r="E1458">
        <v>17</v>
      </c>
      <c r="F1458">
        <v>29</v>
      </c>
      <c r="G1458">
        <f>(Table1[[#This Row],[Min Temperature]]+Table1[[#This Row],[Max Temperature]])/2</f>
        <v>23</v>
      </c>
      <c r="H1458">
        <v>0.7</v>
      </c>
      <c r="I1458">
        <v>4.5</v>
      </c>
      <c r="J1458">
        <f>(Table1[[#This Row],[Min Dissolved Oxygen]]+Table1[[#This Row],[Max Dissolved Oxygen]])/2</f>
        <v>2.6</v>
      </c>
      <c r="K1458">
        <v>7.1</v>
      </c>
      <c r="L1458">
        <v>7.3</v>
      </c>
      <c r="M1458">
        <f>(Table1[[#This Row],[Min pH]]+Table1[[#This Row],[Max pH]])/2</f>
        <v>7.1999999999999993</v>
      </c>
      <c r="N1458">
        <v>185</v>
      </c>
      <c r="O1458">
        <v>520</v>
      </c>
      <c r="P1458">
        <f>(Table1[[#This Row],[Min Conductivity]]+Table1[[#This Row],[Max Conductivity]])/2</f>
        <v>352.5</v>
      </c>
      <c r="Q1458">
        <v>2.4</v>
      </c>
      <c r="R1458">
        <v>4.9000000000000004</v>
      </c>
      <c r="S1458">
        <f>(Table1[[#This Row],[Min BOD]]+Table1[[#This Row],[Max BOD]])/2</f>
        <v>3.6500000000000004</v>
      </c>
      <c r="T1458" s="1">
        <v>1.02966469428008</v>
      </c>
      <c r="U1458" s="1">
        <v>6.1141617357001996</v>
      </c>
      <c r="V1458" s="1">
        <f>(Table1[[#This Row],[Min Nitrate N + Nitrite N]]+Table1[[#This Row],[Max Nitrate N + Nitrite N]])/2</f>
        <v>3.5719132149901398</v>
      </c>
      <c r="W1458" s="1">
        <v>881.63300970873797</v>
      </c>
      <c r="X1458" s="1">
        <v>297613.623300971</v>
      </c>
      <c r="Y1458" s="1">
        <f>(Table1[[#This Row],[Min Fecal Coliform]]+Table1[[#This Row],[Max Fecal Coliform]])/2</f>
        <v>149247.62815533986</v>
      </c>
      <c r="Z1458" s="1">
        <v>7234.2093023255802</v>
      </c>
      <c r="AA1458" s="1">
        <v>2663074.23643411</v>
      </c>
      <c r="AB1458" s="1">
        <f>(Table1[[#This Row],[Min Total Coliform]]+Table1[[#This Row],[Max Total Coliform]])/2</f>
        <v>1335154.2228682179</v>
      </c>
      <c r="AC1458" s="1">
        <f>MIN(10, (Table1[[#This Row],[Avg BOD]]/4)*10)</f>
        <v>9.125</v>
      </c>
      <c r="AD1458" s="1">
        <f>MIN(10, (Table1[[#This Row],[Avg Fecal Coliform]]/600)*10)</f>
        <v>10</v>
      </c>
      <c r="AE1458" s="1">
        <f>MIN(10, (Table1[[#This Row],[Avg Nitrate N + Nitrite N]]/10)*10)</f>
        <v>3.5719132149901398</v>
      </c>
      <c r="AF1458" s="1">
        <f>IF(OR(Table1[[#This Row],[Avg pH]]&lt;6.5,Table1[[#This Row],[Avg pH]]&gt;8.5),10,0)</f>
        <v>0</v>
      </c>
      <c r="AG1458" s="1">
        <f>MAX(0, 10-(2*Table1[[#This Row],[Avg Dissolved Oxygen]]))</f>
        <v>4.8</v>
      </c>
      <c r="AH1458" s="1">
        <f>(Table1[[#This Row],[Fecal Score]]*0.3) + (Table1[[#This Row],[BOD Score]]*0.25) + (Table1[[#This Row],[Nitrate Score]]*0.2) + (Table1[[#This Row],[pH Score]]*0.15) + (Table1[[#This Row],[Dissolved Oxygen Score]]*0.1)</f>
        <v>6.4756326429980273</v>
      </c>
      <c r="AI1458">
        <v>2020</v>
      </c>
    </row>
    <row r="1459" spans="1:35">
      <c r="A1459">
        <v>4046</v>
      </c>
      <c r="B1459" t="s">
        <v>767</v>
      </c>
      <c r="C1459" t="s">
        <v>1</v>
      </c>
      <c r="D1459" t="s">
        <v>88</v>
      </c>
      <c r="E1459">
        <v>19</v>
      </c>
      <c r="F1459">
        <v>29</v>
      </c>
      <c r="G1459">
        <f>(Table1[[#This Row],[Min Temperature]]+Table1[[#This Row],[Max Temperature]])/2</f>
        <v>24</v>
      </c>
      <c r="H1459">
        <v>0.7</v>
      </c>
      <c r="I1459">
        <v>2.6</v>
      </c>
      <c r="J1459">
        <f>(Table1[[#This Row],[Min Dissolved Oxygen]]+Table1[[#This Row],[Max Dissolved Oxygen]])/2</f>
        <v>1.65</v>
      </c>
      <c r="K1459">
        <v>7.1</v>
      </c>
      <c r="L1459">
        <v>8.3000000000000007</v>
      </c>
      <c r="M1459">
        <f>(Table1[[#This Row],[Min pH]]+Table1[[#This Row],[Max pH]])/2</f>
        <v>7.7</v>
      </c>
      <c r="N1459">
        <v>205</v>
      </c>
      <c r="O1459">
        <v>505</v>
      </c>
      <c r="P1459">
        <f>(Table1[[#This Row],[Min Conductivity]]+Table1[[#This Row],[Max Conductivity]])/2</f>
        <v>355</v>
      </c>
      <c r="Q1459">
        <v>3.4</v>
      </c>
      <c r="R1459">
        <v>6.4</v>
      </c>
      <c r="S1459">
        <f>(Table1[[#This Row],[Min BOD]]+Table1[[#This Row],[Max BOD]])/2</f>
        <v>4.9000000000000004</v>
      </c>
      <c r="T1459" s="1">
        <v>1.02966469428008</v>
      </c>
      <c r="U1459" s="1">
        <v>6.1141617357001996</v>
      </c>
      <c r="V1459" s="1">
        <f>(Table1[[#This Row],[Min Nitrate N + Nitrite N]]+Table1[[#This Row],[Max Nitrate N + Nitrite N]])/2</f>
        <v>3.5719132149901398</v>
      </c>
      <c r="W1459" s="1">
        <v>881.63300970873797</v>
      </c>
      <c r="X1459" s="1">
        <v>297613.623300971</v>
      </c>
      <c r="Y1459" s="1">
        <f>(Table1[[#This Row],[Min Fecal Coliform]]+Table1[[#This Row],[Max Fecal Coliform]])/2</f>
        <v>149247.62815533986</v>
      </c>
      <c r="Z1459" s="1">
        <v>7234.2093023255802</v>
      </c>
      <c r="AA1459" s="1">
        <v>2663074.23643411</v>
      </c>
      <c r="AB1459" s="1">
        <f>(Table1[[#This Row],[Min Total Coliform]]+Table1[[#This Row],[Max Total Coliform]])/2</f>
        <v>1335154.2228682179</v>
      </c>
      <c r="AC1459" s="1">
        <f>MIN(10, (Table1[[#This Row],[Avg BOD]]/4)*10)</f>
        <v>10</v>
      </c>
      <c r="AD1459" s="1">
        <f>MIN(10, (Table1[[#This Row],[Avg Fecal Coliform]]/600)*10)</f>
        <v>10</v>
      </c>
      <c r="AE1459" s="1">
        <f>MIN(10, (Table1[[#This Row],[Avg Nitrate N + Nitrite N]]/10)*10)</f>
        <v>3.5719132149901398</v>
      </c>
      <c r="AF1459" s="1">
        <f>IF(OR(Table1[[#This Row],[Avg pH]]&lt;6.5,Table1[[#This Row],[Avg pH]]&gt;8.5),10,0)</f>
        <v>0</v>
      </c>
      <c r="AG1459" s="1">
        <f>MAX(0, 10-(2*Table1[[#This Row],[Avg Dissolved Oxygen]]))</f>
        <v>6.7</v>
      </c>
      <c r="AH1459" s="1">
        <f>(Table1[[#This Row],[Fecal Score]]*0.3) + (Table1[[#This Row],[BOD Score]]*0.25) + (Table1[[#This Row],[Nitrate Score]]*0.2) + (Table1[[#This Row],[pH Score]]*0.15) + (Table1[[#This Row],[Dissolved Oxygen Score]]*0.1)</f>
        <v>6.8843826429980277</v>
      </c>
      <c r="AI1459">
        <v>2020</v>
      </c>
    </row>
    <row r="1460" spans="1:35">
      <c r="A1460">
        <v>4047</v>
      </c>
      <c r="B1460" t="s">
        <v>768</v>
      </c>
      <c r="C1460" t="s">
        <v>1</v>
      </c>
      <c r="D1460" t="s">
        <v>88</v>
      </c>
      <c r="E1460">
        <v>17</v>
      </c>
      <c r="F1460">
        <v>27</v>
      </c>
      <c r="G1460">
        <f>(Table1[[#This Row],[Min Temperature]]+Table1[[#This Row],[Max Temperature]])/2</f>
        <v>22</v>
      </c>
      <c r="H1460">
        <v>1</v>
      </c>
      <c r="I1460">
        <v>2.2000000000000002</v>
      </c>
      <c r="J1460">
        <f>(Table1[[#This Row],[Min Dissolved Oxygen]]+Table1[[#This Row],[Max Dissolved Oxygen]])/2</f>
        <v>1.6</v>
      </c>
      <c r="K1460">
        <v>7</v>
      </c>
      <c r="L1460">
        <v>7.2</v>
      </c>
      <c r="M1460">
        <f>(Table1[[#This Row],[Min pH]]+Table1[[#This Row],[Max pH]])/2</f>
        <v>7.1</v>
      </c>
      <c r="N1460">
        <v>194</v>
      </c>
      <c r="O1460">
        <v>493</v>
      </c>
      <c r="P1460">
        <f>(Table1[[#This Row],[Min Conductivity]]+Table1[[#This Row],[Max Conductivity]])/2</f>
        <v>343.5</v>
      </c>
      <c r="Q1460">
        <v>4</v>
      </c>
      <c r="R1460">
        <v>6.2</v>
      </c>
      <c r="S1460">
        <f>(Table1[[#This Row],[Min BOD]]+Table1[[#This Row],[Max BOD]])/2</f>
        <v>5.0999999999999996</v>
      </c>
      <c r="T1460" s="1">
        <v>1.02966469428008</v>
      </c>
      <c r="U1460" s="1">
        <v>6.1141617357001996</v>
      </c>
      <c r="V1460" s="1">
        <f>(Table1[[#This Row],[Min Nitrate N + Nitrite N]]+Table1[[#This Row],[Max Nitrate N + Nitrite N]])/2</f>
        <v>3.5719132149901398</v>
      </c>
      <c r="W1460" s="1">
        <v>881.63300970873797</v>
      </c>
      <c r="X1460" s="1">
        <v>297613.623300971</v>
      </c>
      <c r="Y1460" s="1">
        <f>(Table1[[#This Row],[Min Fecal Coliform]]+Table1[[#This Row],[Max Fecal Coliform]])/2</f>
        <v>149247.62815533986</v>
      </c>
      <c r="Z1460" s="1">
        <v>7234.2093023255802</v>
      </c>
      <c r="AA1460" s="1">
        <v>2663074.23643411</v>
      </c>
      <c r="AB1460" s="1">
        <f>(Table1[[#This Row],[Min Total Coliform]]+Table1[[#This Row],[Max Total Coliform]])/2</f>
        <v>1335154.2228682179</v>
      </c>
      <c r="AC1460" s="1">
        <f>MIN(10, (Table1[[#This Row],[Avg BOD]]/4)*10)</f>
        <v>10</v>
      </c>
      <c r="AD1460" s="1">
        <f>MIN(10, (Table1[[#This Row],[Avg Fecal Coliform]]/600)*10)</f>
        <v>10</v>
      </c>
      <c r="AE1460" s="1">
        <f>MIN(10, (Table1[[#This Row],[Avg Nitrate N + Nitrite N]]/10)*10)</f>
        <v>3.5719132149901398</v>
      </c>
      <c r="AF1460" s="1">
        <f>IF(OR(Table1[[#This Row],[Avg pH]]&lt;6.5,Table1[[#This Row],[Avg pH]]&gt;8.5),10,0)</f>
        <v>0</v>
      </c>
      <c r="AG1460" s="1">
        <f>MAX(0, 10-(2*Table1[[#This Row],[Avg Dissolved Oxygen]]))</f>
        <v>6.8</v>
      </c>
      <c r="AH1460" s="1">
        <f>(Table1[[#This Row],[Fecal Score]]*0.3) + (Table1[[#This Row],[BOD Score]]*0.25) + (Table1[[#This Row],[Nitrate Score]]*0.2) + (Table1[[#This Row],[pH Score]]*0.15) + (Table1[[#This Row],[Dissolved Oxygen Score]]*0.1)</f>
        <v>6.8943826429980275</v>
      </c>
      <c r="AI1460">
        <v>2020</v>
      </c>
    </row>
    <row r="1461" spans="1:35">
      <c r="A1461">
        <v>4048</v>
      </c>
      <c r="B1461" t="s">
        <v>769</v>
      </c>
      <c r="C1461" t="s">
        <v>1</v>
      </c>
      <c r="D1461" t="s">
        <v>88</v>
      </c>
      <c r="E1461">
        <v>19</v>
      </c>
      <c r="F1461">
        <v>24</v>
      </c>
      <c r="G1461">
        <f>(Table1[[#This Row],[Min Temperature]]+Table1[[#This Row],[Max Temperature]])/2</f>
        <v>21.5</v>
      </c>
      <c r="H1461">
        <v>1.8</v>
      </c>
      <c r="I1461">
        <v>7.3</v>
      </c>
      <c r="J1461">
        <f>(Table1[[#This Row],[Min Dissolved Oxygen]]+Table1[[#This Row],[Max Dissolved Oxygen]])/2</f>
        <v>4.55</v>
      </c>
      <c r="K1461">
        <v>7</v>
      </c>
      <c r="L1461">
        <v>7.2</v>
      </c>
      <c r="M1461">
        <f>(Table1[[#This Row],[Min pH]]+Table1[[#This Row],[Max pH]])/2</f>
        <v>7.1</v>
      </c>
      <c r="N1461">
        <v>103</v>
      </c>
      <c r="O1461">
        <v>499</v>
      </c>
      <c r="P1461">
        <f>(Table1[[#This Row],[Min Conductivity]]+Table1[[#This Row],[Max Conductivity]])/2</f>
        <v>301</v>
      </c>
      <c r="Q1461">
        <v>2.4</v>
      </c>
      <c r="R1461">
        <v>10.4</v>
      </c>
      <c r="S1461">
        <f>(Table1[[#This Row],[Min BOD]]+Table1[[#This Row],[Max BOD]])/2</f>
        <v>6.4</v>
      </c>
      <c r="T1461" s="1">
        <v>1.02966469428008</v>
      </c>
      <c r="U1461" s="1">
        <v>6.1141617357001996</v>
      </c>
      <c r="V1461" s="1">
        <f>(Table1[[#This Row],[Min Nitrate N + Nitrite N]]+Table1[[#This Row],[Max Nitrate N + Nitrite N]])/2</f>
        <v>3.5719132149901398</v>
      </c>
      <c r="W1461" s="1">
        <v>881.63300970873797</v>
      </c>
      <c r="X1461" s="1">
        <v>297613.623300971</v>
      </c>
      <c r="Y1461" s="1">
        <f>(Table1[[#This Row],[Min Fecal Coliform]]+Table1[[#This Row],[Max Fecal Coliform]])/2</f>
        <v>149247.62815533986</v>
      </c>
      <c r="Z1461" s="1">
        <v>7234.2093023255802</v>
      </c>
      <c r="AA1461" s="1">
        <v>2663074.23643411</v>
      </c>
      <c r="AB1461" s="1">
        <f>(Table1[[#This Row],[Min Total Coliform]]+Table1[[#This Row],[Max Total Coliform]])/2</f>
        <v>1335154.2228682179</v>
      </c>
      <c r="AC1461" s="1">
        <f>MIN(10, (Table1[[#This Row],[Avg BOD]]/4)*10)</f>
        <v>10</v>
      </c>
      <c r="AD1461" s="1">
        <f>MIN(10, (Table1[[#This Row],[Avg Fecal Coliform]]/600)*10)</f>
        <v>10</v>
      </c>
      <c r="AE1461" s="1">
        <f>MIN(10, (Table1[[#This Row],[Avg Nitrate N + Nitrite N]]/10)*10)</f>
        <v>3.5719132149901398</v>
      </c>
      <c r="AF1461" s="1">
        <f>IF(OR(Table1[[#This Row],[Avg pH]]&lt;6.5,Table1[[#This Row],[Avg pH]]&gt;8.5),10,0)</f>
        <v>0</v>
      </c>
      <c r="AG1461" s="1">
        <f>MAX(0, 10-(2*Table1[[#This Row],[Avg Dissolved Oxygen]]))</f>
        <v>0.90000000000000036</v>
      </c>
      <c r="AH1461" s="1">
        <f>(Table1[[#This Row],[Fecal Score]]*0.3) + (Table1[[#This Row],[BOD Score]]*0.25) + (Table1[[#This Row],[Nitrate Score]]*0.2) + (Table1[[#This Row],[pH Score]]*0.15) + (Table1[[#This Row],[Dissolved Oxygen Score]]*0.1)</f>
        <v>6.3043826429980276</v>
      </c>
      <c r="AI1461">
        <v>2020</v>
      </c>
    </row>
    <row r="1462" spans="1:35">
      <c r="A1462">
        <v>4049</v>
      </c>
      <c r="B1462" t="s">
        <v>770</v>
      </c>
      <c r="C1462" t="s">
        <v>1</v>
      </c>
      <c r="D1462" t="s">
        <v>88</v>
      </c>
      <c r="E1462">
        <v>18</v>
      </c>
      <c r="F1462">
        <v>19</v>
      </c>
      <c r="G1462">
        <f>(Table1[[#This Row],[Min Temperature]]+Table1[[#This Row],[Max Temperature]])/2</f>
        <v>18.5</v>
      </c>
      <c r="H1462">
        <v>2.8</v>
      </c>
      <c r="I1462">
        <v>7.2</v>
      </c>
      <c r="J1462">
        <f>(Table1[[#This Row],[Min Dissolved Oxygen]]+Table1[[#This Row],[Max Dissolved Oxygen]])/2</f>
        <v>5</v>
      </c>
      <c r="K1462">
        <v>7</v>
      </c>
      <c r="L1462">
        <v>7.6</v>
      </c>
      <c r="M1462">
        <f>(Table1[[#This Row],[Min pH]]+Table1[[#This Row],[Max pH]])/2</f>
        <v>7.3</v>
      </c>
      <c r="N1462">
        <v>90</v>
      </c>
      <c r="O1462">
        <v>241</v>
      </c>
      <c r="P1462">
        <f>(Table1[[#This Row],[Min Conductivity]]+Table1[[#This Row],[Max Conductivity]])/2</f>
        <v>165.5</v>
      </c>
      <c r="Q1462">
        <v>1.6</v>
      </c>
      <c r="R1462">
        <v>5.8</v>
      </c>
      <c r="S1462">
        <f>(Table1[[#This Row],[Min BOD]]+Table1[[#This Row],[Max BOD]])/2</f>
        <v>3.7</v>
      </c>
      <c r="T1462" s="1">
        <v>1.02966469428008</v>
      </c>
      <c r="U1462" s="1">
        <v>6.1141617357001996</v>
      </c>
      <c r="V1462" s="1">
        <f>(Table1[[#This Row],[Min Nitrate N + Nitrite N]]+Table1[[#This Row],[Max Nitrate N + Nitrite N]])/2</f>
        <v>3.5719132149901398</v>
      </c>
      <c r="W1462" s="1">
        <v>881.63300970873797</v>
      </c>
      <c r="X1462" s="1">
        <v>297613.623300971</v>
      </c>
      <c r="Y1462" s="1">
        <f>(Table1[[#This Row],[Min Fecal Coliform]]+Table1[[#This Row],[Max Fecal Coliform]])/2</f>
        <v>149247.62815533986</v>
      </c>
      <c r="Z1462" s="1">
        <v>7234.2093023255802</v>
      </c>
      <c r="AA1462" s="1">
        <v>2663074.23643411</v>
      </c>
      <c r="AB1462" s="1">
        <f>(Table1[[#This Row],[Min Total Coliform]]+Table1[[#This Row],[Max Total Coliform]])/2</f>
        <v>1335154.2228682179</v>
      </c>
      <c r="AC1462" s="1">
        <f>MIN(10, (Table1[[#This Row],[Avg BOD]]/4)*10)</f>
        <v>9.25</v>
      </c>
      <c r="AD1462" s="1">
        <f>MIN(10, (Table1[[#This Row],[Avg Fecal Coliform]]/600)*10)</f>
        <v>10</v>
      </c>
      <c r="AE1462" s="1">
        <f>MIN(10, (Table1[[#This Row],[Avg Nitrate N + Nitrite N]]/10)*10)</f>
        <v>3.5719132149901398</v>
      </c>
      <c r="AF1462" s="1">
        <f>IF(OR(Table1[[#This Row],[Avg pH]]&lt;6.5,Table1[[#This Row],[Avg pH]]&gt;8.5),10,0)</f>
        <v>0</v>
      </c>
      <c r="AG1462" s="1">
        <f>MAX(0, 10-(2*Table1[[#This Row],[Avg Dissolved Oxygen]]))</f>
        <v>0</v>
      </c>
      <c r="AH1462" s="1">
        <f>(Table1[[#This Row],[Fecal Score]]*0.3) + (Table1[[#This Row],[BOD Score]]*0.25) + (Table1[[#This Row],[Nitrate Score]]*0.2) + (Table1[[#This Row],[pH Score]]*0.15) + (Table1[[#This Row],[Dissolved Oxygen Score]]*0.1)</f>
        <v>6.0268826429980278</v>
      </c>
      <c r="AI1462">
        <v>2020</v>
      </c>
    </row>
    <row r="1463" spans="1:35">
      <c r="A1463">
        <v>4050</v>
      </c>
      <c r="B1463" t="s">
        <v>771</v>
      </c>
      <c r="C1463" t="s">
        <v>1</v>
      </c>
      <c r="D1463" t="s">
        <v>88</v>
      </c>
      <c r="E1463">
        <v>16</v>
      </c>
      <c r="F1463">
        <v>16</v>
      </c>
      <c r="G1463">
        <f>(Table1[[#This Row],[Min Temperature]]+Table1[[#This Row],[Max Temperature]])/2</f>
        <v>16</v>
      </c>
      <c r="H1463">
        <v>3.5</v>
      </c>
      <c r="I1463">
        <v>3.5</v>
      </c>
      <c r="J1463">
        <f>(Table1[[#This Row],[Min Dissolved Oxygen]]+Table1[[#This Row],[Max Dissolved Oxygen]])/2</f>
        <v>3.5</v>
      </c>
      <c r="K1463">
        <v>7.1</v>
      </c>
      <c r="L1463">
        <v>7.1</v>
      </c>
      <c r="M1463">
        <f>(Table1[[#This Row],[Min pH]]+Table1[[#This Row],[Max pH]])/2</f>
        <v>7.1</v>
      </c>
      <c r="N1463">
        <v>260</v>
      </c>
      <c r="O1463">
        <v>260</v>
      </c>
      <c r="P1463">
        <f>(Table1[[#This Row],[Min Conductivity]]+Table1[[#This Row],[Max Conductivity]])/2</f>
        <v>260</v>
      </c>
      <c r="Q1463">
        <v>5.8</v>
      </c>
      <c r="R1463">
        <v>5.8</v>
      </c>
      <c r="S1463">
        <f>(Table1[[#This Row],[Min BOD]]+Table1[[#This Row],[Max BOD]])/2</f>
        <v>5.8</v>
      </c>
      <c r="T1463" s="1">
        <v>1.02966469428008</v>
      </c>
      <c r="U1463" s="1">
        <v>6.1141617357001996</v>
      </c>
      <c r="V1463" s="1">
        <f>(Table1[[#This Row],[Min Nitrate N + Nitrite N]]+Table1[[#This Row],[Max Nitrate N + Nitrite N]])/2</f>
        <v>3.5719132149901398</v>
      </c>
      <c r="W1463" s="1">
        <v>881.63300970873797</v>
      </c>
      <c r="X1463" s="1">
        <v>297613.623300971</v>
      </c>
      <c r="Y1463" s="1">
        <f>(Table1[[#This Row],[Min Fecal Coliform]]+Table1[[#This Row],[Max Fecal Coliform]])/2</f>
        <v>149247.62815533986</v>
      </c>
      <c r="Z1463" s="1">
        <v>7234.2093023255802</v>
      </c>
      <c r="AA1463" s="1">
        <v>2663074.23643411</v>
      </c>
      <c r="AB1463" s="1">
        <f>(Table1[[#This Row],[Min Total Coliform]]+Table1[[#This Row],[Max Total Coliform]])/2</f>
        <v>1335154.2228682179</v>
      </c>
      <c r="AC1463" s="1">
        <f>MIN(10, (Table1[[#This Row],[Avg BOD]]/4)*10)</f>
        <v>10</v>
      </c>
      <c r="AD1463" s="1">
        <f>MIN(10, (Table1[[#This Row],[Avg Fecal Coliform]]/600)*10)</f>
        <v>10</v>
      </c>
      <c r="AE1463" s="1">
        <f>MIN(10, (Table1[[#This Row],[Avg Nitrate N + Nitrite N]]/10)*10)</f>
        <v>3.5719132149901398</v>
      </c>
      <c r="AF1463" s="1">
        <f>IF(OR(Table1[[#This Row],[Avg pH]]&lt;6.5,Table1[[#This Row],[Avg pH]]&gt;8.5),10,0)</f>
        <v>0</v>
      </c>
      <c r="AG1463" s="1">
        <f>MAX(0, 10-(2*Table1[[#This Row],[Avg Dissolved Oxygen]]))</f>
        <v>3</v>
      </c>
      <c r="AH1463" s="1">
        <f>(Table1[[#This Row],[Fecal Score]]*0.3) + (Table1[[#This Row],[BOD Score]]*0.25) + (Table1[[#This Row],[Nitrate Score]]*0.2) + (Table1[[#This Row],[pH Score]]*0.15) + (Table1[[#This Row],[Dissolved Oxygen Score]]*0.1)</f>
        <v>6.5143826429980276</v>
      </c>
      <c r="AI1463">
        <v>2020</v>
      </c>
    </row>
    <row r="1464" spans="1:35">
      <c r="A1464">
        <v>2394</v>
      </c>
      <c r="B1464" t="s">
        <v>549</v>
      </c>
      <c r="C1464" t="s">
        <v>1</v>
      </c>
      <c r="D1464" t="s">
        <v>109</v>
      </c>
      <c r="E1464">
        <v>15</v>
      </c>
      <c r="F1464">
        <v>33</v>
      </c>
      <c r="G1464">
        <f>(Table1[[#This Row],[Min Temperature]]+Table1[[#This Row],[Max Temperature]])/2</f>
        <v>24</v>
      </c>
      <c r="H1464">
        <v>7.4</v>
      </c>
      <c r="I1464">
        <v>7.9</v>
      </c>
      <c r="J1464">
        <f>(Table1[[#This Row],[Min Dissolved Oxygen]]+Table1[[#This Row],[Max Dissolved Oxygen]])/2</f>
        <v>7.65</v>
      </c>
      <c r="K1464">
        <v>7.4</v>
      </c>
      <c r="L1464">
        <v>7.6</v>
      </c>
      <c r="M1464">
        <f>(Table1[[#This Row],[Min pH]]+Table1[[#This Row],[Max pH]])/2</f>
        <v>7.5</v>
      </c>
      <c r="N1464" s="1">
        <v>580.25088967971499</v>
      </c>
      <c r="O1464" s="1">
        <v>1731.04804270463</v>
      </c>
      <c r="P1464" s="1">
        <f>(Table1[[#This Row],[Min Conductivity]]+Table1[[#This Row],[Max Conductivity]])/2</f>
        <v>1155.6494661921724</v>
      </c>
      <c r="Q1464">
        <v>0.9</v>
      </c>
      <c r="R1464">
        <v>1.5</v>
      </c>
      <c r="S1464">
        <f>(Table1[[#This Row],[Min BOD]]+Table1[[#This Row],[Max BOD]])/2</f>
        <v>1.2</v>
      </c>
      <c r="T1464" s="1">
        <v>1.02966469428008</v>
      </c>
      <c r="U1464" s="1">
        <v>6.1141617357001996</v>
      </c>
      <c r="V1464" s="1">
        <f>(Table1[[#This Row],[Min Nitrate N + Nitrite N]]+Table1[[#This Row],[Max Nitrate N + Nitrite N]])/2</f>
        <v>3.5719132149901398</v>
      </c>
      <c r="W1464" s="1">
        <v>881.63300970873797</v>
      </c>
      <c r="X1464" s="1">
        <v>297613.623300971</v>
      </c>
      <c r="Y1464" s="1">
        <f>(Table1[[#This Row],[Min Fecal Coliform]]+Table1[[#This Row],[Max Fecal Coliform]])/2</f>
        <v>149247.62815533986</v>
      </c>
      <c r="Z1464" s="1">
        <v>7234.2093023255802</v>
      </c>
      <c r="AA1464" s="1">
        <v>2663074.23643411</v>
      </c>
      <c r="AB1464" s="1">
        <f>(Table1[[#This Row],[Min Total Coliform]]+Table1[[#This Row],[Max Total Coliform]])/2</f>
        <v>1335154.2228682179</v>
      </c>
      <c r="AC1464" s="1">
        <f>MIN(10, (Table1[[#This Row],[Avg BOD]]/4)*10)</f>
        <v>3</v>
      </c>
      <c r="AD1464" s="1">
        <f>MIN(10, (Table1[[#This Row],[Avg Fecal Coliform]]/600)*10)</f>
        <v>10</v>
      </c>
      <c r="AE1464" s="1">
        <f>MIN(10, (Table1[[#This Row],[Avg Nitrate N + Nitrite N]]/10)*10)</f>
        <v>3.5719132149901398</v>
      </c>
      <c r="AF1464" s="1">
        <f>IF(OR(Table1[[#This Row],[Avg pH]]&lt;6.5,Table1[[#This Row],[Avg pH]]&gt;8.5),10,0)</f>
        <v>0</v>
      </c>
      <c r="AG1464" s="1">
        <f>MAX(0, 10-(2*Table1[[#This Row],[Avg Dissolved Oxygen]]))</f>
        <v>0</v>
      </c>
      <c r="AH1464" s="1">
        <f>(Table1[[#This Row],[Fecal Score]]*0.3) + (Table1[[#This Row],[BOD Score]]*0.25) + (Table1[[#This Row],[Nitrate Score]]*0.2) + (Table1[[#This Row],[pH Score]]*0.15) + (Table1[[#This Row],[Dissolved Oxygen Score]]*0.1)</f>
        <v>4.4643826429980278</v>
      </c>
      <c r="AI1464">
        <v>2020</v>
      </c>
    </row>
    <row r="1465" spans="1:35">
      <c r="A1465">
        <v>2398</v>
      </c>
      <c r="B1465" t="s">
        <v>110</v>
      </c>
      <c r="C1465" t="s">
        <v>1</v>
      </c>
      <c r="D1465" t="s">
        <v>109</v>
      </c>
      <c r="E1465">
        <v>15</v>
      </c>
      <c r="F1465">
        <v>33</v>
      </c>
      <c r="G1465">
        <f>(Table1[[#This Row],[Min Temperature]]+Table1[[#This Row],[Max Temperature]])/2</f>
        <v>24</v>
      </c>
      <c r="H1465">
        <v>7.2</v>
      </c>
      <c r="I1465">
        <v>7.8</v>
      </c>
      <c r="J1465">
        <f>(Table1[[#This Row],[Min Dissolved Oxygen]]+Table1[[#This Row],[Max Dissolved Oxygen]])/2</f>
        <v>7.5</v>
      </c>
      <c r="K1465">
        <v>7.4</v>
      </c>
      <c r="L1465">
        <v>7.5</v>
      </c>
      <c r="M1465">
        <f>(Table1[[#This Row],[Min pH]]+Table1[[#This Row],[Max pH]])/2</f>
        <v>7.45</v>
      </c>
      <c r="N1465">
        <v>152</v>
      </c>
      <c r="O1465">
        <v>162</v>
      </c>
      <c r="P1465">
        <f>(Table1[[#This Row],[Min Conductivity]]+Table1[[#This Row],[Max Conductivity]])/2</f>
        <v>157</v>
      </c>
      <c r="Q1465">
        <v>0.7</v>
      </c>
      <c r="R1465">
        <v>1.1000000000000001</v>
      </c>
      <c r="S1465">
        <f>(Table1[[#This Row],[Min BOD]]+Table1[[#This Row],[Max BOD]])/2</f>
        <v>0.9</v>
      </c>
      <c r="T1465">
        <v>1.28</v>
      </c>
      <c r="U1465">
        <v>1.76</v>
      </c>
      <c r="V1465">
        <f>(Table1[[#This Row],[Min Nitrate N + Nitrite N]]+Table1[[#This Row],[Max Nitrate N + Nitrite N]])/2</f>
        <v>1.52</v>
      </c>
      <c r="W1465" s="1">
        <v>881.63300970873797</v>
      </c>
      <c r="X1465" s="1">
        <v>297613.623300971</v>
      </c>
      <c r="Y1465" s="1">
        <f>(Table1[[#This Row],[Min Fecal Coliform]]+Table1[[#This Row],[Max Fecal Coliform]])/2</f>
        <v>149247.62815533986</v>
      </c>
      <c r="Z1465" s="1">
        <v>7234.2093023255802</v>
      </c>
      <c r="AA1465" s="1">
        <v>2663074.23643411</v>
      </c>
      <c r="AB1465" s="1">
        <f>(Table1[[#This Row],[Min Total Coliform]]+Table1[[#This Row],[Max Total Coliform]])/2</f>
        <v>1335154.2228682179</v>
      </c>
      <c r="AC1465" s="1">
        <f>MIN(10, (Table1[[#This Row],[Avg BOD]]/4)*10)</f>
        <v>2.25</v>
      </c>
      <c r="AD1465" s="1">
        <f>MIN(10, (Table1[[#This Row],[Avg Fecal Coliform]]/600)*10)</f>
        <v>10</v>
      </c>
      <c r="AE1465" s="1">
        <f>MIN(10, (Table1[[#This Row],[Avg Nitrate N + Nitrite N]]/10)*10)</f>
        <v>1.52</v>
      </c>
      <c r="AF1465" s="1">
        <f>IF(OR(Table1[[#This Row],[Avg pH]]&lt;6.5,Table1[[#This Row],[Avg pH]]&gt;8.5),10,0)</f>
        <v>0</v>
      </c>
      <c r="AG1465" s="1">
        <f>MAX(0, 10-(2*Table1[[#This Row],[Avg Dissolved Oxygen]]))</f>
        <v>0</v>
      </c>
      <c r="AH1465" s="1">
        <f>(Table1[[#This Row],[Fecal Score]]*0.3) + (Table1[[#This Row],[BOD Score]]*0.25) + (Table1[[#This Row],[Nitrate Score]]*0.2) + (Table1[[#This Row],[pH Score]]*0.15) + (Table1[[#This Row],[Dissolved Oxygen Score]]*0.1)</f>
        <v>3.8665000000000003</v>
      </c>
      <c r="AI1465">
        <v>2020</v>
      </c>
    </row>
    <row r="1466" spans="1:35">
      <c r="A1466">
        <v>2402</v>
      </c>
      <c r="B1466" t="s">
        <v>434</v>
      </c>
      <c r="C1466" t="s">
        <v>1</v>
      </c>
      <c r="D1466" t="s">
        <v>109</v>
      </c>
      <c r="E1466">
        <v>16</v>
      </c>
      <c r="F1466">
        <v>29</v>
      </c>
      <c r="G1466">
        <f>(Table1[[#This Row],[Min Temperature]]+Table1[[#This Row],[Max Temperature]])/2</f>
        <v>22.5</v>
      </c>
      <c r="H1466">
        <v>6.4</v>
      </c>
      <c r="I1466">
        <v>8.3000000000000007</v>
      </c>
      <c r="J1466">
        <f>(Table1[[#This Row],[Min Dissolved Oxygen]]+Table1[[#This Row],[Max Dissolved Oxygen]])/2</f>
        <v>7.3500000000000005</v>
      </c>
      <c r="K1466">
        <v>6.7</v>
      </c>
      <c r="L1466">
        <v>7.6</v>
      </c>
      <c r="M1466">
        <f>(Table1[[#This Row],[Min pH]]+Table1[[#This Row],[Max pH]])/2</f>
        <v>7.15</v>
      </c>
      <c r="N1466" s="1">
        <v>580.25088967971499</v>
      </c>
      <c r="O1466" s="1">
        <v>1731.04804270463</v>
      </c>
      <c r="P1466" s="1">
        <f>(Table1[[#This Row],[Min Conductivity]]+Table1[[#This Row],[Max Conductivity]])/2</f>
        <v>1155.6494661921724</v>
      </c>
      <c r="Q1466">
        <v>1.1000000000000001</v>
      </c>
      <c r="R1466">
        <v>2.8</v>
      </c>
      <c r="S1466">
        <f>(Table1[[#This Row],[Min BOD]]+Table1[[#This Row],[Max BOD]])/2</f>
        <v>1.95</v>
      </c>
      <c r="T1466" s="1">
        <v>1.02966469428008</v>
      </c>
      <c r="U1466" s="1">
        <v>6.1141617357001996</v>
      </c>
      <c r="V1466" s="1">
        <f>(Table1[[#This Row],[Min Nitrate N + Nitrite N]]+Table1[[#This Row],[Max Nitrate N + Nitrite N]])/2</f>
        <v>3.5719132149901398</v>
      </c>
      <c r="W1466" s="1">
        <v>881.63300970873797</v>
      </c>
      <c r="X1466" s="1">
        <v>297613.623300971</v>
      </c>
      <c r="Y1466" s="1">
        <f>(Table1[[#This Row],[Min Fecal Coliform]]+Table1[[#This Row],[Max Fecal Coliform]])/2</f>
        <v>149247.62815533986</v>
      </c>
      <c r="Z1466" s="1">
        <v>7234.2093023255802</v>
      </c>
      <c r="AA1466" s="1">
        <v>2663074.23643411</v>
      </c>
      <c r="AB1466" s="1">
        <f>(Table1[[#This Row],[Min Total Coliform]]+Table1[[#This Row],[Max Total Coliform]])/2</f>
        <v>1335154.2228682179</v>
      </c>
      <c r="AC1466" s="1">
        <f>MIN(10, (Table1[[#This Row],[Avg BOD]]/4)*10)</f>
        <v>4.875</v>
      </c>
      <c r="AD1466" s="1">
        <f>MIN(10, (Table1[[#This Row],[Avg Fecal Coliform]]/600)*10)</f>
        <v>10</v>
      </c>
      <c r="AE1466" s="1">
        <f>MIN(10, (Table1[[#This Row],[Avg Nitrate N + Nitrite N]]/10)*10)</f>
        <v>3.5719132149901398</v>
      </c>
      <c r="AF1466" s="1">
        <f>IF(OR(Table1[[#This Row],[Avg pH]]&lt;6.5,Table1[[#This Row],[Avg pH]]&gt;8.5),10,0)</f>
        <v>0</v>
      </c>
      <c r="AG1466" s="1">
        <f>MAX(0, 10-(2*Table1[[#This Row],[Avg Dissolved Oxygen]]))</f>
        <v>0</v>
      </c>
      <c r="AH1466" s="1">
        <f>(Table1[[#This Row],[Fecal Score]]*0.3) + (Table1[[#This Row],[BOD Score]]*0.25) + (Table1[[#This Row],[Nitrate Score]]*0.2) + (Table1[[#This Row],[pH Score]]*0.15) + (Table1[[#This Row],[Dissolved Oxygen Score]]*0.1)</f>
        <v>4.9331326429980278</v>
      </c>
      <c r="AI1466">
        <v>2020</v>
      </c>
    </row>
    <row r="1467" spans="1:35">
      <c r="A1467">
        <v>2393</v>
      </c>
      <c r="B1467" t="s">
        <v>111</v>
      </c>
      <c r="C1467" t="s">
        <v>8</v>
      </c>
      <c r="D1467" t="s">
        <v>109</v>
      </c>
      <c r="E1467">
        <v>16</v>
      </c>
      <c r="F1467">
        <v>35</v>
      </c>
      <c r="G1467">
        <f>(Table1[[#This Row],[Min Temperature]]+Table1[[#This Row],[Max Temperature]])/2</f>
        <v>25.5</v>
      </c>
      <c r="H1467">
        <v>8</v>
      </c>
      <c r="I1467">
        <v>8.8000000000000007</v>
      </c>
      <c r="J1467">
        <f>(Table1[[#This Row],[Min Dissolved Oxygen]]+Table1[[#This Row],[Max Dissolved Oxygen]])/2</f>
        <v>8.4</v>
      </c>
      <c r="K1467">
        <v>7.2</v>
      </c>
      <c r="L1467">
        <v>8.6</v>
      </c>
      <c r="M1467">
        <f>(Table1[[#This Row],[Min pH]]+Table1[[#This Row],[Max pH]])/2</f>
        <v>7.9</v>
      </c>
      <c r="N1467">
        <v>308</v>
      </c>
      <c r="O1467">
        <v>318</v>
      </c>
      <c r="P1467">
        <f>(Table1[[#This Row],[Min Conductivity]]+Table1[[#This Row],[Max Conductivity]])/2</f>
        <v>313</v>
      </c>
      <c r="Q1467">
        <v>2.1</v>
      </c>
      <c r="R1467">
        <v>18.8</v>
      </c>
      <c r="S1467">
        <f>(Table1[[#This Row],[Min BOD]]+Table1[[#This Row],[Max BOD]])/2</f>
        <v>10.450000000000001</v>
      </c>
      <c r="T1467" s="1">
        <v>1.02966469428008</v>
      </c>
      <c r="U1467" s="1">
        <v>6.1141617357001996</v>
      </c>
      <c r="V1467" s="1">
        <f>(Table1[[#This Row],[Min Nitrate N + Nitrite N]]+Table1[[#This Row],[Max Nitrate N + Nitrite N]])/2</f>
        <v>3.5719132149901398</v>
      </c>
      <c r="W1467" s="1">
        <v>881.63300970873797</v>
      </c>
      <c r="X1467" s="1">
        <v>297613.623300971</v>
      </c>
      <c r="Y1467" s="1">
        <f>(Table1[[#This Row],[Min Fecal Coliform]]+Table1[[#This Row],[Max Fecal Coliform]])/2</f>
        <v>149247.62815533986</v>
      </c>
      <c r="Z1467" s="1">
        <v>7234.2093023255802</v>
      </c>
      <c r="AA1467" s="1">
        <v>2663074.23643411</v>
      </c>
      <c r="AB1467" s="1">
        <f>(Table1[[#This Row],[Min Total Coliform]]+Table1[[#This Row],[Max Total Coliform]])/2</f>
        <v>1335154.2228682179</v>
      </c>
      <c r="AC1467" s="1">
        <f>MIN(10, (Table1[[#This Row],[Avg BOD]]/4)*10)</f>
        <v>10</v>
      </c>
      <c r="AD1467" s="1">
        <f>MIN(10, (Table1[[#This Row],[Avg Fecal Coliform]]/600)*10)</f>
        <v>10</v>
      </c>
      <c r="AE1467" s="1">
        <f>MIN(10, (Table1[[#This Row],[Avg Nitrate N + Nitrite N]]/10)*10)</f>
        <v>3.5719132149901398</v>
      </c>
      <c r="AF1467" s="1">
        <f>IF(OR(Table1[[#This Row],[Avg pH]]&lt;6.5,Table1[[#This Row],[Avg pH]]&gt;8.5),10,0)</f>
        <v>0</v>
      </c>
      <c r="AG1467" s="1">
        <f>MAX(0, 10-(2*Table1[[#This Row],[Avg Dissolved Oxygen]]))</f>
        <v>0</v>
      </c>
      <c r="AH1467" s="1">
        <f>(Table1[[#This Row],[Fecal Score]]*0.3) + (Table1[[#This Row],[BOD Score]]*0.25) + (Table1[[#This Row],[Nitrate Score]]*0.2) + (Table1[[#This Row],[pH Score]]*0.15) + (Table1[[#This Row],[Dissolved Oxygen Score]]*0.1)</f>
        <v>6.2143826429980278</v>
      </c>
      <c r="AI1467">
        <v>2020</v>
      </c>
    </row>
    <row r="1468" spans="1:35">
      <c r="A1468">
        <v>4491</v>
      </c>
      <c r="B1468" t="s">
        <v>772</v>
      </c>
      <c r="C1468" t="s">
        <v>8</v>
      </c>
      <c r="D1468" t="s">
        <v>109</v>
      </c>
      <c r="E1468">
        <v>15</v>
      </c>
      <c r="F1468">
        <v>37</v>
      </c>
      <c r="G1468">
        <f>(Table1[[#This Row],[Min Temperature]]+Table1[[#This Row],[Max Temperature]])/2</f>
        <v>26</v>
      </c>
      <c r="H1468">
        <v>4.5</v>
      </c>
      <c r="I1468">
        <v>4.8</v>
      </c>
      <c r="J1468">
        <f>(Table1[[#This Row],[Min Dissolved Oxygen]]+Table1[[#This Row],[Max Dissolved Oxygen]])/2</f>
        <v>4.6500000000000004</v>
      </c>
      <c r="K1468">
        <v>8.1999999999999993</v>
      </c>
      <c r="L1468">
        <v>8.6</v>
      </c>
      <c r="M1468">
        <f>(Table1[[#This Row],[Min pH]]+Table1[[#This Row],[Max pH]])/2</f>
        <v>8.3999999999999986</v>
      </c>
      <c r="N1468">
        <v>300</v>
      </c>
      <c r="O1468">
        <v>312</v>
      </c>
      <c r="P1468">
        <f>(Table1[[#This Row],[Min Conductivity]]+Table1[[#This Row],[Max Conductivity]])/2</f>
        <v>306</v>
      </c>
      <c r="Q1468">
        <v>2.2000000000000002</v>
      </c>
      <c r="R1468">
        <v>2.6</v>
      </c>
      <c r="S1468">
        <f>(Table1[[#This Row],[Min BOD]]+Table1[[#This Row],[Max BOD]])/2</f>
        <v>2.4000000000000004</v>
      </c>
      <c r="T1468" s="1">
        <v>1.02966469428008</v>
      </c>
      <c r="U1468" s="1">
        <v>6.1141617357001996</v>
      </c>
      <c r="V1468" s="1">
        <f>(Table1[[#This Row],[Min Nitrate N + Nitrite N]]+Table1[[#This Row],[Max Nitrate N + Nitrite N]])/2</f>
        <v>3.5719132149901398</v>
      </c>
      <c r="W1468" s="1">
        <v>881.63300970873797</v>
      </c>
      <c r="X1468" s="1">
        <v>297613.623300971</v>
      </c>
      <c r="Y1468" s="1">
        <f>(Table1[[#This Row],[Min Fecal Coliform]]+Table1[[#This Row],[Max Fecal Coliform]])/2</f>
        <v>149247.62815533986</v>
      </c>
      <c r="Z1468" s="1">
        <v>7234.2093023255802</v>
      </c>
      <c r="AA1468" s="1">
        <v>2663074.23643411</v>
      </c>
      <c r="AB1468" s="1">
        <f>(Table1[[#This Row],[Min Total Coliform]]+Table1[[#This Row],[Max Total Coliform]])/2</f>
        <v>1335154.2228682179</v>
      </c>
      <c r="AC1468" s="1">
        <f>MIN(10, (Table1[[#This Row],[Avg BOD]]/4)*10)</f>
        <v>6.0000000000000009</v>
      </c>
      <c r="AD1468" s="1">
        <f>MIN(10, (Table1[[#This Row],[Avg Fecal Coliform]]/600)*10)</f>
        <v>10</v>
      </c>
      <c r="AE1468" s="1">
        <f>MIN(10, (Table1[[#This Row],[Avg Nitrate N + Nitrite N]]/10)*10)</f>
        <v>3.5719132149901398</v>
      </c>
      <c r="AF1468" s="1">
        <f>IF(OR(Table1[[#This Row],[Avg pH]]&lt;6.5,Table1[[#This Row],[Avg pH]]&gt;8.5),10,0)</f>
        <v>0</v>
      </c>
      <c r="AG1468" s="1">
        <f>MAX(0, 10-(2*Table1[[#This Row],[Avg Dissolved Oxygen]]))</f>
        <v>0.69999999999999929</v>
      </c>
      <c r="AH1468" s="1">
        <f>(Table1[[#This Row],[Fecal Score]]*0.3) + (Table1[[#This Row],[BOD Score]]*0.25) + (Table1[[#This Row],[Nitrate Score]]*0.2) + (Table1[[#This Row],[pH Score]]*0.15) + (Table1[[#This Row],[Dissolved Oxygen Score]]*0.1)</f>
        <v>5.2843826429980281</v>
      </c>
      <c r="AI1468">
        <v>2020</v>
      </c>
    </row>
    <row r="1469" spans="1:35">
      <c r="A1469">
        <v>4740</v>
      </c>
      <c r="B1469" t="s">
        <v>773</v>
      </c>
      <c r="C1469" t="s">
        <v>8</v>
      </c>
      <c r="D1469" t="s">
        <v>109</v>
      </c>
      <c r="E1469">
        <v>15</v>
      </c>
      <c r="F1469">
        <v>32</v>
      </c>
      <c r="G1469">
        <f>(Table1[[#This Row],[Min Temperature]]+Table1[[#This Row],[Max Temperature]])/2</f>
        <v>23.5</v>
      </c>
      <c r="H1469">
        <v>1.8</v>
      </c>
      <c r="I1469">
        <v>5.6</v>
      </c>
      <c r="J1469">
        <f>(Table1[[#This Row],[Min Dissolved Oxygen]]+Table1[[#This Row],[Max Dissolved Oxygen]])/2</f>
        <v>3.6999999999999997</v>
      </c>
      <c r="K1469">
        <v>7.2</v>
      </c>
      <c r="L1469">
        <v>7.7</v>
      </c>
      <c r="M1469">
        <f>(Table1[[#This Row],[Min pH]]+Table1[[#This Row],[Max pH]])/2</f>
        <v>7.45</v>
      </c>
      <c r="N1469" s="1">
        <v>580.25088967971499</v>
      </c>
      <c r="O1469" s="1">
        <v>1731.04804270463</v>
      </c>
      <c r="P1469" s="1">
        <f>(Table1[[#This Row],[Min Conductivity]]+Table1[[#This Row],[Max Conductivity]])/2</f>
        <v>1155.6494661921724</v>
      </c>
      <c r="Q1469">
        <v>4.8</v>
      </c>
      <c r="R1469">
        <v>15.1</v>
      </c>
      <c r="S1469">
        <f>(Table1[[#This Row],[Min BOD]]+Table1[[#This Row],[Max BOD]])/2</f>
        <v>9.9499999999999993</v>
      </c>
      <c r="T1469" s="1">
        <v>1.02966469428008</v>
      </c>
      <c r="U1469" s="1">
        <v>6.1141617357001996</v>
      </c>
      <c r="V1469" s="1">
        <f>(Table1[[#This Row],[Min Nitrate N + Nitrite N]]+Table1[[#This Row],[Max Nitrate N + Nitrite N]])/2</f>
        <v>3.5719132149901398</v>
      </c>
      <c r="W1469" s="1">
        <v>881.63300970873797</v>
      </c>
      <c r="X1469" s="1">
        <v>297613.623300971</v>
      </c>
      <c r="Y1469" s="1">
        <f>(Table1[[#This Row],[Min Fecal Coliform]]+Table1[[#This Row],[Max Fecal Coliform]])/2</f>
        <v>149247.62815533986</v>
      </c>
      <c r="Z1469" s="1">
        <v>7234.2093023255802</v>
      </c>
      <c r="AA1469" s="1">
        <v>2663074.23643411</v>
      </c>
      <c r="AB1469" s="1">
        <f>(Table1[[#This Row],[Min Total Coliform]]+Table1[[#This Row],[Max Total Coliform]])/2</f>
        <v>1335154.2228682179</v>
      </c>
      <c r="AC1469" s="1">
        <f>MIN(10, (Table1[[#This Row],[Avg BOD]]/4)*10)</f>
        <v>10</v>
      </c>
      <c r="AD1469" s="1">
        <f>MIN(10, (Table1[[#This Row],[Avg Fecal Coliform]]/600)*10)</f>
        <v>10</v>
      </c>
      <c r="AE1469" s="1">
        <f>MIN(10, (Table1[[#This Row],[Avg Nitrate N + Nitrite N]]/10)*10)</f>
        <v>3.5719132149901398</v>
      </c>
      <c r="AF1469" s="1">
        <f>IF(OR(Table1[[#This Row],[Avg pH]]&lt;6.5,Table1[[#This Row],[Avg pH]]&gt;8.5),10,0)</f>
        <v>0</v>
      </c>
      <c r="AG1469" s="1">
        <f>MAX(0, 10-(2*Table1[[#This Row],[Avg Dissolved Oxygen]]))</f>
        <v>2.6000000000000005</v>
      </c>
      <c r="AH1469" s="1">
        <f>(Table1[[#This Row],[Fecal Score]]*0.3) + (Table1[[#This Row],[BOD Score]]*0.25) + (Table1[[#This Row],[Nitrate Score]]*0.2) + (Table1[[#This Row],[pH Score]]*0.15) + (Table1[[#This Row],[Dissolved Oxygen Score]]*0.1)</f>
        <v>6.4743826429980276</v>
      </c>
      <c r="AI1469">
        <v>2020</v>
      </c>
    </row>
    <row r="1470" spans="1:35">
      <c r="A1470">
        <v>4741</v>
      </c>
      <c r="B1470" t="s">
        <v>551</v>
      </c>
      <c r="C1470" t="s">
        <v>8</v>
      </c>
      <c r="D1470" t="s">
        <v>109</v>
      </c>
      <c r="E1470">
        <v>14</v>
      </c>
      <c r="F1470">
        <v>30</v>
      </c>
      <c r="G1470">
        <f>(Table1[[#This Row],[Min Temperature]]+Table1[[#This Row],[Max Temperature]])/2</f>
        <v>22</v>
      </c>
      <c r="H1470">
        <v>1.8</v>
      </c>
      <c r="I1470">
        <v>6</v>
      </c>
      <c r="J1470">
        <f>(Table1[[#This Row],[Min Dissolved Oxygen]]+Table1[[#This Row],[Max Dissolved Oxygen]])/2</f>
        <v>3.9</v>
      </c>
      <c r="K1470">
        <v>7.1</v>
      </c>
      <c r="L1470">
        <v>7.6</v>
      </c>
      <c r="M1470">
        <f>(Table1[[#This Row],[Min pH]]+Table1[[#This Row],[Max pH]])/2</f>
        <v>7.35</v>
      </c>
      <c r="N1470" s="1">
        <v>580.25088967971499</v>
      </c>
      <c r="O1470" s="1">
        <v>1731.04804270463</v>
      </c>
      <c r="P1470" s="1">
        <f>(Table1[[#This Row],[Min Conductivity]]+Table1[[#This Row],[Max Conductivity]])/2</f>
        <v>1155.6494661921724</v>
      </c>
      <c r="Q1470">
        <v>10.5</v>
      </c>
      <c r="R1470">
        <v>14</v>
      </c>
      <c r="S1470">
        <f>(Table1[[#This Row],[Min BOD]]+Table1[[#This Row],[Max BOD]])/2</f>
        <v>12.25</v>
      </c>
      <c r="T1470" s="1">
        <v>1.02966469428008</v>
      </c>
      <c r="U1470" s="1">
        <v>6.1141617357001996</v>
      </c>
      <c r="V1470" s="1">
        <f>(Table1[[#This Row],[Min Nitrate N + Nitrite N]]+Table1[[#This Row],[Max Nitrate N + Nitrite N]])/2</f>
        <v>3.5719132149901398</v>
      </c>
      <c r="W1470" s="1">
        <v>881.63300970873797</v>
      </c>
      <c r="X1470" s="1">
        <v>297613.623300971</v>
      </c>
      <c r="Y1470" s="1">
        <f>(Table1[[#This Row],[Min Fecal Coliform]]+Table1[[#This Row],[Max Fecal Coliform]])/2</f>
        <v>149247.62815533986</v>
      </c>
      <c r="Z1470" s="1">
        <v>7234.2093023255802</v>
      </c>
      <c r="AA1470" s="1">
        <v>2663074.23643411</v>
      </c>
      <c r="AB1470" s="1">
        <f>(Table1[[#This Row],[Min Total Coliform]]+Table1[[#This Row],[Max Total Coliform]])/2</f>
        <v>1335154.2228682179</v>
      </c>
      <c r="AC1470" s="1">
        <f>MIN(10, (Table1[[#This Row],[Avg BOD]]/4)*10)</f>
        <v>10</v>
      </c>
      <c r="AD1470" s="1">
        <f>MIN(10, (Table1[[#This Row],[Avg Fecal Coliform]]/600)*10)</f>
        <v>10</v>
      </c>
      <c r="AE1470" s="1">
        <f>MIN(10, (Table1[[#This Row],[Avg Nitrate N + Nitrite N]]/10)*10)</f>
        <v>3.5719132149901398</v>
      </c>
      <c r="AF1470" s="1">
        <f>IF(OR(Table1[[#This Row],[Avg pH]]&lt;6.5,Table1[[#This Row],[Avg pH]]&gt;8.5),10,0)</f>
        <v>0</v>
      </c>
      <c r="AG1470" s="1">
        <f>MAX(0, 10-(2*Table1[[#This Row],[Avg Dissolved Oxygen]]))</f>
        <v>2.2000000000000002</v>
      </c>
      <c r="AH1470" s="1">
        <f>(Table1[[#This Row],[Fecal Score]]*0.3) + (Table1[[#This Row],[BOD Score]]*0.25) + (Table1[[#This Row],[Nitrate Score]]*0.2) + (Table1[[#This Row],[pH Score]]*0.15) + (Table1[[#This Row],[Dissolved Oxygen Score]]*0.1)</f>
        <v>6.4343826429980275</v>
      </c>
      <c r="AI1470">
        <v>2020</v>
      </c>
    </row>
    <row r="1471" spans="1:35">
      <c r="A1471">
        <v>1388</v>
      </c>
      <c r="B1471" t="s">
        <v>552</v>
      </c>
      <c r="C1471" t="s">
        <v>1</v>
      </c>
      <c r="D1471" t="s">
        <v>113</v>
      </c>
      <c r="E1471">
        <v>25</v>
      </c>
      <c r="F1471">
        <v>27</v>
      </c>
      <c r="G1471">
        <f>(Table1[[#This Row],[Min Temperature]]+Table1[[#This Row],[Max Temperature]])/2</f>
        <v>26</v>
      </c>
      <c r="H1471">
        <v>3.4</v>
      </c>
      <c r="I1471">
        <v>8.5</v>
      </c>
      <c r="J1471">
        <f>(Table1[[#This Row],[Min Dissolved Oxygen]]+Table1[[#This Row],[Max Dissolved Oxygen]])/2</f>
        <v>5.95</v>
      </c>
      <c r="K1471">
        <v>7</v>
      </c>
      <c r="L1471">
        <v>9.3000000000000007</v>
      </c>
      <c r="M1471">
        <f>(Table1[[#This Row],[Min pH]]+Table1[[#This Row],[Max pH]])/2</f>
        <v>8.15</v>
      </c>
      <c r="N1471">
        <v>317</v>
      </c>
      <c r="O1471">
        <v>479</v>
      </c>
      <c r="P1471">
        <f>(Table1[[#This Row],[Min Conductivity]]+Table1[[#This Row],[Max Conductivity]])/2</f>
        <v>398</v>
      </c>
      <c r="Q1471">
        <v>3</v>
      </c>
      <c r="R1471">
        <v>60</v>
      </c>
      <c r="S1471">
        <f>(Table1[[#This Row],[Min BOD]]+Table1[[#This Row],[Max BOD]])/2</f>
        <v>31.5</v>
      </c>
      <c r="T1471">
        <v>0.5</v>
      </c>
      <c r="U1471">
        <v>4.3099999999999996</v>
      </c>
      <c r="V1471">
        <f>(Table1[[#This Row],[Min Nitrate N + Nitrite N]]+Table1[[#This Row],[Max Nitrate N + Nitrite N]])/2</f>
        <v>2.4049999999999998</v>
      </c>
      <c r="W1471">
        <v>940</v>
      </c>
      <c r="X1471">
        <v>34000</v>
      </c>
      <c r="Y1471">
        <f>(Table1[[#This Row],[Min Fecal Coliform]]+Table1[[#This Row],[Max Fecal Coliform]])/2</f>
        <v>17470</v>
      </c>
      <c r="Z1471">
        <v>5400</v>
      </c>
      <c r="AA1471">
        <v>240000</v>
      </c>
      <c r="AB1471">
        <f>(Table1[[#This Row],[Min Total Coliform]]+Table1[[#This Row],[Max Total Coliform]])/2</f>
        <v>122700</v>
      </c>
      <c r="AC1471">
        <f>MIN(10, (Table1[[#This Row],[Avg BOD]]/4)*10)</f>
        <v>10</v>
      </c>
      <c r="AD1471">
        <f>MIN(10, (Table1[[#This Row],[Avg Fecal Coliform]]/600)*10)</f>
        <v>10</v>
      </c>
      <c r="AE1471">
        <f>MIN(10, (Table1[[#This Row],[Avg Nitrate N + Nitrite N]]/10)*10)</f>
        <v>2.4049999999999998</v>
      </c>
      <c r="AF1471">
        <f>IF(OR(Table1[[#This Row],[Avg pH]]&lt;6.5,Table1[[#This Row],[Avg pH]]&gt;8.5),10,0)</f>
        <v>0</v>
      </c>
      <c r="AG1471">
        <f>MAX(0, 10-(2*Table1[[#This Row],[Avg Dissolved Oxygen]]))</f>
        <v>0</v>
      </c>
      <c r="AH1471">
        <f>(Table1[[#This Row],[Fecal Score]]*0.3) + (Table1[[#This Row],[BOD Score]]*0.25) + (Table1[[#This Row],[Nitrate Score]]*0.2) + (Table1[[#This Row],[pH Score]]*0.15) + (Table1[[#This Row],[Dissolved Oxygen Score]]*0.1)</f>
        <v>5.9809999999999999</v>
      </c>
      <c r="AI1471">
        <v>2020</v>
      </c>
    </row>
    <row r="1472" spans="1:35">
      <c r="A1472">
        <v>1446</v>
      </c>
      <c r="B1472" t="s">
        <v>436</v>
      </c>
      <c r="C1472" t="s">
        <v>1</v>
      </c>
      <c r="D1472" t="s">
        <v>113</v>
      </c>
      <c r="E1472">
        <v>23</v>
      </c>
      <c r="F1472">
        <v>28</v>
      </c>
      <c r="G1472">
        <f>(Table1[[#This Row],[Min Temperature]]+Table1[[#This Row],[Max Temperature]])/2</f>
        <v>25.5</v>
      </c>
      <c r="H1472">
        <v>2</v>
      </c>
      <c r="I1472">
        <v>6.1</v>
      </c>
      <c r="J1472">
        <f>(Table1[[#This Row],[Min Dissolved Oxygen]]+Table1[[#This Row],[Max Dissolved Oxygen]])/2</f>
        <v>4.05</v>
      </c>
      <c r="K1472">
        <v>7.5</v>
      </c>
      <c r="L1472">
        <v>8.1999999999999993</v>
      </c>
      <c r="M1472">
        <f>(Table1[[#This Row],[Min pH]]+Table1[[#This Row],[Max pH]])/2</f>
        <v>7.85</v>
      </c>
      <c r="N1472">
        <v>387</v>
      </c>
      <c r="O1472">
        <v>891</v>
      </c>
      <c r="P1472">
        <f>(Table1[[#This Row],[Min Conductivity]]+Table1[[#This Row],[Max Conductivity]])/2</f>
        <v>639</v>
      </c>
      <c r="Q1472">
        <v>3</v>
      </c>
      <c r="R1472">
        <v>5.8</v>
      </c>
      <c r="S1472">
        <f>(Table1[[#This Row],[Min BOD]]+Table1[[#This Row],[Max BOD]])/2</f>
        <v>4.4000000000000004</v>
      </c>
      <c r="T1472">
        <v>2.4</v>
      </c>
      <c r="U1472">
        <v>7.5</v>
      </c>
      <c r="V1472">
        <f>(Table1[[#This Row],[Min Nitrate N + Nitrite N]]+Table1[[#This Row],[Max Nitrate N + Nitrite N]])/2</f>
        <v>4.95</v>
      </c>
      <c r="W1472">
        <v>330</v>
      </c>
      <c r="X1472">
        <v>1200</v>
      </c>
      <c r="Y1472">
        <f>(Table1[[#This Row],[Min Fecal Coliform]]+Table1[[#This Row],[Max Fecal Coliform]])/2</f>
        <v>765</v>
      </c>
      <c r="Z1472">
        <v>2200</v>
      </c>
      <c r="AA1472">
        <v>4300</v>
      </c>
      <c r="AB1472">
        <f>(Table1[[#This Row],[Min Total Coliform]]+Table1[[#This Row],[Max Total Coliform]])/2</f>
        <v>3250</v>
      </c>
      <c r="AC1472">
        <f>MIN(10, (Table1[[#This Row],[Avg BOD]]/4)*10)</f>
        <v>10</v>
      </c>
      <c r="AD1472">
        <f>MIN(10, (Table1[[#This Row],[Avg Fecal Coliform]]/600)*10)</f>
        <v>10</v>
      </c>
      <c r="AE1472">
        <f>MIN(10, (Table1[[#This Row],[Avg Nitrate N + Nitrite N]]/10)*10)</f>
        <v>4.95</v>
      </c>
      <c r="AF1472">
        <f>IF(OR(Table1[[#This Row],[Avg pH]]&lt;6.5,Table1[[#This Row],[Avg pH]]&gt;8.5),10,0)</f>
        <v>0</v>
      </c>
      <c r="AG1472">
        <f>MAX(0, 10-(2*Table1[[#This Row],[Avg Dissolved Oxygen]]))</f>
        <v>1.9000000000000004</v>
      </c>
      <c r="AH1472">
        <f>(Table1[[#This Row],[Fecal Score]]*0.3) + (Table1[[#This Row],[BOD Score]]*0.25) + (Table1[[#This Row],[Nitrate Score]]*0.2) + (Table1[[#This Row],[pH Score]]*0.15) + (Table1[[#This Row],[Dissolved Oxygen Score]]*0.1)</f>
        <v>6.6800000000000006</v>
      </c>
      <c r="AI1472">
        <v>2020</v>
      </c>
    </row>
    <row r="1473" spans="1:35">
      <c r="A1473">
        <v>3582</v>
      </c>
      <c r="B1473" t="s">
        <v>115</v>
      </c>
      <c r="C1473" t="s">
        <v>1</v>
      </c>
      <c r="D1473" t="s">
        <v>113</v>
      </c>
      <c r="E1473">
        <v>20</v>
      </c>
      <c r="F1473">
        <v>34</v>
      </c>
      <c r="G1473">
        <f>(Table1[[#This Row],[Min Temperature]]+Table1[[#This Row],[Max Temperature]])/2</f>
        <v>27</v>
      </c>
      <c r="H1473">
        <v>0.3</v>
      </c>
      <c r="I1473">
        <v>3.6</v>
      </c>
      <c r="J1473">
        <f>(Table1[[#This Row],[Min Dissolved Oxygen]]+Table1[[#This Row],[Max Dissolved Oxygen]])/2</f>
        <v>1.95</v>
      </c>
      <c r="K1473">
        <v>7.4</v>
      </c>
      <c r="L1473">
        <v>8.5</v>
      </c>
      <c r="M1473">
        <f>(Table1[[#This Row],[Min pH]]+Table1[[#This Row],[Max pH]])/2</f>
        <v>7.95</v>
      </c>
      <c r="N1473">
        <v>1076</v>
      </c>
      <c r="O1473">
        <v>2490</v>
      </c>
      <c r="P1473">
        <f>(Table1[[#This Row],[Min Conductivity]]+Table1[[#This Row],[Max Conductivity]])/2</f>
        <v>1783</v>
      </c>
      <c r="Q1473">
        <v>9</v>
      </c>
      <c r="R1473">
        <v>17.2</v>
      </c>
      <c r="S1473">
        <f>(Table1[[#This Row],[Min BOD]]+Table1[[#This Row],[Max BOD]])/2</f>
        <v>13.1</v>
      </c>
      <c r="T1473">
        <v>0.83</v>
      </c>
      <c r="U1473">
        <v>11.3</v>
      </c>
      <c r="V1473">
        <f>(Table1[[#This Row],[Min Nitrate N + Nitrite N]]+Table1[[#This Row],[Max Nitrate N + Nitrite N]])/2</f>
        <v>6.0650000000000004</v>
      </c>
      <c r="W1473">
        <v>2100</v>
      </c>
      <c r="X1473">
        <v>4300</v>
      </c>
      <c r="Y1473">
        <f>(Table1[[#This Row],[Min Fecal Coliform]]+Table1[[#This Row],[Max Fecal Coliform]])/2</f>
        <v>3200</v>
      </c>
      <c r="Z1473">
        <v>8400</v>
      </c>
      <c r="AA1473">
        <v>13000</v>
      </c>
      <c r="AB1473">
        <f>(Table1[[#This Row],[Min Total Coliform]]+Table1[[#This Row],[Max Total Coliform]])/2</f>
        <v>10700</v>
      </c>
      <c r="AC1473">
        <f>MIN(10, (Table1[[#This Row],[Avg BOD]]/4)*10)</f>
        <v>10</v>
      </c>
      <c r="AD1473">
        <f>MIN(10, (Table1[[#This Row],[Avg Fecal Coliform]]/600)*10)</f>
        <v>10</v>
      </c>
      <c r="AE1473">
        <f>MIN(10, (Table1[[#This Row],[Avg Nitrate N + Nitrite N]]/10)*10)</f>
        <v>6.0650000000000004</v>
      </c>
      <c r="AF1473">
        <f>IF(OR(Table1[[#This Row],[Avg pH]]&lt;6.5,Table1[[#This Row],[Avg pH]]&gt;8.5),10,0)</f>
        <v>0</v>
      </c>
      <c r="AG1473">
        <f>MAX(0, 10-(2*Table1[[#This Row],[Avg Dissolved Oxygen]]))</f>
        <v>6.1</v>
      </c>
      <c r="AH1473">
        <f>(Table1[[#This Row],[Fecal Score]]*0.3) + (Table1[[#This Row],[BOD Score]]*0.25) + (Table1[[#This Row],[Nitrate Score]]*0.2) + (Table1[[#This Row],[pH Score]]*0.15) + (Table1[[#This Row],[Dissolved Oxygen Score]]*0.1)</f>
        <v>7.3230000000000004</v>
      </c>
      <c r="AI1473">
        <v>2020</v>
      </c>
    </row>
    <row r="1474" spans="1:35">
      <c r="A1474">
        <v>3583</v>
      </c>
      <c r="B1474" t="s">
        <v>116</v>
      </c>
      <c r="C1474" t="s">
        <v>1</v>
      </c>
      <c r="D1474" t="s">
        <v>113</v>
      </c>
      <c r="E1474">
        <v>21</v>
      </c>
      <c r="F1474">
        <v>29</v>
      </c>
      <c r="G1474">
        <f>(Table1[[#This Row],[Min Temperature]]+Table1[[#This Row],[Max Temperature]])/2</f>
        <v>25</v>
      </c>
      <c r="H1474">
        <v>6</v>
      </c>
      <c r="I1474">
        <v>6.9</v>
      </c>
      <c r="J1474">
        <f>(Table1[[#This Row],[Min Dissolved Oxygen]]+Table1[[#This Row],[Max Dissolved Oxygen]])/2</f>
        <v>6.45</v>
      </c>
      <c r="K1474">
        <v>7.9</v>
      </c>
      <c r="L1474">
        <v>9.1999999999999993</v>
      </c>
      <c r="M1474">
        <f>(Table1[[#This Row],[Min pH]]+Table1[[#This Row],[Max pH]])/2</f>
        <v>8.5500000000000007</v>
      </c>
      <c r="N1474">
        <v>512</v>
      </c>
      <c r="O1474">
        <v>633</v>
      </c>
      <c r="P1474">
        <f>(Table1[[#This Row],[Min Conductivity]]+Table1[[#This Row],[Max Conductivity]])/2</f>
        <v>572.5</v>
      </c>
      <c r="Q1474">
        <v>2.8</v>
      </c>
      <c r="R1474">
        <v>5.2</v>
      </c>
      <c r="S1474">
        <f>(Table1[[#This Row],[Min BOD]]+Table1[[#This Row],[Max BOD]])/2</f>
        <v>4</v>
      </c>
      <c r="T1474">
        <v>1</v>
      </c>
      <c r="U1474">
        <v>2.8</v>
      </c>
      <c r="V1474">
        <f>(Table1[[#This Row],[Min Nitrate N + Nitrite N]]+Table1[[#This Row],[Max Nitrate N + Nitrite N]])/2</f>
        <v>1.9</v>
      </c>
      <c r="W1474">
        <v>580</v>
      </c>
      <c r="X1474">
        <v>1700</v>
      </c>
      <c r="Y1474">
        <f>(Table1[[#This Row],[Min Fecal Coliform]]+Table1[[#This Row],[Max Fecal Coliform]])/2</f>
        <v>1140</v>
      </c>
      <c r="Z1474">
        <v>4300</v>
      </c>
      <c r="AA1474">
        <v>6300</v>
      </c>
      <c r="AB1474">
        <f>(Table1[[#This Row],[Min Total Coliform]]+Table1[[#This Row],[Max Total Coliform]])/2</f>
        <v>5300</v>
      </c>
      <c r="AC1474">
        <f>MIN(10, (Table1[[#This Row],[Avg BOD]]/4)*10)</f>
        <v>10</v>
      </c>
      <c r="AD1474">
        <f>MIN(10, (Table1[[#This Row],[Avg Fecal Coliform]]/600)*10)</f>
        <v>10</v>
      </c>
      <c r="AE1474">
        <f>MIN(10, (Table1[[#This Row],[Avg Nitrate N + Nitrite N]]/10)*10)</f>
        <v>1.9</v>
      </c>
      <c r="AF1474">
        <f>IF(OR(Table1[[#This Row],[Avg pH]]&lt;6.5,Table1[[#This Row],[Avg pH]]&gt;8.5),10,0)</f>
        <v>10</v>
      </c>
      <c r="AG1474">
        <f>MAX(0, 10-(2*Table1[[#This Row],[Avg Dissolved Oxygen]]))</f>
        <v>0</v>
      </c>
      <c r="AH1474">
        <f>(Table1[[#This Row],[Fecal Score]]*0.3) + (Table1[[#This Row],[BOD Score]]*0.25) + (Table1[[#This Row],[Nitrate Score]]*0.2) + (Table1[[#This Row],[pH Score]]*0.15) + (Table1[[#This Row],[Dissolved Oxygen Score]]*0.1)</f>
        <v>7.38</v>
      </c>
      <c r="AI1474">
        <v>2020</v>
      </c>
    </row>
    <row r="1475" spans="1:35">
      <c r="A1475">
        <v>3584</v>
      </c>
      <c r="B1475" t="s">
        <v>117</v>
      </c>
      <c r="C1475" t="s">
        <v>1</v>
      </c>
      <c r="D1475" t="s">
        <v>113</v>
      </c>
      <c r="E1475">
        <v>21</v>
      </c>
      <c r="F1475">
        <v>32</v>
      </c>
      <c r="G1475">
        <f>(Table1[[#This Row],[Min Temperature]]+Table1[[#This Row],[Max Temperature]])/2</f>
        <v>26.5</v>
      </c>
      <c r="H1475">
        <v>0.5</v>
      </c>
      <c r="I1475">
        <v>3.2</v>
      </c>
      <c r="J1475">
        <f>(Table1[[#This Row],[Min Dissolved Oxygen]]+Table1[[#This Row],[Max Dissolved Oxygen]])/2</f>
        <v>1.85</v>
      </c>
      <c r="K1475">
        <v>7.3</v>
      </c>
      <c r="L1475">
        <v>8.3000000000000007</v>
      </c>
      <c r="M1475">
        <f>(Table1[[#This Row],[Min pH]]+Table1[[#This Row],[Max pH]])/2</f>
        <v>7.8000000000000007</v>
      </c>
      <c r="N1475">
        <v>722</v>
      </c>
      <c r="O1475">
        <v>1176</v>
      </c>
      <c r="P1475">
        <f>(Table1[[#This Row],[Min Conductivity]]+Table1[[#This Row],[Max Conductivity]])/2</f>
        <v>949</v>
      </c>
      <c r="Q1475">
        <v>7.4</v>
      </c>
      <c r="R1475">
        <v>15.2</v>
      </c>
      <c r="S1475">
        <f>(Table1[[#This Row],[Min BOD]]+Table1[[#This Row],[Max BOD]])/2</f>
        <v>11.3</v>
      </c>
      <c r="T1475">
        <v>1.9</v>
      </c>
      <c r="U1475">
        <v>5.3</v>
      </c>
      <c r="V1475">
        <f>(Table1[[#This Row],[Min Nitrate N + Nitrite N]]+Table1[[#This Row],[Max Nitrate N + Nitrite N]])/2</f>
        <v>3.5999999999999996</v>
      </c>
      <c r="W1475">
        <v>2100</v>
      </c>
      <c r="X1475">
        <v>6300</v>
      </c>
      <c r="Y1475">
        <f>(Table1[[#This Row],[Min Fecal Coliform]]+Table1[[#This Row],[Max Fecal Coliform]])/2</f>
        <v>4200</v>
      </c>
      <c r="Z1475">
        <v>8400</v>
      </c>
      <c r="AA1475">
        <v>14000</v>
      </c>
      <c r="AB1475">
        <f>(Table1[[#This Row],[Min Total Coliform]]+Table1[[#This Row],[Max Total Coliform]])/2</f>
        <v>11200</v>
      </c>
      <c r="AC1475">
        <f>MIN(10, (Table1[[#This Row],[Avg BOD]]/4)*10)</f>
        <v>10</v>
      </c>
      <c r="AD1475">
        <f>MIN(10, (Table1[[#This Row],[Avg Fecal Coliform]]/600)*10)</f>
        <v>10</v>
      </c>
      <c r="AE1475">
        <f>MIN(10, (Table1[[#This Row],[Avg Nitrate N + Nitrite N]]/10)*10)</f>
        <v>3.5999999999999996</v>
      </c>
      <c r="AF1475">
        <f>IF(OR(Table1[[#This Row],[Avg pH]]&lt;6.5,Table1[[#This Row],[Avg pH]]&gt;8.5),10,0)</f>
        <v>0</v>
      </c>
      <c r="AG1475">
        <f>MAX(0, 10-(2*Table1[[#This Row],[Avg Dissolved Oxygen]]))</f>
        <v>6.3</v>
      </c>
      <c r="AH1475">
        <f>(Table1[[#This Row],[Fecal Score]]*0.3) + (Table1[[#This Row],[BOD Score]]*0.25) + (Table1[[#This Row],[Nitrate Score]]*0.2) + (Table1[[#This Row],[pH Score]]*0.15) + (Table1[[#This Row],[Dissolved Oxygen Score]]*0.1)</f>
        <v>6.85</v>
      </c>
      <c r="AI1475">
        <v>2020</v>
      </c>
    </row>
    <row r="1476" spans="1:35">
      <c r="A1476">
        <v>3585</v>
      </c>
      <c r="B1476" t="s">
        <v>118</v>
      </c>
      <c r="C1476" t="s">
        <v>1</v>
      </c>
      <c r="D1476" t="s">
        <v>113</v>
      </c>
      <c r="E1476">
        <v>19</v>
      </c>
      <c r="F1476">
        <v>33</v>
      </c>
      <c r="G1476">
        <f>(Table1[[#This Row],[Min Temperature]]+Table1[[#This Row],[Max Temperature]])/2</f>
        <v>26</v>
      </c>
      <c r="H1476">
        <v>0.3</v>
      </c>
      <c r="I1476">
        <v>2.8</v>
      </c>
      <c r="J1476">
        <f>(Table1[[#This Row],[Min Dissolved Oxygen]]+Table1[[#This Row],[Max Dissolved Oxygen]])/2</f>
        <v>1.5499999999999998</v>
      </c>
      <c r="K1476">
        <v>7.4</v>
      </c>
      <c r="L1476">
        <v>8.4</v>
      </c>
      <c r="M1476">
        <f>(Table1[[#This Row],[Min pH]]+Table1[[#This Row],[Max pH]])/2</f>
        <v>7.9</v>
      </c>
      <c r="N1476">
        <v>919</v>
      </c>
      <c r="O1476">
        <v>1168</v>
      </c>
      <c r="P1476">
        <f>(Table1[[#This Row],[Min Conductivity]]+Table1[[#This Row],[Max Conductivity]])/2</f>
        <v>1043.5</v>
      </c>
      <c r="Q1476">
        <v>9.6</v>
      </c>
      <c r="R1476">
        <v>16</v>
      </c>
      <c r="S1476">
        <f>(Table1[[#This Row],[Min BOD]]+Table1[[#This Row],[Max BOD]])/2</f>
        <v>12.8</v>
      </c>
      <c r="T1476">
        <v>2.1</v>
      </c>
      <c r="U1476">
        <v>8.4</v>
      </c>
      <c r="V1476">
        <f>(Table1[[#This Row],[Min Nitrate N + Nitrite N]]+Table1[[#This Row],[Max Nitrate N + Nitrite N]])/2</f>
        <v>5.25</v>
      </c>
      <c r="W1476">
        <v>2100</v>
      </c>
      <c r="X1476">
        <v>7000</v>
      </c>
      <c r="Y1476">
        <f>(Table1[[#This Row],[Min Fecal Coliform]]+Table1[[#This Row],[Max Fecal Coliform]])/2</f>
        <v>4550</v>
      </c>
      <c r="Z1476">
        <v>8400</v>
      </c>
      <c r="AA1476">
        <v>15000</v>
      </c>
      <c r="AB1476">
        <f>(Table1[[#This Row],[Min Total Coliform]]+Table1[[#This Row],[Max Total Coliform]])/2</f>
        <v>11700</v>
      </c>
      <c r="AC1476">
        <f>MIN(10, (Table1[[#This Row],[Avg BOD]]/4)*10)</f>
        <v>10</v>
      </c>
      <c r="AD1476">
        <f>MIN(10, (Table1[[#This Row],[Avg Fecal Coliform]]/600)*10)</f>
        <v>10</v>
      </c>
      <c r="AE1476">
        <f>MIN(10, (Table1[[#This Row],[Avg Nitrate N + Nitrite N]]/10)*10)</f>
        <v>5.25</v>
      </c>
      <c r="AF1476">
        <f>IF(OR(Table1[[#This Row],[Avg pH]]&lt;6.5,Table1[[#This Row],[Avg pH]]&gt;8.5),10,0)</f>
        <v>0</v>
      </c>
      <c r="AG1476">
        <f>MAX(0, 10-(2*Table1[[#This Row],[Avg Dissolved Oxygen]]))</f>
        <v>6.9</v>
      </c>
      <c r="AH1476">
        <f>(Table1[[#This Row],[Fecal Score]]*0.3) + (Table1[[#This Row],[BOD Score]]*0.25) + (Table1[[#This Row],[Nitrate Score]]*0.2) + (Table1[[#This Row],[pH Score]]*0.15) + (Table1[[#This Row],[Dissolved Oxygen Score]]*0.1)</f>
        <v>7.24</v>
      </c>
      <c r="AI1476">
        <v>2020</v>
      </c>
    </row>
    <row r="1477" spans="1:35">
      <c r="A1477">
        <v>3586</v>
      </c>
      <c r="B1477" t="s">
        <v>119</v>
      </c>
      <c r="C1477" t="s">
        <v>1</v>
      </c>
      <c r="D1477" t="s">
        <v>113</v>
      </c>
      <c r="E1477">
        <v>20</v>
      </c>
      <c r="F1477">
        <v>32</v>
      </c>
      <c r="G1477">
        <f>(Table1[[#This Row],[Min Temperature]]+Table1[[#This Row],[Max Temperature]])/2</f>
        <v>26</v>
      </c>
      <c r="H1477">
        <v>4.5</v>
      </c>
      <c r="I1477">
        <v>6</v>
      </c>
      <c r="J1477">
        <f>(Table1[[#This Row],[Min Dissolved Oxygen]]+Table1[[#This Row],[Max Dissolved Oxygen]])/2</f>
        <v>5.25</v>
      </c>
      <c r="K1477">
        <v>7.5</v>
      </c>
      <c r="L1477">
        <v>8.8000000000000007</v>
      </c>
      <c r="M1477">
        <f>(Table1[[#This Row],[Min pH]]+Table1[[#This Row],[Max pH]])/2</f>
        <v>8.15</v>
      </c>
      <c r="N1477">
        <v>612</v>
      </c>
      <c r="O1477">
        <v>1270</v>
      </c>
      <c r="P1477">
        <f>(Table1[[#This Row],[Min Conductivity]]+Table1[[#This Row],[Max Conductivity]])/2</f>
        <v>941</v>
      </c>
      <c r="Q1477">
        <v>3.5</v>
      </c>
      <c r="R1477">
        <v>7.5</v>
      </c>
      <c r="S1477">
        <f>(Table1[[#This Row],[Min BOD]]+Table1[[#This Row],[Max BOD]])/2</f>
        <v>5.5</v>
      </c>
      <c r="T1477">
        <v>3.4</v>
      </c>
      <c r="U1477">
        <v>7.6</v>
      </c>
      <c r="V1477">
        <f>(Table1[[#This Row],[Min Nitrate N + Nitrite N]]+Table1[[#This Row],[Max Nitrate N + Nitrite N]])/2</f>
        <v>5.5</v>
      </c>
      <c r="W1477">
        <v>1100</v>
      </c>
      <c r="X1477">
        <v>2200</v>
      </c>
      <c r="Y1477">
        <f>(Table1[[#This Row],[Min Fecal Coliform]]+Table1[[#This Row],[Max Fecal Coliform]])/2</f>
        <v>1650</v>
      </c>
      <c r="Z1477">
        <v>4800</v>
      </c>
      <c r="AA1477">
        <v>7000</v>
      </c>
      <c r="AB1477">
        <f>(Table1[[#This Row],[Min Total Coliform]]+Table1[[#This Row],[Max Total Coliform]])/2</f>
        <v>5900</v>
      </c>
      <c r="AC1477">
        <f>MIN(10, (Table1[[#This Row],[Avg BOD]]/4)*10)</f>
        <v>10</v>
      </c>
      <c r="AD1477">
        <f>MIN(10, (Table1[[#This Row],[Avg Fecal Coliform]]/600)*10)</f>
        <v>10</v>
      </c>
      <c r="AE1477">
        <f>MIN(10, (Table1[[#This Row],[Avg Nitrate N + Nitrite N]]/10)*10)</f>
        <v>5.5</v>
      </c>
      <c r="AF1477">
        <f>IF(OR(Table1[[#This Row],[Avg pH]]&lt;6.5,Table1[[#This Row],[Avg pH]]&gt;8.5),10,0)</f>
        <v>0</v>
      </c>
      <c r="AG1477">
        <f>MAX(0, 10-(2*Table1[[#This Row],[Avg Dissolved Oxygen]]))</f>
        <v>0</v>
      </c>
      <c r="AH1477">
        <f>(Table1[[#This Row],[Fecal Score]]*0.3) + (Table1[[#This Row],[BOD Score]]*0.25) + (Table1[[#This Row],[Nitrate Score]]*0.2) + (Table1[[#This Row],[pH Score]]*0.15) + (Table1[[#This Row],[Dissolved Oxygen Score]]*0.1)</f>
        <v>6.6</v>
      </c>
      <c r="AI1477">
        <v>2020</v>
      </c>
    </row>
    <row r="1478" spans="1:35">
      <c r="A1478">
        <v>3587</v>
      </c>
      <c r="B1478" t="s">
        <v>120</v>
      </c>
      <c r="C1478" t="s">
        <v>1</v>
      </c>
      <c r="D1478" t="s">
        <v>113</v>
      </c>
      <c r="E1478">
        <v>20</v>
      </c>
      <c r="F1478">
        <v>32</v>
      </c>
      <c r="G1478">
        <f>(Table1[[#This Row],[Min Temperature]]+Table1[[#This Row],[Max Temperature]])/2</f>
        <v>26</v>
      </c>
      <c r="H1478">
        <v>5.2</v>
      </c>
      <c r="I1478">
        <v>6.5</v>
      </c>
      <c r="J1478">
        <f>(Table1[[#This Row],[Min Dissolved Oxygen]]+Table1[[#This Row],[Max Dissolved Oxygen]])/2</f>
        <v>5.85</v>
      </c>
      <c r="K1478">
        <v>7.5</v>
      </c>
      <c r="L1478">
        <v>8.8000000000000007</v>
      </c>
      <c r="M1478">
        <f>(Table1[[#This Row],[Min pH]]+Table1[[#This Row],[Max pH]])/2</f>
        <v>8.15</v>
      </c>
      <c r="N1478">
        <v>494</v>
      </c>
      <c r="O1478">
        <v>978</v>
      </c>
      <c r="P1478">
        <f>(Table1[[#This Row],[Min Conductivity]]+Table1[[#This Row],[Max Conductivity]])/2</f>
        <v>736</v>
      </c>
      <c r="Q1478">
        <v>3</v>
      </c>
      <c r="R1478">
        <v>6</v>
      </c>
      <c r="S1478">
        <f>(Table1[[#This Row],[Min BOD]]+Table1[[#This Row],[Max BOD]])/2</f>
        <v>4.5</v>
      </c>
      <c r="T1478">
        <v>1.2</v>
      </c>
      <c r="U1478">
        <v>6.5</v>
      </c>
      <c r="V1478">
        <f>(Table1[[#This Row],[Min Nitrate N + Nitrite N]]+Table1[[#This Row],[Max Nitrate N + Nitrite N]])/2</f>
        <v>3.85</v>
      </c>
      <c r="W1478">
        <v>910</v>
      </c>
      <c r="X1478">
        <v>2100</v>
      </c>
      <c r="Y1478">
        <f>(Table1[[#This Row],[Min Fecal Coliform]]+Table1[[#This Row],[Max Fecal Coliform]])/2</f>
        <v>1505</v>
      </c>
      <c r="Z1478">
        <v>4800</v>
      </c>
      <c r="AA1478">
        <v>6300</v>
      </c>
      <c r="AB1478">
        <f>(Table1[[#This Row],[Min Total Coliform]]+Table1[[#This Row],[Max Total Coliform]])/2</f>
        <v>5550</v>
      </c>
      <c r="AC1478">
        <f>MIN(10, (Table1[[#This Row],[Avg BOD]]/4)*10)</f>
        <v>10</v>
      </c>
      <c r="AD1478">
        <f>MIN(10, (Table1[[#This Row],[Avg Fecal Coliform]]/600)*10)</f>
        <v>10</v>
      </c>
      <c r="AE1478">
        <f>MIN(10, (Table1[[#This Row],[Avg Nitrate N + Nitrite N]]/10)*10)</f>
        <v>3.85</v>
      </c>
      <c r="AF1478">
        <f>IF(OR(Table1[[#This Row],[Avg pH]]&lt;6.5,Table1[[#This Row],[Avg pH]]&gt;8.5),10,0)</f>
        <v>0</v>
      </c>
      <c r="AG1478">
        <f>MAX(0, 10-(2*Table1[[#This Row],[Avg Dissolved Oxygen]]))</f>
        <v>0</v>
      </c>
      <c r="AH1478">
        <f>(Table1[[#This Row],[Fecal Score]]*0.3) + (Table1[[#This Row],[BOD Score]]*0.25) + (Table1[[#This Row],[Nitrate Score]]*0.2) + (Table1[[#This Row],[pH Score]]*0.15) + (Table1[[#This Row],[Dissolved Oxygen Score]]*0.1)</f>
        <v>6.27</v>
      </c>
      <c r="AI1478">
        <v>2020</v>
      </c>
    </row>
    <row r="1479" spans="1:35">
      <c r="A1479">
        <v>3591</v>
      </c>
      <c r="B1479" t="s">
        <v>121</v>
      </c>
      <c r="C1479" t="s">
        <v>1</v>
      </c>
      <c r="D1479" t="s">
        <v>113</v>
      </c>
      <c r="E1479">
        <v>24</v>
      </c>
      <c r="F1479">
        <v>31</v>
      </c>
      <c r="G1479">
        <f>(Table1[[#This Row],[Min Temperature]]+Table1[[#This Row],[Max Temperature]])/2</f>
        <v>27.5</v>
      </c>
      <c r="H1479">
        <v>4.0999999999999996</v>
      </c>
      <c r="I1479">
        <v>11.5</v>
      </c>
      <c r="J1479">
        <f>(Table1[[#This Row],[Min Dissolved Oxygen]]+Table1[[#This Row],[Max Dissolved Oxygen]])/2</f>
        <v>7.8</v>
      </c>
      <c r="K1479">
        <v>6.6</v>
      </c>
      <c r="L1479">
        <v>8.3000000000000007</v>
      </c>
      <c r="M1479">
        <f>(Table1[[#This Row],[Min pH]]+Table1[[#This Row],[Max pH]])/2</f>
        <v>7.45</v>
      </c>
      <c r="N1479">
        <v>397</v>
      </c>
      <c r="O1479">
        <v>723</v>
      </c>
      <c r="P1479">
        <f>(Table1[[#This Row],[Min Conductivity]]+Table1[[#This Row],[Max Conductivity]])/2</f>
        <v>560</v>
      </c>
      <c r="Q1479">
        <v>3.4</v>
      </c>
      <c r="R1479">
        <v>17</v>
      </c>
      <c r="S1479">
        <f>(Table1[[#This Row],[Min BOD]]+Table1[[#This Row],[Max BOD]])/2</f>
        <v>10.199999999999999</v>
      </c>
      <c r="T1479">
        <v>0.01</v>
      </c>
      <c r="U1479">
        <v>4</v>
      </c>
      <c r="V1479">
        <f>(Table1[[#This Row],[Min Nitrate N + Nitrite N]]+Table1[[#This Row],[Max Nitrate N + Nitrite N]])/2</f>
        <v>2.0049999999999999</v>
      </c>
      <c r="W1479">
        <v>1700</v>
      </c>
      <c r="X1479">
        <v>330000</v>
      </c>
      <c r="Y1479">
        <f>(Table1[[#This Row],[Min Fecal Coliform]]+Table1[[#This Row],[Max Fecal Coliform]])/2</f>
        <v>165850</v>
      </c>
      <c r="Z1479">
        <v>9200</v>
      </c>
      <c r="AA1479">
        <v>3500000</v>
      </c>
      <c r="AB1479">
        <f>(Table1[[#This Row],[Min Total Coliform]]+Table1[[#This Row],[Max Total Coliform]])/2</f>
        <v>1754600</v>
      </c>
      <c r="AC1479">
        <f>MIN(10, (Table1[[#This Row],[Avg BOD]]/4)*10)</f>
        <v>10</v>
      </c>
      <c r="AD1479">
        <f>MIN(10, (Table1[[#This Row],[Avg Fecal Coliform]]/600)*10)</f>
        <v>10</v>
      </c>
      <c r="AE1479">
        <f>MIN(10, (Table1[[#This Row],[Avg Nitrate N + Nitrite N]]/10)*10)</f>
        <v>2.0049999999999999</v>
      </c>
      <c r="AF1479">
        <f>IF(OR(Table1[[#This Row],[Avg pH]]&lt;6.5,Table1[[#This Row],[Avg pH]]&gt;8.5),10,0)</f>
        <v>0</v>
      </c>
      <c r="AG1479">
        <f>MAX(0, 10-(2*Table1[[#This Row],[Avg Dissolved Oxygen]]))</f>
        <v>0</v>
      </c>
      <c r="AH1479">
        <f>(Table1[[#This Row],[Fecal Score]]*0.3) + (Table1[[#This Row],[BOD Score]]*0.25) + (Table1[[#This Row],[Nitrate Score]]*0.2) + (Table1[[#This Row],[pH Score]]*0.15) + (Table1[[#This Row],[Dissolved Oxygen Score]]*0.1)</f>
        <v>5.9009999999999998</v>
      </c>
      <c r="AI1479">
        <v>2020</v>
      </c>
    </row>
    <row r="1480" spans="1:35">
      <c r="A1480">
        <v>3592</v>
      </c>
      <c r="B1480" t="s">
        <v>122</v>
      </c>
      <c r="C1480" t="s">
        <v>1</v>
      </c>
      <c r="D1480" t="s">
        <v>113</v>
      </c>
      <c r="E1480">
        <v>24</v>
      </c>
      <c r="F1480">
        <v>30</v>
      </c>
      <c r="G1480">
        <f>(Table1[[#This Row],[Min Temperature]]+Table1[[#This Row],[Max Temperature]])/2</f>
        <v>27</v>
      </c>
      <c r="H1480">
        <v>4</v>
      </c>
      <c r="I1480">
        <v>8.4</v>
      </c>
      <c r="J1480">
        <f>(Table1[[#This Row],[Min Dissolved Oxygen]]+Table1[[#This Row],[Max Dissolved Oxygen]])/2</f>
        <v>6.2</v>
      </c>
      <c r="K1480">
        <v>7.3</v>
      </c>
      <c r="L1480">
        <v>9.1999999999999993</v>
      </c>
      <c r="M1480">
        <f>(Table1[[#This Row],[Min pH]]+Table1[[#This Row],[Max pH]])/2</f>
        <v>8.25</v>
      </c>
      <c r="N1480">
        <v>250</v>
      </c>
      <c r="O1480">
        <v>725</v>
      </c>
      <c r="P1480">
        <f>(Table1[[#This Row],[Min Conductivity]]+Table1[[#This Row],[Max Conductivity]])/2</f>
        <v>487.5</v>
      </c>
      <c r="Q1480">
        <v>3</v>
      </c>
      <c r="R1480">
        <v>16</v>
      </c>
      <c r="S1480">
        <f>(Table1[[#This Row],[Min BOD]]+Table1[[#This Row],[Max BOD]])/2</f>
        <v>9.5</v>
      </c>
      <c r="T1480">
        <v>0.31</v>
      </c>
      <c r="U1480">
        <v>3.2</v>
      </c>
      <c r="V1480">
        <f>(Table1[[#This Row],[Min Nitrate N + Nitrite N]]+Table1[[#This Row],[Max Nitrate N + Nitrite N]])/2</f>
        <v>1.7550000000000001</v>
      </c>
      <c r="W1480">
        <v>940</v>
      </c>
      <c r="X1480">
        <v>15000</v>
      </c>
      <c r="Y1480">
        <f>(Table1[[#This Row],[Min Fecal Coliform]]+Table1[[#This Row],[Max Fecal Coliform]])/2</f>
        <v>7970</v>
      </c>
      <c r="Z1480">
        <v>5400</v>
      </c>
      <c r="AA1480">
        <v>160000</v>
      </c>
      <c r="AB1480">
        <f>(Table1[[#This Row],[Min Total Coliform]]+Table1[[#This Row],[Max Total Coliform]])/2</f>
        <v>82700</v>
      </c>
      <c r="AC1480">
        <f>MIN(10, (Table1[[#This Row],[Avg BOD]]/4)*10)</f>
        <v>10</v>
      </c>
      <c r="AD1480">
        <f>MIN(10, (Table1[[#This Row],[Avg Fecal Coliform]]/600)*10)</f>
        <v>10</v>
      </c>
      <c r="AE1480">
        <f>MIN(10, (Table1[[#This Row],[Avg Nitrate N + Nitrite N]]/10)*10)</f>
        <v>1.7550000000000001</v>
      </c>
      <c r="AF1480">
        <f>IF(OR(Table1[[#This Row],[Avg pH]]&lt;6.5,Table1[[#This Row],[Avg pH]]&gt;8.5),10,0)</f>
        <v>0</v>
      </c>
      <c r="AG1480">
        <f>MAX(0, 10-(2*Table1[[#This Row],[Avg Dissolved Oxygen]]))</f>
        <v>0</v>
      </c>
      <c r="AH1480">
        <f>(Table1[[#This Row],[Fecal Score]]*0.3) + (Table1[[#This Row],[BOD Score]]*0.25) + (Table1[[#This Row],[Nitrate Score]]*0.2) + (Table1[[#This Row],[pH Score]]*0.15) + (Table1[[#This Row],[Dissolved Oxygen Score]]*0.1)</f>
        <v>5.851</v>
      </c>
      <c r="AI1480">
        <v>2020</v>
      </c>
    </row>
    <row r="1481" spans="1:35">
      <c r="A1481">
        <v>3593</v>
      </c>
      <c r="B1481" t="s">
        <v>774</v>
      </c>
      <c r="C1481" t="s">
        <v>1</v>
      </c>
      <c r="D1481" t="s">
        <v>113</v>
      </c>
      <c r="E1481">
        <v>25</v>
      </c>
      <c r="F1481">
        <v>27</v>
      </c>
      <c r="G1481">
        <f>(Table1[[#This Row],[Min Temperature]]+Table1[[#This Row],[Max Temperature]])/2</f>
        <v>26</v>
      </c>
      <c r="H1481">
        <v>3.5</v>
      </c>
      <c r="I1481">
        <v>11.3</v>
      </c>
      <c r="J1481">
        <f>(Table1[[#This Row],[Min Dissolved Oxygen]]+Table1[[#This Row],[Max Dissolved Oxygen]])/2</f>
        <v>7.4</v>
      </c>
      <c r="K1481">
        <v>7</v>
      </c>
      <c r="L1481">
        <v>9</v>
      </c>
      <c r="M1481">
        <f>(Table1[[#This Row],[Min pH]]+Table1[[#This Row],[Max pH]])/2</f>
        <v>8</v>
      </c>
      <c r="N1481">
        <v>320</v>
      </c>
      <c r="O1481">
        <v>500</v>
      </c>
      <c r="P1481">
        <f>(Table1[[#This Row],[Min Conductivity]]+Table1[[#This Row],[Max Conductivity]])/2</f>
        <v>410</v>
      </c>
      <c r="Q1481">
        <v>3</v>
      </c>
      <c r="R1481">
        <v>25</v>
      </c>
      <c r="S1481">
        <f>(Table1[[#This Row],[Min BOD]]+Table1[[#This Row],[Max BOD]])/2</f>
        <v>14</v>
      </c>
      <c r="T1481">
        <v>0.9</v>
      </c>
      <c r="U1481">
        <v>2.35</v>
      </c>
      <c r="V1481">
        <f>(Table1[[#This Row],[Min Nitrate N + Nitrite N]]+Table1[[#This Row],[Max Nitrate N + Nitrite N]])/2</f>
        <v>1.625</v>
      </c>
      <c r="W1481">
        <v>4100</v>
      </c>
      <c r="X1481">
        <v>210000</v>
      </c>
      <c r="Y1481">
        <f>(Table1[[#This Row],[Min Fecal Coliform]]+Table1[[#This Row],[Max Fecal Coliform]])/2</f>
        <v>107050</v>
      </c>
      <c r="Z1481">
        <v>24000</v>
      </c>
      <c r="AA1481">
        <v>1600000</v>
      </c>
      <c r="AB1481">
        <f>(Table1[[#This Row],[Min Total Coliform]]+Table1[[#This Row],[Max Total Coliform]])/2</f>
        <v>812000</v>
      </c>
      <c r="AC1481">
        <f>MIN(10, (Table1[[#This Row],[Avg BOD]]/4)*10)</f>
        <v>10</v>
      </c>
      <c r="AD1481">
        <f>MIN(10, (Table1[[#This Row],[Avg Fecal Coliform]]/600)*10)</f>
        <v>10</v>
      </c>
      <c r="AE1481">
        <f>MIN(10, (Table1[[#This Row],[Avg Nitrate N + Nitrite N]]/10)*10)</f>
        <v>1.625</v>
      </c>
      <c r="AF1481">
        <f>IF(OR(Table1[[#This Row],[Avg pH]]&lt;6.5,Table1[[#This Row],[Avg pH]]&gt;8.5),10,0)</f>
        <v>0</v>
      </c>
      <c r="AG1481">
        <f>MAX(0, 10-(2*Table1[[#This Row],[Avg Dissolved Oxygen]]))</f>
        <v>0</v>
      </c>
      <c r="AH1481">
        <f>(Table1[[#This Row],[Fecal Score]]*0.3) + (Table1[[#This Row],[BOD Score]]*0.25) + (Table1[[#This Row],[Nitrate Score]]*0.2) + (Table1[[#This Row],[pH Score]]*0.15) + (Table1[[#This Row],[Dissolved Oxygen Score]]*0.1)</f>
        <v>5.8250000000000002</v>
      </c>
      <c r="AI1481">
        <v>2020</v>
      </c>
    </row>
    <row r="1482" spans="1:35">
      <c r="A1482">
        <v>3601</v>
      </c>
      <c r="B1482" t="s">
        <v>123</v>
      </c>
      <c r="C1482" t="s">
        <v>1</v>
      </c>
      <c r="D1482" t="s">
        <v>113</v>
      </c>
      <c r="E1482">
        <v>23</v>
      </c>
      <c r="F1482">
        <v>30</v>
      </c>
      <c r="G1482">
        <f>(Table1[[#This Row],[Min Temperature]]+Table1[[#This Row],[Max Temperature]])/2</f>
        <v>26.5</v>
      </c>
      <c r="H1482">
        <v>0.9</v>
      </c>
      <c r="I1482">
        <v>5.3</v>
      </c>
      <c r="J1482">
        <f>(Table1[[#This Row],[Min Dissolved Oxygen]]+Table1[[#This Row],[Max Dissolved Oxygen]])/2</f>
        <v>3.1</v>
      </c>
      <c r="K1482">
        <v>6.5</v>
      </c>
      <c r="L1482">
        <v>7.9</v>
      </c>
      <c r="M1482">
        <f>(Table1[[#This Row],[Min pH]]+Table1[[#This Row],[Max pH]])/2</f>
        <v>7.2</v>
      </c>
      <c r="N1482">
        <v>992</v>
      </c>
      <c r="O1482">
        <v>2644</v>
      </c>
      <c r="P1482">
        <f>(Table1[[#This Row],[Min Conductivity]]+Table1[[#This Row],[Max Conductivity]])/2</f>
        <v>1818</v>
      </c>
      <c r="Q1482">
        <v>6</v>
      </c>
      <c r="R1482">
        <v>32</v>
      </c>
      <c r="S1482">
        <f>(Table1[[#This Row],[Min BOD]]+Table1[[#This Row],[Max BOD]])/2</f>
        <v>19</v>
      </c>
      <c r="T1482">
        <v>1</v>
      </c>
      <c r="U1482">
        <v>57</v>
      </c>
      <c r="V1482">
        <f>(Table1[[#This Row],[Min Nitrate N + Nitrite N]]+Table1[[#This Row],[Max Nitrate N + Nitrite N]])/2</f>
        <v>29</v>
      </c>
      <c r="W1482">
        <v>630</v>
      </c>
      <c r="X1482">
        <v>94000</v>
      </c>
      <c r="Y1482">
        <f>(Table1[[#This Row],[Min Fecal Coliform]]+Table1[[#This Row],[Max Fecal Coliform]])/2</f>
        <v>47315</v>
      </c>
      <c r="Z1482">
        <v>5400</v>
      </c>
      <c r="AA1482">
        <v>540000</v>
      </c>
      <c r="AB1482">
        <f>(Table1[[#This Row],[Min Total Coliform]]+Table1[[#This Row],[Max Total Coliform]])/2</f>
        <v>272700</v>
      </c>
      <c r="AC1482">
        <f>MIN(10, (Table1[[#This Row],[Avg BOD]]/4)*10)</f>
        <v>10</v>
      </c>
      <c r="AD1482">
        <f>MIN(10, (Table1[[#This Row],[Avg Fecal Coliform]]/600)*10)</f>
        <v>10</v>
      </c>
      <c r="AE1482">
        <f>MIN(10, (Table1[[#This Row],[Avg Nitrate N + Nitrite N]]/10)*10)</f>
        <v>10</v>
      </c>
      <c r="AF1482">
        <f>IF(OR(Table1[[#This Row],[Avg pH]]&lt;6.5,Table1[[#This Row],[Avg pH]]&gt;8.5),10,0)</f>
        <v>0</v>
      </c>
      <c r="AG1482">
        <f>MAX(0, 10-(2*Table1[[#This Row],[Avg Dissolved Oxygen]]))</f>
        <v>3.8</v>
      </c>
      <c r="AH1482">
        <f>(Table1[[#This Row],[Fecal Score]]*0.3) + (Table1[[#This Row],[BOD Score]]*0.25) + (Table1[[#This Row],[Nitrate Score]]*0.2) + (Table1[[#This Row],[pH Score]]*0.15) + (Table1[[#This Row],[Dissolved Oxygen Score]]*0.1)</f>
        <v>7.88</v>
      </c>
      <c r="AI1482">
        <v>2020</v>
      </c>
    </row>
    <row r="1483" spans="1:35">
      <c r="A1483">
        <v>3602</v>
      </c>
      <c r="B1483" t="s">
        <v>124</v>
      </c>
      <c r="C1483" t="s">
        <v>1</v>
      </c>
      <c r="D1483" t="s">
        <v>113</v>
      </c>
      <c r="E1483">
        <v>25</v>
      </c>
      <c r="F1483">
        <v>29</v>
      </c>
      <c r="G1483">
        <f>(Table1[[#This Row],[Min Temperature]]+Table1[[#This Row],[Max Temperature]])/2</f>
        <v>27</v>
      </c>
      <c r="H1483">
        <v>0.3</v>
      </c>
      <c r="I1483">
        <v>6.5</v>
      </c>
      <c r="J1483">
        <f>(Table1[[#This Row],[Min Dissolved Oxygen]]+Table1[[#This Row],[Max Dissolved Oxygen]])/2</f>
        <v>3.4</v>
      </c>
      <c r="K1483">
        <v>6.5</v>
      </c>
      <c r="L1483">
        <v>7.5</v>
      </c>
      <c r="M1483">
        <f>(Table1[[#This Row],[Min pH]]+Table1[[#This Row],[Max pH]])/2</f>
        <v>7</v>
      </c>
      <c r="N1483">
        <v>554</v>
      </c>
      <c r="O1483">
        <v>2107</v>
      </c>
      <c r="P1483">
        <f>(Table1[[#This Row],[Min Conductivity]]+Table1[[#This Row],[Max Conductivity]])/2</f>
        <v>1330.5</v>
      </c>
      <c r="Q1483">
        <v>0.5</v>
      </c>
      <c r="R1483">
        <v>32</v>
      </c>
      <c r="S1483">
        <f>(Table1[[#This Row],[Min BOD]]+Table1[[#This Row],[Max BOD]])/2</f>
        <v>16.25</v>
      </c>
      <c r="T1483">
        <v>1.61</v>
      </c>
      <c r="U1483">
        <v>16</v>
      </c>
      <c r="V1483">
        <f>(Table1[[#This Row],[Min Nitrate N + Nitrite N]]+Table1[[#This Row],[Max Nitrate N + Nitrite N]])/2</f>
        <v>8.8049999999999997</v>
      </c>
      <c r="W1483">
        <v>12000</v>
      </c>
      <c r="X1483">
        <v>7000000</v>
      </c>
      <c r="Y1483">
        <f>(Table1[[#This Row],[Min Fecal Coliform]]+Table1[[#This Row],[Max Fecal Coliform]])/2</f>
        <v>3506000</v>
      </c>
      <c r="Z1483">
        <v>92000</v>
      </c>
      <c r="AA1483">
        <v>54000000</v>
      </c>
      <c r="AB1483">
        <f>(Table1[[#This Row],[Min Total Coliform]]+Table1[[#This Row],[Max Total Coliform]])/2</f>
        <v>27046000</v>
      </c>
      <c r="AC1483">
        <f>MIN(10, (Table1[[#This Row],[Avg BOD]]/4)*10)</f>
        <v>10</v>
      </c>
      <c r="AD1483">
        <f>MIN(10, (Table1[[#This Row],[Avg Fecal Coliform]]/600)*10)</f>
        <v>10</v>
      </c>
      <c r="AE1483">
        <f>MIN(10, (Table1[[#This Row],[Avg Nitrate N + Nitrite N]]/10)*10)</f>
        <v>8.8049999999999997</v>
      </c>
      <c r="AF1483">
        <f>IF(OR(Table1[[#This Row],[Avg pH]]&lt;6.5,Table1[[#This Row],[Avg pH]]&gt;8.5),10,0)</f>
        <v>0</v>
      </c>
      <c r="AG1483">
        <f>MAX(0, 10-(2*Table1[[#This Row],[Avg Dissolved Oxygen]]))</f>
        <v>3.2</v>
      </c>
      <c r="AH1483">
        <f>(Table1[[#This Row],[Fecal Score]]*0.3) + (Table1[[#This Row],[BOD Score]]*0.25) + (Table1[[#This Row],[Nitrate Score]]*0.2) + (Table1[[#This Row],[pH Score]]*0.15) + (Table1[[#This Row],[Dissolved Oxygen Score]]*0.1)</f>
        <v>7.5810000000000004</v>
      </c>
      <c r="AI1483">
        <v>2020</v>
      </c>
    </row>
    <row r="1484" spans="1:35">
      <c r="A1484">
        <v>3608</v>
      </c>
      <c r="B1484" t="s">
        <v>125</v>
      </c>
      <c r="C1484" t="s">
        <v>1</v>
      </c>
      <c r="D1484" t="s">
        <v>113</v>
      </c>
      <c r="E1484">
        <v>25</v>
      </c>
      <c r="F1484">
        <v>29</v>
      </c>
      <c r="G1484">
        <f>(Table1[[#This Row],[Min Temperature]]+Table1[[#This Row],[Max Temperature]])/2</f>
        <v>27</v>
      </c>
      <c r="H1484">
        <v>0.3</v>
      </c>
      <c r="I1484">
        <v>6.8</v>
      </c>
      <c r="J1484">
        <f>(Table1[[#This Row],[Min Dissolved Oxygen]]+Table1[[#This Row],[Max Dissolved Oxygen]])/2</f>
        <v>3.55</v>
      </c>
      <c r="K1484">
        <v>6.5</v>
      </c>
      <c r="L1484">
        <v>8.1</v>
      </c>
      <c r="M1484">
        <f>(Table1[[#This Row],[Min pH]]+Table1[[#This Row],[Max pH]])/2</f>
        <v>7.3</v>
      </c>
      <c r="N1484">
        <v>880</v>
      </c>
      <c r="O1484">
        <v>1520</v>
      </c>
      <c r="P1484">
        <f>(Table1[[#This Row],[Min Conductivity]]+Table1[[#This Row],[Max Conductivity]])/2</f>
        <v>1200</v>
      </c>
      <c r="Q1484">
        <v>3</v>
      </c>
      <c r="R1484">
        <v>174</v>
      </c>
      <c r="S1484">
        <f>(Table1[[#This Row],[Min BOD]]+Table1[[#This Row],[Max BOD]])/2</f>
        <v>88.5</v>
      </c>
      <c r="T1484">
        <v>1.85</v>
      </c>
      <c r="U1484">
        <v>7.6</v>
      </c>
      <c r="V1484">
        <f>(Table1[[#This Row],[Min Nitrate N + Nitrite N]]+Table1[[#This Row],[Max Nitrate N + Nitrite N]])/2</f>
        <v>4.7249999999999996</v>
      </c>
      <c r="W1484">
        <v>7000</v>
      </c>
      <c r="X1484">
        <v>23000000</v>
      </c>
      <c r="Y1484">
        <f>(Table1[[#This Row],[Min Fecal Coliform]]+Table1[[#This Row],[Max Fecal Coliform]])/2</f>
        <v>11503500</v>
      </c>
      <c r="Z1484">
        <v>54000</v>
      </c>
      <c r="AA1484">
        <v>240000000</v>
      </c>
      <c r="AB1484">
        <f>(Table1[[#This Row],[Min Total Coliform]]+Table1[[#This Row],[Max Total Coliform]])/2</f>
        <v>120027000</v>
      </c>
      <c r="AC1484">
        <f>MIN(10, (Table1[[#This Row],[Avg BOD]]/4)*10)</f>
        <v>10</v>
      </c>
      <c r="AD1484">
        <f>MIN(10, (Table1[[#This Row],[Avg Fecal Coliform]]/600)*10)</f>
        <v>10</v>
      </c>
      <c r="AE1484">
        <f>MIN(10, (Table1[[#This Row],[Avg Nitrate N + Nitrite N]]/10)*10)</f>
        <v>4.7249999999999996</v>
      </c>
      <c r="AF1484">
        <f>IF(OR(Table1[[#This Row],[Avg pH]]&lt;6.5,Table1[[#This Row],[Avg pH]]&gt;8.5),10,0)</f>
        <v>0</v>
      </c>
      <c r="AG1484">
        <f>MAX(0, 10-(2*Table1[[#This Row],[Avg Dissolved Oxygen]]))</f>
        <v>2.9000000000000004</v>
      </c>
      <c r="AH1484">
        <f>(Table1[[#This Row],[Fecal Score]]*0.3) + (Table1[[#This Row],[BOD Score]]*0.25) + (Table1[[#This Row],[Nitrate Score]]*0.2) + (Table1[[#This Row],[pH Score]]*0.15) + (Table1[[#This Row],[Dissolved Oxygen Score]]*0.1)</f>
        <v>6.7350000000000003</v>
      </c>
      <c r="AI1484">
        <v>2020</v>
      </c>
    </row>
    <row r="1485" spans="1:35">
      <c r="A1485">
        <v>3609</v>
      </c>
      <c r="B1485" t="s">
        <v>775</v>
      </c>
      <c r="C1485" t="s">
        <v>1</v>
      </c>
      <c r="D1485" t="s">
        <v>113</v>
      </c>
      <c r="E1485">
        <v>25</v>
      </c>
      <c r="F1485">
        <v>28</v>
      </c>
      <c r="G1485">
        <f>(Table1[[#This Row],[Min Temperature]]+Table1[[#This Row],[Max Temperature]])/2</f>
        <v>26.5</v>
      </c>
      <c r="H1485">
        <v>0.5</v>
      </c>
      <c r="I1485">
        <v>6.2</v>
      </c>
      <c r="J1485">
        <f>(Table1[[#This Row],[Min Dissolved Oxygen]]+Table1[[#This Row],[Max Dissolved Oxygen]])/2</f>
        <v>3.35</v>
      </c>
      <c r="K1485">
        <v>6.6</v>
      </c>
      <c r="L1485">
        <v>8</v>
      </c>
      <c r="M1485">
        <f>(Table1[[#This Row],[Min pH]]+Table1[[#This Row],[Max pH]])/2</f>
        <v>7.3</v>
      </c>
      <c r="N1485">
        <v>328</v>
      </c>
      <c r="O1485">
        <v>1386</v>
      </c>
      <c r="P1485">
        <f>(Table1[[#This Row],[Min Conductivity]]+Table1[[#This Row],[Max Conductivity]])/2</f>
        <v>857</v>
      </c>
      <c r="Q1485">
        <v>3.5</v>
      </c>
      <c r="R1485">
        <v>31</v>
      </c>
      <c r="S1485">
        <f>(Table1[[#This Row],[Min BOD]]+Table1[[#This Row],[Max BOD]])/2</f>
        <v>17.25</v>
      </c>
      <c r="T1485">
        <v>0.51</v>
      </c>
      <c r="U1485">
        <v>10</v>
      </c>
      <c r="V1485">
        <f>(Table1[[#This Row],[Min Nitrate N + Nitrite N]]+Table1[[#This Row],[Max Nitrate N + Nitrite N]])/2</f>
        <v>5.2549999999999999</v>
      </c>
      <c r="W1485">
        <v>330</v>
      </c>
      <c r="X1485">
        <v>3300000</v>
      </c>
      <c r="Y1485">
        <f>(Table1[[#This Row],[Min Fecal Coliform]]+Table1[[#This Row],[Max Fecal Coliform]])/2</f>
        <v>1650165</v>
      </c>
      <c r="Z1485">
        <v>3500</v>
      </c>
      <c r="AA1485">
        <v>24000000</v>
      </c>
      <c r="AB1485">
        <f>(Table1[[#This Row],[Min Total Coliform]]+Table1[[#This Row],[Max Total Coliform]])/2</f>
        <v>12001750</v>
      </c>
      <c r="AC1485">
        <f>MIN(10, (Table1[[#This Row],[Avg BOD]]/4)*10)</f>
        <v>10</v>
      </c>
      <c r="AD1485">
        <f>MIN(10, (Table1[[#This Row],[Avg Fecal Coliform]]/600)*10)</f>
        <v>10</v>
      </c>
      <c r="AE1485">
        <f>MIN(10, (Table1[[#This Row],[Avg Nitrate N + Nitrite N]]/10)*10)</f>
        <v>5.2549999999999999</v>
      </c>
      <c r="AF1485">
        <f>IF(OR(Table1[[#This Row],[Avg pH]]&lt;6.5,Table1[[#This Row],[Avg pH]]&gt;8.5),10,0)</f>
        <v>0</v>
      </c>
      <c r="AG1485">
        <f>MAX(0, 10-(2*Table1[[#This Row],[Avg Dissolved Oxygen]]))</f>
        <v>3.3</v>
      </c>
      <c r="AH1485">
        <f>(Table1[[#This Row],[Fecal Score]]*0.3) + (Table1[[#This Row],[BOD Score]]*0.25) + (Table1[[#This Row],[Nitrate Score]]*0.2) + (Table1[[#This Row],[pH Score]]*0.15) + (Table1[[#This Row],[Dissolved Oxygen Score]]*0.1)</f>
        <v>6.8810000000000002</v>
      </c>
      <c r="AI1485">
        <v>2020</v>
      </c>
    </row>
    <row r="1486" spans="1:35">
      <c r="A1486">
        <v>3610</v>
      </c>
      <c r="B1486" t="s">
        <v>126</v>
      </c>
      <c r="C1486" t="s">
        <v>1</v>
      </c>
      <c r="D1486" t="s">
        <v>113</v>
      </c>
      <c r="E1486">
        <v>24</v>
      </c>
      <c r="F1486">
        <v>30</v>
      </c>
      <c r="G1486">
        <f>(Table1[[#This Row],[Min Temperature]]+Table1[[#This Row],[Max Temperature]])/2</f>
        <v>27</v>
      </c>
      <c r="H1486">
        <v>0.5</v>
      </c>
      <c r="I1486">
        <v>10.5</v>
      </c>
      <c r="J1486">
        <f>(Table1[[#This Row],[Min Dissolved Oxygen]]+Table1[[#This Row],[Max Dissolved Oxygen]])/2</f>
        <v>5.5</v>
      </c>
      <c r="K1486">
        <v>6.8</v>
      </c>
      <c r="L1486">
        <v>8.4</v>
      </c>
      <c r="M1486">
        <f>(Table1[[#This Row],[Min pH]]+Table1[[#This Row],[Max pH]])/2</f>
        <v>7.6</v>
      </c>
      <c r="N1486">
        <v>1250</v>
      </c>
      <c r="O1486">
        <v>2050</v>
      </c>
      <c r="P1486">
        <f>(Table1[[#This Row],[Min Conductivity]]+Table1[[#This Row],[Max Conductivity]])/2</f>
        <v>1650</v>
      </c>
      <c r="Q1486">
        <v>6</v>
      </c>
      <c r="R1486">
        <v>70</v>
      </c>
      <c r="S1486">
        <f>(Table1[[#This Row],[Min BOD]]+Table1[[#This Row],[Max BOD]])/2</f>
        <v>38</v>
      </c>
      <c r="T1486">
        <v>1.2</v>
      </c>
      <c r="U1486">
        <v>4.5599999999999996</v>
      </c>
      <c r="V1486">
        <f>(Table1[[#This Row],[Min Nitrate N + Nitrite N]]+Table1[[#This Row],[Max Nitrate N + Nitrite N]])/2</f>
        <v>2.88</v>
      </c>
      <c r="W1486">
        <v>4800</v>
      </c>
      <c r="X1486">
        <v>2100000</v>
      </c>
      <c r="Y1486">
        <f>(Table1[[#This Row],[Min Fecal Coliform]]+Table1[[#This Row],[Max Fecal Coliform]])/2</f>
        <v>1052400</v>
      </c>
      <c r="Z1486">
        <v>7000</v>
      </c>
      <c r="AA1486">
        <v>16000000</v>
      </c>
      <c r="AB1486">
        <f>(Table1[[#This Row],[Min Total Coliform]]+Table1[[#This Row],[Max Total Coliform]])/2</f>
        <v>8003500</v>
      </c>
      <c r="AC1486">
        <f>MIN(10, (Table1[[#This Row],[Avg BOD]]/4)*10)</f>
        <v>10</v>
      </c>
      <c r="AD1486">
        <f>MIN(10, (Table1[[#This Row],[Avg Fecal Coliform]]/600)*10)</f>
        <v>10</v>
      </c>
      <c r="AE1486">
        <f>MIN(10, (Table1[[#This Row],[Avg Nitrate N + Nitrite N]]/10)*10)</f>
        <v>2.88</v>
      </c>
      <c r="AF1486">
        <f>IF(OR(Table1[[#This Row],[Avg pH]]&lt;6.5,Table1[[#This Row],[Avg pH]]&gt;8.5),10,0)</f>
        <v>0</v>
      </c>
      <c r="AG1486">
        <f>MAX(0, 10-(2*Table1[[#This Row],[Avg Dissolved Oxygen]]))</f>
        <v>0</v>
      </c>
      <c r="AH1486">
        <f>(Table1[[#This Row],[Fecal Score]]*0.3) + (Table1[[#This Row],[BOD Score]]*0.25) + (Table1[[#This Row],[Nitrate Score]]*0.2) + (Table1[[#This Row],[pH Score]]*0.15) + (Table1[[#This Row],[Dissolved Oxygen Score]]*0.1)</f>
        <v>6.0759999999999996</v>
      </c>
      <c r="AI1486">
        <v>2020</v>
      </c>
    </row>
    <row r="1487" spans="1:35">
      <c r="A1487">
        <v>3611</v>
      </c>
      <c r="B1487" t="s">
        <v>127</v>
      </c>
      <c r="C1487" t="s">
        <v>1</v>
      </c>
      <c r="D1487" t="s">
        <v>113</v>
      </c>
      <c r="E1487">
        <v>25</v>
      </c>
      <c r="F1487">
        <v>29</v>
      </c>
      <c r="G1487">
        <f>(Table1[[#This Row],[Min Temperature]]+Table1[[#This Row],[Max Temperature]])/2</f>
        <v>27</v>
      </c>
      <c r="H1487">
        <v>3.4</v>
      </c>
      <c r="I1487">
        <v>6.5</v>
      </c>
      <c r="J1487">
        <f>(Table1[[#This Row],[Min Dissolved Oxygen]]+Table1[[#This Row],[Max Dissolved Oxygen]])/2</f>
        <v>4.95</v>
      </c>
      <c r="K1487">
        <v>6.9</v>
      </c>
      <c r="L1487">
        <v>8</v>
      </c>
      <c r="M1487">
        <f>(Table1[[#This Row],[Min pH]]+Table1[[#This Row],[Max pH]])/2</f>
        <v>7.45</v>
      </c>
      <c r="N1487">
        <v>702</v>
      </c>
      <c r="O1487">
        <v>1961</v>
      </c>
      <c r="P1487">
        <f>(Table1[[#This Row],[Min Conductivity]]+Table1[[#This Row],[Max Conductivity]])/2</f>
        <v>1331.5</v>
      </c>
      <c r="Q1487">
        <v>3</v>
      </c>
      <c r="R1487">
        <v>20</v>
      </c>
      <c r="S1487">
        <f>(Table1[[#This Row],[Min BOD]]+Table1[[#This Row],[Max BOD]])/2</f>
        <v>11.5</v>
      </c>
      <c r="T1487">
        <v>0.6</v>
      </c>
      <c r="U1487">
        <v>9</v>
      </c>
      <c r="V1487">
        <f>(Table1[[#This Row],[Min Nitrate N + Nitrite N]]+Table1[[#This Row],[Max Nitrate N + Nitrite N]])/2</f>
        <v>4.8</v>
      </c>
      <c r="W1487">
        <v>3300</v>
      </c>
      <c r="X1487">
        <v>94000</v>
      </c>
      <c r="Y1487">
        <f>(Table1[[#This Row],[Min Fecal Coliform]]+Table1[[#This Row],[Max Fecal Coliform]])/2</f>
        <v>48650</v>
      </c>
      <c r="Z1487">
        <v>24000</v>
      </c>
      <c r="AA1487">
        <v>540000</v>
      </c>
      <c r="AB1487">
        <f>(Table1[[#This Row],[Min Total Coliform]]+Table1[[#This Row],[Max Total Coliform]])/2</f>
        <v>282000</v>
      </c>
      <c r="AC1487">
        <f>MIN(10, (Table1[[#This Row],[Avg BOD]]/4)*10)</f>
        <v>10</v>
      </c>
      <c r="AD1487">
        <f>MIN(10, (Table1[[#This Row],[Avg Fecal Coliform]]/600)*10)</f>
        <v>10</v>
      </c>
      <c r="AE1487">
        <f>MIN(10, (Table1[[#This Row],[Avg Nitrate N + Nitrite N]]/10)*10)</f>
        <v>4.8</v>
      </c>
      <c r="AF1487">
        <f>IF(OR(Table1[[#This Row],[Avg pH]]&lt;6.5,Table1[[#This Row],[Avg pH]]&gt;8.5),10,0)</f>
        <v>0</v>
      </c>
      <c r="AG1487">
        <f>MAX(0, 10-(2*Table1[[#This Row],[Avg Dissolved Oxygen]]))</f>
        <v>9.9999999999999645E-2</v>
      </c>
      <c r="AH1487">
        <f>(Table1[[#This Row],[Fecal Score]]*0.3) + (Table1[[#This Row],[BOD Score]]*0.25) + (Table1[[#This Row],[Nitrate Score]]*0.2) + (Table1[[#This Row],[pH Score]]*0.15) + (Table1[[#This Row],[Dissolved Oxygen Score]]*0.1)</f>
        <v>6.47</v>
      </c>
      <c r="AI1487">
        <v>2020</v>
      </c>
    </row>
    <row r="1488" spans="1:35">
      <c r="A1488">
        <v>3612</v>
      </c>
      <c r="B1488" t="s">
        <v>128</v>
      </c>
      <c r="C1488" t="s">
        <v>1</v>
      </c>
      <c r="D1488" t="s">
        <v>113</v>
      </c>
      <c r="E1488">
        <v>25</v>
      </c>
      <c r="F1488">
        <v>28</v>
      </c>
      <c r="G1488">
        <f>(Table1[[#This Row],[Min Temperature]]+Table1[[#This Row],[Max Temperature]])/2</f>
        <v>26.5</v>
      </c>
      <c r="H1488">
        <v>3.7</v>
      </c>
      <c r="I1488">
        <v>6.8</v>
      </c>
      <c r="J1488">
        <f>(Table1[[#This Row],[Min Dissolved Oxygen]]+Table1[[#This Row],[Max Dissolved Oxygen]])/2</f>
        <v>5.25</v>
      </c>
      <c r="K1488">
        <v>6.8</v>
      </c>
      <c r="L1488">
        <v>7.5</v>
      </c>
      <c r="M1488">
        <f>(Table1[[#This Row],[Min pH]]+Table1[[#This Row],[Max pH]])/2</f>
        <v>7.15</v>
      </c>
      <c r="N1488">
        <v>814</v>
      </c>
      <c r="O1488">
        <v>1103</v>
      </c>
      <c r="P1488">
        <f>(Table1[[#This Row],[Min Conductivity]]+Table1[[#This Row],[Max Conductivity]])/2</f>
        <v>958.5</v>
      </c>
      <c r="Q1488">
        <v>3.4</v>
      </c>
      <c r="R1488">
        <v>15</v>
      </c>
      <c r="S1488">
        <f>(Table1[[#This Row],[Min BOD]]+Table1[[#This Row],[Max BOD]])/2</f>
        <v>9.1999999999999993</v>
      </c>
      <c r="T1488">
        <v>0.72</v>
      </c>
      <c r="U1488">
        <v>8</v>
      </c>
      <c r="V1488">
        <f>(Table1[[#This Row],[Min Nitrate N + Nitrite N]]+Table1[[#This Row],[Max Nitrate N + Nitrite N]])/2</f>
        <v>4.3600000000000003</v>
      </c>
      <c r="W1488">
        <v>4800</v>
      </c>
      <c r="X1488">
        <v>70000</v>
      </c>
      <c r="Y1488">
        <f>(Table1[[#This Row],[Min Fecal Coliform]]+Table1[[#This Row],[Max Fecal Coliform]])/2</f>
        <v>37400</v>
      </c>
      <c r="Z1488">
        <v>35000</v>
      </c>
      <c r="AA1488">
        <v>920000</v>
      </c>
      <c r="AB1488">
        <f>(Table1[[#This Row],[Min Total Coliform]]+Table1[[#This Row],[Max Total Coliform]])/2</f>
        <v>477500</v>
      </c>
      <c r="AC1488">
        <f>MIN(10, (Table1[[#This Row],[Avg BOD]]/4)*10)</f>
        <v>10</v>
      </c>
      <c r="AD1488">
        <f>MIN(10, (Table1[[#This Row],[Avg Fecal Coliform]]/600)*10)</f>
        <v>10</v>
      </c>
      <c r="AE1488">
        <f>MIN(10, (Table1[[#This Row],[Avg Nitrate N + Nitrite N]]/10)*10)</f>
        <v>4.3600000000000003</v>
      </c>
      <c r="AF1488">
        <f>IF(OR(Table1[[#This Row],[Avg pH]]&lt;6.5,Table1[[#This Row],[Avg pH]]&gt;8.5),10,0)</f>
        <v>0</v>
      </c>
      <c r="AG1488">
        <f>MAX(0, 10-(2*Table1[[#This Row],[Avg Dissolved Oxygen]]))</f>
        <v>0</v>
      </c>
      <c r="AH1488">
        <f>(Table1[[#This Row],[Fecal Score]]*0.3) + (Table1[[#This Row],[BOD Score]]*0.25) + (Table1[[#This Row],[Nitrate Score]]*0.2) + (Table1[[#This Row],[pH Score]]*0.15) + (Table1[[#This Row],[Dissolved Oxygen Score]]*0.1)</f>
        <v>6.3719999999999999</v>
      </c>
      <c r="AI1488">
        <v>2020</v>
      </c>
    </row>
    <row r="1489" spans="1:35">
      <c r="A1489">
        <v>3613</v>
      </c>
      <c r="B1489" t="s">
        <v>179</v>
      </c>
      <c r="C1489" t="s">
        <v>1</v>
      </c>
      <c r="D1489" t="s">
        <v>113</v>
      </c>
      <c r="E1489">
        <v>25</v>
      </c>
      <c r="F1489">
        <v>25</v>
      </c>
      <c r="G1489">
        <f>(Table1[[#This Row],[Min Temperature]]+Table1[[#This Row],[Max Temperature]])/2</f>
        <v>25</v>
      </c>
      <c r="H1489">
        <v>6.1</v>
      </c>
      <c r="I1489">
        <v>6.1</v>
      </c>
      <c r="J1489">
        <f>(Table1[[#This Row],[Min Dissolved Oxygen]]+Table1[[#This Row],[Max Dissolved Oxygen]])/2</f>
        <v>6.1</v>
      </c>
      <c r="K1489">
        <v>6.5</v>
      </c>
      <c r="L1489">
        <v>6.5</v>
      </c>
      <c r="M1489">
        <f>(Table1[[#This Row],[Min pH]]+Table1[[#This Row],[Max pH]])/2</f>
        <v>6.5</v>
      </c>
      <c r="N1489">
        <v>1101</v>
      </c>
      <c r="O1489">
        <v>1101</v>
      </c>
      <c r="P1489">
        <f>(Table1[[#This Row],[Min Conductivity]]+Table1[[#This Row],[Max Conductivity]])/2</f>
        <v>1101</v>
      </c>
      <c r="Q1489">
        <v>4</v>
      </c>
      <c r="R1489">
        <v>4</v>
      </c>
      <c r="S1489">
        <f>(Table1[[#This Row],[Min BOD]]+Table1[[#This Row],[Max BOD]])/2</f>
        <v>4</v>
      </c>
      <c r="T1489">
        <v>1.9</v>
      </c>
      <c r="U1489">
        <v>1.9</v>
      </c>
      <c r="V1489">
        <f>(Table1[[#This Row],[Min Nitrate N + Nitrite N]]+Table1[[#This Row],[Max Nitrate N + Nitrite N]])/2</f>
        <v>1.9</v>
      </c>
      <c r="W1489">
        <v>17000</v>
      </c>
      <c r="X1489">
        <v>17000</v>
      </c>
      <c r="Y1489">
        <f>(Table1[[#This Row],[Min Fecal Coliform]]+Table1[[#This Row],[Max Fecal Coliform]])/2</f>
        <v>17000</v>
      </c>
      <c r="Z1489">
        <v>92000</v>
      </c>
      <c r="AA1489">
        <v>92000</v>
      </c>
      <c r="AB1489">
        <f>(Table1[[#This Row],[Min Total Coliform]]+Table1[[#This Row],[Max Total Coliform]])/2</f>
        <v>92000</v>
      </c>
      <c r="AC1489">
        <f>MIN(10, (Table1[[#This Row],[Avg BOD]]/4)*10)</f>
        <v>10</v>
      </c>
      <c r="AD1489">
        <f>MIN(10, (Table1[[#This Row],[Avg Fecal Coliform]]/600)*10)</f>
        <v>10</v>
      </c>
      <c r="AE1489">
        <f>MIN(10, (Table1[[#This Row],[Avg Nitrate N + Nitrite N]]/10)*10)</f>
        <v>1.9</v>
      </c>
      <c r="AF1489">
        <f>IF(OR(Table1[[#This Row],[Avg pH]]&lt;6.5,Table1[[#This Row],[Avg pH]]&gt;8.5),10,0)</f>
        <v>0</v>
      </c>
      <c r="AG1489">
        <f>MAX(0, 10-(2*Table1[[#This Row],[Avg Dissolved Oxygen]]))</f>
        <v>0</v>
      </c>
      <c r="AH1489">
        <f>(Table1[[#This Row],[Fecal Score]]*0.3) + (Table1[[#This Row],[BOD Score]]*0.25) + (Table1[[#This Row],[Nitrate Score]]*0.2) + (Table1[[#This Row],[pH Score]]*0.15) + (Table1[[#This Row],[Dissolved Oxygen Score]]*0.1)</f>
        <v>5.88</v>
      </c>
      <c r="AI1489">
        <v>2020</v>
      </c>
    </row>
    <row r="1490" spans="1:35">
      <c r="A1490">
        <v>3614</v>
      </c>
      <c r="B1490" t="s">
        <v>130</v>
      </c>
      <c r="C1490" t="s">
        <v>1</v>
      </c>
      <c r="D1490" t="s">
        <v>113</v>
      </c>
      <c r="E1490">
        <v>25</v>
      </c>
      <c r="F1490">
        <v>28</v>
      </c>
      <c r="G1490">
        <f>(Table1[[#This Row],[Min Temperature]]+Table1[[#This Row],[Max Temperature]])/2</f>
        <v>26.5</v>
      </c>
      <c r="H1490">
        <v>3.8</v>
      </c>
      <c r="I1490">
        <v>7.1</v>
      </c>
      <c r="J1490">
        <f>(Table1[[#This Row],[Min Dissolved Oxygen]]+Table1[[#This Row],[Max Dissolved Oxygen]])/2</f>
        <v>5.4499999999999993</v>
      </c>
      <c r="K1490">
        <v>6.7</v>
      </c>
      <c r="L1490">
        <v>7.9</v>
      </c>
      <c r="M1490">
        <f>(Table1[[#This Row],[Min pH]]+Table1[[#This Row],[Max pH]])/2</f>
        <v>7.3000000000000007</v>
      </c>
      <c r="N1490">
        <v>688</v>
      </c>
      <c r="O1490">
        <v>1410</v>
      </c>
      <c r="P1490">
        <f>(Table1[[#This Row],[Min Conductivity]]+Table1[[#This Row],[Max Conductivity]])/2</f>
        <v>1049</v>
      </c>
      <c r="Q1490">
        <v>2.7</v>
      </c>
      <c r="R1490">
        <v>9</v>
      </c>
      <c r="S1490">
        <f>(Table1[[#This Row],[Min BOD]]+Table1[[#This Row],[Max BOD]])/2</f>
        <v>5.85</v>
      </c>
      <c r="T1490">
        <v>0.65</v>
      </c>
      <c r="U1490">
        <v>4.5</v>
      </c>
      <c r="V1490">
        <f>(Table1[[#This Row],[Min Nitrate N + Nitrite N]]+Table1[[#This Row],[Max Nitrate N + Nitrite N]])/2</f>
        <v>2.5750000000000002</v>
      </c>
      <c r="W1490">
        <v>330</v>
      </c>
      <c r="X1490">
        <v>110000</v>
      </c>
      <c r="Y1490">
        <f>(Table1[[#This Row],[Min Fecal Coliform]]+Table1[[#This Row],[Max Fecal Coliform]])/2</f>
        <v>55165</v>
      </c>
      <c r="Z1490">
        <v>3500</v>
      </c>
      <c r="AA1490">
        <v>920000</v>
      </c>
      <c r="AB1490">
        <f>(Table1[[#This Row],[Min Total Coliform]]+Table1[[#This Row],[Max Total Coliform]])/2</f>
        <v>461750</v>
      </c>
      <c r="AC1490">
        <f>MIN(10, (Table1[[#This Row],[Avg BOD]]/4)*10)</f>
        <v>10</v>
      </c>
      <c r="AD1490">
        <f>MIN(10, (Table1[[#This Row],[Avg Fecal Coliform]]/600)*10)</f>
        <v>10</v>
      </c>
      <c r="AE1490">
        <f>MIN(10, (Table1[[#This Row],[Avg Nitrate N + Nitrite N]]/10)*10)</f>
        <v>2.5750000000000002</v>
      </c>
      <c r="AF1490">
        <f>IF(OR(Table1[[#This Row],[Avg pH]]&lt;6.5,Table1[[#This Row],[Avg pH]]&gt;8.5),10,0)</f>
        <v>0</v>
      </c>
      <c r="AG1490">
        <f>MAX(0, 10-(2*Table1[[#This Row],[Avg Dissolved Oxygen]]))</f>
        <v>0</v>
      </c>
      <c r="AH1490">
        <f>(Table1[[#This Row],[Fecal Score]]*0.3) + (Table1[[#This Row],[BOD Score]]*0.25) + (Table1[[#This Row],[Nitrate Score]]*0.2) + (Table1[[#This Row],[pH Score]]*0.15) + (Table1[[#This Row],[Dissolved Oxygen Score]]*0.1)</f>
        <v>6.0149999999999997</v>
      </c>
      <c r="AI1490">
        <v>2020</v>
      </c>
    </row>
    <row r="1491" spans="1:35">
      <c r="A1491">
        <v>3615</v>
      </c>
      <c r="B1491" t="s">
        <v>131</v>
      </c>
      <c r="C1491" t="s">
        <v>1</v>
      </c>
      <c r="D1491" t="s">
        <v>113</v>
      </c>
      <c r="E1491">
        <v>25</v>
      </c>
      <c r="F1491">
        <v>28</v>
      </c>
      <c r="G1491">
        <f>(Table1[[#This Row],[Min Temperature]]+Table1[[#This Row],[Max Temperature]])/2</f>
        <v>26.5</v>
      </c>
      <c r="H1491">
        <v>2.6</v>
      </c>
      <c r="I1491">
        <v>7.2</v>
      </c>
      <c r="J1491">
        <f>(Table1[[#This Row],[Min Dissolved Oxygen]]+Table1[[#This Row],[Max Dissolved Oxygen]])/2</f>
        <v>4.9000000000000004</v>
      </c>
      <c r="K1491">
        <v>6.5</v>
      </c>
      <c r="L1491">
        <v>7.9</v>
      </c>
      <c r="M1491">
        <f>(Table1[[#This Row],[Min pH]]+Table1[[#This Row],[Max pH]])/2</f>
        <v>7.2</v>
      </c>
      <c r="N1491">
        <v>720</v>
      </c>
      <c r="O1491">
        <v>1961</v>
      </c>
      <c r="P1491">
        <f>(Table1[[#This Row],[Min Conductivity]]+Table1[[#This Row],[Max Conductivity]])/2</f>
        <v>1340.5</v>
      </c>
      <c r="Q1491">
        <v>3</v>
      </c>
      <c r="R1491">
        <v>45</v>
      </c>
      <c r="S1491">
        <f>(Table1[[#This Row],[Min BOD]]+Table1[[#This Row],[Max BOD]])/2</f>
        <v>24</v>
      </c>
      <c r="T1491">
        <v>1.2</v>
      </c>
      <c r="U1491">
        <v>6.5</v>
      </c>
      <c r="V1491">
        <f>(Table1[[#This Row],[Min Nitrate N + Nitrite N]]+Table1[[#This Row],[Max Nitrate N + Nitrite N]])/2</f>
        <v>3.85</v>
      </c>
      <c r="W1491">
        <v>790</v>
      </c>
      <c r="X1491">
        <v>46000</v>
      </c>
      <c r="Y1491">
        <f>(Table1[[#This Row],[Min Fecal Coliform]]+Table1[[#This Row],[Max Fecal Coliform]])/2</f>
        <v>23395</v>
      </c>
      <c r="Z1491">
        <v>9200</v>
      </c>
      <c r="AA1491">
        <v>350000</v>
      </c>
      <c r="AB1491">
        <f>(Table1[[#This Row],[Min Total Coliform]]+Table1[[#This Row],[Max Total Coliform]])/2</f>
        <v>179600</v>
      </c>
      <c r="AC1491">
        <f>MIN(10, (Table1[[#This Row],[Avg BOD]]/4)*10)</f>
        <v>10</v>
      </c>
      <c r="AD1491">
        <f>MIN(10, (Table1[[#This Row],[Avg Fecal Coliform]]/600)*10)</f>
        <v>10</v>
      </c>
      <c r="AE1491">
        <f>MIN(10, (Table1[[#This Row],[Avg Nitrate N + Nitrite N]]/10)*10)</f>
        <v>3.85</v>
      </c>
      <c r="AF1491">
        <f>IF(OR(Table1[[#This Row],[Avg pH]]&lt;6.5,Table1[[#This Row],[Avg pH]]&gt;8.5),10,0)</f>
        <v>0</v>
      </c>
      <c r="AG1491">
        <f>MAX(0, 10-(2*Table1[[#This Row],[Avg Dissolved Oxygen]]))</f>
        <v>0.19999999999999929</v>
      </c>
      <c r="AH1491">
        <f>(Table1[[#This Row],[Fecal Score]]*0.3) + (Table1[[#This Row],[BOD Score]]*0.25) + (Table1[[#This Row],[Nitrate Score]]*0.2) + (Table1[[#This Row],[pH Score]]*0.15) + (Table1[[#This Row],[Dissolved Oxygen Score]]*0.1)</f>
        <v>6.2899999999999991</v>
      </c>
      <c r="AI1491">
        <v>2020</v>
      </c>
    </row>
    <row r="1492" spans="1:35">
      <c r="A1492">
        <v>3616</v>
      </c>
      <c r="B1492" t="s">
        <v>132</v>
      </c>
      <c r="C1492" t="s">
        <v>1</v>
      </c>
      <c r="D1492" t="s">
        <v>113</v>
      </c>
      <c r="E1492">
        <v>25</v>
      </c>
      <c r="F1492">
        <v>29</v>
      </c>
      <c r="G1492">
        <f>(Table1[[#This Row],[Min Temperature]]+Table1[[#This Row],[Max Temperature]])/2</f>
        <v>27</v>
      </c>
      <c r="H1492">
        <v>3.4</v>
      </c>
      <c r="I1492">
        <v>7</v>
      </c>
      <c r="J1492">
        <f>(Table1[[#This Row],[Min Dissolved Oxygen]]+Table1[[#This Row],[Max Dissolved Oxygen]])/2</f>
        <v>5.2</v>
      </c>
      <c r="K1492">
        <v>6.6</v>
      </c>
      <c r="L1492">
        <v>7.9</v>
      </c>
      <c r="M1492">
        <f>(Table1[[#This Row],[Min pH]]+Table1[[#This Row],[Max pH]])/2</f>
        <v>7.25</v>
      </c>
      <c r="N1492">
        <v>682</v>
      </c>
      <c r="O1492">
        <v>1338</v>
      </c>
      <c r="P1492">
        <f>(Table1[[#This Row],[Min Conductivity]]+Table1[[#This Row],[Max Conductivity]])/2</f>
        <v>1010</v>
      </c>
      <c r="Q1492">
        <v>3.1</v>
      </c>
      <c r="R1492">
        <v>13</v>
      </c>
      <c r="S1492">
        <f>(Table1[[#This Row],[Min BOD]]+Table1[[#This Row],[Max BOD]])/2</f>
        <v>8.0500000000000007</v>
      </c>
      <c r="T1492">
        <v>0.64</v>
      </c>
      <c r="U1492">
        <v>12</v>
      </c>
      <c r="V1492">
        <f>(Table1[[#This Row],[Min Nitrate N + Nitrite N]]+Table1[[#This Row],[Max Nitrate N + Nitrite N]])/2</f>
        <v>6.32</v>
      </c>
      <c r="W1492">
        <v>340</v>
      </c>
      <c r="X1492">
        <v>70000</v>
      </c>
      <c r="Y1492">
        <f>(Table1[[#This Row],[Min Fecal Coliform]]+Table1[[#This Row],[Max Fecal Coliform]])/2</f>
        <v>35170</v>
      </c>
      <c r="Z1492">
        <v>3500</v>
      </c>
      <c r="AA1492">
        <v>920000</v>
      </c>
      <c r="AB1492">
        <f>(Table1[[#This Row],[Min Total Coliform]]+Table1[[#This Row],[Max Total Coliform]])/2</f>
        <v>461750</v>
      </c>
      <c r="AC1492">
        <f>MIN(10, (Table1[[#This Row],[Avg BOD]]/4)*10)</f>
        <v>10</v>
      </c>
      <c r="AD1492">
        <f>MIN(10, (Table1[[#This Row],[Avg Fecal Coliform]]/600)*10)</f>
        <v>10</v>
      </c>
      <c r="AE1492">
        <f>MIN(10, (Table1[[#This Row],[Avg Nitrate N + Nitrite N]]/10)*10)</f>
        <v>6.32</v>
      </c>
      <c r="AF1492">
        <f>IF(OR(Table1[[#This Row],[Avg pH]]&lt;6.5,Table1[[#This Row],[Avg pH]]&gt;8.5),10,0)</f>
        <v>0</v>
      </c>
      <c r="AG1492">
        <f>MAX(0, 10-(2*Table1[[#This Row],[Avg Dissolved Oxygen]]))</f>
        <v>0</v>
      </c>
      <c r="AH1492">
        <f>(Table1[[#This Row],[Fecal Score]]*0.3) + (Table1[[#This Row],[BOD Score]]*0.25) + (Table1[[#This Row],[Nitrate Score]]*0.2) + (Table1[[#This Row],[pH Score]]*0.15) + (Table1[[#This Row],[Dissolved Oxygen Score]]*0.1)</f>
        <v>6.7640000000000002</v>
      </c>
      <c r="AI1492">
        <v>2020</v>
      </c>
    </row>
    <row r="1493" spans="1:35">
      <c r="A1493">
        <v>3617</v>
      </c>
      <c r="B1493" t="s">
        <v>133</v>
      </c>
      <c r="C1493" t="s">
        <v>1</v>
      </c>
      <c r="D1493" t="s">
        <v>113</v>
      </c>
      <c r="E1493">
        <v>25</v>
      </c>
      <c r="F1493">
        <v>28</v>
      </c>
      <c r="G1493">
        <f>(Table1[[#This Row],[Min Temperature]]+Table1[[#This Row],[Max Temperature]])/2</f>
        <v>26.5</v>
      </c>
      <c r="H1493">
        <v>4</v>
      </c>
      <c r="I1493">
        <v>7.1</v>
      </c>
      <c r="J1493">
        <f>(Table1[[#This Row],[Min Dissolved Oxygen]]+Table1[[#This Row],[Max Dissolved Oxygen]])/2</f>
        <v>5.55</v>
      </c>
      <c r="K1493">
        <v>6.5</v>
      </c>
      <c r="L1493">
        <v>7.7</v>
      </c>
      <c r="M1493">
        <f>(Table1[[#This Row],[Min pH]]+Table1[[#This Row],[Max pH]])/2</f>
        <v>7.1</v>
      </c>
      <c r="N1493">
        <v>370</v>
      </c>
      <c r="O1493">
        <v>1343</v>
      </c>
      <c r="P1493">
        <f>(Table1[[#This Row],[Min Conductivity]]+Table1[[#This Row],[Max Conductivity]])/2</f>
        <v>856.5</v>
      </c>
      <c r="Q1493">
        <v>2.6</v>
      </c>
      <c r="R1493">
        <v>11</v>
      </c>
      <c r="S1493">
        <f>(Table1[[#This Row],[Min BOD]]+Table1[[#This Row],[Max BOD]])/2</f>
        <v>6.8</v>
      </c>
      <c r="T1493">
        <v>1</v>
      </c>
      <c r="U1493">
        <v>2.4</v>
      </c>
      <c r="V1493">
        <f>(Table1[[#This Row],[Min Nitrate N + Nitrite N]]+Table1[[#This Row],[Max Nitrate N + Nitrite N]])/2</f>
        <v>1.7</v>
      </c>
      <c r="W1493">
        <v>840</v>
      </c>
      <c r="X1493">
        <v>79000</v>
      </c>
      <c r="Y1493">
        <f>(Table1[[#This Row],[Min Fecal Coliform]]+Table1[[#This Row],[Max Fecal Coliform]])/2</f>
        <v>39920</v>
      </c>
      <c r="Z1493">
        <v>9200</v>
      </c>
      <c r="AA1493">
        <v>540000</v>
      </c>
      <c r="AB1493">
        <f>(Table1[[#This Row],[Min Total Coliform]]+Table1[[#This Row],[Max Total Coliform]])/2</f>
        <v>274600</v>
      </c>
      <c r="AC1493">
        <f>MIN(10, (Table1[[#This Row],[Avg BOD]]/4)*10)</f>
        <v>10</v>
      </c>
      <c r="AD1493">
        <f>MIN(10, (Table1[[#This Row],[Avg Fecal Coliform]]/600)*10)</f>
        <v>10</v>
      </c>
      <c r="AE1493">
        <f>MIN(10, (Table1[[#This Row],[Avg Nitrate N + Nitrite N]]/10)*10)</f>
        <v>1.6999999999999997</v>
      </c>
      <c r="AF1493">
        <f>IF(OR(Table1[[#This Row],[Avg pH]]&lt;6.5,Table1[[#This Row],[Avg pH]]&gt;8.5),10,0)</f>
        <v>0</v>
      </c>
      <c r="AG1493">
        <f>MAX(0, 10-(2*Table1[[#This Row],[Avg Dissolved Oxygen]]))</f>
        <v>0</v>
      </c>
      <c r="AH1493">
        <f>(Table1[[#This Row],[Fecal Score]]*0.3) + (Table1[[#This Row],[BOD Score]]*0.25) + (Table1[[#This Row],[Nitrate Score]]*0.2) + (Table1[[#This Row],[pH Score]]*0.15) + (Table1[[#This Row],[Dissolved Oxygen Score]]*0.1)</f>
        <v>5.84</v>
      </c>
      <c r="AI1493">
        <v>2020</v>
      </c>
    </row>
    <row r="1494" spans="1:35">
      <c r="A1494">
        <v>3618</v>
      </c>
      <c r="B1494" t="s">
        <v>134</v>
      </c>
      <c r="C1494" t="s">
        <v>1</v>
      </c>
      <c r="D1494" t="s">
        <v>113</v>
      </c>
      <c r="E1494">
        <v>25</v>
      </c>
      <c r="F1494">
        <v>29</v>
      </c>
      <c r="G1494">
        <f>(Table1[[#This Row],[Min Temperature]]+Table1[[#This Row],[Max Temperature]])/2</f>
        <v>27</v>
      </c>
      <c r="H1494">
        <v>4.0999999999999996</v>
      </c>
      <c r="I1494">
        <v>11.5</v>
      </c>
      <c r="J1494">
        <f>(Table1[[#This Row],[Min Dissolved Oxygen]]+Table1[[#This Row],[Max Dissolved Oxygen]])/2</f>
        <v>7.8</v>
      </c>
      <c r="K1494">
        <v>6.4</v>
      </c>
      <c r="L1494">
        <v>8</v>
      </c>
      <c r="M1494">
        <f>(Table1[[#This Row],[Min pH]]+Table1[[#This Row],[Max pH]])/2</f>
        <v>7.2</v>
      </c>
      <c r="N1494">
        <v>378</v>
      </c>
      <c r="O1494">
        <v>1472</v>
      </c>
      <c r="P1494">
        <f>(Table1[[#This Row],[Min Conductivity]]+Table1[[#This Row],[Max Conductivity]])/2</f>
        <v>925</v>
      </c>
      <c r="Q1494">
        <v>2.6</v>
      </c>
      <c r="R1494">
        <v>20</v>
      </c>
      <c r="S1494">
        <f>(Table1[[#This Row],[Min BOD]]+Table1[[#This Row],[Max BOD]])/2</f>
        <v>11.3</v>
      </c>
      <c r="T1494">
        <v>0.7</v>
      </c>
      <c r="U1494">
        <v>3.21</v>
      </c>
      <c r="V1494">
        <f>(Table1[[#This Row],[Min Nitrate N + Nitrite N]]+Table1[[#This Row],[Max Nitrate N + Nitrite N]])/2</f>
        <v>1.9550000000000001</v>
      </c>
      <c r="W1494">
        <v>630</v>
      </c>
      <c r="X1494">
        <v>120000</v>
      </c>
      <c r="Y1494">
        <f>(Table1[[#This Row],[Min Fecal Coliform]]+Table1[[#This Row],[Max Fecal Coliform]])/2</f>
        <v>60315</v>
      </c>
      <c r="Z1494">
        <v>5400</v>
      </c>
      <c r="AA1494">
        <v>920000</v>
      </c>
      <c r="AB1494">
        <f>(Table1[[#This Row],[Min Total Coliform]]+Table1[[#This Row],[Max Total Coliform]])/2</f>
        <v>462700</v>
      </c>
      <c r="AC1494">
        <f>MIN(10, (Table1[[#This Row],[Avg BOD]]/4)*10)</f>
        <v>10</v>
      </c>
      <c r="AD1494">
        <f>MIN(10, (Table1[[#This Row],[Avg Fecal Coliform]]/600)*10)</f>
        <v>10</v>
      </c>
      <c r="AE1494">
        <f>MIN(10, (Table1[[#This Row],[Avg Nitrate N + Nitrite N]]/10)*10)</f>
        <v>1.9550000000000001</v>
      </c>
      <c r="AF1494">
        <f>IF(OR(Table1[[#This Row],[Avg pH]]&lt;6.5,Table1[[#This Row],[Avg pH]]&gt;8.5),10,0)</f>
        <v>0</v>
      </c>
      <c r="AG1494">
        <f>MAX(0, 10-(2*Table1[[#This Row],[Avg Dissolved Oxygen]]))</f>
        <v>0</v>
      </c>
      <c r="AH1494">
        <f>(Table1[[#This Row],[Fecal Score]]*0.3) + (Table1[[#This Row],[BOD Score]]*0.25) + (Table1[[#This Row],[Nitrate Score]]*0.2) + (Table1[[#This Row],[pH Score]]*0.15) + (Table1[[#This Row],[Dissolved Oxygen Score]]*0.1)</f>
        <v>5.891</v>
      </c>
      <c r="AI1494">
        <v>2020</v>
      </c>
    </row>
    <row r="1495" spans="1:35">
      <c r="A1495">
        <v>3620</v>
      </c>
      <c r="B1495" t="s">
        <v>135</v>
      </c>
      <c r="C1495" t="s">
        <v>1</v>
      </c>
      <c r="D1495" t="s">
        <v>113</v>
      </c>
      <c r="E1495">
        <v>25</v>
      </c>
      <c r="F1495">
        <v>28</v>
      </c>
      <c r="G1495">
        <f>(Table1[[#This Row],[Min Temperature]]+Table1[[#This Row],[Max Temperature]])/2</f>
        <v>26.5</v>
      </c>
      <c r="H1495">
        <v>1</v>
      </c>
      <c r="I1495">
        <v>6.2</v>
      </c>
      <c r="J1495">
        <f>(Table1[[#This Row],[Min Dissolved Oxygen]]+Table1[[#This Row],[Max Dissolved Oxygen]])/2</f>
        <v>3.6</v>
      </c>
      <c r="K1495">
        <v>6.4</v>
      </c>
      <c r="L1495">
        <v>8.1</v>
      </c>
      <c r="M1495">
        <f>(Table1[[#This Row],[Min pH]]+Table1[[#This Row],[Max pH]])/2</f>
        <v>7.25</v>
      </c>
      <c r="N1495">
        <v>641</v>
      </c>
      <c r="O1495">
        <v>1482</v>
      </c>
      <c r="P1495">
        <f>(Table1[[#This Row],[Min Conductivity]]+Table1[[#This Row],[Max Conductivity]])/2</f>
        <v>1061.5</v>
      </c>
      <c r="Q1495">
        <v>3</v>
      </c>
      <c r="R1495">
        <v>24</v>
      </c>
      <c r="S1495">
        <f>(Table1[[#This Row],[Min BOD]]+Table1[[#This Row],[Max BOD]])/2</f>
        <v>13.5</v>
      </c>
      <c r="T1495">
        <v>1.06</v>
      </c>
      <c r="U1495">
        <v>3.3</v>
      </c>
      <c r="V1495">
        <f>(Table1[[#This Row],[Min Nitrate N + Nitrite N]]+Table1[[#This Row],[Max Nitrate N + Nitrite N]])/2</f>
        <v>2.1799999999999997</v>
      </c>
      <c r="W1495">
        <v>630</v>
      </c>
      <c r="X1495">
        <v>130000</v>
      </c>
      <c r="Y1495">
        <f>(Table1[[#This Row],[Min Fecal Coliform]]+Table1[[#This Row],[Max Fecal Coliform]])/2</f>
        <v>65315</v>
      </c>
      <c r="Z1495">
        <v>5400</v>
      </c>
      <c r="AA1495">
        <v>920000</v>
      </c>
      <c r="AB1495">
        <f>(Table1[[#This Row],[Min Total Coliform]]+Table1[[#This Row],[Max Total Coliform]])/2</f>
        <v>462700</v>
      </c>
      <c r="AC1495">
        <f>MIN(10, (Table1[[#This Row],[Avg BOD]]/4)*10)</f>
        <v>10</v>
      </c>
      <c r="AD1495">
        <f>MIN(10, (Table1[[#This Row],[Avg Fecal Coliform]]/600)*10)</f>
        <v>10</v>
      </c>
      <c r="AE1495">
        <f>MIN(10, (Table1[[#This Row],[Avg Nitrate N + Nitrite N]]/10)*10)</f>
        <v>2.1799999999999997</v>
      </c>
      <c r="AF1495">
        <f>IF(OR(Table1[[#This Row],[Avg pH]]&lt;6.5,Table1[[#This Row],[Avg pH]]&gt;8.5),10,0)</f>
        <v>0</v>
      </c>
      <c r="AG1495">
        <f>MAX(0, 10-(2*Table1[[#This Row],[Avg Dissolved Oxygen]]))</f>
        <v>2.8</v>
      </c>
      <c r="AH1495">
        <f>(Table1[[#This Row],[Fecal Score]]*0.3) + (Table1[[#This Row],[BOD Score]]*0.25) + (Table1[[#This Row],[Nitrate Score]]*0.2) + (Table1[[#This Row],[pH Score]]*0.15) + (Table1[[#This Row],[Dissolved Oxygen Score]]*0.1)</f>
        <v>6.2160000000000002</v>
      </c>
      <c r="AI1495">
        <v>2020</v>
      </c>
    </row>
    <row r="1496" spans="1:35">
      <c r="A1496">
        <v>3621</v>
      </c>
      <c r="B1496" t="s">
        <v>136</v>
      </c>
      <c r="C1496" t="s">
        <v>1</v>
      </c>
      <c r="D1496" t="s">
        <v>113</v>
      </c>
      <c r="E1496">
        <v>25</v>
      </c>
      <c r="F1496">
        <v>29</v>
      </c>
      <c r="G1496">
        <f>(Table1[[#This Row],[Min Temperature]]+Table1[[#This Row],[Max Temperature]])/2</f>
        <v>27</v>
      </c>
      <c r="H1496">
        <v>0.3</v>
      </c>
      <c r="I1496">
        <v>8.4</v>
      </c>
      <c r="J1496">
        <f>(Table1[[#This Row],[Min Dissolved Oxygen]]+Table1[[#This Row],[Max Dissolved Oxygen]])/2</f>
        <v>4.3500000000000005</v>
      </c>
      <c r="K1496">
        <v>6.7</v>
      </c>
      <c r="L1496">
        <v>7.9</v>
      </c>
      <c r="M1496">
        <f>(Table1[[#This Row],[Min pH]]+Table1[[#This Row],[Max pH]])/2</f>
        <v>7.3000000000000007</v>
      </c>
      <c r="N1496">
        <v>510</v>
      </c>
      <c r="O1496">
        <v>1069</v>
      </c>
      <c r="P1496">
        <f>(Table1[[#This Row],[Min Conductivity]]+Table1[[#This Row],[Max Conductivity]])/2</f>
        <v>789.5</v>
      </c>
      <c r="Q1496">
        <v>3.4</v>
      </c>
      <c r="R1496">
        <v>39</v>
      </c>
      <c r="S1496">
        <f>(Table1[[#This Row],[Min BOD]]+Table1[[#This Row],[Max BOD]])/2</f>
        <v>21.2</v>
      </c>
      <c r="T1496">
        <v>0.71</v>
      </c>
      <c r="U1496">
        <v>11</v>
      </c>
      <c r="V1496">
        <f>(Table1[[#This Row],[Min Nitrate N + Nitrite N]]+Table1[[#This Row],[Max Nitrate N + Nitrite N]])/2</f>
        <v>5.8550000000000004</v>
      </c>
      <c r="W1496">
        <v>410</v>
      </c>
      <c r="X1496">
        <v>3400000</v>
      </c>
      <c r="Y1496">
        <f>(Table1[[#This Row],[Min Fecal Coliform]]+Table1[[#This Row],[Max Fecal Coliform]])/2</f>
        <v>1700205</v>
      </c>
      <c r="Z1496">
        <v>3500</v>
      </c>
      <c r="AA1496">
        <v>24000000</v>
      </c>
      <c r="AB1496">
        <f>(Table1[[#This Row],[Min Total Coliform]]+Table1[[#This Row],[Max Total Coliform]])/2</f>
        <v>12001750</v>
      </c>
      <c r="AC1496">
        <f>MIN(10, (Table1[[#This Row],[Avg BOD]]/4)*10)</f>
        <v>10</v>
      </c>
      <c r="AD1496">
        <f>MIN(10, (Table1[[#This Row],[Avg Fecal Coliform]]/600)*10)</f>
        <v>10</v>
      </c>
      <c r="AE1496">
        <f>MIN(10, (Table1[[#This Row],[Avg Nitrate N + Nitrite N]]/10)*10)</f>
        <v>5.8550000000000004</v>
      </c>
      <c r="AF1496">
        <f>IF(OR(Table1[[#This Row],[Avg pH]]&lt;6.5,Table1[[#This Row],[Avg pH]]&gt;8.5),10,0)</f>
        <v>0</v>
      </c>
      <c r="AG1496">
        <f>MAX(0, 10-(2*Table1[[#This Row],[Avg Dissolved Oxygen]]))</f>
        <v>1.2999999999999989</v>
      </c>
      <c r="AH1496">
        <f>(Table1[[#This Row],[Fecal Score]]*0.3) + (Table1[[#This Row],[BOD Score]]*0.25) + (Table1[[#This Row],[Nitrate Score]]*0.2) + (Table1[[#This Row],[pH Score]]*0.15) + (Table1[[#This Row],[Dissolved Oxygen Score]]*0.1)</f>
        <v>6.8010000000000002</v>
      </c>
      <c r="AI1496">
        <v>2020</v>
      </c>
    </row>
    <row r="1497" spans="1:35">
      <c r="A1497">
        <v>3624</v>
      </c>
      <c r="B1497" t="s">
        <v>437</v>
      </c>
      <c r="C1497" t="s">
        <v>1</v>
      </c>
      <c r="D1497" t="s">
        <v>113</v>
      </c>
      <c r="E1497">
        <v>25</v>
      </c>
      <c r="F1497">
        <v>30</v>
      </c>
      <c r="G1497">
        <f>(Table1[[#This Row],[Min Temperature]]+Table1[[#This Row],[Max Temperature]])/2</f>
        <v>27.5</v>
      </c>
      <c r="H1497">
        <v>3.8</v>
      </c>
      <c r="I1497">
        <v>6.7</v>
      </c>
      <c r="J1497">
        <f>(Table1[[#This Row],[Min Dissolved Oxygen]]+Table1[[#This Row],[Max Dissolved Oxygen]])/2</f>
        <v>5.25</v>
      </c>
      <c r="K1497">
        <v>5.3</v>
      </c>
      <c r="L1497">
        <v>8</v>
      </c>
      <c r="M1497">
        <f>(Table1[[#This Row],[Min pH]]+Table1[[#This Row],[Max pH]])/2</f>
        <v>6.65</v>
      </c>
      <c r="N1497">
        <v>575</v>
      </c>
      <c r="O1497">
        <v>1100</v>
      </c>
      <c r="P1497">
        <f>(Table1[[#This Row],[Min Conductivity]]+Table1[[#This Row],[Max Conductivity]])/2</f>
        <v>837.5</v>
      </c>
      <c r="Q1497">
        <v>3</v>
      </c>
      <c r="R1497">
        <v>13</v>
      </c>
      <c r="S1497">
        <f>(Table1[[#This Row],[Min BOD]]+Table1[[#This Row],[Max BOD]])/2</f>
        <v>8</v>
      </c>
      <c r="T1497">
        <v>0.84</v>
      </c>
      <c r="U1497">
        <v>12</v>
      </c>
      <c r="V1497">
        <f>(Table1[[#This Row],[Min Nitrate N + Nitrite N]]+Table1[[#This Row],[Max Nitrate N + Nitrite N]])/2</f>
        <v>6.42</v>
      </c>
      <c r="W1497">
        <v>460</v>
      </c>
      <c r="X1497">
        <v>140000</v>
      </c>
      <c r="Y1497">
        <f>(Table1[[#This Row],[Min Fecal Coliform]]+Table1[[#This Row],[Max Fecal Coliform]])/2</f>
        <v>70230</v>
      </c>
      <c r="Z1497">
        <v>5400</v>
      </c>
      <c r="AA1497">
        <v>920000</v>
      </c>
      <c r="AB1497">
        <f>(Table1[[#This Row],[Min Total Coliform]]+Table1[[#This Row],[Max Total Coliform]])/2</f>
        <v>462700</v>
      </c>
      <c r="AC1497">
        <f>MIN(10, (Table1[[#This Row],[Avg BOD]]/4)*10)</f>
        <v>10</v>
      </c>
      <c r="AD1497">
        <f>MIN(10, (Table1[[#This Row],[Avg Fecal Coliform]]/600)*10)</f>
        <v>10</v>
      </c>
      <c r="AE1497">
        <f>MIN(10, (Table1[[#This Row],[Avg Nitrate N + Nitrite N]]/10)*10)</f>
        <v>6.42</v>
      </c>
      <c r="AF1497">
        <f>IF(OR(Table1[[#This Row],[Avg pH]]&lt;6.5,Table1[[#This Row],[Avg pH]]&gt;8.5),10,0)</f>
        <v>0</v>
      </c>
      <c r="AG1497">
        <f>MAX(0, 10-(2*Table1[[#This Row],[Avg Dissolved Oxygen]]))</f>
        <v>0</v>
      </c>
      <c r="AH1497">
        <f>(Table1[[#This Row],[Fecal Score]]*0.3) + (Table1[[#This Row],[BOD Score]]*0.25) + (Table1[[#This Row],[Nitrate Score]]*0.2) + (Table1[[#This Row],[pH Score]]*0.15) + (Table1[[#This Row],[Dissolved Oxygen Score]]*0.1)</f>
        <v>6.7839999999999998</v>
      </c>
      <c r="AI1497">
        <v>2020</v>
      </c>
    </row>
    <row r="1498" spans="1:35">
      <c r="A1498">
        <v>3625</v>
      </c>
      <c r="B1498" t="s">
        <v>115</v>
      </c>
      <c r="C1498" t="s">
        <v>1</v>
      </c>
      <c r="D1498" t="s">
        <v>113</v>
      </c>
      <c r="E1498">
        <v>25</v>
      </c>
      <c r="F1498">
        <v>28</v>
      </c>
      <c r="G1498">
        <f>(Table1[[#This Row],[Min Temperature]]+Table1[[#This Row],[Max Temperature]])/2</f>
        <v>26.5</v>
      </c>
      <c r="H1498">
        <v>2.4</v>
      </c>
      <c r="I1498">
        <v>6.5</v>
      </c>
      <c r="J1498">
        <f>(Table1[[#This Row],[Min Dissolved Oxygen]]+Table1[[#This Row],[Max Dissolved Oxygen]])/2</f>
        <v>4.45</v>
      </c>
      <c r="K1498">
        <v>6</v>
      </c>
      <c r="L1498">
        <v>7.7</v>
      </c>
      <c r="M1498">
        <f>(Table1[[#This Row],[Min pH]]+Table1[[#This Row],[Max pH]])/2</f>
        <v>6.85</v>
      </c>
      <c r="N1498">
        <v>178</v>
      </c>
      <c r="O1498">
        <v>702</v>
      </c>
      <c r="P1498">
        <f>(Table1[[#This Row],[Min Conductivity]]+Table1[[#This Row],[Max Conductivity]])/2</f>
        <v>440</v>
      </c>
      <c r="Q1498">
        <v>2</v>
      </c>
      <c r="R1498">
        <v>15</v>
      </c>
      <c r="S1498">
        <f>(Table1[[#This Row],[Min BOD]]+Table1[[#This Row],[Max BOD]])/2</f>
        <v>8.5</v>
      </c>
      <c r="T1498">
        <v>0.4</v>
      </c>
      <c r="U1498">
        <v>5.89</v>
      </c>
      <c r="V1498">
        <f>(Table1[[#This Row],[Min Nitrate N + Nitrite N]]+Table1[[#This Row],[Max Nitrate N + Nitrite N]])/2</f>
        <v>3.145</v>
      </c>
      <c r="W1498">
        <v>1500</v>
      </c>
      <c r="X1498">
        <v>1400000</v>
      </c>
      <c r="Y1498">
        <f>(Table1[[#This Row],[Min Fecal Coliform]]+Table1[[#This Row],[Max Fecal Coliform]])/2</f>
        <v>700750</v>
      </c>
      <c r="Z1498">
        <v>16000</v>
      </c>
      <c r="AA1498">
        <v>9200000</v>
      </c>
      <c r="AB1498">
        <f>(Table1[[#This Row],[Min Total Coliform]]+Table1[[#This Row],[Max Total Coliform]])/2</f>
        <v>4608000</v>
      </c>
      <c r="AC1498">
        <f>MIN(10, (Table1[[#This Row],[Avg BOD]]/4)*10)</f>
        <v>10</v>
      </c>
      <c r="AD1498">
        <f>MIN(10, (Table1[[#This Row],[Avg Fecal Coliform]]/600)*10)</f>
        <v>10</v>
      </c>
      <c r="AE1498">
        <f>MIN(10, (Table1[[#This Row],[Avg Nitrate N + Nitrite N]]/10)*10)</f>
        <v>3.145</v>
      </c>
      <c r="AF1498">
        <f>IF(OR(Table1[[#This Row],[Avg pH]]&lt;6.5,Table1[[#This Row],[Avg pH]]&gt;8.5),10,0)</f>
        <v>0</v>
      </c>
      <c r="AG1498">
        <f>MAX(0, 10-(2*Table1[[#This Row],[Avg Dissolved Oxygen]]))</f>
        <v>1.0999999999999996</v>
      </c>
      <c r="AH1498">
        <f>(Table1[[#This Row],[Fecal Score]]*0.3) + (Table1[[#This Row],[BOD Score]]*0.25) + (Table1[[#This Row],[Nitrate Score]]*0.2) + (Table1[[#This Row],[pH Score]]*0.15) + (Table1[[#This Row],[Dissolved Oxygen Score]]*0.1)</f>
        <v>6.2389999999999999</v>
      </c>
      <c r="AI1498">
        <v>2020</v>
      </c>
    </row>
    <row r="1499" spans="1:35">
      <c r="A1499">
        <v>3627</v>
      </c>
      <c r="B1499" t="s">
        <v>139</v>
      </c>
      <c r="C1499" t="s">
        <v>1</v>
      </c>
      <c r="D1499" t="s">
        <v>113</v>
      </c>
      <c r="E1499">
        <v>25</v>
      </c>
      <c r="F1499">
        <v>31</v>
      </c>
      <c r="G1499">
        <f>(Table1[[#This Row],[Min Temperature]]+Table1[[#This Row],[Max Temperature]])/2</f>
        <v>28</v>
      </c>
      <c r="H1499">
        <v>2.2999999999999998</v>
      </c>
      <c r="I1499">
        <v>5.8</v>
      </c>
      <c r="J1499">
        <f>(Table1[[#This Row],[Min Dissolved Oxygen]]+Table1[[#This Row],[Max Dissolved Oxygen]])/2</f>
        <v>4.05</v>
      </c>
      <c r="K1499">
        <v>6.4</v>
      </c>
      <c r="L1499">
        <v>9.8000000000000007</v>
      </c>
      <c r="M1499">
        <f>(Table1[[#This Row],[Min pH]]+Table1[[#This Row],[Max pH]])/2</f>
        <v>8.1000000000000014</v>
      </c>
      <c r="N1499">
        <v>702</v>
      </c>
      <c r="O1499">
        <v>1160</v>
      </c>
      <c r="P1499">
        <f>(Table1[[#This Row],[Min Conductivity]]+Table1[[#This Row],[Max Conductivity]])/2</f>
        <v>931</v>
      </c>
      <c r="Q1499">
        <v>7</v>
      </c>
      <c r="R1499">
        <v>39</v>
      </c>
      <c r="S1499">
        <f>(Table1[[#This Row],[Min BOD]]+Table1[[#This Row],[Max BOD]])/2</f>
        <v>23</v>
      </c>
      <c r="T1499">
        <v>0.9</v>
      </c>
      <c r="U1499">
        <v>7.32</v>
      </c>
      <c r="V1499">
        <f>(Table1[[#This Row],[Min Nitrate N + Nitrite N]]+Table1[[#This Row],[Max Nitrate N + Nitrite N]])/2</f>
        <v>4.1100000000000003</v>
      </c>
      <c r="W1499">
        <v>630</v>
      </c>
      <c r="X1499">
        <v>1200000</v>
      </c>
      <c r="Y1499">
        <f>(Table1[[#This Row],[Min Fecal Coliform]]+Table1[[#This Row],[Max Fecal Coliform]])/2</f>
        <v>600315</v>
      </c>
      <c r="Z1499">
        <v>5400</v>
      </c>
      <c r="AA1499">
        <v>9200000</v>
      </c>
      <c r="AB1499">
        <f>(Table1[[#This Row],[Min Total Coliform]]+Table1[[#This Row],[Max Total Coliform]])/2</f>
        <v>4602700</v>
      </c>
      <c r="AC1499">
        <f>MIN(10, (Table1[[#This Row],[Avg BOD]]/4)*10)</f>
        <v>10</v>
      </c>
      <c r="AD1499">
        <f>MIN(10, (Table1[[#This Row],[Avg Fecal Coliform]]/600)*10)</f>
        <v>10</v>
      </c>
      <c r="AE1499">
        <f>MIN(10, (Table1[[#This Row],[Avg Nitrate N + Nitrite N]]/10)*10)</f>
        <v>4.1100000000000003</v>
      </c>
      <c r="AF1499">
        <f>IF(OR(Table1[[#This Row],[Avg pH]]&lt;6.5,Table1[[#This Row],[Avg pH]]&gt;8.5),10,0)</f>
        <v>0</v>
      </c>
      <c r="AG1499">
        <f>MAX(0, 10-(2*Table1[[#This Row],[Avg Dissolved Oxygen]]))</f>
        <v>1.9000000000000004</v>
      </c>
      <c r="AH1499">
        <f>(Table1[[#This Row],[Fecal Score]]*0.3) + (Table1[[#This Row],[BOD Score]]*0.25) + (Table1[[#This Row],[Nitrate Score]]*0.2) + (Table1[[#This Row],[pH Score]]*0.15) + (Table1[[#This Row],[Dissolved Oxygen Score]]*0.1)</f>
        <v>6.5120000000000005</v>
      </c>
      <c r="AI1499">
        <v>2020</v>
      </c>
    </row>
    <row r="1500" spans="1:35">
      <c r="A1500">
        <v>3628</v>
      </c>
      <c r="B1500" t="s">
        <v>438</v>
      </c>
      <c r="C1500" t="s">
        <v>1</v>
      </c>
      <c r="D1500" t="s">
        <v>113</v>
      </c>
      <c r="E1500">
        <v>25</v>
      </c>
      <c r="F1500">
        <v>30</v>
      </c>
      <c r="G1500">
        <f>(Table1[[#This Row],[Min Temperature]]+Table1[[#This Row],[Max Temperature]])/2</f>
        <v>27.5</v>
      </c>
      <c r="H1500">
        <v>3</v>
      </c>
      <c r="I1500">
        <v>6.1</v>
      </c>
      <c r="J1500">
        <f>(Table1[[#This Row],[Min Dissolved Oxygen]]+Table1[[#This Row],[Max Dissolved Oxygen]])/2</f>
        <v>4.55</v>
      </c>
      <c r="K1500">
        <v>6.4</v>
      </c>
      <c r="L1500">
        <v>8.1999999999999993</v>
      </c>
      <c r="M1500">
        <f>(Table1[[#This Row],[Min pH]]+Table1[[#This Row],[Max pH]])/2</f>
        <v>7.3</v>
      </c>
      <c r="N1500">
        <v>266</v>
      </c>
      <c r="O1500">
        <v>1184</v>
      </c>
      <c r="P1500">
        <f>(Table1[[#This Row],[Min Conductivity]]+Table1[[#This Row],[Max Conductivity]])/2</f>
        <v>725</v>
      </c>
      <c r="Q1500">
        <v>3</v>
      </c>
      <c r="R1500">
        <v>17</v>
      </c>
      <c r="S1500">
        <f>(Table1[[#This Row],[Min BOD]]+Table1[[#This Row],[Max BOD]])/2</f>
        <v>10</v>
      </c>
      <c r="T1500">
        <v>0.46</v>
      </c>
      <c r="U1500">
        <v>3.77</v>
      </c>
      <c r="V1500">
        <f>(Table1[[#This Row],[Min Nitrate N + Nitrite N]]+Table1[[#This Row],[Max Nitrate N + Nitrite N]])/2</f>
        <v>2.1150000000000002</v>
      </c>
      <c r="W1500">
        <v>1700</v>
      </c>
      <c r="X1500">
        <v>940000</v>
      </c>
      <c r="Y1500">
        <f>(Table1[[#This Row],[Min Fecal Coliform]]+Table1[[#This Row],[Max Fecal Coliform]])/2</f>
        <v>470850</v>
      </c>
      <c r="Z1500">
        <v>16000</v>
      </c>
      <c r="AA1500">
        <v>5400000</v>
      </c>
      <c r="AB1500">
        <f>(Table1[[#This Row],[Min Total Coliform]]+Table1[[#This Row],[Max Total Coliform]])/2</f>
        <v>2708000</v>
      </c>
      <c r="AC1500">
        <f>MIN(10, (Table1[[#This Row],[Avg BOD]]/4)*10)</f>
        <v>10</v>
      </c>
      <c r="AD1500">
        <f>MIN(10, (Table1[[#This Row],[Avg Fecal Coliform]]/600)*10)</f>
        <v>10</v>
      </c>
      <c r="AE1500">
        <f>MIN(10, (Table1[[#This Row],[Avg Nitrate N + Nitrite N]]/10)*10)</f>
        <v>2.1150000000000002</v>
      </c>
      <c r="AF1500">
        <f>IF(OR(Table1[[#This Row],[Avg pH]]&lt;6.5,Table1[[#This Row],[Avg pH]]&gt;8.5),10,0)</f>
        <v>0</v>
      </c>
      <c r="AG1500">
        <f>MAX(0, 10-(2*Table1[[#This Row],[Avg Dissolved Oxygen]]))</f>
        <v>0.90000000000000036</v>
      </c>
      <c r="AH1500">
        <f>(Table1[[#This Row],[Fecal Score]]*0.3) + (Table1[[#This Row],[BOD Score]]*0.25) + (Table1[[#This Row],[Nitrate Score]]*0.2) + (Table1[[#This Row],[pH Score]]*0.15) + (Table1[[#This Row],[Dissolved Oxygen Score]]*0.1)</f>
        <v>6.0129999999999999</v>
      </c>
      <c r="AI1500">
        <v>2020</v>
      </c>
    </row>
    <row r="1501" spans="1:35">
      <c r="A1501">
        <v>3644</v>
      </c>
      <c r="B1501" t="s">
        <v>140</v>
      </c>
      <c r="C1501" t="s">
        <v>1</v>
      </c>
      <c r="D1501" t="s">
        <v>113</v>
      </c>
      <c r="E1501">
        <v>25</v>
      </c>
      <c r="F1501">
        <v>25</v>
      </c>
      <c r="G1501">
        <f>(Table1[[#This Row],[Min Temperature]]+Table1[[#This Row],[Max Temperature]])/2</f>
        <v>25</v>
      </c>
      <c r="H1501">
        <v>5.3</v>
      </c>
      <c r="I1501">
        <v>5.3</v>
      </c>
      <c r="J1501">
        <f>(Table1[[#This Row],[Min Dissolved Oxygen]]+Table1[[#This Row],[Max Dissolved Oxygen]])/2</f>
        <v>5.3</v>
      </c>
      <c r="K1501">
        <v>6.9</v>
      </c>
      <c r="L1501">
        <v>6.9</v>
      </c>
      <c r="M1501">
        <f>(Table1[[#This Row],[Min pH]]+Table1[[#This Row],[Max pH]])/2</f>
        <v>6.9</v>
      </c>
      <c r="N1501">
        <v>1264</v>
      </c>
      <c r="O1501">
        <v>1264</v>
      </c>
      <c r="P1501">
        <f>(Table1[[#This Row],[Min Conductivity]]+Table1[[#This Row],[Max Conductivity]])/2</f>
        <v>1264</v>
      </c>
      <c r="Q1501">
        <v>7</v>
      </c>
      <c r="R1501">
        <v>7</v>
      </c>
      <c r="S1501">
        <f>(Table1[[#This Row],[Min BOD]]+Table1[[#This Row],[Max BOD]])/2</f>
        <v>7</v>
      </c>
      <c r="T1501">
        <v>2.4</v>
      </c>
      <c r="U1501">
        <v>2.4</v>
      </c>
      <c r="V1501">
        <f>(Table1[[#This Row],[Min Nitrate N + Nitrite N]]+Table1[[#This Row],[Max Nitrate N + Nitrite N]])/2</f>
        <v>2.4</v>
      </c>
      <c r="W1501">
        <v>4600</v>
      </c>
      <c r="X1501">
        <v>4600</v>
      </c>
      <c r="Y1501">
        <f>(Table1[[#This Row],[Min Fecal Coliform]]+Table1[[#This Row],[Max Fecal Coliform]])/2</f>
        <v>4600</v>
      </c>
      <c r="Z1501">
        <v>35000</v>
      </c>
      <c r="AA1501">
        <v>35000</v>
      </c>
      <c r="AB1501">
        <f>(Table1[[#This Row],[Min Total Coliform]]+Table1[[#This Row],[Max Total Coliform]])/2</f>
        <v>35000</v>
      </c>
      <c r="AC1501">
        <f>MIN(10, (Table1[[#This Row],[Avg BOD]]/4)*10)</f>
        <v>10</v>
      </c>
      <c r="AD1501">
        <f>MIN(10, (Table1[[#This Row],[Avg Fecal Coliform]]/600)*10)</f>
        <v>10</v>
      </c>
      <c r="AE1501">
        <f>MIN(10, (Table1[[#This Row],[Avg Nitrate N + Nitrite N]]/10)*10)</f>
        <v>2.4</v>
      </c>
      <c r="AF1501">
        <f>IF(OR(Table1[[#This Row],[Avg pH]]&lt;6.5,Table1[[#This Row],[Avg pH]]&gt;8.5),10,0)</f>
        <v>0</v>
      </c>
      <c r="AG1501">
        <f>MAX(0, 10-(2*Table1[[#This Row],[Avg Dissolved Oxygen]]))</f>
        <v>0</v>
      </c>
      <c r="AH1501">
        <f>(Table1[[#This Row],[Fecal Score]]*0.3) + (Table1[[#This Row],[BOD Score]]*0.25) + (Table1[[#This Row],[Nitrate Score]]*0.2) + (Table1[[#This Row],[pH Score]]*0.15) + (Table1[[#This Row],[Dissolved Oxygen Score]]*0.1)</f>
        <v>5.98</v>
      </c>
      <c r="AI1501">
        <v>2020</v>
      </c>
    </row>
    <row r="1502" spans="1:35">
      <c r="A1502">
        <v>3645</v>
      </c>
      <c r="B1502" t="s">
        <v>141</v>
      </c>
      <c r="C1502" t="s">
        <v>1</v>
      </c>
      <c r="D1502" t="s">
        <v>113</v>
      </c>
      <c r="E1502">
        <v>25</v>
      </c>
      <c r="F1502">
        <v>25</v>
      </c>
      <c r="G1502">
        <f>(Table1[[#This Row],[Min Temperature]]+Table1[[#This Row],[Max Temperature]])/2</f>
        <v>25</v>
      </c>
      <c r="H1502">
        <v>6.3</v>
      </c>
      <c r="I1502">
        <v>6.3</v>
      </c>
      <c r="J1502">
        <f>(Table1[[#This Row],[Min Dissolved Oxygen]]+Table1[[#This Row],[Max Dissolved Oxygen]])/2</f>
        <v>6.3</v>
      </c>
      <c r="K1502">
        <v>6.6</v>
      </c>
      <c r="L1502">
        <v>6.6</v>
      </c>
      <c r="M1502">
        <f>(Table1[[#This Row],[Min pH]]+Table1[[#This Row],[Max pH]])/2</f>
        <v>6.6</v>
      </c>
      <c r="N1502">
        <v>182</v>
      </c>
      <c r="O1502">
        <v>182</v>
      </c>
      <c r="P1502">
        <f>(Table1[[#This Row],[Min Conductivity]]+Table1[[#This Row],[Max Conductivity]])/2</f>
        <v>182</v>
      </c>
      <c r="Q1502">
        <v>4</v>
      </c>
      <c r="R1502">
        <v>4</v>
      </c>
      <c r="S1502">
        <f>(Table1[[#This Row],[Min BOD]]+Table1[[#This Row],[Max BOD]])/2</f>
        <v>4</v>
      </c>
      <c r="T1502">
        <v>0.46</v>
      </c>
      <c r="U1502">
        <v>0.46</v>
      </c>
      <c r="V1502">
        <f>(Table1[[#This Row],[Min Nitrate N + Nitrite N]]+Table1[[#This Row],[Max Nitrate N + Nitrite N]])/2</f>
        <v>0.46</v>
      </c>
      <c r="W1502">
        <v>4100</v>
      </c>
      <c r="X1502">
        <v>4100</v>
      </c>
      <c r="Y1502">
        <f>(Table1[[#This Row],[Min Fecal Coliform]]+Table1[[#This Row],[Max Fecal Coliform]])/2</f>
        <v>4100</v>
      </c>
      <c r="Z1502">
        <v>24000</v>
      </c>
      <c r="AA1502">
        <v>24000</v>
      </c>
      <c r="AB1502">
        <f>(Table1[[#This Row],[Min Total Coliform]]+Table1[[#This Row],[Max Total Coliform]])/2</f>
        <v>24000</v>
      </c>
      <c r="AC1502">
        <f>MIN(10, (Table1[[#This Row],[Avg BOD]]/4)*10)</f>
        <v>10</v>
      </c>
      <c r="AD1502">
        <f>MIN(10, (Table1[[#This Row],[Avg Fecal Coliform]]/600)*10)</f>
        <v>10</v>
      </c>
      <c r="AE1502">
        <f>MIN(10, (Table1[[#This Row],[Avg Nitrate N + Nitrite N]]/10)*10)</f>
        <v>0.45999999999999996</v>
      </c>
      <c r="AF1502">
        <f>IF(OR(Table1[[#This Row],[Avg pH]]&lt;6.5,Table1[[#This Row],[Avg pH]]&gt;8.5),10,0)</f>
        <v>0</v>
      </c>
      <c r="AG1502">
        <f>MAX(0, 10-(2*Table1[[#This Row],[Avg Dissolved Oxygen]]))</f>
        <v>0</v>
      </c>
      <c r="AH1502">
        <f>(Table1[[#This Row],[Fecal Score]]*0.3) + (Table1[[#This Row],[BOD Score]]*0.25) + (Table1[[#This Row],[Nitrate Score]]*0.2) + (Table1[[#This Row],[pH Score]]*0.15) + (Table1[[#This Row],[Dissolved Oxygen Score]]*0.1)</f>
        <v>5.5919999999999996</v>
      </c>
      <c r="AI1502">
        <v>2020</v>
      </c>
    </row>
    <row r="1503" spans="1:35">
      <c r="A1503">
        <v>3646</v>
      </c>
      <c r="B1503" t="s">
        <v>142</v>
      </c>
      <c r="C1503" t="s">
        <v>1</v>
      </c>
      <c r="D1503" t="s">
        <v>113</v>
      </c>
      <c r="E1503">
        <v>23</v>
      </c>
      <c r="F1503">
        <v>28</v>
      </c>
      <c r="G1503">
        <f>(Table1[[#This Row],[Min Temperature]]+Table1[[#This Row],[Max Temperature]])/2</f>
        <v>25.5</v>
      </c>
      <c r="H1503">
        <v>3.4</v>
      </c>
      <c r="I1503">
        <v>9</v>
      </c>
      <c r="J1503">
        <f>(Table1[[#This Row],[Min Dissolved Oxygen]]+Table1[[#This Row],[Max Dissolved Oxygen]])/2</f>
        <v>6.2</v>
      </c>
      <c r="K1503">
        <v>7.4</v>
      </c>
      <c r="L1503">
        <v>8.1999999999999993</v>
      </c>
      <c r="M1503">
        <f>(Table1[[#This Row],[Min pH]]+Table1[[#This Row],[Max pH]])/2</f>
        <v>7.8</v>
      </c>
      <c r="N1503">
        <v>685</v>
      </c>
      <c r="O1503">
        <v>924</v>
      </c>
      <c r="P1503">
        <f>(Table1[[#This Row],[Min Conductivity]]+Table1[[#This Row],[Max Conductivity]])/2</f>
        <v>804.5</v>
      </c>
      <c r="Q1503">
        <v>3</v>
      </c>
      <c r="R1503">
        <v>8</v>
      </c>
      <c r="S1503">
        <f>(Table1[[#This Row],[Min BOD]]+Table1[[#This Row],[Max BOD]])/2</f>
        <v>5.5</v>
      </c>
      <c r="T1503">
        <v>1.4</v>
      </c>
      <c r="U1503">
        <v>5.2</v>
      </c>
      <c r="V1503">
        <f>(Table1[[#This Row],[Min Nitrate N + Nitrite N]]+Table1[[#This Row],[Max Nitrate N + Nitrite N]])/2</f>
        <v>3.3</v>
      </c>
      <c r="W1503">
        <v>940</v>
      </c>
      <c r="X1503">
        <v>12000</v>
      </c>
      <c r="Y1503">
        <f>(Table1[[#This Row],[Min Fecal Coliform]]+Table1[[#This Row],[Max Fecal Coliform]])/2</f>
        <v>6470</v>
      </c>
      <c r="Z1503">
        <v>5400</v>
      </c>
      <c r="AA1503">
        <v>92000</v>
      </c>
      <c r="AB1503">
        <f>(Table1[[#This Row],[Min Total Coliform]]+Table1[[#This Row],[Max Total Coliform]])/2</f>
        <v>48700</v>
      </c>
      <c r="AC1503">
        <f>MIN(10, (Table1[[#This Row],[Avg BOD]]/4)*10)</f>
        <v>10</v>
      </c>
      <c r="AD1503">
        <f>MIN(10, (Table1[[#This Row],[Avg Fecal Coliform]]/600)*10)</f>
        <v>10</v>
      </c>
      <c r="AE1503">
        <f>MIN(10, (Table1[[#This Row],[Avg Nitrate N + Nitrite N]]/10)*10)</f>
        <v>3.3</v>
      </c>
      <c r="AF1503">
        <f>IF(OR(Table1[[#This Row],[Avg pH]]&lt;6.5,Table1[[#This Row],[Avg pH]]&gt;8.5),10,0)</f>
        <v>0</v>
      </c>
      <c r="AG1503">
        <f>MAX(0, 10-(2*Table1[[#This Row],[Avg Dissolved Oxygen]]))</f>
        <v>0</v>
      </c>
      <c r="AH1503">
        <f>(Table1[[#This Row],[Fecal Score]]*0.3) + (Table1[[#This Row],[BOD Score]]*0.25) + (Table1[[#This Row],[Nitrate Score]]*0.2) + (Table1[[#This Row],[pH Score]]*0.15) + (Table1[[#This Row],[Dissolved Oxygen Score]]*0.1)</f>
        <v>6.16</v>
      </c>
      <c r="AI1503">
        <v>2020</v>
      </c>
    </row>
    <row r="1504" spans="1:35">
      <c r="A1504">
        <v>3649</v>
      </c>
      <c r="B1504" t="s">
        <v>144</v>
      </c>
      <c r="C1504" t="s">
        <v>1</v>
      </c>
      <c r="D1504" t="s">
        <v>113</v>
      </c>
      <c r="E1504">
        <v>18</v>
      </c>
      <c r="F1504">
        <v>32</v>
      </c>
      <c r="G1504">
        <f>(Table1[[#This Row],[Min Temperature]]+Table1[[#This Row],[Max Temperature]])/2</f>
        <v>25</v>
      </c>
      <c r="H1504">
        <v>4.5</v>
      </c>
      <c r="I1504">
        <v>7</v>
      </c>
      <c r="J1504">
        <f>(Table1[[#This Row],[Min Dissolved Oxygen]]+Table1[[#This Row],[Max Dissolved Oxygen]])/2</f>
        <v>5.75</v>
      </c>
      <c r="K1504">
        <v>6.1</v>
      </c>
      <c r="L1504">
        <v>8.3000000000000007</v>
      </c>
      <c r="M1504">
        <f>(Table1[[#This Row],[Min pH]]+Table1[[#This Row],[Max pH]])/2</f>
        <v>7.2</v>
      </c>
      <c r="N1504">
        <v>135</v>
      </c>
      <c r="O1504">
        <v>1612</v>
      </c>
      <c r="P1504">
        <f>(Table1[[#This Row],[Min Conductivity]]+Table1[[#This Row],[Max Conductivity]])/2</f>
        <v>873.5</v>
      </c>
      <c r="Q1504">
        <v>2</v>
      </c>
      <c r="R1504">
        <v>8</v>
      </c>
      <c r="S1504">
        <f>(Table1[[#This Row],[Min BOD]]+Table1[[#This Row],[Max BOD]])/2</f>
        <v>5</v>
      </c>
      <c r="T1504">
        <v>0.12</v>
      </c>
      <c r="U1504">
        <v>3.83</v>
      </c>
      <c r="V1504">
        <f>(Table1[[#This Row],[Min Nitrate N + Nitrite N]]+Table1[[#This Row],[Max Nitrate N + Nitrite N]])/2</f>
        <v>1.9750000000000001</v>
      </c>
      <c r="W1504">
        <v>390</v>
      </c>
      <c r="X1504">
        <v>1200000</v>
      </c>
      <c r="Y1504">
        <f>(Table1[[#This Row],[Min Fecal Coliform]]+Table1[[#This Row],[Max Fecal Coliform]])/2</f>
        <v>600195</v>
      </c>
      <c r="Z1504">
        <v>5400</v>
      </c>
      <c r="AA1504">
        <v>9200000</v>
      </c>
      <c r="AB1504">
        <f>(Table1[[#This Row],[Min Total Coliform]]+Table1[[#This Row],[Max Total Coliform]])/2</f>
        <v>4602700</v>
      </c>
      <c r="AC1504">
        <f>MIN(10, (Table1[[#This Row],[Avg BOD]]/4)*10)</f>
        <v>10</v>
      </c>
      <c r="AD1504">
        <f>MIN(10, (Table1[[#This Row],[Avg Fecal Coliform]]/600)*10)</f>
        <v>10</v>
      </c>
      <c r="AE1504">
        <f>MIN(10, (Table1[[#This Row],[Avg Nitrate N + Nitrite N]]/10)*10)</f>
        <v>1.9750000000000001</v>
      </c>
      <c r="AF1504">
        <f>IF(OR(Table1[[#This Row],[Avg pH]]&lt;6.5,Table1[[#This Row],[Avg pH]]&gt;8.5),10,0)</f>
        <v>0</v>
      </c>
      <c r="AG1504">
        <f>MAX(0, 10-(2*Table1[[#This Row],[Avg Dissolved Oxygen]]))</f>
        <v>0</v>
      </c>
      <c r="AH1504">
        <f>(Table1[[#This Row],[Fecal Score]]*0.3) + (Table1[[#This Row],[BOD Score]]*0.25) + (Table1[[#This Row],[Nitrate Score]]*0.2) + (Table1[[#This Row],[pH Score]]*0.15) + (Table1[[#This Row],[Dissolved Oxygen Score]]*0.1)</f>
        <v>5.8949999999999996</v>
      </c>
      <c r="AI1504">
        <v>2020</v>
      </c>
    </row>
    <row r="1505" spans="1:35">
      <c r="A1505">
        <v>3654</v>
      </c>
      <c r="B1505" t="s">
        <v>179</v>
      </c>
      <c r="C1505" t="s">
        <v>1</v>
      </c>
      <c r="D1505" t="s">
        <v>113</v>
      </c>
      <c r="E1505">
        <v>25</v>
      </c>
      <c r="F1505">
        <v>33</v>
      </c>
      <c r="G1505">
        <f>(Table1[[#This Row],[Min Temperature]]+Table1[[#This Row],[Max Temperature]])/2</f>
        <v>29</v>
      </c>
      <c r="H1505">
        <v>0.5</v>
      </c>
      <c r="I1505">
        <v>6</v>
      </c>
      <c r="J1505">
        <f>(Table1[[#This Row],[Min Dissolved Oxygen]]+Table1[[#This Row],[Max Dissolved Oxygen]])/2</f>
        <v>3.25</v>
      </c>
      <c r="K1505">
        <v>5.5</v>
      </c>
      <c r="L1505">
        <v>7.8</v>
      </c>
      <c r="M1505">
        <f>(Table1[[#This Row],[Min pH]]+Table1[[#This Row],[Max pH]])/2</f>
        <v>6.65</v>
      </c>
      <c r="N1505">
        <v>340</v>
      </c>
      <c r="O1505">
        <v>2014</v>
      </c>
      <c r="P1505">
        <f>(Table1[[#This Row],[Min Conductivity]]+Table1[[#This Row],[Max Conductivity]])/2</f>
        <v>1177</v>
      </c>
      <c r="Q1505">
        <v>6</v>
      </c>
      <c r="R1505">
        <v>36</v>
      </c>
      <c r="S1505">
        <f>(Table1[[#This Row],[Min BOD]]+Table1[[#This Row],[Max BOD]])/2</f>
        <v>21</v>
      </c>
      <c r="T1505">
        <v>0.86</v>
      </c>
      <c r="U1505">
        <v>10</v>
      </c>
      <c r="V1505">
        <f>(Table1[[#This Row],[Min Nitrate N + Nitrite N]]+Table1[[#This Row],[Max Nitrate N + Nitrite N]])/2</f>
        <v>5.43</v>
      </c>
      <c r="W1505">
        <v>84</v>
      </c>
      <c r="X1505">
        <v>40000</v>
      </c>
      <c r="Y1505">
        <f>(Table1[[#This Row],[Min Fecal Coliform]]+Table1[[#This Row],[Max Fecal Coliform]])/2</f>
        <v>20042</v>
      </c>
      <c r="Z1505">
        <v>920</v>
      </c>
      <c r="AA1505">
        <v>350000</v>
      </c>
      <c r="AB1505">
        <f>(Table1[[#This Row],[Min Total Coliform]]+Table1[[#This Row],[Max Total Coliform]])/2</f>
        <v>175460</v>
      </c>
      <c r="AC1505">
        <f>MIN(10, (Table1[[#This Row],[Avg BOD]]/4)*10)</f>
        <v>10</v>
      </c>
      <c r="AD1505">
        <f>MIN(10, (Table1[[#This Row],[Avg Fecal Coliform]]/600)*10)</f>
        <v>10</v>
      </c>
      <c r="AE1505">
        <f>MIN(10, (Table1[[#This Row],[Avg Nitrate N + Nitrite N]]/10)*10)</f>
        <v>5.43</v>
      </c>
      <c r="AF1505">
        <f>IF(OR(Table1[[#This Row],[Avg pH]]&lt;6.5,Table1[[#This Row],[Avg pH]]&gt;8.5),10,0)</f>
        <v>0</v>
      </c>
      <c r="AG1505">
        <f>MAX(0, 10-(2*Table1[[#This Row],[Avg Dissolved Oxygen]]))</f>
        <v>3.5</v>
      </c>
      <c r="AH1505">
        <f>(Table1[[#This Row],[Fecal Score]]*0.3) + (Table1[[#This Row],[BOD Score]]*0.25) + (Table1[[#This Row],[Nitrate Score]]*0.2) + (Table1[[#This Row],[pH Score]]*0.15) + (Table1[[#This Row],[Dissolved Oxygen Score]]*0.1)</f>
        <v>6.9359999999999999</v>
      </c>
      <c r="AI1505">
        <v>2020</v>
      </c>
    </row>
    <row r="1506" spans="1:35">
      <c r="A1506">
        <v>3679</v>
      </c>
      <c r="B1506" t="s">
        <v>186</v>
      </c>
      <c r="C1506" t="s">
        <v>1</v>
      </c>
      <c r="D1506" t="s">
        <v>113</v>
      </c>
      <c r="E1506">
        <v>24</v>
      </c>
      <c r="F1506">
        <v>30</v>
      </c>
      <c r="G1506">
        <f>(Table1[[#This Row],[Min Temperature]]+Table1[[#This Row],[Max Temperature]])/2</f>
        <v>27</v>
      </c>
      <c r="H1506">
        <v>6.1</v>
      </c>
      <c r="I1506">
        <v>8.9</v>
      </c>
      <c r="J1506">
        <f>(Table1[[#This Row],[Min Dissolved Oxygen]]+Table1[[#This Row],[Max Dissolved Oxygen]])/2</f>
        <v>7.5</v>
      </c>
      <c r="K1506">
        <v>8.1</v>
      </c>
      <c r="L1506">
        <v>8.8000000000000007</v>
      </c>
      <c r="M1506">
        <f>(Table1[[#This Row],[Min pH]]+Table1[[#This Row],[Max pH]])/2</f>
        <v>8.4499999999999993</v>
      </c>
      <c r="N1506">
        <v>386</v>
      </c>
      <c r="O1506">
        <v>1200</v>
      </c>
      <c r="P1506">
        <f>(Table1[[#This Row],[Min Conductivity]]+Table1[[#This Row],[Max Conductivity]])/2</f>
        <v>793</v>
      </c>
      <c r="Q1506">
        <v>1.1000000000000001</v>
      </c>
      <c r="R1506">
        <v>9.9</v>
      </c>
      <c r="S1506">
        <f>(Table1[[#This Row],[Min BOD]]+Table1[[#This Row],[Max BOD]])/2</f>
        <v>5.5</v>
      </c>
      <c r="T1506">
        <v>0.61</v>
      </c>
      <c r="U1506">
        <v>3.96</v>
      </c>
      <c r="V1506">
        <f>(Table1[[#This Row],[Min Nitrate N + Nitrite N]]+Table1[[#This Row],[Max Nitrate N + Nitrite N]])/2</f>
        <v>2.2850000000000001</v>
      </c>
      <c r="W1506">
        <v>500</v>
      </c>
      <c r="X1506">
        <v>920</v>
      </c>
      <c r="Y1506">
        <f>(Table1[[#This Row],[Min Fecal Coliform]]+Table1[[#This Row],[Max Fecal Coliform]])/2</f>
        <v>710</v>
      </c>
      <c r="Z1506">
        <v>900</v>
      </c>
      <c r="AA1506">
        <v>1600</v>
      </c>
      <c r="AB1506">
        <f>(Table1[[#This Row],[Min Total Coliform]]+Table1[[#This Row],[Max Total Coliform]])/2</f>
        <v>1250</v>
      </c>
      <c r="AC1506">
        <f>MIN(10, (Table1[[#This Row],[Avg BOD]]/4)*10)</f>
        <v>10</v>
      </c>
      <c r="AD1506">
        <f>MIN(10, (Table1[[#This Row],[Avg Fecal Coliform]]/600)*10)</f>
        <v>10</v>
      </c>
      <c r="AE1506">
        <f>MIN(10, (Table1[[#This Row],[Avg Nitrate N + Nitrite N]]/10)*10)</f>
        <v>2.2850000000000001</v>
      </c>
      <c r="AF1506">
        <f>IF(OR(Table1[[#This Row],[Avg pH]]&lt;6.5,Table1[[#This Row],[Avg pH]]&gt;8.5),10,0)</f>
        <v>0</v>
      </c>
      <c r="AG1506">
        <f>MAX(0, 10-(2*Table1[[#This Row],[Avg Dissolved Oxygen]]))</f>
        <v>0</v>
      </c>
      <c r="AH1506">
        <f>(Table1[[#This Row],[Fecal Score]]*0.3) + (Table1[[#This Row],[BOD Score]]*0.25) + (Table1[[#This Row],[Nitrate Score]]*0.2) + (Table1[[#This Row],[pH Score]]*0.15) + (Table1[[#This Row],[Dissolved Oxygen Score]]*0.1)</f>
        <v>5.9569999999999999</v>
      </c>
      <c r="AI1506">
        <v>2020</v>
      </c>
    </row>
    <row r="1507" spans="1:35">
      <c r="A1507">
        <v>3680</v>
      </c>
      <c r="B1507" t="s">
        <v>187</v>
      </c>
      <c r="C1507" t="s">
        <v>1</v>
      </c>
      <c r="D1507" t="s">
        <v>113</v>
      </c>
      <c r="E1507">
        <v>22</v>
      </c>
      <c r="F1507">
        <v>26</v>
      </c>
      <c r="G1507">
        <f>(Table1[[#This Row],[Min Temperature]]+Table1[[#This Row],[Max Temperature]])/2</f>
        <v>24</v>
      </c>
      <c r="H1507">
        <v>6.3</v>
      </c>
      <c r="I1507">
        <v>8.9</v>
      </c>
      <c r="J1507">
        <f>(Table1[[#This Row],[Min Dissolved Oxygen]]+Table1[[#This Row],[Max Dissolved Oxygen]])/2</f>
        <v>7.6</v>
      </c>
      <c r="K1507">
        <v>7.7</v>
      </c>
      <c r="L1507">
        <v>8.8000000000000007</v>
      </c>
      <c r="M1507">
        <f>(Table1[[#This Row],[Min pH]]+Table1[[#This Row],[Max pH]])/2</f>
        <v>8.25</v>
      </c>
      <c r="N1507">
        <v>316</v>
      </c>
      <c r="O1507">
        <v>456</v>
      </c>
      <c r="P1507">
        <f>(Table1[[#This Row],[Min Conductivity]]+Table1[[#This Row],[Max Conductivity]])/2</f>
        <v>386</v>
      </c>
      <c r="Q1507">
        <v>1</v>
      </c>
      <c r="R1507">
        <v>4.7</v>
      </c>
      <c r="S1507">
        <f>(Table1[[#This Row],[Min BOD]]+Table1[[#This Row],[Max BOD]])/2</f>
        <v>2.85</v>
      </c>
      <c r="T1507">
        <v>0.52</v>
      </c>
      <c r="U1507">
        <v>3.76</v>
      </c>
      <c r="V1507">
        <f>(Table1[[#This Row],[Min Nitrate N + Nitrite N]]+Table1[[#This Row],[Max Nitrate N + Nitrite N]])/2</f>
        <v>2.1399999999999997</v>
      </c>
      <c r="W1507">
        <v>350</v>
      </c>
      <c r="X1507">
        <v>920</v>
      </c>
      <c r="Y1507">
        <f>(Table1[[#This Row],[Min Fecal Coliform]]+Table1[[#This Row],[Max Fecal Coliform]])/2</f>
        <v>635</v>
      </c>
      <c r="Z1507">
        <v>900</v>
      </c>
      <c r="AA1507">
        <v>1600</v>
      </c>
      <c r="AB1507">
        <f>(Table1[[#This Row],[Min Total Coliform]]+Table1[[#This Row],[Max Total Coliform]])/2</f>
        <v>1250</v>
      </c>
      <c r="AC1507">
        <f>MIN(10, (Table1[[#This Row],[Avg BOD]]/4)*10)</f>
        <v>7.125</v>
      </c>
      <c r="AD1507">
        <f>MIN(10, (Table1[[#This Row],[Avg Fecal Coliform]]/600)*10)</f>
        <v>10</v>
      </c>
      <c r="AE1507">
        <f>MIN(10, (Table1[[#This Row],[Avg Nitrate N + Nitrite N]]/10)*10)</f>
        <v>2.1399999999999997</v>
      </c>
      <c r="AF1507">
        <f>IF(OR(Table1[[#This Row],[Avg pH]]&lt;6.5,Table1[[#This Row],[Avg pH]]&gt;8.5),10,0)</f>
        <v>0</v>
      </c>
      <c r="AG1507">
        <f>MAX(0, 10-(2*Table1[[#This Row],[Avg Dissolved Oxygen]]))</f>
        <v>0</v>
      </c>
      <c r="AH1507">
        <f>(Table1[[#This Row],[Fecal Score]]*0.3) + (Table1[[#This Row],[BOD Score]]*0.25) + (Table1[[#This Row],[Nitrate Score]]*0.2) + (Table1[[#This Row],[pH Score]]*0.15) + (Table1[[#This Row],[Dissolved Oxygen Score]]*0.1)</f>
        <v>5.2092499999999999</v>
      </c>
      <c r="AI1507">
        <v>2020</v>
      </c>
    </row>
    <row r="1508" spans="1:35">
      <c r="A1508">
        <v>3685</v>
      </c>
      <c r="B1508" t="s">
        <v>192</v>
      </c>
      <c r="C1508" t="s">
        <v>1</v>
      </c>
      <c r="D1508" t="s">
        <v>113</v>
      </c>
      <c r="E1508">
        <v>24</v>
      </c>
      <c r="F1508">
        <v>26</v>
      </c>
      <c r="G1508">
        <f>(Table1[[#This Row],[Min Temperature]]+Table1[[#This Row],[Max Temperature]])/2</f>
        <v>25</v>
      </c>
      <c r="H1508">
        <v>6.5</v>
      </c>
      <c r="I1508">
        <v>7.1</v>
      </c>
      <c r="J1508">
        <f>(Table1[[#This Row],[Min Dissolved Oxygen]]+Table1[[#This Row],[Max Dissolved Oxygen]])/2</f>
        <v>6.8</v>
      </c>
      <c r="K1508">
        <v>7.4</v>
      </c>
      <c r="L1508">
        <v>8.3000000000000007</v>
      </c>
      <c r="M1508">
        <f>(Table1[[#This Row],[Min pH]]+Table1[[#This Row],[Max pH]])/2</f>
        <v>7.8500000000000005</v>
      </c>
      <c r="N1508">
        <v>525</v>
      </c>
      <c r="O1508">
        <v>790</v>
      </c>
      <c r="P1508">
        <f>(Table1[[#This Row],[Min Conductivity]]+Table1[[#This Row],[Max Conductivity]])/2</f>
        <v>657.5</v>
      </c>
      <c r="Q1508">
        <v>3.3</v>
      </c>
      <c r="R1508">
        <v>4.3</v>
      </c>
      <c r="S1508">
        <f>(Table1[[#This Row],[Min BOD]]+Table1[[#This Row],[Max BOD]])/2</f>
        <v>3.8</v>
      </c>
      <c r="T1508">
        <v>0.69</v>
      </c>
      <c r="U1508">
        <v>0.99</v>
      </c>
      <c r="V1508">
        <f>(Table1[[#This Row],[Min Nitrate N + Nitrite N]]+Table1[[#This Row],[Max Nitrate N + Nitrite N]])/2</f>
        <v>0.84</v>
      </c>
      <c r="W1508">
        <v>9</v>
      </c>
      <c r="X1508">
        <v>120</v>
      </c>
      <c r="Y1508">
        <f>(Table1[[#This Row],[Min Fecal Coliform]]+Table1[[#This Row],[Max Fecal Coliform]])/2</f>
        <v>64.5</v>
      </c>
      <c r="Z1508">
        <v>120</v>
      </c>
      <c r="AA1508">
        <v>788</v>
      </c>
      <c r="AB1508">
        <f>(Table1[[#This Row],[Min Total Coliform]]+Table1[[#This Row],[Max Total Coliform]])/2</f>
        <v>454</v>
      </c>
      <c r="AC1508">
        <f>MIN(10, (Table1[[#This Row],[Avg BOD]]/4)*10)</f>
        <v>9.5</v>
      </c>
      <c r="AD1508">
        <f>MIN(10, (Table1[[#This Row],[Avg Fecal Coliform]]/600)*10)</f>
        <v>1.075</v>
      </c>
      <c r="AE1508">
        <f>MIN(10, (Table1[[#This Row],[Avg Nitrate N + Nitrite N]]/10)*10)</f>
        <v>0.83999999999999986</v>
      </c>
      <c r="AF1508">
        <f>IF(OR(Table1[[#This Row],[Avg pH]]&lt;6.5,Table1[[#This Row],[Avg pH]]&gt;8.5),10,0)</f>
        <v>0</v>
      </c>
      <c r="AG1508">
        <f>MAX(0, 10-(2*Table1[[#This Row],[Avg Dissolved Oxygen]]))</f>
        <v>0</v>
      </c>
      <c r="AH1508">
        <f>(Table1[[#This Row],[Fecal Score]]*0.3) + (Table1[[#This Row],[BOD Score]]*0.25) + (Table1[[#This Row],[Nitrate Score]]*0.2) + (Table1[[#This Row],[pH Score]]*0.15) + (Table1[[#This Row],[Dissolved Oxygen Score]]*0.1)</f>
        <v>2.8654999999999999</v>
      </c>
      <c r="AI1508">
        <v>2020</v>
      </c>
    </row>
    <row r="1509" spans="1:35">
      <c r="A1509">
        <v>4094</v>
      </c>
      <c r="B1509" t="s">
        <v>439</v>
      </c>
      <c r="C1509" t="s">
        <v>1</v>
      </c>
      <c r="D1509" t="s">
        <v>113</v>
      </c>
      <c r="E1509">
        <v>24</v>
      </c>
      <c r="F1509">
        <v>36</v>
      </c>
      <c r="G1509">
        <f>(Table1[[#This Row],[Min Temperature]]+Table1[[#This Row],[Max Temperature]])/2</f>
        <v>30</v>
      </c>
      <c r="H1509">
        <v>0.2</v>
      </c>
      <c r="I1509">
        <v>6.9</v>
      </c>
      <c r="J1509">
        <f>(Table1[[#This Row],[Min Dissolved Oxygen]]+Table1[[#This Row],[Max Dissolved Oxygen]])/2</f>
        <v>3.5500000000000003</v>
      </c>
      <c r="K1509">
        <v>5.7</v>
      </c>
      <c r="L1509">
        <v>7.2</v>
      </c>
      <c r="M1509">
        <f>(Table1[[#This Row],[Min pH]]+Table1[[#This Row],[Max pH]])/2</f>
        <v>6.45</v>
      </c>
      <c r="N1509">
        <v>243</v>
      </c>
      <c r="O1509">
        <v>2887</v>
      </c>
      <c r="P1509">
        <f>(Table1[[#This Row],[Min Conductivity]]+Table1[[#This Row],[Max Conductivity]])/2</f>
        <v>1565</v>
      </c>
      <c r="Q1509">
        <v>4</v>
      </c>
      <c r="R1509">
        <v>258</v>
      </c>
      <c r="S1509">
        <f>(Table1[[#This Row],[Min BOD]]+Table1[[#This Row],[Max BOD]])/2</f>
        <v>131</v>
      </c>
      <c r="T1509">
        <v>0.87</v>
      </c>
      <c r="U1509">
        <v>16</v>
      </c>
      <c r="V1509">
        <f>(Table1[[#This Row],[Min Nitrate N + Nitrite N]]+Table1[[#This Row],[Max Nitrate N + Nitrite N]])/2</f>
        <v>8.4350000000000005</v>
      </c>
      <c r="W1509">
        <v>3300</v>
      </c>
      <c r="X1509">
        <v>1200000</v>
      </c>
      <c r="Y1509">
        <f>(Table1[[#This Row],[Min Fecal Coliform]]+Table1[[#This Row],[Max Fecal Coliform]])/2</f>
        <v>601650</v>
      </c>
      <c r="Z1509">
        <v>24000</v>
      </c>
      <c r="AA1509">
        <v>9200000</v>
      </c>
      <c r="AB1509">
        <f>(Table1[[#This Row],[Min Total Coliform]]+Table1[[#This Row],[Max Total Coliform]])/2</f>
        <v>4612000</v>
      </c>
      <c r="AC1509">
        <f>MIN(10, (Table1[[#This Row],[Avg BOD]]/4)*10)</f>
        <v>10</v>
      </c>
      <c r="AD1509">
        <f>MIN(10, (Table1[[#This Row],[Avg Fecal Coliform]]/600)*10)</f>
        <v>10</v>
      </c>
      <c r="AE1509">
        <f>MIN(10, (Table1[[#This Row],[Avg Nitrate N + Nitrite N]]/10)*10)</f>
        <v>8.4350000000000005</v>
      </c>
      <c r="AF1509">
        <f>IF(OR(Table1[[#This Row],[Avg pH]]&lt;6.5,Table1[[#This Row],[Avg pH]]&gt;8.5),10,0)</f>
        <v>10</v>
      </c>
      <c r="AG1509">
        <f>MAX(0, 10-(2*Table1[[#This Row],[Avg Dissolved Oxygen]]))</f>
        <v>2.8999999999999995</v>
      </c>
      <c r="AH1509">
        <f>(Table1[[#This Row],[Fecal Score]]*0.3) + (Table1[[#This Row],[BOD Score]]*0.25) + (Table1[[#This Row],[Nitrate Score]]*0.2) + (Table1[[#This Row],[pH Score]]*0.15) + (Table1[[#This Row],[Dissolved Oxygen Score]]*0.1)</f>
        <v>8.9770000000000003</v>
      </c>
      <c r="AI1509">
        <v>2020</v>
      </c>
    </row>
    <row r="1510" spans="1:35">
      <c r="A1510">
        <v>4095</v>
      </c>
      <c r="B1510" t="s">
        <v>440</v>
      </c>
      <c r="C1510" t="s">
        <v>1</v>
      </c>
      <c r="D1510" t="s">
        <v>113</v>
      </c>
      <c r="E1510">
        <v>25</v>
      </c>
      <c r="F1510">
        <v>32</v>
      </c>
      <c r="G1510">
        <f>(Table1[[#This Row],[Min Temperature]]+Table1[[#This Row],[Max Temperature]])/2</f>
        <v>28.5</v>
      </c>
      <c r="H1510">
        <v>0.6</v>
      </c>
      <c r="I1510">
        <v>6</v>
      </c>
      <c r="J1510">
        <f>(Table1[[#This Row],[Min Dissolved Oxygen]]+Table1[[#This Row],[Max Dissolved Oxygen]])/2</f>
        <v>3.3</v>
      </c>
      <c r="K1510">
        <v>6</v>
      </c>
      <c r="L1510">
        <v>7.9</v>
      </c>
      <c r="M1510">
        <f>(Table1[[#This Row],[Min pH]]+Table1[[#This Row],[Max pH]])/2</f>
        <v>6.95</v>
      </c>
      <c r="N1510">
        <v>419</v>
      </c>
      <c r="O1510">
        <v>1954</v>
      </c>
      <c r="P1510">
        <f>(Table1[[#This Row],[Min Conductivity]]+Table1[[#This Row],[Max Conductivity]])/2</f>
        <v>1186.5</v>
      </c>
      <c r="Q1510">
        <v>3.3</v>
      </c>
      <c r="R1510">
        <v>36</v>
      </c>
      <c r="S1510">
        <f>(Table1[[#This Row],[Min BOD]]+Table1[[#This Row],[Max BOD]])/2</f>
        <v>19.649999999999999</v>
      </c>
      <c r="T1510">
        <v>1.4</v>
      </c>
      <c r="U1510">
        <v>11</v>
      </c>
      <c r="V1510">
        <f>(Table1[[#This Row],[Min Nitrate N + Nitrite N]]+Table1[[#This Row],[Max Nitrate N + Nitrite N]])/2</f>
        <v>6.2</v>
      </c>
      <c r="W1510">
        <v>1700</v>
      </c>
      <c r="X1510">
        <v>84000</v>
      </c>
      <c r="Y1510">
        <f>(Table1[[#This Row],[Min Fecal Coliform]]+Table1[[#This Row],[Max Fecal Coliform]])/2</f>
        <v>42850</v>
      </c>
      <c r="Z1510">
        <v>9200</v>
      </c>
      <c r="AA1510">
        <v>1600000</v>
      </c>
      <c r="AB1510">
        <f>(Table1[[#This Row],[Min Total Coliform]]+Table1[[#This Row],[Max Total Coliform]])/2</f>
        <v>804600</v>
      </c>
      <c r="AC1510">
        <f>MIN(10, (Table1[[#This Row],[Avg BOD]]/4)*10)</f>
        <v>10</v>
      </c>
      <c r="AD1510">
        <f>MIN(10, (Table1[[#This Row],[Avg Fecal Coliform]]/600)*10)</f>
        <v>10</v>
      </c>
      <c r="AE1510">
        <f>MIN(10, (Table1[[#This Row],[Avg Nitrate N + Nitrite N]]/10)*10)</f>
        <v>6.2</v>
      </c>
      <c r="AF1510">
        <f>IF(OR(Table1[[#This Row],[Avg pH]]&lt;6.5,Table1[[#This Row],[Avg pH]]&gt;8.5),10,0)</f>
        <v>0</v>
      </c>
      <c r="AG1510">
        <f>MAX(0, 10-(2*Table1[[#This Row],[Avg Dissolved Oxygen]]))</f>
        <v>3.4000000000000004</v>
      </c>
      <c r="AH1510">
        <f>(Table1[[#This Row],[Fecal Score]]*0.3) + (Table1[[#This Row],[BOD Score]]*0.25) + (Table1[[#This Row],[Nitrate Score]]*0.2) + (Table1[[#This Row],[pH Score]]*0.15) + (Table1[[#This Row],[Dissolved Oxygen Score]]*0.1)</f>
        <v>7.08</v>
      </c>
      <c r="AI1510">
        <v>2020</v>
      </c>
    </row>
    <row r="1511" spans="1:35">
      <c r="A1511">
        <v>4096</v>
      </c>
      <c r="B1511" t="s">
        <v>441</v>
      </c>
      <c r="C1511" t="s">
        <v>1</v>
      </c>
      <c r="D1511" t="s">
        <v>113</v>
      </c>
      <c r="E1511">
        <v>24</v>
      </c>
      <c r="F1511">
        <v>36</v>
      </c>
      <c r="G1511">
        <f>(Table1[[#This Row],[Min Temperature]]+Table1[[#This Row],[Max Temperature]])/2</f>
        <v>30</v>
      </c>
      <c r="H1511">
        <v>0.1</v>
      </c>
      <c r="I1511">
        <v>6.4</v>
      </c>
      <c r="J1511">
        <f>(Table1[[#This Row],[Min Dissolved Oxygen]]+Table1[[#This Row],[Max Dissolved Oxygen]])/2</f>
        <v>3.25</v>
      </c>
      <c r="K1511">
        <v>6.5</v>
      </c>
      <c r="L1511">
        <v>8.1999999999999993</v>
      </c>
      <c r="M1511">
        <f>(Table1[[#This Row],[Min pH]]+Table1[[#This Row],[Max pH]])/2</f>
        <v>7.35</v>
      </c>
      <c r="N1511">
        <v>306</v>
      </c>
      <c r="O1511">
        <v>1572</v>
      </c>
      <c r="P1511">
        <f>(Table1[[#This Row],[Min Conductivity]]+Table1[[#This Row],[Max Conductivity]])/2</f>
        <v>939</v>
      </c>
      <c r="Q1511">
        <v>4</v>
      </c>
      <c r="R1511">
        <v>30</v>
      </c>
      <c r="S1511">
        <f>(Table1[[#This Row],[Min BOD]]+Table1[[#This Row],[Max BOD]])/2</f>
        <v>17</v>
      </c>
      <c r="T1511">
        <v>0.72</v>
      </c>
      <c r="U1511">
        <v>15</v>
      </c>
      <c r="V1511">
        <f>(Table1[[#This Row],[Min Nitrate N + Nitrite N]]+Table1[[#This Row],[Max Nitrate N + Nitrite N]])/2</f>
        <v>7.86</v>
      </c>
      <c r="W1511">
        <v>940</v>
      </c>
      <c r="X1511">
        <v>460000</v>
      </c>
      <c r="Y1511">
        <f>(Table1[[#This Row],[Min Fecal Coliform]]+Table1[[#This Row],[Max Fecal Coliform]])/2</f>
        <v>230470</v>
      </c>
      <c r="Z1511">
        <v>5400</v>
      </c>
      <c r="AA1511">
        <v>5400000</v>
      </c>
      <c r="AB1511">
        <f>(Table1[[#This Row],[Min Total Coliform]]+Table1[[#This Row],[Max Total Coliform]])/2</f>
        <v>2702700</v>
      </c>
      <c r="AC1511">
        <f>MIN(10, (Table1[[#This Row],[Avg BOD]]/4)*10)</f>
        <v>10</v>
      </c>
      <c r="AD1511">
        <f>MIN(10, (Table1[[#This Row],[Avg Fecal Coliform]]/600)*10)</f>
        <v>10</v>
      </c>
      <c r="AE1511">
        <f>MIN(10, (Table1[[#This Row],[Avg Nitrate N + Nitrite N]]/10)*10)</f>
        <v>7.86</v>
      </c>
      <c r="AF1511">
        <f>IF(OR(Table1[[#This Row],[Avg pH]]&lt;6.5,Table1[[#This Row],[Avg pH]]&gt;8.5),10,0)</f>
        <v>0</v>
      </c>
      <c r="AG1511">
        <f>MAX(0, 10-(2*Table1[[#This Row],[Avg Dissolved Oxygen]]))</f>
        <v>3.5</v>
      </c>
      <c r="AH1511">
        <f>(Table1[[#This Row],[Fecal Score]]*0.3) + (Table1[[#This Row],[BOD Score]]*0.25) + (Table1[[#This Row],[Nitrate Score]]*0.2) + (Table1[[#This Row],[pH Score]]*0.15) + (Table1[[#This Row],[Dissolved Oxygen Score]]*0.1)</f>
        <v>7.4219999999999997</v>
      </c>
      <c r="AI1511">
        <v>2020</v>
      </c>
    </row>
    <row r="1512" spans="1:35">
      <c r="A1512">
        <v>4097</v>
      </c>
      <c r="B1512" t="s">
        <v>442</v>
      </c>
      <c r="C1512" t="s">
        <v>1</v>
      </c>
      <c r="D1512" t="s">
        <v>113</v>
      </c>
      <c r="E1512">
        <v>24</v>
      </c>
      <c r="F1512">
        <v>37</v>
      </c>
      <c r="G1512">
        <f>(Table1[[#This Row],[Min Temperature]]+Table1[[#This Row],[Max Temperature]])/2</f>
        <v>30.5</v>
      </c>
      <c r="H1512">
        <v>0.5</v>
      </c>
      <c r="I1512">
        <v>6.7</v>
      </c>
      <c r="J1512">
        <f>(Table1[[#This Row],[Min Dissolved Oxygen]]+Table1[[#This Row],[Max Dissolved Oxygen]])/2</f>
        <v>3.6</v>
      </c>
      <c r="K1512">
        <v>6.7</v>
      </c>
      <c r="L1512">
        <v>7.5</v>
      </c>
      <c r="M1512">
        <f>(Table1[[#This Row],[Min pH]]+Table1[[#This Row],[Max pH]])/2</f>
        <v>7.1</v>
      </c>
      <c r="N1512">
        <v>1204</v>
      </c>
      <c r="O1512">
        <v>2278</v>
      </c>
      <c r="P1512">
        <f>(Table1[[#This Row],[Min Conductivity]]+Table1[[#This Row],[Max Conductivity]])/2</f>
        <v>1741</v>
      </c>
      <c r="Q1512">
        <v>2</v>
      </c>
      <c r="R1512">
        <v>39</v>
      </c>
      <c r="S1512">
        <f>(Table1[[#This Row],[Min BOD]]+Table1[[#This Row],[Max BOD]])/2</f>
        <v>20.5</v>
      </c>
      <c r="T1512">
        <v>1.3</v>
      </c>
      <c r="U1512">
        <v>13</v>
      </c>
      <c r="V1512">
        <f>(Table1[[#This Row],[Min Nitrate N + Nitrite N]]+Table1[[#This Row],[Max Nitrate N + Nitrite N]])/2</f>
        <v>7.15</v>
      </c>
      <c r="W1512">
        <v>490</v>
      </c>
      <c r="X1512">
        <v>150000</v>
      </c>
      <c r="Y1512">
        <f>(Table1[[#This Row],[Min Fecal Coliform]]+Table1[[#This Row],[Max Fecal Coliform]])/2</f>
        <v>75245</v>
      </c>
      <c r="Z1512">
        <v>5400</v>
      </c>
      <c r="AA1512">
        <v>1600000</v>
      </c>
      <c r="AB1512">
        <f>(Table1[[#This Row],[Min Total Coliform]]+Table1[[#This Row],[Max Total Coliform]])/2</f>
        <v>802700</v>
      </c>
      <c r="AC1512">
        <f>MIN(10, (Table1[[#This Row],[Avg BOD]]/4)*10)</f>
        <v>10</v>
      </c>
      <c r="AD1512">
        <f>MIN(10, (Table1[[#This Row],[Avg Fecal Coliform]]/600)*10)</f>
        <v>10</v>
      </c>
      <c r="AE1512">
        <f>MIN(10, (Table1[[#This Row],[Avg Nitrate N + Nitrite N]]/10)*10)</f>
        <v>7.15</v>
      </c>
      <c r="AF1512">
        <f>IF(OR(Table1[[#This Row],[Avg pH]]&lt;6.5,Table1[[#This Row],[Avg pH]]&gt;8.5),10,0)</f>
        <v>0</v>
      </c>
      <c r="AG1512">
        <f>MAX(0, 10-(2*Table1[[#This Row],[Avg Dissolved Oxygen]]))</f>
        <v>2.8</v>
      </c>
      <c r="AH1512">
        <f>(Table1[[#This Row],[Fecal Score]]*0.3) + (Table1[[#This Row],[BOD Score]]*0.25) + (Table1[[#This Row],[Nitrate Score]]*0.2) + (Table1[[#This Row],[pH Score]]*0.15) + (Table1[[#This Row],[Dissolved Oxygen Score]]*0.1)</f>
        <v>7.21</v>
      </c>
      <c r="AI1512">
        <v>2020</v>
      </c>
    </row>
    <row r="1513" spans="1:35">
      <c r="A1513">
        <v>4504</v>
      </c>
      <c r="B1513" t="s">
        <v>553</v>
      </c>
      <c r="C1513" t="s">
        <v>1</v>
      </c>
      <c r="D1513" t="s">
        <v>113</v>
      </c>
      <c r="E1513">
        <v>24</v>
      </c>
      <c r="F1513">
        <v>30</v>
      </c>
      <c r="G1513">
        <f>(Table1[[#This Row],[Min Temperature]]+Table1[[#This Row],[Max Temperature]])/2</f>
        <v>27</v>
      </c>
      <c r="H1513">
        <v>3.5</v>
      </c>
      <c r="I1513">
        <v>7</v>
      </c>
      <c r="J1513">
        <f>(Table1[[#This Row],[Min Dissolved Oxygen]]+Table1[[#This Row],[Max Dissolved Oxygen]])/2</f>
        <v>5.25</v>
      </c>
      <c r="K1513">
        <v>6.6</v>
      </c>
      <c r="L1513">
        <v>8.1999999999999993</v>
      </c>
      <c r="M1513">
        <f>(Table1[[#This Row],[Min pH]]+Table1[[#This Row],[Max pH]])/2</f>
        <v>7.3999999999999995</v>
      </c>
      <c r="N1513">
        <v>329</v>
      </c>
      <c r="O1513">
        <v>920</v>
      </c>
      <c r="P1513">
        <f>(Table1[[#This Row],[Min Conductivity]]+Table1[[#This Row],[Max Conductivity]])/2</f>
        <v>624.5</v>
      </c>
      <c r="Q1513">
        <v>3</v>
      </c>
      <c r="R1513">
        <v>9</v>
      </c>
      <c r="S1513">
        <f>(Table1[[#This Row],[Min BOD]]+Table1[[#This Row],[Max BOD]])/2</f>
        <v>6</v>
      </c>
      <c r="T1513">
        <v>0.34</v>
      </c>
      <c r="U1513">
        <v>14</v>
      </c>
      <c r="V1513">
        <f>(Table1[[#This Row],[Min Nitrate N + Nitrite N]]+Table1[[#This Row],[Max Nitrate N + Nitrite N]])/2</f>
        <v>7.17</v>
      </c>
      <c r="W1513">
        <v>1100</v>
      </c>
      <c r="X1513">
        <v>34000</v>
      </c>
      <c r="Y1513">
        <f>(Table1[[#This Row],[Min Fecal Coliform]]+Table1[[#This Row],[Max Fecal Coliform]])/2</f>
        <v>17550</v>
      </c>
      <c r="Z1513">
        <v>9200</v>
      </c>
      <c r="AA1513">
        <v>240000</v>
      </c>
      <c r="AB1513">
        <f>(Table1[[#This Row],[Min Total Coliform]]+Table1[[#This Row],[Max Total Coliform]])/2</f>
        <v>124600</v>
      </c>
      <c r="AC1513">
        <f>MIN(10, (Table1[[#This Row],[Avg BOD]]/4)*10)</f>
        <v>10</v>
      </c>
      <c r="AD1513">
        <f>MIN(10, (Table1[[#This Row],[Avg Fecal Coliform]]/600)*10)</f>
        <v>10</v>
      </c>
      <c r="AE1513">
        <f>MIN(10, (Table1[[#This Row],[Avg Nitrate N + Nitrite N]]/10)*10)</f>
        <v>7.17</v>
      </c>
      <c r="AF1513">
        <f>IF(OR(Table1[[#This Row],[Avg pH]]&lt;6.5,Table1[[#This Row],[Avg pH]]&gt;8.5),10,0)</f>
        <v>0</v>
      </c>
      <c r="AG1513">
        <f>MAX(0, 10-(2*Table1[[#This Row],[Avg Dissolved Oxygen]]))</f>
        <v>0</v>
      </c>
      <c r="AH1513">
        <f>(Table1[[#This Row],[Fecal Score]]*0.3) + (Table1[[#This Row],[BOD Score]]*0.25) + (Table1[[#This Row],[Nitrate Score]]*0.2) + (Table1[[#This Row],[pH Score]]*0.15) + (Table1[[#This Row],[Dissolved Oxygen Score]]*0.1)</f>
        <v>6.9340000000000002</v>
      </c>
      <c r="AI1513">
        <v>2020</v>
      </c>
    </row>
    <row r="1514" spans="1:35">
      <c r="A1514">
        <v>4505</v>
      </c>
      <c r="B1514" t="s">
        <v>554</v>
      </c>
      <c r="C1514" t="s">
        <v>1</v>
      </c>
      <c r="D1514" t="s">
        <v>113</v>
      </c>
      <c r="E1514">
        <v>25</v>
      </c>
      <c r="F1514">
        <v>30</v>
      </c>
      <c r="G1514">
        <f>(Table1[[#This Row],[Min Temperature]]+Table1[[#This Row],[Max Temperature]])/2</f>
        <v>27.5</v>
      </c>
      <c r="H1514">
        <v>4</v>
      </c>
      <c r="I1514">
        <v>6.5</v>
      </c>
      <c r="J1514">
        <f>(Table1[[#This Row],[Min Dissolved Oxygen]]+Table1[[#This Row],[Max Dissolved Oxygen]])/2</f>
        <v>5.25</v>
      </c>
      <c r="K1514">
        <v>6.2</v>
      </c>
      <c r="L1514">
        <v>9.1999999999999993</v>
      </c>
      <c r="M1514">
        <f>(Table1[[#This Row],[Min pH]]+Table1[[#This Row],[Max pH]])/2</f>
        <v>7.6999999999999993</v>
      </c>
      <c r="N1514">
        <v>121</v>
      </c>
      <c r="O1514">
        <v>2047</v>
      </c>
      <c r="P1514">
        <f>(Table1[[#This Row],[Min Conductivity]]+Table1[[#This Row],[Max Conductivity]])/2</f>
        <v>1084</v>
      </c>
      <c r="Q1514">
        <v>3</v>
      </c>
      <c r="R1514">
        <v>35</v>
      </c>
      <c r="S1514">
        <f>(Table1[[#This Row],[Min BOD]]+Table1[[#This Row],[Max BOD]])/2</f>
        <v>19</v>
      </c>
      <c r="T1514">
        <v>0.33</v>
      </c>
      <c r="U1514">
        <v>20.100000000000001</v>
      </c>
      <c r="V1514">
        <f>(Table1[[#This Row],[Min Nitrate N + Nitrite N]]+Table1[[#This Row],[Max Nitrate N + Nitrite N]])/2</f>
        <v>10.215</v>
      </c>
      <c r="W1514">
        <v>700</v>
      </c>
      <c r="X1514">
        <v>1700000</v>
      </c>
      <c r="Y1514">
        <f>(Table1[[#This Row],[Min Fecal Coliform]]+Table1[[#This Row],[Max Fecal Coliform]])/2</f>
        <v>850350</v>
      </c>
      <c r="Z1514">
        <v>5400</v>
      </c>
      <c r="AA1514">
        <v>9200000</v>
      </c>
      <c r="AB1514">
        <f>(Table1[[#This Row],[Min Total Coliform]]+Table1[[#This Row],[Max Total Coliform]])/2</f>
        <v>4602700</v>
      </c>
      <c r="AC1514">
        <f>MIN(10, (Table1[[#This Row],[Avg BOD]]/4)*10)</f>
        <v>10</v>
      </c>
      <c r="AD1514">
        <f>MIN(10, (Table1[[#This Row],[Avg Fecal Coliform]]/600)*10)</f>
        <v>10</v>
      </c>
      <c r="AE1514">
        <f>MIN(10, (Table1[[#This Row],[Avg Nitrate N + Nitrite N]]/10)*10)</f>
        <v>10</v>
      </c>
      <c r="AF1514">
        <f>IF(OR(Table1[[#This Row],[Avg pH]]&lt;6.5,Table1[[#This Row],[Avg pH]]&gt;8.5),10,0)</f>
        <v>0</v>
      </c>
      <c r="AG1514">
        <f>MAX(0, 10-(2*Table1[[#This Row],[Avg Dissolved Oxygen]]))</f>
        <v>0</v>
      </c>
      <c r="AH1514">
        <f>(Table1[[#This Row],[Fecal Score]]*0.3) + (Table1[[#This Row],[BOD Score]]*0.25) + (Table1[[#This Row],[Nitrate Score]]*0.2) + (Table1[[#This Row],[pH Score]]*0.15) + (Table1[[#This Row],[Dissolved Oxygen Score]]*0.1)</f>
        <v>7.5</v>
      </c>
      <c r="AI1514">
        <v>2020</v>
      </c>
    </row>
    <row r="1515" spans="1:35">
      <c r="A1515">
        <v>4506</v>
      </c>
      <c r="B1515" t="s">
        <v>776</v>
      </c>
      <c r="C1515" t="s">
        <v>1</v>
      </c>
      <c r="D1515" t="s">
        <v>113</v>
      </c>
      <c r="E1515">
        <v>24</v>
      </c>
      <c r="F1515">
        <v>33</v>
      </c>
      <c r="G1515">
        <f>(Table1[[#This Row],[Min Temperature]]+Table1[[#This Row],[Max Temperature]])/2</f>
        <v>28.5</v>
      </c>
      <c r="H1515">
        <v>0.4</v>
      </c>
      <c r="I1515">
        <v>5.9</v>
      </c>
      <c r="J1515">
        <f>(Table1[[#This Row],[Min Dissolved Oxygen]]+Table1[[#This Row],[Max Dissolved Oxygen]])/2</f>
        <v>3.1500000000000004</v>
      </c>
      <c r="K1515">
        <v>6.5</v>
      </c>
      <c r="L1515">
        <v>7</v>
      </c>
      <c r="M1515">
        <f>(Table1[[#This Row],[Min pH]]+Table1[[#This Row],[Max pH]])/2</f>
        <v>6.75</v>
      </c>
      <c r="N1515">
        <v>425</v>
      </c>
      <c r="O1515">
        <v>1553</v>
      </c>
      <c r="P1515">
        <f>(Table1[[#This Row],[Min Conductivity]]+Table1[[#This Row],[Max Conductivity]])/2</f>
        <v>989</v>
      </c>
      <c r="Q1515">
        <v>5</v>
      </c>
      <c r="R1515">
        <v>11</v>
      </c>
      <c r="S1515">
        <f>(Table1[[#This Row],[Min BOD]]+Table1[[#This Row],[Max BOD]])/2</f>
        <v>8</v>
      </c>
      <c r="T1515">
        <v>0.8</v>
      </c>
      <c r="U1515">
        <v>14</v>
      </c>
      <c r="V1515">
        <f>(Table1[[#This Row],[Min Nitrate N + Nitrite N]]+Table1[[#This Row],[Max Nitrate N + Nitrite N]])/2</f>
        <v>7.4</v>
      </c>
      <c r="W1515">
        <v>700</v>
      </c>
      <c r="X1515">
        <v>63000</v>
      </c>
      <c r="Y1515">
        <f>(Table1[[#This Row],[Min Fecal Coliform]]+Table1[[#This Row],[Max Fecal Coliform]])/2</f>
        <v>31850</v>
      </c>
      <c r="Z1515">
        <v>5400</v>
      </c>
      <c r="AA1515">
        <v>540000</v>
      </c>
      <c r="AB1515">
        <f>(Table1[[#This Row],[Min Total Coliform]]+Table1[[#This Row],[Max Total Coliform]])/2</f>
        <v>272700</v>
      </c>
      <c r="AC1515">
        <f>MIN(10, (Table1[[#This Row],[Avg BOD]]/4)*10)</f>
        <v>10</v>
      </c>
      <c r="AD1515">
        <f>MIN(10, (Table1[[#This Row],[Avg Fecal Coliform]]/600)*10)</f>
        <v>10</v>
      </c>
      <c r="AE1515">
        <f>MIN(10, (Table1[[#This Row],[Avg Nitrate N + Nitrite N]]/10)*10)</f>
        <v>7.4</v>
      </c>
      <c r="AF1515">
        <f>IF(OR(Table1[[#This Row],[Avg pH]]&lt;6.5,Table1[[#This Row],[Avg pH]]&gt;8.5),10,0)</f>
        <v>0</v>
      </c>
      <c r="AG1515">
        <f>MAX(0, 10-(2*Table1[[#This Row],[Avg Dissolved Oxygen]]))</f>
        <v>3.6999999999999993</v>
      </c>
      <c r="AH1515">
        <f>(Table1[[#This Row],[Fecal Score]]*0.3) + (Table1[[#This Row],[BOD Score]]*0.25) + (Table1[[#This Row],[Nitrate Score]]*0.2) + (Table1[[#This Row],[pH Score]]*0.15) + (Table1[[#This Row],[Dissolved Oxygen Score]]*0.1)</f>
        <v>7.3500000000000005</v>
      </c>
      <c r="AI1515">
        <v>2020</v>
      </c>
    </row>
    <row r="1516" spans="1:35">
      <c r="A1516">
        <v>4507</v>
      </c>
      <c r="B1516" t="s">
        <v>555</v>
      </c>
      <c r="C1516" t="s">
        <v>1</v>
      </c>
      <c r="D1516" t="s">
        <v>113</v>
      </c>
      <c r="E1516">
        <v>25</v>
      </c>
      <c r="F1516">
        <v>31</v>
      </c>
      <c r="G1516">
        <f>(Table1[[#This Row],[Min Temperature]]+Table1[[#This Row],[Max Temperature]])/2</f>
        <v>28</v>
      </c>
      <c r="H1516">
        <v>3.2</v>
      </c>
      <c r="I1516">
        <v>7.4</v>
      </c>
      <c r="J1516">
        <f>(Table1[[#This Row],[Min Dissolved Oxygen]]+Table1[[#This Row],[Max Dissolved Oxygen]])/2</f>
        <v>5.3000000000000007</v>
      </c>
      <c r="K1516">
        <v>6.1</v>
      </c>
      <c r="L1516">
        <v>8</v>
      </c>
      <c r="M1516">
        <f>(Table1[[#This Row],[Min pH]]+Table1[[#This Row],[Max pH]])/2</f>
        <v>7.05</v>
      </c>
      <c r="N1516">
        <v>267</v>
      </c>
      <c r="O1516">
        <v>945</v>
      </c>
      <c r="P1516">
        <f>(Table1[[#This Row],[Min Conductivity]]+Table1[[#This Row],[Max Conductivity]])/2</f>
        <v>606</v>
      </c>
      <c r="Q1516">
        <v>2</v>
      </c>
      <c r="R1516">
        <v>16</v>
      </c>
      <c r="S1516">
        <f>(Table1[[#This Row],[Min BOD]]+Table1[[#This Row],[Max BOD]])/2</f>
        <v>9</v>
      </c>
      <c r="T1516">
        <v>0.48</v>
      </c>
      <c r="U1516">
        <v>5.6</v>
      </c>
      <c r="V1516">
        <f>(Table1[[#This Row],[Min Nitrate N + Nitrite N]]+Table1[[#This Row],[Max Nitrate N + Nitrite N]])/2</f>
        <v>3.04</v>
      </c>
      <c r="W1516">
        <v>480</v>
      </c>
      <c r="X1516">
        <v>170000</v>
      </c>
      <c r="Y1516">
        <f>(Table1[[#This Row],[Min Fecal Coliform]]+Table1[[#This Row],[Max Fecal Coliform]])/2</f>
        <v>85240</v>
      </c>
      <c r="Z1516">
        <v>3500</v>
      </c>
      <c r="AA1516">
        <v>1600000</v>
      </c>
      <c r="AB1516">
        <f>(Table1[[#This Row],[Min Total Coliform]]+Table1[[#This Row],[Max Total Coliform]])/2</f>
        <v>801750</v>
      </c>
      <c r="AC1516">
        <f>MIN(10, (Table1[[#This Row],[Avg BOD]]/4)*10)</f>
        <v>10</v>
      </c>
      <c r="AD1516">
        <f>MIN(10, (Table1[[#This Row],[Avg Fecal Coliform]]/600)*10)</f>
        <v>10</v>
      </c>
      <c r="AE1516">
        <f>MIN(10, (Table1[[#This Row],[Avg Nitrate N + Nitrite N]]/10)*10)</f>
        <v>3.04</v>
      </c>
      <c r="AF1516">
        <f>IF(OR(Table1[[#This Row],[Avg pH]]&lt;6.5,Table1[[#This Row],[Avg pH]]&gt;8.5),10,0)</f>
        <v>0</v>
      </c>
      <c r="AG1516">
        <f>MAX(0, 10-(2*Table1[[#This Row],[Avg Dissolved Oxygen]]))</f>
        <v>0</v>
      </c>
      <c r="AH1516">
        <f>(Table1[[#This Row],[Fecal Score]]*0.3) + (Table1[[#This Row],[BOD Score]]*0.25) + (Table1[[#This Row],[Nitrate Score]]*0.2) + (Table1[[#This Row],[pH Score]]*0.15) + (Table1[[#This Row],[Dissolved Oxygen Score]]*0.1)</f>
        <v>6.1080000000000005</v>
      </c>
      <c r="AI1516">
        <v>2020</v>
      </c>
    </row>
    <row r="1517" spans="1:35">
      <c r="A1517">
        <v>4508</v>
      </c>
      <c r="B1517" t="s">
        <v>556</v>
      </c>
      <c r="C1517" t="s">
        <v>1</v>
      </c>
      <c r="D1517" t="s">
        <v>113</v>
      </c>
      <c r="E1517">
        <v>25</v>
      </c>
      <c r="F1517">
        <v>31</v>
      </c>
      <c r="G1517">
        <f>(Table1[[#This Row],[Min Temperature]]+Table1[[#This Row],[Max Temperature]])/2</f>
        <v>28</v>
      </c>
      <c r="H1517">
        <v>0.5</v>
      </c>
      <c r="I1517">
        <v>6</v>
      </c>
      <c r="J1517">
        <f>(Table1[[#This Row],[Min Dissolved Oxygen]]+Table1[[#This Row],[Max Dissolved Oxygen]])/2</f>
        <v>3.25</v>
      </c>
      <c r="K1517">
        <v>6.4</v>
      </c>
      <c r="L1517">
        <v>8</v>
      </c>
      <c r="M1517">
        <f>(Table1[[#This Row],[Min pH]]+Table1[[#This Row],[Max pH]])/2</f>
        <v>7.2</v>
      </c>
      <c r="N1517">
        <v>594</v>
      </c>
      <c r="O1517">
        <v>1954</v>
      </c>
      <c r="P1517">
        <f>(Table1[[#This Row],[Min Conductivity]]+Table1[[#This Row],[Max Conductivity]])/2</f>
        <v>1274</v>
      </c>
      <c r="Q1517">
        <v>3</v>
      </c>
      <c r="R1517">
        <v>30</v>
      </c>
      <c r="S1517">
        <f>(Table1[[#This Row],[Min BOD]]+Table1[[#This Row],[Max BOD]])/2</f>
        <v>16.5</v>
      </c>
      <c r="T1517">
        <v>1.2</v>
      </c>
      <c r="U1517">
        <v>13.9</v>
      </c>
      <c r="V1517">
        <f>(Table1[[#This Row],[Min Nitrate N + Nitrite N]]+Table1[[#This Row],[Max Nitrate N + Nitrite N]])/2</f>
        <v>7.55</v>
      </c>
      <c r="W1517">
        <v>4000</v>
      </c>
      <c r="X1517">
        <v>1200000</v>
      </c>
      <c r="Y1517">
        <f>(Table1[[#This Row],[Min Fecal Coliform]]+Table1[[#This Row],[Max Fecal Coliform]])/2</f>
        <v>602000</v>
      </c>
      <c r="Z1517">
        <v>35000</v>
      </c>
      <c r="AA1517">
        <v>92000000</v>
      </c>
      <c r="AB1517">
        <f>(Table1[[#This Row],[Min Total Coliform]]+Table1[[#This Row],[Max Total Coliform]])/2</f>
        <v>46017500</v>
      </c>
      <c r="AC1517">
        <f>MIN(10, (Table1[[#This Row],[Avg BOD]]/4)*10)</f>
        <v>10</v>
      </c>
      <c r="AD1517">
        <f>MIN(10, (Table1[[#This Row],[Avg Fecal Coliform]]/600)*10)</f>
        <v>10</v>
      </c>
      <c r="AE1517">
        <f>MIN(10, (Table1[[#This Row],[Avg Nitrate N + Nitrite N]]/10)*10)</f>
        <v>7.55</v>
      </c>
      <c r="AF1517">
        <f>IF(OR(Table1[[#This Row],[Avg pH]]&lt;6.5,Table1[[#This Row],[Avg pH]]&gt;8.5),10,0)</f>
        <v>0</v>
      </c>
      <c r="AG1517">
        <f>MAX(0, 10-(2*Table1[[#This Row],[Avg Dissolved Oxygen]]))</f>
        <v>3.5</v>
      </c>
      <c r="AH1517">
        <f>(Table1[[#This Row],[Fecal Score]]*0.3) + (Table1[[#This Row],[BOD Score]]*0.25) + (Table1[[#This Row],[Nitrate Score]]*0.2) + (Table1[[#This Row],[pH Score]]*0.15) + (Table1[[#This Row],[Dissolved Oxygen Score]]*0.1)</f>
        <v>7.3599999999999994</v>
      </c>
      <c r="AI1517">
        <v>2020</v>
      </c>
    </row>
    <row r="1518" spans="1:35">
      <c r="A1518">
        <v>4509</v>
      </c>
      <c r="B1518" t="s">
        <v>557</v>
      </c>
      <c r="C1518" t="s">
        <v>1</v>
      </c>
      <c r="D1518" t="s">
        <v>113</v>
      </c>
      <c r="E1518">
        <v>24</v>
      </c>
      <c r="F1518">
        <v>31</v>
      </c>
      <c r="G1518">
        <f>(Table1[[#This Row],[Min Temperature]]+Table1[[#This Row],[Max Temperature]])/2</f>
        <v>27.5</v>
      </c>
      <c r="H1518">
        <v>4</v>
      </c>
      <c r="I1518">
        <v>7.2</v>
      </c>
      <c r="J1518">
        <f>(Table1[[#This Row],[Min Dissolved Oxygen]]+Table1[[#This Row],[Max Dissolved Oxygen]])/2</f>
        <v>5.6</v>
      </c>
      <c r="K1518">
        <v>6</v>
      </c>
      <c r="L1518">
        <v>7.9</v>
      </c>
      <c r="M1518">
        <f>(Table1[[#This Row],[Min pH]]+Table1[[#This Row],[Max pH]])/2</f>
        <v>6.95</v>
      </c>
      <c r="N1518">
        <v>267</v>
      </c>
      <c r="O1518">
        <v>741</v>
      </c>
      <c r="P1518">
        <f>(Table1[[#This Row],[Min Conductivity]]+Table1[[#This Row],[Max Conductivity]])/2</f>
        <v>504</v>
      </c>
      <c r="Q1518">
        <v>2</v>
      </c>
      <c r="R1518">
        <v>8</v>
      </c>
      <c r="S1518">
        <f>(Table1[[#This Row],[Min BOD]]+Table1[[#This Row],[Max BOD]])/2</f>
        <v>5</v>
      </c>
      <c r="T1518">
        <v>0.68</v>
      </c>
      <c r="U1518">
        <v>4</v>
      </c>
      <c r="V1518">
        <f>(Table1[[#This Row],[Min Nitrate N + Nitrite N]]+Table1[[#This Row],[Max Nitrate N + Nitrite N]])/2</f>
        <v>2.34</v>
      </c>
      <c r="W1518">
        <v>790</v>
      </c>
      <c r="X1518">
        <v>2300000</v>
      </c>
      <c r="Y1518">
        <f>(Table1[[#This Row],[Min Fecal Coliform]]+Table1[[#This Row],[Max Fecal Coliform]])/2</f>
        <v>1150395</v>
      </c>
      <c r="Z1518">
        <v>9200</v>
      </c>
      <c r="AA1518">
        <v>35000000</v>
      </c>
      <c r="AB1518">
        <f>(Table1[[#This Row],[Min Total Coliform]]+Table1[[#This Row],[Max Total Coliform]])/2</f>
        <v>17504600</v>
      </c>
      <c r="AC1518">
        <f>MIN(10, (Table1[[#This Row],[Avg BOD]]/4)*10)</f>
        <v>10</v>
      </c>
      <c r="AD1518">
        <f>MIN(10, (Table1[[#This Row],[Avg Fecal Coliform]]/600)*10)</f>
        <v>10</v>
      </c>
      <c r="AE1518">
        <f>MIN(10, (Table1[[#This Row],[Avg Nitrate N + Nitrite N]]/10)*10)</f>
        <v>2.34</v>
      </c>
      <c r="AF1518">
        <f>IF(OR(Table1[[#This Row],[Avg pH]]&lt;6.5,Table1[[#This Row],[Avg pH]]&gt;8.5),10,0)</f>
        <v>0</v>
      </c>
      <c r="AG1518">
        <f>MAX(0, 10-(2*Table1[[#This Row],[Avg Dissolved Oxygen]]))</f>
        <v>0</v>
      </c>
      <c r="AH1518">
        <f>(Table1[[#This Row],[Fecal Score]]*0.3) + (Table1[[#This Row],[BOD Score]]*0.25) + (Table1[[#This Row],[Nitrate Score]]*0.2) + (Table1[[#This Row],[pH Score]]*0.15) + (Table1[[#This Row],[Dissolved Oxygen Score]]*0.1)</f>
        <v>5.968</v>
      </c>
      <c r="AI1518">
        <v>2020</v>
      </c>
    </row>
    <row r="1519" spans="1:35">
      <c r="A1519">
        <v>4510</v>
      </c>
      <c r="B1519" t="s">
        <v>558</v>
      </c>
      <c r="C1519" t="s">
        <v>1</v>
      </c>
      <c r="D1519" t="s">
        <v>113</v>
      </c>
      <c r="E1519">
        <v>25</v>
      </c>
      <c r="F1519">
        <v>31</v>
      </c>
      <c r="G1519">
        <f>(Table1[[#This Row],[Min Temperature]]+Table1[[#This Row],[Max Temperature]])/2</f>
        <v>28</v>
      </c>
      <c r="H1519">
        <v>2.1</v>
      </c>
      <c r="I1519">
        <v>5.7</v>
      </c>
      <c r="J1519">
        <f>(Table1[[#This Row],[Min Dissolved Oxygen]]+Table1[[#This Row],[Max Dissolved Oxygen]])/2</f>
        <v>3.9000000000000004</v>
      </c>
      <c r="K1519">
        <v>6.6</v>
      </c>
      <c r="L1519">
        <v>9.6999999999999993</v>
      </c>
      <c r="M1519">
        <f>(Table1[[#This Row],[Min pH]]+Table1[[#This Row],[Max pH]])/2</f>
        <v>8.1499999999999986</v>
      </c>
      <c r="N1519">
        <v>729</v>
      </c>
      <c r="O1519">
        <v>1368</v>
      </c>
      <c r="P1519">
        <f>(Table1[[#This Row],[Min Conductivity]]+Table1[[#This Row],[Max Conductivity]])/2</f>
        <v>1048.5</v>
      </c>
      <c r="Q1519">
        <v>4</v>
      </c>
      <c r="R1519">
        <v>30</v>
      </c>
      <c r="S1519">
        <f>(Table1[[#This Row],[Min BOD]]+Table1[[#This Row],[Max BOD]])/2</f>
        <v>17</v>
      </c>
      <c r="T1519">
        <v>0.77</v>
      </c>
      <c r="U1519">
        <v>6</v>
      </c>
      <c r="V1519">
        <f>(Table1[[#This Row],[Min Nitrate N + Nitrite N]]+Table1[[#This Row],[Max Nitrate N + Nitrite N]])/2</f>
        <v>3.3849999999999998</v>
      </c>
      <c r="W1519">
        <v>6300</v>
      </c>
      <c r="X1519">
        <v>46000</v>
      </c>
      <c r="Y1519">
        <f>(Table1[[#This Row],[Min Fecal Coliform]]+Table1[[#This Row],[Max Fecal Coliform]])/2</f>
        <v>26150</v>
      </c>
      <c r="Z1519">
        <v>54000</v>
      </c>
      <c r="AA1519">
        <v>540000</v>
      </c>
      <c r="AB1519">
        <f>(Table1[[#This Row],[Min Total Coliform]]+Table1[[#This Row],[Max Total Coliform]])/2</f>
        <v>297000</v>
      </c>
      <c r="AC1519">
        <f>MIN(10, (Table1[[#This Row],[Avg BOD]]/4)*10)</f>
        <v>10</v>
      </c>
      <c r="AD1519">
        <f>MIN(10, (Table1[[#This Row],[Avg Fecal Coliform]]/600)*10)</f>
        <v>10</v>
      </c>
      <c r="AE1519">
        <f>MIN(10, (Table1[[#This Row],[Avg Nitrate N + Nitrite N]]/10)*10)</f>
        <v>3.3849999999999998</v>
      </c>
      <c r="AF1519">
        <f>IF(OR(Table1[[#This Row],[Avg pH]]&lt;6.5,Table1[[#This Row],[Avg pH]]&gt;8.5),10,0)</f>
        <v>0</v>
      </c>
      <c r="AG1519">
        <f>MAX(0, 10-(2*Table1[[#This Row],[Avg Dissolved Oxygen]]))</f>
        <v>2.1999999999999993</v>
      </c>
      <c r="AH1519">
        <f>(Table1[[#This Row],[Fecal Score]]*0.3) + (Table1[[#This Row],[BOD Score]]*0.25) + (Table1[[#This Row],[Nitrate Score]]*0.2) + (Table1[[#This Row],[pH Score]]*0.15) + (Table1[[#This Row],[Dissolved Oxygen Score]]*0.1)</f>
        <v>6.3969999999999994</v>
      </c>
      <c r="AI1519">
        <v>2020</v>
      </c>
    </row>
    <row r="1520" spans="1:35">
      <c r="A1520">
        <v>4514</v>
      </c>
      <c r="B1520" t="s">
        <v>777</v>
      </c>
      <c r="C1520" t="s">
        <v>1</v>
      </c>
      <c r="D1520" t="s">
        <v>113</v>
      </c>
      <c r="E1520">
        <v>25</v>
      </c>
      <c r="F1520">
        <v>28</v>
      </c>
      <c r="G1520">
        <f>(Table1[[#This Row],[Min Temperature]]+Table1[[#This Row],[Max Temperature]])/2</f>
        <v>26.5</v>
      </c>
      <c r="H1520">
        <v>3.4</v>
      </c>
      <c r="I1520">
        <v>6.2</v>
      </c>
      <c r="J1520">
        <f>(Table1[[#This Row],[Min Dissolved Oxygen]]+Table1[[#This Row],[Max Dissolved Oxygen]])/2</f>
        <v>4.8</v>
      </c>
      <c r="K1520">
        <v>6.1</v>
      </c>
      <c r="L1520">
        <v>7.8</v>
      </c>
      <c r="M1520">
        <f>(Table1[[#This Row],[Min pH]]+Table1[[#This Row],[Max pH]])/2</f>
        <v>6.9499999999999993</v>
      </c>
      <c r="N1520">
        <v>577</v>
      </c>
      <c r="O1520">
        <v>1405</v>
      </c>
      <c r="P1520">
        <f>(Table1[[#This Row],[Min Conductivity]]+Table1[[#This Row],[Max Conductivity]])/2</f>
        <v>991</v>
      </c>
      <c r="Q1520">
        <v>4</v>
      </c>
      <c r="R1520">
        <v>10</v>
      </c>
      <c r="S1520">
        <f>(Table1[[#This Row],[Min BOD]]+Table1[[#This Row],[Max BOD]])/2</f>
        <v>7</v>
      </c>
      <c r="T1520">
        <v>0.03</v>
      </c>
      <c r="U1520">
        <v>3.4</v>
      </c>
      <c r="V1520">
        <f>(Table1[[#This Row],[Min Nitrate N + Nitrite N]]+Table1[[#This Row],[Max Nitrate N + Nitrite N]])/2</f>
        <v>1.7149999999999999</v>
      </c>
      <c r="W1520">
        <v>480</v>
      </c>
      <c r="X1520">
        <v>63000</v>
      </c>
      <c r="Y1520">
        <f>(Table1[[#This Row],[Min Fecal Coliform]]+Table1[[#This Row],[Max Fecal Coliform]])/2</f>
        <v>31740</v>
      </c>
      <c r="Z1520">
        <v>2400</v>
      </c>
      <c r="AA1520">
        <v>540000</v>
      </c>
      <c r="AB1520">
        <f>(Table1[[#This Row],[Min Total Coliform]]+Table1[[#This Row],[Max Total Coliform]])/2</f>
        <v>271200</v>
      </c>
      <c r="AC1520">
        <f>MIN(10, (Table1[[#This Row],[Avg BOD]]/4)*10)</f>
        <v>10</v>
      </c>
      <c r="AD1520">
        <f>MIN(10, (Table1[[#This Row],[Avg Fecal Coliform]]/600)*10)</f>
        <v>10</v>
      </c>
      <c r="AE1520">
        <f>MIN(10, (Table1[[#This Row],[Avg Nitrate N + Nitrite N]]/10)*10)</f>
        <v>1.7149999999999999</v>
      </c>
      <c r="AF1520">
        <f>IF(OR(Table1[[#This Row],[Avg pH]]&lt;6.5,Table1[[#This Row],[Avg pH]]&gt;8.5),10,0)</f>
        <v>0</v>
      </c>
      <c r="AG1520">
        <f>MAX(0, 10-(2*Table1[[#This Row],[Avg Dissolved Oxygen]]))</f>
        <v>0.40000000000000036</v>
      </c>
      <c r="AH1520">
        <f>(Table1[[#This Row],[Fecal Score]]*0.3) + (Table1[[#This Row],[BOD Score]]*0.25) + (Table1[[#This Row],[Nitrate Score]]*0.2) + (Table1[[#This Row],[pH Score]]*0.15) + (Table1[[#This Row],[Dissolved Oxygen Score]]*0.1)</f>
        <v>5.883</v>
      </c>
      <c r="AI1520">
        <v>2020</v>
      </c>
    </row>
    <row r="1521" spans="1:35">
      <c r="A1521">
        <v>4515</v>
      </c>
      <c r="B1521" t="s">
        <v>778</v>
      </c>
      <c r="C1521" t="s">
        <v>1</v>
      </c>
      <c r="D1521" t="s">
        <v>113</v>
      </c>
      <c r="E1521">
        <v>25</v>
      </c>
      <c r="F1521">
        <v>28</v>
      </c>
      <c r="G1521">
        <f>(Table1[[#This Row],[Min Temperature]]+Table1[[#This Row],[Max Temperature]])/2</f>
        <v>26.5</v>
      </c>
      <c r="H1521">
        <v>2.4</v>
      </c>
      <c r="I1521">
        <v>6.8</v>
      </c>
      <c r="J1521">
        <f>(Table1[[#This Row],[Min Dissolved Oxygen]]+Table1[[#This Row],[Max Dissolved Oxygen]])/2</f>
        <v>4.5999999999999996</v>
      </c>
      <c r="K1521">
        <v>6.6</v>
      </c>
      <c r="L1521">
        <v>8.1999999999999993</v>
      </c>
      <c r="M1521">
        <f>(Table1[[#This Row],[Min pH]]+Table1[[#This Row],[Max pH]])/2</f>
        <v>7.3999999999999995</v>
      </c>
      <c r="N1521">
        <v>757</v>
      </c>
      <c r="O1521">
        <v>1164</v>
      </c>
      <c r="P1521">
        <f>(Table1[[#This Row],[Min Conductivity]]+Table1[[#This Row],[Max Conductivity]])/2</f>
        <v>960.5</v>
      </c>
      <c r="Q1521">
        <v>5</v>
      </c>
      <c r="R1521">
        <v>15</v>
      </c>
      <c r="S1521">
        <f>(Table1[[#This Row],[Min BOD]]+Table1[[#This Row],[Max BOD]])/2</f>
        <v>10</v>
      </c>
      <c r="T1521">
        <v>0.9</v>
      </c>
      <c r="U1521">
        <v>3.08</v>
      </c>
      <c r="V1521">
        <f>(Table1[[#This Row],[Min Nitrate N + Nitrite N]]+Table1[[#This Row],[Max Nitrate N + Nitrite N]])/2</f>
        <v>1.99</v>
      </c>
      <c r="W1521">
        <v>4600</v>
      </c>
      <c r="X1521">
        <v>490000</v>
      </c>
      <c r="Y1521">
        <f>(Table1[[#This Row],[Min Fecal Coliform]]+Table1[[#This Row],[Max Fecal Coliform]])/2</f>
        <v>247300</v>
      </c>
      <c r="Z1521">
        <v>34000</v>
      </c>
      <c r="AA1521">
        <v>2400000</v>
      </c>
      <c r="AB1521">
        <f>(Table1[[#This Row],[Min Total Coliform]]+Table1[[#This Row],[Max Total Coliform]])/2</f>
        <v>1217000</v>
      </c>
      <c r="AC1521">
        <f>MIN(10, (Table1[[#This Row],[Avg BOD]]/4)*10)</f>
        <v>10</v>
      </c>
      <c r="AD1521">
        <f>MIN(10, (Table1[[#This Row],[Avg Fecal Coliform]]/600)*10)</f>
        <v>10</v>
      </c>
      <c r="AE1521">
        <f>MIN(10, (Table1[[#This Row],[Avg Nitrate N + Nitrite N]]/10)*10)</f>
        <v>1.9900000000000002</v>
      </c>
      <c r="AF1521">
        <f>IF(OR(Table1[[#This Row],[Avg pH]]&lt;6.5,Table1[[#This Row],[Avg pH]]&gt;8.5),10,0)</f>
        <v>0</v>
      </c>
      <c r="AG1521">
        <f>MAX(0, 10-(2*Table1[[#This Row],[Avg Dissolved Oxygen]]))</f>
        <v>0.80000000000000071</v>
      </c>
      <c r="AH1521">
        <f>(Table1[[#This Row],[Fecal Score]]*0.3) + (Table1[[#This Row],[BOD Score]]*0.25) + (Table1[[#This Row],[Nitrate Score]]*0.2) + (Table1[[#This Row],[pH Score]]*0.15) + (Table1[[#This Row],[Dissolved Oxygen Score]]*0.1)</f>
        <v>5.9779999999999998</v>
      </c>
      <c r="AI1521">
        <v>2020</v>
      </c>
    </row>
    <row r="1522" spans="1:35">
      <c r="A1522">
        <v>4516</v>
      </c>
      <c r="B1522" t="s">
        <v>779</v>
      </c>
      <c r="C1522" t="s">
        <v>1</v>
      </c>
      <c r="D1522" t="s">
        <v>113</v>
      </c>
      <c r="E1522">
        <v>24</v>
      </c>
      <c r="F1522">
        <v>26</v>
      </c>
      <c r="G1522">
        <f>(Table1[[#This Row],[Min Temperature]]+Table1[[#This Row],[Max Temperature]])/2</f>
        <v>25</v>
      </c>
      <c r="H1522">
        <v>4.2</v>
      </c>
      <c r="I1522">
        <v>6.9</v>
      </c>
      <c r="J1522">
        <f>(Table1[[#This Row],[Min Dissolved Oxygen]]+Table1[[#This Row],[Max Dissolved Oxygen]])/2</f>
        <v>5.5500000000000007</v>
      </c>
      <c r="K1522">
        <v>7.1</v>
      </c>
      <c r="L1522">
        <v>7.8</v>
      </c>
      <c r="M1522">
        <f>(Table1[[#This Row],[Min pH]]+Table1[[#This Row],[Max pH]])/2</f>
        <v>7.4499999999999993</v>
      </c>
      <c r="N1522">
        <v>882</v>
      </c>
      <c r="O1522">
        <v>1405</v>
      </c>
      <c r="P1522">
        <f>(Table1[[#This Row],[Min Conductivity]]+Table1[[#This Row],[Max Conductivity]])/2</f>
        <v>1143.5</v>
      </c>
      <c r="Q1522">
        <v>3</v>
      </c>
      <c r="R1522">
        <v>10</v>
      </c>
      <c r="S1522">
        <f>(Table1[[#This Row],[Min BOD]]+Table1[[#This Row],[Max BOD]])/2</f>
        <v>6.5</v>
      </c>
      <c r="T1522">
        <v>0.03</v>
      </c>
      <c r="U1522">
        <v>3.3</v>
      </c>
      <c r="V1522">
        <f>(Table1[[#This Row],[Min Nitrate N + Nitrite N]]+Table1[[#This Row],[Max Nitrate N + Nitrite N]])/2</f>
        <v>1.6649999999999998</v>
      </c>
      <c r="W1522">
        <v>480</v>
      </c>
      <c r="X1522">
        <v>17000</v>
      </c>
      <c r="Y1522">
        <f>(Table1[[#This Row],[Min Fecal Coliform]]+Table1[[#This Row],[Max Fecal Coliform]])/2</f>
        <v>8740</v>
      </c>
      <c r="Z1522">
        <v>3500</v>
      </c>
      <c r="AA1522">
        <v>160000</v>
      </c>
      <c r="AB1522">
        <f>(Table1[[#This Row],[Min Total Coliform]]+Table1[[#This Row],[Max Total Coliform]])/2</f>
        <v>81750</v>
      </c>
      <c r="AC1522">
        <f>MIN(10, (Table1[[#This Row],[Avg BOD]]/4)*10)</f>
        <v>10</v>
      </c>
      <c r="AD1522">
        <f>MIN(10, (Table1[[#This Row],[Avg Fecal Coliform]]/600)*10)</f>
        <v>10</v>
      </c>
      <c r="AE1522">
        <f>MIN(10, (Table1[[#This Row],[Avg Nitrate N + Nitrite N]]/10)*10)</f>
        <v>1.6649999999999998</v>
      </c>
      <c r="AF1522">
        <f>IF(OR(Table1[[#This Row],[Avg pH]]&lt;6.5,Table1[[#This Row],[Avg pH]]&gt;8.5),10,0)</f>
        <v>0</v>
      </c>
      <c r="AG1522">
        <f>MAX(0, 10-(2*Table1[[#This Row],[Avg Dissolved Oxygen]]))</f>
        <v>0</v>
      </c>
      <c r="AH1522">
        <f>(Table1[[#This Row],[Fecal Score]]*0.3) + (Table1[[#This Row],[BOD Score]]*0.25) + (Table1[[#This Row],[Nitrate Score]]*0.2) + (Table1[[#This Row],[pH Score]]*0.15) + (Table1[[#This Row],[Dissolved Oxygen Score]]*0.1)</f>
        <v>5.8330000000000002</v>
      </c>
      <c r="AI1522">
        <v>2020</v>
      </c>
    </row>
    <row r="1523" spans="1:35">
      <c r="A1523">
        <v>4517</v>
      </c>
      <c r="B1523" t="s">
        <v>780</v>
      </c>
      <c r="C1523" t="s">
        <v>1</v>
      </c>
      <c r="D1523" t="s">
        <v>113</v>
      </c>
      <c r="E1523">
        <v>25</v>
      </c>
      <c r="F1523">
        <v>27</v>
      </c>
      <c r="G1523">
        <f>(Table1[[#This Row],[Min Temperature]]+Table1[[#This Row],[Max Temperature]])/2</f>
        <v>26</v>
      </c>
      <c r="H1523">
        <v>3.2</v>
      </c>
      <c r="I1523">
        <v>8.1999999999999993</v>
      </c>
      <c r="J1523">
        <f>(Table1[[#This Row],[Min Dissolved Oxygen]]+Table1[[#This Row],[Max Dissolved Oxygen]])/2</f>
        <v>5.6999999999999993</v>
      </c>
      <c r="K1523">
        <v>6.1</v>
      </c>
      <c r="L1523">
        <v>7.1</v>
      </c>
      <c r="M1523">
        <f>(Table1[[#This Row],[Min pH]]+Table1[[#This Row],[Max pH]])/2</f>
        <v>6.6</v>
      </c>
      <c r="N1523">
        <v>287</v>
      </c>
      <c r="O1523">
        <v>928</v>
      </c>
      <c r="P1523">
        <f>(Table1[[#This Row],[Min Conductivity]]+Table1[[#This Row],[Max Conductivity]])/2</f>
        <v>607.5</v>
      </c>
      <c r="Q1523">
        <v>3</v>
      </c>
      <c r="R1523">
        <v>15</v>
      </c>
      <c r="S1523">
        <f>(Table1[[#This Row],[Min BOD]]+Table1[[#This Row],[Max BOD]])/2</f>
        <v>9</v>
      </c>
      <c r="T1523">
        <v>1.2</v>
      </c>
      <c r="U1523">
        <v>6.71</v>
      </c>
      <c r="V1523">
        <f>(Table1[[#This Row],[Min Nitrate N + Nitrite N]]+Table1[[#This Row],[Max Nitrate N + Nitrite N]])/2</f>
        <v>3.9550000000000001</v>
      </c>
      <c r="W1523">
        <v>4100</v>
      </c>
      <c r="X1523">
        <v>150000</v>
      </c>
      <c r="Y1523">
        <f>(Table1[[#This Row],[Min Fecal Coliform]]+Table1[[#This Row],[Max Fecal Coliform]])/2</f>
        <v>77050</v>
      </c>
      <c r="Z1523">
        <v>54000</v>
      </c>
      <c r="AA1523">
        <v>1600000</v>
      </c>
      <c r="AB1523">
        <f>(Table1[[#This Row],[Min Total Coliform]]+Table1[[#This Row],[Max Total Coliform]])/2</f>
        <v>827000</v>
      </c>
      <c r="AC1523">
        <f>MIN(10, (Table1[[#This Row],[Avg BOD]]/4)*10)</f>
        <v>10</v>
      </c>
      <c r="AD1523">
        <f>MIN(10, (Table1[[#This Row],[Avg Fecal Coliform]]/600)*10)</f>
        <v>10</v>
      </c>
      <c r="AE1523">
        <f>MIN(10, (Table1[[#This Row],[Avg Nitrate N + Nitrite N]]/10)*10)</f>
        <v>3.9550000000000001</v>
      </c>
      <c r="AF1523">
        <f>IF(OR(Table1[[#This Row],[Avg pH]]&lt;6.5,Table1[[#This Row],[Avg pH]]&gt;8.5),10,0)</f>
        <v>0</v>
      </c>
      <c r="AG1523">
        <f>MAX(0, 10-(2*Table1[[#This Row],[Avg Dissolved Oxygen]]))</f>
        <v>0</v>
      </c>
      <c r="AH1523">
        <f>(Table1[[#This Row],[Fecal Score]]*0.3) + (Table1[[#This Row],[BOD Score]]*0.25) + (Table1[[#This Row],[Nitrate Score]]*0.2) + (Table1[[#This Row],[pH Score]]*0.15) + (Table1[[#This Row],[Dissolved Oxygen Score]]*0.1)</f>
        <v>6.2910000000000004</v>
      </c>
      <c r="AI1523">
        <v>2020</v>
      </c>
    </row>
    <row r="1524" spans="1:35">
      <c r="A1524">
        <v>4518</v>
      </c>
      <c r="B1524" t="s">
        <v>781</v>
      </c>
      <c r="C1524" t="s">
        <v>1</v>
      </c>
      <c r="D1524" t="s">
        <v>113</v>
      </c>
      <c r="E1524">
        <v>25</v>
      </c>
      <c r="F1524">
        <v>26</v>
      </c>
      <c r="G1524">
        <f>(Table1[[#This Row],[Min Temperature]]+Table1[[#This Row],[Max Temperature]])/2</f>
        <v>25.5</v>
      </c>
      <c r="H1524">
        <v>2</v>
      </c>
      <c r="I1524">
        <v>6.1</v>
      </c>
      <c r="J1524">
        <f>(Table1[[#This Row],[Min Dissolved Oxygen]]+Table1[[#This Row],[Max Dissolved Oxygen]])/2</f>
        <v>4.05</v>
      </c>
      <c r="K1524">
        <v>6.4</v>
      </c>
      <c r="L1524">
        <v>8.6999999999999993</v>
      </c>
      <c r="M1524">
        <f>(Table1[[#This Row],[Min pH]]+Table1[[#This Row],[Max pH]])/2</f>
        <v>7.55</v>
      </c>
      <c r="N1524">
        <v>470</v>
      </c>
      <c r="O1524">
        <v>885</v>
      </c>
      <c r="P1524">
        <f>(Table1[[#This Row],[Min Conductivity]]+Table1[[#This Row],[Max Conductivity]])/2</f>
        <v>677.5</v>
      </c>
      <c r="Q1524">
        <v>4</v>
      </c>
      <c r="R1524">
        <v>15</v>
      </c>
      <c r="S1524">
        <f>(Table1[[#This Row],[Min BOD]]+Table1[[#This Row],[Max BOD]])/2</f>
        <v>9.5</v>
      </c>
      <c r="T1524">
        <v>0.48</v>
      </c>
      <c r="U1524">
        <v>10</v>
      </c>
      <c r="V1524">
        <f>(Table1[[#This Row],[Min Nitrate N + Nitrite N]]+Table1[[#This Row],[Max Nitrate N + Nitrite N]])/2</f>
        <v>5.24</v>
      </c>
      <c r="W1524">
        <v>700</v>
      </c>
      <c r="X1524">
        <v>21000</v>
      </c>
      <c r="Y1524">
        <f>(Table1[[#This Row],[Min Fecal Coliform]]+Table1[[#This Row],[Max Fecal Coliform]])/2</f>
        <v>10850</v>
      </c>
      <c r="Z1524">
        <v>5400</v>
      </c>
      <c r="AA1524">
        <v>160000</v>
      </c>
      <c r="AB1524">
        <f>(Table1[[#This Row],[Min Total Coliform]]+Table1[[#This Row],[Max Total Coliform]])/2</f>
        <v>82700</v>
      </c>
      <c r="AC1524">
        <f>MIN(10, (Table1[[#This Row],[Avg BOD]]/4)*10)</f>
        <v>10</v>
      </c>
      <c r="AD1524">
        <f>MIN(10, (Table1[[#This Row],[Avg Fecal Coliform]]/600)*10)</f>
        <v>10</v>
      </c>
      <c r="AE1524">
        <f>MIN(10, (Table1[[#This Row],[Avg Nitrate N + Nitrite N]]/10)*10)</f>
        <v>5.24</v>
      </c>
      <c r="AF1524">
        <f>IF(OR(Table1[[#This Row],[Avg pH]]&lt;6.5,Table1[[#This Row],[Avg pH]]&gt;8.5),10,0)</f>
        <v>0</v>
      </c>
      <c r="AG1524">
        <f>MAX(0, 10-(2*Table1[[#This Row],[Avg Dissolved Oxygen]]))</f>
        <v>1.9000000000000004</v>
      </c>
      <c r="AH1524">
        <f>(Table1[[#This Row],[Fecal Score]]*0.3) + (Table1[[#This Row],[BOD Score]]*0.25) + (Table1[[#This Row],[Nitrate Score]]*0.2) + (Table1[[#This Row],[pH Score]]*0.15) + (Table1[[#This Row],[Dissolved Oxygen Score]]*0.1)</f>
        <v>6.7380000000000004</v>
      </c>
      <c r="AI1524">
        <v>2020</v>
      </c>
    </row>
    <row r="1525" spans="1:35">
      <c r="A1525">
        <v>4519</v>
      </c>
      <c r="B1525" t="s">
        <v>782</v>
      </c>
      <c r="C1525" t="s">
        <v>1</v>
      </c>
      <c r="D1525" t="s">
        <v>113</v>
      </c>
      <c r="E1525">
        <v>25</v>
      </c>
      <c r="F1525">
        <v>26</v>
      </c>
      <c r="G1525">
        <f>(Table1[[#This Row],[Min Temperature]]+Table1[[#This Row],[Max Temperature]])/2</f>
        <v>25.5</v>
      </c>
      <c r="H1525">
        <v>0.3</v>
      </c>
      <c r="I1525">
        <v>3</v>
      </c>
      <c r="J1525">
        <f>(Table1[[#This Row],[Min Dissolved Oxygen]]+Table1[[#This Row],[Max Dissolved Oxygen]])/2</f>
        <v>1.65</v>
      </c>
      <c r="K1525">
        <v>6.1</v>
      </c>
      <c r="L1525">
        <v>7.2</v>
      </c>
      <c r="M1525">
        <f>(Table1[[#This Row],[Min pH]]+Table1[[#This Row],[Max pH]])/2</f>
        <v>6.65</v>
      </c>
      <c r="N1525">
        <v>528</v>
      </c>
      <c r="O1525">
        <v>1413</v>
      </c>
      <c r="P1525">
        <f>(Table1[[#This Row],[Min Conductivity]]+Table1[[#This Row],[Max Conductivity]])/2</f>
        <v>970.5</v>
      </c>
      <c r="Q1525">
        <v>6.6</v>
      </c>
      <c r="R1525">
        <v>128</v>
      </c>
      <c r="S1525">
        <f>(Table1[[#This Row],[Min BOD]]+Table1[[#This Row],[Max BOD]])/2</f>
        <v>67.3</v>
      </c>
      <c r="T1525">
        <v>0.91</v>
      </c>
      <c r="U1525">
        <v>13.3</v>
      </c>
      <c r="V1525">
        <f>(Table1[[#This Row],[Min Nitrate N + Nitrite N]]+Table1[[#This Row],[Max Nitrate N + Nitrite N]])/2</f>
        <v>7.1050000000000004</v>
      </c>
      <c r="W1525">
        <v>11000</v>
      </c>
      <c r="X1525">
        <v>940000</v>
      </c>
      <c r="Y1525">
        <f>(Table1[[#This Row],[Min Fecal Coliform]]+Table1[[#This Row],[Max Fecal Coliform]])/2</f>
        <v>475500</v>
      </c>
      <c r="Z1525">
        <v>92000</v>
      </c>
      <c r="AA1525">
        <v>5400000</v>
      </c>
      <c r="AB1525">
        <f>(Table1[[#This Row],[Min Total Coliform]]+Table1[[#This Row],[Max Total Coliform]])/2</f>
        <v>2746000</v>
      </c>
      <c r="AC1525">
        <f>MIN(10, (Table1[[#This Row],[Avg BOD]]/4)*10)</f>
        <v>10</v>
      </c>
      <c r="AD1525">
        <f>MIN(10, (Table1[[#This Row],[Avg Fecal Coliform]]/600)*10)</f>
        <v>10</v>
      </c>
      <c r="AE1525">
        <f>MIN(10, (Table1[[#This Row],[Avg Nitrate N + Nitrite N]]/10)*10)</f>
        <v>7.1050000000000004</v>
      </c>
      <c r="AF1525">
        <f>IF(OR(Table1[[#This Row],[Avg pH]]&lt;6.5,Table1[[#This Row],[Avg pH]]&gt;8.5),10,0)</f>
        <v>0</v>
      </c>
      <c r="AG1525">
        <f>MAX(0, 10-(2*Table1[[#This Row],[Avg Dissolved Oxygen]]))</f>
        <v>6.7</v>
      </c>
      <c r="AH1525">
        <f>(Table1[[#This Row],[Fecal Score]]*0.3) + (Table1[[#This Row],[BOD Score]]*0.25) + (Table1[[#This Row],[Nitrate Score]]*0.2) + (Table1[[#This Row],[pH Score]]*0.15) + (Table1[[#This Row],[Dissolved Oxygen Score]]*0.1)</f>
        <v>7.5910000000000002</v>
      </c>
      <c r="AI1525">
        <v>2020</v>
      </c>
    </row>
    <row r="1526" spans="1:35">
      <c r="A1526">
        <v>4520</v>
      </c>
      <c r="B1526" t="s">
        <v>783</v>
      </c>
      <c r="C1526" t="s">
        <v>1</v>
      </c>
      <c r="D1526" t="s">
        <v>113</v>
      </c>
      <c r="E1526">
        <v>24</v>
      </c>
      <c r="F1526">
        <v>27</v>
      </c>
      <c r="G1526">
        <f>(Table1[[#This Row],[Min Temperature]]+Table1[[#This Row],[Max Temperature]])/2</f>
        <v>25.5</v>
      </c>
      <c r="H1526">
        <v>0.5</v>
      </c>
      <c r="I1526">
        <v>5.2</v>
      </c>
      <c r="J1526">
        <f>(Table1[[#This Row],[Min Dissolved Oxygen]]+Table1[[#This Row],[Max Dissolved Oxygen]])/2</f>
        <v>2.85</v>
      </c>
      <c r="K1526">
        <v>7</v>
      </c>
      <c r="L1526">
        <v>9.1999999999999993</v>
      </c>
      <c r="M1526">
        <f>(Table1[[#This Row],[Min pH]]+Table1[[#This Row],[Max pH]])/2</f>
        <v>8.1</v>
      </c>
      <c r="N1526">
        <v>729</v>
      </c>
      <c r="O1526">
        <v>1309</v>
      </c>
      <c r="P1526">
        <f>(Table1[[#This Row],[Min Conductivity]]+Table1[[#This Row],[Max Conductivity]])/2</f>
        <v>1019</v>
      </c>
      <c r="Q1526">
        <v>6</v>
      </c>
      <c r="R1526">
        <v>37.5</v>
      </c>
      <c r="S1526">
        <f>(Table1[[#This Row],[Min BOD]]+Table1[[#This Row],[Max BOD]])/2</f>
        <v>21.75</v>
      </c>
      <c r="T1526">
        <v>1.5</v>
      </c>
      <c r="U1526">
        <v>11</v>
      </c>
      <c r="V1526">
        <f>(Table1[[#This Row],[Min Nitrate N + Nitrite N]]+Table1[[#This Row],[Max Nitrate N + Nitrite N]])/2</f>
        <v>6.25</v>
      </c>
      <c r="W1526">
        <v>4100</v>
      </c>
      <c r="X1526">
        <v>94000</v>
      </c>
      <c r="Y1526">
        <f>(Table1[[#This Row],[Min Fecal Coliform]]+Table1[[#This Row],[Max Fecal Coliform]])/2</f>
        <v>49050</v>
      </c>
      <c r="Z1526">
        <v>35000</v>
      </c>
      <c r="AA1526">
        <v>920000</v>
      </c>
      <c r="AB1526">
        <f>(Table1[[#This Row],[Min Total Coliform]]+Table1[[#This Row],[Max Total Coliform]])/2</f>
        <v>477500</v>
      </c>
      <c r="AC1526">
        <f>MIN(10, (Table1[[#This Row],[Avg BOD]]/4)*10)</f>
        <v>10</v>
      </c>
      <c r="AD1526">
        <f>MIN(10, (Table1[[#This Row],[Avg Fecal Coliform]]/600)*10)</f>
        <v>10</v>
      </c>
      <c r="AE1526">
        <f>MIN(10, (Table1[[#This Row],[Avg Nitrate N + Nitrite N]]/10)*10)</f>
        <v>6.25</v>
      </c>
      <c r="AF1526">
        <f>IF(OR(Table1[[#This Row],[Avg pH]]&lt;6.5,Table1[[#This Row],[Avg pH]]&gt;8.5),10,0)</f>
        <v>0</v>
      </c>
      <c r="AG1526">
        <f>MAX(0, 10-(2*Table1[[#This Row],[Avg Dissolved Oxygen]]))</f>
        <v>4.3</v>
      </c>
      <c r="AH1526">
        <f>(Table1[[#This Row],[Fecal Score]]*0.3) + (Table1[[#This Row],[BOD Score]]*0.25) + (Table1[[#This Row],[Nitrate Score]]*0.2) + (Table1[[#This Row],[pH Score]]*0.15) + (Table1[[#This Row],[Dissolved Oxygen Score]]*0.1)</f>
        <v>7.18</v>
      </c>
      <c r="AI1526">
        <v>2020</v>
      </c>
    </row>
    <row r="1527" spans="1:35">
      <c r="A1527">
        <v>4521</v>
      </c>
      <c r="B1527" t="s">
        <v>784</v>
      </c>
      <c r="C1527" t="s">
        <v>1</v>
      </c>
      <c r="D1527" t="s">
        <v>113</v>
      </c>
      <c r="E1527">
        <v>25</v>
      </c>
      <c r="F1527">
        <v>29</v>
      </c>
      <c r="G1527">
        <f>(Table1[[#This Row],[Min Temperature]]+Table1[[#This Row],[Max Temperature]])/2</f>
        <v>27</v>
      </c>
      <c r="H1527">
        <v>2.8</v>
      </c>
      <c r="I1527">
        <v>11</v>
      </c>
      <c r="J1527">
        <f>(Table1[[#This Row],[Min Dissolved Oxygen]]+Table1[[#This Row],[Max Dissolved Oxygen]])/2</f>
        <v>6.9</v>
      </c>
      <c r="K1527">
        <v>6.6</v>
      </c>
      <c r="L1527">
        <v>8</v>
      </c>
      <c r="M1527">
        <f>(Table1[[#This Row],[Min pH]]+Table1[[#This Row],[Max pH]])/2</f>
        <v>7.3</v>
      </c>
      <c r="N1527">
        <v>680</v>
      </c>
      <c r="O1527">
        <v>1228</v>
      </c>
      <c r="P1527">
        <f>(Table1[[#This Row],[Min Conductivity]]+Table1[[#This Row],[Max Conductivity]])/2</f>
        <v>954</v>
      </c>
      <c r="Q1527">
        <v>3.2</v>
      </c>
      <c r="R1527">
        <v>14</v>
      </c>
      <c r="S1527">
        <f>(Table1[[#This Row],[Min BOD]]+Table1[[#This Row],[Max BOD]])/2</f>
        <v>8.6</v>
      </c>
      <c r="T1527">
        <v>0.13</v>
      </c>
      <c r="U1527">
        <v>3.3</v>
      </c>
      <c r="V1527">
        <f>(Table1[[#This Row],[Min Nitrate N + Nitrite N]]+Table1[[#This Row],[Max Nitrate N + Nitrite N]])/2</f>
        <v>1.7149999999999999</v>
      </c>
      <c r="W1527">
        <v>460</v>
      </c>
      <c r="X1527">
        <v>63000</v>
      </c>
      <c r="Y1527">
        <f>(Table1[[#This Row],[Min Fecal Coliform]]+Table1[[#This Row],[Max Fecal Coliform]])/2</f>
        <v>31730</v>
      </c>
      <c r="Z1527">
        <v>3500</v>
      </c>
      <c r="AA1527">
        <v>540000</v>
      </c>
      <c r="AB1527">
        <f>(Table1[[#This Row],[Min Total Coliform]]+Table1[[#This Row],[Max Total Coliform]])/2</f>
        <v>271750</v>
      </c>
      <c r="AC1527">
        <f>MIN(10, (Table1[[#This Row],[Avg BOD]]/4)*10)</f>
        <v>10</v>
      </c>
      <c r="AD1527">
        <f>MIN(10, (Table1[[#This Row],[Avg Fecal Coliform]]/600)*10)</f>
        <v>10</v>
      </c>
      <c r="AE1527">
        <f>MIN(10, (Table1[[#This Row],[Avg Nitrate N + Nitrite N]]/10)*10)</f>
        <v>1.7149999999999999</v>
      </c>
      <c r="AF1527">
        <f>IF(OR(Table1[[#This Row],[Avg pH]]&lt;6.5,Table1[[#This Row],[Avg pH]]&gt;8.5),10,0)</f>
        <v>0</v>
      </c>
      <c r="AG1527">
        <f>MAX(0, 10-(2*Table1[[#This Row],[Avg Dissolved Oxygen]]))</f>
        <v>0</v>
      </c>
      <c r="AH1527">
        <f>(Table1[[#This Row],[Fecal Score]]*0.3) + (Table1[[#This Row],[BOD Score]]*0.25) + (Table1[[#This Row],[Nitrate Score]]*0.2) + (Table1[[#This Row],[pH Score]]*0.15) + (Table1[[#This Row],[Dissolved Oxygen Score]]*0.1)</f>
        <v>5.843</v>
      </c>
      <c r="AI1527">
        <v>2020</v>
      </c>
    </row>
    <row r="1528" spans="1:35">
      <c r="A1528">
        <v>4523</v>
      </c>
      <c r="B1528" t="s">
        <v>785</v>
      </c>
      <c r="C1528" t="s">
        <v>1</v>
      </c>
      <c r="D1528" t="s">
        <v>113</v>
      </c>
      <c r="E1528">
        <v>29</v>
      </c>
      <c r="F1528">
        <v>29</v>
      </c>
      <c r="G1528">
        <f>(Table1[[#This Row],[Min Temperature]]+Table1[[#This Row],[Max Temperature]])/2</f>
        <v>29</v>
      </c>
      <c r="H1528">
        <v>1.4</v>
      </c>
      <c r="I1528">
        <v>3</v>
      </c>
      <c r="J1528">
        <f>(Table1[[#This Row],[Min Dissolved Oxygen]]+Table1[[#This Row],[Max Dissolved Oxygen]])/2</f>
        <v>2.2000000000000002</v>
      </c>
      <c r="K1528">
        <v>7.2</v>
      </c>
      <c r="L1528">
        <v>7.3</v>
      </c>
      <c r="M1528">
        <f>(Table1[[#This Row],[Min pH]]+Table1[[#This Row],[Max pH]])/2</f>
        <v>7.25</v>
      </c>
      <c r="N1528">
        <v>1176</v>
      </c>
      <c r="O1528">
        <v>1314</v>
      </c>
      <c r="P1528">
        <f>(Table1[[#This Row],[Min Conductivity]]+Table1[[#This Row],[Max Conductivity]])/2</f>
        <v>1245</v>
      </c>
      <c r="Q1528">
        <v>10</v>
      </c>
      <c r="R1528">
        <v>17</v>
      </c>
      <c r="S1528">
        <f>(Table1[[#This Row],[Min BOD]]+Table1[[#This Row],[Max BOD]])/2</f>
        <v>13.5</v>
      </c>
      <c r="T1528">
        <v>4</v>
      </c>
      <c r="U1528">
        <v>14</v>
      </c>
      <c r="V1528">
        <f>(Table1[[#This Row],[Min Nitrate N + Nitrite N]]+Table1[[#This Row],[Max Nitrate N + Nitrite N]])/2</f>
        <v>9</v>
      </c>
      <c r="W1528">
        <v>46000</v>
      </c>
      <c r="X1528">
        <v>70000</v>
      </c>
      <c r="Y1528">
        <f>(Table1[[#This Row],[Min Fecal Coliform]]+Table1[[#This Row],[Max Fecal Coliform]])/2</f>
        <v>58000</v>
      </c>
      <c r="Z1528">
        <v>540000</v>
      </c>
      <c r="AA1528">
        <v>540000</v>
      </c>
      <c r="AB1528">
        <f>(Table1[[#This Row],[Min Total Coliform]]+Table1[[#This Row],[Max Total Coliform]])/2</f>
        <v>540000</v>
      </c>
      <c r="AC1528">
        <f>MIN(10, (Table1[[#This Row],[Avg BOD]]/4)*10)</f>
        <v>10</v>
      </c>
      <c r="AD1528">
        <f>MIN(10, (Table1[[#This Row],[Avg Fecal Coliform]]/600)*10)</f>
        <v>10</v>
      </c>
      <c r="AE1528">
        <f>MIN(10, (Table1[[#This Row],[Avg Nitrate N + Nitrite N]]/10)*10)</f>
        <v>9</v>
      </c>
      <c r="AF1528">
        <f>IF(OR(Table1[[#This Row],[Avg pH]]&lt;6.5,Table1[[#This Row],[Avg pH]]&gt;8.5),10,0)</f>
        <v>0</v>
      </c>
      <c r="AG1528">
        <f>MAX(0, 10-(2*Table1[[#This Row],[Avg Dissolved Oxygen]]))</f>
        <v>5.6</v>
      </c>
      <c r="AH1528">
        <f>(Table1[[#This Row],[Fecal Score]]*0.3) + (Table1[[#This Row],[BOD Score]]*0.25) + (Table1[[#This Row],[Nitrate Score]]*0.2) + (Table1[[#This Row],[pH Score]]*0.15) + (Table1[[#This Row],[Dissolved Oxygen Score]]*0.1)</f>
        <v>7.8599999999999994</v>
      </c>
      <c r="AI1528">
        <v>2020</v>
      </c>
    </row>
    <row r="1529" spans="1:35">
      <c r="A1529">
        <v>4524</v>
      </c>
      <c r="B1529" t="s">
        <v>786</v>
      </c>
      <c r="C1529" t="s">
        <v>1</v>
      </c>
      <c r="D1529" t="s">
        <v>113</v>
      </c>
      <c r="E1529">
        <v>24</v>
      </c>
      <c r="F1529">
        <v>29</v>
      </c>
      <c r="G1529">
        <f>(Table1[[#This Row],[Min Temperature]]+Table1[[#This Row],[Max Temperature]])/2</f>
        <v>26.5</v>
      </c>
      <c r="H1529">
        <v>1</v>
      </c>
      <c r="I1529">
        <v>5.8</v>
      </c>
      <c r="J1529">
        <f>(Table1[[#This Row],[Min Dissolved Oxygen]]+Table1[[#This Row],[Max Dissolved Oxygen]])/2</f>
        <v>3.4</v>
      </c>
      <c r="K1529">
        <v>6.7</v>
      </c>
      <c r="L1529">
        <v>7.6</v>
      </c>
      <c r="M1529">
        <f>(Table1[[#This Row],[Min pH]]+Table1[[#This Row],[Max pH]])/2</f>
        <v>7.15</v>
      </c>
      <c r="N1529">
        <v>445</v>
      </c>
      <c r="O1529">
        <v>1415</v>
      </c>
      <c r="P1529">
        <f>(Table1[[#This Row],[Min Conductivity]]+Table1[[#This Row],[Max Conductivity]])/2</f>
        <v>930</v>
      </c>
      <c r="Q1529">
        <v>4</v>
      </c>
      <c r="R1529">
        <v>12</v>
      </c>
      <c r="S1529">
        <f>(Table1[[#This Row],[Min BOD]]+Table1[[#This Row],[Max BOD]])/2</f>
        <v>8</v>
      </c>
      <c r="T1529">
        <v>0.7</v>
      </c>
      <c r="U1529">
        <v>10</v>
      </c>
      <c r="V1529">
        <f>(Table1[[#This Row],[Min Nitrate N + Nitrite N]]+Table1[[#This Row],[Max Nitrate N + Nitrite N]])/2</f>
        <v>5.35</v>
      </c>
      <c r="W1529">
        <v>4100</v>
      </c>
      <c r="X1529">
        <v>330000</v>
      </c>
      <c r="Y1529">
        <f>(Table1[[#This Row],[Min Fecal Coliform]]+Table1[[#This Row],[Max Fecal Coliform]])/2</f>
        <v>167050</v>
      </c>
      <c r="Z1529">
        <v>24000</v>
      </c>
      <c r="AA1529">
        <v>3500000</v>
      </c>
      <c r="AB1529">
        <f>(Table1[[#This Row],[Min Total Coliform]]+Table1[[#This Row],[Max Total Coliform]])/2</f>
        <v>1762000</v>
      </c>
      <c r="AC1529">
        <f>MIN(10, (Table1[[#This Row],[Avg BOD]]/4)*10)</f>
        <v>10</v>
      </c>
      <c r="AD1529">
        <f>MIN(10, (Table1[[#This Row],[Avg Fecal Coliform]]/600)*10)</f>
        <v>10</v>
      </c>
      <c r="AE1529">
        <f>MIN(10, (Table1[[#This Row],[Avg Nitrate N + Nitrite N]]/10)*10)</f>
        <v>5.35</v>
      </c>
      <c r="AF1529">
        <f>IF(OR(Table1[[#This Row],[Avg pH]]&lt;6.5,Table1[[#This Row],[Avg pH]]&gt;8.5),10,0)</f>
        <v>0</v>
      </c>
      <c r="AG1529">
        <f>MAX(0, 10-(2*Table1[[#This Row],[Avg Dissolved Oxygen]]))</f>
        <v>3.2</v>
      </c>
      <c r="AH1529">
        <f>(Table1[[#This Row],[Fecal Score]]*0.3) + (Table1[[#This Row],[BOD Score]]*0.25) + (Table1[[#This Row],[Nitrate Score]]*0.2) + (Table1[[#This Row],[pH Score]]*0.15) + (Table1[[#This Row],[Dissolved Oxygen Score]]*0.1)</f>
        <v>6.8900000000000006</v>
      </c>
      <c r="AI1529">
        <v>2020</v>
      </c>
    </row>
    <row r="1530" spans="1:35">
      <c r="A1530">
        <v>4525</v>
      </c>
      <c r="B1530" t="s">
        <v>787</v>
      </c>
      <c r="C1530" t="s">
        <v>1</v>
      </c>
      <c r="D1530" t="s">
        <v>113</v>
      </c>
      <c r="E1530">
        <v>24</v>
      </c>
      <c r="F1530">
        <v>29</v>
      </c>
      <c r="G1530">
        <f>(Table1[[#This Row],[Min Temperature]]+Table1[[#This Row],[Max Temperature]])/2</f>
        <v>26.5</v>
      </c>
      <c r="H1530">
        <v>1</v>
      </c>
      <c r="I1530">
        <v>4.0999999999999996</v>
      </c>
      <c r="J1530">
        <f>(Table1[[#This Row],[Min Dissolved Oxygen]]+Table1[[#This Row],[Max Dissolved Oxygen]])/2</f>
        <v>2.5499999999999998</v>
      </c>
      <c r="K1530">
        <v>6.7</v>
      </c>
      <c r="L1530">
        <v>7.5</v>
      </c>
      <c r="M1530">
        <f>(Table1[[#This Row],[Min pH]]+Table1[[#This Row],[Max pH]])/2</f>
        <v>7.1</v>
      </c>
      <c r="N1530">
        <v>1082</v>
      </c>
      <c r="O1530">
        <v>2293</v>
      </c>
      <c r="P1530">
        <f>(Table1[[#This Row],[Min Conductivity]]+Table1[[#This Row],[Max Conductivity]])/2</f>
        <v>1687.5</v>
      </c>
      <c r="Q1530">
        <v>9</v>
      </c>
      <c r="R1530">
        <v>37</v>
      </c>
      <c r="S1530">
        <f>(Table1[[#This Row],[Min BOD]]+Table1[[#This Row],[Max BOD]])/2</f>
        <v>23</v>
      </c>
      <c r="T1530">
        <v>0.19</v>
      </c>
      <c r="U1530">
        <v>16</v>
      </c>
      <c r="V1530">
        <f>(Table1[[#This Row],[Min Nitrate N + Nitrite N]]+Table1[[#This Row],[Max Nitrate N + Nitrite N]])/2</f>
        <v>8.0950000000000006</v>
      </c>
      <c r="W1530">
        <v>3300</v>
      </c>
      <c r="X1530">
        <v>150000</v>
      </c>
      <c r="Y1530">
        <f>(Table1[[#This Row],[Min Fecal Coliform]]+Table1[[#This Row],[Max Fecal Coliform]])/2</f>
        <v>76650</v>
      </c>
      <c r="Z1530">
        <v>35000</v>
      </c>
      <c r="AA1530">
        <v>1600000</v>
      </c>
      <c r="AB1530">
        <f>(Table1[[#This Row],[Min Total Coliform]]+Table1[[#This Row],[Max Total Coliform]])/2</f>
        <v>817500</v>
      </c>
      <c r="AC1530">
        <f>MIN(10, (Table1[[#This Row],[Avg BOD]]/4)*10)</f>
        <v>10</v>
      </c>
      <c r="AD1530">
        <f>MIN(10, (Table1[[#This Row],[Avg Fecal Coliform]]/600)*10)</f>
        <v>10</v>
      </c>
      <c r="AE1530">
        <f>MIN(10, (Table1[[#This Row],[Avg Nitrate N + Nitrite N]]/10)*10)</f>
        <v>8.0950000000000006</v>
      </c>
      <c r="AF1530">
        <f>IF(OR(Table1[[#This Row],[Avg pH]]&lt;6.5,Table1[[#This Row],[Avg pH]]&gt;8.5),10,0)</f>
        <v>0</v>
      </c>
      <c r="AG1530">
        <f>MAX(0, 10-(2*Table1[[#This Row],[Avg Dissolved Oxygen]]))</f>
        <v>4.9000000000000004</v>
      </c>
      <c r="AH1530">
        <f>(Table1[[#This Row],[Fecal Score]]*0.3) + (Table1[[#This Row],[BOD Score]]*0.25) + (Table1[[#This Row],[Nitrate Score]]*0.2) + (Table1[[#This Row],[pH Score]]*0.15) + (Table1[[#This Row],[Dissolved Oxygen Score]]*0.1)</f>
        <v>7.609</v>
      </c>
      <c r="AI1530">
        <v>2020</v>
      </c>
    </row>
    <row r="1531" spans="1:35">
      <c r="A1531">
        <v>4529</v>
      </c>
      <c r="B1531" t="s">
        <v>788</v>
      </c>
      <c r="C1531" t="s">
        <v>1</v>
      </c>
      <c r="D1531" t="s">
        <v>113</v>
      </c>
      <c r="E1531">
        <v>25</v>
      </c>
      <c r="F1531">
        <v>28</v>
      </c>
      <c r="G1531">
        <f>(Table1[[#This Row],[Min Temperature]]+Table1[[#This Row],[Max Temperature]])/2</f>
        <v>26.5</v>
      </c>
      <c r="H1531">
        <v>3.6</v>
      </c>
      <c r="I1531">
        <v>5.6</v>
      </c>
      <c r="J1531">
        <f>(Table1[[#This Row],[Min Dissolved Oxygen]]+Table1[[#This Row],[Max Dissolved Oxygen]])/2</f>
        <v>4.5999999999999996</v>
      </c>
      <c r="K1531">
        <v>6.8</v>
      </c>
      <c r="L1531">
        <v>8</v>
      </c>
      <c r="M1531">
        <f>(Table1[[#This Row],[Min pH]]+Table1[[#This Row],[Max pH]])/2</f>
        <v>7.4</v>
      </c>
      <c r="N1531">
        <v>738</v>
      </c>
      <c r="O1531">
        <v>1330</v>
      </c>
      <c r="P1531">
        <f>(Table1[[#This Row],[Min Conductivity]]+Table1[[#This Row],[Max Conductivity]])/2</f>
        <v>1034</v>
      </c>
      <c r="Q1531">
        <v>3</v>
      </c>
      <c r="R1531">
        <v>10</v>
      </c>
      <c r="S1531">
        <f>(Table1[[#This Row],[Min BOD]]+Table1[[#This Row],[Max BOD]])/2</f>
        <v>6.5</v>
      </c>
      <c r="T1531">
        <v>1.1499999999999999</v>
      </c>
      <c r="U1531">
        <v>1.9</v>
      </c>
      <c r="V1531">
        <f>(Table1[[#This Row],[Min Nitrate N + Nitrite N]]+Table1[[#This Row],[Max Nitrate N + Nitrite N]])/2</f>
        <v>1.5249999999999999</v>
      </c>
      <c r="W1531">
        <v>7900</v>
      </c>
      <c r="X1531">
        <v>4800000</v>
      </c>
      <c r="Y1531">
        <f>(Table1[[#This Row],[Min Fecal Coliform]]+Table1[[#This Row],[Max Fecal Coliform]])/2</f>
        <v>2403950</v>
      </c>
      <c r="Z1531">
        <v>54000</v>
      </c>
      <c r="AA1531">
        <v>35000000</v>
      </c>
      <c r="AB1531">
        <f>(Table1[[#This Row],[Min Total Coliform]]+Table1[[#This Row],[Max Total Coliform]])/2</f>
        <v>17527000</v>
      </c>
      <c r="AC1531">
        <f>MIN(10, (Table1[[#This Row],[Avg BOD]]/4)*10)</f>
        <v>10</v>
      </c>
      <c r="AD1531">
        <f>MIN(10, (Table1[[#This Row],[Avg Fecal Coliform]]/600)*10)</f>
        <v>10</v>
      </c>
      <c r="AE1531">
        <f>MIN(10, (Table1[[#This Row],[Avg Nitrate N + Nitrite N]]/10)*10)</f>
        <v>1.5249999999999999</v>
      </c>
      <c r="AF1531">
        <f>IF(OR(Table1[[#This Row],[Avg pH]]&lt;6.5,Table1[[#This Row],[Avg pH]]&gt;8.5),10,0)</f>
        <v>0</v>
      </c>
      <c r="AG1531">
        <f>MAX(0, 10-(2*Table1[[#This Row],[Avg Dissolved Oxygen]]))</f>
        <v>0.80000000000000071</v>
      </c>
      <c r="AH1531">
        <f>(Table1[[#This Row],[Fecal Score]]*0.3) + (Table1[[#This Row],[BOD Score]]*0.25) + (Table1[[#This Row],[Nitrate Score]]*0.2) + (Table1[[#This Row],[pH Score]]*0.15) + (Table1[[#This Row],[Dissolved Oxygen Score]]*0.1)</f>
        <v>5.8849999999999998</v>
      </c>
      <c r="AI1531">
        <v>2020</v>
      </c>
    </row>
    <row r="1532" spans="1:35">
      <c r="A1532">
        <v>4533</v>
      </c>
      <c r="B1532" t="s">
        <v>559</v>
      </c>
      <c r="C1532" t="s">
        <v>1</v>
      </c>
      <c r="D1532" t="s">
        <v>113</v>
      </c>
      <c r="E1532">
        <v>23</v>
      </c>
      <c r="F1532">
        <v>29</v>
      </c>
      <c r="G1532">
        <f>(Table1[[#This Row],[Min Temperature]]+Table1[[#This Row],[Max Temperature]])/2</f>
        <v>26</v>
      </c>
      <c r="H1532">
        <v>2.4</v>
      </c>
      <c r="I1532">
        <v>7.2</v>
      </c>
      <c r="J1532">
        <f>(Table1[[#This Row],[Min Dissolved Oxygen]]+Table1[[#This Row],[Max Dissolved Oxygen]])/2</f>
        <v>4.8</v>
      </c>
      <c r="K1532">
        <v>6.9</v>
      </c>
      <c r="L1532">
        <v>8.1999999999999993</v>
      </c>
      <c r="M1532">
        <f>(Table1[[#This Row],[Min pH]]+Table1[[#This Row],[Max pH]])/2</f>
        <v>7.55</v>
      </c>
      <c r="N1532">
        <v>917</v>
      </c>
      <c r="O1532">
        <v>1883</v>
      </c>
      <c r="P1532">
        <f>(Table1[[#This Row],[Min Conductivity]]+Table1[[#This Row],[Max Conductivity]])/2</f>
        <v>1400</v>
      </c>
      <c r="Q1532">
        <v>4</v>
      </c>
      <c r="R1532">
        <v>9</v>
      </c>
      <c r="S1532">
        <f>(Table1[[#This Row],[Min BOD]]+Table1[[#This Row],[Max BOD]])/2</f>
        <v>6.5</v>
      </c>
      <c r="T1532">
        <v>2.61</v>
      </c>
      <c r="U1532">
        <v>47</v>
      </c>
      <c r="V1532">
        <f>(Table1[[#This Row],[Min Nitrate N + Nitrite N]]+Table1[[#This Row],[Max Nitrate N + Nitrite N]])/2</f>
        <v>24.805</v>
      </c>
      <c r="W1532">
        <v>460</v>
      </c>
      <c r="X1532">
        <v>11000</v>
      </c>
      <c r="Y1532">
        <f>(Table1[[#This Row],[Min Fecal Coliform]]+Table1[[#This Row],[Max Fecal Coliform]])/2</f>
        <v>5730</v>
      </c>
      <c r="Z1532">
        <v>3500</v>
      </c>
      <c r="AA1532">
        <v>92000</v>
      </c>
      <c r="AB1532">
        <f>(Table1[[#This Row],[Min Total Coliform]]+Table1[[#This Row],[Max Total Coliform]])/2</f>
        <v>47750</v>
      </c>
      <c r="AC1532">
        <f>MIN(10, (Table1[[#This Row],[Avg BOD]]/4)*10)</f>
        <v>10</v>
      </c>
      <c r="AD1532">
        <f>MIN(10, (Table1[[#This Row],[Avg Fecal Coliform]]/600)*10)</f>
        <v>10</v>
      </c>
      <c r="AE1532">
        <f>MIN(10, (Table1[[#This Row],[Avg Nitrate N + Nitrite N]]/10)*10)</f>
        <v>10</v>
      </c>
      <c r="AF1532">
        <f>IF(OR(Table1[[#This Row],[Avg pH]]&lt;6.5,Table1[[#This Row],[Avg pH]]&gt;8.5),10,0)</f>
        <v>0</v>
      </c>
      <c r="AG1532">
        <f>MAX(0, 10-(2*Table1[[#This Row],[Avg Dissolved Oxygen]]))</f>
        <v>0.40000000000000036</v>
      </c>
      <c r="AH1532">
        <f>(Table1[[#This Row],[Fecal Score]]*0.3) + (Table1[[#This Row],[BOD Score]]*0.25) + (Table1[[#This Row],[Nitrate Score]]*0.2) + (Table1[[#This Row],[pH Score]]*0.15) + (Table1[[#This Row],[Dissolved Oxygen Score]]*0.1)</f>
        <v>7.54</v>
      </c>
      <c r="AI1532">
        <v>2020</v>
      </c>
    </row>
    <row r="1533" spans="1:35">
      <c r="A1533">
        <v>4534</v>
      </c>
      <c r="B1533" t="s">
        <v>560</v>
      </c>
      <c r="C1533" t="s">
        <v>1</v>
      </c>
      <c r="D1533" t="s">
        <v>113</v>
      </c>
      <c r="E1533">
        <v>25</v>
      </c>
      <c r="F1533">
        <v>32</v>
      </c>
      <c r="G1533">
        <f>(Table1[[#This Row],[Min Temperature]]+Table1[[#This Row],[Max Temperature]])/2</f>
        <v>28.5</v>
      </c>
      <c r="H1533">
        <v>4.7</v>
      </c>
      <c r="I1533">
        <v>7</v>
      </c>
      <c r="J1533">
        <f>(Table1[[#This Row],[Min Dissolved Oxygen]]+Table1[[#This Row],[Max Dissolved Oxygen]])/2</f>
        <v>5.85</v>
      </c>
      <c r="K1533">
        <v>6.3</v>
      </c>
      <c r="L1533">
        <v>7.6</v>
      </c>
      <c r="M1533">
        <f>(Table1[[#This Row],[Min pH]]+Table1[[#This Row],[Max pH]])/2</f>
        <v>6.9499999999999993</v>
      </c>
      <c r="N1533">
        <v>268</v>
      </c>
      <c r="O1533">
        <v>871</v>
      </c>
      <c r="P1533">
        <f>(Table1[[#This Row],[Min Conductivity]]+Table1[[#This Row],[Max Conductivity]])/2</f>
        <v>569.5</v>
      </c>
      <c r="Q1533">
        <v>2</v>
      </c>
      <c r="R1533">
        <v>5</v>
      </c>
      <c r="S1533">
        <f>(Table1[[#This Row],[Min BOD]]+Table1[[#This Row],[Max BOD]])/2</f>
        <v>3.5</v>
      </c>
      <c r="T1533">
        <v>0.3</v>
      </c>
      <c r="U1533">
        <v>4.47</v>
      </c>
      <c r="V1533">
        <f>(Table1[[#This Row],[Min Nitrate N + Nitrite N]]+Table1[[#This Row],[Max Nitrate N + Nitrite N]])/2</f>
        <v>2.3849999999999998</v>
      </c>
      <c r="W1533">
        <v>1200</v>
      </c>
      <c r="X1533">
        <v>43000</v>
      </c>
      <c r="Y1533">
        <f>(Table1[[#This Row],[Min Fecal Coliform]]+Table1[[#This Row],[Max Fecal Coliform]])/2</f>
        <v>22100</v>
      </c>
      <c r="Z1533">
        <v>9200</v>
      </c>
      <c r="AA1533">
        <v>540000</v>
      </c>
      <c r="AB1533">
        <f>(Table1[[#This Row],[Min Total Coliform]]+Table1[[#This Row],[Max Total Coliform]])/2</f>
        <v>274600</v>
      </c>
      <c r="AC1533">
        <f>MIN(10, (Table1[[#This Row],[Avg BOD]]/4)*10)</f>
        <v>8.75</v>
      </c>
      <c r="AD1533">
        <f>MIN(10, (Table1[[#This Row],[Avg Fecal Coliform]]/600)*10)</f>
        <v>10</v>
      </c>
      <c r="AE1533">
        <f>MIN(10, (Table1[[#This Row],[Avg Nitrate N + Nitrite N]]/10)*10)</f>
        <v>2.3849999999999998</v>
      </c>
      <c r="AF1533">
        <f>IF(OR(Table1[[#This Row],[Avg pH]]&lt;6.5,Table1[[#This Row],[Avg pH]]&gt;8.5),10,0)</f>
        <v>0</v>
      </c>
      <c r="AG1533">
        <f>MAX(0, 10-(2*Table1[[#This Row],[Avg Dissolved Oxygen]]))</f>
        <v>0</v>
      </c>
      <c r="AH1533">
        <f>(Table1[[#This Row],[Fecal Score]]*0.3) + (Table1[[#This Row],[BOD Score]]*0.25) + (Table1[[#This Row],[Nitrate Score]]*0.2) + (Table1[[#This Row],[pH Score]]*0.15) + (Table1[[#This Row],[Dissolved Oxygen Score]]*0.1)</f>
        <v>5.6645000000000003</v>
      </c>
      <c r="AI1533">
        <v>2020</v>
      </c>
    </row>
    <row r="1534" spans="1:35">
      <c r="A1534">
        <v>4535</v>
      </c>
      <c r="B1534" t="s">
        <v>561</v>
      </c>
      <c r="C1534" t="s">
        <v>1</v>
      </c>
      <c r="D1534" t="s">
        <v>113</v>
      </c>
      <c r="E1534">
        <v>25</v>
      </c>
      <c r="F1534">
        <v>31</v>
      </c>
      <c r="G1534">
        <f>(Table1[[#This Row],[Min Temperature]]+Table1[[#This Row],[Max Temperature]])/2</f>
        <v>28</v>
      </c>
      <c r="H1534">
        <v>0.6</v>
      </c>
      <c r="I1534">
        <v>6.5</v>
      </c>
      <c r="J1534">
        <f>(Table1[[#This Row],[Min Dissolved Oxygen]]+Table1[[#This Row],[Max Dissolved Oxygen]])/2</f>
        <v>3.55</v>
      </c>
      <c r="K1534">
        <v>6.7</v>
      </c>
      <c r="L1534">
        <v>7.8</v>
      </c>
      <c r="M1534">
        <f>(Table1[[#This Row],[Min pH]]+Table1[[#This Row],[Max pH]])/2</f>
        <v>7.25</v>
      </c>
      <c r="N1534">
        <v>1073</v>
      </c>
      <c r="O1534">
        <v>2298</v>
      </c>
      <c r="P1534">
        <f>(Table1[[#This Row],[Min Conductivity]]+Table1[[#This Row],[Max Conductivity]])/2</f>
        <v>1685.5</v>
      </c>
      <c r="Q1534">
        <v>4</v>
      </c>
      <c r="R1534">
        <v>32</v>
      </c>
      <c r="S1534">
        <f>(Table1[[#This Row],[Min BOD]]+Table1[[#This Row],[Max BOD]])/2</f>
        <v>18</v>
      </c>
      <c r="T1534">
        <v>3</v>
      </c>
      <c r="U1534">
        <v>7</v>
      </c>
      <c r="V1534">
        <f>(Table1[[#This Row],[Min Nitrate N + Nitrite N]]+Table1[[#This Row],[Max Nitrate N + Nitrite N]])/2</f>
        <v>5</v>
      </c>
      <c r="W1534">
        <v>460</v>
      </c>
      <c r="X1534">
        <v>4800000</v>
      </c>
      <c r="Y1534">
        <f>(Table1[[#This Row],[Min Fecal Coliform]]+Table1[[#This Row],[Max Fecal Coliform]])/2</f>
        <v>2400230</v>
      </c>
      <c r="Z1534">
        <v>3500</v>
      </c>
      <c r="AA1534">
        <v>35000000</v>
      </c>
      <c r="AB1534">
        <f>(Table1[[#This Row],[Min Total Coliform]]+Table1[[#This Row],[Max Total Coliform]])/2</f>
        <v>17501750</v>
      </c>
      <c r="AC1534">
        <f>MIN(10, (Table1[[#This Row],[Avg BOD]]/4)*10)</f>
        <v>10</v>
      </c>
      <c r="AD1534">
        <f>MIN(10, (Table1[[#This Row],[Avg Fecal Coliform]]/600)*10)</f>
        <v>10</v>
      </c>
      <c r="AE1534">
        <f>MIN(10, (Table1[[#This Row],[Avg Nitrate N + Nitrite N]]/10)*10)</f>
        <v>5</v>
      </c>
      <c r="AF1534">
        <f>IF(OR(Table1[[#This Row],[Avg pH]]&lt;6.5,Table1[[#This Row],[Avg pH]]&gt;8.5),10,0)</f>
        <v>0</v>
      </c>
      <c r="AG1534">
        <f>MAX(0, 10-(2*Table1[[#This Row],[Avg Dissolved Oxygen]]))</f>
        <v>2.9000000000000004</v>
      </c>
      <c r="AH1534">
        <f>(Table1[[#This Row],[Fecal Score]]*0.3) + (Table1[[#This Row],[BOD Score]]*0.25) + (Table1[[#This Row],[Nitrate Score]]*0.2) + (Table1[[#This Row],[pH Score]]*0.15) + (Table1[[#This Row],[Dissolved Oxygen Score]]*0.1)</f>
        <v>6.79</v>
      </c>
      <c r="AI1534">
        <v>2020</v>
      </c>
    </row>
    <row r="1535" spans="1:35">
      <c r="A1535">
        <v>4536</v>
      </c>
      <c r="B1535" t="s">
        <v>562</v>
      </c>
      <c r="C1535" t="s">
        <v>1</v>
      </c>
      <c r="D1535" t="s">
        <v>113</v>
      </c>
      <c r="E1535">
        <v>20</v>
      </c>
      <c r="F1535">
        <v>32</v>
      </c>
      <c r="G1535">
        <f>(Table1[[#This Row],[Min Temperature]]+Table1[[#This Row],[Max Temperature]])/2</f>
        <v>26</v>
      </c>
      <c r="H1535">
        <v>2.4</v>
      </c>
      <c r="I1535">
        <v>6.7</v>
      </c>
      <c r="J1535">
        <f>(Table1[[#This Row],[Min Dissolved Oxygen]]+Table1[[#This Row],[Max Dissolved Oxygen]])/2</f>
        <v>4.55</v>
      </c>
      <c r="K1535">
        <v>6.3</v>
      </c>
      <c r="L1535">
        <v>7.9</v>
      </c>
      <c r="M1535">
        <f>(Table1[[#This Row],[Min pH]]+Table1[[#This Row],[Max pH]])/2</f>
        <v>7.1</v>
      </c>
      <c r="N1535">
        <v>380</v>
      </c>
      <c r="O1535">
        <v>1648</v>
      </c>
      <c r="P1535">
        <f>(Table1[[#This Row],[Min Conductivity]]+Table1[[#This Row],[Max Conductivity]])/2</f>
        <v>1014</v>
      </c>
      <c r="Q1535">
        <v>3</v>
      </c>
      <c r="R1535">
        <v>16</v>
      </c>
      <c r="S1535">
        <f>(Table1[[#This Row],[Min BOD]]+Table1[[#This Row],[Max BOD]])/2</f>
        <v>9.5</v>
      </c>
      <c r="T1535">
        <v>1.0900000000000001</v>
      </c>
      <c r="U1535">
        <v>4.0999999999999996</v>
      </c>
      <c r="V1535">
        <f>(Table1[[#This Row],[Min Nitrate N + Nitrite N]]+Table1[[#This Row],[Max Nitrate N + Nitrite N]])/2</f>
        <v>2.5949999999999998</v>
      </c>
      <c r="W1535">
        <v>540</v>
      </c>
      <c r="X1535">
        <v>700000</v>
      </c>
      <c r="Y1535">
        <f>(Table1[[#This Row],[Min Fecal Coliform]]+Table1[[#This Row],[Max Fecal Coliform]])/2</f>
        <v>350270</v>
      </c>
      <c r="Z1535">
        <v>9200</v>
      </c>
      <c r="AA1535">
        <v>5400000</v>
      </c>
      <c r="AB1535">
        <f>(Table1[[#This Row],[Min Total Coliform]]+Table1[[#This Row],[Max Total Coliform]])/2</f>
        <v>2704600</v>
      </c>
      <c r="AC1535">
        <f>MIN(10, (Table1[[#This Row],[Avg BOD]]/4)*10)</f>
        <v>10</v>
      </c>
      <c r="AD1535">
        <f>MIN(10, (Table1[[#This Row],[Avg Fecal Coliform]]/600)*10)</f>
        <v>10</v>
      </c>
      <c r="AE1535">
        <f>MIN(10, (Table1[[#This Row],[Avg Nitrate N + Nitrite N]]/10)*10)</f>
        <v>2.5949999999999998</v>
      </c>
      <c r="AF1535">
        <f>IF(OR(Table1[[#This Row],[Avg pH]]&lt;6.5,Table1[[#This Row],[Avg pH]]&gt;8.5),10,0)</f>
        <v>0</v>
      </c>
      <c r="AG1535">
        <f>MAX(0, 10-(2*Table1[[#This Row],[Avg Dissolved Oxygen]]))</f>
        <v>0.90000000000000036</v>
      </c>
      <c r="AH1535">
        <f>(Table1[[#This Row],[Fecal Score]]*0.3) + (Table1[[#This Row],[BOD Score]]*0.25) + (Table1[[#This Row],[Nitrate Score]]*0.2) + (Table1[[#This Row],[pH Score]]*0.15) + (Table1[[#This Row],[Dissolved Oxygen Score]]*0.1)</f>
        <v>6.109</v>
      </c>
      <c r="AI1535">
        <v>2020</v>
      </c>
    </row>
    <row r="1536" spans="1:35">
      <c r="A1536">
        <v>4537</v>
      </c>
      <c r="B1536" t="s">
        <v>563</v>
      </c>
      <c r="C1536" t="s">
        <v>1</v>
      </c>
      <c r="D1536" t="s">
        <v>113</v>
      </c>
      <c r="E1536">
        <v>24</v>
      </c>
      <c r="F1536">
        <v>32</v>
      </c>
      <c r="G1536">
        <f>(Table1[[#This Row],[Min Temperature]]+Table1[[#This Row],[Max Temperature]])/2</f>
        <v>28</v>
      </c>
      <c r="H1536">
        <v>5</v>
      </c>
      <c r="I1536">
        <v>6.9</v>
      </c>
      <c r="J1536">
        <f>(Table1[[#This Row],[Min Dissolved Oxygen]]+Table1[[#This Row],[Max Dissolved Oxygen]])/2</f>
        <v>5.95</v>
      </c>
      <c r="K1536">
        <v>6.5</v>
      </c>
      <c r="L1536">
        <v>8.1999999999999993</v>
      </c>
      <c r="M1536">
        <f>(Table1[[#This Row],[Min pH]]+Table1[[#This Row],[Max pH]])/2</f>
        <v>7.35</v>
      </c>
      <c r="N1536">
        <v>248</v>
      </c>
      <c r="O1536">
        <v>593</v>
      </c>
      <c r="P1536">
        <f>(Table1[[#This Row],[Min Conductivity]]+Table1[[#This Row],[Max Conductivity]])/2</f>
        <v>420.5</v>
      </c>
      <c r="Q1536">
        <v>3</v>
      </c>
      <c r="R1536">
        <v>5</v>
      </c>
      <c r="S1536">
        <f>(Table1[[#This Row],[Min BOD]]+Table1[[#This Row],[Max BOD]])/2</f>
        <v>4</v>
      </c>
      <c r="T1536">
        <v>0.61</v>
      </c>
      <c r="U1536">
        <v>5</v>
      </c>
      <c r="V1536">
        <f>(Table1[[#This Row],[Min Nitrate N + Nitrite N]]+Table1[[#This Row],[Max Nitrate N + Nitrite N]])/2</f>
        <v>2.8050000000000002</v>
      </c>
      <c r="W1536">
        <v>1200</v>
      </c>
      <c r="X1536">
        <v>70000</v>
      </c>
      <c r="Y1536">
        <f>(Table1[[#This Row],[Min Fecal Coliform]]+Table1[[#This Row],[Max Fecal Coliform]])/2</f>
        <v>35600</v>
      </c>
      <c r="Z1536">
        <v>9200</v>
      </c>
      <c r="AA1536">
        <v>350000</v>
      </c>
      <c r="AB1536">
        <f>(Table1[[#This Row],[Min Total Coliform]]+Table1[[#This Row],[Max Total Coliform]])/2</f>
        <v>179600</v>
      </c>
      <c r="AC1536">
        <f>MIN(10, (Table1[[#This Row],[Avg BOD]]/4)*10)</f>
        <v>10</v>
      </c>
      <c r="AD1536">
        <f>MIN(10, (Table1[[#This Row],[Avg Fecal Coliform]]/600)*10)</f>
        <v>10</v>
      </c>
      <c r="AE1536">
        <f>MIN(10, (Table1[[#This Row],[Avg Nitrate N + Nitrite N]]/10)*10)</f>
        <v>2.8050000000000002</v>
      </c>
      <c r="AF1536">
        <f>IF(OR(Table1[[#This Row],[Avg pH]]&lt;6.5,Table1[[#This Row],[Avg pH]]&gt;8.5),10,0)</f>
        <v>0</v>
      </c>
      <c r="AG1536">
        <f>MAX(0, 10-(2*Table1[[#This Row],[Avg Dissolved Oxygen]]))</f>
        <v>0</v>
      </c>
      <c r="AH1536">
        <f>(Table1[[#This Row],[Fecal Score]]*0.3) + (Table1[[#This Row],[BOD Score]]*0.25) + (Table1[[#This Row],[Nitrate Score]]*0.2) + (Table1[[#This Row],[pH Score]]*0.15) + (Table1[[#This Row],[Dissolved Oxygen Score]]*0.1)</f>
        <v>6.0609999999999999</v>
      </c>
      <c r="AI1536">
        <v>2020</v>
      </c>
    </row>
    <row r="1537" spans="1:35">
      <c r="A1537">
        <v>4538</v>
      </c>
      <c r="B1537" t="s">
        <v>564</v>
      </c>
      <c r="C1537" t="s">
        <v>1</v>
      </c>
      <c r="D1537" t="s">
        <v>113</v>
      </c>
      <c r="E1537">
        <v>23</v>
      </c>
      <c r="F1537">
        <v>37</v>
      </c>
      <c r="G1537">
        <f>(Table1[[#This Row],[Min Temperature]]+Table1[[#This Row],[Max Temperature]])/2</f>
        <v>30</v>
      </c>
      <c r="H1537">
        <v>1</v>
      </c>
      <c r="I1537">
        <v>6.6</v>
      </c>
      <c r="J1537">
        <f>(Table1[[#This Row],[Min Dissolved Oxygen]]+Table1[[#This Row],[Max Dissolved Oxygen]])/2</f>
        <v>3.8</v>
      </c>
      <c r="K1537">
        <v>6</v>
      </c>
      <c r="L1537">
        <v>7.4</v>
      </c>
      <c r="M1537">
        <f>(Table1[[#This Row],[Min pH]]+Table1[[#This Row],[Max pH]])/2</f>
        <v>6.7</v>
      </c>
      <c r="N1537">
        <v>607</v>
      </c>
      <c r="O1537">
        <v>3008</v>
      </c>
      <c r="P1537">
        <f>(Table1[[#This Row],[Min Conductivity]]+Table1[[#This Row],[Max Conductivity]])/2</f>
        <v>1807.5</v>
      </c>
      <c r="Q1537">
        <v>2</v>
      </c>
      <c r="R1537">
        <v>57</v>
      </c>
      <c r="S1537">
        <f>(Table1[[#This Row],[Min BOD]]+Table1[[#This Row],[Max BOD]])/2</f>
        <v>29.5</v>
      </c>
      <c r="T1537">
        <v>1.1100000000000001</v>
      </c>
      <c r="U1537">
        <v>8.11</v>
      </c>
      <c r="V1537">
        <f>(Table1[[#This Row],[Min Nitrate N + Nitrite N]]+Table1[[#This Row],[Max Nitrate N + Nitrite N]])/2</f>
        <v>4.6099999999999994</v>
      </c>
      <c r="W1537">
        <v>630</v>
      </c>
      <c r="X1537">
        <v>94000</v>
      </c>
      <c r="Y1537">
        <f>(Table1[[#This Row],[Min Fecal Coliform]]+Table1[[#This Row],[Max Fecal Coliform]])/2</f>
        <v>47315</v>
      </c>
      <c r="Z1537">
        <v>5400</v>
      </c>
      <c r="AA1537">
        <v>540000</v>
      </c>
      <c r="AB1537">
        <f>(Table1[[#This Row],[Min Total Coliform]]+Table1[[#This Row],[Max Total Coliform]])/2</f>
        <v>272700</v>
      </c>
      <c r="AC1537">
        <f>MIN(10, (Table1[[#This Row],[Avg BOD]]/4)*10)</f>
        <v>10</v>
      </c>
      <c r="AD1537">
        <f>MIN(10, (Table1[[#This Row],[Avg Fecal Coliform]]/600)*10)</f>
        <v>10</v>
      </c>
      <c r="AE1537">
        <f>MIN(10, (Table1[[#This Row],[Avg Nitrate N + Nitrite N]]/10)*10)</f>
        <v>4.6099999999999994</v>
      </c>
      <c r="AF1537">
        <f>IF(OR(Table1[[#This Row],[Avg pH]]&lt;6.5,Table1[[#This Row],[Avg pH]]&gt;8.5),10,0)</f>
        <v>0</v>
      </c>
      <c r="AG1537">
        <f>MAX(0, 10-(2*Table1[[#This Row],[Avg Dissolved Oxygen]]))</f>
        <v>2.4000000000000004</v>
      </c>
      <c r="AH1537">
        <f>(Table1[[#This Row],[Fecal Score]]*0.3) + (Table1[[#This Row],[BOD Score]]*0.25) + (Table1[[#This Row],[Nitrate Score]]*0.2) + (Table1[[#This Row],[pH Score]]*0.15) + (Table1[[#This Row],[Dissolved Oxygen Score]]*0.1)</f>
        <v>6.6619999999999999</v>
      </c>
      <c r="AI1537">
        <v>2020</v>
      </c>
    </row>
    <row r="1538" spans="1:35">
      <c r="A1538">
        <v>4539</v>
      </c>
      <c r="B1538" t="s">
        <v>565</v>
      </c>
      <c r="C1538" t="s">
        <v>1</v>
      </c>
      <c r="D1538" t="s">
        <v>113</v>
      </c>
      <c r="E1538">
        <v>24</v>
      </c>
      <c r="F1538">
        <v>35</v>
      </c>
      <c r="G1538">
        <f>(Table1[[#This Row],[Min Temperature]]+Table1[[#This Row],[Max Temperature]])/2</f>
        <v>29.5</v>
      </c>
      <c r="H1538">
        <v>0.1</v>
      </c>
      <c r="I1538">
        <v>7</v>
      </c>
      <c r="J1538">
        <f>(Table1[[#This Row],[Min Dissolved Oxygen]]+Table1[[#This Row],[Max Dissolved Oxygen]])/2</f>
        <v>3.55</v>
      </c>
      <c r="K1538">
        <v>6.5</v>
      </c>
      <c r="L1538">
        <v>7.9</v>
      </c>
      <c r="M1538">
        <f>(Table1[[#This Row],[Min pH]]+Table1[[#This Row],[Max pH]])/2</f>
        <v>7.2</v>
      </c>
      <c r="N1538">
        <v>294</v>
      </c>
      <c r="O1538">
        <v>2086</v>
      </c>
      <c r="P1538">
        <f>(Table1[[#This Row],[Min Conductivity]]+Table1[[#This Row],[Max Conductivity]])/2</f>
        <v>1190</v>
      </c>
      <c r="Q1538">
        <v>3</v>
      </c>
      <c r="R1538">
        <v>38</v>
      </c>
      <c r="S1538">
        <f>(Table1[[#This Row],[Min BOD]]+Table1[[#This Row],[Max BOD]])/2</f>
        <v>20.5</v>
      </c>
      <c r="T1538">
        <v>1.39</v>
      </c>
      <c r="U1538">
        <v>20</v>
      </c>
      <c r="V1538">
        <f>(Table1[[#This Row],[Min Nitrate N + Nitrite N]]+Table1[[#This Row],[Max Nitrate N + Nitrite N]])/2</f>
        <v>10.695</v>
      </c>
      <c r="W1538">
        <v>1100</v>
      </c>
      <c r="X1538">
        <v>1200000</v>
      </c>
      <c r="Y1538">
        <f>(Table1[[#This Row],[Min Fecal Coliform]]+Table1[[#This Row],[Max Fecal Coliform]])/2</f>
        <v>600550</v>
      </c>
      <c r="Z1538">
        <v>16000</v>
      </c>
      <c r="AA1538">
        <v>9200000</v>
      </c>
      <c r="AB1538">
        <f>(Table1[[#This Row],[Min Total Coliform]]+Table1[[#This Row],[Max Total Coliform]])/2</f>
        <v>4608000</v>
      </c>
      <c r="AC1538">
        <f>MIN(10, (Table1[[#This Row],[Avg BOD]]/4)*10)</f>
        <v>10</v>
      </c>
      <c r="AD1538">
        <f>MIN(10, (Table1[[#This Row],[Avg Fecal Coliform]]/600)*10)</f>
        <v>10</v>
      </c>
      <c r="AE1538">
        <f>MIN(10, (Table1[[#This Row],[Avg Nitrate N + Nitrite N]]/10)*10)</f>
        <v>10</v>
      </c>
      <c r="AF1538">
        <f>IF(OR(Table1[[#This Row],[Avg pH]]&lt;6.5,Table1[[#This Row],[Avg pH]]&gt;8.5),10,0)</f>
        <v>0</v>
      </c>
      <c r="AG1538">
        <f>MAX(0, 10-(2*Table1[[#This Row],[Avg Dissolved Oxygen]]))</f>
        <v>2.9000000000000004</v>
      </c>
      <c r="AH1538">
        <f>(Table1[[#This Row],[Fecal Score]]*0.3) + (Table1[[#This Row],[BOD Score]]*0.25) + (Table1[[#This Row],[Nitrate Score]]*0.2) + (Table1[[#This Row],[pH Score]]*0.15) + (Table1[[#This Row],[Dissolved Oxygen Score]]*0.1)</f>
        <v>7.79</v>
      </c>
      <c r="AI1538">
        <v>2020</v>
      </c>
    </row>
    <row r="1539" spans="1:35">
      <c r="A1539">
        <v>4540</v>
      </c>
      <c r="B1539" t="s">
        <v>566</v>
      </c>
      <c r="C1539" t="s">
        <v>1</v>
      </c>
      <c r="D1539" t="s">
        <v>113</v>
      </c>
      <c r="E1539">
        <v>24</v>
      </c>
      <c r="F1539">
        <v>32</v>
      </c>
      <c r="G1539">
        <f>(Table1[[#This Row],[Min Temperature]]+Table1[[#This Row],[Max Temperature]])/2</f>
        <v>28</v>
      </c>
      <c r="H1539">
        <v>1</v>
      </c>
      <c r="I1539">
        <v>6.1</v>
      </c>
      <c r="J1539">
        <f>(Table1[[#This Row],[Min Dissolved Oxygen]]+Table1[[#This Row],[Max Dissolved Oxygen]])/2</f>
        <v>3.55</v>
      </c>
      <c r="K1539">
        <v>6.1</v>
      </c>
      <c r="L1539">
        <v>8.5</v>
      </c>
      <c r="M1539">
        <f>(Table1[[#This Row],[Min pH]]+Table1[[#This Row],[Max pH]])/2</f>
        <v>7.3</v>
      </c>
      <c r="N1539">
        <v>313</v>
      </c>
      <c r="O1539">
        <v>1553</v>
      </c>
      <c r="P1539">
        <f>(Table1[[#This Row],[Min Conductivity]]+Table1[[#This Row],[Max Conductivity]])/2</f>
        <v>933</v>
      </c>
      <c r="Q1539">
        <v>3.6</v>
      </c>
      <c r="R1539">
        <v>120</v>
      </c>
      <c r="S1539">
        <f>(Table1[[#This Row],[Min BOD]]+Table1[[#This Row],[Max BOD]])/2</f>
        <v>61.8</v>
      </c>
      <c r="T1539">
        <v>2</v>
      </c>
      <c r="U1539">
        <v>6.32</v>
      </c>
      <c r="V1539">
        <f>(Table1[[#This Row],[Min Nitrate N + Nitrite N]]+Table1[[#This Row],[Max Nitrate N + Nitrite N]])/2</f>
        <v>4.16</v>
      </c>
      <c r="W1539">
        <v>790</v>
      </c>
      <c r="X1539">
        <v>1100000</v>
      </c>
      <c r="Y1539">
        <f>(Table1[[#This Row],[Min Fecal Coliform]]+Table1[[#This Row],[Max Fecal Coliform]])/2</f>
        <v>550395</v>
      </c>
      <c r="Z1539">
        <v>5400</v>
      </c>
      <c r="AA1539">
        <v>9200000</v>
      </c>
      <c r="AB1539">
        <f>(Table1[[#This Row],[Min Total Coliform]]+Table1[[#This Row],[Max Total Coliform]])/2</f>
        <v>4602700</v>
      </c>
      <c r="AC1539">
        <f>MIN(10, (Table1[[#This Row],[Avg BOD]]/4)*10)</f>
        <v>10</v>
      </c>
      <c r="AD1539">
        <f>MIN(10, (Table1[[#This Row],[Avg Fecal Coliform]]/600)*10)</f>
        <v>10</v>
      </c>
      <c r="AE1539">
        <f>MIN(10, (Table1[[#This Row],[Avg Nitrate N + Nitrite N]]/10)*10)</f>
        <v>4.16</v>
      </c>
      <c r="AF1539">
        <f>IF(OR(Table1[[#This Row],[Avg pH]]&lt;6.5,Table1[[#This Row],[Avg pH]]&gt;8.5),10,0)</f>
        <v>0</v>
      </c>
      <c r="AG1539">
        <f>MAX(0, 10-(2*Table1[[#This Row],[Avg Dissolved Oxygen]]))</f>
        <v>2.9000000000000004</v>
      </c>
      <c r="AH1539">
        <f>(Table1[[#This Row],[Fecal Score]]*0.3) + (Table1[[#This Row],[BOD Score]]*0.25) + (Table1[[#This Row],[Nitrate Score]]*0.2) + (Table1[[#This Row],[pH Score]]*0.15) + (Table1[[#This Row],[Dissolved Oxygen Score]]*0.1)</f>
        <v>6.6219999999999999</v>
      </c>
      <c r="AI1539">
        <v>2020</v>
      </c>
    </row>
    <row r="1540" spans="1:35">
      <c r="A1540">
        <v>4542</v>
      </c>
      <c r="B1540" t="s">
        <v>789</v>
      </c>
      <c r="C1540" t="s">
        <v>1</v>
      </c>
      <c r="D1540" t="s">
        <v>113</v>
      </c>
      <c r="E1540">
        <v>25</v>
      </c>
      <c r="F1540">
        <v>28</v>
      </c>
      <c r="G1540">
        <f>(Table1[[#This Row],[Min Temperature]]+Table1[[#This Row],[Max Temperature]])/2</f>
        <v>26.5</v>
      </c>
      <c r="H1540">
        <v>1.9</v>
      </c>
      <c r="I1540">
        <v>9.4</v>
      </c>
      <c r="J1540">
        <f>(Table1[[#This Row],[Min Dissolved Oxygen]]+Table1[[#This Row],[Max Dissolved Oxygen]])/2</f>
        <v>5.65</v>
      </c>
      <c r="K1540">
        <v>6.8</v>
      </c>
      <c r="L1540">
        <v>7.9</v>
      </c>
      <c r="M1540">
        <f>(Table1[[#This Row],[Min pH]]+Table1[[#This Row],[Max pH]])/2</f>
        <v>7.35</v>
      </c>
      <c r="N1540">
        <v>600</v>
      </c>
      <c r="O1540">
        <v>1254</v>
      </c>
      <c r="P1540">
        <f>(Table1[[#This Row],[Min Conductivity]]+Table1[[#This Row],[Max Conductivity]])/2</f>
        <v>927</v>
      </c>
      <c r="Q1540">
        <v>4</v>
      </c>
      <c r="R1540">
        <v>13</v>
      </c>
      <c r="S1540">
        <f>(Table1[[#This Row],[Min BOD]]+Table1[[#This Row],[Max BOD]])/2</f>
        <v>8.5</v>
      </c>
      <c r="T1540">
        <v>0.97</v>
      </c>
      <c r="U1540">
        <v>3.4</v>
      </c>
      <c r="V1540">
        <f>(Table1[[#This Row],[Min Nitrate N + Nitrite N]]+Table1[[#This Row],[Max Nitrate N + Nitrite N]])/2</f>
        <v>2.1850000000000001</v>
      </c>
      <c r="W1540">
        <v>460</v>
      </c>
      <c r="X1540">
        <v>48000</v>
      </c>
      <c r="Y1540">
        <f>(Table1[[#This Row],[Min Fecal Coliform]]+Table1[[#This Row],[Max Fecal Coliform]])/2</f>
        <v>24230</v>
      </c>
      <c r="Z1540">
        <v>3500</v>
      </c>
      <c r="AA1540">
        <v>350000</v>
      </c>
      <c r="AB1540">
        <f>(Table1[[#This Row],[Min Total Coliform]]+Table1[[#This Row],[Max Total Coliform]])/2</f>
        <v>176750</v>
      </c>
      <c r="AC1540">
        <f>MIN(10, (Table1[[#This Row],[Avg BOD]]/4)*10)</f>
        <v>10</v>
      </c>
      <c r="AD1540">
        <f>MIN(10, (Table1[[#This Row],[Avg Fecal Coliform]]/600)*10)</f>
        <v>10</v>
      </c>
      <c r="AE1540">
        <f>MIN(10, (Table1[[#This Row],[Avg Nitrate N + Nitrite N]]/10)*10)</f>
        <v>2.1850000000000001</v>
      </c>
      <c r="AF1540">
        <f>IF(OR(Table1[[#This Row],[Avg pH]]&lt;6.5,Table1[[#This Row],[Avg pH]]&gt;8.5),10,0)</f>
        <v>0</v>
      </c>
      <c r="AG1540">
        <f>MAX(0, 10-(2*Table1[[#This Row],[Avg Dissolved Oxygen]]))</f>
        <v>0</v>
      </c>
      <c r="AH1540">
        <f>(Table1[[#This Row],[Fecal Score]]*0.3) + (Table1[[#This Row],[BOD Score]]*0.25) + (Table1[[#This Row],[Nitrate Score]]*0.2) + (Table1[[#This Row],[pH Score]]*0.15) + (Table1[[#This Row],[Dissolved Oxygen Score]]*0.1)</f>
        <v>5.9370000000000003</v>
      </c>
      <c r="AI1540">
        <v>2020</v>
      </c>
    </row>
    <row r="1541" spans="1:35">
      <c r="A1541">
        <v>4543</v>
      </c>
      <c r="B1541" t="s">
        <v>567</v>
      </c>
      <c r="C1541" t="s">
        <v>1</v>
      </c>
      <c r="D1541" t="s">
        <v>113</v>
      </c>
      <c r="E1541">
        <v>25</v>
      </c>
      <c r="F1541">
        <v>29</v>
      </c>
      <c r="G1541">
        <f>(Table1[[#This Row],[Min Temperature]]+Table1[[#This Row],[Max Temperature]])/2</f>
        <v>27</v>
      </c>
      <c r="H1541">
        <v>3.8</v>
      </c>
      <c r="I1541">
        <v>6.5</v>
      </c>
      <c r="J1541">
        <f>(Table1[[#This Row],[Min Dissolved Oxygen]]+Table1[[#This Row],[Max Dissolved Oxygen]])/2</f>
        <v>5.15</v>
      </c>
      <c r="K1541">
        <v>6.7</v>
      </c>
      <c r="L1541">
        <v>8</v>
      </c>
      <c r="M1541">
        <f>(Table1[[#This Row],[Min pH]]+Table1[[#This Row],[Max pH]])/2</f>
        <v>7.35</v>
      </c>
      <c r="N1541">
        <v>337</v>
      </c>
      <c r="O1541">
        <v>1104</v>
      </c>
      <c r="P1541">
        <f>(Table1[[#This Row],[Min Conductivity]]+Table1[[#This Row],[Max Conductivity]])/2</f>
        <v>720.5</v>
      </c>
      <c r="Q1541">
        <v>3.4</v>
      </c>
      <c r="R1541">
        <v>18</v>
      </c>
      <c r="S1541">
        <f>(Table1[[#This Row],[Min BOD]]+Table1[[#This Row],[Max BOD]])/2</f>
        <v>10.7</v>
      </c>
      <c r="T1541">
        <v>0.68</v>
      </c>
      <c r="U1541">
        <v>13.2</v>
      </c>
      <c r="V1541">
        <f>(Table1[[#This Row],[Min Nitrate N + Nitrite N]]+Table1[[#This Row],[Max Nitrate N + Nitrite N]])/2</f>
        <v>6.9399999999999995</v>
      </c>
      <c r="W1541">
        <v>1700</v>
      </c>
      <c r="X1541">
        <v>110000</v>
      </c>
      <c r="Y1541">
        <f>(Table1[[#This Row],[Min Fecal Coliform]]+Table1[[#This Row],[Max Fecal Coliform]])/2</f>
        <v>55850</v>
      </c>
      <c r="Z1541">
        <v>9200</v>
      </c>
      <c r="AA1541">
        <v>1600000</v>
      </c>
      <c r="AB1541">
        <f>(Table1[[#This Row],[Min Total Coliform]]+Table1[[#This Row],[Max Total Coliform]])/2</f>
        <v>804600</v>
      </c>
      <c r="AC1541">
        <f>MIN(10, (Table1[[#This Row],[Avg BOD]]/4)*10)</f>
        <v>10</v>
      </c>
      <c r="AD1541">
        <f>MIN(10, (Table1[[#This Row],[Avg Fecal Coliform]]/600)*10)</f>
        <v>10</v>
      </c>
      <c r="AE1541">
        <f>MIN(10, (Table1[[#This Row],[Avg Nitrate N + Nitrite N]]/10)*10)</f>
        <v>6.9399999999999995</v>
      </c>
      <c r="AF1541">
        <f>IF(OR(Table1[[#This Row],[Avg pH]]&lt;6.5,Table1[[#This Row],[Avg pH]]&gt;8.5),10,0)</f>
        <v>0</v>
      </c>
      <c r="AG1541">
        <f>MAX(0, 10-(2*Table1[[#This Row],[Avg Dissolved Oxygen]]))</f>
        <v>0</v>
      </c>
      <c r="AH1541">
        <f>(Table1[[#This Row],[Fecal Score]]*0.3) + (Table1[[#This Row],[BOD Score]]*0.25) + (Table1[[#This Row],[Nitrate Score]]*0.2) + (Table1[[#This Row],[pH Score]]*0.15) + (Table1[[#This Row],[Dissolved Oxygen Score]]*0.1)</f>
        <v>6.8879999999999999</v>
      </c>
      <c r="AI1541">
        <v>2020</v>
      </c>
    </row>
    <row r="1542" spans="1:35">
      <c r="A1542">
        <v>4544</v>
      </c>
      <c r="B1542" t="s">
        <v>790</v>
      </c>
      <c r="C1542" t="s">
        <v>1</v>
      </c>
      <c r="D1542" t="s">
        <v>113</v>
      </c>
      <c r="E1542">
        <v>25</v>
      </c>
      <c r="F1542">
        <v>28</v>
      </c>
      <c r="G1542">
        <f>(Table1[[#This Row],[Min Temperature]]+Table1[[#This Row],[Max Temperature]])/2</f>
        <v>26.5</v>
      </c>
      <c r="H1542">
        <v>2.6</v>
      </c>
      <c r="I1542">
        <v>12</v>
      </c>
      <c r="J1542">
        <f>(Table1[[#This Row],[Min Dissolved Oxygen]]+Table1[[#This Row],[Max Dissolved Oxygen]])/2</f>
        <v>7.3</v>
      </c>
      <c r="K1542">
        <v>6.7</v>
      </c>
      <c r="L1542">
        <v>7.6</v>
      </c>
      <c r="M1542">
        <f>(Table1[[#This Row],[Min pH]]+Table1[[#This Row],[Max pH]])/2</f>
        <v>7.15</v>
      </c>
      <c r="N1542">
        <v>332</v>
      </c>
      <c r="O1542">
        <v>1000</v>
      </c>
      <c r="P1542">
        <f>(Table1[[#This Row],[Min Conductivity]]+Table1[[#This Row],[Max Conductivity]])/2</f>
        <v>666</v>
      </c>
      <c r="Q1542">
        <v>4.2</v>
      </c>
      <c r="R1542">
        <v>30</v>
      </c>
      <c r="S1542">
        <f>(Table1[[#This Row],[Min BOD]]+Table1[[#This Row],[Max BOD]])/2</f>
        <v>17.100000000000001</v>
      </c>
      <c r="T1542">
        <v>0.47</v>
      </c>
      <c r="U1542">
        <v>3.3</v>
      </c>
      <c r="V1542">
        <f>(Table1[[#This Row],[Min Nitrate N + Nitrite N]]+Table1[[#This Row],[Max Nitrate N + Nitrite N]])/2</f>
        <v>1.8849999999999998</v>
      </c>
      <c r="W1542">
        <v>790</v>
      </c>
      <c r="X1542">
        <v>23000</v>
      </c>
      <c r="Y1542">
        <f>(Table1[[#This Row],[Min Fecal Coliform]]+Table1[[#This Row],[Max Fecal Coliform]])/2</f>
        <v>11895</v>
      </c>
      <c r="Z1542">
        <v>9200</v>
      </c>
      <c r="AA1542">
        <v>350000</v>
      </c>
      <c r="AB1542">
        <f>(Table1[[#This Row],[Min Total Coliform]]+Table1[[#This Row],[Max Total Coliform]])/2</f>
        <v>179600</v>
      </c>
      <c r="AC1542">
        <f>MIN(10, (Table1[[#This Row],[Avg BOD]]/4)*10)</f>
        <v>10</v>
      </c>
      <c r="AD1542">
        <f>MIN(10, (Table1[[#This Row],[Avg Fecal Coliform]]/600)*10)</f>
        <v>10</v>
      </c>
      <c r="AE1542">
        <f>MIN(10, (Table1[[#This Row],[Avg Nitrate N + Nitrite N]]/10)*10)</f>
        <v>1.8849999999999998</v>
      </c>
      <c r="AF1542">
        <f>IF(OR(Table1[[#This Row],[Avg pH]]&lt;6.5,Table1[[#This Row],[Avg pH]]&gt;8.5),10,0)</f>
        <v>0</v>
      </c>
      <c r="AG1542">
        <f>MAX(0, 10-(2*Table1[[#This Row],[Avg Dissolved Oxygen]]))</f>
        <v>0</v>
      </c>
      <c r="AH1542">
        <f>(Table1[[#This Row],[Fecal Score]]*0.3) + (Table1[[#This Row],[BOD Score]]*0.25) + (Table1[[#This Row],[Nitrate Score]]*0.2) + (Table1[[#This Row],[pH Score]]*0.15) + (Table1[[#This Row],[Dissolved Oxygen Score]]*0.1)</f>
        <v>5.8769999999999998</v>
      </c>
      <c r="AI1542">
        <v>2020</v>
      </c>
    </row>
    <row r="1543" spans="1:35">
      <c r="A1543">
        <v>4545</v>
      </c>
      <c r="B1543" t="s">
        <v>568</v>
      </c>
      <c r="C1543" t="s">
        <v>1</v>
      </c>
      <c r="D1543" t="s">
        <v>113</v>
      </c>
      <c r="E1543">
        <v>28</v>
      </c>
      <c r="F1543">
        <v>28</v>
      </c>
      <c r="G1543">
        <f>(Table1[[#This Row],[Min Temperature]]+Table1[[#This Row],[Max Temperature]])/2</f>
        <v>28</v>
      </c>
      <c r="H1543">
        <v>3.5</v>
      </c>
      <c r="I1543">
        <v>6.2</v>
      </c>
      <c r="J1543">
        <f>(Table1[[#This Row],[Min Dissolved Oxygen]]+Table1[[#This Row],[Max Dissolved Oxygen]])/2</f>
        <v>4.8499999999999996</v>
      </c>
      <c r="K1543">
        <v>7.3</v>
      </c>
      <c r="L1543">
        <v>7.6</v>
      </c>
      <c r="M1543">
        <f>(Table1[[#This Row],[Min pH]]+Table1[[#This Row],[Max pH]])/2</f>
        <v>7.4499999999999993</v>
      </c>
      <c r="N1543">
        <v>868</v>
      </c>
      <c r="O1543">
        <v>1197</v>
      </c>
      <c r="P1543">
        <f>(Table1[[#This Row],[Min Conductivity]]+Table1[[#This Row],[Max Conductivity]])/2</f>
        <v>1032.5</v>
      </c>
      <c r="Q1543">
        <v>4</v>
      </c>
      <c r="R1543">
        <v>16</v>
      </c>
      <c r="S1543">
        <f>(Table1[[#This Row],[Min BOD]]+Table1[[#This Row],[Max BOD]])/2</f>
        <v>10</v>
      </c>
      <c r="T1543">
        <v>3</v>
      </c>
      <c r="U1543">
        <v>9</v>
      </c>
      <c r="V1543">
        <f>(Table1[[#This Row],[Min Nitrate N + Nitrite N]]+Table1[[#This Row],[Max Nitrate N + Nitrite N]])/2</f>
        <v>6</v>
      </c>
      <c r="W1543">
        <v>700</v>
      </c>
      <c r="X1543">
        <v>7900</v>
      </c>
      <c r="Y1543">
        <f>(Table1[[#This Row],[Min Fecal Coliform]]+Table1[[#This Row],[Max Fecal Coliform]])/2</f>
        <v>4300</v>
      </c>
      <c r="Z1543">
        <v>5400</v>
      </c>
      <c r="AA1543">
        <v>92000</v>
      </c>
      <c r="AB1543">
        <f>(Table1[[#This Row],[Min Total Coliform]]+Table1[[#This Row],[Max Total Coliform]])/2</f>
        <v>48700</v>
      </c>
      <c r="AC1543">
        <f>MIN(10, (Table1[[#This Row],[Avg BOD]]/4)*10)</f>
        <v>10</v>
      </c>
      <c r="AD1543">
        <f>MIN(10, (Table1[[#This Row],[Avg Fecal Coliform]]/600)*10)</f>
        <v>10</v>
      </c>
      <c r="AE1543">
        <f>MIN(10, (Table1[[#This Row],[Avg Nitrate N + Nitrite N]]/10)*10)</f>
        <v>6</v>
      </c>
      <c r="AF1543">
        <f>IF(OR(Table1[[#This Row],[Avg pH]]&lt;6.5,Table1[[#This Row],[Avg pH]]&gt;8.5),10,0)</f>
        <v>0</v>
      </c>
      <c r="AG1543">
        <f>MAX(0, 10-(2*Table1[[#This Row],[Avg Dissolved Oxygen]]))</f>
        <v>0.30000000000000071</v>
      </c>
      <c r="AH1543">
        <f>(Table1[[#This Row],[Fecal Score]]*0.3) + (Table1[[#This Row],[BOD Score]]*0.25) + (Table1[[#This Row],[Nitrate Score]]*0.2) + (Table1[[#This Row],[pH Score]]*0.15) + (Table1[[#This Row],[Dissolved Oxygen Score]]*0.1)</f>
        <v>6.73</v>
      </c>
      <c r="AI1543">
        <v>2020</v>
      </c>
    </row>
    <row r="1544" spans="1:35">
      <c r="A1544">
        <v>4546</v>
      </c>
      <c r="B1544" t="s">
        <v>569</v>
      </c>
      <c r="C1544" t="s">
        <v>1</v>
      </c>
      <c r="D1544" t="s">
        <v>113</v>
      </c>
      <c r="E1544">
        <v>25</v>
      </c>
      <c r="F1544">
        <v>28</v>
      </c>
      <c r="G1544">
        <f>(Table1[[#This Row],[Min Temperature]]+Table1[[#This Row],[Max Temperature]])/2</f>
        <v>26.5</v>
      </c>
      <c r="H1544">
        <v>1</v>
      </c>
      <c r="I1544">
        <v>6.3</v>
      </c>
      <c r="J1544">
        <f>(Table1[[#This Row],[Min Dissolved Oxygen]]+Table1[[#This Row],[Max Dissolved Oxygen]])/2</f>
        <v>3.65</v>
      </c>
      <c r="K1544">
        <v>6.8</v>
      </c>
      <c r="L1544">
        <v>7.5</v>
      </c>
      <c r="M1544">
        <f>(Table1[[#This Row],[Min pH]]+Table1[[#This Row],[Max pH]])/2</f>
        <v>7.15</v>
      </c>
      <c r="N1544">
        <v>625</v>
      </c>
      <c r="O1544">
        <v>1236</v>
      </c>
      <c r="P1544">
        <f>(Table1[[#This Row],[Min Conductivity]]+Table1[[#This Row],[Max Conductivity]])/2</f>
        <v>930.5</v>
      </c>
      <c r="Q1544">
        <v>4</v>
      </c>
      <c r="R1544">
        <v>10</v>
      </c>
      <c r="S1544">
        <f>(Table1[[#This Row],[Min BOD]]+Table1[[#This Row],[Max BOD]])/2</f>
        <v>7</v>
      </c>
      <c r="T1544">
        <v>0.67</v>
      </c>
      <c r="U1544">
        <v>13</v>
      </c>
      <c r="V1544">
        <f>(Table1[[#This Row],[Min Nitrate N + Nitrite N]]+Table1[[#This Row],[Max Nitrate N + Nitrite N]])/2</f>
        <v>6.835</v>
      </c>
      <c r="W1544">
        <v>1200</v>
      </c>
      <c r="X1544">
        <v>14000</v>
      </c>
      <c r="Y1544">
        <f>(Table1[[#This Row],[Min Fecal Coliform]]+Table1[[#This Row],[Max Fecal Coliform]])/2</f>
        <v>7600</v>
      </c>
      <c r="Z1544">
        <v>9200</v>
      </c>
      <c r="AA1544">
        <v>92000</v>
      </c>
      <c r="AB1544">
        <f>(Table1[[#This Row],[Min Total Coliform]]+Table1[[#This Row],[Max Total Coliform]])/2</f>
        <v>50600</v>
      </c>
      <c r="AC1544">
        <f>MIN(10, (Table1[[#This Row],[Avg BOD]]/4)*10)</f>
        <v>10</v>
      </c>
      <c r="AD1544">
        <f>MIN(10, (Table1[[#This Row],[Avg Fecal Coliform]]/600)*10)</f>
        <v>10</v>
      </c>
      <c r="AE1544">
        <f>MIN(10, (Table1[[#This Row],[Avg Nitrate N + Nitrite N]]/10)*10)</f>
        <v>6.835</v>
      </c>
      <c r="AF1544">
        <f>IF(OR(Table1[[#This Row],[Avg pH]]&lt;6.5,Table1[[#This Row],[Avg pH]]&gt;8.5),10,0)</f>
        <v>0</v>
      </c>
      <c r="AG1544">
        <f>MAX(0, 10-(2*Table1[[#This Row],[Avg Dissolved Oxygen]]))</f>
        <v>2.7</v>
      </c>
      <c r="AH1544">
        <f>(Table1[[#This Row],[Fecal Score]]*0.3) + (Table1[[#This Row],[BOD Score]]*0.25) + (Table1[[#This Row],[Nitrate Score]]*0.2) + (Table1[[#This Row],[pH Score]]*0.15) + (Table1[[#This Row],[Dissolved Oxygen Score]]*0.1)</f>
        <v>7.1370000000000005</v>
      </c>
      <c r="AI1544">
        <v>2020</v>
      </c>
    </row>
    <row r="1545" spans="1:35">
      <c r="A1545">
        <v>4547</v>
      </c>
      <c r="B1545" t="s">
        <v>570</v>
      </c>
      <c r="C1545" t="s">
        <v>1</v>
      </c>
      <c r="D1545" t="s">
        <v>113</v>
      </c>
      <c r="E1545">
        <v>25</v>
      </c>
      <c r="F1545">
        <v>28</v>
      </c>
      <c r="G1545">
        <f>(Table1[[#This Row],[Min Temperature]]+Table1[[#This Row],[Max Temperature]])/2</f>
        <v>26.5</v>
      </c>
      <c r="H1545">
        <v>4.0999999999999996</v>
      </c>
      <c r="I1545">
        <v>6</v>
      </c>
      <c r="J1545">
        <f>(Table1[[#This Row],[Min Dissolved Oxygen]]+Table1[[#This Row],[Max Dissolved Oxygen]])/2</f>
        <v>5.05</v>
      </c>
      <c r="K1545">
        <v>7</v>
      </c>
      <c r="L1545">
        <v>7.8</v>
      </c>
      <c r="M1545">
        <f>(Table1[[#This Row],[Min pH]]+Table1[[#This Row],[Max pH]])/2</f>
        <v>7.4</v>
      </c>
      <c r="N1545">
        <v>660</v>
      </c>
      <c r="O1545">
        <v>1066</v>
      </c>
      <c r="P1545">
        <f>(Table1[[#This Row],[Min Conductivity]]+Table1[[#This Row],[Max Conductivity]])/2</f>
        <v>863</v>
      </c>
      <c r="Q1545">
        <v>4</v>
      </c>
      <c r="R1545">
        <v>8</v>
      </c>
      <c r="S1545">
        <f>(Table1[[#This Row],[Min BOD]]+Table1[[#This Row],[Max BOD]])/2</f>
        <v>6</v>
      </c>
      <c r="T1545">
        <v>0.78</v>
      </c>
      <c r="U1545">
        <v>3</v>
      </c>
      <c r="V1545">
        <f>(Table1[[#This Row],[Min Nitrate N + Nitrite N]]+Table1[[#This Row],[Max Nitrate N + Nitrite N]])/2</f>
        <v>1.8900000000000001</v>
      </c>
      <c r="W1545">
        <v>940</v>
      </c>
      <c r="X1545">
        <v>140000</v>
      </c>
      <c r="Y1545">
        <f>(Table1[[#This Row],[Min Fecal Coliform]]+Table1[[#This Row],[Max Fecal Coliform]])/2</f>
        <v>70470</v>
      </c>
      <c r="Z1545">
        <v>5400</v>
      </c>
      <c r="AA1545">
        <v>1600000</v>
      </c>
      <c r="AB1545">
        <f>(Table1[[#This Row],[Min Total Coliform]]+Table1[[#This Row],[Max Total Coliform]])/2</f>
        <v>802700</v>
      </c>
      <c r="AC1545">
        <f>MIN(10, (Table1[[#This Row],[Avg BOD]]/4)*10)</f>
        <v>10</v>
      </c>
      <c r="AD1545">
        <f>MIN(10, (Table1[[#This Row],[Avg Fecal Coliform]]/600)*10)</f>
        <v>10</v>
      </c>
      <c r="AE1545">
        <f>MIN(10, (Table1[[#This Row],[Avg Nitrate N + Nitrite N]]/10)*10)</f>
        <v>1.8900000000000001</v>
      </c>
      <c r="AF1545">
        <f>IF(OR(Table1[[#This Row],[Avg pH]]&lt;6.5,Table1[[#This Row],[Avg pH]]&gt;8.5),10,0)</f>
        <v>0</v>
      </c>
      <c r="AG1545">
        <f>MAX(0, 10-(2*Table1[[#This Row],[Avg Dissolved Oxygen]]))</f>
        <v>0</v>
      </c>
      <c r="AH1545">
        <f>(Table1[[#This Row],[Fecal Score]]*0.3) + (Table1[[#This Row],[BOD Score]]*0.25) + (Table1[[#This Row],[Nitrate Score]]*0.2) + (Table1[[#This Row],[pH Score]]*0.15) + (Table1[[#This Row],[Dissolved Oxygen Score]]*0.1)</f>
        <v>5.8780000000000001</v>
      </c>
      <c r="AI1545">
        <v>2020</v>
      </c>
    </row>
    <row r="1546" spans="1:35">
      <c r="A1546">
        <v>3559</v>
      </c>
      <c r="B1546" t="s">
        <v>145</v>
      </c>
      <c r="C1546" t="s">
        <v>35</v>
      </c>
      <c r="D1546" t="s">
        <v>113</v>
      </c>
      <c r="E1546">
        <v>20</v>
      </c>
      <c r="F1546">
        <v>28</v>
      </c>
      <c r="G1546">
        <f>(Table1[[#This Row],[Min Temperature]]+Table1[[#This Row],[Max Temperature]])/2</f>
        <v>24</v>
      </c>
      <c r="H1546">
        <v>6.8</v>
      </c>
      <c r="I1546">
        <v>7.2</v>
      </c>
      <c r="J1546">
        <f>(Table1[[#This Row],[Min Dissolved Oxygen]]+Table1[[#This Row],[Max Dissolved Oxygen]])/2</f>
        <v>7</v>
      </c>
      <c r="K1546">
        <v>7.1</v>
      </c>
      <c r="L1546">
        <v>8.6999999999999993</v>
      </c>
      <c r="M1546">
        <f>(Table1[[#This Row],[Min pH]]+Table1[[#This Row],[Max pH]])/2</f>
        <v>7.8999999999999995</v>
      </c>
      <c r="N1546">
        <v>260</v>
      </c>
      <c r="O1546">
        <v>418</v>
      </c>
      <c r="P1546">
        <f>(Table1[[#This Row],[Min Conductivity]]+Table1[[#This Row],[Max Conductivity]])/2</f>
        <v>339</v>
      </c>
      <c r="Q1546">
        <v>3</v>
      </c>
      <c r="R1546">
        <v>6</v>
      </c>
      <c r="S1546">
        <f>(Table1[[#This Row],[Min BOD]]+Table1[[#This Row],[Max BOD]])/2</f>
        <v>4.5</v>
      </c>
      <c r="T1546">
        <v>0.1</v>
      </c>
      <c r="U1546">
        <v>0.3</v>
      </c>
      <c r="V1546">
        <f>(Table1[[#This Row],[Min Nitrate N + Nitrite N]]+Table1[[#This Row],[Max Nitrate N + Nitrite N]])/2</f>
        <v>0.2</v>
      </c>
      <c r="W1546">
        <v>350</v>
      </c>
      <c r="X1546">
        <v>1100</v>
      </c>
      <c r="Y1546">
        <f>(Table1[[#This Row],[Min Fecal Coliform]]+Table1[[#This Row],[Max Fecal Coliform]])/2</f>
        <v>725</v>
      </c>
      <c r="Z1546">
        <v>1600</v>
      </c>
      <c r="AA1546">
        <v>3500</v>
      </c>
      <c r="AB1546">
        <f>(Table1[[#This Row],[Min Total Coliform]]+Table1[[#This Row],[Max Total Coliform]])/2</f>
        <v>2550</v>
      </c>
      <c r="AC1546">
        <f>MIN(10, (Table1[[#This Row],[Avg BOD]]/4)*10)</f>
        <v>10</v>
      </c>
      <c r="AD1546">
        <f>MIN(10, (Table1[[#This Row],[Avg Fecal Coliform]]/600)*10)</f>
        <v>10</v>
      </c>
      <c r="AE1546">
        <f>MIN(10, (Table1[[#This Row],[Avg Nitrate N + Nitrite N]]/10)*10)</f>
        <v>0.2</v>
      </c>
      <c r="AF1546">
        <f>IF(OR(Table1[[#This Row],[Avg pH]]&lt;6.5,Table1[[#This Row],[Avg pH]]&gt;8.5),10,0)</f>
        <v>0</v>
      </c>
      <c r="AG1546">
        <f>MAX(0, 10-(2*Table1[[#This Row],[Avg Dissolved Oxygen]]))</f>
        <v>0</v>
      </c>
      <c r="AH1546">
        <f>(Table1[[#This Row],[Fecal Score]]*0.3) + (Table1[[#This Row],[BOD Score]]*0.25) + (Table1[[#This Row],[Nitrate Score]]*0.2) + (Table1[[#This Row],[pH Score]]*0.15) + (Table1[[#This Row],[Dissolved Oxygen Score]]*0.1)</f>
        <v>5.54</v>
      </c>
      <c r="AI1546">
        <v>2020</v>
      </c>
    </row>
    <row r="1547" spans="1:35">
      <c r="A1547">
        <v>3560</v>
      </c>
      <c r="B1547" t="s">
        <v>571</v>
      </c>
      <c r="C1547" t="s">
        <v>35</v>
      </c>
      <c r="D1547" t="s">
        <v>113</v>
      </c>
      <c r="E1547">
        <v>24</v>
      </c>
      <c r="F1547">
        <v>30</v>
      </c>
      <c r="G1547">
        <f>(Table1[[#This Row],[Min Temperature]]+Table1[[#This Row],[Max Temperature]])/2</f>
        <v>27</v>
      </c>
      <c r="H1547">
        <v>3.8</v>
      </c>
      <c r="I1547">
        <v>8.6</v>
      </c>
      <c r="J1547">
        <f>(Table1[[#This Row],[Min Dissolved Oxygen]]+Table1[[#This Row],[Max Dissolved Oxygen]])/2</f>
        <v>6.1999999999999993</v>
      </c>
      <c r="K1547">
        <v>8.6</v>
      </c>
      <c r="L1547">
        <v>9.4</v>
      </c>
      <c r="M1547">
        <f>(Table1[[#This Row],[Min pH]]+Table1[[#This Row],[Max pH]])/2</f>
        <v>9</v>
      </c>
      <c r="N1547">
        <v>810</v>
      </c>
      <c r="O1547">
        <v>3142</v>
      </c>
      <c r="P1547">
        <f>(Table1[[#This Row],[Min Conductivity]]+Table1[[#This Row],[Max Conductivity]])/2</f>
        <v>1976</v>
      </c>
      <c r="Q1547">
        <v>16</v>
      </c>
      <c r="R1547">
        <v>39</v>
      </c>
      <c r="S1547">
        <f>(Table1[[#This Row],[Min BOD]]+Table1[[#This Row],[Max BOD]])/2</f>
        <v>27.5</v>
      </c>
      <c r="T1547">
        <v>0.1</v>
      </c>
      <c r="U1547">
        <v>1.25</v>
      </c>
      <c r="V1547">
        <f>(Table1[[#This Row],[Min Nitrate N + Nitrite N]]+Table1[[#This Row],[Max Nitrate N + Nitrite N]])/2</f>
        <v>0.67500000000000004</v>
      </c>
      <c r="W1547">
        <v>6300</v>
      </c>
      <c r="X1547">
        <v>28000</v>
      </c>
      <c r="Y1547">
        <f>(Table1[[#This Row],[Min Fecal Coliform]]+Table1[[#This Row],[Max Fecal Coliform]])/2</f>
        <v>17150</v>
      </c>
      <c r="Z1547">
        <v>22000</v>
      </c>
      <c r="AA1547">
        <v>92000</v>
      </c>
      <c r="AB1547">
        <f>(Table1[[#This Row],[Min Total Coliform]]+Table1[[#This Row],[Max Total Coliform]])/2</f>
        <v>57000</v>
      </c>
      <c r="AC1547">
        <f>MIN(10, (Table1[[#This Row],[Avg BOD]]/4)*10)</f>
        <v>10</v>
      </c>
      <c r="AD1547">
        <f>MIN(10, (Table1[[#This Row],[Avg Fecal Coliform]]/600)*10)</f>
        <v>10</v>
      </c>
      <c r="AE1547">
        <f>MIN(10, (Table1[[#This Row],[Avg Nitrate N + Nitrite N]]/10)*10)</f>
        <v>0.67500000000000004</v>
      </c>
      <c r="AF1547">
        <f>IF(OR(Table1[[#This Row],[Avg pH]]&lt;6.5,Table1[[#This Row],[Avg pH]]&gt;8.5),10,0)</f>
        <v>10</v>
      </c>
      <c r="AG1547">
        <f>MAX(0, 10-(2*Table1[[#This Row],[Avg Dissolved Oxygen]]))</f>
        <v>0</v>
      </c>
      <c r="AH1547">
        <f>(Table1[[#This Row],[Fecal Score]]*0.3) + (Table1[[#This Row],[BOD Score]]*0.25) + (Table1[[#This Row],[Nitrate Score]]*0.2) + (Table1[[#This Row],[pH Score]]*0.15) + (Table1[[#This Row],[Dissolved Oxygen Score]]*0.1)</f>
        <v>7.1349999999999998</v>
      </c>
      <c r="AI1547">
        <v>2020</v>
      </c>
    </row>
    <row r="1548" spans="1:35">
      <c r="A1548">
        <v>3561</v>
      </c>
      <c r="B1548" t="s">
        <v>572</v>
      </c>
      <c r="C1548" t="s">
        <v>35</v>
      </c>
      <c r="D1548" t="s">
        <v>113</v>
      </c>
      <c r="E1548">
        <v>20</v>
      </c>
      <c r="F1548">
        <v>28</v>
      </c>
      <c r="G1548">
        <f>(Table1[[#This Row],[Min Temperature]]+Table1[[#This Row],[Max Temperature]])/2</f>
        <v>24</v>
      </c>
      <c r="H1548">
        <v>6.8</v>
      </c>
      <c r="I1548">
        <v>7.2</v>
      </c>
      <c r="J1548">
        <f>(Table1[[#This Row],[Min Dissolved Oxygen]]+Table1[[#This Row],[Max Dissolved Oxygen]])/2</f>
        <v>7</v>
      </c>
      <c r="K1548">
        <v>7.5</v>
      </c>
      <c r="L1548">
        <v>9.1</v>
      </c>
      <c r="M1548">
        <f>(Table1[[#This Row],[Min pH]]+Table1[[#This Row],[Max pH]])/2</f>
        <v>8.3000000000000007</v>
      </c>
      <c r="N1548">
        <v>278</v>
      </c>
      <c r="O1548">
        <v>521</v>
      </c>
      <c r="P1548">
        <f>(Table1[[#This Row],[Min Conductivity]]+Table1[[#This Row],[Max Conductivity]])/2</f>
        <v>399.5</v>
      </c>
      <c r="Q1548">
        <v>4</v>
      </c>
      <c r="R1548">
        <v>6</v>
      </c>
      <c r="S1548">
        <f>(Table1[[#This Row],[Min BOD]]+Table1[[#This Row],[Max BOD]])/2</f>
        <v>5</v>
      </c>
      <c r="T1548">
        <v>0.1</v>
      </c>
      <c r="U1548">
        <v>0.3</v>
      </c>
      <c r="V1548">
        <f>(Table1[[#This Row],[Min Nitrate N + Nitrite N]]+Table1[[#This Row],[Max Nitrate N + Nitrite N]])/2</f>
        <v>0.2</v>
      </c>
      <c r="W1548">
        <v>580</v>
      </c>
      <c r="X1548">
        <v>1100</v>
      </c>
      <c r="Y1548">
        <f>(Table1[[#This Row],[Min Fecal Coliform]]+Table1[[#This Row],[Max Fecal Coliform]])/2</f>
        <v>840</v>
      </c>
      <c r="Z1548">
        <v>2100</v>
      </c>
      <c r="AA1548">
        <v>3500</v>
      </c>
      <c r="AB1548">
        <f>(Table1[[#This Row],[Min Total Coliform]]+Table1[[#This Row],[Max Total Coliform]])/2</f>
        <v>2800</v>
      </c>
      <c r="AC1548">
        <f>MIN(10, (Table1[[#This Row],[Avg BOD]]/4)*10)</f>
        <v>10</v>
      </c>
      <c r="AD1548">
        <f>MIN(10, (Table1[[#This Row],[Avg Fecal Coliform]]/600)*10)</f>
        <v>10</v>
      </c>
      <c r="AE1548">
        <f>MIN(10, (Table1[[#This Row],[Avg Nitrate N + Nitrite N]]/10)*10)</f>
        <v>0.2</v>
      </c>
      <c r="AF1548">
        <f>IF(OR(Table1[[#This Row],[Avg pH]]&lt;6.5,Table1[[#This Row],[Avg pH]]&gt;8.5),10,0)</f>
        <v>0</v>
      </c>
      <c r="AG1548">
        <f>MAX(0, 10-(2*Table1[[#This Row],[Avg Dissolved Oxygen]]))</f>
        <v>0</v>
      </c>
      <c r="AH1548">
        <f>(Table1[[#This Row],[Fecal Score]]*0.3) + (Table1[[#This Row],[BOD Score]]*0.25) + (Table1[[#This Row],[Nitrate Score]]*0.2) + (Table1[[#This Row],[pH Score]]*0.15) + (Table1[[#This Row],[Dissolved Oxygen Score]]*0.1)</f>
        <v>5.54</v>
      </c>
      <c r="AI1548">
        <v>2020</v>
      </c>
    </row>
    <row r="1549" spans="1:35">
      <c r="A1549">
        <v>3565</v>
      </c>
      <c r="B1549" t="s">
        <v>148</v>
      </c>
      <c r="C1549" t="s">
        <v>35</v>
      </c>
      <c r="D1549" t="s">
        <v>113</v>
      </c>
      <c r="E1549">
        <v>27</v>
      </c>
      <c r="F1549">
        <v>32</v>
      </c>
      <c r="G1549">
        <f>(Table1[[#This Row],[Min Temperature]]+Table1[[#This Row],[Max Temperature]])/2</f>
        <v>29.5</v>
      </c>
      <c r="H1549">
        <v>5.3</v>
      </c>
      <c r="I1549">
        <v>7.6</v>
      </c>
      <c r="J1549">
        <f>(Table1[[#This Row],[Min Dissolved Oxygen]]+Table1[[#This Row],[Max Dissolved Oxygen]])/2</f>
        <v>6.4499999999999993</v>
      </c>
      <c r="K1549">
        <v>6.6</v>
      </c>
      <c r="L1549">
        <v>7.4</v>
      </c>
      <c r="M1549">
        <f>(Table1[[#This Row],[Min pH]]+Table1[[#This Row],[Max pH]])/2</f>
        <v>7</v>
      </c>
      <c r="N1549">
        <v>128</v>
      </c>
      <c r="O1549">
        <v>166</v>
      </c>
      <c r="P1549">
        <f>(Table1[[#This Row],[Min Conductivity]]+Table1[[#This Row],[Max Conductivity]])/2</f>
        <v>147</v>
      </c>
      <c r="Q1549">
        <v>2</v>
      </c>
      <c r="R1549">
        <v>3</v>
      </c>
      <c r="S1549">
        <f>(Table1[[#This Row],[Min BOD]]+Table1[[#This Row],[Max BOD]])/2</f>
        <v>2.5</v>
      </c>
      <c r="T1549">
        <v>0.08</v>
      </c>
      <c r="U1549">
        <v>2.4900000000000002</v>
      </c>
      <c r="V1549">
        <f>(Table1[[#This Row],[Min Nitrate N + Nitrite N]]+Table1[[#This Row],[Max Nitrate N + Nitrite N]])/2</f>
        <v>1.2850000000000001</v>
      </c>
      <c r="W1549">
        <v>2</v>
      </c>
      <c r="X1549">
        <v>1600</v>
      </c>
      <c r="Y1549">
        <f>(Table1[[#This Row],[Min Fecal Coliform]]+Table1[[#This Row],[Max Fecal Coliform]])/2</f>
        <v>801</v>
      </c>
      <c r="Z1549">
        <v>7</v>
      </c>
      <c r="AA1549">
        <v>1600</v>
      </c>
      <c r="AB1549">
        <f>(Table1[[#This Row],[Min Total Coliform]]+Table1[[#This Row],[Max Total Coliform]])/2</f>
        <v>803.5</v>
      </c>
      <c r="AC1549">
        <f>MIN(10, (Table1[[#This Row],[Avg BOD]]/4)*10)</f>
        <v>6.25</v>
      </c>
      <c r="AD1549">
        <f>MIN(10, (Table1[[#This Row],[Avg Fecal Coliform]]/600)*10)</f>
        <v>10</v>
      </c>
      <c r="AE1549">
        <f>MIN(10, (Table1[[#This Row],[Avg Nitrate N + Nitrite N]]/10)*10)</f>
        <v>1.2850000000000001</v>
      </c>
      <c r="AF1549">
        <f>IF(OR(Table1[[#This Row],[Avg pH]]&lt;6.5,Table1[[#This Row],[Avg pH]]&gt;8.5),10,0)</f>
        <v>0</v>
      </c>
      <c r="AG1549">
        <f>MAX(0, 10-(2*Table1[[#This Row],[Avg Dissolved Oxygen]]))</f>
        <v>0</v>
      </c>
      <c r="AH1549">
        <f>(Table1[[#This Row],[Fecal Score]]*0.3) + (Table1[[#This Row],[BOD Score]]*0.25) + (Table1[[#This Row],[Nitrate Score]]*0.2) + (Table1[[#This Row],[pH Score]]*0.15) + (Table1[[#This Row],[Dissolved Oxygen Score]]*0.1)</f>
        <v>4.8194999999999997</v>
      </c>
      <c r="AI1549">
        <v>2020</v>
      </c>
    </row>
    <row r="1550" spans="1:35">
      <c r="A1550">
        <v>3588</v>
      </c>
      <c r="B1550" t="s">
        <v>573</v>
      </c>
      <c r="C1550" t="s">
        <v>35</v>
      </c>
      <c r="D1550" t="s">
        <v>113</v>
      </c>
      <c r="E1550">
        <v>21</v>
      </c>
      <c r="F1550">
        <v>26</v>
      </c>
      <c r="G1550">
        <f>(Table1[[#This Row],[Min Temperature]]+Table1[[#This Row],[Max Temperature]])/2</f>
        <v>23.5</v>
      </c>
      <c r="H1550">
        <v>4.5</v>
      </c>
      <c r="I1550">
        <v>6.7</v>
      </c>
      <c r="J1550">
        <f>(Table1[[#This Row],[Min Dissolved Oxygen]]+Table1[[#This Row],[Max Dissolved Oxygen]])/2</f>
        <v>5.6</v>
      </c>
      <c r="K1550">
        <v>7.2</v>
      </c>
      <c r="L1550">
        <v>8.4</v>
      </c>
      <c r="M1550">
        <f>(Table1[[#This Row],[Min pH]]+Table1[[#This Row],[Max pH]])/2</f>
        <v>7.8000000000000007</v>
      </c>
      <c r="N1550">
        <v>552</v>
      </c>
      <c r="O1550">
        <v>868</v>
      </c>
      <c r="P1550">
        <f>(Table1[[#This Row],[Min Conductivity]]+Table1[[#This Row],[Max Conductivity]])/2</f>
        <v>710</v>
      </c>
      <c r="Q1550">
        <v>3</v>
      </c>
      <c r="R1550">
        <v>7.2</v>
      </c>
      <c r="S1550">
        <f>(Table1[[#This Row],[Min BOD]]+Table1[[#This Row],[Max BOD]])/2</f>
        <v>5.0999999999999996</v>
      </c>
      <c r="T1550">
        <v>1.5</v>
      </c>
      <c r="U1550">
        <v>5</v>
      </c>
      <c r="V1550">
        <f>(Table1[[#This Row],[Min Nitrate N + Nitrite N]]+Table1[[#This Row],[Max Nitrate N + Nitrite N]])/2</f>
        <v>3.25</v>
      </c>
      <c r="W1550">
        <v>780</v>
      </c>
      <c r="X1550">
        <v>1300</v>
      </c>
      <c r="Y1550">
        <f>(Table1[[#This Row],[Min Fecal Coliform]]+Table1[[#This Row],[Max Fecal Coliform]])/2</f>
        <v>1040</v>
      </c>
      <c r="Z1550">
        <v>4300</v>
      </c>
      <c r="AA1550">
        <v>6300</v>
      </c>
      <c r="AB1550">
        <f>(Table1[[#This Row],[Min Total Coliform]]+Table1[[#This Row],[Max Total Coliform]])/2</f>
        <v>5300</v>
      </c>
      <c r="AC1550">
        <f>MIN(10, (Table1[[#This Row],[Avg BOD]]/4)*10)</f>
        <v>10</v>
      </c>
      <c r="AD1550">
        <f>MIN(10, (Table1[[#This Row],[Avg Fecal Coliform]]/600)*10)</f>
        <v>10</v>
      </c>
      <c r="AE1550">
        <f>MIN(10, (Table1[[#This Row],[Avg Nitrate N + Nitrite N]]/10)*10)</f>
        <v>3.25</v>
      </c>
      <c r="AF1550">
        <f>IF(OR(Table1[[#This Row],[Avg pH]]&lt;6.5,Table1[[#This Row],[Avg pH]]&gt;8.5),10,0)</f>
        <v>0</v>
      </c>
      <c r="AG1550">
        <f>MAX(0, 10-(2*Table1[[#This Row],[Avg Dissolved Oxygen]]))</f>
        <v>0</v>
      </c>
      <c r="AH1550">
        <f>(Table1[[#This Row],[Fecal Score]]*0.3) + (Table1[[#This Row],[BOD Score]]*0.25) + (Table1[[#This Row],[Nitrate Score]]*0.2) + (Table1[[#This Row],[pH Score]]*0.15) + (Table1[[#This Row],[Dissolved Oxygen Score]]*0.1)</f>
        <v>6.15</v>
      </c>
      <c r="AI1550">
        <v>2020</v>
      </c>
    </row>
    <row r="1551" spans="1:35">
      <c r="A1551">
        <v>3589</v>
      </c>
      <c r="B1551" t="s">
        <v>443</v>
      </c>
      <c r="C1551" t="s">
        <v>35</v>
      </c>
      <c r="D1551" t="s">
        <v>113</v>
      </c>
      <c r="E1551">
        <v>25</v>
      </c>
      <c r="F1551">
        <v>28</v>
      </c>
      <c r="G1551">
        <f>(Table1[[#This Row],[Min Temperature]]+Table1[[#This Row],[Max Temperature]])/2</f>
        <v>26.5</v>
      </c>
      <c r="H1551">
        <v>4.5</v>
      </c>
      <c r="I1551">
        <v>6.9</v>
      </c>
      <c r="J1551">
        <f>(Table1[[#This Row],[Min Dissolved Oxygen]]+Table1[[#This Row],[Max Dissolved Oxygen]])/2</f>
        <v>5.7</v>
      </c>
      <c r="K1551">
        <v>6.5</v>
      </c>
      <c r="L1551">
        <v>7.6</v>
      </c>
      <c r="M1551">
        <f>(Table1[[#This Row],[Min pH]]+Table1[[#This Row],[Max pH]])/2</f>
        <v>7.05</v>
      </c>
      <c r="N1551">
        <v>487</v>
      </c>
      <c r="O1551">
        <v>1661</v>
      </c>
      <c r="P1551">
        <f>(Table1[[#This Row],[Min Conductivity]]+Table1[[#This Row],[Max Conductivity]])/2</f>
        <v>1074</v>
      </c>
      <c r="Q1551">
        <v>3</v>
      </c>
      <c r="R1551">
        <v>9</v>
      </c>
      <c r="S1551">
        <f>(Table1[[#This Row],[Min BOD]]+Table1[[#This Row],[Max BOD]])/2</f>
        <v>6</v>
      </c>
      <c r="T1551">
        <v>0.83</v>
      </c>
      <c r="U1551">
        <v>3.8</v>
      </c>
      <c r="V1551">
        <f>(Table1[[#This Row],[Min Nitrate N + Nitrite N]]+Table1[[#This Row],[Max Nitrate N + Nitrite N]])/2</f>
        <v>2.3149999999999999</v>
      </c>
      <c r="W1551">
        <v>940</v>
      </c>
      <c r="X1551">
        <v>940000</v>
      </c>
      <c r="Y1551">
        <f>(Table1[[#This Row],[Min Fecal Coliform]]+Table1[[#This Row],[Max Fecal Coliform]])/2</f>
        <v>470470</v>
      </c>
      <c r="Z1551">
        <v>5400</v>
      </c>
      <c r="AA1551">
        <v>9200000</v>
      </c>
      <c r="AB1551">
        <f>(Table1[[#This Row],[Min Total Coliform]]+Table1[[#This Row],[Max Total Coliform]])/2</f>
        <v>4602700</v>
      </c>
      <c r="AC1551">
        <f>MIN(10, (Table1[[#This Row],[Avg BOD]]/4)*10)</f>
        <v>10</v>
      </c>
      <c r="AD1551">
        <f>MIN(10, (Table1[[#This Row],[Avg Fecal Coliform]]/600)*10)</f>
        <v>10</v>
      </c>
      <c r="AE1551">
        <f>MIN(10, (Table1[[#This Row],[Avg Nitrate N + Nitrite N]]/10)*10)</f>
        <v>2.3149999999999999</v>
      </c>
      <c r="AF1551">
        <f>IF(OR(Table1[[#This Row],[Avg pH]]&lt;6.5,Table1[[#This Row],[Avg pH]]&gt;8.5),10,0)</f>
        <v>0</v>
      </c>
      <c r="AG1551">
        <f>MAX(0, 10-(2*Table1[[#This Row],[Avg Dissolved Oxygen]]))</f>
        <v>0</v>
      </c>
      <c r="AH1551">
        <f>(Table1[[#This Row],[Fecal Score]]*0.3) + (Table1[[#This Row],[BOD Score]]*0.25) + (Table1[[#This Row],[Nitrate Score]]*0.2) + (Table1[[#This Row],[pH Score]]*0.15) + (Table1[[#This Row],[Dissolved Oxygen Score]]*0.1)</f>
        <v>5.9630000000000001</v>
      </c>
      <c r="AI1551">
        <v>2020</v>
      </c>
    </row>
    <row r="1552" spans="1:35">
      <c r="A1552">
        <v>3590</v>
      </c>
      <c r="B1552" t="s">
        <v>151</v>
      </c>
      <c r="C1552" t="s">
        <v>35</v>
      </c>
      <c r="D1552" t="s">
        <v>113</v>
      </c>
      <c r="E1552">
        <v>24</v>
      </c>
      <c r="F1552">
        <v>30</v>
      </c>
      <c r="G1552">
        <f>(Table1[[#This Row],[Min Temperature]]+Table1[[#This Row],[Max Temperature]])/2</f>
        <v>27</v>
      </c>
      <c r="H1552">
        <v>4</v>
      </c>
      <c r="I1552">
        <v>8.1999999999999993</v>
      </c>
      <c r="J1552">
        <f>(Table1[[#This Row],[Min Dissolved Oxygen]]+Table1[[#This Row],[Max Dissolved Oxygen]])/2</f>
        <v>6.1</v>
      </c>
      <c r="K1552">
        <v>6.9</v>
      </c>
      <c r="L1552">
        <v>8.1999999999999993</v>
      </c>
      <c r="M1552">
        <f>(Table1[[#This Row],[Min pH]]+Table1[[#This Row],[Max pH]])/2</f>
        <v>7.55</v>
      </c>
      <c r="N1552">
        <v>399</v>
      </c>
      <c r="O1552">
        <v>592</v>
      </c>
      <c r="P1552">
        <f>(Table1[[#This Row],[Min Conductivity]]+Table1[[#This Row],[Max Conductivity]])/2</f>
        <v>495.5</v>
      </c>
      <c r="Q1552">
        <v>4</v>
      </c>
      <c r="R1552">
        <v>9</v>
      </c>
      <c r="S1552">
        <f>(Table1[[#This Row],[Min BOD]]+Table1[[#This Row],[Max BOD]])/2</f>
        <v>6.5</v>
      </c>
      <c r="T1552">
        <v>0.12</v>
      </c>
      <c r="U1552">
        <v>3.31</v>
      </c>
      <c r="V1552">
        <f>(Table1[[#This Row],[Min Nitrate N + Nitrite N]]+Table1[[#This Row],[Max Nitrate N + Nitrite N]])/2</f>
        <v>1.7150000000000001</v>
      </c>
      <c r="W1552">
        <v>230</v>
      </c>
      <c r="X1552">
        <v>14000</v>
      </c>
      <c r="Y1552">
        <f>(Table1[[#This Row],[Min Fecal Coliform]]+Table1[[#This Row],[Max Fecal Coliform]])/2</f>
        <v>7115</v>
      </c>
      <c r="Z1552">
        <v>3500</v>
      </c>
      <c r="AA1552">
        <v>160000</v>
      </c>
      <c r="AB1552">
        <f>(Table1[[#This Row],[Min Total Coliform]]+Table1[[#This Row],[Max Total Coliform]])/2</f>
        <v>81750</v>
      </c>
      <c r="AC1552">
        <f>MIN(10, (Table1[[#This Row],[Avg BOD]]/4)*10)</f>
        <v>10</v>
      </c>
      <c r="AD1552">
        <f>MIN(10, (Table1[[#This Row],[Avg Fecal Coliform]]/600)*10)</f>
        <v>10</v>
      </c>
      <c r="AE1552">
        <f>MIN(10, (Table1[[#This Row],[Avg Nitrate N + Nitrite N]]/10)*10)</f>
        <v>1.7150000000000001</v>
      </c>
      <c r="AF1552">
        <f>IF(OR(Table1[[#This Row],[Avg pH]]&lt;6.5,Table1[[#This Row],[Avg pH]]&gt;8.5),10,0)</f>
        <v>0</v>
      </c>
      <c r="AG1552">
        <f>MAX(0, 10-(2*Table1[[#This Row],[Avg Dissolved Oxygen]]))</f>
        <v>0</v>
      </c>
      <c r="AH1552">
        <f>(Table1[[#This Row],[Fecal Score]]*0.3) + (Table1[[#This Row],[BOD Score]]*0.25) + (Table1[[#This Row],[Nitrate Score]]*0.2) + (Table1[[#This Row],[pH Score]]*0.15) + (Table1[[#This Row],[Dissolved Oxygen Score]]*0.1)</f>
        <v>5.843</v>
      </c>
      <c r="AI1552">
        <v>2020</v>
      </c>
    </row>
    <row r="1553" spans="1:35">
      <c r="A1553">
        <v>3594</v>
      </c>
      <c r="B1553" t="s">
        <v>152</v>
      </c>
      <c r="C1553" t="s">
        <v>35</v>
      </c>
      <c r="D1553" t="s">
        <v>113</v>
      </c>
      <c r="E1553">
        <v>25</v>
      </c>
      <c r="F1553">
        <v>27</v>
      </c>
      <c r="G1553">
        <f>(Table1[[#This Row],[Min Temperature]]+Table1[[#This Row],[Max Temperature]])/2</f>
        <v>26</v>
      </c>
      <c r="H1553">
        <v>3.6</v>
      </c>
      <c r="I1553">
        <v>7.6</v>
      </c>
      <c r="J1553">
        <f>(Table1[[#This Row],[Min Dissolved Oxygen]]+Table1[[#This Row],[Max Dissolved Oxygen]])/2</f>
        <v>5.6</v>
      </c>
      <c r="K1553">
        <v>6.5</v>
      </c>
      <c r="L1553">
        <v>8.6</v>
      </c>
      <c r="M1553">
        <f>(Table1[[#This Row],[Min pH]]+Table1[[#This Row],[Max pH]])/2</f>
        <v>7.55</v>
      </c>
      <c r="N1553">
        <v>357</v>
      </c>
      <c r="O1553">
        <v>570</v>
      </c>
      <c r="P1553">
        <f>(Table1[[#This Row],[Min Conductivity]]+Table1[[#This Row],[Max Conductivity]])/2</f>
        <v>463.5</v>
      </c>
      <c r="Q1553">
        <v>3</v>
      </c>
      <c r="R1553">
        <v>8</v>
      </c>
      <c r="S1553">
        <f>(Table1[[#This Row],[Min BOD]]+Table1[[#This Row],[Max BOD]])/2</f>
        <v>5.5</v>
      </c>
      <c r="T1553">
        <v>0.18</v>
      </c>
      <c r="U1553">
        <v>4.59</v>
      </c>
      <c r="V1553">
        <f>(Table1[[#This Row],[Min Nitrate N + Nitrite N]]+Table1[[#This Row],[Max Nitrate N + Nitrite N]])/2</f>
        <v>2.3849999999999998</v>
      </c>
      <c r="W1553">
        <v>230</v>
      </c>
      <c r="X1553">
        <v>70000</v>
      </c>
      <c r="Y1553">
        <f>(Table1[[#This Row],[Min Fecal Coliform]]+Table1[[#This Row],[Max Fecal Coliform]])/2</f>
        <v>35115</v>
      </c>
      <c r="Z1553">
        <v>3500</v>
      </c>
      <c r="AA1553">
        <v>540000</v>
      </c>
      <c r="AB1553">
        <f>(Table1[[#This Row],[Min Total Coliform]]+Table1[[#This Row],[Max Total Coliform]])/2</f>
        <v>271750</v>
      </c>
      <c r="AC1553">
        <f>MIN(10, (Table1[[#This Row],[Avg BOD]]/4)*10)</f>
        <v>10</v>
      </c>
      <c r="AD1553">
        <f>MIN(10, (Table1[[#This Row],[Avg Fecal Coliform]]/600)*10)</f>
        <v>10</v>
      </c>
      <c r="AE1553">
        <f>MIN(10, (Table1[[#This Row],[Avg Nitrate N + Nitrite N]]/10)*10)</f>
        <v>2.3849999999999998</v>
      </c>
      <c r="AF1553">
        <f>IF(OR(Table1[[#This Row],[Avg pH]]&lt;6.5,Table1[[#This Row],[Avg pH]]&gt;8.5),10,0)</f>
        <v>0</v>
      </c>
      <c r="AG1553">
        <f>MAX(0, 10-(2*Table1[[#This Row],[Avg Dissolved Oxygen]]))</f>
        <v>0</v>
      </c>
      <c r="AH1553">
        <f>(Table1[[#This Row],[Fecal Score]]*0.3) + (Table1[[#This Row],[BOD Score]]*0.25) + (Table1[[#This Row],[Nitrate Score]]*0.2) + (Table1[[#This Row],[pH Score]]*0.15) + (Table1[[#This Row],[Dissolved Oxygen Score]]*0.1)</f>
        <v>5.9770000000000003</v>
      </c>
      <c r="AI1553">
        <v>2020</v>
      </c>
    </row>
    <row r="1554" spans="1:35">
      <c r="A1554">
        <v>3595</v>
      </c>
      <c r="B1554" t="s">
        <v>153</v>
      </c>
      <c r="C1554" t="s">
        <v>35</v>
      </c>
      <c r="D1554" t="s">
        <v>113</v>
      </c>
      <c r="E1554">
        <v>25</v>
      </c>
      <c r="F1554">
        <v>28</v>
      </c>
      <c r="G1554">
        <f>(Table1[[#This Row],[Min Temperature]]+Table1[[#This Row],[Max Temperature]])/2</f>
        <v>26.5</v>
      </c>
      <c r="H1554">
        <v>0.5</v>
      </c>
      <c r="I1554">
        <v>6.3</v>
      </c>
      <c r="J1554">
        <f>(Table1[[#This Row],[Min Dissolved Oxygen]]+Table1[[#This Row],[Max Dissolved Oxygen]])/2</f>
        <v>3.4</v>
      </c>
      <c r="K1554">
        <v>6</v>
      </c>
      <c r="L1554">
        <v>8.3000000000000007</v>
      </c>
      <c r="M1554">
        <f>(Table1[[#This Row],[Min pH]]+Table1[[#This Row],[Max pH]])/2</f>
        <v>7.15</v>
      </c>
      <c r="N1554">
        <v>426</v>
      </c>
      <c r="O1554">
        <v>1469</v>
      </c>
      <c r="P1554">
        <f>(Table1[[#This Row],[Min Conductivity]]+Table1[[#This Row],[Max Conductivity]])/2</f>
        <v>947.5</v>
      </c>
      <c r="Q1554">
        <v>4</v>
      </c>
      <c r="R1554">
        <v>41</v>
      </c>
      <c r="S1554">
        <f>(Table1[[#This Row],[Min BOD]]+Table1[[#This Row],[Max BOD]])/2</f>
        <v>22.5</v>
      </c>
      <c r="T1554">
        <v>0.57999999999999996</v>
      </c>
      <c r="U1554">
        <v>4</v>
      </c>
      <c r="V1554">
        <f>(Table1[[#This Row],[Min Nitrate N + Nitrite N]]+Table1[[#This Row],[Max Nitrate N + Nitrite N]])/2</f>
        <v>2.29</v>
      </c>
      <c r="W1554">
        <v>4600</v>
      </c>
      <c r="X1554">
        <v>210000</v>
      </c>
      <c r="Y1554">
        <f>(Table1[[#This Row],[Min Fecal Coliform]]+Table1[[#This Row],[Max Fecal Coliform]])/2</f>
        <v>107300</v>
      </c>
      <c r="Z1554">
        <v>54000</v>
      </c>
      <c r="AA1554">
        <v>1600000</v>
      </c>
      <c r="AB1554">
        <f>(Table1[[#This Row],[Min Total Coliform]]+Table1[[#This Row],[Max Total Coliform]])/2</f>
        <v>827000</v>
      </c>
      <c r="AC1554">
        <f>MIN(10, (Table1[[#This Row],[Avg BOD]]/4)*10)</f>
        <v>10</v>
      </c>
      <c r="AD1554">
        <f>MIN(10, (Table1[[#This Row],[Avg Fecal Coliform]]/600)*10)</f>
        <v>10</v>
      </c>
      <c r="AE1554">
        <f>MIN(10, (Table1[[#This Row],[Avg Nitrate N + Nitrite N]]/10)*10)</f>
        <v>2.29</v>
      </c>
      <c r="AF1554">
        <f>IF(OR(Table1[[#This Row],[Avg pH]]&lt;6.5,Table1[[#This Row],[Avg pH]]&gt;8.5),10,0)</f>
        <v>0</v>
      </c>
      <c r="AG1554">
        <f>MAX(0, 10-(2*Table1[[#This Row],[Avg Dissolved Oxygen]]))</f>
        <v>3.2</v>
      </c>
      <c r="AH1554">
        <f>(Table1[[#This Row],[Fecal Score]]*0.3) + (Table1[[#This Row],[BOD Score]]*0.25) + (Table1[[#This Row],[Nitrate Score]]*0.2) + (Table1[[#This Row],[pH Score]]*0.15) + (Table1[[#This Row],[Dissolved Oxygen Score]]*0.1)</f>
        <v>6.2780000000000005</v>
      </c>
      <c r="AI1554">
        <v>2020</v>
      </c>
    </row>
    <row r="1555" spans="1:35">
      <c r="A1555">
        <v>3596</v>
      </c>
      <c r="B1555" t="s">
        <v>791</v>
      </c>
      <c r="C1555" t="s">
        <v>35</v>
      </c>
      <c r="D1555" t="s">
        <v>113</v>
      </c>
      <c r="E1555">
        <v>22</v>
      </c>
      <c r="F1555">
        <v>28</v>
      </c>
      <c r="G1555">
        <f>(Table1[[#This Row],[Min Temperature]]+Table1[[#This Row],[Max Temperature]])/2</f>
        <v>25</v>
      </c>
      <c r="H1555">
        <v>4</v>
      </c>
      <c r="I1555">
        <v>6.8</v>
      </c>
      <c r="J1555">
        <f>(Table1[[#This Row],[Min Dissolved Oxygen]]+Table1[[#This Row],[Max Dissolved Oxygen]])/2</f>
        <v>5.4</v>
      </c>
      <c r="K1555">
        <v>5.6</v>
      </c>
      <c r="L1555">
        <v>6.6</v>
      </c>
      <c r="M1555">
        <f>(Table1[[#This Row],[Min pH]]+Table1[[#This Row],[Max pH]])/2</f>
        <v>6.1</v>
      </c>
      <c r="N1555">
        <v>187</v>
      </c>
      <c r="O1555">
        <v>415</v>
      </c>
      <c r="P1555">
        <f>(Table1[[#This Row],[Min Conductivity]]+Table1[[#This Row],[Max Conductivity]])/2</f>
        <v>301</v>
      </c>
      <c r="Q1555">
        <v>3</v>
      </c>
      <c r="R1555">
        <v>6</v>
      </c>
      <c r="S1555">
        <f>(Table1[[#This Row],[Min BOD]]+Table1[[#This Row],[Max BOD]])/2</f>
        <v>4.5</v>
      </c>
      <c r="T1555">
        <v>0.41</v>
      </c>
      <c r="U1555">
        <v>2.89</v>
      </c>
      <c r="V1555">
        <f>(Table1[[#This Row],[Min Nitrate N + Nitrite N]]+Table1[[#This Row],[Max Nitrate N + Nitrite N]])/2</f>
        <v>1.6500000000000001</v>
      </c>
      <c r="W1555">
        <v>700</v>
      </c>
      <c r="X1555">
        <v>150000</v>
      </c>
      <c r="Y1555">
        <f>(Table1[[#This Row],[Min Fecal Coliform]]+Table1[[#This Row],[Max Fecal Coliform]])/2</f>
        <v>75350</v>
      </c>
      <c r="Z1555">
        <v>5400</v>
      </c>
      <c r="AA1555">
        <v>1600000</v>
      </c>
      <c r="AB1555">
        <f>(Table1[[#This Row],[Min Total Coliform]]+Table1[[#This Row],[Max Total Coliform]])/2</f>
        <v>802700</v>
      </c>
      <c r="AC1555">
        <f>MIN(10, (Table1[[#This Row],[Avg BOD]]/4)*10)</f>
        <v>10</v>
      </c>
      <c r="AD1555">
        <f>MIN(10, (Table1[[#This Row],[Avg Fecal Coliform]]/600)*10)</f>
        <v>10</v>
      </c>
      <c r="AE1555">
        <f>MIN(10, (Table1[[#This Row],[Avg Nitrate N + Nitrite N]]/10)*10)</f>
        <v>1.6500000000000001</v>
      </c>
      <c r="AF1555">
        <f>IF(OR(Table1[[#This Row],[Avg pH]]&lt;6.5,Table1[[#This Row],[Avg pH]]&gt;8.5),10,0)</f>
        <v>10</v>
      </c>
      <c r="AG1555">
        <f>MAX(0, 10-(2*Table1[[#This Row],[Avg Dissolved Oxygen]]))</f>
        <v>0</v>
      </c>
      <c r="AH1555">
        <f>(Table1[[#This Row],[Fecal Score]]*0.3) + (Table1[[#This Row],[BOD Score]]*0.25) + (Table1[[#This Row],[Nitrate Score]]*0.2) + (Table1[[#This Row],[pH Score]]*0.15) + (Table1[[#This Row],[Dissolved Oxygen Score]]*0.1)</f>
        <v>7.33</v>
      </c>
      <c r="AI1555">
        <v>2020</v>
      </c>
    </row>
    <row r="1556" spans="1:35">
      <c r="A1556">
        <v>3597</v>
      </c>
      <c r="B1556" t="s">
        <v>154</v>
      </c>
      <c r="C1556" t="s">
        <v>35</v>
      </c>
      <c r="D1556" t="s">
        <v>113</v>
      </c>
      <c r="E1556">
        <v>24</v>
      </c>
      <c r="F1556">
        <v>34</v>
      </c>
      <c r="G1556">
        <f>(Table1[[#This Row],[Min Temperature]]+Table1[[#This Row],[Max Temperature]])/2</f>
        <v>29</v>
      </c>
      <c r="H1556">
        <v>0.9</v>
      </c>
      <c r="I1556">
        <v>6.7</v>
      </c>
      <c r="J1556">
        <f>(Table1[[#This Row],[Min Dissolved Oxygen]]+Table1[[#This Row],[Max Dissolved Oxygen]])/2</f>
        <v>3.8000000000000003</v>
      </c>
      <c r="K1556">
        <v>6.3</v>
      </c>
      <c r="L1556">
        <v>7.7</v>
      </c>
      <c r="M1556">
        <f>(Table1[[#This Row],[Min pH]]+Table1[[#This Row],[Max pH]])/2</f>
        <v>7</v>
      </c>
      <c r="N1556">
        <v>76</v>
      </c>
      <c r="O1556">
        <v>1852</v>
      </c>
      <c r="P1556">
        <f>(Table1[[#This Row],[Min Conductivity]]+Table1[[#This Row],[Max Conductivity]])/2</f>
        <v>964</v>
      </c>
      <c r="Q1556">
        <v>2</v>
      </c>
      <c r="R1556">
        <v>31</v>
      </c>
      <c r="S1556">
        <f>(Table1[[#This Row],[Min BOD]]+Table1[[#This Row],[Max BOD]])/2</f>
        <v>16.5</v>
      </c>
      <c r="T1556">
        <v>0.82</v>
      </c>
      <c r="U1556">
        <v>4.5</v>
      </c>
      <c r="V1556">
        <f>(Table1[[#This Row],[Min Nitrate N + Nitrite N]]+Table1[[#This Row],[Max Nitrate N + Nitrite N]])/2</f>
        <v>2.66</v>
      </c>
      <c r="W1556">
        <v>790</v>
      </c>
      <c r="X1556">
        <v>170000</v>
      </c>
      <c r="Y1556">
        <f>(Table1[[#This Row],[Min Fecal Coliform]]+Table1[[#This Row],[Max Fecal Coliform]])/2</f>
        <v>85395</v>
      </c>
      <c r="Z1556">
        <v>9200</v>
      </c>
      <c r="AA1556">
        <v>1600000</v>
      </c>
      <c r="AB1556">
        <f>(Table1[[#This Row],[Min Total Coliform]]+Table1[[#This Row],[Max Total Coliform]])/2</f>
        <v>804600</v>
      </c>
      <c r="AC1556">
        <f>MIN(10, (Table1[[#This Row],[Avg BOD]]/4)*10)</f>
        <v>10</v>
      </c>
      <c r="AD1556">
        <f>MIN(10, (Table1[[#This Row],[Avg Fecal Coliform]]/600)*10)</f>
        <v>10</v>
      </c>
      <c r="AE1556">
        <f>MIN(10, (Table1[[#This Row],[Avg Nitrate N + Nitrite N]]/10)*10)</f>
        <v>2.66</v>
      </c>
      <c r="AF1556">
        <f>IF(OR(Table1[[#This Row],[Avg pH]]&lt;6.5,Table1[[#This Row],[Avg pH]]&gt;8.5),10,0)</f>
        <v>0</v>
      </c>
      <c r="AG1556">
        <f>MAX(0, 10-(2*Table1[[#This Row],[Avg Dissolved Oxygen]]))</f>
        <v>2.3999999999999995</v>
      </c>
      <c r="AH1556">
        <f>(Table1[[#This Row],[Fecal Score]]*0.3) + (Table1[[#This Row],[BOD Score]]*0.25) + (Table1[[#This Row],[Nitrate Score]]*0.2) + (Table1[[#This Row],[pH Score]]*0.15) + (Table1[[#This Row],[Dissolved Oxygen Score]]*0.1)</f>
        <v>6.2720000000000002</v>
      </c>
      <c r="AI1556">
        <v>2020</v>
      </c>
    </row>
    <row r="1557" spans="1:35">
      <c r="A1557">
        <v>3598</v>
      </c>
      <c r="B1557" t="s">
        <v>155</v>
      </c>
      <c r="C1557" t="s">
        <v>35</v>
      </c>
      <c r="D1557" t="s">
        <v>113</v>
      </c>
      <c r="E1557">
        <v>23</v>
      </c>
      <c r="F1557">
        <v>36</v>
      </c>
      <c r="G1557">
        <f>(Table1[[#This Row],[Min Temperature]]+Table1[[#This Row],[Max Temperature]])/2</f>
        <v>29.5</v>
      </c>
      <c r="H1557">
        <v>2.5</v>
      </c>
      <c r="I1557">
        <v>12</v>
      </c>
      <c r="J1557">
        <f>(Table1[[#This Row],[Min Dissolved Oxygen]]+Table1[[#This Row],[Max Dissolved Oxygen]])/2</f>
        <v>7.25</v>
      </c>
      <c r="K1557">
        <v>6.7</v>
      </c>
      <c r="L1557">
        <v>8.6999999999999993</v>
      </c>
      <c r="M1557">
        <f>(Table1[[#This Row],[Min pH]]+Table1[[#This Row],[Max pH]])/2</f>
        <v>7.6999999999999993</v>
      </c>
      <c r="N1557">
        <v>124</v>
      </c>
      <c r="O1557">
        <v>1228</v>
      </c>
      <c r="P1557">
        <f>(Table1[[#This Row],[Min Conductivity]]+Table1[[#This Row],[Max Conductivity]])/2</f>
        <v>676</v>
      </c>
      <c r="Q1557">
        <v>4</v>
      </c>
      <c r="R1557">
        <v>29</v>
      </c>
      <c r="S1557">
        <f>(Table1[[#This Row],[Min BOD]]+Table1[[#This Row],[Max BOD]])/2</f>
        <v>16.5</v>
      </c>
      <c r="T1557">
        <v>1.1499999999999999</v>
      </c>
      <c r="U1557">
        <v>4.7</v>
      </c>
      <c r="V1557">
        <f>(Table1[[#This Row],[Min Nitrate N + Nitrite N]]+Table1[[#This Row],[Max Nitrate N + Nitrite N]])/2</f>
        <v>2.9249999999999998</v>
      </c>
      <c r="W1557">
        <v>700</v>
      </c>
      <c r="X1557">
        <v>1200000</v>
      </c>
      <c r="Y1557">
        <f>(Table1[[#This Row],[Min Fecal Coliform]]+Table1[[#This Row],[Max Fecal Coliform]])/2</f>
        <v>600350</v>
      </c>
      <c r="Z1557">
        <v>5400</v>
      </c>
      <c r="AA1557">
        <v>9200000</v>
      </c>
      <c r="AB1557">
        <f>(Table1[[#This Row],[Min Total Coliform]]+Table1[[#This Row],[Max Total Coliform]])/2</f>
        <v>4602700</v>
      </c>
      <c r="AC1557">
        <f>MIN(10, (Table1[[#This Row],[Avg BOD]]/4)*10)</f>
        <v>10</v>
      </c>
      <c r="AD1557">
        <f>MIN(10, (Table1[[#This Row],[Avg Fecal Coliform]]/600)*10)</f>
        <v>10</v>
      </c>
      <c r="AE1557">
        <f>MIN(10, (Table1[[#This Row],[Avg Nitrate N + Nitrite N]]/10)*10)</f>
        <v>2.9249999999999998</v>
      </c>
      <c r="AF1557">
        <f>IF(OR(Table1[[#This Row],[Avg pH]]&lt;6.5,Table1[[#This Row],[Avg pH]]&gt;8.5),10,0)</f>
        <v>0</v>
      </c>
      <c r="AG1557">
        <f>MAX(0, 10-(2*Table1[[#This Row],[Avg Dissolved Oxygen]]))</f>
        <v>0</v>
      </c>
      <c r="AH1557">
        <f>(Table1[[#This Row],[Fecal Score]]*0.3) + (Table1[[#This Row],[BOD Score]]*0.25) + (Table1[[#This Row],[Nitrate Score]]*0.2) + (Table1[[#This Row],[pH Score]]*0.15) + (Table1[[#This Row],[Dissolved Oxygen Score]]*0.1)</f>
        <v>6.085</v>
      </c>
      <c r="AI1557">
        <v>2020</v>
      </c>
    </row>
    <row r="1558" spans="1:35">
      <c r="A1558">
        <v>3599</v>
      </c>
      <c r="B1558" t="s">
        <v>156</v>
      </c>
      <c r="C1558" t="s">
        <v>35</v>
      </c>
      <c r="D1558" t="s">
        <v>113</v>
      </c>
      <c r="E1558">
        <v>23</v>
      </c>
      <c r="F1558">
        <v>35</v>
      </c>
      <c r="G1558">
        <f>(Table1[[#This Row],[Min Temperature]]+Table1[[#This Row],[Max Temperature]])/2</f>
        <v>29</v>
      </c>
      <c r="H1558">
        <v>3</v>
      </c>
      <c r="I1558">
        <v>6.2</v>
      </c>
      <c r="J1558">
        <f>(Table1[[#This Row],[Min Dissolved Oxygen]]+Table1[[#This Row],[Max Dissolved Oxygen]])/2</f>
        <v>4.5999999999999996</v>
      </c>
      <c r="K1558">
        <v>6.2</v>
      </c>
      <c r="L1558">
        <v>8.5</v>
      </c>
      <c r="M1558">
        <f>(Table1[[#This Row],[Min pH]]+Table1[[#This Row],[Max pH]])/2</f>
        <v>7.35</v>
      </c>
      <c r="N1558">
        <v>525</v>
      </c>
      <c r="O1558">
        <v>1594</v>
      </c>
      <c r="P1558">
        <f>(Table1[[#This Row],[Min Conductivity]]+Table1[[#This Row],[Max Conductivity]])/2</f>
        <v>1059.5</v>
      </c>
      <c r="Q1558">
        <v>4</v>
      </c>
      <c r="R1558">
        <v>20</v>
      </c>
      <c r="S1558">
        <f>(Table1[[#This Row],[Min BOD]]+Table1[[#This Row],[Max BOD]])/2</f>
        <v>12</v>
      </c>
      <c r="T1558">
        <v>1</v>
      </c>
      <c r="U1558">
        <v>5.9</v>
      </c>
      <c r="V1558">
        <f>(Table1[[#This Row],[Min Nitrate N + Nitrite N]]+Table1[[#This Row],[Max Nitrate N + Nitrite N]])/2</f>
        <v>3.45</v>
      </c>
      <c r="W1558">
        <v>79</v>
      </c>
      <c r="X1558">
        <v>48000</v>
      </c>
      <c r="Y1558">
        <f>(Table1[[#This Row],[Min Fecal Coliform]]+Table1[[#This Row],[Max Fecal Coliform]])/2</f>
        <v>24039.5</v>
      </c>
      <c r="Z1558">
        <v>9200</v>
      </c>
      <c r="AA1558">
        <v>350000</v>
      </c>
      <c r="AB1558">
        <f>(Table1[[#This Row],[Min Total Coliform]]+Table1[[#This Row],[Max Total Coliform]])/2</f>
        <v>179600</v>
      </c>
      <c r="AC1558">
        <f>MIN(10, (Table1[[#This Row],[Avg BOD]]/4)*10)</f>
        <v>10</v>
      </c>
      <c r="AD1558">
        <f>MIN(10, (Table1[[#This Row],[Avg Fecal Coliform]]/600)*10)</f>
        <v>10</v>
      </c>
      <c r="AE1558">
        <f>MIN(10, (Table1[[#This Row],[Avg Nitrate N + Nitrite N]]/10)*10)</f>
        <v>3.45</v>
      </c>
      <c r="AF1558">
        <f>IF(OR(Table1[[#This Row],[Avg pH]]&lt;6.5,Table1[[#This Row],[Avg pH]]&gt;8.5),10,0)</f>
        <v>0</v>
      </c>
      <c r="AG1558">
        <f>MAX(0, 10-(2*Table1[[#This Row],[Avg Dissolved Oxygen]]))</f>
        <v>0.80000000000000071</v>
      </c>
      <c r="AH1558">
        <f>(Table1[[#This Row],[Fecal Score]]*0.3) + (Table1[[#This Row],[BOD Score]]*0.25) + (Table1[[#This Row],[Nitrate Score]]*0.2) + (Table1[[#This Row],[pH Score]]*0.15) + (Table1[[#This Row],[Dissolved Oxygen Score]]*0.1)</f>
        <v>6.2700000000000005</v>
      </c>
      <c r="AI1558">
        <v>2020</v>
      </c>
    </row>
    <row r="1559" spans="1:35">
      <c r="A1559">
        <v>3600</v>
      </c>
      <c r="B1559" t="s">
        <v>157</v>
      </c>
      <c r="C1559" t="s">
        <v>35</v>
      </c>
      <c r="D1559" t="s">
        <v>113</v>
      </c>
      <c r="E1559">
        <v>22</v>
      </c>
      <c r="F1559">
        <v>30</v>
      </c>
      <c r="G1559">
        <f>(Table1[[#This Row],[Min Temperature]]+Table1[[#This Row],[Max Temperature]])/2</f>
        <v>26</v>
      </c>
      <c r="H1559">
        <v>0.5</v>
      </c>
      <c r="I1559">
        <v>8.4</v>
      </c>
      <c r="J1559">
        <f>(Table1[[#This Row],[Min Dissolved Oxygen]]+Table1[[#This Row],[Max Dissolved Oxygen]])/2</f>
        <v>4.45</v>
      </c>
      <c r="K1559">
        <v>6.5</v>
      </c>
      <c r="L1559">
        <v>8.1999999999999993</v>
      </c>
      <c r="M1559">
        <f>(Table1[[#This Row],[Min pH]]+Table1[[#This Row],[Max pH]])/2</f>
        <v>7.35</v>
      </c>
      <c r="N1559">
        <v>1114</v>
      </c>
      <c r="O1559">
        <v>3780</v>
      </c>
      <c r="P1559">
        <f>(Table1[[#This Row],[Min Conductivity]]+Table1[[#This Row],[Max Conductivity]])/2</f>
        <v>2447</v>
      </c>
      <c r="Q1559">
        <v>6</v>
      </c>
      <c r="R1559">
        <v>46</v>
      </c>
      <c r="S1559">
        <f>(Table1[[#This Row],[Min BOD]]+Table1[[#This Row],[Max BOD]])/2</f>
        <v>26</v>
      </c>
      <c r="T1559">
        <v>2.42</v>
      </c>
      <c r="U1559">
        <v>16</v>
      </c>
      <c r="V1559">
        <f>(Table1[[#This Row],[Min Nitrate N + Nitrite N]]+Table1[[#This Row],[Max Nitrate N + Nitrite N]])/2</f>
        <v>9.2100000000000009</v>
      </c>
      <c r="W1559">
        <v>1100</v>
      </c>
      <c r="X1559">
        <v>1500000</v>
      </c>
      <c r="Y1559">
        <f>(Table1[[#This Row],[Min Fecal Coliform]]+Table1[[#This Row],[Max Fecal Coliform]])/2</f>
        <v>750550</v>
      </c>
      <c r="Z1559">
        <v>9200</v>
      </c>
      <c r="AA1559">
        <v>16000000</v>
      </c>
      <c r="AB1559">
        <f>(Table1[[#This Row],[Min Total Coliform]]+Table1[[#This Row],[Max Total Coliform]])/2</f>
        <v>8004600</v>
      </c>
      <c r="AC1559">
        <f>MIN(10, (Table1[[#This Row],[Avg BOD]]/4)*10)</f>
        <v>10</v>
      </c>
      <c r="AD1559">
        <f>MIN(10, (Table1[[#This Row],[Avg Fecal Coliform]]/600)*10)</f>
        <v>10</v>
      </c>
      <c r="AE1559">
        <f>MIN(10, (Table1[[#This Row],[Avg Nitrate N + Nitrite N]]/10)*10)</f>
        <v>9.2100000000000009</v>
      </c>
      <c r="AF1559">
        <f>IF(OR(Table1[[#This Row],[Avg pH]]&lt;6.5,Table1[[#This Row],[Avg pH]]&gt;8.5),10,0)</f>
        <v>0</v>
      </c>
      <c r="AG1559">
        <f>MAX(0, 10-(2*Table1[[#This Row],[Avg Dissolved Oxygen]]))</f>
        <v>1.0999999999999996</v>
      </c>
      <c r="AH1559">
        <f>(Table1[[#This Row],[Fecal Score]]*0.3) + (Table1[[#This Row],[BOD Score]]*0.25) + (Table1[[#This Row],[Nitrate Score]]*0.2) + (Table1[[#This Row],[pH Score]]*0.15) + (Table1[[#This Row],[Dissolved Oxygen Score]]*0.1)</f>
        <v>7.4520000000000008</v>
      </c>
      <c r="AI1559">
        <v>2020</v>
      </c>
    </row>
    <row r="1560" spans="1:35">
      <c r="A1560">
        <v>3603</v>
      </c>
      <c r="B1560" t="s">
        <v>158</v>
      </c>
      <c r="C1560" t="s">
        <v>35</v>
      </c>
      <c r="D1560" t="s">
        <v>113</v>
      </c>
      <c r="E1560">
        <v>25</v>
      </c>
      <c r="F1560">
        <v>33</v>
      </c>
      <c r="G1560">
        <f>(Table1[[#This Row],[Min Temperature]]+Table1[[#This Row],[Max Temperature]])/2</f>
        <v>29</v>
      </c>
      <c r="H1560">
        <v>0.5</v>
      </c>
      <c r="I1560">
        <v>6.5</v>
      </c>
      <c r="J1560">
        <f>(Table1[[#This Row],[Min Dissolved Oxygen]]+Table1[[#This Row],[Max Dissolved Oxygen]])/2</f>
        <v>3.5</v>
      </c>
      <c r="K1560">
        <v>6.6</v>
      </c>
      <c r="L1560">
        <v>7.5</v>
      </c>
      <c r="M1560">
        <f>(Table1[[#This Row],[Min pH]]+Table1[[#This Row],[Max pH]])/2</f>
        <v>7.05</v>
      </c>
      <c r="N1560">
        <v>277</v>
      </c>
      <c r="O1560">
        <v>1791</v>
      </c>
      <c r="P1560">
        <f>(Table1[[#This Row],[Min Conductivity]]+Table1[[#This Row],[Max Conductivity]])/2</f>
        <v>1034</v>
      </c>
      <c r="Q1560">
        <v>4</v>
      </c>
      <c r="R1560">
        <v>50</v>
      </c>
      <c r="S1560">
        <f>(Table1[[#This Row],[Min BOD]]+Table1[[#This Row],[Max BOD]])/2</f>
        <v>27</v>
      </c>
      <c r="T1560">
        <v>1.66</v>
      </c>
      <c r="U1560">
        <v>12.2</v>
      </c>
      <c r="V1560">
        <f>(Table1[[#This Row],[Min Nitrate N + Nitrite N]]+Table1[[#This Row],[Max Nitrate N + Nitrite N]])/2</f>
        <v>6.93</v>
      </c>
      <c r="W1560">
        <v>840</v>
      </c>
      <c r="X1560">
        <v>480000</v>
      </c>
      <c r="Y1560">
        <f>(Table1[[#This Row],[Min Fecal Coliform]]+Table1[[#This Row],[Max Fecal Coliform]])/2</f>
        <v>240420</v>
      </c>
      <c r="Z1560">
        <v>9200</v>
      </c>
      <c r="AA1560">
        <v>5400000</v>
      </c>
      <c r="AB1560">
        <f>(Table1[[#This Row],[Min Total Coliform]]+Table1[[#This Row],[Max Total Coliform]])/2</f>
        <v>2704600</v>
      </c>
      <c r="AC1560">
        <f>MIN(10, (Table1[[#This Row],[Avg BOD]]/4)*10)</f>
        <v>10</v>
      </c>
      <c r="AD1560">
        <f>MIN(10, (Table1[[#This Row],[Avg Fecal Coliform]]/600)*10)</f>
        <v>10</v>
      </c>
      <c r="AE1560">
        <f>MIN(10, (Table1[[#This Row],[Avg Nitrate N + Nitrite N]]/10)*10)</f>
        <v>6.93</v>
      </c>
      <c r="AF1560">
        <f>IF(OR(Table1[[#This Row],[Avg pH]]&lt;6.5,Table1[[#This Row],[Avg pH]]&gt;8.5),10,0)</f>
        <v>0</v>
      </c>
      <c r="AG1560">
        <f>MAX(0, 10-(2*Table1[[#This Row],[Avg Dissolved Oxygen]]))</f>
        <v>3</v>
      </c>
      <c r="AH1560">
        <f>(Table1[[#This Row],[Fecal Score]]*0.3) + (Table1[[#This Row],[BOD Score]]*0.25) + (Table1[[#This Row],[Nitrate Score]]*0.2) + (Table1[[#This Row],[pH Score]]*0.15) + (Table1[[#This Row],[Dissolved Oxygen Score]]*0.1)</f>
        <v>7.1859999999999999</v>
      </c>
      <c r="AI1560">
        <v>2020</v>
      </c>
    </row>
    <row r="1561" spans="1:35">
      <c r="A1561">
        <v>3604</v>
      </c>
      <c r="B1561" t="s">
        <v>159</v>
      </c>
      <c r="C1561" t="s">
        <v>35</v>
      </c>
      <c r="D1561" t="s">
        <v>113</v>
      </c>
      <c r="E1561">
        <v>25</v>
      </c>
      <c r="F1561">
        <v>25</v>
      </c>
      <c r="G1561">
        <f>(Table1[[#This Row],[Min Temperature]]+Table1[[#This Row],[Max Temperature]])/2</f>
        <v>25</v>
      </c>
      <c r="H1561">
        <v>4.5999999999999996</v>
      </c>
      <c r="I1561">
        <v>5.3</v>
      </c>
      <c r="J1561">
        <f>(Table1[[#This Row],[Min Dissolved Oxygen]]+Table1[[#This Row],[Max Dissolved Oxygen]])/2</f>
        <v>4.9499999999999993</v>
      </c>
      <c r="K1561">
        <v>6.2</v>
      </c>
      <c r="L1561">
        <v>6.9</v>
      </c>
      <c r="M1561">
        <f>(Table1[[#This Row],[Min pH]]+Table1[[#This Row],[Max pH]])/2</f>
        <v>6.5500000000000007</v>
      </c>
      <c r="N1561">
        <v>714</v>
      </c>
      <c r="O1561">
        <v>791</v>
      </c>
      <c r="P1561">
        <f>(Table1[[#This Row],[Min Conductivity]]+Table1[[#This Row],[Max Conductivity]])/2</f>
        <v>752.5</v>
      </c>
      <c r="Q1561">
        <v>5</v>
      </c>
      <c r="R1561">
        <v>8</v>
      </c>
      <c r="S1561">
        <f>(Table1[[#This Row],[Min BOD]]+Table1[[#This Row],[Max BOD]])/2</f>
        <v>6.5</v>
      </c>
      <c r="T1561">
        <v>1.1000000000000001</v>
      </c>
      <c r="U1561">
        <v>3.61</v>
      </c>
      <c r="V1561">
        <f>(Table1[[#This Row],[Min Nitrate N + Nitrite N]]+Table1[[#This Row],[Max Nitrate N + Nitrite N]])/2</f>
        <v>2.355</v>
      </c>
      <c r="W1561">
        <v>6300</v>
      </c>
      <c r="X1561">
        <v>17000</v>
      </c>
      <c r="Y1561">
        <f>(Table1[[#This Row],[Min Fecal Coliform]]+Table1[[#This Row],[Max Fecal Coliform]])/2</f>
        <v>11650</v>
      </c>
      <c r="Z1561">
        <v>54000</v>
      </c>
      <c r="AA1561">
        <v>92000</v>
      </c>
      <c r="AB1561">
        <f>(Table1[[#This Row],[Min Total Coliform]]+Table1[[#This Row],[Max Total Coliform]])/2</f>
        <v>73000</v>
      </c>
      <c r="AC1561">
        <f>MIN(10, (Table1[[#This Row],[Avg BOD]]/4)*10)</f>
        <v>10</v>
      </c>
      <c r="AD1561">
        <f>MIN(10, (Table1[[#This Row],[Avg Fecal Coliform]]/600)*10)</f>
        <v>10</v>
      </c>
      <c r="AE1561">
        <f>MIN(10, (Table1[[#This Row],[Avg Nitrate N + Nitrite N]]/10)*10)</f>
        <v>2.355</v>
      </c>
      <c r="AF1561">
        <f>IF(OR(Table1[[#This Row],[Avg pH]]&lt;6.5,Table1[[#This Row],[Avg pH]]&gt;8.5),10,0)</f>
        <v>0</v>
      </c>
      <c r="AG1561">
        <f>MAX(0, 10-(2*Table1[[#This Row],[Avg Dissolved Oxygen]]))</f>
        <v>0.10000000000000142</v>
      </c>
      <c r="AH1561">
        <f>(Table1[[#This Row],[Fecal Score]]*0.3) + (Table1[[#This Row],[BOD Score]]*0.25) + (Table1[[#This Row],[Nitrate Score]]*0.2) + (Table1[[#This Row],[pH Score]]*0.15) + (Table1[[#This Row],[Dissolved Oxygen Score]]*0.1)</f>
        <v>5.9809999999999999</v>
      </c>
      <c r="AI1561">
        <v>2020</v>
      </c>
    </row>
    <row r="1562" spans="1:35">
      <c r="A1562">
        <v>3605</v>
      </c>
      <c r="B1562" t="s">
        <v>160</v>
      </c>
      <c r="C1562" t="s">
        <v>35</v>
      </c>
      <c r="D1562" t="s">
        <v>113</v>
      </c>
      <c r="E1562">
        <v>25</v>
      </c>
      <c r="F1562">
        <v>28</v>
      </c>
      <c r="G1562">
        <f>(Table1[[#This Row],[Min Temperature]]+Table1[[#This Row],[Max Temperature]])/2</f>
        <v>26.5</v>
      </c>
      <c r="H1562">
        <v>0.5</v>
      </c>
      <c r="I1562">
        <v>5.8</v>
      </c>
      <c r="J1562">
        <f>(Table1[[#This Row],[Min Dissolved Oxygen]]+Table1[[#This Row],[Max Dissolved Oxygen]])/2</f>
        <v>3.15</v>
      </c>
      <c r="K1562">
        <v>6.3</v>
      </c>
      <c r="L1562">
        <v>7.7</v>
      </c>
      <c r="M1562">
        <f>(Table1[[#This Row],[Min pH]]+Table1[[#This Row],[Max pH]])/2</f>
        <v>7</v>
      </c>
      <c r="N1562">
        <v>637</v>
      </c>
      <c r="O1562">
        <v>1988</v>
      </c>
      <c r="P1562">
        <f>(Table1[[#This Row],[Min Conductivity]]+Table1[[#This Row],[Max Conductivity]])/2</f>
        <v>1312.5</v>
      </c>
      <c r="Q1562">
        <v>4</v>
      </c>
      <c r="R1562">
        <v>51</v>
      </c>
      <c r="S1562">
        <f>(Table1[[#This Row],[Min BOD]]+Table1[[#This Row],[Max BOD]])/2</f>
        <v>27.5</v>
      </c>
      <c r="T1562">
        <v>1.4</v>
      </c>
      <c r="U1562">
        <v>29</v>
      </c>
      <c r="V1562">
        <f>(Table1[[#This Row],[Min Nitrate N + Nitrite N]]+Table1[[#This Row],[Max Nitrate N + Nitrite N]])/2</f>
        <v>15.2</v>
      </c>
      <c r="W1562">
        <v>790</v>
      </c>
      <c r="X1562">
        <v>94000</v>
      </c>
      <c r="Y1562">
        <f>(Table1[[#This Row],[Min Fecal Coliform]]+Table1[[#This Row],[Max Fecal Coliform]])/2</f>
        <v>47395</v>
      </c>
      <c r="Z1562">
        <v>16000</v>
      </c>
      <c r="AA1562">
        <v>920000</v>
      </c>
      <c r="AB1562">
        <f>(Table1[[#This Row],[Min Total Coliform]]+Table1[[#This Row],[Max Total Coliform]])/2</f>
        <v>468000</v>
      </c>
      <c r="AC1562">
        <f>MIN(10, (Table1[[#This Row],[Avg BOD]]/4)*10)</f>
        <v>10</v>
      </c>
      <c r="AD1562">
        <f>MIN(10, (Table1[[#This Row],[Avg Fecal Coliform]]/600)*10)</f>
        <v>10</v>
      </c>
      <c r="AE1562">
        <f>MIN(10, (Table1[[#This Row],[Avg Nitrate N + Nitrite N]]/10)*10)</f>
        <v>10</v>
      </c>
      <c r="AF1562">
        <f>IF(OR(Table1[[#This Row],[Avg pH]]&lt;6.5,Table1[[#This Row],[Avg pH]]&gt;8.5),10,0)</f>
        <v>0</v>
      </c>
      <c r="AG1562">
        <f>MAX(0, 10-(2*Table1[[#This Row],[Avg Dissolved Oxygen]]))</f>
        <v>3.7</v>
      </c>
      <c r="AH1562">
        <f>(Table1[[#This Row],[Fecal Score]]*0.3) + (Table1[[#This Row],[BOD Score]]*0.25) + (Table1[[#This Row],[Nitrate Score]]*0.2) + (Table1[[#This Row],[pH Score]]*0.15) + (Table1[[#This Row],[Dissolved Oxygen Score]]*0.1)</f>
        <v>7.87</v>
      </c>
      <c r="AI1562">
        <v>2020</v>
      </c>
    </row>
    <row r="1563" spans="1:35">
      <c r="A1563">
        <v>3606</v>
      </c>
      <c r="B1563" t="s">
        <v>161</v>
      </c>
      <c r="C1563" t="s">
        <v>35</v>
      </c>
      <c r="D1563" t="s">
        <v>113</v>
      </c>
      <c r="E1563">
        <v>24</v>
      </c>
      <c r="F1563">
        <v>33</v>
      </c>
      <c r="G1563">
        <f>(Table1[[#This Row],[Min Temperature]]+Table1[[#This Row],[Max Temperature]])/2</f>
        <v>28.5</v>
      </c>
      <c r="H1563">
        <v>0.6</v>
      </c>
      <c r="I1563">
        <v>13.5</v>
      </c>
      <c r="J1563">
        <f>(Table1[[#This Row],[Min Dissolved Oxygen]]+Table1[[#This Row],[Max Dissolved Oxygen]])/2</f>
        <v>7.05</v>
      </c>
      <c r="K1563">
        <v>6.4</v>
      </c>
      <c r="L1563">
        <v>7.6</v>
      </c>
      <c r="M1563">
        <f>(Table1[[#This Row],[Min pH]]+Table1[[#This Row],[Max pH]])/2</f>
        <v>7</v>
      </c>
      <c r="N1563">
        <v>243</v>
      </c>
      <c r="O1563">
        <v>1354</v>
      </c>
      <c r="P1563">
        <f>(Table1[[#This Row],[Min Conductivity]]+Table1[[#This Row],[Max Conductivity]])/2</f>
        <v>798.5</v>
      </c>
      <c r="Q1563">
        <v>3</v>
      </c>
      <c r="R1563">
        <v>13</v>
      </c>
      <c r="S1563">
        <f>(Table1[[#This Row],[Min BOD]]+Table1[[#This Row],[Max BOD]])/2</f>
        <v>8</v>
      </c>
      <c r="T1563">
        <v>0.73</v>
      </c>
      <c r="U1563">
        <v>13</v>
      </c>
      <c r="V1563">
        <f>(Table1[[#This Row],[Min Nitrate N + Nitrite N]]+Table1[[#This Row],[Max Nitrate N + Nitrite N]])/2</f>
        <v>6.8650000000000002</v>
      </c>
      <c r="W1563">
        <v>700</v>
      </c>
      <c r="X1563">
        <v>48000</v>
      </c>
      <c r="Y1563">
        <f>(Table1[[#This Row],[Min Fecal Coliform]]+Table1[[#This Row],[Max Fecal Coliform]])/2</f>
        <v>24350</v>
      </c>
      <c r="Z1563">
        <v>5400</v>
      </c>
      <c r="AA1563">
        <v>350000</v>
      </c>
      <c r="AB1563">
        <f>(Table1[[#This Row],[Min Total Coliform]]+Table1[[#This Row],[Max Total Coliform]])/2</f>
        <v>177700</v>
      </c>
      <c r="AC1563">
        <f>MIN(10, (Table1[[#This Row],[Avg BOD]]/4)*10)</f>
        <v>10</v>
      </c>
      <c r="AD1563">
        <f>MIN(10, (Table1[[#This Row],[Avg Fecal Coliform]]/600)*10)</f>
        <v>10</v>
      </c>
      <c r="AE1563">
        <f>MIN(10, (Table1[[#This Row],[Avg Nitrate N + Nitrite N]]/10)*10)</f>
        <v>6.8650000000000002</v>
      </c>
      <c r="AF1563">
        <f>IF(OR(Table1[[#This Row],[Avg pH]]&lt;6.5,Table1[[#This Row],[Avg pH]]&gt;8.5),10,0)</f>
        <v>0</v>
      </c>
      <c r="AG1563">
        <f>MAX(0, 10-(2*Table1[[#This Row],[Avg Dissolved Oxygen]]))</f>
        <v>0</v>
      </c>
      <c r="AH1563">
        <f>(Table1[[#This Row],[Fecal Score]]*0.3) + (Table1[[#This Row],[BOD Score]]*0.25) + (Table1[[#This Row],[Nitrate Score]]*0.2) + (Table1[[#This Row],[pH Score]]*0.15) + (Table1[[#This Row],[Dissolved Oxygen Score]]*0.1)</f>
        <v>6.8730000000000002</v>
      </c>
      <c r="AI1563">
        <v>2020</v>
      </c>
    </row>
    <row r="1564" spans="1:35">
      <c r="A1564">
        <v>3607</v>
      </c>
      <c r="B1564" t="s">
        <v>574</v>
      </c>
      <c r="C1564" t="s">
        <v>35</v>
      </c>
      <c r="D1564" t="s">
        <v>113</v>
      </c>
      <c r="E1564">
        <v>25</v>
      </c>
      <c r="F1564">
        <v>28</v>
      </c>
      <c r="G1564">
        <f>(Table1[[#This Row],[Min Temperature]]+Table1[[#This Row],[Max Temperature]])/2</f>
        <v>26.5</v>
      </c>
      <c r="H1564">
        <v>0.5</v>
      </c>
      <c r="I1564">
        <v>8.6</v>
      </c>
      <c r="J1564">
        <f>(Table1[[#This Row],[Min Dissolved Oxygen]]+Table1[[#This Row],[Max Dissolved Oxygen]])/2</f>
        <v>4.55</v>
      </c>
      <c r="K1564">
        <v>6</v>
      </c>
      <c r="L1564">
        <v>8.1999999999999993</v>
      </c>
      <c r="M1564">
        <f>(Table1[[#This Row],[Min pH]]+Table1[[#This Row],[Max pH]])/2</f>
        <v>7.1</v>
      </c>
      <c r="N1564">
        <v>525</v>
      </c>
      <c r="O1564">
        <v>1973</v>
      </c>
      <c r="P1564">
        <f>(Table1[[#This Row],[Min Conductivity]]+Table1[[#This Row],[Max Conductivity]])/2</f>
        <v>1249</v>
      </c>
      <c r="Q1564">
        <v>4</v>
      </c>
      <c r="R1564">
        <v>40</v>
      </c>
      <c r="S1564">
        <f>(Table1[[#This Row],[Min BOD]]+Table1[[#This Row],[Max BOD]])/2</f>
        <v>22</v>
      </c>
      <c r="T1564">
        <v>0.83</v>
      </c>
      <c r="U1564">
        <v>7.4</v>
      </c>
      <c r="V1564">
        <f>(Table1[[#This Row],[Min Nitrate N + Nitrite N]]+Table1[[#This Row],[Max Nitrate N + Nitrite N]])/2</f>
        <v>4.1150000000000002</v>
      </c>
      <c r="W1564">
        <v>4600</v>
      </c>
      <c r="X1564">
        <v>1400000</v>
      </c>
      <c r="Y1564">
        <f>(Table1[[#This Row],[Min Fecal Coliform]]+Table1[[#This Row],[Max Fecal Coliform]])/2</f>
        <v>702300</v>
      </c>
      <c r="Z1564">
        <v>35000</v>
      </c>
      <c r="AA1564">
        <v>9200000</v>
      </c>
      <c r="AB1564">
        <f>(Table1[[#This Row],[Min Total Coliform]]+Table1[[#This Row],[Max Total Coliform]])/2</f>
        <v>4617500</v>
      </c>
      <c r="AC1564">
        <f>MIN(10, (Table1[[#This Row],[Avg BOD]]/4)*10)</f>
        <v>10</v>
      </c>
      <c r="AD1564">
        <f>MIN(10, (Table1[[#This Row],[Avg Fecal Coliform]]/600)*10)</f>
        <v>10</v>
      </c>
      <c r="AE1564">
        <f>MIN(10, (Table1[[#This Row],[Avg Nitrate N + Nitrite N]]/10)*10)</f>
        <v>4.1150000000000002</v>
      </c>
      <c r="AF1564">
        <f>IF(OR(Table1[[#This Row],[Avg pH]]&lt;6.5,Table1[[#This Row],[Avg pH]]&gt;8.5),10,0)</f>
        <v>0</v>
      </c>
      <c r="AG1564">
        <f>MAX(0, 10-(2*Table1[[#This Row],[Avg Dissolved Oxygen]]))</f>
        <v>0.90000000000000036</v>
      </c>
      <c r="AH1564">
        <f>(Table1[[#This Row],[Fecal Score]]*0.3) + (Table1[[#This Row],[BOD Score]]*0.25) + (Table1[[#This Row],[Nitrate Score]]*0.2) + (Table1[[#This Row],[pH Score]]*0.15) + (Table1[[#This Row],[Dissolved Oxygen Score]]*0.1)</f>
        <v>6.4130000000000003</v>
      </c>
      <c r="AI1564">
        <v>2020</v>
      </c>
    </row>
    <row r="1565" spans="1:35">
      <c r="A1565">
        <v>3619</v>
      </c>
      <c r="B1565" t="s">
        <v>162</v>
      </c>
      <c r="C1565" t="s">
        <v>35</v>
      </c>
      <c r="D1565" t="s">
        <v>113</v>
      </c>
      <c r="E1565">
        <v>25</v>
      </c>
      <c r="F1565">
        <v>28</v>
      </c>
      <c r="G1565">
        <f>(Table1[[#This Row],[Min Temperature]]+Table1[[#This Row],[Max Temperature]])/2</f>
        <v>26.5</v>
      </c>
      <c r="H1565">
        <v>2</v>
      </c>
      <c r="I1565">
        <v>6.2</v>
      </c>
      <c r="J1565">
        <f>(Table1[[#This Row],[Min Dissolved Oxygen]]+Table1[[#This Row],[Max Dissolved Oxygen]])/2</f>
        <v>4.0999999999999996</v>
      </c>
      <c r="K1565">
        <v>6.5</v>
      </c>
      <c r="L1565">
        <v>7.9</v>
      </c>
      <c r="M1565">
        <f>(Table1[[#This Row],[Min pH]]+Table1[[#This Row],[Max pH]])/2</f>
        <v>7.2</v>
      </c>
      <c r="N1565">
        <v>726</v>
      </c>
      <c r="O1565">
        <v>1478</v>
      </c>
      <c r="P1565">
        <f>(Table1[[#This Row],[Min Conductivity]]+Table1[[#This Row],[Max Conductivity]])/2</f>
        <v>1102</v>
      </c>
      <c r="Q1565">
        <v>3</v>
      </c>
      <c r="R1565">
        <v>29</v>
      </c>
      <c r="S1565">
        <f>(Table1[[#This Row],[Min BOD]]+Table1[[#This Row],[Max BOD]])/2</f>
        <v>16</v>
      </c>
      <c r="T1565">
        <v>0.6</v>
      </c>
      <c r="U1565">
        <v>8.73</v>
      </c>
      <c r="V1565">
        <f>(Table1[[#This Row],[Min Nitrate N + Nitrite N]]+Table1[[#This Row],[Max Nitrate N + Nitrite N]])/2</f>
        <v>4.665</v>
      </c>
      <c r="W1565">
        <v>400</v>
      </c>
      <c r="X1565">
        <v>120000</v>
      </c>
      <c r="Y1565">
        <f>(Table1[[#This Row],[Min Fecal Coliform]]+Table1[[#This Row],[Max Fecal Coliform]])/2</f>
        <v>60200</v>
      </c>
      <c r="Z1565">
        <v>3500</v>
      </c>
      <c r="AA1565">
        <v>920000</v>
      </c>
      <c r="AB1565">
        <f>(Table1[[#This Row],[Min Total Coliform]]+Table1[[#This Row],[Max Total Coliform]])/2</f>
        <v>461750</v>
      </c>
      <c r="AC1565">
        <f>MIN(10, (Table1[[#This Row],[Avg BOD]]/4)*10)</f>
        <v>10</v>
      </c>
      <c r="AD1565">
        <f>MIN(10, (Table1[[#This Row],[Avg Fecal Coliform]]/600)*10)</f>
        <v>10</v>
      </c>
      <c r="AE1565">
        <f>MIN(10, (Table1[[#This Row],[Avg Nitrate N + Nitrite N]]/10)*10)</f>
        <v>4.665</v>
      </c>
      <c r="AF1565">
        <f>IF(OR(Table1[[#This Row],[Avg pH]]&lt;6.5,Table1[[#This Row],[Avg pH]]&gt;8.5),10,0)</f>
        <v>0</v>
      </c>
      <c r="AG1565">
        <f>MAX(0, 10-(2*Table1[[#This Row],[Avg Dissolved Oxygen]]))</f>
        <v>1.8000000000000007</v>
      </c>
      <c r="AH1565">
        <f>(Table1[[#This Row],[Fecal Score]]*0.3) + (Table1[[#This Row],[BOD Score]]*0.25) + (Table1[[#This Row],[Nitrate Score]]*0.2) + (Table1[[#This Row],[pH Score]]*0.15) + (Table1[[#This Row],[Dissolved Oxygen Score]]*0.1)</f>
        <v>6.6129999999999995</v>
      </c>
      <c r="AI1565">
        <v>2020</v>
      </c>
    </row>
    <row r="1566" spans="1:35">
      <c r="A1566">
        <v>3623</v>
      </c>
      <c r="B1566" t="s">
        <v>575</v>
      </c>
      <c r="C1566" t="s">
        <v>35</v>
      </c>
      <c r="D1566" t="s">
        <v>113</v>
      </c>
      <c r="E1566">
        <v>25</v>
      </c>
      <c r="F1566">
        <v>30</v>
      </c>
      <c r="G1566">
        <f>(Table1[[#This Row],[Min Temperature]]+Table1[[#This Row],[Max Temperature]])/2</f>
        <v>27.5</v>
      </c>
      <c r="H1566">
        <v>3.3</v>
      </c>
      <c r="I1566">
        <v>8.1999999999999993</v>
      </c>
      <c r="J1566">
        <f>(Table1[[#This Row],[Min Dissolved Oxygen]]+Table1[[#This Row],[Max Dissolved Oxygen]])/2</f>
        <v>5.75</v>
      </c>
      <c r="K1566">
        <v>6.5</v>
      </c>
      <c r="L1566">
        <v>8.3000000000000007</v>
      </c>
      <c r="M1566">
        <f>(Table1[[#This Row],[Min pH]]+Table1[[#This Row],[Max pH]])/2</f>
        <v>7.4</v>
      </c>
      <c r="N1566">
        <v>351</v>
      </c>
      <c r="O1566">
        <v>2770</v>
      </c>
      <c r="P1566">
        <f>(Table1[[#This Row],[Min Conductivity]]+Table1[[#This Row],[Max Conductivity]])/2</f>
        <v>1560.5</v>
      </c>
      <c r="Q1566">
        <v>2</v>
      </c>
      <c r="R1566">
        <v>22</v>
      </c>
      <c r="S1566">
        <f>(Table1[[#This Row],[Min BOD]]+Table1[[#This Row],[Max BOD]])/2</f>
        <v>12</v>
      </c>
      <c r="T1566">
        <v>1.1000000000000001</v>
      </c>
      <c r="U1566">
        <v>7.46</v>
      </c>
      <c r="V1566">
        <f>(Table1[[#This Row],[Min Nitrate N + Nitrite N]]+Table1[[#This Row],[Max Nitrate N + Nitrite N]])/2</f>
        <v>4.28</v>
      </c>
      <c r="W1566">
        <v>460</v>
      </c>
      <c r="X1566">
        <v>140000</v>
      </c>
      <c r="Y1566">
        <f>(Table1[[#This Row],[Min Fecal Coliform]]+Table1[[#This Row],[Max Fecal Coliform]])/2</f>
        <v>70230</v>
      </c>
      <c r="Z1566">
        <v>3500</v>
      </c>
      <c r="AA1566">
        <v>920000</v>
      </c>
      <c r="AB1566">
        <f>(Table1[[#This Row],[Min Total Coliform]]+Table1[[#This Row],[Max Total Coliform]])/2</f>
        <v>461750</v>
      </c>
      <c r="AC1566">
        <f>MIN(10, (Table1[[#This Row],[Avg BOD]]/4)*10)</f>
        <v>10</v>
      </c>
      <c r="AD1566">
        <f>MIN(10, (Table1[[#This Row],[Avg Fecal Coliform]]/600)*10)</f>
        <v>10</v>
      </c>
      <c r="AE1566">
        <f>MIN(10, (Table1[[#This Row],[Avg Nitrate N + Nitrite N]]/10)*10)</f>
        <v>4.28</v>
      </c>
      <c r="AF1566">
        <f>IF(OR(Table1[[#This Row],[Avg pH]]&lt;6.5,Table1[[#This Row],[Avg pH]]&gt;8.5),10,0)</f>
        <v>0</v>
      </c>
      <c r="AG1566">
        <f>MAX(0, 10-(2*Table1[[#This Row],[Avg Dissolved Oxygen]]))</f>
        <v>0</v>
      </c>
      <c r="AH1566">
        <f>(Table1[[#This Row],[Fecal Score]]*0.3) + (Table1[[#This Row],[BOD Score]]*0.25) + (Table1[[#This Row],[Nitrate Score]]*0.2) + (Table1[[#This Row],[pH Score]]*0.15) + (Table1[[#This Row],[Dissolved Oxygen Score]]*0.1)</f>
        <v>6.3559999999999999</v>
      </c>
      <c r="AI1566">
        <v>2020</v>
      </c>
    </row>
    <row r="1567" spans="1:35">
      <c r="A1567">
        <v>3626</v>
      </c>
      <c r="B1567" t="s">
        <v>163</v>
      </c>
      <c r="C1567" t="s">
        <v>35</v>
      </c>
      <c r="D1567" t="s">
        <v>113</v>
      </c>
      <c r="E1567">
        <v>25</v>
      </c>
      <c r="F1567">
        <v>32</v>
      </c>
      <c r="G1567">
        <f>(Table1[[#This Row],[Min Temperature]]+Table1[[#This Row],[Max Temperature]])/2</f>
        <v>28.5</v>
      </c>
      <c r="H1567">
        <v>2.1</v>
      </c>
      <c r="I1567">
        <v>8.5</v>
      </c>
      <c r="J1567">
        <f>(Table1[[#This Row],[Min Dissolved Oxygen]]+Table1[[#This Row],[Max Dissolved Oxygen]])/2</f>
        <v>5.3</v>
      </c>
      <c r="K1567">
        <v>6.4</v>
      </c>
      <c r="L1567">
        <v>7.9</v>
      </c>
      <c r="M1567">
        <f>(Table1[[#This Row],[Min pH]]+Table1[[#This Row],[Max pH]])/2</f>
        <v>7.15</v>
      </c>
      <c r="N1567">
        <v>267</v>
      </c>
      <c r="O1567">
        <v>1185</v>
      </c>
      <c r="P1567">
        <f>(Table1[[#This Row],[Min Conductivity]]+Table1[[#This Row],[Max Conductivity]])/2</f>
        <v>726</v>
      </c>
      <c r="Q1567">
        <v>3</v>
      </c>
      <c r="R1567">
        <v>21</v>
      </c>
      <c r="S1567">
        <f>(Table1[[#This Row],[Min BOD]]+Table1[[#This Row],[Max BOD]])/2</f>
        <v>12</v>
      </c>
      <c r="T1567">
        <v>0.8</v>
      </c>
      <c r="U1567">
        <v>5.8</v>
      </c>
      <c r="V1567">
        <f>(Table1[[#This Row],[Min Nitrate N + Nitrite N]]+Table1[[#This Row],[Max Nitrate N + Nitrite N]])/2</f>
        <v>3.3</v>
      </c>
      <c r="W1567">
        <v>120</v>
      </c>
      <c r="X1567">
        <v>46000000</v>
      </c>
      <c r="Y1567">
        <f>(Table1[[#This Row],[Min Fecal Coliform]]+Table1[[#This Row],[Max Fecal Coliform]])/2</f>
        <v>23000060</v>
      </c>
      <c r="Z1567">
        <v>920</v>
      </c>
      <c r="AA1567">
        <v>350000000</v>
      </c>
      <c r="AB1567">
        <f>(Table1[[#This Row],[Min Total Coliform]]+Table1[[#This Row],[Max Total Coliform]])/2</f>
        <v>175000460</v>
      </c>
      <c r="AC1567">
        <f>MIN(10, (Table1[[#This Row],[Avg BOD]]/4)*10)</f>
        <v>10</v>
      </c>
      <c r="AD1567">
        <f>MIN(10, (Table1[[#This Row],[Avg Fecal Coliform]]/600)*10)</f>
        <v>10</v>
      </c>
      <c r="AE1567">
        <f>MIN(10, (Table1[[#This Row],[Avg Nitrate N + Nitrite N]]/10)*10)</f>
        <v>3.3</v>
      </c>
      <c r="AF1567">
        <f>IF(OR(Table1[[#This Row],[Avg pH]]&lt;6.5,Table1[[#This Row],[Avg pH]]&gt;8.5),10,0)</f>
        <v>0</v>
      </c>
      <c r="AG1567">
        <f>MAX(0, 10-(2*Table1[[#This Row],[Avg Dissolved Oxygen]]))</f>
        <v>0</v>
      </c>
      <c r="AH1567">
        <f>(Table1[[#This Row],[Fecal Score]]*0.3) + (Table1[[#This Row],[BOD Score]]*0.25) + (Table1[[#This Row],[Nitrate Score]]*0.2) + (Table1[[#This Row],[pH Score]]*0.15) + (Table1[[#This Row],[Dissolved Oxygen Score]]*0.1)</f>
        <v>6.16</v>
      </c>
      <c r="AI1567">
        <v>2020</v>
      </c>
    </row>
    <row r="1568" spans="1:35">
      <c r="A1568">
        <v>3629</v>
      </c>
      <c r="B1568" t="s">
        <v>164</v>
      </c>
      <c r="C1568" t="s">
        <v>35</v>
      </c>
      <c r="D1568" t="s">
        <v>113</v>
      </c>
      <c r="E1568">
        <v>25</v>
      </c>
      <c r="F1568">
        <v>30</v>
      </c>
      <c r="G1568">
        <f>(Table1[[#This Row],[Min Temperature]]+Table1[[#This Row],[Max Temperature]])/2</f>
        <v>27.5</v>
      </c>
      <c r="H1568">
        <v>3</v>
      </c>
      <c r="I1568">
        <v>7.5</v>
      </c>
      <c r="J1568">
        <f>(Table1[[#This Row],[Min Dissolved Oxygen]]+Table1[[#This Row],[Max Dissolved Oxygen]])/2</f>
        <v>5.25</v>
      </c>
      <c r="K1568">
        <v>7</v>
      </c>
      <c r="L1568">
        <v>9</v>
      </c>
      <c r="M1568">
        <f>(Table1[[#This Row],[Min pH]]+Table1[[#This Row],[Max pH]])/2</f>
        <v>8</v>
      </c>
      <c r="N1568">
        <v>474</v>
      </c>
      <c r="O1568">
        <v>1445</v>
      </c>
      <c r="P1568">
        <f>(Table1[[#This Row],[Min Conductivity]]+Table1[[#This Row],[Max Conductivity]])/2</f>
        <v>959.5</v>
      </c>
      <c r="Q1568">
        <v>4</v>
      </c>
      <c r="R1568">
        <v>13</v>
      </c>
      <c r="S1568">
        <f>(Table1[[#This Row],[Min BOD]]+Table1[[#This Row],[Max BOD]])/2</f>
        <v>8.5</v>
      </c>
      <c r="T1568">
        <v>1</v>
      </c>
      <c r="U1568">
        <v>3.3</v>
      </c>
      <c r="V1568">
        <f>(Table1[[#This Row],[Min Nitrate N + Nitrite N]]+Table1[[#This Row],[Max Nitrate N + Nitrite N]])/2</f>
        <v>2.15</v>
      </c>
      <c r="W1568">
        <v>4600</v>
      </c>
      <c r="X1568">
        <v>3300000</v>
      </c>
      <c r="Y1568">
        <f>(Table1[[#This Row],[Min Fecal Coliform]]+Table1[[#This Row],[Max Fecal Coliform]])/2</f>
        <v>1652300</v>
      </c>
      <c r="Z1568">
        <v>35000</v>
      </c>
      <c r="AA1568">
        <v>24000000</v>
      </c>
      <c r="AB1568">
        <f>(Table1[[#This Row],[Min Total Coliform]]+Table1[[#This Row],[Max Total Coliform]])/2</f>
        <v>12017500</v>
      </c>
      <c r="AC1568">
        <f>MIN(10, (Table1[[#This Row],[Avg BOD]]/4)*10)</f>
        <v>10</v>
      </c>
      <c r="AD1568">
        <f>MIN(10, (Table1[[#This Row],[Avg Fecal Coliform]]/600)*10)</f>
        <v>10</v>
      </c>
      <c r="AE1568">
        <f>MIN(10, (Table1[[#This Row],[Avg Nitrate N + Nitrite N]]/10)*10)</f>
        <v>2.15</v>
      </c>
      <c r="AF1568">
        <f>IF(OR(Table1[[#This Row],[Avg pH]]&lt;6.5,Table1[[#This Row],[Avg pH]]&gt;8.5),10,0)</f>
        <v>0</v>
      </c>
      <c r="AG1568">
        <f>MAX(0, 10-(2*Table1[[#This Row],[Avg Dissolved Oxygen]]))</f>
        <v>0</v>
      </c>
      <c r="AH1568">
        <f>(Table1[[#This Row],[Fecal Score]]*0.3) + (Table1[[#This Row],[BOD Score]]*0.25) + (Table1[[#This Row],[Nitrate Score]]*0.2) + (Table1[[#This Row],[pH Score]]*0.15) + (Table1[[#This Row],[Dissolved Oxygen Score]]*0.1)</f>
        <v>5.93</v>
      </c>
      <c r="AI1568">
        <v>2020</v>
      </c>
    </row>
    <row r="1569" spans="1:35">
      <c r="A1569">
        <v>3630</v>
      </c>
      <c r="B1569" t="s">
        <v>165</v>
      </c>
      <c r="C1569" t="s">
        <v>35</v>
      </c>
      <c r="D1569" t="s">
        <v>113</v>
      </c>
      <c r="E1569">
        <v>25</v>
      </c>
      <c r="F1569">
        <v>31</v>
      </c>
      <c r="G1569">
        <f>(Table1[[#This Row],[Min Temperature]]+Table1[[#This Row],[Max Temperature]])/2</f>
        <v>28</v>
      </c>
      <c r="H1569">
        <v>0.5</v>
      </c>
      <c r="I1569">
        <v>7.8</v>
      </c>
      <c r="J1569">
        <f>(Table1[[#This Row],[Min Dissolved Oxygen]]+Table1[[#This Row],[Max Dissolved Oxygen]])/2</f>
        <v>4.1500000000000004</v>
      </c>
      <c r="K1569">
        <v>5.9</v>
      </c>
      <c r="L1569">
        <v>9.6999999999999993</v>
      </c>
      <c r="M1569">
        <f>(Table1[[#This Row],[Min pH]]+Table1[[#This Row],[Max pH]])/2</f>
        <v>7.8</v>
      </c>
      <c r="N1569">
        <v>428</v>
      </c>
      <c r="O1569">
        <v>1443</v>
      </c>
      <c r="P1569">
        <f>(Table1[[#This Row],[Min Conductivity]]+Table1[[#This Row],[Max Conductivity]])/2</f>
        <v>935.5</v>
      </c>
      <c r="Q1569">
        <v>2</v>
      </c>
      <c r="R1569">
        <v>35</v>
      </c>
      <c r="S1569">
        <f>(Table1[[#This Row],[Min BOD]]+Table1[[#This Row],[Max BOD]])/2</f>
        <v>18.5</v>
      </c>
      <c r="T1569">
        <v>1.22</v>
      </c>
      <c r="U1569">
        <v>6.9</v>
      </c>
      <c r="V1569">
        <f>(Table1[[#This Row],[Min Nitrate N + Nitrite N]]+Table1[[#This Row],[Max Nitrate N + Nitrite N]])/2</f>
        <v>4.0600000000000005</v>
      </c>
      <c r="W1569">
        <v>3300</v>
      </c>
      <c r="X1569">
        <v>110000</v>
      </c>
      <c r="Y1569">
        <f>(Table1[[#This Row],[Min Fecal Coliform]]+Table1[[#This Row],[Max Fecal Coliform]])/2</f>
        <v>56650</v>
      </c>
      <c r="Z1569">
        <v>35000</v>
      </c>
      <c r="AA1569">
        <v>1600000</v>
      </c>
      <c r="AB1569">
        <f>(Table1[[#This Row],[Min Total Coliform]]+Table1[[#This Row],[Max Total Coliform]])/2</f>
        <v>817500</v>
      </c>
      <c r="AC1569">
        <f>MIN(10, (Table1[[#This Row],[Avg BOD]]/4)*10)</f>
        <v>10</v>
      </c>
      <c r="AD1569">
        <f>MIN(10, (Table1[[#This Row],[Avg Fecal Coliform]]/600)*10)</f>
        <v>10</v>
      </c>
      <c r="AE1569">
        <f>MIN(10, (Table1[[#This Row],[Avg Nitrate N + Nitrite N]]/10)*10)</f>
        <v>4.0600000000000005</v>
      </c>
      <c r="AF1569">
        <f>IF(OR(Table1[[#This Row],[Avg pH]]&lt;6.5,Table1[[#This Row],[Avg pH]]&gt;8.5),10,0)</f>
        <v>0</v>
      </c>
      <c r="AG1569">
        <f>MAX(0, 10-(2*Table1[[#This Row],[Avg Dissolved Oxygen]]))</f>
        <v>1.6999999999999993</v>
      </c>
      <c r="AH1569">
        <f>(Table1[[#This Row],[Fecal Score]]*0.3) + (Table1[[#This Row],[BOD Score]]*0.25) + (Table1[[#This Row],[Nitrate Score]]*0.2) + (Table1[[#This Row],[pH Score]]*0.15) + (Table1[[#This Row],[Dissolved Oxygen Score]]*0.1)</f>
        <v>6.4820000000000002</v>
      </c>
      <c r="AI1569">
        <v>2020</v>
      </c>
    </row>
    <row r="1570" spans="1:35">
      <c r="A1570">
        <v>3632</v>
      </c>
      <c r="B1570" t="s">
        <v>166</v>
      </c>
      <c r="C1570" t="s">
        <v>35</v>
      </c>
      <c r="D1570" t="s">
        <v>113</v>
      </c>
      <c r="E1570">
        <v>24</v>
      </c>
      <c r="F1570">
        <v>26</v>
      </c>
      <c r="G1570">
        <f>(Table1[[#This Row],[Min Temperature]]+Table1[[#This Row],[Max Temperature]])/2</f>
        <v>25</v>
      </c>
      <c r="H1570">
        <v>0.5</v>
      </c>
      <c r="I1570">
        <v>6.1</v>
      </c>
      <c r="J1570">
        <f>(Table1[[#This Row],[Min Dissolved Oxygen]]+Table1[[#This Row],[Max Dissolved Oxygen]])/2</f>
        <v>3.3</v>
      </c>
      <c r="K1570">
        <v>6.3</v>
      </c>
      <c r="L1570">
        <v>7.8</v>
      </c>
      <c r="M1570">
        <f>(Table1[[#This Row],[Min pH]]+Table1[[#This Row],[Max pH]])/2</f>
        <v>7.05</v>
      </c>
      <c r="N1570">
        <v>262</v>
      </c>
      <c r="O1570">
        <v>2880</v>
      </c>
      <c r="P1570">
        <f>(Table1[[#This Row],[Min Conductivity]]+Table1[[#This Row],[Max Conductivity]])/2</f>
        <v>1571</v>
      </c>
      <c r="Q1570">
        <v>4</v>
      </c>
      <c r="R1570">
        <v>77</v>
      </c>
      <c r="S1570">
        <f>(Table1[[#This Row],[Min BOD]]+Table1[[#This Row],[Max BOD]])/2</f>
        <v>40.5</v>
      </c>
      <c r="T1570">
        <v>0.9</v>
      </c>
      <c r="U1570">
        <v>5.74</v>
      </c>
      <c r="V1570">
        <f>(Table1[[#This Row],[Min Nitrate N + Nitrite N]]+Table1[[#This Row],[Max Nitrate N + Nitrite N]])/2</f>
        <v>3.3200000000000003</v>
      </c>
      <c r="W1570">
        <v>630</v>
      </c>
      <c r="X1570">
        <v>940000</v>
      </c>
      <c r="Y1570">
        <f>(Table1[[#This Row],[Min Fecal Coliform]]+Table1[[#This Row],[Max Fecal Coliform]])/2</f>
        <v>470315</v>
      </c>
      <c r="Z1570">
        <v>5400</v>
      </c>
      <c r="AA1570">
        <v>5400000</v>
      </c>
      <c r="AB1570">
        <f>(Table1[[#This Row],[Min Total Coliform]]+Table1[[#This Row],[Max Total Coliform]])/2</f>
        <v>2702700</v>
      </c>
      <c r="AC1570">
        <f>MIN(10, (Table1[[#This Row],[Avg BOD]]/4)*10)</f>
        <v>10</v>
      </c>
      <c r="AD1570">
        <f>MIN(10, (Table1[[#This Row],[Avg Fecal Coliform]]/600)*10)</f>
        <v>10</v>
      </c>
      <c r="AE1570">
        <f>MIN(10, (Table1[[#This Row],[Avg Nitrate N + Nitrite N]]/10)*10)</f>
        <v>3.3200000000000003</v>
      </c>
      <c r="AF1570">
        <f>IF(OR(Table1[[#This Row],[Avg pH]]&lt;6.5,Table1[[#This Row],[Avg pH]]&gt;8.5),10,0)</f>
        <v>0</v>
      </c>
      <c r="AG1570">
        <f>MAX(0, 10-(2*Table1[[#This Row],[Avg Dissolved Oxygen]]))</f>
        <v>3.4000000000000004</v>
      </c>
      <c r="AH1570">
        <f>(Table1[[#This Row],[Fecal Score]]*0.3) + (Table1[[#This Row],[BOD Score]]*0.25) + (Table1[[#This Row],[Nitrate Score]]*0.2) + (Table1[[#This Row],[pH Score]]*0.15) + (Table1[[#This Row],[Dissolved Oxygen Score]]*0.1)</f>
        <v>6.5039999999999996</v>
      </c>
      <c r="AI1570">
        <v>2020</v>
      </c>
    </row>
    <row r="1571" spans="1:35">
      <c r="A1571">
        <v>3633</v>
      </c>
      <c r="B1571" t="s">
        <v>792</v>
      </c>
      <c r="C1571" t="s">
        <v>35</v>
      </c>
      <c r="D1571" t="s">
        <v>113</v>
      </c>
      <c r="E1571">
        <v>25</v>
      </c>
      <c r="F1571">
        <v>34</v>
      </c>
      <c r="G1571">
        <f>(Table1[[#This Row],[Min Temperature]]+Table1[[#This Row],[Max Temperature]])/2</f>
        <v>29.5</v>
      </c>
      <c r="H1571">
        <v>3.8</v>
      </c>
      <c r="I1571">
        <v>7</v>
      </c>
      <c r="J1571">
        <f>(Table1[[#This Row],[Min Dissolved Oxygen]]+Table1[[#This Row],[Max Dissolved Oxygen]])/2</f>
        <v>5.4</v>
      </c>
      <c r="K1571">
        <v>6.4</v>
      </c>
      <c r="L1571">
        <v>7.9</v>
      </c>
      <c r="M1571">
        <f>(Table1[[#This Row],[Min pH]]+Table1[[#This Row],[Max pH]])/2</f>
        <v>7.15</v>
      </c>
      <c r="N1571">
        <v>920</v>
      </c>
      <c r="O1571">
        <v>1853</v>
      </c>
      <c r="P1571">
        <f>(Table1[[#This Row],[Min Conductivity]]+Table1[[#This Row],[Max Conductivity]])/2</f>
        <v>1386.5</v>
      </c>
      <c r="Q1571">
        <v>4</v>
      </c>
      <c r="R1571">
        <v>28</v>
      </c>
      <c r="S1571">
        <f>(Table1[[#This Row],[Min BOD]]+Table1[[#This Row],[Max BOD]])/2</f>
        <v>16</v>
      </c>
      <c r="T1571">
        <v>1.4</v>
      </c>
      <c r="U1571">
        <v>7.72</v>
      </c>
      <c r="V1571">
        <f>(Table1[[#This Row],[Min Nitrate N + Nitrite N]]+Table1[[#This Row],[Max Nitrate N + Nitrite N]])/2</f>
        <v>4.5599999999999996</v>
      </c>
      <c r="W1571">
        <v>580</v>
      </c>
      <c r="X1571">
        <v>58000</v>
      </c>
      <c r="Y1571">
        <f>(Table1[[#This Row],[Min Fecal Coliform]]+Table1[[#This Row],[Max Fecal Coliform]])/2</f>
        <v>29290</v>
      </c>
      <c r="Z1571">
        <v>9200</v>
      </c>
      <c r="AA1571">
        <v>920000</v>
      </c>
      <c r="AB1571">
        <f>(Table1[[#This Row],[Min Total Coliform]]+Table1[[#This Row],[Max Total Coliform]])/2</f>
        <v>464600</v>
      </c>
      <c r="AC1571">
        <f>MIN(10, (Table1[[#This Row],[Avg BOD]]/4)*10)</f>
        <v>10</v>
      </c>
      <c r="AD1571">
        <f>MIN(10, (Table1[[#This Row],[Avg Fecal Coliform]]/600)*10)</f>
        <v>10</v>
      </c>
      <c r="AE1571">
        <f>MIN(10, (Table1[[#This Row],[Avg Nitrate N + Nitrite N]]/10)*10)</f>
        <v>4.5599999999999996</v>
      </c>
      <c r="AF1571">
        <f>IF(OR(Table1[[#This Row],[Avg pH]]&lt;6.5,Table1[[#This Row],[Avg pH]]&gt;8.5),10,0)</f>
        <v>0</v>
      </c>
      <c r="AG1571">
        <f>MAX(0, 10-(2*Table1[[#This Row],[Avg Dissolved Oxygen]]))</f>
        <v>0</v>
      </c>
      <c r="AH1571">
        <f>(Table1[[#This Row],[Fecal Score]]*0.3) + (Table1[[#This Row],[BOD Score]]*0.25) + (Table1[[#This Row],[Nitrate Score]]*0.2) + (Table1[[#This Row],[pH Score]]*0.15) + (Table1[[#This Row],[Dissolved Oxygen Score]]*0.1)</f>
        <v>6.4119999999999999</v>
      </c>
      <c r="AI1571">
        <v>2020</v>
      </c>
    </row>
    <row r="1572" spans="1:35">
      <c r="A1572">
        <v>3634</v>
      </c>
      <c r="B1572" t="s">
        <v>167</v>
      </c>
      <c r="C1572" t="s">
        <v>35</v>
      </c>
      <c r="D1572" t="s">
        <v>113</v>
      </c>
      <c r="E1572">
        <v>24</v>
      </c>
      <c r="F1572">
        <v>35</v>
      </c>
      <c r="G1572">
        <f>(Table1[[#This Row],[Min Temperature]]+Table1[[#This Row],[Max Temperature]])/2</f>
        <v>29.5</v>
      </c>
      <c r="H1572">
        <v>3.5</v>
      </c>
      <c r="I1572">
        <v>6.8</v>
      </c>
      <c r="J1572">
        <f>(Table1[[#This Row],[Min Dissolved Oxygen]]+Table1[[#This Row],[Max Dissolved Oxygen]])/2</f>
        <v>5.15</v>
      </c>
      <c r="K1572">
        <v>6.5</v>
      </c>
      <c r="L1572">
        <v>7.7</v>
      </c>
      <c r="M1572">
        <f>(Table1[[#This Row],[Min pH]]+Table1[[#This Row],[Max pH]])/2</f>
        <v>7.1</v>
      </c>
      <c r="N1572">
        <v>261</v>
      </c>
      <c r="O1572">
        <v>1936</v>
      </c>
      <c r="P1572">
        <f>(Table1[[#This Row],[Min Conductivity]]+Table1[[#This Row],[Max Conductivity]])/2</f>
        <v>1098.5</v>
      </c>
      <c r="Q1572">
        <v>2.6</v>
      </c>
      <c r="R1572">
        <v>9</v>
      </c>
      <c r="S1572">
        <f>(Table1[[#This Row],[Min BOD]]+Table1[[#This Row],[Max BOD]])/2</f>
        <v>5.8</v>
      </c>
      <c r="T1572">
        <v>0.61</v>
      </c>
      <c r="U1572">
        <v>2.1800000000000002</v>
      </c>
      <c r="V1572">
        <f>(Table1[[#This Row],[Min Nitrate N + Nitrite N]]+Table1[[#This Row],[Max Nitrate N + Nitrite N]])/2</f>
        <v>1.395</v>
      </c>
      <c r="W1572">
        <v>460</v>
      </c>
      <c r="X1572">
        <v>130000</v>
      </c>
      <c r="Y1572">
        <f>(Table1[[#This Row],[Min Fecal Coliform]]+Table1[[#This Row],[Max Fecal Coliform]])/2</f>
        <v>65230</v>
      </c>
      <c r="Z1572">
        <v>5400</v>
      </c>
      <c r="AA1572">
        <v>920000</v>
      </c>
      <c r="AB1572">
        <f>(Table1[[#This Row],[Min Total Coliform]]+Table1[[#This Row],[Max Total Coliform]])/2</f>
        <v>462700</v>
      </c>
      <c r="AC1572">
        <f>MIN(10, (Table1[[#This Row],[Avg BOD]]/4)*10)</f>
        <v>10</v>
      </c>
      <c r="AD1572">
        <f>MIN(10, (Table1[[#This Row],[Avg Fecal Coliform]]/600)*10)</f>
        <v>10</v>
      </c>
      <c r="AE1572">
        <f>MIN(10, (Table1[[#This Row],[Avg Nitrate N + Nitrite N]]/10)*10)</f>
        <v>1.395</v>
      </c>
      <c r="AF1572">
        <f>IF(OR(Table1[[#This Row],[Avg pH]]&lt;6.5,Table1[[#This Row],[Avg pH]]&gt;8.5),10,0)</f>
        <v>0</v>
      </c>
      <c r="AG1572">
        <f>MAX(0, 10-(2*Table1[[#This Row],[Avg Dissolved Oxygen]]))</f>
        <v>0</v>
      </c>
      <c r="AH1572">
        <f>(Table1[[#This Row],[Fecal Score]]*0.3) + (Table1[[#This Row],[BOD Score]]*0.25) + (Table1[[#This Row],[Nitrate Score]]*0.2) + (Table1[[#This Row],[pH Score]]*0.15) + (Table1[[#This Row],[Dissolved Oxygen Score]]*0.1)</f>
        <v>5.7789999999999999</v>
      </c>
      <c r="AI1572">
        <v>2020</v>
      </c>
    </row>
    <row r="1573" spans="1:35">
      <c r="A1573">
        <v>3635</v>
      </c>
      <c r="B1573" t="s">
        <v>168</v>
      </c>
      <c r="C1573" t="s">
        <v>35</v>
      </c>
      <c r="D1573" t="s">
        <v>113</v>
      </c>
      <c r="E1573">
        <v>20</v>
      </c>
      <c r="F1573">
        <v>29</v>
      </c>
      <c r="G1573">
        <f>(Table1[[#This Row],[Min Temperature]]+Table1[[#This Row],[Max Temperature]])/2</f>
        <v>24.5</v>
      </c>
      <c r="H1573">
        <v>0.3</v>
      </c>
      <c r="I1573">
        <v>5.2</v>
      </c>
      <c r="J1573">
        <f>(Table1[[#This Row],[Min Dissolved Oxygen]]+Table1[[#This Row],[Max Dissolved Oxygen]])/2</f>
        <v>2.75</v>
      </c>
      <c r="K1573">
        <v>6.6</v>
      </c>
      <c r="L1573">
        <v>7.9</v>
      </c>
      <c r="M1573">
        <f>(Table1[[#This Row],[Min pH]]+Table1[[#This Row],[Max pH]])/2</f>
        <v>7.25</v>
      </c>
      <c r="N1573">
        <v>912</v>
      </c>
      <c r="O1573">
        <v>1570</v>
      </c>
      <c r="P1573">
        <f>(Table1[[#This Row],[Min Conductivity]]+Table1[[#This Row],[Max Conductivity]])/2</f>
        <v>1241</v>
      </c>
      <c r="Q1573">
        <v>5</v>
      </c>
      <c r="R1573">
        <v>95</v>
      </c>
      <c r="S1573">
        <f>(Table1[[#This Row],[Min BOD]]+Table1[[#This Row],[Max BOD]])/2</f>
        <v>50</v>
      </c>
      <c r="T1573">
        <v>2.1</v>
      </c>
      <c r="U1573">
        <v>11</v>
      </c>
      <c r="V1573">
        <f>(Table1[[#This Row],[Min Nitrate N + Nitrite N]]+Table1[[#This Row],[Max Nitrate N + Nitrite N]])/2</f>
        <v>6.55</v>
      </c>
      <c r="W1573">
        <v>6300</v>
      </c>
      <c r="X1573">
        <v>15000000</v>
      </c>
      <c r="Y1573">
        <f>(Table1[[#This Row],[Min Fecal Coliform]]+Table1[[#This Row],[Max Fecal Coliform]])/2</f>
        <v>7503150</v>
      </c>
      <c r="Z1573">
        <v>54000</v>
      </c>
      <c r="AA1573">
        <v>160000000</v>
      </c>
      <c r="AB1573">
        <f>(Table1[[#This Row],[Min Total Coliform]]+Table1[[#This Row],[Max Total Coliform]])/2</f>
        <v>80027000</v>
      </c>
      <c r="AC1573">
        <f>MIN(10, (Table1[[#This Row],[Avg BOD]]/4)*10)</f>
        <v>10</v>
      </c>
      <c r="AD1573">
        <f>MIN(10, (Table1[[#This Row],[Avg Fecal Coliform]]/600)*10)</f>
        <v>10</v>
      </c>
      <c r="AE1573">
        <f>MIN(10, (Table1[[#This Row],[Avg Nitrate N + Nitrite N]]/10)*10)</f>
        <v>6.5500000000000007</v>
      </c>
      <c r="AF1573">
        <f>IF(OR(Table1[[#This Row],[Avg pH]]&lt;6.5,Table1[[#This Row],[Avg pH]]&gt;8.5),10,0)</f>
        <v>0</v>
      </c>
      <c r="AG1573">
        <f>MAX(0, 10-(2*Table1[[#This Row],[Avg Dissolved Oxygen]]))</f>
        <v>4.5</v>
      </c>
      <c r="AH1573">
        <f>(Table1[[#This Row],[Fecal Score]]*0.3) + (Table1[[#This Row],[BOD Score]]*0.25) + (Table1[[#This Row],[Nitrate Score]]*0.2) + (Table1[[#This Row],[pH Score]]*0.15) + (Table1[[#This Row],[Dissolved Oxygen Score]]*0.1)</f>
        <v>7.2600000000000007</v>
      </c>
      <c r="AI1573">
        <v>2020</v>
      </c>
    </row>
    <row r="1574" spans="1:35">
      <c r="A1574">
        <v>3636</v>
      </c>
      <c r="B1574" t="s">
        <v>793</v>
      </c>
      <c r="C1574" t="s">
        <v>35</v>
      </c>
      <c r="D1574" t="s">
        <v>113</v>
      </c>
      <c r="E1574">
        <v>24</v>
      </c>
      <c r="F1574">
        <v>29</v>
      </c>
      <c r="G1574">
        <f>(Table1[[#This Row],[Min Temperature]]+Table1[[#This Row],[Max Temperature]])/2</f>
        <v>26.5</v>
      </c>
      <c r="H1574">
        <v>0.5</v>
      </c>
      <c r="I1574">
        <v>6.1</v>
      </c>
      <c r="J1574">
        <f>(Table1[[#This Row],[Min Dissolved Oxygen]]+Table1[[#This Row],[Max Dissolved Oxygen]])/2</f>
        <v>3.3</v>
      </c>
      <c r="K1574">
        <v>6.5</v>
      </c>
      <c r="L1574">
        <v>8</v>
      </c>
      <c r="M1574">
        <f>(Table1[[#This Row],[Min pH]]+Table1[[#This Row],[Max pH]])/2</f>
        <v>7.25</v>
      </c>
      <c r="N1574">
        <v>670</v>
      </c>
      <c r="O1574">
        <v>1276</v>
      </c>
      <c r="P1574">
        <f>(Table1[[#This Row],[Min Conductivity]]+Table1[[#This Row],[Max Conductivity]])/2</f>
        <v>973</v>
      </c>
      <c r="Q1574">
        <v>4</v>
      </c>
      <c r="R1574">
        <v>15</v>
      </c>
      <c r="S1574">
        <f>(Table1[[#This Row],[Min BOD]]+Table1[[#This Row],[Max BOD]])/2</f>
        <v>9.5</v>
      </c>
      <c r="T1574">
        <v>2</v>
      </c>
      <c r="U1574">
        <v>11.7</v>
      </c>
      <c r="V1574">
        <f>(Table1[[#This Row],[Min Nitrate N + Nitrite N]]+Table1[[#This Row],[Max Nitrate N + Nitrite N]])/2</f>
        <v>6.85</v>
      </c>
      <c r="W1574">
        <v>4300</v>
      </c>
      <c r="X1574">
        <v>15000</v>
      </c>
      <c r="Y1574">
        <f>(Table1[[#This Row],[Min Fecal Coliform]]+Table1[[#This Row],[Max Fecal Coliform]])/2</f>
        <v>9650</v>
      </c>
      <c r="Z1574">
        <v>35000</v>
      </c>
      <c r="AA1574">
        <v>160000</v>
      </c>
      <c r="AB1574">
        <f>(Table1[[#This Row],[Min Total Coliform]]+Table1[[#This Row],[Max Total Coliform]])/2</f>
        <v>97500</v>
      </c>
      <c r="AC1574">
        <f>MIN(10, (Table1[[#This Row],[Avg BOD]]/4)*10)</f>
        <v>10</v>
      </c>
      <c r="AD1574">
        <f>MIN(10, (Table1[[#This Row],[Avg Fecal Coliform]]/600)*10)</f>
        <v>10</v>
      </c>
      <c r="AE1574">
        <f>MIN(10, (Table1[[#This Row],[Avg Nitrate N + Nitrite N]]/10)*10)</f>
        <v>6.85</v>
      </c>
      <c r="AF1574">
        <f>IF(OR(Table1[[#This Row],[Avg pH]]&lt;6.5,Table1[[#This Row],[Avg pH]]&gt;8.5),10,0)</f>
        <v>0</v>
      </c>
      <c r="AG1574">
        <f>MAX(0, 10-(2*Table1[[#This Row],[Avg Dissolved Oxygen]]))</f>
        <v>3.4000000000000004</v>
      </c>
      <c r="AH1574">
        <f>(Table1[[#This Row],[Fecal Score]]*0.3) + (Table1[[#This Row],[BOD Score]]*0.25) + (Table1[[#This Row],[Nitrate Score]]*0.2) + (Table1[[#This Row],[pH Score]]*0.15) + (Table1[[#This Row],[Dissolved Oxygen Score]]*0.1)</f>
        <v>7.21</v>
      </c>
      <c r="AI1574">
        <v>2020</v>
      </c>
    </row>
    <row r="1575" spans="1:35">
      <c r="A1575">
        <v>3637</v>
      </c>
      <c r="B1575" t="s">
        <v>169</v>
      </c>
      <c r="C1575" t="s">
        <v>35</v>
      </c>
      <c r="D1575" t="s">
        <v>113</v>
      </c>
      <c r="E1575">
        <v>25</v>
      </c>
      <c r="F1575">
        <v>26</v>
      </c>
      <c r="G1575">
        <f>(Table1[[#This Row],[Min Temperature]]+Table1[[#This Row],[Max Temperature]])/2</f>
        <v>25.5</v>
      </c>
      <c r="H1575">
        <v>0.9</v>
      </c>
      <c r="I1575">
        <v>6.5</v>
      </c>
      <c r="J1575">
        <f>(Table1[[#This Row],[Min Dissolved Oxygen]]+Table1[[#This Row],[Max Dissolved Oxygen]])/2</f>
        <v>3.7</v>
      </c>
      <c r="K1575">
        <v>6.5</v>
      </c>
      <c r="L1575">
        <v>7.6</v>
      </c>
      <c r="M1575">
        <f>(Table1[[#This Row],[Min pH]]+Table1[[#This Row],[Max pH]])/2</f>
        <v>7.05</v>
      </c>
      <c r="N1575">
        <v>850</v>
      </c>
      <c r="O1575">
        <v>1330</v>
      </c>
      <c r="P1575">
        <f>(Table1[[#This Row],[Min Conductivity]]+Table1[[#This Row],[Max Conductivity]])/2</f>
        <v>1090</v>
      </c>
      <c r="Q1575">
        <v>4</v>
      </c>
      <c r="R1575">
        <v>28</v>
      </c>
      <c r="S1575">
        <f>(Table1[[#This Row],[Min BOD]]+Table1[[#This Row],[Max BOD]])/2</f>
        <v>16</v>
      </c>
      <c r="T1575">
        <v>0.32</v>
      </c>
      <c r="U1575">
        <v>5.4</v>
      </c>
      <c r="V1575">
        <f>(Table1[[#This Row],[Min Nitrate N + Nitrite N]]+Table1[[#This Row],[Max Nitrate N + Nitrite N]])/2</f>
        <v>2.8600000000000003</v>
      </c>
      <c r="W1575">
        <v>1400</v>
      </c>
      <c r="X1575">
        <v>140000</v>
      </c>
      <c r="Y1575">
        <f>(Table1[[#This Row],[Min Fecal Coliform]]+Table1[[#This Row],[Max Fecal Coliform]])/2</f>
        <v>70700</v>
      </c>
      <c r="Z1575">
        <v>9200</v>
      </c>
      <c r="AA1575">
        <v>1600000</v>
      </c>
      <c r="AB1575">
        <f>(Table1[[#This Row],[Min Total Coliform]]+Table1[[#This Row],[Max Total Coliform]])/2</f>
        <v>804600</v>
      </c>
      <c r="AC1575">
        <f>MIN(10, (Table1[[#This Row],[Avg BOD]]/4)*10)</f>
        <v>10</v>
      </c>
      <c r="AD1575">
        <f>MIN(10, (Table1[[#This Row],[Avg Fecal Coliform]]/600)*10)</f>
        <v>10</v>
      </c>
      <c r="AE1575">
        <f>MIN(10, (Table1[[#This Row],[Avg Nitrate N + Nitrite N]]/10)*10)</f>
        <v>2.8600000000000003</v>
      </c>
      <c r="AF1575">
        <f>IF(OR(Table1[[#This Row],[Avg pH]]&lt;6.5,Table1[[#This Row],[Avg pH]]&gt;8.5),10,0)</f>
        <v>0</v>
      </c>
      <c r="AG1575">
        <f>MAX(0, 10-(2*Table1[[#This Row],[Avg Dissolved Oxygen]]))</f>
        <v>2.5999999999999996</v>
      </c>
      <c r="AH1575">
        <f>(Table1[[#This Row],[Fecal Score]]*0.3) + (Table1[[#This Row],[BOD Score]]*0.25) + (Table1[[#This Row],[Nitrate Score]]*0.2) + (Table1[[#This Row],[pH Score]]*0.15) + (Table1[[#This Row],[Dissolved Oxygen Score]]*0.1)</f>
        <v>6.3319999999999999</v>
      </c>
      <c r="AI1575">
        <v>2020</v>
      </c>
    </row>
    <row r="1576" spans="1:35">
      <c r="A1576">
        <v>3638</v>
      </c>
      <c r="B1576" t="s">
        <v>170</v>
      </c>
      <c r="C1576" t="s">
        <v>35</v>
      </c>
      <c r="D1576" t="s">
        <v>113</v>
      </c>
      <c r="E1576">
        <v>24</v>
      </c>
      <c r="F1576">
        <v>31</v>
      </c>
      <c r="G1576">
        <f>(Table1[[#This Row],[Min Temperature]]+Table1[[#This Row],[Max Temperature]])/2</f>
        <v>27.5</v>
      </c>
      <c r="H1576">
        <v>4.3</v>
      </c>
      <c r="I1576">
        <v>6.7</v>
      </c>
      <c r="J1576">
        <f>(Table1[[#This Row],[Min Dissolved Oxygen]]+Table1[[#This Row],[Max Dissolved Oxygen]])/2</f>
        <v>5.5</v>
      </c>
      <c r="K1576">
        <v>6.5</v>
      </c>
      <c r="L1576">
        <v>8</v>
      </c>
      <c r="M1576">
        <f>(Table1[[#This Row],[Min pH]]+Table1[[#This Row],[Max pH]])/2</f>
        <v>7.25</v>
      </c>
      <c r="N1576">
        <v>225</v>
      </c>
      <c r="O1576">
        <v>400</v>
      </c>
      <c r="P1576">
        <f>(Table1[[#This Row],[Min Conductivity]]+Table1[[#This Row],[Max Conductivity]])/2</f>
        <v>312.5</v>
      </c>
      <c r="Q1576">
        <v>3</v>
      </c>
      <c r="R1576">
        <v>8</v>
      </c>
      <c r="S1576">
        <f>(Table1[[#This Row],[Min BOD]]+Table1[[#This Row],[Max BOD]])/2</f>
        <v>5.5</v>
      </c>
      <c r="T1576">
        <v>0.02</v>
      </c>
      <c r="U1576">
        <v>3.1</v>
      </c>
      <c r="V1576">
        <f>(Table1[[#This Row],[Min Nitrate N + Nitrite N]]+Table1[[#This Row],[Max Nitrate N + Nitrite N]])/2</f>
        <v>1.56</v>
      </c>
      <c r="W1576">
        <v>480</v>
      </c>
      <c r="X1576">
        <v>11000</v>
      </c>
      <c r="Y1576">
        <f>(Table1[[#This Row],[Min Fecal Coliform]]+Table1[[#This Row],[Max Fecal Coliform]])/2</f>
        <v>5740</v>
      </c>
      <c r="Z1576">
        <v>3500</v>
      </c>
      <c r="AA1576">
        <v>92000</v>
      </c>
      <c r="AB1576">
        <f>(Table1[[#This Row],[Min Total Coliform]]+Table1[[#This Row],[Max Total Coliform]])/2</f>
        <v>47750</v>
      </c>
      <c r="AC1576">
        <f>MIN(10, (Table1[[#This Row],[Avg BOD]]/4)*10)</f>
        <v>10</v>
      </c>
      <c r="AD1576">
        <f>MIN(10, (Table1[[#This Row],[Avg Fecal Coliform]]/600)*10)</f>
        <v>10</v>
      </c>
      <c r="AE1576">
        <f>MIN(10, (Table1[[#This Row],[Avg Nitrate N + Nitrite N]]/10)*10)</f>
        <v>1.56</v>
      </c>
      <c r="AF1576">
        <f>IF(OR(Table1[[#This Row],[Avg pH]]&lt;6.5,Table1[[#This Row],[Avg pH]]&gt;8.5),10,0)</f>
        <v>0</v>
      </c>
      <c r="AG1576">
        <f>MAX(0, 10-(2*Table1[[#This Row],[Avg Dissolved Oxygen]]))</f>
        <v>0</v>
      </c>
      <c r="AH1576">
        <f>(Table1[[#This Row],[Fecal Score]]*0.3) + (Table1[[#This Row],[BOD Score]]*0.25) + (Table1[[#This Row],[Nitrate Score]]*0.2) + (Table1[[#This Row],[pH Score]]*0.15) + (Table1[[#This Row],[Dissolved Oxygen Score]]*0.1)</f>
        <v>5.8120000000000003</v>
      </c>
      <c r="AI1576">
        <v>2020</v>
      </c>
    </row>
    <row r="1577" spans="1:35">
      <c r="A1577">
        <v>3639</v>
      </c>
      <c r="B1577" t="s">
        <v>171</v>
      </c>
      <c r="C1577" t="s">
        <v>35</v>
      </c>
      <c r="D1577" t="s">
        <v>113</v>
      </c>
      <c r="E1577">
        <v>24</v>
      </c>
      <c r="F1577">
        <v>30</v>
      </c>
      <c r="G1577">
        <f>(Table1[[#This Row],[Min Temperature]]+Table1[[#This Row],[Max Temperature]])/2</f>
        <v>27</v>
      </c>
      <c r="H1577">
        <v>2.8</v>
      </c>
      <c r="I1577">
        <v>6.8</v>
      </c>
      <c r="J1577">
        <f>(Table1[[#This Row],[Min Dissolved Oxygen]]+Table1[[#This Row],[Max Dissolved Oxygen]])/2</f>
        <v>4.8</v>
      </c>
      <c r="K1577">
        <v>6.5</v>
      </c>
      <c r="L1577">
        <v>7.6</v>
      </c>
      <c r="M1577">
        <f>(Table1[[#This Row],[Min pH]]+Table1[[#This Row],[Max pH]])/2</f>
        <v>7.05</v>
      </c>
      <c r="N1577">
        <v>314</v>
      </c>
      <c r="O1577">
        <v>1822</v>
      </c>
      <c r="P1577">
        <f>(Table1[[#This Row],[Min Conductivity]]+Table1[[#This Row],[Max Conductivity]])/2</f>
        <v>1068</v>
      </c>
      <c r="Q1577">
        <v>3.2</v>
      </c>
      <c r="R1577">
        <v>13</v>
      </c>
      <c r="S1577">
        <f>(Table1[[#This Row],[Min BOD]]+Table1[[#This Row],[Max BOD]])/2</f>
        <v>8.1</v>
      </c>
      <c r="T1577">
        <v>0.65</v>
      </c>
      <c r="U1577">
        <v>6.81</v>
      </c>
      <c r="V1577">
        <f>(Table1[[#This Row],[Min Nitrate N + Nitrite N]]+Table1[[#This Row],[Max Nitrate N + Nitrite N]])/2</f>
        <v>3.73</v>
      </c>
      <c r="W1577">
        <v>4600</v>
      </c>
      <c r="X1577">
        <v>94000</v>
      </c>
      <c r="Y1577">
        <f>(Table1[[#This Row],[Min Fecal Coliform]]+Table1[[#This Row],[Max Fecal Coliform]])/2</f>
        <v>49300</v>
      </c>
      <c r="Z1577">
        <v>35000</v>
      </c>
      <c r="AA1577">
        <v>920000</v>
      </c>
      <c r="AB1577">
        <f>(Table1[[#This Row],[Min Total Coliform]]+Table1[[#This Row],[Max Total Coliform]])/2</f>
        <v>477500</v>
      </c>
      <c r="AC1577">
        <f>MIN(10, (Table1[[#This Row],[Avg BOD]]/4)*10)</f>
        <v>10</v>
      </c>
      <c r="AD1577">
        <f>MIN(10, (Table1[[#This Row],[Avg Fecal Coliform]]/600)*10)</f>
        <v>10</v>
      </c>
      <c r="AE1577">
        <f>MIN(10, (Table1[[#This Row],[Avg Nitrate N + Nitrite N]]/10)*10)</f>
        <v>3.73</v>
      </c>
      <c r="AF1577">
        <f>IF(OR(Table1[[#This Row],[Avg pH]]&lt;6.5,Table1[[#This Row],[Avg pH]]&gt;8.5),10,0)</f>
        <v>0</v>
      </c>
      <c r="AG1577">
        <f>MAX(0, 10-(2*Table1[[#This Row],[Avg Dissolved Oxygen]]))</f>
        <v>0.40000000000000036</v>
      </c>
      <c r="AH1577">
        <f>(Table1[[#This Row],[Fecal Score]]*0.3) + (Table1[[#This Row],[BOD Score]]*0.25) + (Table1[[#This Row],[Nitrate Score]]*0.2) + (Table1[[#This Row],[pH Score]]*0.15) + (Table1[[#This Row],[Dissolved Oxygen Score]]*0.1)</f>
        <v>6.2860000000000005</v>
      </c>
      <c r="AI1577">
        <v>2020</v>
      </c>
    </row>
    <row r="1578" spans="1:35">
      <c r="A1578">
        <v>3640</v>
      </c>
      <c r="B1578" t="s">
        <v>444</v>
      </c>
      <c r="C1578" t="s">
        <v>35</v>
      </c>
      <c r="D1578" t="s">
        <v>113</v>
      </c>
      <c r="E1578">
        <v>25</v>
      </c>
      <c r="F1578">
        <v>35</v>
      </c>
      <c r="G1578">
        <f>(Table1[[#This Row],[Min Temperature]]+Table1[[#This Row],[Max Temperature]])/2</f>
        <v>30</v>
      </c>
      <c r="H1578">
        <v>2.5</v>
      </c>
      <c r="I1578">
        <v>5.8</v>
      </c>
      <c r="J1578">
        <f>(Table1[[#This Row],[Min Dissolved Oxygen]]+Table1[[#This Row],[Max Dissolved Oxygen]])/2</f>
        <v>4.1500000000000004</v>
      </c>
      <c r="K1578">
        <v>6.7</v>
      </c>
      <c r="L1578">
        <v>9</v>
      </c>
      <c r="M1578">
        <f>(Table1[[#This Row],[Min pH]]+Table1[[#This Row],[Max pH]])/2</f>
        <v>7.85</v>
      </c>
      <c r="N1578">
        <v>165</v>
      </c>
      <c r="O1578">
        <v>681</v>
      </c>
      <c r="P1578">
        <f>(Table1[[#This Row],[Min Conductivity]]+Table1[[#This Row],[Max Conductivity]])/2</f>
        <v>423</v>
      </c>
      <c r="Q1578">
        <v>5</v>
      </c>
      <c r="R1578">
        <v>59</v>
      </c>
      <c r="S1578">
        <f>(Table1[[#This Row],[Min BOD]]+Table1[[#This Row],[Max BOD]])/2</f>
        <v>32</v>
      </c>
      <c r="T1578">
        <v>0.5</v>
      </c>
      <c r="U1578">
        <v>5.78</v>
      </c>
      <c r="V1578">
        <f>(Table1[[#This Row],[Min Nitrate N + Nitrite N]]+Table1[[#This Row],[Max Nitrate N + Nitrite N]])/2</f>
        <v>3.14</v>
      </c>
      <c r="W1578">
        <v>2300</v>
      </c>
      <c r="X1578">
        <v>940000</v>
      </c>
      <c r="Y1578">
        <f>(Table1[[#This Row],[Min Fecal Coliform]]+Table1[[#This Row],[Max Fecal Coliform]])/2</f>
        <v>471150</v>
      </c>
      <c r="Z1578">
        <v>35000</v>
      </c>
      <c r="AA1578">
        <v>5400000</v>
      </c>
      <c r="AB1578">
        <f>(Table1[[#This Row],[Min Total Coliform]]+Table1[[#This Row],[Max Total Coliform]])/2</f>
        <v>2717500</v>
      </c>
      <c r="AC1578">
        <f>MIN(10, (Table1[[#This Row],[Avg BOD]]/4)*10)</f>
        <v>10</v>
      </c>
      <c r="AD1578">
        <f>MIN(10, (Table1[[#This Row],[Avg Fecal Coliform]]/600)*10)</f>
        <v>10</v>
      </c>
      <c r="AE1578">
        <f>MIN(10, (Table1[[#This Row],[Avg Nitrate N + Nitrite N]]/10)*10)</f>
        <v>3.14</v>
      </c>
      <c r="AF1578">
        <f>IF(OR(Table1[[#This Row],[Avg pH]]&lt;6.5,Table1[[#This Row],[Avg pH]]&gt;8.5),10,0)</f>
        <v>0</v>
      </c>
      <c r="AG1578">
        <f>MAX(0, 10-(2*Table1[[#This Row],[Avg Dissolved Oxygen]]))</f>
        <v>1.6999999999999993</v>
      </c>
      <c r="AH1578">
        <f>(Table1[[#This Row],[Fecal Score]]*0.3) + (Table1[[#This Row],[BOD Score]]*0.25) + (Table1[[#This Row],[Nitrate Score]]*0.2) + (Table1[[#This Row],[pH Score]]*0.15) + (Table1[[#This Row],[Dissolved Oxygen Score]]*0.1)</f>
        <v>6.298</v>
      </c>
      <c r="AI1578">
        <v>2020</v>
      </c>
    </row>
    <row r="1579" spans="1:35">
      <c r="A1579">
        <v>3641</v>
      </c>
      <c r="B1579" t="s">
        <v>576</v>
      </c>
      <c r="C1579" t="s">
        <v>35</v>
      </c>
      <c r="D1579" t="s">
        <v>113</v>
      </c>
      <c r="E1579">
        <v>24</v>
      </c>
      <c r="F1579">
        <v>35</v>
      </c>
      <c r="G1579">
        <f>(Table1[[#This Row],[Min Temperature]]+Table1[[#This Row],[Max Temperature]])/2</f>
        <v>29.5</v>
      </c>
      <c r="H1579">
        <v>0.5</v>
      </c>
      <c r="I1579">
        <v>7.5</v>
      </c>
      <c r="J1579">
        <f>(Table1[[#This Row],[Min Dissolved Oxygen]]+Table1[[#This Row],[Max Dissolved Oxygen]])/2</f>
        <v>4</v>
      </c>
      <c r="K1579">
        <v>6.5</v>
      </c>
      <c r="L1579">
        <v>8.1</v>
      </c>
      <c r="M1579">
        <f>(Table1[[#This Row],[Min pH]]+Table1[[#This Row],[Max pH]])/2</f>
        <v>7.3</v>
      </c>
      <c r="N1579">
        <v>402</v>
      </c>
      <c r="O1579">
        <v>990</v>
      </c>
      <c r="P1579">
        <f>(Table1[[#This Row],[Min Conductivity]]+Table1[[#This Row],[Max Conductivity]])/2</f>
        <v>696</v>
      </c>
      <c r="Q1579">
        <v>4</v>
      </c>
      <c r="R1579">
        <v>83</v>
      </c>
      <c r="S1579">
        <f>(Table1[[#This Row],[Min BOD]]+Table1[[#This Row],[Max BOD]])/2</f>
        <v>43.5</v>
      </c>
      <c r="T1579">
        <v>0.19</v>
      </c>
      <c r="U1579">
        <v>6</v>
      </c>
      <c r="V1579">
        <f>(Table1[[#This Row],[Min Nitrate N + Nitrite N]]+Table1[[#This Row],[Max Nitrate N + Nitrite N]])/2</f>
        <v>3.0950000000000002</v>
      </c>
      <c r="W1579">
        <v>940</v>
      </c>
      <c r="X1579">
        <v>460000</v>
      </c>
      <c r="Y1579">
        <f>(Table1[[#This Row],[Min Fecal Coliform]]+Table1[[#This Row],[Max Fecal Coliform]])/2</f>
        <v>230470</v>
      </c>
      <c r="Z1579">
        <v>9200</v>
      </c>
      <c r="AA1579">
        <v>3500000</v>
      </c>
      <c r="AB1579">
        <f>(Table1[[#This Row],[Min Total Coliform]]+Table1[[#This Row],[Max Total Coliform]])/2</f>
        <v>1754600</v>
      </c>
      <c r="AC1579">
        <f>MIN(10, (Table1[[#This Row],[Avg BOD]]/4)*10)</f>
        <v>10</v>
      </c>
      <c r="AD1579">
        <f>MIN(10, (Table1[[#This Row],[Avg Fecal Coliform]]/600)*10)</f>
        <v>10</v>
      </c>
      <c r="AE1579">
        <f>MIN(10, (Table1[[#This Row],[Avg Nitrate N + Nitrite N]]/10)*10)</f>
        <v>3.0949999999999998</v>
      </c>
      <c r="AF1579">
        <f>IF(OR(Table1[[#This Row],[Avg pH]]&lt;6.5,Table1[[#This Row],[Avg pH]]&gt;8.5),10,0)</f>
        <v>0</v>
      </c>
      <c r="AG1579">
        <f>MAX(0, 10-(2*Table1[[#This Row],[Avg Dissolved Oxygen]]))</f>
        <v>2</v>
      </c>
      <c r="AH1579">
        <f>(Table1[[#This Row],[Fecal Score]]*0.3) + (Table1[[#This Row],[BOD Score]]*0.25) + (Table1[[#This Row],[Nitrate Score]]*0.2) + (Table1[[#This Row],[pH Score]]*0.15) + (Table1[[#This Row],[Dissolved Oxygen Score]]*0.1)</f>
        <v>6.319</v>
      </c>
      <c r="AI1579">
        <v>2020</v>
      </c>
    </row>
    <row r="1580" spans="1:35">
      <c r="A1580">
        <v>3642</v>
      </c>
      <c r="B1580" t="s">
        <v>577</v>
      </c>
      <c r="C1580" t="s">
        <v>35</v>
      </c>
      <c r="D1580" t="s">
        <v>113</v>
      </c>
      <c r="E1580">
        <v>25</v>
      </c>
      <c r="F1580">
        <v>27</v>
      </c>
      <c r="G1580">
        <f>(Table1[[#This Row],[Min Temperature]]+Table1[[#This Row],[Max Temperature]])/2</f>
        <v>26</v>
      </c>
      <c r="H1580">
        <v>3.6</v>
      </c>
      <c r="I1580">
        <v>8.5</v>
      </c>
      <c r="J1580">
        <f>(Table1[[#This Row],[Min Dissolved Oxygen]]+Table1[[#This Row],[Max Dissolved Oxygen]])/2</f>
        <v>6.05</v>
      </c>
      <c r="K1580">
        <v>6.3</v>
      </c>
      <c r="L1580">
        <v>8.1999999999999993</v>
      </c>
      <c r="M1580">
        <f>(Table1[[#This Row],[Min pH]]+Table1[[#This Row],[Max pH]])/2</f>
        <v>7.25</v>
      </c>
      <c r="N1580">
        <v>393</v>
      </c>
      <c r="O1580">
        <v>1378</v>
      </c>
      <c r="P1580">
        <f>(Table1[[#This Row],[Min Conductivity]]+Table1[[#This Row],[Max Conductivity]])/2</f>
        <v>885.5</v>
      </c>
      <c r="Q1580">
        <v>3</v>
      </c>
      <c r="R1580">
        <v>18</v>
      </c>
      <c r="S1580">
        <f>(Table1[[#This Row],[Min BOD]]+Table1[[#This Row],[Max BOD]])/2</f>
        <v>10.5</v>
      </c>
      <c r="T1580">
        <v>1</v>
      </c>
      <c r="U1580">
        <v>5.9</v>
      </c>
      <c r="V1580">
        <f>(Table1[[#This Row],[Min Nitrate N + Nitrite N]]+Table1[[#This Row],[Max Nitrate N + Nitrite N]])/2</f>
        <v>3.45</v>
      </c>
      <c r="W1580">
        <v>460</v>
      </c>
      <c r="X1580">
        <v>170000</v>
      </c>
      <c r="Y1580">
        <f>(Table1[[#This Row],[Min Fecal Coliform]]+Table1[[#This Row],[Max Fecal Coliform]])/2</f>
        <v>85230</v>
      </c>
      <c r="Z1580">
        <v>5400</v>
      </c>
      <c r="AA1580">
        <v>1600000</v>
      </c>
      <c r="AB1580">
        <f>(Table1[[#This Row],[Min Total Coliform]]+Table1[[#This Row],[Max Total Coliform]])/2</f>
        <v>802700</v>
      </c>
      <c r="AC1580">
        <f>MIN(10, (Table1[[#This Row],[Avg BOD]]/4)*10)</f>
        <v>10</v>
      </c>
      <c r="AD1580">
        <f>MIN(10, (Table1[[#This Row],[Avg Fecal Coliform]]/600)*10)</f>
        <v>10</v>
      </c>
      <c r="AE1580">
        <f>MIN(10, (Table1[[#This Row],[Avg Nitrate N + Nitrite N]]/10)*10)</f>
        <v>3.45</v>
      </c>
      <c r="AF1580">
        <f>IF(OR(Table1[[#This Row],[Avg pH]]&lt;6.5,Table1[[#This Row],[Avg pH]]&gt;8.5),10,0)</f>
        <v>0</v>
      </c>
      <c r="AG1580">
        <f>MAX(0, 10-(2*Table1[[#This Row],[Avg Dissolved Oxygen]]))</f>
        <v>0</v>
      </c>
      <c r="AH1580">
        <f>(Table1[[#This Row],[Fecal Score]]*0.3) + (Table1[[#This Row],[BOD Score]]*0.25) + (Table1[[#This Row],[Nitrate Score]]*0.2) + (Table1[[#This Row],[pH Score]]*0.15) + (Table1[[#This Row],[Dissolved Oxygen Score]]*0.1)</f>
        <v>6.19</v>
      </c>
      <c r="AI1580">
        <v>2020</v>
      </c>
    </row>
    <row r="1581" spans="1:35">
      <c r="A1581">
        <v>3643</v>
      </c>
      <c r="B1581" t="s">
        <v>174</v>
      </c>
      <c r="C1581" t="s">
        <v>35</v>
      </c>
      <c r="D1581" t="s">
        <v>113</v>
      </c>
      <c r="E1581">
        <v>24</v>
      </c>
      <c r="F1581">
        <v>27</v>
      </c>
      <c r="G1581">
        <f>(Table1[[#This Row],[Min Temperature]]+Table1[[#This Row],[Max Temperature]])/2</f>
        <v>25.5</v>
      </c>
      <c r="H1581">
        <v>0.8</v>
      </c>
      <c r="I1581">
        <v>8.3000000000000007</v>
      </c>
      <c r="J1581">
        <f>(Table1[[#This Row],[Min Dissolved Oxygen]]+Table1[[#This Row],[Max Dissolved Oxygen]])/2</f>
        <v>4.5500000000000007</v>
      </c>
      <c r="K1581">
        <v>6.6</v>
      </c>
      <c r="L1581">
        <v>8.1999999999999993</v>
      </c>
      <c r="M1581">
        <f>(Table1[[#This Row],[Min pH]]+Table1[[#This Row],[Max pH]])/2</f>
        <v>7.3999999999999995</v>
      </c>
      <c r="N1581">
        <v>302</v>
      </c>
      <c r="O1581">
        <v>865</v>
      </c>
      <c r="P1581">
        <f>(Table1[[#This Row],[Min Conductivity]]+Table1[[#This Row],[Max Conductivity]])/2</f>
        <v>583.5</v>
      </c>
      <c r="Q1581">
        <v>3</v>
      </c>
      <c r="R1581">
        <v>16</v>
      </c>
      <c r="S1581">
        <f>(Table1[[#This Row],[Min BOD]]+Table1[[#This Row],[Max BOD]])/2</f>
        <v>9.5</v>
      </c>
      <c r="T1581">
        <v>1</v>
      </c>
      <c r="U1581">
        <v>2.5</v>
      </c>
      <c r="V1581">
        <f>(Table1[[#This Row],[Min Nitrate N + Nitrite N]]+Table1[[#This Row],[Max Nitrate N + Nitrite N]])/2</f>
        <v>1.75</v>
      </c>
      <c r="W1581">
        <v>1200</v>
      </c>
      <c r="X1581">
        <v>46000</v>
      </c>
      <c r="Y1581">
        <f>(Table1[[#This Row],[Min Fecal Coliform]]+Table1[[#This Row],[Max Fecal Coliform]])/2</f>
        <v>23600</v>
      </c>
      <c r="Z1581">
        <v>9200</v>
      </c>
      <c r="AA1581">
        <v>540000</v>
      </c>
      <c r="AB1581">
        <f>(Table1[[#This Row],[Min Total Coliform]]+Table1[[#This Row],[Max Total Coliform]])/2</f>
        <v>274600</v>
      </c>
      <c r="AC1581">
        <f>MIN(10, (Table1[[#This Row],[Avg BOD]]/4)*10)</f>
        <v>10</v>
      </c>
      <c r="AD1581">
        <f>MIN(10, (Table1[[#This Row],[Avg Fecal Coliform]]/600)*10)</f>
        <v>10</v>
      </c>
      <c r="AE1581">
        <f>MIN(10, (Table1[[#This Row],[Avg Nitrate N + Nitrite N]]/10)*10)</f>
        <v>1.75</v>
      </c>
      <c r="AF1581">
        <f>IF(OR(Table1[[#This Row],[Avg pH]]&lt;6.5,Table1[[#This Row],[Avg pH]]&gt;8.5),10,0)</f>
        <v>0</v>
      </c>
      <c r="AG1581">
        <f>MAX(0, 10-(2*Table1[[#This Row],[Avg Dissolved Oxygen]]))</f>
        <v>0.89999999999999858</v>
      </c>
      <c r="AH1581">
        <f>(Table1[[#This Row],[Fecal Score]]*0.3) + (Table1[[#This Row],[BOD Score]]*0.25) + (Table1[[#This Row],[Nitrate Score]]*0.2) + (Table1[[#This Row],[pH Score]]*0.15) + (Table1[[#This Row],[Dissolved Oxygen Score]]*0.1)</f>
        <v>5.9399999999999995</v>
      </c>
      <c r="AI1581">
        <v>2020</v>
      </c>
    </row>
    <row r="1582" spans="1:35">
      <c r="A1582">
        <v>3648</v>
      </c>
      <c r="B1582" t="s">
        <v>578</v>
      </c>
      <c r="C1582" t="s">
        <v>35</v>
      </c>
      <c r="D1582" t="s">
        <v>113</v>
      </c>
      <c r="E1582">
        <v>25</v>
      </c>
      <c r="F1582">
        <v>32</v>
      </c>
      <c r="G1582">
        <f>(Table1[[#This Row],[Min Temperature]]+Table1[[#This Row],[Max Temperature]])/2</f>
        <v>28.5</v>
      </c>
      <c r="H1582">
        <v>3.2</v>
      </c>
      <c r="I1582">
        <v>7.6</v>
      </c>
      <c r="J1582">
        <f>(Table1[[#This Row],[Min Dissolved Oxygen]]+Table1[[#This Row],[Max Dissolved Oxygen]])/2</f>
        <v>5.4</v>
      </c>
      <c r="K1582">
        <v>6.6</v>
      </c>
      <c r="L1582">
        <v>8</v>
      </c>
      <c r="M1582">
        <f>(Table1[[#This Row],[Min pH]]+Table1[[#This Row],[Max pH]])/2</f>
        <v>7.3</v>
      </c>
      <c r="N1582">
        <v>133</v>
      </c>
      <c r="O1582">
        <v>415</v>
      </c>
      <c r="P1582">
        <f>(Table1[[#This Row],[Min Conductivity]]+Table1[[#This Row],[Max Conductivity]])/2</f>
        <v>274</v>
      </c>
      <c r="Q1582">
        <v>2</v>
      </c>
      <c r="R1582">
        <v>12</v>
      </c>
      <c r="S1582">
        <f>(Table1[[#This Row],[Min BOD]]+Table1[[#This Row],[Max BOD]])/2</f>
        <v>7</v>
      </c>
      <c r="T1582">
        <v>0.28999999999999998</v>
      </c>
      <c r="U1582">
        <v>4</v>
      </c>
      <c r="V1582">
        <f>(Table1[[#This Row],[Min Nitrate N + Nitrite N]]+Table1[[#This Row],[Max Nitrate N + Nitrite N]])/2</f>
        <v>2.145</v>
      </c>
      <c r="W1582">
        <v>460</v>
      </c>
      <c r="X1582">
        <v>11000</v>
      </c>
      <c r="Y1582">
        <f>(Table1[[#This Row],[Min Fecal Coliform]]+Table1[[#This Row],[Max Fecal Coliform]])/2</f>
        <v>5730</v>
      </c>
      <c r="Z1582">
        <v>5400</v>
      </c>
      <c r="AA1582">
        <v>92000</v>
      </c>
      <c r="AB1582">
        <f>(Table1[[#This Row],[Min Total Coliform]]+Table1[[#This Row],[Max Total Coliform]])/2</f>
        <v>48700</v>
      </c>
      <c r="AC1582">
        <f>MIN(10, (Table1[[#This Row],[Avg BOD]]/4)*10)</f>
        <v>10</v>
      </c>
      <c r="AD1582">
        <f>MIN(10, (Table1[[#This Row],[Avg Fecal Coliform]]/600)*10)</f>
        <v>10</v>
      </c>
      <c r="AE1582">
        <f>MIN(10, (Table1[[#This Row],[Avg Nitrate N + Nitrite N]]/10)*10)</f>
        <v>2.145</v>
      </c>
      <c r="AF1582">
        <f>IF(OR(Table1[[#This Row],[Avg pH]]&lt;6.5,Table1[[#This Row],[Avg pH]]&gt;8.5),10,0)</f>
        <v>0</v>
      </c>
      <c r="AG1582">
        <f>MAX(0, 10-(2*Table1[[#This Row],[Avg Dissolved Oxygen]]))</f>
        <v>0</v>
      </c>
      <c r="AH1582">
        <f>(Table1[[#This Row],[Fecal Score]]*0.3) + (Table1[[#This Row],[BOD Score]]*0.25) + (Table1[[#This Row],[Nitrate Score]]*0.2) + (Table1[[#This Row],[pH Score]]*0.15) + (Table1[[#This Row],[Dissolved Oxygen Score]]*0.1)</f>
        <v>5.9290000000000003</v>
      </c>
      <c r="AI1582">
        <v>2020</v>
      </c>
    </row>
    <row r="1583" spans="1:35">
      <c r="A1583">
        <v>3650</v>
      </c>
      <c r="B1583" t="s">
        <v>579</v>
      </c>
      <c r="C1583" t="s">
        <v>35</v>
      </c>
      <c r="D1583" t="s">
        <v>113</v>
      </c>
      <c r="E1583">
        <v>20</v>
      </c>
      <c r="F1583">
        <v>32</v>
      </c>
      <c r="G1583">
        <f>(Table1[[#This Row],[Min Temperature]]+Table1[[#This Row],[Max Temperature]])/2</f>
        <v>26</v>
      </c>
      <c r="H1583">
        <v>1</v>
      </c>
      <c r="I1583">
        <v>6</v>
      </c>
      <c r="J1583">
        <f>(Table1[[#This Row],[Min Dissolved Oxygen]]+Table1[[#This Row],[Max Dissolved Oxygen]])/2</f>
        <v>3.5</v>
      </c>
      <c r="K1583">
        <v>6.5</v>
      </c>
      <c r="L1583">
        <v>7.9</v>
      </c>
      <c r="M1583">
        <f>(Table1[[#This Row],[Min pH]]+Table1[[#This Row],[Max pH]])/2</f>
        <v>7.2</v>
      </c>
      <c r="N1583">
        <v>519</v>
      </c>
      <c r="O1583">
        <v>1443</v>
      </c>
      <c r="P1583">
        <f>(Table1[[#This Row],[Min Conductivity]]+Table1[[#This Row],[Max Conductivity]])/2</f>
        <v>981</v>
      </c>
      <c r="Q1583">
        <v>4</v>
      </c>
      <c r="R1583">
        <v>12</v>
      </c>
      <c r="S1583">
        <f>(Table1[[#This Row],[Min BOD]]+Table1[[#This Row],[Max BOD]])/2</f>
        <v>8</v>
      </c>
      <c r="T1583">
        <v>0.49</v>
      </c>
      <c r="U1583">
        <v>9</v>
      </c>
      <c r="V1583">
        <f>(Table1[[#This Row],[Min Nitrate N + Nitrite N]]+Table1[[#This Row],[Max Nitrate N + Nitrite N]])/2</f>
        <v>4.7450000000000001</v>
      </c>
      <c r="W1583">
        <v>460</v>
      </c>
      <c r="X1583">
        <v>940000</v>
      </c>
      <c r="Y1583">
        <f>(Table1[[#This Row],[Min Fecal Coliform]]+Table1[[#This Row],[Max Fecal Coliform]])/2</f>
        <v>470230</v>
      </c>
      <c r="Z1583">
        <v>5400</v>
      </c>
      <c r="AA1583">
        <v>5400000</v>
      </c>
      <c r="AB1583">
        <f>(Table1[[#This Row],[Min Total Coliform]]+Table1[[#This Row],[Max Total Coliform]])/2</f>
        <v>2702700</v>
      </c>
      <c r="AC1583">
        <f>MIN(10, (Table1[[#This Row],[Avg BOD]]/4)*10)</f>
        <v>10</v>
      </c>
      <c r="AD1583">
        <f>MIN(10, (Table1[[#This Row],[Avg Fecal Coliform]]/600)*10)</f>
        <v>10</v>
      </c>
      <c r="AE1583">
        <f>MIN(10, (Table1[[#This Row],[Avg Nitrate N + Nitrite N]]/10)*10)</f>
        <v>4.7450000000000001</v>
      </c>
      <c r="AF1583">
        <f>IF(OR(Table1[[#This Row],[Avg pH]]&lt;6.5,Table1[[#This Row],[Avg pH]]&gt;8.5),10,0)</f>
        <v>0</v>
      </c>
      <c r="AG1583">
        <f>MAX(0, 10-(2*Table1[[#This Row],[Avg Dissolved Oxygen]]))</f>
        <v>3</v>
      </c>
      <c r="AH1583">
        <f>(Table1[[#This Row],[Fecal Score]]*0.3) + (Table1[[#This Row],[BOD Score]]*0.25) + (Table1[[#This Row],[Nitrate Score]]*0.2) + (Table1[[#This Row],[pH Score]]*0.15) + (Table1[[#This Row],[Dissolved Oxygen Score]]*0.1)</f>
        <v>6.7489999999999997</v>
      </c>
      <c r="AI1583">
        <v>2020</v>
      </c>
    </row>
    <row r="1584" spans="1:35">
      <c r="A1584">
        <v>3651</v>
      </c>
      <c r="B1584" t="s">
        <v>177</v>
      </c>
      <c r="C1584" t="s">
        <v>35</v>
      </c>
      <c r="D1584" t="s">
        <v>113</v>
      </c>
      <c r="E1584">
        <v>19</v>
      </c>
      <c r="F1584">
        <v>32</v>
      </c>
      <c r="G1584">
        <f>(Table1[[#This Row],[Min Temperature]]+Table1[[#This Row],[Max Temperature]])/2</f>
        <v>25.5</v>
      </c>
      <c r="H1584">
        <v>1</v>
      </c>
      <c r="I1584">
        <v>6.4</v>
      </c>
      <c r="J1584">
        <f>(Table1[[#This Row],[Min Dissolved Oxygen]]+Table1[[#This Row],[Max Dissolved Oxygen]])/2</f>
        <v>3.7</v>
      </c>
      <c r="K1584">
        <v>6.8</v>
      </c>
      <c r="L1584">
        <v>7.9</v>
      </c>
      <c r="M1584">
        <f>(Table1[[#This Row],[Min pH]]+Table1[[#This Row],[Max pH]])/2</f>
        <v>7.35</v>
      </c>
      <c r="N1584">
        <v>926</v>
      </c>
      <c r="O1584">
        <v>1719</v>
      </c>
      <c r="P1584">
        <f>(Table1[[#This Row],[Min Conductivity]]+Table1[[#This Row],[Max Conductivity]])/2</f>
        <v>1322.5</v>
      </c>
      <c r="Q1584">
        <v>6.1</v>
      </c>
      <c r="R1584">
        <v>19</v>
      </c>
      <c r="S1584">
        <f>(Table1[[#This Row],[Min BOD]]+Table1[[#This Row],[Max BOD]])/2</f>
        <v>12.55</v>
      </c>
      <c r="T1584">
        <v>1</v>
      </c>
      <c r="U1584">
        <v>20.5</v>
      </c>
      <c r="V1584">
        <f>(Table1[[#This Row],[Min Nitrate N + Nitrite N]]+Table1[[#This Row],[Max Nitrate N + Nitrite N]])/2</f>
        <v>10.75</v>
      </c>
      <c r="W1584">
        <v>460</v>
      </c>
      <c r="X1584">
        <v>70000</v>
      </c>
      <c r="Y1584">
        <f>(Table1[[#This Row],[Min Fecal Coliform]]+Table1[[#This Row],[Max Fecal Coliform]])/2</f>
        <v>35230</v>
      </c>
      <c r="Z1584">
        <v>3500</v>
      </c>
      <c r="AA1584">
        <v>350000</v>
      </c>
      <c r="AB1584">
        <f>(Table1[[#This Row],[Min Total Coliform]]+Table1[[#This Row],[Max Total Coliform]])/2</f>
        <v>176750</v>
      </c>
      <c r="AC1584">
        <f>MIN(10, (Table1[[#This Row],[Avg BOD]]/4)*10)</f>
        <v>10</v>
      </c>
      <c r="AD1584">
        <f>MIN(10, (Table1[[#This Row],[Avg Fecal Coliform]]/600)*10)</f>
        <v>10</v>
      </c>
      <c r="AE1584">
        <f>MIN(10, (Table1[[#This Row],[Avg Nitrate N + Nitrite N]]/10)*10)</f>
        <v>10</v>
      </c>
      <c r="AF1584">
        <f>IF(OR(Table1[[#This Row],[Avg pH]]&lt;6.5,Table1[[#This Row],[Avg pH]]&gt;8.5),10,0)</f>
        <v>0</v>
      </c>
      <c r="AG1584">
        <f>MAX(0, 10-(2*Table1[[#This Row],[Avg Dissolved Oxygen]]))</f>
        <v>2.5999999999999996</v>
      </c>
      <c r="AH1584">
        <f>(Table1[[#This Row],[Fecal Score]]*0.3) + (Table1[[#This Row],[BOD Score]]*0.25) + (Table1[[#This Row],[Nitrate Score]]*0.2) + (Table1[[#This Row],[pH Score]]*0.15) + (Table1[[#This Row],[Dissolved Oxygen Score]]*0.1)</f>
        <v>7.76</v>
      </c>
      <c r="AI1584">
        <v>2020</v>
      </c>
    </row>
    <row r="1585" spans="1:35">
      <c r="A1585">
        <v>3653</v>
      </c>
      <c r="B1585" t="s">
        <v>178</v>
      </c>
      <c r="C1585" t="s">
        <v>35</v>
      </c>
      <c r="D1585" t="s">
        <v>113</v>
      </c>
      <c r="E1585">
        <v>24</v>
      </c>
      <c r="F1585">
        <v>31</v>
      </c>
      <c r="G1585">
        <f>(Table1[[#This Row],[Min Temperature]]+Table1[[#This Row],[Max Temperature]])/2</f>
        <v>27.5</v>
      </c>
      <c r="H1585">
        <v>4.5</v>
      </c>
      <c r="I1585">
        <v>7.6</v>
      </c>
      <c r="J1585">
        <f>(Table1[[#This Row],[Min Dissolved Oxygen]]+Table1[[#This Row],[Max Dissolved Oxygen]])/2</f>
        <v>6.05</v>
      </c>
      <c r="K1585">
        <v>6.2</v>
      </c>
      <c r="L1585">
        <v>8.1999999999999993</v>
      </c>
      <c r="M1585">
        <f>(Table1[[#This Row],[Min pH]]+Table1[[#This Row],[Max pH]])/2</f>
        <v>7.1999999999999993</v>
      </c>
      <c r="N1585">
        <v>136</v>
      </c>
      <c r="O1585">
        <v>556</v>
      </c>
      <c r="P1585">
        <f>(Table1[[#This Row],[Min Conductivity]]+Table1[[#This Row],[Max Conductivity]])/2</f>
        <v>346</v>
      </c>
      <c r="Q1585">
        <v>2</v>
      </c>
      <c r="R1585">
        <v>8</v>
      </c>
      <c r="S1585">
        <f>(Table1[[#This Row],[Min BOD]]+Table1[[#This Row],[Max BOD]])/2</f>
        <v>5</v>
      </c>
      <c r="T1585">
        <v>0.32</v>
      </c>
      <c r="U1585">
        <v>4.4000000000000004</v>
      </c>
      <c r="V1585">
        <f>(Table1[[#This Row],[Min Nitrate N + Nitrite N]]+Table1[[#This Row],[Max Nitrate N + Nitrite N]])/2</f>
        <v>2.3600000000000003</v>
      </c>
      <c r="W1585">
        <v>63</v>
      </c>
      <c r="X1585">
        <v>15000</v>
      </c>
      <c r="Y1585">
        <f>(Table1[[#This Row],[Min Fecal Coliform]]+Table1[[#This Row],[Max Fecal Coliform]])/2</f>
        <v>7531.5</v>
      </c>
      <c r="Z1585">
        <v>540</v>
      </c>
      <c r="AA1585">
        <v>160000</v>
      </c>
      <c r="AB1585">
        <f>(Table1[[#This Row],[Min Total Coliform]]+Table1[[#This Row],[Max Total Coliform]])/2</f>
        <v>80270</v>
      </c>
      <c r="AC1585">
        <f>MIN(10, (Table1[[#This Row],[Avg BOD]]/4)*10)</f>
        <v>10</v>
      </c>
      <c r="AD1585">
        <f>MIN(10, (Table1[[#This Row],[Avg Fecal Coliform]]/600)*10)</f>
        <v>10</v>
      </c>
      <c r="AE1585">
        <f>MIN(10, (Table1[[#This Row],[Avg Nitrate N + Nitrite N]]/10)*10)</f>
        <v>2.3600000000000003</v>
      </c>
      <c r="AF1585">
        <f>IF(OR(Table1[[#This Row],[Avg pH]]&lt;6.5,Table1[[#This Row],[Avg pH]]&gt;8.5),10,0)</f>
        <v>0</v>
      </c>
      <c r="AG1585">
        <f>MAX(0, 10-(2*Table1[[#This Row],[Avg Dissolved Oxygen]]))</f>
        <v>0</v>
      </c>
      <c r="AH1585">
        <f>(Table1[[#This Row],[Fecal Score]]*0.3) + (Table1[[#This Row],[BOD Score]]*0.25) + (Table1[[#This Row],[Nitrate Score]]*0.2) + (Table1[[#This Row],[pH Score]]*0.15) + (Table1[[#This Row],[Dissolved Oxygen Score]]*0.1)</f>
        <v>5.9720000000000004</v>
      </c>
      <c r="AI1585">
        <v>2020</v>
      </c>
    </row>
    <row r="1586" spans="1:35">
      <c r="A1586">
        <v>3656</v>
      </c>
      <c r="B1586" t="s">
        <v>580</v>
      </c>
      <c r="C1586" t="s">
        <v>35</v>
      </c>
      <c r="D1586" t="s">
        <v>113</v>
      </c>
      <c r="E1586">
        <v>27</v>
      </c>
      <c r="F1586">
        <v>27</v>
      </c>
      <c r="G1586">
        <f>(Table1[[#This Row],[Min Temperature]]+Table1[[#This Row],[Max Temperature]])/2</f>
        <v>27</v>
      </c>
      <c r="H1586">
        <v>4.5999999999999996</v>
      </c>
      <c r="I1586">
        <v>4.5999999999999996</v>
      </c>
      <c r="J1586">
        <f>(Table1[[#This Row],[Min Dissolved Oxygen]]+Table1[[#This Row],[Max Dissolved Oxygen]])/2</f>
        <v>4.5999999999999996</v>
      </c>
      <c r="K1586">
        <v>7.7</v>
      </c>
      <c r="L1586">
        <v>7.7</v>
      </c>
      <c r="M1586">
        <f>(Table1[[#This Row],[Min pH]]+Table1[[#This Row],[Max pH]])/2</f>
        <v>7.7</v>
      </c>
      <c r="N1586">
        <v>510</v>
      </c>
      <c r="O1586">
        <v>510</v>
      </c>
      <c r="P1586">
        <f>(Table1[[#This Row],[Min Conductivity]]+Table1[[#This Row],[Max Conductivity]])/2</f>
        <v>510</v>
      </c>
      <c r="Q1586">
        <v>3</v>
      </c>
      <c r="R1586">
        <v>3</v>
      </c>
      <c r="S1586">
        <f>(Table1[[#This Row],[Min BOD]]+Table1[[#This Row],[Max BOD]])/2</f>
        <v>3</v>
      </c>
      <c r="T1586">
        <v>0.2</v>
      </c>
      <c r="U1586">
        <v>0.2</v>
      </c>
      <c r="V1586">
        <f>(Table1[[#This Row],[Min Nitrate N + Nitrite N]]+Table1[[#This Row],[Max Nitrate N + Nitrite N]])/2</f>
        <v>0.2</v>
      </c>
      <c r="W1586">
        <v>680</v>
      </c>
      <c r="X1586">
        <v>680</v>
      </c>
      <c r="Y1586">
        <f>(Table1[[#This Row],[Min Fecal Coliform]]+Table1[[#This Row],[Max Fecal Coliform]])/2</f>
        <v>680</v>
      </c>
      <c r="Z1586">
        <v>3900</v>
      </c>
      <c r="AA1586">
        <v>3900</v>
      </c>
      <c r="AB1586">
        <f>(Table1[[#This Row],[Min Total Coliform]]+Table1[[#This Row],[Max Total Coliform]])/2</f>
        <v>3900</v>
      </c>
      <c r="AC1586">
        <f>MIN(10, (Table1[[#This Row],[Avg BOD]]/4)*10)</f>
        <v>7.5</v>
      </c>
      <c r="AD1586">
        <f>MIN(10, (Table1[[#This Row],[Avg Fecal Coliform]]/600)*10)</f>
        <v>10</v>
      </c>
      <c r="AE1586">
        <f>MIN(10, (Table1[[#This Row],[Avg Nitrate N + Nitrite N]]/10)*10)</f>
        <v>0.2</v>
      </c>
      <c r="AF1586">
        <f>IF(OR(Table1[[#This Row],[Avg pH]]&lt;6.5,Table1[[#This Row],[Avg pH]]&gt;8.5),10,0)</f>
        <v>0</v>
      </c>
      <c r="AG1586">
        <f>MAX(0, 10-(2*Table1[[#This Row],[Avg Dissolved Oxygen]]))</f>
        <v>0.80000000000000071</v>
      </c>
      <c r="AH1586">
        <f>(Table1[[#This Row],[Fecal Score]]*0.3) + (Table1[[#This Row],[BOD Score]]*0.25) + (Table1[[#This Row],[Nitrate Score]]*0.2) + (Table1[[#This Row],[pH Score]]*0.15) + (Table1[[#This Row],[Dissolved Oxygen Score]]*0.1)</f>
        <v>4.9950000000000001</v>
      </c>
      <c r="AI1586">
        <v>2020</v>
      </c>
    </row>
    <row r="1587" spans="1:35">
      <c r="A1587">
        <v>3657</v>
      </c>
      <c r="B1587" t="s">
        <v>794</v>
      </c>
      <c r="C1587" t="s">
        <v>35</v>
      </c>
      <c r="D1587" t="s">
        <v>113</v>
      </c>
      <c r="E1587">
        <v>24</v>
      </c>
      <c r="F1587">
        <v>28</v>
      </c>
      <c r="G1587">
        <f>(Table1[[#This Row],[Min Temperature]]+Table1[[#This Row],[Max Temperature]])/2</f>
        <v>26</v>
      </c>
      <c r="H1587">
        <v>3.6</v>
      </c>
      <c r="I1587">
        <v>5.2</v>
      </c>
      <c r="J1587">
        <f>(Table1[[#This Row],[Min Dissolved Oxygen]]+Table1[[#This Row],[Max Dissolved Oxygen]])/2</f>
        <v>4.4000000000000004</v>
      </c>
      <c r="K1587">
        <v>8</v>
      </c>
      <c r="L1587">
        <v>8.1999999999999993</v>
      </c>
      <c r="M1587">
        <f>(Table1[[#This Row],[Min pH]]+Table1[[#This Row],[Max pH]])/2</f>
        <v>8.1</v>
      </c>
      <c r="N1587">
        <v>1410</v>
      </c>
      <c r="O1587">
        <v>3260</v>
      </c>
      <c r="P1587">
        <f>(Table1[[#This Row],[Min Conductivity]]+Table1[[#This Row],[Max Conductivity]])/2</f>
        <v>2335</v>
      </c>
      <c r="Q1587">
        <v>4</v>
      </c>
      <c r="R1587">
        <v>8</v>
      </c>
      <c r="S1587">
        <f>(Table1[[#This Row],[Min BOD]]+Table1[[#This Row],[Max BOD]])/2</f>
        <v>6</v>
      </c>
      <c r="T1587">
        <v>0.7</v>
      </c>
      <c r="U1587">
        <v>1.3</v>
      </c>
      <c r="V1587">
        <f>(Table1[[#This Row],[Min Nitrate N + Nitrite N]]+Table1[[#This Row],[Max Nitrate N + Nitrite N]])/2</f>
        <v>1</v>
      </c>
      <c r="W1587">
        <v>680</v>
      </c>
      <c r="X1587">
        <v>930</v>
      </c>
      <c r="Y1587">
        <f>(Table1[[#This Row],[Min Fecal Coliform]]+Table1[[#This Row],[Max Fecal Coliform]])/2</f>
        <v>805</v>
      </c>
      <c r="Z1587">
        <v>4300</v>
      </c>
      <c r="AA1587">
        <v>7900</v>
      </c>
      <c r="AB1587">
        <f>(Table1[[#This Row],[Min Total Coliform]]+Table1[[#This Row],[Max Total Coliform]])/2</f>
        <v>6100</v>
      </c>
      <c r="AC1587">
        <f>MIN(10, (Table1[[#This Row],[Avg BOD]]/4)*10)</f>
        <v>10</v>
      </c>
      <c r="AD1587">
        <f>MIN(10, (Table1[[#This Row],[Avg Fecal Coliform]]/600)*10)</f>
        <v>10</v>
      </c>
      <c r="AE1587">
        <f>MIN(10, (Table1[[#This Row],[Avg Nitrate N + Nitrite N]]/10)*10)</f>
        <v>1</v>
      </c>
      <c r="AF1587">
        <f>IF(OR(Table1[[#This Row],[Avg pH]]&lt;6.5,Table1[[#This Row],[Avg pH]]&gt;8.5),10,0)</f>
        <v>0</v>
      </c>
      <c r="AG1587">
        <f>MAX(0, 10-(2*Table1[[#This Row],[Avg Dissolved Oxygen]]))</f>
        <v>1.1999999999999993</v>
      </c>
      <c r="AH1587">
        <f>(Table1[[#This Row],[Fecal Score]]*0.3) + (Table1[[#This Row],[BOD Score]]*0.25) + (Table1[[#This Row],[Nitrate Score]]*0.2) + (Table1[[#This Row],[pH Score]]*0.15) + (Table1[[#This Row],[Dissolved Oxygen Score]]*0.1)</f>
        <v>5.82</v>
      </c>
      <c r="AI1587">
        <v>2020</v>
      </c>
    </row>
    <row r="1588" spans="1:35">
      <c r="A1588">
        <v>3659</v>
      </c>
      <c r="B1588" t="s">
        <v>795</v>
      </c>
      <c r="C1588" t="s">
        <v>35</v>
      </c>
      <c r="D1588" t="s">
        <v>113</v>
      </c>
      <c r="E1588">
        <v>24</v>
      </c>
      <c r="F1588">
        <v>28</v>
      </c>
      <c r="G1588">
        <f>(Table1[[#This Row],[Min Temperature]]+Table1[[#This Row],[Max Temperature]])/2</f>
        <v>26</v>
      </c>
      <c r="H1588">
        <v>2.8</v>
      </c>
      <c r="I1588">
        <v>5.0999999999999996</v>
      </c>
      <c r="J1588">
        <f>(Table1[[#This Row],[Min Dissolved Oxygen]]+Table1[[#This Row],[Max Dissolved Oxygen]])/2</f>
        <v>3.9499999999999997</v>
      </c>
      <c r="K1588">
        <v>7.3</v>
      </c>
      <c r="L1588">
        <v>7.8</v>
      </c>
      <c r="M1588">
        <f>(Table1[[#This Row],[Min pH]]+Table1[[#This Row],[Max pH]])/2</f>
        <v>7.55</v>
      </c>
      <c r="N1588">
        <v>580</v>
      </c>
      <c r="O1588">
        <v>1190</v>
      </c>
      <c r="P1588">
        <f>(Table1[[#This Row],[Min Conductivity]]+Table1[[#This Row],[Max Conductivity]])/2</f>
        <v>885</v>
      </c>
      <c r="Q1588">
        <v>3.6</v>
      </c>
      <c r="R1588">
        <v>6</v>
      </c>
      <c r="S1588">
        <f>(Table1[[#This Row],[Min BOD]]+Table1[[#This Row],[Max BOD]])/2</f>
        <v>4.8</v>
      </c>
      <c r="T1588">
        <v>0.13</v>
      </c>
      <c r="U1588">
        <v>0.68</v>
      </c>
      <c r="V1588">
        <f>(Table1[[#This Row],[Min Nitrate N + Nitrite N]]+Table1[[#This Row],[Max Nitrate N + Nitrite N]])/2</f>
        <v>0.40500000000000003</v>
      </c>
      <c r="W1588">
        <v>920</v>
      </c>
      <c r="X1588">
        <v>3400</v>
      </c>
      <c r="Y1588">
        <f>(Table1[[#This Row],[Min Fecal Coliform]]+Table1[[#This Row],[Max Fecal Coliform]])/2</f>
        <v>2160</v>
      </c>
      <c r="Z1588">
        <v>7000</v>
      </c>
      <c r="AA1588">
        <v>17000</v>
      </c>
      <c r="AB1588">
        <f>(Table1[[#This Row],[Min Total Coliform]]+Table1[[#This Row],[Max Total Coliform]])/2</f>
        <v>12000</v>
      </c>
      <c r="AC1588">
        <f>MIN(10, (Table1[[#This Row],[Avg BOD]]/4)*10)</f>
        <v>10</v>
      </c>
      <c r="AD1588">
        <f>MIN(10, (Table1[[#This Row],[Avg Fecal Coliform]]/600)*10)</f>
        <v>10</v>
      </c>
      <c r="AE1588">
        <f>MIN(10, (Table1[[#This Row],[Avg Nitrate N + Nitrite N]]/10)*10)</f>
        <v>0.40500000000000003</v>
      </c>
      <c r="AF1588">
        <f>IF(OR(Table1[[#This Row],[Avg pH]]&lt;6.5,Table1[[#This Row],[Avg pH]]&gt;8.5),10,0)</f>
        <v>0</v>
      </c>
      <c r="AG1588">
        <f>MAX(0, 10-(2*Table1[[#This Row],[Avg Dissolved Oxygen]]))</f>
        <v>2.1000000000000005</v>
      </c>
      <c r="AH1588">
        <f>(Table1[[#This Row],[Fecal Score]]*0.3) + (Table1[[#This Row],[BOD Score]]*0.25) + (Table1[[#This Row],[Nitrate Score]]*0.2) + (Table1[[#This Row],[pH Score]]*0.15) + (Table1[[#This Row],[Dissolved Oxygen Score]]*0.1)</f>
        <v>5.7910000000000004</v>
      </c>
      <c r="AI1588">
        <v>2020</v>
      </c>
    </row>
    <row r="1589" spans="1:35">
      <c r="A1589">
        <v>3660</v>
      </c>
      <c r="B1589" t="s">
        <v>584</v>
      </c>
      <c r="C1589" t="s">
        <v>35</v>
      </c>
      <c r="D1589" t="s">
        <v>113</v>
      </c>
      <c r="E1589">
        <v>24</v>
      </c>
      <c r="F1589">
        <v>28</v>
      </c>
      <c r="G1589">
        <f>(Table1[[#This Row],[Min Temperature]]+Table1[[#This Row],[Max Temperature]])/2</f>
        <v>26</v>
      </c>
      <c r="H1589">
        <v>4.9000000000000004</v>
      </c>
      <c r="I1589">
        <v>6.5</v>
      </c>
      <c r="J1589">
        <f>(Table1[[#This Row],[Min Dissolved Oxygen]]+Table1[[#This Row],[Max Dissolved Oxygen]])/2</f>
        <v>5.7</v>
      </c>
      <c r="K1589">
        <v>7.5</v>
      </c>
      <c r="L1589">
        <v>7.9</v>
      </c>
      <c r="M1589">
        <f>(Table1[[#This Row],[Min pH]]+Table1[[#This Row],[Max pH]])/2</f>
        <v>7.7</v>
      </c>
      <c r="N1589">
        <v>430</v>
      </c>
      <c r="O1589">
        <v>530</v>
      </c>
      <c r="P1589">
        <f>(Table1[[#This Row],[Min Conductivity]]+Table1[[#This Row],[Max Conductivity]])/2</f>
        <v>480</v>
      </c>
      <c r="Q1589">
        <v>1.8</v>
      </c>
      <c r="R1589">
        <v>3</v>
      </c>
      <c r="S1589">
        <f>(Table1[[#This Row],[Min BOD]]+Table1[[#This Row],[Max BOD]])/2</f>
        <v>2.4</v>
      </c>
      <c r="T1589">
        <v>0.14000000000000001</v>
      </c>
      <c r="U1589">
        <v>0.2</v>
      </c>
      <c r="V1589">
        <f>(Table1[[#This Row],[Min Nitrate N + Nitrite N]]+Table1[[#This Row],[Max Nitrate N + Nitrite N]])/2</f>
        <v>0.17</v>
      </c>
      <c r="W1589">
        <v>340</v>
      </c>
      <c r="X1589">
        <v>780</v>
      </c>
      <c r="Y1589">
        <f>(Table1[[#This Row],[Min Fecal Coliform]]+Table1[[#This Row],[Max Fecal Coliform]])/2</f>
        <v>560</v>
      </c>
      <c r="Z1589">
        <v>2400</v>
      </c>
      <c r="AA1589">
        <v>4900</v>
      </c>
      <c r="AB1589">
        <f>(Table1[[#This Row],[Min Total Coliform]]+Table1[[#This Row],[Max Total Coliform]])/2</f>
        <v>3650</v>
      </c>
      <c r="AC1589">
        <f>MIN(10, (Table1[[#This Row],[Avg BOD]]/4)*10)</f>
        <v>6</v>
      </c>
      <c r="AD1589">
        <f>MIN(10, (Table1[[#This Row],[Avg Fecal Coliform]]/600)*10)</f>
        <v>9.3333333333333339</v>
      </c>
      <c r="AE1589">
        <f>MIN(10, (Table1[[#This Row],[Avg Nitrate N + Nitrite N]]/10)*10)</f>
        <v>0.17</v>
      </c>
      <c r="AF1589">
        <f>IF(OR(Table1[[#This Row],[Avg pH]]&lt;6.5,Table1[[#This Row],[Avg pH]]&gt;8.5),10,0)</f>
        <v>0</v>
      </c>
      <c r="AG1589">
        <f>MAX(0, 10-(2*Table1[[#This Row],[Avg Dissolved Oxygen]]))</f>
        <v>0</v>
      </c>
      <c r="AH1589">
        <f>(Table1[[#This Row],[Fecal Score]]*0.3) + (Table1[[#This Row],[BOD Score]]*0.25) + (Table1[[#This Row],[Nitrate Score]]*0.2) + (Table1[[#This Row],[pH Score]]*0.15) + (Table1[[#This Row],[Dissolved Oxygen Score]]*0.1)</f>
        <v>4.3340000000000005</v>
      </c>
      <c r="AI1589">
        <v>2020</v>
      </c>
    </row>
    <row r="1590" spans="1:35">
      <c r="A1590">
        <v>3661</v>
      </c>
      <c r="B1590" t="s">
        <v>585</v>
      </c>
      <c r="C1590" t="s">
        <v>35</v>
      </c>
      <c r="D1590" t="s">
        <v>113</v>
      </c>
      <c r="E1590">
        <v>24</v>
      </c>
      <c r="F1590">
        <v>28</v>
      </c>
      <c r="G1590">
        <f>(Table1[[#This Row],[Min Temperature]]+Table1[[#This Row],[Max Temperature]])/2</f>
        <v>26</v>
      </c>
      <c r="H1590">
        <v>4.7</v>
      </c>
      <c r="I1590">
        <v>6.8</v>
      </c>
      <c r="J1590">
        <f>(Table1[[#This Row],[Min Dissolved Oxygen]]+Table1[[#This Row],[Max Dissolved Oxygen]])/2</f>
        <v>5.75</v>
      </c>
      <c r="K1590">
        <v>7.7</v>
      </c>
      <c r="L1590">
        <v>8.5</v>
      </c>
      <c r="M1590">
        <f>(Table1[[#This Row],[Min pH]]+Table1[[#This Row],[Max pH]])/2</f>
        <v>8.1</v>
      </c>
      <c r="N1590">
        <v>470</v>
      </c>
      <c r="O1590">
        <v>1470</v>
      </c>
      <c r="P1590">
        <f>(Table1[[#This Row],[Min Conductivity]]+Table1[[#This Row],[Max Conductivity]])/2</f>
        <v>970</v>
      </c>
      <c r="Q1590">
        <v>3</v>
      </c>
      <c r="R1590">
        <v>5</v>
      </c>
      <c r="S1590">
        <f>(Table1[[#This Row],[Min BOD]]+Table1[[#This Row],[Max BOD]])/2</f>
        <v>4</v>
      </c>
      <c r="T1590">
        <v>0.32</v>
      </c>
      <c r="U1590">
        <v>1.4</v>
      </c>
      <c r="V1590">
        <f>(Table1[[#This Row],[Min Nitrate N + Nitrite N]]+Table1[[#This Row],[Max Nitrate N + Nitrite N]])/2</f>
        <v>0.86</v>
      </c>
      <c r="W1590">
        <v>320</v>
      </c>
      <c r="X1590">
        <v>780</v>
      </c>
      <c r="Y1590">
        <f>(Table1[[#This Row],[Min Fecal Coliform]]+Table1[[#This Row],[Max Fecal Coliform]])/2</f>
        <v>550</v>
      </c>
      <c r="Z1590">
        <v>2400</v>
      </c>
      <c r="AA1590">
        <v>4000</v>
      </c>
      <c r="AB1590">
        <f>(Table1[[#This Row],[Min Total Coliform]]+Table1[[#This Row],[Max Total Coliform]])/2</f>
        <v>3200</v>
      </c>
      <c r="AC1590">
        <f>MIN(10, (Table1[[#This Row],[Avg BOD]]/4)*10)</f>
        <v>10</v>
      </c>
      <c r="AD1590">
        <f>MIN(10, (Table1[[#This Row],[Avg Fecal Coliform]]/600)*10)</f>
        <v>9.1666666666666661</v>
      </c>
      <c r="AE1590">
        <f>MIN(10, (Table1[[#This Row],[Avg Nitrate N + Nitrite N]]/10)*10)</f>
        <v>0.85999999999999988</v>
      </c>
      <c r="AF1590">
        <f>IF(OR(Table1[[#This Row],[Avg pH]]&lt;6.5,Table1[[#This Row],[Avg pH]]&gt;8.5),10,0)</f>
        <v>0</v>
      </c>
      <c r="AG1590">
        <f>MAX(0, 10-(2*Table1[[#This Row],[Avg Dissolved Oxygen]]))</f>
        <v>0</v>
      </c>
      <c r="AH1590">
        <f>(Table1[[#This Row],[Fecal Score]]*0.3) + (Table1[[#This Row],[BOD Score]]*0.25) + (Table1[[#This Row],[Nitrate Score]]*0.2) + (Table1[[#This Row],[pH Score]]*0.15) + (Table1[[#This Row],[Dissolved Oxygen Score]]*0.1)</f>
        <v>5.4219999999999997</v>
      </c>
      <c r="AI1590">
        <v>2020</v>
      </c>
    </row>
    <row r="1591" spans="1:35">
      <c r="A1591">
        <v>3662</v>
      </c>
      <c r="B1591" t="s">
        <v>796</v>
      </c>
      <c r="C1591" t="s">
        <v>35</v>
      </c>
      <c r="D1591" t="s">
        <v>113</v>
      </c>
      <c r="E1591">
        <v>23</v>
      </c>
      <c r="F1591">
        <v>28</v>
      </c>
      <c r="G1591">
        <f>(Table1[[#This Row],[Min Temperature]]+Table1[[#This Row],[Max Temperature]])/2</f>
        <v>25.5</v>
      </c>
      <c r="H1591">
        <v>5.3</v>
      </c>
      <c r="I1591">
        <v>6.9</v>
      </c>
      <c r="J1591">
        <f>(Table1[[#This Row],[Min Dissolved Oxygen]]+Table1[[#This Row],[Max Dissolved Oxygen]])/2</f>
        <v>6.1</v>
      </c>
      <c r="K1591">
        <v>7.7</v>
      </c>
      <c r="L1591">
        <v>8</v>
      </c>
      <c r="M1591">
        <f>(Table1[[#This Row],[Min pH]]+Table1[[#This Row],[Max pH]])/2</f>
        <v>7.85</v>
      </c>
      <c r="N1591">
        <v>390</v>
      </c>
      <c r="O1591">
        <v>450</v>
      </c>
      <c r="P1591">
        <f>(Table1[[#This Row],[Min Conductivity]]+Table1[[#This Row],[Max Conductivity]])/2</f>
        <v>420</v>
      </c>
      <c r="Q1591">
        <v>2</v>
      </c>
      <c r="R1591">
        <v>2.4</v>
      </c>
      <c r="S1591">
        <f>(Table1[[#This Row],[Min BOD]]+Table1[[#This Row],[Max BOD]])/2</f>
        <v>2.2000000000000002</v>
      </c>
      <c r="T1591">
        <v>0.13</v>
      </c>
      <c r="U1591">
        <v>0.26</v>
      </c>
      <c r="V1591">
        <f>(Table1[[#This Row],[Min Nitrate N + Nitrite N]]+Table1[[#This Row],[Max Nitrate N + Nitrite N]])/2</f>
        <v>0.19500000000000001</v>
      </c>
      <c r="W1591">
        <v>170</v>
      </c>
      <c r="X1591">
        <v>260</v>
      </c>
      <c r="Y1591">
        <f>(Table1[[#This Row],[Min Fecal Coliform]]+Table1[[#This Row],[Max Fecal Coliform]])/2</f>
        <v>215</v>
      </c>
      <c r="Z1591">
        <v>1100</v>
      </c>
      <c r="AA1591">
        <v>2200</v>
      </c>
      <c r="AB1591">
        <f>(Table1[[#This Row],[Min Total Coliform]]+Table1[[#This Row],[Max Total Coliform]])/2</f>
        <v>1650</v>
      </c>
      <c r="AC1591">
        <f>MIN(10, (Table1[[#This Row],[Avg BOD]]/4)*10)</f>
        <v>5.5</v>
      </c>
      <c r="AD1591">
        <f>MIN(10, (Table1[[#This Row],[Avg Fecal Coliform]]/600)*10)</f>
        <v>3.5833333333333335</v>
      </c>
      <c r="AE1591">
        <f>MIN(10, (Table1[[#This Row],[Avg Nitrate N + Nitrite N]]/10)*10)</f>
        <v>0.19500000000000001</v>
      </c>
      <c r="AF1591">
        <f>IF(OR(Table1[[#This Row],[Avg pH]]&lt;6.5,Table1[[#This Row],[Avg pH]]&gt;8.5),10,0)</f>
        <v>0</v>
      </c>
      <c r="AG1591">
        <f>MAX(0, 10-(2*Table1[[#This Row],[Avg Dissolved Oxygen]]))</f>
        <v>0</v>
      </c>
      <c r="AH1591">
        <f>(Table1[[#This Row],[Fecal Score]]*0.3) + (Table1[[#This Row],[BOD Score]]*0.25) + (Table1[[#This Row],[Nitrate Score]]*0.2) + (Table1[[#This Row],[pH Score]]*0.15) + (Table1[[#This Row],[Dissolved Oxygen Score]]*0.1)</f>
        <v>2.4890000000000003</v>
      </c>
      <c r="AI1591">
        <v>2020</v>
      </c>
    </row>
    <row r="1592" spans="1:35">
      <c r="A1592">
        <v>3663</v>
      </c>
      <c r="B1592" t="s">
        <v>587</v>
      </c>
      <c r="C1592" t="s">
        <v>35</v>
      </c>
      <c r="D1592" t="s">
        <v>113</v>
      </c>
      <c r="E1592">
        <v>23</v>
      </c>
      <c r="F1592">
        <v>27</v>
      </c>
      <c r="G1592">
        <f>(Table1[[#This Row],[Min Temperature]]+Table1[[#This Row],[Max Temperature]])/2</f>
        <v>25</v>
      </c>
      <c r="H1592">
        <v>4.8</v>
      </c>
      <c r="I1592">
        <v>6.8</v>
      </c>
      <c r="J1592">
        <f>(Table1[[#This Row],[Min Dissolved Oxygen]]+Table1[[#This Row],[Max Dissolved Oxygen]])/2</f>
        <v>5.8</v>
      </c>
      <c r="K1592">
        <v>7.7</v>
      </c>
      <c r="L1592">
        <v>8.1</v>
      </c>
      <c r="M1592">
        <f>(Table1[[#This Row],[Min pH]]+Table1[[#This Row],[Max pH]])/2</f>
        <v>7.9</v>
      </c>
      <c r="N1592">
        <v>450</v>
      </c>
      <c r="O1592">
        <v>620</v>
      </c>
      <c r="P1592">
        <f>(Table1[[#This Row],[Min Conductivity]]+Table1[[#This Row],[Max Conductivity]])/2</f>
        <v>535</v>
      </c>
      <c r="Q1592">
        <v>2</v>
      </c>
      <c r="R1592">
        <v>3</v>
      </c>
      <c r="S1592">
        <f>(Table1[[#This Row],[Min BOD]]+Table1[[#This Row],[Max BOD]])/2</f>
        <v>2.5</v>
      </c>
      <c r="T1592">
        <v>0.14000000000000001</v>
      </c>
      <c r="U1592">
        <v>0.3</v>
      </c>
      <c r="V1592">
        <f>(Table1[[#This Row],[Min Nitrate N + Nitrite N]]+Table1[[#This Row],[Max Nitrate N + Nitrite N]])/2</f>
        <v>0.22</v>
      </c>
      <c r="W1592">
        <v>270</v>
      </c>
      <c r="X1592">
        <v>470</v>
      </c>
      <c r="Y1592">
        <f>(Table1[[#This Row],[Min Fecal Coliform]]+Table1[[#This Row],[Max Fecal Coliform]])/2</f>
        <v>370</v>
      </c>
      <c r="Z1592">
        <v>2200</v>
      </c>
      <c r="AA1592">
        <v>3500</v>
      </c>
      <c r="AB1592">
        <f>(Table1[[#This Row],[Min Total Coliform]]+Table1[[#This Row],[Max Total Coliform]])/2</f>
        <v>2850</v>
      </c>
      <c r="AC1592">
        <f>MIN(10, (Table1[[#This Row],[Avg BOD]]/4)*10)</f>
        <v>6.25</v>
      </c>
      <c r="AD1592">
        <f>MIN(10, (Table1[[#This Row],[Avg Fecal Coliform]]/600)*10)</f>
        <v>6.166666666666667</v>
      </c>
      <c r="AE1592">
        <f>MIN(10, (Table1[[#This Row],[Avg Nitrate N + Nitrite N]]/10)*10)</f>
        <v>0.21999999999999997</v>
      </c>
      <c r="AF1592">
        <f>IF(OR(Table1[[#This Row],[Avg pH]]&lt;6.5,Table1[[#This Row],[Avg pH]]&gt;8.5),10,0)</f>
        <v>0</v>
      </c>
      <c r="AG1592">
        <f>MAX(0, 10-(2*Table1[[#This Row],[Avg Dissolved Oxygen]]))</f>
        <v>0</v>
      </c>
      <c r="AH1592">
        <f>(Table1[[#This Row],[Fecal Score]]*0.3) + (Table1[[#This Row],[BOD Score]]*0.25) + (Table1[[#This Row],[Nitrate Score]]*0.2) + (Table1[[#This Row],[pH Score]]*0.15) + (Table1[[#This Row],[Dissolved Oxygen Score]]*0.1)</f>
        <v>3.4565000000000001</v>
      </c>
      <c r="AI1592">
        <v>2020</v>
      </c>
    </row>
    <row r="1593" spans="1:35">
      <c r="A1593">
        <v>3664</v>
      </c>
      <c r="B1593" t="s">
        <v>588</v>
      </c>
      <c r="C1593" t="s">
        <v>35</v>
      </c>
      <c r="D1593" t="s">
        <v>113</v>
      </c>
      <c r="E1593">
        <v>24</v>
      </c>
      <c r="F1593">
        <v>28</v>
      </c>
      <c r="G1593">
        <f>(Table1[[#This Row],[Min Temperature]]+Table1[[#This Row],[Max Temperature]])/2</f>
        <v>26</v>
      </c>
      <c r="H1593">
        <v>4.5</v>
      </c>
      <c r="I1593">
        <v>6.9</v>
      </c>
      <c r="J1593">
        <f>(Table1[[#This Row],[Min Dissolved Oxygen]]+Table1[[#This Row],[Max Dissolved Oxygen]])/2</f>
        <v>5.7</v>
      </c>
      <c r="K1593">
        <v>7.7</v>
      </c>
      <c r="L1593">
        <v>8</v>
      </c>
      <c r="M1593">
        <f>(Table1[[#This Row],[Min pH]]+Table1[[#This Row],[Max pH]])/2</f>
        <v>7.85</v>
      </c>
      <c r="N1593">
        <v>390</v>
      </c>
      <c r="O1593">
        <v>480</v>
      </c>
      <c r="P1593">
        <f>(Table1[[#This Row],[Min Conductivity]]+Table1[[#This Row],[Max Conductivity]])/2</f>
        <v>435</v>
      </c>
      <c r="Q1593">
        <v>2.2000000000000002</v>
      </c>
      <c r="R1593">
        <v>3</v>
      </c>
      <c r="S1593">
        <f>(Table1[[#This Row],[Min BOD]]+Table1[[#This Row],[Max BOD]])/2</f>
        <v>2.6</v>
      </c>
      <c r="T1593">
        <v>0.2</v>
      </c>
      <c r="U1593">
        <v>0.25</v>
      </c>
      <c r="V1593">
        <f>(Table1[[#This Row],[Min Nitrate N + Nitrite N]]+Table1[[#This Row],[Max Nitrate N + Nitrite N]])/2</f>
        <v>0.22500000000000001</v>
      </c>
      <c r="W1593">
        <v>320</v>
      </c>
      <c r="X1593">
        <v>680</v>
      </c>
      <c r="Y1593">
        <f>(Table1[[#This Row],[Min Fecal Coliform]]+Table1[[#This Row],[Max Fecal Coliform]])/2</f>
        <v>500</v>
      </c>
      <c r="Z1593">
        <v>2200</v>
      </c>
      <c r="AA1593">
        <v>4000</v>
      </c>
      <c r="AB1593">
        <f>(Table1[[#This Row],[Min Total Coliform]]+Table1[[#This Row],[Max Total Coliform]])/2</f>
        <v>3100</v>
      </c>
      <c r="AC1593">
        <f>MIN(10, (Table1[[#This Row],[Avg BOD]]/4)*10)</f>
        <v>6.5</v>
      </c>
      <c r="AD1593">
        <f>MIN(10, (Table1[[#This Row],[Avg Fecal Coliform]]/600)*10)</f>
        <v>8.3333333333333339</v>
      </c>
      <c r="AE1593">
        <f>MIN(10, (Table1[[#This Row],[Avg Nitrate N + Nitrite N]]/10)*10)</f>
        <v>0.22499999999999998</v>
      </c>
      <c r="AF1593">
        <f>IF(OR(Table1[[#This Row],[Avg pH]]&lt;6.5,Table1[[#This Row],[Avg pH]]&gt;8.5),10,0)</f>
        <v>0</v>
      </c>
      <c r="AG1593">
        <f>MAX(0, 10-(2*Table1[[#This Row],[Avg Dissolved Oxygen]]))</f>
        <v>0</v>
      </c>
      <c r="AH1593">
        <f>(Table1[[#This Row],[Fecal Score]]*0.3) + (Table1[[#This Row],[BOD Score]]*0.25) + (Table1[[#This Row],[Nitrate Score]]*0.2) + (Table1[[#This Row],[pH Score]]*0.15) + (Table1[[#This Row],[Dissolved Oxygen Score]]*0.1)</f>
        <v>4.17</v>
      </c>
      <c r="AI1593">
        <v>2020</v>
      </c>
    </row>
    <row r="1594" spans="1:35">
      <c r="A1594">
        <v>3665</v>
      </c>
      <c r="B1594" t="s">
        <v>589</v>
      </c>
      <c r="C1594" t="s">
        <v>35</v>
      </c>
      <c r="D1594" t="s">
        <v>113</v>
      </c>
      <c r="E1594">
        <v>23</v>
      </c>
      <c r="F1594">
        <v>28</v>
      </c>
      <c r="G1594">
        <f>(Table1[[#This Row],[Min Temperature]]+Table1[[#This Row],[Max Temperature]])/2</f>
        <v>25.5</v>
      </c>
      <c r="H1594">
        <v>5.0999999999999996</v>
      </c>
      <c r="I1594">
        <v>6.3</v>
      </c>
      <c r="J1594">
        <f>(Table1[[#This Row],[Min Dissolved Oxygen]]+Table1[[#This Row],[Max Dissolved Oxygen]])/2</f>
        <v>5.6999999999999993</v>
      </c>
      <c r="K1594">
        <v>7.8</v>
      </c>
      <c r="L1594">
        <v>8.1</v>
      </c>
      <c r="M1594">
        <f>(Table1[[#This Row],[Min pH]]+Table1[[#This Row],[Max pH]])/2</f>
        <v>7.9499999999999993</v>
      </c>
      <c r="N1594">
        <v>450</v>
      </c>
      <c r="O1594">
        <v>640</v>
      </c>
      <c r="P1594">
        <f>(Table1[[#This Row],[Min Conductivity]]+Table1[[#This Row],[Max Conductivity]])/2</f>
        <v>545</v>
      </c>
      <c r="Q1594">
        <v>2.2000000000000002</v>
      </c>
      <c r="R1594">
        <v>3</v>
      </c>
      <c r="S1594">
        <f>(Table1[[#This Row],[Min BOD]]+Table1[[#This Row],[Max BOD]])/2</f>
        <v>2.6</v>
      </c>
      <c r="T1594">
        <v>0.17</v>
      </c>
      <c r="U1594">
        <v>0.3</v>
      </c>
      <c r="V1594">
        <f>(Table1[[#This Row],[Min Nitrate N + Nitrite N]]+Table1[[#This Row],[Max Nitrate N + Nitrite N]])/2</f>
        <v>0.23499999999999999</v>
      </c>
      <c r="W1594">
        <v>320</v>
      </c>
      <c r="X1594">
        <v>780</v>
      </c>
      <c r="Y1594">
        <f>(Table1[[#This Row],[Min Fecal Coliform]]+Table1[[#This Row],[Max Fecal Coliform]])/2</f>
        <v>550</v>
      </c>
      <c r="Z1594">
        <v>1600</v>
      </c>
      <c r="AA1594">
        <v>4000</v>
      </c>
      <c r="AB1594">
        <f>(Table1[[#This Row],[Min Total Coliform]]+Table1[[#This Row],[Max Total Coliform]])/2</f>
        <v>2800</v>
      </c>
      <c r="AC1594">
        <f>MIN(10, (Table1[[#This Row],[Avg BOD]]/4)*10)</f>
        <v>6.5</v>
      </c>
      <c r="AD1594">
        <f>MIN(10, (Table1[[#This Row],[Avg Fecal Coliform]]/600)*10)</f>
        <v>9.1666666666666661</v>
      </c>
      <c r="AE1594">
        <f>MIN(10, (Table1[[#This Row],[Avg Nitrate N + Nitrite N]]/10)*10)</f>
        <v>0.23499999999999999</v>
      </c>
      <c r="AF1594">
        <f>IF(OR(Table1[[#This Row],[Avg pH]]&lt;6.5,Table1[[#This Row],[Avg pH]]&gt;8.5),10,0)</f>
        <v>0</v>
      </c>
      <c r="AG1594">
        <f>MAX(0, 10-(2*Table1[[#This Row],[Avg Dissolved Oxygen]]))</f>
        <v>0</v>
      </c>
      <c r="AH1594">
        <f>(Table1[[#This Row],[Fecal Score]]*0.3) + (Table1[[#This Row],[BOD Score]]*0.25) + (Table1[[#This Row],[Nitrate Score]]*0.2) + (Table1[[#This Row],[pH Score]]*0.15) + (Table1[[#This Row],[Dissolved Oxygen Score]]*0.1)</f>
        <v>4.4219999999999997</v>
      </c>
      <c r="AI1594">
        <v>2020</v>
      </c>
    </row>
    <row r="1595" spans="1:35">
      <c r="A1595">
        <v>3666</v>
      </c>
      <c r="B1595" t="s">
        <v>590</v>
      </c>
      <c r="C1595" t="s">
        <v>35</v>
      </c>
      <c r="D1595" t="s">
        <v>113</v>
      </c>
      <c r="E1595">
        <v>24</v>
      </c>
      <c r="F1595">
        <v>28</v>
      </c>
      <c r="G1595">
        <f>(Table1[[#This Row],[Min Temperature]]+Table1[[#This Row],[Max Temperature]])/2</f>
        <v>26</v>
      </c>
      <c r="H1595">
        <v>4.9000000000000004</v>
      </c>
      <c r="I1595">
        <v>7.4</v>
      </c>
      <c r="J1595">
        <f>(Table1[[#This Row],[Min Dissolved Oxygen]]+Table1[[#This Row],[Max Dissolved Oxygen]])/2</f>
        <v>6.15</v>
      </c>
      <c r="K1595">
        <v>7.8</v>
      </c>
      <c r="L1595">
        <v>8.1</v>
      </c>
      <c r="M1595">
        <f>(Table1[[#This Row],[Min pH]]+Table1[[#This Row],[Max pH]])/2</f>
        <v>7.9499999999999993</v>
      </c>
      <c r="N1595">
        <v>410</v>
      </c>
      <c r="O1595">
        <v>480</v>
      </c>
      <c r="P1595">
        <f>(Table1[[#This Row],[Min Conductivity]]+Table1[[#This Row],[Max Conductivity]])/2</f>
        <v>445</v>
      </c>
      <c r="Q1595">
        <v>2</v>
      </c>
      <c r="R1595">
        <v>3</v>
      </c>
      <c r="S1595">
        <f>(Table1[[#This Row],[Min BOD]]+Table1[[#This Row],[Max BOD]])/2</f>
        <v>2.5</v>
      </c>
      <c r="T1595">
        <v>0.1</v>
      </c>
      <c r="U1595">
        <v>0.2</v>
      </c>
      <c r="V1595">
        <f>(Table1[[#This Row],[Min Nitrate N + Nitrite N]]+Table1[[#This Row],[Max Nitrate N + Nitrite N]])/2</f>
        <v>0.15000000000000002</v>
      </c>
      <c r="W1595">
        <v>140</v>
      </c>
      <c r="X1595">
        <v>390</v>
      </c>
      <c r="Y1595">
        <f>(Table1[[#This Row],[Min Fecal Coliform]]+Table1[[#This Row],[Max Fecal Coliform]])/2</f>
        <v>265</v>
      </c>
      <c r="Z1595">
        <v>920</v>
      </c>
      <c r="AA1595">
        <v>2800</v>
      </c>
      <c r="AB1595">
        <f>(Table1[[#This Row],[Min Total Coliform]]+Table1[[#This Row],[Max Total Coliform]])/2</f>
        <v>1860</v>
      </c>
      <c r="AC1595">
        <f>MIN(10, (Table1[[#This Row],[Avg BOD]]/4)*10)</f>
        <v>6.25</v>
      </c>
      <c r="AD1595">
        <f>MIN(10, (Table1[[#This Row],[Avg Fecal Coliform]]/600)*10)</f>
        <v>4.4166666666666661</v>
      </c>
      <c r="AE1595">
        <f>MIN(10, (Table1[[#This Row],[Avg Nitrate N + Nitrite N]]/10)*10)</f>
        <v>0.15000000000000002</v>
      </c>
      <c r="AF1595">
        <f>IF(OR(Table1[[#This Row],[Avg pH]]&lt;6.5,Table1[[#This Row],[Avg pH]]&gt;8.5),10,0)</f>
        <v>0</v>
      </c>
      <c r="AG1595">
        <f>MAX(0, 10-(2*Table1[[#This Row],[Avg Dissolved Oxygen]]))</f>
        <v>0</v>
      </c>
      <c r="AH1595">
        <f>(Table1[[#This Row],[Fecal Score]]*0.3) + (Table1[[#This Row],[BOD Score]]*0.25) + (Table1[[#This Row],[Nitrate Score]]*0.2) + (Table1[[#This Row],[pH Score]]*0.15) + (Table1[[#This Row],[Dissolved Oxygen Score]]*0.1)</f>
        <v>2.9174999999999995</v>
      </c>
      <c r="AI1595">
        <v>2020</v>
      </c>
    </row>
    <row r="1596" spans="1:35">
      <c r="A1596">
        <v>3667</v>
      </c>
      <c r="B1596" t="s">
        <v>591</v>
      </c>
      <c r="C1596" t="s">
        <v>35</v>
      </c>
      <c r="D1596" t="s">
        <v>113</v>
      </c>
      <c r="E1596">
        <v>24</v>
      </c>
      <c r="F1596">
        <v>28</v>
      </c>
      <c r="G1596">
        <f>(Table1[[#This Row],[Min Temperature]]+Table1[[#This Row],[Max Temperature]])/2</f>
        <v>26</v>
      </c>
      <c r="H1596">
        <v>4.8</v>
      </c>
      <c r="I1596">
        <v>6.2</v>
      </c>
      <c r="J1596">
        <f>(Table1[[#This Row],[Min Dissolved Oxygen]]+Table1[[#This Row],[Max Dissolved Oxygen]])/2</f>
        <v>5.5</v>
      </c>
      <c r="K1596">
        <v>7.8</v>
      </c>
      <c r="L1596">
        <v>8.1</v>
      </c>
      <c r="M1596">
        <f>(Table1[[#This Row],[Min pH]]+Table1[[#This Row],[Max pH]])/2</f>
        <v>7.9499999999999993</v>
      </c>
      <c r="N1596">
        <v>500</v>
      </c>
      <c r="O1596">
        <v>1100</v>
      </c>
      <c r="P1596">
        <f>(Table1[[#This Row],[Min Conductivity]]+Table1[[#This Row],[Max Conductivity]])/2</f>
        <v>800</v>
      </c>
      <c r="Q1596">
        <v>2</v>
      </c>
      <c r="R1596">
        <v>3.8</v>
      </c>
      <c r="S1596">
        <f>(Table1[[#This Row],[Min BOD]]+Table1[[#This Row],[Max BOD]])/2</f>
        <v>2.9</v>
      </c>
      <c r="T1596">
        <v>0.2</v>
      </c>
      <c r="U1596">
        <v>1.1000000000000001</v>
      </c>
      <c r="V1596">
        <f>(Table1[[#This Row],[Min Nitrate N + Nitrite N]]+Table1[[#This Row],[Max Nitrate N + Nitrite N]])/2</f>
        <v>0.65</v>
      </c>
      <c r="W1596">
        <v>260</v>
      </c>
      <c r="X1596">
        <v>700</v>
      </c>
      <c r="Y1596">
        <f>(Table1[[#This Row],[Min Fecal Coliform]]+Table1[[#This Row],[Max Fecal Coliform]])/2</f>
        <v>480</v>
      </c>
      <c r="Z1596">
        <v>1700</v>
      </c>
      <c r="AA1596">
        <v>5400</v>
      </c>
      <c r="AB1596">
        <f>(Table1[[#This Row],[Min Total Coliform]]+Table1[[#This Row],[Max Total Coliform]])/2</f>
        <v>3550</v>
      </c>
      <c r="AC1596">
        <f>MIN(10, (Table1[[#This Row],[Avg BOD]]/4)*10)</f>
        <v>7.25</v>
      </c>
      <c r="AD1596">
        <f>MIN(10, (Table1[[#This Row],[Avg Fecal Coliform]]/600)*10)</f>
        <v>8</v>
      </c>
      <c r="AE1596">
        <f>MIN(10, (Table1[[#This Row],[Avg Nitrate N + Nitrite N]]/10)*10)</f>
        <v>0.65</v>
      </c>
      <c r="AF1596">
        <f>IF(OR(Table1[[#This Row],[Avg pH]]&lt;6.5,Table1[[#This Row],[Avg pH]]&gt;8.5),10,0)</f>
        <v>0</v>
      </c>
      <c r="AG1596">
        <f>MAX(0, 10-(2*Table1[[#This Row],[Avg Dissolved Oxygen]]))</f>
        <v>0</v>
      </c>
      <c r="AH1596">
        <f>(Table1[[#This Row],[Fecal Score]]*0.3) + (Table1[[#This Row],[BOD Score]]*0.25) + (Table1[[#This Row],[Nitrate Score]]*0.2) + (Table1[[#This Row],[pH Score]]*0.15) + (Table1[[#This Row],[Dissolved Oxygen Score]]*0.1)</f>
        <v>4.3425000000000002</v>
      </c>
      <c r="AI1596">
        <v>2020</v>
      </c>
    </row>
    <row r="1597" spans="1:35">
      <c r="A1597">
        <v>3668</v>
      </c>
      <c r="B1597" t="s">
        <v>797</v>
      </c>
      <c r="C1597" t="s">
        <v>35</v>
      </c>
      <c r="D1597" t="s">
        <v>113</v>
      </c>
      <c r="E1597">
        <v>23</v>
      </c>
      <c r="F1597">
        <v>28</v>
      </c>
      <c r="G1597">
        <f>(Table1[[#This Row],[Min Temperature]]+Table1[[#This Row],[Max Temperature]])/2</f>
        <v>25.5</v>
      </c>
      <c r="H1597">
        <v>5</v>
      </c>
      <c r="I1597">
        <v>6.4</v>
      </c>
      <c r="J1597">
        <f>(Table1[[#This Row],[Min Dissolved Oxygen]]+Table1[[#This Row],[Max Dissolved Oxygen]])/2</f>
        <v>5.7</v>
      </c>
      <c r="K1597">
        <v>7.5</v>
      </c>
      <c r="L1597">
        <v>8</v>
      </c>
      <c r="M1597">
        <f>(Table1[[#This Row],[Min pH]]+Table1[[#This Row],[Max pH]])/2</f>
        <v>7.75</v>
      </c>
      <c r="N1597">
        <v>440</v>
      </c>
      <c r="O1597">
        <v>760</v>
      </c>
      <c r="P1597">
        <f>(Table1[[#This Row],[Min Conductivity]]+Table1[[#This Row],[Max Conductivity]])/2</f>
        <v>600</v>
      </c>
      <c r="Q1597">
        <v>2</v>
      </c>
      <c r="R1597">
        <v>3</v>
      </c>
      <c r="S1597">
        <f>(Table1[[#This Row],[Min BOD]]+Table1[[#This Row],[Max BOD]])/2</f>
        <v>2.5</v>
      </c>
      <c r="T1597">
        <v>0.1</v>
      </c>
      <c r="U1597">
        <v>0.28999999999999998</v>
      </c>
      <c r="V1597">
        <f>(Table1[[#This Row],[Min Nitrate N + Nitrite N]]+Table1[[#This Row],[Max Nitrate N + Nitrite N]])/2</f>
        <v>0.19500000000000001</v>
      </c>
      <c r="W1597">
        <v>210</v>
      </c>
      <c r="X1597">
        <v>490</v>
      </c>
      <c r="Y1597">
        <f>(Table1[[#This Row],[Min Fecal Coliform]]+Table1[[#This Row],[Max Fecal Coliform]])/2</f>
        <v>350</v>
      </c>
      <c r="Z1597">
        <v>1700</v>
      </c>
      <c r="AA1597">
        <v>3500</v>
      </c>
      <c r="AB1597">
        <f>(Table1[[#This Row],[Min Total Coliform]]+Table1[[#This Row],[Max Total Coliform]])/2</f>
        <v>2600</v>
      </c>
      <c r="AC1597">
        <f>MIN(10, (Table1[[#This Row],[Avg BOD]]/4)*10)</f>
        <v>6.25</v>
      </c>
      <c r="AD1597">
        <f>MIN(10, (Table1[[#This Row],[Avg Fecal Coliform]]/600)*10)</f>
        <v>5.8333333333333339</v>
      </c>
      <c r="AE1597">
        <f>MIN(10, (Table1[[#This Row],[Avg Nitrate N + Nitrite N]]/10)*10)</f>
        <v>0.19500000000000001</v>
      </c>
      <c r="AF1597">
        <f>IF(OR(Table1[[#This Row],[Avg pH]]&lt;6.5,Table1[[#This Row],[Avg pH]]&gt;8.5),10,0)</f>
        <v>0</v>
      </c>
      <c r="AG1597">
        <f>MAX(0, 10-(2*Table1[[#This Row],[Avg Dissolved Oxygen]]))</f>
        <v>0</v>
      </c>
      <c r="AH1597">
        <f>(Table1[[#This Row],[Fecal Score]]*0.3) + (Table1[[#This Row],[BOD Score]]*0.25) + (Table1[[#This Row],[Nitrate Score]]*0.2) + (Table1[[#This Row],[pH Score]]*0.15) + (Table1[[#This Row],[Dissolved Oxygen Score]]*0.1)</f>
        <v>3.3515000000000001</v>
      </c>
      <c r="AI1597">
        <v>2020</v>
      </c>
    </row>
    <row r="1598" spans="1:35">
      <c r="A1598">
        <v>3669</v>
      </c>
      <c r="B1598" t="s">
        <v>798</v>
      </c>
      <c r="C1598" t="s">
        <v>35</v>
      </c>
      <c r="D1598" t="s">
        <v>113</v>
      </c>
      <c r="E1598">
        <v>24</v>
      </c>
      <c r="F1598">
        <v>27</v>
      </c>
      <c r="G1598">
        <f>(Table1[[#This Row],[Min Temperature]]+Table1[[#This Row],[Max Temperature]])/2</f>
        <v>25.5</v>
      </c>
      <c r="H1598">
        <v>4.9000000000000004</v>
      </c>
      <c r="I1598">
        <v>6.2</v>
      </c>
      <c r="J1598">
        <f>(Table1[[#This Row],[Min Dissolved Oxygen]]+Table1[[#This Row],[Max Dissolved Oxygen]])/2</f>
        <v>5.5500000000000007</v>
      </c>
      <c r="K1598">
        <v>7.6</v>
      </c>
      <c r="L1598">
        <v>7.9</v>
      </c>
      <c r="M1598">
        <f>(Table1[[#This Row],[Min pH]]+Table1[[#This Row],[Max pH]])/2</f>
        <v>7.75</v>
      </c>
      <c r="N1598">
        <v>400</v>
      </c>
      <c r="O1598">
        <v>560</v>
      </c>
      <c r="P1598">
        <f>(Table1[[#This Row],[Min Conductivity]]+Table1[[#This Row],[Max Conductivity]])/2</f>
        <v>480</v>
      </c>
      <c r="Q1598">
        <v>2</v>
      </c>
      <c r="R1598">
        <v>3</v>
      </c>
      <c r="S1598">
        <f>(Table1[[#This Row],[Min BOD]]+Table1[[#This Row],[Max BOD]])/2</f>
        <v>2.5</v>
      </c>
      <c r="T1598">
        <v>0.1</v>
      </c>
      <c r="U1598">
        <v>0.2</v>
      </c>
      <c r="V1598">
        <f>(Table1[[#This Row],[Min Nitrate N + Nitrite N]]+Table1[[#This Row],[Max Nitrate N + Nitrite N]])/2</f>
        <v>0.15000000000000002</v>
      </c>
      <c r="W1598">
        <v>170</v>
      </c>
      <c r="X1598">
        <v>490</v>
      </c>
      <c r="Y1598">
        <f>(Table1[[#This Row],[Min Fecal Coliform]]+Table1[[#This Row],[Max Fecal Coliform]])/2</f>
        <v>330</v>
      </c>
      <c r="Z1598">
        <v>2100</v>
      </c>
      <c r="AA1598">
        <v>3500</v>
      </c>
      <c r="AB1598">
        <f>(Table1[[#This Row],[Min Total Coliform]]+Table1[[#This Row],[Max Total Coliform]])/2</f>
        <v>2800</v>
      </c>
      <c r="AC1598">
        <f>MIN(10, (Table1[[#This Row],[Avg BOD]]/4)*10)</f>
        <v>6.25</v>
      </c>
      <c r="AD1598">
        <f>MIN(10, (Table1[[#This Row],[Avg Fecal Coliform]]/600)*10)</f>
        <v>5.5</v>
      </c>
      <c r="AE1598">
        <f>MIN(10, (Table1[[#This Row],[Avg Nitrate N + Nitrite N]]/10)*10)</f>
        <v>0.15000000000000002</v>
      </c>
      <c r="AF1598">
        <f>IF(OR(Table1[[#This Row],[Avg pH]]&lt;6.5,Table1[[#This Row],[Avg pH]]&gt;8.5),10,0)</f>
        <v>0</v>
      </c>
      <c r="AG1598">
        <f>MAX(0, 10-(2*Table1[[#This Row],[Avg Dissolved Oxygen]]))</f>
        <v>0</v>
      </c>
      <c r="AH1598">
        <f>(Table1[[#This Row],[Fecal Score]]*0.3) + (Table1[[#This Row],[BOD Score]]*0.25) + (Table1[[#This Row],[Nitrate Score]]*0.2) + (Table1[[#This Row],[pH Score]]*0.15) + (Table1[[#This Row],[Dissolved Oxygen Score]]*0.1)</f>
        <v>3.2424999999999997</v>
      </c>
      <c r="AI1598">
        <v>2020</v>
      </c>
    </row>
    <row r="1599" spans="1:35">
      <c r="A1599">
        <v>3670</v>
      </c>
      <c r="B1599" t="s">
        <v>799</v>
      </c>
      <c r="C1599" t="s">
        <v>35</v>
      </c>
      <c r="D1599" t="s">
        <v>113</v>
      </c>
      <c r="E1599">
        <v>24</v>
      </c>
      <c r="F1599">
        <v>27</v>
      </c>
      <c r="G1599">
        <f>(Table1[[#This Row],[Min Temperature]]+Table1[[#This Row],[Max Temperature]])/2</f>
        <v>25.5</v>
      </c>
      <c r="H1599">
        <v>4.2</v>
      </c>
      <c r="I1599">
        <v>7</v>
      </c>
      <c r="J1599">
        <f>(Table1[[#This Row],[Min Dissolved Oxygen]]+Table1[[#This Row],[Max Dissolved Oxygen]])/2</f>
        <v>5.6</v>
      </c>
      <c r="K1599">
        <v>7.5</v>
      </c>
      <c r="L1599">
        <v>7.8</v>
      </c>
      <c r="M1599">
        <f>(Table1[[#This Row],[Min pH]]+Table1[[#This Row],[Max pH]])/2</f>
        <v>7.65</v>
      </c>
      <c r="N1599">
        <v>340</v>
      </c>
      <c r="O1599">
        <v>460</v>
      </c>
      <c r="P1599">
        <f>(Table1[[#This Row],[Min Conductivity]]+Table1[[#This Row],[Max Conductivity]])/2</f>
        <v>400</v>
      </c>
      <c r="Q1599">
        <v>1.8</v>
      </c>
      <c r="R1599">
        <v>3</v>
      </c>
      <c r="S1599">
        <f>(Table1[[#This Row],[Min BOD]]+Table1[[#This Row],[Max BOD]])/2</f>
        <v>2.4</v>
      </c>
      <c r="T1599">
        <v>0.13</v>
      </c>
      <c r="U1599">
        <v>0.25</v>
      </c>
      <c r="V1599">
        <f>(Table1[[#This Row],[Min Nitrate N + Nitrite N]]+Table1[[#This Row],[Max Nitrate N + Nitrite N]])/2</f>
        <v>0.19</v>
      </c>
      <c r="W1599">
        <v>320</v>
      </c>
      <c r="X1599">
        <v>490</v>
      </c>
      <c r="Y1599">
        <f>(Table1[[#This Row],[Min Fecal Coliform]]+Table1[[#This Row],[Max Fecal Coliform]])/2</f>
        <v>405</v>
      </c>
      <c r="Z1599">
        <v>1700</v>
      </c>
      <c r="AA1599">
        <v>2800</v>
      </c>
      <c r="AB1599">
        <f>(Table1[[#This Row],[Min Total Coliform]]+Table1[[#This Row],[Max Total Coliform]])/2</f>
        <v>2250</v>
      </c>
      <c r="AC1599">
        <f>MIN(10, (Table1[[#This Row],[Avg BOD]]/4)*10)</f>
        <v>6</v>
      </c>
      <c r="AD1599">
        <f>MIN(10, (Table1[[#This Row],[Avg Fecal Coliform]]/600)*10)</f>
        <v>6.75</v>
      </c>
      <c r="AE1599">
        <f>MIN(10, (Table1[[#This Row],[Avg Nitrate N + Nitrite N]]/10)*10)</f>
        <v>0.19</v>
      </c>
      <c r="AF1599">
        <f>IF(OR(Table1[[#This Row],[Avg pH]]&lt;6.5,Table1[[#This Row],[Avg pH]]&gt;8.5),10,0)</f>
        <v>0</v>
      </c>
      <c r="AG1599">
        <f>MAX(0, 10-(2*Table1[[#This Row],[Avg Dissolved Oxygen]]))</f>
        <v>0</v>
      </c>
      <c r="AH1599">
        <f>(Table1[[#This Row],[Fecal Score]]*0.3) + (Table1[[#This Row],[BOD Score]]*0.25) + (Table1[[#This Row],[Nitrate Score]]*0.2) + (Table1[[#This Row],[pH Score]]*0.15) + (Table1[[#This Row],[Dissolved Oxygen Score]]*0.1)</f>
        <v>3.5629999999999997</v>
      </c>
      <c r="AI1599">
        <v>2020</v>
      </c>
    </row>
    <row r="1600" spans="1:35">
      <c r="A1600">
        <v>3671</v>
      </c>
      <c r="B1600" t="s">
        <v>595</v>
      </c>
      <c r="C1600" t="s">
        <v>35</v>
      </c>
      <c r="D1600" t="s">
        <v>113</v>
      </c>
      <c r="E1600">
        <v>24</v>
      </c>
      <c r="F1600">
        <v>28</v>
      </c>
      <c r="G1600">
        <f>(Table1[[#This Row],[Min Temperature]]+Table1[[#This Row],[Max Temperature]])/2</f>
        <v>26</v>
      </c>
      <c r="H1600">
        <v>5.2</v>
      </c>
      <c r="I1600">
        <v>7.1</v>
      </c>
      <c r="J1600">
        <f>(Table1[[#This Row],[Min Dissolved Oxygen]]+Table1[[#This Row],[Max Dissolved Oxygen]])/2</f>
        <v>6.15</v>
      </c>
      <c r="K1600">
        <v>7.5</v>
      </c>
      <c r="L1600">
        <v>7.7</v>
      </c>
      <c r="M1600">
        <f>(Table1[[#This Row],[Min pH]]+Table1[[#This Row],[Max pH]])/2</f>
        <v>7.6</v>
      </c>
      <c r="N1600">
        <v>380</v>
      </c>
      <c r="O1600">
        <v>460</v>
      </c>
      <c r="P1600">
        <f>(Table1[[#This Row],[Min Conductivity]]+Table1[[#This Row],[Max Conductivity]])/2</f>
        <v>420</v>
      </c>
      <c r="Q1600">
        <v>2</v>
      </c>
      <c r="R1600">
        <v>3</v>
      </c>
      <c r="S1600">
        <f>(Table1[[#This Row],[Min BOD]]+Table1[[#This Row],[Max BOD]])/2</f>
        <v>2.5</v>
      </c>
      <c r="T1600">
        <v>0.17</v>
      </c>
      <c r="U1600">
        <v>0.24</v>
      </c>
      <c r="V1600">
        <f>(Table1[[#This Row],[Min Nitrate N + Nitrite N]]+Table1[[#This Row],[Max Nitrate N + Nitrite N]])/2</f>
        <v>0.20500000000000002</v>
      </c>
      <c r="W1600">
        <v>210</v>
      </c>
      <c r="X1600">
        <v>400</v>
      </c>
      <c r="Y1600">
        <f>(Table1[[#This Row],[Min Fecal Coliform]]+Table1[[#This Row],[Max Fecal Coliform]])/2</f>
        <v>305</v>
      </c>
      <c r="Z1600">
        <v>1300</v>
      </c>
      <c r="AA1600">
        <v>2800</v>
      </c>
      <c r="AB1600">
        <f>(Table1[[#This Row],[Min Total Coliform]]+Table1[[#This Row],[Max Total Coliform]])/2</f>
        <v>2050</v>
      </c>
      <c r="AC1600">
        <f>MIN(10, (Table1[[#This Row],[Avg BOD]]/4)*10)</f>
        <v>6.25</v>
      </c>
      <c r="AD1600">
        <f>MIN(10, (Table1[[#This Row],[Avg Fecal Coliform]]/600)*10)</f>
        <v>5.083333333333333</v>
      </c>
      <c r="AE1600">
        <f>MIN(10, (Table1[[#This Row],[Avg Nitrate N + Nitrite N]]/10)*10)</f>
        <v>0.20500000000000002</v>
      </c>
      <c r="AF1600">
        <f>IF(OR(Table1[[#This Row],[Avg pH]]&lt;6.5,Table1[[#This Row],[Avg pH]]&gt;8.5),10,0)</f>
        <v>0</v>
      </c>
      <c r="AG1600">
        <f>MAX(0, 10-(2*Table1[[#This Row],[Avg Dissolved Oxygen]]))</f>
        <v>0</v>
      </c>
      <c r="AH1600">
        <f>(Table1[[#This Row],[Fecal Score]]*0.3) + (Table1[[#This Row],[BOD Score]]*0.25) + (Table1[[#This Row],[Nitrate Score]]*0.2) + (Table1[[#This Row],[pH Score]]*0.15) + (Table1[[#This Row],[Dissolved Oxygen Score]]*0.1)</f>
        <v>3.1284999999999998</v>
      </c>
      <c r="AI1600">
        <v>2020</v>
      </c>
    </row>
    <row r="1601" spans="1:35">
      <c r="A1601">
        <v>3672</v>
      </c>
      <c r="B1601" t="s">
        <v>596</v>
      </c>
      <c r="C1601" t="s">
        <v>35</v>
      </c>
      <c r="D1601" t="s">
        <v>113</v>
      </c>
      <c r="E1601">
        <v>25</v>
      </c>
      <c r="F1601">
        <v>28</v>
      </c>
      <c r="G1601">
        <f>(Table1[[#This Row],[Min Temperature]]+Table1[[#This Row],[Max Temperature]])/2</f>
        <v>26.5</v>
      </c>
      <c r="H1601">
        <v>4.8</v>
      </c>
      <c r="I1601">
        <v>5.8</v>
      </c>
      <c r="J1601">
        <f>(Table1[[#This Row],[Min Dissolved Oxygen]]+Table1[[#This Row],[Max Dissolved Oxygen]])/2</f>
        <v>5.3</v>
      </c>
      <c r="K1601">
        <v>7.5</v>
      </c>
      <c r="L1601">
        <v>7.9</v>
      </c>
      <c r="M1601">
        <f>(Table1[[#This Row],[Min pH]]+Table1[[#This Row],[Max pH]])/2</f>
        <v>7.7</v>
      </c>
      <c r="N1601">
        <v>410</v>
      </c>
      <c r="O1601">
        <v>470</v>
      </c>
      <c r="P1601">
        <f>(Table1[[#This Row],[Min Conductivity]]+Table1[[#This Row],[Max Conductivity]])/2</f>
        <v>440</v>
      </c>
      <c r="Q1601">
        <v>2</v>
      </c>
      <c r="R1601">
        <v>3</v>
      </c>
      <c r="S1601">
        <f>(Table1[[#This Row],[Min BOD]]+Table1[[#This Row],[Max BOD]])/2</f>
        <v>2.5</v>
      </c>
      <c r="T1601">
        <v>0.18</v>
      </c>
      <c r="U1601">
        <v>0.23</v>
      </c>
      <c r="V1601">
        <f>(Table1[[#This Row],[Min Nitrate N + Nitrite N]]+Table1[[#This Row],[Max Nitrate N + Nitrite N]])/2</f>
        <v>0.20500000000000002</v>
      </c>
      <c r="W1601">
        <v>170</v>
      </c>
      <c r="X1601">
        <v>260</v>
      </c>
      <c r="Y1601">
        <f>(Table1[[#This Row],[Min Fecal Coliform]]+Table1[[#This Row],[Max Fecal Coliform]])/2</f>
        <v>215</v>
      </c>
      <c r="Z1601">
        <v>1100</v>
      </c>
      <c r="AA1601">
        <v>1400</v>
      </c>
      <c r="AB1601">
        <f>(Table1[[#This Row],[Min Total Coliform]]+Table1[[#This Row],[Max Total Coliform]])/2</f>
        <v>1250</v>
      </c>
      <c r="AC1601">
        <f>MIN(10, (Table1[[#This Row],[Avg BOD]]/4)*10)</f>
        <v>6.25</v>
      </c>
      <c r="AD1601">
        <f>MIN(10, (Table1[[#This Row],[Avg Fecal Coliform]]/600)*10)</f>
        <v>3.5833333333333335</v>
      </c>
      <c r="AE1601">
        <f>MIN(10, (Table1[[#This Row],[Avg Nitrate N + Nitrite N]]/10)*10)</f>
        <v>0.20500000000000002</v>
      </c>
      <c r="AF1601">
        <f>IF(OR(Table1[[#This Row],[Avg pH]]&lt;6.5,Table1[[#This Row],[Avg pH]]&gt;8.5),10,0)</f>
        <v>0</v>
      </c>
      <c r="AG1601">
        <f>MAX(0, 10-(2*Table1[[#This Row],[Avg Dissolved Oxygen]]))</f>
        <v>0</v>
      </c>
      <c r="AH1601">
        <f>(Table1[[#This Row],[Fecal Score]]*0.3) + (Table1[[#This Row],[BOD Score]]*0.25) + (Table1[[#This Row],[Nitrate Score]]*0.2) + (Table1[[#This Row],[pH Score]]*0.15) + (Table1[[#This Row],[Dissolved Oxygen Score]]*0.1)</f>
        <v>2.6785000000000001</v>
      </c>
      <c r="AI1601">
        <v>2020</v>
      </c>
    </row>
    <row r="1602" spans="1:35">
      <c r="A1602">
        <v>3673</v>
      </c>
      <c r="B1602" t="s">
        <v>800</v>
      </c>
      <c r="C1602" t="s">
        <v>35</v>
      </c>
      <c r="D1602" t="s">
        <v>113</v>
      </c>
      <c r="E1602">
        <v>24</v>
      </c>
      <c r="F1602">
        <v>28</v>
      </c>
      <c r="G1602">
        <f>(Table1[[#This Row],[Min Temperature]]+Table1[[#This Row],[Max Temperature]])/2</f>
        <v>26</v>
      </c>
      <c r="H1602">
        <v>3</v>
      </c>
      <c r="I1602">
        <v>4.5999999999999996</v>
      </c>
      <c r="J1602">
        <f>(Table1[[#This Row],[Min Dissolved Oxygen]]+Table1[[#This Row],[Max Dissolved Oxygen]])/2</f>
        <v>3.8</v>
      </c>
      <c r="K1602">
        <v>7.6</v>
      </c>
      <c r="L1602">
        <v>8.1</v>
      </c>
      <c r="M1602">
        <f>(Table1[[#This Row],[Min pH]]+Table1[[#This Row],[Max pH]])/2</f>
        <v>7.85</v>
      </c>
      <c r="N1602">
        <v>1280</v>
      </c>
      <c r="O1602">
        <v>1820</v>
      </c>
      <c r="P1602">
        <f>(Table1[[#This Row],[Min Conductivity]]+Table1[[#This Row],[Max Conductivity]])/2</f>
        <v>1550</v>
      </c>
      <c r="Q1602">
        <v>4</v>
      </c>
      <c r="R1602">
        <v>6</v>
      </c>
      <c r="S1602">
        <f>(Table1[[#This Row],[Min BOD]]+Table1[[#This Row],[Max BOD]])/2</f>
        <v>5</v>
      </c>
      <c r="T1602">
        <v>0.8</v>
      </c>
      <c r="U1602">
        <v>1.6</v>
      </c>
      <c r="V1602">
        <f>(Table1[[#This Row],[Min Nitrate N + Nitrite N]]+Table1[[#This Row],[Max Nitrate N + Nitrite N]])/2</f>
        <v>1.2000000000000002</v>
      </c>
      <c r="W1602">
        <v>610</v>
      </c>
      <c r="X1602">
        <v>940</v>
      </c>
      <c r="Y1602">
        <f>(Table1[[#This Row],[Min Fecal Coliform]]+Table1[[#This Row],[Max Fecal Coliform]])/2</f>
        <v>775</v>
      </c>
      <c r="Z1602">
        <v>4600</v>
      </c>
      <c r="AA1602">
        <v>5400</v>
      </c>
      <c r="AB1602">
        <f>(Table1[[#This Row],[Min Total Coliform]]+Table1[[#This Row],[Max Total Coliform]])/2</f>
        <v>5000</v>
      </c>
      <c r="AC1602">
        <f>MIN(10, (Table1[[#This Row],[Avg BOD]]/4)*10)</f>
        <v>10</v>
      </c>
      <c r="AD1602">
        <f>MIN(10, (Table1[[#This Row],[Avg Fecal Coliform]]/600)*10)</f>
        <v>10</v>
      </c>
      <c r="AE1602">
        <f>MIN(10, (Table1[[#This Row],[Avg Nitrate N + Nitrite N]]/10)*10)</f>
        <v>1.2000000000000002</v>
      </c>
      <c r="AF1602">
        <f>IF(OR(Table1[[#This Row],[Avg pH]]&lt;6.5,Table1[[#This Row],[Avg pH]]&gt;8.5),10,0)</f>
        <v>0</v>
      </c>
      <c r="AG1602">
        <f>MAX(0, 10-(2*Table1[[#This Row],[Avg Dissolved Oxygen]]))</f>
        <v>2.4000000000000004</v>
      </c>
      <c r="AH1602">
        <f>(Table1[[#This Row],[Fecal Score]]*0.3) + (Table1[[#This Row],[BOD Score]]*0.25) + (Table1[[#This Row],[Nitrate Score]]*0.2) + (Table1[[#This Row],[pH Score]]*0.15) + (Table1[[#This Row],[Dissolved Oxygen Score]]*0.1)</f>
        <v>5.98</v>
      </c>
      <c r="AI1602">
        <v>2020</v>
      </c>
    </row>
    <row r="1603" spans="1:35">
      <c r="A1603">
        <v>3674</v>
      </c>
      <c r="B1603" t="s">
        <v>801</v>
      </c>
      <c r="C1603" t="s">
        <v>35</v>
      </c>
      <c r="D1603" t="s">
        <v>113</v>
      </c>
      <c r="E1603">
        <v>24</v>
      </c>
      <c r="F1603">
        <v>28</v>
      </c>
      <c r="G1603">
        <f>(Table1[[#This Row],[Min Temperature]]+Table1[[#This Row],[Max Temperature]])/2</f>
        <v>26</v>
      </c>
      <c r="H1603">
        <v>5.2</v>
      </c>
      <c r="I1603">
        <v>6.6</v>
      </c>
      <c r="J1603">
        <f>(Table1[[#This Row],[Min Dissolved Oxygen]]+Table1[[#This Row],[Max Dissolved Oxygen]])/2</f>
        <v>5.9</v>
      </c>
      <c r="K1603">
        <v>7.6</v>
      </c>
      <c r="L1603">
        <v>8</v>
      </c>
      <c r="M1603">
        <f>(Table1[[#This Row],[Min pH]]+Table1[[#This Row],[Max pH]])/2</f>
        <v>7.8</v>
      </c>
      <c r="N1603">
        <v>340</v>
      </c>
      <c r="O1603">
        <v>400</v>
      </c>
      <c r="P1603">
        <f>(Table1[[#This Row],[Min Conductivity]]+Table1[[#This Row],[Max Conductivity]])/2</f>
        <v>370</v>
      </c>
      <c r="Q1603">
        <v>2</v>
      </c>
      <c r="R1603">
        <v>2.6</v>
      </c>
      <c r="S1603">
        <f>(Table1[[#This Row],[Min BOD]]+Table1[[#This Row],[Max BOD]])/2</f>
        <v>2.2999999999999998</v>
      </c>
      <c r="T1603">
        <v>0.1</v>
      </c>
      <c r="U1603">
        <v>0.2</v>
      </c>
      <c r="V1603">
        <f>(Table1[[#This Row],[Min Nitrate N + Nitrite N]]+Table1[[#This Row],[Max Nitrate N + Nitrite N]])/2</f>
        <v>0.15000000000000002</v>
      </c>
      <c r="W1603">
        <v>120</v>
      </c>
      <c r="X1603">
        <v>400</v>
      </c>
      <c r="Y1603">
        <f>(Table1[[#This Row],[Min Fecal Coliform]]+Table1[[#This Row],[Max Fecal Coliform]])/2</f>
        <v>260</v>
      </c>
      <c r="Z1603">
        <v>1100</v>
      </c>
      <c r="AA1603">
        <v>2200</v>
      </c>
      <c r="AB1603">
        <f>(Table1[[#This Row],[Min Total Coliform]]+Table1[[#This Row],[Max Total Coliform]])/2</f>
        <v>1650</v>
      </c>
      <c r="AC1603">
        <f>MIN(10, (Table1[[#This Row],[Avg BOD]]/4)*10)</f>
        <v>5.75</v>
      </c>
      <c r="AD1603">
        <f>MIN(10, (Table1[[#This Row],[Avg Fecal Coliform]]/600)*10)</f>
        <v>4.3333333333333339</v>
      </c>
      <c r="AE1603">
        <f>MIN(10, (Table1[[#This Row],[Avg Nitrate N + Nitrite N]]/10)*10)</f>
        <v>0.15000000000000002</v>
      </c>
      <c r="AF1603">
        <f>IF(OR(Table1[[#This Row],[Avg pH]]&lt;6.5,Table1[[#This Row],[Avg pH]]&gt;8.5),10,0)</f>
        <v>0</v>
      </c>
      <c r="AG1603">
        <f>MAX(0, 10-(2*Table1[[#This Row],[Avg Dissolved Oxygen]]))</f>
        <v>0</v>
      </c>
      <c r="AH1603">
        <f>(Table1[[#This Row],[Fecal Score]]*0.3) + (Table1[[#This Row],[BOD Score]]*0.25) + (Table1[[#This Row],[Nitrate Score]]*0.2) + (Table1[[#This Row],[pH Score]]*0.15) + (Table1[[#This Row],[Dissolved Oxygen Score]]*0.1)</f>
        <v>2.7674999999999996</v>
      </c>
      <c r="AI1603">
        <v>2020</v>
      </c>
    </row>
    <row r="1604" spans="1:35">
      <c r="A1604">
        <v>3675</v>
      </c>
      <c r="B1604" t="s">
        <v>802</v>
      </c>
      <c r="C1604" t="s">
        <v>35</v>
      </c>
      <c r="D1604" t="s">
        <v>113</v>
      </c>
      <c r="E1604">
        <v>24</v>
      </c>
      <c r="F1604">
        <v>28</v>
      </c>
      <c r="G1604">
        <f>(Table1[[#This Row],[Min Temperature]]+Table1[[#This Row],[Max Temperature]])/2</f>
        <v>26</v>
      </c>
      <c r="H1604">
        <v>5.0999999999999996</v>
      </c>
      <c r="I1604">
        <v>7.2</v>
      </c>
      <c r="J1604">
        <f>(Table1[[#This Row],[Min Dissolved Oxygen]]+Table1[[#This Row],[Max Dissolved Oxygen]])/2</f>
        <v>6.15</v>
      </c>
      <c r="K1604">
        <v>7.5</v>
      </c>
      <c r="L1604">
        <v>8</v>
      </c>
      <c r="M1604">
        <f>(Table1[[#This Row],[Min pH]]+Table1[[#This Row],[Max pH]])/2</f>
        <v>7.75</v>
      </c>
      <c r="N1604">
        <v>280</v>
      </c>
      <c r="O1604">
        <v>420</v>
      </c>
      <c r="P1604">
        <f>(Table1[[#This Row],[Min Conductivity]]+Table1[[#This Row],[Max Conductivity]])/2</f>
        <v>350</v>
      </c>
      <c r="Q1604">
        <v>2</v>
      </c>
      <c r="R1604">
        <v>2.8</v>
      </c>
      <c r="S1604">
        <f>(Table1[[#This Row],[Min BOD]]+Table1[[#This Row],[Max BOD]])/2</f>
        <v>2.4</v>
      </c>
      <c r="T1604">
        <v>0.16</v>
      </c>
      <c r="U1604">
        <v>0.26</v>
      </c>
      <c r="V1604">
        <f>(Table1[[#This Row],[Min Nitrate N + Nitrite N]]+Table1[[#This Row],[Max Nitrate N + Nitrite N]])/2</f>
        <v>0.21000000000000002</v>
      </c>
      <c r="W1604">
        <v>140</v>
      </c>
      <c r="X1604">
        <v>220</v>
      </c>
      <c r="Y1604">
        <f>(Table1[[#This Row],[Min Fecal Coliform]]+Table1[[#This Row],[Max Fecal Coliform]])/2</f>
        <v>180</v>
      </c>
      <c r="Z1604">
        <v>920</v>
      </c>
      <c r="AA1604">
        <v>1700</v>
      </c>
      <c r="AB1604">
        <f>(Table1[[#This Row],[Min Total Coliform]]+Table1[[#This Row],[Max Total Coliform]])/2</f>
        <v>1310</v>
      </c>
      <c r="AC1604">
        <f>MIN(10, (Table1[[#This Row],[Avg BOD]]/4)*10)</f>
        <v>6</v>
      </c>
      <c r="AD1604">
        <f>MIN(10, (Table1[[#This Row],[Avg Fecal Coliform]]/600)*10)</f>
        <v>3</v>
      </c>
      <c r="AE1604">
        <f>MIN(10, (Table1[[#This Row],[Avg Nitrate N + Nitrite N]]/10)*10)</f>
        <v>0.21000000000000002</v>
      </c>
      <c r="AF1604">
        <f>IF(OR(Table1[[#This Row],[Avg pH]]&lt;6.5,Table1[[#This Row],[Avg pH]]&gt;8.5),10,0)</f>
        <v>0</v>
      </c>
      <c r="AG1604">
        <f>MAX(0, 10-(2*Table1[[#This Row],[Avg Dissolved Oxygen]]))</f>
        <v>0</v>
      </c>
      <c r="AH1604">
        <f>(Table1[[#This Row],[Fecal Score]]*0.3) + (Table1[[#This Row],[BOD Score]]*0.25) + (Table1[[#This Row],[Nitrate Score]]*0.2) + (Table1[[#This Row],[pH Score]]*0.15) + (Table1[[#This Row],[Dissolved Oxygen Score]]*0.1)</f>
        <v>2.4419999999999997</v>
      </c>
      <c r="AI1604">
        <v>2020</v>
      </c>
    </row>
    <row r="1605" spans="1:35">
      <c r="A1605">
        <v>3676</v>
      </c>
      <c r="B1605" t="s">
        <v>803</v>
      </c>
      <c r="C1605" t="s">
        <v>35</v>
      </c>
      <c r="D1605" t="s">
        <v>113</v>
      </c>
      <c r="E1605">
        <v>23</v>
      </c>
      <c r="F1605">
        <v>27</v>
      </c>
      <c r="G1605">
        <f>(Table1[[#This Row],[Min Temperature]]+Table1[[#This Row],[Max Temperature]])/2</f>
        <v>25</v>
      </c>
      <c r="H1605">
        <v>4.9000000000000004</v>
      </c>
      <c r="I1605">
        <v>6.6</v>
      </c>
      <c r="J1605">
        <f>(Table1[[#This Row],[Min Dissolved Oxygen]]+Table1[[#This Row],[Max Dissolved Oxygen]])/2</f>
        <v>5.75</v>
      </c>
      <c r="K1605">
        <v>7.6</v>
      </c>
      <c r="L1605">
        <v>8.1999999999999993</v>
      </c>
      <c r="M1605">
        <f>(Table1[[#This Row],[Min pH]]+Table1[[#This Row],[Max pH]])/2</f>
        <v>7.8999999999999995</v>
      </c>
      <c r="N1605">
        <v>280</v>
      </c>
      <c r="O1605">
        <v>360</v>
      </c>
      <c r="P1605">
        <f>(Table1[[#This Row],[Min Conductivity]]+Table1[[#This Row],[Max Conductivity]])/2</f>
        <v>320</v>
      </c>
      <c r="Q1605">
        <v>2</v>
      </c>
      <c r="R1605">
        <v>2.6</v>
      </c>
      <c r="S1605">
        <f>(Table1[[#This Row],[Min BOD]]+Table1[[#This Row],[Max BOD]])/2</f>
        <v>2.2999999999999998</v>
      </c>
      <c r="T1605">
        <v>0.1</v>
      </c>
      <c r="U1605">
        <v>0.18</v>
      </c>
      <c r="V1605">
        <f>(Table1[[#This Row],[Min Nitrate N + Nitrite N]]+Table1[[#This Row],[Max Nitrate N + Nitrite N]])/2</f>
        <v>0.14000000000000001</v>
      </c>
      <c r="W1605">
        <v>110</v>
      </c>
      <c r="X1605">
        <v>270</v>
      </c>
      <c r="Y1605">
        <f>(Table1[[#This Row],[Min Fecal Coliform]]+Table1[[#This Row],[Max Fecal Coliform]])/2</f>
        <v>190</v>
      </c>
      <c r="Z1605">
        <v>940</v>
      </c>
      <c r="AA1605">
        <v>1700</v>
      </c>
      <c r="AB1605">
        <f>(Table1[[#This Row],[Min Total Coliform]]+Table1[[#This Row],[Max Total Coliform]])/2</f>
        <v>1320</v>
      </c>
      <c r="AC1605">
        <f>MIN(10, (Table1[[#This Row],[Avg BOD]]/4)*10)</f>
        <v>5.75</v>
      </c>
      <c r="AD1605">
        <f>MIN(10, (Table1[[#This Row],[Avg Fecal Coliform]]/600)*10)</f>
        <v>3.1666666666666665</v>
      </c>
      <c r="AE1605">
        <f>MIN(10, (Table1[[#This Row],[Avg Nitrate N + Nitrite N]]/10)*10)</f>
        <v>0.14000000000000001</v>
      </c>
      <c r="AF1605">
        <f>IF(OR(Table1[[#This Row],[Avg pH]]&lt;6.5,Table1[[#This Row],[Avg pH]]&gt;8.5),10,0)</f>
        <v>0</v>
      </c>
      <c r="AG1605">
        <f>MAX(0, 10-(2*Table1[[#This Row],[Avg Dissolved Oxygen]]))</f>
        <v>0</v>
      </c>
      <c r="AH1605">
        <f>(Table1[[#This Row],[Fecal Score]]*0.3) + (Table1[[#This Row],[BOD Score]]*0.25) + (Table1[[#This Row],[Nitrate Score]]*0.2) + (Table1[[#This Row],[pH Score]]*0.15) + (Table1[[#This Row],[Dissolved Oxygen Score]]*0.1)</f>
        <v>2.4155000000000002</v>
      </c>
      <c r="AI1605">
        <v>2020</v>
      </c>
    </row>
    <row r="1606" spans="1:35">
      <c r="A1606">
        <v>3677</v>
      </c>
      <c r="B1606" t="s">
        <v>601</v>
      </c>
      <c r="C1606" t="s">
        <v>35</v>
      </c>
      <c r="D1606" t="s">
        <v>113</v>
      </c>
      <c r="E1606">
        <v>26</v>
      </c>
      <c r="F1606">
        <v>31</v>
      </c>
      <c r="G1606">
        <f>(Table1[[#This Row],[Min Temperature]]+Table1[[#This Row],[Max Temperature]])/2</f>
        <v>28.5</v>
      </c>
      <c r="H1606">
        <v>6.8</v>
      </c>
      <c r="I1606">
        <v>7.4</v>
      </c>
      <c r="J1606">
        <f>(Table1[[#This Row],[Min Dissolved Oxygen]]+Table1[[#This Row],[Max Dissolved Oxygen]])/2</f>
        <v>7.1</v>
      </c>
      <c r="K1606">
        <v>7.5</v>
      </c>
      <c r="L1606">
        <v>8.9</v>
      </c>
      <c r="M1606">
        <f>(Table1[[#This Row],[Min pH]]+Table1[[#This Row],[Max pH]])/2</f>
        <v>8.1999999999999993</v>
      </c>
      <c r="N1606">
        <v>938</v>
      </c>
      <c r="O1606">
        <v>2296</v>
      </c>
      <c r="P1606">
        <f>(Table1[[#This Row],[Min Conductivity]]+Table1[[#This Row],[Max Conductivity]])/2</f>
        <v>1617</v>
      </c>
      <c r="Q1606">
        <v>4.5</v>
      </c>
      <c r="R1606">
        <v>16</v>
      </c>
      <c r="S1606">
        <f>(Table1[[#This Row],[Min BOD]]+Table1[[#This Row],[Max BOD]])/2</f>
        <v>10.25</v>
      </c>
      <c r="T1606">
        <v>0.1</v>
      </c>
      <c r="U1606">
        <v>0.86</v>
      </c>
      <c r="V1606">
        <f>(Table1[[#This Row],[Min Nitrate N + Nitrite N]]+Table1[[#This Row],[Max Nitrate N + Nitrite N]])/2</f>
        <v>0.48</v>
      </c>
      <c r="W1606">
        <v>700</v>
      </c>
      <c r="X1606">
        <v>2200</v>
      </c>
      <c r="Y1606">
        <f>(Table1[[#This Row],[Min Fecal Coliform]]+Table1[[#This Row],[Max Fecal Coliform]])/2</f>
        <v>1450</v>
      </c>
      <c r="Z1606">
        <v>2800</v>
      </c>
      <c r="AA1606">
        <v>9200</v>
      </c>
      <c r="AB1606">
        <f>(Table1[[#This Row],[Min Total Coliform]]+Table1[[#This Row],[Max Total Coliform]])/2</f>
        <v>6000</v>
      </c>
      <c r="AC1606">
        <f>MIN(10, (Table1[[#This Row],[Avg BOD]]/4)*10)</f>
        <v>10</v>
      </c>
      <c r="AD1606">
        <f>MIN(10, (Table1[[#This Row],[Avg Fecal Coliform]]/600)*10)</f>
        <v>10</v>
      </c>
      <c r="AE1606">
        <f>MIN(10, (Table1[[#This Row],[Avg Nitrate N + Nitrite N]]/10)*10)</f>
        <v>0.48</v>
      </c>
      <c r="AF1606">
        <f>IF(OR(Table1[[#This Row],[Avg pH]]&lt;6.5,Table1[[#This Row],[Avg pH]]&gt;8.5),10,0)</f>
        <v>0</v>
      </c>
      <c r="AG1606">
        <f>MAX(0, 10-(2*Table1[[#This Row],[Avg Dissolved Oxygen]]))</f>
        <v>0</v>
      </c>
      <c r="AH1606">
        <f>(Table1[[#This Row],[Fecal Score]]*0.3) + (Table1[[#This Row],[BOD Score]]*0.25) + (Table1[[#This Row],[Nitrate Score]]*0.2) + (Table1[[#This Row],[pH Score]]*0.15) + (Table1[[#This Row],[Dissolved Oxygen Score]]*0.1)</f>
        <v>5.5960000000000001</v>
      </c>
      <c r="AI1606">
        <v>2020</v>
      </c>
    </row>
    <row r="1607" spans="1:35">
      <c r="A1607">
        <v>3681</v>
      </c>
      <c r="B1607" t="s">
        <v>602</v>
      </c>
      <c r="C1607" t="s">
        <v>35</v>
      </c>
      <c r="D1607" t="s">
        <v>113</v>
      </c>
      <c r="E1607">
        <v>21</v>
      </c>
      <c r="F1607">
        <v>30</v>
      </c>
      <c r="G1607">
        <f>(Table1[[#This Row],[Min Temperature]]+Table1[[#This Row],[Max Temperature]])/2</f>
        <v>25.5</v>
      </c>
      <c r="H1607">
        <v>0.3</v>
      </c>
      <c r="I1607">
        <v>6.7</v>
      </c>
      <c r="J1607">
        <f>(Table1[[#This Row],[Min Dissolved Oxygen]]+Table1[[#This Row],[Max Dissolved Oxygen]])/2</f>
        <v>3.5</v>
      </c>
      <c r="K1607">
        <v>6.8</v>
      </c>
      <c r="L1607">
        <v>8</v>
      </c>
      <c r="M1607">
        <f>(Table1[[#This Row],[Min pH]]+Table1[[#This Row],[Max pH]])/2</f>
        <v>7.4</v>
      </c>
      <c r="N1607">
        <v>394</v>
      </c>
      <c r="O1607">
        <v>658</v>
      </c>
      <c r="P1607">
        <f>(Table1[[#This Row],[Min Conductivity]]+Table1[[#This Row],[Max Conductivity]])/2</f>
        <v>526</v>
      </c>
      <c r="Q1607">
        <v>3.4</v>
      </c>
      <c r="R1607">
        <v>17.100000000000001</v>
      </c>
      <c r="S1607">
        <f>(Table1[[#This Row],[Min BOD]]+Table1[[#This Row],[Max BOD]])/2</f>
        <v>10.25</v>
      </c>
      <c r="T1607">
        <v>0.72</v>
      </c>
      <c r="U1607">
        <v>4.1500000000000004</v>
      </c>
      <c r="V1607">
        <f>(Table1[[#This Row],[Min Nitrate N + Nitrite N]]+Table1[[#This Row],[Max Nitrate N + Nitrite N]])/2</f>
        <v>2.4350000000000001</v>
      </c>
      <c r="W1607">
        <v>900</v>
      </c>
      <c r="X1607">
        <v>1800</v>
      </c>
      <c r="Y1607">
        <f>(Table1[[#This Row],[Min Fecal Coliform]]+Table1[[#This Row],[Max Fecal Coliform]])/2</f>
        <v>1350</v>
      </c>
      <c r="Z1607">
        <v>1600</v>
      </c>
      <c r="AA1607">
        <v>3200</v>
      </c>
      <c r="AB1607">
        <f>(Table1[[#This Row],[Min Total Coliform]]+Table1[[#This Row],[Max Total Coliform]])/2</f>
        <v>2400</v>
      </c>
      <c r="AC1607">
        <f>MIN(10, (Table1[[#This Row],[Avg BOD]]/4)*10)</f>
        <v>10</v>
      </c>
      <c r="AD1607">
        <f>MIN(10, (Table1[[#This Row],[Avg Fecal Coliform]]/600)*10)</f>
        <v>10</v>
      </c>
      <c r="AE1607">
        <f>MIN(10, (Table1[[#This Row],[Avg Nitrate N + Nitrite N]]/10)*10)</f>
        <v>2.4350000000000001</v>
      </c>
      <c r="AF1607">
        <f>IF(OR(Table1[[#This Row],[Avg pH]]&lt;6.5,Table1[[#This Row],[Avg pH]]&gt;8.5),10,0)</f>
        <v>0</v>
      </c>
      <c r="AG1607">
        <f>MAX(0, 10-(2*Table1[[#This Row],[Avg Dissolved Oxygen]]))</f>
        <v>3</v>
      </c>
      <c r="AH1607">
        <f>(Table1[[#This Row],[Fecal Score]]*0.3) + (Table1[[#This Row],[BOD Score]]*0.25) + (Table1[[#This Row],[Nitrate Score]]*0.2) + (Table1[[#This Row],[pH Score]]*0.15) + (Table1[[#This Row],[Dissolved Oxygen Score]]*0.1)</f>
        <v>6.2869999999999999</v>
      </c>
      <c r="AI1607">
        <v>2020</v>
      </c>
    </row>
    <row r="1608" spans="1:35">
      <c r="A1608">
        <v>3682</v>
      </c>
      <c r="B1608" t="s">
        <v>456</v>
      </c>
      <c r="C1608" t="s">
        <v>35</v>
      </c>
      <c r="D1608" t="s">
        <v>113</v>
      </c>
      <c r="E1608">
        <v>21</v>
      </c>
      <c r="F1608">
        <v>28</v>
      </c>
      <c r="G1608">
        <f>(Table1[[#This Row],[Min Temperature]]+Table1[[#This Row],[Max Temperature]])/2</f>
        <v>24.5</v>
      </c>
      <c r="H1608">
        <v>4.9000000000000004</v>
      </c>
      <c r="I1608">
        <v>8.6999999999999993</v>
      </c>
      <c r="J1608">
        <f>(Table1[[#This Row],[Min Dissolved Oxygen]]+Table1[[#This Row],[Max Dissolved Oxygen]])/2</f>
        <v>6.8</v>
      </c>
      <c r="K1608">
        <v>8.4</v>
      </c>
      <c r="L1608">
        <v>9.4</v>
      </c>
      <c r="M1608">
        <f>(Table1[[#This Row],[Min pH]]+Table1[[#This Row],[Max pH]])/2</f>
        <v>8.9</v>
      </c>
      <c r="N1608">
        <v>760</v>
      </c>
      <c r="O1608">
        <v>4300</v>
      </c>
      <c r="P1608">
        <f>(Table1[[#This Row],[Min Conductivity]]+Table1[[#This Row],[Max Conductivity]])/2</f>
        <v>2530</v>
      </c>
      <c r="Q1608">
        <v>1.5</v>
      </c>
      <c r="R1608">
        <v>5.2</v>
      </c>
      <c r="S1608">
        <f>(Table1[[#This Row],[Min BOD]]+Table1[[#This Row],[Max BOD]])/2</f>
        <v>3.35</v>
      </c>
      <c r="T1608">
        <v>0.81</v>
      </c>
      <c r="U1608">
        <v>4.96</v>
      </c>
      <c r="V1608">
        <f>(Table1[[#This Row],[Min Nitrate N + Nitrite N]]+Table1[[#This Row],[Max Nitrate N + Nitrite N]])/2</f>
        <v>2.8849999999999998</v>
      </c>
      <c r="W1608">
        <v>900</v>
      </c>
      <c r="X1608">
        <v>920</v>
      </c>
      <c r="Y1608">
        <f>(Table1[[#This Row],[Min Fecal Coliform]]+Table1[[#This Row],[Max Fecal Coliform]])/2</f>
        <v>910</v>
      </c>
      <c r="Z1608">
        <v>1600</v>
      </c>
      <c r="AA1608">
        <v>1600</v>
      </c>
      <c r="AB1608">
        <f>(Table1[[#This Row],[Min Total Coliform]]+Table1[[#This Row],[Max Total Coliform]])/2</f>
        <v>1600</v>
      </c>
      <c r="AC1608">
        <f>MIN(10, (Table1[[#This Row],[Avg BOD]]/4)*10)</f>
        <v>8.375</v>
      </c>
      <c r="AD1608">
        <f>MIN(10, (Table1[[#This Row],[Avg Fecal Coliform]]/600)*10)</f>
        <v>10</v>
      </c>
      <c r="AE1608">
        <f>MIN(10, (Table1[[#This Row],[Avg Nitrate N + Nitrite N]]/10)*10)</f>
        <v>2.8849999999999998</v>
      </c>
      <c r="AF1608">
        <f>IF(OR(Table1[[#This Row],[Avg pH]]&lt;6.5,Table1[[#This Row],[Avg pH]]&gt;8.5),10,0)</f>
        <v>10</v>
      </c>
      <c r="AG1608">
        <f>MAX(0, 10-(2*Table1[[#This Row],[Avg Dissolved Oxygen]]))</f>
        <v>0</v>
      </c>
      <c r="AH1608">
        <f>(Table1[[#This Row],[Fecal Score]]*0.3) + (Table1[[#This Row],[BOD Score]]*0.25) + (Table1[[#This Row],[Nitrate Score]]*0.2) + (Table1[[#This Row],[pH Score]]*0.15) + (Table1[[#This Row],[Dissolved Oxygen Score]]*0.1)</f>
        <v>7.17075</v>
      </c>
      <c r="AI1608">
        <v>2020</v>
      </c>
    </row>
    <row r="1609" spans="1:35">
      <c r="A1609">
        <v>3683</v>
      </c>
      <c r="B1609" t="s">
        <v>603</v>
      </c>
      <c r="C1609" t="s">
        <v>35</v>
      </c>
      <c r="D1609" t="s">
        <v>113</v>
      </c>
      <c r="E1609">
        <v>23</v>
      </c>
      <c r="F1609">
        <v>26</v>
      </c>
      <c r="G1609">
        <f>(Table1[[#This Row],[Min Temperature]]+Table1[[#This Row],[Max Temperature]])/2</f>
        <v>24.5</v>
      </c>
      <c r="H1609">
        <v>5.2</v>
      </c>
      <c r="I1609">
        <v>5.7</v>
      </c>
      <c r="J1609">
        <f>(Table1[[#This Row],[Min Dissolved Oxygen]]+Table1[[#This Row],[Max Dissolved Oxygen]])/2</f>
        <v>5.45</v>
      </c>
      <c r="K1609">
        <v>6.9</v>
      </c>
      <c r="L1609">
        <v>7.5</v>
      </c>
      <c r="M1609">
        <f>(Table1[[#This Row],[Min pH]]+Table1[[#This Row],[Max pH]])/2</f>
        <v>7.2</v>
      </c>
      <c r="N1609">
        <v>806</v>
      </c>
      <c r="O1609">
        <v>1597</v>
      </c>
      <c r="P1609">
        <f>(Table1[[#This Row],[Min Conductivity]]+Table1[[#This Row],[Max Conductivity]])/2</f>
        <v>1201.5</v>
      </c>
      <c r="Q1609">
        <v>4.5</v>
      </c>
      <c r="R1609">
        <v>8.4</v>
      </c>
      <c r="S1609">
        <f>(Table1[[#This Row],[Min BOD]]+Table1[[#This Row],[Max BOD]])/2</f>
        <v>6.45</v>
      </c>
      <c r="T1609">
        <v>1.17</v>
      </c>
      <c r="U1609">
        <v>1.7</v>
      </c>
      <c r="V1609">
        <f>(Table1[[#This Row],[Min Nitrate N + Nitrite N]]+Table1[[#This Row],[Max Nitrate N + Nitrite N]])/2</f>
        <v>1.4350000000000001</v>
      </c>
      <c r="W1609">
        <v>70</v>
      </c>
      <c r="X1609">
        <v>187</v>
      </c>
      <c r="Y1609">
        <f>(Table1[[#This Row],[Min Fecal Coliform]]+Table1[[#This Row],[Max Fecal Coliform]])/2</f>
        <v>128.5</v>
      </c>
      <c r="Z1609">
        <v>278</v>
      </c>
      <c r="AA1609">
        <v>698</v>
      </c>
      <c r="AB1609">
        <f>(Table1[[#This Row],[Min Total Coliform]]+Table1[[#This Row],[Max Total Coliform]])/2</f>
        <v>488</v>
      </c>
      <c r="AC1609">
        <f>MIN(10, (Table1[[#This Row],[Avg BOD]]/4)*10)</f>
        <v>10</v>
      </c>
      <c r="AD1609">
        <f>MIN(10, (Table1[[#This Row],[Avg Fecal Coliform]]/600)*10)</f>
        <v>2.1416666666666666</v>
      </c>
      <c r="AE1609">
        <f>MIN(10, (Table1[[#This Row],[Avg Nitrate N + Nitrite N]]/10)*10)</f>
        <v>1.4350000000000001</v>
      </c>
      <c r="AF1609">
        <f>IF(OR(Table1[[#This Row],[Avg pH]]&lt;6.5,Table1[[#This Row],[Avg pH]]&gt;8.5),10,0)</f>
        <v>0</v>
      </c>
      <c r="AG1609">
        <f>MAX(0, 10-(2*Table1[[#This Row],[Avg Dissolved Oxygen]]))</f>
        <v>0</v>
      </c>
      <c r="AH1609">
        <f>(Table1[[#This Row],[Fecal Score]]*0.3) + (Table1[[#This Row],[BOD Score]]*0.25) + (Table1[[#This Row],[Nitrate Score]]*0.2) + (Table1[[#This Row],[pH Score]]*0.15) + (Table1[[#This Row],[Dissolved Oxygen Score]]*0.1)</f>
        <v>3.4295</v>
      </c>
      <c r="AI1609">
        <v>2020</v>
      </c>
    </row>
    <row r="1610" spans="1:35">
      <c r="A1610">
        <v>3684</v>
      </c>
      <c r="B1610" t="s">
        <v>604</v>
      </c>
      <c r="C1610" t="s">
        <v>35</v>
      </c>
      <c r="D1610" t="s">
        <v>113</v>
      </c>
      <c r="E1610">
        <v>23</v>
      </c>
      <c r="F1610">
        <v>25</v>
      </c>
      <c r="G1610">
        <f>(Table1[[#This Row],[Min Temperature]]+Table1[[#This Row],[Max Temperature]])/2</f>
        <v>24</v>
      </c>
      <c r="H1610">
        <v>7.1</v>
      </c>
      <c r="I1610">
        <v>7.9</v>
      </c>
      <c r="J1610">
        <f>(Table1[[#This Row],[Min Dissolved Oxygen]]+Table1[[#This Row],[Max Dissolved Oxygen]])/2</f>
        <v>7.5</v>
      </c>
      <c r="K1610">
        <v>7.4</v>
      </c>
      <c r="L1610">
        <v>8.3000000000000007</v>
      </c>
      <c r="M1610">
        <f>(Table1[[#This Row],[Min pH]]+Table1[[#This Row],[Max pH]])/2</f>
        <v>7.8500000000000005</v>
      </c>
      <c r="N1610">
        <v>358</v>
      </c>
      <c r="O1610">
        <v>452</v>
      </c>
      <c r="P1610">
        <f>(Table1[[#This Row],[Min Conductivity]]+Table1[[#This Row],[Max Conductivity]])/2</f>
        <v>405</v>
      </c>
      <c r="Q1610">
        <v>3.1</v>
      </c>
      <c r="R1610">
        <v>3.9</v>
      </c>
      <c r="S1610">
        <f>(Table1[[#This Row],[Min BOD]]+Table1[[#This Row],[Max BOD]])/2</f>
        <v>3.5</v>
      </c>
      <c r="T1610">
        <v>0.44</v>
      </c>
      <c r="U1610">
        <v>0.63</v>
      </c>
      <c r="V1610">
        <f>(Table1[[#This Row],[Min Nitrate N + Nitrite N]]+Table1[[#This Row],[Max Nitrate N + Nitrite N]])/2</f>
        <v>0.53500000000000003</v>
      </c>
      <c r="W1610">
        <v>8</v>
      </c>
      <c r="X1610">
        <v>177</v>
      </c>
      <c r="Y1610">
        <f>(Table1[[#This Row],[Min Fecal Coliform]]+Table1[[#This Row],[Max Fecal Coliform]])/2</f>
        <v>92.5</v>
      </c>
      <c r="Z1610">
        <v>94</v>
      </c>
      <c r="AA1610">
        <v>849</v>
      </c>
      <c r="AB1610">
        <f>(Table1[[#This Row],[Min Total Coliform]]+Table1[[#This Row],[Max Total Coliform]])/2</f>
        <v>471.5</v>
      </c>
      <c r="AC1610">
        <f>MIN(10, (Table1[[#This Row],[Avg BOD]]/4)*10)</f>
        <v>8.75</v>
      </c>
      <c r="AD1610">
        <f>MIN(10, (Table1[[#This Row],[Avg Fecal Coliform]]/600)*10)</f>
        <v>1.5416666666666667</v>
      </c>
      <c r="AE1610">
        <f>MIN(10, (Table1[[#This Row],[Avg Nitrate N + Nitrite N]]/10)*10)</f>
        <v>0.53500000000000003</v>
      </c>
      <c r="AF1610">
        <f>IF(OR(Table1[[#This Row],[Avg pH]]&lt;6.5,Table1[[#This Row],[Avg pH]]&gt;8.5),10,0)</f>
        <v>0</v>
      </c>
      <c r="AG1610">
        <f>MAX(0, 10-(2*Table1[[#This Row],[Avg Dissolved Oxygen]]))</f>
        <v>0</v>
      </c>
      <c r="AH1610">
        <f>(Table1[[#This Row],[Fecal Score]]*0.3) + (Table1[[#This Row],[BOD Score]]*0.25) + (Table1[[#This Row],[Nitrate Score]]*0.2) + (Table1[[#This Row],[pH Score]]*0.15) + (Table1[[#This Row],[Dissolved Oxygen Score]]*0.1)</f>
        <v>2.7570000000000001</v>
      </c>
      <c r="AI1610">
        <v>2020</v>
      </c>
    </row>
    <row r="1611" spans="1:35">
      <c r="A1611">
        <v>3686</v>
      </c>
      <c r="B1611" t="s">
        <v>605</v>
      </c>
      <c r="C1611" t="s">
        <v>35</v>
      </c>
      <c r="D1611" t="s">
        <v>113</v>
      </c>
      <c r="E1611">
        <v>24</v>
      </c>
      <c r="F1611">
        <v>26</v>
      </c>
      <c r="G1611">
        <f>(Table1[[#This Row],[Min Temperature]]+Table1[[#This Row],[Max Temperature]])/2</f>
        <v>25</v>
      </c>
      <c r="H1611">
        <v>7.2</v>
      </c>
      <c r="I1611">
        <v>7.8</v>
      </c>
      <c r="J1611">
        <f>(Table1[[#This Row],[Min Dissolved Oxygen]]+Table1[[#This Row],[Max Dissolved Oxygen]])/2</f>
        <v>7.5</v>
      </c>
      <c r="K1611">
        <v>7.6</v>
      </c>
      <c r="L1611">
        <v>8.3000000000000007</v>
      </c>
      <c r="M1611">
        <f>(Table1[[#This Row],[Min pH]]+Table1[[#This Row],[Max pH]])/2</f>
        <v>7.95</v>
      </c>
      <c r="N1611">
        <v>301</v>
      </c>
      <c r="O1611">
        <v>903</v>
      </c>
      <c r="P1611">
        <f>(Table1[[#This Row],[Min Conductivity]]+Table1[[#This Row],[Max Conductivity]])/2</f>
        <v>602</v>
      </c>
      <c r="Q1611">
        <v>2.1</v>
      </c>
      <c r="R1611">
        <v>3.7</v>
      </c>
      <c r="S1611">
        <f>(Table1[[#This Row],[Min BOD]]+Table1[[#This Row],[Max BOD]])/2</f>
        <v>2.9000000000000004</v>
      </c>
      <c r="T1611">
        <v>0.27</v>
      </c>
      <c r="U1611">
        <v>0.82</v>
      </c>
      <c r="V1611">
        <f>(Table1[[#This Row],[Min Nitrate N + Nitrite N]]+Table1[[#This Row],[Max Nitrate N + Nitrite N]])/2</f>
        <v>0.54499999999999993</v>
      </c>
      <c r="W1611">
        <v>2</v>
      </c>
      <c r="X1611">
        <v>39</v>
      </c>
      <c r="Y1611">
        <f>(Table1[[#This Row],[Min Fecal Coliform]]+Table1[[#This Row],[Max Fecal Coliform]])/2</f>
        <v>20.5</v>
      </c>
      <c r="Z1611">
        <v>11</v>
      </c>
      <c r="AA1611">
        <v>175</v>
      </c>
      <c r="AB1611">
        <f>(Table1[[#This Row],[Min Total Coliform]]+Table1[[#This Row],[Max Total Coliform]])/2</f>
        <v>93</v>
      </c>
      <c r="AC1611">
        <f>MIN(10, (Table1[[#This Row],[Avg BOD]]/4)*10)</f>
        <v>7.2500000000000009</v>
      </c>
      <c r="AD1611">
        <f>MIN(10, (Table1[[#This Row],[Avg Fecal Coliform]]/600)*10)</f>
        <v>0.34166666666666667</v>
      </c>
      <c r="AE1611">
        <f>MIN(10, (Table1[[#This Row],[Avg Nitrate N + Nitrite N]]/10)*10)</f>
        <v>0.54499999999999993</v>
      </c>
      <c r="AF1611">
        <f>IF(OR(Table1[[#This Row],[Avg pH]]&lt;6.5,Table1[[#This Row],[Avg pH]]&gt;8.5),10,0)</f>
        <v>0</v>
      </c>
      <c r="AG1611">
        <f>MAX(0, 10-(2*Table1[[#This Row],[Avg Dissolved Oxygen]]))</f>
        <v>0</v>
      </c>
      <c r="AH1611">
        <f>(Table1[[#This Row],[Fecal Score]]*0.3) + (Table1[[#This Row],[BOD Score]]*0.25) + (Table1[[#This Row],[Nitrate Score]]*0.2) + (Table1[[#This Row],[pH Score]]*0.15) + (Table1[[#This Row],[Dissolved Oxygen Score]]*0.1)</f>
        <v>2.024</v>
      </c>
      <c r="AI1611">
        <v>2020</v>
      </c>
    </row>
    <row r="1612" spans="1:35">
      <c r="A1612">
        <v>3687</v>
      </c>
      <c r="B1612" t="s">
        <v>606</v>
      </c>
      <c r="C1612" t="s">
        <v>35</v>
      </c>
      <c r="D1612" t="s">
        <v>113</v>
      </c>
      <c r="E1612">
        <v>24</v>
      </c>
      <c r="F1612">
        <v>26</v>
      </c>
      <c r="G1612">
        <f>(Table1[[#This Row],[Min Temperature]]+Table1[[#This Row],[Max Temperature]])/2</f>
        <v>25</v>
      </c>
      <c r="H1612">
        <v>6.8</v>
      </c>
      <c r="I1612">
        <v>7.2</v>
      </c>
      <c r="J1612">
        <f>(Table1[[#This Row],[Min Dissolved Oxygen]]+Table1[[#This Row],[Max Dissolved Oxygen]])/2</f>
        <v>7</v>
      </c>
      <c r="K1612">
        <v>7.3</v>
      </c>
      <c r="L1612">
        <v>8.1999999999999993</v>
      </c>
      <c r="M1612">
        <f>(Table1[[#This Row],[Min pH]]+Table1[[#This Row],[Max pH]])/2</f>
        <v>7.75</v>
      </c>
      <c r="N1612">
        <v>554</v>
      </c>
      <c r="O1612">
        <v>869</v>
      </c>
      <c r="P1612">
        <f>(Table1[[#This Row],[Min Conductivity]]+Table1[[#This Row],[Max Conductivity]])/2</f>
        <v>711.5</v>
      </c>
      <c r="Q1612">
        <v>3.2</v>
      </c>
      <c r="R1612">
        <v>4.2</v>
      </c>
      <c r="S1612">
        <f>(Table1[[#This Row],[Min BOD]]+Table1[[#This Row],[Max BOD]])/2</f>
        <v>3.7</v>
      </c>
      <c r="T1612">
        <v>0.42</v>
      </c>
      <c r="U1612">
        <v>0.72</v>
      </c>
      <c r="V1612">
        <f>(Table1[[#This Row],[Min Nitrate N + Nitrite N]]+Table1[[#This Row],[Max Nitrate N + Nitrite N]])/2</f>
        <v>0.56999999999999995</v>
      </c>
      <c r="W1612">
        <v>5</v>
      </c>
      <c r="X1612">
        <v>96</v>
      </c>
      <c r="Y1612">
        <f>(Table1[[#This Row],[Min Fecal Coliform]]+Table1[[#This Row],[Max Fecal Coliform]])/2</f>
        <v>50.5</v>
      </c>
      <c r="Z1612">
        <v>39</v>
      </c>
      <c r="AA1612">
        <v>302</v>
      </c>
      <c r="AB1612">
        <f>(Table1[[#This Row],[Min Total Coliform]]+Table1[[#This Row],[Max Total Coliform]])/2</f>
        <v>170.5</v>
      </c>
      <c r="AC1612">
        <f>MIN(10, (Table1[[#This Row],[Avg BOD]]/4)*10)</f>
        <v>9.25</v>
      </c>
      <c r="AD1612">
        <f>MIN(10, (Table1[[#This Row],[Avg Fecal Coliform]]/600)*10)</f>
        <v>0.84166666666666667</v>
      </c>
      <c r="AE1612">
        <f>MIN(10, (Table1[[#This Row],[Avg Nitrate N + Nitrite N]]/10)*10)</f>
        <v>0.56999999999999995</v>
      </c>
      <c r="AF1612">
        <f>IF(OR(Table1[[#This Row],[Avg pH]]&lt;6.5,Table1[[#This Row],[Avg pH]]&gt;8.5),10,0)</f>
        <v>0</v>
      </c>
      <c r="AG1612">
        <f>MAX(0, 10-(2*Table1[[#This Row],[Avg Dissolved Oxygen]]))</f>
        <v>0</v>
      </c>
      <c r="AH1612">
        <f>(Table1[[#This Row],[Fecal Score]]*0.3) + (Table1[[#This Row],[BOD Score]]*0.25) + (Table1[[#This Row],[Nitrate Score]]*0.2) + (Table1[[#This Row],[pH Score]]*0.15) + (Table1[[#This Row],[Dissolved Oxygen Score]]*0.1)</f>
        <v>2.6789999999999998</v>
      </c>
      <c r="AI1612">
        <v>2020</v>
      </c>
    </row>
    <row r="1613" spans="1:35">
      <c r="A1613">
        <v>3688</v>
      </c>
      <c r="B1613" t="s">
        <v>607</v>
      </c>
      <c r="C1613" t="s">
        <v>35</v>
      </c>
      <c r="D1613" t="s">
        <v>113</v>
      </c>
      <c r="E1613">
        <v>23</v>
      </c>
      <c r="F1613">
        <v>25</v>
      </c>
      <c r="G1613">
        <f>(Table1[[#This Row],[Min Temperature]]+Table1[[#This Row],[Max Temperature]])/2</f>
        <v>24</v>
      </c>
      <c r="H1613">
        <v>6.8</v>
      </c>
      <c r="I1613">
        <v>7.4</v>
      </c>
      <c r="J1613">
        <f>(Table1[[#This Row],[Min Dissolved Oxygen]]+Table1[[#This Row],[Max Dissolved Oxygen]])/2</f>
        <v>7.1</v>
      </c>
      <c r="K1613">
        <v>7.2</v>
      </c>
      <c r="L1613">
        <v>8.3000000000000007</v>
      </c>
      <c r="M1613">
        <f>(Table1[[#This Row],[Min pH]]+Table1[[#This Row],[Max pH]])/2</f>
        <v>7.75</v>
      </c>
      <c r="N1613">
        <v>650</v>
      </c>
      <c r="O1613">
        <v>1070</v>
      </c>
      <c r="P1613">
        <f>(Table1[[#This Row],[Min Conductivity]]+Table1[[#This Row],[Max Conductivity]])/2</f>
        <v>860</v>
      </c>
      <c r="Q1613">
        <v>3.2</v>
      </c>
      <c r="R1613">
        <v>3.7</v>
      </c>
      <c r="S1613">
        <f>(Table1[[#This Row],[Min BOD]]+Table1[[#This Row],[Max BOD]])/2</f>
        <v>3.45</v>
      </c>
      <c r="T1613">
        <v>0.47</v>
      </c>
      <c r="U1613">
        <v>0.75</v>
      </c>
      <c r="V1613">
        <f>(Table1[[#This Row],[Min Nitrate N + Nitrite N]]+Table1[[#This Row],[Max Nitrate N + Nitrite N]])/2</f>
        <v>0.61</v>
      </c>
      <c r="W1613">
        <v>5</v>
      </c>
      <c r="X1613">
        <v>48</v>
      </c>
      <c r="Y1613">
        <f>(Table1[[#This Row],[Min Fecal Coliform]]+Table1[[#This Row],[Max Fecal Coliform]])/2</f>
        <v>26.5</v>
      </c>
      <c r="Z1613">
        <v>109</v>
      </c>
      <c r="AA1613">
        <v>1161</v>
      </c>
      <c r="AB1613">
        <f>(Table1[[#This Row],[Min Total Coliform]]+Table1[[#This Row],[Max Total Coliform]])/2</f>
        <v>635</v>
      </c>
      <c r="AC1613">
        <f>MIN(10, (Table1[[#This Row],[Avg BOD]]/4)*10)</f>
        <v>8.625</v>
      </c>
      <c r="AD1613">
        <f>MIN(10, (Table1[[#This Row],[Avg Fecal Coliform]]/600)*10)</f>
        <v>0.44166666666666665</v>
      </c>
      <c r="AE1613">
        <f>MIN(10, (Table1[[#This Row],[Avg Nitrate N + Nitrite N]]/10)*10)</f>
        <v>0.61</v>
      </c>
      <c r="AF1613">
        <f>IF(OR(Table1[[#This Row],[Avg pH]]&lt;6.5,Table1[[#This Row],[Avg pH]]&gt;8.5),10,0)</f>
        <v>0</v>
      </c>
      <c r="AG1613">
        <f>MAX(0, 10-(2*Table1[[#This Row],[Avg Dissolved Oxygen]]))</f>
        <v>0</v>
      </c>
      <c r="AH1613">
        <f>(Table1[[#This Row],[Fecal Score]]*0.3) + (Table1[[#This Row],[BOD Score]]*0.25) + (Table1[[#This Row],[Nitrate Score]]*0.2) + (Table1[[#This Row],[pH Score]]*0.15) + (Table1[[#This Row],[Dissolved Oxygen Score]]*0.1)</f>
        <v>2.4107499999999997</v>
      </c>
      <c r="AI1613">
        <v>2020</v>
      </c>
    </row>
    <row r="1614" spans="1:35">
      <c r="A1614">
        <v>3689</v>
      </c>
      <c r="B1614" t="s">
        <v>608</v>
      </c>
      <c r="C1614" t="s">
        <v>35</v>
      </c>
      <c r="D1614" t="s">
        <v>113</v>
      </c>
      <c r="E1614">
        <v>23</v>
      </c>
      <c r="F1614">
        <v>25</v>
      </c>
      <c r="G1614">
        <f>(Table1[[#This Row],[Min Temperature]]+Table1[[#This Row],[Max Temperature]])/2</f>
        <v>24</v>
      </c>
      <c r="H1614">
        <v>6.6</v>
      </c>
      <c r="I1614">
        <v>6.9</v>
      </c>
      <c r="J1614">
        <f>(Table1[[#This Row],[Min Dissolved Oxygen]]+Table1[[#This Row],[Max Dissolved Oxygen]])/2</f>
        <v>6.75</v>
      </c>
      <c r="K1614">
        <v>7.2</v>
      </c>
      <c r="L1614">
        <v>8.1999999999999993</v>
      </c>
      <c r="M1614">
        <f>(Table1[[#This Row],[Min pH]]+Table1[[#This Row],[Max pH]])/2</f>
        <v>7.6999999999999993</v>
      </c>
      <c r="N1614">
        <v>693</v>
      </c>
      <c r="O1614">
        <v>1169</v>
      </c>
      <c r="P1614">
        <f>(Table1[[#This Row],[Min Conductivity]]+Table1[[#This Row],[Max Conductivity]])/2</f>
        <v>931</v>
      </c>
      <c r="Q1614">
        <v>3.4</v>
      </c>
      <c r="R1614">
        <v>4.2</v>
      </c>
      <c r="S1614">
        <f>(Table1[[#This Row],[Min BOD]]+Table1[[#This Row],[Max BOD]])/2</f>
        <v>3.8</v>
      </c>
      <c r="T1614">
        <v>0.13</v>
      </c>
      <c r="U1614">
        <v>1.29</v>
      </c>
      <c r="V1614">
        <f>(Table1[[#This Row],[Min Nitrate N + Nitrite N]]+Table1[[#This Row],[Max Nitrate N + Nitrite N]])/2</f>
        <v>0.71</v>
      </c>
      <c r="W1614">
        <v>2</v>
      </c>
      <c r="X1614">
        <v>58</v>
      </c>
      <c r="Y1614">
        <f>(Table1[[#This Row],[Min Fecal Coliform]]+Table1[[#This Row],[Max Fecal Coliform]])/2</f>
        <v>30</v>
      </c>
      <c r="Z1614">
        <v>27</v>
      </c>
      <c r="AA1614">
        <v>154</v>
      </c>
      <c r="AB1614">
        <f>(Table1[[#This Row],[Min Total Coliform]]+Table1[[#This Row],[Max Total Coliform]])/2</f>
        <v>90.5</v>
      </c>
      <c r="AC1614">
        <f>MIN(10, (Table1[[#This Row],[Avg BOD]]/4)*10)</f>
        <v>9.5</v>
      </c>
      <c r="AD1614">
        <f>MIN(10, (Table1[[#This Row],[Avg Fecal Coliform]]/600)*10)</f>
        <v>0.5</v>
      </c>
      <c r="AE1614">
        <f>MIN(10, (Table1[[#This Row],[Avg Nitrate N + Nitrite N]]/10)*10)</f>
        <v>0.71</v>
      </c>
      <c r="AF1614">
        <f>IF(OR(Table1[[#This Row],[Avg pH]]&lt;6.5,Table1[[#This Row],[Avg pH]]&gt;8.5),10,0)</f>
        <v>0</v>
      </c>
      <c r="AG1614">
        <f>MAX(0, 10-(2*Table1[[#This Row],[Avg Dissolved Oxygen]]))</f>
        <v>0</v>
      </c>
      <c r="AH1614">
        <f>(Table1[[#This Row],[Fecal Score]]*0.3) + (Table1[[#This Row],[BOD Score]]*0.25) + (Table1[[#This Row],[Nitrate Score]]*0.2) + (Table1[[#This Row],[pH Score]]*0.15) + (Table1[[#This Row],[Dissolved Oxygen Score]]*0.1)</f>
        <v>2.6669999999999998</v>
      </c>
      <c r="AI1614">
        <v>2020</v>
      </c>
    </row>
    <row r="1615" spans="1:35">
      <c r="A1615">
        <v>3690</v>
      </c>
      <c r="B1615" t="s">
        <v>609</v>
      </c>
      <c r="C1615" t="s">
        <v>35</v>
      </c>
      <c r="D1615" t="s">
        <v>113</v>
      </c>
      <c r="E1615">
        <v>24</v>
      </c>
      <c r="F1615">
        <v>26</v>
      </c>
      <c r="G1615">
        <f>(Table1[[#This Row],[Min Temperature]]+Table1[[#This Row],[Max Temperature]])/2</f>
        <v>25</v>
      </c>
      <c r="H1615">
        <v>7.1</v>
      </c>
      <c r="I1615">
        <v>7.3</v>
      </c>
      <c r="J1615">
        <f>(Table1[[#This Row],[Min Dissolved Oxygen]]+Table1[[#This Row],[Max Dissolved Oxygen]])/2</f>
        <v>7.1999999999999993</v>
      </c>
      <c r="K1615">
        <v>7.4</v>
      </c>
      <c r="L1615">
        <v>8.3000000000000007</v>
      </c>
      <c r="M1615">
        <f>(Table1[[#This Row],[Min pH]]+Table1[[#This Row],[Max pH]])/2</f>
        <v>7.8500000000000005</v>
      </c>
      <c r="N1615">
        <v>809</v>
      </c>
      <c r="O1615">
        <v>975</v>
      </c>
      <c r="P1615">
        <f>(Table1[[#This Row],[Min Conductivity]]+Table1[[#This Row],[Max Conductivity]])/2</f>
        <v>892</v>
      </c>
      <c r="Q1615">
        <v>3.5</v>
      </c>
      <c r="R1615">
        <v>4.3</v>
      </c>
      <c r="S1615">
        <f>(Table1[[#This Row],[Min BOD]]+Table1[[#This Row],[Max BOD]])/2</f>
        <v>3.9</v>
      </c>
      <c r="T1615">
        <v>0.75</v>
      </c>
      <c r="U1615">
        <v>1.08</v>
      </c>
      <c r="V1615">
        <f>(Table1[[#This Row],[Min Nitrate N + Nitrite N]]+Table1[[#This Row],[Max Nitrate N + Nitrite N]])/2</f>
        <v>0.91500000000000004</v>
      </c>
      <c r="W1615">
        <v>13</v>
      </c>
      <c r="X1615">
        <v>253</v>
      </c>
      <c r="Y1615">
        <f>(Table1[[#This Row],[Min Fecal Coliform]]+Table1[[#This Row],[Max Fecal Coliform]])/2</f>
        <v>133</v>
      </c>
      <c r="Z1615">
        <v>130</v>
      </c>
      <c r="AA1615">
        <v>1005</v>
      </c>
      <c r="AB1615">
        <f>(Table1[[#This Row],[Min Total Coliform]]+Table1[[#This Row],[Max Total Coliform]])/2</f>
        <v>567.5</v>
      </c>
      <c r="AC1615">
        <f>MIN(10, (Table1[[#This Row],[Avg BOD]]/4)*10)</f>
        <v>9.75</v>
      </c>
      <c r="AD1615">
        <f>MIN(10, (Table1[[#This Row],[Avg Fecal Coliform]]/600)*10)</f>
        <v>2.2166666666666668</v>
      </c>
      <c r="AE1615">
        <f>MIN(10, (Table1[[#This Row],[Avg Nitrate N + Nitrite N]]/10)*10)</f>
        <v>0.91500000000000004</v>
      </c>
      <c r="AF1615">
        <f>IF(OR(Table1[[#This Row],[Avg pH]]&lt;6.5,Table1[[#This Row],[Avg pH]]&gt;8.5),10,0)</f>
        <v>0</v>
      </c>
      <c r="AG1615">
        <f>MAX(0, 10-(2*Table1[[#This Row],[Avg Dissolved Oxygen]]))</f>
        <v>0</v>
      </c>
      <c r="AH1615">
        <f>(Table1[[#This Row],[Fecal Score]]*0.3) + (Table1[[#This Row],[BOD Score]]*0.25) + (Table1[[#This Row],[Nitrate Score]]*0.2) + (Table1[[#This Row],[pH Score]]*0.15) + (Table1[[#This Row],[Dissolved Oxygen Score]]*0.1)</f>
        <v>3.2854999999999999</v>
      </c>
      <c r="AI1615">
        <v>2020</v>
      </c>
    </row>
    <row r="1616" spans="1:35">
      <c r="A1616">
        <v>3691</v>
      </c>
      <c r="B1616" t="s">
        <v>610</v>
      </c>
      <c r="C1616" t="s">
        <v>35</v>
      </c>
      <c r="D1616" t="s">
        <v>113</v>
      </c>
      <c r="E1616">
        <v>26</v>
      </c>
      <c r="F1616">
        <v>29</v>
      </c>
      <c r="G1616">
        <f>(Table1[[#This Row],[Min Temperature]]+Table1[[#This Row],[Max Temperature]])/2</f>
        <v>27.5</v>
      </c>
      <c r="H1616">
        <v>6.7</v>
      </c>
      <c r="I1616">
        <v>7.6</v>
      </c>
      <c r="J1616">
        <f>(Table1[[#This Row],[Min Dissolved Oxygen]]+Table1[[#This Row],[Max Dissolved Oxygen]])/2</f>
        <v>7.15</v>
      </c>
      <c r="K1616">
        <v>7</v>
      </c>
      <c r="L1616">
        <v>8.1999999999999993</v>
      </c>
      <c r="M1616">
        <f>(Table1[[#This Row],[Min pH]]+Table1[[#This Row],[Max pH]])/2</f>
        <v>7.6</v>
      </c>
      <c r="N1616">
        <v>110</v>
      </c>
      <c r="O1616">
        <v>270</v>
      </c>
      <c r="P1616">
        <f>(Table1[[#This Row],[Min Conductivity]]+Table1[[#This Row],[Max Conductivity]])/2</f>
        <v>190</v>
      </c>
      <c r="Q1616">
        <v>1.8</v>
      </c>
      <c r="R1616">
        <v>2.5</v>
      </c>
      <c r="S1616">
        <f>(Table1[[#This Row],[Min BOD]]+Table1[[#This Row],[Max BOD]])/2</f>
        <v>2.15</v>
      </c>
      <c r="T1616">
        <v>0.3</v>
      </c>
      <c r="U1616">
        <v>1</v>
      </c>
      <c r="V1616">
        <f>(Table1[[#This Row],[Min Nitrate N + Nitrite N]]+Table1[[#This Row],[Max Nitrate N + Nitrite N]])/2</f>
        <v>0.65</v>
      </c>
      <c r="W1616">
        <v>240</v>
      </c>
      <c r="X1616">
        <v>500</v>
      </c>
      <c r="Y1616">
        <f>(Table1[[#This Row],[Min Fecal Coliform]]+Table1[[#This Row],[Max Fecal Coliform]])/2</f>
        <v>370</v>
      </c>
      <c r="Z1616">
        <v>800</v>
      </c>
      <c r="AA1616">
        <v>900</v>
      </c>
      <c r="AB1616">
        <f>(Table1[[#This Row],[Min Total Coliform]]+Table1[[#This Row],[Max Total Coliform]])/2</f>
        <v>850</v>
      </c>
      <c r="AC1616">
        <f>MIN(10, (Table1[[#This Row],[Avg BOD]]/4)*10)</f>
        <v>5.375</v>
      </c>
      <c r="AD1616">
        <f>MIN(10, (Table1[[#This Row],[Avg Fecal Coliform]]/600)*10)</f>
        <v>6.166666666666667</v>
      </c>
      <c r="AE1616">
        <f>MIN(10, (Table1[[#This Row],[Avg Nitrate N + Nitrite N]]/10)*10)</f>
        <v>0.65</v>
      </c>
      <c r="AF1616">
        <f>IF(OR(Table1[[#This Row],[Avg pH]]&lt;6.5,Table1[[#This Row],[Avg pH]]&gt;8.5),10,0)</f>
        <v>0</v>
      </c>
      <c r="AG1616">
        <f>MAX(0, 10-(2*Table1[[#This Row],[Avg Dissolved Oxygen]]))</f>
        <v>0</v>
      </c>
      <c r="AH1616">
        <f>(Table1[[#This Row],[Fecal Score]]*0.3) + (Table1[[#This Row],[BOD Score]]*0.25) + (Table1[[#This Row],[Nitrate Score]]*0.2) + (Table1[[#This Row],[pH Score]]*0.15) + (Table1[[#This Row],[Dissolved Oxygen Score]]*0.1)</f>
        <v>3.32375</v>
      </c>
      <c r="AI1616">
        <v>2020</v>
      </c>
    </row>
    <row r="1617" spans="1:35">
      <c r="A1617">
        <v>3692</v>
      </c>
      <c r="B1617" t="s">
        <v>611</v>
      </c>
      <c r="C1617" t="s">
        <v>35</v>
      </c>
      <c r="D1617" t="s">
        <v>113</v>
      </c>
      <c r="E1617">
        <v>25</v>
      </c>
      <c r="F1617">
        <v>29</v>
      </c>
      <c r="G1617">
        <f>(Table1[[#This Row],[Min Temperature]]+Table1[[#This Row],[Max Temperature]])/2</f>
        <v>27</v>
      </c>
      <c r="H1617">
        <v>4</v>
      </c>
      <c r="I1617">
        <v>7.3</v>
      </c>
      <c r="J1617">
        <f>(Table1[[#This Row],[Min Dissolved Oxygen]]+Table1[[#This Row],[Max Dissolved Oxygen]])/2</f>
        <v>5.65</v>
      </c>
      <c r="K1617">
        <v>7.2</v>
      </c>
      <c r="L1617">
        <v>8.1999999999999993</v>
      </c>
      <c r="M1617">
        <f>(Table1[[#This Row],[Min pH]]+Table1[[#This Row],[Max pH]])/2</f>
        <v>7.6999999999999993</v>
      </c>
      <c r="N1617">
        <v>120</v>
      </c>
      <c r="O1617">
        <v>298</v>
      </c>
      <c r="P1617">
        <f>(Table1[[#This Row],[Min Conductivity]]+Table1[[#This Row],[Max Conductivity]])/2</f>
        <v>209</v>
      </c>
      <c r="Q1617">
        <v>2</v>
      </c>
      <c r="R1617">
        <v>5</v>
      </c>
      <c r="S1617">
        <f>(Table1[[#This Row],[Min BOD]]+Table1[[#This Row],[Max BOD]])/2</f>
        <v>3.5</v>
      </c>
      <c r="T1617">
        <v>0.3</v>
      </c>
      <c r="U1617">
        <v>5.9</v>
      </c>
      <c r="V1617">
        <f>(Table1[[#This Row],[Min Nitrate N + Nitrite N]]+Table1[[#This Row],[Max Nitrate N + Nitrite N]])/2</f>
        <v>3.1</v>
      </c>
      <c r="W1617">
        <v>600</v>
      </c>
      <c r="X1617">
        <v>15000</v>
      </c>
      <c r="Y1617">
        <f>(Table1[[#This Row],[Min Fecal Coliform]]+Table1[[#This Row],[Max Fecal Coliform]])/2</f>
        <v>7800</v>
      </c>
      <c r="Z1617">
        <v>900</v>
      </c>
      <c r="AA1617">
        <v>160000</v>
      </c>
      <c r="AB1617">
        <f>(Table1[[#This Row],[Min Total Coliform]]+Table1[[#This Row],[Max Total Coliform]])/2</f>
        <v>80450</v>
      </c>
      <c r="AC1617">
        <f>MIN(10, (Table1[[#This Row],[Avg BOD]]/4)*10)</f>
        <v>8.75</v>
      </c>
      <c r="AD1617">
        <f>MIN(10, (Table1[[#This Row],[Avg Fecal Coliform]]/600)*10)</f>
        <v>10</v>
      </c>
      <c r="AE1617">
        <f>MIN(10, (Table1[[#This Row],[Avg Nitrate N + Nitrite N]]/10)*10)</f>
        <v>3.1</v>
      </c>
      <c r="AF1617">
        <f>IF(OR(Table1[[#This Row],[Avg pH]]&lt;6.5,Table1[[#This Row],[Avg pH]]&gt;8.5),10,0)</f>
        <v>0</v>
      </c>
      <c r="AG1617">
        <f>MAX(0, 10-(2*Table1[[#This Row],[Avg Dissolved Oxygen]]))</f>
        <v>0</v>
      </c>
      <c r="AH1617">
        <f>(Table1[[#This Row],[Fecal Score]]*0.3) + (Table1[[#This Row],[BOD Score]]*0.25) + (Table1[[#This Row],[Nitrate Score]]*0.2) + (Table1[[#This Row],[pH Score]]*0.15) + (Table1[[#This Row],[Dissolved Oxygen Score]]*0.1)</f>
        <v>5.8075000000000001</v>
      </c>
      <c r="AI1617">
        <v>2020</v>
      </c>
    </row>
    <row r="1618" spans="1:35">
      <c r="A1618">
        <v>3693</v>
      </c>
      <c r="B1618" t="s">
        <v>612</v>
      </c>
      <c r="C1618" t="s">
        <v>35</v>
      </c>
      <c r="D1618" t="s">
        <v>113</v>
      </c>
      <c r="E1618">
        <v>27</v>
      </c>
      <c r="F1618">
        <v>29</v>
      </c>
      <c r="G1618">
        <f>(Table1[[#This Row],[Min Temperature]]+Table1[[#This Row],[Max Temperature]])/2</f>
        <v>28</v>
      </c>
      <c r="H1618">
        <v>5.2</v>
      </c>
      <c r="I1618">
        <v>7</v>
      </c>
      <c r="J1618">
        <f>(Table1[[#This Row],[Min Dissolved Oxygen]]+Table1[[#This Row],[Max Dissolved Oxygen]])/2</f>
        <v>6.1</v>
      </c>
      <c r="K1618">
        <v>6.9</v>
      </c>
      <c r="L1618">
        <v>8.3000000000000007</v>
      </c>
      <c r="M1618">
        <f>(Table1[[#This Row],[Min pH]]+Table1[[#This Row],[Max pH]])/2</f>
        <v>7.6000000000000005</v>
      </c>
      <c r="N1618">
        <v>320</v>
      </c>
      <c r="O1618">
        <v>1070</v>
      </c>
      <c r="P1618">
        <f>(Table1[[#This Row],[Min Conductivity]]+Table1[[#This Row],[Max Conductivity]])/2</f>
        <v>695</v>
      </c>
      <c r="Q1618">
        <v>3.4</v>
      </c>
      <c r="R1618">
        <v>16</v>
      </c>
      <c r="S1618">
        <f>(Table1[[#This Row],[Min BOD]]+Table1[[#This Row],[Max BOD]])/2</f>
        <v>9.6999999999999993</v>
      </c>
      <c r="T1618">
        <v>0.3</v>
      </c>
      <c r="U1618">
        <v>23.2</v>
      </c>
      <c r="V1618">
        <f>(Table1[[#This Row],[Min Nitrate N + Nitrite N]]+Table1[[#This Row],[Max Nitrate N + Nitrite N]])/2</f>
        <v>11.75</v>
      </c>
      <c r="W1618">
        <v>5000</v>
      </c>
      <c r="X1618">
        <v>11000</v>
      </c>
      <c r="Y1618">
        <f>(Table1[[#This Row],[Min Fecal Coliform]]+Table1[[#This Row],[Max Fecal Coliform]])/2</f>
        <v>8000</v>
      </c>
      <c r="Z1618">
        <v>7000</v>
      </c>
      <c r="AA1618">
        <v>22000</v>
      </c>
      <c r="AB1618">
        <f>(Table1[[#This Row],[Min Total Coliform]]+Table1[[#This Row],[Max Total Coliform]])/2</f>
        <v>14500</v>
      </c>
      <c r="AC1618">
        <f>MIN(10, (Table1[[#This Row],[Avg BOD]]/4)*10)</f>
        <v>10</v>
      </c>
      <c r="AD1618">
        <f>MIN(10, (Table1[[#This Row],[Avg Fecal Coliform]]/600)*10)</f>
        <v>10</v>
      </c>
      <c r="AE1618">
        <f>MIN(10, (Table1[[#This Row],[Avg Nitrate N + Nitrite N]]/10)*10)</f>
        <v>10</v>
      </c>
      <c r="AF1618">
        <f>IF(OR(Table1[[#This Row],[Avg pH]]&lt;6.5,Table1[[#This Row],[Avg pH]]&gt;8.5),10,0)</f>
        <v>0</v>
      </c>
      <c r="AG1618">
        <f>MAX(0, 10-(2*Table1[[#This Row],[Avg Dissolved Oxygen]]))</f>
        <v>0</v>
      </c>
      <c r="AH1618">
        <f>(Table1[[#This Row],[Fecal Score]]*0.3) + (Table1[[#This Row],[BOD Score]]*0.25) + (Table1[[#This Row],[Nitrate Score]]*0.2) + (Table1[[#This Row],[pH Score]]*0.15) + (Table1[[#This Row],[Dissolved Oxygen Score]]*0.1)</f>
        <v>7.5</v>
      </c>
      <c r="AI1618">
        <v>2020</v>
      </c>
    </row>
    <row r="1619" spans="1:35">
      <c r="A1619">
        <v>3694</v>
      </c>
      <c r="B1619" t="s">
        <v>613</v>
      </c>
      <c r="C1619" t="s">
        <v>35</v>
      </c>
      <c r="D1619" t="s">
        <v>113</v>
      </c>
      <c r="E1619">
        <v>26</v>
      </c>
      <c r="F1619">
        <v>33</v>
      </c>
      <c r="G1619">
        <f>(Table1[[#This Row],[Min Temperature]]+Table1[[#This Row],[Max Temperature]])/2</f>
        <v>29.5</v>
      </c>
      <c r="H1619">
        <v>6.8</v>
      </c>
      <c r="I1619">
        <v>7.8</v>
      </c>
      <c r="J1619">
        <f>(Table1[[#This Row],[Min Dissolved Oxygen]]+Table1[[#This Row],[Max Dissolved Oxygen]])/2</f>
        <v>7.3</v>
      </c>
      <c r="K1619">
        <v>7.1</v>
      </c>
      <c r="L1619">
        <v>8.1999999999999993</v>
      </c>
      <c r="M1619">
        <f>(Table1[[#This Row],[Min pH]]+Table1[[#This Row],[Max pH]])/2</f>
        <v>7.6499999999999995</v>
      </c>
      <c r="N1619">
        <v>152</v>
      </c>
      <c r="O1619">
        <v>290</v>
      </c>
      <c r="P1619">
        <f>(Table1[[#This Row],[Min Conductivity]]+Table1[[#This Row],[Max Conductivity]])/2</f>
        <v>221</v>
      </c>
      <c r="Q1619">
        <v>2.4</v>
      </c>
      <c r="R1619">
        <v>3</v>
      </c>
      <c r="S1619">
        <f>(Table1[[#This Row],[Min BOD]]+Table1[[#This Row],[Max BOD]])/2</f>
        <v>2.7</v>
      </c>
      <c r="T1619">
        <v>0.3</v>
      </c>
      <c r="U1619">
        <v>0.9</v>
      </c>
      <c r="V1619">
        <f>(Table1[[#This Row],[Min Nitrate N + Nitrite N]]+Table1[[#This Row],[Max Nitrate N + Nitrite N]])/2</f>
        <v>0.6</v>
      </c>
      <c r="W1619">
        <v>500</v>
      </c>
      <c r="X1619">
        <v>900</v>
      </c>
      <c r="Y1619">
        <f>(Table1[[#This Row],[Min Fecal Coliform]]+Table1[[#This Row],[Max Fecal Coliform]])/2</f>
        <v>700</v>
      </c>
      <c r="Z1619">
        <v>1400</v>
      </c>
      <c r="AA1619">
        <v>2200</v>
      </c>
      <c r="AB1619">
        <f>(Table1[[#This Row],[Min Total Coliform]]+Table1[[#This Row],[Max Total Coliform]])/2</f>
        <v>1800</v>
      </c>
      <c r="AC1619">
        <f>MIN(10, (Table1[[#This Row],[Avg BOD]]/4)*10)</f>
        <v>6.75</v>
      </c>
      <c r="AD1619">
        <f>MIN(10, (Table1[[#This Row],[Avg Fecal Coliform]]/600)*10)</f>
        <v>10</v>
      </c>
      <c r="AE1619">
        <f>MIN(10, (Table1[[#This Row],[Avg Nitrate N + Nitrite N]]/10)*10)</f>
        <v>0.6</v>
      </c>
      <c r="AF1619">
        <f>IF(OR(Table1[[#This Row],[Avg pH]]&lt;6.5,Table1[[#This Row],[Avg pH]]&gt;8.5),10,0)</f>
        <v>0</v>
      </c>
      <c r="AG1619">
        <f>MAX(0, 10-(2*Table1[[#This Row],[Avg Dissolved Oxygen]]))</f>
        <v>0</v>
      </c>
      <c r="AH1619">
        <f>(Table1[[#This Row],[Fecal Score]]*0.3) + (Table1[[#This Row],[BOD Score]]*0.25) + (Table1[[#This Row],[Nitrate Score]]*0.2) + (Table1[[#This Row],[pH Score]]*0.15) + (Table1[[#This Row],[Dissolved Oxygen Score]]*0.1)</f>
        <v>4.8075000000000001</v>
      </c>
      <c r="AI1619">
        <v>2020</v>
      </c>
    </row>
    <row r="1620" spans="1:35">
      <c r="A1620">
        <v>3695</v>
      </c>
      <c r="B1620" t="s">
        <v>614</v>
      </c>
      <c r="C1620" t="s">
        <v>35</v>
      </c>
      <c r="D1620" t="s">
        <v>113</v>
      </c>
      <c r="E1620">
        <v>27</v>
      </c>
      <c r="F1620">
        <v>30</v>
      </c>
      <c r="G1620">
        <f>(Table1[[#This Row],[Min Temperature]]+Table1[[#This Row],[Max Temperature]])/2</f>
        <v>28.5</v>
      </c>
      <c r="H1620">
        <v>4.0999999999999996</v>
      </c>
      <c r="I1620">
        <v>7.9</v>
      </c>
      <c r="J1620">
        <f>(Table1[[#This Row],[Min Dissolved Oxygen]]+Table1[[#This Row],[Max Dissolved Oxygen]])/2</f>
        <v>6</v>
      </c>
      <c r="K1620">
        <v>7</v>
      </c>
      <c r="L1620">
        <v>8.3000000000000007</v>
      </c>
      <c r="M1620">
        <f>(Table1[[#This Row],[Min pH]]+Table1[[#This Row],[Max pH]])/2</f>
        <v>7.65</v>
      </c>
      <c r="N1620">
        <v>182</v>
      </c>
      <c r="O1620">
        <v>676</v>
      </c>
      <c r="P1620">
        <f>(Table1[[#This Row],[Min Conductivity]]+Table1[[#This Row],[Max Conductivity]])/2</f>
        <v>429</v>
      </c>
      <c r="Q1620">
        <v>2.8</v>
      </c>
      <c r="R1620">
        <v>4</v>
      </c>
      <c r="S1620">
        <f>(Table1[[#This Row],[Min BOD]]+Table1[[#This Row],[Max BOD]])/2</f>
        <v>3.4</v>
      </c>
      <c r="T1620">
        <v>0.3</v>
      </c>
      <c r="U1620">
        <v>0.7</v>
      </c>
      <c r="V1620">
        <f>(Table1[[#This Row],[Min Nitrate N + Nitrite N]]+Table1[[#This Row],[Max Nitrate N + Nitrite N]])/2</f>
        <v>0.5</v>
      </c>
      <c r="W1620">
        <v>900</v>
      </c>
      <c r="X1620">
        <v>1400</v>
      </c>
      <c r="Y1620">
        <f>(Table1[[#This Row],[Min Fecal Coliform]]+Table1[[#This Row],[Max Fecal Coliform]])/2</f>
        <v>1150</v>
      </c>
      <c r="Z1620">
        <v>2200</v>
      </c>
      <c r="AA1620">
        <v>2800</v>
      </c>
      <c r="AB1620">
        <f>(Table1[[#This Row],[Min Total Coliform]]+Table1[[#This Row],[Max Total Coliform]])/2</f>
        <v>2500</v>
      </c>
      <c r="AC1620">
        <f>MIN(10, (Table1[[#This Row],[Avg BOD]]/4)*10)</f>
        <v>8.5</v>
      </c>
      <c r="AD1620">
        <f>MIN(10, (Table1[[#This Row],[Avg Fecal Coliform]]/600)*10)</f>
        <v>10</v>
      </c>
      <c r="AE1620">
        <f>MIN(10, (Table1[[#This Row],[Avg Nitrate N + Nitrite N]]/10)*10)</f>
        <v>0.5</v>
      </c>
      <c r="AF1620">
        <f>IF(OR(Table1[[#This Row],[Avg pH]]&lt;6.5,Table1[[#This Row],[Avg pH]]&gt;8.5),10,0)</f>
        <v>0</v>
      </c>
      <c r="AG1620">
        <f>MAX(0, 10-(2*Table1[[#This Row],[Avg Dissolved Oxygen]]))</f>
        <v>0</v>
      </c>
      <c r="AH1620">
        <f>(Table1[[#This Row],[Fecal Score]]*0.3) + (Table1[[#This Row],[BOD Score]]*0.25) + (Table1[[#This Row],[Nitrate Score]]*0.2) + (Table1[[#This Row],[pH Score]]*0.15) + (Table1[[#This Row],[Dissolved Oxygen Score]]*0.1)</f>
        <v>5.2249999999999996</v>
      </c>
      <c r="AI1620">
        <v>2020</v>
      </c>
    </row>
    <row r="1621" spans="1:35">
      <c r="A1621">
        <v>3696</v>
      </c>
      <c r="B1621" t="s">
        <v>615</v>
      </c>
      <c r="C1621" t="s">
        <v>35</v>
      </c>
      <c r="D1621" t="s">
        <v>113</v>
      </c>
      <c r="E1621">
        <v>25</v>
      </c>
      <c r="F1621">
        <v>29</v>
      </c>
      <c r="G1621">
        <f>(Table1[[#This Row],[Min Temperature]]+Table1[[#This Row],[Max Temperature]])/2</f>
        <v>27</v>
      </c>
      <c r="H1621">
        <v>2.2000000000000002</v>
      </c>
      <c r="I1621">
        <v>6.9</v>
      </c>
      <c r="J1621">
        <f>(Table1[[#This Row],[Min Dissolved Oxygen]]+Table1[[#This Row],[Max Dissolved Oxygen]])/2</f>
        <v>4.5500000000000007</v>
      </c>
      <c r="K1621">
        <v>8.1999999999999993</v>
      </c>
      <c r="L1621">
        <v>8.5</v>
      </c>
      <c r="M1621">
        <f>(Table1[[#This Row],[Min pH]]+Table1[[#This Row],[Max pH]])/2</f>
        <v>8.35</v>
      </c>
      <c r="N1621">
        <v>1020</v>
      </c>
      <c r="O1621">
        <v>1390</v>
      </c>
      <c r="P1621">
        <f>(Table1[[#This Row],[Min Conductivity]]+Table1[[#This Row],[Max Conductivity]])/2</f>
        <v>1205</v>
      </c>
      <c r="Q1621">
        <v>4.5999999999999996</v>
      </c>
      <c r="R1621">
        <v>102</v>
      </c>
      <c r="S1621">
        <f>(Table1[[#This Row],[Min BOD]]+Table1[[#This Row],[Max BOD]])/2</f>
        <v>53.3</v>
      </c>
      <c r="T1621">
        <v>0.3</v>
      </c>
      <c r="U1621">
        <v>4.3</v>
      </c>
      <c r="V1621">
        <f>(Table1[[#This Row],[Min Nitrate N + Nitrite N]]+Table1[[#This Row],[Max Nitrate N + Nitrite N]])/2</f>
        <v>2.2999999999999998</v>
      </c>
      <c r="W1621">
        <v>50000</v>
      </c>
      <c r="X1621">
        <v>140000</v>
      </c>
      <c r="Y1621">
        <f>(Table1[[#This Row],[Min Fecal Coliform]]+Table1[[#This Row],[Max Fecal Coliform]])/2</f>
        <v>95000</v>
      </c>
      <c r="Z1621">
        <v>110000</v>
      </c>
      <c r="AA1621">
        <v>220000</v>
      </c>
      <c r="AB1621">
        <f>(Table1[[#This Row],[Min Total Coliform]]+Table1[[#This Row],[Max Total Coliform]])/2</f>
        <v>165000</v>
      </c>
      <c r="AC1621">
        <f>MIN(10, (Table1[[#This Row],[Avg BOD]]/4)*10)</f>
        <v>10</v>
      </c>
      <c r="AD1621">
        <f>MIN(10, (Table1[[#This Row],[Avg Fecal Coliform]]/600)*10)</f>
        <v>10</v>
      </c>
      <c r="AE1621">
        <f>MIN(10, (Table1[[#This Row],[Avg Nitrate N + Nitrite N]]/10)*10)</f>
        <v>2.2999999999999998</v>
      </c>
      <c r="AF1621">
        <f>IF(OR(Table1[[#This Row],[Avg pH]]&lt;6.5,Table1[[#This Row],[Avg pH]]&gt;8.5),10,0)</f>
        <v>0</v>
      </c>
      <c r="AG1621">
        <f>MAX(0, 10-(2*Table1[[#This Row],[Avg Dissolved Oxygen]]))</f>
        <v>0.89999999999999858</v>
      </c>
      <c r="AH1621">
        <f>(Table1[[#This Row],[Fecal Score]]*0.3) + (Table1[[#This Row],[BOD Score]]*0.25) + (Table1[[#This Row],[Nitrate Score]]*0.2) + (Table1[[#This Row],[pH Score]]*0.15) + (Table1[[#This Row],[Dissolved Oxygen Score]]*0.1)</f>
        <v>6.05</v>
      </c>
      <c r="AI1621">
        <v>2020</v>
      </c>
    </row>
    <row r="1622" spans="1:35">
      <c r="A1622">
        <v>3697</v>
      </c>
      <c r="B1622" t="s">
        <v>616</v>
      </c>
      <c r="C1622" t="s">
        <v>35</v>
      </c>
      <c r="D1622" t="s">
        <v>113</v>
      </c>
      <c r="E1622">
        <v>25</v>
      </c>
      <c r="F1622">
        <v>31</v>
      </c>
      <c r="G1622">
        <f>(Table1[[#This Row],[Min Temperature]]+Table1[[#This Row],[Max Temperature]])/2</f>
        <v>28</v>
      </c>
      <c r="H1622">
        <v>3.9</v>
      </c>
      <c r="I1622">
        <v>7.1</v>
      </c>
      <c r="J1622">
        <f>(Table1[[#This Row],[Min Dissolved Oxygen]]+Table1[[#This Row],[Max Dissolved Oxygen]])/2</f>
        <v>5.5</v>
      </c>
      <c r="K1622">
        <v>7.1</v>
      </c>
      <c r="L1622">
        <v>8.3000000000000007</v>
      </c>
      <c r="M1622">
        <f>(Table1[[#This Row],[Min pH]]+Table1[[#This Row],[Max pH]])/2</f>
        <v>7.7</v>
      </c>
      <c r="N1622">
        <v>530</v>
      </c>
      <c r="O1622">
        <v>1080</v>
      </c>
      <c r="P1622">
        <f>(Table1[[#This Row],[Min Conductivity]]+Table1[[#This Row],[Max Conductivity]])/2</f>
        <v>805</v>
      </c>
      <c r="Q1622">
        <v>4.8</v>
      </c>
      <c r="R1622">
        <v>32</v>
      </c>
      <c r="S1622">
        <f>(Table1[[#This Row],[Min BOD]]+Table1[[#This Row],[Max BOD]])/2</f>
        <v>18.399999999999999</v>
      </c>
      <c r="T1622">
        <v>0.3</v>
      </c>
      <c r="U1622">
        <v>35</v>
      </c>
      <c r="V1622">
        <f>(Table1[[#This Row],[Min Nitrate N + Nitrite N]]+Table1[[#This Row],[Max Nitrate N + Nitrite N]])/2</f>
        <v>17.649999999999999</v>
      </c>
      <c r="W1622">
        <v>5000</v>
      </c>
      <c r="X1622">
        <v>40000</v>
      </c>
      <c r="Y1622">
        <f>(Table1[[#This Row],[Min Fecal Coliform]]+Table1[[#This Row],[Max Fecal Coliform]])/2</f>
        <v>22500</v>
      </c>
      <c r="Z1622">
        <v>8000</v>
      </c>
      <c r="AA1622">
        <v>60000</v>
      </c>
      <c r="AB1622">
        <f>(Table1[[#This Row],[Min Total Coliform]]+Table1[[#This Row],[Max Total Coliform]])/2</f>
        <v>34000</v>
      </c>
      <c r="AC1622">
        <f>MIN(10, (Table1[[#This Row],[Avg BOD]]/4)*10)</f>
        <v>10</v>
      </c>
      <c r="AD1622">
        <f>MIN(10, (Table1[[#This Row],[Avg Fecal Coliform]]/600)*10)</f>
        <v>10</v>
      </c>
      <c r="AE1622">
        <f>MIN(10, (Table1[[#This Row],[Avg Nitrate N + Nitrite N]]/10)*10)</f>
        <v>10</v>
      </c>
      <c r="AF1622">
        <f>IF(OR(Table1[[#This Row],[Avg pH]]&lt;6.5,Table1[[#This Row],[Avg pH]]&gt;8.5),10,0)</f>
        <v>0</v>
      </c>
      <c r="AG1622">
        <f>MAX(0, 10-(2*Table1[[#This Row],[Avg Dissolved Oxygen]]))</f>
        <v>0</v>
      </c>
      <c r="AH1622">
        <f>(Table1[[#This Row],[Fecal Score]]*0.3) + (Table1[[#This Row],[BOD Score]]*0.25) + (Table1[[#This Row],[Nitrate Score]]*0.2) + (Table1[[#This Row],[pH Score]]*0.15) + (Table1[[#This Row],[Dissolved Oxygen Score]]*0.1)</f>
        <v>7.5</v>
      </c>
      <c r="AI1622">
        <v>2020</v>
      </c>
    </row>
    <row r="1623" spans="1:35">
      <c r="A1623">
        <v>4092</v>
      </c>
      <c r="B1623" t="s">
        <v>617</v>
      </c>
      <c r="C1623" t="s">
        <v>35</v>
      </c>
      <c r="D1623" t="s">
        <v>113</v>
      </c>
      <c r="E1623">
        <v>25</v>
      </c>
      <c r="F1623">
        <v>31</v>
      </c>
      <c r="G1623">
        <f>(Table1[[#This Row],[Min Temperature]]+Table1[[#This Row],[Max Temperature]])/2</f>
        <v>28</v>
      </c>
      <c r="H1623">
        <v>6.5</v>
      </c>
      <c r="I1623">
        <v>7.4</v>
      </c>
      <c r="J1623">
        <f>(Table1[[#This Row],[Min Dissolved Oxygen]]+Table1[[#This Row],[Max Dissolved Oxygen]])/2</f>
        <v>6.95</v>
      </c>
      <c r="K1623">
        <v>7.5</v>
      </c>
      <c r="L1623">
        <v>9.1999999999999993</v>
      </c>
      <c r="M1623">
        <f>(Table1[[#This Row],[Min pH]]+Table1[[#This Row],[Max pH]])/2</f>
        <v>8.35</v>
      </c>
      <c r="N1623">
        <v>978</v>
      </c>
      <c r="O1623">
        <v>2553</v>
      </c>
      <c r="P1623">
        <f>(Table1[[#This Row],[Min Conductivity]]+Table1[[#This Row],[Max Conductivity]])/2</f>
        <v>1765.5</v>
      </c>
      <c r="Q1623">
        <v>9</v>
      </c>
      <c r="R1623">
        <v>16</v>
      </c>
      <c r="S1623">
        <f>(Table1[[#This Row],[Min BOD]]+Table1[[#This Row],[Max BOD]])/2</f>
        <v>12.5</v>
      </c>
      <c r="T1623">
        <v>0.1</v>
      </c>
      <c r="U1623">
        <v>0.32</v>
      </c>
      <c r="V1623">
        <f>(Table1[[#This Row],[Min Nitrate N + Nitrite N]]+Table1[[#This Row],[Max Nitrate N + Nitrite N]])/2</f>
        <v>0.21000000000000002</v>
      </c>
      <c r="W1623">
        <v>2400</v>
      </c>
      <c r="X1623">
        <v>11000</v>
      </c>
      <c r="Y1623">
        <f>(Table1[[#This Row],[Min Fecal Coliform]]+Table1[[#This Row],[Max Fecal Coliform]])/2</f>
        <v>6700</v>
      </c>
      <c r="Z1623">
        <v>9200</v>
      </c>
      <c r="AA1623">
        <v>43000</v>
      </c>
      <c r="AB1623">
        <f>(Table1[[#This Row],[Min Total Coliform]]+Table1[[#This Row],[Max Total Coliform]])/2</f>
        <v>26100</v>
      </c>
      <c r="AC1623">
        <f>MIN(10, (Table1[[#This Row],[Avg BOD]]/4)*10)</f>
        <v>10</v>
      </c>
      <c r="AD1623">
        <f>MIN(10, (Table1[[#This Row],[Avg Fecal Coliform]]/600)*10)</f>
        <v>10</v>
      </c>
      <c r="AE1623">
        <f>MIN(10, (Table1[[#This Row],[Avg Nitrate N + Nitrite N]]/10)*10)</f>
        <v>0.21000000000000002</v>
      </c>
      <c r="AF1623">
        <f>IF(OR(Table1[[#This Row],[Avg pH]]&lt;6.5,Table1[[#This Row],[Avg pH]]&gt;8.5),10,0)</f>
        <v>0</v>
      </c>
      <c r="AG1623">
        <f>MAX(0, 10-(2*Table1[[#This Row],[Avg Dissolved Oxygen]]))</f>
        <v>0</v>
      </c>
      <c r="AH1623">
        <f>(Table1[[#This Row],[Fecal Score]]*0.3) + (Table1[[#This Row],[BOD Score]]*0.25) + (Table1[[#This Row],[Nitrate Score]]*0.2) + (Table1[[#This Row],[pH Score]]*0.15) + (Table1[[#This Row],[Dissolved Oxygen Score]]*0.1)</f>
        <v>5.5419999999999998</v>
      </c>
      <c r="AI1623">
        <v>2020</v>
      </c>
    </row>
    <row r="1624" spans="1:35">
      <c r="A1624">
        <v>4498</v>
      </c>
      <c r="B1624" t="s">
        <v>618</v>
      </c>
      <c r="C1624" t="s">
        <v>35</v>
      </c>
      <c r="D1624" t="s">
        <v>113</v>
      </c>
      <c r="E1624">
        <v>24</v>
      </c>
      <c r="F1624">
        <v>26</v>
      </c>
      <c r="G1624">
        <f>(Table1[[#This Row],[Min Temperature]]+Table1[[#This Row],[Max Temperature]])/2</f>
        <v>25</v>
      </c>
      <c r="H1624">
        <v>7.1</v>
      </c>
      <c r="I1624">
        <v>7.7</v>
      </c>
      <c r="J1624">
        <f>(Table1[[#This Row],[Min Dissolved Oxygen]]+Table1[[#This Row],[Max Dissolved Oxygen]])/2</f>
        <v>7.4</v>
      </c>
      <c r="K1624">
        <v>6.7</v>
      </c>
      <c r="L1624">
        <v>7.6</v>
      </c>
      <c r="M1624">
        <f>(Table1[[#This Row],[Min pH]]+Table1[[#This Row],[Max pH]])/2</f>
        <v>7.15</v>
      </c>
      <c r="N1624">
        <v>128</v>
      </c>
      <c r="O1624">
        <v>217</v>
      </c>
      <c r="P1624">
        <f>(Table1[[#This Row],[Min Conductivity]]+Table1[[#This Row],[Max Conductivity]])/2</f>
        <v>172.5</v>
      </c>
      <c r="Q1624">
        <v>2.2999999999999998</v>
      </c>
      <c r="R1624">
        <v>2.6</v>
      </c>
      <c r="S1624">
        <f>(Table1[[#This Row],[Min BOD]]+Table1[[#This Row],[Max BOD]])/2</f>
        <v>2.4500000000000002</v>
      </c>
      <c r="T1624">
        <v>0.21</v>
      </c>
      <c r="U1624">
        <v>0.72</v>
      </c>
      <c r="V1624">
        <f>(Table1[[#This Row],[Min Nitrate N + Nitrite N]]+Table1[[#This Row],[Max Nitrate N + Nitrite N]])/2</f>
        <v>0.46499999999999997</v>
      </c>
      <c r="W1624">
        <v>4</v>
      </c>
      <c r="X1624">
        <v>26</v>
      </c>
      <c r="Y1624">
        <f>(Table1[[#This Row],[Min Fecal Coliform]]+Table1[[#This Row],[Max Fecal Coliform]])/2</f>
        <v>15</v>
      </c>
      <c r="Z1624">
        <v>14</v>
      </c>
      <c r="AA1624">
        <v>94</v>
      </c>
      <c r="AB1624">
        <f>(Table1[[#This Row],[Min Total Coliform]]+Table1[[#This Row],[Max Total Coliform]])/2</f>
        <v>54</v>
      </c>
      <c r="AC1624">
        <f>MIN(10, (Table1[[#This Row],[Avg BOD]]/4)*10)</f>
        <v>6.125</v>
      </c>
      <c r="AD1624">
        <f>MIN(10, (Table1[[#This Row],[Avg Fecal Coliform]]/600)*10)</f>
        <v>0.25</v>
      </c>
      <c r="AE1624">
        <f>MIN(10, (Table1[[#This Row],[Avg Nitrate N + Nitrite N]]/10)*10)</f>
        <v>0.46499999999999997</v>
      </c>
      <c r="AF1624">
        <f>IF(OR(Table1[[#This Row],[Avg pH]]&lt;6.5,Table1[[#This Row],[Avg pH]]&gt;8.5),10,0)</f>
        <v>0</v>
      </c>
      <c r="AG1624">
        <f>MAX(0, 10-(2*Table1[[#This Row],[Avg Dissolved Oxygen]]))</f>
        <v>0</v>
      </c>
      <c r="AH1624">
        <f>(Table1[[#This Row],[Fecal Score]]*0.3) + (Table1[[#This Row],[BOD Score]]*0.25) + (Table1[[#This Row],[Nitrate Score]]*0.2) + (Table1[[#This Row],[pH Score]]*0.15) + (Table1[[#This Row],[Dissolved Oxygen Score]]*0.1)</f>
        <v>1.6992499999999999</v>
      </c>
      <c r="AI1624">
        <v>2020</v>
      </c>
    </row>
    <row r="1625" spans="1:35">
      <c r="A1625">
        <v>4501</v>
      </c>
      <c r="B1625" t="s">
        <v>619</v>
      </c>
      <c r="C1625" t="s">
        <v>35</v>
      </c>
      <c r="D1625" t="s">
        <v>113</v>
      </c>
      <c r="E1625">
        <v>25</v>
      </c>
      <c r="F1625">
        <v>26</v>
      </c>
      <c r="G1625">
        <f>(Table1[[#This Row],[Min Temperature]]+Table1[[#This Row],[Max Temperature]])/2</f>
        <v>25.5</v>
      </c>
      <c r="H1625">
        <v>3.2</v>
      </c>
      <c r="I1625">
        <v>7.2</v>
      </c>
      <c r="J1625">
        <f>(Table1[[#This Row],[Min Dissolved Oxygen]]+Table1[[#This Row],[Max Dissolved Oxygen]])/2</f>
        <v>5.2</v>
      </c>
      <c r="K1625">
        <v>7</v>
      </c>
      <c r="L1625">
        <v>8.5</v>
      </c>
      <c r="M1625">
        <f>(Table1[[#This Row],[Min pH]]+Table1[[#This Row],[Max pH]])/2</f>
        <v>7.75</v>
      </c>
      <c r="N1625">
        <v>842</v>
      </c>
      <c r="O1625">
        <v>1306</v>
      </c>
      <c r="P1625">
        <f>(Table1[[#This Row],[Min Conductivity]]+Table1[[#This Row],[Max Conductivity]])/2</f>
        <v>1074</v>
      </c>
      <c r="Q1625">
        <v>4</v>
      </c>
      <c r="R1625">
        <v>9</v>
      </c>
      <c r="S1625">
        <f>(Table1[[#This Row],[Min BOD]]+Table1[[#This Row],[Max BOD]])/2</f>
        <v>6.5</v>
      </c>
      <c r="T1625">
        <v>0.28999999999999998</v>
      </c>
      <c r="U1625">
        <v>18.399999999999999</v>
      </c>
      <c r="V1625">
        <f>(Table1[[#This Row],[Min Nitrate N + Nitrite N]]+Table1[[#This Row],[Max Nitrate N + Nitrite N]])/2</f>
        <v>9.3449999999999989</v>
      </c>
      <c r="W1625">
        <v>400</v>
      </c>
      <c r="X1625">
        <v>17000</v>
      </c>
      <c r="Y1625">
        <f>(Table1[[#This Row],[Min Fecal Coliform]]+Table1[[#This Row],[Max Fecal Coliform]])/2</f>
        <v>8700</v>
      </c>
      <c r="Z1625">
        <v>2400</v>
      </c>
      <c r="AA1625">
        <v>92000</v>
      </c>
      <c r="AB1625">
        <f>(Table1[[#This Row],[Min Total Coliform]]+Table1[[#This Row],[Max Total Coliform]])/2</f>
        <v>47200</v>
      </c>
      <c r="AC1625">
        <f>MIN(10, (Table1[[#This Row],[Avg BOD]]/4)*10)</f>
        <v>10</v>
      </c>
      <c r="AD1625">
        <f>MIN(10, (Table1[[#This Row],[Avg Fecal Coliform]]/600)*10)</f>
        <v>10</v>
      </c>
      <c r="AE1625">
        <f>MIN(10, (Table1[[#This Row],[Avg Nitrate N + Nitrite N]]/10)*10)</f>
        <v>9.3449999999999989</v>
      </c>
      <c r="AF1625">
        <f>IF(OR(Table1[[#This Row],[Avg pH]]&lt;6.5,Table1[[#This Row],[Avg pH]]&gt;8.5),10,0)</f>
        <v>0</v>
      </c>
      <c r="AG1625">
        <f>MAX(0, 10-(2*Table1[[#This Row],[Avg Dissolved Oxygen]]))</f>
        <v>0</v>
      </c>
      <c r="AH1625">
        <f>(Table1[[#This Row],[Fecal Score]]*0.3) + (Table1[[#This Row],[BOD Score]]*0.25) + (Table1[[#This Row],[Nitrate Score]]*0.2) + (Table1[[#This Row],[pH Score]]*0.15) + (Table1[[#This Row],[Dissolved Oxygen Score]]*0.1)</f>
        <v>7.3689999999999998</v>
      </c>
      <c r="AI1625">
        <v>2020</v>
      </c>
    </row>
    <row r="1626" spans="1:35">
      <c r="A1626">
        <v>4502</v>
      </c>
      <c r="B1626" t="s">
        <v>620</v>
      </c>
      <c r="C1626" t="s">
        <v>35</v>
      </c>
      <c r="D1626" t="s">
        <v>113</v>
      </c>
      <c r="E1626">
        <v>25</v>
      </c>
      <c r="F1626">
        <v>26</v>
      </c>
      <c r="G1626">
        <f>(Table1[[#This Row],[Min Temperature]]+Table1[[#This Row],[Max Temperature]])/2</f>
        <v>25.5</v>
      </c>
      <c r="H1626">
        <v>0.9</v>
      </c>
      <c r="I1626">
        <v>6</v>
      </c>
      <c r="J1626">
        <f>(Table1[[#This Row],[Min Dissolved Oxygen]]+Table1[[#This Row],[Max Dissolved Oxygen]])/2</f>
        <v>3.45</v>
      </c>
      <c r="K1626">
        <v>7.1</v>
      </c>
      <c r="L1626">
        <v>8.6</v>
      </c>
      <c r="M1626">
        <f>(Table1[[#This Row],[Min pH]]+Table1[[#This Row],[Max pH]])/2</f>
        <v>7.85</v>
      </c>
      <c r="N1626">
        <v>898</v>
      </c>
      <c r="O1626">
        <v>1325</v>
      </c>
      <c r="P1626">
        <f>(Table1[[#This Row],[Min Conductivity]]+Table1[[#This Row],[Max Conductivity]])/2</f>
        <v>1111.5</v>
      </c>
      <c r="Q1626">
        <v>6</v>
      </c>
      <c r="R1626">
        <v>16</v>
      </c>
      <c r="S1626">
        <f>(Table1[[#This Row],[Min BOD]]+Table1[[#This Row],[Max BOD]])/2</f>
        <v>11</v>
      </c>
      <c r="T1626">
        <v>0.62</v>
      </c>
      <c r="U1626">
        <v>18.600000000000001</v>
      </c>
      <c r="V1626">
        <f>(Table1[[#This Row],[Min Nitrate N + Nitrite N]]+Table1[[#This Row],[Max Nitrate N + Nitrite N]])/2</f>
        <v>9.6100000000000012</v>
      </c>
      <c r="W1626">
        <v>630</v>
      </c>
      <c r="X1626">
        <v>15000</v>
      </c>
      <c r="Y1626">
        <f>(Table1[[#This Row],[Min Fecal Coliform]]+Table1[[#This Row],[Max Fecal Coliform]])/2</f>
        <v>7815</v>
      </c>
      <c r="Z1626">
        <v>5400</v>
      </c>
      <c r="AA1626">
        <v>160000</v>
      </c>
      <c r="AB1626">
        <f>(Table1[[#This Row],[Min Total Coliform]]+Table1[[#This Row],[Max Total Coliform]])/2</f>
        <v>82700</v>
      </c>
      <c r="AC1626">
        <f>MIN(10, (Table1[[#This Row],[Avg BOD]]/4)*10)</f>
        <v>10</v>
      </c>
      <c r="AD1626">
        <f>MIN(10, (Table1[[#This Row],[Avg Fecal Coliform]]/600)*10)</f>
        <v>10</v>
      </c>
      <c r="AE1626">
        <f>MIN(10, (Table1[[#This Row],[Avg Nitrate N + Nitrite N]]/10)*10)</f>
        <v>9.6100000000000012</v>
      </c>
      <c r="AF1626">
        <f>IF(OR(Table1[[#This Row],[Avg pH]]&lt;6.5,Table1[[#This Row],[Avg pH]]&gt;8.5),10,0)</f>
        <v>0</v>
      </c>
      <c r="AG1626">
        <f>MAX(0, 10-(2*Table1[[#This Row],[Avg Dissolved Oxygen]]))</f>
        <v>3.0999999999999996</v>
      </c>
      <c r="AH1626">
        <f>(Table1[[#This Row],[Fecal Score]]*0.3) + (Table1[[#This Row],[BOD Score]]*0.25) + (Table1[[#This Row],[Nitrate Score]]*0.2) + (Table1[[#This Row],[pH Score]]*0.15) + (Table1[[#This Row],[Dissolved Oxygen Score]]*0.1)</f>
        <v>7.7320000000000002</v>
      </c>
      <c r="AI1626">
        <v>2020</v>
      </c>
    </row>
    <row r="1627" spans="1:35">
      <c r="A1627">
        <v>4503</v>
      </c>
      <c r="B1627" t="s">
        <v>621</v>
      </c>
      <c r="C1627" t="s">
        <v>35</v>
      </c>
      <c r="D1627" t="s">
        <v>113</v>
      </c>
      <c r="E1627">
        <v>24</v>
      </c>
      <c r="F1627">
        <v>26</v>
      </c>
      <c r="G1627">
        <f>(Table1[[#This Row],[Min Temperature]]+Table1[[#This Row],[Max Temperature]])/2</f>
        <v>25</v>
      </c>
      <c r="H1627">
        <v>0.1</v>
      </c>
      <c r="I1627">
        <v>7.2</v>
      </c>
      <c r="J1627">
        <f>(Table1[[#This Row],[Min Dissolved Oxygen]]+Table1[[#This Row],[Max Dissolved Oxygen]])/2</f>
        <v>3.65</v>
      </c>
      <c r="K1627">
        <v>6.4</v>
      </c>
      <c r="L1627">
        <v>8.5</v>
      </c>
      <c r="M1627">
        <f>(Table1[[#This Row],[Min pH]]+Table1[[#This Row],[Max pH]])/2</f>
        <v>7.45</v>
      </c>
      <c r="N1627">
        <v>187</v>
      </c>
      <c r="O1627">
        <v>1178</v>
      </c>
      <c r="P1627">
        <f>(Table1[[#This Row],[Min Conductivity]]+Table1[[#This Row],[Max Conductivity]])/2</f>
        <v>682.5</v>
      </c>
      <c r="Q1627">
        <v>2.2999999999999998</v>
      </c>
      <c r="R1627">
        <v>78</v>
      </c>
      <c r="S1627">
        <f>(Table1[[#This Row],[Min BOD]]+Table1[[#This Row],[Max BOD]])/2</f>
        <v>40.15</v>
      </c>
      <c r="T1627">
        <v>0.5</v>
      </c>
      <c r="U1627">
        <v>6.62</v>
      </c>
      <c r="V1627">
        <f>(Table1[[#This Row],[Min Nitrate N + Nitrite N]]+Table1[[#This Row],[Max Nitrate N + Nitrite N]])/2</f>
        <v>3.56</v>
      </c>
      <c r="W1627">
        <v>4300</v>
      </c>
      <c r="X1627">
        <v>7000000</v>
      </c>
      <c r="Y1627">
        <f>(Table1[[#This Row],[Min Fecal Coliform]]+Table1[[#This Row],[Max Fecal Coliform]])/2</f>
        <v>3502150</v>
      </c>
      <c r="Z1627">
        <v>35000</v>
      </c>
      <c r="AA1627">
        <v>54000000</v>
      </c>
      <c r="AB1627">
        <f>(Table1[[#This Row],[Min Total Coliform]]+Table1[[#This Row],[Max Total Coliform]])/2</f>
        <v>27017500</v>
      </c>
      <c r="AC1627">
        <f>MIN(10, (Table1[[#This Row],[Avg BOD]]/4)*10)</f>
        <v>10</v>
      </c>
      <c r="AD1627">
        <f>MIN(10, (Table1[[#This Row],[Avg Fecal Coliform]]/600)*10)</f>
        <v>10</v>
      </c>
      <c r="AE1627">
        <f>MIN(10, (Table1[[#This Row],[Avg Nitrate N + Nitrite N]]/10)*10)</f>
        <v>3.5599999999999996</v>
      </c>
      <c r="AF1627">
        <f>IF(OR(Table1[[#This Row],[Avg pH]]&lt;6.5,Table1[[#This Row],[Avg pH]]&gt;8.5),10,0)</f>
        <v>0</v>
      </c>
      <c r="AG1627">
        <f>MAX(0, 10-(2*Table1[[#This Row],[Avg Dissolved Oxygen]]))</f>
        <v>2.7</v>
      </c>
      <c r="AH1627">
        <f>(Table1[[#This Row],[Fecal Score]]*0.3) + (Table1[[#This Row],[BOD Score]]*0.25) + (Table1[[#This Row],[Nitrate Score]]*0.2) + (Table1[[#This Row],[pH Score]]*0.15) + (Table1[[#This Row],[Dissolved Oxygen Score]]*0.1)</f>
        <v>6.4819999999999993</v>
      </c>
      <c r="AI1627">
        <v>2020</v>
      </c>
    </row>
    <row r="1628" spans="1:35">
      <c r="A1628">
        <v>4512</v>
      </c>
      <c r="B1628" t="s">
        <v>619</v>
      </c>
      <c r="C1628" t="s">
        <v>35</v>
      </c>
      <c r="D1628" t="s">
        <v>113</v>
      </c>
      <c r="E1628">
        <v>25</v>
      </c>
      <c r="F1628">
        <v>37</v>
      </c>
      <c r="G1628">
        <f>(Table1[[#This Row],[Min Temperature]]+Table1[[#This Row],[Max Temperature]])/2</f>
        <v>31</v>
      </c>
      <c r="H1628">
        <v>0.3</v>
      </c>
      <c r="I1628">
        <v>6.1</v>
      </c>
      <c r="J1628">
        <f>(Table1[[#This Row],[Min Dissolved Oxygen]]+Table1[[#This Row],[Max Dissolved Oxygen]])/2</f>
        <v>3.1999999999999997</v>
      </c>
      <c r="K1628">
        <v>6.5</v>
      </c>
      <c r="L1628">
        <v>7.4</v>
      </c>
      <c r="M1628">
        <f>(Table1[[#This Row],[Min pH]]+Table1[[#This Row],[Max pH]])/2</f>
        <v>6.95</v>
      </c>
      <c r="N1628">
        <v>161</v>
      </c>
      <c r="O1628">
        <v>1648</v>
      </c>
      <c r="P1628">
        <f>(Table1[[#This Row],[Min Conductivity]]+Table1[[#This Row],[Max Conductivity]])/2</f>
        <v>904.5</v>
      </c>
      <c r="Q1628">
        <v>4</v>
      </c>
      <c r="R1628">
        <v>114</v>
      </c>
      <c r="S1628">
        <f>(Table1[[#This Row],[Min BOD]]+Table1[[#This Row],[Max BOD]])/2</f>
        <v>59</v>
      </c>
      <c r="T1628">
        <v>0.76</v>
      </c>
      <c r="U1628">
        <v>12</v>
      </c>
      <c r="V1628">
        <f>(Table1[[#This Row],[Min Nitrate N + Nitrite N]]+Table1[[#This Row],[Max Nitrate N + Nitrite N]])/2</f>
        <v>6.38</v>
      </c>
      <c r="W1628">
        <v>790</v>
      </c>
      <c r="X1628">
        <v>1200000</v>
      </c>
      <c r="Y1628">
        <f>(Table1[[#This Row],[Min Fecal Coliform]]+Table1[[#This Row],[Max Fecal Coliform]])/2</f>
        <v>600395</v>
      </c>
      <c r="Z1628">
        <v>9200</v>
      </c>
      <c r="AA1628">
        <v>9200000</v>
      </c>
      <c r="AB1628">
        <f>(Table1[[#This Row],[Min Total Coliform]]+Table1[[#This Row],[Max Total Coliform]])/2</f>
        <v>4604600</v>
      </c>
      <c r="AC1628">
        <f>MIN(10, (Table1[[#This Row],[Avg BOD]]/4)*10)</f>
        <v>10</v>
      </c>
      <c r="AD1628">
        <f>MIN(10, (Table1[[#This Row],[Avg Fecal Coliform]]/600)*10)</f>
        <v>10</v>
      </c>
      <c r="AE1628">
        <f>MIN(10, (Table1[[#This Row],[Avg Nitrate N + Nitrite N]]/10)*10)</f>
        <v>6.38</v>
      </c>
      <c r="AF1628">
        <f>IF(OR(Table1[[#This Row],[Avg pH]]&lt;6.5,Table1[[#This Row],[Avg pH]]&gt;8.5),10,0)</f>
        <v>0</v>
      </c>
      <c r="AG1628">
        <f>MAX(0, 10-(2*Table1[[#This Row],[Avg Dissolved Oxygen]]))</f>
        <v>3.6000000000000005</v>
      </c>
      <c r="AH1628">
        <f>(Table1[[#This Row],[Fecal Score]]*0.3) + (Table1[[#This Row],[BOD Score]]*0.25) + (Table1[[#This Row],[Nitrate Score]]*0.2) + (Table1[[#This Row],[pH Score]]*0.15) + (Table1[[#This Row],[Dissolved Oxygen Score]]*0.1)</f>
        <v>7.1360000000000001</v>
      </c>
      <c r="AI1628">
        <v>2020</v>
      </c>
    </row>
    <row r="1629" spans="1:35">
      <c r="A1629">
        <v>4513</v>
      </c>
      <c r="B1629" t="s">
        <v>620</v>
      </c>
      <c r="C1629" t="s">
        <v>35</v>
      </c>
      <c r="D1629" t="s">
        <v>113</v>
      </c>
      <c r="E1629">
        <v>24</v>
      </c>
      <c r="F1629">
        <v>34</v>
      </c>
      <c r="G1629">
        <f>(Table1[[#This Row],[Min Temperature]]+Table1[[#This Row],[Max Temperature]])/2</f>
        <v>29</v>
      </c>
      <c r="H1629">
        <v>0.6</v>
      </c>
      <c r="I1629">
        <v>7</v>
      </c>
      <c r="J1629">
        <f>(Table1[[#This Row],[Min Dissolved Oxygen]]+Table1[[#This Row],[Max Dissolved Oxygen]])/2</f>
        <v>3.8</v>
      </c>
      <c r="K1629">
        <v>6.3</v>
      </c>
      <c r="L1629">
        <v>7.6</v>
      </c>
      <c r="M1629">
        <f>(Table1[[#This Row],[Min pH]]+Table1[[#This Row],[Max pH]])/2</f>
        <v>6.9499999999999993</v>
      </c>
      <c r="N1629">
        <v>301</v>
      </c>
      <c r="O1629">
        <v>2297</v>
      </c>
      <c r="P1629">
        <f>(Table1[[#This Row],[Min Conductivity]]+Table1[[#This Row],[Max Conductivity]])/2</f>
        <v>1299</v>
      </c>
      <c r="Q1629">
        <v>3</v>
      </c>
      <c r="R1629">
        <v>13</v>
      </c>
      <c r="S1629">
        <f>(Table1[[#This Row],[Min BOD]]+Table1[[#This Row],[Max BOD]])/2</f>
        <v>8</v>
      </c>
      <c r="T1629">
        <v>0.66</v>
      </c>
      <c r="U1629">
        <v>11</v>
      </c>
      <c r="V1629">
        <f>(Table1[[#This Row],[Min Nitrate N + Nitrite N]]+Table1[[#This Row],[Max Nitrate N + Nitrite N]])/2</f>
        <v>5.83</v>
      </c>
      <c r="W1629">
        <v>460</v>
      </c>
      <c r="X1629">
        <v>13000</v>
      </c>
      <c r="Y1629">
        <f>(Table1[[#This Row],[Min Fecal Coliform]]+Table1[[#This Row],[Max Fecal Coliform]])/2</f>
        <v>6730</v>
      </c>
      <c r="Z1629">
        <v>5400</v>
      </c>
      <c r="AA1629">
        <v>160000</v>
      </c>
      <c r="AB1629">
        <f>(Table1[[#This Row],[Min Total Coliform]]+Table1[[#This Row],[Max Total Coliform]])/2</f>
        <v>82700</v>
      </c>
      <c r="AC1629">
        <f>MIN(10, (Table1[[#This Row],[Avg BOD]]/4)*10)</f>
        <v>10</v>
      </c>
      <c r="AD1629">
        <f>MIN(10, (Table1[[#This Row],[Avg Fecal Coliform]]/600)*10)</f>
        <v>10</v>
      </c>
      <c r="AE1629">
        <f>MIN(10, (Table1[[#This Row],[Avg Nitrate N + Nitrite N]]/10)*10)</f>
        <v>5.83</v>
      </c>
      <c r="AF1629">
        <f>IF(OR(Table1[[#This Row],[Avg pH]]&lt;6.5,Table1[[#This Row],[Avg pH]]&gt;8.5),10,0)</f>
        <v>0</v>
      </c>
      <c r="AG1629">
        <f>MAX(0, 10-(2*Table1[[#This Row],[Avg Dissolved Oxygen]]))</f>
        <v>2.4000000000000004</v>
      </c>
      <c r="AH1629">
        <f>(Table1[[#This Row],[Fecal Score]]*0.3) + (Table1[[#This Row],[BOD Score]]*0.25) + (Table1[[#This Row],[Nitrate Score]]*0.2) + (Table1[[#This Row],[pH Score]]*0.15) + (Table1[[#This Row],[Dissolved Oxygen Score]]*0.1)</f>
        <v>6.9060000000000006</v>
      </c>
      <c r="AI1629">
        <v>2020</v>
      </c>
    </row>
    <row r="1630" spans="1:35">
      <c r="A1630">
        <v>4526</v>
      </c>
      <c r="B1630" t="s">
        <v>804</v>
      </c>
      <c r="C1630" t="s">
        <v>35</v>
      </c>
      <c r="D1630" t="s">
        <v>113</v>
      </c>
      <c r="E1630">
        <v>25</v>
      </c>
      <c r="F1630">
        <v>29</v>
      </c>
      <c r="G1630">
        <f>(Table1[[#This Row],[Min Temperature]]+Table1[[#This Row],[Max Temperature]])/2</f>
        <v>27</v>
      </c>
      <c r="H1630">
        <v>2.9</v>
      </c>
      <c r="I1630">
        <v>6.1</v>
      </c>
      <c r="J1630">
        <f>(Table1[[#This Row],[Min Dissolved Oxygen]]+Table1[[#This Row],[Max Dissolved Oxygen]])/2</f>
        <v>4.5</v>
      </c>
      <c r="K1630">
        <v>6.5</v>
      </c>
      <c r="L1630">
        <v>7.1</v>
      </c>
      <c r="M1630">
        <f>(Table1[[#This Row],[Min pH]]+Table1[[#This Row],[Max pH]])/2</f>
        <v>6.8</v>
      </c>
      <c r="N1630">
        <v>414</v>
      </c>
      <c r="O1630">
        <v>685</v>
      </c>
      <c r="P1630">
        <f>(Table1[[#This Row],[Min Conductivity]]+Table1[[#This Row],[Max Conductivity]])/2</f>
        <v>549.5</v>
      </c>
      <c r="Q1630">
        <v>3.5</v>
      </c>
      <c r="R1630">
        <v>11</v>
      </c>
      <c r="S1630">
        <f>(Table1[[#This Row],[Min BOD]]+Table1[[#This Row],[Max BOD]])/2</f>
        <v>7.25</v>
      </c>
      <c r="T1630">
        <v>0.9</v>
      </c>
      <c r="U1630">
        <v>3.6</v>
      </c>
      <c r="V1630">
        <f>(Table1[[#This Row],[Min Nitrate N + Nitrite N]]+Table1[[#This Row],[Max Nitrate N + Nitrite N]])/2</f>
        <v>2.25</v>
      </c>
      <c r="W1630">
        <v>630</v>
      </c>
      <c r="X1630">
        <v>17000</v>
      </c>
      <c r="Y1630">
        <f>(Table1[[#This Row],[Min Fecal Coliform]]+Table1[[#This Row],[Max Fecal Coliform]])/2</f>
        <v>8815</v>
      </c>
      <c r="Z1630">
        <v>5400</v>
      </c>
      <c r="AA1630">
        <v>92000</v>
      </c>
      <c r="AB1630">
        <f>(Table1[[#This Row],[Min Total Coliform]]+Table1[[#This Row],[Max Total Coliform]])/2</f>
        <v>48700</v>
      </c>
      <c r="AC1630">
        <f>MIN(10, (Table1[[#This Row],[Avg BOD]]/4)*10)</f>
        <v>10</v>
      </c>
      <c r="AD1630">
        <f>MIN(10, (Table1[[#This Row],[Avg Fecal Coliform]]/600)*10)</f>
        <v>10</v>
      </c>
      <c r="AE1630">
        <f>MIN(10, (Table1[[#This Row],[Avg Nitrate N + Nitrite N]]/10)*10)</f>
        <v>2.25</v>
      </c>
      <c r="AF1630">
        <f>IF(OR(Table1[[#This Row],[Avg pH]]&lt;6.5,Table1[[#This Row],[Avg pH]]&gt;8.5),10,0)</f>
        <v>0</v>
      </c>
      <c r="AG1630">
        <f>MAX(0, 10-(2*Table1[[#This Row],[Avg Dissolved Oxygen]]))</f>
        <v>1</v>
      </c>
      <c r="AH1630">
        <f>(Table1[[#This Row],[Fecal Score]]*0.3) + (Table1[[#This Row],[BOD Score]]*0.25) + (Table1[[#This Row],[Nitrate Score]]*0.2) + (Table1[[#This Row],[pH Score]]*0.15) + (Table1[[#This Row],[Dissolved Oxygen Score]]*0.1)</f>
        <v>6.05</v>
      </c>
      <c r="AI1630">
        <v>2020</v>
      </c>
    </row>
    <row r="1631" spans="1:35">
      <c r="A1631">
        <v>4530</v>
      </c>
      <c r="B1631" t="s">
        <v>622</v>
      </c>
      <c r="C1631" t="s">
        <v>35</v>
      </c>
      <c r="D1631" t="s">
        <v>113</v>
      </c>
      <c r="E1631">
        <v>20</v>
      </c>
      <c r="F1631">
        <v>25</v>
      </c>
      <c r="G1631">
        <f>(Table1[[#This Row],[Min Temperature]]+Table1[[#This Row],[Max Temperature]])/2</f>
        <v>22.5</v>
      </c>
      <c r="H1631">
        <v>0.3</v>
      </c>
      <c r="I1631">
        <v>5.5</v>
      </c>
      <c r="J1631">
        <f>(Table1[[#This Row],[Min Dissolved Oxygen]]+Table1[[#This Row],[Max Dissolved Oxygen]])/2</f>
        <v>2.9</v>
      </c>
      <c r="K1631">
        <v>6.8</v>
      </c>
      <c r="L1631">
        <v>7.8</v>
      </c>
      <c r="M1631">
        <f>(Table1[[#This Row],[Min pH]]+Table1[[#This Row],[Max pH]])/2</f>
        <v>7.3</v>
      </c>
      <c r="N1631">
        <v>637</v>
      </c>
      <c r="O1631">
        <v>2414</v>
      </c>
      <c r="P1631">
        <f>(Table1[[#This Row],[Min Conductivity]]+Table1[[#This Row],[Max Conductivity]])/2</f>
        <v>1525.5</v>
      </c>
      <c r="Q1631">
        <v>8</v>
      </c>
      <c r="R1631">
        <v>45</v>
      </c>
      <c r="S1631">
        <f>(Table1[[#This Row],[Min BOD]]+Table1[[#This Row],[Max BOD]])/2</f>
        <v>26.5</v>
      </c>
      <c r="T1631">
        <v>2.72</v>
      </c>
      <c r="U1631">
        <v>4.74</v>
      </c>
      <c r="V1631">
        <f>(Table1[[#This Row],[Min Nitrate N + Nitrite N]]+Table1[[#This Row],[Max Nitrate N + Nitrite N]])/2</f>
        <v>3.7300000000000004</v>
      </c>
      <c r="W1631">
        <v>840</v>
      </c>
      <c r="X1631">
        <v>170000</v>
      </c>
      <c r="Y1631">
        <f>(Table1[[#This Row],[Min Fecal Coliform]]+Table1[[#This Row],[Max Fecal Coliform]])/2</f>
        <v>85420</v>
      </c>
      <c r="Z1631">
        <v>5400</v>
      </c>
      <c r="AA1631">
        <v>1600000</v>
      </c>
      <c r="AB1631">
        <f>(Table1[[#This Row],[Min Total Coliform]]+Table1[[#This Row],[Max Total Coliform]])/2</f>
        <v>802700</v>
      </c>
      <c r="AC1631">
        <f>MIN(10, (Table1[[#This Row],[Avg BOD]]/4)*10)</f>
        <v>10</v>
      </c>
      <c r="AD1631">
        <f>MIN(10, (Table1[[#This Row],[Avg Fecal Coliform]]/600)*10)</f>
        <v>10</v>
      </c>
      <c r="AE1631">
        <f>MIN(10, (Table1[[#This Row],[Avg Nitrate N + Nitrite N]]/10)*10)</f>
        <v>3.7300000000000004</v>
      </c>
      <c r="AF1631">
        <f>IF(OR(Table1[[#This Row],[Avg pH]]&lt;6.5,Table1[[#This Row],[Avg pH]]&gt;8.5),10,0)</f>
        <v>0</v>
      </c>
      <c r="AG1631">
        <f>MAX(0, 10-(2*Table1[[#This Row],[Avg Dissolved Oxygen]]))</f>
        <v>4.2</v>
      </c>
      <c r="AH1631">
        <f>(Table1[[#This Row],[Fecal Score]]*0.3) + (Table1[[#This Row],[BOD Score]]*0.25) + (Table1[[#This Row],[Nitrate Score]]*0.2) + (Table1[[#This Row],[pH Score]]*0.15) + (Table1[[#This Row],[Dissolved Oxygen Score]]*0.1)</f>
        <v>6.6660000000000004</v>
      </c>
      <c r="AI1631">
        <v>2020</v>
      </c>
    </row>
    <row r="1632" spans="1:35">
      <c r="A1632">
        <v>4531</v>
      </c>
      <c r="B1632" t="s">
        <v>623</v>
      </c>
      <c r="C1632" t="s">
        <v>35</v>
      </c>
      <c r="D1632" t="s">
        <v>113</v>
      </c>
      <c r="E1632">
        <v>20</v>
      </c>
      <c r="F1632">
        <v>25</v>
      </c>
      <c r="G1632">
        <f>(Table1[[#This Row],[Min Temperature]]+Table1[[#This Row],[Max Temperature]])/2</f>
        <v>22.5</v>
      </c>
      <c r="H1632">
        <v>4.0999999999999996</v>
      </c>
      <c r="I1632">
        <v>7</v>
      </c>
      <c r="J1632">
        <f>(Table1[[#This Row],[Min Dissolved Oxygen]]+Table1[[#This Row],[Max Dissolved Oxygen]])/2</f>
        <v>5.55</v>
      </c>
      <c r="K1632">
        <v>6.7</v>
      </c>
      <c r="L1632">
        <v>8.6</v>
      </c>
      <c r="M1632">
        <f>(Table1[[#This Row],[Min pH]]+Table1[[#This Row],[Max pH]])/2</f>
        <v>7.65</v>
      </c>
      <c r="N1632">
        <v>757</v>
      </c>
      <c r="O1632">
        <v>1775</v>
      </c>
      <c r="P1632">
        <f>(Table1[[#This Row],[Min Conductivity]]+Table1[[#This Row],[Max Conductivity]])/2</f>
        <v>1266</v>
      </c>
      <c r="Q1632">
        <v>4</v>
      </c>
      <c r="R1632">
        <v>19</v>
      </c>
      <c r="S1632">
        <f>(Table1[[#This Row],[Min BOD]]+Table1[[#This Row],[Max BOD]])/2</f>
        <v>11.5</v>
      </c>
      <c r="T1632">
        <v>0.34</v>
      </c>
      <c r="U1632">
        <v>10.47</v>
      </c>
      <c r="V1632">
        <f>(Table1[[#This Row],[Min Nitrate N + Nitrite N]]+Table1[[#This Row],[Max Nitrate N + Nitrite N]])/2</f>
        <v>5.4050000000000002</v>
      </c>
      <c r="W1632">
        <v>1500</v>
      </c>
      <c r="X1632">
        <v>110000</v>
      </c>
      <c r="Y1632">
        <f>(Table1[[#This Row],[Min Fecal Coliform]]+Table1[[#This Row],[Max Fecal Coliform]])/2</f>
        <v>55750</v>
      </c>
      <c r="Z1632">
        <v>16000</v>
      </c>
      <c r="AA1632">
        <v>920000</v>
      </c>
      <c r="AB1632">
        <f>(Table1[[#This Row],[Min Total Coliform]]+Table1[[#This Row],[Max Total Coliform]])/2</f>
        <v>468000</v>
      </c>
      <c r="AC1632">
        <f>MIN(10, (Table1[[#This Row],[Avg BOD]]/4)*10)</f>
        <v>10</v>
      </c>
      <c r="AD1632">
        <f>MIN(10, (Table1[[#This Row],[Avg Fecal Coliform]]/600)*10)</f>
        <v>10</v>
      </c>
      <c r="AE1632">
        <f>MIN(10, (Table1[[#This Row],[Avg Nitrate N + Nitrite N]]/10)*10)</f>
        <v>5.4049999999999994</v>
      </c>
      <c r="AF1632">
        <f>IF(OR(Table1[[#This Row],[Avg pH]]&lt;6.5,Table1[[#This Row],[Avg pH]]&gt;8.5),10,0)</f>
        <v>0</v>
      </c>
      <c r="AG1632">
        <f>MAX(0, 10-(2*Table1[[#This Row],[Avg Dissolved Oxygen]]))</f>
        <v>0</v>
      </c>
      <c r="AH1632">
        <f>(Table1[[#This Row],[Fecal Score]]*0.3) + (Table1[[#This Row],[BOD Score]]*0.25) + (Table1[[#This Row],[Nitrate Score]]*0.2) + (Table1[[#This Row],[pH Score]]*0.15) + (Table1[[#This Row],[Dissolved Oxygen Score]]*0.1)</f>
        <v>6.5809999999999995</v>
      </c>
      <c r="AI1632">
        <v>2020</v>
      </c>
    </row>
    <row r="1633" spans="1:35">
      <c r="A1633">
        <v>4532</v>
      </c>
      <c r="B1633" t="s">
        <v>624</v>
      </c>
      <c r="C1633" t="s">
        <v>35</v>
      </c>
      <c r="D1633" t="s">
        <v>113</v>
      </c>
      <c r="E1633">
        <v>21</v>
      </c>
      <c r="F1633">
        <v>25</v>
      </c>
      <c r="G1633">
        <f>(Table1[[#This Row],[Min Temperature]]+Table1[[#This Row],[Max Temperature]])/2</f>
        <v>23</v>
      </c>
      <c r="H1633">
        <v>0.5</v>
      </c>
      <c r="I1633">
        <v>6.5</v>
      </c>
      <c r="J1633">
        <f>(Table1[[#This Row],[Min Dissolved Oxygen]]+Table1[[#This Row],[Max Dissolved Oxygen]])/2</f>
        <v>3.5</v>
      </c>
      <c r="K1633">
        <v>6.8</v>
      </c>
      <c r="L1633">
        <v>7.9</v>
      </c>
      <c r="M1633">
        <f>(Table1[[#This Row],[Min pH]]+Table1[[#This Row],[Max pH]])/2</f>
        <v>7.35</v>
      </c>
      <c r="N1633">
        <v>749</v>
      </c>
      <c r="O1633">
        <v>2775</v>
      </c>
      <c r="P1633">
        <f>(Table1[[#This Row],[Min Conductivity]]+Table1[[#This Row],[Max Conductivity]])/2</f>
        <v>1762</v>
      </c>
      <c r="Q1633">
        <v>7</v>
      </c>
      <c r="R1633">
        <v>39</v>
      </c>
      <c r="S1633">
        <f>(Table1[[#This Row],[Min BOD]]+Table1[[#This Row],[Max BOD]])/2</f>
        <v>23</v>
      </c>
      <c r="T1633">
        <v>2.16</v>
      </c>
      <c r="U1633">
        <v>13.1</v>
      </c>
      <c r="V1633">
        <f>(Table1[[#This Row],[Min Nitrate N + Nitrite N]]+Table1[[#This Row],[Max Nitrate N + Nitrite N]])/2</f>
        <v>7.63</v>
      </c>
      <c r="W1633">
        <v>940</v>
      </c>
      <c r="X1633">
        <v>110000</v>
      </c>
      <c r="Y1633">
        <f>(Table1[[#This Row],[Min Fecal Coliform]]+Table1[[#This Row],[Max Fecal Coliform]])/2</f>
        <v>55470</v>
      </c>
      <c r="Z1633">
        <v>5400</v>
      </c>
      <c r="AA1633">
        <v>1600000</v>
      </c>
      <c r="AB1633">
        <f>(Table1[[#This Row],[Min Total Coliform]]+Table1[[#This Row],[Max Total Coliform]])/2</f>
        <v>802700</v>
      </c>
      <c r="AC1633">
        <f>MIN(10, (Table1[[#This Row],[Avg BOD]]/4)*10)</f>
        <v>10</v>
      </c>
      <c r="AD1633">
        <f>MIN(10, (Table1[[#This Row],[Avg Fecal Coliform]]/600)*10)</f>
        <v>10</v>
      </c>
      <c r="AE1633">
        <f>MIN(10, (Table1[[#This Row],[Avg Nitrate N + Nitrite N]]/10)*10)</f>
        <v>7.63</v>
      </c>
      <c r="AF1633">
        <f>IF(OR(Table1[[#This Row],[Avg pH]]&lt;6.5,Table1[[#This Row],[Avg pH]]&gt;8.5),10,0)</f>
        <v>0</v>
      </c>
      <c r="AG1633">
        <f>MAX(0, 10-(2*Table1[[#This Row],[Avg Dissolved Oxygen]]))</f>
        <v>3</v>
      </c>
      <c r="AH1633">
        <f>(Table1[[#This Row],[Fecal Score]]*0.3) + (Table1[[#This Row],[BOD Score]]*0.25) + (Table1[[#This Row],[Nitrate Score]]*0.2) + (Table1[[#This Row],[pH Score]]*0.15) + (Table1[[#This Row],[Dissolved Oxygen Score]]*0.1)</f>
        <v>7.3259999999999996</v>
      </c>
      <c r="AI1633">
        <v>2020</v>
      </c>
    </row>
    <row r="1634" spans="1:35">
      <c r="A1634">
        <v>4541</v>
      </c>
      <c r="B1634" t="s">
        <v>805</v>
      </c>
      <c r="C1634" t="s">
        <v>35</v>
      </c>
      <c r="D1634" t="s">
        <v>113</v>
      </c>
      <c r="E1634">
        <v>25</v>
      </c>
      <c r="F1634">
        <v>25</v>
      </c>
      <c r="G1634">
        <f>(Table1[[#This Row],[Min Temperature]]+Table1[[#This Row],[Max Temperature]])/2</f>
        <v>25</v>
      </c>
      <c r="H1634">
        <v>0.5</v>
      </c>
      <c r="I1634">
        <v>6.3</v>
      </c>
      <c r="J1634">
        <f>(Table1[[#This Row],[Min Dissolved Oxygen]]+Table1[[#This Row],[Max Dissolved Oxygen]])/2</f>
        <v>3.4</v>
      </c>
      <c r="K1634">
        <v>6.1</v>
      </c>
      <c r="L1634">
        <v>7.6</v>
      </c>
      <c r="M1634">
        <f>(Table1[[#This Row],[Min pH]]+Table1[[#This Row],[Max pH]])/2</f>
        <v>6.85</v>
      </c>
      <c r="N1634">
        <v>76</v>
      </c>
      <c r="O1634">
        <v>2307</v>
      </c>
      <c r="P1634">
        <f>(Table1[[#This Row],[Min Conductivity]]+Table1[[#This Row],[Max Conductivity]])/2</f>
        <v>1191.5</v>
      </c>
      <c r="Q1634">
        <v>4</v>
      </c>
      <c r="R1634">
        <v>12</v>
      </c>
      <c r="S1634">
        <f>(Table1[[#This Row],[Min BOD]]+Table1[[#This Row],[Max BOD]])/2</f>
        <v>8</v>
      </c>
      <c r="T1634">
        <v>1</v>
      </c>
      <c r="U1634">
        <v>4</v>
      </c>
      <c r="V1634">
        <f>(Table1[[#This Row],[Min Nitrate N + Nitrite N]]+Table1[[#This Row],[Max Nitrate N + Nitrite N]])/2</f>
        <v>2.5</v>
      </c>
      <c r="W1634">
        <v>1200</v>
      </c>
      <c r="X1634">
        <v>6300</v>
      </c>
      <c r="Y1634">
        <f>(Table1[[#This Row],[Min Fecal Coliform]]+Table1[[#This Row],[Max Fecal Coliform]])/2</f>
        <v>3750</v>
      </c>
      <c r="Z1634">
        <v>9200</v>
      </c>
      <c r="AA1634">
        <v>54000</v>
      </c>
      <c r="AB1634">
        <f>(Table1[[#This Row],[Min Total Coliform]]+Table1[[#This Row],[Max Total Coliform]])/2</f>
        <v>31600</v>
      </c>
      <c r="AC1634">
        <f>MIN(10, (Table1[[#This Row],[Avg BOD]]/4)*10)</f>
        <v>10</v>
      </c>
      <c r="AD1634">
        <f>MIN(10, (Table1[[#This Row],[Avg Fecal Coliform]]/600)*10)</f>
        <v>10</v>
      </c>
      <c r="AE1634">
        <f>MIN(10, (Table1[[#This Row],[Avg Nitrate N + Nitrite N]]/10)*10)</f>
        <v>2.5</v>
      </c>
      <c r="AF1634">
        <f>IF(OR(Table1[[#This Row],[Avg pH]]&lt;6.5,Table1[[#This Row],[Avg pH]]&gt;8.5),10,0)</f>
        <v>0</v>
      </c>
      <c r="AG1634">
        <f>MAX(0, 10-(2*Table1[[#This Row],[Avg Dissolved Oxygen]]))</f>
        <v>3.2</v>
      </c>
      <c r="AH1634">
        <f>(Table1[[#This Row],[Fecal Score]]*0.3) + (Table1[[#This Row],[BOD Score]]*0.25) + (Table1[[#This Row],[Nitrate Score]]*0.2) + (Table1[[#This Row],[pH Score]]*0.15) + (Table1[[#This Row],[Dissolved Oxygen Score]]*0.1)</f>
        <v>6.32</v>
      </c>
      <c r="AI1634">
        <v>2020</v>
      </c>
    </row>
    <row r="1635" spans="1:35">
      <c r="A1635">
        <v>1383</v>
      </c>
      <c r="B1635" t="s">
        <v>205</v>
      </c>
      <c r="C1635" t="s">
        <v>1</v>
      </c>
      <c r="D1635" t="s">
        <v>206</v>
      </c>
      <c r="E1635">
        <v>26</v>
      </c>
      <c r="F1635">
        <v>29</v>
      </c>
      <c r="G1635">
        <f>(Table1[[#This Row],[Min Temperature]]+Table1[[#This Row],[Max Temperature]])/2</f>
        <v>27.5</v>
      </c>
      <c r="H1635">
        <v>0.9</v>
      </c>
      <c r="I1635">
        <v>2.6</v>
      </c>
      <c r="J1635">
        <f>(Table1[[#This Row],[Min Dissolved Oxygen]]+Table1[[#This Row],[Max Dissolved Oxygen]])/2</f>
        <v>1.75</v>
      </c>
      <c r="K1635">
        <v>6.2</v>
      </c>
      <c r="L1635">
        <v>7.8</v>
      </c>
      <c r="M1635">
        <f>(Table1[[#This Row],[Min pH]]+Table1[[#This Row],[Max pH]])/2</f>
        <v>7</v>
      </c>
      <c r="N1635">
        <v>241</v>
      </c>
      <c r="O1635">
        <v>475</v>
      </c>
      <c r="P1635">
        <f>(Table1[[#This Row],[Min Conductivity]]+Table1[[#This Row],[Max Conductivity]])/2</f>
        <v>358</v>
      </c>
      <c r="Q1635">
        <v>2.2999999999999998</v>
      </c>
      <c r="R1635">
        <v>10.199999999999999</v>
      </c>
      <c r="S1635">
        <f>(Table1[[#This Row],[Min BOD]]+Table1[[#This Row],[Max BOD]])/2</f>
        <v>6.25</v>
      </c>
      <c r="T1635">
        <v>0.01</v>
      </c>
      <c r="U1635">
        <v>0.11</v>
      </c>
      <c r="V1635">
        <f>(Table1[[#This Row],[Min Nitrate N + Nitrite N]]+Table1[[#This Row],[Max Nitrate N + Nitrite N]])/2</f>
        <v>0.06</v>
      </c>
      <c r="W1635">
        <v>200</v>
      </c>
      <c r="X1635">
        <v>1000</v>
      </c>
      <c r="Y1635">
        <f>(Table1[[#This Row],[Min Fecal Coliform]]+Table1[[#This Row],[Max Fecal Coliform]])/2</f>
        <v>600</v>
      </c>
      <c r="Z1635">
        <v>1300</v>
      </c>
      <c r="AA1635">
        <v>2400</v>
      </c>
      <c r="AB1635">
        <f>(Table1[[#This Row],[Min Total Coliform]]+Table1[[#This Row],[Max Total Coliform]])/2</f>
        <v>1850</v>
      </c>
      <c r="AC1635">
        <f>MIN(10, (Table1[[#This Row],[Avg BOD]]/4)*10)</f>
        <v>10</v>
      </c>
      <c r="AD1635">
        <f>MIN(10, (Table1[[#This Row],[Avg Fecal Coliform]]/600)*10)</f>
        <v>10</v>
      </c>
      <c r="AE1635">
        <f>MIN(10, (Table1[[#This Row],[Avg Nitrate N + Nitrite N]]/10)*10)</f>
        <v>0.06</v>
      </c>
      <c r="AF1635">
        <f>IF(OR(Table1[[#This Row],[Avg pH]]&lt;6.5,Table1[[#This Row],[Avg pH]]&gt;8.5),10,0)</f>
        <v>0</v>
      </c>
      <c r="AG1635">
        <f>MAX(0, 10-(2*Table1[[#This Row],[Avg Dissolved Oxygen]]))</f>
        <v>6.5</v>
      </c>
      <c r="AH1635">
        <f>(Table1[[#This Row],[Fecal Score]]*0.3) + (Table1[[#This Row],[BOD Score]]*0.25) + (Table1[[#This Row],[Nitrate Score]]*0.2) + (Table1[[#This Row],[pH Score]]*0.15) + (Table1[[#This Row],[Dissolved Oxygen Score]]*0.1)</f>
        <v>6.1619999999999999</v>
      </c>
      <c r="AI1635">
        <v>2020</v>
      </c>
    </row>
    <row r="1636" spans="1:35">
      <c r="A1636">
        <v>1385</v>
      </c>
      <c r="B1636" t="s">
        <v>207</v>
      </c>
      <c r="C1636" t="s">
        <v>1</v>
      </c>
      <c r="D1636" t="s">
        <v>206</v>
      </c>
      <c r="E1636">
        <v>20</v>
      </c>
      <c r="F1636">
        <v>25</v>
      </c>
      <c r="G1636">
        <f>(Table1[[#This Row],[Min Temperature]]+Table1[[#This Row],[Max Temperature]])/2</f>
        <v>22.5</v>
      </c>
      <c r="H1636">
        <v>6.8</v>
      </c>
      <c r="I1636">
        <v>7.5</v>
      </c>
      <c r="J1636">
        <f>(Table1[[#This Row],[Min Dissolved Oxygen]]+Table1[[#This Row],[Max Dissolved Oxygen]])/2</f>
        <v>7.15</v>
      </c>
      <c r="K1636">
        <v>6.8</v>
      </c>
      <c r="L1636">
        <v>7.9</v>
      </c>
      <c r="M1636">
        <f>(Table1[[#This Row],[Min pH]]+Table1[[#This Row],[Max pH]])/2</f>
        <v>7.35</v>
      </c>
      <c r="N1636">
        <v>140</v>
      </c>
      <c r="O1636">
        <v>174</v>
      </c>
      <c r="P1636">
        <f>(Table1[[#This Row],[Min Conductivity]]+Table1[[#This Row],[Max Conductivity]])/2</f>
        <v>157</v>
      </c>
      <c r="Q1636">
        <v>1.2</v>
      </c>
      <c r="R1636">
        <v>2.7</v>
      </c>
      <c r="S1636">
        <f>(Table1[[#This Row],[Min BOD]]+Table1[[#This Row],[Max BOD]])/2</f>
        <v>1.9500000000000002</v>
      </c>
      <c r="T1636">
        <v>0.67</v>
      </c>
      <c r="U1636">
        <v>0.73</v>
      </c>
      <c r="V1636">
        <f>(Table1[[#This Row],[Min Nitrate N + Nitrite N]]+Table1[[#This Row],[Max Nitrate N + Nitrite N]])/2</f>
        <v>0.7</v>
      </c>
      <c r="W1636">
        <v>40</v>
      </c>
      <c r="X1636">
        <v>100</v>
      </c>
      <c r="Y1636">
        <f>(Table1[[#This Row],[Min Fecal Coliform]]+Table1[[#This Row],[Max Fecal Coliform]])/2</f>
        <v>70</v>
      </c>
      <c r="Z1636">
        <v>180</v>
      </c>
      <c r="AA1636">
        <v>380</v>
      </c>
      <c r="AB1636">
        <f>(Table1[[#This Row],[Min Total Coliform]]+Table1[[#This Row],[Max Total Coliform]])/2</f>
        <v>280</v>
      </c>
      <c r="AC1636">
        <f>MIN(10, (Table1[[#This Row],[Avg BOD]]/4)*10)</f>
        <v>4.875</v>
      </c>
      <c r="AD1636">
        <f>MIN(10, (Table1[[#This Row],[Avg Fecal Coliform]]/600)*10)</f>
        <v>1.1666666666666667</v>
      </c>
      <c r="AE1636">
        <f>MIN(10, (Table1[[#This Row],[Avg Nitrate N + Nitrite N]]/10)*10)</f>
        <v>0.7</v>
      </c>
      <c r="AF1636">
        <f>IF(OR(Table1[[#This Row],[Avg pH]]&lt;6.5,Table1[[#This Row],[Avg pH]]&gt;8.5),10,0)</f>
        <v>0</v>
      </c>
      <c r="AG1636">
        <f>MAX(0, 10-(2*Table1[[#This Row],[Avg Dissolved Oxygen]]))</f>
        <v>0</v>
      </c>
      <c r="AH1636">
        <f>(Table1[[#This Row],[Fecal Score]]*0.3) + (Table1[[#This Row],[BOD Score]]*0.25) + (Table1[[#This Row],[Nitrate Score]]*0.2) + (Table1[[#This Row],[pH Score]]*0.15) + (Table1[[#This Row],[Dissolved Oxygen Score]]*0.1)</f>
        <v>1.70875</v>
      </c>
      <c r="AI1636">
        <v>2020</v>
      </c>
    </row>
    <row r="1637" spans="1:35">
      <c r="A1637">
        <v>1441</v>
      </c>
      <c r="B1637" t="s">
        <v>208</v>
      </c>
      <c r="C1637" t="s">
        <v>1</v>
      </c>
      <c r="D1637" t="s">
        <v>206</v>
      </c>
      <c r="E1637">
        <v>20</v>
      </c>
      <c r="F1637">
        <v>23</v>
      </c>
      <c r="G1637">
        <f>(Table1[[#This Row],[Min Temperature]]+Table1[[#This Row],[Max Temperature]])/2</f>
        <v>21.5</v>
      </c>
      <c r="H1637">
        <v>3.6</v>
      </c>
      <c r="I1637">
        <v>5.6</v>
      </c>
      <c r="J1637">
        <f>(Table1[[#This Row],[Min Dissolved Oxygen]]+Table1[[#This Row],[Max Dissolved Oxygen]])/2</f>
        <v>4.5999999999999996</v>
      </c>
      <c r="K1637">
        <v>6.6</v>
      </c>
      <c r="L1637">
        <v>8.1</v>
      </c>
      <c r="M1637">
        <f>(Table1[[#This Row],[Min pH]]+Table1[[#This Row],[Max pH]])/2</f>
        <v>7.35</v>
      </c>
      <c r="N1637">
        <v>18200</v>
      </c>
      <c r="O1637">
        <v>19220</v>
      </c>
      <c r="P1637">
        <f>(Table1[[#This Row],[Min Conductivity]]+Table1[[#This Row],[Max Conductivity]])/2</f>
        <v>18710</v>
      </c>
      <c r="Q1637">
        <v>2.9</v>
      </c>
      <c r="R1637">
        <v>4.5</v>
      </c>
      <c r="S1637">
        <f>(Table1[[#This Row],[Min BOD]]+Table1[[#This Row],[Max BOD]])/2</f>
        <v>3.7</v>
      </c>
      <c r="T1637">
        <v>2.2000000000000002</v>
      </c>
      <c r="U1637">
        <v>2.6</v>
      </c>
      <c r="V1637">
        <f>(Table1[[#This Row],[Min Nitrate N + Nitrite N]]+Table1[[#This Row],[Max Nitrate N + Nitrite N]])/2</f>
        <v>2.4000000000000004</v>
      </c>
      <c r="W1637">
        <v>100</v>
      </c>
      <c r="X1637">
        <v>220</v>
      </c>
      <c r="Y1637">
        <f>(Table1[[#This Row],[Min Fecal Coliform]]+Table1[[#This Row],[Max Fecal Coliform]])/2</f>
        <v>160</v>
      </c>
      <c r="Z1637">
        <v>310</v>
      </c>
      <c r="AA1637">
        <v>540</v>
      </c>
      <c r="AB1637">
        <f>(Table1[[#This Row],[Min Total Coliform]]+Table1[[#This Row],[Max Total Coliform]])/2</f>
        <v>425</v>
      </c>
      <c r="AC1637">
        <f>MIN(10, (Table1[[#This Row],[Avg BOD]]/4)*10)</f>
        <v>9.25</v>
      </c>
      <c r="AD1637">
        <f>MIN(10, (Table1[[#This Row],[Avg Fecal Coliform]]/600)*10)</f>
        <v>2.6666666666666665</v>
      </c>
      <c r="AE1637">
        <f>MIN(10, (Table1[[#This Row],[Avg Nitrate N + Nitrite N]]/10)*10)</f>
        <v>2.4000000000000004</v>
      </c>
      <c r="AF1637">
        <f>IF(OR(Table1[[#This Row],[Avg pH]]&lt;6.5,Table1[[#This Row],[Avg pH]]&gt;8.5),10,0)</f>
        <v>0</v>
      </c>
      <c r="AG1637">
        <f>MAX(0, 10-(2*Table1[[#This Row],[Avg Dissolved Oxygen]]))</f>
        <v>0.80000000000000071</v>
      </c>
      <c r="AH1637">
        <f>(Table1[[#This Row],[Fecal Score]]*0.3) + (Table1[[#This Row],[BOD Score]]*0.25) + (Table1[[#This Row],[Nitrate Score]]*0.2) + (Table1[[#This Row],[pH Score]]*0.15) + (Table1[[#This Row],[Dissolved Oxygen Score]]*0.1)</f>
        <v>3.6724999999999999</v>
      </c>
      <c r="AI1637">
        <v>2020</v>
      </c>
    </row>
    <row r="1638" spans="1:35">
      <c r="A1638">
        <v>1574</v>
      </c>
      <c r="B1638" t="s">
        <v>209</v>
      </c>
      <c r="C1638" t="s">
        <v>1</v>
      </c>
      <c r="D1638" t="s">
        <v>206</v>
      </c>
      <c r="E1638">
        <v>19</v>
      </c>
      <c r="F1638">
        <v>24</v>
      </c>
      <c r="G1638">
        <f>(Table1[[#This Row],[Min Temperature]]+Table1[[#This Row],[Max Temperature]])/2</f>
        <v>21.5</v>
      </c>
      <c r="H1638">
        <v>6.1</v>
      </c>
      <c r="I1638">
        <v>6.8</v>
      </c>
      <c r="J1638">
        <f>(Table1[[#This Row],[Min Dissolved Oxygen]]+Table1[[#This Row],[Max Dissolved Oxygen]])/2</f>
        <v>6.4499999999999993</v>
      </c>
      <c r="K1638">
        <v>6.9</v>
      </c>
      <c r="L1638">
        <v>7.9</v>
      </c>
      <c r="M1638">
        <f>(Table1[[#This Row],[Min pH]]+Table1[[#This Row],[Max pH]])/2</f>
        <v>7.4</v>
      </c>
      <c r="N1638">
        <v>13120</v>
      </c>
      <c r="O1638">
        <v>14910</v>
      </c>
      <c r="P1638">
        <f>(Table1[[#This Row],[Min Conductivity]]+Table1[[#This Row],[Max Conductivity]])/2</f>
        <v>14015</v>
      </c>
      <c r="Q1638">
        <v>1.7</v>
      </c>
      <c r="R1638">
        <v>2</v>
      </c>
      <c r="S1638">
        <f>(Table1[[#This Row],[Min BOD]]+Table1[[#This Row],[Max BOD]])/2</f>
        <v>1.85</v>
      </c>
      <c r="T1638">
        <v>1.1000000000000001</v>
      </c>
      <c r="U1638">
        <v>1.7</v>
      </c>
      <c r="V1638">
        <f>(Table1[[#This Row],[Min Nitrate N + Nitrite N]]+Table1[[#This Row],[Max Nitrate N + Nitrite N]])/2</f>
        <v>1.4</v>
      </c>
      <c r="W1638">
        <v>80</v>
      </c>
      <c r="X1638">
        <v>200</v>
      </c>
      <c r="Y1638">
        <f>(Table1[[#This Row],[Min Fecal Coliform]]+Table1[[#This Row],[Max Fecal Coliform]])/2</f>
        <v>140</v>
      </c>
      <c r="Z1638">
        <v>310</v>
      </c>
      <c r="AA1638">
        <v>540</v>
      </c>
      <c r="AB1638">
        <f>(Table1[[#This Row],[Min Total Coliform]]+Table1[[#This Row],[Max Total Coliform]])/2</f>
        <v>425</v>
      </c>
      <c r="AC1638">
        <f>MIN(10, (Table1[[#This Row],[Avg BOD]]/4)*10)</f>
        <v>4.625</v>
      </c>
      <c r="AD1638">
        <f>MIN(10, (Table1[[#This Row],[Avg Fecal Coliform]]/600)*10)</f>
        <v>2.3333333333333335</v>
      </c>
      <c r="AE1638">
        <f>MIN(10, (Table1[[#This Row],[Avg Nitrate N + Nitrite N]]/10)*10)</f>
        <v>1.4</v>
      </c>
      <c r="AF1638">
        <f>IF(OR(Table1[[#This Row],[Avg pH]]&lt;6.5,Table1[[#This Row],[Avg pH]]&gt;8.5),10,0)</f>
        <v>0</v>
      </c>
      <c r="AG1638">
        <f>MAX(0, 10-(2*Table1[[#This Row],[Avg Dissolved Oxygen]]))</f>
        <v>0</v>
      </c>
      <c r="AH1638">
        <f>(Table1[[#This Row],[Fecal Score]]*0.3) + (Table1[[#This Row],[BOD Score]]*0.25) + (Table1[[#This Row],[Nitrate Score]]*0.2) + (Table1[[#This Row],[pH Score]]*0.15) + (Table1[[#This Row],[Dissolved Oxygen Score]]*0.1)</f>
        <v>2.13625</v>
      </c>
      <c r="AI1638">
        <v>2020</v>
      </c>
    </row>
    <row r="1639" spans="1:35">
      <c r="A1639">
        <v>1575</v>
      </c>
      <c r="B1639" t="s">
        <v>625</v>
      </c>
      <c r="C1639" t="s">
        <v>1</v>
      </c>
      <c r="D1639" t="s">
        <v>206</v>
      </c>
      <c r="E1639">
        <v>27</v>
      </c>
      <c r="F1639">
        <v>30</v>
      </c>
      <c r="G1639">
        <f>(Table1[[#This Row],[Min Temperature]]+Table1[[#This Row],[Max Temperature]])/2</f>
        <v>28.5</v>
      </c>
      <c r="H1639">
        <v>2.2999999999999998</v>
      </c>
      <c r="I1639">
        <v>6.7</v>
      </c>
      <c r="J1639">
        <f>(Table1[[#This Row],[Min Dissolved Oxygen]]+Table1[[#This Row],[Max Dissolved Oxygen]])/2</f>
        <v>4.5</v>
      </c>
      <c r="K1639">
        <v>6.6</v>
      </c>
      <c r="L1639">
        <v>7.7</v>
      </c>
      <c r="M1639">
        <f>(Table1[[#This Row],[Min pH]]+Table1[[#This Row],[Max pH]])/2</f>
        <v>7.15</v>
      </c>
      <c r="N1639">
        <v>320</v>
      </c>
      <c r="O1639">
        <v>46270</v>
      </c>
      <c r="P1639">
        <f>(Table1[[#This Row],[Min Conductivity]]+Table1[[#This Row],[Max Conductivity]])/2</f>
        <v>23295</v>
      </c>
      <c r="Q1639">
        <v>0.1</v>
      </c>
      <c r="R1639">
        <v>3.4</v>
      </c>
      <c r="S1639">
        <f>(Table1[[#This Row],[Min BOD]]+Table1[[#This Row],[Max BOD]])/2</f>
        <v>1.75</v>
      </c>
      <c r="T1639">
        <v>7.0000000000000007E-2</v>
      </c>
      <c r="U1639">
        <v>1.39</v>
      </c>
      <c r="V1639">
        <f>(Table1[[#This Row],[Min Nitrate N + Nitrite N]]+Table1[[#This Row],[Max Nitrate N + Nitrite N]])/2</f>
        <v>0.73</v>
      </c>
      <c r="W1639">
        <v>480</v>
      </c>
      <c r="X1639">
        <v>24000</v>
      </c>
      <c r="Y1639">
        <f>(Table1[[#This Row],[Min Fecal Coliform]]+Table1[[#This Row],[Max Fecal Coliform]])/2</f>
        <v>12240</v>
      </c>
      <c r="Z1639">
        <v>1100</v>
      </c>
      <c r="AA1639">
        <v>46000</v>
      </c>
      <c r="AB1639">
        <f>(Table1[[#This Row],[Min Total Coliform]]+Table1[[#This Row],[Max Total Coliform]])/2</f>
        <v>23550</v>
      </c>
      <c r="AC1639">
        <f>MIN(10, (Table1[[#This Row],[Avg BOD]]/4)*10)</f>
        <v>4.375</v>
      </c>
      <c r="AD1639">
        <f>MIN(10, (Table1[[#This Row],[Avg Fecal Coliform]]/600)*10)</f>
        <v>10</v>
      </c>
      <c r="AE1639">
        <f>MIN(10, (Table1[[#This Row],[Avg Nitrate N + Nitrite N]]/10)*10)</f>
        <v>0.73</v>
      </c>
      <c r="AF1639">
        <f>IF(OR(Table1[[#This Row],[Avg pH]]&lt;6.5,Table1[[#This Row],[Avg pH]]&gt;8.5),10,0)</f>
        <v>0</v>
      </c>
      <c r="AG1639">
        <f>MAX(0, 10-(2*Table1[[#This Row],[Avg Dissolved Oxygen]]))</f>
        <v>1</v>
      </c>
      <c r="AH1639">
        <f>(Table1[[#This Row],[Fecal Score]]*0.3) + (Table1[[#This Row],[BOD Score]]*0.25) + (Table1[[#This Row],[Nitrate Score]]*0.2) + (Table1[[#This Row],[pH Score]]*0.15) + (Table1[[#This Row],[Dissolved Oxygen Score]]*0.1)</f>
        <v>4.3397499999999996</v>
      </c>
      <c r="AI1639">
        <v>2020</v>
      </c>
    </row>
    <row r="1640" spans="1:35">
      <c r="A1640">
        <v>1576</v>
      </c>
      <c r="B1640" t="s">
        <v>626</v>
      </c>
      <c r="C1640" t="s">
        <v>1</v>
      </c>
      <c r="D1640" t="s">
        <v>206</v>
      </c>
      <c r="E1640">
        <v>21</v>
      </c>
      <c r="F1640">
        <v>30</v>
      </c>
      <c r="G1640">
        <f>(Table1[[#This Row],[Min Temperature]]+Table1[[#This Row],[Max Temperature]])/2</f>
        <v>25.5</v>
      </c>
      <c r="H1640">
        <v>6.7</v>
      </c>
      <c r="I1640">
        <v>8.4</v>
      </c>
      <c r="J1640">
        <f>(Table1[[#This Row],[Min Dissolved Oxygen]]+Table1[[#This Row],[Max Dissolved Oxygen]])/2</f>
        <v>7.5500000000000007</v>
      </c>
      <c r="K1640">
        <v>6.5</v>
      </c>
      <c r="L1640">
        <v>8</v>
      </c>
      <c r="M1640">
        <f>(Table1[[#This Row],[Min pH]]+Table1[[#This Row],[Max pH]])/2</f>
        <v>7.25</v>
      </c>
      <c r="N1640">
        <v>33</v>
      </c>
      <c r="O1640">
        <v>52</v>
      </c>
      <c r="P1640">
        <f>(Table1[[#This Row],[Min Conductivity]]+Table1[[#This Row],[Max Conductivity]])/2</f>
        <v>42.5</v>
      </c>
      <c r="Q1640">
        <v>0.1</v>
      </c>
      <c r="R1640">
        <v>0.9</v>
      </c>
      <c r="S1640">
        <f>(Table1[[#This Row],[Min BOD]]+Table1[[#This Row],[Max BOD]])/2</f>
        <v>0.5</v>
      </c>
      <c r="T1640">
        <v>0.01</v>
      </c>
      <c r="U1640">
        <v>0.05</v>
      </c>
      <c r="V1640">
        <f>(Table1[[#This Row],[Min Nitrate N + Nitrite N]]+Table1[[#This Row],[Max Nitrate N + Nitrite N]])/2</f>
        <v>3.0000000000000002E-2</v>
      </c>
      <c r="W1640">
        <v>2</v>
      </c>
      <c r="X1640">
        <v>400</v>
      </c>
      <c r="Y1640">
        <f>(Table1[[#This Row],[Min Fecal Coliform]]+Table1[[#This Row],[Max Fecal Coliform]])/2</f>
        <v>201</v>
      </c>
      <c r="Z1640">
        <v>2</v>
      </c>
      <c r="AA1640">
        <v>600</v>
      </c>
      <c r="AB1640">
        <f>(Table1[[#This Row],[Min Total Coliform]]+Table1[[#This Row],[Max Total Coliform]])/2</f>
        <v>301</v>
      </c>
      <c r="AC1640">
        <f>MIN(10, (Table1[[#This Row],[Avg BOD]]/4)*10)</f>
        <v>1.25</v>
      </c>
      <c r="AD1640">
        <f>MIN(10, (Table1[[#This Row],[Avg Fecal Coliform]]/600)*10)</f>
        <v>3.35</v>
      </c>
      <c r="AE1640">
        <f>MIN(10, (Table1[[#This Row],[Avg Nitrate N + Nitrite N]]/10)*10)</f>
        <v>0.03</v>
      </c>
      <c r="AF1640">
        <f>IF(OR(Table1[[#This Row],[Avg pH]]&lt;6.5,Table1[[#This Row],[Avg pH]]&gt;8.5),10,0)</f>
        <v>0</v>
      </c>
      <c r="AG1640">
        <f>MAX(0, 10-(2*Table1[[#This Row],[Avg Dissolved Oxygen]]))</f>
        <v>0</v>
      </c>
      <c r="AH1640">
        <f>(Table1[[#This Row],[Fecal Score]]*0.3) + (Table1[[#This Row],[BOD Score]]*0.25) + (Table1[[#This Row],[Nitrate Score]]*0.2) + (Table1[[#This Row],[pH Score]]*0.15) + (Table1[[#This Row],[Dissolved Oxygen Score]]*0.1)</f>
        <v>1.3234999999999999</v>
      </c>
      <c r="AI1640">
        <v>2020</v>
      </c>
    </row>
    <row r="1641" spans="1:35">
      <c r="A1641">
        <v>1577</v>
      </c>
      <c r="B1641" t="s">
        <v>212</v>
      </c>
      <c r="C1641" t="s">
        <v>1</v>
      </c>
      <c r="D1641" t="s">
        <v>206</v>
      </c>
      <c r="E1641">
        <v>26</v>
      </c>
      <c r="F1641">
        <v>31</v>
      </c>
      <c r="G1641">
        <f>(Table1[[#This Row],[Min Temperature]]+Table1[[#This Row],[Max Temperature]])/2</f>
        <v>28.5</v>
      </c>
      <c r="H1641">
        <v>6</v>
      </c>
      <c r="I1641">
        <v>8.1999999999999993</v>
      </c>
      <c r="J1641">
        <f>(Table1[[#This Row],[Min Dissolved Oxygen]]+Table1[[#This Row],[Max Dissolved Oxygen]])/2</f>
        <v>7.1</v>
      </c>
      <c r="K1641">
        <v>6.7</v>
      </c>
      <c r="L1641">
        <v>7.9</v>
      </c>
      <c r="M1641">
        <f>(Table1[[#This Row],[Min pH]]+Table1[[#This Row],[Max pH]])/2</f>
        <v>7.3000000000000007</v>
      </c>
      <c r="N1641">
        <v>300</v>
      </c>
      <c r="O1641">
        <v>36100</v>
      </c>
      <c r="P1641">
        <f>(Table1[[#This Row],[Min Conductivity]]+Table1[[#This Row],[Max Conductivity]])/2</f>
        <v>18200</v>
      </c>
      <c r="Q1641">
        <v>0.9</v>
      </c>
      <c r="R1641">
        <v>2.7</v>
      </c>
      <c r="S1641">
        <f>(Table1[[#This Row],[Min BOD]]+Table1[[#This Row],[Max BOD]])/2</f>
        <v>1.8</v>
      </c>
      <c r="T1641">
        <v>0.04</v>
      </c>
      <c r="U1641">
        <v>0.5</v>
      </c>
      <c r="V1641">
        <f>(Table1[[#This Row],[Min Nitrate N + Nitrite N]]+Table1[[#This Row],[Max Nitrate N + Nitrite N]])/2</f>
        <v>0.27</v>
      </c>
      <c r="W1641">
        <v>17</v>
      </c>
      <c r="X1641">
        <v>1700</v>
      </c>
      <c r="Y1641">
        <f>(Table1[[#This Row],[Min Fecal Coliform]]+Table1[[#This Row],[Max Fecal Coliform]])/2</f>
        <v>858.5</v>
      </c>
      <c r="Z1641">
        <v>49</v>
      </c>
      <c r="AA1641">
        <v>4300</v>
      </c>
      <c r="AB1641">
        <f>(Table1[[#This Row],[Min Total Coliform]]+Table1[[#This Row],[Max Total Coliform]])/2</f>
        <v>2174.5</v>
      </c>
      <c r="AC1641">
        <f>MIN(10, (Table1[[#This Row],[Avg BOD]]/4)*10)</f>
        <v>4.5</v>
      </c>
      <c r="AD1641">
        <f>MIN(10, (Table1[[#This Row],[Avg Fecal Coliform]]/600)*10)</f>
        <v>10</v>
      </c>
      <c r="AE1641">
        <f>MIN(10, (Table1[[#This Row],[Avg Nitrate N + Nitrite N]]/10)*10)</f>
        <v>0.27</v>
      </c>
      <c r="AF1641">
        <f>IF(OR(Table1[[#This Row],[Avg pH]]&lt;6.5,Table1[[#This Row],[Avg pH]]&gt;8.5),10,0)</f>
        <v>0</v>
      </c>
      <c r="AG1641">
        <f>MAX(0, 10-(2*Table1[[#This Row],[Avg Dissolved Oxygen]]))</f>
        <v>0</v>
      </c>
      <c r="AH1641">
        <f>(Table1[[#This Row],[Fecal Score]]*0.3) + (Table1[[#This Row],[BOD Score]]*0.25) + (Table1[[#This Row],[Nitrate Score]]*0.2) + (Table1[[#This Row],[pH Score]]*0.15) + (Table1[[#This Row],[Dissolved Oxygen Score]]*0.1)</f>
        <v>4.1790000000000003</v>
      </c>
      <c r="AI1641">
        <v>2020</v>
      </c>
    </row>
    <row r="1642" spans="1:35">
      <c r="A1642">
        <v>1578</v>
      </c>
      <c r="B1642" t="s">
        <v>213</v>
      </c>
      <c r="C1642" t="s">
        <v>1</v>
      </c>
      <c r="D1642" t="s">
        <v>206</v>
      </c>
      <c r="E1642">
        <v>25</v>
      </c>
      <c r="F1642">
        <v>31</v>
      </c>
      <c r="G1642">
        <f>(Table1[[#This Row],[Min Temperature]]+Table1[[#This Row],[Max Temperature]])/2</f>
        <v>28</v>
      </c>
      <c r="H1642">
        <v>2.6</v>
      </c>
      <c r="I1642">
        <v>5.7</v>
      </c>
      <c r="J1642">
        <f>(Table1[[#This Row],[Min Dissolved Oxygen]]+Table1[[#This Row],[Max Dissolved Oxygen]])/2</f>
        <v>4.1500000000000004</v>
      </c>
      <c r="K1642">
        <v>6.8</v>
      </c>
      <c r="L1642">
        <v>8</v>
      </c>
      <c r="M1642">
        <f>(Table1[[#This Row],[Min pH]]+Table1[[#This Row],[Max pH]])/2</f>
        <v>7.4</v>
      </c>
      <c r="N1642">
        <v>2348</v>
      </c>
      <c r="O1642">
        <v>7690</v>
      </c>
      <c r="P1642">
        <f>(Table1[[#This Row],[Min Conductivity]]+Table1[[#This Row],[Max Conductivity]])/2</f>
        <v>5019</v>
      </c>
      <c r="Q1642">
        <v>2.7</v>
      </c>
      <c r="R1642">
        <v>5.4</v>
      </c>
      <c r="S1642">
        <f>(Table1[[#This Row],[Min BOD]]+Table1[[#This Row],[Max BOD]])/2</f>
        <v>4.0500000000000007</v>
      </c>
      <c r="T1642">
        <v>0.01</v>
      </c>
      <c r="U1642">
        <v>0.32</v>
      </c>
      <c r="V1642">
        <f>(Table1[[#This Row],[Min Nitrate N + Nitrite N]]+Table1[[#This Row],[Max Nitrate N + Nitrite N]])/2</f>
        <v>0.16500000000000001</v>
      </c>
      <c r="W1642">
        <v>2</v>
      </c>
      <c r="X1642">
        <v>1200</v>
      </c>
      <c r="Y1642">
        <f>(Table1[[#This Row],[Min Fecal Coliform]]+Table1[[#This Row],[Max Fecal Coliform]])/2</f>
        <v>601</v>
      </c>
      <c r="Z1642">
        <v>2</v>
      </c>
      <c r="AA1642">
        <v>2500</v>
      </c>
      <c r="AB1642">
        <f>(Table1[[#This Row],[Min Total Coliform]]+Table1[[#This Row],[Max Total Coliform]])/2</f>
        <v>1251</v>
      </c>
      <c r="AC1642">
        <f>MIN(10, (Table1[[#This Row],[Avg BOD]]/4)*10)</f>
        <v>10</v>
      </c>
      <c r="AD1642">
        <f>MIN(10, (Table1[[#This Row],[Avg Fecal Coliform]]/600)*10)</f>
        <v>10</v>
      </c>
      <c r="AE1642">
        <f>MIN(10, (Table1[[#This Row],[Avg Nitrate N + Nitrite N]]/10)*10)</f>
        <v>0.16500000000000001</v>
      </c>
      <c r="AF1642">
        <f>IF(OR(Table1[[#This Row],[Avg pH]]&lt;6.5,Table1[[#This Row],[Avg pH]]&gt;8.5),10,0)</f>
        <v>0</v>
      </c>
      <c r="AG1642">
        <f>MAX(0, 10-(2*Table1[[#This Row],[Avg Dissolved Oxygen]]))</f>
        <v>1.6999999999999993</v>
      </c>
      <c r="AH1642">
        <f>(Table1[[#This Row],[Fecal Score]]*0.3) + (Table1[[#This Row],[BOD Score]]*0.25) + (Table1[[#This Row],[Nitrate Score]]*0.2) + (Table1[[#This Row],[pH Score]]*0.15) + (Table1[[#This Row],[Dissolved Oxygen Score]]*0.1)</f>
        <v>5.7030000000000003</v>
      </c>
      <c r="AI1642">
        <v>2020</v>
      </c>
    </row>
    <row r="1643" spans="1:35">
      <c r="A1643">
        <v>1579</v>
      </c>
      <c r="B1643" t="s">
        <v>214</v>
      </c>
      <c r="C1643" t="s">
        <v>1</v>
      </c>
      <c r="D1643" t="s">
        <v>206</v>
      </c>
      <c r="E1643">
        <v>25</v>
      </c>
      <c r="F1643">
        <v>31</v>
      </c>
      <c r="G1643">
        <f>(Table1[[#This Row],[Min Temperature]]+Table1[[#This Row],[Max Temperature]])/2</f>
        <v>28</v>
      </c>
      <c r="H1643">
        <v>3.9</v>
      </c>
      <c r="I1643">
        <v>7.9</v>
      </c>
      <c r="J1643">
        <f>(Table1[[#This Row],[Min Dissolved Oxygen]]+Table1[[#This Row],[Max Dissolved Oxygen]])/2</f>
        <v>5.9</v>
      </c>
      <c r="K1643">
        <v>6.9</v>
      </c>
      <c r="L1643">
        <v>7.9</v>
      </c>
      <c r="M1643">
        <f>(Table1[[#This Row],[Min pH]]+Table1[[#This Row],[Max pH]])/2</f>
        <v>7.4</v>
      </c>
      <c r="N1643">
        <v>171</v>
      </c>
      <c r="O1643">
        <v>1172</v>
      </c>
      <c r="P1643">
        <f>(Table1[[#This Row],[Min Conductivity]]+Table1[[#This Row],[Max Conductivity]])/2</f>
        <v>671.5</v>
      </c>
      <c r="Q1643">
        <v>1.1000000000000001</v>
      </c>
      <c r="R1643">
        <v>4.8</v>
      </c>
      <c r="S1643">
        <f>(Table1[[#This Row],[Min BOD]]+Table1[[#This Row],[Max BOD]])/2</f>
        <v>2.95</v>
      </c>
      <c r="T1643">
        <v>0.01</v>
      </c>
      <c r="U1643">
        <v>0.77</v>
      </c>
      <c r="V1643">
        <f>(Table1[[#This Row],[Min Nitrate N + Nitrite N]]+Table1[[#This Row],[Max Nitrate N + Nitrite N]])/2</f>
        <v>0.39</v>
      </c>
      <c r="W1643">
        <v>100</v>
      </c>
      <c r="X1643">
        <v>1400</v>
      </c>
      <c r="Y1643">
        <f>(Table1[[#This Row],[Min Fecal Coliform]]+Table1[[#This Row],[Max Fecal Coliform]])/2</f>
        <v>750</v>
      </c>
      <c r="Z1643">
        <v>400</v>
      </c>
      <c r="AA1643">
        <v>2400</v>
      </c>
      <c r="AB1643">
        <f>(Table1[[#This Row],[Min Total Coliform]]+Table1[[#This Row],[Max Total Coliform]])/2</f>
        <v>1400</v>
      </c>
      <c r="AC1643">
        <f>MIN(10, (Table1[[#This Row],[Avg BOD]]/4)*10)</f>
        <v>7.375</v>
      </c>
      <c r="AD1643">
        <f>MIN(10, (Table1[[#This Row],[Avg Fecal Coliform]]/600)*10)</f>
        <v>10</v>
      </c>
      <c r="AE1643">
        <f>MIN(10, (Table1[[#This Row],[Avg Nitrate N + Nitrite N]]/10)*10)</f>
        <v>0.39</v>
      </c>
      <c r="AF1643">
        <f>IF(OR(Table1[[#This Row],[Avg pH]]&lt;6.5,Table1[[#This Row],[Avg pH]]&gt;8.5),10,0)</f>
        <v>0</v>
      </c>
      <c r="AG1643">
        <f>MAX(0, 10-(2*Table1[[#This Row],[Avg Dissolved Oxygen]]))</f>
        <v>0</v>
      </c>
      <c r="AH1643">
        <f>(Table1[[#This Row],[Fecal Score]]*0.3) + (Table1[[#This Row],[BOD Score]]*0.25) + (Table1[[#This Row],[Nitrate Score]]*0.2) + (Table1[[#This Row],[pH Score]]*0.15) + (Table1[[#This Row],[Dissolved Oxygen Score]]*0.1)</f>
        <v>4.9217500000000003</v>
      </c>
      <c r="AI1643">
        <v>2020</v>
      </c>
    </row>
    <row r="1644" spans="1:35">
      <c r="A1644">
        <v>1580</v>
      </c>
      <c r="B1644" t="s">
        <v>215</v>
      </c>
      <c r="C1644" t="s">
        <v>1</v>
      </c>
      <c r="D1644" t="s">
        <v>206</v>
      </c>
      <c r="E1644">
        <v>24</v>
      </c>
      <c r="F1644">
        <v>30</v>
      </c>
      <c r="G1644">
        <f>(Table1[[#This Row],[Min Temperature]]+Table1[[#This Row],[Max Temperature]])/2</f>
        <v>27</v>
      </c>
      <c r="H1644">
        <v>6.8</v>
      </c>
      <c r="I1644">
        <v>8.5</v>
      </c>
      <c r="J1644">
        <f>(Table1[[#This Row],[Min Dissolved Oxygen]]+Table1[[#This Row],[Max Dissolved Oxygen]])/2</f>
        <v>7.65</v>
      </c>
      <c r="K1644">
        <v>6.9</v>
      </c>
      <c r="L1644">
        <v>7.5</v>
      </c>
      <c r="M1644">
        <f>(Table1[[#This Row],[Min pH]]+Table1[[#This Row],[Max pH]])/2</f>
        <v>7.2</v>
      </c>
      <c r="N1644">
        <v>24</v>
      </c>
      <c r="O1644">
        <v>32</v>
      </c>
      <c r="P1644">
        <f>(Table1[[#This Row],[Min Conductivity]]+Table1[[#This Row],[Max Conductivity]])/2</f>
        <v>28</v>
      </c>
      <c r="Q1644">
        <v>0.1</v>
      </c>
      <c r="R1644">
        <v>1.6</v>
      </c>
      <c r="S1644">
        <f>(Table1[[#This Row],[Min BOD]]+Table1[[#This Row],[Max BOD]])/2</f>
        <v>0.85000000000000009</v>
      </c>
      <c r="T1644">
        <v>0.01</v>
      </c>
      <c r="U1644">
        <v>0.1</v>
      </c>
      <c r="V1644">
        <f>(Table1[[#This Row],[Min Nitrate N + Nitrite N]]+Table1[[#This Row],[Max Nitrate N + Nitrite N]])/2</f>
        <v>5.5E-2</v>
      </c>
      <c r="W1644">
        <v>4</v>
      </c>
      <c r="X1644">
        <v>120</v>
      </c>
      <c r="Y1644">
        <f>(Table1[[#This Row],[Min Fecal Coliform]]+Table1[[#This Row],[Max Fecal Coliform]])/2</f>
        <v>62</v>
      </c>
      <c r="Z1644">
        <v>14</v>
      </c>
      <c r="AA1644">
        <v>150</v>
      </c>
      <c r="AB1644">
        <f>(Table1[[#This Row],[Min Total Coliform]]+Table1[[#This Row],[Max Total Coliform]])/2</f>
        <v>82</v>
      </c>
      <c r="AC1644">
        <f>MIN(10, (Table1[[#This Row],[Avg BOD]]/4)*10)</f>
        <v>2.125</v>
      </c>
      <c r="AD1644">
        <f>MIN(10, (Table1[[#This Row],[Avg Fecal Coliform]]/600)*10)</f>
        <v>1.0333333333333332</v>
      </c>
      <c r="AE1644">
        <f>MIN(10, (Table1[[#This Row],[Avg Nitrate N + Nitrite N]]/10)*10)</f>
        <v>5.4999999999999993E-2</v>
      </c>
      <c r="AF1644">
        <f>IF(OR(Table1[[#This Row],[Avg pH]]&lt;6.5,Table1[[#This Row],[Avg pH]]&gt;8.5),10,0)</f>
        <v>0</v>
      </c>
      <c r="AG1644">
        <f>MAX(0, 10-(2*Table1[[#This Row],[Avg Dissolved Oxygen]]))</f>
        <v>0</v>
      </c>
      <c r="AH1644">
        <f>(Table1[[#This Row],[Fecal Score]]*0.3) + (Table1[[#This Row],[BOD Score]]*0.25) + (Table1[[#This Row],[Nitrate Score]]*0.2) + (Table1[[#This Row],[pH Score]]*0.15) + (Table1[[#This Row],[Dissolved Oxygen Score]]*0.1)</f>
        <v>0.85224999999999995</v>
      </c>
      <c r="AI1644">
        <v>2020</v>
      </c>
    </row>
    <row r="1645" spans="1:35">
      <c r="A1645">
        <v>2312</v>
      </c>
      <c r="B1645" t="s">
        <v>627</v>
      </c>
      <c r="C1645" t="s">
        <v>1</v>
      </c>
      <c r="D1645" t="s">
        <v>206</v>
      </c>
      <c r="E1645">
        <v>25</v>
      </c>
      <c r="F1645">
        <v>31</v>
      </c>
      <c r="G1645">
        <f>(Table1[[#This Row],[Min Temperature]]+Table1[[#This Row],[Max Temperature]])/2</f>
        <v>28</v>
      </c>
      <c r="H1645">
        <v>4.9000000000000004</v>
      </c>
      <c r="I1645">
        <v>7.8</v>
      </c>
      <c r="J1645">
        <f>(Table1[[#This Row],[Min Dissolved Oxygen]]+Table1[[#This Row],[Max Dissolved Oxygen]])/2</f>
        <v>6.35</v>
      </c>
      <c r="K1645">
        <v>6.8</v>
      </c>
      <c r="L1645">
        <v>7.4</v>
      </c>
      <c r="M1645">
        <f>(Table1[[#This Row],[Min pH]]+Table1[[#This Row],[Max pH]])/2</f>
        <v>7.1</v>
      </c>
      <c r="N1645">
        <v>180</v>
      </c>
      <c r="O1645">
        <v>1351</v>
      </c>
      <c r="P1645">
        <f>(Table1[[#This Row],[Min Conductivity]]+Table1[[#This Row],[Max Conductivity]])/2</f>
        <v>765.5</v>
      </c>
      <c r="Q1645">
        <v>1.8</v>
      </c>
      <c r="R1645">
        <v>3.1</v>
      </c>
      <c r="S1645">
        <f>(Table1[[#This Row],[Min BOD]]+Table1[[#This Row],[Max BOD]])/2</f>
        <v>2.4500000000000002</v>
      </c>
      <c r="T1645">
        <v>0.01</v>
      </c>
      <c r="U1645">
        <v>0.24</v>
      </c>
      <c r="V1645">
        <f>(Table1[[#This Row],[Min Nitrate N + Nitrite N]]+Table1[[#This Row],[Max Nitrate N + Nitrite N]])/2</f>
        <v>0.125</v>
      </c>
      <c r="W1645">
        <v>2</v>
      </c>
      <c r="X1645">
        <v>400</v>
      </c>
      <c r="Y1645">
        <f>(Table1[[#This Row],[Min Fecal Coliform]]+Table1[[#This Row],[Max Fecal Coliform]])/2</f>
        <v>201</v>
      </c>
      <c r="Z1645">
        <v>2</v>
      </c>
      <c r="AA1645">
        <v>700</v>
      </c>
      <c r="AB1645">
        <f>(Table1[[#This Row],[Min Total Coliform]]+Table1[[#This Row],[Max Total Coliform]])/2</f>
        <v>351</v>
      </c>
      <c r="AC1645">
        <f>MIN(10, (Table1[[#This Row],[Avg BOD]]/4)*10)</f>
        <v>6.125</v>
      </c>
      <c r="AD1645">
        <f>MIN(10, (Table1[[#This Row],[Avg Fecal Coliform]]/600)*10)</f>
        <v>3.35</v>
      </c>
      <c r="AE1645">
        <f>MIN(10, (Table1[[#This Row],[Avg Nitrate N + Nitrite N]]/10)*10)</f>
        <v>0.125</v>
      </c>
      <c r="AF1645">
        <f>IF(OR(Table1[[#This Row],[Avg pH]]&lt;6.5,Table1[[#This Row],[Avg pH]]&gt;8.5),10,0)</f>
        <v>0</v>
      </c>
      <c r="AG1645">
        <f>MAX(0, 10-(2*Table1[[#This Row],[Avg Dissolved Oxygen]]))</f>
        <v>0</v>
      </c>
      <c r="AH1645">
        <f>(Table1[[#This Row],[Fecal Score]]*0.3) + (Table1[[#This Row],[BOD Score]]*0.25) + (Table1[[#This Row],[Nitrate Score]]*0.2) + (Table1[[#This Row],[pH Score]]*0.15) + (Table1[[#This Row],[Dissolved Oxygen Score]]*0.1)</f>
        <v>2.5612499999999998</v>
      </c>
      <c r="AI1645">
        <v>2020</v>
      </c>
    </row>
    <row r="1646" spans="1:35">
      <c r="A1646">
        <v>2318</v>
      </c>
      <c r="B1646" t="s">
        <v>217</v>
      </c>
      <c r="C1646" t="s">
        <v>1</v>
      </c>
      <c r="D1646" t="s">
        <v>206</v>
      </c>
      <c r="E1646">
        <v>24</v>
      </c>
      <c r="F1646">
        <v>30</v>
      </c>
      <c r="G1646">
        <f>(Table1[[#This Row],[Min Temperature]]+Table1[[#This Row],[Max Temperature]])/2</f>
        <v>27</v>
      </c>
      <c r="H1646">
        <v>6.6</v>
      </c>
      <c r="I1646">
        <v>8</v>
      </c>
      <c r="J1646">
        <f>(Table1[[#This Row],[Min Dissolved Oxygen]]+Table1[[#This Row],[Max Dissolved Oxygen]])/2</f>
        <v>7.3</v>
      </c>
      <c r="K1646">
        <v>6.7</v>
      </c>
      <c r="L1646">
        <v>7.5</v>
      </c>
      <c r="M1646">
        <f>(Table1[[#This Row],[Min pH]]+Table1[[#This Row],[Max pH]])/2</f>
        <v>7.1</v>
      </c>
      <c r="N1646">
        <v>38</v>
      </c>
      <c r="O1646">
        <v>74</v>
      </c>
      <c r="P1646">
        <f>(Table1[[#This Row],[Min Conductivity]]+Table1[[#This Row],[Max Conductivity]])/2</f>
        <v>56</v>
      </c>
      <c r="Q1646">
        <v>0.1</v>
      </c>
      <c r="R1646">
        <v>1.4</v>
      </c>
      <c r="S1646">
        <f>(Table1[[#This Row],[Min BOD]]+Table1[[#This Row],[Max BOD]])/2</f>
        <v>0.75</v>
      </c>
      <c r="T1646">
        <v>0.01</v>
      </c>
      <c r="U1646">
        <v>0.06</v>
      </c>
      <c r="V1646">
        <f>(Table1[[#This Row],[Min Nitrate N + Nitrite N]]+Table1[[#This Row],[Max Nitrate N + Nitrite N]])/2</f>
        <v>3.4999999999999996E-2</v>
      </c>
      <c r="W1646">
        <v>40</v>
      </c>
      <c r="X1646">
        <v>140</v>
      </c>
      <c r="Y1646">
        <f>(Table1[[#This Row],[Min Fecal Coliform]]+Table1[[#This Row],[Max Fecal Coliform]])/2</f>
        <v>90</v>
      </c>
      <c r="Z1646">
        <v>120</v>
      </c>
      <c r="AA1646">
        <v>540</v>
      </c>
      <c r="AB1646">
        <f>(Table1[[#This Row],[Min Total Coliform]]+Table1[[#This Row],[Max Total Coliform]])/2</f>
        <v>330</v>
      </c>
      <c r="AC1646">
        <f>MIN(10, (Table1[[#This Row],[Avg BOD]]/4)*10)</f>
        <v>1.875</v>
      </c>
      <c r="AD1646">
        <f>MIN(10, (Table1[[#This Row],[Avg Fecal Coliform]]/600)*10)</f>
        <v>1.5</v>
      </c>
      <c r="AE1646">
        <f>MIN(10, (Table1[[#This Row],[Avg Nitrate N + Nitrite N]]/10)*10)</f>
        <v>3.4999999999999996E-2</v>
      </c>
      <c r="AF1646">
        <f>IF(OR(Table1[[#This Row],[Avg pH]]&lt;6.5,Table1[[#This Row],[Avg pH]]&gt;8.5),10,0)</f>
        <v>0</v>
      </c>
      <c r="AG1646">
        <f>MAX(0, 10-(2*Table1[[#This Row],[Avg Dissolved Oxygen]]))</f>
        <v>0</v>
      </c>
      <c r="AH1646">
        <f>(Table1[[#This Row],[Fecal Score]]*0.3) + (Table1[[#This Row],[BOD Score]]*0.25) + (Table1[[#This Row],[Nitrate Score]]*0.2) + (Table1[[#This Row],[pH Score]]*0.15) + (Table1[[#This Row],[Dissolved Oxygen Score]]*0.1)</f>
        <v>0.92574999999999996</v>
      </c>
      <c r="AI1646">
        <v>2020</v>
      </c>
    </row>
    <row r="1647" spans="1:35">
      <c r="A1647">
        <v>2328</v>
      </c>
      <c r="B1647" t="s">
        <v>218</v>
      </c>
      <c r="C1647" t="s">
        <v>1</v>
      </c>
      <c r="D1647" t="s">
        <v>206</v>
      </c>
      <c r="E1647">
        <v>23</v>
      </c>
      <c r="F1647">
        <v>28</v>
      </c>
      <c r="G1647">
        <f>(Table1[[#This Row],[Min Temperature]]+Table1[[#This Row],[Max Temperature]])/2</f>
        <v>25.5</v>
      </c>
      <c r="H1647">
        <v>6.8</v>
      </c>
      <c r="I1647">
        <v>7.9</v>
      </c>
      <c r="J1647">
        <f>(Table1[[#This Row],[Min Dissolved Oxygen]]+Table1[[#This Row],[Max Dissolved Oxygen]])/2</f>
        <v>7.35</v>
      </c>
      <c r="K1647">
        <v>6.7</v>
      </c>
      <c r="L1647">
        <v>7.8</v>
      </c>
      <c r="M1647">
        <f>(Table1[[#This Row],[Min pH]]+Table1[[#This Row],[Max pH]])/2</f>
        <v>7.25</v>
      </c>
      <c r="N1647">
        <v>91</v>
      </c>
      <c r="O1647">
        <v>128</v>
      </c>
      <c r="P1647">
        <f>(Table1[[#This Row],[Min Conductivity]]+Table1[[#This Row],[Max Conductivity]])/2</f>
        <v>109.5</v>
      </c>
      <c r="Q1647">
        <v>0.1</v>
      </c>
      <c r="R1647">
        <v>1.2</v>
      </c>
      <c r="S1647">
        <f>(Table1[[#This Row],[Min BOD]]+Table1[[#This Row],[Max BOD]])/2</f>
        <v>0.65</v>
      </c>
      <c r="T1647">
        <v>0.01</v>
      </c>
      <c r="U1647">
        <v>1.47</v>
      </c>
      <c r="V1647">
        <f>(Table1[[#This Row],[Min Nitrate N + Nitrite N]]+Table1[[#This Row],[Max Nitrate N + Nitrite N]])/2</f>
        <v>0.74</v>
      </c>
      <c r="W1647">
        <v>2</v>
      </c>
      <c r="X1647">
        <v>600</v>
      </c>
      <c r="Y1647">
        <f>(Table1[[#This Row],[Min Fecal Coliform]]+Table1[[#This Row],[Max Fecal Coliform]])/2</f>
        <v>301</v>
      </c>
      <c r="Z1647">
        <v>2</v>
      </c>
      <c r="AA1647">
        <v>920</v>
      </c>
      <c r="AB1647">
        <f>(Table1[[#This Row],[Min Total Coliform]]+Table1[[#This Row],[Max Total Coliform]])/2</f>
        <v>461</v>
      </c>
      <c r="AC1647">
        <f>MIN(10, (Table1[[#This Row],[Avg BOD]]/4)*10)</f>
        <v>1.625</v>
      </c>
      <c r="AD1647">
        <f>MIN(10, (Table1[[#This Row],[Avg Fecal Coliform]]/600)*10)</f>
        <v>5.0166666666666675</v>
      </c>
      <c r="AE1647">
        <f>MIN(10, (Table1[[#This Row],[Avg Nitrate N + Nitrite N]]/10)*10)</f>
        <v>0.74</v>
      </c>
      <c r="AF1647">
        <f>IF(OR(Table1[[#This Row],[Avg pH]]&lt;6.5,Table1[[#This Row],[Avg pH]]&gt;8.5),10,0)</f>
        <v>0</v>
      </c>
      <c r="AG1647">
        <f>MAX(0, 10-(2*Table1[[#This Row],[Avg Dissolved Oxygen]]))</f>
        <v>0</v>
      </c>
      <c r="AH1647">
        <f>(Table1[[#This Row],[Fecal Score]]*0.3) + (Table1[[#This Row],[BOD Score]]*0.25) + (Table1[[#This Row],[Nitrate Score]]*0.2) + (Table1[[#This Row],[pH Score]]*0.15) + (Table1[[#This Row],[Dissolved Oxygen Score]]*0.1)</f>
        <v>2.05925</v>
      </c>
      <c r="AI1647">
        <v>2020</v>
      </c>
    </row>
    <row r="1648" spans="1:35">
      <c r="A1648">
        <v>2329</v>
      </c>
      <c r="B1648" t="s">
        <v>219</v>
      </c>
      <c r="C1648" t="s">
        <v>1</v>
      </c>
      <c r="D1648" t="s">
        <v>206</v>
      </c>
      <c r="E1648">
        <v>24</v>
      </c>
      <c r="F1648">
        <v>29</v>
      </c>
      <c r="G1648">
        <f>(Table1[[#This Row],[Min Temperature]]+Table1[[#This Row],[Max Temperature]])/2</f>
        <v>26.5</v>
      </c>
      <c r="H1648">
        <v>7.6</v>
      </c>
      <c r="I1648">
        <v>8.3000000000000007</v>
      </c>
      <c r="J1648">
        <f>(Table1[[#This Row],[Min Dissolved Oxygen]]+Table1[[#This Row],[Max Dissolved Oxygen]])/2</f>
        <v>7.95</v>
      </c>
      <c r="K1648">
        <v>6.3</v>
      </c>
      <c r="L1648">
        <v>7.4</v>
      </c>
      <c r="M1648">
        <f>(Table1[[#This Row],[Min pH]]+Table1[[#This Row],[Max pH]])/2</f>
        <v>6.85</v>
      </c>
      <c r="N1648">
        <v>20</v>
      </c>
      <c r="O1648">
        <v>51</v>
      </c>
      <c r="P1648">
        <f>(Table1[[#This Row],[Min Conductivity]]+Table1[[#This Row],[Max Conductivity]])/2</f>
        <v>35.5</v>
      </c>
      <c r="Q1648">
        <v>0.1</v>
      </c>
      <c r="R1648">
        <v>2.1</v>
      </c>
      <c r="S1648">
        <f>(Table1[[#This Row],[Min BOD]]+Table1[[#This Row],[Max BOD]])/2</f>
        <v>1.1000000000000001</v>
      </c>
      <c r="T1648">
        <v>0.05</v>
      </c>
      <c r="U1648">
        <v>0.95</v>
      </c>
      <c r="V1648">
        <f>(Table1[[#This Row],[Min Nitrate N + Nitrite N]]+Table1[[#This Row],[Max Nitrate N + Nitrite N]])/2</f>
        <v>0.5</v>
      </c>
      <c r="W1648">
        <v>40</v>
      </c>
      <c r="X1648">
        <v>2200</v>
      </c>
      <c r="Y1648">
        <f>(Table1[[#This Row],[Min Fecal Coliform]]+Table1[[#This Row],[Max Fecal Coliform]])/2</f>
        <v>1120</v>
      </c>
      <c r="Z1648">
        <v>58</v>
      </c>
      <c r="AA1648">
        <v>7000</v>
      </c>
      <c r="AB1648">
        <f>(Table1[[#This Row],[Min Total Coliform]]+Table1[[#This Row],[Max Total Coliform]])/2</f>
        <v>3529</v>
      </c>
      <c r="AC1648">
        <f>MIN(10, (Table1[[#This Row],[Avg BOD]]/4)*10)</f>
        <v>2.75</v>
      </c>
      <c r="AD1648">
        <f>MIN(10, (Table1[[#This Row],[Avg Fecal Coliform]]/600)*10)</f>
        <v>10</v>
      </c>
      <c r="AE1648">
        <f>MIN(10, (Table1[[#This Row],[Avg Nitrate N + Nitrite N]]/10)*10)</f>
        <v>0.5</v>
      </c>
      <c r="AF1648">
        <f>IF(OR(Table1[[#This Row],[Avg pH]]&lt;6.5,Table1[[#This Row],[Avg pH]]&gt;8.5),10,0)</f>
        <v>0</v>
      </c>
      <c r="AG1648">
        <f>MAX(0, 10-(2*Table1[[#This Row],[Avg Dissolved Oxygen]]))</f>
        <v>0</v>
      </c>
      <c r="AH1648">
        <f>(Table1[[#This Row],[Fecal Score]]*0.3) + (Table1[[#This Row],[BOD Score]]*0.25) + (Table1[[#This Row],[Nitrate Score]]*0.2) + (Table1[[#This Row],[pH Score]]*0.15) + (Table1[[#This Row],[Dissolved Oxygen Score]]*0.1)</f>
        <v>3.7875000000000001</v>
      </c>
      <c r="AI1648">
        <v>2020</v>
      </c>
    </row>
    <row r="1649" spans="1:35">
      <c r="A1649">
        <v>2330</v>
      </c>
      <c r="B1649" t="s">
        <v>220</v>
      </c>
      <c r="C1649" t="s">
        <v>1</v>
      </c>
      <c r="D1649" t="s">
        <v>206</v>
      </c>
      <c r="E1649">
        <v>25</v>
      </c>
      <c r="F1649">
        <v>29</v>
      </c>
      <c r="G1649">
        <f>(Table1[[#This Row],[Min Temperature]]+Table1[[#This Row],[Max Temperature]])/2</f>
        <v>27</v>
      </c>
      <c r="H1649">
        <v>7.4</v>
      </c>
      <c r="I1649">
        <v>8.1999999999999993</v>
      </c>
      <c r="J1649">
        <f>(Table1[[#This Row],[Min Dissolved Oxygen]]+Table1[[#This Row],[Max Dissolved Oxygen]])/2</f>
        <v>7.8</v>
      </c>
      <c r="K1649">
        <v>6.7</v>
      </c>
      <c r="L1649">
        <v>7.4</v>
      </c>
      <c r="M1649">
        <f>(Table1[[#This Row],[Min pH]]+Table1[[#This Row],[Max pH]])/2</f>
        <v>7.0500000000000007</v>
      </c>
      <c r="N1649">
        <v>16</v>
      </c>
      <c r="O1649">
        <v>30</v>
      </c>
      <c r="P1649">
        <f>(Table1[[#This Row],[Min Conductivity]]+Table1[[#This Row],[Max Conductivity]])/2</f>
        <v>23</v>
      </c>
      <c r="Q1649">
        <v>0.1</v>
      </c>
      <c r="R1649">
        <v>1.8</v>
      </c>
      <c r="S1649">
        <f>(Table1[[#This Row],[Min BOD]]+Table1[[#This Row],[Max BOD]])/2</f>
        <v>0.95000000000000007</v>
      </c>
      <c r="T1649">
        <v>0.01</v>
      </c>
      <c r="U1649">
        <v>0.12</v>
      </c>
      <c r="V1649">
        <f>(Table1[[#This Row],[Min Nitrate N + Nitrite N]]+Table1[[#This Row],[Max Nitrate N + Nitrite N]])/2</f>
        <v>6.5000000000000002E-2</v>
      </c>
      <c r="W1649">
        <v>10</v>
      </c>
      <c r="X1649">
        <v>140</v>
      </c>
      <c r="Y1649">
        <f>(Table1[[#This Row],[Min Fecal Coliform]]+Table1[[#This Row],[Max Fecal Coliform]])/2</f>
        <v>75</v>
      </c>
      <c r="Z1649">
        <v>17</v>
      </c>
      <c r="AA1649">
        <v>330</v>
      </c>
      <c r="AB1649">
        <f>(Table1[[#This Row],[Min Total Coliform]]+Table1[[#This Row],[Max Total Coliform]])/2</f>
        <v>173.5</v>
      </c>
      <c r="AC1649">
        <f>MIN(10, (Table1[[#This Row],[Avg BOD]]/4)*10)</f>
        <v>2.375</v>
      </c>
      <c r="AD1649">
        <f>MIN(10, (Table1[[#This Row],[Avg Fecal Coliform]]/600)*10)</f>
        <v>1.25</v>
      </c>
      <c r="AE1649">
        <f>MIN(10, (Table1[[#This Row],[Avg Nitrate N + Nitrite N]]/10)*10)</f>
        <v>6.5000000000000002E-2</v>
      </c>
      <c r="AF1649">
        <f>IF(OR(Table1[[#This Row],[Avg pH]]&lt;6.5,Table1[[#This Row],[Avg pH]]&gt;8.5),10,0)</f>
        <v>0</v>
      </c>
      <c r="AG1649">
        <f>MAX(0, 10-(2*Table1[[#This Row],[Avg Dissolved Oxygen]]))</f>
        <v>0</v>
      </c>
      <c r="AH1649">
        <f>(Table1[[#This Row],[Fecal Score]]*0.3) + (Table1[[#This Row],[BOD Score]]*0.25) + (Table1[[#This Row],[Nitrate Score]]*0.2) + (Table1[[#This Row],[pH Score]]*0.15) + (Table1[[#This Row],[Dissolved Oxygen Score]]*0.1)</f>
        <v>0.98175000000000001</v>
      </c>
      <c r="AI1649">
        <v>2020</v>
      </c>
    </row>
    <row r="1650" spans="1:35">
      <c r="A1650">
        <v>3470</v>
      </c>
      <c r="B1650" t="s">
        <v>221</v>
      </c>
      <c r="C1650" t="s">
        <v>1</v>
      </c>
      <c r="D1650" t="s">
        <v>206</v>
      </c>
      <c r="E1650">
        <v>26</v>
      </c>
      <c r="F1650">
        <v>29</v>
      </c>
      <c r="G1650">
        <f>(Table1[[#This Row],[Min Temperature]]+Table1[[#This Row],[Max Temperature]])/2</f>
        <v>27.5</v>
      </c>
      <c r="H1650">
        <v>1.8</v>
      </c>
      <c r="I1650">
        <v>6.9</v>
      </c>
      <c r="J1650">
        <f>(Table1[[#This Row],[Min Dissolved Oxygen]]+Table1[[#This Row],[Max Dissolved Oxygen]])/2</f>
        <v>4.3500000000000005</v>
      </c>
      <c r="K1650">
        <v>6</v>
      </c>
      <c r="L1650">
        <v>7.2</v>
      </c>
      <c r="M1650">
        <f>(Table1[[#This Row],[Min pH]]+Table1[[#This Row],[Max pH]])/2</f>
        <v>6.6</v>
      </c>
      <c r="N1650">
        <v>102</v>
      </c>
      <c r="O1650">
        <v>212</v>
      </c>
      <c r="P1650">
        <f>(Table1[[#This Row],[Min Conductivity]]+Table1[[#This Row],[Max Conductivity]])/2</f>
        <v>157</v>
      </c>
      <c r="Q1650">
        <v>1.4</v>
      </c>
      <c r="R1650">
        <v>13.2</v>
      </c>
      <c r="S1650">
        <f>(Table1[[#This Row],[Min BOD]]+Table1[[#This Row],[Max BOD]])/2</f>
        <v>7.3</v>
      </c>
      <c r="T1650">
        <v>0.01</v>
      </c>
      <c r="U1650">
        <v>0.01</v>
      </c>
      <c r="V1650">
        <f>(Table1[[#This Row],[Min Nitrate N + Nitrite N]]+Table1[[#This Row],[Max Nitrate N + Nitrite N]])/2</f>
        <v>0.01</v>
      </c>
      <c r="W1650">
        <v>100</v>
      </c>
      <c r="X1650">
        <v>400</v>
      </c>
      <c r="Y1650">
        <f>(Table1[[#This Row],[Min Fecal Coliform]]+Table1[[#This Row],[Max Fecal Coliform]])/2</f>
        <v>250</v>
      </c>
      <c r="Z1650">
        <v>400</v>
      </c>
      <c r="AA1650">
        <v>1400</v>
      </c>
      <c r="AB1650">
        <f>(Table1[[#This Row],[Min Total Coliform]]+Table1[[#This Row],[Max Total Coliform]])/2</f>
        <v>900</v>
      </c>
      <c r="AC1650">
        <f>MIN(10, (Table1[[#This Row],[Avg BOD]]/4)*10)</f>
        <v>10</v>
      </c>
      <c r="AD1650">
        <f>MIN(10, (Table1[[#This Row],[Avg Fecal Coliform]]/600)*10)</f>
        <v>4.166666666666667</v>
      </c>
      <c r="AE1650">
        <f>MIN(10, (Table1[[#This Row],[Avg Nitrate N + Nitrite N]]/10)*10)</f>
        <v>0.01</v>
      </c>
      <c r="AF1650">
        <f>IF(OR(Table1[[#This Row],[Avg pH]]&lt;6.5,Table1[[#This Row],[Avg pH]]&gt;8.5),10,0)</f>
        <v>0</v>
      </c>
      <c r="AG1650">
        <f>MAX(0, 10-(2*Table1[[#This Row],[Avg Dissolved Oxygen]]))</f>
        <v>1.2999999999999989</v>
      </c>
      <c r="AH1650">
        <f>(Table1[[#This Row],[Fecal Score]]*0.3) + (Table1[[#This Row],[BOD Score]]*0.25) + (Table1[[#This Row],[Nitrate Score]]*0.2) + (Table1[[#This Row],[pH Score]]*0.15) + (Table1[[#This Row],[Dissolved Oxygen Score]]*0.1)</f>
        <v>3.8819999999999997</v>
      </c>
      <c r="AI1650">
        <v>2020</v>
      </c>
    </row>
    <row r="1651" spans="1:35">
      <c r="A1651">
        <v>2325</v>
      </c>
      <c r="B1651" t="s">
        <v>222</v>
      </c>
      <c r="C1651" t="s">
        <v>8</v>
      </c>
      <c r="D1651" t="s">
        <v>206</v>
      </c>
      <c r="E1651">
        <v>26</v>
      </c>
      <c r="F1651">
        <v>29</v>
      </c>
      <c r="G1651">
        <f>(Table1[[#This Row],[Min Temperature]]+Table1[[#This Row],[Max Temperature]])/2</f>
        <v>27.5</v>
      </c>
      <c r="H1651">
        <v>0.9</v>
      </c>
      <c r="I1651">
        <v>4.7</v>
      </c>
      <c r="J1651">
        <f>(Table1[[#This Row],[Min Dissolved Oxygen]]+Table1[[#This Row],[Max Dissolved Oxygen]])/2</f>
        <v>2.8000000000000003</v>
      </c>
      <c r="K1651">
        <v>6.8</v>
      </c>
      <c r="L1651">
        <v>8.1999999999999993</v>
      </c>
      <c r="M1651">
        <f>(Table1[[#This Row],[Min pH]]+Table1[[#This Row],[Max pH]])/2</f>
        <v>7.5</v>
      </c>
      <c r="N1651">
        <v>265</v>
      </c>
      <c r="O1651">
        <v>362</v>
      </c>
      <c r="P1651">
        <f>(Table1[[#This Row],[Min Conductivity]]+Table1[[#This Row],[Max Conductivity]])/2</f>
        <v>313.5</v>
      </c>
      <c r="Q1651">
        <v>6.6</v>
      </c>
      <c r="R1651">
        <v>23.4</v>
      </c>
      <c r="S1651">
        <f>(Table1[[#This Row],[Min BOD]]+Table1[[#This Row],[Max BOD]])/2</f>
        <v>15</v>
      </c>
      <c r="T1651">
        <v>0.01</v>
      </c>
      <c r="U1651">
        <v>0.01</v>
      </c>
      <c r="V1651">
        <f>(Table1[[#This Row],[Min Nitrate N + Nitrite N]]+Table1[[#This Row],[Max Nitrate N + Nitrite N]])/2</f>
        <v>0.01</v>
      </c>
      <c r="W1651">
        <v>400</v>
      </c>
      <c r="X1651">
        <v>1000</v>
      </c>
      <c r="Y1651">
        <f>(Table1[[#This Row],[Min Fecal Coliform]]+Table1[[#This Row],[Max Fecal Coliform]])/2</f>
        <v>700</v>
      </c>
      <c r="Z1651">
        <v>1700</v>
      </c>
      <c r="AA1651">
        <v>2800</v>
      </c>
      <c r="AB1651">
        <f>(Table1[[#This Row],[Min Total Coliform]]+Table1[[#This Row],[Max Total Coliform]])/2</f>
        <v>2250</v>
      </c>
      <c r="AC1651">
        <f>MIN(10, (Table1[[#This Row],[Avg BOD]]/4)*10)</f>
        <v>10</v>
      </c>
      <c r="AD1651">
        <f>MIN(10, (Table1[[#This Row],[Avg Fecal Coliform]]/600)*10)</f>
        <v>10</v>
      </c>
      <c r="AE1651">
        <f>MIN(10, (Table1[[#This Row],[Avg Nitrate N + Nitrite N]]/10)*10)</f>
        <v>0.01</v>
      </c>
      <c r="AF1651">
        <f>IF(OR(Table1[[#This Row],[Avg pH]]&lt;6.5,Table1[[#This Row],[Avg pH]]&gt;8.5),10,0)</f>
        <v>0</v>
      </c>
      <c r="AG1651">
        <f>MAX(0, 10-(2*Table1[[#This Row],[Avg Dissolved Oxygen]]))</f>
        <v>4.3999999999999995</v>
      </c>
      <c r="AH1651">
        <f>(Table1[[#This Row],[Fecal Score]]*0.3) + (Table1[[#This Row],[BOD Score]]*0.25) + (Table1[[#This Row],[Nitrate Score]]*0.2) + (Table1[[#This Row],[pH Score]]*0.15) + (Table1[[#This Row],[Dissolved Oxygen Score]]*0.1)</f>
        <v>5.9420000000000002</v>
      </c>
      <c r="AI1651">
        <v>2020</v>
      </c>
    </row>
    <row r="1652" spans="1:35">
      <c r="A1652">
        <v>3462</v>
      </c>
      <c r="B1652" t="s">
        <v>223</v>
      </c>
      <c r="C1652" t="s">
        <v>8</v>
      </c>
      <c r="D1652" t="s">
        <v>206</v>
      </c>
      <c r="E1652">
        <v>23</v>
      </c>
      <c r="F1652">
        <v>29</v>
      </c>
      <c r="G1652">
        <f>(Table1[[#This Row],[Min Temperature]]+Table1[[#This Row],[Max Temperature]])/2</f>
        <v>26</v>
      </c>
      <c r="H1652">
        <v>5.7</v>
      </c>
      <c r="I1652">
        <v>8</v>
      </c>
      <c r="J1652">
        <f>(Table1[[#This Row],[Min Dissolved Oxygen]]+Table1[[#This Row],[Max Dissolved Oxygen]])/2</f>
        <v>6.85</v>
      </c>
      <c r="K1652">
        <v>6.5</v>
      </c>
      <c r="L1652">
        <v>8.1</v>
      </c>
      <c r="M1652">
        <f>(Table1[[#This Row],[Min pH]]+Table1[[#This Row],[Max pH]])/2</f>
        <v>7.3</v>
      </c>
      <c r="N1652">
        <v>51</v>
      </c>
      <c r="O1652">
        <v>73</v>
      </c>
      <c r="P1652">
        <f>(Table1[[#This Row],[Min Conductivity]]+Table1[[#This Row],[Max Conductivity]])/2</f>
        <v>62</v>
      </c>
      <c r="Q1652">
        <v>0.1</v>
      </c>
      <c r="R1652">
        <v>1</v>
      </c>
      <c r="S1652">
        <f>(Table1[[#This Row],[Min BOD]]+Table1[[#This Row],[Max BOD]])/2</f>
        <v>0.55000000000000004</v>
      </c>
      <c r="T1652">
        <v>0.01</v>
      </c>
      <c r="U1652">
        <v>0.38</v>
      </c>
      <c r="V1652">
        <f>(Table1[[#This Row],[Min Nitrate N + Nitrite N]]+Table1[[#This Row],[Max Nitrate N + Nitrite N]])/2</f>
        <v>0.19500000000000001</v>
      </c>
      <c r="W1652">
        <v>31</v>
      </c>
      <c r="X1652">
        <v>920</v>
      </c>
      <c r="Y1652">
        <f>(Table1[[#This Row],[Min Fecal Coliform]]+Table1[[#This Row],[Max Fecal Coliform]])/2</f>
        <v>475.5</v>
      </c>
      <c r="Z1652">
        <v>54</v>
      </c>
      <c r="AA1652">
        <v>1200</v>
      </c>
      <c r="AB1652">
        <f>(Table1[[#This Row],[Min Total Coliform]]+Table1[[#This Row],[Max Total Coliform]])/2</f>
        <v>627</v>
      </c>
      <c r="AC1652">
        <f>MIN(10, (Table1[[#This Row],[Avg BOD]]/4)*10)</f>
        <v>1.375</v>
      </c>
      <c r="AD1652">
        <f>MIN(10, (Table1[[#This Row],[Avg Fecal Coliform]]/600)*10)</f>
        <v>7.9249999999999998</v>
      </c>
      <c r="AE1652">
        <f>MIN(10, (Table1[[#This Row],[Avg Nitrate N + Nitrite N]]/10)*10)</f>
        <v>0.19500000000000001</v>
      </c>
      <c r="AF1652">
        <f>IF(OR(Table1[[#This Row],[Avg pH]]&lt;6.5,Table1[[#This Row],[Avg pH]]&gt;8.5),10,0)</f>
        <v>0</v>
      </c>
      <c r="AG1652">
        <f>MAX(0, 10-(2*Table1[[#This Row],[Avg Dissolved Oxygen]]))</f>
        <v>0</v>
      </c>
      <c r="AH1652">
        <f>(Table1[[#This Row],[Fecal Score]]*0.3) + (Table1[[#This Row],[BOD Score]]*0.25) + (Table1[[#This Row],[Nitrate Score]]*0.2) + (Table1[[#This Row],[pH Score]]*0.15) + (Table1[[#This Row],[Dissolved Oxygen Score]]*0.1)</f>
        <v>2.7602500000000001</v>
      </c>
      <c r="AI1652">
        <v>2020</v>
      </c>
    </row>
    <row r="1653" spans="1:35">
      <c r="A1653">
        <v>1401</v>
      </c>
      <c r="B1653" t="s">
        <v>628</v>
      </c>
      <c r="C1653" t="s">
        <v>8</v>
      </c>
      <c r="D1653" t="s">
        <v>225</v>
      </c>
      <c r="E1653">
        <v>31</v>
      </c>
      <c r="F1653">
        <v>32</v>
      </c>
      <c r="G1653">
        <f>(Table1[[#This Row],[Min Temperature]]+Table1[[#This Row],[Max Temperature]])/2</f>
        <v>31.5</v>
      </c>
      <c r="H1653" s="1">
        <v>3.9770053475935701</v>
      </c>
      <c r="I1653" s="1">
        <v>7.0112299465240699</v>
      </c>
      <c r="J1653" s="1">
        <f>(Table1[[#This Row],[Min Dissolved Oxygen]]+Table1[[#This Row],[Max Dissolved Oxygen]])/2</f>
        <v>5.49411764705882</v>
      </c>
      <c r="K1653">
        <v>8.6999999999999993</v>
      </c>
      <c r="L1653">
        <v>8.6999999999999993</v>
      </c>
      <c r="M1653">
        <f>(Table1[[#This Row],[Min pH]]+Table1[[#This Row],[Max pH]])/2</f>
        <v>8.6999999999999993</v>
      </c>
      <c r="N1653">
        <v>471</v>
      </c>
      <c r="O1653">
        <v>586</v>
      </c>
      <c r="P1653">
        <f>(Table1[[#This Row],[Min Conductivity]]+Table1[[#This Row],[Max Conductivity]])/2</f>
        <v>528.5</v>
      </c>
      <c r="Q1653" s="1">
        <v>3.4344582593250399</v>
      </c>
      <c r="R1653" s="1">
        <v>14.729307282415601</v>
      </c>
      <c r="S1653" s="1">
        <f>(Table1[[#This Row],[Min BOD]]+Table1[[#This Row],[Max BOD]])/2</f>
        <v>9.0818827708703207</v>
      </c>
      <c r="T1653" s="1">
        <v>1.02966469428008</v>
      </c>
      <c r="U1653" s="1">
        <v>6.1141617357001996</v>
      </c>
      <c r="V1653" s="1">
        <f>(Table1[[#This Row],[Min Nitrate N + Nitrite N]]+Table1[[#This Row],[Max Nitrate N + Nitrite N]])/2</f>
        <v>3.5719132149901398</v>
      </c>
      <c r="W1653" s="1">
        <v>881.63300970873797</v>
      </c>
      <c r="X1653" s="1">
        <v>297613.623300971</v>
      </c>
      <c r="Y1653" s="1">
        <f>(Table1[[#This Row],[Min Fecal Coliform]]+Table1[[#This Row],[Max Fecal Coliform]])/2</f>
        <v>149247.62815533986</v>
      </c>
      <c r="Z1653" s="1">
        <v>7234.2093023255802</v>
      </c>
      <c r="AA1653" s="1">
        <v>2663074.23643411</v>
      </c>
      <c r="AB1653" s="1">
        <f>(Table1[[#This Row],[Min Total Coliform]]+Table1[[#This Row],[Max Total Coliform]])/2</f>
        <v>1335154.2228682179</v>
      </c>
      <c r="AC1653" s="1">
        <f>MIN(10, (Table1[[#This Row],[Avg BOD]]/4)*10)</f>
        <v>10</v>
      </c>
      <c r="AD1653" s="1">
        <f>MIN(10, (Table1[[#This Row],[Avg Fecal Coliform]]/600)*10)</f>
        <v>10</v>
      </c>
      <c r="AE1653" s="1">
        <f>MIN(10, (Table1[[#This Row],[Avg Nitrate N + Nitrite N]]/10)*10)</f>
        <v>3.5719132149901398</v>
      </c>
      <c r="AF1653" s="1">
        <f>IF(OR(Table1[[#This Row],[Avg pH]]&lt;6.5,Table1[[#This Row],[Avg pH]]&gt;8.5),10,0)</f>
        <v>10</v>
      </c>
      <c r="AG1653" s="1">
        <f>MAX(0, 10-(2*Table1[[#This Row],[Avg Dissolved Oxygen]]))</f>
        <v>0</v>
      </c>
      <c r="AH1653" s="1">
        <f>(Table1[[#This Row],[Fecal Score]]*0.3) + (Table1[[#This Row],[BOD Score]]*0.25) + (Table1[[#This Row],[Nitrate Score]]*0.2) + (Table1[[#This Row],[pH Score]]*0.15) + (Table1[[#This Row],[Dissolved Oxygen Score]]*0.1)</f>
        <v>7.7143826429980278</v>
      </c>
      <c r="AI1653">
        <v>2020</v>
      </c>
    </row>
    <row r="1654" spans="1:35">
      <c r="A1654">
        <v>4557</v>
      </c>
      <c r="B1654" t="s">
        <v>629</v>
      </c>
      <c r="C1654" t="s">
        <v>8</v>
      </c>
      <c r="D1654" t="s">
        <v>225</v>
      </c>
      <c r="E1654">
        <v>27</v>
      </c>
      <c r="F1654">
        <v>29</v>
      </c>
      <c r="G1654">
        <f>(Table1[[#This Row],[Min Temperature]]+Table1[[#This Row],[Max Temperature]])/2</f>
        <v>28</v>
      </c>
      <c r="H1654" s="1">
        <v>3.9770053475935701</v>
      </c>
      <c r="I1654" s="1">
        <v>7.0112299465240699</v>
      </c>
      <c r="J1654" s="1">
        <f>(Table1[[#This Row],[Min Dissolved Oxygen]]+Table1[[#This Row],[Max Dissolved Oxygen]])/2</f>
        <v>5.49411764705882</v>
      </c>
      <c r="K1654">
        <v>7.2</v>
      </c>
      <c r="L1654">
        <v>9.5</v>
      </c>
      <c r="M1654">
        <f>(Table1[[#This Row],[Min pH]]+Table1[[#This Row],[Max pH]])/2</f>
        <v>8.35</v>
      </c>
      <c r="N1654">
        <v>490</v>
      </c>
      <c r="O1654">
        <v>1648</v>
      </c>
      <c r="P1654">
        <f>(Table1[[#This Row],[Min Conductivity]]+Table1[[#This Row],[Max Conductivity]])/2</f>
        <v>1069</v>
      </c>
      <c r="Q1654" s="1">
        <v>3.4344582593250399</v>
      </c>
      <c r="R1654" s="1">
        <v>14.729307282415601</v>
      </c>
      <c r="S1654" s="1">
        <f>(Table1[[#This Row],[Min BOD]]+Table1[[#This Row],[Max BOD]])/2</f>
        <v>9.0818827708703207</v>
      </c>
      <c r="T1654" s="1">
        <v>1.02966469428008</v>
      </c>
      <c r="U1654" s="1">
        <v>6.1141617357001996</v>
      </c>
      <c r="V1654" s="1">
        <f>(Table1[[#This Row],[Min Nitrate N + Nitrite N]]+Table1[[#This Row],[Max Nitrate N + Nitrite N]])/2</f>
        <v>3.5719132149901398</v>
      </c>
      <c r="W1654" s="1">
        <v>881.63300970873797</v>
      </c>
      <c r="X1654" s="1">
        <v>297613.623300971</v>
      </c>
      <c r="Y1654" s="1">
        <f>(Table1[[#This Row],[Min Fecal Coliform]]+Table1[[#This Row],[Max Fecal Coliform]])/2</f>
        <v>149247.62815533986</v>
      </c>
      <c r="Z1654" s="1">
        <v>7234.2093023255802</v>
      </c>
      <c r="AA1654" s="1">
        <v>2663074.23643411</v>
      </c>
      <c r="AB1654" s="1">
        <f>(Table1[[#This Row],[Min Total Coliform]]+Table1[[#This Row],[Max Total Coliform]])/2</f>
        <v>1335154.2228682179</v>
      </c>
      <c r="AC1654" s="1">
        <f>MIN(10, (Table1[[#This Row],[Avg BOD]]/4)*10)</f>
        <v>10</v>
      </c>
      <c r="AD1654" s="1">
        <f>MIN(10, (Table1[[#This Row],[Avg Fecal Coliform]]/600)*10)</f>
        <v>10</v>
      </c>
      <c r="AE1654" s="1">
        <f>MIN(10, (Table1[[#This Row],[Avg Nitrate N + Nitrite N]]/10)*10)</f>
        <v>3.5719132149901398</v>
      </c>
      <c r="AF1654" s="1">
        <f>IF(OR(Table1[[#This Row],[Avg pH]]&lt;6.5,Table1[[#This Row],[Avg pH]]&gt;8.5),10,0)</f>
        <v>0</v>
      </c>
      <c r="AG1654" s="1">
        <f>MAX(0, 10-(2*Table1[[#This Row],[Avg Dissolved Oxygen]]))</f>
        <v>0</v>
      </c>
      <c r="AH1654" s="1">
        <f>(Table1[[#This Row],[Fecal Score]]*0.3) + (Table1[[#This Row],[BOD Score]]*0.25) + (Table1[[#This Row],[Nitrate Score]]*0.2) + (Table1[[#This Row],[pH Score]]*0.15) + (Table1[[#This Row],[Dissolved Oxygen Score]]*0.1)</f>
        <v>6.2143826429980278</v>
      </c>
      <c r="AI1654">
        <v>2020</v>
      </c>
    </row>
    <row r="1655" spans="1:35">
      <c r="A1655">
        <v>4568</v>
      </c>
      <c r="B1655" t="s">
        <v>630</v>
      </c>
      <c r="C1655" t="s">
        <v>8</v>
      </c>
      <c r="D1655" t="s">
        <v>225</v>
      </c>
      <c r="E1655">
        <v>27</v>
      </c>
      <c r="F1655">
        <v>29</v>
      </c>
      <c r="G1655">
        <f>(Table1[[#This Row],[Min Temperature]]+Table1[[#This Row],[Max Temperature]])/2</f>
        <v>28</v>
      </c>
      <c r="H1655" s="1">
        <v>3.9770053475935701</v>
      </c>
      <c r="I1655" s="1">
        <v>7.0112299465240699</v>
      </c>
      <c r="J1655" s="1">
        <f>(Table1[[#This Row],[Min Dissolved Oxygen]]+Table1[[#This Row],[Max Dissolved Oxygen]])/2</f>
        <v>5.49411764705882</v>
      </c>
      <c r="K1655">
        <v>6.8</v>
      </c>
      <c r="L1655">
        <v>7.7</v>
      </c>
      <c r="M1655">
        <f>(Table1[[#This Row],[Min pH]]+Table1[[#This Row],[Max pH]])/2</f>
        <v>7.25</v>
      </c>
      <c r="N1655">
        <v>646</v>
      </c>
      <c r="O1655">
        <v>1663</v>
      </c>
      <c r="P1655">
        <f>(Table1[[#This Row],[Min Conductivity]]+Table1[[#This Row],[Max Conductivity]])/2</f>
        <v>1154.5</v>
      </c>
      <c r="Q1655" s="1">
        <v>3.4344582593250399</v>
      </c>
      <c r="R1655" s="1">
        <v>14.729307282415601</v>
      </c>
      <c r="S1655" s="1">
        <f>(Table1[[#This Row],[Min BOD]]+Table1[[#This Row],[Max BOD]])/2</f>
        <v>9.0818827708703207</v>
      </c>
      <c r="T1655" s="1">
        <v>1.02966469428008</v>
      </c>
      <c r="U1655" s="1">
        <v>6.1141617357001996</v>
      </c>
      <c r="V1655" s="1">
        <f>(Table1[[#This Row],[Min Nitrate N + Nitrite N]]+Table1[[#This Row],[Max Nitrate N + Nitrite N]])/2</f>
        <v>3.5719132149901398</v>
      </c>
      <c r="W1655" s="1">
        <v>881.63300970873797</v>
      </c>
      <c r="X1655" s="1">
        <v>297613.623300971</v>
      </c>
      <c r="Y1655" s="1">
        <f>(Table1[[#This Row],[Min Fecal Coliform]]+Table1[[#This Row],[Max Fecal Coliform]])/2</f>
        <v>149247.62815533986</v>
      </c>
      <c r="Z1655" s="1">
        <v>7234.2093023255802</v>
      </c>
      <c r="AA1655" s="1">
        <v>2663074.23643411</v>
      </c>
      <c r="AB1655" s="1">
        <f>(Table1[[#This Row],[Min Total Coliform]]+Table1[[#This Row],[Max Total Coliform]])/2</f>
        <v>1335154.2228682179</v>
      </c>
      <c r="AC1655" s="1">
        <f>MIN(10, (Table1[[#This Row],[Avg BOD]]/4)*10)</f>
        <v>10</v>
      </c>
      <c r="AD1655" s="1">
        <f>MIN(10, (Table1[[#This Row],[Avg Fecal Coliform]]/600)*10)</f>
        <v>10</v>
      </c>
      <c r="AE1655" s="1">
        <f>MIN(10, (Table1[[#This Row],[Avg Nitrate N + Nitrite N]]/10)*10)</f>
        <v>3.5719132149901398</v>
      </c>
      <c r="AF1655" s="1">
        <f>IF(OR(Table1[[#This Row],[Avg pH]]&lt;6.5,Table1[[#This Row],[Avg pH]]&gt;8.5),10,0)</f>
        <v>0</v>
      </c>
      <c r="AG1655" s="1">
        <f>MAX(0, 10-(2*Table1[[#This Row],[Avg Dissolved Oxygen]]))</f>
        <v>0</v>
      </c>
      <c r="AH1655" s="1">
        <f>(Table1[[#This Row],[Fecal Score]]*0.3) + (Table1[[#This Row],[BOD Score]]*0.25) + (Table1[[#This Row],[Nitrate Score]]*0.2) + (Table1[[#This Row],[pH Score]]*0.15) + (Table1[[#This Row],[Dissolved Oxygen Score]]*0.1)</f>
        <v>6.2143826429980278</v>
      </c>
      <c r="AI1655">
        <v>2020</v>
      </c>
    </row>
    <row r="1656" spans="1:35">
      <c r="A1656">
        <v>1373</v>
      </c>
      <c r="B1656" t="s">
        <v>226</v>
      </c>
      <c r="C1656" t="s">
        <v>1</v>
      </c>
      <c r="D1656" t="s">
        <v>227</v>
      </c>
      <c r="E1656">
        <v>19</v>
      </c>
      <c r="F1656">
        <v>31</v>
      </c>
      <c r="G1656">
        <f>(Table1[[#This Row],[Min Temperature]]+Table1[[#This Row],[Max Temperature]])/2</f>
        <v>25</v>
      </c>
      <c r="H1656">
        <v>6</v>
      </c>
      <c r="I1656">
        <v>10.7</v>
      </c>
      <c r="J1656">
        <f>(Table1[[#This Row],[Min Dissolved Oxygen]]+Table1[[#This Row],[Max Dissolved Oxygen]])/2</f>
        <v>8.35</v>
      </c>
      <c r="K1656">
        <v>7.2</v>
      </c>
      <c r="L1656">
        <v>8.9</v>
      </c>
      <c r="M1656">
        <f>(Table1[[#This Row],[Min pH]]+Table1[[#This Row],[Max pH]])/2</f>
        <v>8.0500000000000007</v>
      </c>
      <c r="N1656">
        <v>162</v>
      </c>
      <c r="O1656">
        <v>914</v>
      </c>
      <c r="P1656">
        <f>(Table1[[#This Row],[Min Conductivity]]+Table1[[#This Row],[Max Conductivity]])/2</f>
        <v>538</v>
      </c>
      <c r="Q1656">
        <v>0.9</v>
      </c>
      <c r="R1656">
        <v>2.5</v>
      </c>
      <c r="S1656">
        <f>(Table1[[#This Row],[Min BOD]]+Table1[[#This Row],[Max BOD]])/2</f>
        <v>1.7</v>
      </c>
      <c r="T1656">
        <v>1.02</v>
      </c>
      <c r="U1656">
        <v>3.71</v>
      </c>
      <c r="V1656">
        <f>(Table1[[#This Row],[Min Nitrate N + Nitrite N]]+Table1[[#This Row],[Max Nitrate N + Nitrite N]])/2</f>
        <v>2.3650000000000002</v>
      </c>
      <c r="W1656">
        <v>2</v>
      </c>
      <c r="X1656">
        <v>360</v>
      </c>
      <c r="Y1656">
        <f>(Table1[[#This Row],[Min Fecal Coliform]]+Table1[[#This Row],[Max Fecal Coliform]])/2</f>
        <v>181</v>
      </c>
      <c r="Z1656">
        <v>40</v>
      </c>
      <c r="AA1656">
        <v>22000</v>
      </c>
      <c r="AB1656">
        <f>(Table1[[#This Row],[Min Total Coliform]]+Table1[[#This Row],[Max Total Coliform]])/2</f>
        <v>11020</v>
      </c>
      <c r="AC1656">
        <f>MIN(10, (Table1[[#This Row],[Avg BOD]]/4)*10)</f>
        <v>4.25</v>
      </c>
      <c r="AD1656">
        <f>MIN(10, (Table1[[#This Row],[Avg Fecal Coliform]]/600)*10)</f>
        <v>3.0166666666666671</v>
      </c>
      <c r="AE1656">
        <f>MIN(10, (Table1[[#This Row],[Avg Nitrate N + Nitrite N]]/10)*10)</f>
        <v>2.3650000000000002</v>
      </c>
      <c r="AF1656">
        <f>IF(OR(Table1[[#This Row],[Avg pH]]&lt;6.5,Table1[[#This Row],[Avg pH]]&gt;8.5),10,0)</f>
        <v>0</v>
      </c>
      <c r="AG1656">
        <f>MAX(0, 10-(2*Table1[[#This Row],[Avg Dissolved Oxygen]]))</f>
        <v>0</v>
      </c>
      <c r="AH1656">
        <f>(Table1[[#This Row],[Fecal Score]]*0.3) + (Table1[[#This Row],[BOD Score]]*0.25) + (Table1[[#This Row],[Nitrate Score]]*0.2) + (Table1[[#This Row],[pH Score]]*0.15) + (Table1[[#This Row],[Dissolved Oxygen Score]]*0.1)</f>
        <v>2.4405000000000001</v>
      </c>
      <c r="AI1656">
        <v>2020</v>
      </c>
    </row>
    <row r="1657" spans="1:35">
      <c r="A1657">
        <v>1374</v>
      </c>
      <c r="B1657" t="s">
        <v>228</v>
      </c>
      <c r="C1657" t="s">
        <v>1</v>
      </c>
      <c r="D1657" t="s">
        <v>227</v>
      </c>
      <c r="E1657">
        <v>19</v>
      </c>
      <c r="F1657">
        <v>31</v>
      </c>
      <c r="G1657">
        <f>(Table1[[#This Row],[Min Temperature]]+Table1[[#This Row],[Max Temperature]])/2</f>
        <v>25</v>
      </c>
      <c r="H1657">
        <v>4.9000000000000004</v>
      </c>
      <c r="I1657">
        <v>8.6999999999999993</v>
      </c>
      <c r="J1657">
        <f>(Table1[[#This Row],[Min Dissolved Oxygen]]+Table1[[#This Row],[Max Dissolved Oxygen]])/2</f>
        <v>6.8</v>
      </c>
      <c r="K1657">
        <v>6.9</v>
      </c>
      <c r="L1657">
        <v>8.6</v>
      </c>
      <c r="M1657">
        <f>(Table1[[#This Row],[Min pH]]+Table1[[#This Row],[Max pH]])/2</f>
        <v>7.75</v>
      </c>
      <c r="N1657">
        <v>347</v>
      </c>
      <c r="O1657">
        <v>901</v>
      </c>
      <c r="P1657">
        <f>(Table1[[#This Row],[Min Conductivity]]+Table1[[#This Row],[Max Conductivity]])/2</f>
        <v>624</v>
      </c>
      <c r="Q1657">
        <v>2.9</v>
      </c>
      <c r="R1657">
        <v>19</v>
      </c>
      <c r="S1657">
        <f>(Table1[[#This Row],[Min BOD]]+Table1[[#This Row],[Max BOD]])/2</f>
        <v>10.95</v>
      </c>
      <c r="T1657">
        <v>0.32</v>
      </c>
      <c r="U1657">
        <v>7.44</v>
      </c>
      <c r="V1657">
        <f>(Table1[[#This Row],[Min Nitrate N + Nitrite N]]+Table1[[#This Row],[Max Nitrate N + Nitrite N]])/2</f>
        <v>3.8800000000000003</v>
      </c>
      <c r="W1657">
        <v>39</v>
      </c>
      <c r="X1657">
        <v>22000</v>
      </c>
      <c r="Y1657">
        <f>(Table1[[#This Row],[Min Fecal Coliform]]+Table1[[#This Row],[Max Fecal Coliform]])/2</f>
        <v>11019.5</v>
      </c>
      <c r="Z1657">
        <v>920</v>
      </c>
      <c r="AA1657">
        <v>1600000</v>
      </c>
      <c r="AB1657">
        <f>(Table1[[#This Row],[Min Total Coliform]]+Table1[[#This Row],[Max Total Coliform]])/2</f>
        <v>800460</v>
      </c>
      <c r="AC1657">
        <f>MIN(10, (Table1[[#This Row],[Avg BOD]]/4)*10)</f>
        <v>10</v>
      </c>
      <c r="AD1657">
        <f>MIN(10, (Table1[[#This Row],[Avg Fecal Coliform]]/600)*10)</f>
        <v>10</v>
      </c>
      <c r="AE1657">
        <f>MIN(10, (Table1[[#This Row],[Avg Nitrate N + Nitrite N]]/10)*10)</f>
        <v>3.88</v>
      </c>
      <c r="AF1657">
        <f>IF(OR(Table1[[#This Row],[Avg pH]]&lt;6.5,Table1[[#This Row],[Avg pH]]&gt;8.5),10,0)</f>
        <v>0</v>
      </c>
      <c r="AG1657">
        <f>MAX(0, 10-(2*Table1[[#This Row],[Avg Dissolved Oxygen]]))</f>
        <v>0</v>
      </c>
      <c r="AH1657">
        <f>(Table1[[#This Row],[Fecal Score]]*0.3) + (Table1[[#This Row],[BOD Score]]*0.25) + (Table1[[#This Row],[Nitrate Score]]*0.2) + (Table1[[#This Row],[pH Score]]*0.15) + (Table1[[#This Row],[Dissolved Oxygen Score]]*0.1)</f>
        <v>6.2759999999999998</v>
      </c>
      <c r="AI1657">
        <v>2020</v>
      </c>
    </row>
    <row r="1658" spans="1:35">
      <c r="A1658">
        <v>1466</v>
      </c>
      <c r="B1658" t="s">
        <v>806</v>
      </c>
      <c r="C1658" t="s">
        <v>1</v>
      </c>
      <c r="D1658" t="s">
        <v>227</v>
      </c>
      <c r="E1658">
        <v>21</v>
      </c>
      <c r="F1658">
        <v>38</v>
      </c>
      <c r="G1658">
        <f>(Table1[[#This Row],[Min Temperature]]+Table1[[#This Row],[Max Temperature]])/2</f>
        <v>29.5</v>
      </c>
      <c r="H1658">
        <v>7.1</v>
      </c>
      <c r="I1658">
        <v>7.2</v>
      </c>
      <c r="J1658">
        <f>(Table1[[#This Row],[Min Dissolved Oxygen]]+Table1[[#This Row],[Max Dissolved Oxygen]])/2</f>
        <v>7.15</v>
      </c>
      <c r="K1658">
        <v>7.4</v>
      </c>
      <c r="L1658">
        <v>8.1999999999999993</v>
      </c>
      <c r="M1658">
        <f>(Table1[[#This Row],[Min pH]]+Table1[[#This Row],[Max pH]])/2</f>
        <v>7.8</v>
      </c>
      <c r="N1658">
        <v>618</v>
      </c>
      <c r="O1658">
        <v>813</v>
      </c>
      <c r="P1658">
        <f>(Table1[[#This Row],[Min Conductivity]]+Table1[[#This Row],[Max Conductivity]])/2</f>
        <v>715.5</v>
      </c>
      <c r="Q1658">
        <v>1.2</v>
      </c>
      <c r="R1658">
        <v>11.8</v>
      </c>
      <c r="S1658">
        <f>(Table1[[#This Row],[Min BOD]]+Table1[[#This Row],[Max BOD]])/2</f>
        <v>6.5</v>
      </c>
      <c r="T1658">
        <v>2.2000000000000002</v>
      </c>
      <c r="U1658">
        <v>2.6</v>
      </c>
      <c r="V1658">
        <f>(Table1[[#This Row],[Min Nitrate N + Nitrite N]]+Table1[[#This Row],[Max Nitrate N + Nitrite N]])/2</f>
        <v>2.4000000000000004</v>
      </c>
      <c r="W1658">
        <v>3</v>
      </c>
      <c r="X1658">
        <v>7</v>
      </c>
      <c r="Y1658">
        <f>(Table1[[#This Row],[Min Fecal Coliform]]+Table1[[#This Row],[Max Fecal Coliform]])/2</f>
        <v>5</v>
      </c>
      <c r="Z1658">
        <v>14</v>
      </c>
      <c r="AA1658">
        <v>75</v>
      </c>
      <c r="AB1658">
        <f>(Table1[[#This Row],[Min Total Coliform]]+Table1[[#This Row],[Max Total Coliform]])/2</f>
        <v>44.5</v>
      </c>
      <c r="AC1658">
        <f>MIN(10, (Table1[[#This Row],[Avg BOD]]/4)*10)</f>
        <v>10</v>
      </c>
      <c r="AD1658">
        <f>MIN(10, (Table1[[#This Row],[Avg Fecal Coliform]]/600)*10)</f>
        <v>8.3333333333333329E-2</v>
      </c>
      <c r="AE1658">
        <f>MIN(10, (Table1[[#This Row],[Avg Nitrate N + Nitrite N]]/10)*10)</f>
        <v>2.4000000000000004</v>
      </c>
      <c r="AF1658">
        <f>IF(OR(Table1[[#This Row],[Avg pH]]&lt;6.5,Table1[[#This Row],[Avg pH]]&gt;8.5),10,0)</f>
        <v>0</v>
      </c>
      <c r="AG1658">
        <f>MAX(0, 10-(2*Table1[[#This Row],[Avg Dissolved Oxygen]]))</f>
        <v>0</v>
      </c>
      <c r="AH1658">
        <f>(Table1[[#This Row],[Fecal Score]]*0.3) + (Table1[[#This Row],[BOD Score]]*0.25) + (Table1[[#This Row],[Nitrate Score]]*0.2) + (Table1[[#This Row],[pH Score]]*0.15) + (Table1[[#This Row],[Dissolved Oxygen Score]]*0.1)</f>
        <v>3.0049999999999999</v>
      </c>
      <c r="AI1658">
        <v>2020</v>
      </c>
    </row>
    <row r="1659" spans="1:35">
      <c r="A1659">
        <v>2128</v>
      </c>
      <c r="B1659" t="s">
        <v>230</v>
      </c>
      <c r="C1659" t="s">
        <v>1</v>
      </c>
      <c r="D1659" t="s">
        <v>227</v>
      </c>
      <c r="E1659">
        <v>16</v>
      </c>
      <c r="F1659">
        <v>25</v>
      </c>
      <c r="G1659">
        <f>(Table1[[#This Row],[Min Temperature]]+Table1[[#This Row],[Max Temperature]])/2</f>
        <v>20.5</v>
      </c>
      <c r="H1659">
        <v>7</v>
      </c>
      <c r="I1659">
        <v>8.4</v>
      </c>
      <c r="J1659">
        <f>(Table1[[#This Row],[Min Dissolved Oxygen]]+Table1[[#This Row],[Max Dissolved Oxygen]])/2</f>
        <v>7.7</v>
      </c>
      <c r="K1659">
        <v>7.1</v>
      </c>
      <c r="L1659">
        <v>8.3000000000000007</v>
      </c>
      <c r="M1659">
        <f>(Table1[[#This Row],[Min pH]]+Table1[[#This Row],[Max pH]])/2</f>
        <v>7.7</v>
      </c>
      <c r="N1659">
        <v>160</v>
      </c>
      <c r="O1659">
        <v>482</v>
      </c>
      <c r="P1659">
        <f>(Table1[[#This Row],[Min Conductivity]]+Table1[[#This Row],[Max Conductivity]])/2</f>
        <v>321</v>
      </c>
      <c r="Q1659">
        <v>0.8</v>
      </c>
      <c r="R1659">
        <v>1.8</v>
      </c>
      <c r="S1659">
        <f>(Table1[[#This Row],[Min BOD]]+Table1[[#This Row],[Max BOD]])/2</f>
        <v>1.3</v>
      </c>
      <c r="T1659">
        <v>0.21</v>
      </c>
      <c r="U1659">
        <v>1.34</v>
      </c>
      <c r="V1659">
        <f>(Table1[[#This Row],[Min Nitrate N + Nitrite N]]+Table1[[#This Row],[Max Nitrate N + Nitrite N]])/2</f>
        <v>0.77500000000000002</v>
      </c>
      <c r="W1659">
        <v>2</v>
      </c>
      <c r="X1659">
        <v>2</v>
      </c>
      <c r="Y1659">
        <f>(Table1[[#This Row],[Min Fecal Coliform]]+Table1[[#This Row],[Max Fecal Coliform]])/2</f>
        <v>2</v>
      </c>
      <c r="Z1659">
        <v>10</v>
      </c>
      <c r="AA1659">
        <v>47</v>
      </c>
      <c r="AB1659">
        <f>(Table1[[#This Row],[Min Total Coliform]]+Table1[[#This Row],[Max Total Coliform]])/2</f>
        <v>28.5</v>
      </c>
      <c r="AC1659">
        <f>MIN(10, (Table1[[#This Row],[Avg BOD]]/4)*10)</f>
        <v>3.25</v>
      </c>
      <c r="AD1659">
        <f>MIN(10, (Table1[[#This Row],[Avg Fecal Coliform]]/600)*10)</f>
        <v>3.3333333333333333E-2</v>
      </c>
      <c r="AE1659">
        <f>MIN(10, (Table1[[#This Row],[Avg Nitrate N + Nitrite N]]/10)*10)</f>
        <v>0.77500000000000002</v>
      </c>
      <c r="AF1659">
        <f>IF(OR(Table1[[#This Row],[Avg pH]]&lt;6.5,Table1[[#This Row],[Avg pH]]&gt;8.5),10,0)</f>
        <v>0</v>
      </c>
      <c r="AG1659">
        <f>MAX(0, 10-(2*Table1[[#This Row],[Avg Dissolved Oxygen]]))</f>
        <v>0</v>
      </c>
      <c r="AH1659">
        <f>(Table1[[#This Row],[Fecal Score]]*0.3) + (Table1[[#This Row],[BOD Score]]*0.25) + (Table1[[#This Row],[Nitrate Score]]*0.2) + (Table1[[#This Row],[pH Score]]*0.15) + (Table1[[#This Row],[Dissolved Oxygen Score]]*0.1)</f>
        <v>0.97750000000000004</v>
      </c>
      <c r="AI1659">
        <v>2020</v>
      </c>
    </row>
    <row r="1660" spans="1:35">
      <c r="A1660">
        <v>2130</v>
      </c>
      <c r="B1660" t="s">
        <v>232</v>
      </c>
      <c r="C1660" t="s">
        <v>1</v>
      </c>
      <c r="D1660" t="s">
        <v>227</v>
      </c>
      <c r="E1660">
        <v>20</v>
      </c>
      <c r="F1660">
        <v>26</v>
      </c>
      <c r="G1660">
        <f>(Table1[[#This Row],[Min Temperature]]+Table1[[#This Row],[Max Temperature]])/2</f>
        <v>23</v>
      </c>
      <c r="H1660">
        <v>5.9</v>
      </c>
      <c r="I1660">
        <v>7.6</v>
      </c>
      <c r="J1660">
        <f>(Table1[[#This Row],[Min Dissolved Oxygen]]+Table1[[#This Row],[Max Dissolved Oxygen]])/2</f>
        <v>6.75</v>
      </c>
      <c r="K1660">
        <v>7.5</v>
      </c>
      <c r="L1660">
        <v>8.3000000000000007</v>
      </c>
      <c r="M1660">
        <f>(Table1[[#This Row],[Min pH]]+Table1[[#This Row],[Max pH]])/2</f>
        <v>7.9</v>
      </c>
      <c r="N1660">
        <v>318</v>
      </c>
      <c r="O1660">
        <v>730</v>
      </c>
      <c r="P1660">
        <f>(Table1[[#This Row],[Min Conductivity]]+Table1[[#This Row],[Max Conductivity]])/2</f>
        <v>524</v>
      </c>
      <c r="Q1660">
        <v>1.8</v>
      </c>
      <c r="R1660">
        <v>2.9</v>
      </c>
      <c r="S1660">
        <f>(Table1[[#This Row],[Min BOD]]+Table1[[#This Row],[Max BOD]])/2</f>
        <v>2.35</v>
      </c>
      <c r="T1660">
        <v>0.32</v>
      </c>
      <c r="U1660">
        <v>1.2</v>
      </c>
      <c r="V1660">
        <f>(Table1[[#This Row],[Min Nitrate N + Nitrite N]]+Table1[[#This Row],[Max Nitrate N + Nitrite N]])/2</f>
        <v>0.76</v>
      </c>
      <c r="W1660">
        <v>1</v>
      </c>
      <c r="X1660">
        <v>8</v>
      </c>
      <c r="Y1660">
        <f>(Table1[[#This Row],[Min Fecal Coliform]]+Table1[[#This Row],[Max Fecal Coliform]])/2</f>
        <v>4.5</v>
      </c>
      <c r="Z1660">
        <v>32</v>
      </c>
      <c r="AA1660">
        <v>110</v>
      </c>
      <c r="AB1660">
        <f>(Table1[[#This Row],[Min Total Coliform]]+Table1[[#This Row],[Max Total Coliform]])/2</f>
        <v>71</v>
      </c>
      <c r="AC1660">
        <f>MIN(10, (Table1[[#This Row],[Avg BOD]]/4)*10)</f>
        <v>5.875</v>
      </c>
      <c r="AD1660">
        <f>MIN(10, (Table1[[#This Row],[Avg Fecal Coliform]]/600)*10)</f>
        <v>7.4999999999999997E-2</v>
      </c>
      <c r="AE1660">
        <f>MIN(10, (Table1[[#This Row],[Avg Nitrate N + Nitrite N]]/10)*10)</f>
        <v>0.76</v>
      </c>
      <c r="AF1660">
        <f>IF(OR(Table1[[#This Row],[Avg pH]]&lt;6.5,Table1[[#This Row],[Avg pH]]&gt;8.5),10,0)</f>
        <v>0</v>
      </c>
      <c r="AG1660">
        <f>MAX(0, 10-(2*Table1[[#This Row],[Avg Dissolved Oxygen]]))</f>
        <v>0</v>
      </c>
      <c r="AH1660">
        <f>(Table1[[#This Row],[Fecal Score]]*0.3) + (Table1[[#This Row],[BOD Score]]*0.25) + (Table1[[#This Row],[Nitrate Score]]*0.2) + (Table1[[#This Row],[pH Score]]*0.15) + (Table1[[#This Row],[Dissolved Oxygen Score]]*0.1)</f>
        <v>1.6432500000000001</v>
      </c>
      <c r="AI1660">
        <v>2020</v>
      </c>
    </row>
    <row r="1661" spans="1:35">
      <c r="A1661">
        <v>2131</v>
      </c>
      <c r="B1661" t="s">
        <v>233</v>
      </c>
      <c r="C1661" t="s">
        <v>1</v>
      </c>
      <c r="D1661" t="s">
        <v>227</v>
      </c>
      <c r="E1661">
        <v>20</v>
      </c>
      <c r="F1661">
        <v>25</v>
      </c>
      <c r="G1661">
        <f>(Table1[[#This Row],[Min Temperature]]+Table1[[#This Row],[Max Temperature]])/2</f>
        <v>22.5</v>
      </c>
      <c r="H1661">
        <v>6.6</v>
      </c>
      <c r="I1661">
        <v>8.1999999999999993</v>
      </c>
      <c r="J1661">
        <f>(Table1[[#This Row],[Min Dissolved Oxygen]]+Table1[[#This Row],[Max Dissolved Oxygen]])/2</f>
        <v>7.3999999999999995</v>
      </c>
      <c r="K1661">
        <v>7.3</v>
      </c>
      <c r="L1661">
        <v>8.1999999999999993</v>
      </c>
      <c r="M1661">
        <f>(Table1[[#This Row],[Min pH]]+Table1[[#This Row],[Max pH]])/2</f>
        <v>7.75</v>
      </c>
      <c r="N1661">
        <v>314</v>
      </c>
      <c r="O1661">
        <v>795</v>
      </c>
      <c r="P1661">
        <f>(Table1[[#This Row],[Min Conductivity]]+Table1[[#This Row],[Max Conductivity]])/2</f>
        <v>554.5</v>
      </c>
      <c r="Q1661">
        <v>0.8</v>
      </c>
      <c r="R1661">
        <v>1.7</v>
      </c>
      <c r="S1661">
        <f>(Table1[[#This Row],[Min BOD]]+Table1[[#This Row],[Max BOD]])/2</f>
        <v>1.25</v>
      </c>
      <c r="T1661">
        <v>0.82</v>
      </c>
      <c r="U1661">
        <v>1.39</v>
      </c>
      <c r="V1661">
        <f>(Table1[[#This Row],[Min Nitrate N + Nitrite N]]+Table1[[#This Row],[Max Nitrate N + Nitrite N]])/2</f>
        <v>1.105</v>
      </c>
      <c r="W1661">
        <v>1</v>
      </c>
      <c r="X1661">
        <v>1</v>
      </c>
      <c r="Y1661">
        <f>(Table1[[#This Row],[Min Fecal Coliform]]+Table1[[#This Row],[Max Fecal Coliform]])/2</f>
        <v>1</v>
      </c>
      <c r="Z1661">
        <v>41</v>
      </c>
      <c r="AA1661">
        <v>110</v>
      </c>
      <c r="AB1661">
        <f>(Table1[[#This Row],[Min Total Coliform]]+Table1[[#This Row],[Max Total Coliform]])/2</f>
        <v>75.5</v>
      </c>
      <c r="AC1661">
        <f>MIN(10, (Table1[[#This Row],[Avg BOD]]/4)*10)</f>
        <v>3.125</v>
      </c>
      <c r="AD1661">
        <f>MIN(10, (Table1[[#This Row],[Avg Fecal Coliform]]/600)*10)</f>
        <v>1.6666666666666666E-2</v>
      </c>
      <c r="AE1661">
        <f>MIN(10, (Table1[[#This Row],[Avg Nitrate N + Nitrite N]]/10)*10)</f>
        <v>1.105</v>
      </c>
      <c r="AF1661">
        <f>IF(OR(Table1[[#This Row],[Avg pH]]&lt;6.5,Table1[[#This Row],[Avg pH]]&gt;8.5),10,0)</f>
        <v>0</v>
      </c>
      <c r="AG1661">
        <f>MAX(0, 10-(2*Table1[[#This Row],[Avg Dissolved Oxygen]]))</f>
        <v>0</v>
      </c>
      <c r="AH1661">
        <f>(Table1[[#This Row],[Fecal Score]]*0.3) + (Table1[[#This Row],[BOD Score]]*0.25) + (Table1[[#This Row],[Nitrate Score]]*0.2) + (Table1[[#This Row],[pH Score]]*0.15) + (Table1[[#This Row],[Dissolved Oxygen Score]]*0.1)</f>
        <v>1.00725</v>
      </c>
      <c r="AI1661">
        <v>2020</v>
      </c>
    </row>
    <row r="1662" spans="1:35">
      <c r="A1662">
        <v>2132</v>
      </c>
      <c r="B1662" t="s">
        <v>234</v>
      </c>
      <c r="C1662" t="s">
        <v>1</v>
      </c>
      <c r="D1662" t="s">
        <v>227</v>
      </c>
      <c r="E1662">
        <v>16</v>
      </c>
      <c r="F1662">
        <v>28</v>
      </c>
      <c r="G1662">
        <f>(Table1[[#This Row],[Min Temperature]]+Table1[[#This Row],[Max Temperature]])/2</f>
        <v>22</v>
      </c>
      <c r="H1662">
        <v>6.1</v>
      </c>
      <c r="I1662">
        <v>8</v>
      </c>
      <c r="J1662">
        <f>(Table1[[#This Row],[Min Dissolved Oxygen]]+Table1[[#This Row],[Max Dissolved Oxygen]])/2</f>
        <v>7.05</v>
      </c>
      <c r="K1662">
        <v>7.7</v>
      </c>
      <c r="L1662">
        <v>8.5</v>
      </c>
      <c r="M1662">
        <f>(Table1[[#This Row],[Min pH]]+Table1[[#This Row],[Max pH]])/2</f>
        <v>8.1</v>
      </c>
      <c r="N1662">
        <v>373</v>
      </c>
      <c r="O1662">
        <v>1080</v>
      </c>
      <c r="P1662">
        <f>(Table1[[#This Row],[Min Conductivity]]+Table1[[#This Row],[Max Conductivity]])/2</f>
        <v>726.5</v>
      </c>
      <c r="Q1662">
        <v>0.9</v>
      </c>
      <c r="R1662">
        <v>1.6</v>
      </c>
      <c r="S1662">
        <f>(Table1[[#This Row],[Min BOD]]+Table1[[#This Row],[Max BOD]])/2</f>
        <v>1.25</v>
      </c>
      <c r="T1662">
        <v>0.64</v>
      </c>
      <c r="U1662">
        <v>1.74</v>
      </c>
      <c r="V1662">
        <f>(Table1[[#This Row],[Min Nitrate N + Nitrite N]]+Table1[[#This Row],[Max Nitrate N + Nitrite N]])/2</f>
        <v>1.19</v>
      </c>
      <c r="W1662">
        <v>1</v>
      </c>
      <c r="X1662">
        <v>1</v>
      </c>
      <c r="Y1662">
        <f>(Table1[[#This Row],[Min Fecal Coliform]]+Table1[[#This Row],[Max Fecal Coliform]])/2</f>
        <v>1</v>
      </c>
      <c r="Z1662">
        <v>41</v>
      </c>
      <c r="AA1662">
        <v>158</v>
      </c>
      <c r="AB1662">
        <f>(Table1[[#This Row],[Min Total Coliform]]+Table1[[#This Row],[Max Total Coliform]])/2</f>
        <v>99.5</v>
      </c>
      <c r="AC1662">
        <f>MIN(10, (Table1[[#This Row],[Avg BOD]]/4)*10)</f>
        <v>3.125</v>
      </c>
      <c r="AD1662">
        <f>MIN(10, (Table1[[#This Row],[Avg Fecal Coliform]]/600)*10)</f>
        <v>1.6666666666666666E-2</v>
      </c>
      <c r="AE1662">
        <f>MIN(10, (Table1[[#This Row],[Avg Nitrate N + Nitrite N]]/10)*10)</f>
        <v>1.19</v>
      </c>
      <c r="AF1662">
        <f>IF(OR(Table1[[#This Row],[Avg pH]]&lt;6.5,Table1[[#This Row],[Avg pH]]&gt;8.5),10,0)</f>
        <v>0</v>
      </c>
      <c r="AG1662">
        <f>MAX(0, 10-(2*Table1[[#This Row],[Avg Dissolved Oxygen]]))</f>
        <v>0</v>
      </c>
      <c r="AH1662">
        <f>(Table1[[#This Row],[Fecal Score]]*0.3) + (Table1[[#This Row],[BOD Score]]*0.25) + (Table1[[#This Row],[Nitrate Score]]*0.2) + (Table1[[#This Row],[pH Score]]*0.15) + (Table1[[#This Row],[Dissolved Oxygen Score]]*0.1)</f>
        <v>1.0242499999999999</v>
      </c>
      <c r="AI1662">
        <v>2020</v>
      </c>
    </row>
    <row r="1663" spans="1:35">
      <c r="A1663">
        <v>2133</v>
      </c>
      <c r="B1663" t="s">
        <v>235</v>
      </c>
      <c r="C1663" t="s">
        <v>1</v>
      </c>
      <c r="D1663" t="s">
        <v>227</v>
      </c>
      <c r="E1663">
        <v>16</v>
      </c>
      <c r="F1663">
        <v>25</v>
      </c>
      <c r="G1663">
        <f>(Table1[[#This Row],[Min Temperature]]+Table1[[#This Row],[Max Temperature]])/2</f>
        <v>20.5</v>
      </c>
      <c r="H1663">
        <v>6.6</v>
      </c>
      <c r="I1663">
        <v>8.6</v>
      </c>
      <c r="J1663">
        <f>(Table1[[#This Row],[Min Dissolved Oxygen]]+Table1[[#This Row],[Max Dissolved Oxygen]])/2</f>
        <v>7.6</v>
      </c>
      <c r="K1663">
        <v>7.6</v>
      </c>
      <c r="L1663">
        <v>8.1</v>
      </c>
      <c r="M1663">
        <f>(Table1[[#This Row],[Min pH]]+Table1[[#This Row],[Max pH]])/2</f>
        <v>7.85</v>
      </c>
      <c r="N1663">
        <v>280</v>
      </c>
      <c r="O1663">
        <v>642</v>
      </c>
      <c r="P1663">
        <f>(Table1[[#This Row],[Min Conductivity]]+Table1[[#This Row],[Max Conductivity]])/2</f>
        <v>461</v>
      </c>
      <c r="Q1663">
        <v>1</v>
      </c>
      <c r="R1663">
        <v>1.4</v>
      </c>
      <c r="S1663">
        <f>(Table1[[#This Row],[Min BOD]]+Table1[[#This Row],[Max BOD]])/2</f>
        <v>1.2</v>
      </c>
      <c r="T1663">
        <v>0.01</v>
      </c>
      <c r="U1663">
        <v>1.68</v>
      </c>
      <c r="V1663">
        <f>(Table1[[#This Row],[Min Nitrate N + Nitrite N]]+Table1[[#This Row],[Max Nitrate N + Nitrite N]])/2</f>
        <v>0.84499999999999997</v>
      </c>
      <c r="W1663">
        <v>1</v>
      </c>
      <c r="X1663">
        <v>1</v>
      </c>
      <c r="Y1663">
        <f>(Table1[[#This Row],[Min Fecal Coliform]]+Table1[[#This Row],[Max Fecal Coliform]])/2</f>
        <v>1</v>
      </c>
      <c r="Z1663">
        <v>43</v>
      </c>
      <c r="AA1663">
        <v>110</v>
      </c>
      <c r="AB1663">
        <f>(Table1[[#This Row],[Min Total Coliform]]+Table1[[#This Row],[Max Total Coliform]])/2</f>
        <v>76.5</v>
      </c>
      <c r="AC1663">
        <f>MIN(10, (Table1[[#This Row],[Avg BOD]]/4)*10)</f>
        <v>3</v>
      </c>
      <c r="AD1663">
        <f>MIN(10, (Table1[[#This Row],[Avg Fecal Coliform]]/600)*10)</f>
        <v>1.6666666666666666E-2</v>
      </c>
      <c r="AE1663">
        <f>MIN(10, (Table1[[#This Row],[Avg Nitrate N + Nitrite N]]/10)*10)</f>
        <v>0.84499999999999997</v>
      </c>
      <c r="AF1663">
        <f>IF(OR(Table1[[#This Row],[Avg pH]]&lt;6.5,Table1[[#This Row],[Avg pH]]&gt;8.5),10,0)</f>
        <v>0</v>
      </c>
      <c r="AG1663">
        <f>MAX(0, 10-(2*Table1[[#This Row],[Avg Dissolved Oxygen]]))</f>
        <v>0</v>
      </c>
      <c r="AH1663">
        <f>(Table1[[#This Row],[Fecal Score]]*0.3) + (Table1[[#This Row],[BOD Score]]*0.25) + (Table1[[#This Row],[Nitrate Score]]*0.2) + (Table1[[#This Row],[pH Score]]*0.15) + (Table1[[#This Row],[Dissolved Oxygen Score]]*0.1)</f>
        <v>0.92400000000000004</v>
      </c>
      <c r="AI1663">
        <v>2020</v>
      </c>
    </row>
    <row r="1664" spans="1:35">
      <c r="A1664">
        <v>2134</v>
      </c>
      <c r="B1664" t="s">
        <v>236</v>
      </c>
      <c r="C1664" t="s">
        <v>1</v>
      </c>
      <c r="D1664" t="s">
        <v>227</v>
      </c>
      <c r="E1664">
        <v>19</v>
      </c>
      <c r="F1664">
        <v>24</v>
      </c>
      <c r="G1664">
        <f>(Table1[[#This Row],[Min Temperature]]+Table1[[#This Row],[Max Temperature]])/2</f>
        <v>21.5</v>
      </c>
      <c r="H1664">
        <v>6</v>
      </c>
      <c r="I1664">
        <v>7.8</v>
      </c>
      <c r="J1664">
        <f>(Table1[[#This Row],[Min Dissolved Oxygen]]+Table1[[#This Row],[Max Dissolved Oxygen]])/2</f>
        <v>6.9</v>
      </c>
      <c r="K1664">
        <v>7.2</v>
      </c>
      <c r="L1664">
        <v>8.3000000000000007</v>
      </c>
      <c r="M1664">
        <f>(Table1[[#This Row],[Min pH]]+Table1[[#This Row],[Max pH]])/2</f>
        <v>7.75</v>
      </c>
      <c r="N1664">
        <v>265</v>
      </c>
      <c r="O1664">
        <v>492</v>
      </c>
      <c r="P1664">
        <f>(Table1[[#This Row],[Min Conductivity]]+Table1[[#This Row],[Max Conductivity]])/2</f>
        <v>378.5</v>
      </c>
      <c r="Q1664">
        <v>0.9</v>
      </c>
      <c r="R1664">
        <v>1.3</v>
      </c>
      <c r="S1664">
        <f>(Table1[[#This Row],[Min BOD]]+Table1[[#This Row],[Max BOD]])/2</f>
        <v>1.1000000000000001</v>
      </c>
      <c r="T1664">
        <v>0.62</v>
      </c>
      <c r="U1664">
        <v>1.37</v>
      </c>
      <c r="V1664">
        <f>(Table1[[#This Row],[Min Nitrate N + Nitrite N]]+Table1[[#This Row],[Max Nitrate N + Nitrite N]])/2</f>
        <v>0.99500000000000011</v>
      </c>
      <c r="W1664">
        <v>1</v>
      </c>
      <c r="X1664">
        <v>2</v>
      </c>
      <c r="Y1664">
        <f>(Table1[[#This Row],[Min Fecal Coliform]]+Table1[[#This Row],[Max Fecal Coliform]])/2</f>
        <v>1.5</v>
      </c>
      <c r="Z1664">
        <v>39</v>
      </c>
      <c r="AA1664">
        <v>63</v>
      </c>
      <c r="AB1664">
        <f>(Table1[[#This Row],[Min Total Coliform]]+Table1[[#This Row],[Max Total Coliform]])/2</f>
        <v>51</v>
      </c>
      <c r="AC1664">
        <f>MIN(10, (Table1[[#This Row],[Avg BOD]]/4)*10)</f>
        <v>2.75</v>
      </c>
      <c r="AD1664">
        <f>MIN(10, (Table1[[#This Row],[Avg Fecal Coliform]]/600)*10)</f>
        <v>2.5000000000000001E-2</v>
      </c>
      <c r="AE1664">
        <f>MIN(10, (Table1[[#This Row],[Avg Nitrate N + Nitrite N]]/10)*10)</f>
        <v>0.99500000000000011</v>
      </c>
      <c r="AF1664">
        <f>IF(OR(Table1[[#This Row],[Avg pH]]&lt;6.5,Table1[[#This Row],[Avg pH]]&gt;8.5),10,0)</f>
        <v>0</v>
      </c>
      <c r="AG1664">
        <f>MAX(0, 10-(2*Table1[[#This Row],[Avg Dissolved Oxygen]]))</f>
        <v>0</v>
      </c>
      <c r="AH1664">
        <f>(Table1[[#This Row],[Fecal Score]]*0.3) + (Table1[[#This Row],[BOD Score]]*0.25) + (Table1[[#This Row],[Nitrate Score]]*0.2) + (Table1[[#This Row],[pH Score]]*0.15) + (Table1[[#This Row],[Dissolved Oxygen Score]]*0.1)</f>
        <v>0.89400000000000002</v>
      </c>
      <c r="AI1664">
        <v>2020</v>
      </c>
    </row>
    <row r="1665" spans="1:35">
      <c r="A1665">
        <v>2135</v>
      </c>
      <c r="B1665" t="s">
        <v>632</v>
      </c>
      <c r="C1665" t="s">
        <v>1</v>
      </c>
      <c r="D1665" t="s">
        <v>227</v>
      </c>
      <c r="E1665">
        <v>19</v>
      </c>
      <c r="F1665">
        <v>31</v>
      </c>
      <c r="G1665">
        <f>(Table1[[#This Row],[Min Temperature]]+Table1[[#This Row],[Max Temperature]])/2</f>
        <v>25</v>
      </c>
      <c r="H1665">
        <v>6.6</v>
      </c>
      <c r="I1665">
        <v>8.3000000000000007</v>
      </c>
      <c r="J1665">
        <f>(Table1[[#This Row],[Min Dissolved Oxygen]]+Table1[[#This Row],[Max Dissolved Oxygen]])/2</f>
        <v>7.45</v>
      </c>
      <c r="K1665">
        <v>7.1</v>
      </c>
      <c r="L1665">
        <v>8.1</v>
      </c>
      <c r="M1665">
        <f>(Table1[[#This Row],[Min pH]]+Table1[[#This Row],[Max pH]])/2</f>
        <v>7.6</v>
      </c>
      <c r="N1665">
        <v>209</v>
      </c>
      <c r="O1665">
        <v>382</v>
      </c>
      <c r="P1665">
        <f>(Table1[[#This Row],[Min Conductivity]]+Table1[[#This Row],[Max Conductivity]])/2</f>
        <v>295.5</v>
      </c>
      <c r="Q1665">
        <v>0.7</v>
      </c>
      <c r="R1665">
        <v>2</v>
      </c>
      <c r="S1665">
        <f>(Table1[[#This Row],[Min BOD]]+Table1[[#This Row],[Max BOD]])/2</f>
        <v>1.35</v>
      </c>
      <c r="T1665">
        <v>0.18</v>
      </c>
      <c r="U1665">
        <v>0.67</v>
      </c>
      <c r="V1665">
        <f>(Table1[[#This Row],[Min Nitrate N + Nitrite N]]+Table1[[#This Row],[Max Nitrate N + Nitrite N]])/2</f>
        <v>0.42500000000000004</v>
      </c>
      <c r="W1665">
        <v>2</v>
      </c>
      <c r="X1665">
        <v>18</v>
      </c>
      <c r="Y1665">
        <f>(Table1[[#This Row],[Min Fecal Coliform]]+Table1[[#This Row],[Max Fecal Coliform]])/2</f>
        <v>10</v>
      </c>
      <c r="Z1665">
        <v>32</v>
      </c>
      <c r="AA1665">
        <v>49</v>
      </c>
      <c r="AB1665">
        <f>(Table1[[#This Row],[Min Total Coliform]]+Table1[[#This Row],[Max Total Coliform]])/2</f>
        <v>40.5</v>
      </c>
      <c r="AC1665">
        <f>MIN(10, (Table1[[#This Row],[Avg BOD]]/4)*10)</f>
        <v>3.375</v>
      </c>
      <c r="AD1665">
        <f>MIN(10, (Table1[[#This Row],[Avg Fecal Coliform]]/600)*10)</f>
        <v>0.16666666666666666</v>
      </c>
      <c r="AE1665">
        <f>MIN(10, (Table1[[#This Row],[Avg Nitrate N + Nitrite N]]/10)*10)</f>
        <v>0.42500000000000004</v>
      </c>
      <c r="AF1665">
        <f>IF(OR(Table1[[#This Row],[Avg pH]]&lt;6.5,Table1[[#This Row],[Avg pH]]&gt;8.5),10,0)</f>
        <v>0</v>
      </c>
      <c r="AG1665">
        <f>MAX(0, 10-(2*Table1[[#This Row],[Avg Dissolved Oxygen]]))</f>
        <v>0</v>
      </c>
      <c r="AH1665">
        <f>(Table1[[#This Row],[Fecal Score]]*0.3) + (Table1[[#This Row],[BOD Score]]*0.25) + (Table1[[#This Row],[Nitrate Score]]*0.2) + (Table1[[#This Row],[pH Score]]*0.15) + (Table1[[#This Row],[Dissolved Oxygen Score]]*0.1)</f>
        <v>0.97875000000000001</v>
      </c>
      <c r="AI1665">
        <v>2020</v>
      </c>
    </row>
    <row r="1666" spans="1:35">
      <c r="A1666">
        <v>2136</v>
      </c>
      <c r="B1666" t="s">
        <v>238</v>
      </c>
      <c r="C1666" t="s">
        <v>1</v>
      </c>
      <c r="D1666" t="s">
        <v>227</v>
      </c>
      <c r="E1666">
        <v>19</v>
      </c>
      <c r="F1666">
        <v>31</v>
      </c>
      <c r="G1666">
        <f>(Table1[[#This Row],[Min Temperature]]+Table1[[#This Row],[Max Temperature]])/2</f>
        <v>25</v>
      </c>
      <c r="H1666">
        <v>5.9</v>
      </c>
      <c r="I1666">
        <v>10.3</v>
      </c>
      <c r="J1666">
        <f>(Table1[[#This Row],[Min Dissolved Oxygen]]+Table1[[#This Row],[Max Dissolved Oxygen]])/2</f>
        <v>8.1000000000000014</v>
      </c>
      <c r="K1666">
        <v>7.2</v>
      </c>
      <c r="L1666">
        <v>8.4</v>
      </c>
      <c r="M1666">
        <f>(Table1[[#This Row],[Min pH]]+Table1[[#This Row],[Max pH]])/2</f>
        <v>7.8000000000000007</v>
      </c>
      <c r="N1666">
        <v>512</v>
      </c>
      <c r="O1666">
        <v>667</v>
      </c>
      <c r="P1666">
        <f>(Table1[[#This Row],[Min Conductivity]]+Table1[[#This Row],[Max Conductivity]])/2</f>
        <v>589.5</v>
      </c>
      <c r="Q1666">
        <v>1.2</v>
      </c>
      <c r="R1666">
        <v>20</v>
      </c>
      <c r="S1666">
        <f>(Table1[[#This Row],[Min BOD]]+Table1[[#This Row],[Max BOD]])/2</f>
        <v>10.6</v>
      </c>
      <c r="T1666">
        <v>1.02</v>
      </c>
      <c r="U1666">
        <v>15.94</v>
      </c>
      <c r="V1666">
        <f>(Table1[[#This Row],[Min Nitrate N + Nitrite N]]+Table1[[#This Row],[Max Nitrate N + Nitrite N]])/2</f>
        <v>8.48</v>
      </c>
      <c r="W1666">
        <v>10</v>
      </c>
      <c r="X1666">
        <v>35000</v>
      </c>
      <c r="Y1666">
        <f>(Table1[[#This Row],[Min Fecal Coliform]]+Table1[[#This Row],[Max Fecal Coliform]])/2</f>
        <v>17505</v>
      </c>
      <c r="Z1666">
        <v>540</v>
      </c>
      <c r="AA1666">
        <v>1600000</v>
      </c>
      <c r="AB1666">
        <f>(Table1[[#This Row],[Min Total Coliform]]+Table1[[#This Row],[Max Total Coliform]])/2</f>
        <v>800270</v>
      </c>
      <c r="AC1666">
        <f>MIN(10, (Table1[[#This Row],[Avg BOD]]/4)*10)</f>
        <v>10</v>
      </c>
      <c r="AD1666">
        <f>MIN(10, (Table1[[#This Row],[Avg Fecal Coliform]]/600)*10)</f>
        <v>10</v>
      </c>
      <c r="AE1666">
        <f>MIN(10, (Table1[[#This Row],[Avg Nitrate N + Nitrite N]]/10)*10)</f>
        <v>8.48</v>
      </c>
      <c r="AF1666">
        <f>IF(OR(Table1[[#This Row],[Avg pH]]&lt;6.5,Table1[[#This Row],[Avg pH]]&gt;8.5),10,0)</f>
        <v>0</v>
      </c>
      <c r="AG1666">
        <f>MAX(0, 10-(2*Table1[[#This Row],[Avg Dissolved Oxygen]]))</f>
        <v>0</v>
      </c>
      <c r="AH1666">
        <f>(Table1[[#This Row],[Fecal Score]]*0.3) + (Table1[[#This Row],[BOD Score]]*0.25) + (Table1[[#This Row],[Nitrate Score]]*0.2) + (Table1[[#This Row],[pH Score]]*0.15) + (Table1[[#This Row],[Dissolved Oxygen Score]]*0.1)</f>
        <v>7.1959999999999997</v>
      </c>
      <c r="AI1666">
        <v>2020</v>
      </c>
    </row>
    <row r="1667" spans="1:35">
      <c r="A1667">
        <v>2137</v>
      </c>
      <c r="B1667" t="s">
        <v>239</v>
      </c>
      <c r="C1667" t="s">
        <v>1</v>
      </c>
      <c r="D1667" t="s">
        <v>227</v>
      </c>
      <c r="E1667">
        <v>20</v>
      </c>
      <c r="F1667">
        <v>31</v>
      </c>
      <c r="G1667">
        <f>(Table1[[#This Row],[Min Temperature]]+Table1[[#This Row],[Max Temperature]])/2</f>
        <v>25.5</v>
      </c>
      <c r="H1667">
        <v>8</v>
      </c>
      <c r="I1667">
        <v>10.3</v>
      </c>
      <c r="J1667">
        <f>(Table1[[#This Row],[Min Dissolved Oxygen]]+Table1[[#This Row],[Max Dissolved Oxygen]])/2</f>
        <v>9.15</v>
      </c>
      <c r="K1667">
        <v>7.5</v>
      </c>
      <c r="L1667">
        <v>8.8000000000000007</v>
      </c>
      <c r="M1667">
        <f>(Table1[[#This Row],[Min pH]]+Table1[[#This Row],[Max pH]])/2</f>
        <v>8.15</v>
      </c>
      <c r="N1667">
        <v>93</v>
      </c>
      <c r="O1667">
        <v>902</v>
      </c>
      <c r="P1667">
        <f>(Table1[[#This Row],[Min Conductivity]]+Table1[[#This Row],[Max Conductivity]])/2</f>
        <v>497.5</v>
      </c>
      <c r="Q1667">
        <v>0.1</v>
      </c>
      <c r="R1667">
        <v>2</v>
      </c>
      <c r="S1667">
        <f>(Table1[[#This Row],[Min BOD]]+Table1[[#This Row],[Max BOD]])/2</f>
        <v>1.05</v>
      </c>
      <c r="T1667">
        <v>1.02</v>
      </c>
      <c r="U1667">
        <v>3.95</v>
      </c>
      <c r="V1667">
        <f>(Table1[[#This Row],[Min Nitrate N + Nitrite N]]+Table1[[#This Row],[Max Nitrate N + Nitrite N]])/2</f>
        <v>2.4850000000000003</v>
      </c>
      <c r="W1667">
        <v>2</v>
      </c>
      <c r="X1667">
        <v>1600</v>
      </c>
      <c r="Y1667">
        <f>(Table1[[#This Row],[Min Fecal Coliform]]+Table1[[#This Row],[Max Fecal Coliform]])/2</f>
        <v>801</v>
      </c>
      <c r="Z1667">
        <v>34</v>
      </c>
      <c r="AA1667">
        <v>28000</v>
      </c>
      <c r="AB1667">
        <f>(Table1[[#This Row],[Min Total Coliform]]+Table1[[#This Row],[Max Total Coliform]])/2</f>
        <v>14017</v>
      </c>
      <c r="AC1667">
        <f>MIN(10, (Table1[[#This Row],[Avg BOD]]/4)*10)</f>
        <v>2.625</v>
      </c>
      <c r="AD1667">
        <f>MIN(10, (Table1[[#This Row],[Avg Fecal Coliform]]/600)*10)</f>
        <v>10</v>
      </c>
      <c r="AE1667">
        <f>MIN(10, (Table1[[#This Row],[Avg Nitrate N + Nitrite N]]/10)*10)</f>
        <v>2.4850000000000003</v>
      </c>
      <c r="AF1667">
        <f>IF(OR(Table1[[#This Row],[Avg pH]]&lt;6.5,Table1[[#This Row],[Avg pH]]&gt;8.5),10,0)</f>
        <v>0</v>
      </c>
      <c r="AG1667">
        <f>MAX(0, 10-(2*Table1[[#This Row],[Avg Dissolved Oxygen]]))</f>
        <v>0</v>
      </c>
      <c r="AH1667">
        <f>(Table1[[#This Row],[Fecal Score]]*0.3) + (Table1[[#This Row],[BOD Score]]*0.25) + (Table1[[#This Row],[Nitrate Score]]*0.2) + (Table1[[#This Row],[pH Score]]*0.15) + (Table1[[#This Row],[Dissolved Oxygen Score]]*0.1)</f>
        <v>4.1532499999999999</v>
      </c>
      <c r="AI1667">
        <v>2020</v>
      </c>
    </row>
    <row r="1668" spans="1:35">
      <c r="A1668">
        <v>2138</v>
      </c>
      <c r="B1668" t="s">
        <v>240</v>
      </c>
      <c r="C1668" t="s">
        <v>1</v>
      </c>
      <c r="D1668" t="s">
        <v>227</v>
      </c>
      <c r="E1668">
        <v>20</v>
      </c>
      <c r="F1668">
        <v>31</v>
      </c>
      <c r="G1668">
        <f>(Table1[[#This Row],[Min Temperature]]+Table1[[#This Row],[Max Temperature]])/2</f>
        <v>25.5</v>
      </c>
      <c r="H1668">
        <v>8.3000000000000007</v>
      </c>
      <c r="I1668">
        <v>10.9</v>
      </c>
      <c r="J1668">
        <f>(Table1[[#This Row],[Min Dissolved Oxygen]]+Table1[[#This Row],[Max Dissolved Oxygen]])/2</f>
        <v>9.6000000000000014</v>
      </c>
      <c r="K1668">
        <v>7.7</v>
      </c>
      <c r="L1668">
        <v>8.1999999999999993</v>
      </c>
      <c r="M1668">
        <f>(Table1[[#This Row],[Min pH]]+Table1[[#This Row],[Max pH]])/2</f>
        <v>7.9499999999999993</v>
      </c>
      <c r="N1668">
        <v>160</v>
      </c>
      <c r="O1668">
        <v>905</v>
      </c>
      <c r="P1668">
        <f>(Table1[[#This Row],[Min Conductivity]]+Table1[[#This Row],[Max Conductivity]])/2</f>
        <v>532.5</v>
      </c>
      <c r="Q1668">
        <v>1.2</v>
      </c>
      <c r="R1668">
        <v>3.9</v>
      </c>
      <c r="S1668">
        <f>(Table1[[#This Row],[Min BOD]]+Table1[[#This Row],[Max BOD]])/2</f>
        <v>2.5499999999999998</v>
      </c>
      <c r="T1668">
        <v>1.29</v>
      </c>
      <c r="U1668">
        <v>3.48</v>
      </c>
      <c r="V1668">
        <f>(Table1[[#This Row],[Min Nitrate N + Nitrite N]]+Table1[[#This Row],[Max Nitrate N + Nitrite N]])/2</f>
        <v>2.3849999999999998</v>
      </c>
      <c r="W1668">
        <v>2</v>
      </c>
      <c r="X1668">
        <v>2400</v>
      </c>
      <c r="Y1668">
        <f>(Table1[[#This Row],[Min Fecal Coliform]]+Table1[[#This Row],[Max Fecal Coliform]])/2</f>
        <v>1201</v>
      </c>
      <c r="Z1668">
        <v>47</v>
      </c>
      <c r="AA1668">
        <v>43000</v>
      </c>
      <c r="AB1668">
        <f>(Table1[[#This Row],[Min Total Coliform]]+Table1[[#This Row],[Max Total Coliform]])/2</f>
        <v>21523.5</v>
      </c>
      <c r="AC1668">
        <f>MIN(10, (Table1[[#This Row],[Avg BOD]]/4)*10)</f>
        <v>6.375</v>
      </c>
      <c r="AD1668">
        <f>MIN(10, (Table1[[#This Row],[Avg Fecal Coliform]]/600)*10)</f>
        <v>10</v>
      </c>
      <c r="AE1668">
        <f>MIN(10, (Table1[[#This Row],[Avg Nitrate N + Nitrite N]]/10)*10)</f>
        <v>2.3849999999999998</v>
      </c>
      <c r="AF1668">
        <f>IF(OR(Table1[[#This Row],[Avg pH]]&lt;6.5,Table1[[#This Row],[Avg pH]]&gt;8.5),10,0)</f>
        <v>0</v>
      </c>
      <c r="AG1668">
        <f>MAX(0, 10-(2*Table1[[#This Row],[Avg Dissolved Oxygen]]))</f>
        <v>0</v>
      </c>
      <c r="AH1668">
        <f>(Table1[[#This Row],[Fecal Score]]*0.3) + (Table1[[#This Row],[BOD Score]]*0.25) + (Table1[[#This Row],[Nitrate Score]]*0.2) + (Table1[[#This Row],[pH Score]]*0.15) + (Table1[[#This Row],[Dissolved Oxygen Score]]*0.1)</f>
        <v>5.0707500000000003</v>
      </c>
      <c r="AI1668">
        <v>2020</v>
      </c>
    </row>
    <row r="1669" spans="1:35">
      <c r="A1669">
        <v>2139</v>
      </c>
      <c r="B1669" t="s">
        <v>241</v>
      </c>
      <c r="C1669" t="s">
        <v>1</v>
      </c>
      <c r="D1669" t="s">
        <v>227</v>
      </c>
      <c r="E1669">
        <v>19</v>
      </c>
      <c r="F1669">
        <v>31</v>
      </c>
      <c r="G1669">
        <f>(Table1[[#This Row],[Min Temperature]]+Table1[[#This Row],[Max Temperature]])/2</f>
        <v>25</v>
      </c>
      <c r="H1669">
        <v>7.9</v>
      </c>
      <c r="I1669">
        <v>10.199999999999999</v>
      </c>
      <c r="J1669">
        <f>(Table1[[#This Row],[Min Dissolved Oxygen]]+Table1[[#This Row],[Max Dissolved Oxygen]])/2</f>
        <v>9.0500000000000007</v>
      </c>
      <c r="K1669">
        <v>7.7</v>
      </c>
      <c r="L1669">
        <v>8.4</v>
      </c>
      <c r="M1669">
        <f>(Table1[[#This Row],[Min pH]]+Table1[[#This Row],[Max pH]])/2</f>
        <v>8.0500000000000007</v>
      </c>
      <c r="N1669">
        <v>180</v>
      </c>
      <c r="O1669">
        <v>922</v>
      </c>
      <c r="P1669">
        <f>(Table1[[#This Row],[Min Conductivity]]+Table1[[#This Row],[Max Conductivity]])/2</f>
        <v>551</v>
      </c>
      <c r="Q1669">
        <v>1.4</v>
      </c>
      <c r="R1669">
        <v>3.4</v>
      </c>
      <c r="S1669">
        <f>(Table1[[#This Row],[Min BOD]]+Table1[[#This Row],[Max BOD]])/2</f>
        <v>2.4</v>
      </c>
      <c r="T1669">
        <v>1.32</v>
      </c>
      <c r="U1669">
        <v>7.44</v>
      </c>
      <c r="V1669">
        <f>(Table1[[#This Row],[Min Nitrate N + Nitrite N]]+Table1[[#This Row],[Max Nitrate N + Nitrite N]])/2</f>
        <v>4.38</v>
      </c>
      <c r="W1669">
        <v>2</v>
      </c>
      <c r="X1669">
        <v>17000</v>
      </c>
      <c r="Y1669">
        <f>(Table1[[#This Row],[Min Fecal Coliform]]+Table1[[#This Row],[Max Fecal Coliform]])/2</f>
        <v>8501</v>
      </c>
      <c r="Z1669">
        <v>46</v>
      </c>
      <c r="AA1669">
        <v>92000</v>
      </c>
      <c r="AB1669">
        <f>(Table1[[#This Row],[Min Total Coliform]]+Table1[[#This Row],[Max Total Coliform]])/2</f>
        <v>46023</v>
      </c>
      <c r="AC1669">
        <f>MIN(10, (Table1[[#This Row],[Avg BOD]]/4)*10)</f>
        <v>6</v>
      </c>
      <c r="AD1669">
        <f>MIN(10, (Table1[[#This Row],[Avg Fecal Coliform]]/600)*10)</f>
        <v>10</v>
      </c>
      <c r="AE1669">
        <f>MIN(10, (Table1[[#This Row],[Avg Nitrate N + Nitrite N]]/10)*10)</f>
        <v>4.38</v>
      </c>
      <c r="AF1669">
        <f>IF(OR(Table1[[#This Row],[Avg pH]]&lt;6.5,Table1[[#This Row],[Avg pH]]&gt;8.5),10,0)</f>
        <v>0</v>
      </c>
      <c r="AG1669">
        <f>MAX(0, 10-(2*Table1[[#This Row],[Avg Dissolved Oxygen]]))</f>
        <v>0</v>
      </c>
      <c r="AH1669">
        <f>(Table1[[#This Row],[Fecal Score]]*0.3) + (Table1[[#This Row],[BOD Score]]*0.25) + (Table1[[#This Row],[Nitrate Score]]*0.2) + (Table1[[#This Row],[pH Score]]*0.15) + (Table1[[#This Row],[Dissolved Oxygen Score]]*0.1)</f>
        <v>5.3760000000000003</v>
      </c>
      <c r="AI1669">
        <v>2020</v>
      </c>
    </row>
    <row r="1670" spans="1:35">
      <c r="A1670">
        <v>2140</v>
      </c>
      <c r="B1670" t="s">
        <v>242</v>
      </c>
      <c r="C1670" t="s">
        <v>1</v>
      </c>
      <c r="D1670" t="s">
        <v>227</v>
      </c>
      <c r="E1670">
        <v>20</v>
      </c>
      <c r="F1670">
        <v>32</v>
      </c>
      <c r="G1670">
        <f>(Table1[[#This Row],[Min Temperature]]+Table1[[#This Row],[Max Temperature]])/2</f>
        <v>26</v>
      </c>
      <c r="H1670">
        <v>3.4</v>
      </c>
      <c r="I1670">
        <v>9.6999999999999993</v>
      </c>
      <c r="J1670">
        <f>(Table1[[#This Row],[Min Dissolved Oxygen]]+Table1[[#This Row],[Max Dissolved Oxygen]])/2</f>
        <v>6.55</v>
      </c>
      <c r="K1670">
        <v>7.4</v>
      </c>
      <c r="L1670">
        <v>8</v>
      </c>
      <c r="M1670">
        <f>(Table1[[#This Row],[Min pH]]+Table1[[#This Row],[Max pH]])/2</f>
        <v>7.7</v>
      </c>
      <c r="N1670">
        <v>212</v>
      </c>
      <c r="O1670">
        <v>857</v>
      </c>
      <c r="P1670">
        <f>(Table1[[#This Row],[Min Conductivity]]+Table1[[#This Row],[Max Conductivity]])/2</f>
        <v>534.5</v>
      </c>
      <c r="Q1670">
        <v>0.1</v>
      </c>
      <c r="R1670">
        <v>2.7</v>
      </c>
      <c r="S1670">
        <f>(Table1[[#This Row],[Min BOD]]+Table1[[#This Row],[Max BOD]])/2</f>
        <v>1.4000000000000001</v>
      </c>
      <c r="T1670">
        <v>1.02</v>
      </c>
      <c r="U1670">
        <v>3.5</v>
      </c>
      <c r="V1670">
        <f>(Table1[[#This Row],[Min Nitrate N + Nitrite N]]+Table1[[#This Row],[Max Nitrate N + Nitrite N]])/2</f>
        <v>2.2599999999999998</v>
      </c>
      <c r="W1670">
        <v>2</v>
      </c>
      <c r="X1670">
        <v>84</v>
      </c>
      <c r="Y1670">
        <f>(Table1[[#This Row],[Min Fecal Coliform]]+Table1[[#This Row],[Max Fecal Coliform]])/2</f>
        <v>43</v>
      </c>
      <c r="Z1670">
        <v>21</v>
      </c>
      <c r="AA1670">
        <v>17000</v>
      </c>
      <c r="AB1670">
        <f>(Table1[[#This Row],[Min Total Coliform]]+Table1[[#This Row],[Max Total Coliform]])/2</f>
        <v>8510.5</v>
      </c>
      <c r="AC1670">
        <f>MIN(10, (Table1[[#This Row],[Avg BOD]]/4)*10)</f>
        <v>3.5000000000000004</v>
      </c>
      <c r="AD1670">
        <f>MIN(10, (Table1[[#This Row],[Avg Fecal Coliform]]/600)*10)</f>
        <v>0.71666666666666667</v>
      </c>
      <c r="AE1670">
        <f>MIN(10, (Table1[[#This Row],[Avg Nitrate N + Nitrite N]]/10)*10)</f>
        <v>2.2599999999999998</v>
      </c>
      <c r="AF1670">
        <f>IF(OR(Table1[[#This Row],[Avg pH]]&lt;6.5,Table1[[#This Row],[Avg pH]]&gt;8.5),10,0)</f>
        <v>0</v>
      </c>
      <c r="AG1670">
        <f>MAX(0, 10-(2*Table1[[#This Row],[Avg Dissolved Oxygen]]))</f>
        <v>0</v>
      </c>
      <c r="AH1670">
        <f>(Table1[[#This Row],[Fecal Score]]*0.3) + (Table1[[#This Row],[BOD Score]]*0.25) + (Table1[[#This Row],[Nitrate Score]]*0.2) + (Table1[[#This Row],[pH Score]]*0.15) + (Table1[[#This Row],[Dissolved Oxygen Score]]*0.1)</f>
        <v>1.542</v>
      </c>
      <c r="AI1670">
        <v>2020</v>
      </c>
    </row>
    <row r="1671" spans="1:35">
      <c r="A1671">
        <v>2141</v>
      </c>
      <c r="B1671" t="s">
        <v>459</v>
      </c>
      <c r="C1671" t="s">
        <v>1</v>
      </c>
      <c r="D1671" t="s">
        <v>227</v>
      </c>
      <c r="E1671">
        <v>28</v>
      </c>
      <c r="F1671">
        <v>30</v>
      </c>
      <c r="G1671">
        <f>(Table1[[#This Row],[Min Temperature]]+Table1[[#This Row],[Max Temperature]])/2</f>
        <v>29</v>
      </c>
      <c r="H1671">
        <v>8.6</v>
      </c>
      <c r="I1671">
        <v>9</v>
      </c>
      <c r="J1671">
        <f>(Table1[[#This Row],[Min Dissolved Oxygen]]+Table1[[#This Row],[Max Dissolved Oxygen]])/2</f>
        <v>8.8000000000000007</v>
      </c>
      <c r="K1671">
        <v>7.8</v>
      </c>
      <c r="L1671">
        <v>8.1999999999999993</v>
      </c>
      <c r="M1671">
        <f>(Table1[[#This Row],[Min pH]]+Table1[[#This Row],[Max pH]])/2</f>
        <v>8</v>
      </c>
      <c r="N1671">
        <v>273</v>
      </c>
      <c r="O1671">
        <v>476</v>
      </c>
      <c r="P1671">
        <f>(Table1[[#This Row],[Min Conductivity]]+Table1[[#This Row],[Max Conductivity]])/2</f>
        <v>374.5</v>
      </c>
      <c r="Q1671">
        <v>1.6</v>
      </c>
      <c r="R1671">
        <v>2.2999999999999998</v>
      </c>
      <c r="S1671">
        <f>(Table1[[#This Row],[Min BOD]]+Table1[[#This Row],[Max BOD]])/2</f>
        <v>1.95</v>
      </c>
      <c r="T1671">
        <v>0.65</v>
      </c>
      <c r="U1671">
        <v>0.82</v>
      </c>
      <c r="V1671">
        <f>(Table1[[#This Row],[Min Nitrate N + Nitrite N]]+Table1[[#This Row],[Max Nitrate N + Nitrite N]])/2</f>
        <v>0.73499999999999999</v>
      </c>
      <c r="W1671">
        <v>2</v>
      </c>
      <c r="X1671">
        <v>2</v>
      </c>
      <c r="Y1671">
        <f>(Table1[[#This Row],[Min Fecal Coliform]]+Table1[[#This Row],[Max Fecal Coliform]])/2</f>
        <v>2</v>
      </c>
      <c r="Z1671">
        <v>21</v>
      </c>
      <c r="AA1671">
        <v>70</v>
      </c>
      <c r="AB1671">
        <f>(Table1[[#This Row],[Min Total Coliform]]+Table1[[#This Row],[Max Total Coliform]])/2</f>
        <v>45.5</v>
      </c>
      <c r="AC1671">
        <f>MIN(10, (Table1[[#This Row],[Avg BOD]]/4)*10)</f>
        <v>4.875</v>
      </c>
      <c r="AD1671">
        <f>MIN(10, (Table1[[#This Row],[Avg Fecal Coliform]]/600)*10)</f>
        <v>3.3333333333333333E-2</v>
      </c>
      <c r="AE1671">
        <f>MIN(10, (Table1[[#This Row],[Avg Nitrate N + Nitrite N]]/10)*10)</f>
        <v>0.73499999999999999</v>
      </c>
      <c r="AF1671">
        <f>IF(OR(Table1[[#This Row],[Avg pH]]&lt;6.5,Table1[[#This Row],[Avg pH]]&gt;8.5),10,0)</f>
        <v>0</v>
      </c>
      <c r="AG1671">
        <f>MAX(0, 10-(2*Table1[[#This Row],[Avg Dissolved Oxygen]]))</f>
        <v>0</v>
      </c>
      <c r="AH1671">
        <f>(Table1[[#This Row],[Fecal Score]]*0.3) + (Table1[[#This Row],[BOD Score]]*0.25) + (Table1[[#This Row],[Nitrate Score]]*0.2) + (Table1[[#This Row],[pH Score]]*0.15) + (Table1[[#This Row],[Dissolved Oxygen Score]]*0.1)</f>
        <v>1.37575</v>
      </c>
      <c r="AI1671">
        <v>2020</v>
      </c>
    </row>
    <row r="1672" spans="1:35">
      <c r="A1672">
        <v>2142</v>
      </c>
      <c r="B1672" t="s">
        <v>244</v>
      </c>
      <c r="C1672" t="s">
        <v>1</v>
      </c>
      <c r="D1672" t="s">
        <v>227</v>
      </c>
      <c r="E1672">
        <v>12</v>
      </c>
      <c r="F1672">
        <v>26</v>
      </c>
      <c r="G1672">
        <f>(Table1[[#This Row],[Min Temperature]]+Table1[[#This Row],[Max Temperature]])/2</f>
        <v>19</v>
      </c>
      <c r="H1672">
        <v>6.8</v>
      </c>
      <c r="I1672">
        <v>8</v>
      </c>
      <c r="J1672">
        <f>(Table1[[#This Row],[Min Dissolved Oxygen]]+Table1[[#This Row],[Max Dissolved Oxygen]])/2</f>
        <v>7.4</v>
      </c>
      <c r="K1672">
        <v>7.2</v>
      </c>
      <c r="L1672">
        <v>7.9</v>
      </c>
      <c r="M1672">
        <f>(Table1[[#This Row],[Min pH]]+Table1[[#This Row],[Max pH]])/2</f>
        <v>7.5500000000000007</v>
      </c>
      <c r="N1672">
        <v>210</v>
      </c>
      <c r="O1672">
        <v>666</v>
      </c>
      <c r="P1672">
        <f>(Table1[[#This Row],[Min Conductivity]]+Table1[[#This Row],[Max Conductivity]])/2</f>
        <v>438</v>
      </c>
      <c r="Q1672">
        <v>1.2</v>
      </c>
      <c r="R1672">
        <v>1.8</v>
      </c>
      <c r="S1672">
        <f>(Table1[[#This Row],[Min BOD]]+Table1[[#This Row],[Max BOD]])/2</f>
        <v>1.5</v>
      </c>
      <c r="T1672">
        <v>0.1</v>
      </c>
      <c r="U1672">
        <v>2</v>
      </c>
      <c r="V1672">
        <f>(Table1[[#This Row],[Min Nitrate N + Nitrite N]]+Table1[[#This Row],[Max Nitrate N + Nitrite N]])/2</f>
        <v>1.05</v>
      </c>
      <c r="W1672">
        <v>2</v>
      </c>
      <c r="X1672">
        <v>3</v>
      </c>
      <c r="Y1672">
        <f>(Table1[[#This Row],[Min Fecal Coliform]]+Table1[[#This Row],[Max Fecal Coliform]])/2</f>
        <v>2.5</v>
      </c>
      <c r="Z1672">
        <v>24</v>
      </c>
      <c r="AA1672">
        <v>52</v>
      </c>
      <c r="AB1672">
        <f>(Table1[[#This Row],[Min Total Coliform]]+Table1[[#This Row],[Max Total Coliform]])/2</f>
        <v>38</v>
      </c>
      <c r="AC1672">
        <f>MIN(10, (Table1[[#This Row],[Avg BOD]]/4)*10)</f>
        <v>3.75</v>
      </c>
      <c r="AD1672">
        <f>MIN(10, (Table1[[#This Row],[Avg Fecal Coliform]]/600)*10)</f>
        <v>4.1666666666666664E-2</v>
      </c>
      <c r="AE1672">
        <f>MIN(10, (Table1[[#This Row],[Avg Nitrate N + Nitrite N]]/10)*10)</f>
        <v>1.05</v>
      </c>
      <c r="AF1672">
        <f>IF(OR(Table1[[#This Row],[Avg pH]]&lt;6.5,Table1[[#This Row],[Avg pH]]&gt;8.5),10,0)</f>
        <v>0</v>
      </c>
      <c r="AG1672">
        <f>MAX(0, 10-(2*Table1[[#This Row],[Avg Dissolved Oxygen]]))</f>
        <v>0</v>
      </c>
      <c r="AH1672">
        <f>(Table1[[#This Row],[Fecal Score]]*0.3) + (Table1[[#This Row],[BOD Score]]*0.25) + (Table1[[#This Row],[Nitrate Score]]*0.2) + (Table1[[#This Row],[pH Score]]*0.15) + (Table1[[#This Row],[Dissolved Oxygen Score]]*0.1)</f>
        <v>1.1599999999999999</v>
      </c>
      <c r="AI1672">
        <v>2020</v>
      </c>
    </row>
    <row r="1673" spans="1:35">
      <c r="A1673">
        <v>3296</v>
      </c>
      <c r="B1673" t="s">
        <v>245</v>
      </c>
      <c r="C1673" t="s">
        <v>1</v>
      </c>
      <c r="D1673" t="s">
        <v>227</v>
      </c>
      <c r="E1673">
        <v>20</v>
      </c>
      <c r="F1673">
        <v>25</v>
      </c>
      <c r="G1673">
        <f>(Table1[[#This Row],[Min Temperature]]+Table1[[#This Row],[Max Temperature]])/2</f>
        <v>22.5</v>
      </c>
      <c r="H1673">
        <v>6.8</v>
      </c>
      <c r="I1673">
        <v>7.8</v>
      </c>
      <c r="J1673">
        <f>(Table1[[#This Row],[Min Dissolved Oxygen]]+Table1[[#This Row],[Max Dissolved Oxygen]])/2</f>
        <v>7.3</v>
      </c>
      <c r="K1673">
        <v>7.3</v>
      </c>
      <c r="L1673">
        <v>8.1999999999999993</v>
      </c>
      <c r="M1673">
        <f>(Table1[[#This Row],[Min pH]]+Table1[[#This Row],[Max pH]])/2</f>
        <v>7.75</v>
      </c>
      <c r="N1673">
        <v>264</v>
      </c>
      <c r="O1673">
        <v>665</v>
      </c>
      <c r="P1673">
        <f>(Table1[[#This Row],[Min Conductivity]]+Table1[[#This Row],[Max Conductivity]])/2</f>
        <v>464.5</v>
      </c>
      <c r="Q1673">
        <v>0.6</v>
      </c>
      <c r="R1673">
        <v>2.1</v>
      </c>
      <c r="S1673">
        <f>(Table1[[#This Row],[Min BOD]]+Table1[[#This Row],[Max BOD]])/2</f>
        <v>1.35</v>
      </c>
      <c r="T1673">
        <v>0.71</v>
      </c>
      <c r="U1673">
        <v>1.84</v>
      </c>
      <c r="V1673">
        <f>(Table1[[#This Row],[Min Nitrate N + Nitrite N]]+Table1[[#This Row],[Max Nitrate N + Nitrite N]])/2</f>
        <v>1.2749999999999999</v>
      </c>
      <c r="W1673">
        <v>1</v>
      </c>
      <c r="X1673">
        <v>1</v>
      </c>
      <c r="Y1673">
        <f>(Table1[[#This Row],[Min Fecal Coliform]]+Table1[[#This Row],[Max Fecal Coliform]])/2</f>
        <v>1</v>
      </c>
      <c r="Z1673">
        <v>32</v>
      </c>
      <c r="AA1673">
        <v>63</v>
      </c>
      <c r="AB1673">
        <f>(Table1[[#This Row],[Min Total Coliform]]+Table1[[#This Row],[Max Total Coliform]])/2</f>
        <v>47.5</v>
      </c>
      <c r="AC1673">
        <f>MIN(10, (Table1[[#This Row],[Avg BOD]]/4)*10)</f>
        <v>3.375</v>
      </c>
      <c r="AD1673">
        <f>MIN(10, (Table1[[#This Row],[Avg Fecal Coliform]]/600)*10)</f>
        <v>1.6666666666666666E-2</v>
      </c>
      <c r="AE1673">
        <f>MIN(10, (Table1[[#This Row],[Avg Nitrate N + Nitrite N]]/10)*10)</f>
        <v>1.2749999999999999</v>
      </c>
      <c r="AF1673">
        <f>IF(OR(Table1[[#This Row],[Avg pH]]&lt;6.5,Table1[[#This Row],[Avg pH]]&gt;8.5),10,0)</f>
        <v>0</v>
      </c>
      <c r="AG1673">
        <f>MAX(0, 10-(2*Table1[[#This Row],[Avg Dissolved Oxygen]]))</f>
        <v>0</v>
      </c>
      <c r="AH1673">
        <f>(Table1[[#This Row],[Fecal Score]]*0.3) + (Table1[[#This Row],[BOD Score]]*0.25) + (Table1[[#This Row],[Nitrate Score]]*0.2) + (Table1[[#This Row],[pH Score]]*0.15) + (Table1[[#This Row],[Dissolved Oxygen Score]]*0.1)</f>
        <v>1.10375</v>
      </c>
      <c r="AI1673">
        <v>2020</v>
      </c>
    </row>
    <row r="1674" spans="1:35">
      <c r="A1674">
        <v>4614</v>
      </c>
      <c r="B1674" t="s">
        <v>634</v>
      </c>
      <c r="C1674" t="s">
        <v>1</v>
      </c>
      <c r="D1674" t="s">
        <v>227</v>
      </c>
      <c r="E1674">
        <v>16</v>
      </c>
      <c r="F1674">
        <v>24</v>
      </c>
      <c r="G1674">
        <f>(Table1[[#This Row],[Min Temperature]]+Table1[[#This Row],[Max Temperature]])/2</f>
        <v>20</v>
      </c>
      <c r="H1674">
        <v>6.4</v>
      </c>
      <c r="I1674">
        <v>7.6</v>
      </c>
      <c r="J1674">
        <f>(Table1[[#This Row],[Min Dissolved Oxygen]]+Table1[[#This Row],[Max Dissolved Oxygen]])/2</f>
        <v>7</v>
      </c>
      <c r="K1674">
        <v>7.3</v>
      </c>
      <c r="L1674">
        <v>8.1</v>
      </c>
      <c r="M1674">
        <f>(Table1[[#This Row],[Min pH]]+Table1[[#This Row],[Max pH]])/2</f>
        <v>7.6999999999999993</v>
      </c>
      <c r="N1674">
        <v>220</v>
      </c>
      <c r="O1674">
        <v>802</v>
      </c>
      <c r="P1674">
        <f>(Table1[[#This Row],[Min Conductivity]]+Table1[[#This Row],[Max Conductivity]])/2</f>
        <v>511</v>
      </c>
      <c r="Q1674">
        <v>1.8</v>
      </c>
      <c r="R1674">
        <v>4.8</v>
      </c>
      <c r="S1674">
        <f>(Table1[[#This Row],[Min BOD]]+Table1[[#This Row],[Max BOD]])/2</f>
        <v>3.3</v>
      </c>
      <c r="T1674">
        <v>0.25</v>
      </c>
      <c r="U1674">
        <v>2.1</v>
      </c>
      <c r="V1674">
        <f>(Table1[[#This Row],[Min Nitrate N + Nitrite N]]+Table1[[#This Row],[Max Nitrate N + Nitrite N]])/2</f>
        <v>1.175</v>
      </c>
      <c r="W1674">
        <v>2</v>
      </c>
      <c r="X1674">
        <v>70</v>
      </c>
      <c r="Y1674">
        <f>(Table1[[#This Row],[Min Fecal Coliform]]+Table1[[#This Row],[Max Fecal Coliform]])/2</f>
        <v>36</v>
      </c>
      <c r="Z1674">
        <v>17</v>
      </c>
      <c r="AA1674">
        <v>1600</v>
      </c>
      <c r="AB1674">
        <f>(Table1[[#This Row],[Min Total Coliform]]+Table1[[#This Row],[Max Total Coliform]])/2</f>
        <v>808.5</v>
      </c>
      <c r="AC1674">
        <f>MIN(10, (Table1[[#This Row],[Avg BOD]]/4)*10)</f>
        <v>8.25</v>
      </c>
      <c r="AD1674">
        <f>MIN(10, (Table1[[#This Row],[Avg Fecal Coliform]]/600)*10)</f>
        <v>0.6</v>
      </c>
      <c r="AE1674">
        <f>MIN(10, (Table1[[#This Row],[Avg Nitrate N + Nitrite N]]/10)*10)</f>
        <v>1.175</v>
      </c>
      <c r="AF1674">
        <f>IF(OR(Table1[[#This Row],[Avg pH]]&lt;6.5,Table1[[#This Row],[Avg pH]]&gt;8.5),10,0)</f>
        <v>0</v>
      </c>
      <c r="AG1674">
        <f>MAX(0, 10-(2*Table1[[#This Row],[Avg Dissolved Oxygen]]))</f>
        <v>0</v>
      </c>
      <c r="AH1674">
        <f>(Table1[[#This Row],[Fecal Score]]*0.3) + (Table1[[#This Row],[BOD Score]]*0.25) + (Table1[[#This Row],[Nitrate Score]]*0.2) + (Table1[[#This Row],[pH Score]]*0.15) + (Table1[[#This Row],[Dissolved Oxygen Score]]*0.1)</f>
        <v>2.4775</v>
      </c>
      <c r="AI1674">
        <v>2020</v>
      </c>
    </row>
    <row r="1675" spans="1:35">
      <c r="A1675">
        <v>4615</v>
      </c>
      <c r="B1675" t="s">
        <v>635</v>
      </c>
      <c r="C1675" t="s">
        <v>1</v>
      </c>
      <c r="D1675" t="s">
        <v>227</v>
      </c>
      <c r="E1675">
        <v>16</v>
      </c>
      <c r="F1675">
        <v>24</v>
      </c>
      <c r="G1675">
        <f>(Table1[[#This Row],[Min Temperature]]+Table1[[#This Row],[Max Temperature]])/2</f>
        <v>20</v>
      </c>
      <c r="H1675">
        <v>5.5</v>
      </c>
      <c r="I1675">
        <v>7.8</v>
      </c>
      <c r="J1675">
        <f>(Table1[[#This Row],[Min Dissolved Oxygen]]+Table1[[#This Row],[Max Dissolved Oxygen]])/2</f>
        <v>6.65</v>
      </c>
      <c r="K1675">
        <v>6.3</v>
      </c>
      <c r="L1675">
        <v>8.4</v>
      </c>
      <c r="M1675">
        <f>(Table1[[#This Row],[Min pH]]+Table1[[#This Row],[Max pH]])/2</f>
        <v>7.35</v>
      </c>
      <c r="N1675">
        <v>180</v>
      </c>
      <c r="O1675">
        <v>911</v>
      </c>
      <c r="P1675">
        <f>(Table1[[#This Row],[Min Conductivity]]+Table1[[#This Row],[Max Conductivity]])/2</f>
        <v>545.5</v>
      </c>
      <c r="Q1675">
        <v>2.5</v>
      </c>
      <c r="R1675">
        <v>7.8</v>
      </c>
      <c r="S1675">
        <f>(Table1[[#This Row],[Min BOD]]+Table1[[#This Row],[Max BOD]])/2</f>
        <v>5.15</v>
      </c>
      <c r="T1675">
        <v>0.12</v>
      </c>
      <c r="U1675">
        <v>1.6</v>
      </c>
      <c r="V1675">
        <f>(Table1[[#This Row],[Min Nitrate N + Nitrite N]]+Table1[[#This Row],[Max Nitrate N + Nitrite N]])/2</f>
        <v>0.8600000000000001</v>
      </c>
      <c r="W1675">
        <v>2</v>
      </c>
      <c r="X1675">
        <v>170</v>
      </c>
      <c r="Y1675">
        <f>(Table1[[#This Row],[Min Fecal Coliform]]+Table1[[#This Row],[Max Fecal Coliform]])/2</f>
        <v>86</v>
      </c>
      <c r="Z1675">
        <v>11</v>
      </c>
      <c r="AA1675">
        <v>1600</v>
      </c>
      <c r="AB1675">
        <f>(Table1[[#This Row],[Min Total Coliform]]+Table1[[#This Row],[Max Total Coliform]])/2</f>
        <v>805.5</v>
      </c>
      <c r="AC1675">
        <f>MIN(10, (Table1[[#This Row],[Avg BOD]]/4)*10)</f>
        <v>10</v>
      </c>
      <c r="AD1675">
        <f>MIN(10, (Table1[[#This Row],[Avg Fecal Coliform]]/600)*10)</f>
        <v>1.4333333333333333</v>
      </c>
      <c r="AE1675">
        <f>MIN(10, (Table1[[#This Row],[Avg Nitrate N + Nitrite N]]/10)*10)</f>
        <v>0.8600000000000001</v>
      </c>
      <c r="AF1675">
        <f>IF(OR(Table1[[#This Row],[Avg pH]]&lt;6.5,Table1[[#This Row],[Avg pH]]&gt;8.5),10,0)</f>
        <v>0</v>
      </c>
      <c r="AG1675">
        <f>MAX(0, 10-(2*Table1[[#This Row],[Avg Dissolved Oxygen]]))</f>
        <v>0</v>
      </c>
      <c r="AH1675">
        <f>(Table1[[#This Row],[Fecal Score]]*0.3) + (Table1[[#This Row],[BOD Score]]*0.25) + (Table1[[#This Row],[Nitrate Score]]*0.2) + (Table1[[#This Row],[pH Score]]*0.15) + (Table1[[#This Row],[Dissolved Oxygen Score]]*0.1)</f>
        <v>3.1020000000000003</v>
      </c>
      <c r="AI1675">
        <v>2020</v>
      </c>
    </row>
    <row r="1676" spans="1:35">
      <c r="A1676">
        <v>4622</v>
      </c>
      <c r="B1676" t="s">
        <v>636</v>
      </c>
      <c r="C1676" t="s">
        <v>1</v>
      </c>
      <c r="D1676" t="s">
        <v>227</v>
      </c>
      <c r="E1676">
        <v>19</v>
      </c>
      <c r="F1676">
        <v>31</v>
      </c>
      <c r="G1676">
        <f>(Table1[[#This Row],[Min Temperature]]+Table1[[#This Row],[Max Temperature]])/2</f>
        <v>25</v>
      </c>
      <c r="H1676">
        <v>6.8</v>
      </c>
      <c r="I1676">
        <v>7.5</v>
      </c>
      <c r="J1676">
        <f>(Table1[[#This Row],[Min Dissolved Oxygen]]+Table1[[#This Row],[Max Dissolved Oxygen]])/2</f>
        <v>7.15</v>
      </c>
      <c r="K1676">
        <v>7.1</v>
      </c>
      <c r="L1676">
        <v>7.8</v>
      </c>
      <c r="M1676">
        <f>(Table1[[#This Row],[Min pH]]+Table1[[#This Row],[Max pH]])/2</f>
        <v>7.4499999999999993</v>
      </c>
      <c r="N1676">
        <v>168</v>
      </c>
      <c r="O1676">
        <v>294</v>
      </c>
      <c r="P1676">
        <f>(Table1[[#This Row],[Min Conductivity]]+Table1[[#This Row],[Max Conductivity]])/2</f>
        <v>231</v>
      </c>
      <c r="Q1676">
        <v>0.8</v>
      </c>
      <c r="R1676">
        <v>1.8</v>
      </c>
      <c r="S1676">
        <f>(Table1[[#This Row],[Min BOD]]+Table1[[#This Row],[Max BOD]])/2</f>
        <v>1.3</v>
      </c>
      <c r="T1676">
        <v>0.01</v>
      </c>
      <c r="U1676">
        <v>0.17</v>
      </c>
      <c r="V1676">
        <f>(Table1[[#This Row],[Min Nitrate N + Nitrite N]]+Table1[[#This Row],[Max Nitrate N + Nitrite N]])/2</f>
        <v>9.0000000000000011E-2</v>
      </c>
      <c r="W1676">
        <v>2</v>
      </c>
      <c r="X1676">
        <v>2</v>
      </c>
      <c r="Y1676">
        <f>(Table1[[#This Row],[Min Fecal Coliform]]+Table1[[#This Row],[Max Fecal Coliform]])/2</f>
        <v>2</v>
      </c>
      <c r="Z1676">
        <v>2</v>
      </c>
      <c r="AA1676">
        <v>27</v>
      </c>
      <c r="AB1676">
        <f>(Table1[[#This Row],[Min Total Coliform]]+Table1[[#This Row],[Max Total Coliform]])/2</f>
        <v>14.5</v>
      </c>
      <c r="AC1676">
        <f>MIN(10, (Table1[[#This Row],[Avg BOD]]/4)*10)</f>
        <v>3.25</v>
      </c>
      <c r="AD1676">
        <f>MIN(10, (Table1[[#This Row],[Avg Fecal Coliform]]/600)*10)</f>
        <v>3.3333333333333333E-2</v>
      </c>
      <c r="AE1676">
        <f>MIN(10, (Table1[[#This Row],[Avg Nitrate N + Nitrite N]]/10)*10)</f>
        <v>9.0000000000000011E-2</v>
      </c>
      <c r="AF1676">
        <f>IF(OR(Table1[[#This Row],[Avg pH]]&lt;6.5,Table1[[#This Row],[Avg pH]]&gt;8.5),10,0)</f>
        <v>0</v>
      </c>
      <c r="AG1676">
        <f>MAX(0, 10-(2*Table1[[#This Row],[Avg Dissolved Oxygen]]))</f>
        <v>0</v>
      </c>
      <c r="AH1676">
        <f>(Table1[[#This Row],[Fecal Score]]*0.3) + (Table1[[#This Row],[BOD Score]]*0.25) + (Table1[[#This Row],[Nitrate Score]]*0.2) + (Table1[[#This Row],[pH Score]]*0.15) + (Table1[[#This Row],[Dissolved Oxygen Score]]*0.1)</f>
        <v>0.84050000000000002</v>
      </c>
      <c r="AI1676">
        <v>2020</v>
      </c>
    </row>
    <row r="1677" spans="1:35">
      <c r="A1677">
        <v>3297</v>
      </c>
      <c r="B1677" t="s">
        <v>246</v>
      </c>
      <c r="C1677" t="s">
        <v>8</v>
      </c>
      <c r="D1677" t="s">
        <v>227</v>
      </c>
      <c r="E1677">
        <v>22</v>
      </c>
      <c r="F1677">
        <v>24</v>
      </c>
      <c r="G1677">
        <f>(Table1[[#This Row],[Min Temperature]]+Table1[[#This Row],[Max Temperature]])/2</f>
        <v>23</v>
      </c>
      <c r="H1677">
        <v>6.6</v>
      </c>
      <c r="I1677">
        <v>7.6</v>
      </c>
      <c r="J1677">
        <f>(Table1[[#This Row],[Min Dissolved Oxygen]]+Table1[[#This Row],[Max Dissolved Oxygen]])/2</f>
        <v>7.1</v>
      </c>
      <c r="K1677">
        <v>7.3</v>
      </c>
      <c r="L1677">
        <v>7.9</v>
      </c>
      <c r="M1677">
        <f>(Table1[[#This Row],[Min pH]]+Table1[[#This Row],[Max pH]])/2</f>
        <v>7.6</v>
      </c>
      <c r="N1677">
        <v>350</v>
      </c>
      <c r="O1677">
        <v>493</v>
      </c>
      <c r="P1677">
        <f>(Table1[[#This Row],[Min Conductivity]]+Table1[[#This Row],[Max Conductivity]])/2</f>
        <v>421.5</v>
      </c>
      <c r="Q1677">
        <v>1.8</v>
      </c>
      <c r="R1677">
        <v>3.4</v>
      </c>
      <c r="S1677">
        <f>(Table1[[#This Row],[Min BOD]]+Table1[[#This Row],[Max BOD]])/2</f>
        <v>2.6</v>
      </c>
      <c r="T1677">
        <v>0.75</v>
      </c>
      <c r="U1677">
        <v>1.25</v>
      </c>
      <c r="V1677">
        <f>(Table1[[#This Row],[Min Nitrate N + Nitrite N]]+Table1[[#This Row],[Max Nitrate N + Nitrite N]])/2</f>
        <v>1</v>
      </c>
      <c r="W1677">
        <v>2</v>
      </c>
      <c r="X1677">
        <v>36</v>
      </c>
      <c r="Y1677">
        <f>(Table1[[#This Row],[Min Fecal Coliform]]+Table1[[#This Row],[Max Fecal Coliform]])/2</f>
        <v>19</v>
      </c>
      <c r="Z1677">
        <v>29</v>
      </c>
      <c r="AA1677">
        <v>150</v>
      </c>
      <c r="AB1677">
        <f>(Table1[[#This Row],[Min Total Coliform]]+Table1[[#This Row],[Max Total Coliform]])/2</f>
        <v>89.5</v>
      </c>
      <c r="AC1677">
        <f>MIN(10, (Table1[[#This Row],[Avg BOD]]/4)*10)</f>
        <v>6.5</v>
      </c>
      <c r="AD1677">
        <f>MIN(10, (Table1[[#This Row],[Avg Fecal Coliform]]/600)*10)</f>
        <v>0.31666666666666671</v>
      </c>
      <c r="AE1677">
        <f>MIN(10, (Table1[[#This Row],[Avg Nitrate N + Nitrite N]]/10)*10)</f>
        <v>1</v>
      </c>
      <c r="AF1677">
        <f>IF(OR(Table1[[#This Row],[Avg pH]]&lt;6.5,Table1[[#This Row],[Avg pH]]&gt;8.5),10,0)</f>
        <v>0</v>
      </c>
      <c r="AG1677">
        <f>MAX(0, 10-(2*Table1[[#This Row],[Avg Dissolved Oxygen]]))</f>
        <v>0</v>
      </c>
      <c r="AH1677">
        <f>(Table1[[#This Row],[Fecal Score]]*0.3) + (Table1[[#This Row],[BOD Score]]*0.25) + (Table1[[#This Row],[Nitrate Score]]*0.2) + (Table1[[#This Row],[pH Score]]*0.15) + (Table1[[#This Row],[Dissolved Oxygen Score]]*0.1)</f>
        <v>1.92</v>
      </c>
      <c r="AI1677">
        <v>2020</v>
      </c>
    </row>
    <row r="1678" spans="1:35">
      <c r="A1678">
        <v>3298</v>
      </c>
      <c r="B1678" t="s">
        <v>247</v>
      </c>
      <c r="C1678" t="s">
        <v>8</v>
      </c>
      <c r="D1678" t="s">
        <v>227</v>
      </c>
      <c r="E1678">
        <v>24</v>
      </c>
      <c r="F1678">
        <v>26</v>
      </c>
      <c r="G1678">
        <f>(Table1[[#This Row],[Min Temperature]]+Table1[[#This Row],[Max Temperature]])/2</f>
        <v>25</v>
      </c>
      <c r="H1678">
        <v>7.2</v>
      </c>
      <c r="I1678">
        <v>7.6</v>
      </c>
      <c r="J1678">
        <f>(Table1[[#This Row],[Min Dissolved Oxygen]]+Table1[[#This Row],[Max Dissolved Oxygen]])/2</f>
        <v>7.4</v>
      </c>
      <c r="K1678">
        <v>7.6</v>
      </c>
      <c r="L1678">
        <v>7.8</v>
      </c>
      <c r="M1678">
        <f>(Table1[[#This Row],[Min pH]]+Table1[[#This Row],[Max pH]])/2</f>
        <v>7.6999999999999993</v>
      </c>
      <c r="N1678">
        <v>264</v>
      </c>
      <c r="O1678">
        <v>768</v>
      </c>
      <c r="P1678">
        <f>(Table1[[#This Row],[Min Conductivity]]+Table1[[#This Row],[Max Conductivity]])/2</f>
        <v>516</v>
      </c>
      <c r="Q1678">
        <v>1.6</v>
      </c>
      <c r="R1678">
        <v>2</v>
      </c>
      <c r="S1678">
        <f>(Table1[[#This Row],[Min BOD]]+Table1[[#This Row],[Max BOD]])/2</f>
        <v>1.8</v>
      </c>
      <c r="T1678">
        <v>0.48</v>
      </c>
      <c r="U1678">
        <v>0.82</v>
      </c>
      <c r="V1678">
        <f>(Table1[[#This Row],[Min Nitrate N + Nitrite N]]+Table1[[#This Row],[Max Nitrate N + Nitrite N]])/2</f>
        <v>0.64999999999999991</v>
      </c>
      <c r="W1678">
        <v>2</v>
      </c>
      <c r="X1678">
        <v>2</v>
      </c>
      <c r="Y1678">
        <f>(Table1[[#This Row],[Min Fecal Coliform]]+Table1[[#This Row],[Max Fecal Coliform]])/2</f>
        <v>2</v>
      </c>
      <c r="Z1678">
        <v>40</v>
      </c>
      <c r="AA1678">
        <v>49</v>
      </c>
      <c r="AB1678">
        <f>(Table1[[#This Row],[Min Total Coliform]]+Table1[[#This Row],[Max Total Coliform]])/2</f>
        <v>44.5</v>
      </c>
      <c r="AC1678">
        <f>MIN(10, (Table1[[#This Row],[Avg BOD]]/4)*10)</f>
        <v>4.5</v>
      </c>
      <c r="AD1678">
        <f>MIN(10, (Table1[[#This Row],[Avg Fecal Coliform]]/600)*10)</f>
        <v>3.3333333333333333E-2</v>
      </c>
      <c r="AE1678">
        <f>MIN(10, (Table1[[#This Row],[Avg Nitrate N + Nitrite N]]/10)*10)</f>
        <v>0.64999999999999991</v>
      </c>
      <c r="AF1678">
        <f>IF(OR(Table1[[#This Row],[Avg pH]]&lt;6.5,Table1[[#This Row],[Avg pH]]&gt;8.5),10,0)</f>
        <v>0</v>
      </c>
      <c r="AG1678">
        <f>MAX(0, 10-(2*Table1[[#This Row],[Avg Dissolved Oxygen]]))</f>
        <v>0</v>
      </c>
      <c r="AH1678">
        <f>(Table1[[#This Row],[Fecal Score]]*0.3) + (Table1[[#This Row],[BOD Score]]*0.25) + (Table1[[#This Row],[Nitrate Score]]*0.2) + (Table1[[#This Row],[pH Score]]*0.15) + (Table1[[#This Row],[Dissolved Oxygen Score]]*0.1)</f>
        <v>1.2649999999999999</v>
      </c>
      <c r="AI1678">
        <v>2020</v>
      </c>
    </row>
    <row r="1679" spans="1:35">
      <c r="A1679">
        <v>3299</v>
      </c>
      <c r="B1679" t="s">
        <v>248</v>
      </c>
      <c r="C1679" t="s">
        <v>8</v>
      </c>
      <c r="D1679" t="s">
        <v>227</v>
      </c>
      <c r="E1679">
        <v>16</v>
      </c>
      <c r="F1679">
        <v>24</v>
      </c>
      <c r="G1679">
        <f>(Table1[[#This Row],[Min Temperature]]+Table1[[#This Row],[Max Temperature]])/2</f>
        <v>20</v>
      </c>
      <c r="H1679">
        <v>6</v>
      </c>
      <c r="I1679">
        <v>7.8</v>
      </c>
      <c r="J1679">
        <f>(Table1[[#This Row],[Min Dissolved Oxygen]]+Table1[[#This Row],[Max Dissolved Oxygen]])/2</f>
        <v>6.9</v>
      </c>
      <c r="K1679">
        <v>7.4</v>
      </c>
      <c r="L1679">
        <v>7.8</v>
      </c>
      <c r="M1679">
        <f>(Table1[[#This Row],[Min pH]]+Table1[[#This Row],[Max pH]])/2</f>
        <v>7.6</v>
      </c>
      <c r="N1679">
        <v>226</v>
      </c>
      <c r="O1679">
        <v>641</v>
      </c>
      <c r="P1679">
        <f>(Table1[[#This Row],[Min Conductivity]]+Table1[[#This Row],[Max Conductivity]])/2</f>
        <v>433.5</v>
      </c>
      <c r="Q1679">
        <v>0.8</v>
      </c>
      <c r="R1679">
        <v>4.8</v>
      </c>
      <c r="S1679">
        <f>(Table1[[#This Row],[Min BOD]]+Table1[[#This Row],[Max BOD]])/2</f>
        <v>2.8</v>
      </c>
      <c r="T1679">
        <v>0.12</v>
      </c>
      <c r="U1679">
        <v>2</v>
      </c>
      <c r="V1679">
        <f>(Table1[[#This Row],[Min Nitrate N + Nitrite N]]+Table1[[#This Row],[Max Nitrate N + Nitrite N]])/2</f>
        <v>1.06</v>
      </c>
      <c r="W1679">
        <v>1</v>
      </c>
      <c r="X1679">
        <v>120</v>
      </c>
      <c r="Y1679">
        <f>(Table1[[#This Row],[Min Fecal Coliform]]+Table1[[#This Row],[Max Fecal Coliform]])/2</f>
        <v>60.5</v>
      </c>
      <c r="Z1679">
        <v>17</v>
      </c>
      <c r="AA1679">
        <v>540</v>
      </c>
      <c r="AB1679">
        <f>(Table1[[#This Row],[Min Total Coliform]]+Table1[[#This Row],[Max Total Coliform]])/2</f>
        <v>278.5</v>
      </c>
      <c r="AC1679">
        <f>MIN(10, (Table1[[#This Row],[Avg BOD]]/4)*10)</f>
        <v>7</v>
      </c>
      <c r="AD1679">
        <f>MIN(10, (Table1[[#This Row],[Avg Fecal Coliform]]/600)*10)</f>
        <v>1.0083333333333333</v>
      </c>
      <c r="AE1679">
        <f>MIN(10, (Table1[[#This Row],[Avg Nitrate N + Nitrite N]]/10)*10)</f>
        <v>1.06</v>
      </c>
      <c r="AF1679">
        <f>IF(OR(Table1[[#This Row],[Avg pH]]&lt;6.5,Table1[[#This Row],[Avg pH]]&gt;8.5),10,0)</f>
        <v>0</v>
      </c>
      <c r="AG1679">
        <f>MAX(0, 10-(2*Table1[[#This Row],[Avg Dissolved Oxygen]]))</f>
        <v>0</v>
      </c>
      <c r="AH1679">
        <f>(Table1[[#This Row],[Fecal Score]]*0.3) + (Table1[[#This Row],[BOD Score]]*0.25) + (Table1[[#This Row],[Nitrate Score]]*0.2) + (Table1[[#This Row],[pH Score]]*0.15) + (Table1[[#This Row],[Dissolved Oxygen Score]]*0.1)</f>
        <v>2.2645000000000004</v>
      </c>
      <c r="AI1679">
        <v>2020</v>
      </c>
    </row>
    <row r="1680" spans="1:35">
      <c r="A1680">
        <v>3300</v>
      </c>
      <c r="B1680" t="s">
        <v>249</v>
      </c>
      <c r="C1680" t="s">
        <v>8</v>
      </c>
      <c r="D1680" t="s">
        <v>227</v>
      </c>
      <c r="E1680">
        <v>16</v>
      </c>
      <c r="F1680">
        <v>26</v>
      </c>
      <c r="G1680">
        <f>(Table1[[#This Row],[Min Temperature]]+Table1[[#This Row],[Max Temperature]])/2</f>
        <v>21</v>
      </c>
      <c r="H1680">
        <v>5</v>
      </c>
      <c r="I1680">
        <v>7.6</v>
      </c>
      <c r="J1680">
        <f>(Table1[[#This Row],[Min Dissolved Oxygen]]+Table1[[#This Row],[Max Dissolved Oxygen]])/2</f>
        <v>6.3</v>
      </c>
      <c r="K1680">
        <v>7.1</v>
      </c>
      <c r="L1680">
        <v>7.9</v>
      </c>
      <c r="M1680">
        <f>(Table1[[#This Row],[Min pH]]+Table1[[#This Row],[Max pH]])/2</f>
        <v>7.5</v>
      </c>
      <c r="N1680">
        <v>310</v>
      </c>
      <c r="O1680">
        <v>857</v>
      </c>
      <c r="P1680">
        <f>(Table1[[#This Row],[Min Conductivity]]+Table1[[#This Row],[Max Conductivity]])/2</f>
        <v>583.5</v>
      </c>
      <c r="Q1680">
        <v>1.9</v>
      </c>
      <c r="R1680">
        <v>4.2</v>
      </c>
      <c r="S1680">
        <f>(Table1[[#This Row],[Min BOD]]+Table1[[#This Row],[Max BOD]])/2</f>
        <v>3.05</v>
      </c>
      <c r="T1680">
        <v>0.12</v>
      </c>
      <c r="U1680">
        <v>3.2</v>
      </c>
      <c r="V1680">
        <f>(Table1[[#This Row],[Min Nitrate N + Nitrite N]]+Table1[[#This Row],[Max Nitrate N + Nitrite N]])/2</f>
        <v>1.6600000000000001</v>
      </c>
      <c r="W1680">
        <v>2</v>
      </c>
      <c r="X1680">
        <v>220</v>
      </c>
      <c r="Y1680">
        <f>(Table1[[#This Row],[Min Fecal Coliform]]+Table1[[#This Row],[Max Fecal Coliform]])/2</f>
        <v>111</v>
      </c>
      <c r="Z1680">
        <v>20</v>
      </c>
      <c r="AA1680">
        <v>1600</v>
      </c>
      <c r="AB1680">
        <f>(Table1[[#This Row],[Min Total Coliform]]+Table1[[#This Row],[Max Total Coliform]])/2</f>
        <v>810</v>
      </c>
      <c r="AC1680">
        <f>MIN(10, (Table1[[#This Row],[Avg BOD]]/4)*10)</f>
        <v>7.625</v>
      </c>
      <c r="AD1680">
        <f>MIN(10, (Table1[[#This Row],[Avg Fecal Coliform]]/600)*10)</f>
        <v>1.85</v>
      </c>
      <c r="AE1680">
        <f>MIN(10, (Table1[[#This Row],[Avg Nitrate N + Nitrite N]]/10)*10)</f>
        <v>1.6600000000000001</v>
      </c>
      <c r="AF1680">
        <f>IF(OR(Table1[[#This Row],[Avg pH]]&lt;6.5,Table1[[#This Row],[Avg pH]]&gt;8.5),10,0)</f>
        <v>0</v>
      </c>
      <c r="AG1680">
        <f>MAX(0, 10-(2*Table1[[#This Row],[Avg Dissolved Oxygen]]))</f>
        <v>0</v>
      </c>
      <c r="AH1680">
        <f>(Table1[[#This Row],[Fecal Score]]*0.3) + (Table1[[#This Row],[BOD Score]]*0.25) + (Table1[[#This Row],[Nitrate Score]]*0.2) + (Table1[[#This Row],[pH Score]]*0.15) + (Table1[[#This Row],[Dissolved Oxygen Score]]*0.1)</f>
        <v>2.7932500000000005</v>
      </c>
      <c r="AI1680">
        <v>2020</v>
      </c>
    </row>
    <row r="1681" spans="1:35">
      <c r="A1681">
        <v>3301</v>
      </c>
      <c r="B1681" t="s">
        <v>250</v>
      </c>
      <c r="C1681" t="s">
        <v>8</v>
      </c>
      <c r="D1681" t="s">
        <v>227</v>
      </c>
      <c r="E1681">
        <v>16</v>
      </c>
      <c r="F1681">
        <v>29</v>
      </c>
      <c r="G1681">
        <f>(Table1[[#This Row],[Min Temperature]]+Table1[[#This Row],[Max Temperature]])/2</f>
        <v>22.5</v>
      </c>
      <c r="H1681">
        <v>6.1</v>
      </c>
      <c r="I1681">
        <v>7.6</v>
      </c>
      <c r="J1681">
        <f>(Table1[[#This Row],[Min Dissolved Oxygen]]+Table1[[#This Row],[Max Dissolved Oxygen]])/2</f>
        <v>6.85</v>
      </c>
      <c r="K1681">
        <v>7.1</v>
      </c>
      <c r="L1681">
        <v>8.1999999999999993</v>
      </c>
      <c r="M1681">
        <f>(Table1[[#This Row],[Min pH]]+Table1[[#This Row],[Max pH]])/2</f>
        <v>7.6499999999999995</v>
      </c>
      <c r="N1681">
        <v>234</v>
      </c>
      <c r="O1681">
        <v>513</v>
      </c>
      <c r="P1681">
        <f>(Table1[[#This Row],[Min Conductivity]]+Table1[[#This Row],[Max Conductivity]])/2</f>
        <v>373.5</v>
      </c>
      <c r="Q1681">
        <v>0.9</v>
      </c>
      <c r="R1681">
        <v>4.2</v>
      </c>
      <c r="S1681">
        <f>(Table1[[#This Row],[Min BOD]]+Table1[[#This Row],[Max BOD]])/2</f>
        <v>2.5500000000000003</v>
      </c>
      <c r="T1681">
        <v>0.01</v>
      </c>
      <c r="U1681">
        <v>1.6</v>
      </c>
      <c r="V1681">
        <f>(Table1[[#This Row],[Min Nitrate N + Nitrite N]]+Table1[[#This Row],[Max Nitrate N + Nitrite N]])/2</f>
        <v>0.80500000000000005</v>
      </c>
      <c r="W1681">
        <v>2</v>
      </c>
      <c r="X1681">
        <v>27</v>
      </c>
      <c r="Y1681">
        <f>(Table1[[#This Row],[Min Fecal Coliform]]+Table1[[#This Row],[Max Fecal Coliform]])/2</f>
        <v>14.5</v>
      </c>
      <c r="Z1681">
        <v>7</v>
      </c>
      <c r="AA1681">
        <v>540</v>
      </c>
      <c r="AB1681">
        <f>(Table1[[#This Row],[Min Total Coliform]]+Table1[[#This Row],[Max Total Coliform]])/2</f>
        <v>273.5</v>
      </c>
      <c r="AC1681">
        <f>MIN(10, (Table1[[#This Row],[Avg BOD]]/4)*10)</f>
        <v>6.3750000000000009</v>
      </c>
      <c r="AD1681">
        <f>MIN(10, (Table1[[#This Row],[Avg Fecal Coliform]]/600)*10)</f>
        <v>0.24166666666666667</v>
      </c>
      <c r="AE1681">
        <f>MIN(10, (Table1[[#This Row],[Avg Nitrate N + Nitrite N]]/10)*10)</f>
        <v>0.80500000000000005</v>
      </c>
      <c r="AF1681">
        <f>IF(OR(Table1[[#This Row],[Avg pH]]&lt;6.5,Table1[[#This Row],[Avg pH]]&gt;8.5),10,0)</f>
        <v>0</v>
      </c>
      <c r="AG1681">
        <f>MAX(0, 10-(2*Table1[[#This Row],[Avg Dissolved Oxygen]]))</f>
        <v>0</v>
      </c>
      <c r="AH1681">
        <f>(Table1[[#This Row],[Fecal Score]]*0.3) + (Table1[[#This Row],[BOD Score]]*0.25) + (Table1[[#This Row],[Nitrate Score]]*0.2) + (Table1[[#This Row],[pH Score]]*0.15) + (Table1[[#This Row],[Dissolved Oxygen Score]]*0.1)</f>
        <v>1.8272500000000003</v>
      </c>
      <c r="AI1681">
        <v>2020</v>
      </c>
    </row>
    <row r="1682" spans="1:35">
      <c r="A1682">
        <v>3302</v>
      </c>
      <c r="B1682" t="s">
        <v>251</v>
      </c>
      <c r="C1682" t="s">
        <v>8</v>
      </c>
      <c r="D1682" t="s">
        <v>227</v>
      </c>
      <c r="E1682">
        <v>16</v>
      </c>
      <c r="F1682">
        <v>25</v>
      </c>
      <c r="G1682">
        <f>(Table1[[#This Row],[Min Temperature]]+Table1[[#This Row],[Max Temperature]])/2</f>
        <v>20.5</v>
      </c>
      <c r="H1682">
        <v>6.8</v>
      </c>
      <c r="I1682">
        <v>8.5</v>
      </c>
      <c r="J1682">
        <f>(Table1[[#This Row],[Min Dissolved Oxygen]]+Table1[[#This Row],[Max Dissolved Oxygen]])/2</f>
        <v>7.65</v>
      </c>
      <c r="K1682">
        <v>7.6</v>
      </c>
      <c r="L1682">
        <v>8.4</v>
      </c>
      <c r="M1682">
        <f>(Table1[[#This Row],[Min pH]]+Table1[[#This Row],[Max pH]])/2</f>
        <v>8</v>
      </c>
      <c r="N1682">
        <v>382</v>
      </c>
      <c r="O1682">
        <v>618</v>
      </c>
      <c r="P1682">
        <f>(Table1[[#This Row],[Min Conductivity]]+Table1[[#This Row],[Max Conductivity]])/2</f>
        <v>500</v>
      </c>
      <c r="Q1682">
        <v>1.1000000000000001</v>
      </c>
      <c r="R1682">
        <v>1.6</v>
      </c>
      <c r="S1682">
        <f>(Table1[[#This Row],[Min BOD]]+Table1[[#This Row],[Max BOD]])/2</f>
        <v>1.35</v>
      </c>
      <c r="T1682">
        <v>0.83</v>
      </c>
      <c r="U1682">
        <v>2.02</v>
      </c>
      <c r="V1682">
        <f>(Table1[[#This Row],[Min Nitrate N + Nitrite N]]+Table1[[#This Row],[Max Nitrate N + Nitrite N]])/2</f>
        <v>1.425</v>
      </c>
      <c r="W1682">
        <v>1</v>
      </c>
      <c r="X1682">
        <v>1</v>
      </c>
      <c r="Y1682">
        <f>(Table1[[#This Row],[Min Fecal Coliform]]+Table1[[#This Row],[Max Fecal Coliform]])/2</f>
        <v>1</v>
      </c>
      <c r="Z1682">
        <v>48</v>
      </c>
      <c r="AA1682">
        <v>140</v>
      </c>
      <c r="AB1682">
        <f>(Table1[[#This Row],[Min Total Coliform]]+Table1[[#This Row],[Max Total Coliform]])/2</f>
        <v>94</v>
      </c>
      <c r="AC1682">
        <f>MIN(10, (Table1[[#This Row],[Avg BOD]]/4)*10)</f>
        <v>3.375</v>
      </c>
      <c r="AD1682">
        <f>MIN(10, (Table1[[#This Row],[Avg Fecal Coliform]]/600)*10)</f>
        <v>1.6666666666666666E-2</v>
      </c>
      <c r="AE1682">
        <f>MIN(10, (Table1[[#This Row],[Avg Nitrate N + Nitrite N]]/10)*10)</f>
        <v>1.4250000000000003</v>
      </c>
      <c r="AF1682">
        <f>IF(OR(Table1[[#This Row],[Avg pH]]&lt;6.5,Table1[[#This Row],[Avg pH]]&gt;8.5),10,0)</f>
        <v>0</v>
      </c>
      <c r="AG1682">
        <f>MAX(0, 10-(2*Table1[[#This Row],[Avg Dissolved Oxygen]]))</f>
        <v>0</v>
      </c>
      <c r="AH1682">
        <f>(Table1[[#This Row],[Fecal Score]]*0.3) + (Table1[[#This Row],[BOD Score]]*0.25) + (Table1[[#This Row],[Nitrate Score]]*0.2) + (Table1[[#This Row],[pH Score]]*0.15) + (Table1[[#This Row],[Dissolved Oxygen Score]]*0.1)</f>
        <v>1.13375</v>
      </c>
      <c r="AI1682">
        <v>2020</v>
      </c>
    </row>
    <row r="1683" spans="1:35">
      <c r="A1683">
        <v>3303</v>
      </c>
      <c r="B1683" t="s">
        <v>252</v>
      </c>
      <c r="C1683" t="s">
        <v>8</v>
      </c>
      <c r="D1683" t="s">
        <v>227</v>
      </c>
      <c r="E1683">
        <v>19</v>
      </c>
      <c r="F1683">
        <v>32</v>
      </c>
      <c r="G1683">
        <f>(Table1[[#This Row],[Min Temperature]]+Table1[[#This Row],[Max Temperature]])/2</f>
        <v>25.5</v>
      </c>
      <c r="H1683">
        <v>6.3</v>
      </c>
      <c r="I1683">
        <v>7.8</v>
      </c>
      <c r="J1683">
        <f>(Table1[[#This Row],[Min Dissolved Oxygen]]+Table1[[#This Row],[Max Dissolved Oxygen]])/2</f>
        <v>7.05</v>
      </c>
      <c r="K1683">
        <v>7.2</v>
      </c>
      <c r="L1683">
        <v>8.1</v>
      </c>
      <c r="M1683">
        <f>(Table1[[#This Row],[Min pH]]+Table1[[#This Row],[Max pH]])/2</f>
        <v>7.65</v>
      </c>
      <c r="N1683">
        <v>270</v>
      </c>
      <c r="O1683">
        <v>544</v>
      </c>
      <c r="P1683">
        <f>(Table1[[#This Row],[Min Conductivity]]+Table1[[#This Row],[Max Conductivity]])/2</f>
        <v>407</v>
      </c>
      <c r="Q1683">
        <v>0.7</v>
      </c>
      <c r="R1683">
        <v>1.9</v>
      </c>
      <c r="S1683">
        <f>(Table1[[#This Row],[Min BOD]]+Table1[[#This Row],[Max BOD]])/2</f>
        <v>1.2999999999999998</v>
      </c>
      <c r="T1683">
        <v>0.19</v>
      </c>
      <c r="U1683">
        <v>0.8</v>
      </c>
      <c r="V1683">
        <f>(Table1[[#This Row],[Min Nitrate N + Nitrite N]]+Table1[[#This Row],[Max Nitrate N + Nitrite N]])/2</f>
        <v>0.495</v>
      </c>
      <c r="W1683">
        <v>2</v>
      </c>
      <c r="X1683">
        <v>18</v>
      </c>
      <c r="Y1683">
        <f>(Table1[[#This Row],[Min Fecal Coliform]]+Table1[[#This Row],[Max Fecal Coliform]])/2</f>
        <v>10</v>
      </c>
      <c r="Z1683">
        <v>27</v>
      </c>
      <c r="AA1683">
        <v>48</v>
      </c>
      <c r="AB1683">
        <f>(Table1[[#This Row],[Min Total Coliform]]+Table1[[#This Row],[Max Total Coliform]])/2</f>
        <v>37.5</v>
      </c>
      <c r="AC1683">
        <f>MIN(10, (Table1[[#This Row],[Avg BOD]]/4)*10)</f>
        <v>3.2499999999999996</v>
      </c>
      <c r="AD1683">
        <f>MIN(10, (Table1[[#This Row],[Avg Fecal Coliform]]/600)*10)</f>
        <v>0.16666666666666666</v>
      </c>
      <c r="AE1683">
        <f>MIN(10, (Table1[[#This Row],[Avg Nitrate N + Nitrite N]]/10)*10)</f>
        <v>0.495</v>
      </c>
      <c r="AF1683">
        <f>IF(OR(Table1[[#This Row],[Avg pH]]&lt;6.5,Table1[[#This Row],[Avg pH]]&gt;8.5),10,0)</f>
        <v>0</v>
      </c>
      <c r="AG1683">
        <f>MAX(0, 10-(2*Table1[[#This Row],[Avg Dissolved Oxygen]]))</f>
        <v>0</v>
      </c>
      <c r="AH1683">
        <f>(Table1[[#This Row],[Fecal Score]]*0.3) + (Table1[[#This Row],[BOD Score]]*0.25) + (Table1[[#This Row],[Nitrate Score]]*0.2) + (Table1[[#This Row],[pH Score]]*0.15) + (Table1[[#This Row],[Dissolved Oxygen Score]]*0.1)</f>
        <v>0.96149999999999991</v>
      </c>
      <c r="AI1683">
        <v>2020</v>
      </c>
    </row>
    <row r="1684" spans="1:35">
      <c r="A1684">
        <v>3304</v>
      </c>
      <c r="B1684" t="s">
        <v>253</v>
      </c>
      <c r="C1684" t="s">
        <v>8</v>
      </c>
      <c r="D1684" t="s">
        <v>227</v>
      </c>
      <c r="E1684">
        <v>18</v>
      </c>
      <c r="F1684">
        <v>38</v>
      </c>
      <c r="G1684">
        <f>(Table1[[#This Row],[Min Temperature]]+Table1[[#This Row],[Max Temperature]])/2</f>
        <v>28</v>
      </c>
      <c r="H1684">
        <v>6.7</v>
      </c>
      <c r="I1684">
        <v>7.1</v>
      </c>
      <c r="J1684">
        <f>(Table1[[#This Row],[Min Dissolved Oxygen]]+Table1[[#This Row],[Max Dissolved Oxygen]])/2</f>
        <v>6.9</v>
      </c>
      <c r="K1684">
        <v>7.5</v>
      </c>
      <c r="L1684">
        <v>7.5</v>
      </c>
      <c r="M1684">
        <f>(Table1[[#This Row],[Min pH]]+Table1[[#This Row],[Max pH]])/2</f>
        <v>7.5</v>
      </c>
      <c r="N1684">
        <v>150</v>
      </c>
      <c r="O1684">
        <v>520</v>
      </c>
      <c r="P1684">
        <f>(Table1[[#This Row],[Min Conductivity]]+Table1[[#This Row],[Max Conductivity]])/2</f>
        <v>335</v>
      </c>
      <c r="Q1684">
        <v>0.1</v>
      </c>
      <c r="R1684">
        <v>1.8</v>
      </c>
      <c r="S1684">
        <f>(Table1[[#This Row],[Min BOD]]+Table1[[#This Row],[Max BOD]])/2</f>
        <v>0.95000000000000007</v>
      </c>
      <c r="T1684">
        <v>0.4</v>
      </c>
      <c r="U1684">
        <v>2.2999999999999998</v>
      </c>
      <c r="V1684">
        <f>(Table1[[#This Row],[Min Nitrate N + Nitrite N]]+Table1[[#This Row],[Max Nitrate N + Nitrite N]])/2</f>
        <v>1.3499999999999999</v>
      </c>
      <c r="W1684" s="1">
        <v>881.63300970873797</v>
      </c>
      <c r="X1684" s="1">
        <v>297613.623300971</v>
      </c>
      <c r="Y1684" s="1">
        <f>(Table1[[#This Row],[Min Fecal Coliform]]+Table1[[#This Row],[Max Fecal Coliform]])/2</f>
        <v>149247.62815533986</v>
      </c>
      <c r="Z1684" s="1">
        <v>7234.2093023255802</v>
      </c>
      <c r="AA1684" s="1">
        <v>2663074.23643411</v>
      </c>
      <c r="AB1684" s="1">
        <f>(Table1[[#This Row],[Min Total Coliform]]+Table1[[#This Row],[Max Total Coliform]])/2</f>
        <v>1335154.2228682179</v>
      </c>
      <c r="AC1684" s="1">
        <f>MIN(10, (Table1[[#This Row],[Avg BOD]]/4)*10)</f>
        <v>2.375</v>
      </c>
      <c r="AD1684" s="1">
        <f>MIN(10, (Table1[[#This Row],[Avg Fecal Coliform]]/600)*10)</f>
        <v>10</v>
      </c>
      <c r="AE1684" s="1">
        <f>MIN(10, (Table1[[#This Row],[Avg Nitrate N + Nitrite N]]/10)*10)</f>
        <v>1.3499999999999999</v>
      </c>
      <c r="AF1684" s="1">
        <f>IF(OR(Table1[[#This Row],[Avg pH]]&lt;6.5,Table1[[#This Row],[Avg pH]]&gt;8.5),10,0)</f>
        <v>0</v>
      </c>
      <c r="AG1684" s="1">
        <f>MAX(0, 10-(2*Table1[[#This Row],[Avg Dissolved Oxygen]]))</f>
        <v>0</v>
      </c>
      <c r="AH1684" s="1">
        <f>(Table1[[#This Row],[Fecal Score]]*0.3) + (Table1[[#This Row],[BOD Score]]*0.25) + (Table1[[#This Row],[Nitrate Score]]*0.2) + (Table1[[#This Row],[pH Score]]*0.15) + (Table1[[#This Row],[Dissolved Oxygen Score]]*0.1)</f>
        <v>3.86375</v>
      </c>
      <c r="AI1684">
        <v>2020</v>
      </c>
    </row>
    <row r="1685" spans="1:35">
      <c r="A1685">
        <v>3830</v>
      </c>
      <c r="B1685" t="s">
        <v>254</v>
      </c>
      <c r="C1685" t="s">
        <v>8</v>
      </c>
      <c r="D1685" t="s">
        <v>227</v>
      </c>
      <c r="E1685">
        <v>17</v>
      </c>
      <c r="F1685">
        <v>24</v>
      </c>
      <c r="G1685">
        <f>(Table1[[#This Row],[Min Temperature]]+Table1[[#This Row],[Max Temperature]])/2</f>
        <v>20.5</v>
      </c>
      <c r="H1685">
        <v>5.4</v>
      </c>
      <c r="I1685">
        <v>7.8</v>
      </c>
      <c r="J1685">
        <f>(Table1[[#This Row],[Min Dissolved Oxygen]]+Table1[[#This Row],[Max Dissolved Oxygen]])/2</f>
        <v>6.6</v>
      </c>
      <c r="K1685">
        <v>7.3</v>
      </c>
      <c r="L1685">
        <v>8.6</v>
      </c>
      <c r="M1685">
        <f>(Table1[[#This Row],[Min pH]]+Table1[[#This Row],[Max pH]])/2</f>
        <v>7.9499999999999993</v>
      </c>
      <c r="N1685">
        <v>45</v>
      </c>
      <c r="O1685">
        <v>964</v>
      </c>
      <c r="P1685">
        <f>(Table1[[#This Row],[Min Conductivity]]+Table1[[#This Row],[Max Conductivity]])/2</f>
        <v>504.5</v>
      </c>
      <c r="Q1685">
        <v>0.9</v>
      </c>
      <c r="R1685">
        <v>4.2</v>
      </c>
      <c r="S1685">
        <f>(Table1[[#This Row],[Min BOD]]+Table1[[#This Row],[Max BOD]])/2</f>
        <v>2.5500000000000003</v>
      </c>
      <c r="T1685">
        <v>0.12</v>
      </c>
      <c r="U1685">
        <v>1.1000000000000001</v>
      </c>
      <c r="V1685">
        <f>(Table1[[#This Row],[Min Nitrate N + Nitrite N]]+Table1[[#This Row],[Max Nitrate N + Nitrite N]])/2</f>
        <v>0.6100000000000001</v>
      </c>
      <c r="W1685">
        <v>2</v>
      </c>
      <c r="X1685">
        <v>280</v>
      </c>
      <c r="Y1685">
        <f>(Table1[[#This Row],[Min Fecal Coliform]]+Table1[[#This Row],[Max Fecal Coliform]])/2</f>
        <v>141</v>
      </c>
      <c r="Z1685">
        <v>25</v>
      </c>
      <c r="AA1685">
        <v>1600</v>
      </c>
      <c r="AB1685">
        <f>(Table1[[#This Row],[Min Total Coliform]]+Table1[[#This Row],[Max Total Coliform]])/2</f>
        <v>812.5</v>
      </c>
      <c r="AC1685">
        <f>MIN(10, (Table1[[#This Row],[Avg BOD]]/4)*10)</f>
        <v>6.3750000000000009</v>
      </c>
      <c r="AD1685">
        <f>MIN(10, (Table1[[#This Row],[Avg Fecal Coliform]]/600)*10)</f>
        <v>2.3499999999999996</v>
      </c>
      <c r="AE1685">
        <f>MIN(10, (Table1[[#This Row],[Avg Nitrate N + Nitrite N]]/10)*10)</f>
        <v>0.6100000000000001</v>
      </c>
      <c r="AF1685">
        <f>IF(OR(Table1[[#This Row],[Avg pH]]&lt;6.5,Table1[[#This Row],[Avg pH]]&gt;8.5),10,0)</f>
        <v>0</v>
      </c>
      <c r="AG1685">
        <f>MAX(0, 10-(2*Table1[[#This Row],[Avg Dissolved Oxygen]]))</f>
        <v>0</v>
      </c>
      <c r="AH1685">
        <f>(Table1[[#This Row],[Fecal Score]]*0.3) + (Table1[[#This Row],[BOD Score]]*0.25) + (Table1[[#This Row],[Nitrate Score]]*0.2) + (Table1[[#This Row],[pH Score]]*0.15) + (Table1[[#This Row],[Dissolved Oxygen Score]]*0.1)</f>
        <v>2.42075</v>
      </c>
      <c r="AI1685">
        <v>2020</v>
      </c>
    </row>
    <row r="1686" spans="1:35">
      <c r="A1686">
        <v>3831</v>
      </c>
      <c r="B1686" t="s">
        <v>255</v>
      </c>
      <c r="C1686" t="s">
        <v>8</v>
      </c>
      <c r="D1686" t="s">
        <v>227</v>
      </c>
      <c r="E1686">
        <v>17</v>
      </c>
      <c r="F1686">
        <v>26</v>
      </c>
      <c r="G1686">
        <f>(Table1[[#This Row],[Min Temperature]]+Table1[[#This Row],[Max Temperature]])/2</f>
        <v>21.5</v>
      </c>
      <c r="H1686">
        <v>6</v>
      </c>
      <c r="I1686">
        <v>8.1999999999999993</v>
      </c>
      <c r="J1686">
        <f>(Table1[[#This Row],[Min Dissolved Oxygen]]+Table1[[#This Row],[Max Dissolved Oxygen]])/2</f>
        <v>7.1</v>
      </c>
      <c r="K1686">
        <v>6.7</v>
      </c>
      <c r="L1686">
        <v>8.6</v>
      </c>
      <c r="M1686">
        <f>(Table1[[#This Row],[Min pH]]+Table1[[#This Row],[Max pH]])/2</f>
        <v>7.65</v>
      </c>
      <c r="N1686">
        <v>290</v>
      </c>
      <c r="O1686">
        <v>5640</v>
      </c>
      <c r="P1686">
        <f>(Table1[[#This Row],[Min Conductivity]]+Table1[[#This Row],[Max Conductivity]])/2</f>
        <v>2965</v>
      </c>
      <c r="Q1686">
        <v>0.9</v>
      </c>
      <c r="R1686">
        <v>4</v>
      </c>
      <c r="S1686">
        <f>(Table1[[#This Row],[Min BOD]]+Table1[[#This Row],[Max BOD]])/2</f>
        <v>2.4500000000000002</v>
      </c>
      <c r="T1686">
        <v>0.18</v>
      </c>
      <c r="U1686">
        <v>1.6</v>
      </c>
      <c r="V1686">
        <f>(Table1[[#This Row],[Min Nitrate N + Nitrite N]]+Table1[[#This Row],[Max Nitrate N + Nitrite N]])/2</f>
        <v>0.89</v>
      </c>
      <c r="W1686">
        <v>2</v>
      </c>
      <c r="X1686">
        <v>11</v>
      </c>
      <c r="Y1686">
        <f>(Table1[[#This Row],[Min Fecal Coliform]]+Table1[[#This Row],[Max Fecal Coliform]])/2</f>
        <v>6.5</v>
      </c>
      <c r="Z1686">
        <v>7</v>
      </c>
      <c r="AA1686">
        <v>920</v>
      </c>
      <c r="AB1686">
        <f>(Table1[[#This Row],[Min Total Coliform]]+Table1[[#This Row],[Max Total Coliform]])/2</f>
        <v>463.5</v>
      </c>
      <c r="AC1686">
        <f>MIN(10, (Table1[[#This Row],[Avg BOD]]/4)*10)</f>
        <v>6.125</v>
      </c>
      <c r="AD1686">
        <f>MIN(10, (Table1[[#This Row],[Avg Fecal Coliform]]/600)*10)</f>
        <v>0.10833333333333334</v>
      </c>
      <c r="AE1686">
        <f>MIN(10, (Table1[[#This Row],[Avg Nitrate N + Nitrite N]]/10)*10)</f>
        <v>0.8899999999999999</v>
      </c>
      <c r="AF1686">
        <f>IF(OR(Table1[[#This Row],[Avg pH]]&lt;6.5,Table1[[#This Row],[Avg pH]]&gt;8.5),10,0)</f>
        <v>0</v>
      </c>
      <c r="AG1686">
        <f>MAX(0, 10-(2*Table1[[#This Row],[Avg Dissolved Oxygen]]))</f>
        <v>0</v>
      </c>
      <c r="AH1686">
        <f>(Table1[[#This Row],[Fecal Score]]*0.3) + (Table1[[#This Row],[BOD Score]]*0.25) + (Table1[[#This Row],[Nitrate Score]]*0.2) + (Table1[[#This Row],[pH Score]]*0.15) + (Table1[[#This Row],[Dissolved Oxygen Score]]*0.1)</f>
        <v>1.7417499999999999</v>
      </c>
      <c r="AI1686">
        <v>2020</v>
      </c>
    </row>
    <row r="1687" spans="1:35">
      <c r="A1687">
        <v>3849</v>
      </c>
      <c r="B1687" t="s">
        <v>256</v>
      </c>
      <c r="C1687" t="s">
        <v>8</v>
      </c>
      <c r="D1687" t="s">
        <v>227</v>
      </c>
      <c r="E1687">
        <v>19</v>
      </c>
      <c r="F1687">
        <v>26</v>
      </c>
      <c r="G1687">
        <f>(Table1[[#This Row],[Min Temperature]]+Table1[[#This Row],[Max Temperature]])/2</f>
        <v>22.5</v>
      </c>
      <c r="H1687">
        <v>6.2</v>
      </c>
      <c r="I1687">
        <v>7.6</v>
      </c>
      <c r="J1687">
        <f>(Table1[[#This Row],[Min Dissolved Oxygen]]+Table1[[#This Row],[Max Dissolved Oxygen]])/2</f>
        <v>6.9</v>
      </c>
      <c r="K1687">
        <v>7.6</v>
      </c>
      <c r="L1687">
        <v>8.8000000000000007</v>
      </c>
      <c r="M1687">
        <f>(Table1[[#This Row],[Min pH]]+Table1[[#This Row],[Max pH]])/2</f>
        <v>8.1999999999999993</v>
      </c>
      <c r="N1687">
        <v>302</v>
      </c>
      <c r="O1687">
        <v>525</v>
      </c>
      <c r="P1687">
        <f>(Table1[[#This Row],[Min Conductivity]]+Table1[[#This Row],[Max Conductivity]])/2</f>
        <v>413.5</v>
      </c>
      <c r="Q1687">
        <v>0.8</v>
      </c>
      <c r="R1687">
        <v>1.4</v>
      </c>
      <c r="S1687">
        <f>(Table1[[#This Row],[Min BOD]]+Table1[[#This Row],[Max BOD]])/2</f>
        <v>1.1000000000000001</v>
      </c>
      <c r="T1687">
        <v>0.09</v>
      </c>
      <c r="U1687">
        <v>2.68</v>
      </c>
      <c r="V1687">
        <f>(Table1[[#This Row],[Min Nitrate N + Nitrite N]]+Table1[[#This Row],[Max Nitrate N + Nitrite N]])/2</f>
        <v>1.385</v>
      </c>
      <c r="W1687">
        <v>1</v>
      </c>
      <c r="X1687">
        <v>1</v>
      </c>
      <c r="Y1687">
        <f>(Table1[[#This Row],[Min Fecal Coliform]]+Table1[[#This Row],[Max Fecal Coliform]])/2</f>
        <v>1</v>
      </c>
      <c r="Z1687">
        <v>31</v>
      </c>
      <c r="AA1687">
        <v>63</v>
      </c>
      <c r="AB1687">
        <f>(Table1[[#This Row],[Min Total Coliform]]+Table1[[#This Row],[Max Total Coliform]])/2</f>
        <v>47</v>
      </c>
      <c r="AC1687">
        <f>MIN(10, (Table1[[#This Row],[Avg BOD]]/4)*10)</f>
        <v>2.75</v>
      </c>
      <c r="AD1687">
        <f>MIN(10, (Table1[[#This Row],[Avg Fecal Coliform]]/600)*10)</f>
        <v>1.6666666666666666E-2</v>
      </c>
      <c r="AE1687">
        <f>MIN(10, (Table1[[#This Row],[Avg Nitrate N + Nitrite N]]/10)*10)</f>
        <v>1.3850000000000002</v>
      </c>
      <c r="AF1687">
        <f>IF(OR(Table1[[#This Row],[Avg pH]]&lt;6.5,Table1[[#This Row],[Avg pH]]&gt;8.5),10,0)</f>
        <v>0</v>
      </c>
      <c r="AG1687">
        <f>MAX(0, 10-(2*Table1[[#This Row],[Avg Dissolved Oxygen]]))</f>
        <v>0</v>
      </c>
      <c r="AH1687">
        <f>(Table1[[#This Row],[Fecal Score]]*0.3) + (Table1[[#This Row],[BOD Score]]*0.25) + (Table1[[#This Row],[Nitrate Score]]*0.2) + (Table1[[#This Row],[pH Score]]*0.15) + (Table1[[#This Row],[Dissolved Oxygen Score]]*0.1)</f>
        <v>0.96950000000000003</v>
      </c>
      <c r="AI1687">
        <v>2020</v>
      </c>
    </row>
    <row r="1688" spans="1:35">
      <c r="A1688">
        <v>3850</v>
      </c>
      <c r="B1688" t="s">
        <v>637</v>
      </c>
      <c r="C1688" t="s">
        <v>8</v>
      </c>
      <c r="D1688" t="s">
        <v>227</v>
      </c>
      <c r="E1688">
        <v>19</v>
      </c>
      <c r="F1688">
        <v>24</v>
      </c>
      <c r="G1688">
        <f>(Table1[[#This Row],[Min Temperature]]+Table1[[#This Row],[Max Temperature]])/2</f>
        <v>21.5</v>
      </c>
      <c r="H1688">
        <v>6.9</v>
      </c>
      <c r="I1688">
        <v>7.9</v>
      </c>
      <c r="J1688">
        <f>(Table1[[#This Row],[Min Dissolved Oxygen]]+Table1[[#This Row],[Max Dissolved Oxygen]])/2</f>
        <v>7.4</v>
      </c>
      <c r="K1688">
        <v>7.1</v>
      </c>
      <c r="L1688">
        <v>8.1</v>
      </c>
      <c r="M1688">
        <f>(Table1[[#This Row],[Min pH]]+Table1[[#This Row],[Max pH]])/2</f>
        <v>7.6</v>
      </c>
      <c r="N1688">
        <v>220</v>
      </c>
      <c r="O1688">
        <v>496</v>
      </c>
      <c r="P1688">
        <f>(Table1[[#This Row],[Min Conductivity]]+Table1[[#This Row],[Max Conductivity]])/2</f>
        <v>358</v>
      </c>
      <c r="Q1688">
        <v>0.8</v>
      </c>
      <c r="R1688">
        <v>1.3</v>
      </c>
      <c r="S1688">
        <f>(Table1[[#This Row],[Min BOD]]+Table1[[#This Row],[Max BOD]])/2</f>
        <v>1.05</v>
      </c>
      <c r="T1688">
        <v>0.62</v>
      </c>
      <c r="U1688">
        <v>1.37</v>
      </c>
      <c r="V1688">
        <f>(Table1[[#This Row],[Min Nitrate N + Nitrite N]]+Table1[[#This Row],[Max Nitrate N + Nitrite N]])/2</f>
        <v>0.99500000000000011</v>
      </c>
      <c r="W1688">
        <v>1</v>
      </c>
      <c r="X1688">
        <v>1</v>
      </c>
      <c r="Y1688">
        <f>(Table1[[#This Row],[Min Fecal Coliform]]+Table1[[#This Row],[Max Fecal Coliform]])/2</f>
        <v>1</v>
      </c>
      <c r="Z1688">
        <v>16</v>
      </c>
      <c r="AA1688">
        <v>63</v>
      </c>
      <c r="AB1688">
        <f>(Table1[[#This Row],[Min Total Coliform]]+Table1[[#This Row],[Max Total Coliform]])/2</f>
        <v>39.5</v>
      </c>
      <c r="AC1688">
        <f>MIN(10, (Table1[[#This Row],[Avg BOD]]/4)*10)</f>
        <v>2.625</v>
      </c>
      <c r="AD1688">
        <f>MIN(10, (Table1[[#This Row],[Avg Fecal Coliform]]/600)*10)</f>
        <v>1.6666666666666666E-2</v>
      </c>
      <c r="AE1688">
        <f>MIN(10, (Table1[[#This Row],[Avg Nitrate N + Nitrite N]]/10)*10)</f>
        <v>0.99500000000000011</v>
      </c>
      <c r="AF1688">
        <f>IF(OR(Table1[[#This Row],[Avg pH]]&lt;6.5,Table1[[#This Row],[Avg pH]]&gt;8.5),10,0)</f>
        <v>0</v>
      </c>
      <c r="AG1688">
        <f>MAX(0, 10-(2*Table1[[#This Row],[Avg Dissolved Oxygen]]))</f>
        <v>0</v>
      </c>
      <c r="AH1688">
        <f>(Table1[[#This Row],[Fecal Score]]*0.3) + (Table1[[#This Row],[BOD Score]]*0.25) + (Table1[[#This Row],[Nitrate Score]]*0.2) + (Table1[[#This Row],[pH Score]]*0.15) + (Table1[[#This Row],[Dissolved Oxygen Score]]*0.1)</f>
        <v>0.86025000000000007</v>
      </c>
      <c r="AI1688">
        <v>2020</v>
      </c>
    </row>
    <row r="1689" spans="1:35">
      <c r="A1689">
        <v>2129</v>
      </c>
      <c r="B1689" t="s">
        <v>638</v>
      </c>
      <c r="C1689" t="s">
        <v>35</v>
      </c>
      <c r="D1689" t="s">
        <v>227</v>
      </c>
      <c r="E1689">
        <v>17</v>
      </c>
      <c r="F1689">
        <v>25</v>
      </c>
      <c r="G1689">
        <f>(Table1[[#This Row],[Min Temperature]]+Table1[[#This Row],[Max Temperature]])/2</f>
        <v>21</v>
      </c>
      <c r="H1689">
        <v>7</v>
      </c>
      <c r="I1689">
        <v>8.1999999999999993</v>
      </c>
      <c r="J1689">
        <f>(Table1[[#This Row],[Min Dissolved Oxygen]]+Table1[[#This Row],[Max Dissolved Oxygen]])/2</f>
        <v>7.6</v>
      </c>
      <c r="K1689">
        <v>7</v>
      </c>
      <c r="L1689">
        <v>8.1999999999999993</v>
      </c>
      <c r="M1689">
        <f>(Table1[[#This Row],[Min pH]]+Table1[[#This Row],[Max pH]])/2</f>
        <v>7.6</v>
      </c>
      <c r="N1689">
        <v>162</v>
      </c>
      <c r="O1689">
        <v>391</v>
      </c>
      <c r="P1689">
        <f>(Table1[[#This Row],[Min Conductivity]]+Table1[[#This Row],[Max Conductivity]])/2</f>
        <v>276.5</v>
      </c>
      <c r="Q1689">
        <v>0.8</v>
      </c>
      <c r="R1689">
        <v>1.9</v>
      </c>
      <c r="S1689">
        <f>(Table1[[#This Row],[Min BOD]]+Table1[[#This Row],[Max BOD]])/2</f>
        <v>1.35</v>
      </c>
      <c r="T1689">
        <v>0.21</v>
      </c>
      <c r="U1689">
        <v>1.1000000000000001</v>
      </c>
      <c r="V1689">
        <f>(Table1[[#This Row],[Min Nitrate N + Nitrite N]]+Table1[[#This Row],[Max Nitrate N + Nitrite N]])/2</f>
        <v>0.65500000000000003</v>
      </c>
      <c r="W1689">
        <v>2</v>
      </c>
      <c r="X1689">
        <v>2</v>
      </c>
      <c r="Y1689">
        <f>(Table1[[#This Row],[Min Fecal Coliform]]+Table1[[#This Row],[Max Fecal Coliform]])/2</f>
        <v>2</v>
      </c>
      <c r="Z1689">
        <v>11</v>
      </c>
      <c r="AA1689">
        <v>48</v>
      </c>
      <c r="AB1689">
        <f>(Table1[[#This Row],[Min Total Coliform]]+Table1[[#This Row],[Max Total Coliform]])/2</f>
        <v>29.5</v>
      </c>
      <c r="AC1689">
        <f>MIN(10, (Table1[[#This Row],[Avg BOD]]/4)*10)</f>
        <v>3.375</v>
      </c>
      <c r="AD1689">
        <f>MIN(10, (Table1[[#This Row],[Avg Fecal Coliform]]/600)*10)</f>
        <v>3.3333333333333333E-2</v>
      </c>
      <c r="AE1689">
        <f>MIN(10, (Table1[[#This Row],[Avg Nitrate N + Nitrite N]]/10)*10)</f>
        <v>0.65500000000000003</v>
      </c>
      <c r="AF1689">
        <f>IF(OR(Table1[[#This Row],[Avg pH]]&lt;6.5,Table1[[#This Row],[Avg pH]]&gt;8.5),10,0)</f>
        <v>0</v>
      </c>
      <c r="AG1689">
        <f>MAX(0, 10-(2*Table1[[#This Row],[Avg Dissolved Oxygen]]))</f>
        <v>0</v>
      </c>
      <c r="AH1689">
        <f>(Table1[[#This Row],[Fecal Score]]*0.3) + (Table1[[#This Row],[BOD Score]]*0.25) + (Table1[[#This Row],[Nitrate Score]]*0.2) + (Table1[[#This Row],[pH Score]]*0.15) + (Table1[[#This Row],[Dissolved Oxygen Score]]*0.1)</f>
        <v>0.98475000000000001</v>
      </c>
      <c r="AI1689">
        <v>2020</v>
      </c>
    </row>
    <row r="1690" spans="1:35">
      <c r="A1690">
        <v>1425</v>
      </c>
      <c r="B1690" t="s">
        <v>639</v>
      </c>
      <c r="C1690" t="s">
        <v>1</v>
      </c>
      <c r="D1690" t="s">
        <v>259</v>
      </c>
      <c r="E1690">
        <v>20</v>
      </c>
      <c r="F1690">
        <v>28</v>
      </c>
      <c r="G1690">
        <f>(Table1[[#This Row],[Min Temperature]]+Table1[[#This Row],[Max Temperature]])/2</f>
        <v>24</v>
      </c>
      <c r="H1690">
        <v>6.9</v>
      </c>
      <c r="I1690">
        <v>7.3</v>
      </c>
      <c r="J1690">
        <f>(Table1[[#This Row],[Min Dissolved Oxygen]]+Table1[[#This Row],[Max Dissolved Oxygen]])/2</f>
        <v>7.1</v>
      </c>
      <c r="K1690">
        <v>6.9</v>
      </c>
      <c r="L1690">
        <v>7.6</v>
      </c>
      <c r="M1690">
        <f>(Table1[[#This Row],[Min pH]]+Table1[[#This Row],[Max pH]])/2</f>
        <v>7.25</v>
      </c>
      <c r="N1690">
        <v>130</v>
      </c>
      <c r="O1690">
        <v>224</v>
      </c>
      <c r="P1690">
        <f>(Table1[[#This Row],[Min Conductivity]]+Table1[[#This Row],[Max Conductivity]])/2</f>
        <v>177</v>
      </c>
      <c r="Q1690">
        <v>3</v>
      </c>
      <c r="R1690">
        <v>3.5</v>
      </c>
      <c r="S1690">
        <f>(Table1[[#This Row],[Min BOD]]+Table1[[#This Row],[Max BOD]])/2</f>
        <v>3.25</v>
      </c>
      <c r="T1690" s="1">
        <v>1.02966469428008</v>
      </c>
      <c r="U1690" s="1">
        <v>6.1141617357001996</v>
      </c>
      <c r="V1690" s="1">
        <f>(Table1[[#This Row],[Min Nitrate N + Nitrite N]]+Table1[[#This Row],[Max Nitrate N + Nitrite N]])/2</f>
        <v>3.5719132149901398</v>
      </c>
      <c r="W1690">
        <v>5</v>
      </c>
      <c r="X1690">
        <v>30</v>
      </c>
      <c r="Y1690">
        <f>(Table1[[#This Row],[Min Fecal Coliform]]+Table1[[#This Row],[Max Fecal Coliform]])/2</f>
        <v>17.5</v>
      </c>
      <c r="Z1690">
        <v>35</v>
      </c>
      <c r="AA1690">
        <v>110</v>
      </c>
      <c r="AB1690">
        <f>(Table1[[#This Row],[Min Total Coliform]]+Table1[[#This Row],[Max Total Coliform]])/2</f>
        <v>72.5</v>
      </c>
      <c r="AC1690">
        <f>MIN(10, (Table1[[#This Row],[Avg BOD]]/4)*10)</f>
        <v>8.125</v>
      </c>
      <c r="AD1690">
        <f>MIN(10, (Table1[[#This Row],[Avg Fecal Coliform]]/600)*10)</f>
        <v>0.29166666666666669</v>
      </c>
      <c r="AE1690">
        <f>MIN(10, (Table1[[#This Row],[Avg Nitrate N + Nitrite N]]/10)*10)</f>
        <v>3.5719132149901398</v>
      </c>
      <c r="AF1690">
        <f>IF(OR(Table1[[#This Row],[Avg pH]]&lt;6.5,Table1[[#This Row],[Avg pH]]&gt;8.5),10,0)</f>
        <v>0</v>
      </c>
      <c r="AG1690">
        <f>MAX(0, 10-(2*Table1[[#This Row],[Avg Dissolved Oxygen]]))</f>
        <v>0</v>
      </c>
      <c r="AH1690">
        <f>(Table1[[#This Row],[Fecal Score]]*0.3) + (Table1[[#This Row],[BOD Score]]*0.25) + (Table1[[#This Row],[Nitrate Score]]*0.2) + (Table1[[#This Row],[pH Score]]*0.15) + (Table1[[#This Row],[Dissolved Oxygen Score]]*0.1)</f>
        <v>2.8331326429980281</v>
      </c>
      <c r="AI1690">
        <v>2020</v>
      </c>
    </row>
    <row r="1691" spans="1:35">
      <c r="A1691">
        <v>1426</v>
      </c>
      <c r="B1691" t="s">
        <v>640</v>
      </c>
      <c r="C1691" t="s">
        <v>1</v>
      </c>
      <c r="D1691" t="s">
        <v>259</v>
      </c>
      <c r="E1691">
        <v>20</v>
      </c>
      <c r="F1691">
        <v>29</v>
      </c>
      <c r="G1691">
        <f>(Table1[[#This Row],[Min Temperature]]+Table1[[#This Row],[Max Temperature]])/2</f>
        <v>24.5</v>
      </c>
      <c r="H1691">
        <v>6.6</v>
      </c>
      <c r="I1691">
        <v>7.8</v>
      </c>
      <c r="J1691">
        <f>(Table1[[#This Row],[Min Dissolved Oxygen]]+Table1[[#This Row],[Max Dissolved Oxygen]])/2</f>
        <v>7.1999999999999993</v>
      </c>
      <c r="K1691">
        <v>6.7</v>
      </c>
      <c r="L1691">
        <v>7.5</v>
      </c>
      <c r="M1691">
        <f>(Table1[[#This Row],[Min pH]]+Table1[[#This Row],[Max pH]])/2</f>
        <v>7.1</v>
      </c>
      <c r="N1691">
        <v>150</v>
      </c>
      <c r="O1691">
        <v>220</v>
      </c>
      <c r="P1691">
        <f>(Table1[[#This Row],[Min Conductivity]]+Table1[[#This Row],[Max Conductivity]])/2</f>
        <v>185</v>
      </c>
      <c r="Q1691">
        <v>2.9</v>
      </c>
      <c r="R1691">
        <v>3.4</v>
      </c>
      <c r="S1691">
        <f>(Table1[[#This Row],[Min BOD]]+Table1[[#This Row],[Max BOD]])/2</f>
        <v>3.15</v>
      </c>
      <c r="T1691" s="1">
        <v>1.02966469428008</v>
      </c>
      <c r="U1691" s="1">
        <v>6.1141617357001996</v>
      </c>
      <c r="V1691" s="1">
        <f>(Table1[[#This Row],[Min Nitrate N + Nitrite N]]+Table1[[#This Row],[Max Nitrate N + Nitrite N]])/2</f>
        <v>3.5719132149901398</v>
      </c>
      <c r="W1691">
        <v>5</v>
      </c>
      <c r="X1691">
        <v>35</v>
      </c>
      <c r="Y1691">
        <f>(Table1[[#This Row],[Min Fecal Coliform]]+Table1[[#This Row],[Max Fecal Coliform]])/2</f>
        <v>20</v>
      </c>
      <c r="Z1691">
        <v>35</v>
      </c>
      <c r="AA1691">
        <v>90</v>
      </c>
      <c r="AB1691">
        <f>(Table1[[#This Row],[Min Total Coliform]]+Table1[[#This Row],[Max Total Coliform]])/2</f>
        <v>62.5</v>
      </c>
      <c r="AC1691">
        <f>MIN(10, (Table1[[#This Row],[Avg BOD]]/4)*10)</f>
        <v>7.875</v>
      </c>
      <c r="AD1691">
        <f>MIN(10, (Table1[[#This Row],[Avg Fecal Coliform]]/600)*10)</f>
        <v>0.33333333333333331</v>
      </c>
      <c r="AE1691">
        <f>MIN(10, (Table1[[#This Row],[Avg Nitrate N + Nitrite N]]/10)*10)</f>
        <v>3.5719132149901398</v>
      </c>
      <c r="AF1691">
        <f>IF(OR(Table1[[#This Row],[Avg pH]]&lt;6.5,Table1[[#This Row],[Avg pH]]&gt;8.5),10,0)</f>
        <v>0</v>
      </c>
      <c r="AG1691">
        <f>MAX(0, 10-(2*Table1[[#This Row],[Avg Dissolved Oxygen]]))</f>
        <v>0</v>
      </c>
      <c r="AH1691">
        <f>(Table1[[#This Row],[Fecal Score]]*0.3) + (Table1[[#This Row],[BOD Score]]*0.25) + (Table1[[#This Row],[Nitrate Score]]*0.2) + (Table1[[#This Row],[pH Score]]*0.15) + (Table1[[#This Row],[Dissolved Oxygen Score]]*0.1)</f>
        <v>2.7831326429980283</v>
      </c>
      <c r="AI1691">
        <v>2020</v>
      </c>
    </row>
    <row r="1692" spans="1:35">
      <c r="A1692">
        <v>1629</v>
      </c>
      <c r="B1692" t="s">
        <v>641</v>
      </c>
      <c r="C1692" t="s">
        <v>1</v>
      </c>
      <c r="D1692" t="s">
        <v>259</v>
      </c>
      <c r="E1692">
        <v>20</v>
      </c>
      <c r="F1692">
        <v>28</v>
      </c>
      <c r="G1692">
        <f>(Table1[[#This Row],[Min Temperature]]+Table1[[#This Row],[Max Temperature]])/2</f>
        <v>24</v>
      </c>
      <c r="H1692">
        <v>6.3</v>
      </c>
      <c r="I1692">
        <v>7.5</v>
      </c>
      <c r="J1692">
        <f>(Table1[[#This Row],[Min Dissolved Oxygen]]+Table1[[#This Row],[Max Dissolved Oxygen]])/2</f>
        <v>6.9</v>
      </c>
      <c r="K1692">
        <v>7.1</v>
      </c>
      <c r="L1692">
        <v>7.5</v>
      </c>
      <c r="M1692">
        <f>(Table1[[#This Row],[Min pH]]+Table1[[#This Row],[Max pH]])/2</f>
        <v>7.3</v>
      </c>
      <c r="N1692">
        <v>120</v>
      </c>
      <c r="O1692">
        <v>240</v>
      </c>
      <c r="P1692">
        <f>(Table1[[#This Row],[Min Conductivity]]+Table1[[#This Row],[Max Conductivity]])/2</f>
        <v>180</v>
      </c>
      <c r="Q1692">
        <v>2.8</v>
      </c>
      <c r="R1692">
        <v>3.7</v>
      </c>
      <c r="S1692">
        <f>(Table1[[#This Row],[Min BOD]]+Table1[[#This Row],[Max BOD]])/2</f>
        <v>3.25</v>
      </c>
      <c r="T1692" s="1">
        <v>1.02966469428008</v>
      </c>
      <c r="U1692" s="1">
        <v>6.1141617357001996</v>
      </c>
      <c r="V1692" s="1">
        <f>(Table1[[#This Row],[Min Nitrate N + Nitrite N]]+Table1[[#This Row],[Max Nitrate N + Nitrite N]])/2</f>
        <v>3.5719132149901398</v>
      </c>
      <c r="W1692">
        <v>10</v>
      </c>
      <c r="X1692">
        <v>25</v>
      </c>
      <c r="Y1692">
        <f>(Table1[[#This Row],[Min Fecal Coliform]]+Table1[[#This Row],[Max Fecal Coliform]])/2</f>
        <v>17.5</v>
      </c>
      <c r="Z1692">
        <v>45</v>
      </c>
      <c r="AA1692">
        <v>80</v>
      </c>
      <c r="AB1692">
        <f>(Table1[[#This Row],[Min Total Coliform]]+Table1[[#This Row],[Max Total Coliform]])/2</f>
        <v>62.5</v>
      </c>
      <c r="AC1692">
        <f>MIN(10, (Table1[[#This Row],[Avg BOD]]/4)*10)</f>
        <v>8.125</v>
      </c>
      <c r="AD1692">
        <f>MIN(10, (Table1[[#This Row],[Avg Fecal Coliform]]/600)*10)</f>
        <v>0.29166666666666669</v>
      </c>
      <c r="AE1692">
        <f>MIN(10, (Table1[[#This Row],[Avg Nitrate N + Nitrite N]]/10)*10)</f>
        <v>3.5719132149901398</v>
      </c>
      <c r="AF1692">
        <f>IF(OR(Table1[[#This Row],[Avg pH]]&lt;6.5,Table1[[#This Row],[Avg pH]]&gt;8.5),10,0)</f>
        <v>0</v>
      </c>
      <c r="AG1692">
        <f>MAX(0, 10-(2*Table1[[#This Row],[Avg Dissolved Oxygen]]))</f>
        <v>0</v>
      </c>
      <c r="AH1692">
        <f>(Table1[[#This Row],[Fecal Score]]*0.3) + (Table1[[#This Row],[BOD Score]]*0.25) + (Table1[[#This Row],[Nitrate Score]]*0.2) + (Table1[[#This Row],[pH Score]]*0.15) + (Table1[[#This Row],[Dissolved Oxygen Score]]*0.1)</f>
        <v>2.8331326429980281</v>
      </c>
      <c r="AI1692">
        <v>2020</v>
      </c>
    </row>
    <row r="1693" spans="1:35">
      <c r="A1693">
        <v>1630</v>
      </c>
      <c r="B1693" t="s">
        <v>642</v>
      </c>
      <c r="C1693" t="s">
        <v>1</v>
      </c>
      <c r="D1693" t="s">
        <v>259</v>
      </c>
      <c r="E1693">
        <v>20</v>
      </c>
      <c r="F1693">
        <v>28</v>
      </c>
      <c r="G1693">
        <f>(Table1[[#This Row],[Min Temperature]]+Table1[[#This Row],[Max Temperature]])/2</f>
        <v>24</v>
      </c>
      <c r="H1693">
        <v>6.7</v>
      </c>
      <c r="I1693">
        <v>7.5</v>
      </c>
      <c r="J1693">
        <f>(Table1[[#This Row],[Min Dissolved Oxygen]]+Table1[[#This Row],[Max Dissolved Oxygen]])/2</f>
        <v>7.1</v>
      </c>
      <c r="K1693">
        <v>7.1</v>
      </c>
      <c r="L1693">
        <v>7.6</v>
      </c>
      <c r="M1693">
        <f>(Table1[[#This Row],[Min pH]]+Table1[[#This Row],[Max pH]])/2</f>
        <v>7.35</v>
      </c>
      <c r="N1693">
        <v>125</v>
      </c>
      <c r="O1693">
        <v>380</v>
      </c>
      <c r="P1693">
        <f>(Table1[[#This Row],[Min Conductivity]]+Table1[[#This Row],[Max Conductivity]])/2</f>
        <v>252.5</v>
      </c>
      <c r="Q1693">
        <v>3</v>
      </c>
      <c r="R1693">
        <v>3.8</v>
      </c>
      <c r="S1693">
        <f>(Table1[[#This Row],[Min BOD]]+Table1[[#This Row],[Max BOD]])/2</f>
        <v>3.4</v>
      </c>
      <c r="T1693" s="1">
        <v>1.02966469428008</v>
      </c>
      <c r="U1693" s="1">
        <v>6.1141617357001996</v>
      </c>
      <c r="V1693" s="1">
        <f>(Table1[[#This Row],[Min Nitrate N + Nitrite N]]+Table1[[#This Row],[Max Nitrate N + Nitrite N]])/2</f>
        <v>3.5719132149901398</v>
      </c>
      <c r="W1693">
        <v>2</v>
      </c>
      <c r="X1693">
        <v>10</v>
      </c>
      <c r="Y1693">
        <f>(Table1[[#This Row],[Min Fecal Coliform]]+Table1[[#This Row],[Max Fecal Coliform]])/2</f>
        <v>6</v>
      </c>
      <c r="Z1693">
        <v>15</v>
      </c>
      <c r="AA1693">
        <v>55</v>
      </c>
      <c r="AB1693">
        <f>(Table1[[#This Row],[Min Total Coliform]]+Table1[[#This Row],[Max Total Coliform]])/2</f>
        <v>35</v>
      </c>
      <c r="AC1693">
        <f>MIN(10, (Table1[[#This Row],[Avg BOD]]/4)*10)</f>
        <v>8.5</v>
      </c>
      <c r="AD1693">
        <f>MIN(10, (Table1[[#This Row],[Avg Fecal Coliform]]/600)*10)</f>
        <v>0.1</v>
      </c>
      <c r="AE1693">
        <f>MIN(10, (Table1[[#This Row],[Avg Nitrate N + Nitrite N]]/10)*10)</f>
        <v>3.5719132149901398</v>
      </c>
      <c r="AF1693">
        <f>IF(OR(Table1[[#This Row],[Avg pH]]&lt;6.5,Table1[[#This Row],[Avg pH]]&gt;8.5),10,0)</f>
        <v>0</v>
      </c>
      <c r="AG1693">
        <f>MAX(0, 10-(2*Table1[[#This Row],[Avg Dissolved Oxygen]]))</f>
        <v>0</v>
      </c>
      <c r="AH1693">
        <f>(Table1[[#This Row],[Fecal Score]]*0.3) + (Table1[[#This Row],[BOD Score]]*0.25) + (Table1[[#This Row],[Nitrate Score]]*0.2) + (Table1[[#This Row],[pH Score]]*0.15) + (Table1[[#This Row],[Dissolved Oxygen Score]]*0.1)</f>
        <v>2.869382642998028</v>
      </c>
      <c r="AI1693">
        <v>2020</v>
      </c>
    </row>
    <row r="1694" spans="1:35">
      <c r="A1694">
        <v>2837</v>
      </c>
      <c r="B1694" t="s">
        <v>643</v>
      </c>
      <c r="C1694" t="s">
        <v>1</v>
      </c>
      <c r="D1694" t="s">
        <v>259</v>
      </c>
      <c r="E1694">
        <v>18</v>
      </c>
      <c r="F1694">
        <v>28</v>
      </c>
      <c r="G1694">
        <f>(Table1[[#This Row],[Min Temperature]]+Table1[[#This Row],[Max Temperature]])/2</f>
        <v>23</v>
      </c>
      <c r="H1694">
        <v>6.7</v>
      </c>
      <c r="I1694">
        <v>7.7</v>
      </c>
      <c r="J1694">
        <f>(Table1[[#This Row],[Min Dissolved Oxygen]]+Table1[[#This Row],[Max Dissolved Oxygen]])/2</f>
        <v>7.2</v>
      </c>
      <c r="K1694">
        <v>7.2</v>
      </c>
      <c r="L1694">
        <v>7.6</v>
      </c>
      <c r="M1694">
        <f>(Table1[[#This Row],[Min pH]]+Table1[[#This Row],[Max pH]])/2</f>
        <v>7.4</v>
      </c>
      <c r="N1694">
        <v>140</v>
      </c>
      <c r="O1694">
        <v>380</v>
      </c>
      <c r="P1694">
        <f>(Table1[[#This Row],[Min Conductivity]]+Table1[[#This Row],[Max Conductivity]])/2</f>
        <v>260</v>
      </c>
      <c r="Q1694">
        <v>3.2</v>
      </c>
      <c r="R1694">
        <v>3.8</v>
      </c>
      <c r="S1694">
        <f>(Table1[[#This Row],[Min BOD]]+Table1[[#This Row],[Max BOD]])/2</f>
        <v>3.5</v>
      </c>
      <c r="T1694" s="1">
        <v>1.02966469428008</v>
      </c>
      <c r="U1694" s="1">
        <v>6.1141617357001996</v>
      </c>
      <c r="V1694" s="1">
        <f>(Table1[[#This Row],[Min Nitrate N + Nitrite N]]+Table1[[#This Row],[Max Nitrate N + Nitrite N]])/2</f>
        <v>3.5719132149901398</v>
      </c>
      <c r="W1694">
        <v>10</v>
      </c>
      <c r="X1694">
        <v>35</v>
      </c>
      <c r="Y1694">
        <f>(Table1[[#This Row],[Min Fecal Coliform]]+Table1[[#This Row],[Max Fecal Coliform]])/2</f>
        <v>22.5</v>
      </c>
      <c r="Z1694">
        <v>15</v>
      </c>
      <c r="AA1694">
        <v>60</v>
      </c>
      <c r="AB1694">
        <f>(Table1[[#This Row],[Min Total Coliform]]+Table1[[#This Row],[Max Total Coliform]])/2</f>
        <v>37.5</v>
      </c>
      <c r="AC1694">
        <f>MIN(10, (Table1[[#This Row],[Avg BOD]]/4)*10)</f>
        <v>8.75</v>
      </c>
      <c r="AD1694">
        <f>MIN(10, (Table1[[#This Row],[Avg Fecal Coliform]]/600)*10)</f>
        <v>0.375</v>
      </c>
      <c r="AE1694">
        <f>MIN(10, (Table1[[#This Row],[Avg Nitrate N + Nitrite N]]/10)*10)</f>
        <v>3.5719132149901398</v>
      </c>
      <c r="AF1694">
        <f>IF(OR(Table1[[#This Row],[Avg pH]]&lt;6.5,Table1[[#This Row],[Avg pH]]&gt;8.5),10,0)</f>
        <v>0</v>
      </c>
      <c r="AG1694">
        <f>MAX(0, 10-(2*Table1[[#This Row],[Avg Dissolved Oxygen]]))</f>
        <v>0</v>
      </c>
      <c r="AH1694">
        <f>(Table1[[#This Row],[Fecal Score]]*0.3) + (Table1[[#This Row],[BOD Score]]*0.25) + (Table1[[#This Row],[Nitrate Score]]*0.2) + (Table1[[#This Row],[pH Score]]*0.15) + (Table1[[#This Row],[Dissolved Oxygen Score]]*0.1)</f>
        <v>3.0143826429980276</v>
      </c>
      <c r="AI1694">
        <v>2020</v>
      </c>
    </row>
    <row r="1695" spans="1:35">
      <c r="A1695">
        <v>2839</v>
      </c>
      <c r="B1695" t="s">
        <v>644</v>
      </c>
      <c r="C1695" t="s">
        <v>8</v>
      </c>
      <c r="D1695" t="s">
        <v>259</v>
      </c>
      <c r="E1695">
        <v>18</v>
      </c>
      <c r="F1695">
        <v>28</v>
      </c>
      <c r="G1695">
        <f>(Table1[[#This Row],[Min Temperature]]+Table1[[#This Row],[Max Temperature]])/2</f>
        <v>23</v>
      </c>
      <c r="H1695">
        <v>6.7</v>
      </c>
      <c r="I1695">
        <v>7.8</v>
      </c>
      <c r="J1695">
        <f>(Table1[[#This Row],[Min Dissolved Oxygen]]+Table1[[#This Row],[Max Dissolved Oxygen]])/2</f>
        <v>7.25</v>
      </c>
      <c r="K1695">
        <v>7.3</v>
      </c>
      <c r="L1695">
        <v>7.6</v>
      </c>
      <c r="M1695">
        <f>(Table1[[#This Row],[Min pH]]+Table1[[#This Row],[Max pH]])/2</f>
        <v>7.4499999999999993</v>
      </c>
      <c r="N1695">
        <v>210</v>
      </c>
      <c r="O1695">
        <v>370</v>
      </c>
      <c r="P1695">
        <f>(Table1[[#This Row],[Min Conductivity]]+Table1[[#This Row],[Max Conductivity]])/2</f>
        <v>290</v>
      </c>
      <c r="Q1695">
        <v>3.3</v>
      </c>
      <c r="R1695">
        <v>3.8</v>
      </c>
      <c r="S1695">
        <f>(Table1[[#This Row],[Min BOD]]+Table1[[#This Row],[Max BOD]])/2</f>
        <v>3.55</v>
      </c>
      <c r="T1695" s="1">
        <v>1.02966469428008</v>
      </c>
      <c r="U1695" s="1">
        <v>6.1141617357001996</v>
      </c>
      <c r="V1695" s="1">
        <f>(Table1[[#This Row],[Min Nitrate N + Nitrite N]]+Table1[[#This Row],[Max Nitrate N + Nitrite N]])/2</f>
        <v>3.5719132149901398</v>
      </c>
      <c r="W1695">
        <v>10</v>
      </c>
      <c r="X1695">
        <v>10</v>
      </c>
      <c r="Y1695">
        <f>(Table1[[#This Row],[Min Fecal Coliform]]+Table1[[#This Row],[Max Fecal Coliform]])/2</f>
        <v>10</v>
      </c>
      <c r="Z1695">
        <v>30</v>
      </c>
      <c r="AA1695">
        <v>90</v>
      </c>
      <c r="AB1695">
        <f>(Table1[[#This Row],[Min Total Coliform]]+Table1[[#This Row],[Max Total Coliform]])/2</f>
        <v>60</v>
      </c>
      <c r="AC1695">
        <f>MIN(10, (Table1[[#This Row],[Avg BOD]]/4)*10)</f>
        <v>8.875</v>
      </c>
      <c r="AD1695">
        <f>MIN(10, (Table1[[#This Row],[Avg Fecal Coliform]]/600)*10)</f>
        <v>0.16666666666666666</v>
      </c>
      <c r="AE1695">
        <f>MIN(10, (Table1[[#This Row],[Avg Nitrate N + Nitrite N]]/10)*10)</f>
        <v>3.5719132149901398</v>
      </c>
      <c r="AF1695">
        <f>IF(OR(Table1[[#This Row],[Avg pH]]&lt;6.5,Table1[[#This Row],[Avg pH]]&gt;8.5),10,0)</f>
        <v>0</v>
      </c>
      <c r="AG1695">
        <f>MAX(0, 10-(2*Table1[[#This Row],[Avg Dissolved Oxygen]]))</f>
        <v>0</v>
      </c>
      <c r="AH1695">
        <f>(Table1[[#This Row],[Fecal Score]]*0.3) + (Table1[[#This Row],[BOD Score]]*0.25) + (Table1[[#This Row],[Nitrate Score]]*0.2) + (Table1[[#This Row],[pH Score]]*0.15) + (Table1[[#This Row],[Dissolved Oxygen Score]]*0.1)</f>
        <v>2.9831326429980276</v>
      </c>
      <c r="AI1695">
        <v>2020</v>
      </c>
    </row>
    <row r="1696" spans="1:35">
      <c r="A1696">
        <v>2840</v>
      </c>
      <c r="B1696" t="s">
        <v>645</v>
      </c>
      <c r="C1696" t="s">
        <v>8</v>
      </c>
      <c r="D1696" t="s">
        <v>259</v>
      </c>
      <c r="E1696">
        <v>18</v>
      </c>
      <c r="F1696">
        <v>29</v>
      </c>
      <c r="G1696">
        <f>(Table1[[#This Row],[Min Temperature]]+Table1[[#This Row],[Max Temperature]])/2</f>
        <v>23.5</v>
      </c>
      <c r="H1696">
        <v>6.6</v>
      </c>
      <c r="I1696">
        <v>7.4</v>
      </c>
      <c r="J1696">
        <f>(Table1[[#This Row],[Min Dissolved Oxygen]]+Table1[[#This Row],[Max Dissolved Oxygen]])/2</f>
        <v>7</v>
      </c>
      <c r="K1696">
        <v>7.4</v>
      </c>
      <c r="L1696">
        <v>7.6</v>
      </c>
      <c r="M1696">
        <f>(Table1[[#This Row],[Min pH]]+Table1[[#This Row],[Max pH]])/2</f>
        <v>7.5</v>
      </c>
      <c r="N1696">
        <v>180</v>
      </c>
      <c r="O1696">
        <v>360</v>
      </c>
      <c r="P1696">
        <f>(Table1[[#This Row],[Min Conductivity]]+Table1[[#This Row],[Max Conductivity]])/2</f>
        <v>270</v>
      </c>
      <c r="Q1696">
        <v>3.1</v>
      </c>
      <c r="R1696">
        <v>3.4</v>
      </c>
      <c r="S1696">
        <f>(Table1[[#This Row],[Min BOD]]+Table1[[#This Row],[Max BOD]])/2</f>
        <v>3.25</v>
      </c>
      <c r="T1696" s="1">
        <v>1.02966469428008</v>
      </c>
      <c r="U1696" s="1">
        <v>6.1141617357001996</v>
      </c>
      <c r="V1696" s="1">
        <f>(Table1[[#This Row],[Min Nitrate N + Nitrite N]]+Table1[[#This Row],[Max Nitrate N + Nitrite N]])/2</f>
        <v>3.5719132149901398</v>
      </c>
      <c r="W1696">
        <v>2</v>
      </c>
      <c r="X1696">
        <v>2</v>
      </c>
      <c r="Y1696">
        <f>(Table1[[#This Row],[Min Fecal Coliform]]+Table1[[#This Row],[Max Fecal Coliform]])/2</f>
        <v>2</v>
      </c>
      <c r="Z1696">
        <v>10</v>
      </c>
      <c r="AA1696">
        <v>95</v>
      </c>
      <c r="AB1696">
        <f>(Table1[[#This Row],[Min Total Coliform]]+Table1[[#This Row],[Max Total Coliform]])/2</f>
        <v>52.5</v>
      </c>
      <c r="AC1696">
        <f>MIN(10, (Table1[[#This Row],[Avg BOD]]/4)*10)</f>
        <v>8.125</v>
      </c>
      <c r="AD1696">
        <f>MIN(10, (Table1[[#This Row],[Avg Fecal Coliform]]/600)*10)</f>
        <v>3.3333333333333333E-2</v>
      </c>
      <c r="AE1696">
        <f>MIN(10, (Table1[[#This Row],[Avg Nitrate N + Nitrite N]]/10)*10)</f>
        <v>3.5719132149901398</v>
      </c>
      <c r="AF1696">
        <f>IF(OR(Table1[[#This Row],[Avg pH]]&lt;6.5,Table1[[#This Row],[Avg pH]]&gt;8.5),10,0)</f>
        <v>0</v>
      </c>
      <c r="AG1696">
        <f>MAX(0, 10-(2*Table1[[#This Row],[Avg Dissolved Oxygen]]))</f>
        <v>0</v>
      </c>
      <c r="AH1696">
        <f>(Table1[[#This Row],[Fecal Score]]*0.3) + (Table1[[#This Row],[BOD Score]]*0.25) + (Table1[[#This Row],[Nitrate Score]]*0.2) + (Table1[[#This Row],[pH Score]]*0.15) + (Table1[[#This Row],[Dissolved Oxygen Score]]*0.1)</f>
        <v>2.7556326429980276</v>
      </c>
      <c r="AI1696">
        <v>2020</v>
      </c>
    </row>
    <row r="1697" spans="1:35">
      <c r="A1697">
        <v>2841</v>
      </c>
      <c r="B1697" t="s">
        <v>646</v>
      </c>
      <c r="C1697" t="s">
        <v>8</v>
      </c>
      <c r="D1697" t="s">
        <v>259</v>
      </c>
      <c r="E1697">
        <v>17</v>
      </c>
      <c r="F1697">
        <v>28</v>
      </c>
      <c r="G1697">
        <f>(Table1[[#This Row],[Min Temperature]]+Table1[[#This Row],[Max Temperature]])/2</f>
        <v>22.5</v>
      </c>
      <c r="H1697">
        <v>5.6</v>
      </c>
      <c r="I1697">
        <v>7.3</v>
      </c>
      <c r="J1697">
        <f>(Table1[[#This Row],[Min Dissolved Oxygen]]+Table1[[#This Row],[Max Dissolved Oxygen]])/2</f>
        <v>6.4499999999999993</v>
      </c>
      <c r="K1697">
        <v>6.7</v>
      </c>
      <c r="L1697">
        <v>7.6</v>
      </c>
      <c r="M1697">
        <f>(Table1[[#This Row],[Min pH]]+Table1[[#This Row],[Max pH]])/2</f>
        <v>7.15</v>
      </c>
      <c r="N1697">
        <v>70</v>
      </c>
      <c r="O1697">
        <v>510</v>
      </c>
      <c r="P1697">
        <f>(Table1[[#This Row],[Min Conductivity]]+Table1[[#This Row],[Max Conductivity]])/2</f>
        <v>290</v>
      </c>
      <c r="Q1697">
        <v>3</v>
      </c>
      <c r="R1697">
        <v>4.2</v>
      </c>
      <c r="S1697">
        <f>(Table1[[#This Row],[Min BOD]]+Table1[[#This Row],[Max BOD]])/2</f>
        <v>3.6</v>
      </c>
      <c r="T1697" s="1">
        <v>1.02966469428008</v>
      </c>
      <c r="U1697" s="1">
        <v>6.1141617357001996</v>
      </c>
      <c r="V1697" s="1">
        <f>(Table1[[#This Row],[Min Nitrate N + Nitrite N]]+Table1[[#This Row],[Max Nitrate N + Nitrite N]])/2</f>
        <v>3.5719132149901398</v>
      </c>
      <c r="W1697">
        <v>20</v>
      </c>
      <c r="X1697">
        <v>60</v>
      </c>
      <c r="Y1697">
        <f>(Table1[[#This Row],[Min Fecal Coliform]]+Table1[[#This Row],[Max Fecal Coliform]])/2</f>
        <v>40</v>
      </c>
      <c r="Z1697">
        <v>75</v>
      </c>
      <c r="AA1697">
        <v>195</v>
      </c>
      <c r="AB1697">
        <f>(Table1[[#This Row],[Min Total Coliform]]+Table1[[#This Row],[Max Total Coliform]])/2</f>
        <v>135</v>
      </c>
      <c r="AC1697">
        <f>MIN(10, (Table1[[#This Row],[Avg BOD]]/4)*10)</f>
        <v>9</v>
      </c>
      <c r="AD1697">
        <f>MIN(10, (Table1[[#This Row],[Avg Fecal Coliform]]/600)*10)</f>
        <v>0.66666666666666663</v>
      </c>
      <c r="AE1697">
        <f>MIN(10, (Table1[[#This Row],[Avg Nitrate N + Nitrite N]]/10)*10)</f>
        <v>3.5719132149901398</v>
      </c>
      <c r="AF1697">
        <f>IF(OR(Table1[[#This Row],[Avg pH]]&lt;6.5,Table1[[#This Row],[Avg pH]]&gt;8.5),10,0)</f>
        <v>0</v>
      </c>
      <c r="AG1697">
        <f>MAX(0, 10-(2*Table1[[#This Row],[Avg Dissolved Oxygen]]))</f>
        <v>0</v>
      </c>
      <c r="AH1697">
        <f>(Table1[[#This Row],[Fecal Score]]*0.3) + (Table1[[#This Row],[BOD Score]]*0.25) + (Table1[[#This Row],[Nitrate Score]]*0.2) + (Table1[[#This Row],[pH Score]]*0.15) + (Table1[[#This Row],[Dissolved Oxygen Score]]*0.1)</f>
        <v>3.164382642998028</v>
      </c>
      <c r="AI1697">
        <v>2020</v>
      </c>
    </row>
    <row r="1698" spans="1:35">
      <c r="A1698">
        <v>2842</v>
      </c>
      <c r="B1698" t="s">
        <v>647</v>
      </c>
      <c r="C1698" t="s">
        <v>8</v>
      </c>
      <c r="D1698" t="s">
        <v>259</v>
      </c>
      <c r="E1698">
        <v>18</v>
      </c>
      <c r="F1698">
        <v>29</v>
      </c>
      <c r="G1698">
        <f>(Table1[[#This Row],[Min Temperature]]+Table1[[#This Row],[Max Temperature]])/2</f>
        <v>23.5</v>
      </c>
      <c r="H1698">
        <v>6.4</v>
      </c>
      <c r="I1698">
        <v>7.6</v>
      </c>
      <c r="J1698">
        <f>(Table1[[#This Row],[Min Dissolved Oxygen]]+Table1[[#This Row],[Max Dissolved Oxygen]])/2</f>
        <v>7</v>
      </c>
      <c r="K1698">
        <v>7.2</v>
      </c>
      <c r="L1698">
        <v>7.5</v>
      </c>
      <c r="M1698">
        <f>(Table1[[#This Row],[Min pH]]+Table1[[#This Row],[Max pH]])/2</f>
        <v>7.35</v>
      </c>
      <c r="N1698">
        <v>205</v>
      </c>
      <c r="O1698">
        <v>330</v>
      </c>
      <c r="P1698">
        <f>(Table1[[#This Row],[Min Conductivity]]+Table1[[#This Row],[Max Conductivity]])/2</f>
        <v>267.5</v>
      </c>
      <c r="Q1698">
        <v>3</v>
      </c>
      <c r="R1698">
        <v>3.8</v>
      </c>
      <c r="S1698">
        <f>(Table1[[#This Row],[Min BOD]]+Table1[[#This Row],[Max BOD]])/2</f>
        <v>3.4</v>
      </c>
      <c r="T1698" s="1">
        <v>1.02966469428008</v>
      </c>
      <c r="U1698" s="1">
        <v>6.1141617357001996</v>
      </c>
      <c r="V1698" s="1">
        <f>(Table1[[#This Row],[Min Nitrate N + Nitrite N]]+Table1[[#This Row],[Max Nitrate N + Nitrite N]])/2</f>
        <v>3.5719132149901398</v>
      </c>
      <c r="W1698">
        <v>5</v>
      </c>
      <c r="X1698">
        <v>25</v>
      </c>
      <c r="Y1698">
        <f>(Table1[[#This Row],[Min Fecal Coliform]]+Table1[[#This Row],[Max Fecal Coliform]])/2</f>
        <v>15</v>
      </c>
      <c r="Z1698">
        <v>35</v>
      </c>
      <c r="AA1698">
        <v>105</v>
      </c>
      <c r="AB1698">
        <f>(Table1[[#This Row],[Min Total Coliform]]+Table1[[#This Row],[Max Total Coliform]])/2</f>
        <v>70</v>
      </c>
      <c r="AC1698">
        <f>MIN(10, (Table1[[#This Row],[Avg BOD]]/4)*10)</f>
        <v>8.5</v>
      </c>
      <c r="AD1698">
        <f>MIN(10, (Table1[[#This Row],[Avg Fecal Coliform]]/600)*10)</f>
        <v>0.25</v>
      </c>
      <c r="AE1698">
        <f>MIN(10, (Table1[[#This Row],[Avg Nitrate N + Nitrite N]]/10)*10)</f>
        <v>3.5719132149901398</v>
      </c>
      <c r="AF1698">
        <f>IF(OR(Table1[[#This Row],[Avg pH]]&lt;6.5,Table1[[#This Row],[Avg pH]]&gt;8.5),10,0)</f>
        <v>0</v>
      </c>
      <c r="AG1698">
        <f>MAX(0, 10-(2*Table1[[#This Row],[Avg Dissolved Oxygen]]))</f>
        <v>0</v>
      </c>
      <c r="AH1698">
        <f>(Table1[[#This Row],[Fecal Score]]*0.3) + (Table1[[#This Row],[BOD Score]]*0.25) + (Table1[[#This Row],[Nitrate Score]]*0.2) + (Table1[[#This Row],[pH Score]]*0.15) + (Table1[[#This Row],[Dissolved Oxygen Score]]*0.1)</f>
        <v>2.914382642998028</v>
      </c>
      <c r="AI1698">
        <v>2020</v>
      </c>
    </row>
    <row r="1699" spans="1:35">
      <c r="A1699">
        <v>2843</v>
      </c>
      <c r="B1699" t="s">
        <v>648</v>
      </c>
      <c r="C1699" t="s">
        <v>8</v>
      </c>
      <c r="D1699" t="s">
        <v>259</v>
      </c>
      <c r="E1699">
        <v>18</v>
      </c>
      <c r="F1699">
        <v>28</v>
      </c>
      <c r="G1699">
        <f>(Table1[[#This Row],[Min Temperature]]+Table1[[#This Row],[Max Temperature]])/2</f>
        <v>23</v>
      </c>
      <c r="H1699">
        <v>5.9</v>
      </c>
      <c r="I1699">
        <v>7.1</v>
      </c>
      <c r="J1699">
        <f>(Table1[[#This Row],[Min Dissolved Oxygen]]+Table1[[#This Row],[Max Dissolved Oxygen]])/2</f>
        <v>6.5</v>
      </c>
      <c r="K1699">
        <v>7</v>
      </c>
      <c r="L1699">
        <v>7.5</v>
      </c>
      <c r="M1699">
        <f>(Table1[[#This Row],[Min pH]]+Table1[[#This Row],[Max pH]])/2</f>
        <v>7.25</v>
      </c>
      <c r="N1699">
        <v>80</v>
      </c>
      <c r="O1699">
        <v>380</v>
      </c>
      <c r="P1699">
        <f>(Table1[[#This Row],[Min Conductivity]]+Table1[[#This Row],[Max Conductivity]])/2</f>
        <v>230</v>
      </c>
      <c r="Q1699">
        <v>3</v>
      </c>
      <c r="R1699">
        <v>3.9</v>
      </c>
      <c r="S1699">
        <f>(Table1[[#This Row],[Min BOD]]+Table1[[#This Row],[Max BOD]])/2</f>
        <v>3.45</v>
      </c>
      <c r="T1699" s="1">
        <v>1.02966469428008</v>
      </c>
      <c r="U1699" s="1">
        <v>6.1141617357001996</v>
      </c>
      <c r="V1699" s="1">
        <f>(Table1[[#This Row],[Min Nitrate N + Nitrite N]]+Table1[[#This Row],[Max Nitrate N + Nitrite N]])/2</f>
        <v>3.5719132149901398</v>
      </c>
      <c r="W1699">
        <v>5</v>
      </c>
      <c r="X1699">
        <v>20</v>
      </c>
      <c r="Y1699">
        <f>(Table1[[#This Row],[Min Fecal Coliform]]+Table1[[#This Row],[Max Fecal Coliform]])/2</f>
        <v>12.5</v>
      </c>
      <c r="Z1699">
        <v>40</v>
      </c>
      <c r="AA1699">
        <v>70</v>
      </c>
      <c r="AB1699">
        <f>(Table1[[#This Row],[Min Total Coliform]]+Table1[[#This Row],[Max Total Coliform]])/2</f>
        <v>55</v>
      </c>
      <c r="AC1699">
        <f>MIN(10, (Table1[[#This Row],[Avg BOD]]/4)*10)</f>
        <v>8.625</v>
      </c>
      <c r="AD1699">
        <f>MIN(10, (Table1[[#This Row],[Avg Fecal Coliform]]/600)*10)</f>
        <v>0.20833333333333331</v>
      </c>
      <c r="AE1699">
        <f>MIN(10, (Table1[[#This Row],[Avg Nitrate N + Nitrite N]]/10)*10)</f>
        <v>3.5719132149901398</v>
      </c>
      <c r="AF1699">
        <f>IF(OR(Table1[[#This Row],[Avg pH]]&lt;6.5,Table1[[#This Row],[Avg pH]]&gt;8.5),10,0)</f>
        <v>0</v>
      </c>
      <c r="AG1699">
        <f>MAX(0, 10-(2*Table1[[#This Row],[Avg Dissolved Oxygen]]))</f>
        <v>0</v>
      </c>
      <c r="AH1699">
        <f>(Table1[[#This Row],[Fecal Score]]*0.3) + (Table1[[#This Row],[BOD Score]]*0.25) + (Table1[[#This Row],[Nitrate Score]]*0.2) + (Table1[[#This Row],[pH Score]]*0.15) + (Table1[[#This Row],[Dissolved Oxygen Score]]*0.1)</f>
        <v>2.9331326429980278</v>
      </c>
      <c r="AI1699">
        <v>2020</v>
      </c>
    </row>
    <row r="1700" spans="1:35">
      <c r="A1700">
        <v>2844</v>
      </c>
      <c r="B1700" t="s">
        <v>649</v>
      </c>
      <c r="C1700" t="s">
        <v>8</v>
      </c>
      <c r="D1700" t="s">
        <v>259</v>
      </c>
      <c r="E1700">
        <v>16</v>
      </c>
      <c r="F1700">
        <v>28</v>
      </c>
      <c r="G1700">
        <f>(Table1[[#This Row],[Min Temperature]]+Table1[[#This Row],[Max Temperature]])/2</f>
        <v>22</v>
      </c>
      <c r="H1700">
        <v>6.3</v>
      </c>
      <c r="I1700">
        <v>7.5</v>
      </c>
      <c r="J1700">
        <f>(Table1[[#This Row],[Min Dissolved Oxygen]]+Table1[[#This Row],[Max Dissolved Oxygen]])/2</f>
        <v>6.9</v>
      </c>
      <c r="K1700">
        <v>7.2</v>
      </c>
      <c r="L1700">
        <v>8.1</v>
      </c>
      <c r="M1700">
        <f>(Table1[[#This Row],[Min pH]]+Table1[[#This Row],[Max pH]])/2</f>
        <v>7.65</v>
      </c>
      <c r="N1700">
        <v>70</v>
      </c>
      <c r="O1700">
        <v>310</v>
      </c>
      <c r="P1700">
        <f>(Table1[[#This Row],[Min Conductivity]]+Table1[[#This Row],[Max Conductivity]])/2</f>
        <v>190</v>
      </c>
      <c r="Q1700">
        <v>3</v>
      </c>
      <c r="R1700">
        <v>4.2</v>
      </c>
      <c r="S1700">
        <f>(Table1[[#This Row],[Min BOD]]+Table1[[#This Row],[Max BOD]])/2</f>
        <v>3.6</v>
      </c>
      <c r="T1700" s="1">
        <v>1.02966469428008</v>
      </c>
      <c r="U1700" s="1">
        <v>6.1141617357001996</v>
      </c>
      <c r="V1700" s="1">
        <f>(Table1[[#This Row],[Min Nitrate N + Nitrite N]]+Table1[[#This Row],[Max Nitrate N + Nitrite N]])/2</f>
        <v>3.5719132149901398</v>
      </c>
      <c r="W1700">
        <v>5</v>
      </c>
      <c r="X1700">
        <v>10</v>
      </c>
      <c r="Y1700">
        <f>(Table1[[#This Row],[Min Fecal Coliform]]+Table1[[#This Row],[Max Fecal Coliform]])/2</f>
        <v>7.5</v>
      </c>
      <c r="Z1700">
        <v>25</v>
      </c>
      <c r="AA1700">
        <v>65</v>
      </c>
      <c r="AB1700">
        <f>(Table1[[#This Row],[Min Total Coliform]]+Table1[[#This Row],[Max Total Coliform]])/2</f>
        <v>45</v>
      </c>
      <c r="AC1700">
        <f>MIN(10, (Table1[[#This Row],[Avg BOD]]/4)*10)</f>
        <v>9</v>
      </c>
      <c r="AD1700">
        <f>MIN(10, (Table1[[#This Row],[Avg Fecal Coliform]]/600)*10)</f>
        <v>0.125</v>
      </c>
      <c r="AE1700">
        <f>MIN(10, (Table1[[#This Row],[Avg Nitrate N + Nitrite N]]/10)*10)</f>
        <v>3.5719132149901398</v>
      </c>
      <c r="AF1700">
        <f>IF(OR(Table1[[#This Row],[Avg pH]]&lt;6.5,Table1[[#This Row],[Avg pH]]&gt;8.5),10,0)</f>
        <v>0</v>
      </c>
      <c r="AG1700">
        <f>MAX(0, 10-(2*Table1[[#This Row],[Avg Dissolved Oxygen]]))</f>
        <v>0</v>
      </c>
      <c r="AH1700">
        <f>(Table1[[#This Row],[Fecal Score]]*0.3) + (Table1[[#This Row],[BOD Score]]*0.25) + (Table1[[#This Row],[Nitrate Score]]*0.2) + (Table1[[#This Row],[pH Score]]*0.15) + (Table1[[#This Row],[Dissolved Oxygen Score]]*0.1)</f>
        <v>3.0018826429980283</v>
      </c>
      <c r="AI1700">
        <v>2020</v>
      </c>
    </row>
    <row r="1701" spans="1:35">
      <c r="A1701">
        <v>2845</v>
      </c>
      <c r="B1701" t="s">
        <v>650</v>
      </c>
      <c r="C1701" t="s">
        <v>8</v>
      </c>
      <c r="D1701" t="s">
        <v>259</v>
      </c>
      <c r="E1701">
        <v>3</v>
      </c>
      <c r="F1701">
        <v>28</v>
      </c>
      <c r="G1701">
        <f>(Table1[[#This Row],[Min Temperature]]+Table1[[#This Row],[Max Temperature]])/2</f>
        <v>15.5</v>
      </c>
      <c r="H1701">
        <v>6.1</v>
      </c>
      <c r="I1701">
        <v>7.2</v>
      </c>
      <c r="J1701">
        <f>(Table1[[#This Row],[Min Dissolved Oxygen]]+Table1[[#This Row],[Max Dissolved Oxygen]])/2</f>
        <v>6.65</v>
      </c>
      <c r="K1701">
        <v>6.4</v>
      </c>
      <c r="L1701">
        <v>8.1</v>
      </c>
      <c r="M1701">
        <f>(Table1[[#This Row],[Min pH]]+Table1[[#This Row],[Max pH]])/2</f>
        <v>7.25</v>
      </c>
      <c r="N1701">
        <v>125</v>
      </c>
      <c r="O1701">
        <v>240</v>
      </c>
      <c r="P1701">
        <f>(Table1[[#This Row],[Min Conductivity]]+Table1[[#This Row],[Max Conductivity]])/2</f>
        <v>182.5</v>
      </c>
      <c r="Q1701">
        <v>3.2</v>
      </c>
      <c r="R1701">
        <v>3.8</v>
      </c>
      <c r="S1701">
        <f>(Table1[[#This Row],[Min BOD]]+Table1[[#This Row],[Max BOD]])/2</f>
        <v>3.5</v>
      </c>
      <c r="T1701" s="1">
        <v>1.02966469428008</v>
      </c>
      <c r="U1701" s="1">
        <v>6.1141617357001996</v>
      </c>
      <c r="V1701" s="1">
        <f>(Table1[[#This Row],[Min Nitrate N + Nitrite N]]+Table1[[#This Row],[Max Nitrate N + Nitrite N]])/2</f>
        <v>3.5719132149901398</v>
      </c>
      <c r="W1701" s="1">
        <v>881.63300970873797</v>
      </c>
      <c r="X1701" s="1">
        <v>297613.623300971</v>
      </c>
      <c r="Y1701" s="1">
        <f>(Table1[[#This Row],[Min Fecal Coliform]]+Table1[[#This Row],[Max Fecal Coliform]])/2</f>
        <v>149247.62815533986</v>
      </c>
      <c r="Z1701">
        <v>5</v>
      </c>
      <c r="AA1701">
        <v>75</v>
      </c>
      <c r="AB1701">
        <f>(Table1[[#This Row],[Min Total Coliform]]+Table1[[#This Row],[Max Total Coliform]])/2</f>
        <v>40</v>
      </c>
      <c r="AC1701">
        <f>MIN(10, (Table1[[#This Row],[Avg BOD]]/4)*10)</f>
        <v>8.75</v>
      </c>
      <c r="AD1701">
        <f>MIN(10, (Table1[[#This Row],[Avg Fecal Coliform]]/600)*10)</f>
        <v>10</v>
      </c>
      <c r="AE1701">
        <f>MIN(10, (Table1[[#This Row],[Avg Nitrate N + Nitrite N]]/10)*10)</f>
        <v>3.5719132149901398</v>
      </c>
      <c r="AF1701">
        <f>IF(OR(Table1[[#This Row],[Avg pH]]&lt;6.5,Table1[[#This Row],[Avg pH]]&gt;8.5),10,0)</f>
        <v>0</v>
      </c>
      <c r="AG1701">
        <f>MAX(0, 10-(2*Table1[[#This Row],[Avg Dissolved Oxygen]]))</f>
        <v>0</v>
      </c>
      <c r="AH1701">
        <f>(Table1[[#This Row],[Fecal Score]]*0.3) + (Table1[[#This Row],[BOD Score]]*0.25) + (Table1[[#This Row],[Nitrate Score]]*0.2) + (Table1[[#This Row],[pH Score]]*0.15) + (Table1[[#This Row],[Dissolved Oxygen Score]]*0.1)</f>
        <v>5.9018826429980278</v>
      </c>
      <c r="AI1701">
        <v>2020</v>
      </c>
    </row>
    <row r="1702" spans="1:35">
      <c r="A1702">
        <v>2846</v>
      </c>
      <c r="B1702" t="s">
        <v>651</v>
      </c>
      <c r="C1702" t="s">
        <v>8</v>
      </c>
      <c r="D1702" t="s">
        <v>259</v>
      </c>
      <c r="E1702">
        <v>19</v>
      </c>
      <c r="F1702">
        <v>28</v>
      </c>
      <c r="G1702">
        <f>(Table1[[#This Row],[Min Temperature]]+Table1[[#This Row],[Max Temperature]])/2</f>
        <v>23.5</v>
      </c>
      <c r="H1702">
        <v>6.3</v>
      </c>
      <c r="I1702">
        <v>7.3</v>
      </c>
      <c r="J1702">
        <f>(Table1[[#This Row],[Min Dissolved Oxygen]]+Table1[[#This Row],[Max Dissolved Oxygen]])/2</f>
        <v>6.8</v>
      </c>
      <c r="K1702">
        <v>6.3</v>
      </c>
      <c r="L1702">
        <v>7.7</v>
      </c>
      <c r="M1702">
        <f>(Table1[[#This Row],[Min pH]]+Table1[[#This Row],[Max pH]])/2</f>
        <v>7</v>
      </c>
      <c r="N1702">
        <v>50</v>
      </c>
      <c r="O1702">
        <v>215</v>
      </c>
      <c r="P1702">
        <f>(Table1[[#This Row],[Min Conductivity]]+Table1[[#This Row],[Max Conductivity]])/2</f>
        <v>132.5</v>
      </c>
      <c r="Q1702">
        <v>3</v>
      </c>
      <c r="R1702">
        <v>3.6</v>
      </c>
      <c r="S1702">
        <f>(Table1[[#This Row],[Min BOD]]+Table1[[#This Row],[Max BOD]])/2</f>
        <v>3.3</v>
      </c>
      <c r="T1702" s="1">
        <v>1.02966469428008</v>
      </c>
      <c r="U1702" s="1">
        <v>6.1141617357001996</v>
      </c>
      <c r="V1702" s="1">
        <f>(Table1[[#This Row],[Min Nitrate N + Nitrite N]]+Table1[[#This Row],[Max Nitrate N + Nitrite N]])/2</f>
        <v>3.5719132149901398</v>
      </c>
      <c r="W1702">
        <v>9</v>
      </c>
      <c r="X1702">
        <v>9</v>
      </c>
      <c r="Y1702">
        <f>(Table1[[#This Row],[Min Fecal Coliform]]+Table1[[#This Row],[Max Fecal Coliform]])/2</f>
        <v>9</v>
      </c>
      <c r="Z1702">
        <v>15</v>
      </c>
      <c r="AA1702">
        <v>45</v>
      </c>
      <c r="AB1702">
        <f>(Table1[[#This Row],[Min Total Coliform]]+Table1[[#This Row],[Max Total Coliform]])/2</f>
        <v>30</v>
      </c>
      <c r="AC1702">
        <f>MIN(10, (Table1[[#This Row],[Avg BOD]]/4)*10)</f>
        <v>8.25</v>
      </c>
      <c r="AD1702">
        <f>MIN(10, (Table1[[#This Row],[Avg Fecal Coliform]]/600)*10)</f>
        <v>0.15</v>
      </c>
      <c r="AE1702">
        <f>MIN(10, (Table1[[#This Row],[Avg Nitrate N + Nitrite N]]/10)*10)</f>
        <v>3.5719132149901398</v>
      </c>
      <c r="AF1702">
        <f>IF(OR(Table1[[#This Row],[Avg pH]]&lt;6.5,Table1[[#This Row],[Avg pH]]&gt;8.5),10,0)</f>
        <v>0</v>
      </c>
      <c r="AG1702">
        <f>MAX(0, 10-(2*Table1[[#This Row],[Avg Dissolved Oxygen]]))</f>
        <v>0</v>
      </c>
      <c r="AH1702">
        <f>(Table1[[#This Row],[Fecal Score]]*0.3) + (Table1[[#This Row],[BOD Score]]*0.25) + (Table1[[#This Row],[Nitrate Score]]*0.2) + (Table1[[#This Row],[pH Score]]*0.15) + (Table1[[#This Row],[Dissolved Oxygen Score]]*0.1)</f>
        <v>2.8218826429980277</v>
      </c>
      <c r="AI1702">
        <v>2020</v>
      </c>
    </row>
    <row r="1703" spans="1:35">
      <c r="A1703">
        <v>2847</v>
      </c>
      <c r="B1703" t="s">
        <v>652</v>
      </c>
      <c r="C1703" t="s">
        <v>8</v>
      </c>
      <c r="D1703" t="s">
        <v>259</v>
      </c>
      <c r="E1703">
        <v>20</v>
      </c>
      <c r="F1703">
        <v>29</v>
      </c>
      <c r="G1703">
        <f>(Table1[[#This Row],[Min Temperature]]+Table1[[#This Row],[Max Temperature]])/2</f>
        <v>24.5</v>
      </c>
      <c r="H1703">
        <v>5.7</v>
      </c>
      <c r="I1703">
        <v>7.9</v>
      </c>
      <c r="J1703">
        <f>(Table1[[#This Row],[Min Dissolved Oxygen]]+Table1[[#This Row],[Max Dissolved Oxygen]])/2</f>
        <v>6.8000000000000007</v>
      </c>
      <c r="K1703">
        <v>6.8</v>
      </c>
      <c r="L1703">
        <v>7.5</v>
      </c>
      <c r="M1703">
        <f>(Table1[[#This Row],[Min pH]]+Table1[[#This Row],[Max pH]])/2</f>
        <v>7.15</v>
      </c>
      <c r="N1703">
        <v>140</v>
      </c>
      <c r="O1703">
        <v>264</v>
      </c>
      <c r="P1703">
        <f>(Table1[[#This Row],[Min Conductivity]]+Table1[[#This Row],[Max Conductivity]])/2</f>
        <v>202</v>
      </c>
      <c r="Q1703">
        <v>2.8</v>
      </c>
      <c r="R1703">
        <v>4.0999999999999996</v>
      </c>
      <c r="S1703">
        <f>(Table1[[#This Row],[Min BOD]]+Table1[[#This Row],[Max BOD]])/2</f>
        <v>3.4499999999999997</v>
      </c>
      <c r="T1703" s="1">
        <v>1.02966469428008</v>
      </c>
      <c r="U1703" s="1">
        <v>6.1141617357001996</v>
      </c>
      <c r="V1703" s="1">
        <f>(Table1[[#This Row],[Min Nitrate N + Nitrite N]]+Table1[[#This Row],[Max Nitrate N + Nitrite N]])/2</f>
        <v>3.5719132149901398</v>
      </c>
      <c r="W1703">
        <v>10</v>
      </c>
      <c r="X1703">
        <v>35</v>
      </c>
      <c r="Y1703">
        <f>(Table1[[#This Row],[Min Fecal Coliform]]+Table1[[#This Row],[Max Fecal Coliform]])/2</f>
        <v>22.5</v>
      </c>
      <c r="Z1703">
        <v>35</v>
      </c>
      <c r="AA1703">
        <v>93</v>
      </c>
      <c r="AB1703">
        <f>(Table1[[#This Row],[Min Total Coliform]]+Table1[[#This Row],[Max Total Coliform]])/2</f>
        <v>64</v>
      </c>
      <c r="AC1703">
        <f>MIN(10, (Table1[[#This Row],[Avg BOD]]/4)*10)</f>
        <v>8.625</v>
      </c>
      <c r="AD1703">
        <f>MIN(10, (Table1[[#This Row],[Avg Fecal Coliform]]/600)*10)</f>
        <v>0.375</v>
      </c>
      <c r="AE1703">
        <f>MIN(10, (Table1[[#This Row],[Avg Nitrate N + Nitrite N]]/10)*10)</f>
        <v>3.5719132149901398</v>
      </c>
      <c r="AF1703">
        <f>IF(OR(Table1[[#This Row],[Avg pH]]&lt;6.5,Table1[[#This Row],[Avg pH]]&gt;8.5),10,0)</f>
        <v>0</v>
      </c>
      <c r="AG1703">
        <f>MAX(0, 10-(2*Table1[[#This Row],[Avg Dissolved Oxygen]]))</f>
        <v>0</v>
      </c>
      <c r="AH1703">
        <f>(Table1[[#This Row],[Fecal Score]]*0.3) + (Table1[[#This Row],[BOD Score]]*0.25) + (Table1[[#This Row],[Nitrate Score]]*0.2) + (Table1[[#This Row],[pH Score]]*0.15) + (Table1[[#This Row],[Dissolved Oxygen Score]]*0.1)</f>
        <v>2.9831326429980276</v>
      </c>
      <c r="AI1703">
        <v>2020</v>
      </c>
    </row>
    <row r="1704" spans="1:35">
      <c r="A1704">
        <v>2848</v>
      </c>
      <c r="B1704" t="s">
        <v>653</v>
      </c>
      <c r="C1704" t="s">
        <v>8</v>
      </c>
      <c r="D1704" t="s">
        <v>259</v>
      </c>
      <c r="E1704">
        <v>18</v>
      </c>
      <c r="F1704">
        <v>28</v>
      </c>
      <c r="G1704">
        <f>(Table1[[#This Row],[Min Temperature]]+Table1[[#This Row],[Max Temperature]])/2</f>
        <v>23</v>
      </c>
      <c r="H1704">
        <v>5.3</v>
      </c>
      <c r="I1704">
        <v>6.7</v>
      </c>
      <c r="J1704">
        <f>(Table1[[#This Row],[Min Dissolved Oxygen]]+Table1[[#This Row],[Max Dissolved Oxygen]])/2</f>
        <v>6</v>
      </c>
      <c r="K1704">
        <v>7.2</v>
      </c>
      <c r="L1704">
        <v>8.1</v>
      </c>
      <c r="M1704">
        <f>(Table1[[#This Row],[Min pH]]+Table1[[#This Row],[Max pH]])/2</f>
        <v>7.65</v>
      </c>
      <c r="N1704">
        <v>150</v>
      </c>
      <c r="O1704">
        <v>670</v>
      </c>
      <c r="P1704">
        <f>(Table1[[#This Row],[Min Conductivity]]+Table1[[#This Row],[Max Conductivity]])/2</f>
        <v>410</v>
      </c>
      <c r="Q1704">
        <v>3.3</v>
      </c>
      <c r="R1704">
        <v>4.3</v>
      </c>
      <c r="S1704">
        <f>(Table1[[#This Row],[Min BOD]]+Table1[[#This Row],[Max BOD]])/2</f>
        <v>3.8</v>
      </c>
      <c r="T1704" s="1">
        <v>1.02966469428008</v>
      </c>
      <c r="U1704" s="1">
        <v>6.1141617357001996</v>
      </c>
      <c r="V1704" s="1">
        <f>(Table1[[#This Row],[Min Nitrate N + Nitrite N]]+Table1[[#This Row],[Max Nitrate N + Nitrite N]])/2</f>
        <v>3.5719132149901398</v>
      </c>
      <c r="W1704">
        <v>25</v>
      </c>
      <c r="X1704">
        <v>45</v>
      </c>
      <c r="Y1704">
        <f>(Table1[[#This Row],[Min Fecal Coliform]]+Table1[[#This Row],[Max Fecal Coliform]])/2</f>
        <v>35</v>
      </c>
      <c r="Z1704">
        <v>85</v>
      </c>
      <c r="AA1704">
        <v>165</v>
      </c>
      <c r="AB1704">
        <f>(Table1[[#This Row],[Min Total Coliform]]+Table1[[#This Row],[Max Total Coliform]])/2</f>
        <v>125</v>
      </c>
      <c r="AC1704">
        <f>MIN(10, (Table1[[#This Row],[Avg BOD]]/4)*10)</f>
        <v>9.5</v>
      </c>
      <c r="AD1704">
        <f>MIN(10, (Table1[[#This Row],[Avg Fecal Coliform]]/600)*10)</f>
        <v>0.58333333333333337</v>
      </c>
      <c r="AE1704">
        <f>MIN(10, (Table1[[#This Row],[Avg Nitrate N + Nitrite N]]/10)*10)</f>
        <v>3.5719132149901398</v>
      </c>
      <c r="AF1704">
        <f>IF(OR(Table1[[#This Row],[Avg pH]]&lt;6.5,Table1[[#This Row],[Avg pH]]&gt;8.5),10,0)</f>
        <v>0</v>
      </c>
      <c r="AG1704">
        <f>MAX(0, 10-(2*Table1[[#This Row],[Avg Dissolved Oxygen]]))</f>
        <v>0</v>
      </c>
      <c r="AH1704">
        <f>(Table1[[#This Row],[Fecal Score]]*0.3) + (Table1[[#This Row],[BOD Score]]*0.25) + (Table1[[#This Row],[Nitrate Score]]*0.2) + (Table1[[#This Row],[pH Score]]*0.15) + (Table1[[#This Row],[Dissolved Oxygen Score]]*0.1)</f>
        <v>3.2643826429980276</v>
      </c>
      <c r="AI1704">
        <v>2020</v>
      </c>
    </row>
    <row r="1705" spans="1:35">
      <c r="A1705">
        <v>2849</v>
      </c>
      <c r="B1705" t="s">
        <v>654</v>
      </c>
      <c r="C1705" t="s">
        <v>8</v>
      </c>
      <c r="D1705" t="s">
        <v>259</v>
      </c>
      <c r="E1705">
        <v>18</v>
      </c>
      <c r="F1705">
        <v>29</v>
      </c>
      <c r="G1705">
        <f>(Table1[[#This Row],[Min Temperature]]+Table1[[#This Row],[Max Temperature]])/2</f>
        <v>23.5</v>
      </c>
      <c r="H1705">
        <v>5.6</v>
      </c>
      <c r="I1705">
        <v>6.7</v>
      </c>
      <c r="J1705">
        <f>(Table1[[#This Row],[Min Dissolved Oxygen]]+Table1[[#This Row],[Max Dissolved Oxygen]])/2</f>
        <v>6.15</v>
      </c>
      <c r="K1705">
        <v>7.1</v>
      </c>
      <c r="L1705">
        <v>8.6999999999999993</v>
      </c>
      <c r="M1705">
        <f>(Table1[[#This Row],[Min pH]]+Table1[[#This Row],[Max pH]])/2</f>
        <v>7.8999999999999995</v>
      </c>
      <c r="N1705">
        <v>150</v>
      </c>
      <c r="O1705">
        <v>600</v>
      </c>
      <c r="P1705">
        <f>(Table1[[#This Row],[Min Conductivity]]+Table1[[#This Row],[Max Conductivity]])/2</f>
        <v>375</v>
      </c>
      <c r="Q1705">
        <v>3.3</v>
      </c>
      <c r="R1705">
        <v>4.2</v>
      </c>
      <c r="S1705">
        <f>(Table1[[#This Row],[Min BOD]]+Table1[[#This Row],[Max BOD]])/2</f>
        <v>3.75</v>
      </c>
      <c r="T1705" s="1">
        <v>1.02966469428008</v>
      </c>
      <c r="U1705" s="1">
        <v>6.1141617357001996</v>
      </c>
      <c r="V1705" s="1">
        <f>(Table1[[#This Row],[Min Nitrate N + Nitrite N]]+Table1[[#This Row],[Max Nitrate N + Nitrite N]])/2</f>
        <v>3.5719132149901398</v>
      </c>
      <c r="W1705">
        <v>20</v>
      </c>
      <c r="X1705">
        <v>40</v>
      </c>
      <c r="Y1705">
        <f>(Table1[[#This Row],[Min Fecal Coliform]]+Table1[[#This Row],[Max Fecal Coliform]])/2</f>
        <v>30</v>
      </c>
      <c r="Z1705">
        <v>65</v>
      </c>
      <c r="AA1705">
        <v>155</v>
      </c>
      <c r="AB1705">
        <f>(Table1[[#This Row],[Min Total Coliform]]+Table1[[#This Row],[Max Total Coliform]])/2</f>
        <v>110</v>
      </c>
      <c r="AC1705">
        <f>MIN(10, (Table1[[#This Row],[Avg BOD]]/4)*10)</f>
        <v>9.375</v>
      </c>
      <c r="AD1705">
        <f>MIN(10, (Table1[[#This Row],[Avg Fecal Coliform]]/600)*10)</f>
        <v>0.5</v>
      </c>
      <c r="AE1705">
        <f>MIN(10, (Table1[[#This Row],[Avg Nitrate N + Nitrite N]]/10)*10)</f>
        <v>3.5719132149901398</v>
      </c>
      <c r="AF1705">
        <f>IF(OR(Table1[[#This Row],[Avg pH]]&lt;6.5,Table1[[#This Row],[Avg pH]]&gt;8.5),10,0)</f>
        <v>0</v>
      </c>
      <c r="AG1705">
        <f>MAX(0, 10-(2*Table1[[#This Row],[Avg Dissolved Oxygen]]))</f>
        <v>0</v>
      </c>
      <c r="AH1705">
        <f>(Table1[[#This Row],[Fecal Score]]*0.3) + (Table1[[#This Row],[BOD Score]]*0.25) + (Table1[[#This Row],[Nitrate Score]]*0.2) + (Table1[[#This Row],[pH Score]]*0.15) + (Table1[[#This Row],[Dissolved Oxygen Score]]*0.1)</f>
        <v>3.2081326429980281</v>
      </c>
      <c r="AI1705">
        <v>2020</v>
      </c>
    </row>
    <row r="1706" spans="1:35">
      <c r="A1706">
        <v>2850</v>
      </c>
      <c r="B1706" t="s">
        <v>655</v>
      </c>
      <c r="C1706" t="s">
        <v>8</v>
      </c>
      <c r="D1706" t="s">
        <v>259</v>
      </c>
      <c r="E1706">
        <v>17</v>
      </c>
      <c r="F1706">
        <v>28</v>
      </c>
      <c r="G1706">
        <f>(Table1[[#This Row],[Min Temperature]]+Table1[[#This Row],[Max Temperature]])/2</f>
        <v>22.5</v>
      </c>
      <c r="H1706">
        <v>5.0999999999999996</v>
      </c>
      <c r="I1706">
        <v>8.1</v>
      </c>
      <c r="J1706">
        <f>(Table1[[#This Row],[Min Dissolved Oxygen]]+Table1[[#This Row],[Max Dissolved Oxygen]])/2</f>
        <v>6.6</v>
      </c>
      <c r="K1706">
        <v>7.1</v>
      </c>
      <c r="L1706">
        <v>7.8</v>
      </c>
      <c r="M1706">
        <f>(Table1[[#This Row],[Min pH]]+Table1[[#This Row],[Max pH]])/2</f>
        <v>7.4499999999999993</v>
      </c>
      <c r="N1706">
        <v>90</v>
      </c>
      <c r="O1706">
        <v>370</v>
      </c>
      <c r="P1706">
        <f>(Table1[[#This Row],[Min Conductivity]]+Table1[[#This Row],[Max Conductivity]])/2</f>
        <v>230</v>
      </c>
      <c r="Q1706">
        <v>3</v>
      </c>
      <c r="R1706">
        <v>4.5</v>
      </c>
      <c r="S1706">
        <f>(Table1[[#This Row],[Min BOD]]+Table1[[#This Row],[Max BOD]])/2</f>
        <v>3.75</v>
      </c>
      <c r="T1706" s="1">
        <v>1.02966469428008</v>
      </c>
      <c r="U1706" s="1">
        <v>6.1141617357001996</v>
      </c>
      <c r="V1706" s="1">
        <f>(Table1[[#This Row],[Min Nitrate N + Nitrite N]]+Table1[[#This Row],[Max Nitrate N + Nitrite N]])/2</f>
        <v>3.5719132149901398</v>
      </c>
      <c r="W1706">
        <v>15</v>
      </c>
      <c r="X1706">
        <v>45</v>
      </c>
      <c r="Y1706">
        <f>(Table1[[#This Row],[Min Fecal Coliform]]+Table1[[#This Row],[Max Fecal Coliform]])/2</f>
        <v>30</v>
      </c>
      <c r="Z1706">
        <v>15</v>
      </c>
      <c r="AA1706">
        <v>145</v>
      </c>
      <c r="AB1706">
        <f>(Table1[[#This Row],[Min Total Coliform]]+Table1[[#This Row],[Max Total Coliform]])/2</f>
        <v>80</v>
      </c>
      <c r="AC1706">
        <f>MIN(10, (Table1[[#This Row],[Avg BOD]]/4)*10)</f>
        <v>9.375</v>
      </c>
      <c r="AD1706">
        <f>MIN(10, (Table1[[#This Row],[Avg Fecal Coliform]]/600)*10)</f>
        <v>0.5</v>
      </c>
      <c r="AE1706">
        <f>MIN(10, (Table1[[#This Row],[Avg Nitrate N + Nitrite N]]/10)*10)</f>
        <v>3.5719132149901398</v>
      </c>
      <c r="AF1706">
        <f>IF(OR(Table1[[#This Row],[Avg pH]]&lt;6.5,Table1[[#This Row],[Avg pH]]&gt;8.5),10,0)</f>
        <v>0</v>
      </c>
      <c r="AG1706">
        <f>MAX(0, 10-(2*Table1[[#This Row],[Avg Dissolved Oxygen]]))</f>
        <v>0</v>
      </c>
      <c r="AH1706">
        <f>(Table1[[#This Row],[Fecal Score]]*0.3) + (Table1[[#This Row],[BOD Score]]*0.25) + (Table1[[#This Row],[Nitrate Score]]*0.2) + (Table1[[#This Row],[pH Score]]*0.15) + (Table1[[#This Row],[Dissolved Oxygen Score]]*0.1)</f>
        <v>3.2081326429980281</v>
      </c>
      <c r="AI1706">
        <v>2020</v>
      </c>
    </row>
    <row r="1707" spans="1:35">
      <c r="A1707">
        <v>2851</v>
      </c>
      <c r="B1707" t="s">
        <v>656</v>
      </c>
      <c r="C1707" t="s">
        <v>8</v>
      </c>
      <c r="D1707" t="s">
        <v>259</v>
      </c>
      <c r="E1707">
        <v>17</v>
      </c>
      <c r="F1707">
        <v>29</v>
      </c>
      <c r="G1707">
        <f>(Table1[[#This Row],[Min Temperature]]+Table1[[#This Row],[Max Temperature]])/2</f>
        <v>23</v>
      </c>
      <c r="H1707">
        <v>5.0999999999999996</v>
      </c>
      <c r="I1707">
        <v>6.5</v>
      </c>
      <c r="J1707">
        <f>(Table1[[#This Row],[Min Dissolved Oxygen]]+Table1[[#This Row],[Max Dissolved Oxygen]])/2</f>
        <v>5.8</v>
      </c>
      <c r="K1707">
        <v>7.1</v>
      </c>
      <c r="L1707">
        <v>8.4</v>
      </c>
      <c r="M1707">
        <f>(Table1[[#This Row],[Min pH]]+Table1[[#This Row],[Max pH]])/2</f>
        <v>7.75</v>
      </c>
      <c r="N1707">
        <v>530</v>
      </c>
      <c r="O1707">
        <v>680</v>
      </c>
      <c r="P1707">
        <f>(Table1[[#This Row],[Min Conductivity]]+Table1[[#This Row],[Max Conductivity]])/2</f>
        <v>605</v>
      </c>
      <c r="Q1707">
        <v>3.5</v>
      </c>
      <c r="R1707">
        <v>4.8</v>
      </c>
      <c r="S1707">
        <f>(Table1[[#This Row],[Min BOD]]+Table1[[#This Row],[Max BOD]])/2</f>
        <v>4.1500000000000004</v>
      </c>
      <c r="T1707" s="1">
        <v>1.02966469428008</v>
      </c>
      <c r="U1707" s="1">
        <v>6.1141617357001996</v>
      </c>
      <c r="V1707" s="1">
        <f>(Table1[[#This Row],[Min Nitrate N + Nitrite N]]+Table1[[#This Row],[Max Nitrate N + Nitrite N]])/2</f>
        <v>3.5719132149901398</v>
      </c>
      <c r="W1707">
        <v>35</v>
      </c>
      <c r="X1707">
        <v>80</v>
      </c>
      <c r="Y1707">
        <f>(Table1[[#This Row],[Min Fecal Coliform]]+Table1[[#This Row],[Max Fecal Coliform]])/2</f>
        <v>57.5</v>
      </c>
      <c r="Z1707">
        <v>170</v>
      </c>
      <c r="AA1707">
        <v>440</v>
      </c>
      <c r="AB1707">
        <f>(Table1[[#This Row],[Min Total Coliform]]+Table1[[#This Row],[Max Total Coliform]])/2</f>
        <v>305</v>
      </c>
      <c r="AC1707">
        <f>MIN(10, (Table1[[#This Row],[Avg BOD]]/4)*10)</f>
        <v>10</v>
      </c>
      <c r="AD1707">
        <f>MIN(10, (Table1[[#This Row],[Avg Fecal Coliform]]/600)*10)</f>
        <v>0.95833333333333337</v>
      </c>
      <c r="AE1707">
        <f>MIN(10, (Table1[[#This Row],[Avg Nitrate N + Nitrite N]]/10)*10)</f>
        <v>3.5719132149901398</v>
      </c>
      <c r="AF1707">
        <f>IF(OR(Table1[[#This Row],[Avg pH]]&lt;6.5,Table1[[#This Row],[Avg pH]]&gt;8.5),10,0)</f>
        <v>0</v>
      </c>
      <c r="AG1707">
        <f>MAX(0, 10-(2*Table1[[#This Row],[Avg Dissolved Oxygen]]))</f>
        <v>0</v>
      </c>
      <c r="AH1707">
        <f>(Table1[[#This Row],[Fecal Score]]*0.3) + (Table1[[#This Row],[BOD Score]]*0.25) + (Table1[[#This Row],[Nitrate Score]]*0.2) + (Table1[[#This Row],[pH Score]]*0.15) + (Table1[[#This Row],[Dissolved Oxygen Score]]*0.1)</f>
        <v>3.5018826429980283</v>
      </c>
      <c r="AI1707">
        <v>2020</v>
      </c>
    </row>
    <row r="1708" spans="1:35">
      <c r="A1708">
        <v>1347</v>
      </c>
      <c r="B1708" t="s">
        <v>657</v>
      </c>
      <c r="C1708" t="s">
        <v>1</v>
      </c>
      <c r="D1708" t="s">
        <v>278</v>
      </c>
      <c r="E1708">
        <v>15</v>
      </c>
      <c r="F1708">
        <v>25</v>
      </c>
      <c r="G1708">
        <f>(Table1[[#This Row],[Min Temperature]]+Table1[[#This Row],[Max Temperature]])/2</f>
        <v>20</v>
      </c>
      <c r="H1708">
        <v>5.6</v>
      </c>
      <c r="I1708">
        <v>6.9</v>
      </c>
      <c r="J1708">
        <f>(Table1[[#This Row],[Min Dissolved Oxygen]]+Table1[[#This Row],[Max Dissolved Oxygen]])/2</f>
        <v>6.25</v>
      </c>
      <c r="K1708">
        <v>7.1</v>
      </c>
      <c r="L1708">
        <v>8</v>
      </c>
      <c r="M1708">
        <f>(Table1[[#This Row],[Min pH]]+Table1[[#This Row],[Max pH]])/2</f>
        <v>7.55</v>
      </c>
      <c r="N1708">
        <v>67</v>
      </c>
      <c r="O1708">
        <v>110</v>
      </c>
      <c r="P1708">
        <f>(Table1[[#This Row],[Min Conductivity]]+Table1[[#This Row],[Max Conductivity]])/2</f>
        <v>88.5</v>
      </c>
      <c r="Q1708">
        <v>4.8</v>
      </c>
      <c r="R1708">
        <v>6</v>
      </c>
      <c r="S1708">
        <f>(Table1[[#This Row],[Min BOD]]+Table1[[#This Row],[Max BOD]])/2</f>
        <v>5.4</v>
      </c>
      <c r="T1708">
        <v>0.5</v>
      </c>
      <c r="U1708">
        <v>2.73</v>
      </c>
      <c r="V1708">
        <f>(Table1[[#This Row],[Min Nitrate N + Nitrite N]]+Table1[[#This Row],[Max Nitrate N + Nitrite N]])/2</f>
        <v>1.615</v>
      </c>
      <c r="W1708">
        <v>340</v>
      </c>
      <c r="X1708">
        <v>790</v>
      </c>
      <c r="Y1708">
        <f>(Table1[[#This Row],[Min Fecal Coliform]]+Table1[[#This Row],[Max Fecal Coliform]])/2</f>
        <v>565</v>
      </c>
      <c r="Z1708">
        <v>420</v>
      </c>
      <c r="AA1708">
        <v>2100</v>
      </c>
      <c r="AB1708">
        <f>(Table1[[#This Row],[Min Total Coliform]]+Table1[[#This Row],[Max Total Coliform]])/2</f>
        <v>1260</v>
      </c>
      <c r="AC1708">
        <f>MIN(10, (Table1[[#This Row],[Avg BOD]]/4)*10)</f>
        <v>10</v>
      </c>
      <c r="AD1708">
        <f>MIN(10, (Table1[[#This Row],[Avg Fecal Coliform]]/600)*10)</f>
        <v>9.4166666666666661</v>
      </c>
      <c r="AE1708">
        <f>MIN(10, (Table1[[#This Row],[Avg Nitrate N + Nitrite N]]/10)*10)</f>
        <v>1.615</v>
      </c>
      <c r="AF1708">
        <f>IF(OR(Table1[[#This Row],[Avg pH]]&lt;6.5,Table1[[#This Row],[Avg pH]]&gt;8.5),10,0)</f>
        <v>0</v>
      </c>
      <c r="AG1708">
        <f>MAX(0, 10-(2*Table1[[#This Row],[Avg Dissolved Oxygen]]))</f>
        <v>0</v>
      </c>
      <c r="AH1708">
        <f>(Table1[[#This Row],[Fecal Score]]*0.3) + (Table1[[#This Row],[BOD Score]]*0.25) + (Table1[[#This Row],[Nitrate Score]]*0.2) + (Table1[[#This Row],[pH Score]]*0.15) + (Table1[[#This Row],[Dissolved Oxygen Score]]*0.1)</f>
        <v>5.6479999999999997</v>
      </c>
      <c r="AI1708">
        <v>2020</v>
      </c>
    </row>
    <row r="1709" spans="1:35">
      <c r="A1709">
        <v>1348</v>
      </c>
      <c r="B1709" t="s">
        <v>658</v>
      </c>
      <c r="C1709" t="s">
        <v>1</v>
      </c>
      <c r="D1709" t="s">
        <v>278</v>
      </c>
      <c r="E1709">
        <v>15</v>
      </c>
      <c r="F1709">
        <v>26</v>
      </c>
      <c r="G1709">
        <f>(Table1[[#This Row],[Min Temperature]]+Table1[[#This Row],[Max Temperature]])/2</f>
        <v>20.5</v>
      </c>
      <c r="H1709">
        <v>7</v>
      </c>
      <c r="I1709">
        <v>8</v>
      </c>
      <c r="J1709">
        <f>(Table1[[#This Row],[Min Dissolved Oxygen]]+Table1[[#This Row],[Max Dissolved Oxygen]])/2</f>
        <v>7.5</v>
      </c>
      <c r="K1709">
        <v>7.1</v>
      </c>
      <c r="L1709">
        <v>7.9</v>
      </c>
      <c r="M1709">
        <f>(Table1[[#This Row],[Min pH]]+Table1[[#This Row],[Max pH]])/2</f>
        <v>7.5</v>
      </c>
      <c r="N1709">
        <v>120</v>
      </c>
      <c r="O1709">
        <v>155</v>
      </c>
      <c r="P1709">
        <f>(Table1[[#This Row],[Min Conductivity]]+Table1[[#This Row],[Max Conductivity]])/2</f>
        <v>137.5</v>
      </c>
      <c r="Q1709">
        <v>3.1</v>
      </c>
      <c r="R1709">
        <v>4.2</v>
      </c>
      <c r="S1709">
        <f>(Table1[[#This Row],[Min BOD]]+Table1[[#This Row],[Max BOD]])/2</f>
        <v>3.6500000000000004</v>
      </c>
      <c r="T1709">
        <v>0.3</v>
      </c>
      <c r="U1709">
        <v>0.98</v>
      </c>
      <c r="V1709">
        <f>(Table1[[#This Row],[Min Nitrate N + Nitrite N]]+Table1[[#This Row],[Max Nitrate N + Nitrite N]])/2</f>
        <v>0.64</v>
      </c>
      <c r="W1709">
        <v>84</v>
      </c>
      <c r="X1709">
        <v>170</v>
      </c>
      <c r="Y1709">
        <f>(Table1[[#This Row],[Min Fecal Coliform]]+Table1[[#This Row],[Max Fecal Coliform]])/2</f>
        <v>127</v>
      </c>
      <c r="Z1709">
        <v>390</v>
      </c>
      <c r="AA1709">
        <v>790</v>
      </c>
      <c r="AB1709">
        <f>(Table1[[#This Row],[Min Total Coliform]]+Table1[[#This Row],[Max Total Coliform]])/2</f>
        <v>590</v>
      </c>
      <c r="AC1709">
        <f>MIN(10, (Table1[[#This Row],[Avg BOD]]/4)*10)</f>
        <v>9.125</v>
      </c>
      <c r="AD1709">
        <f>MIN(10, (Table1[[#This Row],[Avg Fecal Coliform]]/600)*10)</f>
        <v>2.1166666666666667</v>
      </c>
      <c r="AE1709">
        <f>MIN(10, (Table1[[#This Row],[Avg Nitrate N + Nitrite N]]/10)*10)</f>
        <v>0.64</v>
      </c>
      <c r="AF1709">
        <f>IF(OR(Table1[[#This Row],[Avg pH]]&lt;6.5,Table1[[#This Row],[Avg pH]]&gt;8.5),10,0)</f>
        <v>0</v>
      </c>
      <c r="AG1709">
        <f>MAX(0, 10-(2*Table1[[#This Row],[Avg Dissolved Oxygen]]))</f>
        <v>0</v>
      </c>
      <c r="AH1709">
        <f>(Table1[[#This Row],[Fecal Score]]*0.3) + (Table1[[#This Row],[BOD Score]]*0.25) + (Table1[[#This Row],[Nitrate Score]]*0.2) + (Table1[[#This Row],[pH Score]]*0.15) + (Table1[[#This Row],[Dissolved Oxygen Score]]*0.1)</f>
        <v>3.0442499999999999</v>
      </c>
      <c r="AI1709">
        <v>2020</v>
      </c>
    </row>
    <row r="1710" spans="1:35">
      <c r="A1710">
        <v>1459</v>
      </c>
      <c r="B1710" t="s">
        <v>659</v>
      </c>
      <c r="C1710" t="s">
        <v>1</v>
      </c>
      <c r="D1710" t="s">
        <v>278</v>
      </c>
      <c r="E1710">
        <v>6</v>
      </c>
      <c r="F1710">
        <v>21</v>
      </c>
      <c r="G1710">
        <f>(Table1[[#This Row],[Min Temperature]]+Table1[[#This Row],[Max Temperature]])/2</f>
        <v>13.5</v>
      </c>
      <c r="H1710">
        <v>6</v>
      </c>
      <c r="I1710">
        <v>7.8</v>
      </c>
      <c r="J1710">
        <f>(Table1[[#This Row],[Min Dissolved Oxygen]]+Table1[[#This Row],[Max Dissolved Oxygen]])/2</f>
        <v>6.9</v>
      </c>
      <c r="K1710">
        <v>6.7</v>
      </c>
      <c r="L1710">
        <v>7.3</v>
      </c>
      <c r="M1710">
        <f>(Table1[[#This Row],[Min pH]]+Table1[[#This Row],[Max pH]])/2</f>
        <v>7</v>
      </c>
      <c r="N1710">
        <v>35</v>
      </c>
      <c r="O1710">
        <v>390</v>
      </c>
      <c r="P1710">
        <f>(Table1[[#This Row],[Min Conductivity]]+Table1[[#This Row],[Max Conductivity]])/2</f>
        <v>212.5</v>
      </c>
      <c r="Q1710">
        <v>1.4</v>
      </c>
      <c r="R1710">
        <v>5.8</v>
      </c>
      <c r="S1710">
        <f>(Table1[[#This Row],[Min BOD]]+Table1[[#This Row],[Max BOD]])/2</f>
        <v>3.5999999999999996</v>
      </c>
      <c r="T1710">
        <v>0.39</v>
      </c>
      <c r="U1710">
        <v>0.78</v>
      </c>
      <c r="V1710">
        <f>(Table1[[#This Row],[Min Nitrate N + Nitrite N]]+Table1[[#This Row],[Max Nitrate N + Nitrite N]])/2</f>
        <v>0.58499999999999996</v>
      </c>
      <c r="W1710">
        <v>9</v>
      </c>
      <c r="X1710">
        <v>420</v>
      </c>
      <c r="Y1710">
        <f>(Table1[[#This Row],[Min Fecal Coliform]]+Table1[[#This Row],[Max Fecal Coliform]])/2</f>
        <v>214.5</v>
      </c>
      <c r="Z1710">
        <v>94</v>
      </c>
      <c r="AA1710">
        <v>1200</v>
      </c>
      <c r="AB1710">
        <f>(Table1[[#This Row],[Min Total Coliform]]+Table1[[#This Row],[Max Total Coliform]])/2</f>
        <v>647</v>
      </c>
      <c r="AC1710">
        <f>MIN(10, (Table1[[#This Row],[Avg BOD]]/4)*10)</f>
        <v>9</v>
      </c>
      <c r="AD1710">
        <f>MIN(10, (Table1[[#This Row],[Avg Fecal Coliform]]/600)*10)</f>
        <v>3.5749999999999997</v>
      </c>
      <c r="AE1710">
        <f>MIN(10, (Table1[[#This Row],[Avg Nitrate N + Nitrite N]]/10)*10)</f>
        <v>0.58499999999999996</v>
      </c>
      <c r="AF1710">
        <f>IF(OR(Table1[[#This Row],[Avg pH]]&lt;6.5,Table1[[#This Row],[Avg pH]]&gt;8.5),10,0)</f>
        <v>0</v>
      </c>
      <c r="AG1710">
        <f>MAX(0, 10-(2*Table1[[#This Row],[Avg Dissolved Oxygen]]))</f>
        <v>0</v>
      </c>
      <c r="AH1710">
        <f>(Table1[[#This Row],[Fecal Score]]*0.3) + (Table1[[#This Row],[BOD Score]]*0.25) + (Table1[[#This Row],[Nitrate Score]]*0.2) + (Table1[[#This Row],[pH Score]]*0.15) + (Table1[[#This Row],[Dissolved Oxygen Score]]*0.1)</f>
        <v>3.4394999999999998</v>
      </c>
      <c r="AI1710">
        <v>2020</v>
      </c>
    </row>
    <row r="1711" spans="1:35">
      <c r="A1711">
        <v>3346</v>
      </c>
      <c r="B1711" t="s">
        <v>807</v>
      </c>
      <c r="C1711" t="s">
        <v>1</v>
      </c>
      <c r="D1711" t="s">
        <v>278</v>
      </c>
      <c r="E1711">
        <v>14</v>
      </c>
      <c r="F1711">
        <v>29</v>
      </c>
      <c r="G1711">
        <f>(Table1[[#This Row],[Min Temperature]]+Table1[[#This Row],[Max Temperature]])/2</f>
        <v>21.5</v>
      </c>
      <c r="H1711">
        <v>4.8</v>
      </c>
      <c r="I1711">
        <v>6</v>
      </c>
      <c r="J1711">
        <f>(Table1[[#This Row],[Min Dissolved Oxygen]]+Table1[[#This Row],[Max Dissolved Oxygen]])/2</f>
        <v>5.4</v>
      </c>
      <c r="K1711">
        <v>6.9</v>
      </c>
      <c r="L1711">
        <v>8.3000000000000007</v>
      </c>
      <c r="M1711">
        <f>(Table1[[#This Row],[Min pH]]+Table1[[#This Row],[Max pH]])/2</f>
        <v>7.6000000000000005</v>
      </c>
      <c r="N1711">
        <v>70</v>
      </c>
      <c r="O1711">
        <v>118</v>
      </c>
      <c r="P1711">
        <f>(Table1[[#This Row],[Min Conductivity]]+Table1[[#This Row],[Max Conductivity]])/2</f>
        <v>94</v>
      </c>
      <c r="Q1711">
        <v>5.5</v>
      </c>
      <c r="R1711">
        <v>7.3</v>
      </c>
      <c r="S1711">
        <f>(Table1[[#This Row],[Min BOD]]+Table1[[#This Row],[Max BOD]])/2</f>
        <v>6.4</v>
      </c>
      <c r="T1711">
        <v>0.52</v>
      </c>
      <c r="U1711">
        <v>2.72</v>
      </c>
      <c r="V1711">
        <f>(Table1[[#This Row],[Min Nitrate N + Nitrite N]]+Table1[[#This Row],[Max Nitrate N + Nitrite N]])/2</f>
        <v>1.62</v>
      </c>
      <c r="W1711">
        <v>330</v>
      </c>
      <c r="X1711">
        <v>790</v>
      </c>
      <c r="Y1711">
        <f>(Table1[[#This Row],[Min Fecal Coliform]]+Table1[[#This Row],[Max Fecal Coliform]])/2</f>
        <v>560</v>
      </c>
      <c r="Z1711">
        <v>790</v>
      </c>
      <c r="AA1711">
        <v>1700</v>
      </c>
      <c r="AB1711">
        <f>(Table1[[#This Row],[Min Total Coliform]]+Table1[[#This Row],[Max Total Coliform]])/2</f>
        <v>1245</v>
      </c>
      <c r="AC1711">
        <f>MIN(10, (Table1[[#This Row],[Avg BOD]]/4)*10)</f>
        <v>10</v>
      </c>
      <c r="AD1711">
        <f>MIN(10, (Table1[[#This Row],[Avg Fecal Coliform]]/600)*10)</f>
        <v>9.3333333333333339</v>
      </c>
      <c r="AE1711">
        <f>MIN(10, (Table1[[#This Row],[Avg Nitrate N + Nitrite N]]/10)*10)</f>
        <v>1.62</v>
      </c>
      <c r="AF1711">
        <f>IF(OR(Table1[[#This Row],[Avg pH]]&lt;6.5,Table1[[#This Row],[Avg pH]]&gt;8.5),10,0)</f>
        <v>0</v>
      </c>
      <c r="AG1711">
        <f>MAX(0, 10-(2*Table1[[#This Row],[Avg Dissolved Oxygen]]))</f>
        <v>0</v>
      </c>
      <c r="AH1711">
        <f>(Table1[[#This Row],[Fecal Score]]*0.3) + (Table1[[#This Row],[BOD Score]]*0.25) + (Table1[[#This Row],[Nitrate Score]]*0.2) + (Table1[[#This Row],[pH Score]]*0.15) + (Table1[[#This Row],[Dissolved Oxygen Score]]*0.1)</f>
        <v>5.6240000000000006</v>
      </c>
      <c r="AI1711">
        <v>2020</v>
      </c>
    </row>
    <row r="1712" spans="1:35">
      <c r="A1712">
        <v>3347</v>
      </c>
      <c r="B1712" t="s">
        <v>661</v>
      </c>
      <c r="C1712" t="s">
        <v>1</v>
      </c>
      <c r="D1712" t="s">
        <v>278</v>
      </c>
      <c r="E1712">
        <v>16</v>
      </c>
      <c r="F1712">
        <v>28</v>
      </c>
      <c r="G1712">
        <f>(Table1[[#This Row],[Min Temperature]]+Table1[[#This Row],[Max Temperature]])/2</f>
        <v>22</v>
      </c>
      <c r="H1712">
        <v>5.9</v>
      </c>
      <c r="I1712">
        <v>6.8</v>
      </c>
      <c r="J1712">
        <f>(Table1[[#This Row],[Min Dissolved Oxygen]]+Table1[[#This Row],[Max Dissolved Oxygen]])/2</f>
        <v>6.35</v>
      </c>
      <c r="K1712">
        <v>7.2</v>
      </c>
      <c r="L1712">
        <v>8.1</v>
      </c>
      <c r="M1712">
        <f>(Table1[[#This Row],[Min pH]]+Table1[[#This Row],[Max pH]])/2</f>
        <v>7.65</v>
      </c>
      <c r="N1712">
        <v>65</v>
      </c>
      <c r="O1712">
        <v>112</v>
      </c>
      <c r="P1712">
        <f>(Table1[[#This Row],[Min Conductivity]]+Table1[[#This Row],[Max Conductivity]])/2</f>
        <v>88.5</v>
      </c>
      <c r="Q1712">
        <v>4.8</v>
      </c>
      <c r="R1712">
        <v>6.7</v>
      </c>
      <c r="S1712">
        <f>(Table1[[#This Row],[Min BOD]]+Table1[[#This Row],[Max BOD]])/2</f>
        <v>5.75</v>
      </c>
      <c r="T1712">
        <v>0.02</v>
      </c>
      <c r="U1712">
        <v>2.91</v>
      </c>
      <c r="V1712">
        <f>(Table1[[#This Row],[Min Nitrate N + Nitrite N]]+Table1[[#This Row],[Max Nitrate N + Nitrite N]])/2</f>
        <v>1.4650000000000001</v>
      </c>
      <c r="W1712">
        <v>310</v>
      </c>
      <c r="X1712">
        <v>430</v>
      </c>
      <c r="Y1712">
        <f>(Table1[[#This Row],[Min Fecal Coliform]]+Table1[[#This Row],[Max Fecal Coliform]])/2</f>
        <v>370</v>
      </c>
      <c r="Z1712">
        <v>580</v>
      </c>
      <c r="AA1712">
        <v>1300</v>
      </c>
      <c r="AB1712">
        <f>(Table1[[#This Row],[Min Total Coliform]]+Table1[[#This Row],[Max Total Coliform]])/2</f>
        <v>940</v>
      </c>
      <c r="AC1712">
        <f>MIN(10, (Table1[[#This Row],[Avg BOD]]/4)*10)</f>
        <v>10</v>
      </c>
      <c r="AD1712">
        <f>MIN(10, (Table1[[#This Row],[Avg Fecal Coliform]]/600)*10)</f>
        <v>6.166666666666667</v>
      </c>
      <c r="AE1712">
        <f>MIN(10, (Table1[[#This Row],[Avg Nitrate N + Nitrite N]]/10)*10)</f>
        <v>1.4650000000000003</v>
      </c>
      <c r="AF1712">
        <f>IF(OR(Table1[[#This Row],[Avg pH]]&lt;6.5,Table1[[#This Row],[Avg pH]]&gt;8.5),10,0)</f>
        <v>0</v>
      </c>
      <c r="AG1712">
        <f>MAX(0, 10-(2*Table1[[#This Row],[Avg Dissolved Oxygen]]))</f>
        <v>0</v>
      </c>
      <c r="AH1712">
        <f>(Table1[[#This Row],[Fecal Score]]*0.3) + (Table1[[#This Row],[BOD Score]]*0.25) + (Table1[[#This Row],[Nitrate Score]]*0.2) + (Table1[[#This Row],[pH Score]]*0.15) + (Table1[[#This Row],[Dissolved Oxygen Score]]*0.1)</f>
        <v>4.6429999999999998</v>
      </c>
      <c r="AI1712">
        <v>2020</v>
      </c>
    </row>
    <row r="1713" spans="1:35">
      <c r="A1713">
        <v>3348</v>
      </c>
      <c r="B1713" t="s">
        <v>662</v>
      </c>
      <c r="C1713" t="s">
        <v>1</v>
      </c>
      <c r="D1713" t="s">
        <v>278</v>
      </c>
      <c r="E1713">
        <v>12</v>
      </c>
      <c r="F1713">
        <v>28</v>
      </c>
      <c r="G1713">
        <f>(Table1[[#This Row],[Min Temperature]]+Table1[[#This Row],[Max Temperature]])/2</f>
        <v>20</v>
      </c>
      <c r="H1713">
        <v>5.6</v>
      </c>
      <c r="I1713">
        <v>6.8</v>
      </c>
      <c r="J1713">
        <f>(Table1[[#This Row],[Min Dissolved Oxygen]]+Table1[[#This Row],[Max Dissolved Oxygen]])/2</f>
        <v>6.1999999999999993</v>
      </c>
      <c r="K1713">
        <v>6.9</v>
      </c>
      <c r="L1713">
        <v>7.7</v>
      </c>
      <c r="M1713">
        <f>(Table1[[#This Row],[Min pH]]+Table1[[#This Row],[Max pH]])/2</f>
        <v>7.3000000000000007</v>
      </c>
      <c r="N1713">
        <v>65</v>
      </c>
      <c r="O1713">
        <v>109</v>
      </c>
      <c r="P1713">
        <f>(Table1[[#This Row],[Min Conductivity]]+Table1[[#This Row],[Max Conductivity]])/2</f>
        <v>87</v>
      </c>
      <c r="Q1713">
        <v>4.9000000000000004</v>
      </c>
      <c r="R1713">
        <v>6.2</v>
      </c>
      <c r="S1713">
        <f>(Table1[[#This Row],[Min BOD]]+Table1[[#This Row],[Max BOD]])/2</f>
        <v>5.5500000000000007</v>
      </c>
      <c r="T1713">
        <v>0.3</v>
      </c>
      <c r="U1713">
        <v>3.21</v>
      </c>
      <c r="V1713">
        <f>(Table1[[#This Row],[Min Nitrate N + Nitrite N]]+Table1[[#This Row],[Max Nitrate N + Nitrite N]])/2</f>
        <v>1.7549999999999999</v>
      </c>
      <c r="W1713">
        <v>310</v>
      </c>
      <c r="X1713">
        <v>630</v>
      </c>
      <c r="Y1713">
        <f>(Table1[[#This Row],[Min Fecal Coliform]]+Table1[[#This Row],[Max Fecal Coliform]])/2</f>
        <v>470</v>
      </c>
      <c r="Z1713">
        <v>630</v>
      </c>
      <c r="AA1713">
        <v>1200</v>
      </c>
      <c r="AB1713">
        <f>(Table1[[#This Row],[Min Total Coliform]]+Table1[[#This Row],[Max Total Coliform]])/2</f>
        <v>915</v>
      </c>
      <c r="AC1713">
        <f>MIN(10, (Table1[[#This Row],[Avg BOD]]/4)*10)</f>
        <v>10</v>
      </c>
      <c r="AD1713">
        <f>MIN(10, (Table1[[#This Row],[Avg Fecal Coliform]]/600)*10)</f>
        <v>7.833333333333333</v>
      </c>
      <c r="AE1713">
        <f>MIN(10, (Table1[[#This Row],[Avg Nitrate N + Nitrite N]]/10)*10)</f>
        <v>1.7549999999999999</v>
      </c>
      <c r="AF1713">
        <f>IF(OR(Table1[[#This Row],[Avg pH]]&lt;6.5,Table1[[#This Row],[Avg pH]]&gt;8.5),10,0)</f>
        <v>0</v>
      </c>
      <c r="AG1713">
        <f>MAX(0, 10-(2*Table1[[#This Row],[Avg Dissolved Oxygen]]))</f>
        <v>0</v>
      </c>
      <c r="AH1713">
        <f>(Table1[[#This Row],[Fecal Score]]*0.3) + (Table1[[#This Row],[BOD Score]]*0.25) + (Table1[[#This Row],[Nitrate Score]]*0.2) + (Table1[[#This Row],[pH Score]]*0.15) + (Table1[[#This Row],[Dissolved Oxygen Score]]*0.1)</f>
        <v>5.2009999999999996</v>
      </c>
      <c r="AI1713">
        <v>2020</v>
      </c>
    </row>
    <row r="1714" spans="1:35">
      <c r="A1714">
        <v>3349</v>
      </c>
      <c r="B1714" t="s">
        <v>663</v>
      </c>
      <c r="C1714" t="s">
        <v>1</v>
      </c>
      <c r="D1714" t="s">
        <v>278</v>
      </c>
      <c r="E1714">
        <v>19</v>
      </c>
      <c r="F1714">
        <v>30</v>
      </c>
      <c r="G1714">
        <f>(Table1[[#This Row],[Min Temperature]]+Table1[[#This Row],[Max Temperature]])/2</f>
        <v>24.5</v>
      </c>
      <c r="H1714">
        <v>6.8</v>
      </c>
      <c r="I1714">
        <v>7.5</v>
      </c>
      <c r="J1714">
        <f>(Table1[[#This Row],[Min Dissolved Oxygen]]+Table1[[#This Row],[Max Dissolved Oxygen]])/2</f>
        <v>7.15</v>
      </c>
      <c r="K1714">
        <v>7</v>
      </c>
      <c r="L1714">
        <v>7.2</v>
      </c>
      <c r="M1714">
        <f>(Table1[[#This Row],[Min pH]]+Table1[[#This Row],[Max pH]])/2</f>
        <v>7.1</v>
      </c>
      <c r="N1714">
        <v>55</v>
      </c>
      <c r="O1714">
        <v>79</v>
      </c>
      <c r="P1714">
        <f>(Table1[[#This Row],[Min Conductivity]]+Table1[[#This Row],[Max Conductivity]])/2</f>
        <v>67</v>
      </c>
      <c r="Q1714">
        <v>1.6</v>
      </c>
      <c r="R1714">
        <v>2.2000000000000002</v>
      </c>
      <c r="S1714">
        <f>(Table1[[#This Row],[Min BOD]]+Table1[[#This Row],[Max BOD]])/2</f>
        <v>1.9000000000000001</v>
      </c>
      <c r="T1714">
        <v>0.32</v>
      </c>
      <c r="U1714">
        <v>0.47</v>
      </c>
      <c r="V1714">
        <f>(Table1[[#This Row],[Min Nitrate N + Nitrite N]]+Table1[[#This Row],[Max Nitrate N + Nitrite N]])/2</f>
        <v>0.39500000000000002</v>
      </c>
      <c r="W1714">
        <v>21</v>
      </c>
      <c r="X1714">
        <v>120</v>
      </c>
      <c r="Y1714">
        <f>(Table1[[#This Row],[Min Fecal Coliform]]+Table1[[#This Row],[Max Fecal Coliform]])/2</f>
        <v>70.5</v>
      </c>
      <c r="Z1714">
        <v>130</v>
      </c>
      <c r="AA1714">
        <v>520</v>
      </c>
      <c r="AB1714">
        <f>(Table1[[#This Row],[Min Total Coliform]]+Table1[[#This Row],[Max Total Coliform]])/2</f>
        <v>325</v>
      </c>
      <c r="AC1714">
        <f>MIN(10, (Table1[[#This Row],[Avg BOD]]/4)*10)</f>
        <v>4.75</v>
      </c>
      <c r="AD1714">
        <f>MIN(10, (Table1[[#This Row],[Avg Fecal Coliform]]/600)*10)</f>
        <v>1.1749999999999998</v>
      </c>
      <c r="AE1714">
        <f>MIN(10, (Table1[[#This Row],[Avg Nitrate N + Nitrite N]]/10)*10)</f>
        <v>0.39500000000000002</v>
      </c>
      <c r="AF1714">
        <f>IF(OR(Table1[[#This Row],[Avg pH]]&lt;6.5,Table1[[#This Row],[Avg pH]]&gt;8.5),10,0)</f>
        <v>0</v>
      </c>
      <c r="AG1714">
        <f>MAX(0, 10-(2*Table1[[#This Row],[Avg Dissolved Oxygen]]))</f>
        <v>0</v>
      </c>
      <c r="AH1714">
        <f>(Table1[[#This Row],[Fecal Score]]*0.3) + (Table1[[#This Row],[BOD Score]]*0.25) + (Table1[[#This Row],[Nitrate Score]]*0.2) + (Table1[[#This Row],[pH Score]]*0.15) + (Table1[[#This Row],[Dissolved Oxygen Score]]*0.1)</f>
        <v>1.619</v>
      </c>
      <c r="AI1714">
        <v>2020</v>
      </c>
    </row>
    <row r="1715" spans="1:35">
      <c r="A1715">
        <v>3723</v>
      </c>
      <c r="B1715" t="s">
        <v>285</v>
      </c>
      <c r="C1715" t="s">
        <v>1</v>
      </c>
      <c r="D1715" t="s">
        <v>286</v>
      </c>
      <c r="E1715">
        <v>13</v>
      </c>
      <c r="F1715">
        <v>25</v>
      </c>
      <c r="G1715">
        <f>(Table1[[#This Row],[Min Temperature]]+Table1[[#This Row],[Max Temperature]])/2</f>
        <v>19</v>
      </c>
      <c r="H1715">
        <v>7.3</v>
      </c>
      <c r="I1715">
        <v>10.199999999999999</v>
      </c>
      <c r="J1715">
        <f>(Table1[[#This Row],[Min Dissolved Oxygen]]+Table1[[#This Row],[Max Dissolved Oxygen]])/2</f>
        <v>8.75</v>
      </c>
      <c r="K1715">
        <v>6.3</v>
      </c>
      <c r="L1715">
        <v>10</v>
      </c>
      <c r="M1715">
        <f>(Table1[[#This Row],[Min pH]]+Table1[[#This Row],[Max pH]])/2</f>
        <v>8.15</v>
      </c>
      <c r="N1715">
        <v>38</v>
      </c>
      <c r="O1715">
        <v>130</v>
      </c>
      <c r="P1715">
        <f>(Table1[[#This Row],[Min Conductivity]]+Table1[[#This Row],[Max Conductivity]])/2</f>
        <v>84</v>
      </c>
      <c r="Q1715">
        <v>0.9</v>
      </c>
      <c r="R1715">
        <v>1.6</v>
      </c>
      <c r="S1715">
        <f>(Table1[[#This Row],[Min BOD]]+Table1[[#This Row],[Max BOD]])/2</f>
        <v>1.25</v>
      </c>
      <c r="T1715">
        <v>0.01</v>
      </c>
      <c r="U1715">
        <v>7.0000000000000007E-2</v>
      </c>
      <c r="V1715">
        <f>(Table1[[#This Row],[Min Nitrate N + Nitrite N]]+Table1[[#This Row],[Max Nitrate N + Nitrite N]])/2</f>
        <v>0.04</v>
      </c>
      <c r="W1715" s="1">
        <v>881.63300970873797</v>
      </c>
      <c r="X1715" s="1">
        <v>297613.623300971</v>
      </c>
      <c r="Y1715" s="1">
        <f>(Table1[[#This Row],[Min Fecal Coliform]]+Table1[[#This Row],[Max Fecal Coliform]])/2</f>
        <v>149247.62815533986</v>
      </c>
      <c r="Z1715" s="1">
        <v>7234.2093023255802</v>
      </c>
      <c r="AA1715" s="1">
        <v>2663074.23643411</v>
      </c>
      <c r="AB1715" s="1">
        <f>(Table1[[#This Row],[Min Total Coliform]]+Table1[[#This Row],[Max Total Coliform]])/2</f>
        <v>1335154.2228682179</v>
      </c>
      <c r="AC1715" s="1">
        <f>MIN(10, (Table1[[#This Row],[Avg BOD]]/4)*10)</f>
        <v>3.125</v>
      </c>
      <c r="AD1715" s="1">
        <f>MIN(10, (Table1[[#This Row],[Avg Fecal Coliform]]/600)*10)</f>
        <v>10</v>
      </c>
      <c r="AE1715" s="1">
        <f>MIN(10, (Table1[[#This Row],[Avg Nitrate N + Nitrite N]]/10)*10)</f>
        <v>0.04</v>
      </c>
      <c r="AF1715" s="1">
        <f>IF(OR(Table1[[#This Row],[Avg pH]]&lt;6.5,Table1[[#This Row],[Avg pH]]&gt;8.5),10,0)</f>
        <v>0</v>
      </c>
      <c r="AG1715" s="1">
        <f>MAX(0, 10-(2*Table1[[#This Row],[Avg Dissolved Oxygen]]))</f>
        <v>0</v>
      </c>
      <c r="AH1715" s="1">
        <f>(Table1[[#This Row],[Fecal Score]]*0.3) + (Table1[[#This Row],[BOD Score]]*0.25) + (Table1[[#This Row],[Nitrate Score]]*0.2) + (Table1[[#This Row],[pH Score]]*0.15) + (Table1[[#This Row],[Dissolved Oxygen Score]]*0.1)</f>
        <v>3.78925</v>
      </c>
      <c r="AI1715">
        <v>2020</v>
      </c>
    </row>
    <row r="1716" spans="1:35">
      <c r="A1716">
        <v>3722</v>
      </c>
      <c r="B1716" t="s">
        <v>287</v>
      </c>
      <c r="C1716" t="s">
        <v>8</v>
      </c>
      <c r="D1716" t="s">
        <v>286</v>
      </c>
      <c r="E1716">
        <v>17</v>
      </c>
      <c r="F1716">
        <v>27</v>
      </c>
      <c r="G1716">
        <f>(Table1[[#This Row],[Min Temperature]]+Table1[[#This Row],[Max Temperature]])/2</f>
        <v>22</v>
      </c>
      <c r="H1716">
        <v>3.6</v>
      </c>
      <c r="I1716">
        <v>8.6999999999999993</v>
      </c>
      <c r="J1716">
        <f>(Table1[[#This Row],[Min Dissolved Oxygen]]+Table1[[#This Row],[Max Dissolved Oxygen]])/2</f>
        <v>6.1499999999999995</v>
      </c>
      <c r="K1716">
        <v>6.3</v>
      </c>
      <c r="L1716">
        <v>7.8</v>
      </c>
      <c r="M1716">
        <f>(Table1[[#This Row],[Min pH]]+Table1[[#This Row],[Max pH]])/2</f>
        <v>7.05</v>
      </c>
      <c r="N1716">
        <v>198</v>
      </c>
      <c r="O1716">
        <v>356</v>
      </c>
      <c r="P1716">
        <f>(Table1[[#This Row],[Min Conductivity]]+Table1[[#This Row],[Max Conductivity]])/2</f>
        <v>277</v>
      </c>
      <c r="Q1716">
        <v>0.9</v>
      </c>
      <c r="R1716">
        <v>2</v>
      </c>
      <c r="S1716">
        <f>(Table1[[#This Row],[Min BOD]]+Table1[[#This Row],[Max BOD]])/2</f>
        <v>1.45</v>
      </c>
      <c r="T1716">
        <v>0.02</v>
      </c>
      <c r="U1716">
        <v>0.09</v>
      </c>
      <c r="V1716">
        <f>(Table1[[#This Row],[Min Nitrate N + Nitrite N]]+Table1[[#This Row],[Max Nitrate N + Nitrite N]])/2</f>
        <v>5.5E-2</v>
      </c>
      <c r="W1716" s="1">
        <v>881.63300970873797</v>
      </c>
      <c r="X1716" s="1">
        <v>297613.623300971</v>
      </c>
      <c r="Y1716" s="1">
        <f>(Table1[[#This Row],[Min Fecal Coliform]]+Table1[[#This Row],[Max Fecal Coliform]])/2</f>
        <v>149247.62815533986</v>
      </c>
      <c r="Z1716" s="1">
        <v>7234.2093023255802</v>
      </c>
      <c r="AA1716" s="1">
        <v>2663074.23643411</v>
      </c>
      <c r="AB1716" s="1">
        <f>(Table1[[#This Row],[Min Total Coliform]]+Table1[[#This Row],[Max Total Coliform]])/2</f>
        <v>1335154.2228682179</v>
      </c>
      <c r="AC1716" s="1">
        <f>MIN(10, (Table1[[#This Row],[Avg BOD]]/4)*10)</f>
        <v>3.625</v>
      </c>
      <c r="AD1716" s="1">
        <f>MIN(10, (Table1[[#This Row],[Avg Fecal Coliform]]/600)*10)</f>
        <v>10</v>
      </c>
      <c r="AE1716" s="1">
        <f>MIN(10, (Table1[[#This Row],[Avg Nitrate N + Nitrite N]]/10)*10)</f>
        <v>5.4999999999999993E-2</v>
      </c>
      <c r="AF1716" s="1">
        <f>IF(OR(Table1[[#This Row],[Avg pH]]&lt;6.5,Table1[[#This Row],[Avg pH]]&gt;8.5),10,0)</f>
        <v>0</v>
      </c>
      <c r="AG1716" s="1">
        <f>MAX(0, 10-(2*Table1[[#This Row],[Avg Dissolved Oxygen]]))</f>
        <v>0</v>
      </c>
      <c r="AH1716" s="1">
        <f>(Table1[[#This Row],[Fecal Score]]*0.3) + (Table1[[#This Row],[BOD Score]]*0.25) + (Table1[[#This Row],[Nitrate Score]]*0.2) + (Table1[[#This Row],[pH Score]]*0.15) + (Table1[[#This Row],[Dissolved Oxygen Score]]*0.1)</f>
        <v>3.9172500000000001</v>
      </c>
      <c r="AI1716">
        <v>2020</v>
      </c>
    </row>
    <row r="1717" spans="1:35">
      <c r="A1717">
        <v>3755</v>
      </c>
      <c r="B1717" t="s">
        <v>288</v>
      </c>
      <c r="C1717" t="s">
        <v>8</v>
      </c>
      <c r="D1717" t="s">
        <v>286</v>
      </c>
      <c r="E1717">
        <v>18</v>
      </c>
      <c r="F1717">
        <v>33</v>
      </c>
      <c r="G1717">
        <f>(Table1[[#This Row],[Min Temperature]]+Table1[[#This Row],[Max Temperature]])/2</f>
        <v>25.5</v>
      </c>
      <c r="H1717">
        <v>3.1</v>
      </c>
      <c r="I1717">
        <v>11</v>
      </c>
      <c r="J1717">
        <f>(Table1[[#This Row],[Min Dissolved Oxygen]]+Table1[[#This Row],[Max Dissolved Oxygen]])/2</f>
        <v>7.05</v>
      </c>
      <c r="K1717">
        <v>7.1</v>
      </c>
      <c r="L1717">
        <v>8.6</v>
      </c>
      <c r="M1717">
        <f>(Table1[[#This Row],[Min pH]]+Table1[[#This Row],[Max pH]])/2</f>
        <v>7.85</v>
      </c>
      <c r="N1717">
        <v>185</v>
      </c>
      <c r="O1717">
        <v>265</v>
      </c>
      <c r="P1717">
        <f>(Table1[[#This Row],[Min Conductivity]]+Table1[[#This Row],[Max Conductivity]])/2</f>
        <v>225</v>
      </c>
      <c r="Q1717">
        <v>0.3</v>
      </c>
      <c r="R1717">
        <v>2.8</v>
      </c>
      <c r="S1717">
        <f>(Table1[[#This Row],[Min BOD]]+Table1[[#This Row],[Max BOD]])/2</f>
        <v>1.5499999999999998</v>
      </c>
      <c r="T1717">
        <v>0.02</v>
      </c>
      <c r="U1717">
        <v>0.2</v>
      </c>
      <c r="V1717">
        <f>(Table1[[#This Row],[Min Nitrate N + Nitrite N]]+Table1[[#This Row],[Max Nitrate N + Nitrite N]])/2</f>
        <v>0.11</v>
      </c>
      <c r="W1717" s="1">
        <v>881.63300970873797</v>
      </c>
      <c r="X1717" s="1">
        <v>297613.623300971</v>
      </c>
      <c r="Y1717" s="1">
        <f>(Table1[[#This Row],[Min Fecal Coliform]]+Table1[[#This Row],[Max Fecal Coliform]])/2</f>
        <v>149247.62815533986</v>
      </c>
      <c r="Z1717" s="1">
        <v>7234.2093023255802</v>
      </c>
      <c r="AA1717" s="1">
        <v>2663074.23643411</v>
      </c>
      <c r="AB1717" s="1">
        <f>(Table1[[#This Row],[Min Total Coliform]]+Table1[[#This Row],[Max Total Coliform]])/2</f>
        <v>1335154.2228682179</v>
      </c>
      <c r="AC1717" s="1">
        <f>MIN(10, (Table1[[#This Row],[Avg BOD]]/4)*10)</f>
        <v>3.8749999999999996</v>
      </c>
      <c r="AD1717" s="1">
        <f>MIN(10, (Table1[[#This Row],[Avg Fecal Coliform]]/600)*10)</f>
        <v>10</v>
      </c>
      <c r="AE1717" s="1">
        <f>MIN(10, (Table1[[#This Row],[Avg Nitrate N + Nitrite N]]/10)*10)</f>
        <v>0.10999999999999999</v>
      </c>
      <c r="AF1717" s="1">
        <f>IF(OR(Table1[[#This Row],[Avg pH]]&lt;6.5,Table1[[#This Row],[Avg pH]]&gt;8.5),10,0)</f>
        <v>0</v>
      </c>
      <c r="AG1717" s="1">
        <f>MAX(0, 10-(2*Table1[[#This Row],[Avg Dissolved Oxygen]]))</f>
        <v>0</v>
      </c>
      <c r="AH1717" s="1">
        <f>(Table1[[#This Row],[Fecal Score]]*0.3) + (Table1[[#This Row],[BOD Score]]*0.25) + (Table1[[#This Row],[Nitrate Score]]*0.2) + (Table1[[#This Row],[pH Score]]*0.15) + (Table1[[#This Row],[Dissolved Oxygen Score]]*0.1)</f>
        <v>3.9907499999999998</v>
      </c>
      <c r="AI1717">
        <v>2020</v>
      </c>
    </row>
    <row r="1718" spans="1:35">
      <c r="A1718">
        <v>3743</v>
      </c>
      <c r="B1718" t="s">
        <v>289</v>
      </c>
      <c r="C1718" t="s">
        <v>35</v>
      </c>
      <c r="D1718" t="s">
        <v>286</v>
      </c>
      <c r="E1718">
        <v>13</v>
      </c>
      <c r="F1718">
        <v>30</v>
      </c>
      <c r="G1718">
        <f>(Table1[[#This Row],[Min Temperature]]+Table1[[#This Row],[Max Temperature]])/2</f>
        <v>21.5</v>
      </c>
      <c r="H1718">
        <v>4.5</v>
      </c>
      <c r="I1718">
        <v>8.1</v>
      </c>
      <c r="J1718">
        <f>(Table1[[#This Row],[Min Dissolved Oxygen]]+Table1[[#This Row],[Max Dissolved Oxygen]])/2</f>
        <v>6.3</v>
      </c>
      <c r="K1718">
        <v>4.9000000000000004</v>
      </c>
      <c r="L1718">
        <v>8</v>
      </c>
      <c r="M1718">
        <f>(Table1[[#This Row],[Min pH]]+Table1[[#This Row],[Max pH]])/2</f>
        <v>6.45</v>
      </c>
      <c r="N1718">
        <v>33</v>
      </c>
      <c r="O1718">
        <v>329</v>
      </c>
      <c r="P1718">
        <f>(Table1[[#This Row],[Min Conductivity]]+Table1[[#This Row],[Max Conductivity]])/2</f>
        <v>181</v>
      </c>
      <c r="Q1718">
        <v>1.3</v>
      </c>
      <c r="R1718">
        <v>2.1</v>
      </c>
      <c r="S1718">
        <f>(Table1[[#This Row],[Min BOD]]+Table1[[#This Row],[Max BOD]])/2</f>
        <v>1.7000000000000002</v>
      </c>
      <c r="T1718">
        <v>0.01</v>
      </c>
      <c r="U1718">
        <v>0.2</v>
      </c>
      <c r="V1718">
        <f>(Table1[[#This Row],[Min Nitrate N + Nitrite N]]+Table1[[#This Row],[Max Nitrate N + Nitrite N]])/2</f>
        <v>0.10500000000000001</v>
      </c>
      <c r="W1718" s="1">
        <v>881.63300970873797</v>
      </c>
      <c r="X1718" s="1">
        <v>297613.623300971</v>
      </c>
      <c r="Y1718" s="1">
        <f>(Table1[[#This Row],[Min Fecal Coliform]]+Table1[[#This Row],[Max Fecal Coliform]])/2</f>
        <v>149247.62815533986</v>
      </c>
      <c r="Z1718" s="1">
        <v>7234.2093023255802</v>
      </c>
      <c r="AA1718" s="1">
        <v>2663074.23643411</v>
      </c>
      <c r="AB1718" s="1">
        <f>(Table1[[#This Row],[Min Total Coliform]]+Table1[[#This Row],[Max Total Coliform]])/2</f>
        <v>1335154.2228682179</v>
      </c>
      <c r="AC1718" s="1">
        <f>MIN(10, (Table1[[#This Row],[Avg BOD]]/4)*10)</f>
        <v>4.25</v>
      </c>
      <c r="AD1718" s="1">
        <f>MIN(10, (Table1[[#This Row],[Avg Fecal Coliform]]/600)*10)</f>
        <v>10</v>
      </c>
      <c r="AE1718" s="1">
        <f>MIN(10, (Table1[[#This Row],[Avg Nitrate N + Nitrite N]]/10)*10)</f>
        <v>0.10500000000000001</v>
      </c>
      <c r="AF1718" s="1">
        <f>IF(OR(Table1[[#This Row],[Avg pH]]&lt;6.5,Table1[[#This Row],[Avg pH]]&gt;8.5),10,0)</f>
        <v>10</v>
      </c>
      <c r="AG1718" s="1">
        <f>MAX(0, 10-(2*Table1[[#This Row],[Avg Dissolved Oxygen]]))</f>
        <v>0</v>
      </c>
      <c r="AH1718" s="1">
        <f>(Table1[[#This Row],[Fecal Score]]*0.3) + (Table1[[#This Row],[BOD Score]]*0.25) + (Table1[[#This Row],[Nitrate Score]]*0.2) + (Table1[[#This Row],[pH Score]]*0.15) + (Table1[[#This Row],[Dissolved Oxygen Score]]*0.1)</f>
        <v>5.5834999999999999</v>
      </c>
      <c r="AI1718">
        <v>2020</v>
      </c>
    </row>
    <row r="1719" spans="1:35">
      <c r="A1719">
        <v>2886</v>
      </c>
      <c r="B1719" t="s">
        <v>664</v>
      </c>
      <c r="C1719" t="s">
        <v>1</v>
      </c>
      <c r="D1719" t="s">
        <v>291</v>
      </c>
      <c r="E1719">
        <v>19</v>
      </c>
      <c r="F1719">
        <v>32</v>
      </c>
      <c r="G1719">
        <f>(Table1[[#This Row],[Min Temperature]]+Table1[[#This Row],[Max Temperature]])/2</f>
        <v>25.5</v>
      </c>
      <c r="H1719">
        <v>3.9</v>
      </c>
      <c r="I1719">
        <v>6.4</v>
      </c>
      <c r="J1719">
        <f>(Table1[[#This Row],[Min Dissolved Oxygen]]+Table1[[#This Row],[Max Dissolved Oxygen]])/2</f>
        <v>5.15</v>
      </c>
      <c r="K1719">
        <v>6.7</v>
      </c>
      <c r="L1719">
        <v>7.5</v>
      </c>
      <c r="M1719">
        <f>(Table1[[#This Row],[Min pH]]+Table1[[#This Row],[Max pH]])/2</f>
        <v>7.1</v>
      </c>
      <c r="N1719">
        <v>72</v>
      </c>
      <c r="O1719">
        <v>132</v>
      </c>
      <c r="P1719">
        <f>(Table1[[#This Row],[Min Conductivity]]+Table1[[#This Row],[Max Conductivity]])/2</f>
        <v>102</v>
      </c>
      <c r="Q1719">
        <v>1.8</v>
      </c>
      <c r="R1719">
        <v>2.4</v>
      </c>
      <c r="S1719">
        <f>(Table1[[#This Row],[Min BOD]]+Table1[[#This Row],[Max BOD]])/2</f>
        <v>2.1</v>
      </c>
      <c r="T1719">
        <v>0.09</v>
      </c>
      <c r="U1719">
        <v>3.5</v>
      </c>
      <c r="V1719">
        <f>(Table1[[#This Row],[Min Nitrate N + Nitrite N]]+Table1[[#This Row],[Max Nitrate N + Nitrite N]])/2</f>
        <v>1.7949999999999999</v>
      </c>
      <c r="W1719" s="1">
        <v>881.63300970873797</v>
      </c>
      <c r="X1719" s="1">
        <v>297613.623300971</v>
      </c>
      <c r="Y1719" s="1">
        <f>(Table1[[#This Row],[Min Fecal Coliform]]+Table1[[#This Row],[Max Fecal Coliform]])/2</f>
        <v>149247.62815533986</v>
      </c>
      <c r="Z1719" s="1">
        <v>7234.2093023255802</v>
      </c>
      <c r="AA1719" s="1">
        <v>2663074.23643411</v>
      </c>
      <c r="AB1719" s="1">
        <f>(Table1[[#This Row],[Min Total Coliform]]+Table1[[#This Row],[Max Total Coliform]])/2</f>
        <v>1335154.2228682179</v>
      </c>
      <c r="AC1719" s="1">
        <f>MIN(10, (Table1[[#This Row],[Avg BOD]]/4)*10)</f>
        <v>5.25</v>
      </c>
      <c r="AD1719" s="1">
        <f>MIN(10, (Table1[[#This Row],[Avg Fecal Coliform]]/600)*10)</f>
        <v>10</v>
      </c>
      <c r="AE1719" s="1">
        <f>MIN(10, (Table1[[#This Row],[Avg Nitrate N + Nitrite N]]/10)*10)</f>
        <v>1.7949999999999999</v>
      </c>
      <c r="AF1719" s="1">
        <f>IF(OR(Table1[[#This Row],[Avg pH]]&lt;6.5,Table1[[#This Row],[Avg pH]]&gt;8.5),10,0)</f>
        <v>0</v>
      </c>
      <c r="AG1719" s="1">
        <f>MAX(0, 10-(2*Table1[[#This Row],[Avg Dissolved Oxygen]]))</f>
        <v>0</v>
      </c>
      <c r="AH1719" s="1">
        <f>(Table1[[#This Row],[Fecal Score]]*0.3) + (Table1[[#This Row],[BOD Score]]*0.25) + (Table1[[#This Row],[Nitrate Score]]*0.2) + (Table1[[#This Row],[pH Score]]*0.15) + (Table1[[#This Row],[Dissolved Oxygen Score]]*0.1)</f>
        <v>4.6715</v>
      </c>
      <c r="AI1719">
        <v>2020</v>
      </c>
    </row>
    <row r="1720" spans="1:35">
      <c r="A1720">
        <v>2887</v>
      </c>
      <c r="B1720" t="s">
        <v>665</v>
      </c>
      <c r="C1720" t="s">
        <v>1</v>
      </c>
      <c r="D1720" t="s">
        <v>291</v>
      </c>
      <c r="E1720">
        <v>20</v>
      </c>
      <c r="F1720">
        <v>31</v>
      </c>
      <c r="G1720">
        <f>(Table1[[#This Row],[Min Temperature]]+Table1[[#This Row],[Max Temperature]])/2</f>
        <v>25.5</v>
      </c>
      <c r="H1720">
        <v>4.8</v>
      </c>
      <c r="I1720">
        <v>7.1</v>
      </c>
      <c r="J1720">
        <f>(Table1[[#This Row],[Min Dissolved Oxygen]]+Table1[[#This Row],[Max Dissolved Oxygen]])/2</f>
        <v>5.9499999999999993</v>
      </c>
      <c r="K1720">
        <v>6.7</v>
      </c>
      <c r="L1720">
        <v>8.6</v>
      </c>
      <c r="M1720">
        <f>(Table1[[#This Row],[Min pH]]+Table1[[#This Row],[Max pH]])/2</f>
        <v>7.65</v>
      </c>
      <c r="N1720">
        <v>120</v>
      </c>
      <c r="O1720">
        <v>170</v>
      </c>
      <c r="P1720">
        <f>(Table1[[#This Row],[Min Conductivity]]+Table1[[#This Row],[Max Conductivity]])/2</f>
        <v>145</v>
      </c>
      <c r="Q1720">
        <v>1.7</v>
      </c>
      <c r="R1720">
        <v>2.4</v>
      </c>
      <c r="S1720">
        <f>(Table1[[#This Row],[Min BOD]]+Table1[[#This Row],[Max BOD]])/2</f>
        <v>2.0499999999999998</v>
      </c>
      <c r="T1720">
        <v>0.08</v>
      </c>
      <c r="U1720">
        <v>1.5</v>
      </c>
      <c r="V1720">
        <f>(Table1[[#This Row],[Min Nitrate N + Nitrite N]]+Table1[[#This Row],[Max Nitrate N + Nitrite N]])/2</f>
        <v>0.79</v>
      </c>
      <c r="W1720" s="1">
        <v>881.63300970873797</v>
      </c>
      <c r="X1720" s="1">
        <v>297613.623300971</v>
      </c>
      <c r="Y1720" s="1">
        <f>(Table1[[#This Row],[Min Fecal Coliform]]+Table1[[#This Row],[Max Fecal Coliform]])/2</f>
        <v>149247.62815533986</v>
      </c>
      <c r="Z1720" s="1">
        <v>7234.2093023255802</v>
      </c>
      <c r="AA1720" s="1">
        <v>2663074.23643411</v>
      </c>
      <c r="AB1720" s="1">
        <f>(Table1[[#This Row],[Min Total Coliform]]+Table1[[#This Row],[Max Total Coliform]])/2</f>
        <v>1335154.2228682179</v>
      </c>
      <c r="AC1720" s="1">
        <f>MIN(10, (Table1[[#This Row],[Avg BOD]]/4)*10)</f>
        <v>5.125</v>
      </c>
      <c r="AD1720" s="1">
        <f>MIN(10, (Table1[[#This Row],[Avg Fecal Coliform]]/600)*10)</f>
        <v>10</v>
      </c>
      <c r="AE1720" s="1">
        <f>MIN(10, (Table1[[#This Row],[Avg Nitrate N + Nitrite N]]/10)*10)</f>
        <v>0.79</v>
      </c>
      <c r="AF1720" s="1">
        <f>IF(OR(Table1[[#This Row],[Avg pH]]&lt;6.5,Table1[[#This Row],[Avg pH]]&gt;8.5),10,0)</f>
        <v>0</v>
      </c>
      <c r="AG1720" s="1">
        <f>MAX(0, 10-(2*Table1[[#This Row],[Avg Dissolved Oxygen]]))</f>
        <v>0</v>
      </c>
      <c r="AH1720" s="1">
        <f>(Table1[[#This Row],[Fecal Score]]*0.3) + (Table1[[#This Row],[BOD Score]]*0.25) + (Table1[[#This Row],[Nitrate Score]]*0.2) + (Table1[[#This Row],[pH Score]]*0.15) + (Table1[[#This Row],[Dissolved Oxygen Score]]*0.1)</f>
        <v>4.4392500000000004</v>
      </c>
      <c r="AI1720">
        <v>2020</v>
      </c>
    </row>
    <row r="1721" spans="1:35">
      <c r="A1721">
        <v>2437</v>
      </c>
      <c r="B1721" t="s">
        <v>666</v>
      </c>
      <c r="C1721" t="s">
        <v>1</v>
      </c>
      <c r="D1721" t="s">
        <v>294</v>
      </c>
      <c r="E1721">
        <v>22</v>
      </c>
      <c r="F1721">
        <v>32</v>
      </c>
      <c r="G1721">
        <f>(Table1[[#This Row],[Min Temperature]]+Table1[[#This Row],[Max Temperature]])/2</f>
        <v>27</v>
      </c>
      <c r="H1721">
        <v>6.1</v>
      </c>
      <c r="I1721">
        <v>8.1999999999999993</v>
      </c>
      <c r="J1721">
        <f>(Table1[[#This Row],[Min Dissolved Oxygen]]+Table1[[#This Row],[Max Dissolved Oxygen]])/2</f>
        <v>7.1499999999999995</v>
      </c>
      <c r="K1721">
        <v>7</v>
      </c>
      <c r="L1721">
        <v>8.4</v>
      </c>
      <c r="M1721">
        <f>(Table1[[#This Row],[Min pH]]+Table1[[#This Row],[Max pH]])/2</f>
        <v>7.7</v>
      </c>
      <c r="N1721">
        <v>1830</v>
      </c>
      <c r="O1721">
        <v>47720</v>
      </c>
      <c r="P1721">
        <f>(Table1[[#This Row],[Min Conductivity]]+Table1[[#This Row],[Max Conductivity]])/2</f>
        <v>24775</v>
      </c>
      <c r="Q1721">
        <v>0.5</v>
      </c>
      <c r="R1721">
        <v>1.8</v>
      </c>
      <c r="S1721">
        <f>(Table1[[#This Row],[Min BOD]]+Table1[[#This Row],[Max BOD]])/2</f>
        <v>1.1499999999999999</v>
      </c>
      <c r="T1721">
        <v>0.02</v>
      </c>
      <c r="U1721">
        <v>3.22</v>
      </c>
      <c r="V1721">
        <f>(Table1[[#This Row],[Min Nitrate N + Nitrite N]]+Table1[[#This Row],[Max Nitrate N + Nitrite N]])/2</f>
        <v>1.62</v>
      </c>
      <c r="W1721">
        <v>2</v>
      </c>
      <c r="X1721">
        <v>1300</v>
      </c>
      <c r="Y1721">
        <f>(Table1[[#This Row],[Min Fecal Coliform]]+Table1[[#This Row],[Max Fecal Coliform]])/2</f>
        <v>651</v>
      </c>
      <c r="Z1721">
        <v>45</v>
      </c>
      <c r="AA1721">
        <v>2400</v>
      </c>
      <c r="AB1721">
        <f>(Table1[[#This Row],[Min Total Coliform]]+Table1[[#This Row],[Max Total Coliform]])/2</f>
        <v>1222.5</v>
      </c>
      <c r="AC1721">
        <f>MIN(10, (Table1[[#This Row],[Avg BOD]]/4)*10)</f>
        <v>2.875</v>
      </c>
      <c r="AD1721">
        <f>MIN(10, (Table1[[#This Row],[Avg Fecal Coliform]]/600)*10)</f>
        <v>10</v>
      </c>
      <c r="AE1721">
        <f>MIN(10, (Table1[[#This Row],[Avg Nitrate N + Nitrite N]]/10)*10)</f>
        <v>1.62</v>
      </c>
      <c r="AF1721">
        <f>IF(OR(Table1[[#This Row],[Avg pH]]&lt;6.5,Table1[[#This Row],[Avg pH]]&gt;8.5),10,0)</f>
        <v>0</v>
      </c>
      <c r="AG1721">
        <f>MAX(0, 10-(2*Table1[[#This Row],[Avg Dissolved Oxygen]]))</f>
        <v>0</v>
      </c>
      <c r="AH1721">
        <f>(Table1[[#This Row],[Fecal Score]]*0.3) + (Table1[[#This Row],[BOD Score]]*0.25) + (Table1[[#This Row],[Nitrate Score]]*0.2) + (Table1[[#This Row],[pH Score]]*0.15) + (Table1[[#This Row],[Dissolved Oxygen Score]]*0.1)</f>
        <v>4.0427499999999998</v>
      </c>
      <c r="AI1721">
        <v>2020</v>
      </c>
    </row>
    <row r="1722" spans="1:35">
      <c r="A1722">
        <v>2438</v>
      </c>
      <c r="B1722" t="s">
        <v>667</v>
      </c>
      <c r="C1722" t="s">
        <v>1</v>
      </c>
      <c r="D1722" t="s">
        <v>294</v>
      </c>
      <c r="E1722">
        <v>20</v>
      </c>
      <c r="F1722">
        <v>37</v>
      </c>
      <c r="G1722">
        <f>(Table1[[#This Row],[Min Temperature]]+Table1[[#This Row],[Max Temperature]])/2</f>
        <v>28.5</v>
      </c>
      <c r="H1722">
        <v>5.0999999999999996</v>
      </c>
      <c r="I1722">
        <v>7.8</v>
      </c>
      <c r="J1722">
        <f>(Table1[[#This Row],[Min Dissolved Oxygen]]+Table1[[#This Row],[Max Dissolved Oxygen]])/2</f>
        <v>6.4499999999999993</v>
      </c>
      <c r="K1722">
        <v>6.9</v>
      </c>
      <c r="L1722">
        <v>8.4</v>
      </c>
      <c r="M1722">
        <f>(Table1[[#This Row],[Min pH]]+Table1[[#This Row],[Max pH]])/2</f>
        <v>7.65</v>
      </c>
      <c r="N1722">
        <v>92</v>
      </c>
      <c r="O1722">
        <v>1888</v>
      </c>
      <c r="P1722">
        <f>(Table1[[#This Row],[Min Conductivity]]+Table1[[#This Row],[Max Conductivity]])/2</f>
        <v>990</v>
      </c>
      <c r="Q1722">
        <v>0.6</v>
      </c>
      <c r="R1722">
        <v>2.5</v>
      </c>
      <c r="S1722">
        <f>(Table1[[#This Row],[Min BOD]]+Table1[[#This Row],[Max BOD]])/2</f>
        <v>1.55</v>
      </c>
      <c r="T1722">
        <v>0.02</v>
      </c>
      <c r="U1722">
        <v>1.86</v>
      </c>
      <c r="V1722">
        <f>(Table1[[#This Row],[Min Nitrate N + Nitrite N]]+Table1[[#This Row],[Max Nitrate N + Nitrite N]])/2</f>
        <v>0.94000000000000006</v>
      </c>
      <c r="W1722">
        <v>170</v>
      </c>
      <c r="X1722">
        <v>2200</v>
      </c>
      <c r="Y1722">
        <f>(Table1[[#This Row],[Min Fecal Coliform]]+Table1[[#This Row],[Max Fecal Coliform]])/2</f>
        <v>1185</v>
      </c>
      <c r="Z1722">
        <v>490</v>
      </c>
      <c r="AA1722">
        <v>5400</v>
      </c>
      <c r="AB1722">
        <f>(Table1[[#This Row],[Min Total Coliform]]+Table1[[#This Row],[Max Total Coliform]])/2</f>
        <v>2945</v>
      </c>
      <c r="AC1722">
        <f>MIN(10, (Table1[[#This Row],[Avg BOD]]/4)*10)</f>
        <v>3.875</v>
      </c>
      <c r="AD1722">
        <f>MIN(10, (Table1[[#This Row],[Avg Fecal Coliform]]/600)*10)</f>
        <v>10</v>
      </c>
      <c r="AE1722">
        <f>MIN(10, (Table1[[#This Row],[Avg Nitrate N + Nitrite N]]/10)*10)</f>
        <v>0.94</v>
      </c>
      <c r="AF1722">
        <f>IF(OR(Table1[[#This Row],[Avg pH]]&lt;6.5,Table1[[#This Row],[Avg pH]]&gt;8.5),10,0)</f>
        <v>0</v>
      </c>
      <c r="AG1722">
        <f>MAX(0, 10-(2*Table1[[#This Row],[Avg Dissolved Oxygen]]))</f>
        <v>0</v>
      </c>
      <c r="AH1722">
        <f>(Table1[[#This Row],[Fecal Score]]*0.3) + (Table1[[#This Row],[BOD Score]]*0.25) + (Table1[[#This Row],[Nitrate Score]]*0.2) + (Table1[[#This Row],[pH Score]]*0.15) + (Table1[[#This Row],[Dissolved Oxygen Score]]*0.1)</f>
        <v>4.1567499999999997</v>
      </c>
      <c r="AI1722">
        <v>2020</v>
      </c>
    </row>
    <row r="1723" spans="1:35">
      <c r="A1723">
        <v>3953</v>
      </c>
      <c r="B1723" t="s">
        <v>296</v>
      </c>
      <c r="C1723" t="s">
        <v>1</v>
      </c>
      <c r="D1723" t="s">
        <v>294</v>
      </c>
      <c r="E1723">
        <v>13</v>
      </c>
      <c r="F1723">
        <v>31</v>
      </c>
      <c r="G1723">
        <f>(Table1[[#This Row],[Min Temperature]]+Table1[[#This Row],[Max Temperature]])/2</f>
        <v>22</v>
      </c>
      <c r="H1723">
        <v>5.8</v>
      </c>
      <c r="I1723">
        <v>8.5</v>
      </c>
      <c r="J1723">
        <f>(Table1[[#This Row],[Min Dissolved Oxygen]]+Table1[[#This Row],[Max Dissolved Oxygen]])/2</f>
        <v>7.15</v>
      </c>
      <c r="K1723">
        <v>7.4</v>
      </c>
      <c r="L1723">
        <v>8.6</v>
      </c>
      <c r="M1723">
        <f>(Table1[[#This Row],[Min pH]]+Table1[[#This Row],[Max pH]])/2</f>
        <v>8</v>
      </c>
      <c r="N1723">
        <v>6898</v>
      </c>
      <c r="O1723">
        <v>21180</v>
      </c>
      <c r="P1723">
        <f>(Table1[[#This Row],[Min Conductivity]]+Table1[[#This Row],[Max Conductivity]])/2</f>
        <v>14039</v>
      </c>
      <c r="Q1723">
        <v>0.9</v>
      </c>
      <c r="R1723">
        <v>2.6</v>
      </c>
      <c r="S1723">
        <f>(Table1[[#This Row],[Min BOD]]+Table1[[#This Row],[Max BOD]])/2</f>
        <v>1.75</v>
      </c>
      <c r="T1723">
        <v>0.04</v>
      </c>
      <c r="U1723">
        <v>1.02</v>
      </c>
      <c r="V1723">
        <f>(Table1[[#This Row],[Min Nitrate N + Nitrite N]]+Table1[[#This Row],[Max Nitrate N + Nitrite N]])/2</f>
        <v>0.53</v>
      </c>
      <c r="W1723">
        <v>2</v>
      </c>
      <c r="X1723">
        <v>220</v>
      </c>
      <c r="Y1723">
        <f>(Table1[[#This Row],[Min Fecal Coliform]]+Table1[[#This Row],[Max Fecal Coliform]])/2</f>
        <v>111</v>
      </c>
      <c r="Z1723">
        <v>20</v>
      </c>
      <c r="AA1723">
        <v>1100</v>
      </c>
      <c r="AB1723">
        <f>(Table1[[#This Row],[Min Total Coliform]]+Table1[[#This Row],[Max Total Coliform]])/2</f>
        <v>560</v>
      </c>
      <c r="AC1723">
        <f>MIN(10, (Table1[[#This Row],[Avg BOD]]/4)*10)</f>
        <v>4.375</v>
      </c>
      <c r="AD1723">
        <f>MIN(10, (Table1[[#This Row],[Avg Fecal Coliform]]/600)*10)</f>
        <v>1.85</v>
      </c>
      <c r="AE1723">
        <f>MIN(10, (Table1[[#This Row],[Avg Nitrate N + Nitrite N]]/10)*10)</f>
        <v>0.53</v>
      </c>
      <c r="AF1723">
        <f>IF(OR(Table1[[#This Row],[Avg pH]]&lt;6.5,Table1[[#This Row],[Avg pH]]&gt;8.5),10,0)</f>
        <v>0</v>
      </c>
      <c r="AG1723">
        <f>MAX(0, 10-(2*Table1[[#This Row],[Avg Dissolved Oxygen]]))</f>
        <v>0</v>
      </c>
      <c r="AH1723">
        <f>(Table1[[#This Row],[Fecal Score]]*0.3) + (Table1[[#This Row],[BOD Score]]*0.25) + (Table1[[#This Row],[Nitrate Score]]*0.2) + (Table1[[#This Row],[pH Score]]*0.15) + (Table1[[#This Row],[Dissolved Oxygen Score]]*0.1)</f>
        <v>1.7547500000000003</v>
      </c>
      <c r="AI1723">
        <v>2020</v>
      </c>
    </row>
    <row r="1724" spans="1:35">
      <c r="A1724">
        <v>3954</v>
      </c>
      <c r="B1724" t="s">
        <v>297</v>
      </c>
      <c r="C1724" t="s">
        <v>1</v>
      </c>
      <c r="D1724" t="s">
        <v>294</v>
      </c>
      <c r="E1724">
        <v>12</v>
      </c>
      <c r="F1724">
        <v>30</v>
      </c>
      <c r="G1724">
        <f>(Table1[[#This Row],[Min Temperature]]+Table1[[#This Row],[Max Temperature]])/2</f>
        <v>21</v>
      </c>
      <c r="H1724">
        <v>3</v>
      </c>
      <c r="I1724">
        <v>9.6999999999999993</v>
      </c>
      <c r="J1724">
        <f>(Table1[[#This Row],[Min Dissolved Oxygen]]+Table1[[#This Row],[Max Dissolved Oxygen]])/2</f>
        <v>6.35</v>
      </c>
      <c r="K1724">
        <v>7.8</v>
      </c>
      <c r="L1724">
        <v>8.6999999999999993</v>
      </c>
      <c r="M1724">
        <f>(Table1[[#This Row],[Min pH]]+Table1[[#This Row],[Max pH]])/2</f>
        <v>8.25</v>
      </c>
      <c r="N1724">
        <v>305</v>
      </c>
      <c r="O1724">
        <v>1614</v>
      </c>
      <c r="P1724">
        <f>(Table1[[#This Row],[Min Conductivity]]+Table1[[#This Row],[Max Conductivity]])/2</f>
        <v>959.5</v>
      </c>
      <c r="Q1724">
        <v>2.1</v>
      </c>
      <c r="R1724">
        <v>8.3000000000000007</v>
      </c>
      <c r="S1724">
        <f>(Table1[[#This Row],[Min BOD]]+Table1[[#This Row],[Max BOD]])/2</f>
        <v>5.2</v>
      </c>
      <c r="T1724">
        <v>0.02</v>
      </c>
      <c r="U1724">
        <v>1.88</v>
      </c>
      <c r="V1724">
        <f>(Table1[[#This Row],[Min Nitrate N + Nitrite N]]+Table1[[#This Row],[Max Nitrate N + Nitrite N]])/2</f>
        <v>0.95</v>
      </c>
      <c r="W1724">
        <v>130</v>
      </c>
      <c r="X1724">
        <v>3300</v>
      </c>
      <c r="Y1724">
        <f>(Table1[[#This Row],[Min Fecal Coliform]]+Table1[[#This Row],[Max Fecal Coliform]])/2</f>
        <v>1715</v>
      </c>
      <c r="Z1724">
        <v>230</v>
      </c>
      <c r="AA1724">
        <v>17000</v>
      </c>
      <c r="AB1724">
        <f>(Table1[[#This Row],[Min Total Coliform]]+Table1[[#This Row],[Max Total Coliform]])/2</f>
        <v>8615</v>
      </c>
      <c r="AC1724">
        <f>MIN(10, (Table1[[#This Row],[Avg BOD]]/4)*10)</f>
        <v>10</v>
      </c>
      <c r="AD1724">
        <f>MIN(10, (Table1[[#This Row],[Avg Fecal Coliform]]/600)*10)</f>
        <v>10</v>
      </c>
      <c r="AE1724">
        <f>MIN(10, (Table1[[#This Row],[Avg Nitrate N + Nitrite N]]/10)*10)</f>
        <v>0.95</v>
      </c>
      <c r="AF1724">
        <f>IF(OR(Table1[[#This Row],[Avg pH]]&lt;6.5,Table1[[#This Row],[Avg pH]]&gt;8.5),10,0)</f>
        <v>0</v>
      </c>
      <c r="AG1724">
        <f>MAX(0, 10-(2*Table1[[#This Row],[Avg Dissolved Oxygen]]))</f>
        <v>0</v>
      </c>
      <c r="AH1724">
        <f>(Table1[[#This Row],[Fecal Score]]*0.3) + (Table1[[#This Row],[BOD Score]]*0.25) + (Table1[[#This Row],[Nitrate Score]]*0.2) + (Table1[[#This Row],[pH Score]]*0.15) + (Table1[[#This Row],[Dissolved Oxygen Score]]*0.1)</f>
        <v>5.69</v>
      </c>
      <c r="AI1724">
        <v>2020</v>
      </c>
    </row>
    <row r="1725" spans="1:35">
      <c r="A1725">
        <v>3955</v>
      </c>
      <c r="B1725" t="s">
        <v>298</v>
      </c>
      <c r="C1725" t="s">
        <v>1</v>
      </c>
      <c r="D1725" t="s">
        <v>294</v>
      </c>
      <c r="E1725">
        <v>18</v>
      </c>
      <c r="F1725">
        <v>38</v>
      </c>
      <c r="G1725">
        <f>(Table1[[#This Row],[Min Temperature]]+Table1[[#This Row],[Max Temperature]])/2</f>
        <v>28</v>
      </c>
      <c r="H1725">
        <v>4</v>
      </c>
      <c r="I1725">
        <v>8.4</v>
      </c>
      <c r="J1725">
        <f>(Table1[[#This Row],[Min Dissolved Oxygen]]+Table1[[#This Row],[Max Dissolved Oxygen]])/2</f>
        <v>6.2</v>
      </c>
      <c r="K1725">
        <v>6.6</v>
      </c>
      <c r="L1725">
        <v>8.4</v>
      </c>
      <c r="M1725">
        <f>(Table1[[#This Row],[Min pH]]+Table1[[#This Row],[Max pH]])/2</f>
        <v>7.5</v>
      </c>
      <c r="N1725">
        <v>108</v>
      </c>
      <c r="O1725">
        <v>239</v>
      </c>
      <c r="P1725">
        <f>(Table1[[#This Row],[Min Conductivity]]+Table1[[#This Row],[Max Conductivity]])/2</f>
        <v>173.5</v>
      </c>
      <c r="Q1725">
        <v>0.6</v>
      </c>
      <c r="R1725">
        <v>2.1</v>
      </c>
      <c r="S1725">
        <f>(Table1[[#This Row],[Min BOD]]+Table1[[#This Row],[Max BOD]])/2</f>
        <v>1.35</v>
      </c>
      <c r="T1725">
        <v>0.02</v>
      </c>
      <c r="U1725">
        <v>4.66</v>
      </c>
      <c r="V1725">
        <f>(Table1[[#This Row],[Min Nitrate N + Nitrite N]]+Table1[[#This Row],[Max Nitrate N + Nitrite N]])/2</f>
        <v>2.34</v>
      </c>
      <c r="W1725">
        <v>110</v>
      </c>
      <c r="X1725">
        <v>1100</v>
      </c>
      <c r="Y1725">
        <f>(Table1[[#This Row],[Min Fecal Coliform]]+Table1[[#This Row],[Max Fecal Coliform]])/2</f>
        <v>605</v>
      </c>
      <c r="Z1725">
        <v>220</v>
      </c>
      <c r="AA1725">
        <v>3500</v>
      </c>
      <c r="AB1725">
        <f>(Table1[[#This Row],[Min Total Coliform]]+Table1[[#This Row],[Max Total Coliform]])/2</f>
        <v>1860</v>
      </c>
      <c r="AC1725">
        <f>MIN(10, (Table1[[#This Row],[Avg BOD]]/4)*10)</f>
        <v>3.375</v>
      </c>
      <c r="AD1725">
        <f>MIN(10, (Table1[[#This Row],[Avg Fecal Coliform]]/600)*10)</f>
        <v>10</v>
      </c>
      <c r="AE1725">
        <f>MIN(10, (Table1[[#This Row],[Avg Nitrate N + Nitrite N]]/10)*10)</f>
        <v>2.34</v>
      </c>
      <c r="AF1725">
        <f>IF(OR(Table1[[#This Row],[Avg pH]]&lt;6.5,Table1[[#This Row],[Avg pH]]&gt;8.5),10,0)</f>
        <v>0</v>
      </c>
      <c r="AG1725">
        <f>MAX(0, 10-(2*Table1[[#This Row],[Avg Dissolved Oxygen]]))</f>
        <v>0</v>
      </c>
      <c r="AH1725">
        <f>(Table1[[#This Row],[Fecal Score]]*0.3) + (Table1[[#This Row],[BOD Score]]*0.25) + (Table1[[#This Row],[Nitrate Score]]*0.2) + (Table1[[#This Row],[pH Score]]*0.15) + (Table1[[#This Row],[Dissolved Oxygen Score]]*0.1)</f>
        <v>4.31175</v>
      </c>
      <c r="AI1725">
        <v>2020</v>
      </c>
    </row>
    <row r="1726" spans="1:35">
      <c r="A1726">
        <v>3956</v>
      </c>
      <c r="B1726" t="s">
        <v>299</v>
      </c>
      <c r="C1726" t="s">
        <v>1</v>
      </c>
      <c r="D1726" t="s">
        <v>294</v>
      </c>
      <c r="E1726">
        <v>19</v>
      </c>
      <c r="F1726">
        <v>34</v>
      </c>
      <c r="G1726">
        <f>(Table1[[#This Row],[Min Temperature]]+Table1[[#This Row],[Max Temperature]])/2</f>
        <v>26.5</v>
      </c>
      <c r="H1726">
        <v>4.5999999999999996</v>
      </c>
      <c r="I1726">
        <v>7.8</v>
      </c>
      <c r="J1726">
        <f>(Table1[[#This Row],[Min Dissolved Oxygen]]+Table1[[#This Row],[Max Dissolved Oxygen]])/2</f>
        <v>6.1999999999999993</v>
      </c>
      <c r="K1726">
        <v>6.9</v>
      </c>
      <c r="L1726">
        <v>7.9</v>
      </c>
      <c r="M1726">
        <f>(Table1[[#This Row],[Min pH]]+Table1[[#This Row],[Max pH]])/2</f>
        <v>7.4</v>
      </c>
      <c r="N1726">
        <v>112</v>
      </c>
      <c r="O1726">
        <v>209</v>
      </c>
      <c r="P1726">
        <f>(Table1[[#This Row],[Min Conductivity]]+Table1[[#This Row],[Max Conductivity]])/2</f>
        <v>160.5</v>
      </c>
      <c r="Q1726">
        <v>0.5</v>
      </c>
      <c r="R1726">
        <v>2.4</v>
      </c>
      <c r="S1726">
        <f>(Table1[[#This Row],[Min BOD]]+Table1[[#This Row],[Max BOD]])/2</f>
        <v>1.45</v>
      </c>
      <c r="T1726">
        <v>0.02</v>
      </c>
      <c r="U1726">
        <v>1.62</v>
      </c>
      <c r="V1726">
        <f>(Table1[[#This Row],[Min Nitrate N + Nitrite N]]+Table1[[#This Row],[Max Nitrate N + Nitrite N]])/2</f>
        <v>0.82000000000000006</v>
      </c>
      <c r="W1726">
        <v>20</v>
      </c>
      <c r="X1726">
        <v>2200</v>
      </c>
      <c r="Y1726">
        <f>(Table1[[#This Row],[Min Fecal Coliform]]+Table1[[#This Row],[Max Fecal Coliform]])/2</f>
        <v>1110</v>
      </c>
      <c r="Z1726">
        <v>110</v>
      </c>
      <c r="AA1726">
        <v>3500</v>
      </c>
      <c r="AB1726">
        <f>(Table1[[#This Row],[Min Total Coliform]]+Table1[[#This Row],[Max Total Coliform]])/2</f>
        <v>1805</v>
      </c>
      <c r="AC1726">
        <f>MIN(10, (Table1[[#This Row],[Avg BOD]]/4)*10)</f>
        <v>3.625</v>
      </c>
      <c r="AD1726">
        <f>MIN(10, (Table1[[#This Row],[Avg Fecal Coliform]]/600)*10)</f>
        <v>10</v>
      </c>
      <c r="AE1726">
        <f>MIN(10, (Table1[[#This Row],[Avg Nitrate N + Nitrite N]]/10)*10)</f>
        <v>0.82000000000000006</v>
      </c>
      <c r="AF1726">
        <f>IF(OR(Table1[[#This Row],[Avg pH]]&lt;6.5,Table1[[#This Row],[Avg pH]]&gt;8.5),10,0)</f>
        <v>0</v>
      </c>
      <c r="AG1726">
        <f>MAX(0, 10-(2*Table1[[#This Row],[Avg Dissolved Oxygen]]))</f>
        <v>0</v>
      </c>
      <c r="AH1726">
        <f>(Table1[[#This Row],[Fecal Score]]*0.3) + (Table1[[#This Row],[BOD Score]]*0.25) + (Table1[[#This Row],[Nitrate Score]]*0.2) + (Table1[[#This Row],[pH Score]]*0.15) + (Table1[[#This Row],[Dissolved Oxygen Score]]*0.1)</f>
        <v>4.0702499999999997</v>
      </c>
      <c r="AI1726">
        <v>2020</v>
      </c>
    </row>
    <row r="1727" spans="1:35">
      <c r="A1727">
        <v>3957</v>
      </c>
      <c r="B1727" t="s">
        <v>668</v>
      </c>
      <c r="C1727" t="s">
        <v>1</v>
      </c>
      <c r="D1727" t="s">
        <v>294</v>
      </c>
      <c r="E1727">
        <v>18</v>
      </c>
      <c r="F1727">
        <v>37</v>
      </c>
      <c r="G1727">
        <f>(Table1[[#This Row],[Min Temperature]]+Table1[[#This Row],[Max Temperature]])/2</f>
        <v>27.5</v>
      </c>
      <c r="H1727">
        <v>4.8</v>
      </c>
      <c r="I1727">
        <v>9.1999999999999993</v>
      </c>
      <c r="J1727">
        <f>(Table1[[#This Row],[Min Dissolved Oxygen]]+Table1[[#This Row],[Max Dissolved Oxygen]])/2</f>
        <v>7</v>
      </c>
      <c r="K1727">
        <v>6.6</v>
      </c>
      <c r="L1727">
        <v>8.3000000000000007</v>
      </c>
      <c r="M1727">
        <f>(Table1[[#This Row],[Min pH]]+Table1[[#This Row],[Max pH]])/2</f>
        <v>7.45</v>
      </c>
      <c r="N1727">
        <v>90</v>
      </c>
      <c r="O1727">
        <v>219</v>
      </c>
      <c r="P1727">
        <f>(Table1[[#This Row],[Min Conductivity]]+Table1[[#This Row],[Max Conductivity]])/2</f>
        <v>154.5</v>
      </c>
      <c r="Q1727">
        <v>0.6</v>
      </c>
      <c r="R1727">
        <v>2.4</v>
      </c>
      <c r="S1727">
        <f>(Table1[[#This Row],[Min BOD]]+Table1[[#This Row],[Max BOD]])/2</f>
        <v>1.5</v>
      </c>
      <c r="T1727">
        <v>0.02</v>
      </c>
      <c r="U1727">
        <v>1.07</v>
      </c>
      <c r="V1727">
        <f>(Table1[[#This Row],[Min Nitrate N + Nitrite N]]+Table1[[#This Row],[Max Nitrate N + Nitrite N]])/2</f>
        <v>0.54500000000000004</v>
      </c>
      <c r="W1727">
        <v>45</v>
      </c>
      <c r="X1727">
        <v>1300</v>
      </c>
      <c r="Y1727">
        <f>(Table1[[#This Row],[Min Fecal Coliform]]+Table1[[#This Row],[Max Fecal Coliform]])/2</f>
        <v>672.5</v>
      </c>
      <c r="Z1727">
        <v>170</v>
      </c>
      <c r="AA1727">
        <v>3500</v>
      </c>
      <c r="AB1727">
        <f>(Table1[[#This Row],[Min Total Coliform]]+Table1[[#This Row],[Max Total Coliform]])/2</f>
        <v>1835</v>
      </c>
      <c r="AC1727">
        <f>MIN(10, (Table1[[#This Row],[Avg BOD]]/4)*10)</f>
        <v>3.75</v>
      </c>
      <c r="AD1727">
        <f>MIN(10, (Table1[[#This Row],[Avg Fecal Coliform]]/600)*10)</f>
        <v>10</v>
      </c>
      <c r="AE1727">
        <f>MIN(10, (Table1[[#This Row],[Avg Nitrate N + Nitrite N]]/10)*10)</f>
        <v>0.54500000000000004</v>
      </c>
      <c r="AF1727">
        <f>IF(OR(Table1[[#This Row],[Avg pH]]&lt;6.5,Table1[[#This Row],[Avg pH]]&gt;8.5),10,0)</f>
        <v>0</v>
      </c>
      <c r="AG1727">
        <f>MAX(0, 10-(2*Table1[[#This Row],[Avg Dissolved Oxygen]]))</f>
        <v>0</v>
      </c>
      <c r="AH1727">
        <f>(Table1[[#This Row],[Fecal Score]]*0.3) + (Table1[[#This Row],[BOD Score]]*0.25) + (Table1[[#This Row],[Nitrate Score]]*0.2) + (Table1[[#This Row],[pH Score]]*0.15) + (Table1[[#This Row],[Dissolved Oxygen Score]]*0.1)</f>
        <v>4.0465</v>
      </c>
      <c r="AI1727">
        <v>2020</v>
      </c>
    </row>
    <row r="1728" spans="1:35">
      <c r="A1728">
        <v>2431</v>
      </c>
      <c r="B1728" t="s">
        <v>808</v>
      </c>
      <c r="C1728" t="s">
        <v>8</v>
      </c>
      <c r="D1728" t="s">
        <v>294</v>
      </c>
      <c r="E1728">
        <v>20</v>
      </c>
      <c r="F1728">
        <v>29</v>
      </c>
      <c r="G1728">
        <f>(Table1[[#This Row],[Min Temperature]]+Table1[[#This Row],[Max Temperature]])/2</f>
        <v>24.5</v>
      </c>
      <c r="H1728">
        <v>6.4</v>
      </c>
      <c r="I1728">
        <v>9.6</v>
      </c>
      <c r="J1728">
        <f>(Table1[[#This Row],[Min Dissolved Oxygen]]+Table1[[#This Row],[Max Dissolved Oxygen]])/2</f>
        <v>8</v>
      </c>
      <c r="K1728">
        <v>6.8</v>
      </c>
      <c r="L1728">
        <v>8.4</v>
      </c>
      <c r="M1728">
        <f>(Table1[[#This Row],[Min pH]]+Table1[[#This Row],[Max pH]])/2</f>
        <v>7.6</v>
      </c>
      <c r="N1728">
        <v>208</v>
      </c>
      <c r="O1728">
        <v>498</v>
      </c>
      <c r="P1728">
        <f>(Table1[[#This Row],[Min Conductivity]]+Table1[[#This Row],[Max Conductivity]])/2</f>
        <v>353</v>
      </c>
      <c r="Q1728">
        <v>1.3</v>
      </c>
      <c r="R1728">
        <v>2.9</v>
      </c>
      <c r="S1728">
        <f>(Table1[[#This Row],[Min BOD]]+Table1[[#This Row],[Max BOD]])/2</f>
        <v>2.1</v>
      </c>
      <c r="T1728">
        <v>0.02</v>
      </c>
      <c r="U1728">
        <v>1.67</v>
      </c>
      <c r="V1728">
        <f>(Table1[[#This Row],[Min Nitrate N + Nitrite N]]+Table1[[#This Row],[Max Nitrate N + Nitrite N]])/2</f>
        <v>0.84499999999999997</v>
      </c>
      <c r="W1728">
        <v>20</v>
      </c>
      <c r="X1728">
        <v>22000</v>
      </c>
      <c r="Y1728">
        <f>(Table1[[#This Row],[Min Fecal Coliform]]+Table1[[#This Row],[Max Fecal Coliform]])/2</f>
        <v>11010</v>
      </c>
      <c r="Z1728">
        <v>490</v>
      </c>
      <c r="AA1728">
        <v>160000</v>
      </c>
      <c r="AB1728">
        <f>(Table1[[#This Row],[Min Total Coliform]]+Table1[[#This Row],[Max Total Coliform]])/2</f>
        <v>80245</v>
      </c>
      <c r="AC1728">
        <f>MIN(10, (Table1[[#This Row],[Avg BOD]]/4)*10)</f>
        <v>5.25</v>
      </c>
      <c r="AD1728">
        <f>MIN(10, (Table1[[#This Row],[Avg Fecal Coliform]]/600)*10)</f>
        <v>10</v>
      </c>
      <c r="AE1728">
        <f>MIN(10, (Table1[[#This Row],[Avg Nitrate N + Nitrite N]]/10)*10)</f>
        <v>0.84499999999999997</v>
      </c>
      <c r="AF1728">
        <f>IF(OR(Table1[[#This Row],[Avg pH]]&lt;6.5,Table1[[#This Row],[Avg pH]]&gt;8.5),10,0)</f>
        <v>0</v>
      </c>
      <c r="AG1728">
        <f>MAX(0, 10-(2*Table1[[#This Row],[Avg Dissolved Oxygen]]))</f>
        <v>0</v>
      </c>
      <c r="AH1728">
        <f>(Table1[[#This Row],[Fecal Score]]*0.3) + (Table1[[#This Row],[BOD Score]]*0.25) + (Table1[[#This Row],[Nitrate Score]]*0.2) + (Table1[[#This Row],[pH Score]]*0.15) + (Table1[[#This Row],[Dissolved Oxygen Score]]*0.1)</f>
        <v>4.4814999999999996</v>
      </c>
      <c r="AI1728">
        <v>2020</v>
      </c>
    </row>
    <row r="1729" spans="1:35">
      <c r="A1729">
        <v>2432</v>
      </c>
      <c r="B1729" t="s">
        <v>464</v>
      </c>
      <c r="C1729" t="s">
        <v>8</v>
      </c>
      <c r="D1729" t="s">
        <v>294</v>
      </c>
      <c r="E1729">
        <v>22</v>
      </c>
      <c r="F1729">
        <v>33</v>
      </c>
      <c r="G1729">
        <f>(Table1[[#This Row],[Min Temperature]]+Table1[[#This Row],[Max Temperature]])/2</f>
        <v>27.5</v>
      </c>
      <c r="H1729">
        <v>4.5</v>
      </c>
      <c r="I1729">
        <v>12.4</v>
      </c>
      <c r="J1729">
        <f>(Table1[[#This Row],[Min Dissolved Oxygen]]+Table1[[#This Row],[Max Dissolved Oxygen]])/2</f>
        <v>8.4499999999999993</v>
      </c>
      <c r="K1729">
        <v>7.9</v>
      </c>
      <c r="L1729">
        <v>8.6999999999999993</v>
      </c>
      <c r="M1729">
        <f>(Table1[[#This Row],[Min pH]]+Table1[[#This Row],[Max pH]])/2</f>
        <v>8.3000000000000007</v>
      </c>
      <c r="N1729">
        <v>461</v>
      </c>
      <c r="O1729">
        <v>1381</v>
      </c>
      <c r="P1729">
        <f>(Table1[[#This Row],[Min Conductivity]]+Table1[[#This Row],[Max Conductivity]])/2</f>
        <v>921</v>
      </c>
      <c r="Q1729">
        <v>2.2999999999999998</v>
      </c>
      <c r="R1729">
        <v>6.3</v>
      </c>
      <c r="S1729">
        <f>(Table1[[#This Row],[Min BOD]]+Table1[[#This Row],[Max BOD]])/2</f>
        <v>4.3</v>
      </c>
      <c r="T1729">
        <v>0.02</v>
      </c>
      <c r="U1729">
        <v>2.02</v>
      </c>
      <c r="V1729">
        <f>(Table1[[#This Row],[Min Nitrate N + Nitrite N]]+Table1[[#This Row],[Max Nitrate N + Nitrite N]])/2</f>
        <v>1.02</v>
      </c>
      <c r="W1729">
        <v>2</v>
      </c>
      <c r="X1729">
        <v>14000</v>
      </c>
      <c r="Y1729">
        <f>(Table1[[#This Row],[Min Fecal Coliform]]+Table1[[#This Row],[Max Fecal Coliform]])/2</f>
        <v>7001</v>
      </c>
      <c r="Z1729">
        <v>20</v>
      </c>
      <c r="AA1729">
        <v>22000</v>
      </c>
      <c r="AB1729">
        <f>(Table1[[#This Row],[Min Total Coliform]]+Table1[[#This Row],[Max Total Coliform]])/2</f>
        <v>11010</v>
      </c>
      <c r="AC1729">
        <f>MIN(10, (Table1[[#This Row],[Avg BOD]]/4)*10)</f>
        <v>10</v>
      </c>
      <c r="AD1729">
        <f>MIN(10, (Table1[[#This Row],[Avg Fecal Coliform]]/600)*10)</f>
        <v>10</v>
      </c>
      <c r="AE1729">
        <f>MIN(10, (Table1[[#This Row],[Avg Nitrate N + Nitrite N]]/10)*10)</f>
        <v>1.02</v>
      </c>
      <c r="AF1729">
        <f>IF(OR(Table1[[#This Row],[Avg pH]]&lt;6.5,Table1[[#This Row],[Avg pH]]&gt;8.5),10,0)</f>
        <v>0</v>
      </c>
      <c r="AG1729">
        <f>MAX(0, 10-(2*Table1[[#This Row],[Avg Dissolved Oxygen]]))</f>
        <v>0</v>
      </c>
      <c r="AH1729">
        <f>(Table1[[#This Row],[Fecal Score]]*0.3) + (Table1[[#This Row],[BOD Score]]*0.25) + (Table1[[#This Row],[Nitrate Score]]*0.2) + (Table1[[#This Row],[pH Score]]*0.15) + (Table1[[#This Row],[Dissolved Oxygen Score]]*0.1)</f>
        <v>5.7039999999999997</v>
      </c>
      <c r="AI1729">
        <v>2020</v>
      </c>
    </row>
    <row r="1730" spans="1:35">
      <c r="A1730">
        <v>2433</v>
      </c>
      <c r="B1730" t="s">
        <v>465</v>
      </c>
      <c r="C1730" t="s">
        <v>8</v>
      </c>
      <c r="D1730" t="s">
        <v>294</v>
      </c>
      <c r="E1730">
        <v>23</v>
      </c>
      <c r="F1730">
        <v>32</v>
      </c>
      <c r="G1730">
        <f>(Table1[[#This Row],[Min Temperature]]+Table1[[#This Row],[Max Temperature]])/2</f>
        <v>27.5</v>
      </c>
      <c r="H1730">
        <v>2.8</v>
      </c>
      <c r="I1730">
        <v>17</v>
      </c>
      <c r="J1730">
        <f>(Table1[[#This Row],[Min Dissolved Oxygen]]+Table1[[#This Row],[Max Dissolved Oxygen]])/2</f>
        <v>9.9</v>
      </c>
      <c r="K1730">
        <v>7.7</v>
      </c>
      <c r="L1730">
        <v>8.8000000000000007</v>
      </c>
      <c r="M1730">
        <f>(Table1[[#This Row],[Min pH]]+Table1[[#This Row],[Max pH]])/2</f>
        <v>8.25</v>
      </c>
      <c r="N1730">
        <v>513</v>
      </c>
      <c r="O1730">
        <v>735</v>
      </c>
      <c r="P1730">
        <f>(Table1[[#This Row],[Min Conductivity]]+Table1[[#This Row],[Max Conductivity]])/2</f>
        <v>624</v>
      </c>
      <c r="Q1730">
        <v>3.7</v>
      </c>
      <c r="R1730">
        <v>8.8000000000000007</v>
      </c>
      <c r="S1730">
        <f>(Table1[[#This Row],[Min BOD]]+Table1[[#This Row],[Max BOD]])/2</f>
        <v>6.25</v>
      </c>
      <c r="T1730">
        <v>0.23</v>
      </c>
      <c r="U1730">
        <v>8.91</v>
      </c>
      <c r="V1730">
        <f>(Table1[[#This Row],[Min Nitrate N + Nitrite N]]+Table1[[#This Row],[Max Nitrate N + Nitrite N]])/2</f>
        <v>4.57</v>
      </c>
      <c r="W1730">
        <v>2</v>
      </c>
      <c r="X1730">
        <v>1700</v>
      </c>
      <c r="Y1730">
        <f>(Table1[[#This Row],[Min Fecal Coliform]]+Table1[[#This Row],[Max Fecal Coliform]])/2</f>
        <v>851</v>
      </c>
      <c r="Z1730">
        <v>36</v>
      </c>
      <c r="AA1730">
        <v>4900</v>
      </c>
      <c r="AB1730">
        <f>(Table1[[#This Row],[Min Total Coliform]]+Table1[[#This Row],[Max Total Coliform]])/2</f>
        <v>2468</v>
      </c>
      <c r="AC1730">
        <f>MIN(10, (Table1[[#This Row],[Avg BOD]]/4)*10)</f>
        <v>10</v>
      </c>
      <c r="AD1730">
        <f>MIN(10, (Table1[[#This Row],[Avg Fecal Coliform]]/600)*10)</f>
        <v>10</v>
      </c>
      <c r="AE1730">
        <f>MIN(10, (Table1[[#This Row],[Avg Nitrate N + Nitrite N]]/10)*10)</f>
        <v>4.57</v>
      </c>
      <c r="AF1730">
        <f>IF(OR(Table1[[#This Row],[Avg pH]]&lt;6.5,Table1[[#This Row],[Avg pH]]&gt;8.5),10,0)</f>
        <v>0</v>
      </c>
      <c r="AG1730">
        <f>MAX(0, 10-(2*Table1[[#This Row],[Avg Dissolved Oxygen]]))</f>
        <v>0</v>
      </c>
      <c r="AH1730">
        <f>(Table1[[#This Row],[Fecal Score]]*0.3) + (Table1[[#This Row],[BOD Score]]*0.25) + (Table1[[#This Row],[Nitrate Score]]*0.2) + (Table1[[#This Row],[pH Score]]*0.15) + (Table1[[#This Row],[Dissolved Oxygen Score]]*0.1)</f>
        <v>6.4139999999999997</v>
      </c>
      <c r="AI1730">
        <v>2020</v>
      </c>
    </row>
    <row r="1731" spans="1:35">
      <c r="A1731">
        <v>2434</v>
      </c>
      <c r="B1731" t="s">
        <v>302</v>
      </c>
      <c r="C1731" t="s">
        <v>8</v>
      </c>
      <c r="D1731" t="s">
        <v>294</v>
      </c>
      <c r="E1731">
        <v>20</v>
      </c>
      <c r="F1731">
        <v>32</v>
      </c>
      <c r="G1731">
        <f>(Table1[[#This Row],[Min Temperature]]+Table1[[#This Row],[Max Temperature]])/2</f>
        <v>26</v>
      </c>
      <c r="H1731">
        <v>3.1</v>
      </c>
      <c r="I1731">
        <v>10.9</v>
      </c>
      <c r="J1731">
        <f>(Table1[[#This Row],[Min Dissolved Oxygen]]+Table1[[#This Row],[Max Dissolved Oxygen]])/2</f>
        <v>7</v>
      </c>
      <c r="K1731">
        <v>7.4</v>
      </c>
      <c r="L1731">
        <v>8.5</v>
      </c>
      <c r="M1731">
        <f>(Table1[[#This Row],[Min pH]]+Table1[[#This Row],[Max pH]])/2</f>
        <v>7.95</v>
      </c>
      <c r="N1731">
        <v>267</v>
      </c>
      <c r="O1731">
        <v>1279</v>
      </c>
      <c r="P1731">
        <f>(Table1[[#This Row],[Min Conductivity]]+Table1[[#This Row],[Max Conductivity]])/2</f>
        <v>773</v>
      </c>
      <c r="Q1731">
        <v>3.5</v>
      </c>
      <c r="R1731">
        <v>6.7</v>
      </c>
      <c r="S1731">
        <f>(Table1[[#This Row],[Min BOD]]+Table1[[#This Row],[Max BOD]])/2</f>
        <v>5.0999999999999996</v>
      </c>
      <c r="T1731">
        <v>0.02</v>
      </c>
      <c r="U1731">
        <v>14.57</v>
      </c>
      <c r="V1731">
        <f>(Table1[[#This Row],[Min Nitrate N + Nitrite N]]+Table1[[#This Row],[Max Nitrate N + Nitrite N]])/2</f>
        <v>7.2949999999999999</v>
      </c>
      <c r="W1731">
        <v>2</v>
      </c>
      <c r="X1731">
        <v>7900</v>
      </c>
      <c r="Y1731">
        <f>(Table1[[#This Row],[Min Fecal Coliform]]+Table1[[#This Row],[Max Fecal Coliform]])/2</f>
        <v>3951</v>
      </c>
      <c r="Z1731">
        <v>78</v>
      </c>
      <c r="AA1731">
        <v>24000</v>
      </c>
      <c r="AB1731">
        <f>(Table1[[#This Row],[Min Total Coliform]]+Table1[[#This Row],[Max Total Coliform]])/2</f>
        <v>12039</v>
      </c>
      <c r="AC1731">
        <f>MIN(10, (Table1[[#This Row],[Avg BOD]]/4)*10)</f>
        <v>10</v>
      </c>
      <c r="AD1731">
        <f>MIN(10, (Table1[[#This Row],[Avg Fecal Coliform]]/600)*10)</f>
        <v>10</v>
      </c>
      <c r="AE1731">
        <f>MIN(10, (Table1[[#This Row],[Avg Nitrate N + Nitrite N]]/10)*10)</f>
        <v>7.2949999999999999</v>
      </c>
      <c r="AF1731">
        <f>IF(OR(Table1[[#This Row],[Avg pH]]&lt;6.5,Table1[[#This Row],[Avg pH]]&gt;8.5),10,0)</f>
        <v>0</v>
      </c>
      <c r="AG1731">
        <f>MAX(0, 10-(2*Table1[[#This Row],[Avg Dissolved Oxygen]]))</f>
        <v>0</v>
      </c>
      <c r="AH1731">
        <f>(Table1[[#This Row],[Fecal Score]]*0.3) + (Table1[[#This Row],[BOD Score]]*0.25) + (Table1[[#This Row],[Nitrate Score]]*0.2) + (Table1[[#This Row],[pH Score]]*0.15) + (Table1[[#This Row],[Dissolved Oxygen Score]]*0.1)</f>
        <v>6.9589999999999996</v>
      </c>
      <c r="AI1731">
        <v>2020</v>
      </c>
    </row>
    <row r="1732" spans="1:35">
      <c r="A1732">
        <v>2435</v>
      </c>
      <c r="B1732" t="s">
        <v>303</v>
      </c>
      <c r="C1732" t="s">
        <v>8</v>
      </c>
      <c r="D1732" t="s">
        <v>294</v>
      </c>
      <c r="E1732">
        <v>22</v>
      </c>
      <c r="F1732">
        <v>32</v>
      </c>
      <c r="G1732">
        <f>(Table1[[#This Row],[Min Temperature]]+Table1[[#This Row],[Max Temperature]])/2</f>
        <v>27</v>
      </c>
      <c r="H1732">
        <v>2.9</v>
      </c>
      <c r="I1732">
        <v>18.100000000000001</v>
      </c>
      <c r="J1732">
        <f>(Table1[[#This Row],[Min Dissolved Oxygen]]+Table1[[#This Row],[Max Dissolved Oxygen]])/2</f>
        <v>10.5</v>
      </c>
      <c r="K1732">
        <v>7.9</v>
      </c>
      <c r="L1732">
        <v>8.9</v>
      </c>
      <c r="M1732">
        <f>(Table1[[#This Row],[Min pH]]+Table1[[#This Row],[Max pH]])/2</f>
        <v>8.4</v>
      </c>
      <c r="N1732">
        <v>424</v>
      </c>
      <c r="O1732">
        <v>1155</v>
      </c>
      <c r="P1732">
        <f>(Table1[[#This Row],[Min Conductivity]]+Table1[[#This Row],[Max Conductivity]])/2</f>
        <v>789.5</v>
      </c>
      <c r="Q1732">
        <v>3.6</v>
      </c>
      <c r="R1732">
        <v>8.6999999999999993</v>
      </c>
      <c r="S1732">
        <f>(Table1[[#This Row],[Min BOD]]+Table1[[#This Row],[Max BOD]])/2</f>
        <v>6.1499999999999995</v>
      </c>
      <c r="T1732">
        <v>0.02</v>
      </c>
      <c r="U1732">
        <v>6.88</v>
      </c>
      <c r="V1732">
        <f>(Table1[[#This Row],[Min Nitrate N + Nitrite N]]+Table1[[#This Row],[Max Nitrate N + Nitrite N]])/2</f>
        <v>3.4499999999999997</v>
      </c>
      <c r="W1732">
        <v>2</v>
      </c>
      <c r="X1732">
        <v>11000</v>
      </c>
      <c r="Y1732">
        <f>(Table1[[#This Row],[Min Fecal Coliform]]+Table1[[#This Row],[Max Fecal Coliform]])/2</f>
        <v>5501</v>
      </c>
      <c r="Z1732">
        <v>2</v>
      </c>
      <c r="AA1732">
        <v>22000</v>
      </c>
      <c r="AB1732">
        <f>(Table1[[#This Row],[Min Total Coliform]]+Table1[[#This Row],[Max Total Coliform]])/2</f>
        <v>11001</v>
      </c>
      <c r="AC1732">
        <f>MIN(10, (Table1[[#This Row],[Avg BOD]]/4)*10)</f>
        <v>10</v>
      </c>
      <c r="AD1732">
        <f>MIN(10, (Table1[[#This Row],[Avg Fecal Coliform]]/600)*10)</f>
        <v>10</v>
      </c>
      <c r="AE1732">
        <f>MIN(10, (Table1[[#This Row],[Avg Nitrate N + Nitrite N]]/10)*10)</f>
        <v>3.4499999999999997</v>
      </c>
      <c r="AF1732">
        <f>IF(OR(Table1[[#This Row],[Avg pH]]&lt;6.5,Table1[[#This Row],[Avg pH]]&gt;8.5),10,0)</f>
        <v>0</v>
      </c>
      <c r="AG1732">
        <f>MAX(0, 10-(2*Table1[[#This Row],[Avg Dissolved Oxygen]]))</f>
        <v>0</v>
      </c>
      <c r="AH1732">
        <f>(Table1[[#This Row],[Fecal Score]]*0.3) + (Table1[[#This Row],[BOD Score]]*0.25) + (Table1[[#This Row],[Nitrate Score]]*0.2) + (Table1[[#This Row],[pH Score]]*0.15) + (Table1[[#This Row],[Dissolved Oxygen Score]]*0.1)</f>
        <v>6.1899999999999995</v>
      </c>
      <c r="AI1732">
        <v>2020</v>
      </c>
    </row>
    <row r="1733" spans="1:35">
      <c r="A1733">
        <v>2436</v>
      </c>
      <c r="B1733" t="s">
        <v>304</v>
      </c>
      <c r="C1733" t="s">
        <v>8</v>
      </c>
      <c r="D1733" t="s">
        <v>294</v>
      </c>
      <c r="E1733">
        <v>15</v>
      </c>
      <c r="F1733">
        <v>33</v>
      </c>
      <c r="G1733">
        <f>(Table1[[#This Row],[Min Temperature]]+Table1[[#This Row],[Max Temperature]])/2</f>
        <v>24</v>
      </c>
      <c r="H1733">
        <v>3.5</v>
      </c>
      <c r="I1733">
        <v>12.3</v>
      </c>
      <c r="J1733">
        <f>(Table1[[#This Row],[Min Dissolved Oxygen]]+Table1[[#This Row],[Max Dissolved Oxygen]])/2</f>
        <v>7.9</v>
      </c>
      <c r="K1733">
        <v>7.2</v>
      </c>
      <c r="L1733">
        <v>8.5</v>
      </c>
      <c r="M1733">
        <f>(Table1[[#This Row],[Min pH]]+Table1[[#This Row],[Max pH]])/2</f>
        <v>7.85</v>
      </c>
      <c r="N1733">
        <v>288</v>
      </c>
      <c r="O1733">
        <v>519</v>
      </c>
      <c r="P1733">
        <f>(Table1[[#This Row],[Min Conductivity]]+Table1[[#This Row],[Max Conductivity]])/2</f>
        <v>403.5</v>
      </c>
      <c r="Q1733">
        <v>3.3</v>
      </c>
      <c r="R1733">
        <v>8.4</v>
      </c>
      <c r="S1733">
        <f>(Table1[[#This Row],[Min BOD]]+Table1[[#This Row],[Max BOD]])/2</f>
        <v>5.85</v>
      </c>
      <c r="T1733">
        <v>0.19</v>
      </c>
      <c r="U1733">
        <v>4.29</v>
      </c>
      <c r="V1733">
        <f>(Table1[[#This Row],[Min Nitrate N + Nitrite N]]+Table1[[#This Row],[Max Nitrate N + Nitrite N]])/2</f>
        <v>2.2400000000000002</v>
      </c>
      <c r="W1733">
        <v>2</v>
      </c>
      <c r="X1733">
        <v>7900</v>
      </c>
      <c r="Y1733">
        <f>(Table1[[#This Row],[Min Fecal Coliform]]+Table1[[#This Row],[Max Fecal Coliform]])/2</f>
        <v>3951</v>
      </c>
      <c r="Z1733">
        <v>45</v>
      </c>
      <c r="AA1733">
        <v>24000</v>
      </c>
      <c r="AB1733">
        <f>(Table1[[#This Row],[Min Total Coliform]]+Table1[[#This Row],[Max Total Coliform]])/2</f>
        <v>12022.5</v>
      </c>
      <c r="AC1733">
        <f>MIN(10, (Table1[[#This Row],[Avg BOD]]/4)*10)</f>
        <v>10</v>
      </c>
      <c r="AD1733">
        <f>MIN(10, (Table1[[#This Row],[Avg Fecal Coliform]]/600)*10)</f>
        <v>10</v>
      </c>
      <c r="AE1733">
        <f>MIN(10, (Table1[[#This Row],[Avg Nitrate N + Nitrite N]]/10)*10)</f>
        <v>2.2400000000000002</v>
      </c>
      <c r="AF1733">
        <f>IF(OR(Table1[[#This Row],[Avg pH]]&lt;6.5,Table1[[#This Row],[Avg pH]]&gt;8.5),10,0)</f>
        <v>0</v>
      </c>
      <c r="AG1733">
        <f>MAX(0, 10-(2*Table1[[#This Row],[Avg Dissolved Oxygen]]))</f>
        <v>0</v>
      </c>
      <c r="AH1733">
        <f>(Table1[[#This Row],[Fecal Score]]*0.3) + (Table1[[#This Row],[BOD Score]]*0.25) + (Table1[[#This Row],[Nitrate Score]]*0.2) + (Table1[[#This Row],[pH Score]]*0.15) + (Table1[[#This Row],[Dissolved Oxygen Score]]*0.1)</f>
        <v>5.9480000000000004</v>
      </c>
      <c r="AI1733">
        <v>2020</v>
      </c>
    </row>
    <row r="1734" spans="1:35">
      <c r="A1734">
        <v>3962</v>
      </c>
      <c r="B1734" t="s">
        <v>305</v>
      </c>
      <c r="C1734" t="s">
        <v>8</v>
      </c>
      <c r="D1734" t="s">
        <v>294</v>
      </c>
      <c r="E1734">
        <v>16</v>
      </c>
      <c r="F1734">
        <v>32</v>
      </c>
      <c r="G1734">
        <f>(Table1[[#This Row],[Min Temperature]]+Table1[[#This Row],[Max Temperature]])/2</f>
        <v>24</v>
      </c>
      <c r="H1734">
        <v>5.4</v>
      </c>
      <c r="I1734">
        <v>8.4</v>
      </c>
      <c r="J1734">
        <f>(Table1[[#This Row],[Min Dissolved Oxygen]]+Table1[[#This Row],[Max Dissolved Oxygen]])/2</f>
        <v>6.9</v>
      </c>
      <c r="K1734">
        <v>7.1</v>
      </c>
      <c r="L1734">
        <v>8.1999999999999993</v>
      </c>
      <c r="M1734">
        <f>(Table1[[#This Row],[Min pH]]+Table1[[#This Row],[Max pH]])/2</f>
        <v>7.6499999999999995</v>
      </c>
      <c r="N1734">
        <v>176</v>
      </c>
      <c r="O1734">
        <v>369</v>
      </c>
      <c r="P1734">
        <f>(Table1[[#This Row],[Min Conductivity]]+Table1[[#This Row],[Max Conductivity]])/2</f>
        <v>272.5</v>
      </c>
      <c r="Q1734">
        <v>0.9</v>
      </c>
      <c r="R1734">
        <v>2.7</v>
      </c>
      <c r="S1734">
        <f>(Table1[[#This Row],[Min BOD]]+Table1[[#This Row],[Max BOD]])/2</f>
        <v>1.8</v>
      </c>
      <c r="T1734">
        <v>0.02</v>
      </c>
      <c r="U1734">
        <v>2.2999999999999998</v>
      </c>
      <c r="V1734">
        <f>(Table1[[#This Row],[Min Nitrate N + Nitrite N]]+Table1[[#This Row],[Max Nitrate N + Nitrite N]])/2</f>
        <v>1.1599999999999999</v>
      </c>
      <c r="W1734">
        <v>220</v>
      </c>
      <c r="X1734">
        <v>3300</v>
      </c>
      <c r="Y1734">
        <f>(Table1[[#This Row],[Min Fecal Coliform]]+Table1[[#This Row],[Max Fecal Coliform]])/2</f>
        <v>1760</v>
      </c>
      <c r="Z1734">
        <v>790</v>
      </c>
      <c r="AA1734">
        <v>7900</v>
      </c>
      <c r="AB1734">
        <f>(Table1[[#This Row],[Min Total Coliform]]+Table1[[#This Row],[Max Total Coliform]])/2</f>
        <v>4345</v>
      </c>
      <c r="AC1734">
        <f>MIN(10, (Table1[[#This Row],[Avg BOD]]/4)*10)</f>
        <v>4.5</v>
      </c>
      <c r="AD1734">
        <f>MIN(10, (Table1[[#This Row],[Avg Fecal Coliform]]/600)*10)</f>
        <v>10</v>
      </c>
      <c r="AE1734">
        <f>MIN(10, (Table1[[#This Row],[Avg Nitrate N + Nitrite N]]/10)*10)</f>
        <v>1.1599999999999999</v>
      </c>
      <c r="AF1734">
        <f>IF(OR(Table1[[#This Row],[Avg pH]]&lt;6.5,Table1[[#This Row],[Avg pH]]&gt;8.5),10,0)</f>
        <v>0</v>
      </c>
      <c r="AG1734">
        <f>MAX(0, 10-(2*Table1[[#This Row],[Avg Dissolved Oxygen]]))</f>
        <v>0</v>
      </c>
      <c r="AH1734">
        <f>(Table1[[#This Row],[Fecal Score]]*0.3) + (Table1[[#This Row],[BOD Score]]*0.25) + (Table1[[#This Row],[Nitrate Score]]*0.2) + (Table1[[#This Row],[pH Score]]*0.15) + (Table1[[#This Row],[Dissolved Oxygen Score]]*0.1)</f>
        <v>4.3570000000000002</v>
      </c>
      <c r="AI1734">
        <v>2020</v>
      </c>
    </row>
    <row r="1735" spans="1:35">
      <c r="A1735">
        <v>3963</v>
      </c>
      <c r="B1735" t="s">
        <v>306</v>
      </c>
      <c r="C1735" t="s">
        <v>8</v>
      </c>
      <c r="D1735" t="s">
        <v>294</v>
      </c>
      <c r="E1735">
        <v>19</v>
      </c>
      <c r="F1735">
        <v>29</v>
      </c>
      <c r="G1735">
        <f>(Table1[[#This Row],[Min Temperature]]+Table1[[#This Row],[Max Temperature]])/2</f>
        <v>24</v>
      </c>
      <c r="H1735">
        <v>2.8</v>
      </c>
      <c r="I1735">
        <v>10.1</v>
      </c>
      <c r="J1735">
        <f>(Table1[[#This Row],[Min Dissolved Oxygen]]+Table1[[#This Row],[Max Dissolved Oxygen]])/2</f>
        <v>6.4499999999999993</v>
      </c>
      <c r="K1735">
        <v>7.3</v>
      </c>
      <c r="L1735">
        <v>8</v>
      </c>
      <c r="M1735">
        <f>(Table1[[#This Row],[Min pH]]+Table1[[#This Row],[Max pH]])/2</f>
        <v>7.65</v>
      </c>
      <c r="N1735">
        <v>246</v>
      </c>
      <c r="O1735">
        <v>1080</v>
      </c>
      <c r="P1735">
        <f>(Table1[[#This Row],[Min Conductivity]]+Table1[[#This Row],[Max Conductivity]])/2</f>
        <v>663</v>
      </c>
      <c r="Q1735">
        <v>2</v>
      </c>
      <c r="R1735">
        <v>8.4</v>
      </c>
      <c r="S1735">
        <f>(Table1[[#This Row],[Min BOD]]+Table1[[#This Row],[Max BOD]])/2</f>
        <v>5.2</v>
      </c>
      <c r="T1735">
        <v>0.02</v>
      </c>
      <c r="U1735">
        <v>2.8</v>
      </c>
      <c r="V1735">
        <f>(Table1[[#This Row],[Min Nitrate N + Nitrite N]]+Table1[[#This Row],[Max Nitrate N + Nitrite N]])/2</f>
        <v>1.41</v>
      </c>
      <c r="W1735">
        <v>220</v>
      </c>
      <c r="X1735">
        <v>7900</v>
      </c>
      <c r="Y1735">
        <f>(Table1[[#This Row],[Min Fecal Coliform]]+Table1[[#This Row],[Max Fecal Coliform]])/2</f>
        <v>4060</v>
      </c>
      <c r="Z1735">
        <v>790</v>
      </c>
      <c r="AA1735">
        <v>13000</v>
      </c>
      <c r="AB1735">
        <f>(Table1[[#This Row],[Min Total Coliform]]+Table1[[#This Row],[Max Total Coliform]])/2</f>
        <v>6895</v>
      </c>
      <c r="AC1735">
        <f>MIN(10, (Table1[[#This Row],[Avg BOD]]/4)*10)</f>
        <v>10</v>
      </c>
      <c r="AD1735">
        <f>MIN(10, (Table1[[#This Row],[Avg Fecal Coliform]]/600)*10)</f>
        <v>10</v>
      </c>
      <c r="AE1735">
        <f>MIN(10, (Table1[[#This Row],[Avg Nitrate N + Nitrite N]]/10)*10)</f>
        <v>1.41</v>
      </c>
      <c r="AF1735">
        <f>IF(OR(Table1[[#This Row],[Avg pH]]&lt;6.5,Table1[[#This Row],[Avg pH]]&gt;8.5),10,0)</f>
        <v>0</v>
      </c>
      <c r="AG1735">
        <f>MAX(0, 10-(2*Table1[[#This Row],[Avg Dissolved Oxygen]]))</f>
        <v>0</v>
      </c>
      <c r="AH1735">
        <f>(Table1[[#This Row],[Fecal Score]]*0.3) + (Table1[[#This Row],[BOD Score]]*0.25) + (Table1[[#This Row],[Nitrate Score]]*0.2) + (Table1[[#This Row],[pH Score]]*0.15) + (Table1[[#This Row],[Dissolved Oxygen Score]]*0.1)</f>
        <v>5.782</v>
      </c>
      <c r="AI1735">
        <v>2020</v>
      </c>
    </row>
    <row r="1736" spans="1:35">
      <c r="A1736">
        <v>1396</v>
      </c>
      <c r="B1736" t="s">
        <v>670</v>
      </c>
      <c r="C1736" t="s">
        <v>1</v>
      </c>
      <c r="D1736" t="s">
        <v>308</v>
      </c>
      <c r="E1736">
        <v>27</v>
      </c>
      <c r="F1736">
        <v>32</v>
      </c>
      <c r="G1736">
        <f>(Table1[[#This Row],[Min Temperature]]+Table1[[#This Row],[Max Temperature]])/2</f>
        <v>29.5</v>
      </c>
      <c r="H1736">
        <v>5.2</v>
      </c>
      <c r="I1736">
        <v>6.6</v>
      </c>
      <c r="J1736">
        <f>(Table1[[#This Row],[Min Dissolved Oxygen]]+Table1[[#This Row],[Max Dissolved Oxygen]])/2</f>
        <v>5.9</v>
      </c>
      <c r="K1736">
        <v>7.2</v>
      </c>
      <c r="L1736">
        <v>7.5</v>
      </c>
      <c r="M1736">
        <f>(Table1[[#This Row],[Min pH]]+Table1[[#This Row],[Max pH]])/2</f>
        <v>7.35</v>
      </c>
      <c r="N1736">
        <v>182</v>
      </c>
      <c r="O1736">
        <v>905</v>
      </c>
      <c r="P1736">
        <f>(Table1[[#This Row],[Min Conductivity]]+Table1[[#This Row],[Max Conductivity]])/2</f>
        <v>543.5</v>
      </c>
      <c r="Q1736">
        <v>0.8</v>
      </c>
      <c r="R1736">
        <v>2</v>
      </c>
      <c r="S1736">
        <f>(Table1[[#This Row],[Min BOD]]+Table1[[#This Row],[Max BOD]])/2</f>
        <v>1.4</v>
      </c>
      <c r="T1736">
        <v>0.05</v>
      </c>
      <c r="U1736">
        <v>0.92</v>
      </c>
      <c r="V1736">
        <f>(Table1[[#This Row],[Min Nitrate N + Nitrite N]]+Table1[[#This Row],[Max Nitrate N + Nitrite N]])/2</f>
        <v>0.48500000000000004</v>
      </c>
      <c r="W1736">
        <v>13</v>
      </c>
      <c r="X1736">
        <v>1600</v>
      </c>
      <c r="Y1736">
        <f>(Table1[[#This Row],[Min Fecal Coliform]]+Table1[[#This Row],[Max Fecal Coliform]])/2</f>
        <v>806.5</v>
      </c>
      <c r="Z1736">
        <v>23</v>
      </c>
      <c r="AA1736">
        <v>1600</v>
      </c>
      <c r="AB1736">
        <f>(Table1[[#This Row],[Min Total Coliform]]+Table1[[#This Row],[Max Total Coliform]])/2</f>
        <v>811.5</v>
      </c>
      <c r="AC1736">
        <f>MIN(10, (Table1[[#This Row],[Avg BOD]]/4)*10)</f>
        <v>3.5</v>
      </c>
      <c r="AD1736">
        <f>MIN(10, (Table1[[#This Row],[Avg Fecal Coliform]]/600)*10)</f>
        <v>10</v>
      </c>
      <c r="AE1736">
        <f>MIN(10, (Table1[[#This Row],[Avg Nitrate N + Nitrite N]]/10)*10)</f>
        <v>0.48499999999999999</v>
      </c>
      <c r="AF1736">
        <f>IF(OR(Table1[[#This Row],[Avg pH]]&lt;6.5,Table1[[#This Row],[Avg pH]]&gt;8.5),10,0)</f>
        <v>0</v>
      </c>
      <c r="AG1736">
        <f>MAX(0, 10-(2*Table1[[#This Row],[Avg Dissolved Oxygen]]))</f>
        <v>0</v>
      </c>
      <c r="AH1736">
        <f>(Table1[[#This Row],[Fecal Score]]*0.3) + (Table1[[#This Row],[BOD Score]]*0.25) + (Table1[[#This Row],[Nitrate Score]]*0.2) + (Table1[[#This Row],[pH Score]]*0.15) + (Table1[[#This Row],[Dissolved Oxygen Score]]*0.1)</f>
        <v>3.972</v>
      </c>
      <c r="AI1736">
        <v>2020</v>
      </c>
    </row>
    <row r="1737" spans="1:35">
      <c r="A1737">
        <v>1686</v>
      </c>
      <c r="B1737" t="s">
        <v>671</v>
      </c>
      <c r="C1737" t="s">
        <v>1</v>
      </c>
      <c r="D1737" t="s">
        <v>308</v>
      </c>
      <c r="E1737">
        <v>28</v>
      </c>
      <c r="F1737">
        <v>28</v>
      </c>
      <c r="G1737">
        <f>(Table1[[#This Row],[Min Temperature]]+Table1[[#This Row],[Max Temperature]])/2</f>
        <v>28</v>
      </c>
      <c r="H1737">
        <v>4</v>
      </c>
      <c r="I1737">
        <v>7</v>
      </c>
      <c r="J1737">
        <f>(Table1[[#This Row],[Min Dissolved Oxygen]]+Table1[[#This Row],[Max Dissolved Oxygen]])/2</f>
        <v>5.5</v>
      </c>
      <c r="K1737">
        <v>6.9</v>
      </c>
      <c r="L1737">
        <v>7.2</v>
      </c>
      <c r="M1737">
        <f>(Table1[[#This Row],[Min pH]]+Table1[[#This Row],[Max pH]])/2</f>
        <v>7.0500000000000007</v>
      </c>
      <c r="N1737">
        <v>287</v>
      </c>
      <c r="O1737">
        <v>332</v>
      </c>
      <c r="P1737">
        <f>(Table1[[#This Row],[Min Conductivity]]+Table1[[#This Row],[Max Conductivity]])/2</f>
        <v>309.5</v>
      </c>
      <c r="Q1737">
        <v>1</v>
      </c>
      <c r="R1737">
        <v>1.5</v>
      </c>
      <c r="S1737">
        <f>(Table1[[#This Row],[Min BOD]]+Table1[[#This Row],[Max BOD]])/2</f>
        <v>1.25</v>
      </c>
      <c r="T1737">
        <v>0.02</v>
      </c>
      <c r="U1737">
        <v>1.42</v>
      </c>
      <c r="V1737">
        <f>(Table1[[#This Row],[Min Nitrate N + Nitrite N]]+Table1[[#This Row],[Max Nitrate N + Nitrite N]])/2</f>
        <v>0.72</v>
      </c>
      <c r="W1737">
        <v>240</v>
      </c>
      <c r="X1737">
        <v>1600</v>
      </c>
      <c r="Y1737">
        <f>(Table1[[#This Row],[Min Fecal Coliform]]+Table1[[#This Row],[Max Fecal Coliform]])/2</f>
        <v>920</v>
      </c>
      <c r="Z1737">
        <v>1600</v>
      </c>
      <c r="AA1737">
        <v>1600</v>
      </c>
      <c r="AB1737">
        <f>(Table1[[#This Row],[Min Total Coliform]]+Table1[[#This Row],[Max Total Coliform]])/2</f>
        <v>1600</v>
      </c>
      <c r="AC1737">
        <f>MIN(10, (Table1[[#This Row],[Avg BOD]]/4)*10)</f>
        <v>3.125</v>
      </c>
      <c r="AD1737">
        <f>MIN(10, (Table1[[#This Row],[Avg Fecal Coliform]]/600)*10)</f>
        <v>10</v>
      </c>
      <c r="AE1737">
        <f>MIN(10, (Table1[[#This Row],[Avg Nitrate N + Nitrite N]]/10)*10)</f>
        <v>0.72</v>
      </c>
      <c r="AF1737">
        <f>IF(OR(Table1[[#This Row],[Avg pH]]&lt;6.5,Table1[[#This Row],[Avg pH]]&gt;8.5),10,0)</f>
        <v>0</v>
      </c>
      <c r="AG1737">
        <f>MAX(0, 10-(2*Table1[[#This Row],[Avg Dissolved Oxygen]]))</f>
        <v>0</v>
      </c>
      <c r="AH1737">
        <f>(Table1[[#This Row],[Fecal Score]]*0.3) + (Table1[[#This Row],[BOD Score]]*0.25) + (Table1[[#This Row],[Nitrate Score]]*0.2) + (Table1[[#This Row],[pH Score]]*0.15) + (Table1[[#This Row],[Dissolved Oxygen Score]]*0.1)</f>
        <v>3.9252500000000001</v>
      </c>
      <c r="AI1737">
        <v>2020</v>
      </c>
    </row>
    <row r="1738" spans="1:35">
      <c r="A1738">
        <v>4634</v>
      </c>
      <c r="B1738" t="s">
        <v>672</v>
      </c>
      <c r="C1738" t="s">
        <v>1</v>
      </c>
      <c r="D1738" t="s">
        <v>308</v>
      </c>
      <c r="E1738">
        <v>13</v>
      </c>
      <c r="F1738">
        <v>32</v>
      </c>
      <c r="G1738">
        <f>(Table1[[#This Row],[Min Temperature]]+Table1[[#This Row],[Max Temperature]])/2</f>
        <v>22.5</v>
      </c>
      <c r="H1738">
        <v>5.0999999999999996</v>
      </c>
      <c r="I1738">
        <v>8.5</v>
      </c>
      <c r="J1738">
        <f>(Table1[[#This Row],[Min Dissolved Oxygen]]+Table1[[#This Row],[Max Dissolved Oxygen]])/2</f>
        <v>6.8</v>
      </c>
      <c r="K1738">
        <v>7.2</v>
      </c>
      <c r="L1738">
        <v>8.8000000000000007</v>
      </c>
      <c r="M1738">
        <f>(Table1[[#This Row],[Min pH]]+Table1[[#This Row],[Max pH]])/2</f>
        <v>8</v>
      </c>
      <c r="N1738">
        <v>218</v>
      </c>
      <c r="O1738">
        <v>1542</v>
      </c>
      <c r="P1738">
        <f>(Table1[[#This Row],[Min Conductivity]]+Table1[[#This Row],[Max Conductivity]])/2</f>
        <v>880</v>
      </c>
      <c r="Q1738">
        <v>1.5</v>
      </c>
      <c r="R1738">
        <v>11</v>
      </c>
      <c r="S1738">
        <f>(Table1[[#This Row],[Min BOD]]+Table1[[#This Row],[Max BOD]])/2</f>
        <v>6.25</v>
      </c>
      <c r="T1738">
        <v>0.03</v>
      </c>
      <c r="U1738">
        <v>0.82</v>
      </c>
      <c r="V1738">
        <f>(Table1[[#This Row],[Min Nitrate N + Nitrite N]]+Table1[[#This Row],[Max Nitrate N + Nitrite N]])/2</f>
        <v>0.42499999999999999</v>
      </c>
      <c r="W1738">
        <v>2</v>
      </c>
      <c r="X1738">
        <v>3900</v>
      </c>
      <c r="Y1738">
        <f>(Table1[[#This Row],[Min Fecal Coliform]]+Table1[[#This Row],[Max Fecal Coliform]])/2</f>
        <v>1951</v>
      </c>
      <c r="Z1738">
        <v>1600</v>
      </c>
      <c r="AA1738">
        <v>11000</v>
      </c>
      <c r="AB1738">
        <f>(Table1[[#This Row],[Min Total Coliform]]+Table1[[#This Row],[Max Total Coliform]])/2</f>
        <v>6300</v>
      </c>
      <c r="AC1738">
        <f>MIN(10, (Table1[[#This Row],[Avg BOD]]/4)*10)</f>
        <v>10</v>
      </c>
      <c r="AD1738">
        <f>MIN(10, (Table1[[#This Row],[Avg Fecal Coliform]]/600)*10)</f>
        <v>10</v>
      </c>
      <c r="AE1738">
        <f>MIN(10, (Table1[[#This Row],[Avg Nitrate N + Nitrite N]]/10)*10)</f>
        <v>0.42499999999999993</v>
      </c>
      <c r="AF1738">
        <f>IF(OR(Table1[[#This Row],[Avg pH]]&lt;6.5,Table1[[#This Row],[Avg pH]]&gt;8.5),10,0)</f>
        <v>0</v>
      </c>
      <c r="AG1738">
        <f>MAX(0, 10-(2*Table1[[#This Row],[Avg Dissolved Oxygen]]))</f>
        <v>0</v>
      </c>
      <c r="AH1738">
        <f>(Table1[[#This Row],[Fecal Score]]*0.3) + (Table1[[#This Row],[BOD Score]]*0.25) + (Table1[[#This Row],[Nitrate Score]]*0.2) + (Table1[[#This Row],[pH Score]]*0.15) + (Table1[[#This Row],[Dissolved Oxygen Score]]*0.1)</f>
        <v>5.585</v>
      </c>
      <c r="AI1738">
        <v>2020</v>
      </c>
    </row>
    <row r="1739" spans="1:35">
      <c r="A1739">
        <v>1297</v>
      </c>
      <c r="B1739" t="s">
        <v>310</v>
      </c>
      <c r="C1739" t="s">
        <v>1</v>
      </c>
      <c r="D1739" t="s">
        <v>311</v>
      </c>
      <c r="E1739">
        <v>11</v>
      </c>
      <c r="F1739">
        <v>32</v>
      </c>
      <c r="G1739">
        <f>(Table1[[#This Row],[Min Temperature]]+Table1[[#This Row],[Max Temperature]])/2</f>
        <v>21.5</v>
      </c>
      <c r="H1739">
        <v>6.5</v>
      </c>
      <c r="I1739">
        <v>8.8000000000000007</v>
      </c>
      <c r="J1739">
        <f>(Table1[[#This Row],[Min Dissolved Oxygen]]+Table1[[#This Row],[Max Dissolved Oxygen]])/2</f>
        <v>7.65</v>
      </c>
      <c r="K1739">
        <v>7.4</v>
      </c>
      <c r="L1739">
        <v>8.1</v>
      </c>
      <c r="M1739">
        <f>(Table1[[#This Row],[Min pH]]+Table1[[#This Row],[Max pH]])/2</f>
        <v>7.75</v>
      </c>
      <c r="N1739">
        <v>207</v>
      </c>
      <c r="O1739">
        <v>280</v>
      </c>
      <c r="P1739">
        <f>(Table1[[#This Row],[Min Conductivity]]+Table1[[#This Row],[Max Conductivity]])/2</f>
        <v>243.5</v>
      </c>
      <c r="Q1739">
        <v>1.1000000000000001</v>
      </c>
      <c r="R1739">
        <v>1.8</v>
      </c>
      <c r="S1739">
        <f>(Table1[[#This Row],[Min BOD]]+Table1[[#This Row],[Max BOD]])/2</f>
        <v>1.4500000000000002</v>
      </c>
      <c r="T1739">
        <v>0.5</v>
      </c>
      <c r="U1739">
        <v>1.2</v>
      </c>
      <c r="V1739">
        <f>(Table1[[#This Row],[Min Nitrate N + Nitrite N]]+Table1[[#This Row],[Max Nitrate N + Nitrite N]])/2</f>
        <v>0.85</v>
      </c>
      <c r="W1739">
        <v>110</v>
      </c>
      <c r="X1739">
        <v>610</v>
      </c>
      <c r="Y1739">
        <f>(Table1[[#This Row],[Min Fecal Coliform]]+Table1[[#This Row],[Max Fecal Coliform]])/2</f>
        <v>360</v>
      </c>
      <c r="Z1739">
        <v>700</v>
      </c>
      <c r="AA1739">
        <v>1700</v>
      </c>
      <c r="AB1739">
        <f>(Table1[[#This Row],[Min Total Coliform]]+Table1[[#This Row],[Max Total Coliform]])/2</f>
        <v>1200</v>
      </c>
      <c r="AC1739">
        <f>MIN(10, (Table1[[#This Row],[Avg BOD]]/4)*10)</f>
        <v>3.6250000000000004</v>
      </c>
      <c r="AD1739">
        <f>MIN(10, (Table1[[#This Row],[Avg Fecal Coliform]]/600)*10)</f>
        <v>6</v>
      </c>
      <c r="AE1739">
        <f>MIN(10, (Table1[[#This Row],[Avg Nitrate N + Nitrite N]]/10)*10)</f>
        <v>0.84999999999999987</v>
      </c>
      <c r="AF1739">
        <f>IF(OR(Table1[[#This Row],[Avg pH]]&lt;6.5,Table1[[#This Row],[Avg pH]]&gt;8.5),10,0)</f>
        <v>0</v>
      </c>
      <c r="AG1739">
        <f>MAX(0, 10-(2*Table1[[#This Row],[Avg Dissolved Oxygen]]))</f>
        <v>0</v>
      </c>
      <c r="AH1739">
        <f>(Table1[[#This Row],[Fecal Score]]*0.3) + (Table1[[#This Row],[BOD Score]]*0.25) + (Table1[[#This Row],[Nitrate Score]]*0.2) + (Table1[[#This Row],[pH Score]]*0.15) + (Table1[[#This Row],[Dissolved Oxygen Score]]*0.1)</f>
        <v>2.8762499999999998</v>
      </c>
      <c r="AI1739">
        <v>2020</v>
      </c>
    </row>
    <row r="1740" spans="1:35">
      <c r="A1740">
        <v>1382</v>
      </c>
      <c r="B1740" t="s">
        <v>466</v>
      </c>
      <c r="C1740" t="s">
        <v>1</v>
      </c>
      <c r="D1740" t="s">
        <v>311</v>
      </c>
      <c r="E1740">
        <v>12</v>
      </c>
      <c r="F1740">
        <v>33</v>
      </c>
      <c r="G1740">
        <f>(Table1[[#This Row],[Min Temperature]]+Table1[[#This Row],[Max Temperature]])/2</f>
        <v>22.5</v>
      </c>
      <c r="H1740">
        <v>7</v>
      </c>
      <c r="I1740">
        <v>8.9</v>
      </c>
      <c r="J1740">
        <f>(Table1[[#This Row],[Min Dissolved Oxygen]]+Table1[[#This Row],[Max Dissolved Oxygen]])/2</f>
        <v>7.95</v>
      </c>
      <c r="K1740">
        <v>7.5</v>
      </c>
      <c r="L1740">
        <v>8.1999999999999993</v>
      </c>
      <c r="M1740">
        <f>(Table1[[#This Row],[Min pH]]+Table1[[#This Row],[Max pH]])/2</f>
        <v>7.85</v>
      </c>
      <c r="N1740">
        <v>204</v>
      </c>
      <c r="O1740">
        <v>310</v>
      </c>
      <c r="P1740">
        <f>(Table1[[#This Row],[Min Conductivity]]+Table1[[#This Row],[Max Conductivity]])/2</f>
        <v>257</v>
      </c>
      <c r="Q1740">
        <v>1.1000000000000001</v>
      </c>
      <c r="R1740">
        <v>1.9</v>
      </c>
      <c r="S1740">
        <f>(Table1[[#This Row],[Min BOD]]+Table1[[#This Row],[Max BOD]])/2</f>
        <v>1.5</v>
      </c>
      <c r="T1740">
        <v>0.6</v>
      </c>
      <c r="U1740">
        <v>0.9</v>
      </c>
      <c r="V1740">
        <f>(Table1[[#This Row],[Min Nitrate N + Nitrite N]]+Table1[[#This Row],[Max Nitrate N + Nitrite N]])/2</f>
        <v>0.75</v>
      </c>
      <c r="W1740">
        <v>140</v>
      </c>
      <c r="X1740">
        <v>920</v>
      </c>
      <c r="Y1740">
        <f>(Table1[[#This Row],[Min Fecal Coliform]]+Table1[[#This Row],[Max Fecal Coliform]])/2</f>
        <v>530</v>
      </c>
      <c r="Z1740">
        <v>1000</v>
      </c>
      <c r="AA1740">
        <v>2700</v>
      </c>
      <c r="AB1740">
        <f>(Table1[[#This Row],[Min Total Coliform]]+Table1[[#This Row],[Max Total Coliform]])/2</f>
        <v>1850</v>
      </c>
      <c r="AC1740">
        <f>MIN(10, (Table1[[#This Row],[Avg BOD]]/4)*10)</f>
        <v>3.75</v>
      </c>
      <c r="AD1740">
        <f>MIN(10, (Table1[[#This Row],[Avg Fecal Coliform]]/600)*10)</f>
        <v>8.8333333333333321</v>
      </c>
      <c r="AE1740">
        <f>MIN(10, (Table1[[#This Row],[Avg Nitrate N + Nitrite N]]/10)*10)</f>
        <v>0.75</v>
      </c>
      <c r="AF1740">
        <f>IF(OR(Table1[[#This Row],[Avg pH]]&lt;6.5,Table1[[#This Row],[Avg pH]]&gt;8.5),10,0)</f>
        <v>0</v>
      </c>
      <c r="AG1740">
        <f>MAX(0, 10-(2*Table1[[#This Row],[Avg Dissolved Oxygen]]))</f>
        <v>0</v>
      </c>
      <c r="AH1740">
        <f>(Table1[[#This Row],[Fecal Score]]*0.3) + (Table1[[#This Row],[BOD Score]]*0.25) + (Table1[[#This Row],[Nitrate Score]]*0.2) + (Table1[[#This Row],[pH Score]]*0.15) + (Table1[[#This Row],[Dissolved Oxygen Score]]*0.1)</f>
        <v>3.7374999999999994</v>
      </c>
      <c r="AI1740">
        <v>2020</v>
      </c>
    </row>
    <row r="1741" spans="1:35">
      <c r="A1741">
        <v>2912</v>
      </c>
      <c r="B1741" t="s">
        <v>313</v>
      </c>
      <c r="C1741" t="s">
        <v>1</v>
      </c>
      <c r="D1741" t="s">
        <v>311</v>
      </c>
      <c r="E1741">
        <v>6</v>
      </c>
      <c r="F1741">
        <v>34</v>
      </c>
      <c r="G1741">
        <f>(Table1[[#This Row],[Min Temperature]]+Table1[[#This Row],[Max Temperature]])/2</f>
        <v>20</v>
      </c>
      <c r="H1741">
        <v>0.3</v>
      </c>
      <c r="I1741">
        <v>8.6</v>
      </c>
      <c r="J1741">
        <f>(Table1[[#This Row],[Min Dissolved Oxygen]]+Table1[[#This Row],[Max Dissolved Oxygen]])/2</f>
        <v>4.45</v>
      </c>
      <c r="K1741">
        <v>7.5</v>
      </c>
      <c r="L1741">
        <v>8.4</v>
      </c>
      <c r="M1741">
        <f>(Table1[[#This Row],[Min pH]]+Table1[[#This Row],[Max pH]])/2</f>
        <v>7.95</v>
      </c>
      <c r="N1741">
        <v>138</v>
      </c>
      <c r="O1741">
        <v>246</v>
      </c>
      <c r="P1741">
        <f>(Table1[[#This Row],[Min Conductivity]]+Table1[[#This Row],[Max Conductivity]])/2</f>
        <v>192</v>
      </c>
      <c r="Q1741">
        <v>0.1</v>
      </c>
      <c r="R1741">
        <v>1.1000000000000001</v>
      </c>
      <c r="S1741">
        <f>(Table1[[#This Row],[Min BOD]]+Table1[[#This Row],[Max BOD]])/2</f>
        <v>0.60000000000000009</v>
      </c>
      <c r="T1741">
        <v>0.1</v>
      </c>
      <c r="U1741">
        <v>0.6</v>
      </c>
      <c r="V1741">
        <f>(Table1[[#This Row],[Min Nitrate N + Nitrite N]]+Table1[[#This Row],[Max Nitrate N + Nitrite N]])/2</f>
        <v>0.35</v>
      </c>
      <c r="W1741">
        <v>11</v>
      </c>
      <c r="X1741">
        <v>46</v>
      </c>
      <c r="Y1741">
        <f>(Table1[[#This Row],[Min Fecal Coliform]]+Table1[[#This Row],[Max Fecal Coliform]])/2</f>
        <v>28.5</v>
      </c>
      <c r="Z1741">
        <v>61</v>
      </c>
      <c r="AA1741">
        <v>94</v>
      </c>
      <c r="AB1741">
        <f>(Table1[[#This Row],[Min Total Coliform]]+Table1[[#This Row],[Max Total Coliform]])/2</f>
        <v>77.5</v>
      </c>
      <c r="AC1741">
        <f>MIN(10, (Table1[[#This Row],[Avg BOD]]/4)*10)</f>
        <v>1.5000000000000002</v>
      </c>
      <c r="AD1741">
        <f>MIN(10, (Table1[[#This Row],[Avg Fecal Coliform]]/600)*10)</f>
        <v>0.47499999999999998</v>
      </c>
      <c r="AE1741">
        <f>MIN(10, (Table1[[#This Row],[Avg Nitrate N + Nitrite N]]/10)*10)</f>
        <v>0.35</v>
      </c>
      <c r="AF1741">
        <f>IF(OR(Table1[[#This Row],[Avg pH]]&lt;6.5,Table1[[#This Row],[Avg pH]]&gt;8.5),10,0)</f>
        <v>0</v>
      </c>
      <c r="AG1741">
        <f>MAX(0, 10-(2*Table1[[#This Row],[Avg Dissolved Oxygen]]))</f>
        <v>1.0999999999999996</v>
      </c>
      <c r="AH1741">
        <f>(Table1[[#This Row],[Fecal Score]]*0.3) + (Table1[[#This Row],[BOD Score]]*0.25) + (Table1[[#This Row],[Nitrate Score]]*0.2) + (Table1[[#This Row],[pH Score]]*0.15) + (Table1[[#This Row],[Dissolved Oxygen Score]]*0.1)</f>
        <v>0.69750000000000001</v>
      </c>
      <c r="AI1741">
        <v>2020</v>
      </c>
    </row>
    <row r="1742" spans="1:35">
      <c r="A1742">
        <v>1285</v>
      </c>
      <c r="B1742" t="s">
        <v>314</v>
      </c>
      <c r="C1742" t="s">
        <v>1</v>
      </c>
      <c r="D1742" t="s">
        <v>315</v>
      </c>
      <c r="E1742">
        <v>23</v>
      </c>
      <c r="F1742">
        <v>26</v>
      </c>
      <c r="G1742">
        <f>(Table1[[#This Row],[Min Temperature]]+Table1[[#This Row],[Max Temperature]])/2</f>
        <v>24.5</v>
      </c>
      <c r="H1742">
        <v>6.9</v>
      </c>
      <c r="I1742">
        <v>8.6</v>
      </c>
      <c r="J1742">
        <f>(Table1[[#This Row],[Min Dissolved Oxygen]]+Table1[[#This Row],[Max Dissolved Oxygen]])/2</f>
        <v>7.75</v>
      </c>
      <c r="K1742">
        <v>8</v>
      </c>
      <c r="L1742">
        <v>8.8000000000000007</v>
      </c>
      <c r="M1742">
        <f>(Table1[[#This Row],[Min pH]]+Table1[[#This Row],[Max pH]])/2</f>
        <v>8.4</v>
      </c>
      <c r="N1742">
        <v>420</v>
      </c>
      <c r="O1742">
        <v>660</v>
      </c>
      <c r="P1742">
        <f>(Table1[[#This Row],[Min Conductivity]]+Table1[[#This Row],[Max Conductivity]])/2</f>
        <v>540</v>
      </c>
      <c r="Q1742">
        <v>1.2</v>
      </c>
      <c r="R1742">
        <v>2.7</v>
      </c>
      <c r="S1742">
        <f>(Table1[[#This Row],[Min BOD]]+Table1[[#This Row],[Max BOD]])/2</f>
        <v>1.9500000000000002</v>
      </c>
      <c r="T1742">
        <v>1.68</v>
      </c>
      <c r="U1742">
        <v>2.16</v>
      </c>
      <c r="V1742">
        <f>(Table1[[#This Row],[Min Nitrate N + Nitrite N]]+Table1[[#This Row],[Max Nitrate N + Nitrite N]])/2</f>
        <v>1.92</v>
      </c>
      <c r="W1742">
        <v>21</v>
      </c>
      <c r="X1742">
        <v>75</v>
      </c>
      <c r="Y1742">
        <f>(Table1[[#This Row],[Min Fecal Coliform]]+Table1[[#This Row],[Max Fecal Coliform]])/2</f>
        <v>48</v>
      </c>
      <c r="Z1742">
        <v>28</v>
      </c>
      <c r="AA1742">
        <v>150</v>
      </c>
      <c r="AB1742">
        <f>(Table1[[#This Row],[Min Total Coliform]]+Table1[[#This Row],[Max Total Coliform]])/2</f>
        <v>89</v>
      </c>
      <c r="AC1742">
        <f>MIN(10, (Table1[[#This Row],[Avg BOD]]/4)*10)</f>
        <v>4.875</v>
      </c>
      <c r="AD1742">
        <f>MIN(10, (Table1[[#This Row],[Avg Fecal Coliform]]/600)*10)</f>
        <v>0.8</v>
      </c>
      <c r="AE1742">
        <f>MIN(10, (Table1[[#This Row],[Avg Nitrate N + Nitrite N]]/10)*10)</f>
        <v>1.92</v>
      </c>
      <c r="AF1742">
        <f>IF(OR(Table1[[#This Row],[Avg pH]]&lt;6.5,Table1[[#This Row],[Avg pH]]&gt;8.5),10,0)</f>
        <v>0</v>
      </c>
      <c r="AG1742">
        <f>MAX(0, 10-(2*Table1[[#This Row],[Avg Dissolved Oxygen]]))</f>
        <v>0</v>
      </c>
      <c r="AH1742">
        <f>(Table1[[#This Row],[Fecal Score]]*0.3) + (Table1[[#This Row],[BOD Score]]*0.25) + (Table1[[#This Row],[Nitrate Score]]*0.2) + (Table1[[#This Row],[pH Score]]*0.15) + (Table1[[#This Row],[Dissolved Oxygen Score]]*0.1)</f>
        <v>1.8427500000000001</v>
      </c>
      <c r="AI1742">
        <v>2020</v>
      </c>
    </row>
    <row r="1743" spans="1:35">
      <c r="A1743">
        <v>1286</v>
      </c>
      <c r="B1743" t="s">
        <v>316</v>
      </c>
      <c r="C1743" t="s">
        <v>1</v>
      </c>
      <c r="D1743" t="s">
        <v>315</v>
      </c>
      <c r="E1743">
        <v>20</v>
      </c>
      <c r="F1743">
        <v>26</v>
      </c>
      <c r="G1743">
        <f>(Table1[[#This Row],[Min Temperature]]+Table1[[#This Row],[Max Temperature]])/2</f>
        <v>23</v>
      </c>
      <c r="H1743">
        <v>5.0999999999999996</v>
      </c>
      <c r="I1743">
        <v>6.8</v>
      </c>
      <c r="J1743">
        <f>(Table1[[#This Row],[Min Dissolved Oxygen]]+Table1[[#This Row],[Max Dissolved Oxygen]])/2</f>
        <v>5.9499999999999993</v>
      </c>
      <c r="K1743">
        <v>7.6</v>
      </c>
      <c r="L1743">
        <v>8.8000000000000007</v>
      </c>
      <c r="M1743">
        <f>(Table1[[#This Row],[Min pH]]+Table1[[#This Row],[Max pH]])/2</f>
        <v>8.1999999999999993</v>
      </c>
      <c r="N1743">
        <v>1060</v>
      </c>
      <c r="O1743">
        <v>1250</v>
      </c>
      <c r="P1743">
        <f>(Table1[[#This Row],[Min Conductivity]]+Table1[[#This Row],[Max Conductivity]])/2</f>
        <v>1155</v>
      </c>
      <c r="Q1743">
        <v>1.2</v>
      </c>
      <c r="R1743">
        <v>3.8</v>
      </c>
      <c r="S1743">
        <f>(Table1[[#This Row],[Min BOD]]+Table1[[#This Row],[Max BOD]])/2</f>
        <v>2.5</v>
      </c>
      <c r="T1743">
        <v>1.66</v>
      </c>
      <c r="U1743">
        <v>3.09</v>
      </c>
      <c r="V1743">
        <f>(Table1[[#This Row],[Min Nitrate N + Nitrite N]]+Table1[[#This Row],[Max Nitrate N + Nitrite N]])/2</f>
        <v>2.375</v>
      </c>
      <c r="W1743">
        <v>64</v>
      </c>
      <c r="X1743">
        <v>150</v>
      </c>
      <c r="Y1743">
        <f>(Table1[[#This Row],[Min Fecal Coliform]]+Table1[[#This Row],[Max Fecal Coliform]])/2</f>
        <v>107</v>
      </c>
      <c r="Z1743">
        <v>120</v>
      </c>
      <c r="AA1743">
        <v>240</v>
      </c>
      <c r="AB1743">
        <f>(Table1[[#This Row],[Min Total Coliform]]+Table1[[#This Row],[Max Total Coliform]])/2</f>
        <v>180</v>
      </c>
      <c r="AC1743">
        <f>MIN(10, (Table1[[#This Row],[Avg BOD]]/4)*10)</f>
        <v>6.25</v>
      </c>
      <c r="AD1743">
        <f>MIN(10, (Table1[[#This Row],[Avg Fecal Coliform]]/600)*10)</f>
        <v>1.7833333333333334</v>
      </c>
      <c r="AE1743">
        <f>MIN(10, (Table1[[#This Row],[Avg Nitrate N + Nitrite N]]/10)*10)</f>
        <v>2.375</v>
      </c>
      <c r="AF1743">
        <f>IF(OR(Table1[[#This Row],[Avg pH]]&lt;6.5,Table1[[#This Row],[Avg pH]]&gt;8.5),10,0)</f>
        <v>0</v>
      </c>
      <c r="AG1743">
        <f>MAX(0, 10-(2*Table1[[#This Row],[Avg Dissolved Oxygen]]))</f>
        <v>0</v>
      </c>
      <c r="AH1743">
        <f>(Table1[[#This Row],[Fecal Score]]*0.3) + (Table1[[#This Row],[BOD Score]]*0.25) + (Table1[[#This Row],[Nitrate Score]]*0.2) + (Table1[[#This Row],[pH Score]]*0.15) + (Table1[[#This Row],[Dissolved Oxygen Score]]*0.1)</f>
        <v>2.5725000000000002</v>
      </c>
      <c r="AI1743">
        <v>2020</v>
      </c>
    </row>
    <row r="1744" spans="1:35">
      <c r="A1744">
        <v>1414</v>
      </c>
      <c r="B1744" t="s">
        <v>317</v>
      </c>
      <c r="C1744" t="s">
        <v>1</v>
      </c>
      <c r="D1744" t="s">
        <v>315</v>
      </c>
      <c r="E1744">
        <v>21</v>
      </c>
      <c r="F1744">
        <v>31</v>
      </c>
      <c r="G1744">
        <f>(Table1[[#This Row],[Min Temperature]]+Table1[[#This Row],[Max Temperature]])/2</f>
        <v>26</v>
      </c>
      <c r="H1744">
        <v>1.2</v>
      </c>
      <c r="I1744">
        <v>5.8</v>
      </c>
      <c r="J1744">
        <f>(Table1[[#This Row],[Min Dissolved Oxygen]]+Table1[[#This Row],[Max Dissolved Oxygen]])/2</f>
        <v>3.5</v>
      </c>
      <c r="K1744">
        <v>7.7</v>
      </c>
      <c r="L1744">
        <v>8.9</v>
      </c>
      <c r="M1744">
        <f>(Table1[[#This Row],[Min pH]]+Table1[[#This Row],[Max pH]])/2</f>
        <v>8.3000000000000007</v>
      </c>
      <c r="N1744">
        <v>190</v>
      </c>
      <c r="O1744">
        <v>560</v>
      </c>
      <c r="P1744">
        <f>(Table1[[#This Row],[Min Conductivity]]+Table1[[#This Row],[Max Conductivity]])/2</f>
        <v>375</v>
      </c>
      <c r="Q1744">
        <v>1.5</v>
      </c>
      <c r="R1744">
        <v>5.3</v>
      </c>
      <c r="S1744">
        <f>(Table1[[#This Row],[Min BOD]]+Table1[[#This Row],[Max BOD]])/2</f>
        <v>3.4</v>
      </c>
      <c r="T1744">
        <v>1.55</v>
      </c>
      <c r="U1744">
        <v>4.72</v>
      </c>
      <c r="V1744">
        <f>(Table1[[#This Row],[Min Nitrate N + Nitrite N]]+Table1[[#This Row],[Max Nitrate N + Nitrite N]])/2</f>
        <v>3.1349999999999998</v>
      </c>
      <c r="W1744">
        <v>14</v>
      </c>
      <c r="X1744">
        <v>75</v>
      </c>
      <c r="Y1744">
        <f>(Table1[[#This Row],[Min Fecal Coliform]]+Table1[[#This Row],[Max Fecal Coliform]])/2</f>
        <v>44.5</v>
      </c>
      <c r="Z1744">
        <v>28</v>
      </c>
      <c r="AA1744">
        <v>210</v>
      </c>
      <c r="AB1744">
        <f>(Table1[[#This Row],[Min Total Coliform]]+Table1[[#This Row],[Max Total Coliform]])/2</f>
        <v>119</v>
      </c>
      <c r="AC1744">
        <f>MIN(10, (Table1[[#This Row],[Avg BOD]]/4)*10)</f>
        <v>8.5</v>
      </c>
      <c r="AD1744">
        <f>MIN(10, (Table1[[#This Row],[Avg Fecal Coliform]]/600)*10)</f>
        <v>0.7416666666666667</v>
      </c>
      <c r="AE1744">
        <f>MIN(10, (Table1[[#This Row],[Avg Nitrate N + Nitrite N]]/10)*10)</f>
        <v>3.1349999999999998</v>
      </c>
      <c r="AF1744">
        <f>IF(OR(Table1[[#This Row],[Avg pH]]&lt;6.5,Table1[[#This Row],[Avg pH]]&gt;8.5),10,0)</f>
        <v>0</v>
      </c>
      <c r="AG1744">
        <f>MAX(0, 10-(2*Table1[[#This Row],[Avg Dissolved Oxygen]]))</f>
        <v>3</v>
      </c>
      <c r="AH1744">
        <f>(Table1[[#This Row],[Fecal Score]]*0.3) + (Table1[[#This Row],[BOD Score]]*0.25) + (Table1[[#This Row],[Nitrate Score]]*0.2) + (Table1[[#This Row],[pH Score]]*0.15) + (Table1[[#This Row],[Dissolved Oxygen Score]]*0.1)</f>
        <v>3.2744999999999997</v>
      </c>
      <c r="AI1744">
        <v>2020</v>
      </c>
    </row>
    <row r="1745" spans="1:35">
      <c r="A1745">
        <v>1481</v>
      </c>
      <c r="B1745" t="s">
        <v>318</v>
      </c>
      <c r="C1745" t="s">
        <v>1</v>
      </c>
      <c r="D1745" t="s">
        <v>315</v>
      </c>
      <c r="E1745">
        <v>24</v>
      </c>
      <c r="F1745">
        <v>26</v>
      </c>
      <c r="G1745">
        <f>(Table1[[#This Row],[Min Temperature]]+Table1[[#This Row],[Max Temperature]])/2</f>
        <v>25</v>
      </c>
      <c r="H1745">
        <v>7</v>
      </c>
      <c r="I1745">
        <v>8.8000000000000007</v>
      </c>
      <c r="J1745">
        <f>(Table1[[#This Row],[Min Dissolved Oxygen]]+Table1[[#This Row],[Max Dissolved Oxygen]])/2</f>
        <v>7.9</v>
      </c>
      <c r="K1745">
        <v>8.3000000000000007</v>
      </c>
      <c r="L1745">
        <v>8.8000000000000007</v>
      </c>
      <c r="M1745">
        <f>(Table1[[#This Row],[Min pH]]+Table1[[#This Row],[Max pH]])/2</f>
        <v>8.5500000000000007</v>
      </c>
      <c r="N1745">
        <v>540</v>
      </c>
      <c r="O1745">
        <v>1590</v>
      </c>
      <c r="P1745">
        <f>(Table1[[#This Row],[Min Conductivity]]+Table1[[#This Row],[Max Conductivity]])/2</f>
        <v>1065</v>
      </c>
      <c r="Q1745">
        <v>0.7</v>
      </c>
      <c r="R1745">
        <v>3.2</v>
      </c>
      <c r="S1745">
        <f>(Table1[[#This Row],[Min BOD]]+Table1[[#This Row],[Max BOD]])/2</f>
        <v>1.9500000000000002</v>
      </c>
      <c r="T1745">
        <v>1.1499999999999999</v>
      </c>
      <c r="U1745">
        <v>1.75</v>
      </c>
      <c r="V1745">
        <f>(Table1[[#This Row],[Min Nitrate N + Nitrite N]]+Table1[[#This Row],[Max Nitrate N + Nitrite N]])/2</f>
        <v>1.45</v>
      </c>
      <c r="W1745">
        <v>64</v>
      </c>
      <c r="X1745">
        <v>93</v>
      </c>
      <c r="Y1745">
        <f>(Table1[[#This Row],[Min Fecal Coliform]]+Table1[[#This Row],[Max Fecal Coliform]])/2</f>
        <v>78.5</v>
      </c>
      <c r="Z1745">
        <v>120</v>
      </c>
      <c r="AA1745">
        <v>150</v>
      </c>
      <c r="AB1745">
        <f>(Table1[[#This Row],[Min Total Coliform]]+Table1[[#This Row],[Max Total Coliform]])/2</f>
        <v>135</v>
      </c>
      <c r="AC1745">
        <f>MIN(10, (Table1[[#This Row],[Avg BOD]]/4)*10)</f>
        <v>4.875</v>
      </c>
      <c r="AD1745">
        <f>MIN(10, (Table1[[#This Row],[Avg Fecal Coliform]]/600)*10)</f>
        <v>1.3083333333333333</v>
      </c>
      <c r="AE1745">
        <f>MIN(10, (Table1[[#This Row],[Avg Nitrate N + Nitrite N]]/10)*10)</f>
        <v>1.45</v>
      </c>
      <c r="AF1745">
        <f>IF(OR(Table1[[#This Row],[Avg pH]]&lt;6.5,Table1[[#This Row],[Avg pH]]&gt;8.5),10,0)</f>
        <v>10</v>
      </c>
      <c r="AG1745">
        <f>MAX(0, 10-(2*Table1[[#This Row],[Avg Dissolved Oxygen]]))</f>
        <v>0</v>
      </c>
      <c r="AH1745">
        <f>(Table1[[#This Row],[Fecal Score]]*0.3) + (Table1[[#This Row],[BOD Score]]*0.25) + (Table1[[#This Row],[Nitrate Score]]*0.2) + (Table1[[#This Row],[pH Score]]*0.15) + (Table1[[#This Row],[Dissolved Oxygen Score]]*0.1)</f>
        <v>3.4012500000000001</v>
      </c>
      <c r="AI1745">
        <v>2020</v>
      </c>
    </row>
    <row r="1746" spans="1:35">
      <c r="A1746">
        <v>1716</v>
      </c>
      <c r="B1746" t="s">
        <v>320</v>
      </c>
      <c r="C1746" t="s">
        <v>1</v>
      </c>
      <c r="D1746" t="s">
        <v>315</v>
      </c>
      <c r="E1746">
        <v>14</v>
      </c>
      <c r="F1746">
        <v>28</v>
      </c>
      <c r="G1746">
        <f>(Table1[[#This Row],[Min Temperature]]+Table1[[#This Row],[Max Temperature]])/2</f>
        <v>21</v>
      </c>
      <c r="H1746">
        <v>3.4</v>
      </c>
      <c r="I1746">
        <v>7.3</v>
      </c>
      <c r="J1746">
        <f>(Table1[[#This Row],[Min Dissolved Oxygen]]+Table1[[#This Row],[Max Dissolved Oxygen]])/2</f>
        <v>5.35</v>
      </c>
      <c r="K1746">
        <v>7.8</v>
      </c>
      <c r="L1746">
        <v>8.1999999999999993</v>
      </c>
      <c r="M1746">
        <f>(Table1[[#This Row],[Min pH]]+Table1[[#This Row],[Max pH]])/2</f>
        <v>8</v>
      </c>
      <c r="N1746">
        <v>230</v>
      </c>
      <c r="O1746">
        <v>330</v>
      </c>
      <c r="P1746">
        <f>(Table1[[#This Row],[Min Conductivity]]+Table1[[#This Row],[Max Conductivity]])/2</f>
        <v>280</v>
      </c>
      <c r="Q1746">
        <v>0.7</v>
      </c>
      <c r="R1746">
        <v>2.7</v>
      </c>
      <c r="S1746">
        <f>(Table1[[#This Row],[Min BOD]]+Table1[[#This Row],[Max BOD]])/2</f>
        <v>1.7000000000000002</v>
      </c>
      <c r="T1746">
        <v>1.1399999999999999</v>
      </c>
      <c r="U1746">
        <v>2.63</v>
      </c>
      <c r="V1746">
        <f>(Table1[[#This Row],[Min Nitrate N + Nitrite N]]+Table1[[#This Row],[Max Nitrate N + Nitrite N]])/2</f>
        <v>1.8849999999999998</v>
      </c>
      <c r="W1746">
        <v>39</v>
      </c>
      <c r="X1746">
        <v>93</v>
      </c>
      <c r="Y1746">
        <f>(Table1[[#This Row],[Min Fecal Coliform]]+Table1[[#This Row],[Max Fecal Coliform]])/2</f>
        <v>66</v>
      </c>
      <c r="Z1746">
        <v>75</v>
      </c>
      <c r="AA1746">
        <v>210</v>
      </c>
      <c r="AB1746">
        <f>(Table1[[#This Row],[Min Total Coliform]]+Table1[[#This Row],[Max Total Coliform]])/2</f>
        <v>142.5</v>
      </c>
      <c r="AC1746">
        <f>MIN(10, (Table1[[#This Row],[Avg BOD]]/4)*10)</f>
        <v>4.25</v>
      </c>
      <c r="AD1746">
        <f>MIN(10, (Table1[[#This Row],[Avg Fecal Coliform]]/600)*10)</f>
        <v>1.1000000000000001</v>
      </c>
      <c r="AE1746">
        <f>MIN(10, (Table1[[#This Row],[Avg Nitrate N + Nitrite N]]/10)*10)</f>
        <v>1.8849999999999998</v>
      </c>
      <c r="AF1746">
        <f>IF(OR(Table1[[#This Row],[Avg pH]]&lt;6.5,Table1[[#This Row],[Avg pH]]&gt;8.5),10,0)</f>
        <v>0</v>
      </c>
      <c r="AG1746">
        <f>MAX(0, 10-(2*Table1[[#This Row],[Avg Dissolved Oxygen]]))</f>
        <v>0</v>
      </c>
      <c r="AH1746">
        <f>(Table1[[#This Row],[Fecal Score]]*0.3) + (Table1[[#This Row],[BOD Score]]*0.25) + (Table1[[#This Row],[Nitrate Score]]*0.2) + (Table1[[#This Row],[pH Score]]*0.15) + (Table1[[#This Row],[Dissolved Oxygen Score]]*0.1)</f>
        <v>1.7695000000000001</v>
      </c>
      <c r="AI1746">
        <v>2020</v>
      </c>
    </row>
    <row r="1747" spans="1:35">
      <c r="A1747">
        <v>2935</v>
      </c>
      <c r="B1747" t="s">
        <v>673</v>
      </c>
      <c r="C1747" t="s">
        <v>1</v>
      </c>
      <c r="D1747" t="s">
        <v>315</v>
      </c>
      <c r="E1747">
        <v>20</v>
      </c>
      <c r="F1747">
        <v>30</v>
      </c>
      <c r="G1747">
        <f>(Table1[[#This Row],[Min Temperature]]+Table1[[#This Row],[Max Temperature]])/2</f>
        <v>25</v>
      </c>
      <c r="H1747">
        <v>1.6</v>
      </c>
      <c r="I1747">
        <v>6.9</v>
      </c>
      <c r="J1747">
        <f>(Table1[[#This Row],[Min Dissolved Oxygen]]+Table1[[#This Row],[Max Dissolved Oxygen]])/2</f>
        <v>4.25</v>
      </c>
      <c r="K1747">
        <v>7.9</v>
      </c>
      <c r="L1747">
        <v>8.6</v>
      </c>
      <c r="M1747">
        <f>(Table1[[#This Row],[Min pH]]+Table1[[#This Row],[Max pH]])/2</f>
        <v>8.25</v>
      </c>
      <c r="N1747">
        <v>310</v>
      </c>
      <c r="O1747">
        <v>510</v>
      </c>
      <c r="P1747">
        <f>(Table1[[#This Row],[Min Conductivity]]+Table1[[#This Row],[Max Conductivity]])/2</f>
        <v>410</v>
      </c>
      <c r="Q1747">
        <v>1.1000000000000001</v>
      </c>
      <c r="R1747">
        <v>3.3</v>
      </c>
      <c r="S1747">
        <f>(Table1[[#This Row],[Min BOD]]+Table1[[#This Row],[Max BOD]])/2</f>
        <v>2.2000000000000002</v>
      </c>
      <c r="T1747">
        <v>0.92</v>
      </c>
      <c r="U1747">
        <v>2.29</v>
      </c>
      <c r="V1747">
        <f>(Table1[[#This Row],[Min Nitrate N + Nitrite N]]+Table1[[#This Row],[Max Nitrate N + Nitrite N]])/2</f>
        <v>1.605</v>
      </c>
      <c r="W1747">
        <v>39</v>
      </c>
      <c r="X1747">
        <v>240</v>
      </c>
      <c r="Y1747">
        <f>(Table1[[#This Row],[Min Fecal Coliform]]+Table1[[#This Row],[Max Fecal Coliform]])/2</f>
        <v>139.5</v>
      </c>
      <c r="Z1747">
        <v>75</v>
      </c>
      <c r="AA1747">
        <v>460</v>
      </c>
      <c r="AB1747">
        <f>(Table1[[#This Row],[Min Total Coliform]]+Table1[[#This Row],[Max Total Coliform]])/2</f>
        <v>267.5</v>
      </c>
      <c r="AC1747">
        <f>MIN(10, (Table1[[#This Row],[Avg BOD]]/4)*10)</f>
        <v>5.5</v>
      </c>
      <c r="AD1747">
        <f>MIN(10, (Table1[[#This Row],[Avg Fecal Coliform]]/600)*10)</f>
        <v>2.3250000000000002</v>
      </c>
      <c r="AE1747">
        <f>MIN(10, (Table1[[#This Row],[Avg Nitrate N + Nitrite N]]/10)*10)</f>
        <v>1.605</v>
      </c>
      <c r="AF1747">
        <f>IF(OR(Table1[[#This Row],[Avg pH]]&lt;6.5,Table1[[#This Row],[Avg pH]]&gt;8.5),10,0)</f>
        <v>0</v>
      </c>
      <c r="AG1747">
        <f>MAX(0, 10-(2*Table1[[#This Row],[Avg Dissolved Oxygen]]))</f>
        <v>1.5</v>
      </c>
      <c r="AH1747">
        <f>(Table1[[#This Row],[Fecal Score]]*0.3) + (Table1[[#This Row],[BOD Score]]*0.25) + (Table1[[#This Row],[Nitrate Score]]*0.2) + (Table1[[#This Row],[pH Score]]*0.15) + (Table1[[#This Row],[Dissolved Oxygen Score]]*0.1)</f>
        <v>2.5434999999999999</v>
      </c>
      <c r="AI1747">
        <v>2020</v>
      </c>
    </row>
    <row r="1748" spans="1:35">
      <c r="A1748">
        <v>2937</v>
      </c>
      <c r="B1748" t="s">
        <v>674</v>
      </c>
      <c r="C1748" t="s">
        <v>1</v>
      </c>
      <c r="D1748" t="s">
        <v>315</v>
      </c>
      <c r="E1748">
        <v>20</v>
      </c>
      <c r="F1748">
        <v>32</v>
      </c>
      <c r="G1748">
        <f>(Table1[[#This Row],[Min Temperature]]+Table1[[#This Row],[Max Temperature]])/2</f>
        <v>26</v>
      </c>
      <c r="H1748">
        <v>5.2</v>
      </c>
      <c r="I1748">
        <v>6.8</v>
      </c>
      <c r="J1748">
        <f>(Table1[[#This Row],[Min Dissolved Oxygen]]+Table1[[#This Row],[Max Dissolved Oxygen]])/2</f>
        <v>6</v>
      </c>
      <c r="K1748">
        <v>7</v>
      </c>
      <c r="L1748">
        <v>8.3000000000000007</v>
      </c>
      <c r="M1748">
        <f>(Table1[[#This Row],[Min pH]]+Table1[[#This Row],[Max pH]])/2</f>
        <v>7.65</v>
      </c>
      <c r="N1748">
        <v>210</v>
      </c>
      <c r="O1748">
        <v>280</v>
      </c>
      <c r="P1748">
        <f>(Table1[[#This Row],[Min Conductivity]]+Table1[[#This Row],[Max Conductivity]])/2</f>
        <v>245</v>
      </c>
      <c r="Q1748">
        <v>0.6</v>
      </c>
      <c r="R1748">
        <v>3.1</v>
      </c>
      <c r="S1748">
        <f>(Table1[[#This Row],[Min BOD]]+Table1[[#This Row],[Max BOD]])/2</f>
        <v>1.85</v>
      </c>
      <c r="T1748">
        <v>0.08</v>
      </c>
      <c r="U1748">
        <v>1.76</v>
      </c>
      <c r="V1748">
        <f>(Table1[[#This Row],[Min Nitrate N + Nitrite N]]+Table1[[#This Row],[Max Nitrate N + Nitrite N]])/2</f>
        <v>0.92</v>
      </c>
      <c r="W1748">
        <v>14</v>
      </c>
      <c r="X1748">
        <v>23</v>
      </c>
      <c r="Y1748">
        <f>(Table1[[#This Row],[Min Fecal Coliform]]+Table1[[#This Row],[Max Fecal Coliform]])/2</f>
        <v>18.5</v>
      </c>
      <c r="Z1748">
        <v>21</v>
      </c>
      <c r="AA1748">
        <v>64</v>
      </c>
      <c r="AB1748">
        <f>(Table1[[#This Row],[Min Total Coliform]]+Table1[[#This Row],[Max Total Coliform]])/2</f>
        <v>42.5</v>
      </c>
      <c r="AC1748">
        <f>MIN(10, (Table1[[#This Row],[Avg BOD]]/4)*10)</f>
        <v>4.625</v>
      </c>
      <c r="AD1748">
        <f>MIN(10, (Table1[[#This Row],[Avg Fecal Coliform]]/600)*10)</f>
        <v>0.30833333333333335</v>
      </c>
      <c r="AE1748">
        <f>MIN(10, (Table1[[#This Row],[Avg Nitrate N + Nitrite N]]/10)*10)</f>
        <v>0.91999999999999993</v>
      </c>
      <c r="AF1748">
        <f>IF(OR(Table1[[#This Row],[Avg pH]]&lt;6.5,Table1[[#This Row],[Avg pH]]&gt;8.5),10,0)</f>
        <v>0</v>
      </c>
      <c r="AG1748">
        <f>MAX(0, 10-(2*Table1[[#This Row],[Avg Dissolved Oxygen]]))</f>
        <v>0</v>
      </c>
      <c r="AH1748">
        <f>(Table1[[#This Row],[Fecal Score]]*0.3) + (Table1[[#This Row],[BOD Score]]*0.25) + (Table1[[#This Row],[Nitrate Score]]*0.2) + (Table1[[#This Row],[pH Score]]*0.15) + (Table1[[#This Row],[Dissolved Oxygen Score]]*0.1)</f>
        <v>1.43275</v>
      </c>
      <c r="AI1748">
        <v>2020</v>
      </c>
    </row>
    <row r="1749" spans="1:35">
      <c r="A1749">
        <v>2938</v>
      </c>
      <c r="B1749" t="s">
        <v>809</v>
      </c>
      <c r="C1749" t="s">
        <v>1</v>
      </c>
      <c r="D1749" t="s">
        <v>315</v>
      </c>
      <c r="E1749">
        <v>17</v>
      </c>
      <c r="F1749">
        <v>22</v>
      </c>
      <c r="G1749">
        <f>(Table1[[#This Row],[Min Temperature]]+Table1[[#This Row],[Max Temperature]])/2</f>
        <v>19.5</v>
      </c>
      <c r="H1749">
        <v>4.0999999999999996</v>
      </c>
      <c r="I1749">
        <v>6.6</v>
      </c>
      <c r="J1749">
        <f>(Table1[[#This Row],[Min Dissolved Oxygen]]+Table1[[#This Row],[Max Dissolved Oxygen]])/2</f>
        <v>5.35</v>
      </c>
      <c r="K1749">
        <v>8.3000000000000007</v>
      </c>
      <c r="L1749">
        <v>8.6999999999999993</v>
      </c>
      <c r="M1749">
        <f>(Table1[[#This Row],[Min pH]]+Table1[[#This Row],[Max pH]])/2</f>
        <v>8.5</v>
      </c>
      <c r="N1749">
        <v>310</v>
      </c>
      <c r="O1749">
        <v>630</v>
      </c>
      <c r="P1749">
        <f>(Table1[[#This Row],[Min Conductivity]]+Table1[[#This Row],[Max Conductivity]])/2</f>
        <v>470</v>
      </c>
      <c r="Q1749">
        <v>1</v>
      </c>
      <c r="R1749">
        <v>3.4</v>
      </c>
      <c r="S1749">
        <f>(Table1[[#This Row],[Min BOD]]+Table1[[#This Row],[Max BOD]])/2</f>
        <v>2.2000000000000002</v>
      </c>
      <c r="T1749">
        <v>0.92</v>
      </c>
      <c r="U1749">
        <v>2.1</v>
      </c>
      <c r="V1749">
        <f>(Table1[[#This Row],[Min Nitrate N + Nitrite N]]+Table1[[#This Row],[Max Nitrate N + Nitrite N]])/2</f>
        <v>1.51</v>
      </c>
      <c r="W1749">
        <v>39</v>
      </c>
      <c r="X1749">
        <v>150</v>
      </c>
      <c r="Y1749">
        <f>(Table1[[#This Row],[Min Fecal Coliform]]+Table1[[#This Row],[Max Fecal Coliform]])/2</f>
        <v>94.5</v>
      </c>
      <c r="Z1749">
        <v>75</v>
      </c>
      <c r="AA1749">
        <v>240</v>
      </c>
      <c r="AB1749">
        <f>(Table1[[#This Row],[Min Total Coliform]]+Table1[[#This Row],[Max Total Coliform]])/2</f>
        <v>157.5</v>
      </c>
      <c r="AC1749">
        <f>MIN(10, (Table1[[#This Row],[Avg BOD]]/4)*10)</f>
        <v>5.5</v>
      </c>
      <c r="AD1749">
        <f>MIN(10, (Table1[[#This Row],[Avg Fecal Coliform]]/600)*10)</f>
        <v>1.575</v>
      </c>
      <c r="AE1749">
        <f>MIN(10, (Table1[[#This Row],[Avg Nitrate N + Nitrite N]]/10)*10)</f>
        <v>1.51</v>
      </c>
      <c r="AF1749">
        <f>IF(OR(Table1[[#This Row],[Avg pH]]&lt;6.5,Table1[[#This Row],[Avg pH]]&gt;8.5),10,0)</f>
        <v>0</v>
      </c>
      <c r="AG1749">
        <f>MAX(0, 10-(2*Table1[[#This Row],[Avg Dissolved Oxygen]]))</f>
        <v>0</v>
      </c>
      <c r="AH1749">
        <f>(Table1[[#This Row],[Fecal Score]]*0.3) + (Table1[[#This Row],[BOD Score]]*0.25) + (Table1[[#This Row],[Nitrate Score]]*0.2) + (Table1[[#This Row],[pH Score]]*0.15) + (Table1[[#This Row],[Dissolved Oxygen Score]]*0.1)</f>
        <v>2.1494999999999997</v>
      </c>
      <c r="AI1749">
        <v>2020</v>
      </c>
    </row>
    <row r="1750" spans="1:35">
      <c r="A1750">
        <v>2939</v>
      </c>
      <c r="B1750" t="s">
        <v>810</v>
      </c>
      <c r="C1750" t="s">
        <v>1</v>
      </c>
      <c r="D1750" t="s">
        <v>315</v>
      </c>
      <c r="E1750">
        <v>17</v>
      </c>
      <c r="F1750">
        <v>22</v>
      </c>
      <c r="G1750">
        <f>(Table1[[#This Row],[Min Temperature]]+Table1[[#This Row],[Max Temperature]])/2</f>
        <v>19.5</v>
      </c>
      <c r="H1750">
        <v>4</v>
      </c>
      <c r="I1750">
        <v>6.9</v>
      </c>
      <c r="J1750">
        <f>(Table1[[#This Row],[Min Dissolved Oxygen]]+Table1[[#This Row],[Max Dissolved Oxygen]])/2</f>
        <v>5.45</v>
      </c>
      <c r="K1750">
        <v>8.4</v>
      </c>
      <c r="L1750">
        <v>8.8000000000000007</v>
      </c>
      <c r="M1750">
        <f>(Table1[[#This Row],[Min pH]]+Table1[[#This Row],[Max pH]])/2</f>
        <v>8.6000000000000014</v>
      </c>
      <c r="N1750">
        <v>420</v>
      </c>
      <c r="O1750">
        <v>640</v>
      </c>
      <c r="P1750">
        <f>(Table1[[#This Row],[Min Conductivity]]+Table1[[#This Row],[Max Conductivity]])/2</f>
        <v>530</v>
      </c>
      <c r="Q1750">
        <v>0.8</v>
      </c>
      <c r="R1750">
        <v>2.8</v>
      </c>
      <c r="S1750">
        <f>(Table1[[#This Row],[Min BOD]]+Table1[[#This Row],[Max BOD]])/2</f>
        <v>1.7999999999999998</v>
      </c>
      <c r="T1750">
        <v>1.1000000000000001</v>
      </c>
      <c r="U1750">
        <v>2.06</v>
      </c>
      <c r="V1750">
        <f>(Table1[[#This Row],[Min Nitrate N + Nitrite N]]+Table1[[#This Row],[Max Nitrate N + Nitrite N]])/2</f>
        <v>1.58</v>
      </c>
      <c r="W1750">
        <v>39</v>
      </c>
      <c r="X1750">
        <v>240</v>
      </c>
      <c r="Y1750">
        <f>(Table1[[#This Row],[Min Fecal Coliform]]+Table1[[#This Row],[Max Fecal Coliform]])/2</f>
        <v>139.5</v>
      </c>
      <c r="Z1750">
        <v>64</v>
      </c>
      <c r="AA1750">
        <v>460</v>
      </c>
      <c r="AB1750">
        <f>(Table1[[#This Row],[Min Total Coliform]]+Table1[[#This Row],[Max Total Coliform]])/2</f>
        <v>262</v>
      </c>
      <c r="AC1750">
        <f>MIN(10, (Table1[[#This Row],[Avg BOD]]/4)*10)</f>
        <v>4.5</v>
      </c>
      <c r="AD1750">
        <f>MIN(10, (Table1[[#This Row],[Avg Fecal Coliform]]/600)*10)</f>
        <v>2.3250000000000002</v>
      </c>
      <c r="AE1750">
        <f>MIN(10, (Table1[[#This Row],[Avg Nitrate N + Nitrite N]]/10)*10)</f>
        <v>1.58</v>
      </c>
      <c r="AF1750">
        <f>IF(OR(Table1[[#This Row],[Avg pH]]&lt;6.5,Table1[[#This Row],[Avg pH]]&gt;8.5),10,0)</f>
        <v>10</v>
      </c>
      <c r="AG1750">
        <f>MAX(0, 10-(2*Table1[[#This Row],[Avg Dissolved Oxygen]]))</f>
        <v>0</v>
      </c>
      <c r="AH1750">
        <f>(Table1[[#This Row],[Fecal Score]]*0.3) + (Table1[[#This Row],[BOD Score]]*0.25) + (Table1[[#This Row],[Nitrate Score]]*0.2) + (Table1[[#This Row],[pH Score]]*0.15) + (Table1[[#This Row],[Dissolved Oxygen Score]]*0.1)</f>
        <v>3.6385000000000001</v>
      </c>
      <c r="AI1750">
        <v>2020</v>
      </c>
    </row>
    <row r="1751" spans="1:35">
      <c r="A1751">
        <v>2940</v>
      </c>
      <c r="B1751" t="s">
        <v>471</v>
      </c>
      <c r="C1751" t="s">
        <v>1</v>
      </c>
      <c r="D1751" t="s">
        <v>315</v>
      </c>
      <c r="E1751">
        <v>22</v>
      </c>
      <c r="F1751">
        <v>25</v>
      </c>
      <c r="G1751">
        <f>(Table1[[#This Row],[Min Temperature]]+Table1[[#This Row],[Max Temperature]])/2</f>
        <v>23.5</v>
      </c>
      <c r="H1751">
        <v>5.0999999999999996</v>
      </c>
      <c r="I1751">
        <v>7.6</v>
      </c>
      <c r="J1751">
        <f>(Table1[[#This Row],[Min Dissolved Oxygen]]+Table1[[#This Row],[Max Dissolved Oxygen]])/2</f>
        <v>6.35</v>
      </c>
      <c r="K1751">
        <v>8.1</v>
      </c>
      <c r="L1751">
        <v>8.8000000000000007</v>
      </c>
      <c r="M1751">
        <f>(Table1[[#This Row],[Min pH]]+Table1[[#This Row],[Max pH]])/2</f>
        <v>8.4499999999999993</v>
      </c>
      <c r="N1751">
        <v>560</v>
      </c>
      <c r="O1751">
        <v>750</v>
      </c>
      <c r="P1751">
        <f>(Table1[[#This Row],[Min Conductivity]]+Table1[[#This Row],[Max Conductivity]])/2</f>
        <v>655</v>
      </c>
      <c r="Q1751">
        <v>0.8</v>
      </c>
      <c r="R1751">
        <v>4.3</v>
      </c>
      <c r="S1751">
        <f>(Table1[[#This Row],[Min BOD]]+Table1[[#This Row],[Max BOD]])/2</f>
        <v>2.5499999999999998</v>
      </c>
      <c r="T1751">
        <v>1.54</v>
      </c>
      <c r="U1751">
        <v>2.29</v>
      </c>
      <c r="V1751">
        <f>(Table1[[#This Row],[Min Nitrate N + Nitrite N]]+Table1[[#This Row],[Max Nitrate N + Nitrite N]])/2</f>
        <v>1.915</v>
      </c>
      <c r="W1751">
        <v>64</v>
      </c>
      <c r="X1751">
        <v>240</v>
      </c>
      <c r="Y1751">
        <f>(Table1[[#This Row],[Min Fecal Coliform]]+Table1[[#This Row],[Max Fecal Coliform]])/2</f>
        <v>152</v>
      </c>
      <c r="Z1751">
        <v>120</v>
      </c>
      <c r="AA1751">
        <v>1100</v>
      </c>
      <c r="AB1751">
        <f>(Table1[[#This Row],[Min Total Coliform]]+Table1[[#This Row],[Max Total Coliform]])/2</f>
        <v>610</v>
      </c>
      <c r="AC1751">
        <f>MIN(10, (Table1[[#This Row],[Avg BOD]]/4)*10)</f>
        <v>6.375</v>
      </c>
      <c r="AD1751">
        <f>MIN(10, (Table1[[#This Row],[Avg Fecal Coliform]]/600)*10)</f>
        <v>2.5333333333333337</v>
      </c>
      <c r="AE1751">
        <f>MIN(10, (Table1[[#This Row],[Avg Nitrate N + Nitrite N]]/10)*10)</f>
        <v>1.915</v>
      </c>
      <c r="AF1751">
        <f>IF(OR(Table1[[#This Row],[Avg pH]]&lt;6.5,Table1[[#This Row],[Avg pH]]&gt;8.5),10,0)</f>
        <v>0</v>
      </c>
      <c r="AG1751">
        <f>MAX(0, 10-(2*Table1[[#This Row],[Avg Dissolved Oxygen]]))</f>
        <v>0</v>
      </c>
      <c r="AH1751">
        <f>(Table1[[#This Row],[Fecal Score]]*0.3) + (Table1[[#This Row],[BOD Score]]*0.25) + (Table1[[#This Row],[Nitrate Score]]*0.2) + (Table1[[#This Row],[pH Score]]*0.15) + (Table1[[#This Row],[Dissolved Oxygen Score]]*0.1)</f>
        <v>2.7367500000000002</v>
      </c>
      <c r="AI1751">
        <v>2020</v>
      </c>
    </row>
    <row r="1752" spans="1:35">
      <c r="A1752">
        <v>2941</v>
      </c>
      <c r="B1752" t="s">
        <v>677</v>
      </c>
      <c r="C1752" t="s">
        <v>1</v>
      </c>
      <c r="D1752" t="s">
        <v>315</v>
      </c>
      <c r="E1752">
        <v>22</v>
      </c>
      <c r="F1752">
        <v>26</v>
      </c>
      <c r="G1752">
        <f>(Table1[[#This Row],[Min Temperature]]+Table1[[#This Row],[Max Temperature]])/2</f>
        <v>24</v>
      </c>
      <c r="H1752">
        <v>7.2</v>
      </c>
      <c r="I1752">
        <v>9</v>
      </c>
      <c r="J1752">
        <f>(Table1[[#This Row],[Min Dissolved Oxygen]]+Table1[[#This Row],[Max Dissolved Oxygen]])/2</f>
        <v>8.1</v>
      </c>
      <c r="K1752">
        <v>8.4</v>
      </c>
      <c r="L1752">
        <v>8.8000000000000007</v>
      </c>
      <c r="M1752">
        <f>(Table1[[#This Row],[Min pH]]+Table1[[#This Row],[Max pH]])/2</f>
        <v>8.6000000000000014</v>
      </c>
      <c r="N1752">
        <v>470</v>
      </c>
      <c r="O1752">
        <v>520</v>
      </c>
      <c r="P1752">
        <f>(Table1[[#This Row],[Min Conductivity]]+Table1[[#This Row],[Max Conductivity]])/2</f>
        <v>495</v>
      </c>
      <c r="Q1752">
        <v>1</v>
      </c>
      <c r="R1752">
        <v>2.2999999999999998</v>
      </c>
      <c r="S1752">
        <f>(Table1[[#This Row],[Min BOD]]+Table1[[#This Row],[Max BOD]])/2</f>
        <v>1.65</v>
      </c>
      <c r="T1752">
        <v>1.24</v>
      </c>
      <c r="U1752">
        <v>1.66</v>
      </c>
      <c r="V1752">
        <f>(Table1[[#This Row],[Min Nitrate N + Nitrite N]]+Table1[[#This Row],[Max Nitrate N + Nitrite N]])/2</f>
        <v>1.45</v>
      </c>
      <c r="W1752">
        <v>23</v>
      </c>
      <c r="X1752">
        <v>75</v>
      </c>
      <c r="Y1752">
        <f>(Table1[[#This Row],[Min Fecal Coliform]]+Table1[[#This Row],[Max Fecal Coliform]])/2</f>
        <v>49</v>
      </c>
      <c r="Z1752">
        <v>39</v>
      </c>
      <c r="AA1752">
        <v>150</v>
      </c>
      <c r="AB1752">
        <f>(Table1[[#This Row],[Min Total Coliform]]+Table1[[#This Row],[Max Total Coliform]])/2</f>
        <v>94.5</v>
      </c>
      <c r="AC1752">
        <f>MIN(10, (Table1[[#This Row],[Avg BOD]]/4)*10)</f>
        <v>4.125</v>
      </c>
      <c r="AD1752">
        <f>MIN(10, (Table1[[#This Row],[Avg Fecal Coliform]]/600)*10)</f>
        <v>0.81666666666666665</v>
      </c>
      <c r="AE1752">
        <f>MIN(10, (Table1[[#This Row],[Avg Nitrate N + Nitrite N]]/10)*10)</f>
        <v>1.45</v>
      </c>
      <c r="AF1752">
        <f>IF(OR(Table1[[#This Row],[Avg pH]]&lt;6.5,Table1[[#This Row],[Avg pH]]&gt;8.5),10,0)</f>
        <v>10</v>
      </c>
      <c r="AG1752">
        <f>MAX(0, 10-(2*Table1[[#This Row],[Avg Dissolved Oxygen]]))</f>
        <v>0</v>
      </c>
      <c r="AH1752">
        <f>(Table1[[#This Row],[Fecal Score]]*0.3) + (Table1[[#This Row],[BOD Score]]*0.25) + (Table1[[#This Row],[Nitrate Score]]*0.2) + (Table1[[#This Row],[pH Score]]*0.15) + (Table1[[#This Row],[Dissolved Oxygen Score]]*0.1)</f>
        <v>3.0662500000000001</v>
      </c>
      <c r="AI1752">
        <v>2020</v>
      </c>
    </row>
    <row r="1753" spans="1:35">
      <c r="A1753">
        <v>2942</v>
      </c>
      <c r="B1753" t="s">
        <v>678</v>
      </c>
      <c r="C1753" t="s">
        <v>1</v>
      </c>
      <c r="D1753" t="s">
        <v>315</v>
      </c>
      <c r="E1753">
        <v>22</v>
      </c>
      <c r="F1753">
        <v>26</v>
      </c>
      <c r="G1753">
        <f>(Table1[[#This Row],[Min Temperature]]+Table1[[#This Row],[Max Temperature]])/2</f>
        <v>24</v>
      </c>
      <c r="H1753">
        <v>7</v>
      </c>
      <c r="I1753">
        <v>8.8000000000000007</v>
      </c>
      <c r="J1753">
        <f>(Table1[[#This Row],[Min Dissolved Oxygen]]+Table1[[#This Row],[Max Dissolved Oxygen]])/2</f>
        <v>7.9</v>
      </c>
      <c r="K1753">
        <v>8.3000000000000007</v>
      </c>
      <c r="L1753">
        <v>8.6</v>
      </c>
      <c r="M1753">
        <f>(Table1[[#This Row],[Min pH]]+Table1[[#This Row],[Max pH]])/2</f>
        <v>8.4499999999999993</v>
      </c>
      <c r="N1753">
        <v>480</v>
      </c>
      <c r="O1753">
        <v>720</v>
      </c>
      <c r="P1753">
        <f>(Table1[[#This Row],[Min Conductivity]]+Table1[[#This Row],[Max Conductivity]])/2</f>
        <v>600</v>
      </c>
      <c r="Q1753">
        <v>1.5</v>
      </c>
      <c r="R1753">
        <v>2.2000000000000002</v>
      </c>
      <c r="S1753">
        <f>(Table1[[#This Row],[Min BOD]]+Table1[[#This Row],[Max BOD]])/2</f>
        <v>1.85</v>
      </c>
      <c r="T1753">
        <v>1.24</v>
      </c>
      <c r="U1753">
        <v>2.62</v>
      </c>
      <c r="V1753">
        <f>(Table1[[#This Row],[Min Nitrate N + Nitrite N]]+Table1[[#This Row],[Max Nitrate N + Nitrite N]])/2</f>
        <v>1.9300000000000002</v>
      </c>
      <c r="W1753">
        <v>23</v>
      </c>
      <c r="X1753">
        <v>64</v>
      </c>
      <c r="Y1753">
        <f>(Table1[[#This Row],[Min Fecal Coliform]]+Table1[[#This Row],[Max Fecal Coliform]])/2</f>
        <v>43.5</v>
      </c>
      <c r="Z1753">
        <v>64</v>
      </c>
      <c r="AA1753">
        <v>120</v>
      </c>
      <c r="AB1753">
        <f>(Table1[[#This Row],[Min Total Coliform]]+Table1[[#This Row],[Max Total Coliform]])/2</f>
        <v>92</v>
      </c>
      <c r="AC1753">
        <f>MIN(10, (Table1[[#This Row],[Avg BOD]]/4)*10)</f>
        <v>4.625</v>
      </c>
      <c r="AD1753">
        <f>MIN(10, (Table1[[#This Row],[Avg Fecal Coliform]]/600)*10)</f>
        <v>0.72499999999999998</v>
      </c>
      <c r="AE1753">
        <f>MIN(10, (Table1[[#This Row],[Avg Nitrate N + Nitrite N]]/10)*10)</f>
        <v>1.9300000000000002</v>
      </c>
      <c r="AF1753">
        <f>IF(OR(Table1[[#This Row],[Avg pH]]&lt;6.5,Table1[[#This Row],[Avg pH]]&gt;8.5),10,0)</f>
        <v>0</v>
      </c>
      <c r="AG1753">
        <f>MAX(0, 10-(2*Table1[[#This Row],[Avg Dissolved Oxygen]]))</f>
        <v>0</v>
      </c>
      <c r="AH1753">
        <f>(Table1[[#This Row],[Fecal Score]]*0.3) + (Table1[[#This Row],[BOD Score]]*0.25) + (Table1[[#This Row],[Nitrate Score]]*0.2) + (Table1[[#This Row],[pH Score]]*0.15) + (Table1[[#This Row],[Dissolved Oxygen Score]]*0.1)</f>
        <v>1.7597500000000001</v>
      </c>
      <c r="AI1753">
        <v>2020</v>
      </c>
    </row>
    <row r="1754" spans="1:35">
      <c r="A1754">
        <v>2943</v>
      </c>
      <c r="B1754" t="s">
        <v>811</v>
      </c>
      <c r="C1754" t="s">
        <v>1</v>
      </c>
      <c r="D1754" t="s">
        <v>315</v>
      </c>
      <c r="E1754">
        <v>19</v>
      </c>
      <c r="F1754">
        <v>34</v>
      </c>
      <c r="G1754">
        <f>(Table1[[#This Row],[Min Temperature]]+Table1[[#This Row],[Max Temperature]])/2</f>
        <v>26.5</v>
      </c>
      <c r="H1754">
        <v>1</v>
      </c>
      <c r="I1754">
        <v>5.8</v>
      </c>
      <c r="J1754">
        <f>(Table1[[#This Row],[Min Dissolved Oxygen]]+Table1[[#This Row],[Max Dissolved Oxygen]])/2</f>
        <v>3.4</v>
      </c>
      <c r="K1754">
        <v>7.6</v>
      </c>
      <c r="L1754">
        <v>8.1</v>
      </c>
      <c r="M1754">
        <f>(Table1[[#This Row],[Min pH]]+Table1[[#This Row],[Max pH]])/2</f>
        <v>7.85</v>
      </c>
      <c r="N1754">
        <v>430</v>
      </c>
      <c r="O1754">
        <v>1010</v>
      </c>
      <c r="P1754">
        <f>(Table1[[#This Row],[Min Conductivity]]+Table1[[#This Row],[Max Conductivity]])/2</f>
        <v>720</v>
      </c>
      <c r="Q1754">
        <v>1.6</v>
      </c>
      <c r="R1754">
        <v>4.4000000000000004</v>
      </c>
      <c r="S1754">
        <f>(Table1[[#This Row],[Min BOD]]+Table1[[#This Row],[Max BOD]])/2</f>
        <v>3</v>
      </c>
      <c r="T1754">
        <v>2.0699999999999998</v>
      </c>
      <c r="U1754">
        <v>3.05</v>
      </c>
      <c r="V1754">
        <f>(Table1[[#This Row],[Min Nitrate N + Nitrite N]]+Table1[[#This Row],[Max Nitrate N + Nitrite N]])/2</f>
        <v>2.5599999999999996</v>
      </c>
      <c r="W1754">
        <v>75</v>
      </c>
      <c r="X1754">
        <v>460</v>
      </c>
      <c r="Y1754">
        <f>(Table1[[#This Row],[Min Fecal Coliform]]+Table1[[#This Row],[Max Fecal Coliform]])/2</f>
        <v>267.5</v>
      </c>
      <c r="Z1754">
        <v>150</v>
      </c>
      <c r="AA1754">
        <v>2400</v>
      </c>
      <c r="AB1754">
        <f>(Table1[[#This Row],[Min Total Coliform]]+Table1[[#This Row],[Max Total Coliform]])/2</f>
        <v>1275</v>
      </c>
      <c r="AC1754">
        <f>MIN(10, (Table1[[#This Row],[Avg BOD]]/4)*10)</f>
        <v>7.5</v>
      </c>
      <c r="AD1754">
        <f>MIN(10, (Table1[[#This Row],[Avg Fecal Coliform]]/600)*10)</f>
        <v>4.4583333333333339</v>
      </c>
      <c r="AE1754">
        <f>MIN(10, (Table1[[#This Row],[Avg Nitrate N + Nitrite N]]/10)*10)</f>
        <v>2.5599999999999996</v>
      </c>
      <c r="AF1754">
        <f>IF(OR(Table1[[#This Row],[Avg pH]]&lt;6.5,Table1[[#This Row],[Avg pH]]&gt;8.5),10,0)</f>
        <v>0</v>
      </c>
      <c r="AG1754">
        <f>MAX(0, 10-(2*Table1[[#This Row],[Avg Dissolved Oxygen]]))</f>
        <v>3.2</v>
      </c>
      <c r="AH1754">
        <f>(Table1[[#This Row],[Fecal Score]]*0.3) + (Table1[[#This Row],[BOD Score]]*0.25) + (Table1[[#This Row],[Nitrate Score]]*0.2) + (Table1[[#This Row],[pH Score]]*0.15) + (Table1[[#This Row],[Dissolved Oxygen Score]]*0.1)</f>
        <v>4.0445000000000002</v>
      </c>
      <c r="AI1754">
        <v>2020</v>
      </c>
    </row>
    <row r="1755" spans="1:35">
      <c r="A1755">
        <v>4177</v>
      </c>
      <c r="B1755" t="s">
        <v>812</v>
      </c>
      <c r="C1755" t="s">
        <v>1</v>
      </c>
      <c r="D1755" t="s">
        <v>315</v>
      </c>
      <c r="E1755">
        <v>20</v>
      </c>
      <c r="F1755">
        <v>26</v>
      </c>
      <c r="G1755">
        <f>(Table1[[#This Row],[Min Temperature]]+Table1[[#This Row],[Max Temperature]])/2</f>
        <v>23</v>
      </c>
      <c r="H1755">
        <v>4.8</v>
      </c>
      <c r="I1755">
        <v>7.6</v>
      </c>
      <c r="J1755">
        <f>(Table1[[#This Row],[Min Dissolved Oxygen]]+Table1[[#This Row],[Max Dissolved Oxygen]])/2</f>
        <v>6.1999999999999993</v>
      </c>
      <c r="K1755">
        <v>7.9</v>
      </c>
      <c r="L1755">
        <v>9.4</v>
      </c>
      <c r="M1755">
        <f>(Table1[[#This Row],[Min pH]]+Table1[[#This Row],[Max pH]])/2</f>
        <v>8.65</v>
      </c>
      <c r="N1755">
        <v>390</v>
      </c>
      <c r="O1755">
        <v>650</v>
      </c>
      <c r="P1755">
        <f>(Table1[[#This Row],[Min Conductivity]]+Table1[[#This Row],[Max Conductivity]])/2</f>
        <v>520</v>
      </c>
      <c r="Q1755">
        <v>1</v>
      </c>
      <c r="R1755">
        <v>2.4</v>
      </c>
      <c r="S1755">
        <f>(Table1[[#This Row],[Min BOD]]+Table1[[#This Row],[Max BOD]])/2</f>
        <v>1.7</v>
      </c>
      <c r="T1755">
        <v>1.25</v>
      </c>
      <c r="U1755">
        <v>2.5</v>
      </c>
      <c r="V1755">
        <f>(Table1[[#This Row],[Min Nitrate N + Nitrite N]]+Table1[[#This Row],[Max Nitrate N + Nitrite N]])/2</f>
        <v>1.875</v>
      </c>
      <c r="W1755">
        <v>14</v>
      </c>
      <c r="X1755">
        <v>150</v>
      </c>
      <c r="Y1755">
        <f>(Table1[[#This Row],[Min Fecal Coliform]]+Table1[[#This Row],[Max Fecal Coliform]])/2</f>
        <v>82</v>
      </c>
      <c r="Z1755">
        <v>21</v>
      </c>
      <c r="AA1755">
        <v>460</v>
      </c>
      <c r="AB1755">
        <f>(Table1[[#This Row],[Min Total Coliform]]+Table1[[#This Row],[Max Total Coliform]])/2</f>
        <v>240.5</v>
      </c>
      <c r="AC1755">
        <f>MIN(10, (Table1[[#This Row],[Avg BOD]]/4)*10)</f>
        <v>4.25</v>
      </c>
      <c r="AD1755">
        <f>MIN(10, (Table1[[#This Row],[Avg Fecal Coliform]]/600)*10)</f>
        <v>1.3666666666666667</v>
      </c>
      <c r="AE1755">
        <f>MIN(10, (Table1[[#This Row],[Avg Nitrate N + Nitrite N]]/10)*10)</f>
        <v>1.875</v>
      </c>
      <c r="AF1755">
        <f>IF(OR(Table1[[#This Row],[Avg pH]]&lt;6.5,Table1[[#This Row],[Avg pH]]&gt;8.5),10,0)</f>
        <v>10</v>
      </c>
      <c r="AG1755">
        <f>MAX(0, 10-(2*Table1[[#This Row],[Avg Dissolved Oxygen]]))</f>
        <v>0</v>
      </c>
      <c r="AH1755">
        <f>(Table1[[#This Row],[Fecal Score]]*0.3) + (Table1[[#This Row],[BOD Score]]*0.25) + (Table1[[#This Row],[Nitrate Score]]*0.2) + (Table1[[#This Row],[pH Score]]*0.15) + (Table1[[#This Row],[Dissolved Oxygen Score]]*0.1)</f>
        <v>3.3475000000000001</v>
      </c>
      <c r="AI1755">
        <v>2020</v>
      </c>
    </row>
    <row r="1756" spans="1:35">
      <c r="A1756">
        <v>4178</v>
      </c>
      <c r="B1756" t="s">
        <v>813</v>
      </c>
      <c r="C1756" t="s">
        <v>1</v>
      </c>
      <c r="D1756" t="s">
        <v>315</v>
      </c>
      <c r="E1756">
        <v>20</v>
      </c>
      <c r="F1756">
        <v>26</v>
      </c>
      <c r="G1756">
        <f>(Table1[[#This Row],[Min Temperature]]+Table1[[#This Row],[Max Temperature]])/2</f>
        <v>23</v>
      </c>
      <c r="H1756">
        <v>3</v>
      </c>
      <c r="I1756">
        <v>6.4</v>
      </c>
      <c r="J1756">
        <f>(Table1[[#This Row],[Min Dissolved Oxygen]]+Table1[[#This Row],[Max Dissolved Oxygen]])/2</f>
        <v>4.7</v>
      </c>
      <c r="K1756">
        <v>8</v>
      </c>
      <c r="L1756">
        <v>9</v>
      </c>
      <c r="M1756">
        <f>(Table1[[#This Row],[Min pH]]+Table1[[#This Row],[Max pH]])/2</f>
        <v>8.5</v>
      </c>
      <c r="N1756">
        <v>690</v>
      </c>
      <c r="O1756">
        <v>920</v>
      </c>
      <c r="P1756">
        <f>(Table1[[#This Row],[Min Conductivity]]+Table1[[#This Row],[Max Conductivity]])/2</f>
        <v>805</v>
      </c>
      <c r="Q1756">
        <v>1.4</v>
      </c>
      <c r="R1756">
        <v>4.0999999999999996</v>
      </c>
      <c r="S1756">
        <f>(Table1[[#This Row],[Min BOD]]+Table1[[#This Row],[Max BOD]])/2</f>
        <v>2.75</v>
      </c>
      <c r="T1756">
        <v>1.35</v>
      </c>
      <c r="U1756">
        <v>2.29</v>
      </c>
      <c r="V1756">
        <f>(Table1[[#This Row],[Min Nitrate N + Nitrite N]]+Table1[[#This Row],[Max Nitrate N + Nitrite N]])/2</f>
        <v>1.82</v>
      </c>
      <c r="W1756">
        <v>64</v>
      </c>
      <c r="X1756">
        <v>460</v>
      </c>
      <c r="Y1756">
        <f>(Table1[[#This Row],[Min Fecal Coliform]]+Table1[[#This Row],[Max Fecal Coliform]])/2</f>
        <v>262</v>
      </c>
      <c r="Z1756">
        <v>120</v>
      </c>
      <c r="AA1756">
        <v>1100</v>
      </c>
      <c r="AB1756">
        <f>(Table1[[#This Row],[Min Total Coliform]]+Table1[[#This Row],[Max Total Coliform]])/2</f>
        <v>610</v>
      </c>
      <c r="AC1756">
        <f>MIN(10, (Table1[[#This Row],[Avg BOD]]/4)*10)</f>
        <v>6.875</v>
      </c>
      <c r="AD1756">
        <f>MIN(10, (Table1[[#This Row],[Avg Fecal Coliform]]/600)*10)</f>
        <v>4.3666666666666663</v>
      </c>
      <c r="AE1756">
        <f>MIN(10, (Table1[[#This Row],[Avg Nitrate N + Nitrite N]]/10)*10)</f>
        <v>1.8199999999999998</v>
      </c>
      <c r="AF1756">
        <f>IF(OR(Table1[[#This Row],[Avg pH]]&lt;6.5,Table1[[#This Row],[Avg pH]]&gt;8.5),10,0)</f>
        <v>0</v>
      </c>
      <c r="AG1756">
        <f>MAX(0, 10-(2*Table1[[#This Row],[Avg Dissolved Oxygen]]))</f>
        <v>0.59999999999999964</v>
      </c>
      <c r="AH1756">
        <f>(Table1[[#This Row],[Fecal Score]]*0.3) + (Table1[[#This Row],[BOD Score]]*0.25) + (Table1[[#This Row],[Nitrate Score]]*0.2) + (Table1[[#This Row],[pH Score]]*0.15) + (Table1[[#This Row],[Dissolved Oxygen Score]]*0.1)</f>
        <v>3.4527499999999995</v>
      </c>
      <c r="AI1756">
        <v>2020</v>
      </c>
    </row>
    <row r="1757" spans="1:35">
      <c r="A1757">
        <v>4795</v>
      </c>
      <c r="B1757" t="s">
        <v>814</v>
      </c>
      <c r="C1757" t="s">
        <v>1</v>
      </c>
      <c r="D1757" t="s">
        <v>315</v>
      </c>
      <c r="E1757">
        <v>20</v>
      </c>
      <c r="F1757">
        <v>26</v>
      </c>
      <c r="G1757">
        <f>(Table1[[#This Row],[Min Temperature]]+Table1[[#This Row],[Max Temperature]])/2</f>
        <v>23</v>
      </c>
      <c r="H1757">
        <v>3.2</v>
      </c>
      <c r="I1757">
        <v>5.0999999999999996</v>
      </c>
      <c r="J1757">
        <f>(Table1[[#This Row],[Min Dissolved Oxygen]]+Table1[[#This Row],[Max Dissolved Oxygen]])/2</f>
        <v>4.1500000000000004</v>
      </c>
      <c r="K1757">
        <v>7.9</v>
      </c>
      <c r="L1757">
        <v>8.6999999999999993</v>
      </c>
      <c r="M1757">
        <f>(Table1[[#This Row],[Min pH]]+Table1[[#This Row],[Max pH]])/2</f>
        <v>8.3000000000000007</v>
      </c>
      <c r="N1757">
        <v>540</v>
      </c>
      <c r="O1757">
        <v>880</v>
      </c>
      <c r="P1757">
        <f>(Table1[[#This Row],[Min Conductivity]]+Table1[[#This Row],[Max Conductivity]])/2</f>
        <v>710</v>
      </c>
      <c r="Q1757">
        <v>1.1000000000000001</v>
      </c>
      <c r="R1757">
        <v>4.4000000000000004</v>
      </c>
      <c r="S1757">
        <f>(Table1[[#This Row],[Min BOD]]+Table1[[#This Row],[Max BOD]])/2</f>
        <v>2.75</v>
      </c>
      <c r="T1757">
        <v>1.56</v>
      </c>
      <c r="U1757">
        <v>2.33</v>
      </c>
      <c r="V1757">
        <f>(Table1[[#This Row],[Min Nitrate N + Nitrite N]]+Table1[[#This Row],[Max Nitrate N + Nitrite N]])/2</f>
        <v>1.9450000000000001</v>
      </c>
      <c r="W1757">
        <v>93</v>
      </c>
      <c r="X1757">
        <v>150</v>
      </c>
      <c r="Y1757">
        <f>(Table1[[#This Row],[Min Fecal Coliform]]+Table1[[#This Row],[Max Fecal Coliform]])/2</f>
        <v>121.5</v>
      </c>
      <c r="Z1757">
        <v>150</v>
      </c>
      <c r="AA1757">
        <v>240</v>
      </c>
      <c r="AB1757">
        <f>(Table1[[#This Row],[Min Total Coliform]]+Table1[[#This Row],[Max Total Coliform]])/2</f>
        <v>195</v>
      </c>
      <c r="AC1757">
        <f>MIN(10, (Table1[[#This Row],[Avg BOD]]/4)*10)</f>
        <v>6.875</v>
      </c>
      <c r="AD1757">
        <f>MIN(10, (Table1[[#This Row],[Avg Fecal Coliform]]/600)*10)</f>
        <v>2.0250000000000004</v>
      </c>
      <c r="AE1757">
        <f>MIN(10, (Table1[[#This Row],[Avg Nitrate N + Nitrite N]]/10)*10)</f>
        <v>1.9450000000000001</v>
      </c>
      <c r="AF1757">
        <f>IF(OR(Table1[[#This Row],[Avg pH]]&lt;6.5,Table1[[#This Row],[Avg pH]]&gt;8.5),10,0)</f>
        <v>0</v>
      </c>
      <c r="AG1757">
        <f>MAX(0, 10-(2*Table1[[#This Row],[Avg Dissolved Oxygen]]))</f>
        <v>1.6999999999999993</v>
      </c>
      <c r="AH1757">
        <f>(Table1[[#This Row],[Fecal Score]]*0.3) + (Table1[[#This Row],[BOD Score]]*0.25) + (Table1[[#This Row],[Nitrate Score]]*0.2) + (Table1[[#This Row],[pH Score]]*0.15) + (Table1[[#This Row],[Dissolved Oxygen Score]]*0.1)</f>
        <v>2.8852500000000001</v>
      </c>
      <c r="AI1757">
        <v>2020</v>
      </c>
    </row>
    <row r="1758" spans="1:35">
      <c r="A1758">
        <v>4179</v>
      </c>
      <c r="B1758" t="s">
        <v>473</v>
      </c>
      <c r="C1758" t="s">
        <v>8</v>
      </c>
      <c r="D1758" t="s">
        <v>315</v>
      </c>
      <c r="E1758">
        <v>24</v>
      </c>
      <c r="F1758">
        <v>26</v>
      </c>
      <c r="G1758">
        <f>(Table1[[#This Row],[Min Temperature]]+Table1[[#This Row],[Max Temperature]])/2</f>
        <v>25</v>
      </c>
      <c r="H1758">
        <v>7.2</v>
      </c>
      <c r="I1758">
        <v>8.8000000000000007</v>
      </c>
      <c r="J1758">
        <f>(Table1[[#This Row],[Min Dissolved Oxygen]]+Table1[[#This Row],[Max Dissolved Oxygen]])/2</f>
        <v>8</v>
      </c>
      <c r="K1758">
        <v>7.9</v>
      </c>
      <c r="L1758">
        <v>8.6</v>
      </c>
      <c r="M1758">
        <f>(Table1[[#This Row],[Min pH]]+Table1[[#This Row],[Max pH]])/2</f>
        <v>8.25</v>
      </c>
      <c r="N1758">
        <v>360</v>
      </c>
      <c r="O1758">
        <v>430</v>
      </c>
      <c r="P1758">
        <f>(Table1[[#This Row],[Min Conductivity]]+Table1[[#This Row],[Max Conductivity]])/2</f>
        <v>395</v>
      </c>
      <c r="Q1758">
        <v>1</v>
      </c>
      <c r="R1758">
        <v>2.2999999999999998</v>
      </c>
      <c r="S1758">
        <f>(Table1[[#This Row],[Min BOD]]+Table1[[#This Row],[Max BOD]])/2</f>
        <v>1.65</v>
      </c>
      <c r="T1758">
        <v>1.02</v>
      </c>
      <c r="U1758">
        <v>1.82</v>
      </c>
      <c r="V1758">
        <f>(Table1[[#This Row],[Min Nitrate N + Nitrite N]]+Table1[[#This Row],[Max Nitrate N + Nitrite N]])/2</f>
        <v>1.42</v>
      </c>
      <c r="W1758">
        <v>20</v>
      </c>
      <c r="X1758">
        <v>64</v>
      </c>
      <c r="Y1758">
        <f>(Table1[[#This Row],[Min Fecal Coliform]]+Table1[[#This Row],[Max Fecal Coliform]])/2</f>
        <v>42</v>
      </c>
      <c r="Z1758">
        <v>39</v>
      </c>
      <c r="AA1758">
        <v>120</v>
      </c>
      <c r="AB1758">
        <f>(Table1[[#This Row],[Min Total Coliform]]+Table1[[#This Row],[Max Total Coliform]])/2</f>
        <v>79.5</v>
      </c>
      <c r="AC1758">
        <f>MIN(10, (Table1[[#This Row],[Avg BOD]]/4)*10)</f>
        <v>4.125</v>
      </c>
      <c r="AD1758">
        <f>MIN(10, (Table1[[#This Row],[Avg Fecal Coliform]]/600)*10)</f>
        <v>0.70000000000000007</v>
      </c>
      <c r="AE1758">
        <f>MIN(10, (Table1[[#This Row],[Avg Nitrate N + Nitrite N]]/10)*10)</f>
        <v>1.42</v>
      </c>
      <c r="AF1758">
        <f>IF(OR(Table1[[#This Row],[Avg pH]]&lt;6.5,Table1[[#This Row],[Avg pH]]&gt;8.5),10,0)</f>
        <v>0</v>
      </c>
      <c r="AG1758">
        <f>MAX(0, 10-(2*Table1[[#This Row],[Avg Dissolved Oxygen]]))</f>
        <v>0</v>
      </c>
      <c r="AH1758">
        <f>(Table1[[#This Row],[Fecal Score]]*0.3) + (Table1[[#This Row],[BOD Score]]*0.25) + (Table1[[#This Row],[Nitrate Score]]*0.2) + (Table1[[#This Row],[pH Score]]*0.15) + (Table1[[#This Row],[Dissolved Oxygen Score]]*0.1)</f>
        <v>1.52525</v>
      </c>
      <c r="AI1758">
        <v>2020</v>
      </c>
    </row>
    <row r="1759" spans="1:35">
      <c r="A1759">
        <v>1420</v>
      </c>
      <c r="B1759" t="s">
        <v>331</v>
      </c>
      <c r="C1759" t="s">
        <v>1</v>
      </c>
      <c r="D1759" t="s">
        <v>332</v>
      </c>
      <c r="E1759">
        <v>18</v>
      </c>
      <c r="F1759">
        <v>30</v>
      </c>
      <c r="G1759">
        <f>(Table1[[#This Row],[Min Temperature]]+Table1[[#This Row],[Max Temperature]])/2</f>
        <v>24</v>
      </c>
      <c r="H1759">
        <v>6</v>
      </c>
      <c r="I1759">
        <v>6.5</v>
      </c>
      <c r="J1759">
        <f>(Table1[[#This Row],[Min Dissolved Oxygen]]+Table1[[#This Row],[Max Dissolved Oxygen]])/2</f>
        <v>6.25</v>
      </c>
      <c r="K1759">
        <v>6</v>
      </c>
      <c r="L1759">
        <v>7.8</v>
      </c>
      <c r="M1759">
        <f>(Table1[[#This Row],[Min pH]]+Table1[[#This Row],[Max pH]])/2</f>
        <v>6.9</v>
      </c>
      <c r="N1759">
        <v>68</v>
      </c>
      <c r="O1759">
        <v>182</v>
      </c>
      <c r="P1759">
        <f>(Table1[[#This Row],[Min Conductivity]]+Table1[[#This Row],[Max Conductivity]])/2</f>
        <v>125</v>
      </c>
      <c r="Q1759">
        <v>2</v>
      </c>
      <c r="R1759">
        <v>4</v>
      </c>
      <c r="S1759">
        <f>(Table1[[#This Row],[Min BOD]]+Table1[[#This Row],[Max BOD]])/2</f>
        <v>3</v>
      </c>
      <c r="T1759">
        <v>0.32</v>
      </c>
      <c r="U1759">
        <v>2.36</v>
      </c>
      <c r="V1759">
        <f>(Table1[[#This Row],[Min Nitrate N + Nitrite N]]+Table1[[#This Row],[Max Nitrate N + Nitrite N]])/2</f>
        <v>1.3399999999999999</v>
      </c>
      <c r="W1759">
        <v>36</v>
      </c>
      <c r="X1759">
        <v>49</v>
      </c>
      <c r="Y1759">
        <f>(Table1[[#This Row],[Min Fecal Coliform]]+Table1[[#This Row],[Max Fecal Coliform]])/2</f>
        <v>42.5</v>
      </c>
      <c r="Z1759">
        <v>60</v>
      </c>
      <c r="AA1759">
        <v>96</v>
      </c>
      <c r="AB1759">
        <f>(Table1[[#This Row],[Min Total Coliform]]+Table1[[#This Row],[Max Total Coliform]])/2</f>
        <v>78</v>
      </c>
      <c r="AC1759">
        <f>MIN(10, (Table1[[#This Row],[Avg BOD]]/4)*10)</f>
        <v>7.5</v>
      </c>
      <c r="AD1759">
        <f>MIN(10, (Table1[[#This Row],[Avg Fecal Coliform]]/600)*10)</f>
        <v>0.70833333333333326</v>
      </c>
      <c r="AE1759">
        <f>MIN(10, (Table1[[#This Row],[Avg Nitrate N + Nitrite N]]/10)*10)</f>
        <v>1.3399999999999999</v>
      </c>
      <c r="AF1759">
        <f>IF(OR(Table1[[#This Row],[Avg pH]]&lt;6.5,Table1[[#This Row],[Avg pH]]&gt;8.5),10,0)</f>
        <v>0</v>
      </c>
      <c r="AG1759">
        <f>MAX(0, 10-(2*Table1[[#This Row],[Avg Dissolved Oxygen]]))</f>
        <v>0</v>
      </c>
      <c r="AH1759">
        <f>(Table1[[#This Row],[Fecal Score]]*0.3) + (Table1[[#This Row],[BOD Score]]*0.25) + (Table1[[#This Row],[Nitrate Score]]*0.2) + (Table1[[#This Row],[pH Score]]*0.15) + (Table1[[#This Row],[Dissolved Oxygen Score]]*0.1)</f>
        <v>2.3554999999999997</v>
      </c>
      <c r="AI1759">
        <v>2020</v>
      </c>
    </row>
    <row r="1760" spans="1:35">
      <c r="A1760">
        <v>1421</v>
      </c>
      <c r="B1760" t="s">
        <v>333</v>
      </c>
      <c r="C1760" t="s">
        <v>1</v>
      </c>
      <c r="D1760" t="s">
        <v>332</v>
      </c>
      <c r="E1760">
        <v>17</v>
      </c>
      <c r="F1760">
        <v>23</v>
      </c>
      <c r="G1760">
        <f>(Table1[[#This Row],[Min Temperature]]+Table1[[#This Row],[Max Temperature]])/2</f>
        <v>20</v>
      </c>
      <c r="H1760">
        <v>4.5999999999999996</v>
      </c>
      <c r="I1760">
        <v>6.6</v>
      </c>
      <c r="J1760">
        <f>(Table1[[#This Row],[Min Dissolved Oxygen]]+Table1[[#This Row],[Max Dissolved Oxygen]])/2</f>
        <v>5.6</v>
      </c>
      <c r="K1760">
        <v>6.7</v>
      </c>
      <c r="L1760">
        <v>7.9</v>
      </c>
      <c r="M1760">
        <f>(Table1[[#This Row],[Min pH]]+Table1[[#This Row],[Max pH]])/2</f>
        <v>7.3000000000000007</v>
      </c>
      <c r="N1760">
        <v>345</v>
      </c>
      <c r="O1760">
        <v>517</v>
      </c>
      <c r="P1760">
        <f>(Table1[[#This Row],[Min Conductivity]]+Table1[[#This Row],[Max Conductivity]])/2</f>
        <v>431</v>
      </c>
      <c r="Q1760">
        <v>2</v>
      </c>
      <c r="R1760">
        <v>11.1</v>
      </c>
      <c r="S1760">
        <f>(Table1[[#This Row],[Min BOD]]+Table1[[#This Row],[Max BOD]])/2</f>
        <v>6.55</v>
      </c>
      <c r="T1760">
        <v>0.04</v>
      </c>
      <c r="U1760">
        <v>0.96</v>
      </c>
      <c r="V1760">
        <f>(Table1[[#This Row],[Min Nitrate N + Nitrite N]]+Table1[[#This Row],[Max Nitrate N + Nitrite N]])/2</f>
        <v>0.5</v>
      </c>
      <c r="W1760">
        <v>12</v>
      </c>
      <c r="X1760">
        <v>220</v>
      </c>
      <c r="Y1760">
        <f>(Table1[[#This Row],[Min Fecal Coliform]]+Table1[[#This Row],[Max Fecal Coliform]])/2</f>
        <v>116</v>
      </c>
      <c r="Z1760">
        <v>34</v>
      </c>
      <c r="AA1760">
        <v>540</v>
      </c>
      <c r="AB1760">
        <f>(Table1[[#This Row],[Min Total Coliform]]+Table1[[#This Row],[Max Total Coliform]])/2</f>
        <v>287</v>
      </c>
      <c r="AC1760">
        <f>MIN(10, (Table1[[#This Row],[Avg BOD]]/4)*10)</f>
        <v>10</v>
      </c>
      <c r="AD1760">
        <f>MIN(10, (Table1[[#This Row],[Avg Fecal Coliform]]/600)*10)</f>
        <v>1.9333333333333333</v>
      </c>
      <c r="AE1760">
        <f>MIN(10, (Table1[[#This Row],[Avg Nitrate N + Nitrite N]]/10)*10)</f>
        <v>0.5</v>
      </c>
      <c r="AF1760">
        <f>IF(OR(Table1[[#This Row],[Avg pH]]&lt;6.5,Table1[[#This Row],[Avg pH]]&gt;8.5),10,0)</f>
        <v>0</v>
      </c>
      <c r="AG1760">
        <f>MAX(0, 10-(2*Table1[[#This Row],[Avg Dissolved Oxygen]]))</f>
        <v>0</v>
      </c>
      <c r="AH1760">
        <f>(Table1[[#This Row],[Fecal Score]]*0.3) + (Table1[[#This Row],[BOD Score]]*0.25) + (Table1[[#This Row],[Nitrate Score]]*0.2) + (Table1[[#This Row],[pH Score]]*0.15) + (Table1[[#This Row],[Dissolved Oxygen Score]]*0.1)</f>
        <v>3.18</v>
      </c>
      <c r="AI1760">
        <v>2020</v>
      </c>
    </row>
    <row r="1761" spans="1:35">
      <c r="A1761">
        <v>1452</v>
      </c>
      <c r="B1761" t="s">
        <v>334</v>
      </c>
      <c r="C1761" t="s">
        <v>1</v>
      </c>
      <c r="D1761" t="s">
        <v>332</v>
      </c>
      <c r="E1761">
        <v>20</v>
      </c>
      <c r="F1761">
        <v>24</v>
      </c>
      <c r="G1761">
        <f>(Table1[[#This Row],[Min Temperature]]+Table1[[#This Row],[Max Temperature]])/2</f>
        <v>22</v>
      </c>
      <c r="H1761">
        <v>5.9</v>
      </c>
      <c r="I1761">
        <v>7.1</v>
      </c>
      <c r="J1761">
        <f>(Table1[[#This Row],[Min Dissolved Oxygen]]+Table1[[#This Row],[Max Dissolved Oxygen]])/2</f>
        <v>6.5</v>
      </c>
      <c r="K1761">
        <v>6.5</v>
      </c>
      <c r="L1761">
        <v>8</v>
      </c>
      <c r="M1761">
        <f>(Table1[[#This Row],[Min pH]]+Table1[[#This Row],[Max pH]])/2</f>
        <v>7.25</v>
      </c>
      <c r="N1761">
        <v>286</v>
      </c>
      <c r="O1761">
        <v>378</v>
      </c>
      <c r="P1761">
        <f>(Table1[[#This Row],[Min Conductivity]]+Table1[[#This Row],[Max Conductivity]])/2</f>
        <v>332</v>
      </c>
      <c r="Q1761">
        <v>0.1</v>
      </c>
      <c r="R1761">
        <v>2</v>
      </c>
      <c r="S1761">
        <f>(Table1[[#This Row],[Min BOD]]+Table1[[#This Row],[Max BOD]])/2</f>
        <v>1.05</v>
      </c>
      <c r="T1761">
        <v>0.22</v>
      </c>
      <c r="U1761">
        <v>0.77</v>
      </c>
      <c r="V1761">
        <f>(Table1[[#This Row],[Min Nitrate N + Nitrite N]]+Table1[[#This Row],[Max Nitrate N + Nitrite N]])/2</f>
        <v>0.495</v>
      </c>
      <c r="W1761">
        <v>25</v>
      </c>
      <c r="X1761">
        <v>260</v>
      </c>
      <c r="Y1761">
        <f>(Table1[[#This Row],[Min Fecal Coliform]]+Table1[[#This Row],[Max Fecal Coliform]])/2</f>
        <v>142.5</v>
      </c>
      <c r="Z1761">
        <v>120</v>
      </c>
      <c r="AA1761">
        <v>630</v>
      </c>
      <c r="AB1761">
        <f>(Table1[[#This Row],[Min Total Coliform]]+Table1[[#This Row],[Max Total Coliform]])/2</f>
        <v>375</v>
      </c>
      <c r="AC1761">
        <f>MIN(10, (Table1[[#This Row],[Avg BOD]]/4)*10)</f>
        <v>2.625</v>
      </c>
      <c r="AD1761">
        <f>MIN(10, (Table1[[#This Row],[Avg Fecal Coliform]]/600)*10)</f>
        <v>2.375</v>
      </c>
      <c r="AE1761">
        <f>MIN(10, (Table1[[#This Row],[Avg Nitrate N + Nitrite N]]/10)*10)</f>
        <v>0.495</v>
      </c>
      <c r="AF1761">
        <f>IF(OR(Table1[[#This Row],[Avg pH]]&lt;6.5,Table1[[#This Row],[Avg pH]]&gt;8.5),10,0)</f>
        <v>0</v>
      </c>
      <c r="AG1761">
        <f>MAX(0, 10-(2*Table1[[#This Row],[Avg Dissolved Oxygen]]))</f>
        <v>0</v>
      </c>
      <c r="AH1761">
        <f>(Table1[[#This Row],[Fecal Score]]*0.3) + (Table1[[#This Row],[BOD Score]]*0.25) + (Table1[[#This Row],[Nitrate Score]]*0.2) + (Table1[[#This Row],[pH Score]]*0.15) + (Table1[[#This Row],[Dissolved Oxygen Score]]*0.1)</f>
        <v>1.4677499999999999</v>
      </c>
      <c r="AI1761">
        <v>2020</v>
      </c>
    </row>
    <row r="1762" spans="1:35">
      <c r="A1762">
        <v>3007</v>
      </c>
      <c r="B1762" t="s">
        <v>335</v>
      </c>
      <c r="C1762" t="s">
        <v>1</v>
      </c>
      <c r="D1762" t="s">
        <v>332</v>
      </c>
      <c r="E1762">
        <v>23</v>
      </c>
      <c r="F1762">
        <v>27</v>
      </c>
      <c r="G1762">
        <f>(Table1[[#This Row],[Min Temperature]]+Table1[[#This Row],[Max Temperature]])/2</f>
        <v>25</v>
      </c>
      <c r="H1762">
        <v>5.7</v>
      </c>
      <c r="I1762">
        <v>7</v>
      </c>
      <c r="J1762">
        <f>(Table1[[#This Row],[Min Dissolved Oxygen]]+Table1[[#This Row],[Max Dissolved Oxygen]])/2</f>
        <v>6.35</v>
      </c>
      <c r="K1762">
        <v>7.9</v>
      </c>
      <c r="L1762">
        <v>8.4</v>
      </c>
      <c r="M1762">
        <f>(Table1[[#This Row],[Min pH]]+Table1[[#This Row],[Max pH]])/2</f>
        <v>8.15</v>
      </c>
      <c r="N1762">
        <v>454</v>
      </c>
      <c r="O1762">
        <v>725</v>
      </c>
      <c r="P1762">
        <f>(Table1[[#This Row],[Min Conductivity]]+Table1[[#This Row],[Max Conductivity]])/2</f>
        <v>589.5</v>
      </c>
      <c r="Q1762">
        <v>0.1</v>
      </c>
      <c r="R1762">
        <v>2.4</v>
      </c>
      <c r="S1762">
        <f>(Table1[[#This Row],[Min BOD]]+Table1[[#This Row],[Max BOD]])/2</f>
        <v>1.25</v>
      </c>
      <c r="T1762">
        <v>0.15</v>
      </c>
      <c r="U1762">
        <v>0.84</v>
      </c>
      <c r="V1762">
        <f>(Table1[[#This Row],[Min Nitrate N + Nitrite N]]+Table1[[#This Row],[Max Nitrate N + Nitrite N]])/2</f>
        <v>0.495</v>
      </c>
      <c r="W1762">
        <v>31</v>
      </c>
      <c r="X1762">
        <v>94</v>
      </c>
      <c r="Y1762">
        <f>(Table1[[#This Row],[Min Fecal Coliform]]+Table1[[#This Row],[Max Fecal Coliform]])/2</f>
        <v>62.5</v>
      </c>
      <c r="Z1762">
        <v>70</v>
      </c>
      <c r="AA1762">
        <v>280</v>
      </c>
      <c r="AB1762">
        <f>(Table1[[#This Row],[Min Total Coliform]]+Table1[[#This Row],[Max Total Coliform]])/2</f>
        <v>175</v>
      </c>
      <c r="AC1762">
        <f>MIN(10, (Table1[[#This Row],[Avg BOD]]/4)*10)</f>
        <v>3.125</v>
      </c>
      <c r="AD1762">
        <f>MIN(10, (Table1[[#This Row],[Avg Fecal Coliform]]/600)*10)</f>
        <v>1.0416666666666667</v>
      </c>
      <c r="AE1762">
        <f>MIN(10, (Table1[[#This Row],[Avg Nitrate N + Nitrite N]]/10)*10)</f>
        <v>0.495</v>
      </c>
      <c r="AF1762">
        <f>IF(OR(Table1[[#This Row],[Avg pH]]&lt;6.5,Table1[[#This Row],[Avg pH]]&gt;8.5),10,0)</f>
        <v>0</v>
      </c>
      <c r="AG1762">
        <f>MAX(0, 10-(2*Table1[[#This Row],[Avg Dissolved Oxygen]]))</f>
        <v>0</v>
      </c>
      <c r="AH1762">
        <f>(Table1[[#This Row],[Fecal Score]]*0.3) + (Table1[[#This Row],[BOD Score]]*0.25) + (Table1[[#This Row],[Nitrate Score]]*0.2) + (Table1[[#This Row],[pH Score]]*0.15) + (Table1[[#This Row],[Dissolved Oxygen Score]]*0.1)</f>
        <v>1.19275</v>
      </c>
      <c r="AI1762">
        <v>2020</v>
      </c>
    </row>
    <row r="1763" spans="1:35">
      <c r="A1763">
        <v>3008</v>
      </c>
      <c r="B1763" t="s">
        <v>336</v>
      </c>
      <c r="C1763" t="s">
        <v>1</v>
      </c>
      <c r="D1763" t="s">
        <v>332</v>
      </c>
      <c r="E1763">
        <v>26</v>
      </c>
      <c r="F1763">
        <v>32</v>
      </c>
      <c r="G1763">
        <f>(Table1[[#This Row],[Min Temperature]]+Table1[[#This Row],[Max Temperature]])/2</f>
        <v>29</v>
      </c>
      <c r="H1763">
        <v>5</v>
      </c>
      <c r="I1763">
        <v>7</v>
      </c>
      <c r="J1763">
        <f>(Table1[[#This Row],[Min Dissolved Oxygen]]+Table1[[#This Row],[Max Dissolved Oxygen]])/2</f>
        <v>6</v>
      </c>
      <c r="K1763">
        <v>7.2</v>
      </c>
      <c r="L1763">
        <v>8.3000000000000007</v>
      </c>
      <c r="M1763">
        <f>(Table1[[#This Row],[Min pH]]+Table1[[#This Row],[Max pH]])/2</f>
        <v>7.75</v>
      </c>
      <c r="N1763">
        <v>358</v>
      </c>
      <c r="O1763">
        <v>615</v>
      </c>
      <c r="P1763">
        <f>(Table1[[#This Row],[Min Conductivity]]+Table1[[#This Row],[Max Conductivity]])/2</f>
        <v>486.5</v>
      </c>
      <c r="Q1763">
        <v>2</v>
      </c>
      <c r="R1763">
        <v>3</v>
      </c>
      <c r="S1763">
        <f>(Table1[[#This Row],[Min BOD]]+Table1[[#This Row],[Max BOD]])/2</f>
        <v>2.5</v>
      </c>
      <c r="T1763">
        <v>0.32</v>
      </c>
      <c r="U1763">
        <v>1.05</v>
      </c>
      <c r="V1763">
        <f>(Table1[[#This Row],[Min Nitrate N + Nitrite N]]+Table1[[#This Row],[Max Nitrate N + Nitrite N]])/2</f>
        <v>0.68500000000000005</v>
      </c>
      <c r="W1763">
        <v>2</v>
      </c>
      <c r="X1763">
        <v>2</v>
      </c>
      <c r="Y1763">
        <f>(Table1[[#This Row],[Min Fecal Coliform]]+Table1[[#This Row],[Max Fecal Coliform]])/2</f>
        <v>2</v>
      </c>
      <c r="Z1763">
        <v>2</v>
      </c>
      <c r="AA1763">
        <v>170</v>
      </c>
      <c r="AB1763">
        <f>(Table1[[#This Row],[Min Total Coliform]]+Table1[[#This Row],[Max Total Coliform]])/2</f>
        <v>86</v>
      </c>
      <c r="AC1763">
        <f>MIN(10, (Table1[[#This Row],[Avg BOD]]/4)*10)</f>
        <v>6.25</v>
      </c>
      <c r="AD1763">
        <f>MIN(10, (Table1[[#This Row],[Avg Fecal Coliform]]/600)*10)</f>
        <v>3.3333333333333333E-2</v>
      </c>
      <c r="AE1763">
        <f>MIN(10, (Table1[[#This Row],[Avg Nitrate N + Nitrite N]]/10)*10)</f>
        <v>0.68500000000000005</v>
      </c>
      <c r="AF1763">
        <f>IF(OR(Table1[[#This Row],[Avg pH]]&lt;6.5,Table1[[#This Row],[Avg pH]]&gt;8.5),10,0)</f>
        <v>0</v>
      </c>
      <c r="AG1763">
        <f>MAX(0, 10-(2*Table1[[#This Row],[Avg Dissolved Oxygen]]))</f>
        <v>0</v>
      </c>
      <c r="AH1763">
        <f>(Table1[[#This Row],[Fecal Score]]*0.3) + (Table1[[#This Row],[BOD Score]]*0.25) + (Table1[[#This Row],[Nitrate Score]]*0.2) + (Table1[[#This Row],[pH Score]]*0.15) + (Table1[[#This Row],[Dissolved Oxygen Score]]*0.1)</f>
        <v>1.7095</v>
      </c>
      <c r="AI1763">
        <v>2020</v>
      </c>
    </row>
    <row r="1764" spans="1:35">
      <c r="A1764">
        <v>3009</v>
      </c>
      <c r="B1764" t="s">
        <v>337</v>
      </c>
      <c r="C1764" t="s">
        <v>1</v>
      </c>
      <c r="D1764" t="s">
        <v>332</v>
      </c>
      <c r="E1764">
        <v>26</v>
      </c>
      <c r="F1764">
        <v>31</v>
      </c>
      <c r="G1764">
        <f>(Table1[[#This Row],[Min Temperature]]+Table1[[#This Row],[Max Temperature]])/2</f>
        <v>28.5</v>
      </c>
      <c r="H1764">
        <v>4.9000000000000004</v>
      </c>
      <c r="I1764">
        <v>6.4</v>
      </c>
      <c r="J1764">
        <f>(Table1[[#This Row],[Min Dissolved Oxygen]]+Table1[[#This Row],[Max Dissolved Oxygen]])/2</f>
        <v>5.65</v>
      </c>
      <c r="K1764">
        <v>7</v>
      </c>
      <c r="L1764">
        <v>8.3000000000000007</v>
      </c>
      <c r="M1764">
        <f>(Table1[[#This Row],[Min pH]]+Table1[[#This Row],[Max pH]])/2</f>
        <v>7.65</v>
      </c>
      <c r="N1764">
        <v>340</v>
      </c>
      <c r="O1764">
        <v>531</v>
      </c>
      <c r="P1764">
        <f>(Table1[[#This Row],[Min Conductivity]]+Table1[[#This Row],[Max Conductivity]])/2</f>
        <v>435.5</v>
      </c>
      <c r="Q1764">
        <v>1</v>
      </c>
      <c r="R1764">
        <v>3</v>
      </c>
      <c r="S1764">
        <f>(Table1[[#This Row],[Min BOD]]+Table1[[#This Row],[Max BOD]])/2</f>
        <v>2</v>
      </c>
      <c r="T1764">
        <v>0.14000000000000001</v>
      </c>
      <c r="U1764">
        <v>2.0499999999999998</v>
      </c>
      <c r="V1764">
        <f>(Table1[[#This Row],[Min Nitrate N + Nitrite N]]+Table1[[#This Row],[Max Nitrate N + Nitrite N]])/2</f>
        <v>1.095</v>
      </c>
      <c r="W1764">
        <v>2</v>
      </c>
      <c r="X1764">
        <v>93</v>
      </c>
      <c r="Y1764">
        <f>(Table1[[#This Row],[Min Fecal Coliform]]+Table1[[#This Row],[Max Fecal Coliform]])/2</f>
        <v>47.5</v>
      </c>
      <c r="Z1764">
        <v>2</v>
      </c>
      <c r="AA1764">
        <v>490</v>
      </c>
      <c r="AB1764">
        <f>(Table1[[#This Row],[Min Total Coliform]]+Table1[[#This Row],[Max Total Coliform]])/2</f>
        <v>246</v>
      </c>
      <c r="AC1764">
        <f>MIN(10, (Table1[[#This Row],[Avg BOD]]/4)*10)</f>
        <v>5</v>
      </c>
      <c r="AD1764">
        <f>MIN(10, (Table1[[#This Row],[Avg Fecal Coliform]]/600)*10)</f>
        <v>0.79166666666666663</v>
      </c>
      <c r="AE1764">
        <f>MIN(10, (Table1[[#This Row],[Avg Nitrate N + Nitrite N]]/10)*10)</f>
        <v>1.095</v>
      </c>
      <c r="AF1764">
        <f>IF(OR(Table1[[#This Row],[Avg pH]]&lt;6.5,Table1[[#This Row],[Avg pH]]&gt;8.5),10,0)</f>
        <v>0</v>
      </c>
      <c r="AG1764">
        <f>MAX(0, 10-(2*Table1[[#This Row],[Avg Dissolved Oxygen]]))</f>
        <v>0</v>
      </c>
      <c r="AH1764">
        <f>(Table1[[#This Row],[Fecal Score]]*0.3) + (Table1[[#This Row],[BOD Score]]*0.25) + (Table1[[#This Row],[Nitrate Score]]*0.2) + (Table1[[#This Row],[pH Score]]*0.15) + (Table1[[#This Row],[Dissolved Oxygen Score]]*0.1)</f>
        <v>1.7065000000000001</v>
      </c>
      <c r="AI1764">
        <v>2020</v>
      </c>
    </row>
    <row r="1765" spans="1:35">
      <c r="A1765">
        <v>3010</v>
      </c>
      <c r="B1765" t="s">
        <v>338</v>
      </c>
      <c r="C1765" t="s">
        <v>1</v>
      </c>
      <c r="D1765" t="s">
        <v>332</v>
      </c>
      <c r="E1765">
        <v>26</v>
      </c>
      <c r="F1765">
        <v>30</v>
      </c>
      <c r="G1765">
        <f>(Table1[[#This Row],[Min Temperature]]+Table1[[#This Row],[Max Temperature]])/2</f>
        <v>28</v>
      </c>
      <c r="H1765">
        <v>5</v>
      </c>
      <c r="I1765">
        <v>7</v>
      </c>
      <c r="J1765">
        <f>(Table1[[#This Row],[Min Dissolved Oxygen]]+Table1[[#This Row],[Max Dissolved Oxygen]])/2</f>
        <v>6</v>
      </c>
      <c r="K1765">
        <v>7.2</v>
      </c>
      <c r="L1765">
        <v>8.6999999999999993</v>
      </c>
      <c r="M1765">
        <f>(Table1[[#This Row],[Min pH]]+Table1[[#This Row],[Max pH]])/2</f>
        <v>7.9499999999999993</v>
      </c>
      <c r="N1765">
        <v>836</v>
      </c>
      <c r="O1765">
        <v>1657</v>
      </c>
      <c r="P1765">
        <f>(Table1[[#This Row],[Min Conductivity]]+Table1[[#This Row],[Max Conductivity]])/2</f>
        <v>1246.5</v>
      </c>
      <c r="Q1765">
        <v>1</v>
      </c>
      <c r="R1765">
        <v>3</v>
      </c>
      <c r="S1765">
        <f>(Table1[[#This Row],[Min BOD]]+Table1[[#This Row],[Max BOD]])/2</f>
        <v>2</v>
      </c>
      <c r="T1765">
        <v>0.32</v>
      </c>
      <c r="U1765">
        <v>1.85</v>
      </c>
      <c r="V1765">
        <f>(Table1[[#This Row],[Min Nitrate N + Nitrite N]]+Table1[[#This Row],[Max Nitrate N + Nitrite N]])/2</f>
        <v>1.085</v>
      </c>
      <c r="W1765">
        <v>2</v>
      </c>
      <c r="X1765">
        <v>120</v>
      </c>
      <c r="Y1765">
        <f>(Table1[[#This Row],[Min Fecal Coliform]]+Table1[[#This Row],[Max Fecal Coliform]])/2</f>
        <v>61</v>
      </c>
      <c r="Z1765">
        <v>40</v>
      </c>
      <c r="AA1765">
        <v>1300</v>
      </c>
      <c r="AB1765">
        <f>(Table1[[#This Row],[Min Total Coliform]]+Table1[[#This Row],[Max Total Coliform]])/2</f>
        <v>670</v>
      </c>
      <c r="AC1765">
        <f>MIN(10, (Table1[[#This Row],[Avg BOD]]/4)*10)</f>
        <v>5</v>
      </c>
      <c r="AD1765">
        <f>MIN(10, (Table1[[#This Row],[Avg Fecal Coliform]]/600)*10)</f>
        <v>1.0166666666666666</v>
      </c>
      <c r="AE1765">
        <f>MIN(10, (Table1[[#This Row],[Avg Nitrate N + Nitrite N]]/10)*10)</f>
        <v>1.085</v>
      </c>
      <c r="AF1765">
        <f>IF(OR(Table1[[#This Row],[Avg pH]]&lt;6.5,Table1[[#This Row],[Avg pH]]&gt;8.5),10,0)</f>
        <v>0</v>
      </c>
      <c r="AG1765">
        <f>MAX(0, 10-(2*Table1[[#This Row],[Avg Dissolved Oxygen]]))</f>
        <v>0</v>
      </c>
      <c r="AH1765">
        <f>(Table1[[#This Row],[Fecal Score]]*0.3) + (Table1[[#This Row],[BOD Score]]*0.25) + (Table1[[#This Row],[Nitrate Score]]*0.2) + (Table1[[#This Row],[pH Score]]*0.15) + (Table1[[#This Row],[Dissolved Oxygen Score]]*0.1)</f>
        <v>1.772</v>
      </c>
      <c r="AI1765">
        <v>2020</v>
      </c>
    </row>
    <row r="1766" spans="1:35">
      <c r="A1766">
        <v>3011</v>
      </c>
      <c r="B1766" t="s">
        <v>339</v>
      </c>
      <c r="C1766" t="s">
        <v>1</v>
      </c>
      <c r="D1766" t="s">
        <v>332</v>
      </c>
      <c r="E1766">
        <v>26</v>
      </c>
      <c r="F1766">
        <v>32</v>
      </c>
      <c r="G1766">
        <f>(Table1[[#This Row],[Min Temperature]]+Table1[[#This Row],[Max Temperature]])/2</f>
        <v>29</v>
      </c>
      <c r="H1766">
        <v>4.8</v>
      </c>
      <c r="I1766">
        <v>5.7</v>
      </c>
      <c r="J1766">
        <f>(Table1[[#This Row],[Min Dissolved Oxygen]]+Table1[[#This Row],[Max Dissolved Oxygen]])/2</f>
        <v>5.25</v>
      </c>
      <c r="K1766">
        <v>7.3</v>
      </c>
      <c r="L1766">
        <v>8.6</v>
      </c>
      <c r="M1766">
        <f>(Table1[[#This Row],[Min pH]]+Table1[[#This Row],[Max pH]])/2</f>
        <v>7.9499999999999993</v>
      </c>
      <c r="N1766">
        <v>13010</v>
      </c>
      <c r="O1766">
        <v>65200</v>
      </c>
      <c r="P1766">
        <f>(Table1[[#This Row],[Min Conductivity]]+Table1[[#This Row],[Max Conductivity]])/2</f>
        <v>39105</v>
      </c>
      <c r="Q1766">
        <v>2</v>
      </c>
      <c r="R1766">
        <v>4</v>
      </c>
      <c r="S1766">
        <f>(Table1[[#This Row],[Min BOD]]+Table1[[#This Row],[Max BOD]])/2</f>
        <v>3</v>
      </c>
      <c r="T1766">
        <v>0.32</v>
      </c>
      <c r="U1766">
        <v>2.21</v>
      </c>
      <c r="V1766">
        <f>(Table1[[#This Row],[Min Nitrate N + Nitrite N]]+Table1[[#This Row],[Max Nitrate N + Nitrite N]])/2</f>
        <v>1.2649999999999999</v>
      </c>
      <c r="W1766">
        <v>2</v>
      </c>
      <c r="X1766">
        <v>45</v>
      </c>
      <c r="Y1766">
        <f>(Table1[[#This Row],[Min Fecal Coliform]]+Table1[[#This Row],[Max Fecal Coliform]])/2</f>
        <v>23.5</v>
      </c>
      <c r="Z1766">
        <v>2</v>
      </c>
      <c r="AA1766">
        <v>330</v>
      </c>
      <c r="AB1766">
        <f>(Table1[[#This Row],[Min Total Coliform]]+Table1[[#This Row],[Max Total Coliform]])/2</f>
        <v>166</v>
      </c>
      <c r="AC1766">
        <f>MIN(10, (Table1[[#This Row],[Avg BOD]]/4)*10)</f>
        <v>7.5</v>
      </c>
      <c r="AD1766">
        <f>MIN(10, (Table1[[#This Row],[Avg Fecal Coliform]]/600)*10)</f>
        <v>0.39166666666666672</v>
      </c>
      <c r="AE1766">
        <f>MIN(10, (Table1[[#This Row],[Avg Nitrate N + Nitrite N]]/10)*10)</f>
        <v>1.2650000000000001</v>
      </c>
      <c r="AF1766">
        <f>IF(OR(Table1[[#This Row],[Avg pH]]&lt;6.5,Table1[[#This Row],[Avg pH]]&gt;8.5),10,0)</f>
        <v>0</v>
      </c>
      <c r="AG1766">
        <f>MAX(0, 10-(2*Table1[[#This Row],[Avg Dissolved Oxygen]]))</f>
        <v>0</v>
      </c>
      <c r="AH1766">
        <f>(Table1[[#This Row],[Fecal Score]]*0.3) + (Table1[[#This Row],[BOD Score]]*0.25) + (Table1[[#This Row],[Nitrate Score]]*0.2) + (Table1[[#This Row],[pH Score]]*0.15) + (Table1[[#This Row],[Dissolved Oxygen Score]]*0.1)</f>
        <v>2.2454999999999998</v>
      </c>
      <c r="AI1766">
        <v>2020</v>
      </c>
    </row>
    <row r="1767" spans="1:35">
      <c r="A1767">
        <v>1391</v>
      </c>
      <c r="B1767" t="s">
        <v>340</v>
      </c>
      <c r="C1767" t="s">
        <v>1</v>
      </c>
      <c r="D1767" t="s">
        <v>341</v>
      </c>
      <c r="E1767">
        <v>25</v>
      </c>
      <c r="F1767">
        <v>31</v>
      </c>
      <c r="G1767">
        <f>(Table1[[#This Row],[Min Temperature]]+Table1[[#This Row],[Max Temperature]])/2</f>
        <v>28</v>
      </c>
      <c r="H1767">
        <v>0.4</v>
      </c>
      <c r="I1767">
        <v>6</v>
      </c>
      <c r="J1767">
        <f>(Table1[[#This Row],[Min Dissolved Oxygen]]+Table1[[#This Row],[Max Dissolved Oxygen]])/2</f>
        <v>3.2</v>
      </c>
      <c r="K1767">
        <v>6.9</v>
      </c>
      <c r="L1767">
        <v>8.1</v>
      </c>
      <c r="M1767">
        <f>(Table1[[#This Row],[Min pH]]+Table1[[#This Row],[Max pH]])/2</f>
        <v>7.5</v>
      </c>
      <c r="N1767">
        <v>1066</v>
      </c>
      <c r="O1767">
        <v>1566</v>
      </c>
      <c r="P1767">
        <f>(Table1[[#This Row],[Min Conductivity]]+Table1[[#This Row],[Max Conductivity]])/2</f>
        <v>1316</v>
      </c>
      <c r="Q1767">
        <v>8</v>
      </c>
      <c r="R1767">
        <v>28</v>
      </c>
      <c r="S1767">
        <f>(Table1[[#This Row],[Min BOD]]+Table1[[#This Row],[Max BOD]])/2</f>
        <v>18</v>
      </c>
      <c r="T1767">
        <v>2.59</v>
      </c>
      <c r="U1767">
        <v>51</v>
      </c>
      <c r="V1767">
        <f>(Table1[[#This Row],[Min Nitrate N + Nitrite N]]+Table1[[#This Row],[Max Nitrate N + Nitrite N]])/2</f>
        <v>26.795000000000002</v>
      </c>
      <c r="W1767">
        <v>14</v>
      </c>
      <c r="X1767">
        <v>540</v>
      </c>
      <c r="Y1767">
        <f>(Table1[[#This Row],[Min Fecal Coliform]]+Table1[[#This Row],[Max Fecal Coliform]])/2</f>
        <v>277</v>
      </c>
      <c r="Z1767">
        <v>350</v>
      </c>
      <c r="AA1767">
        <v>1600</v>
      </c>
      <c r="AB1767">
        <f>(Table1[[#This Row],[Min Total Coliform]]+Table1[[#This Row],[Max Total Coliform]])/2</f>
        <v>975</v>
      </c>
      <c r="AC1767">
        <f>MIN(10, (Table1[[#This Row],[Avg BOD]]/4)*10)</f>
        <v>10</v>
      </c>
      <c r="AD1767">
        <f>MIN(10, (Table1[[#This Row],[Avg Fecal Coliform]]/600)*10)</f>
        <v>4.6166666666666671</v>
      </c>
      <c r="AE1767">
        <f>MIN(10, (Table1[[#This Row],[Avg Nitrate N + Nitrite N]]/10)*10)</f>
        <v>10</v>
      </c>
      <c r="AF1767">
        <f>IF(OR(Table1[[#This Row],[Avg pH]]&lt;6.5,Table1[[#This Row],[Avg pH]]&gt;8.5),10,0)</f>
        <v>0</v>
      </c>
      <c r="AG1767">
        <f>MAX(0, 10-(2*Table1[[#This Row],[Avg Dissolved Oxygen]]))</f>
        <v>3.5999999999999996</v>
      </c>
      <c r="AH1767">
        <f>(Table1[[#This Row],[Fecal Score]]*0.3) + (Table1[[#This Row],[BOD Score]]*0.25) + (Table1[[#This Row],[Nitrate Score]]*0.2) + (Table1[[#This Row],[pH Score]]*0.15) + (Table1[[#This Row],[Dissolved Oxygen Score]]*0.1)</f>
        <v>6.2450000000000001</v>
      </c>
      <c r="AI1767">
        <v>2020</v>
      </c>
    </row>
    <row r="1768" spans="1:35">
      <c r="A1768">
        <v>1788</v>
      </c>
      <c r="B1768" t="s">
        <v>681</v>
      </c>
      <c r="C1768" t="s">
        <v>1</v>
      </c>
      <c r="D1768" t="s">
        <v>341</v>
      </c>
      <c r="E1768">
        <v>26</v>
      </c>
      <c r="F1768">
        <v>33</v>
      </c>
      <c r="G1768">
        <f>(Table1[[#This Row],[Min Temperature]]+Table1[[#This Row],[Max Temperature]])/2</f>
        <v>29.5</v>
      </c>
      <c r="H1768">
        <v>0.1</v>
      </c>
      <c r="I1768">
        <v>3.9</v>
      </c>
      <c r="J1768">
        <f>(Table1[[#This Row],[Min Dissolved Oxygen]]+Table1[[#This Row],[Max Dissolved Oxygen]])/2</f>
        <v>2</v>
      </c>
      <c r="K1768">
        <v>6.8</v>
      </c>
      <c r="L1768">
        <v>7.9</v>
      </c>
      <c r="M1768">
        <f>(Table1[[#This Row],[Min pH]]+Table1[[#This Row],[Max pH]])/2</f>
        <v>7.35</v>
      </c>
      <c r="N1768">
        <v>1070</v>
      </c>
      <c r="O1768">
        <v>1498</v>
      </c>
      <c r="P1768">
        <f>(Table1[[#This Row],[Min Conductivity]]+Table1[[#This Row],[Max Conductivity]])/2</f>
        <v>1284</v>
      </c>
      <c r="Q1768">
        <v>8</v>
      </c>
      <c r="R1768">
        <v>46</v>
      </c>
      <c r="S1768">
        <f>(Table1[[#This Row],[Min BOD]]+Table1[[#This Row],[Max BOD]])/2</f>
        <v>27</v>
      </c>
      <c r="T1768">
        <v>0.1</v>
      </c>
      <c r="U1768">
        <v>9</v>
      </c>
      <c r="V1768">
        <f>(Table1[[#This Row],[Min Nitrate N + Nitrite N]]+Table1[[#This Row],[Max Nitrate N + Nitrite N]])/2</f>
        <v>4.55</v>
      </c>
      <c r="W1768">
        <v>8</v>
      </c>
      <c r="X1768">
        <v>70</v>
      </c>
      <c r="Y1768">
        <f>(Table1[[#This Row],[Min Fecal Coliform]]+Table1[[#This Row],[Max Fecal Coliform]])/2</f>
        <v>39</v>
      </c>
      <c r="Z1768">
        <v>31</v>
      </c>
      <c r="AA1768">
        <v>1600</v>
      </c>
      <c r="AB1768">
        <f>(Table1[[#This Row],[Min Total Coliform]]+Table1[[#This Row],[Max Total Coliform]])/2</f>
        <v>815.5</v>
      </c>
      <c r="AC1768">
        <f>MIN(10, (Table1[[#This Row],[Avg BOD]]/4)*10)</f>
        <v>10</v>
      </c>
      <c r="AD1768">
        <f>MIN(10, (Table1[[#This Row],[Avg Fecal Coliform]]/600)*10)</f>
        <v>0.65</v>
      </c>
      <c r="AE1768">
        <f>MIN(10, (Table1[[#This Row],[Avg Nitrate N + Nitrite N]]/10)*10)</f>
        <v>4.55</v>
      </c>
      <c r="AF1768">
        <f>IF(OR(Table1[[#This Row],[Avg pH]]&lt;6.5,Table1[[#This Row],[Avg pH]]&gt;8.5),10,0)</f>
        <v>0</v>
      </c>
      <c r="AG1768">
        <f>MAX(0, 10-(2*Table1[[#This Row],[Avg Dissolved Oxygen]]))</f>
        <v>6</v>
      </c>
      <c r="AH1768">
        <f>(Table1[[#This Row],[Fecal Score]]*0.3) + (Table1[[#This Row],[BOD Score]]*0.25) + (Table1[[#This Row],[Nitrate Score]]*0.2) + (Table1[[#This Row],[pH Score]]*0.15) + (Table1[[#This Row],[Dissolved Oxygen Score]]*0.1)</f>
        <v>4.2050000000000001</v>
      </c>
      <c r="AI1768">
        <v>2020</v>
      </c>
    </row>
    <row r="1769" spans="1:35">
      <c r="A1769">
        <v>1789</v>
      </c>
      <c r="B1769" t="s">
        <v>343</v>
      </c>
      <c r="C1769" t="s">
        <v>1</v>
      </c>
      <c r="D1769" t="s">
        <v>341</v>
      </c>
      <c r="E1769">
        <v>27</v>
      </c>
      <c r="F1769">
        <v>30</v>
      </c>
      <c r="G1769">
        <f>(Table1[[#This Row],[Min Temperature]]+Table1[[#This Row],[Max Temperature]])/2</f>
        <v>28.5</v>
      </c>
      <c r="H1769">
        <v>4</v>
      </c>
      <c r="I1769">
        <v>7.5</v>
      </c>
      <c r="J1769">
        <f>(Table1[[#This Row],[Min Dissolved Oxygen]]+Table1[[#This Row],[Max Dissolved Oxygen]])/2</f>
        <v>5.75</v>
      </c>
      <c r="K1769">
        <v>7.2</v>
      </c>
      <c r="L1769">
        <v>8.1999999999999993</v>
      </c>
      <c r="M1769">
        <f>(Table1[[#This Row],[Min pH]]+Table1[[#This Row],[Max pH]])/2</f>
        <v>7.6999999999999993</v>
      </c>
      <c r="N1769">
        <v>272</v>
      </c>
      <c r="O1769">
        <v>602</v>
      </c>
      <c r="P1769">
        <f>(Table1[[#This Row],[Min Conductivity]]+Table1[[#This Row],[Max Conductivity]])/2</f>
        <v>437</v>
      </c>
      <c r="Q1769">
        <v>2.1</v>
      </c>
      <c r="R1769">
        <v>3</v>
      </c>
      <c r="S1769">
        <f>(Table1[[#This Row],[Min BOD]]+Table1[[#This Row],[Max BOD]])/2</f>
        <v>2.5499999999999998</v>
      </c>
      <c r="T1769">
        <v>0.28999999999999998</v>
      </c>
      <c r="U1769">
        <v>2.1</v>
      </c>
      <c r="V1769">
        <f>(Table1[[#This Row],[Min Nitrate N + Nitrite N]]+Table1[[#This Row],[Max Nitrate N + Nitrite N]])/2</f>
        <v>1.1950000000000001</v>
      </c>
      <c r="W1769">
        <v>2</v>
      </c>
      <c r="X1769">
        <v>8</v>
      </c>
      <c r="Y1769">
        <f>(Table1[[#This Row],[Min Fecal Coliform]]+Table1[[#This Row],[Max Fecal Coliform]])/2</f>
        <v>5</v>
      </c>
      <c r="Z1769">
        <v>5</v>
      </c>
      <c r="AA1769">
        <v>154</v>
      </c>
      <c r="AB1769">
        <f>(Table1[[#This Row],[Min Total Coliform]]+Table1[[#This Row],[Max Total Coliform]])/2</f>
        <v>79.5</v>
      </c>
      <c r="AC1769">
        <f>MIN(10, (Table1[[#This Row],[Avg BOD]]/4)*10)</f>
        <v>6.375</v>
      </c>
      <c r="AD1769">
        <f>MIN(10, (Table1[[#This Row],[Avg Fecal Coliform]]/600)*10)</f>
        <v>8.3333333333333329E-2</v>
      </c>
      <c r="AE1769">
        <f>MIN(10, (Table1[[#This Row],[Avg Nitrate N + Nitrite N]]/10)*10)</f>
        <v>1.1950000000000001</v>
      </c>
      <c r="AF1769">
        <f>IF(OR(Table1[[#This Row],[Avg pH]]&lt;6.5,Table1[[#This Row],[Avg pH]]&gt;8.5),10,0)</f>
        <v>0</v>
      </c>
      <c r="AG1769">
        <f>MAX(0, 10-(2*Table1[[#This Row],[Avg Dissolved Oxygen]]))</f>
        <v>0</v>
      </c>
      <c r="AH1769">
        <f>(Table1[[#This Row],[Fecal Score]]*0.3) + (Table1[[#This Row],[BOD Score]]*0.25) + (Table1[[#This Row],[Nitrate Score]]*0.2) + (Table1[[#This Row],[pH Score]]*0.15) + (Table1[[#This Row],[Dissolved Oxygen Score]]*0.1)</f>
        <v>1.85775</v>
      </c>
      <c r="AI1769">
        <v>2020</v>
      </c>
    </row>
    <row r="1770" spans="1:35">
      <c r="A1770">
        <v>2340</v>
      </c>
      <c r="B1770" t="s">
        <v>682</v>
      </c>
      <c r="C1770" t="s">
        <v>1</v>
      </c>
      <c r="D1770" t="s">
        <v>341</v>
      </c>
      <c r="E1770">
        <v>22</v>
      </c>
      <c r="F1770">
        <v>29</v>
      </c>
      <c r="G1770">
        <f>(Table1[[#This Row],[Min Temperature]]+Table1[[#This Row],[Max Temperature]])/2</f>
        <v>25.5</v>
      </c>
      <c r="H1770">
        <v>0.1</v>
      </c>
      <c r="I1770">
        <v>5.8</v>
      </c>
      <c r="J1770">
        <f>(Table1[[#This Row],[Min Dissolved Oxygen]]+Table1[[#This Row],[Max Dissolved Oxygen]])/2</f>
        <v>2.9499999999999997</v>
      </c>
      <c r="K1770">
        <v>7.1</v>
      </c>
      <c r="L1770">
        <v>8.6</v>
      </c>
      <c r="M1770">
        <f>(Table1[[#This Row],[Min pH]]+Table1[[#This Row],[Max pH]])/2</f>
        <v>7.85</v>
      </c>
      <c r="N1770">
        <v>1084</v>
      </c>
      <c r="O1770">
        <v>1630</v>
      </c>
      <c r="P1770">
        <f>(Table1[[#This Row],[Min Conductivity]]+Table1[[#This Row],[Max Conductivity]])/2</f>
        <v>1357</v>
      </c>
      <c r="Q1770">
        <v>2.7</v>
      </c>
      <c r="R1770">
        <v>20</v>
      </c>
      <c r="S1770">
        <f>(Table1[[#This Row],[Min BOD]]+Table1[[#This Row],[Max BOD]])/2</f>
        <v>11.35</v>
      </c>
      <c r="T1770">
        <v>0.7</v>
      </c>
      <c r="U1770">
        <v>8</v>
      </c>
      <c r="V1770">
        <f>(Table1[[#This Row],[Min Nitrate N + Nitrite N]]+Table1[[#This Row],[Max Nitrate N + Nitrite N]])/2</f>
        <v>4.3499999999999996</v>
      </c>
      <c r="W1770">
        <v>2</v>
      </c>
      <c r="X1770">
        <v>24</v>
      </c>
      <c r="Y1770">
        <f>(Table1[[#This Row],[Min Fecal Coliform]]+Table1[[#This Row],[Max Fecal Coliform]])/2</f>
        <v>13</v>
      </c>
      <c r="Z1770">
        <v>2</v>
      </c>
      <c r="AA1770">
        <v>430</v>
      </c>
      <c r="AB1770">
        <f>(Table1[[#This Row],[Min Total Coliform]]+Table1[[#This Row],[Max Total Coliform]])/2</f>
        <v>216</v>
      </c>
      <c r="AC1770">
        <f>MIN(10, (Table1[[#This Row],[Avg BOD]]/4)*10)</f>
        <v>10</v>
      </c>
      <c r="AD1770">
        <f>MIN(10, (Table1[[#This Row],[Avg Fecal Coliform]]/600)*10)</f>
        <v>0.21666666666666667</v>
      </c>
      <c r="AE1770">
        <f>MIN(10, (Table1[[#This Row],[Avg Nitrate N + Nitrite N]]/10)*10)</f>
        <v>4.3499999999999996</v>
      </c>
      <c r="AF1770">
        <f>IF(OR(Table1[[#This Row],[Avg pH]]&lt;6.5,Table1[[#This Row],[Avg pH]]&gt;8.5),10,0)</f>
        <v>0</v>
      </c>
      <c r="AG1770">
        <f>MAX(0, 10-(2*Table1[[#This Row],[Avg Dissolved Oxygen]]))</f>
        <v>4.1000000000000005</v>
      </c>
      <c r="AH1770">
        <f>(Table1[[#This Row],[Fecal Score]]*0.3) + (Table1[[#This Row],[BOD Score]]*0.25) + (Table1[[#This Row],[Nitrate Score]]*0.2) + (Table1[[#This Row],[pH Score]]*0.15) + (Table1[[#This Row],[Dissolved Oxygen Score]]*0.1)</f>
        <v>3.8450000000000002</v>
      </c>
      <c r="AI1770">
        <v>2020</v>
      </c>
    </row>
    <row r="1771" spans="1:35">
      <c r="A1771">
        <v>2341</v>
      </c>
      <c r="B1771" t="s">
        <v>345</v>
      </c>
      <c r="C1771" t="s">
        <v>1</v>
      </c>
      <c r="D1771" t="s">
        <v>341</v>
      </c>
      <c r="E1771">
        <v>26</v>
      </c>
      <c r="F1771">
        <v>32</v>
      </c>
      <c r="G1771">
        <f>(Table1[[#This Row],[Min Temperature]]+Table1[[#This Row],[Max Temperature]])/2</f>
        <v>29</v>
      </c>
      <c r="H1771">
        <v>0.1</v>
      </c>
      <c r="I1771">
        <v>5.4</v>
      </c>
      <c r="J1771">
        <f>(Table1[[#This Row],[Min Dissolved Oxygen]]+Table1[[#This Row],[Max Dissolved Oxygen]])/2</f>
        <v>2.75</v>
      </c>
      <c r="K1771">
        <v>6.9</v>
      </c>
      <c r="L1771">
        <v>8.1999999999999993</v>
      </c>
      <c r="M1771">
        <f>(Table1[[#This Row],[Min pH]]+Table1[[#This Row],[Max pH]])/2</f>
        <v>7.55</v>
      </c>
      <c r="N1771">
        <v>1048</v>
      </c>
      <c r="O1771">
        <v>1547</v>
      </c>
      <c r="P1771">
        <f>(Table1[[#This Row],[Min Conductivity]]+Table1[[#This Row],[Max Conductivity]])/2</f>
        <v>1297.5</v>
      </c>
      <c r="Q1771">
        <v>6</v>
      </c>
      <c r="R1771">
        <v>20</v>
      </c>
      <c r="S1771">
        <f>(Table1[[#This Row],[Min BOD]]+Table1[[#This Row],[Max BOD]])/2</f>
        <v>13</v>
      </c>
      <c r="T1771">
        <v>1.1000000000000001</v>
      </c>
      <c r="U1771">
        <v>107</v>
      </c>
      <c r="V1771">
        <f>(Table1[[#This Row],[Min Nitrate N + Nitrite N]]+Table1[[#This Row],[Max Nitrate N + Nitrite N]])/2</f>
        <v>54.05</v>
      </c>
      <c r="W1771">
        <v>2</v>
      </c>
      <c r="X1771">
        <v>36</v>
      </c>
      <c r="Y1771">
        <f>(Table1[[#This Row],[Min Fecal Coliform]]+Table1[[#This Row],[Max Fecal Coliform]])/2</f>
        <v>19</v>
      </c>
      <c r="Z1771">
        <v>220</v>
      </c>
      <c r="AA1771">
        <v>1600</v>
      </c>
      <c r="AB1771">
        <f>(Table1[[#This Row],[Min Total Coliform]]+Table1[[#This Row],[Max Total Coliform]])/2</f>
        <v>910</v>
      </c>
      <c r="AC1771">
        <f>MIN(10, (Table1[[#This Row],[Avg BOD]]/4)*10)</f>
        <v>10</v>
      </c>
      <c r="AD1771">
        <f>MIN(10, (Table1[[#This Row],[Avg Fecal Coliform]]/600)*10)</f>
        <v>0.31666666666666671</v>
      </c>
      <c r="AE1771">
        <f>MIN(10, (Table1[[#This Row],[Avg Nitrate N + Nitrite N]]/10)*10)</f>
        <v>10</v>
      </c>
      <c r="AF1771">
        <f>IF(OR(Table1[[#This Row],[Avg pH]]&lt;6.5,Table1[[#This Row],[Avg pH]]&gt;8.5),10,0)</f>
        <v>0</v>
      </c>
      <c r="AG1771">
        <f>MAX(0, 10-(2*Table1[[#This Row],[Avg Dissolved Oxygen]]))</f>
        <v>4.5</v>
      </c>
      <c r="AH1771">
        <f>(Table1[[#This Row],[Fecal Score]]*0.3) + (Table1[[#This Row],[BOD Score]]*0.25) + (Table1[[#This Row],[Nitrate Score]]*0.2) + (Table1[[#This Row],[pH Score]]*0.15) + (Table1[[#This Row],[Dissolved Oxygen Score]]*0.1)</f>
        <v>5.0450000000000008</v>
      </c>
      <c r="AI1771">
        <v>2020</v>
      </c>
    </row>
    <row r="1772" spans="1:35">
      <c r="A1772">
        <v>2342</v>
      </c>
      <c r="B1772" t="s">
        <v>475</v>
      </c>
      <c r="C1772" t="s">
        <v>1</v>
      </c>
      <c r="D1772" t="s">
        <v>341</v>
      </c>
      <c r="E1772">
        <v>26</v>
      </c>
      <c r="F1772">
        <v>29</v>
      </c>
      <c r="G1772">
        <f>(Table1[[#This Row],[Min Temperature]]+Table1[[#This Row],[Max Temperature]])/2</f>
        <v>27.5</v>
      </c>
      <c r="H1772">
        <v>0.1</v>
      </c>
      <c r="I1772">
        <v>0.3</v>
      </c>
      <c r="J1772">
        <f>(Table1[[#This Row],[Min Dissolved Oxygen]]+Table1[[#This Row],[Max Dissolved Oxygen]])/2</f>
        <v>0.2</v>
      </c>
      <c r="K1772">
        <v>7</v>
      </c>
      <c r="L1772">
        <v>7.7</v>
      </c>
      <c r="M1772">
        <f>(Table1[[#This Row],[Min pH]]+Table1[[#This Row],[Max pH]])/2</f>
        <v>7.35</v>
      </c>
      <c r="N1772">
        <v>1072</v>
      </c>
      <c r="O1772">
        <v>2710</v>
      </c>
      <c r="P1772">
        <f>(Table1[[#This Row],[Min Conductivity]]+Table1[[#This Row],[Max Conductivity]])/2</f>
        <v>1891</v>
      </c>
      <c r="Q1772">
        <v>12</v>
      </c>
      <c r="R1772">
        <v>98</v>
      </c>
      <c r="S1772">
        <f>(Table1[[#This Row],[Min BOD]]+Table1[[#This Row],[Max BOD]])/2</f>
        <v>55</v>
      </c>
      <c r="T1772">
        <v>3.9</v>
      </c>
      <c r="U1772">
        <v>19</v>
      </c>
      <c r="V1772">
        <f>(Table1[[#This Row],[Min Nitrate N + Nitrite N]]+Table1[[#This Row],[Max Nitrate N + Nitrite N]])/2</f>
        <v>11.45</v>
      </c>
      <c r="W1772">
        <v>2</v>
      </c>
      <c r="X1772">
        <v>70</v>
      </c>
      <c r="Y1772">
        <f>(Table1[[#This Row],[Min Fecal Coliform]]+Table1[[#This Row],[Max Fecal Coliform]])/2</f>
        <v>36</v>
      </c>
      <c r="Z1772">
        <v>110</v>
      </c>
      <c r="AA1772">
        <v>1600</v>
      </c>
      <c r="AB1772">
        <f>(Table1[[#This Row],[Min Total Coliform]]+Table1[[#This Row],[Max Total Coliform]])/2</f>
        <v>855</v>
      </c>
      <c r="AC1772">
        <f>MIN(10, (Table1[[#This Row],[Avg BOD]]/4)*10)</f>
        <v>10</v>
      </c>
      <c r="AD1772">
        <f>MIN(10, (Table1[[#This Row],[Avg Fecal Coliform]]/600)*10)</f>
        <v>0.6</v>
      </c>
      <c r="AE1772">
        <f>MIN(10, (Table1[[#This Row],[Avg Nitrate N + Nitrite N]]/10)*10)</f>
        <v>10</v>
      </c>
      <c r="AF1772">
        <f>IF(OR(Table1[[#This Row],[Avg pH]]&lt;6.5,Table1[[#This Row],[Avg pH]]&gt;8.5),10,0)</f>
        <v>0</v>
      </c>
      <c r="AG1772">
        <f>MAX(0, 10-(2*Table1[[#This Row],[Avg Dissolved Oxygen]]))</f>
        <v>9.6</v>
      </c>
      <c r="AH1772">
        <f>(Table1[[#This Row],[Fecal Score]]*0.3) + (Table1[[#This Row],[BOD Score]]*0.25) + (Table1[[#This Row],[Nitrate Score]]*0.2) + (Table1[[#This Row],[pH Score]]*0.15) + (Table1[[#This Row],[Dissolved Oxygen Score]]*0.1)</f>
        <v>5.64</v>
      </c>
      <c r="AI1772">
        <v>2020</v>
      </c>
    </row>
    <row r="1773" spans="1:35">
      <c r="A1773">
        <v>3068</v>
      </c>
      <c r="B1773" t="s">
        <v>347</v>
      </c>
      <c r="C1773" t="s">
        <v>1</v>
      </c>
      <c r="D1773" t="s">
        <v>341</v>
      </c>
      <c r="E1773">
        <v>27</v>
      </c>
      <c r="F1773">
        <v>27</v>
      </c>
      <c r="G1773">
        <f>(Table1[[#This Row],[Min Temperature]]+Table1[[#This Row],[Max Temperature]])/2</f>
        <v>27</v>
      </c>
      <c r="H1773">
        <v>5.8</v>
      </c>
      <c r="I1773">
        <v>6.8</v>
      </c>
      <c r="J1773">
        <f>(Table1[[#This Row],[Min Dissolved Oxygen]]+Table1[[#This Row],[Max Dissolved Oxygen]])/2</f>
        <v>6.3</v>
      </c>
      <c r="K1773">
        <v>7.4</v>
      </c>
      <c r="L1773">
        <v>8.6</v>
      </c>
      <c r="M1773">
        <f>(Table1[[#This Row],[Min pH]]+Table1[[#This Row],[Max pH]])/2</f>
        <v>8</v>
      </c>
      <c r="N1773">
        <v>155</v>
      </c>
      <c r="O1773">
        <v>274</v>
      </c>
      <c r="P1773">
        <f>(Table1[[#This Row],[Min Conductivity]]+Table1[[#This Row],[Max Conductivity]])/2</f>
        <v>214.5</v>
      </c>
      <c r="Q1773">
        <v>2.1</v>
      </c>
      <c r="R1773">
        <v>4</v>
      </c>
      <c r="S1773">
        <f>(Table1[[#This Row],[Min BOD]]+Table1[[#This Row],[Max BOD]])/2</f>
        <v>3.05</v>
      </c>
      <c r="T1773">
        <v>0.01</v>
      </c>
      <c r="U1773">
        <v>7</v>
      </c>
      <c r="V1773">
        <f>(Table1[[#This Row],[Min Nitrate N + Nitrite N]]+Table1[[#This Row],[Max Nitrate N + Nitrite N]])/2</f>
        <v>3.5049999999999999</v>
      </c>
      <c r="W1773">
        <v>2</v>
      </c>
      <c r="X1773">
        <v>2</v>
      </c>
      <c r="Y1773">
        <f>(Table1[[#This Row],[Min Fecal Coliform]]+Table1[[#This Row],[Max Fecal Coliform]])/2</f>
        <v>2</v>
      </c>
      <c r="Z1773">
        <v>2</v>
      </c>
      <c r="AA1773">
        <v>70</v>
      </c>
      <c r="AB1773">
        <f>(Table1[[#This Row],[Min Total Coliform]]+Table1[[#This Row],[Max Total Coliform]])/2</f>
        <v>36</v>
      </c>
      <c r="AC1773">
        <f>MIN(10, (Table1[[#This Row],[Avg BOD]]/4)*10)</f>
        <v>7.625</v>
      </c>
      <c r="AD1773">
        <f>MIN(10, (Table1[[#This Row],[Avg Fecal Coliform]]/600)*10)</f>
        <v>3.3333333333333333E-2</v>
      </c>
      <c r="AE1773">
        <f>MIN(10, (Table1[[#This Row],[Avg Nitrate N + Nitrite N]]/10)*10)</f>
        <v>3.5049999999999999</v>
      </c>
      <c r="AF1773">
        <f>IF(OR(Table1[[#This Row],[Avg pH]]&lt;6.5,Table1[[#This Row],[Avg pH]]&gt;8.5),10,0)</f>
        <v>0</v>
      </c>
      <c r="AG1773">
        <f>MAX(0, 10-(2*Table1[[#This Row],[Avg Dissolved Oxygen]]))</f>
        <v>0</v>
      </c>
      <c r="AH1773">
        <f>(Table1[[#This Row],[Fecal Score]]*0.3) + (Table1[[#This Row],[BOD Score]]*0.25) + (Table1[[#This Row],[Nitrate Score]]*0.2) + (Table1[[#This Row],[pH Score]]*0.15) + (Table1[[#This Row],[Dissolved Oxygen Score]]*0.1)</f>
        <v>2.6172500000000003</v>
      </c>
      <c r="AI1773">
        <v>2020</v>
      </c>
    </row>
    <row r="1774" spans="1:35">
      <c r="A1774">
        <v>3069</v>
      </c>
      <c r="B1774" t="s">
        <v>348</v>
      </c>
      <c r="C1774" t="s">
        <v>1</v>
      </c>
      <c r="D1774" t="s">
        <v>341</v>
      </c>
      <c r="E1774">
        <v>26</v>
      </c>
      <c r="F1774">
        <v>30</v>
      </c>
      <c r="G1774">
        <f>(Table1[[#This Row],[Min Temperature]]+Table1[[#This Row],[Max Temperature]])/2</f>
        <v>28</v>
      </c>
      <c r="H1774">
        <v>4.2</v>
      </c>
      <c r="I1774">
        <v>6</v>
      </c>
      <c r="J1774">
        <f>(Table1[[#This Row],[Min Dissolved Oxygen]]+Table1[[#This Row],[Max Dissolved Oxygen]])/2</f>
        <v>5.0999999999999996</v>
      </c>
      <c r="K1774">
        <v>6.9</v>
      </c>
      <c r="L1774">
        <v>8.3000000000000007</v>
      </c>
      <c r="M1774">
        <f>(Table1[[#This Row],[Min pH]]+Table1[[#This Row],[Max pH]])/2</f>
        <v>7.6000000000000005</v>
      </c>
      <c r="N1774">
        <v>408</v>
      </c>
      <c r="O1774">
        <v>699</v>
      </c>
      <c r="P1774">
        <f>(Table1[[#This Row],[Min Conductivity]]+Table1[[#This Row],[Max Conductivity]])/2</f>
        <v>553.5</v>
      </c>
      <c r="Q1774">
        <v>2</v>
      </c>
      <c r="R1774">
        <v>4</v>
      </c>
      <c r="S1774">
        <f>(Table1[[#This Row],[Min BOD]]+Table1[[#This Row],[Max BOD]])/2</f>
        <v>3</v>
      </c>
      <c r="T1774">
        <v>0.4</v>
      </c>
      <c r="U1774">
        <v>3.5</v>
      </c>
      <c r="V1774">
        <f>(Table1[[#This Row],[Min Nitrate N + Nitrite N]]+Table1[[#This Row],[Max Nitrate N + Nitrite N]])/2</f>
        <v>1.95</v>
      </c>
      <c r="W1774">
        <v>2</v>
      </c>
      <c r="X1774">
        <v>10</v>
      </c>
      <c r="Y1774">
        <f>(Table1[[#This Row],[Min Fecal Coliform]]+Table1[[#This Row],[Max Fecal Coliform]])/2</f>
        <v>6</v>
      </c>
      <c r="Z1774">
        <v>18</v>
      </c>
      <c r="AA1774">
        <v>280</v>
      </c>
      <c r="AB1774">
        <f>(Table1[[#This Row],[Min Total Coliform]]+Table1[[#This Row],[Max Total Coliform]])/2</f>
        <v>149</v>
      </c>
      <c r="AC1774">
        <f>MIN(10, (Table1[[#This Row],[Avg BOD]]/4)*10)</f>
        <v>7.5</v>
      </c>
      <c r="AD1774">
        <f>MIN(10, (Table1[[#This Row],[Avg Fecal Coliform]]/600)*10)</f>
        <v>0.1</v>
      </c>
      <c r="AE1774">
        <f>MIN(10, (Table1[[#This Row],[Avg Nitrate N + Nitrite N]]/10)*10)</f>
        <v>1.9500000000000002</v>
      </c>
      <c r="AF1774">
        <f>IF(OR(Table1[[#This Row],[Avg pH]]&lt;6.5,Table1[[#This Row],[Avg pH]]&gt;8.5),10,0)</f>
        <v>0</v>
      </c>
      <c r="AG1774">
        <f>MAX(0, 10-(2*Table1[[#This Row],[Avg Dissolved Oxygen]]))</f>
        <v>0</v>
      </c>
      <c r="AH1774">
        <f>(Table1[[#This Row],[Fecal Score]]*0.3) + (Table1[[#This Row],[BOD Score]]*0.25) + (Table1[[#This Row],[Nitrate Score]]*0.2) + (Table1[[#This Row],[pH Score]]*0.15) + (Table1[[#This Row],[Dissolved Oxygen Score]]*0.1)</f>
        <v>2.2949999999999999</v>
      </c>
      <c r="AI1774">
        <v>2020</v>
      </c>
    </row>
    <row r="1775" spans="1:35">
      <c r="A1775">
        <v>3070</v>
      </c>
      <c r="B1775" t="s">
        <v>349</v>
      </c>
      <c r="C1775" t="s">
        <v>1</v>
      </c>
      <c r="D1775" t="s">
        <v>341</v>
      </c>
      <c r="E1775">
        <v>26</v>
      </c>
      <c r="F1775">
        <v>31</v>
      </c>
      <c r="G1775">
        <f>(Table1[[#This Row],[Min Temperature]]+Table1[[#This Row],[Max Temperature]])/2</f>
        <v>28.5</v>
      </c>
      <c r="H1775">
        <v>0.1</v>
      </c>
      <c r="I1775">
        <v>4.8</v>
      </c>
      <c r="J1775">
        <f>(Table1[[#This Row],[Min Dissolved Oxygen]]+Table1[[#This Row],[Max Dissolved Oxygen]])/2</f>
        <v>2.4499999999999997</v>
      </c>
      <c r="K1775">
        <v>7.1</v>
      </c>
      <c r="L1775">
        <v>7.8</v>
      </c>
      <c r="M1775">
        <f>(Table1[[#This Row],[Min pH]]+Table1[[#This Row],[Max pH]])/2</f>
        <v>7.4499999999999993</v>
      </c>
      <c r="N1775">
        <v>1066</v>
      </c>
      <c r="O1775">
        <v>2496</v>
      </c>
      <c r="P1775">
        <f>(Table1[[#This Row],[Min Conductivity]]+Table1[[#This Row],[Max Conductivity]])/2</f>
        <v>1781</v>
      </c>
      <c r="Q1775">
        <v>6</v>
      </c>
      <c r="R1775">
        <v>48</v>
      </c>
      <c r="S1775">
        <f>(Table1[[#This Row],[Min BOD]]+Table1[[#This Row],[Max BOD]])/2</f>
        <v>27</v>
      </c>
      <c r="T1775">
        <v>1.64</v>
      </c>
      <c r="U1775">
        <v>12</v>
      </c>
      <c r="V1775">
        <f>(Table1[[#This Row],[Min Nitrate N + Nitrite N]]+Table1[[#This Row],[Max Nitrate N + Nitrite N]])/2</f>
        <v>6.82</v>
      </c>
      <c r="W1775">
        <v>2</v>
      </c>
      <c r="X1775">
        <v>49</v>
      </c>
      <c r="Y1775">
        <f>(Table1[[#This Row],[Min Fecal Coliform]]+Table1[[#This Row],[Max Fecal Coliform]])/2</f>
        <v>25.5</v>
      </c>
      <c r="Z1775">
        <v>79</v>
      </c>
      <c r="AA1775">
        <v>1600</v>
      </c>
      <c r="AB1775">
        <f>(Table1[[#This Row],[Min Total Coliform]]+Table1[[#This Row],[Max Total Coliform]])/2</f>
        <v>839.5</v>
      </c>
      <c r="AC1775">
        <f>MIN(10, (Table1[[#This Row],[Avg BOD]]/4)*10)</f>
        <v>10</v>
      </c>
      <c r="AD1775">
        <f>MIN(10, (Table1[[#This Row],[Avg Fecal Coliform]]/600)*10)</f>
        <v>0.42500000000000004</v>
      </c>
      <c r="AE1775">
        <f>MIN(10, (Table1[[#This Row],[Avg Nitrate N + Nitrite N]]/10)*10)</f>
        <v>6.82</v>
      </c>
      <c r="AF1775">
        <f>IF(OR(Table1[[#This Row],[Avg pH]]&lt;6.5,Table1[[#This Row],[Avg pH]]&gt;8.5),10,0)</f>
        <v>0</v>
      </c>
      <c r="AG1775">
        <f>MAX(0, 10-(2*Table1[[#This Row],[Avg Dissolved Oxygen]]))</f>
        <v>5.1000000000000005</v>
      </c>
      <c r="AH1775">
        <f>(Table1[[#This Row],[Fecal Score]]*0.3) + (Table1[[#This Row],[BOD Score]]*0.25) + (Table1[[#This Row],[Nitrate Score]]*0.2) + (Table1[[#This Row],[pH Score]]*0.15) + (Table1[[#This Row],[Dissolved Oxygen Score]]*0.1)</f>
        <v>4.5015000000000001</v>
      </c>
      <c r="AI1775">
        <v>2020</v>
      </c>
    </row>
    <row r="1776" spans="1:35">
      <c r="A1776">
        <v>3071</v>
      </c>
      <c r="B1776" t="s">
        <v>350</v>
      </c>
      <c r="C1776" t="s">
        <v>1</v>
      </c>
      <c r="D1776" t="s">
        <v>341</v>
      </c>
      <c r="E1776">
        <v>26</v>
      </c>
      <c r="F1776">
        <v>32</v>
      </c>
      <c r="G1776">
        <f>(Table1[[#This Row],[Min Temperature]]+Table1[[#This Row],[Max Temperature]])/2</f>
        <v>29</v>
      </c>
      <c r="H1776">
        <v>0.1</v>
      </c>
      <c r="I1776">
        <v>3.4</v>
      </c>
      <c r="J1776">
        <f>(Table1[[#This Row],[Min Dissolved Oxygen]]+Table1[[#This Row],[Max Dissolved Oxygen]])/2</f>
        <v>1.75</v>
      </c>
      <c r="K1776">
        <v>6.9</v>
      </c>
      <c r="L1776">
        <v>7.7</v>
      </c>
      <c r="M1776">
        <f>(Table1[[#This Row],[Min pH]]+Table1[[#This Row],[Max pH]])/2</f>
        <v>7.3000000000000007</v>
      </c>
      <c r="N1776">
        <v>840</v>
      </c>
      <c r="O1776">
        <v>1414</v>
      </c>
      <c r="P1776">
        <f>(Table1[[#This Row],[Min Conductivity]]+Table1[[#This Row],[Max Conductivity]])/2</f>
        <v>1127</v>
      </c>
      <c r="Q1776">
        <v>4</v>
      </c>
      <c r="R1776">
        <v>28</v>
      </c>
      <c r="S1776">
        <f>(Table1[[#This Row],[Min BOD]]+Table1[[#This Row],[Max BOD]])/2</f>
        <v>16</v>
      </c>
      <c r="T1776">
        <v>0.4</v>
      </c>
      <c r="U1776">
        <v>19</v>
      </c>
      <c r="V1776">
        <f>(Table1[[#This Row],[Min Nitrate N + Nitrite N]]+Table1[[#This Row],[Max Nitrate N + Nitrite N]])/2</f>
        <v>9.6999999999999993</v>
      </c>
      <c r="W1776">
        <v>2</v>
      </c>
      <c r="X1776">
        <v>36</v>
      </c>
      <c r="Y1776">
        <f>(Table1[[#This Row],[Min Fecal Coliform]]+Table1[[#This Row],[Max Fecal Coliform]])/2</f>
        <v>19</v>
      </c>
      <c r="Z1776">
        <v>20</v>
      </c>
      <c r="AA1776">
        <v>540</v>
      </c>
      <c r="AB1776">
        <f>(Table1[[#This Row],[Min Total Coliform]]+Table1[[#This Row],[Max Total Coliform]])/2</f>
        <v>280</v>
      </c>
      <c r="AC1776">
        <f>MIN(10, (Table1[[#This Row],[Avg BOD]]/4)*10)</f>
        <v>10</v>
      </c>
      <c r="AD1776">
        <f>MIN(10, (Table1[[#This Row],[Avg Fecal Coliform]]/600)*10)</f>
        <v>0.31666666666666671</v>
      </c>
      <c r="AE1776">
        <f>MIN(10, (Table1[[#This Row],[Avg Nitrate N + Nitrite N]]/10)*10)</f>
        <v>9.6999999999999993</v>
      </c>
      <c r="AF1776">
        <f>IF(OR(Table1[[#This Row],[Avg pH]]&lt;6.5,Table1[[#This Row],[Avg pH]]&gt;8.5),10,0)</f>
        <v>0</v>
      </c>
      <c r="AG1776">
        <f>MAX(0, 10-(2*Table1[[#This Row],[Avg Dissolved Oxygen]]))</f>
        <v>6.5</v>
      </c>
      <c r="AH1776">
        <f>(Table1[[#This Row],[Fecal Score]]*0.3) + (Table1[[#This Row],[BOD Score]]*0.25) + (Table1[[#This Row],[Nitrate Score]]*0.2) + (Table1[[#This Row],[pH Score]]*0.15) + (Table1[[#This Row],[Dissolved Oxygen Score]]*0.1)</f>
        <v>5.1850000000000005</v>
      </c>
      <c r="AI1776">
        <v>2020</v>
      </c>
    </row>
    <row r="1777" spans="1:35">
      <c r="A1777">
        <v>3072</v>
      </c>
      <c r="B1777" t="s">
        <v>351</v>
      </c>
      <c r="C1777" t="s">
        <v>1</v>
      </c>
      <c r="D1777" t="s">
        <v>341</v>
      </c>
      <c r="E1777">
        <v>25</v>
      </c>
      <c r="F1777">
        <v>30</v>
      </c>
      <c r="G1777">
        <f>(Table1[[#This Row],[Min Temperature]]+Table1[[#This Row],[Max Temperature]])/2</f>
        <v>27.5</v>
      </c>
      <c r="H1777">
        <v>0.1</v>
      </c>
      <c r="I1777">
        <v>2</v>
      </c>
      <c r="J1777">
        <f>(Table1[[#This Row],[Min Dissolved Oxygen]]+Table1[[#This Row],[Max Dissolved Oxygen]])/2</f>
        <v>1.05</v>
      </c>
      <c r="K1777">
        <v>6.9</v>
      </c>
      <c r="L1777">
        <v>7.6</v>
      </c>
      <c r="M1777">
        <f>(Table1[[#This Row],[Min pH]]+Table1[[#This Row],[Max pH]])/2</f>
        <v>7.25</v>
      </c>
      <c r="N1777">
        <v>816</v>
      </c>
      <c r="O1777">
        <v>1776</v>
      </c>
      <c r="P1777">
        <f>(Table1[[#This Row],[Min Conductivity]]+Table1[[#This Row],[Max Conductivity]])/2</f>
        <v>1296</v>
      </c>
      <c r="Q1777">
        <v>6</v>
      </c>
      <c r="R1777">
        <v>28</v>
      </c>
      <c r="S1777">
        <f>(Table1[[#This Row],[Min BOD]]+Table1[[#This Row],[Max BOD]])/2</f>
        <v>17</v>
      </c>
      <c r="T1777">
        <v>2.04</v>
      </c>
      <c r="U1777">
        <v>22</v>
      </c>
      <c r="V1777">
        <f>(Table1[[#This Row],[Min Nitrate N + Nitrite N]]+Table1[[#This Row],[Max Nitrate N + Nitrite N]])/2</f>
        <v>12.02</v>
      </c>
      <c r="W1777">
        <v>8</v>
      </c>
      <c r="X1777">
        <v>26</v>
      </c>
      <c r="Y1777">
        <f>(Table1[[#This Row],[Min Fecal Coliform]]+Table1[[#This Row],[Max Fecal Coliform]])/2</f>
        <v>17</v>
      </c>
      <c r="Z1777">
        <v>26</v>
      </c>
      <c r="AA1777">
        <v>430</v>
      </c>
      <c r="AB1777">
        <f>(Table1[[#This Row],[Min Total Coliform]]+Table1[[#This Row],[Max Total Coliform]])/2</f>
        <v>228</v>
      </c>
      <c r="AC1777">
        <f>MIN(10, (Table1[[#This Row],[Avg BOD]]/4)*10)</f>
        <v>10</v>
      </c>
      <c r="AD1777">
        <f>MIN(10, (Table1[[#This Row],[Avg Fecal Coliform]]/600)*10)</f>
        <v>0.28333333333333333</v>
      </c>
      <c r="AE1777">
        <f>MIN(10, (Table1[[#This Row],[Avg Nitrate N + Nitrite N]]/10)*10)</f>
        <v>10</v>
      </c>
      <c r="AF1777">
        <f>IF(OR(Table1[[#This Row],[Avg pH]]&lt;6.5,Table1[[#This Row],[Avg pH]]&gt;8.5),10,0)</f>
        <v>0</v>
      </c>
      <c r="AG1777">
        <f>MAX(0, 10-(2*Table1[[#This Row],[Avg Dissolved Oxygen]]))</f>
        <v>7.9</v>
      </c>
      <c r="AH1777">
        <f>(Table1[[#This Row],[Fecal Score]]*0.3) + (Table1[[#This Row],[BOD Score]]*0.25) + (Table1[[#This Row],[Nitrate Score]]*0.2) + (Table1[[#This Row],[pH Score]]*0.15) + (Table1[[#This Row],[Dissolved Oxygen Score]]*0.1)</f>
        <v>5.375</v>
      </c>
      <c r="AI1777">
        <v>2020</v>
      </c>
    </row>
    <row r="1778" spans="1:35">
      <c r="A1778">
        <v>3073</v>
      </c>
      <c r="B1778" t="s">
        <v>476</v>
      </c>
      <c r="C1778" t="s">
        <v>1</v>
      </c>
      <c r="D1778" t="s">
        <v>341</v>
      </c>
      <c r="E1778">
        <v>24</v>
      </c>
      <c r="F1778">
        <v>30</v>
      </c>
      <c r="G1778">
        <f>(Table1[[#This Row],[Min Temperature]]+Table1[[#This Row],[Max Temperature]])/2</f>
        <v>27</v>
      </c>
      <c r="H1778">
        <v>0.1</v>
      </c>
      <c r="I1778">
        <v>1.2</v>
      </c>
      <c r="J1778">
        <f>(Table1[[#This Row],[Min Dissolved Oxygen]]+Table1[[#This Row],[Max Dissolved Oxygen]])/2</f>
        <v>0.65</v>
      </c>
      <c r="K1778">
        <v>6.9</v>
      </c>
      <c r="L1778">
        <v>7.5</v>
      </c>
      <c r="M1778">
        <f>(Table1[[#This Row],[Min pH]]+Table1[[#This Row],[Max pH]])/2</f>
        <v>7.2</v>
      </c>
      <c r="N1778">
        <v>928</v>
      </c>
      <c r="O1778">
        <v>1728</v>
      </c>
      <c r="P1778">
        <f>(Table1[[#This Row],[Min Conductivity]]+Table1[[#This Row],[Max Conductivity]])/2</f>
        <v>1328</v>
      </c>
      <c r="Q1778">
        <v>10</v>
      </c>
      <c r="R1778">
        <v>32</v>
      </c>
      <c r="S1778">
        <f>(Table1[[#This Row],[Min BOD]]+Table1[[#This Row],[Max BOD]])/2</f>
        <v>21</v>
      </c>
      <c r="T1778">
        <v>0.7</v>
      </c>
      <c r="U1778">
        <v>25</v>
      </c>
      <c r="V1778">
        <f>(Table1[[#This Row],[Min Nitrate N + Nitrite N]]+Table1[[#This Row],[Max Nitrate N + Nitrite N]])/2</f>
        <v>12.85</v>
      </c>
      <c r="W1778">
        <v>17</v>
      </c>
      <c r="X1778">
        <v>150</v>
      </c>
      <c r="Y1778">
        <f>(Table1[[#This Row],[Min Fecal Coliform]]+Table1[[#This Row],[Max Fecal Coliform]])/2</f>
        <v>83.5</v>
      </c>
      <c r="Z1778">
        <v>230</v>
      </c>
      <c r="AA1778">
        <v>1600</v>
      </c>
      <c r="AB1778">
        <f>(Table1[[#This Row],[Min Total Coliform]]+Table1[[#This Row],[Max Total Coliform]])/2</f>
        <v>915</v>
      </c>
      <c r="AC1778">
        <f>MIN(10, (Table1[[#This Row],[Avg BOD]]/4)*10)</f>
        <v>10</v>
      </c>
      <c r="AD1778">
        <f>MIN(10, (Table1[[#This Row],[Avg Fecal Coliform]]/600)*10)</f>
        <v>1.3916666666666666</v>
      </c>
      <c r="AE1778">
        <f>MIN(10, (Table1[[#This Row],[Avg Nitrate N + Nitrite N]]/10)*10)</f>
        <v>10</v>
      </c>
      <c r="AF1778">
        <f>IF(OR(Table1[[#This Row],[Avg pH]]&lt;6.5,Table1[[#This Row],[Avg pH]]&gt;8.5),10,0)</f>
        <v>0</v>
      </c>
      <c r="AG1778">
        <f>MAX(0, 10-(2*Table1[[#This Row],[Avg Dissolved Oxygen]]))</f>
        <v>8.6999999999999993</v>
      </c>
      <c r="AH1778">
        <f>(Table1[[#This Row],[Fecal Score]]*0.3) + (Table1[[#This Row],[BOD Score]]*0.25) + (Table1[[#This Row],[Nitrate Score]]*0.2) + (Table1[[#This Row],[pH Score]]*0.15) + (Table1[[#This Row],[Dissolved Oxygen Score]]*0.1)</f>
        <v>5.7875000000000005</v>
      </c>
      <c r="AI1778">
        <v>2020</v>
      </c>
    </row>
    <row r="1779" spans="1:35">
      <c r="A1779">
        <v>3074</v>
      </c>
      <c r="B1779" t="s">
        <v>477</v>
      </c>
      <c r="C1779" t="s">
        <v>1</v>
      </c>
      <c r="D1779" t="s">
        <v>341</v>
      </c>
      <c r="E1779">
        <v>26</v>
      </c>
      <c r="F1779">
        <v>30</v>
      </c>
      <c r="G1779">
        <f>(Table1[[#This Row],[Min Temperature]]+Table1[[#This Row],[Max Temperature]])/2</f>
        <v>28</v>
      </c>
      <c r="H1779">
        <v>0.3</v>
      </c>
      <c r="I1779">
        <v>0.9</v>
      </c>
      <c r="J1779">
        <f>(Table1[[#This Row],[Min Dissolved Oxygen]]+Table1[[#This Row],[Max Dissolved Oxygen]])/2</f>
        <v>0.6</v>
      </c>
      <c r="K1779">
        <v>7</v>
      </c>
      <c r="L1779">
        <v>7.8</v>
      </c>
      <c r="M1779">
        <f>(Table1[[#This Row],[Min pH]]+Table1[[#This Row],[Max pH]])/2</f>
        <v>7.4</v>
      </c>
      <c r="N1779">
        <v>1080</v>
      </c>
      <c r="O1779">
        <v>1144</v>
      </c>
      <c r="P1779">
        <f>(Table1[[#This Row],[Min Conductivity]]+Table1[[#This Row],[Max Conductivity]])/2</f>
        <v>1112</v>
      </c>
      <c r="Q1779">
        <v>8</v>
      </c>
      <c r="R1779">
        <v>12</v>
      </c>
      <c r="S1779">
        <f>(Table1[[#This Row],[Min BOD]]+Table1[[#This Row],[Max BOD]])/2</f>
        <v>10</v>
      </c>
      <c r="T1779">
        <v>1.18</v>
      </c>
      <c r="U1779">
        <v>1.51</v>
      </c>
      <c r="V1779">
        <f>(Table1[[#This Row],[Min Nitrate N + Nitrite N]]+Table1[[#This Row],[Max Nitrate N + Nitrite N]])/2</f>
        <v>1.345</v>
      </c>
      <c r="W1779">
        <v>14</v>
      </c>
      <c r="X1779">
        <v>130</v>
      </c>
      <c r="Y1779">
        <f>(Table1[[#This Row],[Min Fecal Coliform]]+Table1[[#This Row],[Max Fecal Coliform]])/2</f>
        <v>72</v>
      </c>
      <c r="Z1779">
        <v>280</v>
      </c>
      <c r="AA1779">
        <v>920</v>
      </c>
      <c r="AB1779">
        <f>(Table1[[#This Row],[Min Total Coliform]]+Table1[[#This Row],[Max Total Coliform]])/2</f>
        <v>600</v>
      </c>
      <c r="AC1779">
        <f>MIN(10, (Table1[[#This Row],[Avg BOD]]/4)*10)</f>
        <v>10</v>
      </c>
      <c r="AD1779">
        <f>MIN(10, (Table1[[#This Row],[Avg Fecal Coliform]]/600)*10)</f>
        <v>1.2</v>
      </c>
      <c r="AE1779">
        <f>MIN(10, (Table1[[#This Row],[Avg Nitrate N + Nitrite N]]/10)*10)</f>
        <v>1.3450000000000002</v>
      </c>
      <c r="AF1779">
        <f>IF(OR(Table1[[#This Row],[Avg pH]]&lt;6.5,Table1[[#This Row],[Avg pH]]&gt;8.5),10,0)</f>
        <v>0</v>
      </c>
      <c r="AG1779">
        <f>MAX(0, 10-(2*Table1[[#This Row],[Avg Dissolved Oxygen]]))</f>
        <v>8.8000000000000007</v>
      </c>
      <c r="AH1779">
        <f>(Table1[[#This Row],[Fecal Score]]*0.3) + (Table1[[#This Row],[BOD Score]]*0.25) + (Table1[[#This Row],[Nitrate Score]]*0.2) + (Table1[[#This Row],[pH Score]]*0.15) + (Table1[[#This Row],[Dissolved Oxygen Score]]*0.1)</f>
        <v>4.0090000000000003</v>
      </c>
      <c r="AI1779">
        <v>2020</v>
      </c>
    </row>
    <row r="1780" spans="1:35">
      <c r="A1780">
        <v>4229</v>
      </c>
      <c r="B1780" t="s">
        <v>478</v>
      </c>
      <c r="C1780" t="s">
        <v>1</v>
      </c>
      <c r="D1780" t="s">
        <v>341</v>
      </c>
      <c r="E1780">
        <v>25</v>
      </c>
      <c r="F1780">
        <v>35</v>
      </c>
      <c r="G1780">
        <f>(Table1[[#This Row],[Min Temperature]]+Table1[[#This Row],[Max Temperature]])/2</f>
        <v>30</v>
      </c>
      <c r="H1780">
        <v>0.1</v>
      </c>
      <c r="I1780">
        <v>5.2</v>
      </c>
      <c r="J1780">
        <f>(Table1[[#This Row],[Min Dissolved Oxygen]]+Table1[[#This Row],[Max Dissolved Oxygen]])/2</f>
        <v>2.65</v>
      </c>
      <c r="K1780">
        <v>7</v>
      </c>
      <c r="L1780">
        <v>7.7</v>
      </c>
      <c r="M1780">
        <f>(Table1[[#This Row],[Min pH]]+Table1[[#This Row],[Max pH]])/2</f>
        <v>7.35</v>
      </c>
      <c r="N1780">
        <v>1160</v>
      </c>
      <c r="O1780">
        <v>2021</v>
      </c>
      <c r="P1780">
        <f>(Table1[[#This Row],[Min Conductivity]]+Table1[[#This Row],[Max Conductivity]])/2</f>
        <v>1590.5</v>
      </c>
      <c r="Q1780">
        <v>2.9</v>
      </c>
      <c r="R1780">
        <v>34</v>
      </c>
      <c r="S1780">
        <f>(Table1[[#This Row],[Min BOD]]+Table1[[#This Row],[Max BOD]])/2</f>
        <v>18.45</v>
      </c>
      <c r="T1780">
        <v>1.4</v>
      </c>
      <c r="U1780">
        <v>7.87</v>
      </c>
      <c r="V1780">
        <f>(Table1[[#This Row],[Min Nitrate N + Nitrite N]]+Table1[[#This Row],[Max Nitrate N + Nitrite N]])/2</f>
        <v>4.6349999999999998</v>
      </c>
      <c r="W1780">
        <v>2</v>
      </c>
      <c r="X1780">
        <v>32</v>
      </c>
      <c r="Y1780">
        <f>(Table1[[#This Row],[Min Fecal Coliform]]+Table1[[#This Row],[Max Fecal Coliform]])/2</f>
        <v>17</v>
      </c>
      <c r="Z1780">
        <v>74</v>
      </c>
      <c r="AA1780">
        <v>430</v>
      </c>
      <c r="AB1780">
        <f>(Table1[[#This Row],[Min Total Coliform]]+Table1[[#This Row],[Max Total Coliform]])/2</f>
        <v>252</v>
      </c>
      <c r="AC1780">
        <f>MIN(10, (Table1[[#This Row],[Avg BOD]]/4)*10)</f>
        <v>10</v>
      </c>
      <c r="AD1780">
        <f>MIN(10, (Table1[[#This Row],[Avg Fecal Coliform]]/600)*10)</f>
        <v>0.28333333333333333</v>
      </c>
      <c r="AE1780">
        <f>MIN(10, (Table1[[#This Row],[Avg Nitrate N + Nitrite N]]/10)*10)</f>
        <v>4.6349999999999998</v>
      </c>
      <c r="AF1780">
        <f>IF(OR(Table1[[#This Row],[Avg pH]]&lt;6.5,Table1[[#This Row],[Avg pH]]&gt;8.5),10,0)</f>
        <v>0</v>
      </c>
      <c r="AG1780">
        <f>MAX(0, 10-(2*Table1[[#This Row],[Avg Dissolved Oxygen]]))</f>
        <v>4.7</v>
      </c>
      <c r="AH1780">
        <f>(Table1[[#This Row],[Fecal Score]]*0.3) + (Table1[[#This Row],[BOD Score]]*0.25) + (Table1[[#This Row],[Nitrate Score]]*0.2) + (Table1[[#This Row],[pH Score]]*0.15) + (Table1[[#This Row],[Dissolved Oxygen Score]]*0.1)</f>
        <v>3.9820000000000002</v>
      </c>
      <c r="AI1780">
        <v>2020</v>
      </c>
    </row>
    <row r="1781" spans="1:35">
      <c r="A1781">
        <v>4234</v>
      </c>
      <c r="B1781" t="s">
        <v>479</v>
      </c>
      <c r="C1781" t="s">
        <v>1</v>
      </c>
      <c r="D1781" t="s">
        <v>341</v>
      </c>
      <c r="E1781">
        <v>27</v>
      </c>
      <c r="F1781">
        <v>28</v>
      </c>
      <c r="G1781">
        <f>(Table1[[#This Row],[Min Temperature]]+Table1[[#This Row],[Max Temperature]])/2</f>
        <v>27.5</v>
      </c>
      <c r="H1781">
        <v>0.1</v>
      </c>
      <c r="I1781">
        <v>4.7</v>
      </c>
      <c r="J1781">
        <f>(Table1[[#This Row],[Min Dissolved Oxygen]]+Table1[[#This Row],[Max Dissolved Oxygen]])/2</f>
        <v>2.4</v>
      </c>
      <c r="K1781">
        <v>6.7</v>
      </c>
      <c r="L1781">
        <v>8.9</v>
      </c>
      <c r="M1781">
        <f>(Table1[[#This Row],[Min pH]]+Table1[[#This Row],[Max pH]])/2</f>
        <v>7.8000000000000007</v>
      </c>
      <c r="N1781">
        <v>712</v>
      </c>
      <c r="O1781">
        <v>1480</v>
      </c>
      <c r="P1781">
        <f>(Table1[[#This Row],[Min Conductivity]]+Table1[[#This Row],[Max Conductivity]])/2</f>
        <v>1096</v>
      </c>
      <c r="Q1781">
        <v>4</v>
      </c>
      <c r="R1781">
        <v>30</v>
      </c>
      <c r="S1781">
        <f>(Table1[[#This Row],[Min BOD]]+Table1[[#This Row],[Max BOD]])/2</f>
        <v>17</v>
      </c>
      <c r="T1781">
        <v>0.3</v>
      </c>
      <c r="U1781">
        <v>13</v>
      </c>
      <c r="V1781">
        <f>(Table1[[#This Row],[Min Nitrate N + Nitrite N]]+Table1[[#This Row],[Max Nitrate N + Nitrite N]])/2</f>
        <v>6.65</v>
      </c>
      <c r="W1781">
        <v>4</v>
      </c>
      <c r="X1781">
        <v>130</v>
      </c>
      <c r="Y1781">
        <f>(Table1[[#This Row],[Min Fecal Coliform]]+Table1[[#This Row],[Max Fecal Coliform]])/2</f>
        <v>67</v>
      </c>
      <c r="Z1781">
        <v>180</v>
      </c>
      <c r="AA1781">
        <v>540</v>
      </c>
      <c r="AB1781">
        <f>(Table1[[#This Row],[Min Total Coliform]]+Table1[[#This Row],[Max Total Coliform]])/2</f>
        <v>360</v>
      </c>
      <c r="AC1781">
        <f>MIN(10, (Table1[[#This Row],[Avg BOD]]/4)*10)</f>
        <v>10</v>
      </c>
      <c r="AD1781">
        <f>MIN(10, (Table1[[#This Row],[Avg Fecal Coliform]]/600)*10)</f>
        <v>1.1166666666666667</v>
      </c>
      <c r="AE1781">
        <f>MIN(10, (Table1[[#This Row],[Avg Nitrate N + Nitrite N]]/10)*10)</f>
        <v>6.65</v>
      </c>
      <c r="AF1781">
        <f>IF(OR(Table1[[#This Row],[Avg pH]]&lt;6.5,Table1[[#This Row],[Avg pH]]&gt;8.5),10,0)</f>
        <v>0</v>
      </c>
      <c r="AG1781">
        <f>MAX(0, 10-(2*Table1[[#This Row],[Avg Dissolved Oxygen]]))</f>
        <v>5.2</v>
      </c>
      <c r="AH1781">
        <f>(Table1[[#This Row],[Fecal Score]]*0.3) + (Table1[[#This Row],[BOD Score]]*0.25) + (Table1[[#This Row],[Nitrate Score]]*0.2) + (Table1[[#This Row],[pH Score]]*0.15) + (Table1[[#This Row],[Dissolved Oxygen Score]]*0.1)</f>
        <v>4.6850000000000005</v>
      </c>
      <c r="AI1781">
        <v>2020</v>
      </c>
    </row>
    <row r="1782" spans="1:35">
      <c r="A1782">
        <v>4235</v>
      </c>
      <c r="B1782" t="s">
        <v>480</v>
      </c>
      <c r="C1782" t="s">
        <v>1</v>
      </c>
      <c r="D1782" t="s">
        <v>341</v>
      </c>
      <c r="E1782">
        <v>23</v>
      </c>
      <c r="F1782">
        <v>32</v>
      </c>
      <c r="G1782">
        <f>(Table1[[#This Row],[Min Temperature]]+Table1[[#This Row],[Max Temperature]])/2</f>
        <v>27.5</v>
      </c>
      <c r="H1782">
        <v>0.1</v>
      </c>
      <c r="I1782">
        <v>5.0999999999999996</v>
      </c>
      <c r="J1782">
        <f>(Table1[[#This Row],[Min Dissolved Oxygen]]+Table1[[#This Row],[Max Dissolved Oxygen]])/2</f>
        <v>2.5999999999999996</v>
      </c>
      <c r="K1782">
        <v>7.1</v>
      </c>
      <c r="L1782">
        <v>8.5</v>
      </c>
      <c r="M1782">
        <f>(Table1[[#This Row],[Min pH]]+Table1[[#This Row],[Max pH]])/2</f>
        <v>7.8</v>
      </c>
      <c r="N1782">
        <v>645</v>
      </c>
      <c r="O1782">
        <v>1894</v>
      </c>
      <c r="P1782">
        <f>(Table1[[#This Row],[Min Conductivity]]+Table1[[#This Row],[Max Conductivity]])/2</f>
        <v>1269.5</v>
      </c>
      <c r="Q1782">
        <v>2.6</v>
      </c>
      <c r="R1782">
        <v>28</v>
      </c>
      <c r="S1782">
        <f>(Table1[[#This Row],[Min BOD]]+Table1[[#This Row],[Max BOD]])/2</f>
        <v>15.3</v>
      </c>
      <c r="T1782">
        <v>1</v>
      </c>
      <c r="U1782">
        <v>20</v>
      </c>
      <c r="V1782">
        <f>(Table1[[#This Row],[Min Nitrate N + Nitrite N]]+Table1[[#This Row],[Max Nitrate N + Nitrite N]])/2</f>
        <v>10.5</v>
      </c>
      <c r="W1782">
        <v>2</v>
      </c>
      <c r="X1782">
        <v>36</v>
      </c>
      <c r="Y1782">
        <f>(Table1[[#This Row],[Min Fecal Coliform]]+Table1[[#This Row],[Max Fecal Coliform]])/2</f>
        <v>19</v>
      </c>
      <c r="Z1782">
        <v>74</v>
      </c>
      <c r="AA1782">
        <v>430</v>
      </c>
      <c r="AB1782">
        <f>(Table1[[#This Row],[Min Total Coliform]]+Table1[[#This Row],[Max Total Coliform]])/2</f>
        <v>252</v>
      </c>
      <c r="AC1782">
        <f>MIN(10, (Table1[[#This Row],[Avg BOD]]/4)*10)</f>
        <v>10</v>
      </c>
      <c r="AD1782">
        <f>MIN(10, (Table1[[#This Row],[Avg Fecal Coliform]]/600)*10)</f>
        <v>0.31666666666666671</v>
      </c>
      <c r="AE1782">
        <f>MIN(10, (Table1[[#This Row],[Avg Nitrate N + Nitrite N]]/10)*10)</f>
        <v>10</v>
      </c>
      <c r="AF1782">
        <f>IF(OR(Table1[[#This Row],[Avg pH]]&lt;6.5,Table1[[#This Row],[Avg pH]]&gt;8.5),10,0)</f>
        <v>0</v>
      </c>
      <c r="AG1782">
        <f>MAX(0, 10-(2*Table1[[#This Row],[Avg Dissolved Oxygen]]))</f>
        <v>4.8000000000000007</v>
      </c>
      <c r="AH1782">
        <f>(Table1[[#This Row],[Fecal Score]]*0.3) + (Table1[[#This Row],[BOD Score]]*0.25) + (Table1[[#This Row],[Nitrate Score]]*0.2) + (Table1[[#This Row],[pH Score]]*0.15) + (Table1[[#This Row],[Dissolved Oxygen Score]]*0.1)</f>
        <v>5.0750000000000011</v>
      </c>
      <c r="AI1782">
        <v>2020</v>
      </c>
    </row>
    <row r="1783" spans="1:35">
      <c r="A1783">
        <v>4667</v>
      </c>
      <c r="B1783" t="s">
        <v>815</v>
      </c>
      <c r="C1783" t="s">
        <v>1</v>
      </c>
      <c r="D1783" t="s">
        <v>341</v>
      </c>
      <c r="E1783">
        <v>26</v>
      </c>
      <c r="F1783">
        <v>30</v>
      </c>
      <c r="G1783">
        <f>(Table1[[#This Row],[Min Temperature]]+Table1[[#This Row],[Max Temperature]])/2</f>
        <v>28</v>
      </c>
      <c r="H1783">
        <v>0.1</v>
      </c>
      <c r="I1783">
        <v>3</v>
      </c>
      <c r="J1783">
        <f>(Table1[[#This Row],[Min Dissolved Oxygen]]+Table1[[#This Row],[Max Dissolved Oxygen]])/2</f>
        <v>1.55</v>
      </c>
      <c r="K1783">
        <v>6.8</v>
      </c>
      <c r="L1783">
        <v>8.3000000000000007</v>
      </c>
      <c r="M1783">
        <f>(Table1[[#This Row],[Min pH]]+Table1[[#This Row],[Max pH]])/2</f>
        <v>7.5500000000000007</v>
      </c>
      <c r="N1783">
        <v>1081</v>
      </c>
      <c r="O1783">
        <v>2518</v>
      </c>
      <c r="P1783">
        <f>(Table1[[#This Row],[Min Conductivity]]+Table1[[#This Row],[Max Conductivity]])/2</f>
        <v>1799.5</v>
      </c>
      <c r="Q1783">
        <v>8</v>
      </c>
      <c r="R1783">
        <v>42</v>
      </c>
      <c r="S1783">
        <f>(Table1[[#This Row],[Min BOD]]+Table1[[#This Row],[Max BOD]])/2</f>
        <v>25</v>
      </c>
      <c r="T1783">
        <v>3.4</v>
      </c>
      <c r="U1783">
        <v>18</v>
      </c>
      <c r="V1783">
        <f>(Table1[[#This Row],[Min Nitrate N + Nitrite N]]+Table1[[#This Row],[Max Nitrate N + Nitrite N]])/2</f>
        <v>10.7</v>
      </c>
      <c r="W1783">
        <v>2</v>
      </c>
      <c r="X1783">
        <v>46</v>
      </c>
      <c r="Y1783">
        <f>(Table1[[#This Row],[Min Fecal Coliform]]+Table1[[#This Row],[Max Fecal Coliform]])/2</f>
        <v>24</v>
      </c>
      <c r="Z1783">
        <v>63</v>
      </c>
      <c r="AA1783">
        <v>540</v>
      </c>
      <c r="AB1783">
        <f>(Table1[[#This Row],[Min Total Coliform]]+Table1[[#This Row],[Max Total Coliform]])/2</f>
        <v>301.5</v>
      </c>
      <c r="AC1783">
        <f>MIN(10, (Table1[[#This Row],[Avg BOD]]/4)*10)</f>
        <v>10</v>
      </c>
      <c r="AD1783">
        <f>MIN(10, (Table1[[#This Row],[Avg Fecal Coliform]]/600)*10)</f>
        <v>0.4</v>
      </c>
      <c r="AE1783">
        <f>MIN(10, (Table1[[#This Row],[Avg Nitrate N + Nitrite N]]/10)*10)</f>
        <v>10</v>
      </c>
      <c r="AF1783">
        <f>IF(OR(Table1[[#This Row],[Avg pH]]&lt;6.5,Table1[[#This Row],[Avg pH]]&gt;8.5),10,0)</f>
        <v>0</v>
      </c>
      <c r="AG1783">
        <f>MAX(0, 10-(2*Table1[[#This Row],[Avg Dissolved Oxygen]]))</f>
        <v>6.9</v>
      </c>
      <c r="AH1783">
        <f>(Table1[[#This Row],[Fecal Score]]*0.3) + (Table1[[#This Row],[BOD Score]]*0.25) + (Table1[[#This Row],[Nitrate Score]]*0.2) + (Table1[[#This Row],[pH Score]]*0.15) + (Table1[[#This Row],[Dissolved Oxygen Score]]*0.1)</f>
        <v>5.3100000000000005</v>
      </c>
      <c r="AI1783">
        <v>2020</v>
      </c>
    </row>
    <row r="1784" spans="1:35">
      <c r="A1784">
        <v>4668</v>
      </c>
      <c r="B1784" t="s">
        <v>684</v>
      </c>
      <c r="C1784" t="s">
        <v>1</v>
      </c>
      <c r="D1784" t="s">
        <v>341</v>
      </c>
      <c r="E1784">
        <v>26</v>
      </c>
      <c r="F1784">
        <v>30</v>
      </c>
      <c r="G1784">
        <f>(Table1[[#This Row],[Min Temperature]]+Table1[[#This Row],[Max Temperature]])/2</f>
        <v>28</v>
      </c>
      <c r="H1784">
        <v>0.1</v>
      </c>
      <c r="I1784">
        <v>4.5</v>
      </c>
      <c r="J1784">
        <f>(Table1[[#This Row],[Min Dissolved Oxygen]]+Table1[[#This Row],[Max Dissolved Oxygen]])/2</f>
        <v>2.2999999999999998</v>
      </c>
      <c r="K1784">
        <v>6.9</v>
      </c>
      <c r="L1784">
        <v>7.9</v>
      </c>
      <c r="M1784">
        <f>(Table1[[#This Row],[Min pH]]+Table1[[#This Row],[Max pH]])/2</f>
        <v>7.4</v>
      </c>
      <c r="N1784">
        <v>1105</v>
      </c>
      <c r="O1784">
        <v>1992</v>
      </c>
      <c r="P1784">
        <f>(Table1[[#This Row],[Min Conductivity]]+Table1[[#This Row],[Max Conductivity]])/2</f>
        <v>1548.5</v>
      </c>
      <c r="Q1784">
        <v>8</v>
      </c>
      <c r="R1784">
        <v>32</v>
      </c>
      <c r="S1784">
        <f>(Table1[[#This Row],[Min BOD]]+Table1[[#This Row],[Max BOD]])/2</f>
        <v>20</v>
      </c>
      <c r="T1784">
        <v>1</v>
      </c>
      <c r="U1784">
        <v>16</v>
      </c>
      <c r="V1784">
        <f>(Table1[[#This Row],[Min Nitrate N + Nitrite N]]+Table1[[#This Row],[Max Nitrate N + Nitrite N]])/2</f>
        <v>8.5</v>
      </c>
      <c r="W1784">
        <v>2</v>
      </c>
      <c r="X1784">
        <v>20</v>
      </c>
      <c r="Y1784">
        <f>(Table1[[#This Row],[Min Fecal Coliform]]+Table1[[#This Row],[Max Fecal Coliform]])/2</f>
        <v>11</v>
      </c>
      <c r="Z1784">
        <v>49</v>
      </c>
      <c r="AA1784">
        <v>430</v>
      </c>
      <c r="AB1784">
        <f>(Table1[[#This Row],[Min Total Coliform]]+Table1[[#This Row],[Max Total Coliform]])/2</f>
        <v>239.5</v>
      </c>
      <c r="AC1784">
        <f>MIN(10, (Table1[[#This Row],[Avg BOD]]/4)*10)</f>
        <v>10</v>
      </c>
      <c r="AD1784">
        <f>MIN(10, (Table1[[#This Row],[Avg Fecal Coliform]]/600)*10)</f>
        <v>0.18333333333333335</v>
      </c>
      <c r="AE1784">
        <f>MIN(10, (Table1[[#This Row],[Avg Nitrate N + Nitrite N]]/10)*10)</f>
        <v>8.5</v>
      </c>
      <c r="AF1784">
        <f>IF(OR(Table1[[#This Row],[Avg pH]]&lt;6.5,Table1[[#This Row],[Avg pH]]&gt;8.5),10,0)</f>
        <v>0</v>
      </c>
      <c r="AG1784">
        <f>MAX(0, 10-(2*Table1[[#This Row],[Avg Dissolved Oxygen]]))</f>
        <v>5.4</v>
      </c>
      <c r="AH1784">
        <f>(Table1[[#This Row],[Fecal Score]]*0.3) + (Table1[[#This Row],[BOD Score]]*0.25) + (Table1[[#This Row],[Nitrate Score]]*0.2) + (Table1[[#This Row],[pH Score]]*0.15) + (Table1[[#This Row],[Dissolved Oxygen Score]]*0.1)</f>
        <v>4.7950000000000008</v>
      </c>
      <c r="AI1784">
        <v>2020</v>
      </c>
    </row>
    <row r="1785" spans="1:35">
      <c r="A1785">
        <v>4669</v>
      </c>
      <c r="B1785" t="s">
        <v>685</v>
      </c>
      <c r="C1785" t="s">
        <v>1</v>
      </c>
      <c r="D1785" t="s">
        <v>341</v>
      </c>
      <c r="E1785">
        <v>20</v>
      </c>
      <c r="F1785">
        <v>28</v>
      </c>
      <c r="G1785">
        <f>(Table1[[#This Row],[Min Temperature]]+Table1[[#This Row],[Max Temperature]])/2</f>
        <v>24</v>
      </c>
      <c r="H1785">
        <v>0.1</v>
      </c>
      <c r="I1785">
        <v>3.9</v>
      </c>
      <c r="J1785">
        <f>(Table1[[#This Row],[Min Dissolved Oxygen]]+Table1[[#This Row],[Max Dissolved Oxygen]])/2</f>
        <v>2</v>
      </c>
      <c r="K1785">
        <v>6.7</v>
      </c>
      <c r="L1785">
        <v>8.4</v>
      </c>
      <c r="M1785">
        <f>(Table1[[#This Row],[Min pH]]+Table1[[#This Row],[Max pH]])/2</f>
        <v>7.5500000000000007</v>
      </c>
      <c r="N1785">
        <v>1122</v>
      </c>
      <c r="O1785">
        <v>2485</v>
      </c>
      <c r="P1785">
        <f>(Table1[[#This Row],[Min Conductivity]]+Table1[[#This Row],[Max Conductivity]])/2</f>
        <v>1803.5</v>
      </c>
      <c r="Q1785">
        <v>6</v>
      </c>
      <c r="R1785">
        <v>32</v>
      </c>
      <c r="S1785">
        <f>(Table1[[#This Row],[Min BOD]]+Table1[[#This Row],[Max BOD]])/2</f>
        <v>19</v>
      </c>
      <c r="T1785">
        <v>3.1</v>
      </c>
      <c r="U1785">
        <v>16</v>
      </c>
      <c r="V1785">
        <f>(Table1[[#This Row],[Min Nitrate N + Nitrite N]]+Table1[[#This Row],[Max Nitrate N + Nitrite N]])/2</f>
        <v>9.5500000000000007</v>
      </c>
      <c r="W1785">
        <v>12</v>
      </c>
      <c r="X1785">
        <v>36</v>
      </c>
      <c r="Y1785">
        <f>(Table1[[#This Row],[Min Fecal Coliform]]+Table1[[#This Row],[Max Fecal Coliform]])/2</f>
        <v>24</v>
      </c>
      <c r="Z1785">
        <v>120</v>
      </c>
      <c r="AA1785">
        <v>540</v>
      </c>
      <c r="AB1785">
        <f>(Table1[[#This Row],[Min Total Coliform]]+Table1[[#This Row],[Max Total Coliform]])/2</f>
        <v>330</v>
      </c>
      <c r="AC1785">
        <f>MIN(10, (Table1[[#This Row],[Avg BOD]]/4)*10)</f>
        <v>10</v>
      </c>
      <c r="AD1785">
        <f>MIN(10, (Table1[[#This Row],[Avg Fecal Coliform]]/600)*10)</f>
        <v>0.4</v>
      </c>
      <c r="AE1785">
        <f>MIN(10, (Table1[[#This Row],[Avg Nitrate N + Nitrite N]]/10)*10)</f>
        <v>9.5500000000000007</v>
      </c>
      <c r="AF1785">
        <f>IF(OR(Table1[[#This Row],[Avg pH]]&lt;6.5,Table1[[#This Row],[Avg pH]]&gt;8.5),10,0)</f>
        <v>0</v>
      </c>
      <c r="AG1785">
        <f>MAX(0, 10-(2*Table1[[#This Row],[Avg Dissolved Oxygen]]))</f>
        <v>6</v>
      </c>
      <c r="AH1785">
        <f>(Table1[[#This Row],[Fecal Score]]*0.3) + (Table1[[#This Row],[BOD Score]]*0.25) + (Table1[[#This Row],[Nitrate Score]]*0.2) + (Table1[[#This Row],[pH Score]]*0.15) + (Table1[[#This Row],[Dissolved Oxygen Score]]*0.1)</f>
        <v>5.1300000000000008</v>
      </c>
      <c r="AI1785">
        <v>2020</v>
      </c>
    </row>
    <row r="1786" spans="1:35">
      <c r="A1786">
        <v>4670</v>
      </c>
      <c r="B1786" t="s">
        <v>816</v>
      </c>
      <c r="C1786" t="s">
        <v>1</v>
      </c>
      <c r="D1786" t="s">
        <v>341</v>
      </c>
      <c r="E1786">
        <v>27</v>
      </c>
      <c r="F1786">
        <v>29</v>
      </c>
      <c r="G1786">
        <f>(Table1[[#This Row],[Min Temperature]]+Table1[[#This Row],[Max Temperature]])/2</f>
        <v>28</v>
      </c>
      <c r="H1786">
        <v>0.1</v>
      </c>
      <c r="I1786">
        <v>4.3</v>
      </c>
      <c r="J1786">
        <f>(Table1[[#This Row],[Min Dissolved Oxygen]]+Table1[[#This Row],[Max Dissolved Oxygen]])/2</f>
        <v>2.1999999999999997</v>
      </c>
      <c r="K1786">
        <v>6.9</v>
      </c>
      <c r="L1786">
        <v>8.1999999999999993</v>
      </c>
      <c r="M1786">
        <f>(Table1[[#This Row],[Min pH]]+Table1[[#This Row],[Max pH]])/2</f>
        <v>7.55</v>
      </c>
      <c r="N1786">
        <v>474</v>
      </c>
      <c r="O1786">
        <v>1360</v>
      </c>
      <c r="P1786">
        <f>(Table1[[#This Row],[Min Conductivity]]+Table1[[#This Row],[Max Conductivity]])/2</f>
        <v>917</v>
      </c>
      <c r="Q1786">
        <v>2.2000000000000002</v>
      </c>
      <c r="R1786">
        <v>18</v>
      </c>
      <c r="S1786">
        <f>(Table1[[#This Row],[Min BOD]]+Table1[[#This Row],[Max BOD]])/2</f>
        <v>10.1</v>
      </c>
      <c r="T1786">
        <v>0.3</v>
      </c>
      <c r="U1786">
        <v>4.0999999999999996</v>
      </c>
      <c r="V1786">
        <f>(Table1[[#This Row],[Min Nitrate N + Nitrite N]]+Table1[[#This Row],[Max Nitrate N + Nitrite N]])/2</f>
        <v>2.1999999999999997</v>
      </c>
      <c r="W1786">
        <v>2</v>
      </c>
      <c r="X1786">
        <v>17</v>
      </c>
      <c r="Y1786">
        <f>(Table1[[#This Row],[Min Fecal Coliform]]+Table1[[#This Row],[Max Fecal Coliform]])/2</f>
        <v>9.5</v>
      </c>
      <c r="Z1786">
        <v>70</v>
      </c>
      <c r="AA1786">
        <v>220</v>
      </c>
      <c r="AB1786">
        <f>(Table1[[#This Row],[Min Total Coliform]]+Table1[[#This Row],[Max Total Coliform]])/2</f>
        <v>145</v>
      </c>
      <c r="AC1786">
        <f>MIN(10, (Table1[[#This Row],[Avg BOD]]/4)*10)</f>
        <v>10</v>
      </c>
      <c r="AD1786">
        <f>MIN(10, (Table1[[#This Row],[Avg Fecal Coliform]]/600)*10)</f>
        <v>0.15833333333333335</v>
      </c>
      <c r="AE1786">
        <f>MIN(10, (Table1[[#This Row],[Avg Nitrate N + Nitrite N]]/10)*10)</f>
        <v>2.1999999999999997</v>
      </c>
      <c r="AF1786">
        <f>IF(OR(Table1[[#This Row],[Avg pH]]&lt;6.5,Table1[[#This Row],[Avg pH]]&gt;8.5),10,0)</f>
        <v>0</v>
      </c>
      <c r="AG1786">
        <f>MAX(0, 10-(2*Table1[[#This Row],[Avg Dissolved Oxygen]]))</f>
        <v>5.6000000000000005</v>
      </c>
      <c r="AH1786">
        <f>(Table1[[#This Row],[Fecal Score]]*0.3) + (Table1[[#This Row],[BOD Score]]*0.25) + (Table1[[#This Row],[Nitrate Score]]*0.2) + (Table1[[#This Row],[pH Score]]*0.15) + (Table1[[#This Row],[Dissolved Oxygen Score]]*0.1)</f>
        <v>3.5474999999999999</v>
      </c>
      <c r="AI1786">
        <v>2020</v>
      </c>
    </row>
    <row r="1787" spans="1:35">
      <c r="A1787">
        <v>4672</v>
      </c>
      <c r="B1787" t="s">
        <v>686</v>
      </c>
      <c r="C1787" t="s">
        <v>1</v>
      </c>
      <c r="D1787" t="s">
        <v>341</v>
      </c>
      <c r="E1787">
        <v>22</v>
      </c>
      <c r="F1787">
        <v>35</v>
      </c>
      <c r="G1787">
        <f>(Table1[[#This Row],[Min Temperature]]+Table1[[#This Row],[Max Temperature]])/2</f>
        <v>28.5</v>
      </c>
      <c r="H1787">
        <v>0.1</v>
      </c>
      <c r="I1787">
        <v>5</v>
      </c>
      <c r="J1787">
        <f>(Table1[[#This Row],[Min Dissolved Oxygen]]+Table1[[#This Row],[Max Dissolved Oxygen]])/2</f>
        <v>2.5499999999999998</v>
      </c>
      <c r="K1787">
        <v>7.2</v>
      </c>
      <c r="L1787">
        <v>8.4</v>
      </c>
      <c r="M1787">
        <f>(Table1[[#This Row],[Min pH]]+Table1[[#This Row],[Max pH]])/2</f>
        <v>7.8000000000000007</v>
      </c>
      <c r="N1787">
        <v>887</v>
      </c>
      <c r="O1787">
        <v>1480</v>
      </c>
      <c r="P1787">
        <f>(Table1[[#This Row],[Min Conductivity]]+Table1[[#This Row],[Max Conductivity]])/2</f>
        <v>1183.5</v>
      </c>
      <c r="Q1787">
        <v>4</v>
      </c>
      <c r="R1787">
        <v>22</v>
      </c>
      <c r="S1787">
        <f>(Table1[[#This Row],[Min BOD]]+Table1[[#This Row],[Max BOD]])/2</f>
        <v>13</v>
      </c>
      <c r="T1787">
        <v>1</v>
      </c>
      <c r="U1787">
        <v>8.5</v>
      </c>
      <c r="V1787">
        <f>(Table1[[#This Row],[Min Nitrate N + Nitrite N]]+Table1[[#This Row],[Max Nitrate N + Nitrite N]])/2</f>
        <v>4.75</v>
      </c>
      <c r="W1787">
        <v>4</v>
      </c>
      <c r="X1787">
        <v>36</v>
      </c>
      <c r="Y1787">
        <f>(Table1[[#This Row],[Min Fecal Coliform]]+Table1[[#This Row],[Max Fecal Coliform]])/2</f>
        <v>20</v>
      </c>
      <c r="Z1787">
        <v>84</v>
      </c>
      <c r="AA1787">
        <v>430</v>
      </c>
      <c r="AB1787">
        <f>(Table1[[#This Row],[Min Total Coliform]]+Table1[[#This Row],[Max Total Coliform]])/2</f>
        <v>257</v>
      </c>
      <c r="AC1787">
        <f>MIN(10, (Table1[[#This Row],[Avg BOD]]/4)*10)</f>
        <v>10</v>
      </c>
      <c r="AD1787">
        <f>MIN(10, (Table1[[#This Row],[Avg Fecal Coliform]]/600)*10)</f>
        <v>0.33333333333333331</v>
      </c>
      <c r="AE1787">
        <f>MIN(10, (Table1[[#This Row],[Avg Nitrate N + Nitrite N]]/10)*10)</f>
        <v>4.75</v>
      </c>
      <c r="AF1787">
        <f>IF(OR(Table1[[#This Row],[Avg pH]]&lt;6.5,Table1[[#This Row],[Avg pH]]&gt;8.5),10,0)</f>
        <v>0</v>
      </c>
      <c r="AG1787">
        <f>MAX(0, 10-(2*Table1[[#This Row],[Avg Dissolved Oxygen]]))</f>
        <v>4.9000000000000004</v>
      </c>
      <c r="AH1787">
        <f>(Table1[[#This Row],[Fecal Score]]*0.3) + (Table1[[#This Row],[BOD Score]]*0.25) + (Table1[[#This Row],[Nitrate Score]]*0.2) + (Table1[[#This Row],[pH Score]]*0.15) + (Table1[[#This Row],[Dissolved Oxygen Score]]*0.1)</f>
        <v>4.04</v>
      </c>
      <c r="AI1787">
        <v>2020</v>
      </c>
    </row>
    <row r="1788" spans="1:35">
      <c r="A1788">
        <v>4673</v>
      </c>
      <c r="B1788" t="s">
        <v>687</v>
      </c>
      <c r="C1788" t="s">
        <v>1</v>
      </c>
      <c r="D1788" t="s">
        <v>341</v>
      </c>
      <c r="E1788">
        <v>18</v>
      </c>
      <c r="F1788">
        <v>29</v>
      </c>
      <c r="G1788">
        <f>(Table1[[#This Row],[Min Temperature]]+Table1[[#This Row],[Max Temperature]])/2</f>
        <v>23.5</v>
      </c>
      <c r="H1788">
        <v>0.1</v>
      </c>
      <c r="I1788">
        <v>3.2</v>
      </c>
      <c r="J1788">
        <f>(Table1[[#This Row],[Min Dissolved Oxygen]]+Table1[[#This Row],[Max Dissolved Oxygen]])/2</f>
        <v>1.6500000000000001</v>
      </c>
      <c r="K1788">
        <v>6.9</v>
      </c>
      <c r="L1788">
        <v>7.4</v>
      </c>
      <c r="M1788">
        <f>(Table1[[#This Row],[Min pH]]+Table1[[#This Row],[Max pH]])/2</f>
        <v>7.15</v>
      </c>
      <c r="N1788">
        <v>685</v>
      </c>
      <c r="O1788">
        <v>1553</v>
      </c>
      <c r="P1788">
        <f>(Table1[[#This Row],[Min Conductivity]]+Table1[[#This Row],[Max Conductivity]])/2</f>
        <v>1119</v>
      </c>
      <c r="Q1788">
        <v>6</v>
      </c>
      <c r="R1788">
        <v>34</v>
      </c>
      <c r="S1788">
        <f>(Table1[[#This Row],[Min BOD]]+Table1[[#This Row],[Max BOD]])/2</f>
        <v>20</v>
      </c>
      <c r="T1788">
        <v>0.8</v>
      </c>
      <c r="U1788">
        <v>5</v>
      </c>
      <c r="V1788">
        <f>(Table1[[#This Row],[Min Nitrate N + Nitrite N]]+Table1[[#This Row],[Max Nitrate N + Nitrite N]])/2</f>
        <v>2.9</v>
      </c>
      <c r="W1788">
        <v>4</v>
      </c>
      <c r="X1788">
        <v>26</v>
      </c>
      <c r="Y1788">
        <f>(Table1[[#This Row],[Min Fecal Coliform]]+Table1[[#This Row],[Max Fecal Coliform]])/2</f>
        <v>15</v>
      </c>
      <c r="Z1788">
        <v>110</v>
      </c>
      <c r="AA1788">
        <v>920</v>
      </c>
      <c r="AB1788">
        <f>(Table1[[#This Row],[Min Total Coliform]]+Table1[[#This Row],[Max Total Coliform]])/2</f>
        <v>515</v>
      </c>
      <c r="AC1788">
        <f>MIN(10, (Table1[[#This Row],[Avg BOD]]/4)*10)</f>
        <v>10</v>
      </c>
      <c r="AD1788">
        <f>MIN(10, (Table1[[#This Row],[Avg Fecal Coliform]]/600)*10)</f>
        <v>0.25</v>
      </c>
      <c r="AE1788">
        <f>MIN(10, (Table1[[#This Row],[Avg Nitrate N + Nitrite N]]/10)*10)</f>
        <v>2.9</v>
      </c>
      <c r="AF1788">
        <f>IF(OR(Table1[[#This Row],[Avg pH]]&lt;6.5,Table1[[#This Row],[Avg pH]]&gt;8.5),10,0)</f>
        <v>0</v>
      </c>
      <c r="AG1788">
        <f>MAX(0, 10-(2*Table1[[#This Row],[Avg Dissolved Oxygen]]))</f>
        <v>6.6999999999999993</v>
      </c>
      <c r="AH1788">
        <f>(Table1[[#This Row],[Fecal Score]]*0.3) + (Table1[[#This Row],[BOD Score]]*0.25) + (Table1[[#This Row],[Nitrate Score]]*0.2) + (Table1[[#This Row],[pH Score]]*0.15) + (Table1[[#This Row],[Dissolved Oxygen Score]]*0.1)</f>
        <v>3.8250000000000002</v>
      </c>
      <c r="AI1788">
        <v>2020</v>
      </c>
    </row>
    <row r="1789" spans="1:35">
      <c r="A1789">
        <v>4674</v>
      </c>
      <c r="B1789" t="s">
        <v>688</v>
      </c>
      <c r="C1789" t="s">
        <v>1</v>
      </c>
      <c r="D1789" t="s">
        <v>341</v>
      </c>
      <c r="E1789">
        <v>19</v>
      </c>
      <c r="F1789">
        <v>28</v>
      </c>
      <c r="G1789">
        <f>(Table1[[#This Row],[Min Temperature]]+Table1[[#This Row],[Max Temperature]])/2</f>
        <v>23.5</v>
      </c>
      <c r="H1789">
        <v>0.3</v>
      </c>
      <c r="I1789">
        <v>3</v>
      </c>
      <c r="J1789">
        <f>(Table1[[#This Row],[Min Dissolved Oxygen]]+Table1[[#This Row],[Max Dissolved Oxygen]])/2</f>
        <v>1.65</v>
      </c>
      <c r="K1789">
        <v>7.3</v>
      </c>
      <c r="L1789">
        <v>7.8</v>
      </c>
      <c r="M1789">
        <f>(Table1[[#This Row],[Min pH]]+Table1[[#This Row],[Max pH]])/2</f>
        <v>7.55</v>
      </c>
      <c r="N1789">
        <v>729</v>
      </c>
      <c r="O1789">
        <v>1216</v>
      </c>
      <c r="P1789">
        <f>(Table1[[#This Row],[Min Conductivity]]+Table1[[#This Row],[Max Conductivity]])/2</f>
        <v>972.5</v>
      </c>
      <c r="Q1789">
        <v>4</v>
      </c>
      <c r="R1789">
        <v>12</v>
      </c>
      <c r="S1789">
        <f>(Table1[[#This Row],[Min BOD]]+Table1[[#This Row],[Max BOD]])/2</f>
        <v>8</v>
      </c>
      <c r="T1789">
        <v>1.2</v>
      </c>
      <c r="U1789">
        <v>11.4</v>
      </c>
      <c r="V1789">
        <f>(Table1[[#This Row],[Min Nitrate N + Nitrite N]]+Table1[[#This Row],[Max Nitrate N + Nitrite N]])/2</f>
        <v>6.3</v>
      </c>
      <c r="W1789">
        <v>2</v>
      </c>
      <c r="X1789">
        <v>15</v>
      </c>
      <c r="Y1789">
        <f>(Table1[[#This Row],[Min Fecal Coliform]]+Table1[[#This Row],[Max Fecal Coliform]])/2</f>
        <v>8.5</v>
      </c>
      <c r="Z1789">
        <v>84</v>
      </c>
      <c r="AA1789">
        <v>430</v>
      </c>
      <c r="AB1789">
        <f>(Table1[[#This Row],[Min Total Coliform]]+Table1[[#This Row],[Max Total Coliform]])/2</f>
        <v>257</v>
      </c>
      <c r="AC1789">
        <f>MIN(10, (Table1[[#This Row],[Avg BOD]]/4)*10)</f>
        <v>10</v>
      </c>
      <c r="AD1789">
        <f>MIN(10, (Table1[[#This Row],[Avg Fecal Coliform]]/600)*10)</f>
        <v>0.14166666666666666</v>
      </c>
      <c r="AE1789">
        <f>MIN(10, (Table1[[#This Row],[Avg Nitrate N + Nitrite N]]/10)*10)</f>
        <v>6.3</v>
      </c>
      <c r="AF1789">
        <f>IF(OR(Table1[[#This Row],[Avg pH]]&lt;6.5,Table1[[#This Row],[Avg pH]]&gt;8.5),10,0)</f>
        <v>0</v>
      </c>
      <c r="AG1789">
        <f>MAX(0, 10-(2*Table1[[#This Row],[Avg Dissolved Oxygen]]))</f>
        <v>6.7</v>
      </c>
      <c r="AH1789">
        <f>(Table1[[#This Row],[Fecal Score]]*0.3) + (Table1[[#This Row],[BOD Score]]*0.25) + (Table1[[#This Row],[Nitrate Score]]*0.2) + (Table1[[#This Row],[pH Score]]*0.15) + (Table1[[#This Row],[Dissolved Oxygen Score]]*0.1)</f>
        <v>4.4725000000000001</v>
      </c>
      <c r="AI1789">
        <v>2020</v>
      </c>
    </row>
    <row r="1790" spans="1:35">
      <c r="A1790">
        <v>4676</v>
      </c>
      <c r="B1790" t="s">
        <v>689</v>
      </c>
      <c r="C1790" t="s">
        <v>1</v>
      </c>
      <c r="D1790" t="s">
        <v>341</v>
      </c>
      <c r="E1790">
        <v>26</v>
      </c>
      <c r="F1790">
        <v>30</v>
      </c>
      <c r="G1790">
        <f>(Table1[[#This Row],[Min Temperature]]+Table1[[#This Row],[Max Temperature]])/2</f>
        <v>28</v>
      </c>
      <c r="H1790">
        <v>0.1</v>
      </c>
      <c r="I1790">
        <v>2.8</v>
      </c>
      <c r="J1790">
        <f>(Table1[[#This Row],[Min Dissolved Oxygen]]+Table1[[#This Row],[Max Dissolved Oxygen]])/2</f>
        <v>1.45</v>
      </c>
      <c r="K1790">
        <v>6.9</v>
      </c>
      <c r="L1790">
        <v>7.8</v>
      </c>
      <c r="M1790">
        <f>(Table1[[#This Row],[Min pH]]+Table1[[#This Row],[Max pH]])/2</f>
        <v>7.35</v>
      </c>
      <c r="N1790">
        <v>1216</v>
      </c>
      <c r="O1790">
        <v>1642</v>
      </c>
      <c r="P1790">
        <f>(Table1[[#This Row],[Min Conductivity]]+Table1[[#This Row],[Max Conductivity]])/2</f>
        <v>1429</v>
      </c>
      <c r="Q1790">
        <v>7</v>
      </c>
      <c r="R1790">
        <v>32</v>
      </c>
      <c r="S1790">
        <f>(Table1[[#This Row],[Min BOD]]+Table1[[#This Row],[Max BOD]])/2</f>
        <v>19.5</v>
      </c>
      <c r="T1790">
        <v>1.8</v>
      </c>
      <c r="U1790">
        <v>22</v>
      </c>
      <c r="V1790">
        <f>(Table1[[#This Row],[Min Nitrate N + Nitrite N]]+Table1[[#This Row],[Max Nitrate N + Nitrite N]])/2</f>
        <v>11.9</v>
      </c>
      <c r="W1790">
        <v>2</v>
      </c>
      <c r="X1790">
        <v>70</v>
      </c>
      <c r="Y1790">
        <f>(Table1[[#This Row],[Min Fecal Coliform]]+Table1[[#This Row],[Max Fecal Coliform]])/2</f>
        <v>36</v>
      </c>
      <c r="Z1790">
        <v>63</v>
      </c>
      <c r="AA1790">
        <v>430</v>
      </c>
      <c r="AB1790">
        <f>(Table1[[#This Row],[Min Total Coliform]]+Table1[[#This Row],[Max Total Coliform]])/2</f>
        <v>246.5</v>
      </c>
      <c r="AC1790">
        <f>MIN(10, (Table1[[#This Row],[Avg BOD]]/4)*10)</f>
        <v>10</v>
      </c>
      <c r="AD1790">
        <f>MIN(10, (Table1[[#This Row],[Avg Fecal Coliform]]/600)*10)</f>
        <v>0.6</v>
      </c>
      <c r="AE1790">
        <f>MIN(10, (Table1[[#This Row],[Avg Nitrate N + Nitrite N]]/10)*10)</f>
        <v>10</v>
      </c>
      <c r="AF1790">
        <f>IF(OR(Table1[[#This Row],[Avg pH]]&lt;6.5,Table1[[#This Row],[Avg pH]]&gt;8.5),10,0)</f>
        <v>0</v>
      </c>
      <c r="AG1790">
        <f>MAX(0, 10-(2*Table1[[#This Row],[Avg Dissolved Oxygen]]))</f>
        <v>7.1</v>
      </c>
      <c r="AH1790">
        <f>(Table1[[#This Row],[Fecal Score]]*0.3) + (Table1[[#This Row],[BOD Score]]*0.25) + (Table1[[#This Row],[Nitrate Score]]*0.2) + (Table1[[#This Row],[pH Score]]*0.15) + (Table1[[#This Row],[Dissolved Oxygen Score]]*0.1)</f>
        <v>5.39</v>
      </c>
      <c r="AI1790">
        <v>2020</v>
      </c>
    </row>
    <row r="1791" spans="1:35">
      <c r="A1791">
        <v>4677</v>
      </c>
      <c r="B1791" t="s">
        <v>711</v>
      </c>
      <c r="C1791" t="s">
        <v>1</v>
      </c>
      <c r="D1791" t="s">
        <v>341</v>
      </c>
      <c r="E1791">
        <v>26</v>
      </c>
      <c r="F1791">
        <v>30</v>
      </c>
      <c r="G1791">
        <f>(Table1[[#This Row],[Min Temperature]]+Table1[[#This Row],[Max Temperature]])/2</f>
        <v>28</v>
      </c>
      <c r="H1791">
        <v>0.1</v>
      </c>
      <c r="I1791">
        <v>5</v>
      </c>
      <c r="J1791">
        <f>(Table1[[#This Row],[Min Dissolved Oxygen]]+Table1[[#This Row],[Max Dissolved Oxygen]])/2</f>
        <v>2.5499999999999998</v>
      </c>
      <c r="K1791">
        <v>6.9</v>
      </c>
      <c r="L1791">
        <v>7.9</v>
      </c>
      <c r="M1791">
        <f>(Table1[[#This Row],[Min pH]]+Table1[[#This Row],[Max pH]])/2</f>
        <v>7.4</v>
      </c>
      <c r="N1791">
        <v>1267</v>
      </c>
      <c r="O1791">
        <v>1800</v>
      </c>
      <c r="P1791">
        <f>(Table1[[#This Row],[Min Conductivity]]+Table1[[#This Row],[Max Conductivity]])/2</f>
        <v>1533.5</v>
      </c>
      <c r="Q1791">
        <v>7</v>
      </c>
      <c r="R1791">
        <v>25</v>
      </c>
      <c r="S1791">
        <f>(Table1[[#This Row],[Min BOD]]+Table1[[#This Row],[Max BOD]])/2</f>
        <v>16</v>
      </c>
      <c r="T1791">
        <v>2.1</v>
      </c>
      <c r="U1791">
        <v>28</v>
      </c>
      <c r="V1791">
        <f>(Table1[[#This Row],[Min Nitrate N + Nitrite N]]+Table1[[#This Row],[Max Nitrate N + Nitrite N]])/2</f>
        <v>15.05</v>
      </c>
      <c r="W1791">
        <v>2</v>
      </c>
      <c r="X1791">
        <v>49</v>
      </c>
      <c r="Y1791">
        <f>(Table1[[#This Row],[Min Fecal Coliform]]+Table1[[#This Row],[Max Fecal Coliform]])/2</f>
        <v>25.5</v>
      </c>
      <c r="Z1791">
        <v>110</v>
      </c>
      <c r="AA1791">
        <v>480</v>
      </c>
      <c r="AB1791">
        <f>(Table1[[#This Row],[Min Total Coliform]]+Table1[[#This Row],[Max Total Coliform]])/2</f>
        <v>295</v>
      </c>
      <c r="AC1791">
        <f>MIN(10, (Table1[[#This Row],[Avg BOD]]/4)*10)</f>
        <v>10</v>
      </c>
      <c r="AD1791">
        <f>MIN(10, (Table1[[#This Row],[Avg Fecal Coliform]]/600)*10)</f>
        <v>0.42500000000000004</v>
      </c>
      <c r="AE1791">
        <f>MIN(10, (Table1[[#This Row],[Avg Nitrate N + Nitrite N]]/10)*10)</f>
        <v>10</v>
      </c>
      <c r="AF1791">
        <f>IF(OR(Table1[[#This Row],[Avg pH]]&lt;6.5,Table1[[#This Row],[Avg pH]]&gt;8.5),10,0)</f>
        <v>0</v>
      </c>
      <c r="AG1791">
        <f>MAX(0, 10-(2*Table1[[#This Row],[Avg Dissolved Oxygen]]))</f>
        <v>4.9000000000000004</v>
      </c>
      <c r="AH1791">
        <f>(Table1[[#This Row],[Fecal Score]]*0.3) + (Table1[[#This Row],[BOD Score]]*0.25) + (Table1[[#This Row],[Nitrate Score]]*0.2) + (Table1[[#This Row],[pH Score]]*0.15) + (Table1[[#This Row],[Dissolved Oxygen Score]]*0.1)</f>
        <v>5.1174999999999997</v>
      </c>
      <c r="AI1791">
        <v>2020</v>
      </c>
    </row>
    <row r="1792" spans="1:35">
      <c r="A1792">
        <v>4678</v>
      </c>
      <c r="B1792" t="s">
        <v>712</v>
      </c>
      <c r="C1792" t="s">
        <v>1</v>
      </c>
      <c r="D1792" t="s">
        <v>341</v>
      </c>
      <c r="E1792">
        <v>19</v>
      </c>
      <c r="F1792">
        <v>29</v>
      </c>
      <c r="G1792">
        <f>(Table1[[#This Row],[Min Temperature]]+Table1[[#This Row],[Max Temperature]])/2</f>
        <v>24</v>
      </c>
      <c r="H1792">
        <v>0.1</v>
      </c>
      <c r="I1792">
        <v>1</v>
      </c>
      <c r="J1792">
        <f>(Table1[[#This Row],[Min Dissolved Oxygen]]+Table1[[#This Row],[Max Dissolved Oxygen]])/2</f>
        <v>0.55000000000000004</v>
      </c>
      <c r="K1792">
        <v>7</v>
      </c>
      <c r="L1792">
        <v>7.9</v>
      </c>
      <c r="M1792">
        <f>(Table1[[#This Row],[Min pH]]+Table1[[#This Row],[Max pH]])/2</f>
        <v>7.45</v>
      </c>
      <c r="N1792">
        <v>1220</v>
      </c>
      <c r="O1792">
        <v>1820</v>
      </c>
      <c r="P1792">
        <f>(Table1[[#This Row],[Min Conductivity]]+Table1[[#This Row],[Max Conductivity]])/2</f>
        <v>1520</v>
      </c>
      <c r="Q1792">
        <v>8</v>
      </c>
      <c r="R1792">
        <v>32</v>
      </c>
      <c r="S1792">
        <f>(Table1[[#This Row],[Min BOD]]+Table1[[#This Row],[Max BOD]])/2</f>
        <v>20</v>
      </c>
      <c r="T1792">
        <v>0.8</v>
      </c>
      <c r="U1792">
        <v>12</v>
      </c>
      <c r="V1792">
        <f>(Table1[[#This Row],[Min Nitrate N + Nitrite N]]+Table1[[#This Row],[Max Nitrate N + Nitrite N]])/2</f>
        <v>6.4</v>
      </c>
      <c r="W1792">
        <v>5</v>
      </c>
      <c r="X1792">
        <v>70</v>
      </c>
      <c r="Y1792">
        <f>(Table1[[#This Row],[Min Fecal Coliform]]+Table1[[#This Row],[Max Fecal Coliform]])/2</f>
        <v>37.5</v>
      </c>
      <c r="Z1792">
        <v>33</v>
      </c>
      <c r="AA1792">
        <v>540</v>
      </c>
      <c r="AB1792">
        <f>(Table1[[#This Row],[Min Total Coliform]]+Table1[[#This Row],[Max Total Coliform]])/2</f>
        <v>286.5</v>
      </c>
      <c r="AC1792">
        <f>MIN(10, (Table1[[#This Row],[Avg BOD]]/4)*10)</f>
        <v>10</v>
      </c>
      <c r="AD1792">
        <f>MIN(10, (Table1[[#This Row],[Avg Fecal Coliform]]/600)*10)</f>
        <v>0.625</v>
      </c>
      <c r="AE1792">
        <f>MIN(10, (Table1[[#This Row],[Avg Nitrate N + Nitrite N]]/10)*10)</f>
        <v>6.4</v>
      </c>
      <c r="AF1792">
        <f>IF(OR(Table1[[#This Row],[Avg pH]]&lt;6.5,Table1[[#This Row],[Avg pH]]&gt;8.5),10,0)</f>
        <v>0</v>
      </c>
      <c r="AG1792">
        <f>MAX(0, 10-(2*Table1[[#This Row],[Avg Dissolved Oxygen]]))</f>
        <v>8.9</v>
      </c>
      <c r="AH1792">
        <f>(Table1[[#This Row],[Fecal Score]]*0.3) + (Table1[[#This Row],[BOD Score]]*0.25) + (Table1[[#This Row],[Nitrate Score]]*0.2) + (Table1[[#This Row],[pH Score]]*0.15) + (Table1[[#This Row],[Dissolved Oxygen Score]]*0.1)</f>
        <v>4.8574999999999999</v>
      </c>
      <c r="AI1792">
        <v>2020</v>
      </c>
    </row>
    <row r="1793" spans="1:35">
      <c r="A1793">
        <v>4679</v>
      </c>
      <c r="B1793" t="s">
        <v>713</v>
      </c>
      <c r="C1793" t="s">
        <v>1</v>
      </c>
      <c r="D1793" t="s">
        <v>341</v>
      </c>
      <c r="E1793">
        <v>22</v>
      </c>
      <c r="F1793">
        <v>35</v>
      </c>
      <c r="G1793">
        <f>(Table1[[#This Row],[Min Temperature]]+Table1[[#This Row],[Max Temperature]])/2</f>
        <v>28.5</v>
      </c>
      <c r="H1793">
        <v>0.1</v>
      </c>
      <c r="I1793">
        <v>2.6</v>
      </c>
      <c r="J1793">
        <f>(Table1[[#This Row],[Min Dissolved Oxygen]]+Table1[[#This Row],[Max Dissolved Oxygen]])/2</f>
        <v>1.35</v>
      </c>
      <c r="K1793">
        <v>6.8</v>
      </c>
      <c r="L1793">
        <v>7.9</v>
      </c>
      <c r="M1793">
        <f>(Table1[[#This Row],[Min pH]]+Table1[[#This Row],[Max pH]])/2</f>
        <v>7.35</v>
      </c>
      <c r="N1793">
        <v>1546</v>
      </c>
      <c r="O1793">
        <v>2299</v>
      </c>
      <c r="P1793">
        <f>(Table1[[#This Row],[Min Conductivity]]+Table1[[#This Row],[Max Conductivity]])/2</f>
        <v>1922.5</v>
      </c>
      <c r="Q1793">
        <v>10</v>
      </c>
      <c r="R1793">
        <v>36</v>
      </c>
      <c r="S1793">
        <f>(Table1[[#This Row],[Min BOD]]+Table1[[#This Row],[Max BOD]])/2</f>
        <v>23</v>
      </c>
      <c r="T1793">
        <v>2.4</v>
      </c>
      <c r="U1793">
        <v>5.7</v>
      </c>
      <c r="V1793">
        <f>(Table1[[#This Row],[Min Nitrate N + Nitrite N]]+Table1[[#This Row],[Max Nitrate N + Nitrite N]])/2</f>
        <v>4.05</v>
      </c>
      <c r="W1793">
        <v>8</v>
      </c>
      <c r="X1793">
        <v>79</v>
      </c>
      <c r="Y1793">
        <f>(Table1[[#This Row],[Min Fecal Coliform]]+Table1[[#This Row],[Max Fecal Coliform]])/2</f>
        <v>43.5</v>
      </c>
      <c r="Z1793">
        <v>110</v>
      </c>
      <c r="AA1793">
        <v>540</v>
      </c>
      <c r="AB1793">
        <f>(Table1[[#This Row],[Min Total Coliform]]+Table1[[#This Row],[Max Total Coliform]])/2</f>
        <v>325</v>
      </c>
      <c r="AC1793">
        <f>MIN(10, (Table1[[#This Row],[Avg BOD]]/4)*10)</f>
        <v>10</v>
      </c>
      <c r="AD1793">
        <f>MIN(10, (Table1[[#This Row],[Avg Fecal Coliform]]/600)*10)</f>
        <v>0.72499999999999998</v>
      </c>
      <c r="AE1793">
        <f>MIN(10, (Table1[[#This Row],[Avg Nitrate N + Nitrite N]]/10)*10)</f>
        <v>4.05</v>
      </c>
      <c r="AF1793">
        <f>IF(OR(Table1[[#This Row],[Avg pH]]&lt;6.5,Table1[[#This Row],[Avg pH]]&gt;8.5),10,0)</f>
        <v>0</v>
      </c>
      <c r="AG1793">
        <f>MAX(0, 10-(2*Table1[[#This Row],[Avg Dissolved Oxygen]]))</f>
        <v>7.3</v>
      </c>
      <c r="AH1793">
        <f>(Table1[[#This Row],[Fecal Score]]*0.3) + (Table1[[#This Row],[BOD Score]]*0.25) + (Table1[[#This Row],[Nitrate Score]]*0.2) + (Table1[[#This Row],[pH Score]]*0.15) + (Table1[[#This Row],[Dissolved Oxygen Score]]*0.1)</f>
        <v>4.2575000000000003</v>
      </c>
      <c r="AI1793">
        <v>2020</v>
      </c>
    </row>
    <row r="1794" spans="1:35">
      <c r="A1794">
        <v>4680</v>
      </c>
      <c r="B1794" t="s">
        <v>714</v>
      </c>
      <c r="C1794" t="s">
        <v>1</v>
      </c>
      <c r="D1794" t="s">
        <v>341</v>
      </c>
      <c r="E1794">
        <v>28</v>
      </c>
      <c r="F1794">
        <v>29</v>
      </c>
      <c r="G1794">
        <f>(Table1[[#This Row],[Min Temperature]]+Table1[[#This Row],[Max Temperature]])/2</f>
        <v>28.5</v>
      </c>
      <c r="H1794">
        <v>5.5</v>
      </c>
      <c r="I1794">
        <v>6.8</v>
      </c>
      <c r="J1794">
        <f>(Table1[[#This Row],[Min Dissolved Oxygen]]+Table1[[#This Row],[Max Dissolved Oxygen]])/2</f>
        <v>6.15</v>
      </c>
      <c r="K1794">
        <v>6.5</v>
      </c>
      <c r="L1794">
        <v>8</v>
      </c>
      <c r="M1794">
        <f>(Table1[[#This Row],[Min pH]]+Table1[[#This Row],[Max pH]])/2</f>
        <v>7.25</v>
      </c>
      <c r="N1794">
        <v>98</v>
      </c>
      <c r="O1794">
        <v>640</v>
      </c>
      <c r="P1794">
        <f>(Table1[[#This Row],[Min Conductivity]]+Table1[[#This Row],[Max Conductivity]])/2</f>
        <v>369</v>
      </c>
      <c r="Q1794">
        <v>2</v>
      </c>
      <c r="R1794">
        <v>12</v>
      </c>
      <c r="S1794">
        <f>(Table1[[#This Row],[Min BOD]]+Table1[[#This Row],[Max BOD]])/2</f>
        <v>7</v>
      </c>
      <c r="T1794">
        <v>0.36</v>
      </c>
      <c r="U1794">
        <v>4.2</v>
      </c>
      <c r="V1794">
        <f>(Table1[[#This Row],[Min Nitrate N + Nitrite N]]+Table1[[#This Row],[Max Nitrate N + Nitrite N]])/2</f>
        <v>2.2800000000000002</v>
      </c>
      <c r="W1794">
        <v>2</v>
      </c>
      <c r="X1794">
        <v>17</v>
      </c>
      <c r="Y1794">
        <f>(Table1[[#This Row],[Min Fecal Coliform]]+Table1[[#This Row],[Max Fecal Coliform]])/2</f>
        <v>9.5</v>
      </c>
      <c r="Z1794">
        <v>20</v>
      </c>
      <c r="AA1794">
        <v>170</v>
      </c>
      <c r="AB1794">
        <f>(Table1[[#This Row],[Min Total Coliform]]+Table1[[#This Row],[Max Total Coliform]])/2</f>
        <v>95</v>
      </c>
      <c r="AC1794">
        <f>MIN(10, (Table1[[#This Row],[Avg BOD]]/4)*10)</f>
        <v>10</v>
      </c>
      <c r="AD1794">
        <f>MIN(10, (Table1[[#This Row],[Avg Fecal Coliform]]/600)*10)</f>
        <v>0.15833333333333335</v>
      </c>
      <c r="AE1794">
        <f>MIN(10, (Table1[[#This Row],[Avg Nitrate N + Nitrite N]]/10)*10)</f>
        <v>2.2800000000000002</v>
      </c>
      <c r="AF1794">
        <f>IF(OR(Table1[[#This Row],[Avg pH]]&lt;6.5,Table1[[#This Row],[Avg pH]]&gt;8.5),10,0)</f>
        <v>0</v>
      </c>
      <c r="AG1794">
        <f>MAX(0, 10-(2*Table1[[#This Row],[Avg Dissolved Oxygen]]))</f>
        <v>0</v>
      </c>
      <c r="AH1794">
        <f>(Table1[[#This Row],[Fecal Score]]*0.3) + (Table1[[#This Row],[BOD Score]]*0.25) + (Table1[[#This Row],[Nitrate Score]]*0.2) + (Table1[[#This Row],[pH Score]]*0.15) + (Table1[[#This Row],[Dissolved Oxygen Score]]*0.1)</f>
        <v>3.0034999999999998</v>
      </c>
      <c r="AI1794">
        <v>2020</v>
      </c>
    </row>
    <row r="1795" spans="1:35">
      <c r="A1795">
        <v>4681</v>
      </c>
      <c r="B1795" t="s">
        <v>690</v>
      </c>
      <c r="C1795" t="s">
        <v>1</v>
      </c>
      <c r="D1795" t="s">
        <v>341</v>
      </c>
      <c r="E1795">
        <v>27</v>
      </c>
      <c r="F1795">
        <v>30</v>
      </c>
      <c r="G1795">
        <f>(Table1[[#This Row],[Min Temperature]]+Table1[[#This Row],[Max Temperature]])/2</f>
        <v>28.5</v>
      </c>
      <c r="H1795">
        <v>4.4000000000000004</v>
      </c>
      <c r="I1795">
        <v>6.4</v>
      </c>
      <c r="J1795">
        <f>(Table1[[#This Row],[Min Dissolved Oxygen]]+Table1[[#This Row],[Max Dissolved Oxygen]])/2</f>
        <v>5.4</v>
      </c>
      <c r="K1795">
        <v>7.6</v>
      </c>
      <c r="L1795">
        <v>8.1999999999999993</v>
      </c>
      <c r="M1795">
        <f>(Table1[[#This Row],[Min pH]]+Table1[[#This Row],[Max pH]])/2</f>
        <v>7.8999999999999995</v>
      </c>
      <c r="N1795">
        <v>175</v>
      </c>
      <c r="O1795">
        <v>376</v>
      </c>
      <c r="P1795">
        <f>(Table1[[#This Row],[Min Conductivity]]+Table1[[#This Row],[Max Conductivity]])/2</f>
        <v>275.5</v>
      </c>
      <c r="Q1795">
        <v>2</v>
      </c>
      <c r="R1795">
        <v>2.8</v>
      </c>
      <c r="S1795">
        <f>(Table1[[#This Row],[Min BOD]]+Table1[[#This Row],[Max BOD]])/2</f>
        <v>2.4</v>
      </c>
      <c r="T1795">
        <v>0.1</v>
      </c>
      <c r="U1795">
        <v>2</v>
      </c>
      <c r="V1795">
        <f>(Table1[[#This Row],[Min Nitrate N + Nitrite N]]+Table1[[#This Row],[Max Nitrate N + Nitrite N]])/2</f>
        <v>1.05</v>
      </c>
      <c r="W1795">
        <v>2</v>
      </c>
      <c r="X1795">
        <v>26</v>
      </c>
      <c r="Y1795">
        <f>(Table1[[#This Row],[Min Fecal Coliform]]+Table1[[#This Row],[Max Fecal Coliform]])/2</f>
        <v>14</v>
      </c>
      <c r="Z1795">
        <v>14</v>
      </c>
      <c r="AA1795">
        <v>240</v>
      </c>
      <c r="AB1795">
        <f>(Table1[[#This Row],[Min Total Coliform]]+Table1[[#This Row],[Max Total Coliform]])/2</f>
        <v>127</v>
      </c>
      <c r="AC1795">
        <f>MIN(10, (Table1[[#This Row],[Avg BOD]]/4)*10)</f>
        <v>6</v>
      </c>
      <c r="AD1795">
        <f>MIN(10, (Table1[[#This Row],[Avg Fecal Coliform]]/600)*10)</f>
        <v>0.23333333333333334</v>
      </c>
      <c r="AE1795">
        <f>MIN(10, (Table1[[#This Row],[Avg Nitrate N + Nitrite N]]/10)*10)</f>
        <v>1.05</v>
      </c>
      <c r="AF1795">
        <f>IF(OR(Table1[[#This Row],[Avg pH]]&lt;6.5,Table1[[#This Row],[Avg pH]]&gt;8.5),10,0)</f>
        <v>0</v>
      </c>
      <c r="AG1795">
        <f>MAX(0, 10-(2*Table1[[#This Row],[Avg Dissolved Oxygen]]))</f>
        <v>0</v>
      </c>
      <c r="AH1795">
        <f>(Table1[[#This Row],[Fecal Score]]*0.3) + (Table1[[#This Row],[BOD Score]]*0.25) + (Table1[[#This Row],[Nitrate Score]]*0.2) + (Table1[[#This Row],[pH Score]]*0.15) + (Table1[[#This Row],[Dissolved Oxygen Score]]*0.1)</f>
        <v>1.78</v>
      </c>
      <c r="AI1795">
        <v>2020</v>
      </c>
    </row>
    <row r="1796" spans="1:35">
      <c r="A1796">
        <v>4682</v>
      </c>
      <c r="B1796" t="s">
        <v>691</v>
      </c>
      <c r="C1796" t="s">
        <v>1</v>
      </c>
      <c r="D1796" t="s">
        <v>341</v>
      </c>
      <c r="E1796">
        <v>27</v>
      </c>
      <c r="F1796">
        <v>28</v>
      </c>
      <c r="G1796">
        <f>(Table1[[#This Row],[Min Temperature]]+Table1[[#This Row],[Max Temperature]])/2</f>
        <v>27.5</v>
      </c>
      <c r="H1796">
        <v>0.1</v>
      </c>
      <c r="I1796">
        <v>5.6</v>
      </c>
      <c r="J1796">
        <f>(Table1[[#This Row],[Min Dissolved Oxygen]]+Table1[[#This Row],[Max Dissolved Oxygen]])/2</f>
        <v>2.8499999999999996</v>
      </c>
      <c r="K1796">
        <v>7.2</v>
      </c>
      <c r="L1796">
        <v>8.1999999999999993</v>
      </c>
      <c r="M1796">
        <f>(Table1[[#This Row],[Min pH]]+Table1[[#This Row],[Max pH]])/2</f>
        <v>7.6999999999999993</v>
      </c>
      <c r="N1796">
        <v>808</v>
      </c>
      <c r="O1796">
        <v>1480</v>
      </c>
      <c r="P1796">
        <f>(Table1[[#This Row],[Min Conductivity]]+Table1[[#This Row],[Max Conductivity]])/2</f>
        <v>1144</v>
      </c>
      <c r="Q1796">
        <v>3</v>
      </c>
      <c r="R1796">
        <v>18</v>
      </c>
      <c r="S1796">
        <f>(Table1[[#This Row],[Min BOD]]+Table1[[#This Row],[Max BOD]])/2</f>
        <v>10.5</v>
      </c>
      <c r="T1796">
        <v>0.3</v>
      </c>
      <c r="U1796">
        <v>4</v>
      </c>
      <c r="V1796">
        <f>(Table1[[#This Row],[Min Nitrate N + Nitrite N]]+Table1[[#This Row],[Max Nitrate N + Nitrite N]])/2</f>
        <v>2.15</v>
      </c>
      <c r="W1796">
        <v>18</v>
      </c>
      <c r="X1796">
        <v>74</v>
      </c>
      <c r="Y1796">
        <f>(Table1[[#This Row],[Min Fecal Coliform]]+Table1[[#This Row],[Max Fecal Coliform]])/2</f>
        <v>46</v>
      </c>
      <c r="Z1796">
        <v>140</v>
      </c>
      <c r="AA1796">
        <v>430</v>
      </c>
      <c r="AB1796">
        <f>(Table1[[#This Row],[Min Total Coliform]]+Table1[[#This Row],[Max Total Coliform]])/2</f>
        <v>285</v>
      </c>
      <c r="AC1796">
        <f>MIN(10, (Table1[[#This Row],[Avg BOD]]/4)*10)</f>
        <v>10</v>
      </c>
      <c r="AD1796">
        <f>MIN(10, (Table1[[#This Row],[Avg Fecal Coliform]]/600)*10)</f>
        <v>0.76666666666666661</v>
      </c>
      <c r="AE1796">
        <f>MIN(10, (Table1[[#This Row],[Avg Nitrate N + Nitrite N]]/10)*10)</f>
        <v>2.15</v>
      </c>
      <c r="AF1796">
        <f>IF(OR(Table1[[#This Row],[Avg pH]]&lt;6.5,Table1[[#This Row],[Avg pH]]&gt;8.5),10,0)</f>
        <v>0</v>
      </c>
      <c r="AG1796">
        <f>MAX(0, 10-(2*Table1[[#This Row],[Avg Dissolved Oxygen]]))</f>
        <v>4.3000000000000007</v>
      </c>
      <c r="AH1796">
        <f>(Table1[[#This Row],[Fecal Score]]*0.3) + (Table1[[#This Row],[BOD Score]]*0.25) + (Table1[[#This Row],[Nitrate Score]]*0.2) + (Table1[[#This Row],[pH Score]]*0.15) + (Table1[[#This Row],[Dissolved Oxygen Score]]*0.1)</f>
        <v>3.5900000000000003</v>
      </c>
      <c r="AI1796">
        <v>2020</v>
      </c>
    </row>
    <row r="1797" spans="1:35">
      <c r="A1797">
        <v>4683</v>
      </c>
      <c r="B1797" t="s">
        <v>692</v>
      </c>
      <c r="C1797" t="s">
        <v>1</v>
      </c>
      <c r="D1797" t="s">
        <v>341</v>
      </c>
      <c r="E1797">
        <v>27</v>
      </c>
      <c r="F1797">
        <v>28</v>
      </c>
      <c r="G1797">
        <f>(Table1[[#This Row],[Min Temperature]]+Table1[[#This Row],[Max Temperature]])/2</f>
        <v>27.5</v>
      </c>
      <c r="H1797">
        <v>2.2000000000000002</v>
      </c>
      <c r="I1797">
        <v>5.8</v>
      </c>
      <c r="J1797">
        <f>(Table1[[#This Row],[Min Dissolved Oxygen]]+Table1[[#This Row],[Max Dissolved Oxygen]])/2</f>
        <v>4</v>
      </c>
      <c r="K1797">
        <v>7.3</v>
      </c>
      <c r="L1797">
        <v>8.3000000000000007</v>
      </c>
      <c r="M1797">
        <f>(Table1[[#This Row],[Min pH]]+Table1[[#This Row],[Max pH]])/2</f>
        <v>7.8000000000000007</v>
      </c>
      <c r="N1797">
        <v>420</v>
      </c>
      <c r="O1797">
        <v>715</v>
      </c>
      <c r="P1797">
        <f>(Table1[[#This Row],[Min Conductivity]]+Table1[[#This Row],[Max Conductivity]])/2</f>
        <v>567.5</v>
      </c>
      <c r="Q1797">
        <v>2.2000000000000002</v>
      </c>
      <c r="R1797">
        <v>12</v>
      </c>
      <c r="S1797">
        <f>(Table1[[#This Row],[Min BOD]]+Table1[[#This Row],[Max BOD]])/2</f>
        <v>7.1</v>
      </c>
      <c r="T1797">
        <v>0.2</v>
      </c>
      <c r="U1797">
        <v>1.74</v>
      </c>
      <c r="V1797">
        <f>(Table1[[#This Row],[Min Nitrate N + Nitrite N]]+Table1[[#This Row],[Max Nitrate N + Nitrite N]])/2</f>
        <v>0.97</v>
      </c>
      <c r="W1797">
        <v>2</v>
      </c>
      <c r="X1797">
        <v>22</v>
      </c>
      <c r="Y1797">
        <f>(Table1[[#This Row],[Min Fecal Coliform]]+Table1[[#This Row],[Max Fecal Coliform]])/2</f>
        <v>12</v>
      </c>
      <c r="Z1797">
        <v>27</v>
      </c>
      <c r="AA1797">
        <v>120</v>
      </c>
      <c r="AB1797">
        <f>(Table1[[#This Row],[Min Total Coliform]]+Table1[[#This Row],[Max Total Coliform]])/2</f>
        <v>73.5</v>
      </c>
      <c r="AC1797">
        <f>MIN(10, (Table1[[#This Row],[Avg BOD]]/4)*10)</f>
        <v>10</v>
      </c>
      <c r="AD1797">
        <f>MIN(10, (Table1[[#This Row],[Avg Fecal Coliform]]/600)*10)</f>
        <v>0.2</v>
      </c>
      <c r="AE1797">
        <f>MIN(10, (Table1[[#This Row],[Avg Nitrate N + Nitrite N]]/10)*10)</f>
        <v>0.97</v>
      </c>
      <c r="AF1797">
        <f>IF(OR(Table1[[#This Row],[Avg pH]]&lt;6.5,Table1[[#This Row],[Avg pH]]&gt;8.5),10,0)</f>
        <v>0</v>
      </c>
      <c r="AG1797">
        <f>MAX(0, 10-(2*Table1[[#This Row],[Avg Dissolved Oxygen]]))</f>
        <v>2</v>
      </c>
      <c r="AH1797">
        <f>(Table1[[#This Row],[Fecal Score]]*0.3) + (Table1[[#This Row],[BOD Score]]*0.25) + (Table1[[#This Row],[Nitrate Score]]*0.2) + (Table1[[#This Row],[pH Score]]*0.15) + (Table1[[#This Row],[Dissolved Oxygen Score]]*0.1)</f>
        <v>2.9540000000000002</v>
      </c>
      <c r="AI1797">
        <v>2020</v>
      </c>
    </row>
    <row r="1798" spans="1:35">
      <c r="A1798">
        <v>4684</v>
      </c>
      <c r="B1798" t="s">
        <v>693</v>
      </c>
      <c r="C1798" t="s">
        <v>1</v>
      </c>
      <c r="D1798" t="s">
        <v>341</v>
      </c>
      <c r="E1798">
        <v>17</v>
      </c>
      <c r="F1798">
        <v>28</v>
      </c>
      <c r="G1798">
        <f>(Table1[[#This Row],[Min Temperature]]+Table1[[#This Row],[Max Temperature]])/2</f>
        <v>22.5</v>
      </c>
      <c r="H1798">
        <v>5.2</v>
      </c>
      <c r="I1798">
        <v>7.1</v>
      </c>
      <c r="J1798">
        <f>(Table1[[#This Row],[Min Dissolved Oxygen]]+Table1[[#This Row],[Max Dissolved Oxygen]])/2</f>
        <v>6.15</v>
      </c>
      <c r="K1798">
        <v>6.8</v>
      </c>
      <c r="L1798">
        <v>7.4</v>
      </c>
      <c r="M1798">
        <f>(Table1[[#This Row],[Min pH]]+Table1[[#This Row],[Max pH]])/2</f>
        <v>7.1</v>
      </c>
      <c r="N1798">
        <v>158</v>
      </c>
      <c r="O1798">
        <v>950</v>
      </c>
      <c r="P1798">
        <f>(Table1[[#This Row],[Min Conductivity]]+Table1[[#This Row],[Max Conductivity]])/2</f>
        <v>554</v>
      </c>
      <c r="Q1798">
        <v>2.2000000000000002</v>
      </c>
      <c r="R1798">
        <v>4</v>
      </c>
      <c r="S1798">
        <f>(Table1[[#This Row],[Min BOD]]+Table1[[#This Row],[Max BOD]])/2</f>
        <v>3.1</v>
      </c>
      <c r="T1798">
        <v>2.1</v>
      </c>
      <c r="U1798">
        <v>7.29</v>
      </c>
      <c r="V1798">
        <f>(Table1[[#This Row],[Min Nitrate N + Nitrite N]]+Table1[[#This Row],[Max Nitrate N + Nitrite N]])/2</f>
        <v>4.6950000000000003</v>
      </c>
      <c r="W1798">
        <v>3</v>
      </c>
      <c r="X1798">
        <v>84</v>
      </c>
      <c r="Y1798">
        <f>(Table1[[#This Row],[Min Fecal Coliform]]+Table1[[#This Row],[Max Fecal Coliform]])/2</f>
        <v>43.5</v>
      </c>
      <c r="Z1798">
        <v>170</v>
      </c>
      <c r="AA1798">
        <v>350</v>
      </c>
      <c r="AB1798">
        <f>(Table1[[#This Row],[Min Total Coliform]]+Table1[[#This Row],[Max Total Coliform]])/2</f>
        <v>260</v>
      </c>
      <c r="AC1798">
        <f>MIN(10, (Table1[[#This Row],[Avg BOD]]/4)*10)</f>
        <v>7.75</v>
      </c>
      <c r="AD1798">
        <f>MIN(10, (Table1[[#This Row],[Avg Fecal Coliform]]/600)*10)</f>
        <v>0.72499999999999998</v>
      </c>
      <c r="AE1798">
        <f>MIN(10, (Table1[[#This Row],[Avg Nitrate N + Nitrite N]]/10)*10)</f>
        <v>4.6950000000000003</v>
      </c>
      <c r="AF1798">
        <f>IF(OR(Table1[[#This Row],[Avg pH]]&lt;6.5,Table1[[#This Row],[Avg pH]]&gt;8.5),10,0)</f>
        <v>0</v>
      </c>
      <c r="AG1798">
        <f>MAX(0, 10-(2*Table1[[#This Row],[Avg Dissolved Oxygen]]))</f>
        <v>0</v>
      </c>
      <c r="AH1798">
        <f>(Table1[[#This Row],[Fecal Score]]*0.3) + (Table1[[#This Row],[BOD Score]]*0.25) + (Table1[[#This Row],[Nitrate Score]]*0.2) + (Table1[[#This Row],[pH Score]]*0.15) + (Table1[[#This Row],[Dissolved Oxygen Score]]*0.1)</f>
        <v>3.0939999999999999</v>
      </c>
      <c r="AI1798">
        <v>2020</v>
      </c>
    </row>
    <row r="1799" spans="1:35">
      <c r="A1799">
        <v>4685</v>
      </c>
      <c r="B1799" t="s">
        <v>694</v>
      </c>
      <c r="C1799" t="s">
        <v>1</v>
      </c>
      <c r="D1799" t="s">
        <v>341</v>
      </c>
      <c r="E1799">
        <v>17</v>
      </c>
      <c r="F1799">
        <v>26</v>
      </c>
      <c r="G1799">
        <f>(Table1[[#This Row],[Min Temperature]]+Table1[[#This Row],[Max Temperature]])/2</f>
        <v>21.5</v>
      </c>
      <c r="H1799">
        <v>5.2</v>
      </c>
      <c r="I1799">
        <v>7.2</v>
      </c>
      <c r="J1799">
        <f>(Table1[[#This Row],[Min Dissolved Oxygen]]+Table1[[#This Row],[Max Dissolved Oxygen]])/2</f>
        <v>6.2</v>
      </c>
      <c r="K1799">
        <v>6.8</v>
      </c>
      <c r="L1799">
        <v>7.4</v>
      </c>
      <c r="M1799">
        <f>(Table1[[#This Row],[Min pH]]+Table1[[#This Row],[Max pH]])/2</f>
        <v>7.1</v>
      </c>
      <c r="N1799">
        <v>242</v>
      </c>
      <c r="O1799">
        <v>762</v>
      </c>
      <c r="P1799">
        <f>(Table1[[#This Row],[Min Conductivity]]+Table1[[#This Row],[Max Conductivity]])/2</f>
        <v>502</v>
      </c>
      <c r="Q1799">
        <v>2.4</v>
      </c>
      <c r="R1799">
        <v>5</v>
      </c>
      <c r="S1799">
        <f>(Table1[[#This Row],[Min BOD]]+Table1[[#This Row],[Max BOD]])/2</f>
        <v>3.7</v>
      </c>
      <c r="T1799">
        <v>2.16</v>
      </c>
      <c r="U1799">
        <v>8.33</v>
      </c>
      <c r="V1799">
        <f>(Table1[[#This Row],[Min Nitrate N + Nitrite N]]+Table1[[#This Row],[Max Nitrate N + Nitrite N]])/2</f>
        <v>5.2450000000000001</v>
      </c>
      <c r="W1799">
        <v>3</v>
      </c>
      <c r="X1799">
        <v>240</v>
      </c>
      <c r="Y1799">
        <f>(Table1[[#This Row],[Min Fecal Coliform]]+Table1[[#This Row],[Max Fecal Coliform]])/2</f>
        <v>121.5</v>
      </c>
      <c r="Z1799">
        <v>170</v>
      </c>
      <c r="AA1799">
        <v>1600</v>
      </c>
      <c r="AB1799">
        <f>(Table1[[#This Row],[Min Total Coliform]]+Table1[[#This Row],[Max Total Coliform]])/2</f>
        <v>885</v>
      </c>
      <c r="AC1799">
        <f>MIN(10, (Table1[[#This Row],[Avg BOD]]/4)*10)</f>
        <v>9.25</v>
      </c>
      <c r="AD1799">
        <f>MIN(10, (Table1[[#This Row],[Avg Fecal Coliform]]/600)*10)</f>
        <v>2.0250000000000004</v>
      </c>
      <c r="AE1799">
        <f>MIN(10, (Table1[[#This Row],[Avg Nitrate N + Nitrite N]]/10)*10)</f>
        <v>5.2449999999999992</v>
      </c>
      <c r="AF1799">
        <f>IF(OR(Table1[[#This Row],[Avg pH]]&lt;6.5,Table1[[#This Row],[Avg pH]]&gt;8.5),10,0)</f>
        <v>0</v>
      </c>
      <c r="AG1799">
        <f>MAX(0, 10-(2*Table1[[#This Row],[Avg Dissolved Oxygen]]))</f>
        <v>0</v>
      </c>
      <c r="AH1799">
        <f>(Table1[[#This Row],[Fecal Score]]*0.3) + (Table1[[#This Row],[BOD Score]]*0.25) + (Table1[[#This Row],[Nitrate Score]]*0.2) + (Table1[[#This Row],[pH Score]]*0.15) + (Table1[[#This Row],[Dissolved Oxygen Score]]*0.1)</f>
        <v>3.9689999999999999</v>
      </c>
      <c r="AI1799">
        <v>2020</v>
      </c>
    </row>
    <row r="1800" spans="1:35">
      <c r="A1800">
        <v>4686</v>
      </c>
      <c r="B1800" t="s">
        <v>695</v>
      </c>
      <c r="C1800" t="s">
        <v>1</v>
      </c>
      <c r="D1800" t="s">
        <v>341</v>
      </c>
      <c r="E1800">
        <v>18</v>
      </c>
      <c r="F1800">
        <v>26</v>
      </c>
      <c r="G1800">
        <f>(Table1[[#This Row],[Min Temperature]]+Table1[[#This Row],[Max Temperature]])/2</f>
        <v>22</v>
      </c>
      <c r="H1800">
        <v>5.7</v>
      </c>
      <c r="I1800">
        <v>6.8</v>
      </c>
      <c r="J1800">
        <f>(Table1[[#This Row],[Min Dissolved Oxygen]]+Table1[[#This Row],[Max Dissolved Oxygen]])/2</f>
        <v>6.25</v>
      </c>
      <c r="K1800">
        <v>6.6</v>
      </c>
      <c r="L1800">
        <v>7.3</v>
      </c>
      <c r="M1800">
        <f>(Table1[[#This Row],[Min pH]]+Table1[[#This Row],[Max pH]])/2</f>
        <v>6.9499999999999993</v>
      </c>
      <c r="N1800">
        <v>238</v>
      </c>
      <c r="O1800">
        <v>903</v>
      </c>
      <c r="P1800">
        <f>(Table1[[#This Row],[Min Conductivity]]+Table1[[#This Row],[Max Conductivity]])/2</f>
        <v>570.5</v>
      </c>
      <c r="Q1800">
        <v>2.8</v>
      </c>
      <c r="R1800">
        <v>5</v>
      </c>
      <c r="S1800">
        <f>(Table1[[#This Row],[Min BOD]]+Table1[[#This Row],[Max BOD]])/2</f>
        <v>3.9</v>
      </c>
      <c r="T1800">
        <v>1.49</v>
      </c>
      <c r="U1800">
        <v>15.28</v>
      </c>
      <c r="V1800">
        <f>(Table1[[#This Row],[Min Nitrate N + Nitrite N]]+Table1[[#This Row],[Max Nitrate N + Nitrite N]])/2</f>
        <v>8.3849999999999998</v>
      </c>
      <c r="W1800">
        <v>3</v>
      </c>
      <c r="X1800">
        <v>36</v>
      </c>
      <c r="Y1800">
        <f>(Table1[[#This Row],[Min Fecal Coliform]]+Table1[[#This Row],[Max Fecal Coliform]])/2</f>
        <v>19.5</v>
      </c>
      <c r="Z1800">
        <v>33</v>
      </c>
      <c r="AA1800">
        <v>540</v>
      </c>
      <c r="AB1800">
        <f>(Table1[[#This Row],[Min Total Coliform]]+Table1[[#This Row],[Max Total Coliform]])/2</f>
        <v>286.5</v>
      </c>
      <c r="AC1800">
        <f>MIN(10, (Table1[[#This Row],[Avg BOD]]/4)*10)</f>
        <v>9.75</v>
      </c>
      <c r="AD1800">
        <f>MIN(10, (Table1[[#This Row],[Avg Fecal Coliform]]/600)*10)</f>
        <v>0.32500000000000001</v>
      </c>
      <c r="AE1800">
        <f>MIN(10, (Table1[[#This Row],[Avg Nitrate N + Nitrite N]]/10)*10)</f>
        <v>8.3849999999999998</v>
      </c>
      <c r="AF1800">
        <f>IF(OR(Table1[[#This Row],[Avg pH]]&lt;6.5,Table1[[#This Row],[Avg pH]]&gt;8.5),10,0)</f>
        <v>0</v>
      </c>
      <c r="AG1800">
        <f>MAX(0, 10-(2*Table1[[#This Row],[Avg Dissolved Oxygen]]))</f>
        <v>0</v>
      </c>
      <c r="AH1800">
        <f>(Table1[[#This Row],[Fecal Score]]*0.3) + (Table1[[#This Row],[BOD Score]]*0.25) + (Table1[[#This Row],[Nitrate Score]]*0.2) + (Table1[[#This Row],[pH Score]]*0.15) + (Table1[[#This Row],[Dissolved Oxygen Score]]*0.1)</f>
        <v>4.2119999999999997</v>
      </c>
      <c r="AI1800">
        <v>2020</v>
      </c>
    </row>
    <row r="1801" spans="1:35">
      <c r="A1801">
        <v>4687</v>
      </c>
      <c r="B1801" t="s">
        <v>696</v>
      </c>
      <c r="C1801" t="s">
        <v>1</v>
      </c>
      <c r="D1801" t="s">
        <v>341</v>
      </c>
      <c r="E1801">
        <v>18</v>
      </c>
      <c r="F1801">
        <v>25</v>
      </c>
      <c r="G1801">
        <f>(Table1[[#This Row],[Min Temperature]]+Table1[[#This Row],[Max Temperature]])/2</f>
        <v>21.5</v>
      </c>
      <c r="H1801">
        <v>5.8</v>
      </c>
      <c r="I1801">
        <v>6.9</v>
      </c>
      <c r="J1801">
        <f>(Table1[[#This Row],[Min Dissolved Oxygen]]+Table1[[#This Row],[Max Dissolved Oxygen]])/2</f>
        <v>6.35</v>
      </c>
      <c r="K1801">
        <v>6.6</v>
      </c>
      <c r="L1801">
        <v>7.5</v>
      </c>
      <c r="M1801">
        <f>(Table1[[#This Row],[Min pH]]+Table1[[#This Row],[Max pH]])/2</f>
        <v>7.05</v>
      </c>
      <c r="N1801">
        <v>345</v>
      </c>
      <c r="O1801">
        <v>1220</v>
      </c>
      <c r="P1801">
        <f>(Table1[[#This Row],[Min Conductivity]]+Table1[[#This Row],[Max Conductivity]])/2</f>
        <v>782.5</v>
      </c>
      <c r="Q1801">
        <v>2.2000000000000002</v>
      </c>
      <c r="R1801">
        <v>5.6</v>
      </c>
      <c r="S1801">
        <f>(Table1[[#This Row],[Min BOD]]+Table1[[#This Row],[Max BOD]])/2</f>
        <v>3.9</v>
      </c>
      <c r="T1801">
        <v>4.2</v>
      </c>
      <c r="U1801">
        <v>18.36</v>
      </c>
      <c r="V1801">
        <f>(Table1[[#This Row],[Min Nitrate N + Nitrite N]]+Table1[[#This Row],[Max Nitrate N + Nitrite N]])/2</f>
        <v>11.28</v>
      </c>
      <c r="W1801">
        <v>4</v>
      </c>
      <c r="X1801">
        <v>13</v>
      </c>
      <c r="Y1801">
        <f>(Table1[[#This Row],[Min Fecal Coliform]]+Table1[[#This Row],[Max Fecal Coliform]])/2</f>
        <v>8.5</v>
      </c>
      <c r="Z1801">
        <v>110</v>
      </c>
      <c r="AA1801">
        <v>430</v>
      </c>
      <c r="AB1801">
        <f>(Table1[[#This Row],[Min Total Coliform]]+Table1[[#This Row],[Max Total Coliform]])/2</f>
        <v>270</v>
      </c>
      <c r="AC1801">
        <f>MIN(10, (Table1[[#This Row],[Avg BOD]]/4)*10)</f>
        <v>9.75</v>
      </c>
      <c r="AD1801">
        <f>MIN(10, (Table1[[#This Row],[Avg Fecal Coliform]]/600)*10)</f>
        <v>0.14166666666666666</v>
      </c>
      <c r="AE1801">
        <f>MIN(10, (Table1[[#This Row],[Avg Nitrate N + Nitrite N]]/10)*10)</f>
        <v>10</v>
      </c>
      <c r="AF1801">
        <f>IF(OR(Table1[[#This Row],[Avg pH]]&lt;6.5,Table1[[#This Row],[Avg pH]]&gt;8.5),10,0)</f>
        <v>0</v>
      </c>
      <c r="AG1801">
        <f>MAX(0, 10-(2*Table1[[#This Row],[Avg Dissolved Oxygen]]))</f>
        <v>0</v>
      </c>
      <c r="AH1801">
        <f>(Table1[[#This Row],[Fecal Score]]*0.3) + (Table1[[#This Row],[BOD Score]]*0.25) + (Table1[[#This Row],[Nitrate Score]]*0.2) + (Table1[[#This Row],[pH Score]]*0.15) + (Table1[[#This Row],[Dissolved Oxygen Score]]*0.1)</f>
        <v>4.4800000000000004</v>
      </c>
      <c r="AI1801">
        <v>2020</v>
      </c>
    </row>
    <row r="1802" spans="1:35">
      <c r="A1802">
        <v>4688</v>
      </c>
      <c r="B1802" t="s">
        <v>697</v>
      </c>
      <c r="C1802" t="s">
        <v>1</v>
      </c>
      <c r="D1802" t="s">
        <v>341</v>
      </c>
      <c r="E1802">
        <v>24</v>
      </c>
      <c r="F1802">
        <v>24</v>
      </c>
      <c r="G1802">
        <f>(Table1[[#This Row],[Min Temperature]]+Table1[[#This Row],[Max Temperature]])/2</f>
        <v>24</v>
      </c>
      <c r="H1802">
        <v>6.5</v>
      </c>
      <c r="I1802">
        <v>7.4</v>
      </c>
      <c r="J1802">
        <f>(Table1[[#This Row],[Min Dissolved Oxygen]]+Table1[[#This Row],[Max Dissolved Oxygen]])/2</f>
        <v>6.95</v>
      </c>
      <c r="K1802">
        <v>6.9</v>
      </c>
      <c r="L1802">
        <v>7.4</v>
      </c>
      <c r="M1802">
        <f>(Table1[[#This Row],[Min pH]]+Table1[[#This Row],[Max pH]])/2</f>
        <v>7.15</v>
      </c>
      <c r="N1802">
        <v>154</v>
      </c>
      <c r="O1802">
        <v>283</v>
      </c>
      <c r="P1802">
        <f>(Table1[[#This Row],[Min Conductivity]]+Table1[[#This Row],[Max Conductivity]])/2</f>
        <v>218.5</v>
      </c>
      <c r="Q1802">
        <v>2.1</v>
      </c>
      <c r="R1802">
        <v>3</v>
      </c>
      <c r="S1802">
        <f>(Table1[[#This Row],[Min BOD]]+Table1[[#This Row],[Max BOD]])/2</f>
        <v>2.5499999999999998</v>
      </c>
      <c r="T1802">
        <v>1.24</v>
      </c>
      <c r="U1802">
        <v>3.25</v>
      </c>
      <c r="V1802">
        <f>(Table1[[#This Row],[Min Nitrate N + Nitrite N]]+Table1[[#This Row],[Max Nitrate N + Nitrite N]])/2</f>
        <v>2.2450000000000001</v>
      </c>
      <c r="W1802">
        <v>2</v>
      </c>
      <c r="X1802">
        <v>33</v>
      </c>
      <c r="Y1802">
        <f>(Table1[[#This Row],[Min Fecal Coliform]]+Table1[[#This Row],[Max Fecal Coliform]])/2</f>
        <v>17.5</v>
      </c>
      <c r="Z1802">
        <v>6</v>
      </c>
      <c r="AA1802">
        <v>110</v>
      </c>
      <c r="AB1802">
        <f>(Table1[[#This Row],[Min Total Coliform]]+Table1[[#This Row],[Max Total Coliform]])/2</f>
        <v>58</v>
      </c>
      <c r="AC1802">
        <f>MIN(10, (Table1[[#This Row],[Avg BOD]]/4)*10)</f>
        <v>6.375</v>
      </c>
      <c r="AD1802">
        <f>MIN(10, (Table1[[#This Row],[Avg Fecal Coliform]]/600)*10)</f>
        <v>0.29166666666666669</v>
      </c>
      <c r="AE1802">
        <f>MIN(10, (Table1[[#This Row],[Avg Nitrate N + Nitrite N]]/10)*10)</f>
        <v>2.2450000000000001</v>
      </c>
      <c r="AF1802">
        <f>IF(OR(Table1[[#This Row],[Avg pH]]&lt;6.5,Table1[[#This Row],[Avg pH]]&gt;8.5),10,0)</f>
        <v>0</v>
      </c>
      <c r="AG1802">
        <f>MAX(0, 10-(2*Table1[[#This Row],[Avg Dissolved Oxygen]]))</f>
        <v>0</v>
      </c>
      <c r="AH1802">
        <f>(Table1[[#This Row],[Fecal Score]]*0.3) + (Table1[[#This Row],[BOD Score]]*0.25) + (Table1[[#This Row],[Nitrate Score]]*0.2) + (Table1[[#This Row],[pH Score]]*0.15) + (Table1[[#This Row],[Dissolved Oxygen Score]]*0.1)</f>
        <v>2.1302500000000002</v>
      </c>
      <c r="AI1802">
        <v>2020</v>
      </c>
    </row>
    <row r="1803" spans="1:35">
      <c r="A1803">
        <v>4690</v>
      </c>
      <c r="B1803" t="s">
        <v>698</v>
      </c>
      <c r="C1803" t="s">
        <v>1</v>
      </c>
      <c r="D1803" t="s">
        <v>341</v>
      </c>
      <c r="E1803">
        <v>26</v>
      </c>
      <c r="F1803">
        <v>29</v>
      </c>
      <c r="G1803">
        <f>(Table1[[#This Row],[Min Temperature]]+Table1[[#This Row],[Max Temperature]])/2</f>
        <v>27.5</v>
      </c>
      <c r="H1803">
        <v>0.1</v>
      </c>
      <c r="I1803">
        <v>3.8</v>
      </c>
      <c r="J1803">
        <f>(Table1[[#This Row],[Min Dissolved Oxygen]]+Table1[[#This Row],[Max Dissolved Oxygen]])/2</f>
        <v>1.95</v>
      </c>
      <c r="K1803">
        <v>6.8</v>
      </c>
      <c r="L1803">
        <v>8.1</v>
      </c>
      <c r="M1803">
        <f>(Table1[[#This Row],[Min pH]]+Table1[[#This Row],[Max pH]])/2</f>
        <v>7.4499999999999993</v>
      </c>
      <c r="N1803">
        <v>942</v>
      </c>
      <c r="O1803">
        <v>1346</v>
      </c>
      <c r="P1803">
        <f>(Table1[[#This Row],[Min Conductivity]]+Table1[[#This Row],[Max Conductivity]])/2</f>
        <v>1144</v>
      </c>
      <c r="Q1803">
        <v>8</v>
      </c>
      <c r="R1803">
        <v>34</v>
      </c>
      <c r="S1803">
        <f>(Table1[[#This Row],[Min BOD]]+Table1[[#This Row],[Max BOD]])/2</f>
        <v>21</v>
      </c>
      <c r="T1803">
        <v>2.0099999999999998</v>
      </c>
      <c r="U1803">
        <v>12</v>
      </c>
      <c r="V1803">
        <f>(Table1[[#This Row],[Min Nitrate N + Nitrite N]]+Table1[[#This Row],[Max Nitrate N + Nitrite N]])/2</f>
        <v>7.0049999999999999</v>
      </c>
      <c r="W1803">
        <v>2</v>
      </c>
      <c r="X1803">
        <v>79</v>
      </c>
      <c r="Y1803">
        <f>(Table1[[#This Row],[Min Fecal Coliform]]+Table1[[#This Row],[Max Fecal Coliform]])/2</f>
        <v>40.5</v>
      </c>
      <c r="Z1803">
        <v>110</v>
      </c>
      <c r="AA1803">
        <v>430</v>
      </c>
      <c r="AB1803">
        <f>(Table1[[#This Row],[Min Total Coliform]]+Table1[[#This Row],[Max Total Coliform]])/2</f>
        <v>270</v>
      </c>
      <c r="AC1803">
        <f>MIN(10, (Table1[[#This Row],[Avg BOD]]/4)*10)</f>
        <v>10</v>
      </c>
      <c r="AD1803">
        <f>MIN(10, (Table1[[#This Row],[Avg Fecal Coliform]]/600)*10)</f>
        <v>0.67500000000000004</v>
      </c>
      <c r="AE1803">
        <f>MIN(10, (Table1[[#This Row],[Avg Nitrate N + Nitrite N]]/10)*10)</f>
        <v>7.0049999999999999</v>
      </c>
      <c r="AF1803">
        <f>IF(OR(Table1[[#This Row],[Avg pH]]&lt;6.5,Table1[[#This Row],[Avg pH]]&gt;8.5),10,0)</f>
        <v>0</v>
      </c>
      <c r="AG1803">
        <f>MAX(0, 10-(2*Table1[[#This Row],[Avg Dissolved Oxygen]]))</f>
        <v>6.1</v>
      </c>
      <c r="AH1803">
        <f>(Table1[[#This Row],[Fecal Score]]*0.3) + (Table1[[#This Row],[BOD Score]]*0.25) + (Table1[[#This Row],[Nitrate Score]]*0.2) + (Table1[[#This Row],[pH Score]]*0.15) + (Table1[[#This Row],[Dissolved Oxygen Score]]*0.1)</f>
        <v>4.7135000000000007</v>
      </c>
      <c r="AI1803">
        <v>2020</v>
      </c>
    </row>
    <row r="1804" spans="1:35">
      <c r="A1804">
        <v>4691</v>
      </c>
      <c r="B1804" t="s">
        <v>699</v>
      </c>
      <c r="C1804" t="s">
        <v>1</v>
      </c>
      <c r="D1804" t="s">
        <v>341</v>
      </c>
      <c r="E1804">
        <v>22</v>
      </c>
      <c r="F1804">
        <v>31</v>
      </c>
      <c r="G1804">
        <f>(Table1[[#This Row],[Min Temperature]]+Table1[[#This Row],[Max Temperature]])/2</f>
        <v>26.5</v>
      </c>
      <c r="H1804">
        <v>0.1</v>
      </c>
      <c r="I1804">
        <v>2.8</v>
      </c>
      <c r="J1804">
        <f>(Table1[[#This Row],[Min Dissolved Oxygen]]+Table1[[#This Row],[Max Dissolved Oxygen]])/2</f>
        <v>1.45</v>
      </c>
      <c r="K1804">
        <v>6.8</v>
      </c>
      <c r="L1804">
        <v>7.8</v>
      </c>
      <c r="M1804">
        <f>(Table1[[#This Row],[Min pH]]+Table1[[#This Row],[Max pH]])/2</f>
        <v>7.3</v>
      </c>
      <c r="N1804">
        <v>1034</v>
      </c>
      <c r="O1804">
        <v>1883</v>
      </c>
      <c r="P1804">
        <f>(Table1[[#This Row],[Min Conductivity]]+Table1[[#This Row],[Max Conductivity]])/2</f>
        <v>1458.5</v>
      </c>
      <c r="Q1804">
        <v>6</v>
      </c>
      <c r="R1804">
        <v>44</v>
      </c>
      <c r="S1804">
        <f>(Table1[[#This Row],[Min BOD]]+Table1[[#This Row],[Max BOD]])/2</f>
        <v>25</v>
      </c>
      <c r="T1804">
        <v>0.8</v>
      </c>
      <c r="U1804">
        <v>14</v>
      </c>
      <c r="V1804">
        <f>(Table1[[#This Row],[Min Nitrate N + Nitrite N]]+Table1[[#This Row],[Max Nitrate N + Nitrite N]])/2</f>
        <v>7.4</v>
      </c>
      <c r="W1804">
        <v>2</v>
      </c>
      <c r="X1804">
        <v>84</v>
      </c>
      <c r="Y1804">
        <f>(Table1[[#This Row],[Min Fecal Coliform]]+Table1[[#This Row],[Max Fecal Coliform]])/2</f>
        <v>43</v>
      </c>
      <c r="Z1804">
        <v>220</v>
      </c>
      <c r="AA1804">
        <v>920</v>
      </c>
      <c r="AB1804">
        <f>(Table1[[#This Row],[Min Total Coliform]]+Table1[[#This Row],[Max Total Coliform]])/2</f>
        <v>570</v>
      </c>
      <c r="AC1804">
        <f>MIN(10, (Table1[[#This Row],[Avg BOD]]/4)*10)</f>
        <v>10</v>
      </c>
      <c r="AD1804">
        <f>MIN(10, (Table1[[#This Row],[Avg Fecal Coliform]]/600)*10)</f>
        <v>0.71666666666666667</v>
      </c>
      <c r="AE1804">
        <f>MIN(10, (Table1[[#This Row],[Avg Nitrate N + Nitrite N]]/10)*10)</f>
        <v>7.4</v>
      </c>
      <c r="AF1804">
        <f>IF(OR(Table1[[#This Row],[Avg pH]]&lt;6.5,Table1[[#This Row],[Avg pH]]&gt;8.5),10,0)</f>
        <v>0</v>
      </c>
      <c r="AG1804">
        <f>MAX(0, 10-(2*Table1[[#This Row],[Avg Dissolved Oxygen]]))</f>
        <v>7.1</v>
      </c>
      <c r="AH1804">
        <f>(Table1[[#This Row],[Fecal Score]]*0.3) + (Table1[[#This Row],[BOD Score]]*0.25) + (Table1[[#This Row],[Nitrate Score]]*0.2) + (Table1[[#This Row],[pH Score]]*0.15) + (Table1[[#This Row],[Dissolved Oxygen Score]]*0.1)</f>
        <v>4.9050000000000002</v>
      </c>
      <c r="AI1804">
        <v>2020</v>
      </c>
    </row>
    <row r="1805" spans="1:35">
      <c r="A1805">
        <v>4693</v>
      </c>
      <c r="B1805" t="s">
        <v>701</v>
      </c>
      <c r="C1805" t="s">
        <v>1</v>
      </c>
      <c r="D1805" t="s">
        <v>341</v>
      </c>
      <c r="E1805">
        <v>19</v>
      </c>
      <c r="F1805">
        <v>26</v>
      </c>
      <c r="G1805">
        <f>(Table1[[#This Row],[Min Temperature]]+Table1[[#This Row],[Max Temperature]])/2</f>
        <v>22.5</v>
      </c>
      <c r="H1805">
        <v>0.1</v>
      </c>
      <c r="I1805">
        <v>2.2000000000000002</v>
      </c>
      <c r="J1805">
        <f>(Table1[[#This Row],[Min Dissolved Oxygen]]+Table1[[#This Row],[Max Dissolved Oxygen]])/2</f>
        <v>1.1500000000000001</v>
      </c>
      <c r="K1805">
        <v>6.8</v>
      </c>
      <c r="L1805">
        <v>7.4</v>
      </c>
      <c r="M1805">
        <f>(Table1[[#This Row],[Min pH]]+Table1[[#This Row],[Max pH]])/2</f>
        <v>7.1</v>
      </c>
      <c r="N1805">
        <v>966</v>
      </c>
      <c r="O1805">
        <v>1503</v>
      </c>
      <c r="P1805">
        <f>(Table1[[#This Row],[Min Conductivity]]+Table1[[#This Row],[Max Conductivity]])/2</f>
        <v>1234.5</v>
      </c>
      <c r="Q1805">
        <v>5</v>
      </c>
      <c r="R1805">
        <v>20</v>
      </c>
      <c r="S1805">
        <f>(Table1[[#This Row],[Min BOD]]+Table1[[#This Row],[Max BOD]])/2</f>
        <v>12.5</v>
      </c>
      <c r="T1805">
        <v>1.2</v>
      </c>
      <c r="U1805">
        <v>12</v>
      </c>
      <c r="V1805">
        <f>(Table1[[#This Row],[Min Nitrate N + Nitrite N]]+Table1[[#This Row],[Max Nitrate N + Nitrite N]])/2</f>
        <v>6.6</v>
      </c>
      <c r="W1805">
        <v>8</v>
      </c>
      <c r="X1805">
        <v>79</v>
      </c>
      <c r="Y1805">
        <f>(Table1[[#This Row],[Min Fecal Coliform]]+Table1[[#This Row],[Max Fecal Coliform]])/2</f>
        <v>43.5</v>
      </c>
      <c r="Z1805">
        <v>150</v>
      </c>
      <c r="AA1805">
        <v>540</v>
      </c>
      <c r="AB1805">
        <f>(Table1[[#This Row],[Min Total Coliform]]+Table1[[#This Row],[Max Total Coliform]])/2</f>
        <v>345</v>
      </c>
      <c r="AC1805">
        <f>MIN(10, (Table1[[#This Row],[Avg BOD]]/4)*10)</f>
        <v>10</v>
      </c>
      <c r="AD1805">
        <f>MIN(10, (Table1[[#This Row],[Avg Fecal Coliform]]/600)*10)</f>
        <v>0.72499999999999998</v>
      </c>
      <c r="AE1805">
        <f>MIN(10, (Table1[[#This Row],[Avg Nitrate N + Nitrite N]]/10)*10)</f>
        <v>6.6</v>
      </c>
      <c r="AF1805">
        <f>IF(OR(Table1[[#This Row],[Avg pH]]&lt;6.5,Table1[[#This Row],[Avg pH]]&gt;8.5),10,0)</f>
        <v>0</v>
      </c>
      <c r="AG1805">
        <f>MAX(0, 10-(2*Table1[[#This Row],[Avg Dissolved Oxygen]]))</f>
        <v>7.6999999999999993</v>
      </c>
      <c r="AH1805">
        <f>(Table1[[#This Row],[Fecal Score]]*0.3) + (Table1[[#This Row],[BOD Score]]*0.25) + (Table1[[#This Row],[Nitrate Score]]*0.2) + (Table1[[#This Row],[pH Score]]*0.15) + (Table1[[#This Row],[Dissolved Oxygen Score]]*0.1)</f>
        <v>4.8074999999999992</v>
      </c>
      <c r="AI1805">
        <v>2020</v>
      </c>
    </row>
    <row r="1806" spans="1:35">
      <c r="A1806">
        <v>4696</v>
      </c>
      <c r="B1806" t="s">
        <v>704</v>
      </c>
      <c r="C1806" t="s">
        <v>1</v>
      </c>
      <c r="D1806" t="s">
        <v>341</v>
      </c>
      <c r="E1806">
        <v>25</v>
      </c>
      <c r="F1806">
        <v>29</v>
      </c>
      <c r="G1806">
        <f>(Table1[[#This Row],[Min Temperature]]+Table1[[#This Row],[Max Temperature]])/2</f>
        <v>27</v>
      </c>
      <c r="H1806">
        <v>0.1</v>
      </c>
      <c r="I1806">
        <v>3.8</v>
      </c>
      <c r="J1806">
        <f>(Table1[[#This Row],[Min Dissolved Oxygen]]+Table1[[#This Row],[Max Dissolved Oxygen]])/2</f>
        <v>1.95</v>
      </c>
      <c r="K1806">
        <v>6.8</v>
      </c>
      <c r="L1806">
        <v>8.4</v>
      </c>
      <c r="M1806">
        <f>(Table1[[#This Row],[Min pH]]+Table1[[#This Row],[Max pH]])/2</f>
        <v>7.6</v>
      </c>
      <c r="N1806">
        <v>1043</v>
      </c>
      <c r="O1806">
        <v>1818</v>
      </c>
      <c r="P1806">
        <f>(Table1[[#This Row],[Min Conductivity]]+Table1[[#This Row],[Max Conductivity]])/2</f>
        <v>1430.5</v>
      </c>
      <c r="Q1806">
        <v>10</v>
      </c>
      <c r="R1806">
        <v>36</v>
      </c>
      <c r="S1806">
        <f>(Table1[[#This Row],[Min BOD]]+Table1[[#This Row],[Max BOD]])/2</f>
        <v>23</v>
      </c>
      <c r="T1806">
        <v>2.9</v>
      </c>
      <c r="U1806">
        <v>29</v>
      </c>
      <c r="V1806">
        <f>(Table1[[#This Row],[Min Nitrate N + Nitrite N]]+Table1[[#This Row],[Max Nitrate N + Nitrite N]])/2</f>
        <v>15.95</v>
      </c>
      <c r="W1806">
        <v>2</v>
      </c>
      <c r="X1806">
        <v>79</v>
      </c>
      <c r="Y1806">
        <f>(Table1[[#This Row],[Min Fecal Coliform]]+Table1[[#This Row],[Max Fecal Coliform]])/2</f>
        <v>40.5</v>
      </c>
      <c r="Z1806">
        <v>13</v>
      </c>
      <c r="AA1806">
        <v>920</v>
      </c>
      <c r="AB1806">
        <f>(Table1[[#This Row],[Min Total Coliform]]+Table1[[#This Row],[Max Total Coliform]])/2</f>
        <v>466.5</v>
      </c>
      <c r="AC1806">
        <f>MIN(10, (Table1[[#This Row],[Avg BOD]]/4)*10)</f>
        <v>10</v>
      </c>
      <c r="AD1806">
        <f>MIN(10, (Table1[[#This Row],[Avg Fecal Coliform]]/600)*10)</f>
        <v>0.67500000000000004</v>
      </c>
      <c r="AE1806">
        <f>MIN(10, (Table1[[#This Row],[Avg Nitrate N + Nitrite N]]/10)*10)</f>
        <v>10</v>
      </c>
      <c r="AF1806">
        <f>IF(OR(Table1[[#This Row],[Avg pH]]&lt;6.5,Table1[[#This Row],[Avg pH]]&gt;8.5),10,0)</f>
        <v>0</v>
      </c>
      <c r="AG1806">
        <f>MAX(0, 10-(2*Table1[[#This Row],[Avg Dissolved Oxygen]]))</f>
        <v>6.1</v>
      </c>
      <c r="AH1806">
        <f>(Table1[[#This Row],[Fecal Score]]*0.3) + (Table1[[#This Row],[BOD Score]]*0.25) + (Table1[[#This Row],[Nitrate Score]]*0.2) + (Table1[[#This Row],[pH Score]]*0.15) + (Table1[[#This Row],[Dissolved Oxygen Score]]*0.1)</f>
        <v>5.3125000000000009</v>
      </c>
      <c r="AI1806">
        <v>2020</v>
      </c>
    </row>
    <row r="1807" spans="1:35">
      <c r="A1807">
        <v>4697</v>
      </c>
      <c r="B1807" t="s">
        <v>705</v>
      </c>
      <c r="C1807" t="s">
        <v>1</v>
      </c>
      <c r="D1807" t="s">
        <v>341</v>
      </c>
      <c r="E1807">
        <v>27</v>
      </c>
      <c r="F1807">
        <v>27</v>
      </c>
      <c r="G1807">
        <f>(Table1[[#This Row],[Min Temperature]]+Table1[[#This Row],[Max Temperature]])/2</f>
        <v>27</v>
      </c>
      <c r="H1807">
        <v>5.2</v>
      </c>
      <c r="I1807">
        <v>5.2</v>
      </c>
      <c r="J1807">
        <f>(Table1[[#This Row],[Min Dissolved Oxygen]]+Table1[[#This Row],[Max Dissolved Oxygen]])/2</f>
        <v>5.2</v>
      </c>
      <c r="K1807">
        <v>8.5</v>
      </c>
      <c r="L1807">
        <v>8.5</v>
      </c>
      <c r="M1807">
        <f>(Table1[[#This Row],[Min pH]]+Table1[[#This Row],[Max pH]])/2</f>
        <v>8.5</v>
      </c>
      <c r="N1807">
        <v>561</v>
      </c>
      <c r="O1807">
        <v>561</v>
      </c>
      <c r="P1807">
        <f>(Table1[[#This Row],[Min Conductivity]]+Table1[[#This Row],[Max Conductivity]])/2</f>
        <v>561</v>
      </c>
      <c r="Q1807">
        <v>6</v>
      </c>
      <c r="R1807">
        <v>6</v>
      </c>
      <c r="S1807">
        <f>(Table1[[#This Row],[Min BOD]]+Table1[[#This Row],[Max BOD]])/2</f>
        <v>6</v>
      </c>
      <c r="T1807">
        <v>16</v>
      </c>
      <c r="U1807">
        <v>16</v>
      </c>
      <c r="V1807">
        <f>(Table1[[#This Row],[Min Nitrate N + Nitrite N]]+Table1[[#This Row],[Max Nitrate N + Nitrite N]])/2</f>
        <v>16</v>
      </c>
      <c r="W1807">
        <v>5</v>
      </c>
      <c r="X1807">
        <v>5</v>
      </c>
      <c r="Y1807">
        <f>(Table1[[#This Row],[Min Fecal Coliform]]+Table1[[#This Row],[Max Fecal Coliform]])/2</f>
        <v>5</v>
      </c>
      <c r="Z1807">
        <v>33</v>
      </c>
      <c r="AA1807">
        <v>33</v>
      </c>
      <c r="AB1807">
        <f>(Table1[[#This Row],[Min Total Coliform]]+Table1[[#This Row],[Max Total Coliform]])/2</f>
        <v>33</v>
      </c>
      <c r="AC1807">
        <f>MIN(10, (Table1[[#This Row],[Avg BOD]]/4)*10)</f>
        <v>10</v>
      </c>
      <c r="AD1807">
        <f>MIN(10, (Table1[[#This Row],[Avg Fecal Coliform]]/600)*10)</f>
        <v>8.3333333333333329E-2</v>
      </c>
      <c r="AE1807">
        <f>MIN(10, (Table1[[#This Row],[Avg Nitrate N + Nitrite N]]/10)*10)</f>
        <v>10</v>
      </c>
      <c r="AF1807">
        <f>IF(OR(Table1[[#This Row],[Avg pH]]&lt;6.5,Table1[[#This Row],[Avg pH]]&gt;8.5),10,0)</f>
        <v>0</v>
      </c>
      <c r="AG1807">
        <f>MAX(0, 10-(2*Table1[[#This Row],[Avg Dissolved Oxygen]]))</f>
        <v>0</v>
      </c>
      <c r="AH1807">
        <f>(Table1[[#This Row],[Fecal Score]]*0.3) + (Table1[[#This Row],[BOD Score]]*0.25) + (Table1[[#This Row],[Nitrate Score]]*0.2) + (Table1[[#This Row],[pH Score]]*0.15) + (Table1[[#This Row],[Dissolved Oxygen Score]]*0.1)</f>
        <v>4.5250000000000004</v>
      </c>
      <c r="AI1807">
        <v>2020</v>
      </c>
    </row>
    <row r="1808" spans="1:35">
      <c r="A1808">
        <v>4698</v>
      </c>
      <c r="B1808" t="s">
        <v>706</v>
      </c>
      <c r="C1808" t="s">
        <v>1</v>
      </c>
      <c r="D1808" t="s">
        <v>341</v>
      </c>
      <c r="E1808">
        <v>26</v>
      </c>
      <c r="F1808">
        <v>31</v>
      </c>
      <c r="G1808">
        <f>(Table1[[#This Row],[Min Temperature]]+Table1[[#This Row],[Max Temperature]])/2</f>
        <v>28.5</v>
      </c>
      <c r="H1808">
        <v>0.1</v>
      </c>
      <c r="I1808">
        <v>4</v>
      </c>
      <c r="J1808">
        <f>(Table1[[#This Row],[Min Dissolved Oxygen]]+Table1[[#This Row],[Max Dissolved Oxygen]])/2</f>
        <v>2.0499999999999998</v>
      </c>
      <c r="K1808">
        <v>7</v>
      </c>
      <c r="L1808">
        <v>7.8</v>
      </c>
      <c r="M1808">
        <f>(Table1[[#This Row],[Min pH]]+Table1[[#This Row],[Max pH]])/2</f>
        <v>7.4</v>
      </c>
      <c r="N1808">
        <v>1146</v>
      </c>
      <c r="O1808">
        <v>2014</v>
      </c>
      <c r="P1808">
        <f>(Table1[[#This Row],[Min Conductivity]]+Table1[[#This Row],[Max Conductivity]])/2</f>
        <v>1580</v>
      </c>
      <c r="Q1808">
        <v>9</v>
      </c>
      <c r="R1808">
        <v>52</v>
      </c>
      <c r="S1808">
        <f>(Table1[[#This Row],[Min BOD]]+Table1[[#This Row],[Max BOD]])/2</f>
        <v>30.5</v>
      </c>
      <c r="T1808">
        <v>1.9</v>
      </c>
      <c r="U1808">
        <v>13</v>
      </c>
      <c r="V1808">
        <f>(Table1[[#This Row],[Min Nitrate N + Nitrite N]]+Table1[[#This Row],[Max Nitrate N + Nitrite N]])/2</f>
        <v>7.45</v>
      </c>
      <c r="W1808">
        <v>2</v>
      </c>
      <c r="X1808">
        <v>34</v>
      </c>
      <c r="Y1808">
        <f>(Table1[[#This Row],[Min Fecal Coliform]]+Table1[[#This Row],[Max Fecal Coliform]])/2</f>
        <v>18</v>
      </c>
      <c r="Z1808">
        <v>63</v>
      </c>
      <c r="AA1808">
        <v>430</v>
      </c>
      <c r="AB1808">
        <f>(Table1[[#This Row],[Min Total Coliform]]+Table1[[#This Row],[Max Total Coliform]])/2</f>
        <v>246.5</v>
      </c>
      <c r="AC1808">
        <f>MIN(10, (Table1[[#This Row],[Avg BOD]]/4)*10)</f>
        <v>10</v>
      </c>
      <c r="AD1808">
        <f>MIN(10, (Table1[[#This Row],[Avg Fecal Coliform]]/600)*10)</f>
        <v>0.3</v>
      </c>
      <c r="AE1808">
        <f>MIN(10, (Table1[[#This Row],[Avg Nitrate N + Nitrite N]]/10)*10)</f>
        <v>7.45</v>
      </c>
      <c r="AF1808">
        <f>IF(OR(Table1[[#This Row],[Avg pH]]&lt;6.5,Table1[[#This Row],[Avg pH]]&gt;8.5),10,0)</f>
        <v>0</v>
      </c>
      <c r="AG1808">
        <f>MAX(0, 10-(2*Table1[[#This Row],[Avg Dissolved Oxygen]]))</f>
        <v>5.9</v>
      </c>
      <c r="AH1808">
        <f>(Table1[[#This Row],[Fecal Score]]*0.3) + (Table1[[#This Row],[BOD Score]]*0.25) + (Table1[[#This Row],[Nitrate Score]]*0.2) + (Table1[[#This Row],[pH Score]]*0.15) + (Table1[[#This Row],[Dissolved Oxygen Score]]*0.1)</f>
        <v>4.67</v>
      </c>
      <c r="AI1808">
        <v>2020</v>
      </c>
    </row>
    <row r="1809" spans="1:35">
      <c r="A1809">
        <v>4699</v>
      </c>
      <c r="B1809" t="s">
        <v>707</v>
      </c>
      <c r="C1809" t="s">
        <v>1</v>
      </c>
      <c r="D1809" t="s">
        <v>341</v>
      </c>
      <c r="E1809">
        <v>25</v>
      </c>
      <c r="F1809">
        <v>28</v>
      </c>
      <c r="G1809">
        <f>(Table1[[#This Row],[Min Temperature]]+Table1[[#This Row],[Max Temperature]])/2</f>
        <v>26.5</v>
      </c>
      <c r="H1809">
        <v>1.2</v>
      </c>
      <c r="I1809">
        <v>4.8</v>
      </c>
      <c r="J1809">
        <f>(Table1[[#This Row],[Min Dissolved Oxygen]]+Table1[[#This Row],[Max Dissolved Oxygen]])/2</f>
        <v>3</v>
      </c>
      <c r="K1809">
        <v>6.6</v>
      </c>
      <c r="L1809">
        <v>7.8</v>
      </c>
      <c r="M1809">
        <f>(Table1[[#This Row],[Min pH]]+Table1[[#This Row],[Max pH]])/2</f>
        <v>7.1999999999999993</v>
      </c>
      <c r="N1809">
        <v>388</v>
      </c>
      <c r="O1809">
        <v>959</v>
      </c>
      <c r="P1809">
        <f>(Table1[[#This Row],[Min Conductivity]]+Table1[[#This Row],[Max Conductivity]])/2</f>
        <v>673.5</v>
      </c>
      <c r="Q1809">
        <v>2.1</v>
      </c>
      <c r="R1809">
        <v>8</v>
      </c>
      <c r="S1809">
        <f>(Table1[[#This Row],[Min BOD]]+Table1[[#This Row],[Max BOD]])/2</f>
        <v>5.05</v>
      </c>
      <c r="T1809">
        <v>0.3</v>
      </c>
      <c r="U1809">
        <v>3</v>
      </c>
      <c r="V1809">
        <f>(Table1[[#This Row],[Min Nitrate N + Nitrite N]]+Table1[[#This Row],[Max Nitrate N + Nitrite N]])/2</f>
        <v>1.65</v>
      </c>
      <c r="W1809">
        <v>2</v>
      </c>
      <c r="X1809">
        <v>115</v>
      </c>
      <c r="Y1809">
        <f>(Table1[[#This Row],[Min Fecal Coliform]]+Table1[[#This Row],[Max Fecal Coliform]])/2</f>
        <v>58.5</v>
      </c>
      <c r="Z1809">
        <v>28</v>
      </c>
      <c r="AA1809">
        <v>540</v>
      </c>
      <c r="AB1809">
        <f>(Table1[[#This Row],[Min Total Coliform]]+Table1[[#This Row],[Max Total Coliform]])/2</f>
        <v>284</v>
      </c>
      <c r="AC1809">
        <f>MIN(10, (Table1[[#This Row],[Avg BOD]]/4)*10)</f>
        <v>10</v>
      </c>
      <c r="AD1809">
        <f>MIN(10, (Table1[[#This Row],[Avg Fecal Coliform]]/600)*10)</f>
        <v>0.97500000000000009</v>
      </c>
      <c r="AE1809">
        <f>MIN(10, (Table1[[#This Row],[Avg Nitrate N + Nitrite N]]/10)*10)</f>
        <v>1.65</v>
      </c>
      <c r="AF1809">
        <f>IF(OR(Table1[[#This Row],[Avg pH]]&lt;6.5,Table1[[#This Row],[Avg pH]]&gt;8.5),10,0)</f>
        <v>0</v>
      </c>
      <c r="AG1809">
        <f>MAX(0, 10-(2*Table1[[#This Row],[Avg Dissolved Oxygen]]))</f>
        <v>4</v>
      </c>
      <c r="AH1809">
        <f>(Table1[[#This Row],[Fecal Score]]*0.3) + (Table1[[#This Row],[BOD Score]]*0.25) + (Table1[[#This Row],[Nitrate Score]]*0.2) + (Table1[[#This Row],[pH Score]]*0.15) + (Table1[[#This Row],[Dissolved Oxygen Score]]*0.1)</f>
        <v>3.5225</v>
      </c>
      <c r="AI1809">
        <v>2020</v>
      </c>
    </row>
    <row r="1810" spans="1:35">
      <c r="A1810">
        <v>4701</v>
      </c>
      <c r="B1810" t="s">
        <v>708</v>
      </c>
      <c r="C1810" t="s">
        <v>1</v>
      </c>
      <c r="D1810" t="s">
        <v>341</v>
      </c>
      <c r="E1810">
        <v>20</v>
      </c>
      <c r="F1810">
        <v>29</v>
      </c>
      <c r="G1810">
        <f>(Table1[[#This Row],[Min Temperature]]+Table1[[#This Row],[Max Temperature]])/2</f>
        <v>24.5</v>
      </c>
      <c r="H1810">
        <v>0.1</v>
      </c>
      <c r="I1810">
        <v>3.2</v>
      </c>
      <c r="J1810">
        <f>(Table1[[#This Row],[Min Dissolved Oxygen]]+Table1[[#This Row],[Max Dissolved Oxygen]])/2</f>
        <v>1.6500000000000001</v>
      </c>
      <c r="K1810">
        <v>6.8</v>
      </c>
      <c r="L1810">
        <v>7.8</v>
      </c>
      <c r="M1810">
        <f>(Table1[[#This Row],[Min pH]]+Table1[[#This Row],[Max pH]])/2</f>
        <v>7.3</v>
      </c>
      <c r="N1810">
        <v>1172</v>
      </c>
      <c r="O1810">
        <v>1737</v>
      </c>
      <c r="P1810">
        <f>(Table1[[#This Row],[Min Conductivity]]+Table1[[#This Row],[Max Conductivity]])/2</f>
        <v>1454.5</v>
      </c>
      <c r="Q1810">
        <v>5</v>
      </c>
      <c r="R1810">
        <v>28</v>
      </c>
      <c r="S1810">
        <f>(Table1[[#This Row],[Min BOD]]+Table1[[#This Row],[Max BOD]])/2</f>
        <v>16.5</v>
      </c>
      <c r="T1810">
        <v>1.62</v>
      </c>
      <c r="U1810">
        <v>12</v>
      </c>
      <c r="V1810">
        <f>(Table1[[#This Row],[Min Nitrate N + Nitrite N]]+Table1[[#This Row],[Max Nitrate N + Nitrite N]])/2</f>
        <v>6.8100000000000005</v>
      </c>
      <c r="W1810">
        <v>2</v>
      </c>
      <c r="X1810">
        <v>94</v>
      </c>
      <c r="Y1810">
        <f>(Table1[[#This Row],[Min Fecal Coliform]]+Table1[[#This Row],[Max Fecal Coliform]])/2</f>
        <v>48</v>
      </c>
      <c r="Z1810">
        <v>94</v>
      </c>
      <c r="AA1810">
        <v>540</v>
      </c>
      <c r="AB1810">
        <f>(Table1[[#This Row],[Min Total Coliform]]+Table1[[#This Row],[Max Total Coliform]])/2</f>
        <v>317</v>
      </c>
      <c r="AC1810">
        <f>MIN(10, (Table1[[#This Row],[Avg BOD]]/4)*10)</f>
        <v>10</v>
      </c>
      <c r="AD1810">
        <f>MIN(10, (Table1[[#This Row],[Avg Fecal Coliform]]/600)*10)</f>
        <v>0.8</v>
      </c>
      <c r="AE1810">
        <f>MIN(10, (Table1[[#This Row],[Avg Nitrate N + Nitrite N]]/10)*10)</f>
        <v>6.8100000000000005</v>
      </c>
      <c r="AF1810">
        <f>IF(OR(Table1[[#This Row],[Avg pH]]&lt;6.5,Table1[[#This Row],[Avg pH]]&gt;8.5),10,0)</f>
        <v>0</v>
      </c>
      <c r="AG1810">
        <f>MAX(0, 10-(2*Table1[[#This Row],[Avg Dissolved Oxygen]]))</f>
        <v>6.6999999999999993</v>
      </c>
      <c r="AH1810">
        <f>(Table1[[#This Row],[Fecal Score]]*0.3) + (Table1[[#This Row],[BOD Score]]*0.25) + (Table1[[#This Row],[Nitrate Score]]*0.2) + (Table1[[#This Row],[pH Score]]*0.15) + (Table1[[#This Row],[Dissolved Oxygen Score]]*0.1)</f>
        <v>4.7720000000000002</v>
      </c>
      <c r="AI1810">
        <v>2020</v>
      </c>
    </row>
    <row r="1811" spans="1:35">
      <c r="A1811">
        <v>4702</v>
      </c>
      <c r="B1811" t="s">
        <v>817</v>
      </c>
      <c r="C1811" t="s">
        <v>1</v>
      </c>
      <c r="D1811" t="s">
        <v>341</v>
      </c>
      <c r="E1811">
        <v>22</v>
      </c>
      <c r="F1811">
        <v>30</v>
      </c>
      <c r="G1811">
        <f>(Table1[[#This Row],[Min Temperature]]+Table1[[#This Row],[Max Temperature]])/2</f>
        <v>26</v>
      </c>
      <c r="H1811">
        <v>2.1</v>
      </c>
      <c r="I1811">
        <v>5.9</v>
      </c>
      <c r="J1811">
        <f>(Table1[[#This Row],[Min Dissolved Oxygen]]+Table1[[#This Row],[Max Dissolved Oxygen]])/2</f>
        <v>4</v>
      </c>
      <c r="K1811">
        <v>7.2</v>
      </c>
      <c r="L1811">
        <v>8.1</v>
      </c>
      <c r="M1811">
        <f>(Table1[[#This Row],[Min pH]]+Table1[[#This Row],[Max pH]])/2</f>
        <v>7.65</v>
      </c>
      <c r="N1811">
        <v>1132</v>
      </c>
      <c r="O1811">
        <v>1793</v>
      </c>
      <c r="P1811">
        <f>(Table1[[#This Row],[Min Conductivity]]+Table1[[#This Row],[Max Conductivity]])/2</f>
        <v>1462.5</v>
      </c>
      <c r="Q1811">
        <v>8</v>
      </c>
      <c r="R1811">
        <v>34</v>
      </c>
      <c r="S1811">
        <f>(Table1[[#This Row],[Min BOD]]+Table1[[#This Row],[Max BOD]])/2</f>
        <v>21</v>
      </c>
      <c r="T1811">
        <v>13</v>
      </c>
      <c r="U1811">
        <v>41</v>
      </c>
      <c r="V1811">
        <f>(Table1[[#This Row],[Min Nitrate N + Nitrite N]]+Table1[[#This Row],[Max Nitrate N + Nitrite N]])/2</f>
        <v>27</v>
      </c>
      <c r="W1811">
        <v>13</v>
      </c>
      <c r="X1811">
        <v>280</v>
      </c>
      <c r="Y1811">
        <f>(Table1[[#This Row],[Min Fecal Coliform]]+Table1[[#This Row],[Max Fecal Coliform]])/2</f>
        <v>146.5</v>
      </c>
      <c r="Z1811">
        <v>49</v>
      </c>
      <c r="AA1811">
        <v>1600</v>
      </c>
      <c r="AB1811">
        <f>(Table1[[#This Row],[Min Total Coliform]]+Table1[[#This Row],[Max Total Coliform]])/2</f>
        <v>824.5</v>
      </c>
      <c r="AC1811">
        <f>MIN(10, (Table1[[#This Row],[Avg BOD]]/4)*10)</f>
        <v>10</v>
      </c>
      <c r="AD1811">
        <f>MIN(10, (Table1[[#This Row],[Avg Fecal Coliform]]/600)*10)</f>
        <v>2.4416666666666669</v>
      </c>
      <c r="AE1811">
        <f>MIN(10, (Table1[[#This Row],[Avg Nitrate N + Nitrite N]]/10)*10)</f>
        <v>10</v>
      </c>
      <c r="AF1811">
        <f>IF(OR(Table1[[#This Row],[Avg pH]]&lt;6.5,Table1[[#This Row],[Avg pH]]&gt;8.5),10,0)</f>
        <v>0</v>
      </c>
      <c r="AG1811">
        <f>MAX(0, 10-(2*Table1[[#This Row],[Avg Dissolved Oxygen]]))</f>
        <v>2</v>
      </c>
      <c r="AH1811">
        <f>(Table1[[#This Row],[Fecal Score]]*0.3) + (Table1[[#This Row],[BOD Score]]*0.25) + (Table1[[#This Row],[Nitrate Score]]*0.2) + (Table1[[#This Row],[pH Score]]*0.15) + (Table1[[#This Row],[Dissolved Oxygen Score]]*0.1)</f>
        <v>5.4325000000000001</v>
      </c>
      <c r="AI1811">
        <v>2020</v>
      </c>
    </row>
    <row r="1812" spans="1:35">
      <c r="A1812">
        <v>4705</v>
      </c>
      <c r="B1812" t="s">
        <v>710</v>
      </c>
      <c r="C1812" t="s">
        <v>1</v>
      </c>
      <c r="D1812" t="s">
        <v>341</v>
      </c>
      <c r="E1812">
        <v>26</v>
      </c>
      <c r="F1812">
        <v>30</v>
      </c>
      <c r="G1812">
        <f>(Table1[[#This Row],[Min Temperature]]+Table1[[#This Row],[Max Temperature]])/2</f>
        <v>28</v>
      </c>
      <c r="H1812">
        <v>0.1</v>
      </c>
      <c r="I1812">
        <v>2.8</v>
      </c>
      <c r="J1812">
        <f>(Table1[[#This Row],[Min Dissolved Oxygen]]+Table1[[#This Row],[Max Dissolved Oxygen]])/2</f>
        <v>1.45</v>
      </c>
      <c r="K1812">
        <v>7</v>
      </c>
      <c r="L1812">
        <v>7.6</v>
      </c>
      <c r="M1812">
        <f>(Table1[[#This Row],[Min pH]]+Table1[[#This Row],[Max pH]])/2</f>
        <v>7.3</v>
      </c>
      <c r="N1812">
        <v>1700</v>
      </c>
      <c r="O1812">
        <v>1916</v>
      </c>
      <c r="P1812">
        <f>(Table1[[#This Row],[Min Conductivity]]+Table1[[#This Row],[Max Conductivity]])/2</f>
        <v>1808</v>
      </c>
      <c r="Q1812">
        <v>10</v>
      </c>
      <c r="R1812">
        <v>38</v>
      </c>
      <c r="S1812">
        <f>(Table1[[#This Row],[Min BOD]]+Table1[[#This Row],[Max BOD]])/2</f>
        <v>24</v>
      </c>
      <c r="T1812">
        <v>5</v>
      </c>
      <c r="U1812">
        <v>22.3</v>
      </c>
      <c r="V1812">
        <f>(Table1[[#This Row],[Min Nitrate N + Nitrite N]]+Table1[[#This Row],[Max Nitrate N + Nitrite N]])/2</f>
        <v>13.65</v>
      </c>
      <c r="W1812">
        <v>11</v>
      </c>
      <c r="X1812">
        <v>49</v>
      </c>
      <c r="Y1812">
        <f>(Table1[[#This Row],[Min Fecal Coliform]]+Table1[[#This Row],[Max Fecal Coliform]])/2</f>
        <v>30</v>
      </c>
      <c r="Z1812">
        <v>130</v>
      </c>
      <c r="AA1812">
        <v>430</v>
      </c>
      <c r="AB1812">
        <f>(Table1[[#This Row],[Min Total Coliform]]+Table1[[#This Row],[Max Total Coliform]])/2</f>
        <v>280</v>
      </c>
      <c r="AC1812">
        <f>MIN(10, (Table1[[#This Row],[Avg BOD]]/4)*10)</f>
        <v>10</v>
      </c>
      <c r="AD1812">
        <f>MIN(10, (Table1[[#This Row],[Avg Fecal Coliform]]/600)*10)</f>
        <v>0.5</v>
      </c>
      <c r="AE1812">
        <f>MIN(10, (Table1[[#This Row],[Avg Nitrate N + Nitrite N]]/10)*10)</f>
        <v>10</v>
      </c>
      <c r="AF1812">
        <f>IF(OR(Table1[[#This Row],[Avg pH]]&lt;6.5,Table1[[#This Row],[Avg pH]]&gt;8.5),10,0)</f>
        <v>0</v>
      </c>
      <c r="AG1812">
        <f>MAX(0, 10-(2*Table1[[#This Row],[Avg Dissolved Oxygen]]))</f>
        <v>7.1</v>
      </c>
      <c r="AH1812">
        <f>(Table1[[#This Row],[Fecal Score]]*0.3) + (Table1[[#This Row],[BOD Score]]*0.25) + (Table1[[#This Row],[Nitrate Score]]*0.2) + (Table1[[#This Row],[pH Score]]*0.15) + (Table1[[#This Row],[Dissolved Oxygen Score]]*0.1)</f>
        <v>5.36</v>
      </c>
      <c r="AI1812">
        <v>2020</v>
      </c>
    </row>
    <row r="1813" spans="1:35">
      <c r="A1813">
        <v>2344</v>
      </c>
      <c r="B1813" t="s">
        <v>715</v>
      </c>
      <c r="C1813" t="s">
        <v>8</v>
      </c>
      <c r="D1813" t="s">
        <v>341</v>
      </c>
      <c r="E1813">
        <v>26</v>
      </c>
      <c r="F1813">
        <v>30</v>
      </c>
      <c r="G1813">
        <f>(Table1[[#This Row],[Min Temperature]]+Table1[[#This Row],[Max Temperature]])/2</f>
        <v>28</v>
      </c>
      <c r="H1813">
        <v>0.3</v>
      </c>
      <c r="I1813">
        <v>2.4</v>
      </c>
      <c r="J1813">
        <f>(Table1[[#This Row],[Min Dissolved Oxygen]]+Table1[[#This Row],[Max Dissolved Oxygen]])/2</f>
        <v>1.3499999999999999</v>
      </c>
      <c r="K1813">
        <v>7.6</v>
      </c>
      <c r="L1813">
        <v>7.7</v>
      </c>
      <c r="M1813">
        <f>(Table1[[#This Row],[Min pH]]+Table1[[#This Row],[Max pH]])/2</f>
        <v>7.65</v>
      </c>
      <c r="N1813">
        <v>1499</v>
      </c>
      <c r="O1813">
        <v>1669</v>
      </c>
      <c r="P1813">
        <f>(Table1[[#This Row],[Min Conductivity]]+Table1[[#This Row],[Max Conductivity]])/2</f>
        <v>1584</v>
      </c>
      <c r="Q1813">
        <v>10</v>
      </c>
      <c r="R1813">
        <v>14</v>
      </c>
      <c r="S1813">
        <f>(Table1[[#This Row],[Min BOD]]+Table1[[#This Row],[Max BOD]])/2</f>
        <v>12</v>
      </c>
      <c r="T1813">
        <v>1.9</v>
      </c>
      <c r="U1813">
        <v>3.41</v>
      </c>
      <c r="V1813">
        <f>(Table1[[#This Row],[Min Nitrate N + Nitrite N]]+Table1[[#This Row],[Max Nitrate N + Nitrite N]])/2</f>
        <v>2.6550000000000002</v>
      </c>
      <c r="W1813">
        <v>2</v>
      </c>
      <c r="X1813">
        <v>20</v>
      </c>
      <c r="Y1813">
        <f>(Table1[[#This Row],[Min Fecal Coliform]]+Table1[[#This Row],[Max Fecal Coliform]])/2</f>
        <v>11</v>
      </c>
      <c r="Z1813">
        <v>8</v>
      </c>
      <c r="AA1813">
        <v>350</v>
      </c>
      <c r="AB1813">
        <f>(Table1[[#This Row],[Min Total Coliform]]+Table1[[#This Row],[Max Total Coliform]])/2</f>
        <v>179</v>
      </c>
      <c r="AC1813">
        <f>MIN(10, (Table1[[#This Row],[Avg BOD]]/4)*10)</f>
        <v>10</v>
      </c>
      <c r="AD1813">
        <f>MIN(10, (Table1[[#This Row],[Avg Fecal Coliform]]/600)*10)</f>
        <v>0.18333333333333335</v>
      </c>
      <c r="AE1813">
        <f>MIN(10, (Table1[[#This Row],[Avg Nitrate N + Nitrite N]]/10)*10)</f>
        <v>2.6550000000000002</v>
      </c>
      <c r="AF1813">
        <f>IF(OR(Table1[[#This Row],[Avg pH]]&lt;6.5,Table1[[#This Row],[Avg pH]]&gt;8.5),10,0)</f>
        <v>0</v>
      </c>
      <c r="AG1813">
        <f>MAX(0, 10-(2*Table1[[#This Row],[Avg Dissolved Oxygen]]))</f>
        <v>7.3000000000000007</v>
      </c>
      <c r="AH1813">
        <f>(Table1[[#This Row],[Fecal Score]]*0.3) + (Table1[[#This Row],[BOD Score]]*0.25) + (Table1[[#This Row],[Nitrate Score]]*0.2) + (Table1[[#This Row],[pH Score]]*0.15) + (Table1[[#This Row],[Dissolved Oxygen Score]]*0.1)</f>
        <v>3.8160000000000003</v>
      </c>
      <c r="AI1813">
        <v>2020</v>
      </c>
    </row>
    <row r="1814" spans="1:35">
      <c r="A1814">
        <v>2345</v>
      </c>
      <c r="B1814" t="s">
        <v>716</v>
      </c>
      <c r="C1814" t="s">
        <v>8</v>
      </c>
      <c r="D1814" t="s">
        <v>341</v>
      </c>
      <c r="E1814">
        <v>28</v>
      </c>
      <c r="F1814">
        <v>29</v>
      </c>
      <c r="G1814">
        <f>(Table1[[#This Row],[Min Temperature]]+Table1[[#This Row],[Max Temperature]])/2</f>
        <v>28.5</v>
      </c>
      <c r="H1814">
        <v>0.1</v>
      </c>
      <c r="I1814">
        <v>4.7</v>
      </c>
      <c r="J1814">
        <f>(Table1[[#This Row],[Min Dissolved Oxygen]]+Table1[[#This Row],[Max Dissolved Oxygen]])/2</f>
        <v>2.4</v>
      </c>
      <c r="K1814">
        <v>6.8</v>
      </c>
      <c r="L1814">
        <v>8.4</v>
      </c>
      <c r="M1814">
        <f>(Table1[[#This Row],[Min pH]]+Table1[[#This Row],[Max pH]])/2</f>
        <v>7.6</v>
      </c>
      <c r="N1814">
        <v>2491</v>
      </c>
      <c r="O1814">
        <v>14650</v>
      </c>
      <c r="P1814">
        <f>(Table1[[#This Row],[Min Conductivity]]+Table1[[#This Row],[Max Conductivity]])/2</f>
        <v>8570.5</v>
      </c>
      <c r="Q1814">
        <v>21</v>
      </c>
      <c r="R1814">
        <v>82</v>
      </c>
      <c r="S1814">
        <f>(Table1[[#This Row],[Min BOD]]+Table1[[#This Row],[Max BOD]])/2</f>
        <v>51.5</v>
      </c>
      <c r="T1814">
        <v>1.9</v>
      </c>
      <c r="U1814">
        <v>11</v>
      </c>
      <c r="V1814">
        <f>(Table1[[#This Row],[Min Nitrate N + Nitrite N]]+Table1[[#This Row],[Max Nitrate N + Nitrite N]])/2</f>
        <v>6.45</v>
      </c>
      <c r="W1814">
        <v>2</v>
      </c>
      <c r="X1814">
        <v>58</v>
      </c>
      <c r="Y1814">
        <f>(Table1[[#This Row],[Min Fecal Coliform]]+Table1[[#This Row],[Max Fecal Coliform]])/2</f>
        <v>30</v>
      </c>
      <c r="Z1814">
        <v>18</v>
      </c>
      <c r="AA1814">
        <v>430</v>
      </c>
      <c r="AB1814">
        <f>(Table1[[#This Row],[Min Total Coliform]]+Table1[[#This Row],[Max Total Coliform]])/2</f>
        <v>224</v>
      </c>
      <c r="AC1814">
        <f>MIN(10, (Table1[[#This Row],[Avg BOD]]/4)*10)</f>
        <v>10</v>
      </c>
      <c r="AD1814">
        <f>MIN(10, (Table1[[#This Row],[Avg Fecal Coliform]]/600)*10)</f>
        <v>0.5</v>
      </c>
      <c r="AE1814">
        <f>MIN(10, (Table1[[#This Row],[Avg Nitrate N + Nitrite N]]/10)*10)</f>
        <v>6.45</v>
      </c>
      <c r="AF1814">
        <f>IF(OR(Table1[[#This Row],[Avg pH]]&lt;6.5,Table1[[#This Row],[Avg pH]]&gt;8.5),10,0)</f>
        <v>0</v>
      </c>
      <c r="AG1814">
        <f>MAX(0, 10-(2*Table1[[#This Row],[Avg Dissolved Oxygen]]))</f>
        <v>5.2</v>
      </c>
      <c r="AH1814">
        <f>(Table1[[#This Row],[Fecal Score]]*0.3) + (Table1[[#This Row],[BOD Score]]*0.25) + (Table1[[#This Row],[Nitrate Score]]*0.2) + (Table1[[#This Row],[pH Score]]*0.15) + (Table1[[#This Row],[Dissolved Oxygen Score]]*0.1)</f>
        <v>4.46</v>
      </c>
      <c r="AI1814">
        <v>2020</v>
      </c>
    </row>
    <row r="1815" spans="1:35">
      <c r="A1815">
        <v>2346</v>
      </c>
      <c r="B1815" t="s">
        <v>717</v>
      </c>
      <c r="C1815" t="s">
        <v>8</v>
      </c>
      <c r="D1815" t="s">
        <v>341</v>
      </c>
      <c r="E1815">
        <v>27</v>
      </c>
      <c r="F1815">
        <v>29</v>
      </c>
      <c r="G1815">
        <f>(Table1[[#This Row],[Min Temperature]]+Table1[[#This Row],[Max Temperature]])/2</f>
        <v>28</v>
      </c>
      <c r="H1815">
        <v>4.2</v>
      </c>
      <c r="I1815">
        <v>6.7</v>
      </c>
      <c r="J1815">
        <f>(Table1[[#This Row],[Min Dissolved Oxygen]]+Table1[[#This Row],[Max Dissolved Oxygen]])/2</f>
        <v>5.45</v>
      </c>
      <c r="K1815">
        <v>7.5</v>
      </c>
      <c r="L1815">
        <v>8.5</v>
      </c>
      <c r="M1815">
        <f>(Table1[[#This Row],[Min pH]]+Table1[[#This Row],[Max pH]])/2</f>
        <v>8</v>
      </c>
      <c r="N1815">
        <v>350</v>
      </c>
      <c r="O1815">
        <v>590</v>
      </c>
      <c r="P1815">
        <f>(Table1[[#This Row],[Min Conductivity]]+Table1[[#This Row],[Max Conductivity]])/2</f>
        <v>470</v>
      </c>
      <c r="Q1815">
        <v>2.1</v>
      </c>
      <c r="R1815">
        <v>3.2</v>
      </c>
      <c r="S1815">
        <f>(Table1[[#This Row],[Min BOD]]+Table1[[#This Row],[Max BOD]])/2</f>
        <v>2.6500000000000004</v>
      </c>
      <c r="T1815">
        <v>0.6</v>
      </c>
      <c r="U1815">
        <v>2</v>
      </c>
      <c r="V1815">
        <f>(Table1[[#This Row],[Min Nitrate N + Nitrite N]]+Table1[[#This Row],[Max Nitrate N + Nitrite N]])/2</f>
        <v>1.3</v>
      </c>
      <c r="W1815">
        <v>2</v>
      </c>
      <c r="X1815">
        <v>2</v>
      </c>
      <c r="Y1815">
        <f>(Table1[[#This Row],[Min Fecal Coliform]]+Table1[[#This Row],[Max Fecal Coliform]])/2</f>
        <v>2</v>
      </c>
      <c r="Z1815">
        <v>6</v>
      </c>
      <c r="AA1815">
        <v>58</v>
      </c>
      <c r="AB1815">
        <f>(Table1[[#This Row],[Min Total Coliform]]+Table1[[#This Row],[Max Total Coliform]])/2</f>
        <v>32</v>
      </c>
      <c r="AC1815">
        <f>MIN(10, (Table1[[#This Row],[Avg BOD]]/4)*10)</f>
        <v>6.6250000000000009</v>
      </c>
      <c r="AD1815">
        <f>MIN(10, (Table1[[#This Row],[Avg Fecal Coliform]]/600)*10)</f>
        <v>3.3333333333333333E-2</v>
      </c>
      <c r="AE1815">
        <f>MIN(10, (Table1[[#This Row],[Avg Nitrate N + Nitrite N]]/10)*10)</f>
        <v>1.3</v>
      </c>
      <c r="AF1815">
        <f>IF(OR(Table1[[#This Row],[Avg pH]]&lt;6.5,Table1[[#This Row],[Avg pH]]&gt;8.5),10,0)</f>
        <v>0</v>
      </c>
      <c r="AG1815">
        <f>MAX(0, 10-(2*Table1[[#This Row],[Avg Dissolved Oxygen]]))</f>
        <v>0</v>
      </c>
      <c r="AH1815">
        <f>(Table1[[#This Row],[Fecal Score]]*0.3) + (Table1[[#This Row],[BOD Score]]*0.25) + (Table1[[#This Row],[Nitrate Score]]*0.2) + (Table1[[#This Row],[pH Score]]*0.15) + (Table1[[#This Row],[Dissolved Oxygen Score]]*0.1)</f>
        <v>1.9262500000000002</v>
      </c>
      <c r="AI1815">
        <v>2020</v>
      </c>
    </row>
    <row r="1816" spans="1:35">
      <c r="A1816">
        <v>2347</v>
      </c>
      <c r="B1816" t="s">
        <v>357</v>
      </c>
      <c r="C1816" t="s">
        <v>8</v>
      </c>
      <c r="D1816" t="s">
        <v>341</v>
      </c>
      <c r="E1816">
        <v>18</v>
      </c>
      <c r="F1816">
        <v>32</v>
      </c>
      <c r="G1816">
        <f>(Table1[[#This Row],[Min Temperature]]+Table1[[#This Row],[Max Temperature]])/2</f>
        <v>25</v>
      </c>
      <c r="H1816">
        <v>0.1</v>
      </c>
      <c r="I1816">
        <v>0.3</v>
      </c>
      <c r="J1816">
        <f>(Table1[[#This Row],[Min Dissolved Oxygen]]+Table1[[#This Row],[Max Dissolved Oxygen]])/2</f>
        <v>0.2</v>
      </c>
      <c r="K1816">
        <v>6.3</v>
      </c>
      <c r="L1816">
        <v>7.6</v>
      </c>
      <c r="M1816">
        <f>(Table1[[#This Row],[Min pH]]+Table1[[#This Row],[Max pH]])/2</f>
        <v>6.9499999999999993</v>
      </c>
      <c r="N1816">
        <v>1409</v>
      </c>
      <c r="O1816">
        <v>12540</v>
      </c>
      <c r="P1816">
        <f>(Table1[[#This Row],[Min Conductivity]]+Table1[[#This Row],[Max Conductivity]])/2</f>
        <v>6974.5</v>
      </c>
      <c r="Q1816">
        <v>51</v>
      </c>
      <c r="R1816">
        <v>486</v>
      </c>
      <c r="S1816">
        <f>(Table1[[#This Row],[Min BOD]]+Table1[[#This Row],[Max BOD]])/2</f>
        <v>268.5</v>
      </c>
      <c r="T1816">
        <v>0.64</v>
      </c>
      <c r="U1816">
        <v>61.63</v>
      </c>
      <c r="V1816">
        <f>(Table1[[#This Row],[Min Nitrate N + Nitrite N]]+Table1[[#This Row],[Max Nitrate N + Nitrite N]])/2</f>
        <v>31.135000000000002</v>
      </c>
      <c r="W1816">
        <v>2</v>
      </c>
      <c r="X1816">
        <v>350</v>
      </c>
      <c r="Y1816">
        <f>(Table1[[#This Row],[Min Fecal Coliform]]+Table1[[#This Row],[Max Fecal Coliform]])/2</f>
        <v>176</v>
      </c>
      <c r="Z1816">
        <v>28</v>
      </c>
      <c r="AA1816">
        <v>1600</v>
      </c>
      <c r="AB1816">
        <f>(Table1[[#This Row],[Min Total Coliform]]+Table1[[#This Row],[Max Total Coliform]])/2</f>
        <v>814</v>
      </c>
      <c r="AC1816">
        <f>MIN(10, (Table1[[#This Row],[Avg BOD]]/4)*10)</f>
        <v>10</v>
      </c>
      <c r="AD1816">
        <f>MIN(10, (Table1[[#This Row],[Avg Fecal Coliform]]/600)*10)</f>
        <v>2.9333333333333336</v>
      </c>
      <c r="AE1816">
        <f>MIN(10, (Table1[[#This Row],[Avg Nitrate N + Nitrite N]]/10)*10)</f>
        <v>10</v>
      </c>
      <c r="AF1816">
        <f>IF(OR(Table1[[#This Row],[Avg pH]]&lt;6.5,Table1[[#This Row],[Avg pH]]&gt;8.5),10,0)</f>
        <v>0</v>
      </c>
      <c r="AG1816">
        <f>MAX(0, 10-(2*Table1[[#This Row],[Avg Dissolved Oxygen]]))</f>
        <v>9.6</v>
      </c>
      <c r="AH1816">
        <f>(Table1[[#This Row],[Fecal Score]]*0.3) + (Table1[[#This Row],[BOD Score]]*0.25) + (Table1[[#This Row],[Nitrate Score]]*0.2) + (Table1[[#This Row],[pH Score]]*0.15) + (Table1[[#This Row],[Dissolved Oxygen Score]]*0.1)</f>
        <v>6.34</v>
      </c>
      <c r="AI1816">
        <v>2020</v>
      </c>
    </row>
    <row r="1817" spans="1:35">
      <c r="A1817">
        <v>2357</v>
      </c>
      <c r="B1817" t="s">
        <v>718</v>
      </c>
      <c r="C1817" t="s">
        <v>8</v>
      </c>
      <c r="D1817" t="s">
        <v>341</v>
      </c>
      <c r="E1817">
        <v>27</v>
      </c>
      <c r="F1817">
        <v>30</v>
      </c>
      <c r="G1817">
        <f>(Table1[[#This Row],[Min Temperature]]+Table1[[#This Row],[Max Temperature]])/2</f>
        <v>28.5</v>
      </c>
      <c r="H1817">
        <v>0.1</v>
      </c>
      <c r="I1817">
        <v>4.8</v>
      </c>
      <c r="J1817">
        <f>(Table1[[#This Row],[Min Dissolved Oxygen]]+Table1[[#This Row],[Max Dissolved Oxygen]])/2</f>
        <v>2.4499999999999997</v>
      </c>
      <c r="K1817">
        <v>7.1</v>
      </c>
      <c r="L1817">
        <v>8.6999999999999993</v>
      </c>
      <c r="M1817">
        <f>(Table1[[#This Row],[Min pH]]+Table1[[#This Row],[Max pH]])/2</f>
        <v>7.8999999999999995</v>
      </c>
      <c r="N1817">
        <v>814</v>
      </c>
      <c r="O1817">
        <v>1256</v>
      </c>
      <c r="P1817">
        <f>(Table1[[#This Row],[Min Conductivity]]+Table1[[#This Row],[Max Conductivity]])/2</f>
        <v>1035</v>
      </c>
      <c r="Q1817">
        <v>6</v>
      </c>
      <c r="R1817">
        <v>18</v>
      </c>
      <c r="S1817">
        <f>(Table1[[#This Row],[Min BOD]]+Table1[[#This Row],[Max BOD]])/2</f>
        <v>12</v>
      </c>
      <c r="T1817">
        <v>0.2</v>
      </c>
      <c r="U1817">
        <v>8</v>
      </c>
      <c r="V1817">
        <f>(Table1[[#This Row],[Min Nitrate N + Nitrite N]]+Table1[[#This Row],[Max Nitrate N + Nitrite N]])/2</f>
        <v>4.0999999999999996</v>
      </c>
      <c r="W1817">
        <v>2</v>
      </c>
      <c r="X1817">
        <v>36</v>
      </c>
      <c r="Y1817">
        <f>(Table1[[#This Row],[Min Fecal Coliform]]+Table1[[#This Row],[Max Fecal Coliform]])/2</f>
        <v>19</v>
      </c>
      <c r="Z1817">
        <v>140</v>
      </c>
      <c r="AA1817">
        <v>1600</v>
      </c>
      <c r="AB1817">
        <f>(Table1[[#This Row],[Min Total Coliform]]+Table1[[#This Row],[Max Total Coliform]])/2</f>
        <v>870</v>
      </c>
      <c r="AC1817">
        <f>MIN(10, (Table1[[#This Row],[Avg BOD]]/4)*10)</f>
        <v>10</v>
      </c>
      <c r="AD1817">
        <f>MIN(10, (Table1[[#This Row],[Avg Fecal Coliform]]/600)*10)</f>
        <v>0.31666666666666671</v>
      </c>
      <c r="AE1817">
        <f>MIN(10, (Table1[[#This Row],[Avg Nitrate N + Nitrite N]]/10)*10)</f>
        <v>4.0999999999999996</v>
      </c>
      <c r="AF1817">
        <f>IF(OR(Table1[[#This Row],[Avg pH]]&lt;6.5,Table1[[#This Row],[Avg pH]]&gt;8.5),10,0)</f>
        <v>0</v>
      </c>
      <c r="AG1817">
        <f>MAX(0, 10-(2*Table1[[#This Row],[Avg Dissolved Oxygen]]))</f>
        <v>5.1000000000000005</v>
      </c>
      <c r="AH1817">
        <f>(Table1[[#This Row],[Fecal Score]]*0.3) + (Table1[[#This Row],[BOD Score]]*0.25) + (Table1[[#This Row],[Nitrate Score]]*0.2) + (Table1[[#This Row],[pH Score]]*0.15) + (Table1[[#This Row],[Dissolved Oxygen Score]]*0.1)</f>
        <v>3.9250000000000003</v>
      </c>
      <c r="AI1817">
        <v>2020</v>
      </c>
    </row>
    <row r="1818" spans="1:35">
      <c r="A1818">
        <v>2359</v>
      </c>
      <c r="B1818" t="s">
        <v>719</v>
      </c>
      <c r="C1818" t="s">
        <v>8</v>
      </c>
      <c r="D1818" t="s">
        <v>341</v>
      </c>
      <c r="E1818">
        <v>26</v>
      </c>
      <c r="F1818">
        <v>32</v>
      </c>
      <c r="G1818">
        <f>(Table1[[#This Row],[Min Temperature]]+Table1[[#This Row],[Max Temperature]])/2</f>
        <v>29</v>
      </c>
      <c r="H1818">
        <v>0.1</v>
      </c>
      <c r="I1818">
        <v>1.1000000000000001</v>
      </c>
      <c r="J1818">
        <f>(Table1[[#This Row],[Min Dissolved Oxygen]]+Table1[[#This Row],[Max Dissolved Oxygen]])/2</f>
        <v>0.60000000000000009</v>
      </c>
      <c r="K1818">
        <v>7.1</v>
      </c>
      <c r="L1818">
        <v>7.8</v>
      </c>
      <c r="M1818">
        <f>(Table1[[#This Row],[Min pH]]+Table1[[#This Row],[Max pH]])/2</f>
        <v>7.4499999999999993</v>
      </c>
      <c r="N1818">
        <v>914</v>
      </c>
      <c r="O1818">
        <v>1615</v>
      </c>
      <c r="P1818">
        <f>(Table1[[#This Row],[Min Conductivity]]+Table1[[#This Row],[Max Conductivity]])/2</f>
        <v>1264.5</v>
      </c>
      <c r="Q1818">
        <v>12</v>
      </c>
      <c r="R1818">
        <v>60</v>
      </c>
      <c r="S1818">
        <f>(Table1[[#This Row],[Min BOD]]+Table1[[#This Row],[Max BOD]])/2</f>
        <v>36</v>
      </c>
      <c r="T1818">
        <v>0.2</v>
      </c>
      <c r="U1818">
        <v>20</v>
      </c>
      <c r="V1818">
        <f>(Table1[[#This Row],[Min Nitrate N + Nitrite N]]+Table1[[#This Row],[Max Nitrate N + Nitrite N]])/2</f>
        <v>10.1</v>
      </c>
      <c r="W1818">
        <v>12</v>
      </c>
      <c r="X1818">
        <v>49</v>
      </c>
      <c r="Y1818">
        <f>(Table1[[#This Row],[Min Fecal Coliform]]+Table1[[#This Row],[Max Fecal Coliform]])/2</f>
        <v>30.5</v>
      </c>
      <c r="Z1818">
        <v>210</v>
      </c>
      <c r="AA1818">
        <v>1600</v>
      </c>
      <c r="AB1818">
        <f>(Table1[[#This Row],[Min Total Coliform]]+Table1[[#This Row],[Max Total Coliform]])/2</f>
        <v>905</v>
      </c>
      <c r="AC1818">
        <f>MIN(10, (Table1[[#This Row],[Avg BOD]]/4)*10)</f>
        <v>10</v>
      </c>
      <c r="AD1818">
        <f>MIN(10, (Table1[[#This Row],[Avg Fecal Coliform]]/600)*10)</f>
        <v>0.5083333333333333</v>
      </c>
      <c r="AE1818">
        <f>MIN(10, (Table1[[#This Row],[Avg Nitrate N + Nitrite N]]/10)*10)</f>
        <v>10</v>
      </c>
      <c r="AF1818">
        <f>IF(OR(Table1[[#This Row],[Avg pH]]&lt;6.5,Table1[[#This Row],[Avg pH]]&gt;8.5),10,0)</f>
        <v>0</v>
      </c>
      <c r="AG1818">
        <f>MAX(0, 10-(2*Table1[[#This Row],[Avg Dissolved Oxygen]]))</f>
        <v>8.8000000000000007</v>
      </c>
      <c r="AH1818">
        <f>(Table1[[#This Row],[Fecal Score]]*0.3) + (Table1[[#This Row],[BOD Score]]*0.25) + (Table1[[#This Row],[Nitrate Score]]*0.2) + (Table1[[#This Row],[pH Score]]*0.15) + (Table1[[#This Row],[Dissolved Oxygen Score]]*0.1)</f>
        <v>5.5324999999999998</v>
      </c>
      <c r="AI1818">
        <v>2020</v>
      </c>
    </row>
    <row r="1819" spans="1:35">
      <c r="A1819">
        <v>3075</v>
      </c>
      <c r="B1819" t="s">
        <v>360</v>
      </c>
      <c r="C1819" t="s">
        <v>8</v>
      </c>
      <c r="D1819" t="s">
        <v>341</v>
      </c>
      <c r="E1819">
        <v>26</v>
      </c>
      <c r="F1819">
        <v>30</v>
      </c>
      <c r="G1819">
        <f>(Table1[[#This Row],[Min Temperature]]+Table1[[#This Row],[Max Temperature]])/2</f>
        <v>28</v>
      </c>
      <c r="H1819">
        <v>0.1</v>
      </c>
      <c r="I1819">
        <v>4</v>
      </c>
      <c r="J1819">
        <f>(Table1[[#This Row],[Min Dissolved Oxygen]]+Table1[[#This Row],[Max Dissolved Oxygen]])/2</f>
        <v>2.0499999999999998</v>
      </c>
      <c r="K1819">
        <v>6.8</v>
      </c>
      <c r="L1819">
        <v>8.1999999999999993</v>
      </c>
      <c r="M1819">
        <f>(Table1[[#This Row],[Min pH]]+Table1[[#This Row],[Max pH]])/2</f>
        <v>7.5</v>
      </c>
      <c r="N1819">
        <v>762</v>
      </c>
      <c r="O1819">
        <v>1549</v>
      </c>
      <c r="P1819">
        <f>(Table1[[#This Row],[Min Conductivity]]+Table1[[#This Row],[Max Conductivity]])/2</f>
        <v>1155.5</v>
      </c>
      <c r="Q1819">
        <v>5</v>
      </c>
      <c r="R1819">
        <v>32</v>
      </c>
      <c r="S1819">
        <f>(Table1[[#This Row],[Min BOD]]+Table1[[#This Row],[Max BOD]])/2</f>
        <v>18.5</v>
      </c>
      <c r="T1819">
        <v>0.8</v>
      </c>
      <c r="U1819">
        <v>18</v>
      </c>
      <c r="V1819">
        <f>(Table1[[#This Row],[Min Nitrate N + Nitrite N]]+Table1[[#This Row],[Max Nitrate N + Nitrite N]])/2</f>
        <v>9.4</v>
      </c>
      <c r="W1819">
        <v>2</v>
      </c>
      <c r="X1819">
        <v>70</v>
      </c>
      <c r="Y1819">
        <f>(Table1[[#This Row],[Min Fecal Coliform]]+Table1[[#This Row],[Max Fecal Coliform]])/2</f>
        <v>36</v>
      </c>
      <c r="Z1819">
        <v>140</v>
      </c>
      <c r="AA1819">
        <v>540</v>
      </c>
      <c r="AB1819">
        <f>(Table1[[#This Row],[Min Total Coliform]]+Table1[[#This Row],[Max Total Coliform]])/2</f>
        <v>340</v>
      </c>
      <c r="AC1819">
        <f>MIN(10, (Table1[[#This Row],[Avg BOD]]/4)*10)</f>
        <v>10</v>
      </c>
      <c r="AD1819">
        <f>MIN(10, (Table1[[#This Row],[Avg Fecal Coliform]]/600)*10)</f>
        <v>0.6</v>
      </c>
      <c r="AE1819">
        <f>MIN(10, (Table1[[#This Row],[Avg Nitrate N + Nitrite N]]/10)*10)</f>
        <v>9.4</v>
      </c>
      <c r="AF1819">
        <f>IF(OR(Table1[[#This Row],[Avg pH]]&lt;6.5,Table1[[#This Row],[Avg pH]]&gt;8.5),10,0)</f>
        <v>0</v>
      </c>
      <c r="AG1819">
        <f>MAX(0, 10-(2*Table1[[#This Row],[Avg Dissolved Oxygen]]))</f>
        <v>5.9</v>
      </c>
      <c r="AH1819">
        <f>(Table1[[#This Row],[Fecal Score]]*0.3) + (Table1[[#This Row],[BOD Score]]*0.25) + (Table1[[#This Row],[Nitrate Score]]*0.2) + (Table1[[#This Row],[pH Score]]*0.15) + (Table1[[#This Row],[Dissolved Oxygen Score]]*0.1)</f>
        <v>5.15</v>
      </c>
      <c r="AI1819">
        <v>2020</v>
      </c>
    </row>
    <row r="1820" spans="1:35">
      <c r="A1820">
        <v>3076</v>
      </c>
      <c r="B1820" t="s">
        <v>361</v>
      </c>
      <c r="C1820" t="s">
        <v>8</v>
      </c>
      <c r="D1820" t="s">
        <v>341</v>
      </c>
      <c r="E1820">
        <v>26</v>
      </c>
      <c r="F1820">
        <v>32</v>
      </c>
      <c r="G1820">
        <f>(Table1[[#This Row],[Min Temperature]]+Table1[[#This Row],[Max Temperature]])/2</f>
        <v>29</v>
      </c>
      <c r="H1820">
        <v>0.1</v>
      </c>
      <c r="I1820">
        <v>2.9</v>
      </c>
      <c r="J1820">
        <f>(Table1[[#This Row],[Min Dissolved Oxygen]]+Table1[[#This Row],[Max Dissolved Oxygen]])/2</f>
        <v>1.5</v>
      </c>
      <c r="K1820">
        <v>7</v>
      </c>
      <c r="L1820">
        <v>7.8</v>
      </c>
      <c r="M1820">
        <f>(Table1[[#This Row],[Min pH]]+Table1[[#This Row],[Max pH]])/2</f>
        <v>7.4</v>
      </c>
      <c r="N1820">
        <v>994</v>
      </c>
      <c r="O1820">
        <v>1864</v>
      </c>
      <c r="P1820">
        <f>(Table1[[#This Row],[Min Conductivity]]+Table1[[#This Row],[Max Conductivity]])/2</f>
        <v>1429</v>
      </c>
      <c r="Q1820">
        <v>8</v>
      </c>
      <c r="R1820">
        <v>34</v>
      </c>
      <c r="S1820">
        <f>(Table1[[#This Row],[Min BOD]]+Table1[[#This Row],[Max BOD]])/2</f>
        <v>21</v>
      </c>
      <c r="T1820">
        <v>1.57</v>
      </c>
      <c r="U1820">
        <v>18</v>
      </c>
      <c r="V1820">
        <f>(Table1[[#This Row],[Min Nitrate N + Nitrite N]]+Table1[[#This Row],[Max Nitrate N + Nitrite N]])/2</f>
        <v>9.7850000000000001</v>
      </c>
      <c r="W1820">
        <v>2</v>
      </c>
      <c r="X1820">
        <v>84</v>
      </c>
      <c r="Y1820">
        <f>(Table1[[#This Row],[Min Fecal Coliform]]+Table1[[#This Row],[Max Fecal Coliform]])/2</f>
        <v>43</v>
      </c>
      <c r="Z1820">
        <v>230</v>
      </c>
      <c r="AA1820">
        <v>540</v>
      </c>
      <c r="AB1820">
        <f>(Table1[[#This Row],[Min Total Coliform]]+Table1[[#This Row],[Max Total Coliform]])/2</f>
        <v>385</v>
      </c>
      <c r="AC1820">
        <f>MIN(10, (Table1[[#This Row],[Avg BOD]]/4)*10)</f>
        <v>10</v>
      </c>
      <c r="AD1820">
        <f>MIN(10, (Table1[[#This Row],[Avg Fecal Coliform]]/600)*10)</f>
        <v>0.71666666666666667</v>
      </c>
      <c r="AE1820">
        <f>MIN(10, (Table1[[#This Row],[Avg Nitrate N + Nitrite N]]/10)*10)</f>
        <v>9.7850000000000001</v>
      </c>
      <c r="AF1820">
        <f>IF(OR(Table1[[#This Row],[Avg pH]]&lt;6.5,Table1[[#This Row],[Avg pH]]&gt;8.5),10,0)</f>
        <v>0</v>
      </c>
      <c r="AG1820">
        <f>MAX(0, 10-(2*Table1[[#This Row],[Avg Dissolved Oxygen]]))</f>
        <v>7</v>
      </c>
      <c r="AH1820">
        <f>(Table1[[#This Row],[Fecal Score]]*0.3) + (Table1[[#This Row],[BOD Score]]*0.25) + (Table1[[#This Row],[Nitrate Score]]*0.2) + (Table1[[#This Row],[pH Score]]*0.15) + (Table1[[#This Row],[Dissolved Oxygen Score]]*0.1)</f>
        <v>5.3719999999999999</v>
      </c>
      <c r="AI1820">
        <v>2020</v>
      </c>
    </row>
    <row r="1821" spans="1:35">
      <c r="A1821">
        <v>3077</v>
      </c>
      <c r="B1821" t="s">
        <v>362</v>
      </c>
      <c r="C1821" t="s">
        <v>8</v>
      </c>
      <c r="D1821" t="s">
        <v>341</v>
      </c>
      <c r="E1821">
        <v>27</v>
      </c>
      <c r="F1821">
        <v>29</v>
      </c>
      <c r="G1821">
        <f>(Table1[[#This Row],[Min Temperature]]+Table1[[#This Row],[Max Temperature]])/2</f>
        <v>28</v>
      </c>
      <c r="H1821">
        <v>0.1</v>
      </c>
      <c r="I1821">
        <v>4.5999999999999996</v>
      </c>
      <c r="J1821">
        <f>(Table1[[#This Row],[Min Dissolved Oxygen]]+Table1[[#This Row],[Max Dissolved Oxygen]])/2</f>
        <v>2.3499999999999996</v>
      </c>
      <c r="K1821">
        <v>7</v>
      </c>
      <c r="L1821">
        <v>7.9</v>
      </c>
      <c r="M1821">
        <f>(Table1[[#This Row],[Min pH]]+Table1[[#This Row],[Max pH]])/2</f>
        <v>7.45</v>
      </c>
      <c r="N1821">
        <v>1139</v>
      </c>
      <c r="O1821">
        <v>1667</v>
      </c>
      <c r="P1821">
        <f>(Table1[[#This Row],[Min Conductivity]]+Table1[[#This Row],[Max Conductivity]])/2</f>
        <v>1403</v>
      </c>
      <c r="Q1821">
        <v>8</v>
      </c>
      <c r="R1821">
        <v>12</v>
      </c>
      <c r="S1821">
        <f>(Table1[[#This Row],[Min BOD]]+Table1[[#This Row],[Max BOD]])/2</f>
        <v>10</v>
      </c>
      <c r="T1821">
        <v>1.2</v>
      </c>
      <c r="U1821">
        <v>4.0999999999999996</v>
      </c>
      <c r="V1821">
        <f>(Table1[[#This Row],[Min Nitrate N + Nitrite N]]+Table1[[#This Row],[Max Nitrate N + Nitrite N]])/2</f>
        <v>2.65</v>
      </c>
      <c r="W1821">
        <v>15</v>
      </c>
      <c r="X1821">
        <v>49</v>
      </c>
      <c r="Y1821">
        <f>(Table1[[#This Row],[Min Fecal Coliform]]+Table1[[#This Row],[Max Fecal Coliform]])/2</f>
        <v>32</v>
      </c>
      <c r="Z1821">
        <v>210</v>
      </c>
      <c r="AA1821">
        <v>920</v>
      </c>
      <c r="AB1821">
        <f>(Table1[[#This Row],[Min Total Coliform]]+Table1[[#This Row],[Max Total Coliform]])/2</f>
        <v>565</v>
      </c>
      <c r="AC1821">
        <f>MIN(10, (Table1[[#This Row],[Avg BOD]]/4)*10)</f>
        <v>10</v>
      </c>
      <c r="AD1821">
        <f>MIN(10, (Table1[[#This Row],[Avg Fecal Coliform]]/600)*10)</f>
        <v>0.53333333333333333</v>
      </c>
      <c r="AE1821">
        <f>MIN(10, (Table1[[#This Row],[Avg Nitrate N + Nitrite N]]/10)*10)</f>
        <v>2.6500000000000004</v>
      </c>
      <c r="AF1821">
        <f>IF(OR(Table1[[#This Row],[Avg pH]]&lt;6.5,Table1[[#This Row],[Avg pH]]&gt;8.5),10,0)</f>
        <v>0</v>
      </c>
      <c r="AG1821">
        <f>MAX(0, 10-(2*Table1[[#This Row],[Avg Dissolved Oxygen]]))</f>
        <v>5.3000000000000007</v>
      </c>
      <c r="AH1821">
        <f>(Table1[[#This Row],[Fecal Score]]*0.3) + (Table1[[#This Row],[BOD Score]]*0.25) + (Table1[[#This Row],[Nitrate Score]]*0.2) + (Table1[[#This Row],[pH Score]]*0.15) + (Table1[[#This Row],[Dissolved Oxygen Score]]*0.1)</f>
        <v>3.7200000000000006</v>
      </c>
      <c r="AI1821">
        <v>2020</v>
      </c>
    </row>
    <row r="1822" spans="1:35">
      <c r="A1822">
        <v>3078</v>
      </c>
      <c r="B1822" t="s">
        <v>363</v>
      </c>
      <c r="C1822" t="s">
        <v>8</v>
      </c>
      <c r="D1822" t="s">
        <v>341</v>
      </c>
      <c r="E1822">
        <v>26</v>
      </c>
      <c r="F1822">
        <v>32</v>
      </c>
      <c r="G1822">
        <f>(Table1[[#This Row],[Min Temperature]]+Table1[[#This Row],[Max Temperature]])/2</f>
        <v>29</v>
      </c>
      <c r="H1822">
        <v>0.1</v>
      </c>
      <c r="I1822">
        <v>2.8</v>
      </c>
      <c r="J1822">
        <f>(Table1[[#This Row],[Min Dissolved Oxygen]]+Table1[[#This Row],[Max Dissolved Oxygen]])/2</f>
        <v>1.45</v>
      </c>
      <c r="K1822">
        <v>7</v>
      </c>
      <c r="L1822">
        <v>7.7</v>
      </c>
      <c r="M1822">
        <f>(Table1[[#This Row],[Min pH]]+Table1[[#This Row],[Max pH]])/2</f>
        <v>7.35</v>
      </c>
      <c r="N1822">
        <v>998</v>
      </c>
      <c r="O1822">
        <v>1716</v>
      </c>
      <c r="P1822">
        <f>(Table1[[#This Row],[Min Conductivity]]+Table1[[#This Row],[Max Conductivity]])/2</f>
        <v>1357</v>
      </c>
      <c r="Q1822">
        <v>8</v>
      </c>
      <c r="R1822">
        <v>38</v>
      </c>
      <c r="S1822">
        <f>(Table1[[#This Row],[Min BOD]]+Table1[[#This Row],[Max BOD]])/2</f>
        <v>23</v>
      </c>
      <c r="T1822">
        <v>1.5</v>
      </c>
      <c r="U1822">
        <v>14</v>
      </c>
      <c r="V1822">
        <f>(Table1[[#This Row],[Min Nitrate N + Nitrite N]]+Table1[[#This Row],[Max Nitrate N + Nitrite N]])/2</f>
        <v>7.75</v>
      </c>
      <c r="W1822">
        <v>22</v>
      </c>
      <c r="X1822">
        <v>130</v>
      </c>
      <c r="Y1822">
        <f>(Table1[[#This Row],[Min Fecal Coliform]]+Table1[[#This Row],[Max Fecal Coliform]])/2</f>
        <v>76</v>
      </c>
      <c r="Z1822">
        <v>350</v>
      </c>
      <c r="AA1822">
        <v>920</v>
      </c>
      <c r="AB1822">
        <f>(Table1[[#This Row],[Min Total Coliform]]+Table1[[#This Row],[Max Total Coliform]])/2</f>
        <v>635</v>
      </c>
      <c r="AC1822">
        <f>MIN(10, (Table1[[#This Row],[Avg BOD]]/4)*10)</f>
        <v>10</v>
      </c>
      <c r="AD1822">
        <f>MIN(10, (Table1[[#This Row],[Avg Fecal Coliform]]/600)*10)</f>
        <v>1.2666666666666668</v>
      </c>
      <c r="AE1822">
        <f>MIN(10, (Table1[[#This Row],[Avg Nitrate N + Nitrite N]]/10)*10)</f>
        <v>7.75</v>
      </c>
      <c r="AF1822">
        <f>IF(OR(Table1[[#This Row],[Avg pH]]&lt;6.5,Table1[[#This Row],[Avg pH]]&gt;8.5),10,0)</f>
        <v>0</v>
      </c>
      <c r="AG1822">
        <f>MAX(0, 10-(2*Table1[[#This Row],[Avg Dissolved Oxygen]]))</f>
        <v>7.1</v>
      </c>
      <c r="AH1822">
        <f>(Table1[[#This Row],[Fecal Score]]*0.3) + (Table1[[#This Row],[BOD Score]]*0.25) + (Table1[[#This Row],[Nitrate Score]]*0.2) + (Table1[[#This Row],[pH Score]]*0.15) + (Table1[[#This Row],[Dissolved Oxygen Score]]*0.1)</f>
        <v>5.14</v>
      </c>
      <c r="AI1822">
        <v>2020</v>
      </c>
    </row>
    <row r="1823" spans="1:35">
      <c r="A1823">
        <v>4236</v>
      </c>
      <c r="B1823" t="s">
        <v>493</v>
      </c>
      <c r="C1823" t="s">
        <v>8</v>
      </c>
      <c r="D1823" t="s">
        <v>341</v>
      </c>
      <c r="E1823">
        <v>28</v>
      </c>
      <c r="F1823">
        <v>28</v>
      </c>
      <c r="G1823">
        <f>(Table1[[#This Row],[Min Temperature]]+Table1[[#This Row],[Max Temperature]])/2</f>
        <v>28</v>
      </c>
      <c r="H1823">
        <v>0.3</v>
      </c>
      <c r="I1823">
        <v>0.3</v>
      </c>
      <c r="J1823">
        <f>(Table1[[#This Row],[Min Dissolved Oxygen]]+Table1[[#This Row],[Max Dissolved Oxygen]])/2</f>
        <v>0.3</v>
      </c>
      <c r="K1823">
        <v>7.5</v>
      </c>
      <c r="L1823">
        <v>7.5</v>
      </c>
      <c r="M1823">
        <f>(Table1[[#This Row],[Min pH]]+Table1[[#This Row],[Max pH]])/2</f>
        <v>7.5</v>
      </c>
      <c r="N1823">
        <v>1498</v>
      </c>
      <c r="O1823">
        <v>1498</v>
      </c>
      <c r="P1823">
        <f>(Table1[[#This Row],[Min Conductivity]]+Table1[[#This Row],[Max Conductivity]])/2</f>
        <v>1498</v>
      </c>
      <c r="Q1823">
        <v>15</v>
      </c>
      <c r="R1823">
        <v>15</v>
      </c>
      <c r="S1823">
        <f>(Table1[[#This Row],[Min BOD]]+Table1[[#This Row],[Max BOD]])/2</f>
        <v>15</v>
      </c>
      <c r="T1823">
        <v>2.83</v>
      </c>
      <c r="U1823">
        <v>2.83</v>
      </c>
      <c r="V1823">
        <f>(Table1[[#This Row],[Min Nitrate N + Nitrite N]]+Table1[[#This Row],[Max Nitrate N + Nitrite N]])/2</f>
        <v>2.83</v>
      </c>
      <c r="W1823" s="1">
        <v>881.63300970873797</v>
      </c>
      <c r="X1823" s="1">
        <v>297613.623300971</v>
      </c>
      <c r="Y1823" s="1">
        <f>(Table1[[#This Row],[Min Fecal Coliform]]+Table1[[#This Row],[Max Fecal Coliform]])/2</f>
        <v>149247.62815533986</v>
      </c>
      <c r="Z1823" s="1">
        <v>7234.2093023255802</v>
      </c>
      <c r="AA1823" s="1">
        <v>2663074.23643411</v>
      </c>
      <c r="AB1823" s="1">
        <f>(Table1[[#This Row],[Min Total Coliform]]+Table1[[#This Row],[Max Total Coliform]])/2</f>
        <v>1335154.2228682179</v>
      </c>
      <c r="AC1823" s="1">
        <f>MIN(10, (Table1[[#This Row],[Avg BOD]]/4)*10)</f>
        <v>10</v>
      </c>
      <c r="AD1823" s="1">
        <f>MIN(10, (Table1[[#This Row],[Avg Fecal Coliform]]/600)*10)</f>
        <v>10</v>
      </c>
      <c r="AE1823" s="1">
        <f>MIN(10, (Table1[[#This Row],[Avg Nitrate N + Nitrite N]]/10)*10)</f>
        <v>2.83</v>
      </c>
      <c r="AF1823" s="1">
        <f>IF(OR(Table1[[#This Row],[Avg pH]]&lt;6.5,Table1[[#This Row],[Avg pH]]&gt;8.5),10,0)</f>
        <v>0</v>
      </c>
      <c r="AG1823" s="1">
        <f>MAX(0, 10-(2*Table1[[#This Row],[Avg Dissolved Oxygen]]))</f>
        <v>9.4</v>
      </c>
      <c r="AH1823" s="1">
        <f>(Table1[[#This Row],[Fecal Score]]*0.3) + (Table1[[#This Row],[BOD Score]]*0.25) + (Table1[[#This Row],[Nitrate Score]]*0.2) + (Table1[[#This Row],[pH Score]]*0.15) + (Table1[[#This Row],[Dissolved Oxygen Score]]*0.1)</f>
        <v>7.0060000000000002</v>
      </c>
      <c r="AI1823">
        <v>2020</v>
      </c>
    </row>
    <row r="1824" spans="1:35">
      <c r="A1824">
        <v>4665</v>
      </c>
      <c r="B1824" t="s">
        <v>720</v>
      </c>
      <c r="C1824" t="s">
        <v>8</v>
      </c>
      <c r="D1824" t="s">
        <v>341</v>
      </c>
      <c r="E1824">
        <v>27</v>
      </c>
      <c r="F1824">
        <v>29</v>
      </c>
      <c r="G1824">
        <f>(Table1[[#This Row],[Min Temperature]]+Table1[[#This Row],[Max Temperature]])/2</f>
        <v>28</v>
      </c>
      <c r="H1824">
        <v>3.4</v>
      </c>
      <c r="I1824">
        <v>5.7</v>
      </c>
      <c r="J1824">
        <f>(Table1[[#This Row],[Min Dissolved Oxygen]]+Table1[[#This Row],[Max Dissolved Oxygen]])/2</f>
        <v>4.55</v>
      </c>
      <c r="K1824">
        <v>7.4</v>
      </c>
      <c r="L1824">
        <v>8.4</v>
      </c>
      <c r="M1824">
        <f>(Table1[[#This Row],[Min pH]]+Table1[[#This Row],[Max pH]])/2</f>
        <v>7.9</v>
      </c>
      <c r="N1824">
        <v>480</v>
      </c>
      <c r="O1824">
        <v>990</v>
      </c>
      <c r="P1824">
        <f>(Table1[[#This Row],[Min Conductivity]]+Table1[[#This Row],[Max Conductivity]])/2</f>
        <v>735</v>
      </c>
      <c r="Q1824">
        <v>2.2999999999999998</v>
      </c>
      <c r="R1824">
        <v>5</v>
      </c>
      <c r="S1824">
        <f>(Table1[[#This Row],[Min BOD]]+Table1[[#This Row],[Max BOD]])/2</f>
        <v>3.65</v>
      </c>
      <c r="T1824">
        <v>0.5</v>
      </c>
      <c r="U1824">
        <v>2.2000000000000002</v>
      </c>
      <c r="V1824">
        <f>(Table1[[#This Row],[Min Nitrate N + Nitrite N]]+Table1[[#This Row],[Max Nitrate N + Nitrite N]])/2</f>
        <v>1.35</v>
      </c>
      <c r="W1824">
        <v>2</v>
      </c>
      <c r="X1824">
        <v>23</v>
      </c>
      <c r="Y1824">
        <f>(Table1[[#This Row],[Min Fecal Coliform]]+Table1[[#This Row],[Max Fecal Coliform]])/2</f>
        <v>12.5</v>
      </c>
      <c r="Z1824">
        <v>18</v>
      </c>
      <c r="AA1824">
        <v>130</v>
      </c>
      <c r="AB1824">
        <f>(Table1[[#This Row],[Min Total Coliform]]+Table1[[#This Row],[Max Total Coliform]])/2</f>
        <v>74</v>
      </c>
      <c r="AC1824">
        <f>MIN(10, (Table1[[#This Row],[Avg BOD]]/4)*10)</f>
        <v>9.125</v>
      </c>
      <c r="AD1824">
        <f>MIN(10, (Table1[[#This Row],[Avg Fecal Coliform]]/600)*10)</f>
        <v>0.20833333333333331</v>
      </c>
      <c r="AE1824">
        <f>MIN(10, (Table1[[#This Row],[Avg Nitrate N + Nitrite N]]/10)*10)</f>
        <v>1.35</v>
      </c>
      <c r="AF1824">
        <f>IF(OR(Table1[[#This Row],[Avg pH]]&lt;6.5,Table1[[#This Row],[Avg pH]]&gt;8.5),10,0)</f>
        <v>0</v>
      </c>
      <c r="AG1824">
        <f>MAX(0, 10-(2*Table1[[#This Row],[Avg Dissolved Oxygen]]))</f>
        <v>0.90000000000000036</v>
      </c>
      <c r="AH1824">
        <f>(Table1[[#This Row],[Fecal Score]]*0.3) + (Table1[[#This Row],[BOD Score]]*0.25) + (Table1[[#This Row],[Nitrate Score]]*0.2) + (Table1[[#This Row],[pH Score]]*0.15) + (Table1[[#This Row],[Dissolved Oxygen Score]]*0.1)</f>
        <v>2.7037499999999999</v>
      </c>
      <c r="AI1824">
        <v>2020</v>
      </c>
    </row>
    <row r="1825" spans="1:35">
      <c r="A1825">
        <v>4675</v>
      </c>
      <c r="B1825" t="s">
        <v>721</v>
      </c>
      <c r="C1825" t="s">
        <v>8</v>
      </c>
      <c r="D1825" t="s">
        <v>341</v>
      </c>
      <c r="E1825">
        <v>25</v>
      </c>
      <c r="F1825">
        <v>29</v>
      </c>
      <c r="G1825">
        <f>(Table1[[#This Row],[Min Temperature]]+Table1[[#This Row],[Max Temperature]])/2</f>
        <v>27</v>
      </c>
      <c r="H1825">
        <v>0.8</v>
      </c>
      <c r="I1825">
        <v>5</v>
      </c>
      <c r="J1825">
        <f>(Table1[[#This Row],[Min Dissolved Oxygen]]+Table1[[#This Row],[Max Dissolved Oxygen]])/2</f>
        <v>2.9</v>
      </c>
      <c r="K1825">
        <v>6.9</v>
      </c>
      <c r="L1825">
        <v>8.3000000000000007</v>
      </c>
      <c r="M1825">
        <f>(Table1[[#This Row],[Min pH]]+Table1[[#This Row],[Max pH]])/2</f>
        <v>7.6000000000000005</v>
      </c>
      <c r="N1825">
        <v>600</v>
      </c>
      <c r="O1825">
        <v>880</v>
      </c>
      <c r="P1825">
        <f>(Table1[[#This Row],[Min Conductivity]]+Table1[[#This Row],[Max Conductivity]])/2</f>
        <v>740</v>
      </c>
      <c r="Q1825">
        <v>3</v>
      </c>
      <c r="R1825">
        <v>16</v>
      </c>
      <c r="S1825">
        <f>(Table1[[#This Row],[Min BOD]]+Table1[[#This Row],[Max BOD]])/2</f>
        <v>9.5</v>
      </c>
      <c r="T1825">
        <v>1.2</v>
      </c>
      <c r="U1825">
        <v>32</v>
      </c>
      <c r="V1825">
        <f>(Table1[[#This Row],[Min Nitrate N + Nitrite N]]+Table1[[#This Row],[Max Nitrate N + Nitrite N]])/2</f>
        <v>16.600000000000001</v>
      </c>
      <c r="W1825">
        <v>2</v>
      </c>
      <c r="X1825">
        <v>32</v>
      </c>
      <c r="Y1825">
        <f>(Table1[[#This Row],[Min Fecal Coliform]]+Table1[[#This Row],[Max Fecal Coliform]])/2</f>
        <v>17</v>
      </c>
      <c r="Z1825">
        <v>21</v>
      </c>
      <c r="AA1825">
        <v>350</v>
      </c>
      <c r="AB1825">
        <f>(Table1[[#This Row],[Min Total Coliform]]+Table1[[#This Row],[Max Total Coliform]])/2</f>
        <v>185.5</v>
      </c>
      <c r="AC1825">
        <f>MIN(10, (Table1[[#This Row],[Avg BOD]]/4)*10)</f>
        <v>10</v>
      </c>
      <c r="AD1825">
        <f>MIN(10, (Table1[[#This Row],[Avg Fecal Coliform]]/600)*10)</f>
        <v>0.28333333333333333</v>
      </c>
      <c r="AE1825">
        <f>MIN(10, (Table1[[#This Row],[Avg Nitrate N + Nitrite N]]/10)*10)</f>
        <v>10</v>
      </c>
      <c r="AF1825">
        <f>IF(OR(Table1[[#This Row],[Avg pH]]&lt;6.5,Table1[[#This Row],[Avg pH]]&gt;8.5),10,0)</f>
        <v>0</v>
      </c>
      <c r="AG1825">
        <f>MAX(0, 10-(2*Table1[[#This Row],[Avg Dissolved Oxygen]]))</f>
        <v>4.2</v>
      </c>
      <c r="AH1825">
        <f>(Table1[[#This Row],[Fecal Score]]*0.3) + (Table1[[#This Row],[BOD Score]]*0.25) + (Table1[[#This Row],[Nitrate Score]]*0.2) + (Table1[[#This Row],[pH Score]]*0.15) + (Table1[[#This Row],[Dissolved Oxygen Score]]*0.1)</f>
        <v>5.0049999999999999</v>
      </c>
      <c r="AI1825">
        <v>2020</v>
      </c>
    </row>
    <row r="1826" spans="1:35">
      <c r="A1826">
        <v>1447</v>
      </c>
      <c r="B1826" t="s">
        <v>364</v>
      </c>
      <c r="C1826" t="s">
        <v>35</v>
      </c>
      <c r="D1826" t="s">
        <v>341</v>
      </c>
      <c r="E1826">
        <v>27</v>
      </c>
      <c r="F1826">
        <v>28</v>
      </c>
      <c r="G1826">
        <f>(Table1[[#This Row],[Min Temperature]]+Table1[[#This Row],[Max Temperature]])/2</f>
        <v>27.5</v>
      </c>
      <c r="H1826">
        <v>5.6</v>
      </c>
      <c r="I1826">
        <v>6.5</v>
      </c>
      <c r="J1826">
        <f>(Table1[[#This Row],[Min Dissolved Oxygen]]+Table1[[#This Row],[Max Dissolved Oxygen]])/2</f>
        <v>6.05</v>
      </c>
      <c r="K1826">
        <v>7.5</v>
      </c>
      <c r="L1826">
        <v>8.8000000000000007</v>
      </c>
      <c r="M1826">
        <f>(Table1[[#This Row],[Min pH]]+Table1[[#This Row],[Max pH]])/2</f>
        <v>8.15</v>
      </c>
      <c r="N1826">
        <v>187</v>
      </c>
      <c r="O1826">
        <v>380</v>
      </c>
      <c r="P1826">
        <f>(Table1[[#This Row],[Min Conductivity]]+Table1[[#This Row],[Max Conductivity]])/2</f>
        <v>283.5</v>
      </c>
      <c r="Q1826">
        <v>2</v>
      </c>
      <c r="R1826">
        <v>3</v>
      </c>
      <c r="S1826">
        <f>(Table1[[#This Row],[Min BOD]]+Table1[[#This Row],[Max BOD]])/2</f>
        <v>2.5</v>
      </c>
      <c r="T1826">
        <v>0.3</v>
      </c>
      <c r="U1826">
        <v>2</v>
      </c>
      <c r="V1826">
        <f>(Table1[[#This Row],[Min Nitrate N + Nitrite N]]+Table1[[#This Row],[Max Nitrate N + Nitrite N]])/2</f>
        <v>1.1499999999999999</v>
      </c>
      <c r="W1826">
        <v>2</v>
      </c>
      <c r="X1826">
        <v>2</v>
      </c>
      <c r="Y1826">
        <f>(Table1[[#This Row],[Min Fecal Coliform]]+Table1[[#This Row],[Max Fecal Coliform]])/2</f>
        <v>2</v>
      </c>
      <c r="Z1826">
        <v>4</v>
      </c>
      <c r="AA1826">
        <v>39</v>
      </c>
      <c r="AB1826">
        <f>(Table1[[#This Row],[Min Total Coliform]]+Table1[[#This Row],[Max Total Coliform]])/2</f>
        <v>21.5</v>
      </c>
      <c r="AC1826">
        <f>MIN(10, (Table1[[#This Row],[Avg BOD]]/4)*10)</f>
        <v>6.25</v>
      </c>
      <c r="AD1826">
        <f>MIN(10, (Table1[[#This Row],[Avg Fecal Coliform]]/600)*10)</f>
        <v>3.3333333333333333E-2</v>
      </c>
      <c r="AE1826">
        <f>MIN(10, (Table1[[#This Row],[Avg Nitrate N + Nitrite N]]/10)*10)</f>
        <v>1.1499999999999999</v>
      </c>
      <c r="AF1826">
        <f>IF(OR(Table1[[#This Row],[Avg pH]]&lt;6.5,Table1[[#This Row],[Avg pH]]&gt;8.5),10,0)</f>
        <v>0</v>
      </c>
      <c r="AG1826">
        <f>MAX(0, 10-(2*Table1[[#This Row],[Avg Dissolved Oxygen]]))</f>
        <v>0</v>
      </c>
      <c r="AH1826">
        <f>(Table1[[#This Row],[Fecal Score]]*0.3) + (Table1[[#This Row],[BOD Score]]*0.25) + (Table1[[#This Row],[Nitrate Score]]*0.2) + (Table1[[#This Row],[pH Score]]*0.15) + (Table1[[#This Row],[Dissolved Oxygen Score]]*0.1)</f>
        <v>1.8025</v>
      </c>
      <c r="AI1826">
        <v>2020</v>
      </c>
    </row>
    <row r="1827" spans="1:35">
      <c r="A1827">
        <v>1464</v>
      </c>
      <c r="B1827" t="s">
        <v>482</v>
      </c>
      <c r="C1827" t="s">
        <v>35</v>
      </c>
      <c r="D1827" t="s">
        <v>341</v>
      </c>
      <c r="E1827">
        <v>16</v>
      </c>
      <c r="F1827">
        <v>28</v>
      </c>
      <c r="G1827">
        <f>(Table1[[#This Row],[Min Temperature]]+Table1[[#This Row],[Max Temperature]])/2</f>
        <v>22</v>
      </c>
      <c r="H1827">
        <v>5.6</v>
      </c>
      <c r="I1827">
        <v>6.9</v>
      </c>
      <c r="J1827">
        <f>(Table1[[#This Row],[Min Dissolved Oxygen]]+Table1[[#This Row],[Max Dissolved Oxygen]])/2</f>
        <v>6.25</v>
      </c>
      <c r="K1827">
        <v>7</v>
      </c>
      <c r="L1827">
        <v>7.5</v>
      </c>
      <c r="M1827">
        <f>(Table1[[#This Row],[Min pH]]+Table1[[#This Row],[Max pH]])/2</f>
        <v>7.25</v>
      </c>
      <c r="N1827">
        <v>408</v>
      </c>
      <c r="O1827">
        <v>582</v>
      </c>
      <c r="P1827">
        <f>(Table1[[#This Row],[Min Conductivity]]+Table1[[#This Row],[Max Conductivity]])/2</f>
        <v>495</v>
      </c>
      <c r="Q1827">
        <v>3</v>
      </c>
      <c r="R1827">
        <v>4</v>
      </c>
      <c r="S1827">
        <f>(Table1[[#This Row],[Min BOD]]+Table1[[#This Row],[Max BOD]])/2</f>
        <v>3.5</v>
      </c>
      <c r="T1827">
        <v>2.14</v>
      </c>
      <c r="U1827">
        <v>7.32</v>
      </c>
      <c r="V1827">
        <f>(Table1[[#This Row],[Min Nitrate N + Nitrite N]]+Table1[[#This Row],[Max Nitrate N + Nitrite N]])/2</f>
        <v>4.7300000000000004</v>
      </c>
      <c r="W1827">
        <v>2</v>
      </c>
      <c r="X1827">
        <v>13</v>
      </c>
      <c r="Y1827">
        <f>(Table1[[#This Row],[Min Fecal Coliform]]+Table1[[#This Row],[Max Fecal Coliform]])/2</f>
        <v>7.5</v>
      </c>
      <c r="Z1827">
        <v>27</v>
      </c>
      <c r="AA1827">
        <v>110</v>
      </c>
      <c r="AB1827">
        <f>(Table1[[#This Row],[Min Total Coliform]]+Table1[[#This Row],[Max Total Coliform]])/2</f>
        <v>68.5</v>
      </c>
      <c r="AC1827">
        <f>MIN(10, (Table1[[#This Row],[Avg BOD]]/4)*10)</f>
        <v>8.75</v>
      </c>
      <c r="AD1827">
        <f>MIN(10, (Table1[[#This Row],[Avg Fecal Coliform]]/600)*10)</f>
        <v>0.125</v>
      </c>
      <c r="AE1827">
        <f>MIN(10, (Table1[[#This Row],[Avg Nitrate N + Nitrite N]]/10)*10)</f>
        <v>4.7300000000000004</v>
      </c>
      <c r="AF1827">
        <f>IF(OR(Table1[[#This Row],[Avg pH]]&lt;6.5,Table1[[#This Row],[Avg pH]]&gt;8.5),10,0)</f>
        <v>0</v>
      </c>
      <c r="AG1827">
        <f>MAX(0, 10-(2*Table1[[#This Row],[Avg Dissolved Oxygen]]))</f>
        <v>0</v>
      </c>
      <c r="AH1827">
        <f>(Table1[[#This Row],[Fecal Score]]*0.3) + (Table1[[#This Row],[BOD Score]]*0.25) + (Table1[[#This Row],[Nitrate Score]]*0.2) + (Table1[[#This Row],[pH Score]]*0.15) + (Table1[[#This Row],[Dissolved Oxygen Score]]*0.1)</f>
        <v>3.1710000000000003</v>
      </c>
      <c r="AI1827">
        <v>2020</v>
      </c>
    </row>
    <row r="1828" spans="1:35">
      <c r="A1828">
        <v>1780</v>
      </c>
      <c r="B1828" t="s">
        <v>722</v>
      </c>
      <c r="C1828" t="s">
        <v>35</v>
      </c>
      <c r="D1828" t="s">
        <v>341</v>
      </c>
      <c r="E1828">
        <v>17</v>
      </c>
      <c r="F1828">
        <v>34</v>
      </c>
      <c r="G1828">
        <f>(Table1[[#This Row],[Min Temperature]]+Table1[[#This Row],[Max Temperature]])/2</f>
        <v>25.5</v>
      </c>
      <c r="H1828">
        <v>5.6</v>
      </c>
      <c r="I1828">
        <v>6.6</v>
      </c>
      <c r="J1828">
        <f>(Table1[[#This Row],[Min Dissolved Oxygen]]+Table1[[#This Row],[Max Dissolved Oxygen]])/2</f>
        <v>6.1</v>
      </c>
      <c r="K1828">
        <v>6.9</v>
      </c>
      <c r="L1828">
        <v>7.4</v>
      </c>
      <c r="M1828">
        <f>(Table1[[#This Row],[Min pH]]+Table1[[#This Row],[Max pH]])/2</f>
        <v>7.15</v>
      </c>
      <c r="N1828">
        <v>773</v>
      </c>
      <c r="O1828">
        <v>2938</v>
      </c>
      <c r="P1828">
        <f>(Table1[[#This Row],[Min Conductivity]]+Table1[[#This Row],[Max Conductivity]])/2</f>
        <v>1855.5</v>
      </c>
      <c r="Q1828">
        <v>3.8</v>
      </c>
      <c r="R1828">
        <v>7</v>
      </c>
      <c r="S1828">
        <f>(Table1[[#This Row],[Min BOD]]+Table1[[#This Row],[Max BOD]])/2</f>
        <v>5.4</v>
      </c>
      <c r="T1828">
        <v>6.19</v>
      </c>
      <c r="U1828">
        <v>20.350000000000001</v>
      </c>
      <c r="V1828">
        <f>(Table1[[#This Row],[Min Nitrate N + Nitrite N]]+Table1[[#This Row],[Max Nitrate N + Nitrite N]])/2</f>
        <v>13.270000000000001</v>
      </c>
      <c r="W1828">
        <v>2</v>
      </c>
      <c r="X1828">
        <v>13</v>
      </c>
      <c r="Y1828">
        <f>(Table1[[#This Row],[Min Fecal Coliform]]+Table1[[#This Row],[Max Fecal Coliform]])/2</f>
        <v>7.5</v>
      </c>
      <c r="Z1828">
        <v>13</v>
      </c>
      <c r="AA1828">
        <v>120</v>
      </c>
      <c r="AB1828">
        <f>(Table1[[#This Row],[Min Total Coliform]]+Table1[[#This Row],[Max Total Coliform]])/2</f>
        <v>66.5</v>
      </c>
      <c r="AC1828">
        <f>MIN(10, (Table1[[#This Row],[Avg BOD]]/4)*10)</f>
        <v>10</v>
      </c>
      <c r="AD1828">
        <f>MIN(10, (Table1[[#This Row],[Avg Fecal Coliform]]/600)*10)</f>
        <v>0.125</v>
      </c>
      <c r="AE1828">
        <f>MIN(10, (Table1[[#This Row],[Avg Nitrate N + Nitrite N]]/10)*10)</f>
        <v>10</v>
      </c>
      <c r="AF1828">
        <f>IF(OR(Table1[[#This Row],[Avg pH]]&lt;6.5,Table1[[#This Row],[Avg pH]]&gt;8.5),10,0)</f>
        <v>0</v>
      </c>
      <c r="AG1828">
        <f>MAX(0, 10-(2*Table1[[#This Row],[Avg Dissolved Oxygen]]))</f>
        <v>0</v>
      </c>
      <c r="AH1828">
        <f>(Table1[[#This Row],[Fecal Score]]*0.3) + (Table1[[#This Row],[BOD Score]]*0.25) + (Table1[[#This Row],[Nitrate Score]]*0.2) + (Table1[[#This Row],[pH Score]]*0.15) + (Table1[[#This Row],[Dissolved Oxygen Score]]*0.1)</f>
        <v>4.5374999999999996</v>
      </c>
      <c r="AI1828">
        <v>2020</v>
      </c>
    </row>
    <row r="1829" spans="1:35">
      <c r="A1829">
        <v>1783</v>
      </c>
      <c r="B1829" t="s">
        <v>483</v>
      </c>
      <c r="C1829" t="s">
        <v>35</v>
      </c>
      <c r="D1829" t="s">
        <v>341</v>
      </c>
      <c r="E1829">
        <v>18</v>
      </c>
      <c r="F1829">
        <v>30</v>
      </c>
      <c r="G1829">
        <f>(Table1[[#This Row],[Min Temperature]]+Table1[[#This Row],[Max Temperature]])/2</f>
        <v>24</v>
      </c>
      <c r="H1829">
        <v>4.9000000000000004</v>
      </c>
      <c r="I1829">
        <v>7.2</v>
      </c>
      <c r="J1829">
        <f>(Table1[[#This Row],[Min Dissolved Oxygen]]+Table1[[#This Row],[Max Dissolved Oxygen]])/2</f>
        <v>6.0500000000000007</v>
      </c>
      <c r="K1829">
        <v>6.7</v>
      </c>
      <c r="L1829">
        <v>7.4</v>
      </c>
      <c r="M1829">
        <f>(Table1[[#This Row],[Min pH]]+Table1[[#This Row],[Max pH]])/2</f>
        <v>7.0500000000000007</v>
      </c>
      <c r="N1829">
        <v>1120</v>
      </c>
      <c r="O1829">
        <v>6250</v>
      </c>
      <c r="P1829">
        <f>(Table1[[#This Row],[Min Conductivity]]+Table1[[#This Row],[Max Conductivity]])/2</f>
        <v>3685</v>
      </c>
      <c r="Q1829">
        <v>4</v>
      </c>
      <c r="R1829">
        <v>9</v>
      </c>
      <c r="S1829">
        <f>(Table1[[#This Row],[Min BOD]]+Table1[[#This Row],[Max BOD]])/2</f>
        <v>6.5</v>
      </c>
      <c r="T1829">
        <v>8.11</v>
      </c>
      <c r="U1829">
        <v>31.24</v>
      </c>
      <c r="V1829">
        <f>(Table1[[#This Row],[Min Nitrate N + Nitrite N]]+Table1[[#This Row],[Max Nitrate N + Nitrite N]])/2</f>
        <v>19.674999999999997</v>
      </c>
      <c r="W1829">
        <v>2</v>
      </c>
      <c r="X1829">
        <v>26</v>
      </c>
      <c r="Y1829">
        <f>(Table1[[#This Row],[Min Fecal Coliform]]+Table1[[#This Row],[Max Fecal Coliform]])/2</f>
        <v>14</v>
      </c>
      <c r="Z1829">
        <v>16</v>
      </c>
      <c r="AA1829">
        <v>110</v>
      </c>
      <c r="AB1829">
        <f>(Table1[[#This Row],[Min Total Coliform]]+Table1[[#This Row],[Max Total Coliform]])/2</f>
        <v>63</v>
      </c>
      <c r="AC1829">
        <f>MIN(10, (Table1[[#This Row],[Avg BOD]]/4)*10)</f>
        <v>10</v>
      </c>
      <c r="AD1829">
        <f>MIN(10, (Table1[[#This Row],[Avg Fecal Coliform]]/600)*10)</f>
        <v>0.23333333333333334</v>
      </c>
      <c r="AE1829">
        <f>MIN(10, (Table1[[#This Row],[Avg Nitrate N + Nitrite N]]/10)*10)</f>
        <v>10</v>
      </c>
      <c r="AF1829">
        <f>IF(OR(Table1[[#This Row],[Avg pH]]&lt;6.5,Table1[[#This Row],[Avg pH]]&gt;8.5),10,0)</f>
        <v>0</v>
      </c>
      <c r="AG1829">
        <f>MAX(0, 10-(2*Table1[[#This Row],[Avg Dissolved Oxygen]]))</f>
        <v>0</v>
      </c>
      <c r="AH1829">
        <f>(Table1[[#This Row],[Fecal Score]]*0.3) + (Table1[[#This Row],[BOD Score]]*0.25) + (Table1[[#This Row],[Nitrate Score]]*0.2) + (Table1[[#This Row],[pH Score]]*0.15) + (Table1[[#This Row],[Dissolved Oxygen Score]]*0.1)</f>
        <v>4.57</v>
      </c>
      <c r="AI1829">
        <v>2020</v>
      </c>
    </row>
    <row r="1830" spans="1:35">
      <c r="A1830">
        <v>2343</v>
      </c>
      <c r="B1830" t="s">
        <v>368</v>
      </c>
      <c r="C1830" t="s">
        <v>35</v>
      </c>
      <c r="D1830" t="s">
        <v>341</v>
      </c>
      <c r="E1830">
        <v>27</v>
      </c>
      <c r="F1830">
        <v>33</v>
      </c>
      <c r="G1830">
        <f>(Table1[[#This Row],[Min Temperature]]+Table1[[#This Row],[Max Temperature]])/2</f>
        <v>30</v>
      </c>
      <c r="H1830">
        <v>0.1</v>
      </c>
      <c r="I1830">
        <v>3.8</v>
      </c>
      <c r="J1830">
        <f>(Table1[[#This Row],[Min Dissolved Oxygen]]+Table1[[#This Row],[Max Dissolved Oxygen]])/2</f>
        <v>1.95</v>
      </c>
      <c r="K1830">
        <v>6.8</v>
      </c>
      <c r="L1830">
        <v>8.5</v>
      </c>
      <c r="M1830">
        <f>(Table1[[#This Row],[Min pH]]+Table1[[#This Row],[Max pH]])/2</f>
        <v>7.65</v>
      </c>
      <c r="N1830">
        <v>1670</v>
      </c>
      <c r="O1830">
        <v>6110</v>
      </c>
      <c r="P1830">
        <f>(Table1[[#This Row],[Min Conductivity]]+Table1[[#This Row],[Max Conductivity]])/2</f>
        <v>3890</v>
      </c>
      <c r="Q1830">
        <v>16</v>
      </c>
      <c r="R1830">
        <v>68</v>
      </c>
      <c r="S1830">
        <f>(Table1[[#This Row],[Min BOD]]+Table1[[#This Row],[Max BOD]])/2</f>
        <v>42</v>
      </c>
      <c r="T1830">
        <v>0.5</v>
      </c>
      <c r="U1830">
        <v>18</v>
      </c>
      <c r="V1830">
        <f>(Table1[[#This Row],[Min Nitrate N + Nitrite N]]+Table1[[#This Row],[Max Nitrate N + Nitrite N]])/2</f>
        <v>9.25</v>
      </c>
      <c r="W1830">
        <v>2</v>
      </c>
      <c r="X1830">
        <v>36</v>
      </c>
      <c r="Y1830">
        <f>(Table1[[#This Row],[Min Fecal Coliform]]+Table1[[#This Row],[Max Fecal Coliform]])/2</f>
        <v>19</v>
      </c>
      <c r="Z1830">
        <v>14</v>
      </c>
      <c r="AA1830">
        <v>540</v>
      </c>
      <c r="AB1830">
        <f>(Table1[[#This Row],[Min Total Coliform]]+Table1[[#This Row],[Max Total Coliform]])/2</f>
        <v>277</v>
      </c>
      <c r="AC1830">
        <f>MIN(10, (Table1[[#This Row],[Avg BOD]]/4)*10)</f>
        <v>10</v>
      </c>
      <c r="AD1830">
        <f>MIN(10, (Table1[[#This Row],[Avg Fecal Coliform]]/600)*10)</f>
        <v>0.31666666666666671</v>
      </c>
      <c r="AE1830">
        <f>MIN(10, (Table1[[#This Row],[Avg Nitrate N + Nitrite N]]/10)*10)</f>
        <v>9.25</v>
      </c>
      <c r="AF1830">
        <f>IF(OR(Table1[[#This Row],[Avg pH]]&lt;6.5,Table1[[#This Row],[Avg pH]]&gt;8.5),10,0)</f>
        <v>0</v>
      </c>
      <c r="AG1830">
        <f>MAX(0, 10-(2*Table1[[#This Row],[Avg Dissolved Oxygen]]))</f>
        <v>6.1</v>
      </c>
      <c r="AH1830">
        <f>(Table1[[#This Row],[Fecal Score]]*0.3) + (Table1[[#This Row],[BOD Score]]*0.25) + (Table1[[#This Row],[Nitrate Score]]*0.2) + (Table1[[#This Row],[pH Score]]*0.15) + (Table1[[#This Row],[Dissolved Oxygen Score]]*0.1)</f>
        <v>5.0550000000000006</v>
      </c>
      <c r="AI1830">
        <v>2020</v>
      </c>
    </row>
    <row r="1831" spans="1:35">
      <c r="A1831">
        <v>2348</v>
      </c>
      <c r="B1831" t="s">
        <v>369</v>
      </c>
      <c r="C1831" t="s">
        <v>35</v>
      </c>
      <c r="D1831" t="s">
        <v>341</v>
      </c>
      <c r="E1831">
        <v>21</v>
      </c>
      <c r="F1831">
        <v>25</v>
      </c>
      <c r="G1831">
        <f>(Table1[[#This Row],[Min Temperature]]+Table1[[#This Row],[Max Temperature]])/2</f>
        <v>23</v>
      </c>
      <c r="H1831">
        <v>4.0999999999999996</v>
      </c>
      <c r="I1831">
        <v>6.3</v>
      </c>
      <c r="J1831">
        <f>(Table1[[#This Row],[Min Dissolved Oxygen]]+Table1[[#This Row],[Max Dissolved Oxygen]])/2</f>
        <v>5.1999999999999993</v>
      </c>
      <c r="K1831">
        <v>6.9</v>
      </c>
      <c r="L1831">
        <v>7.4</v>
      </c>
      <c r="M1831">
        <f>(Table1[[#This Row],[Min pH]]+Table1[[#This Row],[Max pH]])/2</f>
        <v>7.15</v>
      </c>
      <c r="N1831">
        <v>2080</v>
      </c>
      <c r="O1831">
        <v>3510</v>
      </c>
      <c r="P1831">
        <f>(Table1[[#This Row],[Min Conductivity]]+Table1[[#This Row],[Max Conductivity]])/2</f>
        <v>2795</v>
      </c>
      <c r="Q1831">
        <v>3</v>
      </c>
      <c r="R1831">
        <v>5.4</v>
      </c>
      <c r="S1831">
        <f>(Table1[[#This Row],[Min BOD]]+Table1[[#This Row],[Max BOD]])/2</f>
        <v>4.2</v>
      </c>
      <c r="T1831">
        <v>12.18</v>
      </c>
      <c r="U1831">
        <v>57.32</v>
      </c>
      <c r="V1831">
        <f>(Table1[[#This Row],[Min Nitrate N + Nitrite N]]+Table1[[#This Row],[Max Nitrate N + Nitrite N]])/2</f>
        <v>34.75</v>
      </c>
      <c r="W1831">
        <v>2</v>
      </c>
      <c r="X1831">
        <v>4</v>
      </c>
      <c r="Y1831">
        <f>(Table1[[#This Row],[Min Fecal Coliform]]+Table1[[#This Row],[Max Fecal Coliform]])/2</f>
        <v>3</v>
      </c>
      <c r="Z1831">
        <v>8</v>
      </c>
      <c r="AA1831">
        <v>79</v>
      </c>
      <c r="AB1831">
        <f>(Table1[[#This Row],[Min Total Coliform]]+Table1[[#This Row],[Max Total Coliform]])/2</f>
        <v>43.5</v>
      </c>
      <c r="AC1831">
        <f>MIN(10, (Table1[[#This Row],[Avg BOD]]/4)*10)</f>
        <v>10</v>
      </c>
      <c r="AD1831">
        <f>MIN(10, (Table1[[#This Row],[Avg Fecal Coliform]]/600)*10)</f>
        <v>0.05</v>
      </c>
      <c r="AE1831">
        <f>MIN(10, (Table1[[#This Row],[Avg Nitrate N + Nitrite N]]/10)*10)</f>
        <v>10</v>
      </c>
      <c r="AF1831">
        <f>IF(OR(Table1[[#This Row],[Avg pH]]&lt;6.5,Table1[[#This Row],[Avg pH]]&gt;8.5),10,0)</f>
        <v>0</v>
      </c>
      <c r="AG1831">
        <f>MAX(0, 10-(2*Table1[[#This Row],[Avg Dissolved Oxygen]]))</f>
        <v>0</v>
      </c>
      <c r="AH1831">
        <f>(Table1[[#This Row],[Fecal Score]]*0.3) + (Table1[[#This Row],[BOD Score]]*0.25) + (Table1[[#This Row],[Nitrate Score]]*0.2) + (Table1[[#This Row],[pH Score]]*0.15) + (Table1[[#This Row],[Dissolved Oxygen Score]]*0.1)</f>
        <v>4.5150000000000006</v>
      </c>
      <c r="AI1831">
        <v>2020</v>
      </c>
    </row>
    <row r="1832" spans="1:35">
      <c r="A1832">
        <v>2358</v>
      </c>
      <c r="B1832" t="s">
        <v>370</v>
      </c>
      <c r="C1832" t="s">
        <v>35</v>
      </c>
      <c r="D1832" t="s">
        <v>341</v>
      </c>
      <c r="E1832">
        <v>25</v>
      </c>
      <c r="F1832">
        <v>30</v>
      </c>
      <c r="G1832">
        <f>(Table1[[#This Row],[Min Temperature]]+Table1[[#This Row],[Max Temperature]])/2</f>
        <v>27.5</v>
      </c>
      <c r="H1832">
        <v>0.1</v>
      </c>
      <c r="I1832">
        <v>0.3</v>
      </c>
      <c r="J1832">
        <f>(Table1[[#This Row],[Min Dissolved Oxygen]]+Table1[[#This Row],[Max Dissolved Oxygen]])/2</f>
        <v>0.2</v>
      </c>
      <c r="K1832">
        <v>7</v>
      </c>
      <c r="L1832">
        <v>7.8</v>
      </c>
      <c r="M1832">
        <f>(Table1[[#This Row],[Min pH]]+Table1[[#This Row],[Max pH]])/2</f>
        <v>7.4</v>
      </c>
      <c r="N1832">
        <v>1270</v>
      </c>
      <c r="O1832">
        <v>2343</v>
      </c>
      <c r="P1832">
        <f>(Table1[[#This Row],[Min Conductivity]]+Table1[[#This Row],[Max Conductivity]])/2</f>
        <v>1806.5</v>
      </c>
      <c r="Q1832">
        <v>16</v>
      </c>
      <c r="R1832">
        <v>52</v>
      </c>
      <c r="S1832">
        <f>(Table1[[#This Row],[Min BOD]]+Table1[[#This Row],[Max BOD]])/2</f>
        <v>34</v>
      </c>
      <c r="T1832">
        <v>1.6</v>
      </c>
      <c r="U1832">
        <v>17</v>
      </c>
      <c r="V1832">
        <f>(Table1[[#This Row],[Min Nitrate N + Nitrite N]]+Table1[[#This Row],[Max Nitrate N + Nitrite N]])/2</f>
        <v>9.3000000000000007</v>
      </c>
      <c r="W1832">
        <v>14</v>
      </c>
      <c r="X1832">
        <v>430</v>
      </c>
      <c r="Y1832">
        <f>(Table1[[#This Row],[Min Fecal Coliform]]+Table1[[#This Row],[Max Fecal Coliform]])/2</f>
        <v>222</v>
      </c>
      <c r="Z1832">
        <v>350</v>
      </c>
      <c r="AA1832">
        <v>1600</v>
      </c>
      <c r="AB1832">
        <f>(Table1[[#This Row],[Min Total Coliform]]+Table1[[#This Row],[Max Total Coliform]])/2</f>
        <v>975</v>
      </c>
      <c r="AC1832">
        <f>MIN(10, (Table1[[#This Row],[Avg BOD]]/4)*10)</f>
        <v>10</v>
      </c>
      <c r="AD1832">
        <f>MIN(10, (Table1[[#This Row],[Avg Fecal Coliform]]/600)*10)</f>
        <v>3.7</v>
      </c>
      <c r="AE1832">
        <f>MIN(10, (Table1[[#This Row],[Avg Nitrate N + Nitrite N]]/10)*10)</f>
        <v>9.3000000000000007</v>
      </c>
      <c r="AF1832">
        <f>IF(OR(Table1[[#This Row],[Avg pH]]&lt;6.5,Table1[[#This Row],[Avg pH]]&gt;8.5),10,0)</f>
        <v>0</v>
      </c>
      <c r="AG1832">
        <f>MAX(0, 10-(2*Table1[[#This Row],[Avg Dissolved Oxygen]]))</f>
        <v>9.6</v>
      </c>
      <c r="AH1832">
        <f>(Table1[[#This Row],[Fecal Score]]*0.3) + (Table1[[#This Row],[BOD Score]]*0.25) + (Table1[[#This Row],[Nitrate Score]]*0.2) + (Table1[[#This Row],[pH Score]]*0.15) + (Table1[[#This Row],[Dissolved Oxygen Score]]*0.1)</f>
        <v>6.4300000000000006</v>
      </c>
      <c r="AI1832">
        <v>2020</v>
      </c>
    </row>
    <row r="1833" spans="1:35">
      <c r="A1833">
        <v>3084</v>
      </c>
      <c r="B1833" t="s">
        <v>371</v>
      </c>
      <c r="C1833" t="s">
        <v>35</v>
      </c>
      <c r="D1833" t="s">
        <v>341</v>
      </c>
      <c r="E1833">
        <v>18</v>
      </c>
      <c r="F1833">
        <v>29</v>
      </c>
      <c r="G1833">
        <f>(Table1[[#This Row],[Min Temperature]]+Table1[[#This Row],[Max Temperature]])/2</f>
        <v>23.5</v>
      </c>
      <c r="H1833">
        <v>4.2</v>
      </c>
      <c r="I1833">
        <v>6.5</v>
      </c>
      <c r="J1833">
        <f>(Table1[[#This Row],[Min Dissolved Oxygen]]+Table1[[#This Row],[Max Dissolved Oxygen]])/2</f>
        <v>5.35</v>
      </c>
      <c r="K1833">
        <v>6.9</v>
      </c>
      <c r="L1833">
        <v>8.4</v>
      </c>
      <c r="M1833">
        <f>(Table1[[#This Row],[Min pH]]+Table1[[#This Row],[Max pH]])/2</f>
        <v>7.65</v>
      </c>
      <c r="N1833">
        <v>319</v>
      </c>
      <c r="O1833">
        <v>1321</v>
      </c>
      <c r="P1833">
        <f>(Table1[[#This Row],[Min Conductivity]]+Table1[[#This Row],[Max Conductivity]])/2</f>
        <v>820</v>
      </c>
      <c r="Q1833">
        <v>2</v>
      </c>
      <c r="R1833">
        <v>6</v>
      </c>
      <c r="S1833">
        <f>(Table1[[#This Row],[Min BOD]]+Table1[[#This Row],[Max BOD]])/2</f>
        <v>4</v>
      </c>
      <c r="T1833">
        <v>0.3</v>
      </c>
      <c r="U1833">
        <v>8.2100000000000009</v>
      </c>
      <c r="V1833">
        <f>(Table1[[#This Row],[Min Nitrate N + Nitrite N]]+Table1[[#This Row],[Max Nitrate N + Nitrite N]])/2</f>
        <v>4.2550000000000008</v>
      </c>
      <c r="W1833">
        <v>2</v>
      </c>
      <c r="X1833">
        <v>8</v>
      </c>
      <c r="Y1833">
        <f>(Table1[[#This Row],[Min Fecal Coliform]]+Table1[[#This Row],[Max Fecal Coliform]])/2</f>
        <v>5</v>
      </c>
      <c r="Z1833">
        <v>24</v>
      </c>
      <c r="AA1833">
        <v>84</v>
      </c>
      <c r="AB1833">
        <f>(Table1[[#This Row],[Min Total Coliform]]+Table1[[#This Row],[Max Total Coliform]])/2</f>
        <v>54</v>
      </c>
      <c r="AC1833">
        <f>MIN(10, (Table1[[#This Row],[Avg BOD]]/4)*10)</f>
        <v>10</v>
      </c>
      <c r="AD1833">
        <f>MIN(10, (Table1[[#This Row],[Avg Fecal Coliform]]/600)*10)</f>
        <v>8.3333333333333329E-2</v>
      </c>
      <c r="AE1833">
        <f>MIN(10, (Table1[[#This Row],[Avg Nitrate N + Nitrite N]]/10)*10)</f>
        <v>4.2550000000000008</v>
      </c>
      <c r="AF1833">
        <f>IF(OR(Table1[[#This Row],[Avg pH]]&lt;6.5,Table1[[#This Row],[Avg pH]]&gt;8.5),10,0)</f>
        <v>0</v>
      </c>
      <c r="AG1833">
        <f>MAX(0, 10-(2*Table1[[#This Row],[Avg Dissolved Oxygen]]))</f>
        <v>0</v>
      </c>
      <c r="AH1833">
        <f>(Table1[[#This Row],[Fecal Score]]*0.3) + (Table1[[#This Row],[BOD Score]]*0.25) + (Table1[[#This Row],[Nitrate Score]]*0.2) + (Table1[[#This Row],[pH Score]]*0.15) + (Table1[[#This Row],[Dissolved Oxygen Score]]*0.1)</f>
        <v>3.3760000000000003</v>
      </c>
      <c r="AI1833">
        <v>2020</v>
      </c>
    </row>
    <row r="1834" spans="1:35">
      <c r="A1834">
        <v>3085</v>
      </c>
      <c r="B1834" t="s">
        <v>372</v>
      </c>
      <c r="C1834" t="s">
        <v>35</v>
      </c>
      <c r="D1834" t="s">
        <v>341</v>
      </c>
      <c r="E1834">
        <v>27</v>
      </c>
      <c r="F1834">
        <v>29</v>
      </c>
      <c r="G1834">
        <f>(Table1[[#This Row],[Min Temperature]]+Table1[[#This Row],[Max Temperature]])/2</f>
        <v>28</v>
      </c>
      <c r="H1834">
        <v>0.1</v>
      </c>
      <c r="I1834">
        <v>5.8</v>
      </c>
      <c r="J1834">
        <f>(Table1[[#This Row],[Min Dissolved Oxygen]]+Table1[[#This Row],[Max Dissolved Oxygen]])/2</f>
        <v>2.9499999999999997</v>
      </c>
      <c r="K1834">
        <v>6.9</v>
      </c>
      <c r="L1834">
        <v>9.5</v>
      </c>
      <c r="M1834">
        <f>(Table1[[#This Row],[Min pH]]+Table1[[#This Row],[Max pH]])/2</f>
        <v>8.1999999999999993</v>
      </c>
      <c r="N1834">
        <v>481</v>
      </c>
      <c r="O1834">
        <v>1296</v>
      </c>
      <c r="P1834">
        <f>(Table1[[#This Row],[Min Conductivity]]+Table1[[#This Row],[Max Conductivity]])/2</f>
        <v>888.5</v>
      </c>
      <c r="Q1834">
        <v>2.1</v>
      </c>
      <c r="R1834">
        <v>40</v>
      </c>
      <c r="S1834">
        <f>(Table1[[#This Row],[Min BOD]]+Table1[[#This Row],[Max BOD]])/2</f>
        <v>21.05</v>
      </c>
      <c r="T1834">
        <v>0.8</v>
      </c>
      <c r="U1834">
        <v>17</v>
      </c>
      <c r="V1834">
        <f>(Table1[[#This Row],[Min Nitrate N + Nitrite N]]+Table1[[#This Row],[Max Nitrate N + Nitrite N]])/2</f>
        <v>8.9</v>
      </c>
      <c r="W1834">
        <v>2</v>
      </c>
      <c r="X1834">
        <v>39</v>
      </c>
      <c r="Y1834">
        <f>(Table1[[#This Row],[Min Fecal Coliform]]+Table1[[#This Row],[Max Fecal Coliform]])/2</f>
        <v>20.5</v>
      </c>
      <c r="Z1834">
        <v>63</v>
      </c>
      <c r="AA1834">
        <v>540</v>
      </c>
      <c r="AB1834">
        <f>(Table1[[#This Row],[Min Total Coliform]]+Table1[[#This Row],[Max Total Coliform]])/2</f>
        <v>301.5</v>
      </c>
      <c r="AC1834">
        <f>MIN(10, (Table1[[#This Row],[Avg BOD]]/4)*10)</f>
        <v>10</v>
      </c>
      <c r="AD1834">
        <f>MIN(10, (Table1[[#This Row],[Avg Fecal Coliform]]/600)*10)</f>
        <v>0.34166666666666667</v>
      </c>
      <c r="AE1834">
        <f>MIN(10, (Table1[[#This Row],[Avg Nitrate N + Nitrite N]]/10)*10)</f>
        <v>8.9</v>
      </c>
      <c r="AF1834">
        <f>IF(OR(Table1[[#This Row],[Avg pH]]&lt;6.5,Table1[[#This Row],[Avg pH]]&gt;8.5),10,0)</f>
        <v>0</v>
      </c>
      <c r="AG1834">
        <f>MAX(0, 10-(2*Table1[[#This Row],[Avg Dissolved Oxygen]]))</f>
        <v>4.1000000000000005</v>
      </c>
      <c r="AH1834">
        <f>(Table1[[#This Row],[Fecal Score]]*0.3) + (Table1[[#This Row],[BOD Score]]*0.25) + (Table1[[#This Row],[Nitrate Score]]*0.2) + (Table1[[#This Row],[pH Score]]*0.15) + (Table1[[#This Row],[Dissolved Oxygen Score]]*0.1)</f>
        <v>4.7925000000000004</v>
      </c>
      <c r="AI1834">
        <v>2020</v>
      </c>
    </row>
    <row r="1835" spans="1:35">
      <c r="A1835">
        <v>3086</v>
      </c>
      <c r="B1835" t="s">
        <v>373</v>
      </c>
      <c r="C1835" t="s">
        <v>35</v>
      </c>
      <c r="D1835" t="s">
        <v>341</v>
      </c>
      <c r="E1835">
        <v>18</v>
      </c>
      <c r="F1835">
        <v>26</v>
      </c>
      <c r="G1835">
        <f>(Table1[[#This Row],[Min Temperature]]+Table1[[#This Row],[Max Temperature]])/2</f>
        <v>22</v>
      </c>
      <c r="H1835">
        <v>5</v>
      </c>
      <c r="I1835">
        <v>7.1</v>
      </c>
      <c r="J1835">
        <f>(Table1[[#This Row],[Min Dissolved Oxygen]]+Table1[[#This Row],[Max Dissolved Oxygen]])/2</f>
        <v>6.05</v>
      </c>
      <c r="K1835">
        <v>7.1</v>
      </c>
      <c r="L1835">
        <v>7.4</v>
      </c>
      <c r="M1835">
        <f>(Table1[[#This Row],[Min pH]]+Table1[[#This Row],[Max pH]])/2</f>
        <v>7.25</v>
      </c>
      <c r="N1835">
        <v>495</v>
      </c>
      <c r="O1835">
        <v>2083</v>
      </c>
      <c r="P1835">
        <f>(Table1[[#This Row],[Min Conductivity]]+Table1[[#This Row],[Max Conductivity]])/2</f>
        <v>1289</v>
      </c>
      <c r="Q1835">
        <v>3</v>
      </c>
      <c r="R1835">
        <v>6.4</v>
      </c>
      <c r="S1835">
        <f>(Table1[[#This Row],[Min BOD]]+Table1[[#This Row],[Max BOD]])/2</f>
        <v>4.7</v>
      </c>
      <c r="T1835">
        <v>0.32</v>
      </c>
      <c r="U1835">
        <v>9.18</v>
      </c>
      <c r="V1835">
        <f>(Table1[[#This Row],[Min Nitrate N + Nitrite N]]+Table1[[#This Row],[Max Nitrate N + Nitrite N]])/2</f>
        <v>4.75</v>
      </c>
      <c r="W1835">
        <v>2</v>
      </c>
      <c r="X1835">
        <v>9</v>
      </c>
      <c r="Y1835">
        <f>(Table1[[#This Row],[Min Fecal Coliform]]+Table1[[#This Row],[Max Fecal Coliform]])/2</f>
        <v>5.5</v>
      </c>
      <c r="Z1835">
        <v>25</v>
      </c>
      <c r="AA1835">
        <v>84</v>
      </c>
      <c r="AB1835">
        <f>(Table1[[#This Row],[Min Total Coliform]]+Table1[[#This Row],[Max Total Coliform]])/2</f>
        <v>54.5</v>
      </c>
      <c r="AC1835">
        <f>MIN(10, (Table1[[#This Row],[Avg BOD]]/4)*10)</f>
        <v>10</v>
      </c>
      <c r="AD1835">
        <f>MIN(10, (Table1[[#This Row],[Avg Fecal Coliform]]/600)*10)</f>
        <v>9.1666666666666674E-2</v>
      </c>
      <c r="AE1835">
        <f>MIN(10, (Table1[[#This Row],[Avg Nitrate N + Nitrite N]]/10)*10)</f>
        <v>4.75</v>
      </c>
      <c r="AF1835">
        <f>IF(OR(Table1[[#This Row],[Avg pH]]&lt;6.5,Table1[[#This Row],[Avg pH]]&gt;8.5),10,0)</f>
        <v>0</v>
      </c>
      <c r="AG1835">
        <f>MAX(0, 10-(2*Table1[[#This Row],[Avg Dissolved Oxygen]]))</f>
        <v>0</v>
      </c>
      <c r="AH1835">
        <f>(Table1[[#This Row],[Fecal Score]]*0.3) + (Table1[[#This Row],[BOD Score]]*0.25) + (Table1[[#This Row],[Nitrate Score]]*0.2) + (Table1[[#This Row],[pH Score]]*0.15) + (Table1[[#This Row],[Dissolved Oxygen Score]]*0.1)</f>
        <v>3.4775</v>
      </c>
      <c r="AI1835">
        <v>2020</v>
      </c>
    </row>
    <row r="1836" spans="1:35">
      <c r="A1836">
        <v>4222</v>
      </c>
      <c r="B1836" t="s">
        <v>484</v>
      </c>
      <c r="C1836" t="s">
        <v>35</v>
      </c>
      <c r="D1836" t="s">
        <v>341</v>
      </c>
      <c r="E1836">
        <v>27</v>
      </c>
      <c r="F1836">
        <v>27</v>
      </c>
      <c r="G1836">
        <f>(Table1[[#This Row],[Min Temperature]]+Table1[[#This Row],[Max Temperature]])/2</f>
        <v>27</v>
      </c>
      <c r="H1836">
        <v>2</v>
      </c>
      <c r="I1836">
        <v>4.8</v>
      </c>
      <c r="J1836">
        <f>(Table1[[#This Row],[Min Dissolved Oxygen]]+Table1[[#This Row],[Max Dissolved Oxygen]])/2</f>
        <v>3.4</v>
      </c>
      <c r="K1836">
        <v>7.1</v>
      </c>
      <c r="L1836">
        <v>7.6</v>
      </c>
      <c r="M1836">
        <f>(Table1[[#This Row],[Min pH]]+Table1[[#This Row],[Max pH]])/2</f>
        <v>7.35</v>
      </c>
      <c r="N1836">
        <v>951</v>
      </c>
      <c r="O1836">
        <v>1332</v>
      </c>
      <c r="P1836">
        <f>(Table1[[#This Row],[Min Conductivity]]+Table1[[#This Row],[Max Conductivity]])/2</f>
        <v>1141.5</v>
      </c>
      <c r="Q1836">
        <v>4</v>
      </c>
      <c r="R1836">
        <v>10</v>
      </c>
      <c r="S1836">
        <f>(Table1[[#This Row],[Min BOD]]+Table1[[#This Row],[Max BOD]])/2</f>
        <v>7</v>
      </c>
      <c r="T1836">
        <v>4</v>
      </c>
      <c r="U1836">
        <v>4.5999999999999996</v>
      </c>
      <c r="V1836">
        <f>(Table1[[#This Row],[Min Nitrate N + Nitrite N]]+Table1[[#This Row],[Max Nitrate N + Nitrite N]])/2</f>
        <v>4.3</v>
      </c>
      <c r="W1836">
        <v>14</v>
      </c>
      <c r="X1836">
        <v>70</v>
      </c>
      <c r="Y1836">
        <f>(Table1[[#This Row],[Min Fecal Coliform]]+Table1[[#This Row],[Max Fecal Coliform]])/2</f>
        <v>42</v>
      </c>
      <c r="Z1836">
        <v>320</v>
      </c>
      <c r="AA1836">
        <v>350</v>
      </c>
      <c r="AB1836">
        <f>(Table1[[#This Row],[Min Total Coliform]]+Table1[[#This Row],[Max Total Coliform]])/2</f>
        <v>335</v>
      </c>
      <c r="AC1836">
        <f>MIN(10, (Table1[[#This Row],[Avg BOD]]/4)*10)</f>
        <v>10</v>
      </c>
      <c r="AD1836">
        <f>MIN(10, (Table1[[#This Row],[Avg Fecal Coliform]]/600)*10)</f>
        <v>0.70000000000000007</v>
      </c>
      <c r="AE1836">
        <f>MIN(10, (Table1[[#This Row],[Avg Nitrate N + Nitrite N]]/10)*10)</f>
        <v>4.3</v>
      </c>
      <c r="AF1836">
        <f>IF(OR(Table1[[#This Row],[Avg pH]]&lt;6.5,Table1[[#This Row],[Avg pH]]&gt;8.5),10,0)</f>
        <v>0</v>
      </c>
      <c r="AG1836">
        <f>MAX(0, 10-(2*Table1[[#This Row],[Avg Dissolved Oxygen]]))</f>
        <v>3.2</v>
      </c>
      <c r="AH1836">
        <f>(Table1[[#This Row],[Fecal Score]]*0.3) + (Table1[[#This Row],[BOD Score]]*0.25) + (Table1[[#This Row],[Nitrate Score]]*0.2) + (Table1[[#This Row],[pH Score]]*0.15) + (Table1[[#This Row],[Dissolved Oxygen Score]]*0.1)</f>
        <v>3.8899999999999997</v>
      </c>
      <c r="AI1836">
        <v>2020</v>
      </c>
    </row>
    <row r="1837" spans="1:35">
      <c r="A1837">
        <v>4223</v>
      </c>
      <c r="B1837" t="s">
        <v>485</v>
      </c>
      <c r="C1837" t="s">
        <v>35</v>
      </c>
      <c r="D1837" t="s">
        <v>341</v>
      </c>
      <c r="E1837">
        <v>26</v>
      </c>
      <c r="F1837">
        <v>28</v>
      </c>
      <c r="G1837">
        <f>(Table1[[#This Row],[Min Temperature]]+Table1[[#This Row],[Max Temperature]])/2</f>
        <v>27</v>
      </c>
      <c r="H1837">
        <v>2.1</v>
      </c>
      <c r="I1837">
        <v>3.4</v>
      </c>
      <c r="J1837">
        <f>(Table1[[#This Row],[Min Dissolved Oxygen]]+Table1[[#This Row],[Max Dissolved Oxygen]])/2</f>
        <v>2.75</v>
      </c>
      <c r="K1837">
        <v>7.1</v>
      </c>
      <c r="L1837">
        <v>7.3</v>
      </c>
      <c r="M1837">
        <f>(Table1[[#This Row],[Min pH]]+Table1[[#This Row],[Max pH]])/2</f>
        <v>7.1999999999999993</v>
      </c>
      <c r="N1837">
        <v>1079</v>
      </c>
      <c r="O1837">
        <v>1290</v>
      </c>
      <c r="P1837">
        <f>(Table1[[#This Row],[Min Conductivity]]+Table1[[#This Row],[Max Conductivity]])/2</f>
        <v>1184.5</v>
      </c>
      <c r="Q1837">
        <v>12</v>
      </c>
      <c r="R1837">
        <v>18</v>
      </c>
      <c r="S1837">
        <f>(Table1[[#This Row],[Min BOD]]+Table1[[#This Row],[Max BOD]])/2</f>
        <v>15</v>
      </c>
      <c r="T1837">
        <v>4</v>
      </c>
      <c r="U1837">
        <v>5</v>
      </c>
      <c r="V1837">
        <f>(Table1[[#This Row],[Min Nitrate N + Nitrite N]]+Table1[[#This Row],[Max Nitrate N + Nitrite N]])/2</f>
        <v>4.5</v>
      </c>
      <c r="W1837">
        <v>20</v>
      </c>
      <c r="X1837">
        <v>26</v>
      </c>
      <c r="Y1837">
        <f>(Table1[[#This Row],[Min Fecal Coliform]]+Table1[[#This Row],[Max Fecal Coliform]])/2</f>
        <v>23</v>
      </c>
      <c r="Z1837">
        <v>280</v>
      </c>
      <c r="AA1837">
        <v>430</v>
      </c>
      <c r="AB1837">
        <f>(Table1[[#This Row],[Min Total Coliform]]+Table1[[#This Row],[Max Total Coliform]])/2</f>
        <v>355</v>
      </c>
      <c r="AC1837">
        <f>MIN(10, (Table1[[#This Row],[Avg BOD]]/4)*10)</f>
        <v>10</v>
      </c>
      <c r="AD1837">
        <f>MIN(10, (Table1[[#This Row],[Avg Fecal Coliform]]/600)*10)</f>
        <v>0.3833333333333333</v>
      </c>
      <c r="AE1837">
        <f>MIN(10, (Table1[[#This Row],[Avg Nitrate N + Nitrite N]]/10)*10)</f>
        <v>4.5</v>
      </c>
      <c r="AF1837">
        <f>IF(OR(Table1[[#This Row],[Avg pH]]&lt;6.5,Table1[[#This Row],[Avg pH]]&gt;8.5),10,0)</f>
        <v>0</v>
      </c>
      <c r="AG1837">
        <f>MAX(0, 10-(2*Table1[[#This Row],[Avg Dissolved Oxygen]]))</f>
        <v>4.5</v>
      </c>
      <c r="AH1837">
        <f>(Table1[[#This Row],[Fecal Score]]*0.3) + (Table1[[#This Row],[BOD Score]]*0.25) + (Table1[[#This Row],[Nitrate Score]]*0.2) + (Table1[[#This Row],[pH Score]]*0.15) + (Table1[[#This Row],[Dissolved Oxygen Score]]*0.1)</f>
        <v>3.9650000000000003</v>
      </c>
      <c r="AI1837">
        <v>2020</v>
      </c>
    </row>
    <row r="1838" spans="1:35">
      <c r="A1838">
        <v>4225</v>
      </c>
      <c r="B1838" t="s">
        <v>487</v>
      </c>
      <c r="C1838" t="s">
        <v>35</v>
      </c>
      <c r="D1838" t="s">
        <v>341</v>
      </c>
      <c r="E1838">
        <v>26</v>
      </c>
      <c r="F1838">
        <v>31</v>
      </c>
      <c r="G1838">
        <f>(Table1[[#This Row],[Min Temperature]]+Table1[[#This Row],[Max Temperature]])/2</f>
        <v>28.5</v>
      </c>
      <c r="H1838">
        <v>4.8</v>
      </c>
      <c r="I1838">
        <v>6.2</v>
      </c>
      <c r="J1838">
        <f>(Table1[[#This Row],[Min Dissolved Oxygen]]+Table1[[#This Row],[Max Dissolved Oxygen]])/2</f>
        <v>5.5</v>
      </c>
      <c r="K1838">
        <v>6.9</v>
      </c>
      <c r="L1838">
        <v>8.4</v>
      </c>
      <c r="M1838">
        <f>(Table1[[#This Row],[Min pH]]+Table1[[#This Row],[Max pH]])/2</f>
        <v>7.65</v>
      </c>
      <c r="N1838">
        <v>660</v>
      </c>
      <c r="O1838">
        <v>1808</v>
      </c>
      <c r="P1838">
        <f>(Table1[[#This Row],[Min Conductivity]]+Table1[[#This Row],[Max Conductivity]])/2</f>
        <v>1234</v>
      </c>
      <c r="Q1838">
        <v>2</v>
      </c>
      <c r="R1838">
        <v>4</v>
      </c>
      <c r="S1838">
        <f>(Table1[[#This Row],[Min BOD]]+Table1[[#This Row],[Max BOD]])/2</f>
        <v>3</v>
      </c>
      <c r="T1838">
        <v>0.2</v>
      </c>
      <c r="U1838">
        <v>4</v>
      </c>
      <c r="V1838">
        <f>(Table1[[#This Row],[Min Nitrate N + Nitrite N]]+Table1[[#This Row],[Max Nitrate N + Nitrite N]])/2</f>
        <v>2.1</v>
      </c>
      <c r="W1838">
        <v>2</v>
      </c>
      <c r="X1838">
        <v>13</v>
      </c>
      <c r="Y1838">
        <f>(Table1[[#This Row],[Min Fecal Coliform]]+Table1[[#This Row],[Max Fecal Coliform]])/2</f>
        <v>7.5</v>
      </c>
      <c r="Z1838">
        <v>6</v>
      </c>
      <c r="AA1838">
        <v>70</v>
      </c>
      <c r="AB1838">
        <f>(Table1[[#This Row],[Min Total Coliform]]+Table1[[#This Row],[Max Total Coliform]])/2</f>
        <v>38</v>
      </c>
      <c r="AC1838">
        <f>MIN(10, (Table1[[#This Row],[Avg BOD]]/4)*10)</f>
        <v>7.5</v>
      </c>
      <c r="AD1838">
        <f>MIN(10, (Table1[[#This Row],[Avg Fecal Coliform]]/600)*10)</f>
        <v>0.125</v>
      </c>
      <c r="AE1838">
        <f>MIN(10, (Table1[[#This Row],[Avg Nitrate N + Nitrite N]]/10)*10)</f>
        <v>2.1</v>
      </c>
      <c r="AF1838">
        <f>IF(OR(Table1[[#This Row],[Avg pH]]&lt;6.5,Table1[[#This Row],[Avg pH]]&gt;8.5),10,0)</f>
        <v>0</v>
      </c>
      <c r="AG1838">
        <f>MAX(0, 10-(2*Table1[[#This Row],[Avg Dissolved Oxygen]]))</f>
        <v>0</v>
      </c>
      <c r="AH1838">
        <f>(Table1[[#This Row],[Fecal Score]]*0.3) + (Table1[[#This Row],[BOD Score]]*0.25) + (Table1[[#This Row],[Nitrate Score]]*0.2) + (Table1[[#This Row],[pH Score]]*0.15) + (Table1[[#This Row],[Dissolved Oxygen Score]]*0.1)</f>
        <v>2.3325</v>
      </c>
      <c r="AI1838">
        <v>2020</v>
      </c>
    </row>
    <row r="1839" spans="1:35">
      <c r="A1839">
        <v>4228</v>
      </c>
      <c r="B1839" t="s">
        <v>488</v>
      </c>
      <c r="C1839" t="s">
        <v>35</v>
      </c>
      <c r="D1839" t="s">
        <v>341</v>
      </c>
      <c r="E1839">
        <v>30</v>
      </c>
      <c r="F1839">
        <v>32</v>
      </c>
      <c r="G1839">
        <f>(Table1[[#This Row],[Min Temperature]]+Table1[[#This Row],[Max Temperature]])/2</f>
        <v>31</v>
      </c>
      <c r="H1839">
        <v>0.3</v>
      </c>
      <c r="I1839">
        <v>1.7</v>
      </c>
      <c r="J1839">
        <f>(Table1[[#This Row],[Min Dissolved Oxygen]]+Table1[[#This Row],[Max Dissolved Oxygen]])/2</f>
        <v>1</v>
      </c>
      <c r="K1839">
        <v>6.9</v>
      </c>
      <c r="L1839">
        <v>7.3</v>
      </c>
      <c r="M1839">
        <f>(Table1[[#This Row],[Min pH]]+Table1[[#This Row],[Max pH]])/2</f>
        <v>7.1</v>
      </c>
      <c r="N1839">
        <v>1246</v>
      </c>
      <c r="O1839">
        <v>1686</v>
      </c>
      <c r="P1839">
        <f>(Table1[[#This Row],[Min Conductivity]]+Table1[[#This Row],[Max Conductivity]])/2</f>
        <v>1466</v>
      </c>
      <c r="Q1839">
        <v>8</v>
      </c>
      <c r="R1839">
        <v>12</v>
      </c>
      <c r="S1839">
        <f>(Table1[[#This Row],[Min BOD]]+Table1[[#This Row],[Max BOD]])/2</f>
        <v>10</v>
      </c>
      <c r="T1839">
        <v>1.2</v>
      </c>
      <c r="U1839">
        <v>6.9</v>
      </c>
      <c r="V1839">
        <f>(Table1[[#This Row],[Min Nitrate N + Nitrite N]]+Table1[[#This Row],[Max Nitrate N + Nitrite N]])/2</f>
        <v>4.05</v>
      </c>
      <c r="W1839">
        <v>2</v>
      </c>
      <c r="X1839">
        <v>27</v>
      </c>
      <c r="Y1839">
        <f>(Table1[[#This Row],[Min Fecal Coliform]]+Table1[[#This Row],[Max Fecal Coliform]])/2</f>
        <v>14.5</v>
      </c>
      <c r="Z1839">
        <v>33</v>
      </c>
      <c r="AA1839">
        <v>920</v>
      </c>
      <c r="AB1839">
        <f>(Table1[[#This Row],[Min Total Coliform]]+Table1[[#This Row],[Max Total Coliform]])/2</f>
        <v>476.5</v>
      </c>
      <c r="AC1839">
        <f>MIN(10, (Table1[[#This Row],[Avg BOD]]/4)*10)</f>
        <v>10</v>
      </c>
      <c r="AD1839">
        <f>MIN(10, (Table1[[#This Row],[Avg Fecal Coliform]]/600)*10)</f>
        <v>0.24166666666666667</v>
      </c>
      <c r="AE1839">
        <f>MIN(10, (Table1[[#This Row],[Avg Nitrate N + Nitrite N]]/10)*10)</f>
        <v>4.05</v>
      </c>
      <c r="AF1839">
        <f>IF(OR(Table1[[#This Row],[Avg pH]]&lt;6.5,Table1[[#This Row],[Avg pH]]&gt;8.5),10,0)</f>
        <v>0</v>
      </c>
      <c r="AG1839">
        <f>MAX(0, 10-(2*Table1[[#This Row],[Avg Dissolved Oxygen]]))</f>
        <v>8</v>
      </c>
      <c r="AH1839">
        <f>(Table1[[#This Row],[Fecal Score]]*0.3) + (Table1[[#This Row],[BOD Score]]*0.25) + (Table1[[#This Row],[Nitrate Score]]*0.2) + (Table1[[#This Row],[pH Score]]*0.15) + (Table1[[#This Row],[Dissolved Oxygen Score]]*0.1)</f>
        <v>4.1825000000000001</v>
      </c>
      <c r="AI1839">
        <v>2020</v>
      </c>
    </row>
    <row r="1840" spans="1:35">
      <c r="A1840">
        <v>4230</v>
      </c>
      <c r="B1840" t="s">
        <v>723</v>
      </c>
      <c r="C1840" t="s">
        <v>35</v>
      </c>
      <c r="D1840" t="s">
        <v>341</v>
      </c>
      <c r="E1840">
        <v>21</v>
      </c>
      <c r="F1840">
        <v>37</v>
      </c>
      <c r="G1840">
        <f>(Table1[[#This Row],[Min Temperature]]+Table1[[#This Row],[Max Temperature]])/2</f>
        <v>29</v>
      </c>
      <c r="H1840">
        <v>0.9</v>
      </c>
      <c r="I1840">
        <v>6.2</v>
      </c>
      <c r="J1840">
        <f>(Table1[[#This Row],[Min Dissolved Oxygen]]+Table1[[#This Row],[Max Dissolved Oxygen]])/2</f>
        <v>3.5500000000000003</v>
      </c>
      <c r="K1840">
        <v>7.1</v>
      </c>
      <c r="L1840">
        <v>7.4</v>
      </c>
      <c r="M1840">
        <f>(Table1[[#This Row],[Min pH]]+Table1[[#This Row],[Max pH]])/2</f>
        <v>7.25</v>
      </c>
      <c r="N1840">
        <v>1391</v>
      </c>
      <c r="O1840">
        <v>3075</v>
      </c>
      <c r="P1840">
        <f>(Table1[[#This Row],[Min Conductivity]]+Table1[[#This Row],[Max Conductivity]])/2</f>
        <v>2233</v>
      </c>
      <c r="Q1840">
        <v>2.1</v>
      </c>
      <c r="R1840">
        <v>12</v>
      </c>
      <c r="S1840">
        <f>(Table1[[#This Row],[Min BOD]]+Table1[[#This Row],[Max BOD]])/2</f>
        <v>7.05</v>
      </c>
      <c r="T1840">
        <v>6.9</v>
      </c>
      <c r="U1840">
        <v>24.38</v>
      </c>
      <c r="V1840">
        <f>(Table1[[#This Row],[Min Nitrate N + Nitrite N]]+Table1[[#This Row],[Max Nitrate N + Nitrite N]])/2</f>
        <v>15.64</v>
      </c>
      <c r="W1840">
        <v>2</v>
      </c>
      <c r="X1840">
        <v>27</v>
      </c>
      <c r="Y1840">
        <f>(Table1[[#This Row],[Min Fecal Coliform]]+Table1[[#This Row],[Max Fecal Coliform]])/2</f>
        <v>14.5</v>
      </c>
      <c r="Z1840">
        <v>2</v>
      </c>
      <c r="AA1840">
        <v>920</v>
      </c>
      <c r="AB1840">
        <f>(Table1[[#This Row],[Min Total Coliform]]+Table1[[#This Row],[Max Total Coliform]])/2</f>
        <v>461</v>
      </c>
      <c r="AC1840">
        <f>MIN(10, (Table1[[#This Row],[Avg BOD]]/4)*10)</f>
        <v>10</v>
      </c>
      <c r="AD1840">
        <f>MIN(10, (Table1[[#This Row],[Avg Fecal Coliform]]/600)*10)</f>
        <v>0.24166666666666667</v>
      </c>
      <c r="AE1840">
        <f>MIN(10, (Table1[[#This Row],[Avg Nitrate N + Nitrite N]]/10)*10)</f>
        <v>10</v>
      </c>
      <c r="AF1840">
        <f>IF(OR(Table1[[#This Row],[Avg pH]]&lt;6.5,Table1[[#This Row],[Avg pH]]&gt;8.5),10,0)</f>
        <v>0</v>
      </c>
      <c r="AG1840">
        <f>MAX(0, 10-(2*Table1[[#This Row],[Avg Dissolved Oxygen]]))</f>
        <v>2.8999999999999995</v>
      </c>
      <c r="AH1840">
        <f>(Table1[[#This Row],[Fecal Score]]*0.3) + (Table1[[#This Row],[BOD Score]]*0.25) + (Table1[[#This Row],[Nitrate Score]]*0.2) + (Table1[[#This Row],[pH Score]]*0.15) + (Table1[[#This Row],[Dissolved Oxygen Score]]*0.1)</f>
        <v>4.8624999999999998</v>
      </c>
      <c r="AI1840">
        <v>2020</v>
      </c>
    </row>
    <row r="1841" spans="1:35">
      <c r="A1841">
        <v>4231</v>
      </c>
      <c r="B1841" t="s">
        <v>724</v>
      </c>
      <c r="C1841" t="s">
        <v>35</v>
      </c>
      <c r="D1841" t="s">
        <v>341</v>
      </c>
      <c r="E1841">
        <v>21</v>
      </c>
      <c r="F1841">
        <v>37</v>
      </c>
      <c r="G1841">
        <f>(Table1[[#This Row],[Min Temperature]]+Table1[[#This Row],[Max Temperature]])/2</f>
        <v>29</v>
      </c>
      <c r="H1841">
        <v>5</v>
      </c>
      <c r="I1841">
        <v>6.4</v>
      </c>
      <c r="J1841">
        <f>(Table1[[#This Row],[Min Dissolved Oxygen]]+Table1[[#This Row],[Max Dissolved Oxygen]])/2</f>
        <v>5.7</v>
      </c>
      <c r="K1841">
        <v>7</v>
      </c>
      <c r="L1841">
        <v>7.4</v>
      </c>
      <c r="M1841">
        <f>(Table1[[#This Row],[Min pH]]+Table1[[#This Row],[Max pH]])/2</f>
        <v>7.2</v>
      </c>
      <c r="N1841">
        <v>234</v>
      </c>
      <c r="O1841">
        <v>625</v>
      </c>
      <c r="P1841">
        <f>(Table1[[#This Row],[Min Conductivity]]+Table1[[#This Row],[Max Conductivity]])/2</f>
        <v>429.5</v>
      </c>
      <c r="Q1841">
        <v>2.1</v>
      </c>
      <c r="R1841">
        <v>3.4</v>
      </c>
      <c r="S1841">
        <f>(Table1[[#This Row],[Min BOD]]+Table1[[#This Row],[Max BOD]])/2</f>
        <v>2.75</v>
      </c>
      <c r="T1841">
        <v>2.16</v>
      </c>
      <c r="U1841">
        <v>9</v>
      </c>
      <c r="V1841">
        <f>(Table1[[#This Row],[Min Nitrate N + Nitrite N]]+Table1[[#This Row],[Max Nitrate N + Nitrite N]])/2</f>
        <v>5.58</v>
      </c>
      <c r="W1841">
        <v>2</v>
      </c>
      <c r="X1841">
        <v>5</v>
      </c>
      <c r="Y1841">
        <f>(Table1[[#This Row],[Min Fecal Coliform]]+Table1[[#This Row],[Max Fecal Coliform]])/2</f>
        <v>3.5</v>
      </c>
      <c r="Z1841">
        <v>2</v>
      </c>
      <c r="AA1841">
        <v>110</v>
      </c>
      <c r="AB1841">
        <f>(Table1[[#This Row],[Min Total Coliform]]+Table1[[#This Row],[Max Total Coliform]])/2</f>
        <v>56</v>
      </c>
      <c r="AC1841">
        <f>MIN(10, (Table1[[#This Row],[Avg BOD]]/4)*10)</f>
        <v>6.875</v>
      </c>
      <c r="AD1841">
        <f>MIN(10, (Table1[[#This Row],[Avg Fecal Coliform]]/600)*10)</f>
        <v>5.8333333333333334E-2</v>
      </c>
      <c r="AE1841">
        <f>MIN(10, (Table1[[#This Row],[Avg Nitrate N + Nitrite N]]/10)*10)</f>
        <v>5.58</v>
      </c>
      <c r="AF1841">
        <f>IF(OR(Table1[[#This Row],[Avg pH]]&lt;6.5,Table1[[#This Row],[Avg pH]]&gt;8.5),10,0)</f>
        <v>0</v>
      </c>
      <c r="AG1841">
        <f>MAX(0, 10-(2*Table1[[#This Row],[Avg Dissolved Oxygen]]))</f>
        <v>0</v>
      </c>
      <c r="AH1841">
        <f>(Table1[[#This Row],[Fecal Score]]*0.3) + (Table1[[#This Row],[BOD Score]]*0.25) + (Table1[[#This Row],[Nitrate Score]]*0.2) + (Table1[[#This Row],[pH Score]]*0.15) + (Table1[[#This Row],[Dissolved Oxygen Score]]*0.1)</f>
        <v>2.8522500000000002</v>
      </c>
      <c r="AI1841">
        <v>2020</v>
      </c>
    </row>
    <row r="1842" spans="1:35">
      <c r="A1842">
        <v>4232</v>
      </c>
      <c r="B1842" t="s">
        <v>491</v>
      </c>
      <c r="C1842" t="s">
        <v>35</v>
      </c>
      <c r="D1842" t="s">
        <v>341</v>
      </c>
      <c r="E1842">
        <v>24</v>
      </c>
      <c r="F1842">
        <v>37</v>
      </c>
      <c r="G1842">
        <f>(Table1[[#This Row],[Min Temperature]]+Table1[[#This Row],[Max Temperature]])/2</f>
        <v>30.5</v>
      </c>
      <c r="H1842">
        <v>5.8</v>
      </c>
      <c r="I1842">
        <v>6.8</v>
      </c>
      <c r="J1842">
        <f>(Table1[[#This Row],[Min Dissolved Oxygen]]+Table1[[#This Row],[Max Dissolved Oxygen]])/2</f>
        <v>6.3</v>
      </c>
      <c r="K1842">
        <v>7</v>
      </c>
      <c r="L1842">
        <v>7.4</v>
      </c>
      <c r="M1842">
        <f>(Table1[[#This Row],[Min pH]]+Table1[[#This Row],[Max pH]])/2</f>
        <v>7.2</v>
      </c>
      <c r="N1842">
        <v>323</v>
      </c>
      <c r="O1842">
        <v>943</v>
      </c>
      <c r="P1842">
        <f>(Table1[[#This Row],[Min Conductivity]]+Table1[[#This Row],[Max Conductivity]])/2</f>
        <v>633</v>
      </c>
      <c r="Q1842">
        <v>2.1</v>
      </c>
      <c r="R1842">
        <v>4.2</v>
      </c>
      <c r="S1842">
        <f>(Table1[[#This Row],[Min BOD]]+Table1[[#This Row],[Max BOD]])/2</f>
        <v>3.1500000000000004</v>
      </c>
      <c r="T1842">
        <v>2.08</v>
      </c>
      <c r="U1842">
        <v>10.37</v>
      </c>
      <c r="V1842">
        <f>(Table1[[#This Row],[Min Nitrate N + Nitrite N]]+Table1[[#This Row],[Max Nitrate N + Nitrite N]])/2</f>
        <v>6.2249999999999996</v>
      </c>
      <c r="W1842">
        <v>2</v>
      </c>
      <c r="X1842">
        <v>68</v>
      </c>
      <c r="Y1842">
        <f>(Table1[[#This Row],[Min Fecal Coliform]]+Table1[[#This Row],[Max Fecal Coliform]])/2</f>
        <v>35</v>
      </c>
      <c r="Z1842">
        <v>2</v>
      </c>
      <c r="AA1842">
        <v>70</v>
      </c>
      <c r="AB1842">
        <f>(Table1[[#This Row],[Min Total Coliform]]+Table1[[#This Row],[Max Total Coliform]])/2</f>
        <v>36</v>
      </c>
      <c r="AC1842">
        <f>MIN(10, (Table1[[#This Row],[Avg BOD]]/4)*10)</f>
        <v>7.8750000000000009</v>
      </c>
      <c r="AD1842">
        <f>MIN(10, (Table1[[#This Row],[Avg Fecal Coliform]]/600)*10)</f>
        <v>0.58333333333333337</v>
      </c>
      <c r="AE1842">
        <f>MIN(10, (Table1[[#This Row],[Avg Nitrate N + Nitrite N]]/10)*10)</f>
        <v>6.2249999999999996</v>
      </c>
      <c r="AF1842">
        <f>IF(OR(Table1[[#This Row],[Avg pH]]&lt;6.5,Table1[[#This Row],[Avg pH]]&gt;8.5),10,0)</f>
        <v>0</v>
      </c>
      <c r="AG1842">
        <f>MAX(0, 10-(2*Table1[[#This Row],[Avg Dissolved Oxygen]]))</f>
        <v>0</v>
      </c>
      <c r="AH1842">
        <f>(Table1[[#This Row],[Fecal Score]]*0.3) + (Table1[[#This Row],[BOD Score]]*0.25) + (Table1[[#This Row],[Nitrate Score]]*0.2) + (Table1[[#This Row],[pH Score]]*0.15) + (Table1[[#This Row],[Dissolved Oxygen Score]]*0.1)</f>
        <v>3.3887500000000004</v>
      </c>
      <c r="AI1842">
        <v>2020</v>
      </c>
    </row>
    <row r="1843" spans="1:35">
      <c r="A1843">
        <v>4233</v>
      </c>
      <c r="B1843" t="s">
        <v>725</v>
      </c>
      <c r="C1843" t="s">
        <v>35</v>
      </c>
      <c r="D1843" t="s">
        <v>341</v>
      </c>
      <c r="E1843">
        <v>21</v>
      </c>
      <c r="F1843">
        <v>37</v>
      </c>
      <c r="G1843">
        <f>(Table1[[#This Row],[Min Temperature]]+Table1[[#This Row],[Max Temperature]])/2</f>
        <v>29</v>
      </c>
      <c r="H1843">
        <v>4</v>
      </c>
      <c r="I1843">
        <v>5.0999999999999996</v>
      </c>
      <c r="J1843">
        <f>(Table1[[#This Row],[Min Dissolved Oxygen]]+Table1[[#This Row],[Max Dissolved Oxygen]])/2</f>
        <v>4.55</v>
      </c>
      <c r="K1843">
        <v>6.3</v>
      </c>
      <c r="L1843">
        <v>7.4</v>
      </c>
      <c r="M1843">
        <f>(Table1[[#This Row],[Min pH]]+Table1[[#This Row],[Max pH]])/2</f>
        <v>6.85</v>
      </c>
      <c r="N1843">
        <v>2600</v>
      </c>
      <c r="O1843">
        <v>6600</v>
      </c>
      <c r="P1843">
        <f>(Table1[[#This Row],[Min Conductivity]]+Table1[[#This Row],[Max Conductivity]])/2</f>
        <v>4600</v>
      </c>
      <c r="Q1843">
        <v>6</v>
      </c>
      <c r="R1843">
        <v>10</v>
      </c>
      <c r="S1843">
        <f>(Table1[[#This Row],[Min BOD]]+Table1[[#This Row],[Max BOD]])/2</f>
        <v>8</v>
      </c>
      <c r="T1843">
        <v>13.31</v>
      </c>
      <c r="U1843">
        <v>37.42</v>
      </c>
      <c r="V1843">
        <f>(Table1[[#This Row],[Min Nitrate N + Nitrite N]]+Table1[[#This Row],[Max Nitrate N + Nitrite N]])/2</f>
        <v>25.365000000000002</v>
      </c>
      <c r="W1843">
        <v>2</v>
      </c>
      <c r="X1843">
        <v>17</v>
      </c>
      <c r="Y1843">
        <f>(Table1[[#This Row],[Min Fecal Coliform]]+Table1[[#This Row],[Max Fecal Coliform]])/2</f>
        <v>9.5</v>
      </c>
      <c r="Z1843">
        <v>2</v>
      </c>
      <c r="AA1843">
        <v>220</v>
      </c>
      <c r="AB1843">
        <f>(Table1[[#This Row],[Min Total Coliform]]+Table1[[#This Row],[Max Total Coliform]])/2</f>
        <v>111</v>
      </c>
      <c r="AC1843">
        <f>MIN(10, (Table1[[#This Row],[Avg BOD]]/4)*10)</f>
        <v>10</v>
      </c>
      <c r="AD1843">
        <f>MIN(10, (Table1[[#This Row],[Avg Fecal Coliform]]/600)*10)</f>
        <v>0.15833333333333335</v>
      </c>
      <c r="AE1843">
        <f>MIN(10, (Table1[[#This Row],[Avg Nitrate N + Nitrite N]]/10)*10)</f>
        <v>10</v>
      </c>
      <c r="AF1843">
        <f>IF(OR(Table1[[#This Row],[Avg pH]]&lt;6.5,Table1[[#This Row],[Avg pH]]&gt;8.5),10,0)</f>
        <v>0</v>
      </c>
      <c r="AG1843">
        <f>MAX(0, 10-(2*Table1[[#This Row],[Avg Dissolved Oxygen]]))</f>
        <v>0.90000000000000036</v>
      </c>
      <c r="AH1843">
        <f>(Table1[[#This Row],[Fecal Score]]*0.3) + (Table1[[#This Row],[BOD Score]]*0.25) + (Table1[[#This Row],[Nitrate Score]]*0.2) + (Table1[[#This Row],[pH Score]]*0.15) + (Table1[[#This Row],[Dissolved Oxygen Score]]*0.1)</f>
        <v>4.6374999999999993</v>
      </c>
      <c r="AI1843">
        <v>2020</v>
      </c>
    </row>
    <row r="1844" spans="1:35">
      <c r="A1844">
        <v>4237</v>
      </c>
      <c r="B1844" t="s">
        <v>494</v>
      </c>
      <c r="C1844" t="s">
        <v>35</v>
      </c>
      <c r="D1844" t="s">
        <v>341</v>
      </c>
      <c r="E1844">
        <v>25</v>
      </c>
      <c r="F1844">
        <v>32</v>
      </c>
      <c r="G1844">
        <f>(Table1[[#This Row],[Min Temperature]]+Table1[[#This Row],[Max Temperature]])/2</f>
        <v>28.5</v>
      </c>
      <c r="H1844">
        <v>0.1</v>
      </c>
      <c r="I1844">
        <v>0.3</v>
      </c>
      <c r="J1844">
        <f>(Table1[[#This Row],[Min Dissolved Oxygen]]+Table1[[#This Row],[Max Dissolved Oxygen]])/2</f>
        <v>0.2</v>
      </c>
      <c r="K1844">
        <v>6.9</v>
      </c>
      <c r="L1844">
        <v>7.8</v>
      </c>
      <c r="M1844">
        <f>(Table1[[#This Row],[Min pH]]+Table1[[#This Row],[Max pH]])/2</f>
        <v>7.35</v>
      </c>
      <c r="N1844">
        <v>1158</v>
      </c>
      <c r="O1844">
        <v>1558</v>
      </c>
      <c r="P1844">
        <f>(Table1[[#This Row],[Min Conductivity]]+Table1[[#This Row],[Max Conductivity]])/2</f>
        <v>1358</v>
      </c>
      <c r="Q1844">
        <v>6</v>
      </c>
      <c r="R1844">
        <v>22</v>
      </c>
      <c r="S1844">
        <f>(Table1[[#This Row],[Min BOD]]+Table1[[#This Row],[Max BOD]])/2</f>
        <v>14</v>
      </c>
      <c r="T1844">
        <v>0.5</v>
      </c>
      <c r="U1844">
        <v>6</v>
      </c>
      <c r="V1844">
        <f>(Table1[[#This Row],[Min Nitrate N + Nitrite N]]+Table1[[#This Row],[Max Nitrate N + Nitrite N]])/2</f>
        <v>3.25</v>
      </c>
      <c r="W1844">
        <v>5</v>
      </c>
      <c r="X1844">
        <v>33</v>
      </c>
      <c r="Y1844">
        <f>(Table1[[#This Row],[Min Fecal Coliform]]+Table1[[#This Row],[Max Fecal Coliform]])/2</f>
        <v>19</v>
      </c>
      <c r="Z1844">
        <v>170</v>
      </c>
      <c r="AA1844">
        <v>920</v>
      </c>
      <c r="AB1844">
        <f>(Table1[[#This Row],[Min Total Coliform]]+Table1[[#This Row],[Max Total Coliform]])/2</f>
        <v>545</v>
      </c>
      <c r="AC1844">
        <f>MIN(10, (Table1[[#This Row],[Avg BOD]]/4)*10)</f>
        <v>10</v>
      </c>
      <c r="AD1844">
        <f>MIN(10, (Table1[[#This Row],[Avg Fecal Coliform]]/600)*10)</f>
        <v>0.31666666666666671</v>
      </c>
      <c r="AE1844">
        <f>MIN(10, (Table1[[#This Row],[Avg Nitrate N + Nitrite N]]/10)*10)</f>
        <v>3.25</v>
      </c>
      <c r="AF1844">
        <f>IF(OR(Table1[[#This Row],[Avg pH]]&lt;6.5,Table1[[#This Row],[Avg pH]]&gt;8.5),10,0)</f>
        <v>0</v>
      </c>
      <c r="AG1844">
        <f>MAX(0, 10-(2*Table1[[#This Row],[Avg Dissolved Oxygen]]))</f>
        <v>9.6</v>
      </c>
      <c r="AH1844">
        <f>(Table1[[#This Row],[Fecal Score]]*0.3) + (Table1[[#This Row],[BOD Score]]*0.25) + (Table1[[#This Row],[Nitrate Score]]*0.2) + (Table1[[#This Row],[pH Score]]*0.15) + (Table1[[#This Row],[Dissolved Oxygen Score]]*0.1)</f>
        <v>4.2050000000000001</v>
      </c>
      <c r="AI1844">
        <v>2020</v>
      </c>
    </row>
    <row r="1845" spans="1:35">
      <c r="A1845">
        <v>4238</v>
      </c>
      <c r="B1845" t="s">
        <v>726</v>
      </c>
      <c r="C1845" t="s">
        <v>35</v>
      </c>
      <c r="D1845" t="s">
        <v>341</v>
      </c>
      <c r="E1845">
        <v>21</v>
      </c>
      <c r="F1845">
        <v>26</v>
      </c>
      <c r="G1845">
        <f>(Table1[[#This Row],[Min Temperature]]+Table1[[#This Row],[Max Temperature]])/2</f>
        <v>23.5</v>
      </c>
      <c r="H1845">
        <v>5</v>
      </c>
      <c r="I1845">
        <v>6.1</v>
      </c>
      <c r="J1845">
        <f>(Table1[[#This Row],[Min Dissolved Oxygen]]+Table1[[#This Row],[Max Dissolved Oxygen]])/2</f>
        <v>5.55</v>
      </c>
      <c r="K1845">
        <v>6.9</v>
      </c>
      <c r="L1845">
        <v>7.4</v>
      </c>
      <c r="M1845">
        <f>(Table1[[#This Row],[Min pH]]+Table1[[#This Row],[Max pH]])/2</f>
        <v>7.15</v>
      </c>
      <c r="N1845">
        <v>685</v>
      </c>
      <c r="O1845">
        <v>1680</v>
      </c>
      <c r="P1845">
        <f>(Table1[[#This Row],[Min Conductivity]]+Table1[[#This Row],[Max Conductivity]])/2</f>
        <v>1182.5</v>
      </c>
      <c r="Q1845">
        <v>3.4</v>
      </c>
      <c r="R1845">
        <v>5</v>
      </c>
      <c r="S1845">
        <f>(Table1[[#This Row],[Min BOD]]+Table1[[#This Row],[Max BOD]])/2</f>
        <v>4.2</v>
      </c>
      <c r="T1845">
        <v>1.28</v>
      </c>
      <c r="U1845">
        <v>19.309999999999999</v>
      </c>
      <c r="V1845">
        <f>(Table1[[#This Row],[Min Nitrate N + Nitrite N]]+Table1[[#This Row],[Max Nitrate N + Nitrite N]])/2</f>
        <v>10.295</v>
      </c>
      <c r="W1845">
        <v>2</v>
      </c>
      <c r="X1845">
        <v>24</v>
      </c>
      <c r="Y1845">
        <f>(Table1[[#This Row],[Min Fecal Coliform]]+Table1[[#This Row],[Max Fecal Coliform]])/2</f>
        <v>13</v>
      </c>
      <c r="Z1845">
        <v>92</v>
      </c>
      <c r="AA1845">
        <v>280</v>
      </c>
      <c r="AB1845">
        <f>(Table1[[#This Row],[Min Total Coliform]]+Table1[[#This Row],[Max Total Coliform]])/2</f>
        <v>186</v>
      </c>
      <c r="AC1845">
        <f>MIN(10, (Table1[[#This Row],[Avg BOD]]/4)*10)</f>
        <v>10</v>
      </c>
      <c r="AD1845">
        <f>MIN(10, (Table1[[#This Row],[Avg Fecal Coliform]]/600)*10)</f>
        <v>0.21666666666666667</v>
      </c>
      <c r="AE1845">
        <f>MIN(10, (Table1[[#This Row],[Avg Nitrate N + Nitrite N]]/10)*10)</f>
        <v>10</v>
      </c>
      <c r="AF1845">
        <f>IF(OR(Table1[[#This Row],[Avg pH]]&lt;6.5,Table1[[#This Row],[Avg pH]]&gt;8.5),10,0)</f>
        <v>0</v>
      </c>
      <c r="AG1845">
        <f>MAX(0, 10-(2*Table1[[#This Row],[Avg Dissolved Oxygen]]))</f>
        <v>0</v>
      </c>
      <c r="AH1845">
        <f>(Table1[[#This Row],[Fecal Score]]*0.3) + (Table1[[#This Row],[BOD Score]]*0.25) + (Table1[[#This Row],[Nitrate Score]]*0.2) + (Table1[[#This Row],[pH Score]]*0.15) + (Table1[[#This Row],[Dissolved Oxygen Score]]*0.1)</f>
        <v>4.5649999999999995</v>
      </c>
      <c r="AI1845">
        <v>2020</v>
      </c>
    </row>
    <row r="1846" spans="1:35">
      <c r="A1846">
        <v>4239</v>
      </c>
      <c r="B1846" t="s">
        <v>727</v>
      </c>
      <c r="C1846" t="s">
        <v>35</v>
      </c>
      <c r="D1846" t="s">
        <v>341</v>
      </c>
      <c r="E1846">
        <v>17</v>
      </c>
      <c r="F1846">
        <v>26</v>
      </c>
      <c r="G1846">
        <f>(Table1[[#This Row],[Min Temperature]]+Table1[[#This Row],[Max Temperature]])/2</f>
        <v>21.5</v>
      </c>
      <c r="H1846">
        <v>5</v>
      </c>
      <c r="I1846">
        <v>6</v>
      </c>
      <c r="J1846">
        <f>(Table1[[#This Row],[Min Dissolved Oxygen]]+Table1[[#This Row],[Max Dissolved Oxygen]])/2</f>
        <v>5.5</v>
      </c>
      <c r="K1846">
        <v>6.7</v>
      </c>
      <c r="L1846">
        <v>7.5</v>
      </c>
      <c r="M1846">
        <f>(Table1[[#This Row],[Min pH]]+Table1[[#This Row],[Max pH]])/2</f>
        <v>7.1</v>
      </c>
      <c r="N1846">
        <v>448</v>
      </c>
      <c r="O1846">
        <v>1861</v>
      </c>
      <c r="P1846">
        <f>(Table1[[#This Row],[Min Conductivity]]+Table1[[#This Row],[Max Conductivity]])/2</f>
        <v>1154.5</v>
      </c>
      <c r="Q1846">
        <v>2.8</v>
      </c>
      <c r="R1846">
        <v>5.2</v>
      </c>
      <c r="S1846">
        <f>(Table1[[#This Row],[Min BOD]]+Table1[[#This Row],[Max BOD]])/2</f>
        <v>4</v>
      </c>
      <c r="T1846">
        <v>3.13</v>
      </c>
      <c r="U1846">
        <v>16.28</v>
      </c>
      <c r="V1846">
        <f>(Table1[[#This Row],[Min Nitrate N + Nitrite N]]+Table1[[#This Row],[Max Nitrate N + Nitrite N]])/2</f>
        <v>9.7050000000000001</v>
      </c>
      <c r="W1846">
        <v>3</v>
      </c>
      <c r="X1846">
        <v>92</v>
      </c>
      <c r="Y1846">
        <f>(Table1[[#This Row],[Min Fecal Coliform]]+Table1[[#This Row],[Max Fecal Coliform]])/2</f>
        <v>47.5</v>
      </c>
      <c r="Z1846">
        <v>33</v>
      </c>
      <c r="AA1846">
        <v>240</v>
      </c>
      <c r="AB1846">
        <f>(Table1[[#This Row],[Min Total Coliform]]+Table1[[#This Row],[Max Total Coliform]])/2</f>
        <v>136.5</v>
      </c>
      <c r="AC1846">
        <f>MIN(10, (Table1[[#This Row],[Avg BOD]]/4)*10)</f>
        <v>10</v>
      </c>
      <c r="AD1846">
        <f>MIN(10, (Table1[[#This Row],[Avg Fecal Coliform]]/600)*10)</f>
        <v>0.79166666666666663</v>
      </c>
      <c r="AE1846">
        <f>MIN(10, (Table1[[#This Row],[Avg Nitrate N + Nitrite N]]/10)*10)</f>
        <v>9.7050000000000001</v>
      </c>
      <c r="AF1846">
        <f>IF(OR(Table1[[#This Row],[Avg pH]]&lt;6.5,Table1[[#This Row],[Avg pH]]&gt;8.5),10,0)</f>
        <v>0</v>
      </c>
      <c r="AG1846">
        <f>MAX(0, 10-(2*Table1[[#This Row],[Avg Dissolved Oxygen]]))</f>
        <v>0</v>
      </c>
      <c r="AH1846">
        <f>(Table1[[#This Row],[Fecal Score]]*0.3) + (Table1[[#This Row],[BOD Score]]*0.25) + (Table1[[#This Row],[Nitrate Score]]*0.2) + (Table1[[#This Row],[pH Score]]*0.15) + (Table1[[#This Row],[Dissolved Oxygen Score]]*0.1)</f>
        <v>4.6784999999999997</v>
      </c>
      <c r="AI1846">
        <v>2020</v>
      </c>
    </row>
    <row r="1847" spans="1:35">
      <c r="A1847">
        <v>4240</v>
      </c>
      <c r="B1847" t="s">
        <v>818</v>
      </c>
      <c r="C1847" t="s">
        <v>35</v>
      </c>
      <c r="D1847" t="s">
        <v>341</v>
      </c>
      <c r="E1847">
        <v>23</v>
      </c>
      <c r="F1847">
        <v>24</v>
      </c>
      <c r="G1847">
        <f>(Table1[[#This Row],[Min Temperature]]+Table1[[#This Row],[Max Temperature]])/2</f>
        <v>23.5</v>
      </c>
      <c r="H1847">
        <v>4.9000000000000004</v>
      </c>
      <c r="I1847">
        <v>5.4</v>
      </c>
      <c r="J1847">
        <f>(Table1[[#This Row],[Min Dissolved Oxygen]]+Table1[[#This Row],[Max Dissolved Oxygen]])/2</f>
        <v>5.15</v>
      </c>
      <c r="K1847">
        <v>7.2</v>
      </c>
      <c r="L1847">
        <v>7.3</v>
      </c>
      <c r="M1847">
        <f>(Table1[[#This Row],[Min pH]]+Table1[[#This Row],[Max pH]])/2</f>
        <v>7.25</v>
      </c>
      <c r="N1847">
        <v>249</v>
      </c>
      <c r="O1847">
        <v>325</v>
      </c>
      <c r="P1847">
        <f>(Table1[[#This Row],[Min Conductivity]]+Table1[[#This Row],[Max Conductivity]])/2</f>
        <v>287</v>
      </c>
      <c r="Q1847">
        <v>2.8</v>
      </c>
      <c r="R1847">
        <v>3.2</v>
      </c>
      <c r="S1847">
        <f>(Table1[[#This Row],[Min BOD]]+Table1[[#This Row],[Max BOD]])/2</f>
        <v>3</v>
      </c>
      <c r="T1847">
        <v>3.1</v>
      </c>
      <c r="U1847">
        <v>4.1399999999999997</v>
      </c>
      <c r="V1847">
        <f>(Table1[[#This Row],[Min Nitrate N + Nitrite N]]+Table1[[#This Row],[Max Nitrate N + Nitrite N]])/2</f>
        <v>3.62</v>
      </c>
      <c r="W1847">
        <v>2</v>
      </c>
      <c r="X1847">
        <v>4</v>
      </c>
      <c r="Y1847">
        <f>(Table1[[#This Row],[Min Fecal Coliform]]+Table1[[#This Row],[Max Fecal Coliform]])/2</f>
        <v>3</v>
      </c>
      <c r="Z1847">
        <v>17</v>
      </c>
      <c r="AA1847">
        <v>22</v>
      </c>
      <c r="AB1847">
        <f>(Table1[[#This Row],[Min Total Coliform]]+Table1[[#This Row],[Max Total Coliform]])/2</f>
        <v>19.5</v>
      </c>
      <c r="AC1847">
        <f>MIN(10, (Table1[[#This Row],[Avg BOD]]/4)*10)</f>
        <v>7.5</v>
      </c>
      <c r="AD1847">
        <f>MIN(10, (Table1[[#This Row],[Avg Fecal Coliform]]/600)*10)</f>
        <v>0.05</v>
      </c>
      <c r="AE1847">
        <f>MIN(10, (Table1[[#This Row],[Avg Nitrate N + Nitrite N]]/10)*10)</f>
        <v>3.62</v>
      </c>
      <c r="AF1847">
        <f>IF(OR(Table1[[#This Row],[Avg pH]]&lt;6.5,Table1[[#This Row],[Avg pH]]&gt;8.5),10,0)</f>
        <v>0</v>
      </c>
      <c r="AG1847">
        <f>MAX(0, 10-(2*Table1[[#This Row],[Avg Dissolved Oxygen]]))</f>
        <v>0</v>
      </c>
      <c r="AH1847">
        <f>(Table1[[#This Row],[Fecal Score]]*0.3) + (Table1[[#This Row],[BOD Score]]*0.25) + (Table1[[#This Row],[Nitrate Score]]*0.2) + (Table1[[#This Row],[pH Score]]*0.15) + (Table1[[#This Row],[Dissolved Oxygen Score]]*0.1)</f>
        <v>2.6139999999999999</v>
      </c>
      <c r="AI1847">
        <v>2020</v>
      </c>
    </row>
    <row r="1848" spans="1:35">
      <c r="A1848">
        <v>4241</v>
      </c>
      <c r="B1848" t="s">
        <v>728</v>
      </c>
      <c r="C1848" t="s">
        <v>35</v>
      </c>
      <c r="D1848" t="s">
        <v>341</v>
      </c>
      <c r="E1848">
        <v>19</v>
      </c>
      <c r="F1848">
        <v>26</v>
      </c>
      <c r="G1848">
        <f>(Table1[[#This Row],[Min Temperature]]+Table1[[#This Row],[Max Temperature]])/2</f>
        <v>22.5</v>
      </c>
      <c r="H1848">
        <v>4.5</v>
      </c>
      <c r="I1848">
        <v>5.4</v>
      </c>
      <c r="J1848">
        <f>(Table1[[#This Row],[Min Dissolved Oxygen]]+Table1[[#This Row],[Max Dissolved Oxygen]])/2</f>
        <v>4.95</v>
      </c>
      <c r="K1848">
        <v>6.9</v>
      </c>
      <c r="L1848">
        <v>7.3</v>
      </c>
      <c r="M1848">
        <f>(Table1[[#This Row],[Min pH]]+Table1[[#This Row],[Max pH]])/2</f>
        <v>7.1</v>
      </c>
      <c r="N1848">
        <v>725</v>
      </c>
      <c r="O1848">
        <v>2680</v>
      </c>
      <c r="P1848">
        <f>(Table1[[#This Row],[Min Conductivity]]+Table1[[#This Row],[Max Conductivity]])/2</f>
        <v>1702.5</v>
      </c>
      <c r="Q1848">
        <v>2.8</v>
      </c>
      <c r="R1848">
        <v>5.8</v>
      </c>
      <c r="S1848">
        <f>(Table1[[#This Row],[Min BOD]]+Table1[[#This Row],[Max BOD]])/2</f>
        <v>4.3</v>
      </c>
      <c r="T1848">
        <v>7.17</v>
      </c>
      <c r="U1848">
        <v>26.28</v>
      </c>
      <c r="V1848">
        <f>(Table1[[#This Row],[Min Nitrate N + Nitrite N]]+Table1[[#This Row],[Max Nitrate N + Nitrite N]])/2</f>
        <v>16.725000000000001</v>
      </c>
      <c r="W1848">
        <v>2</v>
      </c>
      <c r="X1848">
        <v>68</v>
      </c>
      <c r="Y1848">
        <f>(Table1[[#This Row],[Min Fecal Coliform]]+Table1[[#This Row],[Max Fecal Coliform]])/2</f>
        <v>35</v>
      </c>
      <c r="Z1848">
        <v>20</v>
      </c>
      <c r="AA1848">
        <v>130</v>
      </c>
      <c r="AB1848">
        <f>(Table1[[#This Row],[Min Total Coliform]]+Table1[[#This Row],[Max Total Coliform]])/2</f>
        <v>75</v>
      </c>
      <c r="AC1848">
        <f>MIN(10, (Table1[[#This Row],[Avg BOD]]/4)*10)</f>
        <v>10</v>
      </c>
      <c r="AD1848">
        <f>MIN(10, (Table1[[#This Row],[Avg Fecal Coliform]]/600)*10)</f>
        <v>0.58333333333333337</v>
      </c>
      <c r="AE1848">
        <f>MIN(10, (Table1[[#This Row],[Avg Nitrate N + Nitrite N]]/10)*10)</f>
        <v>10</v>
      </c>
      <c r="AF1848">
        <f>IF(OR(Table1[[#This Row],[Avg pH]]&lt;6.5,Table1[[#This Row],[Avg pH]]&gt;8.5),10,0)</f>
        <v>0</v>
      </c>
      <c r="AG1848">
        <f>MAX(0, 10-(2*Table1[[#This Row],[Avg Dissolved Oxygen]]))</f>
        <v>9.9999999999999645E-2</v>
      </c>
      <c r="AH1848">
        <f>(Table1[[#This Row],[Fecal Score]]*0.3) + (Table1[[#This Row],[BOD Score]]*0.25) + (Table1[[#This Row],[Nitrate Score]]*0.2) + (Table1[[#This Row],[pH Score]]*0.15) + (Table1[[#This Row],[Dissolved Oxygen Score]]*0.1)</f>
        <v>4.6849999999999996</v>
      </c>
      <c r="AI1848">
        <v>2020</v>
      </c>
    </row>
    <row r="1849" spans="1:35">
      <c r="A1849">
        <v>4242</v>
      </c>
      <c r="B1849" t="s">
        <v>729</v>
      </c>
      <c r="C1849" t="s">
        <v>35</v>
      </c>
      <c r="D1849" t="s">
        <v>341</v>
      </c>
      <c r="E1849">
        <v>16</v>
      </c>
      <c r="F1849">
        <v>26</v>
      </c>
      <c r="G1849">
        <f>(Table1[[#This Row],[Min Temperature]]+Table1[[#This Row],[Max Temperature]])/2</f>
        <v>21</v>
      </c>
      <c r="H1849">
        <v>4.5999999999999996</v>
      </c>
      <c r="I1849">
        <v>5.7</v>
      </c>
      <c r="J1849">
        <f>(Table1[[#This Row],[Min Dissolved Oxygen]]+Table1[[#This Row],[Max Dissolved Oxygen]])/2</f>
        <v>5.15</v>
      </c>
      <c r="K1849">
        <v>6.6</v>
      </c>
      <c r="L1849">
        <v>7.4</v>
      </c>
      <c r="M1849">
        <f>(Table1[[#This Row],[Min pH]]+Table1[[#This Row],[Max pH]])/2</f>
        <v>7</v>
      </c>
      <c r="N1849">
        <v>610</v>
      </c>
      <c r="O1849">
        <v>1962</v>
      </c>
      <c r="P1849">
        <f>(Table1[[#This Row],[Min Conductivity]]+Table1[[#This Row],[Max Conductivity]])/2</f>
        <v>1286</v>
      </c>
      <c r="Q1849">
        <v>3</v>
      </c>
      <c r="R1849">
        <v>6</v>
      </c>
      <c r="S1849">
        <f>(Table1[[#This Row],[Min BOD]]+Table1[[#This Row],[Max BOD]])/2</f>
        <v>4.5</v>
      </c>
      <c r="T1849">
        <v>4.12</v>
      </c>
      <c r="U1849">
        <v>17.37</v>
      </c>
      <c r="V1849">
        <f>(Table1[[#This Row],[Min Nitrate N + Nitrite N]]+Table1[[#This Row],[Max Nitrate N + Nitrite N]])/2</f>
        <v>10.745000000000001</v>
      </c>
      <c r="W1849">
        <v>2</v>
      </c>
      <c r="X1849">
        <v>12</v>
      </c>
      <c r="Y1849">
        <f>(Table1[[#This Row],[Min Fecal Coliform]]+Table1[[#This Row],[Max Fecal Coliform]])/2</f>
        <v>7</v>
      </c>
      <c r="Z1849">
        <v>20</v>
      </c>
      <c r="AA1849">
        <v>94</v>
      </c>
      <c r="AB1849">
        <f>(Table1[[#This Row],[Min Total Coliform]]+Table1[[#This Row],[Max Total Coliform]])/2</f>
        <v>57</v>
      </c>
      <c r="AC1849">
        <f>MIN(10, (Table1[[#This Row],[Avg BOD]]/4)*10)</f>
        <v>10</v>
      </c>
      <c r="AD1849">
        <f>MIN(10, (Table1[[#This Row],[Avg Fecal Coliform]]/600)*10)</f>
        <v>0.11666666666666667</v>
      </c>
      <c r="AE1849">
        <f>MIN(10, (Table1[[#This Row],[Avg Nitrate N + Nitrite N]]/10)*10)</f>
        <v>10</v>
      </c>
      <c r="AF1849">
        <f>IF(OR(Table1[[#This Row],[Avg pH]]&lt;6.5,Table1[[#This Row],[Avg pH]]&gt;8.5),10,0)</f>
        <v>0</v>
      </c>
      <c r="AG1849">
        <f>MAX(0, 10-(2*Table1[[#This Row],[Avg Dissolved Oxygen]]))</f>
        <v>0</v>
      </c>
      <c r="AH1849">
        <f>(Table1[[#This Row],[Fecal Score]]*0.3) + (Table1[[#This Row],[BOD Score]]*0.25) + (Table1[[#This Row],[Nitrate Score]]*0.2) + (Table1[[#This Row],[pH Score]]*0.15) + (Table1[[#This Row],[Dissolved Oxygen Score]]*0.1)</f>
        <v>4.5350000000000001</v>
      </c>
      <c r="AI1849">
        <v>2020</v>
      </c>
    </row>
    <row r="1850" spans="1:35">
      <c r="A1850">
        <v>4243</v>
      </c>
      <c r="B1850" t="s">
        <v>730</v>
      </c>
      <c r="C1850" t="s">
        <v>35</v>
      </c>
      <c r="D1850" t="s">
        <v>341</v>
      </c>
      <c r="E1850">
        <v>18</v>
      </c>
      <c r="F1850">
        <v>26</v>
      </c>
      <c r="G1850">
        <f>(Table1[[#This Row],[Min Temperature]]+Table1[[#This Row],[Max Temperature]])/2</f>
        <v>22</v>
      </c>
      <c r="H1850">
        <v>3.5</v>
      </c>
      <c r="I1850">
        <v>5</v>
      </c>
      <c r="J1850">
        <f>(Table1[[#This Row],[Min Dissolved Oxygen]]+Table1[[#This Row],[Max Dissolved Oxygen]])/2</f>
        <v>4.25</v>
      </c>
      <c r="K1850">
        <v>6.7</v>
      </c>
      <c r="L1850">
        <v>7.4</v>
      </c>
      <c r="M1850">
        <f>(Table1[[#This Row],[Min pH]]+Table1[[#This Row],[Max pH]])/2</f>
        <v>7.0500000000000007</v>
      </c>
      <c r="N1850">
        <v>1328</v>
      </c>
      <c r="O1850">
        <v>11200</v>
      </c>
      <c r="P1850">
        <f>(Table1[[#This Row],[Min Conductivity]]+Table1[[#This Row],[Max Conductivity]])/2</f>
        <v>6264</v>
      </c>
      <c r="Q1850">
        <v>4.2</v>
      </c>
      <c r="R1850">
        <v>86</v>
      </c>
      <c r="S1850">
        <f>(Table1[[#This Row],[Min BOD]]+Table1[[#This Row],[Max BOD]])/2</f>
        <v>45.1</v>
      </c>
      <c r="T1850">
        <v>8.39</v>
      </c>
      <c r="U1850">
        <v>45.31</v>
      </c>
      <c r="V1850">
        <f>(Table1[[#This Row],[Min Nitrate N + Nitrite N]]+Table1[[#This Row],[Max Nitrate N + Nitrite N]])/2</f>
        <v>26.85</v>
      </c>
      <c r="W1850">
        <v>2</v>
      </c>
      <c r="X1850">
        <v>33</v>
      </c>
      <c r="Y1850">
        <f>(Table1[[#This Row],[Min Fecal Coliform]]+Table1[[#This Row],[Max Fecal Coliform]])/2</f>
        <v>17.5</v>
      </c>
      <c r="Z1850">
        <v>24</v>
      </c>
      <c r="AA1850">
        <v>210</v>
      </c>
      <c r="AB1850">
        <f>(Table1[[#This Row],[Min Total Coliform]]+Table1[[#This Row],[Max Total Coliform]])/2</f>
        <v>117</v>
      </c>
      <c r="AC1850">
        <f>MIN(10, (Table1[[#This Row],[Avg BOD]]/4)*10)</f>
        <v>10</v>
      </c>
      <c r="AD1850">
        <f>MIN(10, (Table1[[#This Row],[Avg Fecal Coliform]]/600)*10)</f>
        <v>0.29166666666666669</v>
      </c>
      <c r="AE1850">
        <f>MIN(10, (Table1[[#This Row],[Avg Nitrate N + Nitrite N]]/10)*10)</f>
        <v>10</v>
      </c>
      <c r="AF1850">
        <f>IF(OR(Table1[[#This Row],[Avg pH]]&lt;6.5,Table1[[#This Row],[Avg pH]]&gt;8.5),10,0)</f>
        <v>0</v>
      </c>
      <c r="AG1850">
        <f>MAX(0, 10-(2*Table1[[#This Row],[Avg Dissolved Oxygen]]))</f>
        <v>1.5</v>
      </c>
      <c r="AH1850">
        <f>(Table1[[#This Row],[Fecal Score]]*0.3) + (Table1[[#This Row],[BOD Score]]*0.25) + (Table1[[#This Row],[Nitrate Score]]*0.2) + (Table1[[#This Row],[pH Score]]*0.15) + (Table1[[#This Row],[Dissolved Oxygen Score]]*0.1)</f>
        <v>4.7375000000000007</v>
      </c>
      <c r="AI1850">
        <v>2020</v>
      </c>
    </row>
    <row r="1851" spans="1:35">
      <c r="A1851">
        <v>4244</v>
      </c>
      <c r="B1851" t="s">
        <v>501</v>
      </c>
      <c r="C1851" t="s">
        <v>35</v>
      </c>
      <c r="D1851" t="s">
        <v>341</v>
      </c>
      <c r="E1851">
        <v>18</v>
      </c>
      <c r="F1851">
        <v>24</v>
      </c>
      <c r="G1851">
        <f>(Table1[[#This Row],[Min Temperature]]+Table1[[#This Row],[Max Temperature]])/2</f>
        <v>21</v>
      </c>
      <c r="H1851">
        <v>6</v>
      </c>
      <c r="I1851">
        <v>6.4</v>
      </c>
      <c r="J1851">
        <f>(Table1[[#This Row],[Min Dissolved Oxygen]]+Table1[[#This Row],[Max Dissolved Oxygen]])/2</f>
        <v>6.2</v>
      </c>
      <c r="K1851">
        <v>6.8</v>
      </c>
      <c r="L1851">
        <v>7.4</v>
      </c>
      <c r="M1851">
        <f>(Table1[[#This Row],[Min pH]]+Table1[[#This Row],[Max pH]])/2</f>
        <v>7.1</v>
      </c>
      <c r="N1851">
        <v>420</v>
      </c>
      <c r="O1851">
        <v>1843</v>
      </c>
      <c r="P1851">
        <f>(Table1[[#This Row],[Min Conductivity]]+Table1[[#This Row],[Max Conductivity]])/2</f>
        <v>1131.5</v>
      </c>
      <c r="Q1851">
        <v>2.4</v>
      </c>
      <c r="R1851">
        <v>3.6</v>
      </c>
      <c r="S1851">
        <f>(Table1[[#This Row],[Min BOD]]+Table1[[#This Row],[Max BOD]])/2</f>
        <v>3</v>
      </c>
      <c r="T1851">
        <v>4.1100000000000003</v>
      </c>
      <c r="U1851">
        <v>16.53</v>
      </c>
      <c r="V1851">
        <f>(Table1[[#This Row],[Min Nitrate N + Nitrite N]]+Table1[[#This Row],[Max Nitrate N + Nitrite N]])/2</f>
        <v>10.32</v>
      </c>
      <c r="W1851">
        <v>2</v>
      </c>
      <c r="X1851">
        <v>6</v>
      </c>
      <c r="Y1851">
        <f>(Table1[[#This Row],[Min Fecal Coliform]]+Table1[[#This Row],[Max Fecal Coliform]])/2</f>
        <v>4</v>
      </c>
      <c r="Z1851">
        <v>47</v>
      </c>
      <c r="AA1851">
        <v>63</v>
      </c>
      <c r="AB1851">
        <f>(Table1[[#This Row],[Min Total Coliform]]+Table1[[#This Row],[Max Total Coliform]])/2</f>
        <v>55</v>
      </c>
      <c r="AC1851">
        <f>MIN(10, (Table1[[#This Row],[Avg BOD]]/4)*10)</f>
        <v>7.5</v>
      </c>
      <c r="AD1851">
        <f>MIN(10, (Table1[[#This Row],[Avg Fecal Coliform]]/600)*10)</f>
        <v>6.6666666666666666E-2</v>
      </c>
      <c r="AE1851">
        <f>MIN(10, (Table1[[#This Row],[Avg Nitrate N + Nitrite N]]/10)*10)</f>
        <v>10</v>
      </c>
      <c r="AF1851">
        <f>IF(OR(Table1[[#This Row],[Avg pH]]&lt;6.5,Table1[[#This Row],[Avg pH]]&gt;8.5),10,0)</f>
        <v>0</v>
      </c>
      <c r="AG1851">
        <f>MAX(0, 10-(2*Table1[[#This Row],[Avg Dissolved Oxygen]]))</f>
        <v>0</v>
      </c>
      <c r="AH1851">
        <f>(Table1[[#This Row],[Fecal Score]]*0.3) + (Table1[[#This Row],[BOD Score]]*0.25) + (Table1[[#This Row],[Nitrate Score]]*0.2) + (Table1[[#This Row],[pH Score]]*0.15) + (Table1[[#This Row],[Dissolved Oxygen Score]]*0.1)</f>
        <v>3.895</v>
      </c>
      <c r="AI1851">
        <v>2020</v>
      </c>
    </row>
    <row r="1852" spans="1:35">
      <c r="A1852">
        <v>4245</v>
      </c>
      <c r="B1852" t="s">
        <v>731</v>
      </c>
      <c r="C1852" t="s">
        <v>35</v>
      </c>
      <c r="D1852" t="s">
        <v>341</v>
      </c>
      <c r="E1852">
        <v>20</v>
      </c>
      <c r="F1852">
        <v>24</v>
      </c>
      <c r="G1852">
        <f>(Table1[[#This Row],[Min Temperature]]+Table1[[#This Row],[Max Temperature]])/2</f>
        <v>22</v>
      </c>
      <c r="H1852">
        <v>5.4</v>
      </c>
      <c r="I1852">
        <v>6.2</v>
      </c>
      <c r="J1852">
        <f>(Table1[[#This Row],[Min Dissolved Oxygen]]+Table1[[#This Row],[Max Dissolved Oxygen]])/2</f>
        <v>5.8000000000000007</v>
      </c>
      <c r="K1852">
        <v>6.8</v>
      </c>
      <c r="L1852">
        <v>7.4</v>
      </c>
      <c r="M1852">
        <f>(Table1[[#This Row],[Min pH]]+Table1[[#This Row],[Max pH]])/2</f>
        <v>7.1</v>
      </c>
      <c r="N1852">
        <v>405</v>
      </c>
      <c r="O1852">
        <v>3013</v>
      </c>
      <c r="P1852">
        <f>(Table1[[#This Row],[Min Conductivity]]+Table1[[#This Row],[Max Conductivity]])/2</f>
        <v>1709</v>
      </c>
      <c r="Q1852">
        <v>3</v>
      </c>
      <c r="R1852">
        <v>5</v>
      </c>
      <c r="S1852">
        <f>(Table1[[#This Row],[Min BOD]]+Table1[[#This Row],[Max BOD]])/2</f>
        <v>4</v>
      </c>
      <c r="T1852">
        <v>2.1</v>
      </c>
      <c r="U1852">
        <v>22.58</v>
      </c>
      <c r="V1852">
        <f>(Table1[[#This Row],[Min Nitrate N + Nitrite N]]+Table1[[#This Row],[Max Nitrate N + Nitrite N]])/2</f>
        <v>12.34</v>
      </c>
      <c r="W1852">
        <v>2</v>
      </c>
      <c r="X1852">
        <v>15</v>
      </c>
      <c r="Y1852">
        <f>(Table1[[#This Row],[Min Fecal Coliform]]+Table1[[#This Row],[Max Fecal Coliform]])/2</f>
        <v>8.5</v>
      </c>
      <c r="Z1852">
        <v>31</v>
      </c>
      <c r="AA1852">
        <v>70</v>
      </c>
      <c r="AB1852">
        <f>(Table1[[#This Row],[Min Total Coliform]]+Table1[[#This Row],[Max Total Coliform]])/2</f>
        <v>50.5</v>
      </c>
      <c r="AC1852">
        <f>MIN(10, (Table1[[#This Row],[Avg BOD]]/4)*10)</f>
        <v>10</v>
      </c>
      <c r="AD1852">
        <f>MIN(10, (Table1[[#This Row],[Avg Fecal Coliform]]/600)*10)</f>
        <v>0.14166666666666666</v>
      </c>
      <c r="AE1852">
        <f>MIN(10, (Table1[[#This Row],[Avg Nitrate N + Nitrite N]]/10)*10)</f>
        <v>10</v>
      </c>
      <c r="AF1852">
        <f>IF(OR(Table1[[#This Row],[Avg pH]]&lt;6.5,Table1[[#This Row],[Avg pH]]&gt;8.5),10,0)</f>
        <v>0</v>
      </c>
      <c r="AG1852">
        <f>MAX(0, 10-(2*Table1[[#This Row],[Avg Dissolved Oxygen]]))</f>
        <v>0</v>
      </c>
      <c r="AH1852">
        <f>(Table1[[#This Row],[Fecal Score]]*0.3) + (Table1[[#This Row],[BOD Score]]*0.25) + (Table1[[#This Row],[Nitrate Score]]*0.2) + (Table1[[#This Row],[pH Score]]*0.15) + (Table1[[#This Row],[Dissolved Oxygen Score]]*0.1)</f>
        <v>4.5425000000000004</v>
      </c>
      <c r="AI1852">
        <v>2020</v>
      </c>
    </row>
    <row r="1853" spans="1:35">
      <c r="A1853">
        <v>4246</v>
      </c>
      <c r="B1853" t="s">
        <v>819</v>
      </c>
      <c r="C1853" t="s">
        <v>35</v>
      </c>
      <c r="D1853" t="s">
        <v>341</v>
      </c>
      <c r="E1853">
        <v>19</v>
      </c>
      <c r="F1853">
        <v>19</v>
      </c>
      <c r="G1853">
        <f>(Table1[[#This Row],[Min Temperature]]+Table1[[#This Row],[Max Temperature]])/2</f>
        <v>19</v>
      </c>
      <c r="H1853">
        <v>4.7</v>
      </c>
      <c r="I1853">
        <v>4.7</v>
      </c>
      <c r="J1853">
        <f>(Table1[[#This Row],[Min Dissolved Oxygen]]+Table1[[#This Row],[Max Dissolved Oxygen]])/2</f>
        <v>4.7</v>
      </c>
      <c r="K1853">
        <v>7.2</v>
      </c>
      <c r="L1853">
        <v>7.2</v>
      </c>
      <c r="M1853">
        <f>(Table1[[#This Row],[Min pH]]+Table1[[#This Row],[Max pH]])/2</f>
        <v>7.2</v>
      </c>
      <c r="N1853">
        <v>5500</v>
      </c>
      <c r="O1853">
        <v>5500</v>
      </c>
      <c r="P1853">
        <f>(Table1[[#This Row],[Min Conductivity]]+Table1[[#This Row],[Max Conductivity]])/2</f>
        <v>5500</v>
      </c>
      <c r="Q1853">
        <v>7</v>
      </c>
      <c r="R1853">
        <v>7</v>
      </c>
      <c r="S1853">
        <f>(Table1[[#This Row],[Min BOD]]+Table1[[#This Row],[Max BOD]])/2</f>
        <v>7</v>
      </c>
      <c r="T1853">
        <v>23.3</v>
      </c>
      <c r="U1853">
        <v>23.3</v>
      </c>
      <c r="V1853">
        <f>(Table1[[#This Row],[Min Nitrate N + Nitrite N]]+Table1[[#This Row],[Max Nitrate N + Nitrite N]])/2</f>
        <v>23.3</v>
      </c>
      <c r="W1853">
        <v>2</v>
      </c>
      <c r="X1853">
        <v>2</v>
      </c>
      <c r="Y1853">
        <f>(Table1[[#This Row],[Min Fecal Coliform]]+Table1[[#This Row],[Max Fecal Coliform]])/2</f>
        <v>2</v>
      </c>
      <c r="Z1853">
        <v>70</v>
      </c>
      <c r="AA1853">
        <v>70</v>
      </c>
      <c r="AB1853">
        <f>(Table1[[#This Row],[Min Total Coliform]]+Table1[[#This Row],[Max Total Coliform]])/2</f>
        <v>70</v>
      </c>
      <c r="AC1853">
        <f>MIN(10, (Table1[[#This Row],[Avg BOD]]/4)*10)</f>
        <v>10</v>
      </c>
      <c r="AD1853">
        <f>MIN(10, (Table1[[#This Row],[Avg Fecal Coliform]]/600)*10)</f>
        <v>3.3333333333333333E-2</v>
      </c>
      <c r="AE1853">
        <f>MIN(10, (Table1[[#This Row],[Avg Nitrate N + Nitrite N]]/10)*10)</f>
        <v>10</v>
      </c>
      <c r="AF1853">
        <f>IF(OR(Table1[[#This Row],[Avg pH]]&lt;6.5,Table1[[#This Row],[Avg pH]]&gt;8.5),10,0)</f>
        <v>0</v>
      </c>
      <c r="AG1853">
        <f>MAX(0, 10-(2*Table1[[#This Row],[Avg Dissolved Oxygen]]))</f>
        <v>0.59999999999999964</v>
      </c>
      <c r="AH1853">
        <f>(Table1[[#This Row],[Fecal Score]]*0.3) + (Table1[[#This Row],[BOD Score]]*0.25) + (Table1[[#This Row],[Nitrate Score]]*0.2) + (Table1[[#This Row],[pH Score]]*0.15) + (Table1[[#This Row],[Dissolved Oxygen Score]]*0.1)</f>
        <v>4.5699999999999994</v>
      </c>
      <c r="AI1853">
        <v>2020</v>
      </c>
    </row>
    <row r="1854" spans="1:35">
      <c r="A1854">
        <v>4247</v>
      </c>
      <c r="B1854" t="s">
        <v>503</v>
      </c>
      <c r="C1854" t="s">
        <v>35</v>
      </c>
      <c r="D1854" t="s">
        <v>341</v>
      </c>
      <c r="E1854">
        <v>25</v>
      </c>
      <c r="F1854">
        <v>29</v>
      </c>
      <c r="G1854">
        <f>(Table1[[#This Row],[Min Temperature]]+Table1[[#This Row],[Max Temperature]])/2</f>
        <v>27</v>
      </c>
      <c r="H1854">
        <v>1</v>
      </c>
      <c r="I1854">
        <v>5.5</v>
      </c>
      <c r="J1854">
        <f>(Table1[[#This Row],[Min Dissolved Oxygen]]+Table1[[#This Row],[Max Dissolved Oxygen]])/2</f>
        <v>3.25</v>
      </c>
      <c r="K1854">
        <v>7.4</v>
      </c>
      <c r="L1854">
        <v>8.5</v>
      </c>
      <c r="M1854">
        <f>(Table1[[#This Row],[Min pH]]+Table1[[#This Row],[Max pH]])/2</f>
        <v>7.95</v>
      </c>
      <c r="N1854">
        <v>527</v>
      </c>
      <c r="O1854">
        <v>1010</v>
      </c>
      <c r="P1854">
        <f>(Table1[[#This Row],[Min Conductivity]]+Table1[[#This Row],[Max Conductivity]])/2</f>
        <v>768.5</v>
      </c>
      <c r="Q1854">
        <v>2.2000000000000002</v>
      </c>
      <c r="R1854">
        <v>16</v>
      </c>
      <c r="S1854">
        <f>(Table1[[#This Row],[Min BOD]]+Table1[[#This Row],[Max BOD]])/2</f>
        <v>9.1</v>
      </c>
      <c r="T1854">
        <v>0.3</v>
      </c>
      <c r="U1854">
        <v>3</v>
      </c>
      <c r="V1854">
        <f>(Table1[[#This Row],[Min Nitrate N + Nitrite N]]+Table1[[#This Row],[Max Nitrate N + Nitrite N]])/2</f>
        <v>1.65</v>
      </c>
      <c r="W1854">
        <v>2</v>
      </c>
      <c r="X1854">
        <v>26</v>
      </c>
      <c r="Y1854">
        <f>(Table1[[#This Row],[Min Fecal Coliform]]+Table1[[#This Row],[Max Fecal Coliform]])/2</f>
        <v>14</v>
      </c>
      <c r="Z1854">
        <v>28</v>
      </c>
      <c r="AA1854">
        <v>430</v>
      </c>
      <c r="AB1854">
        <f>(Table1[[#This Row],[Min Total Coliform]]+Table1[[#This Row],[Max Total Coliform]])/2</f>
        <v>229</v>
      </c>
      <c r="AC1854">
        <f>MIN(10, (Table1[[#This Row],[Avg BOD]]/4)*10)</f>
        <v>10</v>
      </c>
      <c r="AD1854">
        <f>MIN(10, (Table1[[#This Row],[Avg Fecal Coliform]]/600)*10)</f>
        <v>0.23333333333333334</v>
      </c>
      <c r="AE1854">
        <f>MIN(10, (Table1[[#This Row],[Avg Nitrate N + Nitrite N]]/10)*10)</f>
        <v>1.65</v>
      </c>
      <c r="AF1854">
        <f>IF(OR(Table1[[#This Row],[Avg pH]]&lt;6.5,Table1[[#This Row],[Avg pH]]&gt;8.5),10,0)</f>
        <v>0</v>
      </c>
      <c r="AG1854">
        <f>MAX(0, 10-(2*Table1[[#This Row],[Avg Dissolved Oxygen]]))</f>
        <v>3.5</v>
      </c>
      <c r="AH1854">
        <f>(Table1[[#This Row],[Fecal Score]]*0.3) + (Table1[[#This Row],[BOD Score]]*0.25) + (Table1[[#This Row],[Nitrate Score]]*0.2) + (Table1[[#This Row],[pH Score]]*0.15) + (Table1[[#This Row],[Dissolved Oxygen Score]]*0.1)</f>
        <v>3.25</v>
      </c>
      <c r="AI1854">
        <v>2020</v>
      </c>
    </row>
    <row r="1855" spans="1:35">
      <c r="A1855">
        <v>4248</v>
      </c>
      <c r="B1855" t="s">
        <v>504</v>
      </c>
      <c r="C1855" t="s">
        <v>35</v>
      </c>
      <c r="D1855" t="s">
        <v>341</v>
      </c>
      <c r="E1855">
        <v>27</v>
      </c>
      <c r="F1855">
        <v>29</v>
      </c>
      <c r="G1855">
        <f>(Table1[[#This Row],[Min Temperature]]+Table1[[#This Row],[Max Temperature]])/2</f>
        <v>28</v>
      </c>
      <c r="H1855">
        <v>0.1</v>
      </c>
      <c r="I1855">
        <v>4.3</v>
      </c>
      <c r="J1855">
        <f>(Table1[[#This Row],[Min Dissolved Oxygen]]+Table1[[#This Row],[Max Dissolved Oxygen]])/2</f>
        <v>2.1999999999999997</v>
      </c>
      <c r="K1855">
        <v>6.8</v>
      </c>
      <c r="L1855">
        <v>8.4</v>
      </c>
      <c r="M1855">
        <f>(Table1[[#This Row],[Min pH]]+Table1[[#This Row],[Max pH]])/2</f>
        <v>7.6</v>
      </c>
      <c r="N1855">
        <v>698</v>
      </c>
      <c r="O1855">
        <v>1124</v>
      </c>
      <c r="P1855">
        <f>(Table1[[#This Row],[Min Conductivity]]+Table1[[#This Row],[Max Conductivity]])/2</f>
        <v>911</v>
      </c>
      <c r="Q1855">
        <v>4</v>
      </c>
      <c r="R1855">
        <v>18</v>
      </c>
      <c r="S1855">
        <f>(Table1[[#This Row],[Min BOD]]+Table1[[#This Row],[Max BOD]])/2</f>
        <v>11</v>
      </c>
      <c r="T1855">
        <v>0.6</v>
      </c>
      <c r="U1855">
        <v>8</v>
      </c>
      <c r="V1855">
        <f>(Table1[[#This Row],[Min Nitrate N + Nitrite N]]+Table1[[#This Row],[Max Nitrate N + Nitrite N]])/2</f>
        <v>4.3</v>
      </c>
      <c r="W1855">
        <v>2</v>
      </c>
      <c r="X1855">
        <v>22</v>
      </c>
      <c r="Y1855">
        <f>(Table1[[#This Row],[Min Fecal Coliform]]+Table1[[#This Row],[Max Fecal Coliform]])/2</f>
        <v>12</v>
      </c>
      <c r="Z1855">
        <v>14</v>
      </c>
      <c r="AA1855">
        <v>540</v>
      </c>
      <c r="AB1855">
        <f>(Table1[[#This Row],[Min Total Coliform]]+Table1[[#This Row],[Max Total Coliform]])/2</f>
        <v>277</v>
      </c>
      <c r="AC1855">
        <f>MIN(10, (Table1[[#This Row],[Avg BOD]]/4)*10)</f>
        <v>10</v>
      </c>
      <c r="AD1855">
        <f>MIN(10, (Table1[[#This Row],[Avg Fecal Coliform]]/600)*10)</f>
        <v>0.2</v>
      </c>
      <c r="AE1855">
        <f>MIN(10, (Table1[[#This Row],[Avg Nitrate N + Nitrite N]]/10)*10)</f>
        <v>4.3</v>
      </c>
      <c r="AF1855">
        <f>IF(OR(Table1[[#This Row],[Avg pH]]&lt;6.5,Table1[[#This Row],[Avg pH]]&gt;8.5),10,0)</f>
        <v>0</v>
      </c>
      <c r="AG1855">
        <f>MAX(0, 10-(2*Table1[[#This Row],[Avg Dissolved Oxygen]]))</f>
        <v>5.6000000000000005</v>
      </c>
      <c r="AH1855">
        <f>(Table1[[#This Row],[Fecal Score]]*0.3) + (Table1[[#This Row],[BOD Score]]*0.25) + (Table1[[#This Row],[Nitrate Score]]*0.2) + (Table1[[#This Row],[pH Score]]*0.15) + (Table1[[#This Row],[Dissolved Oxygen Score]]*0.1)</f>
        <v>3.98</v>
      </c>
      <c r="AI1855">
        <v>2020</v>
      </c>
    </row>
    <row r="1856" spans="1:35">
      <c r="A1856">
        <v>4249</v>
      </c>
      <c r="B1856" t="s">
        <v>505</v>
      </c>
      <c r="C1856" t="s">
        <v>35</v>
      </c>
      <c r="D1856" t="s">
        <v>341</v>
      </c>
      <c r="E1856">
        <v>27</v>
      </c>
      <c r="F1856">
        <v>29</v>
      </c>
      <c r="G1856">
        <f>(Table1[[#This Row],[Min Temperature]]+Table1[[#This Row],[Max Temperature]])/2</f>
        <v>28</v>
      </c>
      <c r="H1856">
        <v>0.1</v>
      </c>
      <c r="I1856">
        <v>4.8</v>
      </c>
      <c r="J1856">
        <f>(Table1[[#This Row],[Min Dissolved Oxygen]]+Table1[[#This Row],[Max Dissolved Oxygen]])/2</f>
        <v>2.4499999999999997</v>
      </c>
      <c r="K1856">
        <v>7.2</v>
      </c>
      <c r="L1856">
        <v>8.4</v>
      </c>
      <c r="M1856">
        <f>(Table1[[#This Row],[Min pH]]+Table1[[#This Row],[Max pH]])/2</f>
        <v>7.8000000000000007</v>
      </c>
      <c r="N1856">
        <v>644</v>
      </c>
      <c r="O1856">
        <v>1585</v>
      </c>
      <c r="P1856">
        <f>(Table1[[#This Row],[Min Conductivity]]+Table1[[#This Row],[Max Conductivity]])/2</f>
        <v>1114.5</v>
      </c>
      <c r="Q1856">
        <v>3.8</v>
      </c>
      <c r="R1856">
        <v>18</v>
      </c>
      <c r="S1856">
        <f>(Table1[[#This Row],[Min BOD]]+Table1[[#This Row],[Max BOD]])/2</f>
        <v>10.9</v>
      </c>
      <c r="T1856">
        <v>0.3</v>
      </c>
      <c r="U1856">
        <v>4</v>
      </c>
      <c r="V1856">
        <f>(Table1[[#This Row],[Min Nitrate N + Nitrite N]]+Table1[[#This Row],[Max Nitrate N + Nitrite N]])/2</f>
        <v>2.15</v>
      </c>
      <c r="W1856">
        <v>8</v>
      </c>
      <c r="X1856">
        <v>38</v>
      </c>
      <c r="Y1856">
        <f>(Table1[[#This Row],[Min Fecal Coliform]]+Table1[[#This Row],[Max Fecal Coliform]])/2</f>
        <v>23</v>
      </c>
      <c r="Z1856">
        <v>73</v>
      </c>
      <c r="AA1856">
        <v>430</v>
      </c>
      <c r="AB1856">
        <f>(Table1[[#This Row],[Min Total Coliform]]+Table1[[#This Row],[Max Total Coliform]])/2</f>
        <v>251.5</v>
      </c>
      <c r="AC1856">
        <f>MIN(10, (Table1[[#This Row],[Avg BOD]]/4)*10)</f>
        <v>10</v>
      </c>
      <c r="AD1856">
        <f>MIN(10, (Table1[[#This Row],[Avg Fecal Coliform]]/600)*10)</f>
        <v>0.3833333333333333</v>
      </c>
      <c r="AE1856">
        <f>MIN(10, (Table1[[#This Row],[Avg Nitrate N + Nitrite N]]/10)*10)</f>
        <v>2.15</v>
      </c>
      <c r="AF1856">
        <f>IF(OR(Table1[[#This Row],[Avg pH]]&lt;6.5,Table1[[#This Row],[Avg pH]]&gt;8.5),10,0)</f>
        <v>0</v>
      </c>
      <c r="AG1856">
        <f>MAX(0, 10-(2*Table1[[#This Row],[Avg Dissolved Oxygen]]))</f>
        <v>5.1000000000000005</v>
      </c>
      <c r="AH1856">
        <f>(Table1[[#This Row],[Fecal Score]]*0.3) + (Table1[[#This Row],[BOD Score]]*0.25) + (Table1[[#This Row],[Nitrate Score]]*0.2) + (Table1[[#This Row],[pH Score]]*0.15) + (Table1[[#This Row],[Dissolved Oxygen Score]]*0.1)</f>
        <v>3.5550000000000006</v>
      </c>
      <c r="AI1856">
        <v>2020</v>
      </c>
    </row>
    <row r="1857" spans="1:35">
      <c r="A1857">
        <v>4302</v>
      </c>
      <c r="B1857" t="s">
        <v>732</v>
      </c>
      <c r="C1857" t="s">
        <v>35</v>
      </c>
      <c r="D1857" t="s">
        <v>341</v>
      </c>
      <c r="E1857">
        <v>18</v>
      </c>
      <c r="F1857">
        <v>28</v>
      </c>
      <c r="G1857">
        <f>(Table1[[#This Row],[Min Temperature]]+Table1[[#This Row],[Max Temperature]])/2</f>
        <v>23</v>
      </c>
      <c r="H1857">
        <v>5</v>
      </c>
      <c r="I1857">
        <v>6.6</v>
      </c>
      <c r="J1857">
        <f>(Table1[[#This Row],[Min Dissolved Oxygen]]+Table1[[#This Row],[Max Dissolved Oxygen]])/2</f>
        <v>5.8</v>
      </c>
      <c r="K1857">
        <v>6.7</v>
      </c>
      <c r="L1857">
        <v>7.5</v>
      </c>
      <c r="M1857">
        <f>(Table1[[#This Row],[Min pH]]+Table1[[#This Row],[Max pH]])/2</f>
        <v>7.1</v>
      </c>
      <c r="N1857">
        <v>715</v>
      </c>
      <c r="O1857">
        <v>2979</v>
      </c>
      <c r="P1857">
        <f>(Table1[[#This Row],[Min Conductivity]]+Table1[[#This Row],[Max Conductivity]])/2</f>
        <v>1847</v>
      </c>
      <c r="Q1857">
        <v>2.6</v>
      </c>
      <c r="R1857">
        <v>5</v>
      </c>
      <c r="S1857">
        <f>(Table1[[#This Row],[Min BOD]]+Table1[[#This Row],[Max BOD]])/2</f>
        <v>3.8</v>
      </c>
      <c r="T1857">
        <v>6.1</v>
      </c>
      <c r="U1857">
        <v>24.21</v>
      </c>
      <c r="V1857">
        <f>(Table1[[#This Row],[Min Nitrate N + Nitrite N]]+Table1[[#This Row],[Max Nitrate N + Nitrite N]])/2</f>
        <v>15.155000000000001</v>
      </c>
      <c r="W1857">
        <v>2</v>
      </c>
      <c r="X1857">
        <v>9</v>
      </c>
      <c r="Y1857">
        <f>(Table1[[#This Row],[Min Fecal Coliform]]+Table1[[#This Row],[Max Fecal Coliform]])/2</f>
        <v>5.5</v>
      </c>
      <c r="Z1857">
        <v>20</v>
      </c>
      <c r="AA1857">
        <v>84</v>
      </c>
      <c r="AB1857">
        <f>(Table1[[#This Row],[Min Total Coliform]]+Table1[[#This Row],[Max Total Coliform]])/2</f>
        <v>52</v>
      </c>
      <c r="AC1857">
        <f>MIN(10, (Table1[[#This Row],[Avg BOD]]/4)*10)</f>
        <v>9.5</v>
      </c>
      <c r="AD1857">
        <f>MIN(10, (Table1[[#This Row],[Avg Fecal Coliform]]/600)*10)</f>
        <v>9.1666666666666674E-2</v>
      </c>
      <c r="AE1857">
        <f>MIN(10, (Table1[[#This Row],[Avg Nitrate N + Nitrite N]]/10)*10)</f>
        <v>10</v>
      </c>
      <c r="AF1857">
        <f>IF(OR(Table1[[#This Row],[Avg pH]]&lt;6.5,Table1[[#This Row],[Avg pH]]&gt;8.5),10,0)</f>
        <v>0</v>
      </c>
      <c r="AG1857">
        <f>MAX(0, 10-(2*Table1[[#This Row],[Avg Dissolved Oxygen]]))</f>
        <v>0</v>
      </c>
      <c r="AH1857">
        <f>(Table1[[#This Row],[Fecal Score]]*0.3) + (Table1[[#This Row],[BOD Score]]*0.25) + (Table1[[#This Row],[Nitrate Score]]*0.2) + (Table1[[#This Row],[pH Score]]*0.15) + (Table1[[#This Row],[Dissolved Oxygen Score]]*0.1)</f>
        <v>4.4024999999999999</v>
      </c>
      <c r="AI1857">
        <v>2020</v>
      </c>
    </row>
    <row r="1858" spans="1:35">
      <c r="A1858">
        <v>4689</v>
      </c>
      <c r="B1858" t="s">
        <v>733</v>
      </c>
      <c r="C1858" t="s">
        <v>35</v>
      </c>
      <c r="D1858" t="s">
        <v>341</v>
      </c>
      <c r="E1858">
        <v>26</v>
      </c>
      <c r="F1858">
        <v>29</v>
      </c>
      <c r="G1858">
        <f>(Table1[[#This Row],[Min Temperature]]+Table1[[#This Row],[Max Temperature]])/2</f>
        <v>27.5</v>
      </c>
      <c r="H1858">
        <v>0.1</v>
      </c>
      <c r="I1858">
        <v>4.5</v>
      </c>
      <c r="J1858">
        <f>(Table1[[#This Row],[Min Dissolved Oxygen]]+Table1[[#This Row],[Max Dissolved Oxygen]])/2</f>
        <v>2.2999999999999998</v>
      </c>
      <c r="K1858">
        <v>7.1</v>
      </c>
      <c r="L1858">
        <v>8</v>
      </c>
      <c r="M1858">
        <f>(Table1[[#This Row],[Min pH]]+Table1[[#This Row],[Max pH]])/2</f>
        <v>7.55</v>
      </c>
      <c r="N1858">
        <v>434</v>
      </c>
      <c r="O1858">
        <v>1030</v>
      </c>
      <c r="P1858">
        <f>(Table1[[#This Row],[Min Conductivity]]+Table1[[#This Row],[Max Conductivity]])/2</f>
        <v>732</v>
      </c>
      <c r="Q1858">
        <v>4</v>
      </c>
      <c r="R1858">
        <v>26</v>
      </c>
      <c r="S1858">
        <f>(Table1[[#This Row],[Min BOD]]+Table1[[#This Row],[Max BOD]])/2</f>
        <v>15</v>
      </c>
      <c r="T1858">
        <v>0.88</v>
      </c>
      <c r="U1858">
        <v>18</v>
      </c>
      <c r="V1858">
        <f>(Table1[[#This Row],[Min Nitrate N + Nitrite N]]+Table1[[#This Row],[Max Nitrate N + Nitrite N]])/2</f>
        <v>9.44</v>
      </c>
      <c r="W1858">
        <v>2</v>
      </c>
      <c r="X1858">
        <v>26</v>
      </c>
      <c r="Y1858">
        <f>(Table1[[#This Row],[Min Fecal Coliform]]+Table1[[#This Row],[Max Fecal Coliform]])/2</f>
        <v>14</v>
      </c>
      <c r="Z1858">
        <v>58</v>
      </c>
      <c r="AA1858">
        <v>350</v>
      </c>
      <c r="AB1858">
        <f>(Table1[[#This Row],[Min Total Coliform]]+Table1[[#This Row],[Max Total Coliform]])/2</f>
        <v>204</v>
      </c>
      <c r="AC1858">
        <f>MIN(10, (Table1[[#This Row],[Avg BOD]]/4)*10)</f>
        <v>10</v>
      </c>
      <c r="AD1858">
        <f>MIN(10, (Table1[[#This Row],[Avg Fecal Coliform]]/600)*10)</f>
        <v>0.23333333333333334</v>
      </c>
      <c r="AE1858">
        <f>MIN(10, (Table1[[#This Row],[Avg Nitrate N + Nitrite N]]/10)*10)</f>
        <v>9.44</v>
      </c>
      <c r="AF1858">
        <f>IF(OR(Table1[[#This Row],[Avg pH]]&lt;6.5,Table1[[#This Row],[Avg pH]]&gt;8.5),10,0)</f>
        <v>0</v>
      </c>
      <c r="AG1858">
        <f>MAX(0, 10-(2*Table1[[#This Row],[Avg Dissolved Oxygen]]))</f>
        <v>5.4</v>
      </c>
      <c r="AH1858">
        <f>(Table1[[#This Row],[Fecal Score]]*0.3) + (Table1[[#This Row],[BOD Score]]*0.25) + (Table1[[#This Row],[Nitrate Score]]*0.2) + (Table1[[#This Row],[pH Score]]*0.15) + (Table1[[#This Row],[Dissolved Oxygen Score]]*0.1)</f>
        <v>4.9980000000000002</v>
      </c>
      <c r="AI1858">
        <v>2020</v>
      </c>
    </row>
    <row r="1859" spans="1:35">
      <c r="A1859">
        <v>4700</v>
      </c>
      <c r="B1859" t="s">
        <v>734</v>
      </c>
      <c r="C1859" t="s">
        <v>35</v>
      </c>
      <c r="D1859" t="s">
        <v>341</v>
      </c>
      <c r="E1859">
        <v>25</v>
      </c>
      <c r="F1859">
        <v>29</v>
      </c>
      <c r="G1859">
        <f>(Table1[[#This Row],[Min Temperature]]+Table1[[#This Row],[Max Temperature]])/2</f>
        <v>27</v>
      </c>
      <c r="H1859">
        <v>0.1</v>
      </c>
      <c r="I1859">
        <v>2.5</v>
      </c>
      <c r="J1859">
        <f>(Table1[[#This Row],[Min Dissolved Oxygen]]+Table1[[#This Row],[Max Dissolved Oxygen]])/2</f>
        <v>1.3</v>
      </c>
      <c r="K1859">
        <v>6.7</v>
      </c>
      <c r="L1859">
        <v>7.6</v>
      </c>
      <c r="M1859">
        <f>(Table1[[#This Row],[Min pH]]+Table1[[#This Row],[Max pH]])/2</f>
        <v>7.15</v>
      </c>
      <c r="N1859">
        <v>1296</v>
      </c>
      <c r="O1859">
        <v>1620</v>
      </c>
      <c r="P1859">
        <f>(Table1[[#This Row],[Min Conductivity]]+Table1[[#This Row],[Max Conductivity]])/2</f>
        <v>1458</v>
      </c>
      <c r="Q1859">
        <v>6</v>
      </c>
      <c r="R1859">
        <v>30</v>
      </c>
      <c r="S1859">
        <f>(Table1[[#This Row],[Min BOD]]+Table1[[#This Row],[Max BOD]])/2</f>
        <v>18</v>
      </c>
      <c r="T1859">
        <v>0.62</v>
      </c>
      <c r="U1859">
        <v>8</v>
      </c>
      <c r="V1859">
        <f>(Table1[[#This Row],[Min Nitrate N + Nitrite N]]+Table1[[#This Row],[Max Nitrate N + Nitrite N]])/2</f>
        <v>4.3099999999999996</v>
      </c>
      <c r="W1859">
        <v>2</v>
      </c>
      <c r="X1859">
        <v>94</v>
      </c>
      <c r="Y1859">
        <f>(Table1[[#This Row],[Min Fecal Coliform]]+Table1[[#This Row],[Max Fecal Coliform]])/2</f>
        <v>48</v>
      </c>
      <c r="Z1859">
        <v>130</v>
      </c>
      <c r="AA1859">
        <v>540</v>
      </c>
      <c r="AB1859">
        <f>(Table1[[#This Row],[Min Total Coliform]]+Table1[[#This Row],[Max Total Coliform]])/2</f>
        <v>335</v>
      </c>
      <c r="AC1859">
        <f>MIN(10, (Table1[[#This Row],[Avg BOD]]/4)*10)</f>
        <v>10</v>
      </c>
      <c r="AD1859">
        <f>MIN(10, (Table1[[#This Row],[Avg Fecal Coliform]]/600)*10)</f>
        <v>0.8</v>
      </c>
      <c r="AE1859">
        <f>MIN(10, (Table1[[#This Row],[Avg Nitrate N + Nitrite N]]/10)*10)</f>
        <v>4.3099999999999996</v>
      </c>
      <c r="AF1859">
        <f>IF(OR(Table1[[#This Row],[Avg pH]]&lt;6.5,Table1[[#This Row],[Avg pH]]&gt;8.5),10,0)</f>
        <v>0</v>
      </c>
      <c r="AG1859">
        <f>MAX(0, 10-(2*Table1[[#This Row],[Avg Dissolved Oxygen]]))</f>
        <v>7.4</v>
      </c>
      <c r="AH1859">
        <f>(Table1[[#This Row],[Fecal Score]]*0.3) + (Table1[[#This Row],[BOD Score]]*0.25) + (Table1[[#This Row],[Nitrate Score]]*0.2) + (Table1[[#This Row],[pH Score]]*0.15) + (Table1[[#This Row],[Dissolved Oxygen Score]]*0.1)</f>
        <v>4.3420000000000005</v>
      </c>
      <c r="AI1859">
        <v>2020</v>
      </c>
    </row>
    <row r="1860" spans="1:35">
      <c r="A1860">
        <v>4703</v>
      </c>
      <c r="B1860" t="s">
        <v>735</v>
      </c>
      <c r="C1860" t="s">
        <v>35</v>
      </c>
      <c r="D1860" t="s">
        <v>341</v>
      </c>
      <c r="E1860">
        <v>22</v>
      </c>
      <c r="F1860">
        <v>30</v>
      </c>
      <c r="G1860">
        <f>(Table1[[#This Row],[Min Temperature]]+Table1[[#This Row],[Max Temperature]])/2</f>
        <v>26</v>
      </c>
      <c r="H1860">
        <v>0.1</v>
      </c>
      <c r="I1860">
        <v>3.2</v>
      </c>
      <c r="J1860">
        <f>(Table1[[#This Row],[Min Dissolved Oxygen]]+Table1[[#This Row],[Max Dissolved Oxygen]])/2</f>
        <v>1.6500000000000001</v>
      </c>
      <c r="K1860">
        <v>7.1</v>
      </c>
      <c r="L1860">
        <v>7.8</v>
      </c>
      <c r="M1860">
        <f>(Table1[[#This Row],[Min pH]]+Table1[[#This Row],[Max pH]])/2</f>
        <v>7.4499999999999993</v>
      </c>
      <c r="N1860">
        <v>1326</v>
      </c>
      <c r="O1860">
        <v>2158</v>
      </c>
      <c r="P1860">
        <f>(Table1[[#This Row],[Min Conductivity]]+Table1[[#This Row],[Max Conductivity]])/2</f>
        <v>1742</v>
      </c>
      <c r="Q1860">
        <v>14</v>
      </c>
      <c r="R1860">
        <v>34</v>
      </c>
      <c r="S1860">
        <f>(Table1[[#This Row],[Min BOD]]+Table1[[#This Row],[Max BOD]])/2</f>
        <v>24</v>
      </c>
      <c r="T1860">
        <v>1.4</v>
      </c>
      <c r="U1860">
        <v>8</v>
      </c>
      <c r="V1860">
        <f>(Table1[[#This Row],[Min Nitrate N + Nitrite N]]+Table1[[#This Row],[Max Nitrate N + Nitrite N]])/2</f>
        <v>4.7</v>
      </c>
      <c r="W1860">
        <v>17</v>
      </c>
      <c r="X1860">
        <v>110</v>
      </c>
      <c r="Y1860">
        <f>(Table1[[#This Row],[Min Fecal Coliform]]+Table1[[#This Row],[Max Fecal Coliform]])/2</f>
        <v>63.5</v>
      </c>
      <c r="Z1860">
        <v>320</v>
      </c>
      <c r="AA1860">
        <v>920</v>
      </c>
      <c r="AB1860">
        <f>(Table1[[#This Row],[Min Total Coliform]]+Table1[[#This Row],[Max Total Coliform]])/2</f>
        <v>620</v>
      </c>
      <c r="AC1860">
        <f>MIN(10, (Table1[[#This Row],[Avg BOD]]/4)*10)</f>
        <v>10</v>
      </c>
      <c r="AD1860">
        <f>MIN(10, (Table1[[#This Row],[Avg Fecal Coliform]]/600)*10)</f>
        <v>1.0583333333333333</v>
      </c>
      <c r="AE1860">
        <f>MIN(10, (Table1[[#This Row],[Avg Nitrate N + Nitrite N]]/10)*10)</f>
        <v>4.7</v>
      </c>
      <c r="AF1860">
        <f>IF(OR(Table1[[#This Row],[Avg pH]]&lt;6.5,Table1[[#This Row],[Avg pH]]&gt;8.5),10,0)</f>
        <v>0</v>
      </c>
      <c r="AG1860">
        <f>MAX(0, 10-(2*Table1[[#This Row],[Avg Dissolved Oxygen]]))</f>
        <v>6.6999999999999993</v>
      </c>
      <c r="AH1860">
        <f>(Table1[[#This Row],[Fecal Score]]*0.3) + (Table1[[#This Row],[BOD Score]]*0.25) + (Table1[[#This Row],[Nitrate Score]]*0.2) + (Table1[[#This Row],[pH Score]]*0.15) + (Table1[[#This Row],[Dissolved Oxygen Score]]*0.1)</f>
        <v>4.4275000000000002</v>
      </c>
      <c r="AI1860">
        <v>2020</v>
      </c>
    </row>
    <row r="1861" spans="1:35">
      <c r="A1861">
        <v>4704</v>
      </c>
      <c r="B1861" t="s">
        <v>736</v>
      </c>
      <c r="C1861" t="s">
        <v>35</v>
      </c>
      <c r="D1861" t="s">
        <v>341</v>
      </c>
      <c r="E1861">
        <v>27</v>
      </c>
      <c r="F1861">
        <v>30</v>
      </c>
      <c r="G1861">
        <f>(Table1[[#This Row],[Min Temperature]]+Table1[[#This Row],[Max Temperature]])/2</f>
        <v>28.5</v>
      </c>
      <c r="H1861">
        <v>0.1</v>
      </c>
      <c r="I1861">
        <v>3.3</v>
      </c>
      <c r="J1861">
        <f>(Table1[[#This Row],[Min Dissolved Oxygen]]+Table1[[#This Row],[Max Dissolved Oxygen]])/2</f>
        <v>1.7</v>
      </c>
      <c r="K1861">
        <v>6.9</v>
      </c>
      <c r="L1861">
        <v>11.1</v>
      </c>
      <c r="M1861">
        <f>(Table1[[#This Row],[Min pH]]+Table1[[#This Row],[Max pH]])/2</f>
        <v>9</v>
      </c>
      <c r="N1861">
        <v>573</v>
      </c>
      <c r="O1861">
        <v>1720</v>
      </c>
      <c r="P1861">
        <f>(Table1[[#This Row],[Min Conductivity]]+Table1[[#This Row],[Max Conductivity]])/2</f>
        <v>1146.5</v>
      </c>
      <c r="Q1861">
        <v>6</v>
      </c>
      <c r="R1861">
        <v>30</v>
      </c>
      <c r="S1861">
        <f>(Table1[[#This Row],[Min BOD]]+Table1[[#This Row],[Max BOD]])/2</f>
        <v>18</v>
      </c>
      <c r="T1861">
        <v>0.3</v>
      </c>
      <c r="U1861">
        <v>20</v>
      </c>
      <c r="V1861">
        <f>(Table1[[#This Row],[Min Nitrate N + Nitrite N]]+Table1[[#This Row],[Max Nitrate N + Nitrite N]])/2</f>
        <v>10.15</v>
      </c>
      <c r="W1861">
        <v>2</v>
      </c>
      <c r="X1861">
        <v>41</v>
      </c>
      <c r="Y1861">
        <f>(Table1[[#This Row],[Min Fecal Coliform]]+Table1[[#This Row],[Max Fecal Coliform]])/2</f>
        <v>21.5</v>
      </c>
      <c r="Z1861">
        <v>130</v>
      </c>
      <c r="AA1861">
        <v>430</v>
      </c>
      <c r="AB1861">
        <f>(Table1[[#This Row],[Min Total Coliform]]+Table1[[#This Row],[Max Total Coliform]])/2</f>
        <v>280</v>
      </c>
      <c r="AC1861">
        <f>MIN(10, (Table1[[#This Row],[Avg BOD]]/4)*10)</f>
        <v>10</v>
      </c>
      <c r="AD1861">
        <f>MIN(10, (Table1[[#This Row],[Avg Fecal Coliform]]/600)*10)</f>
        <v>0.35833333333333334</v>
      </c>
      <c r="AE1861">
        <f>MIN(10, (Table1[[#This Row],[Avg Nitrate N + Nitrite N]]/10)*10)</f>
        <v>10</v>
      </c>
      <c r="AF1861">
        <f>IF(OR(Table1[[#This Row],[Avg pH]]&lt;6.5,Table1[[#This Row],[Avg pH]]&gt;8.5),10,0)</f>
        <v>10</v>
      </c>
      <c r="AG1861">
        <f>MAX(0, 10-(2*Table1[[#This Row],[Avg Dissolved Oxygen]]))</f>
        <v>6.6</v>
      </c>
      <c r="AH1861">
        <f>(Table1[[#This Row],[Fecal Score]]*0.3) + (Table1[[#This Row],[BOD Score]]*0.25) + (Table1[[#This Row],[Nitrate Score]]*0.2) + (Table1[[#This Row],[pH Score]]*0.15) + (Table1[[#This Row],[Dissolved Oxygen Score]]*0.1)</f>
        <v>6.7675000000000001</v>
      </c>
      <c r="AI1861">
        <v>2020</v>
      </c>
    </row>
    <row r="1862" spans="1:35">
      <c r="A1862">
        <v>1727</v>
      </c>
      <c r="B1862" t="s">
        <v>374</v>
      </c>
      <c r="C1862" t="s">
        <v>1</v>
      </c>
      <c r="D1862" t="s">
        <v>375</v>
      </c>
      <c r="E1862">
        <v>23</v>
      </c>
      <c r="F1862">
        <v>30</v>
      </c>
      <c r="G1862">
        <f>(Table1[[#This Row],[Min Temperature]]+Table1[[#This Row],[Max Temperature]])/2</f>
        <v>26.5</v>
      </c>
      <c r="H1862">
        <v>5.7</v>
      </c>
      <c r="I1862">
        <v>6.7</v>
      </c>
      <c r="J1862">
        <f>(Table1[[#This Row],[Min Dissolved Oxygen]]+Table1[[#This Row],[Max Dissolved Oxygen]])/2</f>
        <v>6.2</v>
      </c>
      <c r="K1862">
        <v>7</v>
      </c>
      <c r="L1862">
        <v>8.3000000000000007</v>
      </c>
      <c r="M1862">
        <f>(Table1[[#This Row],[Min pH]]+Table1[[#This Row],[Max pH]])/2</f>
        <v>7.65</v>
      </c>
      <c r="N1862">
        <v>126</v>
      </c>
      <c r="O1862">
        <v>179</v>
      </c>
      <c r="P1862">
        <f>(Table1[[#This Row],[Min Conductivity]]+Table1[[#This Row],[Max Conductivity]])/2</f>
        <v>152.5</v>
      </c>
      <c r="Q1862">
        <v>0.9</v>
      </c>
      <c r="R1862">
        <v>1.4</v>
      </c>
      <c r="S1862">
        <f>(Table1[[#This Row],[Min BOD]]+Table1[[#This Row],[Max BOD]])/2</f>
        <v>1.1499999999999999</v>
      </c>
      <c r="T1862">
        <v>0.3</v>
      </c>
      <c r="U1862">
        <v>1.28</v>
      </c>
      <c r="V1862">
        <f>(Table1[[#This Row],[Min Nitrate N + Nitrite N]]+Table1[[#This Row],[Max Nitrate N + Nitrite N]])/2</f>
        <v>0.79</v>
      </c>
      <c r="W1862">
        <v>15</v>
      </c>
      <c r="X1862">
        <v>38</v>
      </c>
      <c r="Y1862">
        <f>(Table1[[#This Row],[Min Fecal Coliform]]+Table1[[#This Row],[Max Fecal Coliform]])/2</f>
        <v>26.5</v>
      </c>
      <c r="Z1862">
        <v>47</v>
      </c>
      <c r="AA1862">
        <v>150</v>
      </c>
      <c r="AB1862">
        <f>(Table1[[#This Row],[Min Total Coliform]]+Table1[[#This Row],[Max Total Coliform]])/2</f>
        <v>98.5</v>
      </c>
      <c r="AC1862">
        <f>MIN(10, (Table1[[#This Row],[Avg BOD]]/4)*10)</f>
        <v>2.875</v>
      </c>
      <c r="AD1862">
        <f>MIN(10, (Table1[[#This Row],[Avg Fecal Coliform]]/600)*10)</f>
        <v>0.44166666666666665</v>
      </c>
      <c r="AE1862">
        <f>MIN(10, (Table1[[#This Row],[Avg Nitrate N + Nitrite N]]/10)*10)</f>
        <v>0.79</v>
      </c>
      <c r="AF1862">
        <f>IF(OR(Table1[[#This Row],[Avg pH]]&lt;6.5,Table1[[#This Row],[Avg pH]]&gt;8.5),10,0)</f>
        <v>0</v>
      </c>
      <c r="AG1862">
        <f>MAX(0, 10-(2*Table1[[#This Row],[Avg Dissolved Oxygen]]))</f>
        <v>0</v>
      </c>
      <c r="AH1862">
        <f>(Table1[[#This Row],[Fecal Score]]*0.3) + (Table1[[#This Row],[BOD Score]]*0.25) + (Table1[[#This Row],[Nitrate Score]]*0.2) + (Table1[[#This Row],[pH Score]]*0.15) + (Table1[[#This Row],[Dissolved Oxygen Score]]*0.1)</f>
        <v>1.00925</v>
      </c>
      <c r="AI1862">
        <v>2020</v>
      </c>
    </row>
    <row r="1863" spans="1:35">
      <c r="A1863">
        <v>1728</v>
      </c>
      <c r="B1863" t="s">
        <v>376</v>
      </c>
      <c r="C1863" t="s">
        <v>1</v>
      </c>
      <c r="D1863" t="s">
        <v>375</v>
      </c>
      <c r="E1863">
        <v>22</v>
      </c>
      <c r="F1863">
        <v>29</v>
      </c>
      <c r="G1863">
        <f>(Table1[[#This Row],[Min Temperature]]+Table1[[#This Row],[Max Temperature]])/2</f>
        <v>25.5</v>
      </c>
      <c r="H1863">
        <v>5.0999999999999996</v>
      </c>
      <c r="I1863">
        <v>6.3</v>
      </c>
      <c r="J1863">
        <f>(Table1[[#This Row],[Min Dissolved Oxygen]]+Table1[[#This Row],[Max Dissolved Oxygen]])/2</f>
        <v>5.6999999999999993</v>
      </c>
      <c r="K1863">
        <v>6.7</v>
      </c>
      <c r="L1863">
        <v>7.3</v>
      </c>
      <c r="M1863">
        <f>(Table1[[#This Row],[Min pH]]+Table1[[#This Row],[Max pH]])/2</f>
        <v>7</v>
      </c>
      <c r="N1863">
        <v>118</v>
      </c>
      <c r="O1863">
        <v>1229</v>
      </c>
      <c r="P1863">
        <f>(Table1[[#This Row],[Min Conductivity]]+Table1[[#This Row],[Max Conductivity]])/2</f>
        <v>673.5</v>
      </c>
      <c r="Q1863">
        <v>1</v>
      </c>
      <c r="R1863">
        <v>2.7</v>
      </c>
      <c r="S1863">
        <f>(Table1[[#This Row],[Min BOD]]+Table1[[#This Row],[Max BOD]])/2</f>
        <v>1.85</v>
      </c>
      <c r="T1863">
        <v>0.78</v>
      </c>
      <c r="U1863">
        <v>1.92</v>
      </c>
      <c r="V1863">
        <f>(Table1[[#This Row],[Min Nitrate N + Nitrite N]]+Table1[[#This Row],[Max Nitrate N + Nitrite N]])/2</f>
        <v>1.35</v>
      </c>
      <c r="W1863">
        <v>25</v>
      </c>
      <c r="X1863">
        <v>58</v>
      </c>
      <c r="Y1863">
        <f>(Table1[[#This Row],[Min Fecal Coliform]]+Table1[[#This Row],[Max Fecal Coliform]])/2</f>
        <v>41.5</v>
      </c>
      <c r="Z1863">
        <v>94</v>
      </c>
      <c r="AA1863">
        <v>280</v>
      </c>
      <c r="AB1863">
        <f>(Table1[[#This Row],[Min Total Coliform]]+Table1[[#This Row],[Max Total Coliform]])/2</f>
        <v>187</v>
      </c>
      <c r="AC1863">
        <f>MIN(10, (Table1[[#This Row],[Avg BOD]]/4)*10)</f>
        <v>4.625</v>
      </c>
      <c r="AD1863">
        <f>MIN(10, (Table1[[#This Row],[Avg Fecal Coliform]]/600)*10)</f>
        <v>0.69166666666666665</v>
      </c>
      <c r="AE1863">
        <f>MIN(10, (Table1[[#This Row],[Avg Nitrate N + Nitrite N]]/10)*10)</f>
        <v>1.35</v>
      </c>
      <c r="AF1863">
        <f>IF(OR(Table1[[#This Row],[Avg pH]]&lt;6.5,Table1[[#This Row],[Avg pH]]&gt;8.5),10,0)</f>
        <v>0</v>
      </c>
      <c r="AG1863">
        <f>MAX(0, 10-(2*Table1[[#This Row],[Avg Dissolved Oxygen]]))</f>
        <v>0</v>
      </c>
      <c r="AH1863">
        <f>(Table1[[#This Row],[Fecal Score]]*0.3) + (Table1[[#This Row],[BOD Score]]*0.25) + (Table1[[#This Row],[Nitrate Score]]*0.2) + (Table1[[#This Row],[pH Score]]*0.15) + (Table1[[#This Row],[Dissolved Oxygen Score]]*0.1)</f>
        <v>1.63375</v>
      </c>
      <c r="AI1863">
        <v>2020</v>
      </c>
    </row>
    <row r="1864" spans="1:35">
      <c r="A1864">
        <v>3391</v>
      </c>
      <c r="B1864" t="s">
        <v>377</v>
      </c>
      <c r="C1864" t="s">
        <v>1</v>
      </c>
      <c r="D1864" t="s">
        <v>375</v>
      </c>
      <c r="E1864">
        <v>22</v>
      </c>
      <c r="F1864">
        <v>29</v>
      </c>
      <c r="G1864">
        <f>(Table1[[#This Row],[Min Temperature]]+Table1[[#This Row],[Max Temperature]])/2</f>
        <v>25.5</v>
      </c>
      <c r="H1864">
        <v>5.4</v>
      </c>
      <c r="I1864">
        <v>6.9</v>
      </c>
      <c r="J1864">
        <f>(Table1[[#This Row],[Min Dissolved Oxygen]]+Table1[[#This Row],[Max Dissolved Oxygen]])/2</f>
        <v>6.15</v>
      </c>
      <c r="K1864">
        <v>6.8</v>
      </c>
      <c r="L1864">
        <v>7.7</v>
      </c>
      <c r="M1864">
        <f>(Table1[[#This Row],[Min pH]]+Table1[[#This Row],[Max pH]])/2</f>
        <v>7.25</v>
      </c>
      <c r="N1864">
        <v>124</v>
      </c>
      <c r="O1864">
        <v>191</v>
      </c>
      <c r="P1864">
        <f>(Table1[[#This Row],[Min Conductivity]]+Table1[[#This Row],[Max Conductivity]])/2</f>
        <v>157.5</v>
      </c>
      <c r="Q1864">
        <v>0.1</v>
      </c>
      <c r="R1864">
        <v>1.4</v>
      </c>
      <c r="S1864">
        <f>(Table1[[#This Row],[Min BOD]]+Table1[[#This Row],[Max BOD]])/2</f>
        <v>0.75</v>
      </c>
      <c r="T1864">
        <v>0.69</v>
      </c>
      <c r="U1864">
        <v>1.18</v>
      </c>
      <c r="V1864">
        <f>(Table1[[#This Row],[Min Nitrate N + Nitrite N]]+Table1[[#This Row],[Max Nitrate N + Nitrite N]])/2</f>
        <v>0.93499999999999994</v>
      </c>
      <c r="W1864">
        <v>17</v>
      </c>
      <c r="X1864">
        <v>47</v>
      </c>
      <c r="Y1864">
        <f>(Table1[[#This Row],[Min Fecal Coliform]]+Table1[[#This Row],[Max Fecal Coliform]])/2</f>
        <v>32</v>
      </c>
      <c r="Z1864">
        <v>63</v>
      </c>
      <c r="AA1864">
        <v>170</v>
      </c>
      <c r="AB1864">
        <f>(Table1[[#This Row],[Min Total Coliform]]+Table1[[#This Row],[Max Total Coliform]])/2</f>
        <v>116.5</v>
      </c>
      <c r="AC1864">
        <f>MIN(10, (Table1[[#This Row],[Avg BOD]]/4)*10)</f>
        <v>1.875</v>
      </c>
      <c r="AD1864">
        <f>MIN(10, (Table1[[#This Row],[Avg Fecal Coliform]]/600)*10)</f>
        <v>0.53333333333333333</v>
      </c>
      <c r="AE1864">
        <f>MIN(10, (Table1[[#This Row],[Avg Nitrate N + Nitrite N]]/10)*10)</f>
        <v>0.93500000000000005</v>
      </c>
      <c r="AF1864">
        <f>IF(OR(Table1[[#This Row],[Avg pH]]&lt;6.5,Table1[[#This Row],[Avg pH]]&gt;8.5),10,0)</f>
        <v>0</v>
      </c>
      <c r="AG1864">
        <f>MAX(0, 10-(2*Table1[[#This Row],[Avg Dissolved Oxygen]]))</f>
        <v>0</v>
      </c>
      <c r="AH1864">
        <f>(Table1[[#This Row],[Fecal Score]]*0.3) + (Table1[[#This Row],[BOD Score]]*0.25) + (Table1[[#This Row],[Nitrate Score]]*0.2) + (Table1[[#This Row],[pH Score]]*0.15) + (Table1[[#This Row],[Dissolved Oxygen Score]]*0.1)</f>
        <v>0.81575000000000009</v>
      </c>
      <c r="AI1864">
        <v>2020</v>
      </c>
    </row>
    <row r="1865" spans="1:35">
      <c r="A1865">
        <v>4192</v>
      </c>
      <c r="B1865" t="s">
        <v>737</v>
      </c>
      <c r="C1865" t="s">
        <v>1</v>
      </c>
      <c r="D1865" t="s">
        <v>375</v>
      </c>
      <c r="E1865">
        <v>22</v>
      </c>
      <c r="F1865">
        <v>30</v>
      </c>
      <c r="G1865">
        <f>(Table1[[#This Row],[Min Temperature]]+Table1[[#This Row],[Max Temperature]])/2</f>
        <v>26</v>
      </c>
      <c r="H1865">
        <v>5</v>
      </c>
      <c r="I1865">
        <v>6.5</v>
      </c>
      <c r="J1865">
        <f>(Table1[[#This Row],[Min Dissolved Oxygen]]+Table1[[#This Row],[Max Dissolved Oxygen]])/2</f>
        <v>5.75</v>
      </c>
      <c r="K1865">
        <v>6.9</v>
      </c>
      <c r="L1865">
        <v>7.5</v>
      </c>
      <c r="M1865">
        <f>(Table1[[#This Row],[Min pH]]+Table1[[#This Row],[Max pH]])/2</f>
        <v>7.2</v>
      </c>
      <c r="N1865">
        <v>116</v>
      </c>
      <c r="O1865">
        <v>166</v>
      </c>
      <c r="P1865">
        <f>(Table1[[#This Row],[Min Conductivity]]+Table1[[#This Row],[Max Conductivity]])/2</f>
        <v>141</v>
      </c>
      <c r="Q1865">
        <v>0.1</v>
      </c>
      <c r="R1865">
        <v>1.3</v>
      </c>
      <c r="S1865">
        <f>(Table1[[#This Row],[Min BOD]]+Table1[[#This Row],[Max BOD]])/2</f>
        <v>0.70000000000000007</v>
      </c>
      <c r="T1865">
        <v>0.31</v>
      </c>
      <c r="U1865">
        <v>0.89</v>
      </c>
      <c r="V1865">
        <f>(Table1[[#This Row],[Min Nitrate N + Nitrite N]]+Table1[[#This Row],[Max Nitrate N + Nitrite N]])/2</f>
        <v>0.6</v>
      </c>
      <c r="W1865">
        <v>15</v>
      </c>
      <c r="X1865">
        <v>48</v>
      </c>
      <c r="Y1865">
        <f>(Table1[[#This Row],[Min Fecal Coliform]]+Table1[[#This Row],[Max Fecal Coliform]])/2</f>
        <v>31.5</v>
      </c>
      <c r="Z1865">
        <v>84</v>
      </c>
      <c r="AA1865">
        <v>240</v>
      </c>
      <c r="AB1865">
        <f>(Table1[[#This Row],[Min Total Coliform]]+Table1[[#This Row],[Max Total Coliform]])/2</f>
        <v>162</v>
      </c>
      <c r="AC1865">
        <f>MIN(10, (Table1[[#This Row],[Avg BOD]]/4)*10)</f>
        <v>1.7500000000000002</v>
      </c>
      <c r="AD1865">
        <f>MIN(10, (Table1[[#This Row],[Avg Fecal Coliform]]/600)*10)</f>
        <v>0.52500000000000002</v>
      </c>
      <c r="AE1865">
        <f>MIN(10, (Table1[[#This Row],[Avg Nitrate N + Nitrite N]]/10)*10)</f>
        <v>0.6</v>
      </c>
      <c r="AF1865">
        <f>IF(OR(Table1[[#This Row],[Avg pH]]&lt;6.5,Table1[[#This Row],[Avg pH]]&gt;8.5),10,0)</f>
        <v>0</v>
      </c>
      <c r="AG1865">
        <f>MAX(0, 10-(2*Table1[[#This Row],[Avg Dissolved Oxygen]]))</f>
        <v>0</v>
      </c>
      <c r="AH1865">
        <f>(Table1[[#This Row],[Fecal Score]]*0.3) + (Table1[[#This Row],[BOD Score]]*0.25) + (Table1[[#This Row],[Nitrate Score]]*0.2) + (Table1[[#This Row],[pH Score]]*0.15) + (Table1[[#This Row],[Dissolved Oxygen Score]]*0.1)</f>
        <v>0.71500000000000008</v>
      </c>
      <c r="AI1865">
        <v>2020</v>
      </c>
    </row>
    <row r="1866" spans="1:35">
      <c r="A1866">
        <v>4193</v>
      </c>
      <c r="B1866" t="s">
        <v>738</v>
      </c>
      <c r="C1866" t="s">
        <v>1</v>
      </c>
      <c r="D1866" t="s">
        <v>375</v>
      </c>
      <c r="E1866">
        <v>23</v>
      </c>
      <c r="F1866">
        <v>29</v>
      </c>
      <c r="G1866">
        <f>(Table1[[#This Row],[Min Temperature]]+Table1[[#This Row],[Max Temperature]])/2</f>
        <v>26</v>
      </c>
      <c r="H1866">
        <v>5.2</v>
      </c>
      <c r="I1866">
        <v>6.8</v>
      </c>
      <c r="J1866">
        <f>(Table1[[#This Row],[Min Dissolved Oxygen]]+Table1[[#This Row],[Max Dissolved Oxygen]])/2</f>
        <v>6</v>
      </c>
      <c r="K1866">
        <v>6.3</v>
      </c>
      <c r="L1866">
        <v>6.9</v>
      </c>
      <c r="M1866">
        <f>(Table1[[#This Row],[Min pH]]+Table1[[#This Row],[Max pH]])/2</f>
        <v>6.6</v>
      </c>
      <c r="N1866">
        <v>106</v>
      </c>
      <c r="O1866">
        <v>161</v>
      </c>
      <c r="P1866">
        <f>(Table1[[#This Row],[Min Conductivity]]+Table1[[#This Row],[Max Conductivity]])/2</f>
        <v>133.5</v>
      </c>
      <c r="Q1866">
        <v>0.7</v>
      </c>
      <c r="R1866">
        <v>1.6</v>
      </c>
      <c r="S1866">
        <f>(Table1[[#This Row],[Min BOD]]+Table1[[#This Row],[Max BOD]])/2</f>
        <v>1.1499999999999999</v>
      </c>
      <c r="T1866">
        <v>0.3</v>
      </c>
      <c r="U1866">
        <v>1.17</v>
      </c>
      <c r="V1866">
        <f>(Table1[[#This Row],[Min Nitrate N + Nitrite N]]+Table1[[#This Row],[Max Nitrate N + Nitrite N]])/2</f>
        <v>0.73499999999999999</v>
      </c>
      <c r="W1866">
        <v>15</v>
      </c>
      <c r="X1866">
        <v>58</v>
      </c>
      <c r="Y1866">
        <f>(Table1[[#This Row],[Min Fecal Coliform]]+Table1[[#This Row],[Max Fecal Coliform]])/2</f>
        <v>36.5</v>
      </c>
      <c r="Z1866">
        <v>58</v>
      </c>
      <c r="AA1866">
        <v>220</v>
      </c>
      <c r="AB1866">
        <f>(Table1[[#This Row],[Min Total Coliform]]+Table1[[#This Row],[Max Total Coliform]])/2</f>
        <v>139</v>
      </c>
      <c r="AC1866">
        <f>MIN(10, (Table1[[#This Row],[Avg BOD]]/4)*10)</f>
        <v>2.875</v>
      </c>
      <c r="AD1866">
        <f>MIN(10, (Table1[[#This Row],[Avg Fecal Coliform]]/600)*10)</f>
        <v>0.60833333333333339</v>
      </c>
      <c r="AE1866">
        <f>MIN(10, (Table1[[#This Row],[Avg Nitrate N + Nitrite N]]/10)*10)</f>
        <v>0.73499999999999999</v>
      </c>
      <c r="AF1866">
        <f>IF(OR(Table1[[#This Row],[Avg pH]]&lt;6.5,Table1[[#This Row],[Avg pH]]&gt;8.5),10,0)</f>
        <v>0</v>
      </c>
      <c r="AG1866">
        <f>MAX(0, 10-(2*Table1[[#This Row],[Avg Dissolved Oxygen]]))</f>
        <v>0</v>
      </c>
      <c r="AH1866">
        <f>(Table1[[#This Row],[Fecal Score]]*0.3) + (Table1[[#This Row],[BOD Score]]*0.25) + (Table1[[#This Row],[Nitrate Score]]*0.2) + (Table1[[#This Row],[pH Score]]*0.15) + (Table1[[#This Row],[Dissolved Oxygen Score]]*0.1)</f>
        <v>1.0482499999999999</v>
      </c>
      <c r="AI1866">
        <v>2020</v>
      </c>
    </row>
    <row r="1867" spans="1:35">
      <c r="A1867">
        <v>4642</v>
      </c>
      <c r="B1867" t="s">
        <v>820</v>
      </c>
      <c r="C1867" t="s">
        <v>1</v>
      </c>
      <c r="D1867" t="s">
        <v>375</v>
      </c>
      <c r="E1867">
        <v>22</v>
      </c>
      <c r="F1867">
        <v>29</v>
      </c>
      <c r="G1867">
        <f>(Table1[[#This Row],[Min Temperature]]+Table1[[#This Row],[Max Temperature]])/2</f>
        <v>25.5</v>
      </c>
      <c r="H1867">
        <v>5.8</v>
      </c>
      <c r="I1867">
        <v>6.8</v>
      </c>
      <c r="J1867">
        <f>(Table1[[#This Row],[Min Dissolved Oxygen]]+Table1[[#This Row],[Max Dissolved Oxygen]])/2</f>
        <v>6.3</v>
      </c>
      <c r="K1867">
        <v>6.7</v>
      </c>
      <c r="L1867">
        <v>7.2</v>
      </c>
      <c r="M1867">
        <f>(Table1[[#This Row],[Min pH]]+Table1[[#This Row],[Max pH]])/2</f>
        <v>6.95</v>
      </c>
      <c r="N1867">
        <v>109</v>
      </c>
      <c r="O1867">
        <v>181</v>
      </c>
      <c r="P1867">
        <f>(Table1[[#This Row],[Min Conductivity]]+Table1[[#This Row],[Max Conductivity]])/2</f>
        <v>145</v>
      </c>
      <c r="Q1867">
        <v>0.5</v>
      </c>
      <c r="R1867">
        <v>2.2999999999999998</v>
      </c>
      <c r="S1867">
        <f>(Table1[[#This Row],[Min BOD]]+Table1[[#This Row],[Max BOD]])/2</f>
        <v>1.4</v>
      </c>
      <c r="T1867">
        <v>0.27</v>
      </c>
      <c r="U1867">
        <v>1.17</v>
      </c>
      <c r="V1867">
        <f>(Table1[[#This Row],[Min Nitrate N + Nitrite N]]+Table1[[#This Row],[Max Nitrate N + Nitrite N]])/2</f>
        <v>0.72</v>
      </c>
      <c r="W1867">
        <v>17</v>
      </c>
      <c r="X1867">
        <v>58</v>
      </c>
      <c r="Y1867">
        <f>(Table1[[#This Row],[Min Fecal Coliform]]+Table1[[#This Row],[Max Fecal Coliform]])/2</f>
        <v>37.5</v>
      </c>
      <c r="Z1867">
        <v>58</v>
      </c>
      <c r="AA1867">
        <v>210</v>
      </c>
      <c r="AB1867">
        <f>(Table1[[#This Row],[Min Total Coliform]]+Table1[[#This Row],[Max Total Coliform]])/2</f>
        <v>134</v>
      </c>
      <c r="AC1867">
        <f>MIN(10, (Table1[[#This Row],[Avg BOD]]/4)*10)</f>
        <v>3.5</v>
      </c>
      <c r="AD1867">
        <f>MIN(10, (Table1[[#This Row],[Avg Fecal Coliform]]/600)*10)</f>
        <v>0.625</v>
      </c>
      <c r="AE1867">
        <f>MIN(10, (Table1[[#This Row],[Avg Nitrate N + Nitrite N]]/10)*10)</f>
        <v>0.72</v>
      </c>
      <c r="AF1867">
        <f>IF(OR(Table1[[#This Row],[Avg pH]]&lt;6.5,Table1[[#This Row],[Avg pH]]&gt;8.5),10,0)</f>
        <v>0</v>
      </c>
      <c r="AG1867">
        <f>MAX(0, 10-(2*Table1[[#This Row],[Avg Dissolved Oxygen]]))</f>
        <v>0</v>
      </c>
      <c r="AH1867">
        <f>(Table1[[#This Row],[Fecal Score]]*0.3) + (Table1[[#This Row],[BOD Score]]*0.25) + (Table1[[#This Row],[Nitrate Score]]*0.2) + (Table1[[#This Row],[pH Score]]*0.15) + (Table1[[#This Row],[Dissolved Oxygen Score]]*0.1)</f>
        <v>1.2064999999999999</v>
      </c>
      <c r="AI1867">
        <v>2020</v>
      </c>
    </row>
    <row r="1868" spans="1:35">
      <c r="A1868">
        <v>4643</v>
      </c>
      <c r="B1868" t="s">
        <v>821</v>
      </c>
      <c r="C1868" t="s">
        <v>1</v>
      </c>
      <c r="D1868" t="s">
        <v>375</v>
      </c>
      <c r="E1868">
        <v>22</v>
      </c>
      <c r="F1868">
        <v>29</v>
      </c>
      <c r="G1868">
        <f>(Table1[[#This Row],[Min Temperature]]+Table1[[#This Row],[Max Temperature]])/2</f>
        <v>25.5</v>
      </c>
      <c r="H1868">
        <v>5.3</v>
      </c>
      <c r="I1868">
        <v>6.4</v>
      </c>
      <c r="J1868">
        <f>(Table1[[#This Row],[Min Dissolved Oxygen]]+Table1[[#This Row],[Max Dissolved Oxygen]])/2</f>
        <v>5.85</v>
      </c>
      <c r="K1868">
        <v>6.8</v>
      </c>
      <c r="L1868">
        <v>7.5</v>
      </c>
      <c r="M1868">
        <f>(Table1[[#This Row],[Min pH]]+Table1[[#This Row],[Max pH]])/2</f>
        <v>7.15</v>
      </c>
      <c r="N1868">
        <v>121</v>
      </c>
      <c r="O1868">
        <v>184</v>
      </c>
      <c r="P1868">
        <f>(Table1[[#This Row],[Min Conductivity]]+Table1[[#This Row],[Max Conductivity]])/2</f>
        <v>152.5</v>
      </c>
      <c r="Q1868">
        <v>0.1</v>
      </c>
      <c r="R1868">
        <v>1.8</v>
      </c>
      <c r="S1868">
        <f>(Table1[[#This Row],[Min BOD]]+Table1[[#This Row],[Max BOD]])/2</f>
        <v>0.95000000000000007</v>
      </c>
      <c r="T1868">
        <v>0.27</v>
      </c>
      <c r="U1868">
        <v>1.28</v>
      </c>
      <c r="V1868">
        <f>(Table1[[#This Row],[Min Nitrate N + Nitrite N]]+Table1[[#This Row],[Max Nitrate N + Nitrite N]])/2</f>
        <v>0.77500000000000002</v>
      </c>
      <c r="W1868">
        <v>17</v>
      </c>
      <c r="X1868">
        <v>63</v>
      </c>
      <c r="Y1868">
        <f>(Table1[[#This Row],[Min Fecal Coliform]]+Table1[[#This Row],[Max Fecal Coliform]])/2</f>
        <v>40</v>
      </c>
      <c r="Z1868">
        <v>84</v>
      </c>
      <c r="AA1868">
        <v>150</v>
      </c>
      <c r="AB1868">
        <f>(Table1[[#This Row],[Min Total Coliform]]+Table1[[#This Row],[Max Total Coliform]])/2</f>
        <v>117</v>
      </c>
      <c r="AC1868">
        <f>MIN(10, (Table1[[#This Row],[Avg BOD]]/4)*10)</f>
        <v>2.375</v>
      </c>
      <c r="AD1868">
        <f>MIN(10, (Table1[[#This Row],[Avg Fecal Coliform]]/600)*10)</f>
        <v>0.66666666666666663</v>
      </c>
      <c r="AE1868">
        <f>MIN(10, (Table1[[#This Row],[Avg Nitrate N + Nitrite N]]/10)*10)</f>
        <v>0.77500000000000002</v>
      </c>
      <c r="AF1868">
        <f>IF(OR(Table1[[#This Row],[Avg pH]]&lt;6.5,Table1[[#This Row],[Avg pH]]&gt;8.5),10,0)</f>
        <v>0</v>
      </c>
      <c r="AG1868">
        <f>MAX(0, 10-(2*Table1[[#This Row],[Avg Dissolved Oxygen]]))</f>
        <v>0</v>
      </c>
      <c r="AH1868">
        <f>(Table1[[#This Row],[Fecal Score]]*0.3) + (Table1[[#This Row],[BOD Score]]*0.25) + (Table1[[#This Row],[Nitrate Score]]*0.2) + (Table1[[#This Row],[pH Score]]*0.15) + (Table1[[#This Row],[Dissolved Oxygen Score]]*0.1)</f>
        <v>0.94874999999999998</v>
      </c>
      <c r="AI1868">
        <v>2020</v>
      </c>
    </row>
    <row r="1869" spans="1:35">
      <c r="A1869">
        <v>4644</v>
      </c>
      <c r="B1869" t="s">
        <v>822</v>
      </c>
      <c r="C1869" t="s">
        <v>1</v>
      </c>
      <c r="D1869" t="s">
        <v>375</v>
      </c>
      <c r="E1869">
        <v>22</v>
      </c>
      <c r="F1869">
        <v>29</v>
      </c>
      <c r="G1869">
        <f>(Table1[[#This Row],[Min Temperature]]+Table1[[#This Row],[Max Temperature]])/2</f>
        <v>25.5</v>
      </c>
      <c r="H1869">
        <v>5.6</v>
      </c>
      <c r="I1869">
        <v>6.5</v>
      </c>
      <c r="J1869">
        <f>(Table1[[#This Row],[Min Dissolved Oxygen]]+Table1[[#This Row],[Max Dissolved Oxygen]])/2</f>
        <v>6.05</v>
      </c>
      <c r="K1869">
        <v>6.7</v>
      </c>
      <c r="L1869">
        <v>7.2</v>
      </c>
      <c r="M1869">
        <f>(Table1[[#This Row],[Min pH]]+Table1[[#This Row],[Max pH]])/2</f>
        <v>6.95</v>
      </c>
      <c r="N1869">
        <v>117</v>
      </c>
      <c r="O1869">
        <v>169</v>
      </c>
      <c r="P1869">
        <f>(Table1[[#This Row],[Min Conductivity]]+Table1[[#This Row],[Max Conductivity]])/2</f>
        <v>143</v>
      </c>
      <c r="Q1869">
        <v>0.3</v>
      </c>
      <c r="R1869">
        <v>1.6</v>
      </c>
      <c r="S1869">
        <f>(Table1[[#This Row],[Min BOD]]+Table1[[#This Row],[Max BOD]])/2</f>
        <v>0.95000000000000007</v>
      </c>
      <c r="T1869">
        <v>0.32</v>
      </c>
      <c r="U1869">
        <v>1.19</v>
      </c>
      <c r="V1869">
        <f>(Table1[[#This Row],[Min Nitrate N + Nitrite N]]+Table1[[#This Row],[Max Nitrate N + Nitrite N]])/2</f>
        <v>0.755</v>
      </c>
      <c r="W1869">
        <v>17</v>
      </c>
      <c r="X1869">
        <v>58</v>
      </c>
      <c r="Y1869">
        <f>(Table1[[#This Row],[Min Fecal Coliform]]+Table1[[#This Row],[Max Fecal Coliform]])/2</f>
        <v>37.5</v>
      </c>
      <c r="Z1869">
        <v>58</v>
      </c>
      <c r="AA1869">
        <v>210</v>
      </c>
      <c r="AB1869">
        <f>(Table1[[#This Row],[Min Total Coliform]]+Table1[[#This Row],[Max Total Coliform]])/2</f>
        <v>134</v>
      </c>
      <c r="AC1869">
        <f>MIN(10, (Table1[[#This Row],[Avg BOD]]/4)*10)</f>
        <v>2.375</v>
      </c>
      <c r="AD1869">
        <f>MIN(10, (Table1[[#This Row],[Avg Fecal Coliform]]/600)*10)</f>
        <v>0.625</v>
      </c>
      <c r="AE1869">
        <f>MIN(10, (Table1[[#This Row],[Avg Nitrate N + Nitrite N]]/10)*10)</f>
        <v>0.755</v>
      </c>
      <c r="AF1869">
        <f>IF(OR(Table1[[#This Row],[Avg pH]]&lt;6.5,Table1[[#This Row],[Avg pH]]&gt;8.5),10,0)</f>
        <v>0</v>
      </c>
      <c r="AG1869">
        <f>MAX(0, 10-(2*Table1[[#This Row],[Avg Dissolved Oxygen]]))</f>
        <v>0</v>
      </c>
      <c r="AH1869">
        <f>(Table1[[#This Row],[Fecal Score]]*0.3) + (Table1[[#This Row],[BOD Score]]*0.25) + (Table1[[#This Row],[Nitrate Score]]*0.2) + (Table1[[#This Row],[pH Score]]*0.15) + (Table1[[#This Row],[Dissolved Oxygen Score]]*0.1)</f>
        <v>0.93225000000000002</v>
      </c>
      <c r="AI1869">
        <v>2020</v>
      </c>
    </row>
    <row r="1870" spans="1:35">
      <c r="A1870">
        <v>3392</v>
      </c>
      <c r="B1870" t="s">
        <v>378</v>
      </c>
      <c r="C1870" t="s">
        <v>8</v>
      </c>
      <c r="D1870" t="s">
        <v>375</v>
      </c>
      <c r="E1870">
        <v>13</v>
      </c>
      <c r="F1870">
        <v>27</v>
      </c>
      <c r="G1870">
        <f>(Table1[[#This Row],[Min Temperature]]+Table1[[#This Row],[Max Temperature]])/2</f>
        <v>20</v>
      </c>
      <c r="H1870">
        <v>5</v>
      </c>
      <c r="I1870">
        <v>6.1</v>
      </c>
      <c r="J1870">
        <f>(Table1[[#This Row],[Min Dissolved Oxygen]]+Table1[[#This Row],[Max Dissolved Oxygen]])/2</f>
        <v>5.55</v>
      </c>
      <c r="K1870">
        <v>6.4</v>
      </c>
      <c r="L1870">
        <v>7.1</v>
      </c>
      <c r="M1870">
        <f>(Table1[[#This Row],[Min pH]]+Table1[[#This Row],[Max pH]])/2</f>
        <v>6.75</v>
      </c>
      <c r="N1870">
        <v>119</v>
      </c>
      <c r="O1870">
        <v>169</v>
      </c>
      <c r="P1870">
        <f>(Table1[[#This Row],[Min Conductivity]]+Table1[[#This Row],[Max Conductivity]])/2</f>
        <v>144</v>
      </c>
      <c r="Q1870">
        <v>0.6</v>
      </c>
      <c r="R1870">
        <v>1.6</v>
      </c>
      <c r="S1870">
        <f>(Table1[[#This Row],[Min BOD]]+Table1[[#This Row],[Max BOD]])/2</f>
        <v>1.1000000000000001</v>
      </c>
      <c r="T1870">
        <v>0.7</v>
      </c>
      <c r="U1870">
        <v>1.72</v>
      </c>
      <c r="V1870">
        <f>(Table1[[#This Row],[Min Nitrate N + Nitrite N]]+Table1[[#This Row],[Max Nitrate N + Nitrite N]])/2</f>
        <v>1.21</v>
      </c>
      <c r="W1870">
        <v>17</v>
      </c>
      <c r="X1870">
        <v>38</v>
      </c>
      <c r="Y1870">
        <f>(Table1[[#This Row],[Min Fecal Coliform]]+Table1[[#This Row],[Max Fecal Coliform]])/2</f>
        <v>27.5</v>
      </c>
      <c r="Z1870">
        <v>47</v>
      </c>
      <c r="AA1870">
        <v>130</v>
      </c>
      <c r="AB1870">
        <f>(Table1[[#This Row],[Min Total Coliform]]+Table1[[#This Row],[Max Total Coliform]])/2</f>
        <v>88.5</v>
      </c>
      <c r="AC1870">
        <f>MIN(10, (Table1[[#This Row],[Avg BOD]]/4)*10)</f>
        <v>2.75</v>
      </c>
      <c r="AD1870">
        <f>MIN(10, (Table1[[#This Row],[Avg Fecal Coliform]]/600)*10)</f>
        <v>0.45833333333333331</v>
      </c>
      <c r="AE1870">
        <f>MIN(10, (Table1[[#This Row],[Avg Nitrate N + Nitrite N]]/10)*10)</f>
        <v>1.21</v>
      </c>
      <c r="AF1870">
        <f>IF(OR(Table1[[#This Row],[Avg pH]]&lt;6.5,Table1[[#This Row],[Avg pH]]&gt;8.5),10,0)</f>
        <v>0</v>
      </c>
      <c r="AG1870">
        <f>MAX(0, 10-(2*Table1[[#This Row],[Avg Dissolved Oxygen]]))</f>
        <v>0</v>
      </c>
      <c r="AH1870">
        <f>(Table1[[#This Row],[Fecal Score]]*0.3) + (Table1[[#This Row],[BOD Score]]*0.25) + (Table1[[#This Row],[Nitrate Score]]*0.2) + (Table1[[#This Row],[pH Score]]*0.15) + (Table1[[#This Row],[Dissolved Oxygen Score]]*0.1)</f>
        <v>1.0669999999999999</v>
      </c>
      <c r="AI1870">
        <v>2020</v>
      </c>
    </row>
    <row r="1871" spans="1:35">
      <c r="A1871">
        <v>3393</v>
      </c>
      <c r="B1871" t="s">
        <v>379</v>
      </c>
      <c r="C1871" t="s">
        <v>8</v>
      </c>
      <c r="D1871" t="s">
        <v>375</v>
      </c>
      <c r="E1871">
        <v>22</v>
      </c>
      <c r="F1871">
        <v>29</v>
      </c>
      <c r="G1871">
        <f>(Table1[[#This Row],[Min Temperature]]+Table1[[#This Row],[Max Temperature]])/2</f>
        <v>25.5</v>
      </c>
      <c r="H1871">
        <v>6</v>
      </c>
      <c r="I1871">
        <v>6.8</v>
      </c>
      <c r="J1871">
        <f>(Table1[[#This Row],[Min Dissolved Oxygen]]+Table1[[#This Row],[Max Dissolved Oxygen]])/2</f>
        <v>6.4</v>
      </c>
      <c r="K1871">
        <v>6.9</v>
      </c>
      <c r="L1871">
        <v>7.3</v>
      </c>
      <c r="M1871">
        <f>(Table1[[#This Row],[Min pH]]+Table1[[#This Row],[Max pH]])/2</f>
        <v>7.1</v>
      </c>
      <c r="N1871">
        <v>122</v>
      </c>
      <c r="O1871">
        <v>193</v>
      </c>
      <c r="P1871">
        <f>(Table1[[#This Row],[Min Conductivity]]+Table1[[#This Row],[Max Conductivity]])/2</f>
        <v>157.5</v>
      </c>
      <c r="Q1871">
        <v>0.6</v>
      </c>
      <c r="R1871">
        <v>1.6</v>
      </c>
      <c r="S1871">
        <f>(Table1[[#This Row],[Min BOD]]+Table1[[#This Row],[Max BOD]])/2</f>
        <v>1.1000000000000001</v>
      </c>
      <c r="T1871">
        <v>0.68</v>
      </c>
      <c r="U1871">
        <v>1.65</v>
      </c>
      <c r="V1871">
        <f>(Table1[[#This Row],[Min Nitrate N + Nitrite N]]+Table1[[#This Row],[Max Nitrate N + Nitrite N]])/2</f>
        <v>1.165</v>
      </c>
      <c r="W1871">
        <v>17</v>
      </c>
      <c r="X1871">
        <v>40</v>
      </c>
      <c r="Y1871">
        <f>(Table1[[#This Row],[Min Fecal Coliform]]+Table1[[#This Row],[Max Fecal Coliform]])/2</f>
        <v>28.5</v>
      </c>
      <c r="Z1871">
        <v>58</v>
      </c>
      <c r="AA1871">
        <v>130</v>
      </c>
      <c r="AB1871">
        <f>(Table1[[#This Row],[Min Total Coliform]]+Table1[[#This Row],[Max Total Coliform]])/2</f>
        <v>94</v>
      </c>
      <c r="AC1871">
        <f>MIN(10, (Table1[[#This Row],[Avg BOD]]/4)*10)</f>
        <v>2.75</v>
      </c>
      <c r="AD1871">
        <f>MIN(10, (Table1[[#This Row],[Avg Fecal Coliform]]/600)*10)</f>
        <v>0.47499999999999998</v>
      </c>
      <c r="AE1871">
        <f>MIN(10, (Table1[[#This Row],[Avg Nitrate N + Nitrite N]]/10)*10)</f>
        <v>1.165</v>
      </c>
      <c r="AF1871">
        <f>IF(OR(Table1[[#This Row],[Avg pH]]&lt;6.5,Table1[[#This Row],[Avg pH]]&gt;8.5),10,0)</f>
        <v>0</v>
      </c>
      <c r="AG1871">
        <f>MAX(0, 10-(2*Table1[[#This Row],[Avg Dissolved Oxygen]]))</f>
        <v>0</v>
      </c>
      <c r="AH1871">
        <f>(Table1[[#This Row],[Fecal Score]]*0.3) + (Table1[[#This Row],[BOD Score]]*0.25) + (Table1[[#This Row],[Nitrate Score]]*0.2) + (Table1[[#This Row],[pH Score]]*0.15) + (Table1[[#This Row],[Dissolved Oxygen Score]]*0.1)</f>
        <v>1.0629999999999999</v>
      </c>
      <c r="AI1871">
        <v>2020</v>
      </c>
    </row>
    <row r="1872" spans="1:35">
      <c r="A1872">
        <v>3394</v>
      </c>
      <c r="B1872" t="s">
        <v>380</v>
      </c>
      <c r="C1872" t="s">
        <v>8</v>
      </c>
      <c r="D1872" t="s">
        <v>375</v>
      </c>
      <c r="E1872">
        <v>22</v>
      </c>
      <c r="F1872">
        <v>30</v>
      </c>
      <c r="G1872">
        <f>(Table1[[#This Row],[Min Temperature]]+Table1[[#This Row],[Max Temperature]])/2</f>
        <v>26</v>
      </c>
      <c r="H1872">
        <v>6</v>
      </c>
      <c r="I1872">
        <v>6.9</v>
      </c>
      <c r="J1872">
        <f>(Table1[[#This Row],[Min Dissolved Oxygen]]+Table1[[#This Row],[Max Dissolved Oxygen]])/2</f>
        <v>6.45</v>
      </c>
      <c r="K1872">
        <v>6.5</v>
      </c>
      <c r="L1872">
        <v>7.4</v>
      </c>
      <c r="M1872">
        <f>(Table1[[#This Row],[Min pH]]+Table1[[#This Row],[Max pH]])/2</f>
        <v>6.95</v>
      </c>
      <c r="N1872">
        <v>123</v>
      </c>
      <c r="O1872">
        <v>192</v>
      </c>
      <c r="P1872">
        <f>(Table1[[#This Row],[Min Conductivity]]+Table1[[#This Row],[Max Conductivity]])/2</f>
        <v>157.5</v>
      </c>
      <c r="Q1872">
        <v>0.7</v>
      </c>
      <c r="R1872">
        <v>2.1</v>
      </c>
      <c r="S1872">
        <f>(Table1[[#This Row],[Min BOD]]+Table1[[#This Row],[Max BOD]])/2</f>
        <v>1.4</v>
      </c>
      <c r="T1872">
        <v>0.68</v>
      </c>
      <c r="U1872">
        <v>2.27</v>
      </c>
      <c r="V1872">
        <f>(Table1[[#This Row],[Min Nitrate N + Nitrite N]]+Table1[[#This Row],[Max Nitrate N + Nitrite N]])/2</f>
        <v>1.4750000000000001</v>
      </c>
      <c r="W1872">
        <v>25</v>
      </c>
      <c r="X1872">
        <v>63</v>
      </c>
      <c r="Y1872">
        <f>(Table1[[#This Row],[Min Fecal Coliform]]+Table1[[#This Row],[Max Fecal Coliform]])/2</f>
        <v>44</v>
      </c>
      <c r="Z1872">
        <v>94</v>
      </c>
      <c r="AA1872">
        <v>220</v>
      </c>
      <c r="AB1872">
        <f>(Table1[[#This Row],[Min Total Coliform]]+Table1[[#This Row],[Max Total Coliform]])/2</f>
        <v>157</v>
      </c>
      <c r="AC1872">
        <f>MIN(10, (Table1[[#This Row],[Avg BOD]]/4)*10)</f>
        <v>3.5</v>
      </c>
      <c r="AD1872">
        <f>MIN(10, (Table1[[#This Row],[Avg Fecal Coliform]]/600)*10)</f>
        <v>0.73333333333333339</v>
      </c>
      <c r="AE1872">
        <f>MIN(10, (Table1[[#This Row],[Avg Nitrate N + Nitrite N]]/10)*10)</f>
        <v>1.4750000000000001</v>
      </c>
      <c r="AF1872">
        <f>IF(OR(Table1[[#This Row],[Avg pH]]&lt;6.5,Table1[[#This Row],[Avg pH]]&gt;8.5),10,0)</f>
        <v>0</v>
      </c>
      <c r="AG1872">
        <f>MAX(0, 10-(2*Table1[[#This Row],[Avg Dissolved Oxygen]]))</f>
        <v>0</v>
      </c>
      <c r="AH1872">
        <f>(Table1[[#This Row],[Fecal Score]]*0.3) + (Table1[[#This Row],[BOD Score]]*0.25) + (Table1[[#This Row],[Nitrate Score]]*0.2) + (Table1[[#This Row],[pH Score]]*0.15) + (Table1[[#This Row],[Dissolved Oxygen Score]]*0.1)</f>
        <v>1.3900000000000001</v>
      </c>
      <c r="AI1872">
        <v>2020</v>
      </c>
    </row>
    <row r="1873" spans="1:35">
      <c r="A1873">
        <v>3395</v>
      </c>
      <c r="B1873" t="s">
        <v>381</v>
      </c>
      <c r="C1873" t="s">
        <v>8</v>
      </c>
      <c r="D1873" t="s">
        <v>375</v>
      </c>
      <c r="E1873">
        <v>22</v>
      </c>
      <c r="F1873">
        <v>29</v>
      </c>
      <c r="G1873">
        <f>(Table1[[#This Row],[Min Temperature]]+Table1[[#This Row],[Max Temperature]])/2</f>
        <v>25.5</v>
      </c>
      <c r="H1873">
        <v>6.1</v>
      </c>
      <c r="I1873">
        <v>6.9</v>
      </c>
      <c r="J1873">
        <f>(Table1[[#This Row],[Min Dissolved Oxygen]]+Table1[[#This Row],[Max Dissolved Oxygen]])/2</f>
        <v>6.5</v>
      </c>
      <c r="K1873">
        <v>7</v>
      </c>
      <c r="L1873">
        <v>7.4</v>
      </c>
      <c r="M1873">
        <f>(Table1[[#This Row],[Min pH]]+Table1[[#This Row],[Max pH]])/2</f>
        <v>7.2</v>
      </c>
      <c r="N1873">
        <v>127</v>
      </c>
      <c r="O1873">
        <v>173</v>
      </c>
      <c r="P1873">
        <f>(Table1[[#This Row],[Min Conductivity]]+Table1[[#This Row],[Max Conductivity]])/2</f>
        <v>150</v>
      </c>
      <c r="Q1873">
        <v>0.1</v>
      </c>
      <c r="R1873">
        <v>1.5</v>
      </c>
      <c r="S1873">
        <f>(Table1[[#This Row],[Min BOD]]+Table1[[#This Row],[Max BOD]])/2</f>
        <v>0.8</v>
      </c>
      <c r="T1873">
        <v>0.46</v>
      </c>
      <c r="U1873">
        <v>1.29</v>
      </c>
      <c r="V1873">
        <f>(Table1[[#This Row],[Min Nitrate N + Nitrite N]]+Table1[[#This Row],[Max Nitrate N + Nitrite N]])/2</f>
        <v>0.875</v>
      </c>
      <c r="W1873">
        <v>15</v>
      </c>
      <c r="X1873">
        <v>58</v>
      </c>
      <c r="Y1873">
        <f>(Table1[[#This Row],[Min Fecal Coliform]]+Table1[[#This Row],[Max Fecal Coliform]])/2</f>
        <v>36.5</v>
      </c>
      <c r="Z1873">
        <v>48</v>
      </c>
      <c r="AA1873">
        <v>150</v>
      </c>
      <c r="AB1873">
        <f>(Table1[[#This Row],[Min Total Coliform]]+Table1[[#This Row],[Max Total Coliform]])/2</f>
        <v>99</v>
      </c>
      <c r="AC1873">
        <f>MIN(10, (Table1[[#This Row],[Avg BOD]]/4)*10)</f>
        <v>2</v>
      </c>
      <c r="AD1873">
        <f>MIN(10, (Table1[[#This Row],[Avg Fecal Coliform]]/600)*10)</f>
        <v>0.60833333333333339</v>
      </c>
      <c r="AE1873">
        <f>MIN(10, (Table1[[#This Row],[Avg Nitrate N + Nitrite N]]/10)*10)</f>
        <v>0.875</v>
      </c>
      <c r="AF1873">
        <f>IF(OR(Table1[[#This Row],[Avg pH]]&lt;6.5,Table1[[#This Row],[Avg pH]]&gt;8.5),10,0)</f>
        <v>0</v>
      </c>
      <c r="AG1873">
        <f>MAX(0, 10-(2*Table1[[#This Row],[Avg Dissolved Oxygen]]))</f>
        <v>0</v>
      </c>
      <c r="AH1873">
        <f>(Table1[[#This Row],[Fecal Score]]*0.3) + (Table1[[#This Row],[BOD Score]]*0.25) + (Table1[[#This Row],[Nitrate Score]]*0.2) + (Table1[[#This Row],[pH Score]]*0.15) + (Table1[[#This Row],[Dissolved Oxygen Score]]*0.1)</f>
        <v>0.85750000000000004</v>
      </c>
      <c r="AI1873">
        <v>2020</v>
      </c>
    </row>
    <row r="1874" spans="1:35">
      <c r="A1874">
        <v>3396</v>
      </c>
      <c r="B1874" t="s">
        <v>382</v>
      </c>
      <c r="C1874" t="s">
        <v>8</v>
      </c>
      <c r="D1874" t="s">
        <v>375</v>
      </c>
      <c r="E1874">
        <v>22</v>
      </c>
      <c r="F1874">
        <v>29</v>
      </c>
      <c r="G1874">
        <f>(Table1[[#This Row],[Min Temperature]]+Table1[[#This Row],[Max Temperature]])/2</f>
        <v>25.5</v>
      </c>
      <c r="H1874">
        <v>5.9</v>
      </c>
      <c r="I1874">
        <v>7</v>
      </c>
      <c r="J1874">
        <f>(Table1[[#This Row],[Min Dissolved Oxygen]]+Table1[[#This Row],[Max Dissolved Oxygen]])/2</f>
        <v>6.45</v>
      </c>
      <c r="K1874">
        <v>6.7</v>
      </c>
      <c r="L1874">
        <v>7.1</v>
      </c>
      <c r="M1874">
        <f>(Table1[[#This Row],[Min pH]]+Table1[[#This Row],[Max pH]])/2</f>
        <v>6.9</v>
      </c>
      <c r="N1874">
        <v>106</v>
      </c>
      <c r="O1874">
        <v>174</v>
      </c>
      <c r="P1874">
        <f>(Table1[[#This Row],[Min Conductivity]]+Table1[[#This Row],[Max Conductivity]])/2</f>
        <v>140</v>
      </c>
      <c r="Q1874">
        <v>0.6</v>
      </c>
      <c r="R1874">
        <v>1.4</v>
      </c>
      <c r="S1874">
        <f>(Table1[[#This Row],[Min BOD]]+Table1[[#This Row],[Max BOD]])/2</f>
        <v>1</v>
      </c>
      <c r="T1874">
        <v>0.55000000000000004</v>
      </c>
      <c r="U1874">
        <v>1.0900000000000001</v>
      </c>
      <c r="V1874">
        <f>(Table1[[#This Row],[Min Nitrate N + Nitrite N]]+Table1[[#This Row],[Max Nitrate N + Nitrite N]])/2</f>
        <v>0.82000000000000006</v>
      </c>
      <c r="W1874">
        <v>17</v>
      </c>
      <c r="X1874">
        <v>31</v>
      </c>
      <c r="Y1874">
        <f>(Table1[[#This Row],[Min Fecal Coliform]]+Table1[[#This Row],[Max Fecal Coliform]])/2</f>
        <v>24</v>
      </c>
      <c r="Z1874">
        <v>41</v>
      </c>
      <c r="AA1874">
        <v>120</v>
      </c>
      <c r="AB1874">
        <f>(Table1[[#This Row],[Min Total Coliform]]+Table1[[#This Row],[Max Total Coliform]])/2</f>
        <v>80.5</v>
      </c>
      <c r="AC1874">
        <f>MIN(10, (Table1[[#This Row],[Avg BOD]]/4)*10)</f>
        <v>2.5</v>
      </c>
      <c r="AD1874">
        <f>MIN(10, (Table1[[#This Row],[Avg Fecal Coliform]]/600)*10)</f>
        <v>0.4</v>
      </c>
      <c r="AE1874">
        <f>MIN(10, (Table1[[#This Row],[Avg Nitrate N + Nitrite N]]/10)*10)</f>
        <v>0.82000000000000006</v>
      </c>
      <c r="AF1874">
        <f>IF(OR(Table1[[#This Row],[Avg pH]]&lt;6.5,Table1[[#This Row],[Avg pH]]&gt;8.5),10,0)</f>
        <v>0</v>
      </c>
      <c r="AG1874">
        <f>MAX(0, 10-(2*Table1[[#This Row],[Avg Dissolved Oxygen]]))</f>
        <v>0</v>
      </c>
      <c r="AH1874">
        <f>(Table1[[#This Row],[Fecal Score]]*0.3) + (Table1[[#This Row],[BOD Score]]*0.25) + (Table1[[#This Row],[Nitrate Score]]*0.2) + (Table1[[#This Row],[pH Score]]*0.15) + (Table1[[#This Row],[Dissolved Oxygen Score]]*0.1)</f>
        <v>0.90900000000000003</v>
      </c>
      <c r="AI1874">
        <v>2020</v>
      </c>
    </row>
    <row r="1875" spans="1:35">
      <c r="A1875">
        <v>4194</v>
      </c>
      <c r="B1875" t="s">
        <v>509</v>
      </c>
      <c r="C1875" t="s">
        <v>8</v>
      </c>
      <c r="D1875" t="s">
        <v>375</v>
      </c>
      <c r="E1875">
        <v>22</v>
      </c>
      <c r="F1875">
        <v>29</v>
      </c>
      <c r="G1875">
        <f>(Table1[[#This Row],[Min Temperature]]+Table1[[#This Row],[Max Temperature]])/2</f>
        <v>25.5</v>
      </c>
      <c r="H1875">
        <v>5.3</v>
      </c>
      <c r="I1875">
        <v>6.5</v>
      </c>
      <c r="J1875">
        <f>(Table1[[#This Row],[Min Dissolved Oxygen]]+Table1[[#This Row],[Max Dissolved Oxygen]])/2</f>
        <v>5.9</v>
      </c>
      <c r="K1875">
        <v>6.5</v>
      </c>
      <c r="L1875">
        <v>7.1</v>
      </c>
      <c r="M1875">
        <f>(Table1[[#This Row],[Min pH]]+Table1[[#This Row],[Max pH]])/2</f>
        <v>6.8</v>
      </c>
      <c r="N1875">
        <v>127</v>
      </c>
      <c r="O1875">
        <v>172</v>
      </c>
      <c r="P1875">
        <f>(Table1[[#This Row],[Min Conductivity]]+Table1[[#This Row],[Max Conductivity]])/2</f>
        <v>149.5</v>
      </c>
      <c r="Q1875">
        <v>1.1000000000000001</v>
      </c>
      <c r="R1875">
        <v>2</v>
      </c>
      <c r="S1875">
        <f>(Table1[[#This Row],[Min BOD]]+Table1[[#This Row],[Max BOD]])/2</f>
        <v>1.55</v>
      </c>
      <c r="T1875">
        <v>0.48</v>
      </c>
      <c r="U1875">
        <v>1.25</v>
      </c>
      <c r="V1875">
        <f>(Table1[[#This Row],[Min Nitrate N + Nitrite N]]+Table1[[#This Row],[Max Nitrate N + Nitrite N]])/2</f>
        <v>0.86499999999999999</v>
      </c>
      <c r="W1875">
        <v>15</v>
      </c>
      <c r="X1875">
        <v>48</v>
      </c>
      <c r="Y1875">
        <f>(Table1[[#This Row],[Min Fecal Coliform]]+Table1[[#This Row],[Max Fecal Coliform]])/2</f>
        <v>31.5</v>
      </c>
      <c r="Z1875">
        <v>41</v>
      </c>
      <c r="AA1875">
        <v>140</v>
      </c>
      <c r="AB1875">
        <f>(Table1[[#This Row],[Min Total Coliform]]+Table1[[#This Row],[Max Total Coliform]])/2</f>
        <v>90.5</v>
      </c>
      <c r="AC1875">
        <f>MIN(10, (Table1[[#This Row],[Avg BOD]]/4)*10)</f>
        <v>3.875</v>
      </c>
      <c r="AD1875">
        <f>MIN(10, (Table1[[#This Row],[Avg Fecal Coliform]]/600)*10)</f>
        <v>0.52500000000000002</v>
      </c>
      <c r="AE1875">
        <f>MIN(10, (Table1[[#This Row],[Avg Nitrate N + Nitrite N]]/10)*10)</f>
        <v>0.86499999999999999</v>
      </c>
      <c r="AF1875">
        <f>IF(OR(Table1[[#This Row],[Avg pH]]&lt;6.5,Table1[[#This Row],[Avg pH]]&gt;8.5),10,0)</f>
        <v>0</v>
      </c>
      <c r="AG1875">
        <f>MAX(0, 10-(2*Table1[[#This Row],[Avg Dissolved Oxygen]]))</f>
        <v>0</v>
      </c>
      <c r="AH1875">
        <f>(Table1[[#This Row],[Fecal Score]]*0.3) + (Table1[[#This Row],[BOD Score]]*0.25) + (Table1[[#This Row],[Nitrate Score]]*0.2) + (Table1[[#This Row],[pH Score]]*0.15) + (Table1[[#This Row],[Dissolved Oxygen Score]]*0.1)</f>
        <v>1.29925</v>
      </c>
      <c r="AI1875">
        <v>2020</v>
      </c>
    </row>
    <row r="1876" spans="1:35">
      <c r="A1876">
        <v>4195</v>
      </c>
      <c r="B1876" t="s">
        <v>510</v>
      </c>
      <c r="C1876" t="s">
        <v>8</v>
      </c>
      <c r="D1876" t="s">
        <v>375</v>
      </c>
      <c r="E1876">
        <v>22</v>
      </c>
      <c r="F1876">
        <v>29</v>
      </c>
      <c r="G1876">
        <f>(Table1[[#This Row],[Min Temperature]]+Table1[[#This Row],[Max Temperature]])/2</f>
        <v>25.5</v>
      </c>
      <c r="H1876">
        <v>5</v>
      </c>
      <c r="I1876">
        <v>6.6</v>
      </c>
      <c r="J1876">
        <f>(Table1[[#This Row],[Min Dissolved Oxygen]]+Table1[[#This Row],[Max Dissolved Oxygen]])/2</f>
        <v>5.8</v>
      </c>
      <c r="K1876">
        <v>6.4</v>
      </c>
      <c r="L1876">
        <v>6.9</v>
      </c>
      <c r="M1876">
        <f>(Table1[[#This Row],[Min pH]]+Table1[[#This Row],[Max pH]])/2</f>
        <v>6.65</v>
      </c>
      <c r="N1876">
        <v>128</v>
      </c>
      <c r="O1876">
        <v>179</v>
      </c>
      <c r="P1876">
        <f>(Table1[[#This Row],[Min Conductivity]]+Table1[[#This Row],[Max Conductivity]])/2</f>
        <v>153.5</v>
      </c>
      <c r="Q1876">
        <v>0.1</v>
      </c>
      <c r="R1876">
        <v>1.3</v>
      </c>
      <c r="S1876">
        <f>(Table1[[#This Row],[Min BOD]]+Table1[[#This Row],[Max BOD]])/2</f>
        <v>0.70000000000000007</v>
      </c>
      <c r="T1876">
        <v>0.43</v>
      </c>
      <c r="U1876">
        <v>1.0900000000000001</v>
      </c>
      <c r="V1876">
        <f>(Table1[[#This Row],[Min Nitrate N + Nitrite N]]+Table1[[#This Row],[Max Nitrate N + Nitrite N]])/2</f>
        <v>0.76</v>
      </c>
      <c r="W1876">
        <v>12</v>
      </c>
      <c r="X1876">
        <v>25</v>
      </c>
      <c r="Y1876">
        <f>(Table1[[#This Row],[Min Fecal Coliform]]+Table1[[#This Row],[Max Fecal Coliform]])/2</f>
        <v>18.5</v>
      </c>
      <c r="Z1876">
        <v>40</v>
      </c>
      <c r="AA1876">
        <v>120</v>
      </c>
      <c r="AB1876">
        <f>(Table1[[#This Row],[Min Total Coliform]]+Table1[[#This Row],[Max Total Coliform]])/2</f>
        <v>80</v>
      </c>
      <c r="AC1876">
        <f>MIN(10, (Table1[[#This Row],[Avg BOD]]/4)*10)</f>
        <v>1.7500000000000002</v>
      </c>
      <c r="AD1876">
        <f>MIN(10, (Table1[[#This Row],[Avg Fecal Coliform]]/600)*10)</f>
        <v>0.30833333333333335</v>
      </c>
      <c r="AE1876">
        <f>MIN(10, (Table1[[#This Row],[Avg Nitrate N + Nitrite N]]/10)*10)</f>
        <v>0.76</v>
      </c>
      <c r="AF1876">
        <f>IF(OR(Table1[[#This Row],[Avg pH]]&lt;6.5,Table1[[#This Row],[Avg pH]]&gt;8.5),10,0)</f>
        <v>0</v>
      </c>
      <c r="AG1876">
        <f>MAX(0, 10-(2*Table1[[#This Row],[Avg Dissolved Oxygen]]))</f>
        <v>0</v>
      </c>
      <c r="AH1876">
        <f>(Table1[[#This Row],[Fecal Score]]*0.3) + (Table1[[#This Row],[BOD Score]]*0.25) + (Table1[[#This Row],[Nitrate Score]]*0.2) + (Table1[[#This Row],[pH Score]]*0.15) + (Table1[[#This Row],[Dissolved Oxygen Score]]*0.1)</f>
        <v>0.68200000000000005</v>
      </c>
      <c r="AI1876">
        <v>2020</v>
      </c>
    </row>
    <row r="1877" spans="1:35">
      <c r="A1877">
        <v>4196</v>
      </c>
      <c r="B1877" t="s">
        <v>511</v>
      </c>
      <c r="C1877" t="s">
        <v>8</v>
      </c>
      <c r="D1877" t="s">
        <v>375</v>
      </c>
      <c r="E1877">
        <v>22</v>
      </c>
      <c r="F1877">
        <v>30</v>
      </c>
      <c r="G1877">
        <f>(Table1[[#This Row],[Min Temperature]]+Table1[[#This Row],[Max Temperature]])/2</f>
        <v>26</v>
      </c>
      <c r="H1877">
        <v>5.0999999999999996</v>
      </c>
      <c r="I1877">
        <v>6.8</v>
      </c>
      <c r="J1877">
        <f>(Table1[[#This Row],[Min Dissolved Oxygen]]+Table1[[#This Row],[Max Dissolved Oxygen]])/2</f>
        <v>5.9499999999999993</v>
      </c>
      <c r="K1877">
        <v>6.6</v>
      </c>
      <c r="L1877">
        <v>7.1</v>
      </c>
      <c r="M1877">
        <f>(Table1[[#This Row],[Min pH]]+Table1[[#This Row],[Max pH]])/2</f>
        <v>6.85</v>
      </c>
      <c r="N1877">
        <v>114</v>
      </c>
      <c r="O1877">
        <v>191</v>
      </c>
      <c r="P1877">
        <f>(Table1[[#This Row],[Min Conductivity]]+Table1[[#This Row],[Max Conductivity]])/2</f>
        <v>152.5</v>
      </c>
      <c r="Q1877">
        <v>2.1</v>
      </c>
      <c r="R1877">
        <v>4</v>
      </c>
      <c r="S1877">
        <f>(Table1[[#This Row],[Min BOD]]+Table1[[#This Row],[Max BOD]])/2</f>
        <v>3.05</v>
      </c>
      <c r="T1877">
        <v>0.68</v>
      </c>
      <c r="U1877">
        <v>1.51</v>
      </c>
      <c r="V1877">
        <f>(Table1[[#This Row],[Min Nitrate N + Nitrite N]]+Table1[[#This Row],[Max Nitrate N + Nitrite N]])/2</f>
        <v>1.095</v>
      </c>
      <c r="W1877">
        <v>32</v>
      </c>
      <c r="X1877">
        <v>63</v>
      </c>
      <c r="Y1877">
        <f>(Table1[[#This Row],[Min Fecal Coliform]]+Table1[[#This Row],[Max Fecal Coliform]])/2</f>
        <v>47.5</v>
      </c>
      <c r="Z1877">
        <v>110</v>
      </c>
      <c r="AA1877">
        <v>280</v>
      </c>
      <c r="AB1877">
        <f>(Table1[[#This Row],[Min Total Coliform]]+Table1[[#This Row],[Max Total Coliform]])/2</f>
        <v>195</v>
      </c>
      <c r="AC1877">
        <f>MIN(10, (Table1[[#This Row],[Avg BOD]]/4)*10)</f>
        <v>7.625</v>
      </c>
      <c r="AD1877">
        <f>MIN(10, (Table1[[#This Row],[Avg Fecal Coliform]]/600)*10)</f>
        <v>0.79166666666666663</v>
      </c>
      <c r="AE1877">
        <f>MIN(10, (Table1[[#This Row],[Avg Nitrate N + Nitrite N]]/10)*10)</f>
        <v>1.095</v>
      </c>
      <c r="AF1877">
        <f>IF(OR(Table1[[#This Row],[Avg pH]]&lt;6.5,Table1[[#This Row],[Avg pH]]&gt;8.5),10,0)</f>
        <v>0</v>
      </c>
      <c r="AG1877">
        <f>MAX(0, 10-(2*Table1[[#This Row],[Avg Dissolved Oxygen]]))</f>
        <v>0</v>
      </c>
      <c r="AH1877">
        <f>(Table1[[#This Row],[Fecal Score]]*0.3) + (Table1[[#This Row],[BOD Score]]*0.25) + (Table1[[#This Row],[Nitrate Score]]*0.2) + (Table1[[#This Row],[pH Score]]*0.15) + (Table1[[#This Row],[Dissolved Oxygen Score]]*0.1)</f>
        <v>2.3627499999999997</v>
      </c>
      <c r="AI1877">
        <v>2020</v>
      </c>
    </row>
    <row r="1878" spans="1:35">
      <c r="A1878">
        <v>4197</v>
      </c>
      <c r="B1878" t="s">
        <v>512</v>
      </c>
      <c r="C1878" t="s">
        <v>8</v>
      </c>
      <c r="D1878" t="s">
        <v>375</v>
      </c>
      <c r="E1878">
        <v>22</v>
      </c>
      <c r="F1878">
        <v>29</v>
      </c>
      <c r="G1878">
        <f>(Table1[[#This Row],[Min Temperature]]+Table1[[#This Row],[Max Temperature]])/2</f>
        <v>25.5</v>
      </c>
      <c r="H1878">
        <v>6</v>
      </c>
      <c r="I1878">
        <v>7.1</v>
      </c>
      <c r="J1878">
        <f>(Table1[[#This Row],[Min Dissolved Oxygen]]+Table1[[#This Row],[Max Dissolved Oxygen]])/2</f>
        <v>6.55</v>
      </c>
      <c r="K1878">
        <v>6.1</v>
      </c>
      <c r="L1878">
        <v>7.1</v>
      </c>
      <c r="M1878">
        <f>(Table1[[#This Row],[Min pH]]+Table1[[#This Row],[Max pH]])/2</f>
        <v>6.6</v>
      </c>
      <c r="N1878">
        <v>119</v>
      </c>
      <c r="O1878">
        <v>184</v>
      </c>
      <c r="P1878">
        <f>(Table1[[#This Row],[Min Conductivity]]+Table1[[#This Row],[Max Conductivity]])/2</f>
        <v>151.5</v>
      </c>
      <c r="Q1878">
        <v>0.1</v>
      </c>
      <c r="R1878">
        <v>1.3</v>
      </c>
      <c r="S1878">
        <f>(Table1[[#This Row],[Min BOD]]+Table1[[#This Row],[Max BOD]])/2</f>
        <v>0.70000000000000007</v>
      </c>
      <c r="T1878">
        <v>0.75</v>
      </c>
      <c r="U1878">
        <v>1.08</v>
      </c>
      <c r="V1878">
        <f>(Table1[[#This Row],[Min Nitrate N + Nitrite N]]+Table1[[#This Row],[Max Nitrate N + Nitrite N]])/2</f>
        <v>0.91500000000000004</v>
      </c>
      <c r="W1878">
        <v>15</v>
      </c>
      <c r="X1878">
        <v>39</v>
      </c>
      <c r="Y1878">
        <f>(Table1[[#This Row],[Min Fecal Coliform]]+Table1[[#This Row],[Max Fecal Coliform]])/2</f>
        <v>27</v>
      </c>
      <c r="Z1878">
        <v>46</v>
      </c>
      <c r="AA1878">
        <v>120</v>
      </c>
      <c r="AB1878">
        <f>(Table1[[#This Row],[Min Total Coliform]]+Table1[[#This Row],[Max Total Coliform]])/2</f>
        <v>83</v>
      </c>
      <c r="AC1878">
        <f>MIN(10, (Table1[[#This Row],[Avg BOD]]/4)*10)</f>
        <v>1.7500000000000002</v>
      </c>
      <c r="AD1878">
        <f>MIN(10, (Table1[[#This Row],[Avg Fecal Coliform]]/600)*10)</f>
        <v>0.44999999999999996</v>
      </c>
      <c r="AE1878">
        <f>MIN(10, (Table1[[#This Row],[Avg Nitrate N + Nitrite N]]/10)*10)</f>
        <v>0.91500000000000004</v>
      </c>
      <c r="AF1878">
        <f>IF(OR(Table1[[#This Row],[Avg pH]]&lt;6.5,Table1[[#This Row],[Avg pH]]&gt;8.5),10,0)</f>
        <v>0</v>
      </c>
      <c r="AG1878">
        <f>MAX(0, 10-(2*Table1[[#This Row],[Avg Dissolved Oxygen]]))</f>
        <v>0</v>
      </c>
      <c r="AH1878">
        <f>(Table1[[#This Row],[Fecal Score]]*0.3) + (Table1[[#This Row],[BOD Score]]*0.25) + (Table1[[#This Row],[Nitrate Score]]*0.2) + (Table1[[#This Row],[pH Score]]*0.15) + (Table1[[#This Row],[Dissolved Oxygen Score]]*0.1)</f>
        <v>0.75550000000000006</v>
      </c>
      <c r="AI1878">
        <v>2020</v>
      </c>
    </row>
    <row r="1879" spans="1:35">
      <c r="A1879">
        <v>4221</v>
      </c>
      <c r="B1879" t="s">
        <v>513</v>
      </c>
      <c r="C1879" t="s">
        <v>8</v>
      </c>
      <c r="D1879" t="s">
        <v>375</v>
      </c>
      <c r="E1879">
        <v>23</v>
      </c>
      <c r="F1879">
        <v>29</v>
      </c>
      <c r="G1879">
        <f>(Table1[[#This Row],[Min Temperature]]+Table1[[#This Row],[Max Temperature]])/2</f>
        <v>26</v>
      </c>
      <c r="H1879">
        <v>5.5</v>
      </c>
      <c r="I1879">
        <v>6.9</v>
      </c>
      <c r="J1879">
        <f>(Table1[[#This Row],[Min Dissolved Oxygen]]+Table1[[#This Row],[Max Dissolved Oxygen]])/2</f>
        <v>6.2</v>
      </c>
      <c r="K1879">
        <v>6.5</v>
      </c>
      <c r="L1879">
        <v>7.4</v>
      </c>
      <c r="M1879">
        <f>(Table1[[#This Row],[Min pH]]+Table1[[#This Row],[Max pH]])/2</f>
        <v>6.95</v>
      </c>
      <c r="N1879">
        <v>127</v>
      </c>
      <c r="O1879">
        <v>184</v>
      </c>
      <c r="P1879">
        <f>(Table1[[#This Row],[Min Conductivity]]+Table1[[#This Row],[Max Conductivity]])/2</f>
        <v>155.5</v>
      </c>
      <c r="Q1879">
        <v>0.5</v>
      </c>
      <c r="R1879">
        <v>1.6</v>
      </c>
      <c r="S1879">
        <f>(Table1[[#This Row],[Min BOD]]+Table1[[#This Row],[Max BOD]])/2</f>
        <v>1.05</v>
      </c>
      <c r="T1879">
        <v>0.31</v>
      </c>
      <c r="U1879">
        <v>1.1200000000000001</v>
      </c>
      <c r="V1879">
        <f>(Table1[[#This Row],[Min Nitrate N + Nitrite N]]+Table1[[#This Row],[Max Nitrate N + Nitrite N]])/2</f>
        <v>0.71500000000000008</v>
      </c>
      <c r="W1879">
        <v>15</v>
      </c>
      <c r="X1879">
        <v>49</v>
      </c>
      <c r="Y1879">
        <f>(Table1[[#This Row],[Min Fecal Coliform]]+Table1[[#This Row],[Max Fecal Coliform]])/2</f>
        <v>32</v>
      </c>
      <c r="Z1879">
        <v>40</v>
      </c>
      <c r="AA1879">
        <v>150</v>
      </c>
      <c r="AB1879">
        <f>(Table1[[#This Row],[Min Total Coliform]]+Table1[[#This Row],[Max Total Coliform]])/2</f>
        <v>95</v>
      </c>
      <c r="AC1879">
        <f>MIN(10, (Table1[[#This Row],[Avg BOD]]/4)*10)</f>
        <v>2.625</v>
      </c>
      <c r="AD1879">
        <f>MIN(10, (Table1[[#This Row],[Avg Fecal Coliform]]/600)*10)</f>
        <v>0.53333333333333333</v>
      </c>
      <c r="AE1879">
        <f>MIN(10, (Table1[[#This Row],[Avg Nitrate N + Nitrite N]]/10)*10)</f>
        <v>0.71500000000000008</v>
      </c>
      <c r="AF1879">
        <f>IF(OR(Table1[[#This Row],[Avg pH]]&lt;6.5,Table1[[#This Row],[Avg pH]]&gt;8.5),10,0)</f>
        <v>0</v>
      </c>
      <c r="AG1879">
        <f>MAX(0, 10-(2*Table1[[#This Row],[Avg Dissolved Oxygen]]))</f>
        <v>0</v>
      </c>
      <c r="AH1879">
        <f>(Table1[[#This Row],[Fecal Score]]*0.3) + (Table1[[#This Row],[BOD Score]]*0.25) + (Table1[[#This Row],[Nitrate Score]]*0.2) + (Table1[[#This Row],[pH Score]]*0.15) + (Table1[[#This Row],[Dissolved Oxygen Score]]*0.1)</f>
        <v>0.95925000000000005</v>
      </c>
      <c r="AI1879">
        <v>2020</v>
      </c>
    </row>
    <row r="1880" spans="1:35">
      <c r="A1880">
        <v>1364</v>
      </c>
      <c r="B1880" t="s">
        <v>383</v>
      </c>
      <c r="C1880" t="s">
        <v>1</v>
      </c>
      <c r="D1880" t="s">
        <v>384</v>
      </c>
      <c r="E1880">
        <v>14</v>
      </c>
      <c r="F1880">
        <v>26</v>
      </c>
      <c r="G1880">
        <f>(Table1[[#This Row],[Min Temperature]]+Table1[[#This Row],[Max Temperature]])/2</f>
        <v>20</v>
      </c>
      <c r="H1880">
        <v>6.2</v>
      </c>
      <c r="I1880">
        <v>9.4</v>
      </c>
      <c r="J1880">
        <f>(Table1[[#This Row],[Min Dissolved Oxygen]]+Table1[[#This Row],[Max Dissolved Oxygen]])/2</f>
        <v>7.8000000000000007</v>
      </c>
      <c r="K1880">
        <v>8</v>
      </c>
      <c r="L1880">
        <v>8.3000000000000007</v>
      </c>
      <c r="M1880">
        <f>(Table1[[#This Row],[Min pH]]+Table1[[#This Row],[Max pH]])/2</f>
        <v>8.15</v>
      </c>
      <c r="N1880">
        <v>426</v>
      </c>
      <c r="O1880">
        <v>498</v>
      </c>
      <c r="P1880">
        <f>(Table1[[#This Row],[Min Conductivity]]+Table1[[#This Row],[Max Conductivity]])/2</f>
        <v>462</v>
      </c>
      <c r="Q1880">
        <v>4.8</v>
      </c>
      <c r="R1880">
        <v>6.2</v>
      </c>
      <c r="S1880">
        <f>(Table1[[#This Row],[Min BOD]]+Table1[[#This Row],[Max BOD]])/2</f>
        <v>5.5</v>
      </c>
      <c r="T1880" s="1">
        <v>1.02966469428008</v>
      </c>
      <c r="U1880" s="1">
        <v>6.1141617357001996</v>
      </c>
      <c r="V1880" s="1">
        <f>(Table1[[#This Row],[Min Nitrate N + Nitrite N]]+Table1[[#This Row],[Max Nitrate N + Nitrite N]])/2</f>
        <v>3.5719132149901398</v>
      </c>
      <c r="W1880">
        <v>18000</v>
      </c>
      <c r="X1880">
        <v>28000</v>
      </c>
      <c r="Y1880">
        <f>(Table1[[#This Row],[Min Fecal Coliform]]+Table1[[#This Row],[Max Fecal Coliform]])/2</f>
        <v>23000</v>
      </c>
      <c r="Z1880">
        <v>30000</v>
      </c>
      <c r="AA1880">
        <v>50000</v>
      </c>
      <c r="AB1880">
        <f>(Table1[[#This Row],[Min Total Coliform]]+Table1[[#This Row],[Max Total Coliform]])/2</f>
        <v>40000</v>
      </c>
      <c r="AC1880">
        <f>MIN(10, (Table1[[#This Row],[Avg BOD]]/4)*10)</f>
        <v>10</v>
      </c>
      <c r="AD1880">
        <f>MIN(10, (Table1[[#This Row],[Avg Fecal Coliform]]/600)*10)</f>
        <v>10</v>
      </c>
      <c r="AE1880">
        <f>MIN(10, (Table1[[#This Row],[Avg Nitrate N + Nitrite N]]/10)*10)</f>
        <v>3.5719132149901398</v>
      </c>
      <c r="AF1880">
        <f>IF(OR(Table1[[#This Row],[Avg pH]]&lt;6.5,Table1[[#This Row],[Avg pH]]&gt;8.5),10,0)</f>
        <v>0</v>
      </c>
      <c r="AG1880">
        <f>MAX(0, 10-(2*Table1[[#This Row],[Avg Dissolved Oxygen]]))</f>
        <v>0</v>
      </c>
      <c r="AH1880">
        <f>(Table1[[#This Row],[Fecal Score]]*0.3) + (Table1[[#This Row],[BOD Score]]*0.25) + (Table1[[#This Row],[Nitrate Score]]*0.2) + (Table1[[#This Row],[pH Score]]*0.15) + (Table1[[#This Row],[Dissolved Oxygen Score]]*0.1)</f>
        <v>6.2143826429980278</v>
      </c>
      <c r="AI1880">
        <v>2020</v>
      </c>
    </row>
    <row r="1881" spans="1:35">
      <c r="A1881">
        <v>2499</v>
      </c>
      <c r="B1881" t="s">
        <v>385</v>
      </c>
      <c r="C1881" t="s">
        <v>1</v>
      </c>
      <c r="D1881" t="s">
        <v>384</v>
      </c>
      <c r="E1881">
        <v>21</v>
      </c>
      <c r="F1881">
        <v>28</v>
      </c>
      <c r="G1881">
        <f>(Table1[[#This Row],[Min Temperature]]+Table1[[#This Row],[Max Temperature]])/2</f>
        <v>24.5</v>
      </c>
      <c r="H1881">
        <v>0.3</v>
      </c>
      <c r="I1881">
        <v>8</v>
      </c>
      <c r="J1881">
        <f>(Table1[[#This Row],[Min Dissolved Oxygen]]+Table1[[#This Row],[Max Dissolved Oxygen]])/2</f>
        <v>4.1500000000000004</v>
      </c>
      <c r="K1881">
        <v>7.8</v>
      </c>
      <c r="L1881">
        <v>8.1999999999999993</v>
      </c>
      <c r="M1881">
        <f>(Table1[[#This Row],[Min pH]]+Table1[[#This Row],[Max pH]])/2</f>
        <v>8</v>
      </c>
      <c r="N1881">
        <v>259</v>
      </c>
      <c r="O1881">
        <v>411</v>
      </c>
      <c r="P1881">
        <f>(Table1[[#This Row],[Min Conductivity]]+Table1[[#This Row],[Max Conductivity]])/2</f>
        <v>335</v>
      </c>
      <c r="Q1881">
        <v>4</v>
      </c>
      <c r="R1881">
        <v>4.5999999999999996</v>
      </c>
      <c r="S1881">
        <f>(Table1[[#This Row],[Min BOD]]+Table1[[#This Row],[Max BOD]])/2</f>
        <v>4.3</v>
      </c>
      <c r="T1881">
        <v>0.78</v>
      </c>
      <c r="U1881">
        <v>0.9</v>
      </c>
      <c r="V1881">
        <f>(Table1[[#This Row],[Min Nitrate N + Nitrite N]]+Table1[[#This Row],[Max Nitrate N + Nitrite N]])/2</f>
        <v>0.84000000000000008</v>
      </c>
      <c r="W1881">
        <v>3900</v>
      </c>
      <c r="X1881">
        <v>4900</v>
      </c>
      <c r="Y1881">
        <f>(Table1[[#This Row],[Min Fecal Coliform]]+Table1[[#This Row],[Max Fecal Coliform]])/2</f>
        <v>4400</v>
      </c>
      <c r="Z1881">
        <v>5100</v>
      </c>
      <c r="AA1881">
        <v>7000</v>
      </c>
      <c r="AB1881">
        <f>(Table1[[#This Row],[Min Total Coliform]]+Table1[[#This Row],[Max Total Coliform]])/2</f>
        <v>6050</v>
      </c>
      <c r="AC1881">
        <f>MIN(10, (Table1[[#This Row],[Avg BOD]]/4)*10)</f>
        <v>10</v>
      </c>
      <c r="AD1881">
        <f>MIN(10, (Table1[[#This Row],[Avg Fecal Coliform]]/600)*10)</f>
        <v>10</v>
      </c>
      <c r="AE1881">
        <f>MIN(10, (Table1[[#This Row],[Avg Nitrate N + Nitrite N]]/10)*10)</f>
        <v>0.84000000000000008</v>
      </c>
      <c r="AF1881">
        <f>IF(OR(Table1[[#This Row],[Avg pH]]&lt;6.5,Table1[[#This Row],[Avg pH]]&gt;8.5),10,0)</f>
        <v>0</v>
      </c>
      <c r="AG1881">
        <f>MAX(0, 10-(2*Table1[[#This Row],[Avg Dissolved Oxygen]]))</f>
        <v>1.6999999999999993</v>
      </c>
      <c r="AH1881">
        <f>(Table1[[#This Row],[Fecal Score]]*0.3) + (Table1[[#This Row],[BOD Score]]*0.25) + (Table1[[#This Row],[Nitrate Score]]*0.2) + (Table1[[#This Row],[pH Score]]*0.15) + (Table1[[#This Row],[Dissolved Oxygen Score]]*0.1)</f>
        <v>5.8380000000000001</v>
      </c>
      <c r="AI1881">
        <v>2020</v>
      </c>
    </row>
    <row r="1882" spans="1:35">
      <c r="A1882">
        <v>2500</v>
      </c>
      <c r="B1882" t="s">
        <v>386</v>
      </c>
      <c r="C1882" t="s">
        <v>8</v>
      </c>
      <c r="D1882" t="s">
        <v>384</v>
      </c>
      <c r="E1882">
        <v>18</v>
      </c>
      <c r="F1882">
        <v>36</v>
      </c>
      <c r="G1882">
        <f>(Table1[[#This Row],[Min Temperature]]+Table1[[#This Row],[Max Temperature]])/2</f>
        <v>27</v>
      </c>
      <c r="H1882">
        <v>1.3</v>
      </c>
      <c r="I1882">
        <v>3.1</v>
      </c>
      <c r="J1882">
        <f>(Table1[[#This Row],[Min Dissolved Oxygen]]+Table1[[#This Row],[Max Dissolved Oxygen]])/2</f>
        <v>2.2000000000000002</v>
      </c>
      <c r="K1882">
        <v>7.7</v>
      </c>
      <c r="L1882">
        <v>8.6</v>
      </c>
      <c r="M1882">
        <f>(Table1[[#This Row],[Min pH]]+Table1[[#This Row],[Max pH]])/2</f>
        <v>8.15</v>
      </c>
      <c r="N1882">
        <v>1170</v>
      </c>
      <c r="O1882">
        <v>2460</v>
      </c>
      <c r="P1882">
        <f>(Table1[[#This Row],[Min Conductivity]]+Table1[[#This Row],[Max Conductivity]])/2</f>
        <v>1815</v>
      </c>
      <c r="Q1882">
        <v>26</v>
      </c>
      <c r="R1882">
        <v>48</v>
      </c>
      <c r="S1882">
        <f>(Table1[[#This Row],[Min BOD]]+Table1[[#This Row],[Max BOD]])/2</f>
        <v>37</v>
      </c>
      <c r="T1882" s="1">
        <v>1.02966469428008</v>
      </c>
      <c r="U1882" s="1">
        <v>6.1141617357001996</v>
      </c>
      <c r="V1882" s="1">
        <f>(Table1[[#This Row],[Min Nitrate N + Nitrite N]]+Table1[[#This Row],[Max Nitrate N + Nitrite N]])/2</f>
        <v>3.5719132149901398</v>
      </c>
      <c r="W1882">
        <v>1400</v>
      </c>
      <c r="X1882">
        <v>26000</v>
      </c>
      <c r="Y1882">
        <f>(Table1[[#This Row],[Min Fecal Coliform]]+Table1[[#This Row],[Max Fecal Coliform]])/2</f>
        <v>13700</v>
      </c>
      <c r="Z1882">
        <v>21000</v>
      </c>
      <c r="AA1882">
        <v>43000</v>
      </c>
      <c r="AB1882">
        <f>(Table1[[#This Row],[Min Total Coliform]]+Table1[[#This Row],[Max Total Coliform]])/2</f>
        <v>32000</v>
      </c>
      <c r="AC1882">
        <f>MIN(10, (Table1[[#This Row],[Avg BOD]]/4)*10)</f>
        <v>10</v>
      </c>
      <c r="AD1882">
        <f>MIN(10, (Table1[[#This Row],[Avg Fecal Coliform]]/600)*10)</f>
        <v>10</v>
      </c>
      <c r="AE1882">
        <f>MIN(10, (Table1[[#This Row],[Avg Nitrate N + Nitrite N]]/10)*10)</f>
        <v>3.5719132149901398</v>
      </c>
      <c r="AF1882">
        <f>IF(OR(Table1[[#This Row],[Avg pH]]&lt;6.5,Table1[[#This Row],[Avg pH]]&gt;8.5),10,0)</f>
        <v>0</v>
      </c>
      <c r="AG1882">
        <f>MAX(0, 10-(2*Table1[[#This Row],[Avg Dissolved Oxygen]]))</f>
        <v>5.6</v>
      </c>
      <c r="AH1882">
        <f>(Table1[[#This Row],[Fecal Score]]*0.3) + (Table1[[#This Row],[BOD Score]]*0.25) + (Table1[[#This Row],[Nitrate Score]]*0.2) + (Table1[[#This Row],[pH Score]]*0.15) + (Table1[[#This Row],[Dissolved Oxygen Score]]*0.1)</f>
        <v>6.7743826429980274</v>
      </c>
      <c r="AI1882">
        <v>2020</v>
      </c>
    </row>
    <row r="1883" spans="1:35">
      <c r="A1883">
        <v>2501</v>
      </c>
      <c r="B1883" t="s">
        <v>387</v>
      </c>
      <c r="C1883" t="s">
        <v>8</v>
      </c>
      <c r="D1883" t="s">
        <v>384</v>
      </c>
      <c r="E1883">
        <v>17</v>
      </c>
      <c r="F1883">
        <v>33</v>
      </c>
      <c r="G1883">
        <f>(Table1[[#This Row],[Min Temperature]]+Table1[[#This Row],[Max Temperature]])/2</f>
        <v>25</v>
      </c>
      <c r="H1883">
        <v>1.3</v>
      </c>
      <c r="I1883">
        <v>2.2999999999999998</v>
      </c>
      <c r="J1883">
        <f>(Table1[[#This Row],[Min Dissolved Oxygen]]+Table1[[#This Row],[Max Dissolved Oxygen]])/2</f>
        <v>1.7999999999999998</v>
      </c>
      <c r="K1883">
        <v>7.3</v>
      </c>
      <c r="L1883">
        <v>8.6999999999999993</v>
      </c>
      <c r="M1883">
        <f>(Table1[[#This Row],[Min pH]]+Table1[[#This Row],[Max pH]])/2</f>
        <v>8</v>
      </c>
      <c r="N1883">
        <v>1012</v>
      </c>
      <c r="O1883">
        <v>1664</v>
      </c>
      <c r="P1883">
        <f>(Table1[[#This Row],[Min Conductivity]]+Table1[[#This Row],[Max Conductivity]])/2</f>
        <v>1338</v>
      </c>
      <c r="Q1883">
        <v>36</v>
      </c>
      <c r="R1883">
        <v>80</v>
      </c>
      <c r="S1883">
        <f>(Table1[[#This Row],[Min BOD]]+Table1[[#This Row],[Max BOD]])/2</f>
        <v>58</v>
      </c>
      <c r="T1883" s="1">
        <v>1.02966469428008</v>
      </c>
      <c r="U1883" s="1">
        <v>6.1141617357001996</v>
      </c>
      <c r="V1883" s="1">
        <f>(Table1[[#This Row],[Min Nitrate N + Nitrite N]]+Table1[[#This Row],[Max Nitrate N + Nitrite N]])/2</f>
        <v>3.5719132149901398</v>
      </c>
      <c r="W1883">
        <v>2100</v>
      </c>
      <c r="X1883">
        <v>35000</v>
      </c>
      <c r="Y1883">
        <f>(Table1[[#This Row],[Min Fecal Coliform]]+Table1[[#This Row],[Max Fecal Coliform]])/2</f>
        <v>18550</v>
      </c>
      <c r="Z1883">
        <v>35000</v>
      </c>
      <c r="AA1883">
        <v>92000</v>
      </c>
      <c r="AB1883">
        <f>(Table1[[#This Row],[Min Total Coliform]]+Table1[[#This Row],[Max Total Coliform]])/2</f>
        <v>63500</v>
      </c>
      <c r="AC1883">
        <f>MIN(10, (Table1[[#This Row],[Avg BOD]]/4)*10)</f>
        <v>10</v>
      </c>
      <c r="AD1883">
        <f>MIN(10, (Table1[[#This Row],[Avg Fecal Coliform]]/600)*10)</f>
        <v>10</v>
      </c>
      <c r="AE1883">
        <f>MIN(10, (Table1[[#This Row],[Avg Nitrate N + Nitrite N]]/10)*10)</f>
        <v>3.5719132149901398</v>
      </c>
      <c r="AF1883">
        <f>IF(OR(Table1[[#This Row],[Avg pH]]&lt;6.5,Table1[[#This Row],[Avg pH]]&gt;8.5),10,0)</f>
        <v>0</v>
      </c>
      <c r="AG1883">
        <f>MAX(0, 10-(2*Table1[[#This Row],[Avg Dissolved Oxygen]]))</f>
        <v>6.4</v>
      </c>
      <c r="AH1883">
        <f>(Table1[[#This Row],[Fecal Score]]*0.3) + (Table1[[#This Row],[BOD Score]]*0.25) + (Table1[[#This Row],[Nitrate Score]]*0.2) + (Table1[[#This Row],[pH Score]]*0.15) + (Table1[[#This Row],[Dissolved Oxygen Score]]*0.1)</f>
        <v>6.8543826429980275</v>
      </c>
      <c r="AI1883">
        <v>2020</v>
      </c>
    </row>
    <row r="1884" spans="1:35">
      <c r="A1884">
        <v>1362</v>
      </c>
      <c r="B1884" t="s">
        <v>388</v>
      </c>
      <c r="C1884" t="s">
        <v>1</v>
      </c>
      <c r="D1884" t="s">
        <v>389</v>
      </c>
      <c r="E1884">
        <v>10</v>
      </c>
      <c r="F1884">
        <v>24</v>
      </c>
      <c r="G1884">
        <f>(Table1[[#This Row],[Min Temperature]]+Table1[[#This Row],[Max Temperature]])/2</f>
        <v>17</v>
      </c>
      <c r="H1884">
        <v>6.8</v>
      </c>
      <c r="I1884">
        <v>8.6</v>
      </c>
      <c r="J1884">
        <f>(Table1[[#This Row],[Min Dissolved Oxygen]]+Table1[[#This Row],[Max Dissolved Oxygen]])/2</f>
        <v>7.6999999999999993</v>
      </c>
      <c r="K1884">
        <v>7.2</v>
      </c>
      <c r="L1884">
        <v>8.1</v>
      </c>
      <c r="M1884">
        <f>(Table1[[#This Row],[Min pH]]+Table1[[#This Row],[Max pH]])/2</f>
        <v>7.65</v>
      </c>
      <c r="N1884">
        <v>330</v>
      </c>
      <c r="O1884">
        <v>470</v>
      </c>
      <c r="P1884">
        <f>(Table1[[#This Row],[Min Conductivity]]+Table1[[#This Row],[Max Conductivity]])/2</f>
        <v>400</v>
      </c>
      <c r="Q1884">
        <v>1</v>
      </c>
      <c r="R1884">
        <v>2.6</v>
      </c>
      <c r="S1884">
        <f>(Table1[[#This Row],[Min BOD]]+Table1[[#This Row],[Max BOD]])/2</f>
        <v>1.8</v>
      </c>
      <c r="T1884" s="1">
        <v>1.02966469428008</v>
      </c>
      <c r="U1884" s="1">
        <v>6.1141617357001996</v>
      </c>
      <c r="V1884" s="1">
        <f>(Table1[[#This Row],[Min Nitrate N + Nitrite N]]+Table1[[#This Row],[Max Nitrate N + Nitrite N]])/2</f>
        <v>3.5719132149901398</v>
      </c>
      <c r="W1884">
        <v>415</v>
      </c>
      <c r="X1884">
        <v>415</v>
      </c>
      <c r="Y1884">
        <f>(Table1[[#This Row],[Min Fecal Coliform]]+Table1[[#This Row],[Max Fecal Coliform]])/2</f>
        <v>415</v>
      </c>
      <c r="Z1884">
        <v>620</v>
      </c>
      <c r="AA1884">
        <v>620</v>
      </c>
      <c r="AB1884">
        <f>(Table1[[#This Row],[Min Total Coliform]]+Table1[[#This Row],[Max Total Coliform]])/2</f>
        <v>620</v>
      </c>
      <c r="AC1884">
        <f>MIN(10, (Table1[[#This Row],[Avg BOD]]/4)*10)</f>
        <v>4.5</v>
      </c>
      <c r="AD1884">
        <f>MIN(10, (Table1[[#This Row],[Avg Fecal Coliform]]/600)*10)</f>
        <v>6.9166666666666661</v>
      </c>
      <c r="AE1884">
        <f>MIN(10, (Table1[[#This Row],[Avg Nitrate N + Nitrite N]]/10)*10)</f>
        <v>3.5719132149901398</v>
      </c>
      <c r="AF1884">
        <f>IF(OR(Table1[[#This Row],[Avg pH]]&lt;6.5,Table1[[#This Row],[Avg pH]]&gt;8.5),10,0)</f>
        <v>0</v>
      </c>
      <c r="AG1884">
        <f>MAX(0, 10-(2*Table1[[#This Row],[Avg Dissolved Oxygen]]))</f>
        <v>0</v>
      </c>
      <c r="AH1884">
        <f>(Table1[[#This Row],[Fecal Score]]*0.3) + (Table1[[#This Row],[BOD Score]]*0.25) + (Table1[[#This Row],[Nitrate Score]]*0.2) + (Table1[[#This Row],[pH Score]]*0.15) + (Table1[[#This Row],[Dissolved Oxygen Score]]*0.1)</f>
        <v>3.914382642998028</v>
      </c>
      <c r="AI1884">
        <v>2020</v>
      </c>
    </row>
    <row r="1885" spans="1:35">
      <c r="A1885">
        <v>3437</v>
      </c>
      <c r="B1885" t="s">
        <v>390</v>
      </c>
      <c r="C1885" t="s">
        <v>1</v>
      </c>
      <c r="D1885" t="s">
        <v>389</v>
      </c>
      <c r="E1885">
        <v>12</v>
      </c>
      <c r="F1885">
        <v>25</v>
      </c>
      <c r="G1885">
        <f>(Table1[[#This Row],[Min Temperature]]+Table1[[#This Row],[Max Temperature]])/2</f>
        <v>18.5</v>
      </c>
      <c r="H1885">
        <v>6.6</v>
      </c>
      <c r="I1885">
        <v>9</v>
      </c>
      <c r="J1885">
        <f>(Table1[[#This Row],[Min Dissolved Oxygen]]+Table1[[#This Row],[Max Dissolved Oxygen]])/2</f>
        <v>7.8</v>
      </c>
      <c r="K1885">
        <v>7.3</v>
      </c>
      <c r="L1885">
        <v>8.1999999999999993</v>
      </c>
      <c r="M1885">
        <f>(Table1[[#This Row],[Min pH]]+Table1[[#This Row],[Max pH]])/2</f>
        <v>7.75</v>
      </c>
      <c r="N1885">
        <v>160</v>
      </c>
      <c r="O1885">
        <v>230</v>
      </c>
      <c r="P1885">
        <f>(Table1[[#This Row],[Min Conductivity]]+Table1[[#This Row],[Max Conductivity]])/2</f>
        <v>195</v>
      </c>
      <c r="Q1885">
        <v>1</v>
      </c>
      <c r="R1885">
        <v>1.8</v>
      </c>
      <c r="S1885">
        <f>(Table1[[#This Row],[Min BOD]]+Table1[[#This Row],[Max BOD]])/2</f>
        <v>1.4</v>
      </c>
      <c r="T1885" s="1">
        <v>1.02966469428008</v>
      </c>
      <c r="U1885" s="1">
        <v>6.1141617357001996</v>
      </c>
      <c r="V1885" s="1">
        <f>(Table1[[#This Row],[Min Nitrate N + Nitrite N]]+Table1[[#This Row],[Max Nitrate N + Nitrite N]])/2</f>
        <v>3.5719132149901398</v>
      </c>
      <c r="W1885">
        <v>220</v>
      </c>
      <c r="X1885">
        <v>220</v>
      </c>
      <c r="Y1885">
        <f>(Table1[[#This Row],[Min Fecal Coliform]]+Table1[[#This Row],[Max Fecal Coliform]])/2</f>
        <v>220</v>
      </c>
      <c r="Z1885">
        <v>350</v>
      </c>
      <c r="AA1885">
        <v>350</v>
      </c>
      <c r="AB1885">
        <f>(Table1[[#This Row],[Min Total Coliform]]+Table1[[#This Row],[Max Total Coliform]])/2</f>
        <v>350</v>
      </c>
      <c r="AC1885">
        <f>MIN(10, (Table1[[#This Row],[Avg BOD]]/4)*10)</f>
        <v>3.5</v>
      </c>
      <c r="AD1885">
        <f>MIN(10, (Table1[[#This Row],[Avg Fecal Coliform]]/600)*10)</f>
        <v>3.6666666666666665</v>
      </c>
      <c r="AE1885">
        <f>MIN(10, (Table1[[#This Row],[Avg Nitrate N + Nitrite N]]/10)*10)</f>
        <v>3.5719132149901398</v>
      </c>
      <c r="AF1885">
        <f>IF(OR(Table1[[#This Row],[Avg pH]]&lt;6.5,Table1[[#This Row],[Avg pH]]&gt;8.5),10,0)</f>
        <v>0</v>
      </c>
      <c r="AG1885">
        <f>MAX(0, 10-(2*Table1[[#This Row],[Avg Dissolved Oxygen]]))</f>
        <v>0</v>
      </c>
      <c r="AH1885">
        <f>(Table1[[#This Row],[Fecal Score]]*0.3) + (Table1[[#This Row],[BOD Score]]*0.25) + (Table1[[#This Row],[Nitrate Score]]*0.2) + (Table1[[#This Row],[pH Score]]*0.15) + (Table1[[#This Row],[Dissolved Oxygen Score]]*0.1)</f>
        <v>2.6893826429980279</v>
      </c>
      <c r="AI1885">
        <v>2020</v>
      </c>
    </row>
    <row r="1886" spans="1:35">
      <c r="A1886">
        <v>1765</v>
      </c>
      <c r="B1886" t="s">
        <v>391</v>
      </c>
      <c r="C1886" t="s">
        <v>1</v>
      </c>
      <c r="D1886" t="s">
        <v>392</v>
      </c>
      <c r="E1886">
        <v>19</v>
      </c>
      <c r="F1886">
        <v>36</v>
      </c>
      <c r="G1886">
        <f>(Table1[[#This Row],[Min Temperature]]+Table1[[#This Row],[Max Temperature]])/2</f>
        <v>27.5</v>
      </c>
      <c r="H1886">
        <v>4.8</v>
      </c>
      <c r="I1886">
        <v>10.4</v>
      </c>
      <c r="J1886">
        <f>(Table1[[#This Row],[Min Dissolved Oxygen]]+Table1[[#This Row],[Max Dissolved Oxygen]])/2</f>
        <v>7.6</v>
      </c>
      <c r="K1886">
        <v>6.9</v>
      </c>
      <c r="L1886">
        <v>8.5</v>
      </c>
      <c r="M1886">
        <f>(Table1[[#This Row],[Min pH]]+Table1[[#This Row],[Max pH]])/2</f>
        <v>7.7</v>
      </c>
      <c r="N1886">
        <v>299</v>
      </c>
      <c r="O1886">
        <v>987</v>
      </c>
      <c r="P1886">
        <f>(Table1[[#This Row],[Min Conductivity]]+Table1[[#This Row],[Max Conductivity]])/2</f>
        <v>643</v>
      </c>
      <c r="Q1886">
        <v>1.1000000000000001</v>
      </c>
      <c r="R1886">
        <v>5.5</v>
      </c>
      <c r="S1886">
        <f>(Table1[[#This Row],[Min BOD]]+Table1[[#This Row],[Max BOD]])/2</f>
        <v>3.3</v>
      </c>
      <c r="T1886">
        <v>0.99</v>
      </c>
      <c r="U1886">
        <v>3.54</v>
      </c>
      <c r="V1886">
        <f>(Table1[[#This Row],[Min Nitrate N + Nitrite N]]+Table1[[#This Row],[Max Nitrate N + Nitrite N]])/2</f>
        <v>2.2650000000000001</v>
      </c>
      <c r="W1886">
        <v>450</v>
      </c>
      <c r="X1886">
        <v>1100</v>
      </c>
      <c r="Y1886">
        <f>(Table1[[#This Row],[Min Fecal Coliform]]+Table1[[#This Row],[Max Fecal Coliform]])/2</f>
        <v>775</v>
      </c>
      <c r="Z1886">
        <v>1300</v>
      </c>
      <c r="AA1886">
        <v>2800</v>
      </c>
      <c r="AB1886">
        <f>(Table1[[#This Row],[Min Total Coliform]]+Table1[[#This Row],[Max Total Coliform]])/2</f>
        <v>2050</v>
      </c>
      <c r="AC1886">
        <f>MIN(10, (Table1[[#This Row],[Avg BOD]]/4)*10)</f>
        <v>8.25</v>
      </c>
      <c r="AD1886">
        <f>MIN(10, (Table1[[#This Row],[Avg Fecal Coliform]]/600)*10)</f>
        <v>10</v>
      </c>
      <c r="AE1886">
        <f>MIN(10, (Table1[[#This Row],[Avg Nitrate N + Nitrite N]]/10)*10)</f>
        <v>2.2650000000000001</v>
      </c>
      <c r="AF1886">
        <f>IF(OR(Table1[[#This Row],[Avg pH]]&lt;6.5,Table1[[#This Row],[Avg pH]]&gt;8.5),10,0)</f>
        <v>0</v>
      </c>
      <c r="AG1886">
        <f>MAX(0, 10-(2*Table1[[#This Row],[Avg Dissolved Oxygen]]))</f>
        <v>0</v>
      </c>
      <c r="AH1886">
        <f>(Table1[[#This Row],[Fecal Score]]*0.3) + (Table1[[#This Row],[BOD Score]]*0.25) + (Table1[[#This Row],[Nitrate Score]]*0.2) + (Table1[[#This Row],[pH Score]]*0.15) + (Table1[[#This Row],[Dissolved Oxygen Score]]*0.1)</f>
        <v>5.5155000000000003</v>
      </c>
      <c r="AI1886">
        <v>2020</v>
      </c>
    </row>
    <row r="1887" spans="1:35">
      <c r="A1887">
        <v>2503</v>
      </c>
      <c r="B1887" t="s">
        <v>739</v>
      </c>
      <c r="C1887" t="s">
        <v>1</v>
      </c>
      <c r="D1887" t="s">
        <v>392</v>
      </c>
      <c r="E1887">
        <v>24</v>
      </c>
      <c r="F1887">
        <v>34</v>
      </c>
      <c r="G1887">
        <f>(Table1[[#This Row],[Min Temperature]]+Table1[[#This Row],[Max Temperature]])/2</f>
        <v>29</v>
      </c>
      <c r="H1887">
        <v>4.8</v>
      </c>
      <c r="I1887">
        <v>9</v>
      </c>
      <c r="J1887">
        <f>(Table1[[#This Row],[Min Dissolved Oxygen]]+Table1[[#This Row],[Max Dissolved Oxygen]])/2</f>
        <v>6.9</v>
      </c>
      <c r="K1887">
        <v>7.9</v>
      </c>
      <c r="L1887">
        <v>8.6</v>
      </c>
      <c r="M1887">
        <f>(Table1[[#This Row],[Min pH]]+Table1[[#This Row],[Max pH]])/2</f>
        <v>8.25</v>
      </c>
      <c r="N1887">
        <v>607</v>
      </c>
      <c r="O1887">
        <v>786</v>
      </c>
      <c r="P1887">
        <f>(Table1[[#This Row],[Min Conductivity]]+Table1[[#This Row],[Max Conductivity]])/2</f>
        <v>696.5</v>
      </c>
      <c r="Q1887">
        <v>4</v>
      </c>
      <c r="R1887">
        <v>7.2</v>
      </c>
      <c r="S1887">
        <f>(Table1[[#This Row],[Min BOD]]+Table1[[#This Row],[Max BOD]])/2</f>
        <v>5.6</v>
      </c>
      <c r="T1887">
        <v>0.33</v>
      </c>
      <c r="U1887">
        <v>0.61</v>
      </c>
      <c r="V1887">
        <f>(Table1[[#This Row],[Min Nitrate N + Nitrite N]]+Table1[[#This Row],[Max Nitrate N + Nitrite N]])/2</f>
        <v>0.47</v>
      </c>
      <c r="W1887">
        <v>200</v>
      </c>
      <c r="X1887">
        <v>35000</v>
      </c>
      <c r="Y1887">
        <f>(Table1[[#This Row],[Min Fecal Coliform]]+Table1[[#This Row],[Max Fecal Coliform]])/2</f>
        <v>17600</v>
      </c>
      <c r="Z1887">
        <v>400</v>
      </c>
      <c r="AA1887">
        <v>54000</v>
      </c>
      <c r="AB1887">
        <f>(Table1[[#This Row],[Min Total Coliform]]+Table1[[#This Row],[Max Total Coliform]])/2</f>
        <v>27200</v>
      </c>
      <c r="AC1887">
        <f>MIN(10, (Table1[[#This Row],[Avg BOD]]/4)*10)</f>
        <v>10</v>
      </c>
      <c r="AD1887">
        <f>MIN(10, (Table1[[#This Row],[Avg Fecal Coliform]]/600)*10)</f>
        <v>10</v>
      </c>
      <c r="AE1887">
        <f>MIN(10, (Table1[[#This Row],[Avg Nitrate N + Nitrite N]]/10)*10)</f>
        <v>0.47</v>
      </c>
      <c r="AF1887">
        <f>IF(OR(Table1[[#This Row],[Avg pH]]&lt;6.5,Table1[[#This Row],[Avg pH]]&gt;8.5),10,0)</f>
        <v>0</v>
      </c>
      <c r="AG1887">
        <f>MAX(0, 10-(2*Table1[[#This Row],[Avg Dissolved Oxygen]]))</f>
        <v>0</v>
      </c>
      <c r="AH1887">
        <f>(Table1[[#This Row],[Fecal Score]]*0.3) + (Table1[[#This Row],[BOD Score]]*0.25) + (Table1[[#This Row],[Nitrate Score]]*0.2) + (Table1[[#This Row],[pH Score]]*0.15) + (Table1[[#This Row],[Dissolved Oxygen Score]]*0.1)</f>
        <v>5.5940000000000003</v>
      </c>
      <c r="AI1887">
        <v>2020</v>
      </c>
    </row>
    <row r="1888" spans="1:35">
      <c r="A1888">
        <v>2504</v>
      </c>
      <c r="B1888" t="s">
        <v>740</v>
      </c>
      <c r="C1888" t="s">
        <v>1</v>
      </c>
      <c r="D1888" t="s">
        <v>392</v>
      </c>
      <c r="E1888">
        <v>24</v>
      </c>
      <c r="F1888">
        <v>34</v>
      </c>
      <c r="G1888">
        <f>(Table1[[#This Row],[Min Temperature]]+Table1[[#This Row],[Max Temperature]])/2</f>
        <v>29</v>
      </c>
      <c r="H1888">
        <v>4.5</v>
      </c>
      <c r="I1888">
        <v>8.8000000000000007</v>
      </c>
      <c r="J1888">
        <f>(Table1[[#This Row],[Min Dissolved Oxygen]]+Table1[[#This Row],[Max Dissolved Oxygen]])/2</f>
        <v>6.65</v>
      </c>
      <c r="K1888">
        <v>7.9</v>
      </c>
      <c r="L1888">
        <v>8.6999999999999993</v>
      </c>
      <c r="M1888">
        <f>(Table1[[#This Row],[Min pH]]+Table1[[#This Row],[Max pH]])/2</f>
        <v>8.3000000000000007</v>
      </c>
      <c r="N1888">
        <v>604</v>
      </c>
      <c r="O1888">
        <v>777</v>
      </c>
      <c r="P1888">
        <f>(Table1[[#This Row],[Min Conductivity]]+Table1[[#This Row],[Max Conductivity]])/2</f>
        <v>690.5</v>
      </c>
      <c r="Q1888">
        <v>3.5</v>
      </c>
      <c r="R1888">
        <v>6.5</v>
      </c>
      <c r="S1888">
        <f>(Table1[[#This Row],[Min BOD]]+Table1[[#This Row],[Max BOD]])/2</f>
        <v>5</v>
      </c>
      <c r="T1888">
        <v>0.36</v>
      </c>
      <c r="U1888">
        <v>0.77</v>
      </c>
      <c r="V1888">
        <f>(Table1[[#This Row],[Min Nitrate N + Nitrite N]]+Table1[[#This Row],[Max Nitrate N + Nitrite N]])/2</f>
        <v>0.56499999999999995</v>
      </c>
      <c r="W1888">
        <v>4000</v>
      </c>
      <c r="X1888">
        <v>54000</v>
      </c>
      <c r="Y1888">
        <f>(Table1[[#This Row],[Min Fecal Coliform]]+Table1[[#This Row],[Max Fecal Coliform]])/2</f>
        <v>29000</v>
      </c>
      <c r="Z1888">
        <v>8000</v>
      </c>
      <c r="AA1888">
        <v>92000</v>
      </c>
      <c r="AB1888">
        <f>(Table1[[#This Row],[Min Total Coliform]]+Table1[[#This Row],[Max Total Coliform]])/2</f>
        <v>50000</v>
      </c>
      <c r="AC1888">
        <f>MIN(10, (Table1[[#This Row],[Avg BOD]]/4)*10)</f>
        <v>10</v>
      </c>
      <c r="AD1888">
        <f>MIN(10, (Table1[[#This Row],[Avg Fecal Coliform]]/600)*10)</f>
        <v>10</v>
      </c>
      <c r="AE1888">
        <f>MIN(10, (Table1[[#This Row],[Avg Nitrate N + Nitrite N]]/10)*10)</f>
        <v>0.56499999999999995</v>
      </c>
      <c r="AF1888">
        <f>IF(OR(Table1[[#This Row],[Avg pH]]&lt;6.5,Table1[[#This Row],[Avg pH]]&gt;8.5),10,0)</f>
        <v>0</v>
      </c>
      <c r="AG1888">
        <f>MAX(0, 10-(2*Table1[[#This Row],[Avg Dissolved Oxygen]]))</f>
        <v>0</v>
      </c>
      <c r="AH1888">
        <f>(Table1[[#This Row],[Fecal Score]]*0.3) + (Table1[[#This Row],[BOD Score]]*0.25) + (Table1[[#This Row],[Nitrate Score]]*0.2) + (Table1[[#This Row],[pH Score]]*0.15) + (Table1[[#This Row],[Dissolved Oxygen Score]]*0.1)</f>
        <v>5.6129999999999995</v>
      </c>
      <c r="AI1888">
        <v>2020</v>
      </c>
    </row>
    <row r="1889" spans="1:35">
      <c r="A1889">
        <v>2505</v>
      </c>
      <c r="B1889" t="s">
        <v>741</v>
      </c>
      <c r="C1889" t="s">
        <v>1</v>
      </c>
      <c r="D1889" t="s">
        <v>392</v>
      </c>
      <c r="E1889">
        <v>24</v>
      </c>
      <c r="F1889">
        <v>33</v>
      </c>
      <c r="G1889">
        <f>(Table1[[#This Row],[Min Temperature]]+Table1[[#This Row],[Max Temperature]])/2</f>
        <v>28.5</v>
      </c>
      <c r="H1889">
        <v>5.5</v>
      </c>
      <c r="I1889">
        <v>9.1999999999999993</v>
      </c>
      <c r="J1889">
        <f>(Table1[[#This Row],[Min Dissolved Oxygen]]+Table1[[#This Row],[Max Dissolved Oxygen]])/2</f>
        <v>7.35</v>
      </c>
      <c r="K1889">
        <v>8.1</v>
      </c>
      <c r="L1889">
        <v>8.6</v>
      </c>
      <c r="M1889">
        <f>(Table1[[#This Row],[Min pH]]+Table1[[#This Row],[Max pH]])/2</f>
        <v>8.35</v>
      </c>
      <c r="N1889">
        <v>615</v>
      </c>
      <c r="O1889">
        <v>800</v>
      </c>
      <c r="P1889">
        <f>(Table1[[#This Row],[Min Conductivity]]+Table1[[#This Row],[Max Conductivity]])/2</f>
        <v>707.5</v>
      </c>
      <c r="Q1889">
        <v>2.2000000000000002</v>
      </c>
      <c r="R1889">
        <v>6.6</v>
      </c>
      <c r="S1889">
        <f>(Table1[[#This Row],[Min BOD]]+Table1[[#This Row],[Max BOD]])/2</f>
        <v>4.4000000000000004</v>
      </c>
      <c r="T1889">
        <v>0.37</v>
      </c>
      <c r="U1889">
        <v>0.63</v>
      </c>
      <c r="V1889">
        <f>(Table1[[#This Row],[Min Nitrate N + Nitrite N]]+Table1[[#This Row],[Max Nitrate N + Nitrite N]])/2</f>
        <v>0.5</v>
      </c>
      <c r="W1889">
        <v>200</v>
      </c>
      <c r="X1889">
        <v>22000</v>
      </c>
      <c r="Y1889">
        <f>(Table1[[#This Row],[Min Fecal Coliform]]+Table1[[#This Row],[Max Fecal Coliform]])/2</f>
        <v>11100</v>
      </c>
      <c r="Z1889">
        <v>400</v>
      </c>
      <c r="AA1889">
        <v>35000</v>
      </c>
      <c r="AB1889">
        <f>(Table1[[#This Row],[Min Total Coliform]]+Table1[[#This Row],[Max Total Coliform]])/2</f>
        <v>17700</v>
      </c>
      <c r="AC1889">
        <f>MIN(10, (Table1[[#This Row],[Avg BOD]]/4)*10)</f>
        <v>10</v>
      </c>
      <c r="AD1889">
        <f>MIN(10, (Table1[[#This Row],[Avg Fecal Coliform]]/600)*10)</f>
        <v>10</v>
      </c>
      <c r="AE1889">
        <f>MIN(10, (Table1[[#This Row],[Avg Nitrate N + Nitrite N]]/10)*10)</f>
        <v>0.5</v>
      </c>
      <c r="AF1889">
        <f>IF(OR(Table1[[#This Row],[Avg pH]]&lt;6.5,Table1[[#This Row],[Avg pH]]&gt;8.5),10,0)</f>
        <v>0</v>
      </c>
      <c r="AG1889">
        <f>MAX(0, 10-(2*Table1[[#This Row],[Avg Dissolved Oxygen]]))</f>
        <v>0</v>
      </c>
      <c r="AH1889">
        <f>(Table1[[#This Row],[Fecal Score]]*0.3) + (Table1[[#This Row],[BOD Score]]*0.25) + (Table1[[#This Row],[Nitrate Score]]*0.2) + (Table1[[#This Row],[pH Score]]*0.15) + (Table1[[#This Row],[Dissolved Oxygen Score]]*0.1)</f>
        <v>5.6</v>
      </c>
      <c r="AI1889">
        <v>2020</v>
      </c>
    </row>
    <row r="1890" spans="1:35">
      <c r="A1890">
        <v>2519</v>
      </c>
      <c r="B1890" t="s">
        <v>742</v>
      </c>
      <c r="C1890" t="s">
        <v>1</v>
      </c>
      <c r="D1890" t="s">
        <v>392</v>
      </c>
      <c r="E1890">
        <v>16</v>
      </c>
      <c r="F1890">
        <v>29</v>
      </c>
      <c r="G1890">
        <f>(Table1[[#This Row],[Min Temperature]]+Table1[[#This Row],[Max Temperature]])/2</f>
        <v>22.5</v>
      </c>
      <c r="H1890">
        <v>6.4</v>
      </c>
      <c r="I1890">
        <v>7.4</v>
      </c>
      <c r="J1890">
        <f>(Table1[[#This Row],[Min Dissolved Oxygen]]+Table1[[#This Row],[Max Dissolved Oxygen]])/2</f>
        <v>6.9</v>
      </c>
      <c r="K1890">
        <v>6.7</v>
      </c>
      <c r="L1890">
        <v>7.8</v>
      </c>
      <c r="M1890">
        <f>(Table1[[#This Row],[Min pH]]+Table1[[#This Row],[Max pH]])/2</f>
        <v>7.25</v>
      </c>
      <c r="N1890">
        <v>39</v>
      </c>
      <c r="O1890">
        <v>107</v>
      </c>
      <c r="P1890">
        <f>(Table1[[#This Row],[Min Conductivity]]+Table1[[#This Row],[Max Conductivity]])/2</f>
        <v>73</v>
      </c>
      <c r="Q1890">
        <v>1.2</v>
      </c>
      <c r="R1890">
        <v>2.6</v>
      </c>
      <c r="S1890">
        <f>(Table1[[#This Row],[Min BOD]]+Table1[[#This Row],[Max BOD]])/2</f>
        <v>1.9</v>
      </c>
      <c r="T1890">
        <v>0.3</v>
      </c>
      <c r="U1890">
        <v>1.75</v>
      </c>
      <c r="V1890">
        <f>(Table1[[#This Row],[Min Nitrate N + Nitrite N]]+Table1[[#This Row],[Max Nitrate N + Nitrite N]])/2</f>
        <v>1.0249999999999999</v>
      </c>
      <c r="W1890">
        <v>2100</v>
      </c>
      <c r="X1890">
        <v>14000</v>
      </c>
      <c r="Y1890">
        <f>(Table1[[#This Row],[Min Fecal Coliform]]+Table1[[#This Row],[Max Fecal Coliform]])/2</f>
        <v>8050</v>
      </c>
      <c r="Z1890">
        <v>7000</v>
      </c>
      <c r="AA1890">
        <v>14000</v>
      </c>
      <c r="AB1890">
        <f>(Table1[[#This Row],[Min Total Coliform]]+Table1[[#This Row],[Max Total Coliform]])/2</f>
        <v>10500</v>
      </c>
      <c r="AC1890">
        <f>MIN(10, (Table1[[#This Row],[Avg BOD]]/4)*10)</f>
        <v>4.75</v>
      </c>
      <c r="AD1890">
        <f>MIN(10, (Table1[[#This Row],[Avg Fecal Coliform]]/600)*10)</f>
        <v>10</v>
      </c>
      <c r="AE1890">
        <f>MIN(10, (Table1[[#This Row],[Avg Nitrate N + Nitrite N]]/10)*10)</f>
        <v>1.0249999999999999</v>
      </c>
      <c r="AF1890">
        <f>IF(OR(Table1[[#This Row],[Avg pH]]&lt;6.5,Table1[[#This Row],[Avg pH]]&gt;8.5),10,0)</f>
        <v>0</v>
      </c>
      <c r="AG1890">
        <f>MAX(0, 10-(2*Table1[[#This Row],[Avg Dissolved Oxygen]]))</f>
        <v>0</v>
      </c>
      <c r="AH1890">
        <f>(Table1[[#This Row],[Fecal Score]]*0.3) + (Table1[[#This Row],[BOD Score]]*0.25) + (Table1[[#This Row],[Nitrate Score]]*0.2) + (Table1[[#This Row],[pH Score]]*0.15) + (Table1[[#This Row],[Dissolved Oxygen Score]]*0.1)</f>
        <v>4.3925000000000001</v>
      </c>
      <c r="AI1890">
        <v>2020</v>
      </c>
    </row>
    <row r="1891" spans="1:35">
      <c r="A1891">
        <v>2520</v>
      </c>
      <c r="B1891" t="s">
        <v>743</v>
      </c>
      <c r="C1891" t="s">
        <v>1</v>
      </c>
      <c r="D1891" t="s">
        <v>392</v>
      </c>
      <c r="E1891">
        <v>8</v>
      </c>
      <c r="F1891">
        <v>17</v>
      </c>
      <c r="G1891">
        <f>(Table1[[#This Row],[Min Temperature]]+Table1[[#This Row],[Max Temperature]])/2</f>
        <v>12.5</v>
      </c>
      <c r="H1891">
        <v>5.4</v>
      </c>
      <c r="I1891">
        <v>7.4</v>
      </c>
      <c r="J1891">
        <f>(Table1[[#This Row],[Min Dissolved Oxygen]]+Table1[[#This Row],[Max Dissolved Oxygen]])/2</f>
        <v>6.4</v>
      </c>
      <c r="K1891">
        <v>6.5</v>
      </c>
      <c r="L1891">
        <v>7.6</v>
      </c>
      <c r="M1891">
        <f>(Table1[[#This Row],[Min pH]]+Table1[[#This Row],[Max pH]])/2</f>
        <v>7.05</v>
      </c>
      <c r="N1891">
        <v>18</v>
      </c>
      <c r="O1891">
        <v>128</v>
      </c>
      <c r="P1891">
        <f>(Table1[[#This Row],[Min Conductivity]]+Table1[[#This Row],[Max Conductivity]])/2</f>
        <v>73</v>
      </c>
      <c r="Q1891">
        <v>1</v>
      </c>
      <c r="R1891">
        <v>2.8</v>
      </c>
      <c r="S1891">
        <f>(Table1[[#This Row],[Min BOD]]+Table1[[#This Row],[Max BOD]])/2</f>
        <v>1.9</v>
      </c>
      <c r="T1891">
        <v>0.3</v>
      </c>
      <c r="U1891">
        <v>2.39</v>
      </c>
      <c r="V1891">
        <f>(Table1[[#This Row],[Min Nitrate N + Nitrite N]]+Table1[[#This Row],[Max Nitrate N + Nitrite N]])/2</f>
        <v>1.345</v>
      </c>
      <c r="W1891">
        <v>90</v>
      </c>
      <c r="X1891">
        <v>3400</v>
      </c>
      <c r="Y1891">
        <f>(Table1[[#This Row],[Min Fecal Coliform]]+Table1[[#This Row],[Max Fecal Coliform]])/2</f>
        <v>1745</v>
      </c>
      <c r="Z1891">
        <v>170</v>
      </c>
      <c r="AA1891">
        <v>17000</v>
      </c>
      <c r="AB1891">
        <f>(Table1[[#This Row],[Min Total Coliform]]+Table1[[#This Row],[Max Total Coliform]])/2</f>
        <v>8585</v>
      </c>
      <c r="AC1891">
        <f>MIN(10, (Table1[[#This Row],[Avg BOD]]/4)*10)</f>
        <v>4.75</v>
      </c>
      <c r="AD1891">
        <f>MIN(10, (Table1[[#This Row],[Avg Fecal Coliform]]/600)*10)</f>
        <v>10</v>
      </c>
      <c r="AE1891">
        <f>MIN(10, (Table1[[#This Row],[Avg Nitrate N + Nitrite N]]/10)*10)</f>
        <v>1.3450000000000002</v>
      </c>
      <c r="AF1891">
        <f>IF(OR(Table1[[#This Row],[Avg pH]]&lt;6.5,Table1[[#This Row],[Avg pH]]&gt;8.5),10,0)</f>
        <v>0</v>
      </c>
      <c r="AG1891">
        <f>MAX(0, 10-(2*Table1[[#This Row],[Avg Dissolved Oxygen]]))</f>
        <v>0</v>
      </c>
      <c r="AH1891">
        <f>(Table1[[#This Row],[Fecal Score]]*0.3) + (Table1[[#This Row],[BOD Score]]*0.25) + (Table1[[#This Row],[Nitrate Score]]*0.2) + (Table1[[#This Row],[pH Score]]*0.15) + (Table1[[#This Row],[Dissolved Oxygen Score]]*0.1)</f>
        <v>4.4565000000000001</v>
      </c>
      <c r="AI1891">
        <v>2020</v>
      </c>
    </row>
    <row r="1892" spans="1:35">
      <c r="A1892">
        <v>2521</v>
      </c>
      <c r="B1892" t="s">
        <v>744</v>
      </c>
      <c r="C1892" t="s">
        <v>1</v>
      </c>
      <c r="D1892" t="s">
        <v>392</v>
      </c>
      <c r="E1892">
        <v>7</v>
      </c>
      <c r="F1892">
        <v>21</v>
      </c>
      <c r="G1892">
        <f>(Table1[[#This Row],[Min Temperature]]+Table1[[#This Row],[Max Temperature]])/2</f>
        <v>14</v>
      </c>
      <c r="H1892">
        <v>7</v>
      </c>
      <c r="I1892">
        <v>7.6</v>
      </c>
      <c r="J1892">
        <f>(Table1[[#This Row],[Min Dissolved Oxygen]]+Table1[[#This Row],[Max Dissolved Oxygen]])/2</f>
        <v>7.3</v>
      </c>
      <c r="K1892">
        <v>6.9</v>
      </c>
      <c r="L1892">
        <v>7.8</v>
      </c>
      <c r="M1892">
        <f>(Table1[[#This Row],[Min pH]]+Table1[[#This Row],[Max pH]])/2</f>
        <v>7.35</v>
      </c>
      <c r="N1892">
        <v>13</v>
      </c>
      <c r="O1892">
        <v>33</v>
      </c>
      <c r="P1892">
        <f>(Table1[[#This Row],[Min Conductivity]]+Table1[[#This Row],[Max Conductivity]])/2</f>
        <v>23</v>
      </c>
      <c r="Q1892">
        <v>1</v>
      </c>
      <c r="R1892">
        <v>1.2</v>
      </c>
      <c r="S1892">
        <f>(Table1[[#This Row],[Min BOD]]+Table1[[#This Row],[Max BOD]])/2</f>
        <v>1.1000000000000001</v>
      </c>
      <c r="T1892">
        <v>0.3</v>
      </c>
      <c r="U1892">
        <v>1.1599999999999999</v>
      </c>
      <c r="V1892">
        <f>(Table1[[#This Row],[Min Nitrate N + Nitrite N]]+Table1[[#This Row],[Max Nitrate N + Nitrite N]])/2</f>
        <v>0.73</v>
      </c>
      <c r="W1892">
        <v>80</v>
      </c>
      <c r="X1892">
        <v>230</v>
      </c>
      <c r="Y1892">
        <f>(Table1[[#This Row],[Min Fecal Coliform]]+Table1[[#This Row],[Max Fecal Coliform]])/2</f>
        <v>155</v>
      </c>
      <c r="Z1892">
        <v>110</v>
      </c>
      <c r="AA1892">
        <v>1100</v>
      </c>
      <c r="AB1892">
        <f>(Table1[[#This Row],[Min Total Coliform]]+Table1[[#This Row],[Max Total Coliform]])/2</f>
        <v>605</v>
      </c>
      <c r="AC1892">
        <f>MIN(10, (Table1[[#This Row],[Avg BOD]]/4)*10)</f>
        <v>2.75</v>
      </c>
      <c r="AD1892">
        <f>MIN(10, (Table1[[#This Row],[Avg Fecal Coliform]]/600)*10)</f>
        <v>2.5833333333333335</v>
      </c>
      <c r="AE1892">
        <f>MIN(10, (Table1[[#This Row],[Avg Nitrate N + Nitrite N]]/10)*10)</f>
        <v>0.73</v>
      </c>
      <c r="AF1892">
        <f>IF(OR(Table1[[#This Row],[Avg pH]]&lt;6.5,Table1[[#This Row],[Avg pH]]&gt;8.5),10,0)</f>
        <v>0</v>
      </c>
      <c r="AG1892">
        <f>MAX(0, 10-(2*Table1[[#This Row],[Avg Dissolved Oxygen]]))</f>
        <v>0</v>
      </c>
      <c r="AH1892">
        <f>(Table1[[#This Row],[Fecal Score]]*0.3) + (Table1[[#This Row],[BOD Score]]*0.25) + (Table1[[#This Row],[Nitrate Score]]*0.2) + (Table1[[#This Row],[pH Score]]*0.15) + (Table1[[#This Row],[Dissolved Oxygen Score]]*0.1)</f>
        <v>1.6084999999999998</v>
      </c>
      <c r="AI1892">
        <v>2020</v>
      </c>
    </row>
    <row r="1893" spans="1:35">
      <c r="A1893">
        <v>2522</v>
      </c>
      <c r="B1893" t="s">
        <v>399</v>
      </c>
      <c r="C1893" t="s">
        <v>1</v>
      </c>
      <c r="D1893" t="s">
        <v>392</v>
      </c>
      <c r="E1893">
        <v>3</v>
      </c>
      <c r="F1893">
        <v>12</v>
      </c>
      <c r="G1893">
        <f>(Table1[[#This Row],[Min Temperature]]+Table1[[#This Row],[Max Temperature]])/2</f>
        <v>7.5</v>
      </c>
      <c r="H1893">
        <v>7.1</v>
      </c>
      <c r="I1893">
        <v>8.6</v>
      </c>
      <c r="J1893">
        <f>(Table1[[#This Row],[Min Dissolved Oxygen]]+Table1[[#This Row],[Max Dissolved Oxygen]])/2</f>
        <v>7.85</v>
      </c>
      <c r="K1893">
        <v>6.9</v>
      </c>
      <c r="L1893">
        <v>7.8</v>
      </c>
      <c r="M1893">
        <f>(Table1[[#This Row],[Min pH]]+Table1[[#This Row],[Max pH]])/2</f>
        <v>7.35</v>
      </c>
      <c r="N1893">
        <v>12</v>
      </c>
      <c r="O1893">
        <v>28</v>
      </c>
      <c r="P1893">
        <f>(Table1[[#This Row],[Min Conductivity]]+Table1[[#This Row],[Max Conductivity]])/2</f>
        <v>20</v>
      </c>
      <c r="Q1893">
        <v>1</v>
      </c>
      <c r="R1893">
        <v>1.2</v>
      </c>
      <c r="S1893">
        <f>(Table1[[#This Row],[Min BOD]]+Table1[[#This Row],[Max BOD]])/2</f>
        <v>1.1000000000000001</v>
      </c>
      <c r="T1893">
        <v>0.3</v>
      </c>
      <c r="U1893">
        <v>0.82</v>
      </c>
      <c r="V1893">
        <f>(Table1[[#This Row],[Min Nitrate N + Nitrite N]]+Table1[[#This Row],[Max Nitrate N + Nitrite N]])/2</f>
        <v>0.55999999999999994</v>
      </c>
      <c r="W1893">
        <v>70</v>
      </c>
      <c r="X1893">
        <v>170</v>
      </c>
      <c r="Y1893">
        <f>(Table1[[#This Row],[Min Fecal Coliform]]+Table1[[#This Row],[Max Fecal Coliform]])/2</f>
        <v>120</v>
      </c>
      <c r="Z1893">
        <v>120</v>
      </c>
      <c r="AA1893">
        <v>300</v>
      </c>
      <c r="AB1893">
        <f>(Table1[[#This Row],[Min Total Coliform]]+Table1[[#This Row],[Max Total Coliform]])/2</f>
        <v>210</v>
      </c>
      <c r="AC1893">
        <f>MIN(10, (Table1[[#This Row],[Avg BOD]]/4)*10)</f>
        <v>2.75</v>
      </c>
      <c r="AD1893">
        <f>MIN(10, (Table1[[#This Row],[Avg Fecal Coliform]]/600)*10)</f>
        <v>2</v>
      </c>
      <c r="AE1893">
        <f>MIN(10, (Table1[[#This Row],[Avg Nitrate N + Nitrite N]]/10)*10)</f>
        <v>0.55999999999999994</v>
      </c>
      <c r="AF1893">
        <f>IF(OR(Table1[[#This Row],[Avg pH]]&lt;6.5,Table1[[#This Row],[Avg pH]]&gt;8.5),10,0)</f>
        <v>0</v>
      </c>
      <c r="AG1893">
        <f>MAX(0, 10-(2*Table1[[#This Row],[Avg Dissolved Oxygen]]))</f>
        <v>0</v>
      </c>
      <c r="AH1893">
        <f>(Table1[[#This Row],[Fecal Score]]*0.3) + (Table1[[#This Row],[BOD Score]]*0.25) + (Table1[[#This Row],[Nitrate Score]]*0.2) + (Table1[[#This Row],[pH Score]]*0.15) + (Table1[[#This Row],[Dissolved Oxygen Score]]*0.1)</f>
        <v>1.3995000000000002</v>
      </c>
      <c r="AI1893">
        <v>2020</v>
      </c>
    </row>
    <row r="1894" spans="1:35">
      <c r="A1894">
        <v>2539</v>
      </c>
      <c r="B1894" t="s">
        <v>745</v>
      </c>
      <c r="C1894" t="s">
        <v>1</v>
      </c>
      <c r="D1894" t="s">
        <v>392</v>
      </c>
      <c r="E1894">
        <v>19</v>
      </c>
      <c r="F1894">
        <v>34</v>
      </c>
      <c r="G1894">
        <f>(Table1[[#This Row],[Min Temperature]]+Table1[[#This Row],[Max Temperature]])/2</f>
        <v>26.5</v>
      </c>
      <c r="H1894">
        <v>7.9</v>
      </c>
      <c r="I1894">
        <v>8.6999999999999993</v>
      </c>
      <c r="J1894">
        <f>(Table1[[#This Row],[Min Dissolved Oxygen]]+Table1[[#This Row],[Max Dissolved Oxygen]])/2</f>
        <v>8.3000000000000007</v>
      </c>
      <c r="K1894">
        <v>6.9</v>
      </c>
      <c r="L1894">
        <v>7.8</v>
      </c>
      <c r="M1894">
        <f>(Table1[[#This Row],[Min pH]]+Table1[[#This Row],[Max pH]])/2</f>
        <v>7.35</v>
      </c>
      <c r="N1894">
        <v>122</v>
      </c>
      <c r="O1894">
        <v>222</v>
      </c>
      <c r="P1894">
        <f>(Table1[[#This Row],[Min Conductivity]]+Table1[[#This Row],[Max Conductivity]])/2</f>
        <v>172</v>
      </c>
      <c r="Q1894">
        <v>1.4</v>
      </c>
      <c r="R1894">
        <v>2.1</v>
      </c>
      <c r="S1894">
        <f>(Table1[[#This Row],[Min BOD]]+Table1[[#This Row],[Max BOD]])/2</f>
        <v>1.75</v>
      </c>
      <c r="T1894">
        <v>0.3</v>
      </c>
      <c r="U1894">
        <v>0.3</v>
      </c>
      <c r="V1894">
        <f>(Table1[[#This Row],[Min Nitrate N + Nitrite N]]+Table1[[#This Row],[Max Nitrate N + Nitrite N]])/2</f>
        <v>0.3</v>
      </c>
      <c r="W1894">
        <v>450</v>
      </c>
      <c r="X1894">
        <v>1700</v>
      </c>
      <c r="Y1894">
        <f>(Table1[[#This Row],[Min Fecal Coliform]]+Table1[[#This Row],[Max Fecal Coliform]])/2</f>
        <v>1075</v>
      </c>
      <c r="Z1894">
        <v>830</v>
      </c>
      <c r="AA1894">
        <v>2200</v>
      </c>
      <c r="AB1894">
        <f>(Table1[[#This Row],[Min Total Coliform]]+Table1[[#This Row],[Max Total Coliform]])/2</f>
        <v>1515</v>
      </c>
      <c r="AC1894">
        <f>MIN(10, (Table1[[#This Row],[Avg BOD]]/4)*10)</f>
        <v>4.375</v>
      </c>
      <c r="AD1894">
        <f>MIN(10, (Table1[[#This Row],[Avg Fecal Coliform]]/600)*10)</f>
        <v>10</v>
      </c>
      <c r="AE1894">
        <f>MIN(10, (Table1[[#This Row],[Avg Nitrate N + Nitrite N]]/10)*10)</f>
        <v>0.3</v>
      </c>
      <c r="AF1894">
        <f>IF(OR(Table1[[#This Row],[Avg pH]]&lt;6.5,Table1[[#This Row],[Avg pH]]&gt;8.5),10,0)</f>
        <v>0</v>
      </c>
      <c r="AG1894">
        <f>MAX(0, 10-(2*Table1[[#This Row],[Avg Dissolved Oxygen]]))</f>
        <v>0</v>
      </c>
      <c r="AH1894">
        <f>(Table1[[#This Row],[Fecal Score]]*0.3) + (Table1[[#This Row],[BOD Score]]*0.25) + (Table1[[#This Row],[Nitrate Score]]*0.2) + (Table1[[#This Row],[pH Score]]*0.15) + (Table1[[#This Row],[Dissolved Oxygen Score]]*0.1)</f>
        <v>4.1537499999999996</v>
      </c>
      <c r="AI1894">
        <v>2020</v>
      </c>
    </row>
    <row r="1895" spans="1:35">
      <c r="A1895">
        <v>2544</v>
      </c>
      <c r="B1895" t="s">
        <v>401</v>
      </c>
      <c r="C1895" t="s">
        <v>1</v>
      </c>
      <c r="D1895" t="s">
        <v>392</v>
      </c>
      <c r="E1895">
        <v>18</v>
      </c>
      <c r="F1895">
        <v>35</v>
      </c>
      <c r="G1895">
        <f>(Table1[[#This Row],[Min Temperature]]+Table1[[#This Row],[Max Temperature]])/2</f>
        <v>26.5</v>
      </c>
      <c r="H1895">
        <v>8.5</v>
      </c>
      <c r="I1895">
        <v>9.5</v>
      </c>
      <c r="J1895">
        <f>(Table1[[#This Row],[Min Dissolved Oxygen]]+Table1[[#This Row],[Max Dissolved Oxygen]])/2</f>
        <v>9</v>
      </c>
      <c r="K1895">
        <v>7.3</v>
      </c>
      <c r="L1895">
        <v>8.3000000000000007</v>
      </c>
      <c r="M1895">
        <f>(Table1[[#This Row],[Min pH]]+Table1[[#This Row],[Max pH]])/2</f>
        <v>7.8000000000000007</v>
      </c>
      <c r="N1895">
        <v>314</v>
      </c>
      <c r="O1895">
        <v>467</v>
      </c>
      <c r="P1895">
        <f>(Table1[[#This Row],[Min Conductivity]]+Table1[[#This Row],[Max Conductivity]])/2</f>
        <v>390.5</v>
      </c>
      <c r="Q1895">
        <v>2.9</v>
      </c>
      <c r="R1895">
        <v>4</v>
      </c>
      <c r="S1895">
        <f>(Table1[[#This Row],[Min BOD]]+Table1[[#This Row],[Max BOD]])/2</f>
        <v>3.45</v>
      </c>
      <c r="T1895">
        <v>0.3</v>
      </c>
      <c r="U1895">
        <v>0.3</v>
      </c>
      <c r="V1895">
        <f>(Table1[[#This Row],[Min Nitrate N + Nitrite N]]+Table1[[#This Row],[Max Nitrate N + Nitrite N]])/2</f>
        <v>0.3</v>
      </c>
      <c r="W1895">
        <v>2500</v>
      </c>
      <c r="X1895">
        <v>4100</v>
      </c>
      <c r="Y1895">
        <f>(Table1[[#This Row],[Min Fecal Coliform]]+Table1[[#This Row],[Max Fecal Coliform]])/2</f>
        <v>3300</v>
      </c>
      <c r="Z1895">
        <v>3800</v>
      </c>
      <c r="AA1895">
        <v>8400</v>
      </c>
      <c r="AB1895">
        <f>(Table1[[#This Row],[Min Total Coliform]]+Table1[[#This Row],[Max Total Coliform]])/2</f>
        <v>6100</v>
      </c>
      <c r="AC1895">
        <f>MIN(10, (Table1[[#This Row],[Avg BOD]]/4)*10)</f>
        <v>8.625</v>
      </c>
      <c r="AD1895">
        <f>MIN(10, (Table1[[#This Row],[Avg Fecal Coliform]]/600)*10)</f>
        <v>10</v>
      </c>
      <c r="AE1895">
        <f>MIN(10, (Table1[[#This Row],[Avg Nitrate N + Nitrite N]]/10)*10)</f>
        <v>0.3</v>
      </c>
      <c r="AF1895">
        <f>IF(OR(Table1[[#This Row],[Avg pH]]&lt;6.5,Table1[[#This Row],[Avg pH]]&gt;8.5),10,0)</f>
        <v>0</v>
      </c>
      <c r="AG1895">
        <f>MAX(0, 10-(2*Table1[[#This Row],[Avg Dissolved Oxygen]]))</f>
        <v>0</v>
      </c>
      <c r="AH1895">
        <f>(Table1[[#This Row],[Fecal Score]]*0.3) + (Table1[[#This Row],[BOD Score]]*0.25) + (Table1[[#This Row],[Nitrate Score]]*0.2) + (Table1[[#This Row],[pH Score]]*0.15) + (Table1[[#This Row],[Dissolved Oxygen Score]]*0.1)</f>
        <v>5.2162499999999996</v>
      </c>
      <c r="AI1895">
        <v>2020</v>
      </c>
    </row>
    <row r="1896" spans="1:35">
      <c r="A1896">
        <v>4720</v>
      </c>
      <c r="B1896" t="s">
        <v>746</v>
      </c>
      <c r="C1896" t="s">
        <v>1</v>
      </c>
      <c r="D1896" t="s">
        <v>392</v>
      </c>
      <c r="E1896">
        <v>19</v>
      </c>
      <c r="F1896">
        <v>28</v>
      </c>
      <c r="G1896">
        <f>(Table1[[#This Row],[Min Temperature]]+Table1[[#This Row],[Max Temperature]])/2</f>
        <v>23.5</v>
      </c>
      <c r="H1896">
        <v>6.7</v>
      </c>
      <c r="I1896">
        <v>8.1</v>
      </c>
      <c r="J1896">
        <f>(Table1[[#This Row],[Min Dissolved Oxygen]]+Table1[[#This Row],[Max Dissolved Oxygen]])/2</f>
        <v>7.4</v>
      </c>
      <c r="K1896">
        <v>7.1</v>
      </c>
      <c r="L1896">
        <v>8.4</v>
      </c>
      <c r="M1896">
        <f>(Table1[[#This Row],[Min pH]]+Table1[[#This Row],[Max pH]])/2</f>
        <v>7.75</v>
      </c>
      <c r="N1896">
        <v>32</v>
      </c>
      <c r="O1896">
        <v>109</v>
      </c>
      <c r="P1896">
        <f>(Table1[[#This Row],[Min Conductivity]]+Table1[[#This Row],[Max Conductivity]])/2</f>
        <v>70.5</v>
      </c>
      <c r="Q1896">
        <v>1.4</v>
      </c>
      <c r="R1896">
        <v>2.1</v>
      </c>
      <c r="S1896">
        <f>(Table1[[#This Row],[Min BOD]]+Table1[[#This Row],[Max BOD]])/2</f>
        <v>1.75</v>
      </c>
      <c r="T1896">
        <v>0.3</v>
      </c>
      <c r="U1896">
        <v>2.76</v>
      </c>
      <c r="V1896">
        <f>(Table1[[#This Row],[Min Nitrate N + Nitrite N]]+Table1[[#This Row],[Max Nitrate N + Nitrite N]])/2</f>
        <v>1.5299999999999998</v>
      </c>
      <c r="W1896">
        <v>90</v>
      </c>
      <c r="X1896">
        <v>1300</v>
      </c>
      <c r="Y1896">
        <f>(Table1[[#This Row],[Min Fecal Coliform]]+Table1[[#This Row],[Max Fecal Coliform]])/2</f>
        <v>695</v>
      </c>
      <c r="Z1896">
        <v>700</v>
      </c>
      <c r="AA1896">
        <v>3500</v>
      </c>
      <c r="AB1896">
        <f>(Table1[[#This Row],[Min Total Coliform]]+Table1[[#This Row],[Max Total Coliform]])/2</f>
        <v>2100</v>
      </c>
      <c r="AC1896">
        <f>MIN(10, (Table1[[#This Row],[Avg BOD]]/4)*10)</f>
        <v>4.375</v>
      </c>
      <c r="AD1896">
        <f>MIN(10, (Table1[[#This Row],[Avg Fecal Coliform]]/600)*10)</f>
        <v>10</v>
      </c>
      <c r="AE1896">
        <f>MIN(10, (Table1[[#This Row],[Avg Nitrate N + Nitrite N]]/10)*10)</f>
        <v>1.5299999999999998</v>
      </c>
      <c r="AF1896">
        <f>IF(OR(Table1[[#This Row],[Avg pH]]&lt;6.5,Table1[[#This Row],[Avg pH]]&gt;8.5),10,0)</f>
        <v>0</v>
      </c>
      <c r="AG1896">
        <f>MAX(0, 10-(2*Table1[[#This Row],[Avg Dissolved Oxygen]]))</f>
        <v>0</v>
      </c>
      <c r="AH1896">
        <f>(Table1[[#This Row],[Fecal Score]]*0.3) + (Table1[[#This Row],[BOD Score]]*0.25) + (Table1[[#This Row],[Nitrate Score]]*0.2) + (Table1[[#This Row],[pH Score]]*0.15) + (Table1[[#This Row],[Dissolved Oxygen Score]]*0.1)</f>
        <v>4.39975</v>
      </c>
      <c r="AI1896">
        <v>2020</v>
      </c>
    </row>
    <row r="1897" spans="1:35">
      <c r="A1897">
        <v>4725</v>
      </c>
      <c r="B1897" t="s">
        <v>747</v>
      </c>
      <c r="C1897" t="s">
        <v>1</v>
      </c>
      <c r="D1897" t="s">
        <v>392</v>
      </c>
      <c r="E1897">
        <v>4</v>
      </c>
      <c r="F1897">
        <v>27</v>
      </c>
      <c r="G1897">
        <f>(Table1[[#This Row],[Min Temperature]]+Table1[[#This Row],[Max Temperature]])/2</f>
        <v>15.5</v>
      </c>
      <c r="H1897">
        <v>7.1</v>
      </c>
      <c r="I1897">
        <v>8.1999999999999993</v>
      </c>
      <c r="J1897">
        <f>(Table1[[#This Row],[Min Dissolved Oxygen]]+Table1[[#This Row],[Max Dissolved Oxygen]])/2</f>
        <v>7.6499999999999995</v>
      </c>
      <c r="K1897">
        <v>7.1</v>
      </c>
      <c r="L1897">
        <v>7.7</v>
      </c>
      <c r="M1897">
        <f>(Table1[[#This Row],[Min pH]]+Table1[[#This Row],[Max pH]])/2</f>
        <v>7.4</v>
      </c>
      <c r="N1897">
        <v>14</v>
      </c>
      <c r="O1897">
        <v>32</v>
      </c>
      <c r="P1897">
        <f>(Table1[[#This Row],[Min Conductivity]]+Table1[[#This Row],[Max Conductivity]])/2</f>
        <v>23</v>
      </c>
      <c r="Q1897">
        <v>1</v>
      </c>
      <c r="R1897">
        <v>2.1</v>
      </c>
      <c r="S1897">
        <f>(Table1[[#This Row],[Min BOD]]+Table1[[#This Row],[Max BOD]])/2</f>
        <v>1.55</v>
      </c>
      <c r="T1897">
        <v>0.3</v>
      </c>
      <c r="U1897">
        <v>2.76</v>
      </c>
      <c r="V1897">
        <f>(Table1[[#This Row],[Min Nitrate N + Nitrite N]]+Table1[[#This Row],[Max Nitrate N + Nitrite N]])/2</f>
        <v>1.5299999999999998</v>
      </c>
      <c r="W1897">
        <v>70</v>
      </c>
      <c r="X1897">
        <v>1300</v>
      </c>
      <c r="Y1897">
        <f>(Table1[[#This Row],[Min Fecal Coliform]]+Table1[[#This Row],[Max Fecal Coliform]])/2</f>
        <v>685</v>
      </c>
      <c r="Z1897">
        <v>170</v>
      </c>
      <c r="AA1897">
        <v>3400</v>
      </c>
      <c r="AB1897">
        <f>(Table1[[#This Row],[Min Total Coliform]]+Table1[[#This Row],[Max Total Coliform]])/2</f>
        <v>1785</v>
      </c>
      <c r="AC1897">
        <f>MIN(10, (Table1[[#This Row],[Avg BOD]]/4)*10)</f>
        <v>3.875</v>
      </c>
      <c r="AD1897">
        <f>MIN(10, (Table1[[#This Row],[Avg Fecal Coliform]]/600)*10)</f>
        <v>10</v>
      </c>
      <c r="AE1897">
        <f>MIN(10, (Table1[[#This Row],[Avg Nitrate N + Nitrite N]]/10)*10)</f>
        <v>1.5299999999999998</v>
      </c>
      <c r="AF1897">
        <f>IF(OR(Table1[[#This Row],[Avg pH]]&lt;6.5,Table1[[#This Row],[Avg pH]]&gt;8.5),10,0)</f>
        <v>0</v>
      </c>
      <c r="AG1897">
        <f>MAX(0, 10-(2*Table1[[#This Row],[Avg Dissolved Oxygen]]))</f>
        <v>0</v>
      </c>
      <c r="AH1897">
        <f>(Table1[[#This Row],[Fecal Score]]*0.3) + (Table1[[#This Row],[BOD Score]]*0.25) + (Table1[[#This Row],[Nitrate Score]]*0.2) + (Table1[[#This Row],[pH Score]]*0.15) + (Table1[[#This Row],[Dissolved Oxygen Score]]*0.1)</f>
        <v>4.27475</v>
      </c>
      <c r="AI1897">
        <v>2020</v>
      </c>
    </row>
    <row r="1898" spans="1:35">
      <c r="A1898">
        <v>4729</v>
      </c>
      <c r="B1898" t="s">
        <v>748</v>
      </c>
      <c r="C1898" t="s">
        <v>1</v>
      </c>
      <c r="D1898" t="s">
        <v>392</v>
      </c>
      <c r="E1898">
        <v>4</v>
      </c>
      <c r="F1898">
        <v>14</v>
      </c>
      <c r="G1898">
        <f>(Table1[[#This Row],[Min Temperature]]+Table1[[#This Row],[Max Temperature]])/2</f>
        <v>9</v>
      </c>
      <c r="H1898">
        <v>6.9</v>
      </c>
      <c r="I1898">
        <v>7.8</v>
      </c>
      <c r="J1898">
        <f>(Table1[[#This Row],[Min Dissolved Oxygen]]+Table1[[#This Row],[Max Dissolved Oxygen]])/2</f>
        <v>7.35</v>
      </c>
      <c r="K1898">
        <v>6.8</v>
      </c>
      <c r="L1898">
        <v>8</v>
      </c>
      <c r="M1898">
        <f>(Table1[[#This Row],[Min pH]]+Table1[[#This Row],[Max pH]])/2</f>
        <v>7.4</v>
      </c>
      <c r="N1898">
        <v>10</v>
      </c>
      <c r="O1898">
        <v>135</v>
      </c>
      <c r="P1898">
        <f>(Table1[[#This Row],[Min Conductivity]]+Table1[[#This Row],[Max Conductivity]])/2</f>
        <v>72.5</v>
      </c>
      <c r="Q1898">
        <v>1</v>
      </c>
      <c r="R1898">
        <v>1.4</v>
      </c>
      <c r="S1898">
        <f>(Table1[[#This Row],[Min BOD]]+Table1[[#This Row],[Max BOD]])/2</f>
        <v>1.2</v>
      </c>
      <c r="T1898">
        <v>0.3</v>
      </c>
      <c r="U1898">
        <v>2.2799999999999998</v>
      </c>
      <c r="V1898">
        <f>(Table1[[#This Row],[Min Nitrate N + Nitrite N]]+Table1[[#This Row],[Max Nitrate N + Nitrite N]])/2</f>
        <v>1.2899999999999998</v>
      </c>
      <c r="W1898">
        <v>60</v>
      </c>
      <c r="X1898">
        <v>260</v>
      </c>
      <c r="Y1898">
        <f>(Table1[[#This Row],[Min Fecal Coliform]]+Table1[[#This Row],[Max Fecal Coliform]])/2</f>
        <v>160</v>
      </c>
      <c r="Z1898">
        <v>110</v>
      </c>
      <c r="AA1898">
        <v>330</v>
      </c>
      <c r="AB1898">
        <f>(Table1[[#This Row],[Min Total Coliform]]+Table1[[#This Row],[Max Total Coliform]])/2</f>
        <v>220</v>
      </c>
      <c r="AC1898">
        <f>MIN(10, (Table1[[#This Row],[Avg BOD]]/4)*10)</f>
        <v>3</v>
      </c>
      <c r="AD1898">
        <f>MIN(10, (Table1[[#This Row],[Avg Fecal Coliform]]/600)*10)</f>
        <v>2.6666666666666665</v>
      </c>
      <c r="AE1898">
        <f>MIN(10, (Table1[[#This Row],[Avg Nitrate N + Nitrite N]]/10)*10)</f>
        <v>1.2899999999999998</v>
      </c>
      <c r="AF1898">
        <f>IF(OR(Table1[[#This Row],[Avg pH]]&lt;6.5,Table1[[#This Row],[Avg pH]]&gt;8.5),10,0)</f>
        <v>0</v>
      </c>
      <c r="AG1898">
        <f>MAX(0, 10-(2*Table1[[#This Row],[Avg Dissolved Oxygen]]))</f>
        <v>0</v>
      </c>
      <c r="AH1898">
        <f>(Table1[[#This Row],[Fecal Score]]*0.3) + (Table1[[#This Row],[BOD Score]]*0.25) + (Table1[[#This Row],[Nitrate Score]]*0.2) + (Table1[[#This Row],[pH Score]]*0.15) + (Table1[[#This Row],[Dissolved Oxygen Score]]*0.1)</f>
        <v>1.8079999999999998</v>
      </c>
      <c r="AI1898">
        <v>2020</v>
      </c>
    </row>
    <row r="1899" spans="1:35">
      <c r="A1899">
        <v>4368</v>
      </c>
      <c r="B1899" t="s">
        <v>823</v>
      </c>
      <c r="C1899" t="s">
        <v>1</v>
      </c>
      <c r="D1899" t="s">
        <v>2</v>
      </c>
      <c r="E1899">
        <v>24</v>
      </c>
      <c r="F1899">
        <v>27</v>
      </c>
      <c r="G1899">
        <f>(Table1[[#This Row],[Min Temperature]]+Table1[[#This Row],[Max Temperature]])/2</f>
        <v>25.5</v>
      </c>
      <c r="H1899">
        <v>3.2</v>
      </c>
      <c r="I1899">
        <v>6.5</v>
      </c>
      <c r="J1899">
        <f>(Table1[[#This Row],[Min Dissolved Oxygen]]+Table1[[#This Row],[Max Dissolved Oxygen]])/2</f>
        <v>4.8499999999999996</v>
      </c>
      <c r="K1899">
        <v>7</v>
      </c>
      <c r="L1899">
        <v>8</v>
      </c>
      <c r="M1899">
        <f>(Table1[[#This Row],[Min pH]]+Table1[[#This Row],[Max pH]])/2</f>
        <v>7.5</v>
      </c>
      <c r="N1899">
        <v>245</v>
      </c>
      <c r="O1899">
        <v>5160</v>
      </c>
      <c r="P1899">
        <f>(Table1[[#This Row],[Min Conductivity]]+Table1[[#This Row],[Max Conductivity]])/2</f>
        <v>2702.5</v>
      </c>
      <c r="Q1899">
        <v>1.6</v>
      </c>
      <c r="R1899">
        <v>3.2</v>
      </c>
      <c r="S1899">
        <f>(Table1[[#This Row],[Min BOD]]+Table1[[#This Row],[Max BOD]])/2</f>
        <v>2.4000000000000004</v>
      </c>
      <c r="T1899">
        <v>1.02</v>
      </c>
      <c r="U1899">
        <v>3.6</v>
      </c>
      <c r="V1899">
        <f>(Table1[[#This Row],[Min Nitrate N + Nitrite N]]+Table1[[#This Row],[Max Nitrate N + Nitrite N]])/2</f>
        <v>2.31</v>
      </c>
      <c r="W1899">
        <v>9</v>
      </c>
      <c r="X1899">
        <v>21</v>
      </c>
      <c r="Y1899">
        <f>(Table1[[#This Row],[Min Fecal Coliform]]+Table1[[#This Row],[Max Fecal Coliform]])/2</f>
        <v>15</v>
      </c>
      <c r="Z1899">
        <v>120</v>
      </c>
      <c r="AA1899">
        <v>210</v>
      </c>
      <c r="AB1899">
        <f>(Table1[[#This Row],[Min Total Coliform]]+Table1[[#This Row],[Max Total Coliform]])/2</f>
        <v>165</v>
      </c>
      <c r="AC1899">
        <f>MIN(10, (Table1[[#This Row],[Avg BOD]]/4)*10)</f>
        <v>6.0000000000000009</v>
      </c>
      <c r="AD1899">
        <f>MIN(10, (Table1[[#This Row],[Avg Fecal Coliform]]/600)*10)</f>
        <v>0.25</v>
      </c>
      <c r="AE1899">
        <f>MIN(10, (Table1[[#This Row],[Avg Nitrate N + Nitrite N]]/10)*10)</f>
        <v>2.31</v>
      </c>
      <c r="AF1899">
        <f>IF(OR(Table1[[#This Row],[Avg pH]]&lt;6.5,Table1[[#This Row],[Avg pH]]&gt;8.5),10,0)</f>
        <v>0</v>
      </c>
      <c r="AG1899">
        <f>MAX(0, 10-(2*Table1[[#This Row],[Avg Dissolved Oxygen]]))</f>
        <v>0.30000000000000071</v>
      </c>
      <c r="AH1899">
        <f>(Table1[[#This Row],[Fecal Score]]*0.3) + (Table1[[#This Row],[BOD Score]]*0.25) + (Table1[[#This Row],[Nitrate Score]]*0.2) + (Table1[[#This Row],[pH Score]]*0.15) + (Table1[[#This Row],[Dissolved Oxygen Score]]*0.1)</f>
        <v>2.0670000000000006</v>
      </c>
      <c r="AI1899">
        <v>2021</v>
      </c>
    </row>
    <row r="1900" spans="1:35">
      <c r="A1900">
        <v>2353</v>
      </c>
      <c r="B1900" t="s">
        <v>749</v>
      </c>
      <c r="C1900" t="s">
        <v>1</v>
      </c>
      <c r="D1900" t="s">
        <v>2</v>
      </c>
      <c r="E1900">
        <v>26</v>
      </c>
      <c r="F1900">
        <v>29</v>
      </c>
      <c r="G1900">
        <f>(Table1[[#This Row],[Min Temperature]]+Table1[[#This Row],[Max Temperature]])/2</f>
        <v>27.5</v>
      </c>
      <c r="H1900">
        <v>3</v>
      </c>
      <c r="I1900">
        <v>6.8</v>
      </c>
      <c r="J1900">
        <f>(Table1[[#This Row],[Min Dissolved Oxygen]]+Table1[[#This Row],[Max Dissolved Oxygen]])/2</f>
        <v>4.9000000000000004</v>
      </c>
      <c r="K1900">
        <v>6.9</v>
      </c>
      <c r="L1900">
        <v>7.8</v>
      </c>
      <c r="M1900">
        <f>(Table1[[#This Row],[Min pH]]+Table1[[#This Row],[Max pH]])/2</f>
        <v>7.35</v>
      </c>
      <c r="N1900">
        <v>599</v>
      </c>
      <c r="O1900">
        <v>1179</v>
      </c>
      <c r="P1900">
        <f>(Table1[[#This Row],[Min Conductivity]]+Table1[[#This Row],[Max Conductivity]])/2</f>
        <v>889</v>
      </c>
      <c r="Q1900">
        <v>1.9</v>
      </c>
      <c r="R1900">
        <v>4.5999999999999996</v>
      </c>
      <c r="S1900">
        <f>(Table1[[#This Row],[Min BOD]]+Table1[[#This Row],[Max BOD]])/2</f>
        <v>3.25</v>
      </c>
      <c r="T1900">
        <v>0.77</v>
      </c>
      <c r="U1900">
        <v>3.56</v>
      </c>
      <c r="V1900">
        <f>(Table1[[#This Row],[Min Nitrate N + Nitrite N]]+Table1[[#This Row],[Max Nitrate N + Nitrite N]])/2</f>
        <v>2.165</v>
      </c>
      <c r="W1900">
        <v>15</v>
      </c>
      <c r="X1900">
        <v>23</v>
      </c>
      <c r="Y1900">
        <f>(Table1[[#This Row],[Min Fecal Coliform]]+Table1[[#This Row],[Max Fecal Coliform]])/2</f>
        <v>19</v>
      </c>
      <c r="Z1900">
        <v>150</v>
      </c>
      <c r="AA1900">
        <v>240</v>
      </c>
      <c r="AB1900">
        <f>(Table1[[#This Row],[Min Total Coliform]]+Table1[[#This Row],[Max Total Coliform]])/2</f>
        <v>195</v>
      </c>
      <c r="AC1900">
        <f>MIN(10, (Table1[[#This Row],[Avg BOD]]/4)*10)</f>
        <v>8.125</v>
      </c>
      <c r="AD1900">
        <f>MIN(10, (Table1[[#This Row],[Avg Fecal Coliform]]/600)*10)</f>
        <v>0.31666666666666671</v>
      </c>
      <c r="AE1900">
        <f>MIN(10, (Table1[[#This Row],[Avg Nitrate N + Nitrite N]]/10)*10)</f>
        <v>2.165</v>
      </c>
      <c r="AF1900">
        <f>IF(OR(Table1[[#This Row],[Avg pH]]&lt;6.5,Table1[[#This Row],[Avg pH]]&gt;8.5),10,0)</f>
        <v>0</v>
      </c>
      <c r="AG1900">
        <f>MAX(0, 10-(2*Table1[[#This Row],[Avg Dissolved Oxygen]]))</f>
        <v>0.19999999999999929</v>
      </c>
      <c r="AH1900">
        <f>(Table1[[#This Row],[Fecal Score]]*0.3) + (Table1[[#This Row],[BOD Score]]*0.25) + (Table1[[#This Row],[Nitrate Score]]*0.2) + (Table1[[#This Row],[pH Score]]*0.15) + (Table1[[#This Row],[Dissolved Oxygen Score]]*0.1)</f>
        <v>2.5792500000000005</v>
      </c>
      <c r="AI1900">
        <v>2021</v>
      </c>
    </row>
    <row r="1901" spans="1:35">
      <c r="A1901">
        <v>1790</v>
      </c>
      <c r="B1901" t="s">
        <v>514</v>
      </c>
      <c r="C1901" t="s">
        <v>1</v>
      </c>
      <c r="D1901" t="s">
        <v>2</v>
      </c>
      <c r="E1901">
        <v>18</v>
      </c>
      <c r="F1901">
        <v>24</v>
      </c>
      <c r="G1901">
        <f>(Table1[[#This Row],[Min Temperature]]+Table1[[#This Row],[Max Temperature]])/2</f>
        <v>21</v>
      </c>
      <c r="H1901">
        <v>4.2</v>
      </c>
      <c r="I1901">
        <v>6</v>
      </c>
      <c r="J1901">
        <f>(Table1[[#This Row],[Min Dissolved Oxygen]]+Table1[[#This Row],[Max Dissolved Oxygen]])/2</f>
        <v>5.0999999999999996</v>
      </c>
      <c r="K1901">
        <v>7.2</v>
      </c>
      <c r="L1901">
        <v>8.1999999999999993</v>
      </c>
      <c r="M1901">
        <f>(Table1[[#This Row],[Min pH]]+Table1[[#This Row],[Max pH]])/2</f>
        <v>7.6999999999999993</v>
      </c>
      <c r="N1901">
        <v>28000</v>
      </c>
      <c r="O1901">
        <v>56900</v>
      </c>
      <c r="P1901">
        <f>(Table1[[#This Row],[Min Conductivity]]+Table1[[#This Row],[Max Conductivity]])/2</f>
        <v>42450</v>
      </c>
      <c r="Q1901">
        <v>2.4</v>
      </c>
      <c r="R1901">
        <v>2.8</v>
      </c>
      <c r="S1901">
        <f>(Table1[[#This Row],[Min BOD]]+Table1[[#This Row],[Max BOD]])/2</f>
        <v>2.5999999999999996</v>
      </c>
      <c r="T1901">
        <v>1.2</v>
      </c>
      <c r="U1901">
        <v>1.64</v>
      </c>
      <c r="V1901">
        <f>(Table1[[#This Row],[Min Nitrate N + Nitrite N]]+Table1[[#This Row],[Max Nitrate N + Nitrite N]])/2</f>
        <v>1.42</v>
      </c>
      <c r="W1901">
        <v>3</v>
      </c>
      <c r="X1901">
        <v>3</v>
      </c>
      <c r="Y1901">
        <f>(Table1[[#This Row],[Min Fecal Coliform]]+Table1[[#This Row],[Max Fecal Coliform]])/2</f>
        <v>3</v>
      </c>
      <c r="Z1901">
        <v>47</v>
      </c>
      <c r="AA1901">
        <v>150</v>
      </c>
      <c r="AB1901">
        <f>(Table1[[#This Row],[Min Total Coliform]]+Table1[[#This Row],[Max Total Coliform]])/2</f>
        <v>98.5</v>
      </c>
      <c r="AC1901">
        <f>MIN(10, (Table1[[#This Row],[Avg BOD]]/4)*10)</f>
        <v>6.4999999999999991</v>
      </c>
      <c r="AD1901">
        <f>MIN(10, (Table1[[#This Row],[Avg Fecal Coliform]]/600)*10)</f>
        <v>0.05</v>
      </c>
      <c r="AE1901">
        <f>MIN(10, (Table1[[#This Row],[Avg Nitrate N + Nitrite N]]/10)*10)</f>
        <v>1.42</v>
      </c>
      <c r="AF1901">
        <f>IF(OR(Table1[[#This Row],[Avg pH]]&lt;6.5,Table1[[#This Row],[Avg pH]]&gt;8.5),10,0)</f>
        <v>0</v>
      </c>
      <c r="AG1901">
        <f>MAX(0, 10-(2*Table1[[#This Row],[Avg Dissolved Oxygen]]))</f>
        <v>0</v>
      </c>
      <c r="AH1901">
        <f>(Table1[[#This Row],[Fecal Score]]*0.3) + (Table1[[#This Row],[BOD Score]]*0.25) + (Table1[[#This Row],[Nitrate Score]]*0.2) + (Table1[[#This Row],[pH Score]]*0.15) + (Table1[[#This Row],[Dissolved Oxygen Score]]*0.1)</f>
        <v>1.9239999999999997</v>
      </c>
      <c r="AI1901">
        <v>2021</v>
      </c>
    </row>
    <row r="1902" spans="1:35">
      <c r="A1902">
        <v>4391</v>
      </c>
      <c r="B1902" t="s">
        <v>517</v>
      </c>
      <c r="C1902" t="s">
        <v>35</v>
      </c>
      <c r="D1902" t="s">
        <v>2</v>
      </c>
      <c r="E1902">
        <v>22</v>
      </c>
      <c r="F1902">
        <v>29</v>
      </c>
      <c r="G1902">
        <f>(Table1[[#This Row],[Min Temperature]]+Table1[[#This Row],[Max Temperature]])/2</f>
        <v>25.5</v>
      </c>
      <c r="H1902">
        <v>5.4</v>
      </c>
      <c r="I1902">
        <v>6.2</v>
      </c>
      <c r="J1902">
        <f>(Table1[[#This Row],[Min Dissolved Oxygen]]+Table1[[#This Row],[Max Dissolved Oxygen]])/2</f>
        <v>5.8000000000000007</v>
      </c>
      <c r="K1902">
        <v>6.3</v>
      </c>
      <c r="L1902">
        <v>7.9</v>
      </c>
      <c r="M1902">
        <f>(Table1[[#This Row],[Min pH]]+Table1[[#This Row],[Max pH]])/2</f>
        <v>7.1</v>
      </c>
      <c r="N1902">
        <v>180</v>
      </c>
      <c r="O1902">
        <v>476</v>
      </c>
      <c r="P1902">
        <f>(Table1[[#This Row],[Min Conductivity]]+Table1[[#This Row],[Max Conductivity]])/2</f>
        <v>328</v>
      </c>
      <c r="Q1902">
        <v>1</v>
      </c>
      <c r="R1902">
        <v>2.5</v>
      </c>
      <c r="S1902">
        <f>(Table1[[#This Row],[Min BOD]]+Table1[[#This Row],[Max BOD]])/2</f>
        <v>1.75</v>
      </c>
      <c r="T1902">
        <v>0.34</v>
      </c>
      <c r="U1902">
        <v>2.2999999999999998</v>
      </c>
      <c r="V1902">
        <f>(Table1[[#This Row],[Min Nitrate N + Nitrite N]]+Table1[[#This Row],[Max Nitrate N + Nitrite N]])/2</f>
        <v>1.3199999999999998</v>
      </c>
      <c r="W1902">
        <v>24</v>
      </c>
      <c r="X1902">
        <v>365</v>
      </c>
      <c r="Y1902">
        <f>(Table1[[#This Row],[Min Fecal Coliform]]+Table1[[#This Row],[Max Fecal Coliform]])/2</f>
        <v>194.5</v>
      </c>
      <c r="Z1902">
        <v>170</v>
      </c>
      <c r="AA1902">
        <v>549</v>
      </c>
      <c r="AB1902">
        <f>(Table1[[#This Row],[Min Total Coliform]]+Table1[[#This Row],[Max Total Coliform]])/2</f>
        <v>359.5</v>
      </c>
      <c r="AC1902">
        <f>MIN(10, (Table1[[#This Row],[Avg BOD]]/4)*10)</f>
        <v>4.375</v>
      </c>
      <c r="AD1902">
        <f>MIN(10, (Table1[[#This Row],[Avg Fecal Coliform]]/600)*10)</f>
        <v>3.2416666666666667</v>
      </c>
      <c r="AE1902">
        <f>MIN(10, (Table1[[#This Row],[Avg Nitrate N + Nitrite N]]/10)*10)</f>
        <v>1.3199999999999998</v>
      </c>
      <c r="AF1902">
        <f>IF(OR(Table1[[#This Row],[Avg pH]]&lt;6.5,Table1[[#This Row],[Avg pH]]&gt;8.5),10,0)</f>
        <v>0</v>
      </c>
      <c r="AG1902">
        <f>MAX(0, 10-(2*Table1[[#This Row],[Avg Dissolved Oxygen]]))</f>
        <v>0</v>
      </c>
      <c r="AH1902">
        <f>(Table1[[#This Row],[Fecal Score]]*0.3) + (Table1[[#This Row],[BOD Score]]*0.25) + (Table1[[#This Row],[Nitrate Score]]*0.2) + (Table1[[#This Row],[pH Score]]*0.15) + (Table1[[#This Row],[Dissolved Oxygen Score]]*0.1)</f>
        <v>2.3302499999999999</v>
      </c>
      <c r="AI1902">
        <v>2021</v>
      </c>
    </row>
    <row r="1903" spans="1:35">
      <c r="A1903">
        <v>4921</v>
      </c>
      <c r="B1903" t="s">
        <v>824</v>
      </c>
      <c r="C1903" t="s">
        <v>825</v>
      </c>
      <c r="D1903" t="s">
        <v>2</v>
      </c>
      <c r="E1903">
        <v>21</v>
      </c>
      <c r="F1903">
        <v>30</v>
      </c>
      <c r="G1903">
        <f>(Table1[[#This Row],[Min Temperature]]+Table1[[#This Row],[Max Temperature]])/2</f>
        <v>25.5</v>
      </c>
      <c r="H1903">
        <v>5.4</v>
      </c>
      <c r="I1903">
        <v>6.5</v>
      </c>
      <c r="J1903">
        <f>(Table1[[#This Row],[Min Dissolved Oxygen]]+Table1[[#This Row],[Max Dissolved Oxygen]])/2</f>
        <v>5.95</v>
      </c>
      <c r="K1903">
        <v>7.3</v>
      </c>
      <c r="L1903">
        <v>8</v>
      </c>
      <c r="M1903">
        <f>(Table1[[#This Row],[Min pH]]+Table1[[#This Row],[Max pH]])/2</f>
        <v>7.65</v>
      </c>
      <c r="N1903">
        <v>496</v>
      </c>
      <c r="O1903">
        <v>734</v>
      </c>
      <c r="P1903">
        <f>(Table1[[#This Row],[Min Conductivity]]+Table1[[#This Row],[Max Conductivity]])/2</f>
        <v>615</v>
      </c>
      <c r="Q1903">
        <v>1</v>
      </c>
      <c r="R1903">
        <v>2.2999999999999998</v>
      </c>
      <c r="S1903">
        <f>(Table1[[#This Row],[Min BOD]]+Table1[[#This Row],[Max BOD]])/2</f>
        <v>1.65</v>
      </c>
      <c r="T1903">
        <v>0.35</v>
      </c>
      <c r="U1903">
        <v>1</v>
      </c>
      <c r="V1903">
        <f>(Table1[[#This Row],[Min Nitrate N + Nitrite N]]+Table1[[#This Row],[Max Nitrate N + Nitrite N]])/2</f>
        <v>0.67500000000000004</v>
      </c>
      <c r="W1903">
        <v>43</v>
      </c>
      <c r="X1903">
        <v>289</v>
      </c>
      <c r="Y1903">
        <f>(Table1[[#This Row],[Min Fecal Coliform]]+Table1[[#This Row],[Max Fecal Coliform]])/2</f>
        <v>166</v>
      </c>
      <c r="Z1903">
        <v>240</v>
      </c>
      <c r="AA1903">
        <v>727</v>
      </c>
      <c r="AB1903">
        <f>(Table1[[#This Row],[Min Total Coliform]]+Table1[[#This Row],[Max Total Coliform]])/2</f>
        <v>483.5</v>
      </c>
      <c r="AC1903">
        <f>MIN(10, (Table1[[#This Row],[Avg BOD]]/4)*10)</f>
        <v>4.125</v>
      </c>
      <c r="AD1903">
        <f>MIN(10, (Table1[[#This Row],[Avg Fecal Coliform]]/600)*10)</f>
        <v>2.7666666666666666</v>
      </c>
      <c r="AE1903">
        <f>MIN(10, (Table1[[#This Row],[Avg Nitrate N + Nitrite N]]/10)*10)</f>
        <v>0.67500000000000004</v>
      </c>
      <c r="AF1903">
        <f>IF(OR(Table1[[#This Row],[Avg pH]]&lt;6.5,Table1[[#This Row],[Avg pH]]&gt;8.5),10,0)</f>
        <v>0</v>
      </c>
      <c r="AG1903">
        <f>MAX(0, 10-(2*Table1[[#This Row],[Avg Dissolved Oxygen]]))</f>
        <v>0</v>
      </c>
      <c r="AH1903">
        <f>(Table1[[#This Row],[Fecal Score]]*0.3) + (Table1[[#This Row],[BOD Score]]*0.25) + (Table1[[#This Row],[Nitrate Score]]*0.2) + (Table1[[#This Row],[pH Score]]*0.15) + (Table1[[#This Row],[Dissolved Oxygen Score]]*0.1)</f>
        <v>1.9962500000000001</v>
      </c>
      <c r="AI1903">
        <v>2021</v>
      </c>
    </row>
    <row r="1904" spans="1:35">
      <c r="A1904">
        <v>4936</v>
      </c>
      <c r="B1904" t="s">
        <v>826</v>
      </c>
      <c r="C1904" t="s">
        <v>825</v>
      </c>
      <c r="D1904" t="s">
        <v>2</v>
      </c>
      <c r="E1904">
        <v>22</v>
      </c>
      <c r="F1904">
        <v>23</v>
      </c>
      <c r="G1904">
        <f>(Table1[[#This Row],[Min Temperature]]+Table1[[#This Row],[Max Temperature]])/2</f>
        <v>22.5</v>
      </c>
      <c r="H1904">
        <v>6.8</v>
      </c>
      <c r="I1904">
        <v>7.5</v>
      </c>
      <c r="J1904">
        <f>(Table1[[#This Row],[Min Dissolved Oxygen]]+Table1[[#This Row],[Max Dissolved Oxygen]])/2</f>
        <v>7.15</v>
      </c>
      <c r="K1904">
        <v>7.1</v>
      </c>
      <c r="L1904">
        <v>9</v>
      </c>
      <c r="M1904">
        <f>(Table1[[#This Row],[Min pH]]+Table1[[#This Row],[Max pH]])/2</f>
        <v>8.0500000000000007</v>
      </c>
      <c r="N1904">
        <v>158</v>
      </c>
      <c r="O1904">
        <v>320</v>
      </c>
      <c r="P1904">
        <f>(Table1[[#This Row],[Min Conductivity]]+Table1[[#This Row],[Max Conductivity]])/2</f>
        <v>239</v>
      </c>
      <c r="Q1904">
        <v>1.2</v>
      </c>
      <c r="R1904">
        <v>2.2000000000000002</v>
      </c>
      <c r="S1904">
        <f>(Table1[[#This Row],[Min BOD]]+Table1[[#This Row],[Max BOD]])/2</f>
        <v>1.7000000000000002</v>
      </c>
      <c r="T1904">
        <v>0.42</v>
      </c>
      <c r="U1904">
        <v>1.79</v>
      </c>
      <c r="V1904">
        <f>(Table1[[#This Row],[Min Nitrate N + Nitrite N]]+Table1[[#This Row],[Max Nitrate N + Nitrite N]])/2</f>
        <v>1.105</v>
      </c>
      <c r="W1904">
        <v>3</v>
      </c>
      <c r="X1904">
        <v>4</v>
      </c>
      <c r="Y1904">
        <f>(Table1[[#This Row],[Min Fecal Coliform]]+Table1[[#This Row],[Max Fecal Coliform]])/2</f>
        <v>3.5</v>
      </c>
      <c r="Z1904">
        <v>63</v>
      </c>
      <c r="AA1904">
        <v>150</v>
      </c>
      <c r="AB1904">
        <f>(Table1[[#This Row],[Min Total Coliform]]+Table1[[#This Row],[Max Total Coliform]])/2</f>
        <v>106.5</v>
      </c>
      <c r="AC1904">
        <f>MIN(10, (Table1[[#This Row],[Avg BOD]]/4)*10)</f>
        <v>4.25</v>
      </c>
      <c r="AD1904">
        <f>MIN(10, (Table1[[#This Row],[Avg Fecal Coliform]]/600)*10)</f>
        <v>5.8333333333333334E-2</v>
      </c>
      <c r="AE1904">
        <f>MIN(10, (Table1[[#This Row],[Avg Nitrate N + Nitrite N]]/10)*10)</f>
        <v>1.105</v>
      </c>
      <c r="AF1904">
        <f>IF(OR(Table1[[#This Row],[Avg pH]]&lt;6.5,Table1[[#This Row],[Avg pH]]&gt;8.5),10,0)</f>
        <v>0</v>
      </c>
      <c r="AG1904">
        <f>MAX(0, 10-(2*Table1[[#This Row],[Avg Dissolved Oxygen]]))</f>
        <v>0</v>
      </c>
      <c r="AH1904">
        <f>(Table1[[#This Row],[Fecal Score]]*0.3) + (Table1[[#This Row],[BOD Score]]*0.25) + (Table1[[#This Row],[Nitrate Score]]*0.2) + (Table1[[#This Row],[pH Score]]*0.15) + (Table1[[#This Row],[Dissolved Oxygen Score]]*0.1)</f>
        <v>1.3010000000000002</v>
      </c>
      <c r="AI1904">
        <v>2021</v>
      </c>
    </row>
    <row r="1905" spans="1:35">
      <c r="A1905">
        <v>4919</v>
      </c>
      <c r="B1905" t="s">
        <v>827</v>
      </c>
      <c r="C1905" t="s">
        <v>825</v>
      </c>
      <c r="D1905" t="s">
        <v>2</v>
      </c>
      <c r="E1905">
        <v>20</v>
      </c>
      <c r="F1905">
        <v>29</v>
      </c>
      <c r="G1905">
        <f>(Table1[[#This Row],[Min Temperature]]+Table1[[#This Row],[Max Temperature]])/2</f>
        <v>24.5</v>
      </c>
      <c r="H1905">
        <v>5.0999999999999996</v>
      </c>
      <c r="I1905">
        <v>6.4</v>
      </c>
      <c r="J1905">
        <f>(Table1[[#This Row],[Min Dissolved Oxygen]]+Table1[[#This Row],[Max Dissolved Oxygen]])/2</f>
        <v>5.75</v>
      </c>
      <c r="K1905">
        <v>7.1</v>
      </c>
      <c r="L1905">
        <v>7.9</v>
      </c>
      <c r="M1905">
        <f>(Table1[[#This Row],[Min pH]]+Table1[[#This Row],[Max pH]])/2</f>
        <v>7.5</v>
      </c>
      <c r="N1905">
        <v>381</v>
      </c>
      <c r="O1905">
        <v>608</v>
      </c>
      <c r="P1905">
        <f>(Table1[[#This Row],[Min Conductivity]]+Table1[[#This Row],[Max Conductivity]])/2</f>
        <v>494.5</v>
      </c>
      <c r="Q1905">
        <v>1</v>
      </c>
      <c r="R1905">
        <v>2.2000000000000002</v>
      </c>
      <c r="S1905">
        <f>(Table1[[#This Row],[Min BOD]]+Table1[[#This Row],[Max BOD]])/2</f>
        <v>1.6</v>
      </c>
      <c r="T1905">
        <v>0.32</v>
      </c>
      <c r="U1905">
        <v>0.67</v>
      </c>
      <c r="V1905">
        <f>(Table1[[#This Row],[Min Nitrate N + Nitrite N]]+Table1[[#This Row],[Max Nitrate N + Nitrite N]])/2</f>
        <v>0.495</v>
      </c>
      <c r="W1905">
        <v>45</v>
      </c>
      <c r="X1905">
        <v>322</v>
      </c>
      <c r="Y1905">
        <f>(Table1[[#This Row],[Min Fecal Coliform]]+Table1[[#This Row],[Max Fecal Coliform]])/2</f>
        <v>183.5</v>
      </c>
      <c r="Z1905">
        <v>210</v>
      </c>
      <c r="AA1905">
        <v>602</v>
      </c>
      <c r="AB1905">
        <f>(Table1[[#This Row],[Min Total Coliform]]+Table1[[#This Row],[Max Total Coliform]])/2</f>
        <v>406</v>
      </c>
      <c r="AC1905">
        <f>MIN(10, (Table1[[#This Row],[Avg BOD]]/4)*10)</f>
        <v>4</v>
      </c>
      <c r="AD1905">
        <f>MIN(10, (Table1[[#This Row],[Avg Fecal Coliform]]/600)*10)</f>
        <v>3.0583333333333336</v>
      </c>
      <c r="AE1905">
        <f>MIN(10, (Table1[[#This Row],[Avg Nitrate N + Nitrite N]]/10)*10)</f>
        <v>0.495</v>
      </c>
      <c r="AF1905">
        <f>IF(OR(Table1[[#This Row],[Avg pH]]&lt;6.5,Table1[[#This Row],[Avg pH]]&gt;8.5),10,0)</f>
        <v>0</v>
      </c>
      <c r="AG1905">
        <f>MAX(0, 10-(2*Table1[[#This Row],[Avg Dissolved Oxygen]]))</f>
        <v>0</v>
      </c>
      <c r="AH1905">
        <f>(Table1[[#This Row],[Fecal Score]]*0.3) + (Table1[[#This Row],[BOD Score]]*0.25) + (Table1[[#This Row],[Nitrate Score]]*0.2) + (Table1[[#This Row],[pH Score]]*0.15) + (Table1[[#This Row],[Dissolved Oxygen Score]]*0.1)</f>
        <v>2.0165000000000002</v>
      </c>
      <c r="AI1905">
        <v>2021</v>
      </c>
    </row>
    <row r="1906" spans="1:35">
      <c r="A1906">
        <v>4926</v>
      </c>
      <c r="B1906" t="s">
        <v>828</v>
      </c>
      <c r="C1906" t="s">
        <v>825</v>
      </c>
      <c r="D1906" t="s">
        <v>2</v>
      </c>
      <c r="E1906">
        <v>22</v>
      </c>
      <c r="F1906">
        <v>31</v>
      </c>
      <c r="G1906">
        <f>(Table1[[#This Row],[Min Temperature]]+Table1[[#This Row],[Max Temperature]])/2</f>
        <v>26.5</v>
      </c>
      <c r="H1906">
        <v>4.2</v>
      </c>
      <c r="I1906">
        <v>7.3</v>
      </c>
      <c r="J1906">
        <f>(Table1[[#This Row],[Min Dissolved Oxygen]]+Table1[[#This Row],[Max Dissolved Oxygen]])/2</f>
        <v>5.75</v>
      </c>
      <c r="K1906">
        <v>7.1</v>
      </c>
      <c r="L1906">
        <v>8.5</v>
      </c>
      <c r="M1906">
        <f>(Table1[[#This Row],[Min pH]]+Table1[[#This Row],[Max pH]])/2</f>
        <v>7.8</v>
      </c>
      <c r="N1906">
        <v>274</v>
      </c>
      <c r="O1906">
        <v>18950</v>
      </c>
      <c r="P1906">
        <f>(Table1[[#This Row],[Min Conductivity]]+Table1[[#This Row],[Max Conductivity]])/2</f>
        <v>9612</v>
      </c>
      <c r="Q1906">
        <v>1.5</v>
      </c>
      <c r="R1906">
        <v>2.5</v>
      </c>
      <c r="S1906">
        <f>(Table1[[#This Row],[Min BOD]]+Table1[[#This Row],[Max BOD]])/2</f>
        <v>2</v>
      </c>
      <c r="T1906">
        <v>0.38</v>
      </c>
      <c r="U1906">
        <v>2.82</v>
      </c>
      <c r="V1906">
        <f>(Table1[[#This Row],[Min Nitrate N + Nitrite N]]+Table1[[#This Row],[Max Nitrate N + Nitrite N]])/2</f>
        <v>1.5999999999999999</v>
      </c>
      <c r="W1906">
        <v>4</v>
      </c>
      <c r="X1906">
        <v>15</v>
      </c>
      <c r="Y1906">
        <f>(Table1[[#This Row],[Min Fecal Coliform]]+Table1[[#This Row],[Max Fecal Coliform]])/2</f>
        <v>9.5</v>
      </c>
      <c r="Z1906">
        <v>2</v>
      </c>
      <c r="AA1906">
        <v>150</v>
      </c>
      <c r="AB1906">
        <f>(Table1[[#This Row],[Min Total Coliform]]+Table1[[#This Row],[Max Total Coliform]])/2</f>
        <v>76</v>
      </c>
      <c r="AC1906">
        <f>MIN(10, (Table1[[#This Row],[Avg BOD]]/4)*10)</f>
        <v>5</v>
      </c>
      <c r="AD1906">
        <f>MIN(10, (Table1[[#This Row],[Avg Fecal Coliform]]/600)*10)</f>
        <v>0.15833333333333335</v>
      </c>
      <c r="AE1906">
        <f>MIN(10, (Table1[[#This Row],[Avg Nitrate N + Nitrite N]]/10)*10)</f>
        <v>1.5999999999999996</v>
      </c>
      <c r="AF1906">
        <f>IF(OR(Table1[[#This Row],[Avg pH]]&lt;6.5,Table1[[#This Row],[Avg pH]]&gt;8.5),10,0)</f>
        <v>0</v>
      </c>
      <c r="AG1906">
        <f>MAX(0, 10-(2*Table1[[#This Row],[Avg Dissolved Oxygen]]))</f>
        <v>0</v>
      </c>
      <c r="AH1906">
        <f>(Table1[[#This Row],[Fecal Score]]*0.3) + (Table1[[#This Row],[BOD Score]]*0.25) + (Table1[[#This Row],[Nitrate Score]]*0.2) + (Table1[[#This Row],[pH Score]]*0.15) + (Table1[[#This Row],[Dissolved Oxygen Score]]*0.1)</f>
        <v>1.6175000000000002</v>
      </c>
      <c r="AI1906">
        <v>2021</v>
      </c>
    </row>
    <row r="1907" spans="1:35">
      <c r="A1907">
        <v>4931</v>
      </c>
      <c r="B1907" t="s">
        <v>829</v>
      </c>
      <c r="C1907" t="s">
        <v>825</v>
      </c>
      <c r="D1907" t="s">
        <v>2</v>
      </c>
      <c r="E1907">
        <v>27</v>
      </c>
      <c r="F1907">
        <v>31</v>
      </c>
      <c r="G1907">
        <f>(Table1[[#This Row],[Min Temperature]]+Table1[[#This Row],[Max Temperature]])/2</f>
        <v>29</v>
      </c>
      <c r="H1907">
        <v>4.5</v>
      </c>
      <c r="I1907">
        <v>7.2</v>
      </c>
      <c r="J1907">
        <f>(Table1[[#This Row],[Min Dissolved Oxygen]]+Table1[[#This Row],[Max Dissolved Oxygen]])/2</f>
        <v>5.85</v>
      </c>
      <c r="K1907">
        <v>7.1</v>
      </c>
      <c r="L1907">
        <v>8.6</v>
      </c>
      <c r="M1907">
        <f>(Table1[[#This Row],[Min pH]]+Table1[[#This Row],[Max pH]])/2</f>
        <v>7.85</v>
      </c>
      <c r="N1907">
        <v>12230</v>
      </c>
      <c r="O1907">
        <v>56900</v>
      </c>
      <c r="P1907">
        <f>(Table1[[#This Row],[Min Conductivity]]+Table1[[#This Row],[Max Conductivity]])/2</f>
        <v>34565</v>
      </c>
      <c r="Q1907">
        <v>1.4</v>
      </c>
      <c r="R1907">
        <v>3.6</v>
      </c>
      <c r="S1907">
        <f>(Table1[[#This Row],[Min BOD]]+Table1[[#This Row],[Max BOD]])/2</f>
        <v>2.5</v>
      </c>
      <c r="T1907">
        <v>0.63</v>
      </c>
      <c r="U1907">
        <v>2.86</v>
      </c>
      <c r="V1907">
        <f>(Table1[[#This Row],[Min Nitrate N + Nitrite N]]+Table1[[#This Row],[Max Nitrate N + Nitrite N]])/2</f>
        <v>1.7449999999999999</v>
      </c>
      <c r="W1907">
        <v>4</v>
      </c>
      <c r="X1907">
        <v>15</v>
      </c>
      <c r="Y1907">
        <f>(Table1[[#This Row],[Min Fecal Coliform]]+Table1[[#This Row],[Max Fecal Coliform]])/2</f>
        <v>9.5</v>
      </c>
      <c r="Z1907">
        <v>64</v>
      </c>
      <c r="AA1907">
        <v>120</v>
      </c>
      <c r="AB1907">
        <f>(Table1[[#This Row],[Min Total Coliform]]+Table1[[#This Row],[Max Total Coliform]])/2</f>
        <v>92</v>
      </c>
      <c r="AC1907">
        <f>MIN(10, (Table1[[#This Row],[Avg BOD]]/4)*10)</f>
        <v>6.25</v>
      </c>
      <c r="AD1907">
        <f>MIN(10, (Table1[[#This Row],[Avg Fecal Coliform]]/600)*10)</f>
        <v>0.15833333333333335</v>
      </c>
      <c r="AE1907">
        <f>MIN(10, (Table1[[#This Row],[Avg Nitrate N + Nitrite N]]/10)*10)</f>
        <v>1.7449999999999999</v>
      </c>
      <c r="AF1907">
        <f>IF(OR(Table1[[#This Row],[Avg pH]]&lt;6.5,Table1[[#This Row],[Avg pH]]&gt;8.5),10,0)</f>
        <v>0</v>
      </c>
      <c r="AG1907">
        <f>MAX(0, 10-(2*Table1[[#This Row],[Avg Dissolved Oxygen]]))</f>
        <v>0</v>
      </c>
      <c r="AH1907">
        <f>(Table1[[#This Row],[Fecal Score]]*0.3) + (Table1[[#This Row],[BOD Score]]*0.25) + (Table1[[#This Row],[Nitrate Score]]*0.2) + (Table1[[#This Row],[pH Score]]*0.15) + (Table1[[#This Row],[Dissolved Oxygen Score]]*0.1)</f>
        <v>1.9590000000000001</v>
      </c>
      <c r="AI1907">
        <v>2021</v>
      </c>
    </row>
    <row r="1908" spans="1:35">
      <c r="A1908">
        <v>4917</v>
      </c>
      <c r="B1908" t="s">
        <v>830</v>
      </c>
      <c r="C1908" t="s">
        <v>825</v>
      </c>
      <c r="D1908" t="s">
        <v>2</v>
      </c>
      <c r="E1908">
        <v>21</v>
      </c>
      <c r="F1908">
        <v>30</v>
      </c>
      <c r="G1908">
        <f>(Table1[[#This Row],[Min Temperature]]+Table1[[#This Row],[Max Temperature]])/2</f>
        <v>25.5</v>
      </c>
      <c r="H1908">
        <v>3.8</v>
      </c>
      <c r="I1908">
        <v>5.8</v>
      </c>
      <c r="J1908">
        <f>(Table1[[#This Row],[Min Dissolved Oxygen]]+Table1[[#This Row],[Max Dissolved Oxygen]])/2</f>
        <v>4.8</v>
      </c>
      <c r="K1908">
        <v>6.6</v>
      </c>
      <c r="L1908">
        <v>8.1</v>
      </c>
      <c r="M1908">
        <f>(Table1[[#This Row],[Min pH]]+Table1[[#This Row],[Max pH]])/2</f>
        <v>7.35</v>
      </c>
      <c r="N1908">
        <v>802</v>
      </c>
      <c r="O1908">
        <v>1326</v>
      </c>
      <c r="P1908">
        <f>(Table1[[#This Row],[Min Conductivity]]+Table1[[#This Row],[Max Conductivity]])/2</f>
        <v>1064</v>
      </c>
      <c r="Q1908">
        <v>2.2000000000000002</v>
      </c>
      <c r="R1908">
        <v>3.5</v>
      </c>
      <c r="S1908">
        <f>(Table1[[#This Row],[Min BOD]]+Table1[[#This Row],[Max BOD]])/2</f>
        <v>2.85</v>
      </c>
      <c r="T1908">
        <v>1.08</v>
      </c>
      <c r="U1908">
        <v>4.51</v>
      </c>
      <c r="V1908">
        <f>(Table1[[#This Row],[Min Nitrate N + Nitrite N]]+Table1[[#This Row],[Max Nitrate N + Nitrite N]])/2</f>
        <v>2.7949999999999999</v>
      </c>
      <c r="W1908">
        <v>191</v>
      </c>
      <c r="X1908">
        <v>659</v>
      </c>
      <c r="Y1908">
        <f>(Table1[[#This Row],[Min Fecal Coliform]]+Table1[[#This Row],[Max Fecal Coliform]])/2</f>
        <v>425</v>
      </c>
      <c r="Z1908">
        <v>540</v>
      </c>
      <c r="AA1908">
        <v>1120</v>
      </c>
      <c r="AB1908">
        <f>(Table1[[#This Row],[Min Total Coliform]]+Table1[[#This Row],[Max Total Coliform]])/2</f>
        <v>830</v>
      </c>
      <c r="AC1908">
        <f>MIN(10, (Table1[[#This Row],[Avg BOD]]/4)*10)</f>
        <v>7.125</v>
      </c>
      <c r="AD1908">
        <f>MIN(10, (Table1[[#This Row],[Avg Fecal Coliform]]/600)*10)</f>
        <v>7.0833333333333339</v>
      </c>
      <c r="AE1908">
        <f>MIN(10, (Table1[[#This Row],[Avg Nitrate N + Nitrite N]]/10)*10)</f>
        <v>2.7949999999999999</v>
      </c>
      <c r="AF1908">
        <f>IF(OR(Table1[[#This Row],[Avg pH]]&lt;6.5,Table1[[#This Row],[Avg pH]]&gt;8.5),10,0)</f>
        <v>0</v>
      </c>
      <c r="AG1908">
        <f>MAX(0, 10-(2*Table1[[#This Row],[Avg Dissolved Oxygen]]))</f>
        <v>0.40000000000000036</v>
      </c>
      <c r="AH1908">
        <f>(Table1[[#This Row],[Fecal Score]]*0.3) + (Table1[[#This Row],[BOD Score]]*0.25) + (Table1[[#This Row],[Nitrate Score]]*0.2) + (Table1[[#This Row],[pH Score]]*0.15) + (Table1[[#This Row],[Dissolved Oxygen Score]]*0.1)</f>
        <v>4.5052500000000002</v>
      </c>
      <c r="AI1908">
        <v>2021</v>
      </c>
    </row>
    <row r="1909" spans="1:35">
      <c r="A1909">
        <v>4934</v>
      </c>
      <c r="B1909" t="s">
        <v>831</v>
      </c>
      <c r="C1909" t="s">
        <v>825</v>
      </c>
      <c r="D1909" t="s">
        <v>2</v>
      </c>
      <c r="E1909">
        <v>25</v>
      </c>
      <c r="F1909">
        <v>26</v>
      </c>
      <c r="G1909">
        <f>(Table1[[#This Row],[Min Temperature]]+Table1[[#This Row],[Max Temperature]])/2</f>
        <v>25.5</v>
      </c>
      <c r="H1909">
        <v>6.1</v>
      </c>
      <c r="I1909">
        <v>7.5</v>
      </c>
      <c r="J1909">
        <f>(Table1[[#This Row],[Min Dissolved Oxygen]]+Table1[[#This Row],[Max Dissolved Oxygen]])/2</f>
        <v>6.8</v>
      </c>
      <c r="K1909">
        <v>7.3</v>
      </c>
      <c r="L1909">
        <v>7.9</v>
      </c>
      <c r="M1909">
        <f>(Table1[[#This Row],[Min pH]]+Table1[[#This Row],[Max pH]])/2</f>
        <v>7.6</v>
      </c>
      <c r="N1909">
        <v>16170</v>
      </c>
      <c r="O1909">
        <v>26800</v>
      </c>
      <c r="P1909">
        <f>(Table1[[#This Row],[Min Conductivity]]+Table1[[#This Row],[Max Conductivity]])/2</f>
        <v>21485</v>
      </c>
      <c r="Q1909">
        <v>2.4</v>
      </c>
      <c r="R1909">
        <v>2.8</v>
      </c>
      <c r="S1909">
        <f>(Table1[[#This Row],[Min BOD]]+Table1[[#This Row],[Max BOD]])/2</f>
        <v>2.5999999999999996</v>
      </c>
      <c r="T1909">
        <v>1.1200000000000001</v>
      </c>
      <c r="U1909">
        <v>1.8</v>
      </c>
      <c r="V1909">
        <f>(Table1[[#This Row],[Min Nitrate N + Nitrite N]]+Table1[[#This Row],[Max Nitrate N + Nitrite N]])/2</f>
        <v>1.46</v>
      </c>
      <c r="W1909">
        <v>3</v>
      </c>
      <c r="X1909">
        <v>3</v>
      </c>
      <c r="Y1909">
        <f>(Table1[[#This Row],[Min Fecal Coliform]]+Table1[[#This Row],[Max Fecal Coliform]])/2</f>
        <v>3</v>
      </c>
      <c r="Z1909">
        <v>63</v>
      </c>
      <c r="AA1909">
        <v>150</v>
      </c>
      <c r="AB1909">
        <f>(Table1[[#This Row],[Min Total Coliform]]+Table1[[#This Row],[Max Total Coliform]])/2</f>
        <v>106.5</v>
      </c>
      <c r="AC1909">
        <f>MIN(10, (Table1[[#This Row],[Avg BOD]]/4)*10)</f>
        <v>6.4999999999999991</v>
      </c>
      <c r="AD1909">
        <f>MIN(10, (Table1[[#This Row],[Avg Fecal Coliform]]/600)*10)</f>
        <v>0.05</v>
      </c>
      <c r="AE1909">
        <f>MIN(10, (Table1[[#This Row],[Avg Nitrate N + Nitrite N]]/10)*10)</f>
        <v>1.46</v>
      </c>
      <c r="AF1909">
        <f>IF(OR(Table1[[#This Row],[Avg pH]]&lt;6.5,Table1[[#This Row],[Avg pH]]&gt;8.5),10,0)</f>
        <v>0</v>
      </c>
      <c r="AG1909">
        <f>MAX(0, 10-(2*Table1[[#This Row],[Avg Dissolved Oxygen]]))</f>
        <v>0</v>
      </c>
      <c r="AH1909">
        <f>(Table1[[#This Row],[Fecal Score]]*0.3) + (Table1[[#This Row],[BOD Score]]*0.25) + (Table1[[#This Row],[Nitrate Score]]*0.2) + (Table1[[#This Row],[pH Score]]*0.15) + (Table1[[#This Row],[Dissolved Oxygen Score]]*0.1)</f>
        <v>1.9319999999999997</v>
      </c>
      <c r="AI1909">
        <v>2021</v>
      </c>
    </row>
    <row r="1910" spans="1:35">
      <c r="A1910">
        <v>4918</v>
      </c>
      <c r="B1910" t="s">
        <v>832</v>
      </c>
      <c r="C1910" t="s">
        <v>825</v>
      </c>
      <c r="D1910" t="s">
        <v>2</v>
      </c>
      <c r="E1910">
        <v>23</v>
      </c>
      <c r="F1910">
        <v>30</v>
      </c>
      <c r="G1910">
        <f>(Table1[[#This Row],[Min Temperature]]+Table1[[#This Row],[Max Temperature]])/2</f>
        <v>26.5</v>
      </c>
      <c r="H1910">
        <v>4.3</v>
      </c>
      <c r="I1910">
        <v>5.6</v>
      </c>
      <c r="J1910">
        <f>(Table1[[#This Row],[Min Dissolved Oxygen]]+Table1[[#This Row],[Max Dissolved Oxygen]])/2</f>
        <v>4.9499999999999993</v>
      </c>
      <c r="K1910">
        <v>6.8</v>
      </c>
      <c r="L1910">
        <v>8.1</v>
      </c>
      <c r="M1910">
        <f>(Table1[[#This Row],[Min pH]]+Table1[[#This Row],[Max pH]])/2</f>
        <v>7.4499999999999993</v>
      </c>
      <c r="N1910">
        <v>733</v>
      </c>
      <c r="O1910">
        <v>1303</v>
      </c>
      <c r="P1910">
        <f>(Table1[[#This Row],[Min Conductivity]]+Table1[[#This Row],[Max Conductivity]])/2</f>
        <v>1018</v>
      </c>
      <c r="Q1910">
        <v>1.8</v>
      </c>
      <c r="R1910">
        <v>3.2</v>
      </c>
      <c r="S1910">
        <f>(Table1[[#This Row],[Min BOD]]+Table1[[#This Row],[Max BOD]])/2</f>
        <v>2.5</v>
      </c>
      <c r="T1910">
        <v>0.65</v>
      </c>
      <c r="U1910">
        <v>2.91</v>
      </c>
      <c r="V1910">
        <f>(Table1[[#This Row],[Min Nitrate N + Nitrite N]]+Table1[[#This Row],[Max Nitrate N + Nitrite N]])/2</f>
        <v>1.78</v>
      </c>
      <c r="W1910">
        <v>170</v>
      </c>
      <c r="X1910">
        <v>525</v>
      </c>
      <c r="Y1910">
        <f>(Table1[[#This Row],[Min Fecal Coliform]]+Table1[[#This Row],[Max Fecal Coliform]])/2</f>
        <v>347.5</v>
      </c>
      <c r="Z1910">
        <v>430</v>
      </c>
      <c r="AA1910">
        <v>1120</v>
      </c>
      <c r="AB1910">
        <f>(Table1[[#This Row],[Min Total Coliform]]+Table1[[#This Row],[Max Total Coliform]])/2</f>
        <v>775</v>
      </c>
      <c r="AC1910">
        <f>MIN(10, (Table1[[#This Row],[Avg BOD]]/4)*10)</f>
        <v>6.25</v>
      </c>
      <c r="AD1910">
        <f>MIN(10, (Table1[[#This Row],[Avg Fecal Coliform]]/600)*10)</f>
        <v>5.791666666666667</v>
      </c>
      <c r="AE1910">
        <f>MIN(10, (Table1[[#This Row],[Avg Nitrate N + Nitrite N]]/10)*10)</f>
        <v>1.7799999999999998</v>
      </c>
      <c r="AF1910">
        <f>IF(OR(Table1[[#This Row],[Avg pH]]&lt;6.5,Table1[[#This Row],[Avg pH]]&gt;8.5),10,0)</f>
        <v>0</v>
      </c>
      <c r="AG1910">
        <f>MAX(0, 10-(2*Table1[[#This Row],[Avg Dissolved Oxygen]]))</f>
        <v>0.10000000000000142</v>
      </c>
      <c r="AH1910">
        <f>(Table1[[#This Row],[Fecal Score]]*0.3) + (Table1[[#This Row],[BOD Score]]*0.25) + (Table1[[#This Row],[Nitrate Score]]*0.2) + (Table1[[#This Row],[pH Score]]*0.15) + (Table1[[#This Row],[Dissolved Oxygen Score]]*0.1)</f>
        <v>3.6659999999999999</v>
      </c>
      <c r="AI1910">
        <v>2021</v>
      </c>
    </row>
    <row r="1911" spans="1:35">
      <c r="A1911">
        <v>4933</v>
      </c>
      <c r="B1911" t="s">
        <v>833</v>
      </c>
      <c r="C1911" t="s">
        <v>825</v>
      </c>
      <c r="D1911" t="s">
        <v>2</v>
      </c>
      <c r="E1911">
        <v>24</v>
      </c>
      <c r="F1911">
        <v>28</v>
      </c>
      <c r="G1911">
        <f>(Table1[[#This Row],[Min Temperature]]+Table1[[#This Row],[Max Temperature]])/2</f>
        <v>26</v>
      </c>
      <c r="H1911">
        <v>5.0999999999999996</v>
      </c>
      <c r="I1911">
        <v>6.2</v>
      </c>
      <c r="J1911">
        <f>(Table1[[#This Row],[Min Dissolved Oxygen]]+Table1[[#This Row],[Max Dissolved Oxygen]])/2</f>
        <v>5.65</v>
      </c>
      <c r="K1911">
        <v>7.1</v>
      </c>
      <c r="L1911">
        <v>8</v>
      </c>
      <c r="M1911">
        <f>(Table1[[#This Row],[Min pH]]+Table1[[#This Row],[Max pH]])/2</f>
        <v>7.55</v>
      </c>
      <c r="N1911">
        <v>24000</v>
      </c>
      <c r="O1911">
        <v>34500</v>
      </c>
      <c r="P1911">
        <f>(Table1[[#This Row],[Min Conductivity]]+Table1[[#This Row],[Max Conductivity]])/2</f>
        <v>29250</v>
      </c>
      <c r="Q1911">
        <v>2.4</v>
      </c>
      <c r="R1911">
        <v>2.8</v>
      </c>
      <c r="S1911">
        <f>(Table1[[#This Row],[Min BOD]]+Table1[[#This Row],[Max BOD]])/2</f>
        <v>2.5999999999999996</v>
      </c>
      <c r="T1911">
        <v>1.03</v>
      </c>
      <c r="U1911">
        <v>1.81</v>
      </c>
      <c r="V1911">
        <f>(Table1[[#This Row],[Min Nitrate N + Nitrite N]]+Table1[[#This Row],[Max Nitrate N + Nitrite N]])/2</f>
        <v>1.42</v>
      </c>
      <c r="W1911">
        <v>3</v>
      </c>
      <c r="X1911">
        <v>3</v>
      </c>
      <c r="Y1911">
        <f>(Table1[[#This Row],[Min Fecal Coliform]]+Table1[[#This Row],[Max Fecal Coliform]])/2</f>
        <v>3</v>
      </c>
      <c r="Z1911">
        <v>71</v>
      </c>
      <c r="AA1911">
        <v>150</v>
      </c>
      <c r="AB1911">
        <f>(Table1[[#This Row],[Min Total Coliform]]+Table1[[#This Row],[Max Total Coliform]])/2</f>
        <v>110.5</v>
      </c>
      <c r="AC1911">
        <f>MIN(10, (Table1[[#This Row],[Avg BOD]]/4)*10)</f>
        <v>6.4999999999999991</v>
      </c>
      <c r="AD1911">
        <f>MIN(10, (Table1[[#This Row],[Avg Fecal Coliform]]/600)*10)</f>
        <v>0.05</v>
      </c>
      <c r="AE1911">
        <f>MIN(10, (Table1[[#This Row],[Avg Nitrate N + Nitrite N]]/10)*10)</f>
        <v>1.42</v>
      </c>
      <c r="AF1911">
        <f>IF(OR(Table1[[#This Row],[Avg pH]]&lt;6.5,Table1[[#This Row],[Avg pH]]&gt;8.5),10,0)</f>
        <v>0</v>
      </c>
      <c r="AG1911">
        <f>MAX(0, 10-(2*Table1[[#This Row],[Avg Dissolved Oxygen]]))</f>
        <v>0</v>
      </c>
      <c r="AH1911">
        <f>(Table1[[#This Row],[Fecal Score]]*0.3) + (Table1[[#This Row],[BOD Score]]*0.25) + (Table1[[#This Row],[Nitrate Score]]*0.2) + (Table1[[#This Row],[pH Score]]*0.15) + (Table1[[#This Row],[Dissolved Oxygen Score]]*0.1)</f>
        <v>1.9239999999999997</v>
      </c>
      <c r="AI1911">
        <v>2021</v>
      </c>
    </row>
    <row r="1912" spans="1:35">
      <c r="A1912">
        <v>4916</v>
      </c>
      <c r="B1912" t="s">
        <v>834</v>
      </c>
      <c r="C1912" t="s">
        <v>825</v>
      </c>
      <c r="D1912" t="s">
        <v>2</v>
      </c>
      <c r="E1912">
        <v>21</v>
      </c>
      <c r="F1912">
        <v>27</v>
      </c>
      <c r="G1912">
        <f>(Table1[[#This Row],[Min Temperature]]+Table1[[#This Row],[Max Temperature]])/2</f>
        <v>24</v>
      </c>
      <c r="H1912">
        <v>5.3</v>
      </c>
      <c r="I1912">
        <v>6.3</v>
      </c>
      <c r="J1912">
        <f>(Table1[[#This Row],[Min Dissolved Oxygen]]+Table1[[#This Row],[Max Dissolved Oxygen]])/2</f>
        <v>5.8</v>
      </c>
      <c r="K1912">
        <v>7</v>
      </c>
      <c r="L1912">
        <v>7.9</v>
      </c>
      <c r="M1912">
        <f>(Table1[[#This Row],[Min pH]]+Table1[[#This Row],[Max pH]])/2</f>
        <v>7.45</v>
      </c>
      <c r="N1912">
        <v>346</v>
      </c>
      <c r="O1912">
        <v>560</v>
      </c>
      <c r="P1912">
        <f>(Table1[[#This Row],[Min Conductivity]]+Table1[[#This Row],[Max Conductivity]])/2</f>
        <v>453</v>
      </c>
      <c r="Q1912">
        <v>1</v>
      </c>
      <c r="R1912">
        <v>1.7</v>
      </c>
      <c r="S1912">
        <f>(Table1[[#This Row],[Min BOD]]+Table1[[#This Row],[Max BOD]])/2</f>
        <v>1.35</v>
      </c>
      <c r="T1912">
        <v>0.33</v>
      </c>
      <c r="U1912">
        <v>2.57</v>
      </c>
      <c r="V1912">
        <f>(Table1[[#This Row],[Min Nitrate N + Nitrite N]]+Table1[[#This Row],[Max Nitrate N + Nitrite N]])/2</f>
        <v>1.45</v>
      </c>
      <c r="W1912">
        <v>84</v>
      </c>
      <c r="X1912">
        <v>376</v>
      </c>
      <c r="Y1912">
        <f>(Table1[[#This Row],[Min Fecal Coliform]]+Table1[[#This Row],[Max Fecal Coliform]])/2</f>
        <v>230</v>
      </c>
      <c r="Z1912">
        <v>220</v>
      </c>
      <c r="AA1912">
        <v>659</v>
      </c>
      <c r="AB1912">
        <f>(Table1[[#This Row],[Min Total Coliform]]+Table1[[#This Row],[Max Total Coliform]])/2</f>
        <v>439.5</v>
      </c>
      <c r="AC1912">
        <f>MIN(10, (Table1[[#This Row],[Avg BOD]]/4)*10)</f>
        <v>3.375</v>
      </c>
      <c r="AD1912">
        <f>MIN(10, (Table1[[#This Row],[Avg Fecal Coliform]]/600)*10)</f>
        <v>3.8333333333333335</v>
      </c>
      <c r="AE1912">
        <f>MIN(10, (Table1[[#This Row],[Avg Nitrate N + Nitrite N]]/10)*10)</f>
        <v>1.45</v>
      </c>
      <c r="AF1912">
        <f>IF(OR(Table1[[#This Row],[Avg pH]]&lt;6.5,Table1[[#This Row],[Avg pH]]&gt;8.5),10,0)</f>
        <v>0</v>
      </c>
      <c r="AG1912">
        <f>MAX(0, 10-(2*Table1[[#This Row],[Avg Dissolved Oxygen]]))</f>
        <v>0</v>
      </c>
      <c r="AH1912">
        <f>(Table1[[#This Row],[Fecal Score]]*0.3) + (Table1[[#This Row],[BOD Score]]*0.25) + (Table1[[#This Row],[Nitrate Score]]*0.2) + (Table1[[#This Row],[pH Score]]*0.15) + (Table1[[#This Row],[Dissolved Oxygen Score]]*0.1)</f>
        <v>2.2837499999999999</v>
      </c>
      <c r="AI1912">
        <v>2021</v>
      </c>
    </row>
    <row r="1913" spans="1:35">
      <c r="A1913">
        <v>4925</v>
      </c>
      <c r="B1913" t="s">
        <v>835</v>
      </c>
      <c r="C1913" t="s">
        <v>825</v>
      </c>
      <c r="D1913" t="s">
        <v>2</v>
      </c>
      <c r="E1913">
        <v>22</v>
      </c>
      <c r="F1913">
        <v>32</v>
      </c>
      <c r="G1913">
        <f>(Table1[[#This Row],[Min Temperature]]+Table1[[#This Row],[Max Temperature]])/2</f>
        <v>27</v>
      </c>
      <c r="H1913">
        <v>2</v>
      </c>
      <c r="I1913">
        <v>8</v>
      </c>
      <c r="J1913">
        <f>(Table1[[#This Row],[Min Dissolved Oxygen]]+Table1[[#This Row],[Max Dissolved Oxygen]])/2</f>
        <v>5</v>
      </c>
      <c r="K1913">
        <v>7.2</v>
      </c>
      <c r="L1913">
        <v>8.3000000000000007</v>
      </c>
      <c r="M1913">
        <f>(Table1[[#This Row],[Min pH]]+Table1[[#This Row],[Max pH]])/2</f>
        <v>7.75</v>
      </c>
      <c r="N1913">
        <v>330</v>
      </c>
      <c r="O1913">
        <v>58500</v>
      </c>
      <c r="P1913">
        <f>(Table1[[#This Row],[Min Conductivity]]+Table1[[#This Row],[Max Conductivity]])/2</f>
        <v>29415</v>
      </c>
      <c r="Q1913">
        <v>1.8</v>
      </c>
      <c r="R1913">
        <v>4.0999999999999996</v>
      </c>
      <c r="S1913">
        <f>(Table1[[#This Row],[Min BOD]]+Table1[[#This Row],[Max BOD]])/2</f>
        <v>2.9499999999999997</v>
      </c>
      <c r="T1913">
        <v>1</v>
      </c>
      <c r="U1913">
        <v>6.16</v>
      </c>
      <c r="V1913">
        <f>(Table1[[#This Row],[Min Nitrate N + Nitrite N]]+Table1[[#This Row],[Max Nitrate N + Nitrite N]])/2</f>
        <v>3.58</v>
      </c>
      <c r="W1913">
        <v>7</v>
      </c>
      <c r="X1913">
        <v>28</v>
      </c>
      <c r="Y1913">
        <f>(Table1[[#This Row],[Min Fecal Coliform]]+Table1[[#This Row],[Max Fecal Coliform]])/2</f>
        <v>17.5</v>
      </c>
      <c r="Z1913">
        <v>2</v>
      </c>
      <c r="AA1913">
        <v>1100</v>
      </c>
      <c r="AB1913">
        <f>(Table1[[#This Row],[Min Total Coliform]]+Table1[[#This Row],[Max Total Coliform]])/2</f>
        <v>551</v>
      </c>
      <c r="AC1913">
        <f>MIN(10, (Table1[[#This Row],[Avg BOD]]/4)*10)</f>
        <v>7.3749999999999991</v>
      </c>
      <c r="AD1913">
        <f>MIN(10, (Table1[[#This Row],[Avg Fecal Coliform]]/600)*10)</f>
        <v>0.29166666666666669</v>
      </c>
      <c r="AE1913">
        <f>MIN(10, (Table1[[#This Row],[Avg Nitrate N + Nitrite N]]/10)*10)</f>
        <v>3.58</v>
      </c>
      <c r="AF1913">
        <f>IF(OR(Table1[[#This Row],[Avg pH]]&lt;6.5,Table1[[#This Row],[Avg pH]]&gt;8.5),10,0)</f>
        <v>0</v>
      </c>
      <c r="AG1913">
        <f>MAX(0, 10-(2*Table1[[#This Row],[Avg Dissolved Oxygen]]))</f>
        <v>0</v>
      </c>
      <c r="AH1913">
        <f>(Table1[[#This Row],[Fecal Score]]*0.3) + (Table1[[#This Row],[BOD Score]]*0.25) + (Table1[[#This Row],[Nitrate Score]]*0.2) + (Table1[[#This Row],[pH Score]]*0.15) + (Table1[[#This Row],[Dissolved Oxygen Score]]*0.1)</f>
        <v>2.6472499999999997</v>
      </c>
      <c r="AI1913">
        <v>2021</v>
      </c>
    </row>
    <row r="1914" spans="1:35">
      <c r="A1914">
        <v>4930</v>
      </c>
      <c r="B1914" t="s">
        <v>836</v>
      </c>
      <c r="C1914" t="s">
        <v>825</v>
      </c>
      <c r="D1914" t="s">
        <v>2</v>
      </c>
      <c r="E1914">
        <v>24</v>
      </c>
      <c r="F1914">
        <v>30</v>
      </c>
      <c r="G1914">
        <f>(Table1[[#This Row],[Min Temperature]]+Table1[[#This Row],[Max Temperature]])/2</f>
        <v>27</v>
      </c>
      <c r="H1914">
        <v>5.8</v>
      </c>
      <c r="I1914">
        <v>8</v>
      </c>
      <c r="J1914">
        <f>(Table1[[#This Row],[Min Dissolved Oxygen]]+Table1[[#This Row],[Max Dissolved Oxygen]])/2</f>
        <v>6.9</v>
      </c>
      <c r="K1914">
        <v>6.8</v>
      </c>
      <c r="L1914">
        <v>8.1999999999999993</v>
      </c>
      <c r="M1914">
        <f>(Table1[[#This Row],[Min pH]]+Table1[[#This Row],[Max pH]])/2</f>
        <v>7.5</v>
      </c>
      <c r="N1914">
        <v>460</v>
      </c>
      <c r="O1914">
        <v>1340</v>
      </c>
      <c r="P1914">
        <f>(Table1[[#This Row],[Min Conductivity]]+Table1[[#This Row],[Max Conductivity]])/2</f>
        <v>900</v>
      </c>
      <c r="Q1914">
        <v>1.5</v>
      </c>
      <c r="R1914">
        <v>4.0999999999999996</v>
      </c>
      <c r="S1914">
        <f>(Table1[[#This Row],[Min BOD]]+Table1[[#This Row],[Max BOD]])/2</f>
        <v>2.8</v>
      </c>
      <c r="T1914">
        <v>0.32</v>
      </c>
      <c r="U1914">
        <v>1.92</v>
      </c>
      <c r="V1914">
        <f>(Table1[[#This Row],[Min Nitrate N + Nitrite N]]+Table1[[#This Row],[Max Nitrate N + Nitrite N]])/2</f>
        <v>1.1199999999999999</v>
      </c>
      <c r="W1914">
        <v>4</v>
      </c>
      <c r="X1914">
        <v>21</v>
      </c>
      <c r="Y1914">
        <f>(Table1[[#This Row],[Min Fecal Coliform]]+Table1[[#This Row],[Max Fecal Coliform]])/2</f>
        <v>12.5</v>
      </c>
      <c r="Z1914">
        <v>64</v>
      </c>
      <c r="AA1914">
        <v>210</v>
      </c>
      <c r="AB1914">
        <f>(Table1[[#This Row],[Min Total Coliform]]+Table1[[#This Row],[Max Total Coliform]])/2</f>
        <v>137</v>
      </c>
      <c r="AC1914">
        <f>MIN(10, (Table1[[#This Row],[Avg BOD]]/4)*10)</f>
        <v>7</v>
      </c>
      <c r="AD1914">
        <f>MIN(10, (Table1[[#This Row],[Avg Fecal Coliform]]/600)*10)</f>
        <v>0.20833333333333331</v>
      </c>
      <c r="AE1914">
        <f>MIN(10, (Table1[[#This Row],[Avg Nitrate N + Nitrite N]]/10)*10)</f>
        <v>1.1199999999999999</v>
      </c>
      <c r="AF1914">
        <f>IF(OR(Table1[[#This Row],[Avg pH]]&lt;6.5,Table1[[#This Row],[Avg pH]]&gt;8.5),10,0)</f>
        <v>0</v>
      </c>
      <c r="AG1914">
        <f>MAX(0, 10-(2*Table1[[#This Row],[Avg Dissolved Oxygen]]))</f>
        <v>0</v>
      </c>
      <c r="AH1914">
        <f>(Table1[[#This Row],[Fecal Score]]*0.3) + (Table1[[#This Row],[BOD Score]]*0.25) + (Table1[[#This Row],[Nitrate Score]]*0.2) + (Table1[[#This Row],[pH Score]]*0.15) + (Table1[[#This Row],[Dissolved Oxygen Score]]*0.1)</f>
        <v>2.0365000000000002</v>
      </c>
      <c r="AI1914">
        <v>2021</v>
      </c>
    </row>
    <row r="1915" spans="1:35">
      <c r="A1915">
        <v>4924</v>
      </c>
      <c r="B1915" t="s">
        <v>837</v>
      </c>
      <c r="C1915" t="s">
        <v>825</v>
      </c>
      <c r="D1915" t="s">
        <v>2</v>
      </c>
      <c r="E1915">
        <v>22</v>
      </c>
      <c r="F1915">
        <v>32</v>
      </c>
      <c r="G1915">
        <f>(Table1[[#This Row],[Min Temperature]]+Table1[[#This Row],[Max Temperature]])/2</f>
        <v>27</v>
      </c>
      <c r="H1915">
        <v>3.5</v>
      </c>
      <c r="I1915">
        <v>8.5</v>
      </c>
      <c r="J1915">
        <f>(Table1[[#This Row],[Min Dissolved Oxygen]]+Table1[[#This Row],[Max Dissolved Oxygen]])/2</f>
        <v>6</v>
      </c>
      <c r="K1915">
        <v>6.9</v>
      </c>
      <c r="L1915">
        <v>8.6</v>
      </c>
      <c r="M1915">
        <f>(Table1[[#This Row],[Min pH]]+Table1[[#This Row],[Max pH]])/2</f>
        <v>7.75</v>
      </c>
      <c r="N1915">
        <v>271</v>
      </c>
      <c r="O1915">
        <v>53100</v>
      </c>
      <c r="P1915">
        <f>(Table1[[#This Row],[Min Conductivity]]+Table1[[#This Row],[Max Conductivity]])/2</f>
        <v>26685.5</v>
      </c>
      <c r="Q1915">
        <v>1.5</v>
      </c>
      <c r="R1915">
        <v>22</v>
      </c>
      <c r="S1915">
        <f>(Table1[[#This Row],[Min BOD]]+Table1[[#This Row],[Max BOD]])/2</f>
        <v>11.75</v>
      </c>
      <c r="T1915">
        <v>1.02</v>
      </c>
      <c r="U1915">
        <v>3.87</v>
      </c>
      <c r="V1915">
        <f>(Table1[[#This Row],[Min Nitrate N + Nitrite N]]+Table1[[#This Row],[Max Nitrate N + Nitrite N]])/2</f>
        <v>2.4450000000000003</v>
      </c>
      <c r="W1915">
        <v>9</v>
      </c>
      <c r="X1915">
        <v>23</v>
      </c>
      <c r="Y1915">
        <f>(Table1[[#This Row],[Min Fecal Coliform]]+Table1[[#This Row],[Max Fecal Coliform]])/2</f>
        <v>16</v>
      </c>
      <c r="Z1915">
        <v>120</v>
      </c>
      <c r="AA1915">
        <v>460</v>
      </c>
      <c r="AB1915">
        <f>(Table1[[#This Row],[Min Total Coliform]]+Table1[[#This Row],[Max Total Coliform]])/2</f>
        <v>290</v>
      </c>
      <c r="AC1915">
        <f>MIN(10, (Table1[[#This Row],[Avg BOD]]/4)*10)</f>
        <v>10</v>
      </c>
      <c r="AD1915">
        <f>MIN(10, (Table1[[#This Row],[Avg Fecal Coliform]]/600)*10)</f>
        <v>0.26666666666666666</v>
      </c>
      <c r="AE1915">
        <f>MIN(10, (Table1[[#This Row],[Avg Nitrate N + Nitrite N]]/10)*10)</f>
        <v>2.4450000000000003</v>
      </c>
      <c r="AF1915">
        <f>IF(OR(Table1[[#This Row],[Avg pH]]&lt;6.5,Table1[[#This Row],[Avg pH]]&gt;8.5),10,0)</f>
        <v>0</v>
      </c>
      <c r="AG1915">
        <f>MAX(0, 10-(2*Table1[[#This Row],[Avg Dissolved Oxygen]]))</f>
        <v>0</v>
      </c>
      <c r="AH1915">
        <f>(Table1[[#This Row],[Fecal Score]]*0.3) + (Table1[[#This Row],[BOD Score]]*0.25) + (Table1[[#This Row],[Nitrate Score]]*0.2) + (Table1[[#This Row],[pH Score]]*0.15) + (Table1[[#This Row],[Dissolved Oxygen Score]]*0.1)</f>
        <v>3.069</v>
      </c>
      <c r="AI1915">
        <v>2021</v>
      </c>
    </row>
    <row r="1916" spans="1:35">
      <c r="A1916">
        <v>4915</v>
      </c>
      <c r="B1916" t="s">
        <v>838</v>
      </c>
      <c r="C1916" t="s">
        <v>825</v>
      </c>
      <c r="D1916" t="s">
        <v>2</v>
      </c>
      <c r="E1916">
        <v>23</v>
      </c>
      <c r="F1916">
        <v>28</v>
      </c>
      <c r="G1916">
        <f>(Table1[[#This Row],[Min Temperature]]+Table1[[#This Row],[Max Temperature]])/2</f>
        <v>25.5</v>
      </c>
      <c r="H1916">
        <v>4.5999999999999996</v>
      </c>
      <c r="I1916">
        <v>6.1</v>
      </c>
      <c r="J1916">
        <f>(Table1[[#This Row],[Min Dissolved Oxygen]]+Table1[[#This Row],[Max Dissolved Oxygen]])/2</f>
        <v>5.35</v>
      </c>
      <c r="K1916">
        <v>7.1</v>
      </c>
      <c r="L1916">
        <v>8.1</v>
      </c>
      <c r="M1916">
        <f>(Table1[[#This Row],[Min pH]]+Table1[[#This Row],[Max pH]])/2</f>
        <v>7.6</v>
      </c>
      <c r="N1916">
        <v>931</v>
      </c>
      <c r="O1916">
        <v>1702</v>
      </c>
      <c r="P1916">
        <f>(Table1[[#This Row],[Min Conductivity]]+Table1[[#This Row],[Max Conductivity]])/2</f>
        <v>1316.5</v>
      </c>
      <c r="Q1916">
        <v>1.8</v>
      </c>
      <c r="R1916">
        <v>3</v>
      </c>
      <c r="S1916">
        <f>(Table1[[#This Row],[Min BOD]]+Table1[[#This Row],[Max BOD]])/2</f>
        <v>2.4</v>
      </c>
      <c r="T1916">
        <v>0.42</v>
      </c>
      <c r="U1916">
        <v>2.94</v>
      </c>
      <c r="V1916">
        <f>(Table1[[#This Row],[Min Nitrate N + Nitrite N]]+Table1[[#This Row],[Max Nitrate N + Nitrite N]])/2</f>
        <v>1.68</v>
      </c>
      <c r="W1916">
        <v>180</v>
      </c>
      <c r="X1916">
        <v>629</v>
      </c>
      <c r="Y1916">
        <f>(Table1[[#This Row],[Min Fecal Coliform]]+Table1[[#This Row],[Max Fecal Coliform]])/2</f>
        <v>404.5</v>
      </c>
      <c r="Z1916">
        <v>430</v>
      </c>
      <c r="AA1916">
        <v>1046</v>
      </c>
      <c r="AB1916">
        <f>(Table1[[#This Row],[Min Total Coliform]]+Table1[[#This Row],[Max Total Coliform]])/2</f>
        <v>738</v>
      </c>
      <c r="AC1916">
        <f>MIN(10, (Table1[[#This Row],[Avg BOD]]/4)*10)</f>
        <v>6</v>
      </c>
      <c r="AD1916">
        <f>MIN(10, (Table1[[#This Row],[Avg Fecal Coliform]]/600)*10)</f>
        <v>6.7416666666666671</v>
      </c>
      <c r="AE1916">
        <f>MIN(10, (Table1[[#This Row],[Avg Nitrate N + Nitrite N]]/10)*10)</f>
        <v>1.6799999999999997</v>
      </c>
      <c r="AF1916">
        <f>IF(OR(Table1[[#This Row],[Avg pH]]&lt;6.5,Table1[[#This Row],[Avg pH]]&gt;8.5),10,0)</f>
        <v>0</v>
      </c>
      <c r="AG1916">
        <f>MAX(0, 10-(2*Table1[[#This Row],[Avg Dissolved Oxygen]]))</f>
        <v>0</v>
      </c>
      <c r="AH1916">
        <f>(Table1[[#This Row],[Fecal Score]]*0.3) + (Table1[[#This Row],[BOD Score]]*0.25) + (Table1[[#This Row],[Nitrate Score]]*0.2) + (Table1[[#This Row],[pH Score]]*0.15) + (Table1[[#This Row],[Dissolved Oxygen Score]]*0.1)</f>
        <v>3.8584999999999998</v>
      </c>
      <c r="AI1916">
        <v>2021</v>
      </c>
    </row>
    <row r="1917" spans="1:35">
      <c r="A1917">
        <v>4928</v>
      </c>
      <c r="B1917" t="s">
        <v>719</v>
      </c>
      <c r="C1917" t="s">
        <v>825</v>
      </c>
      <c r="D1917" t="s">
        <v>2</v>
      </c>
      <c r="E1917">
        <v>26</v>
      </c>
      <c r="F1917">
        <v>32</v>
      </c>
      <c r="G1917">
        <f>(Table1[[#This Row],[Min Temperature]]+Table1[[#This Row],[Max Temperature]])/2</f>
        <v>29</v>
      </c>
      <c r="H1917">
        <v>0.3</v>
      </c>
      <c r="I1917">
        <v>7.5</v>
      </c>
      <c r="J1917">
        <f>(Table1[[#This Row],[Min Dissolved Oxygen]]+Table1[[#This Row],[Max Dissolved Oxygen]])/2</f>
        <v>3.9</v>
      </c>
      <c r="K1917">
        <v>6.6</v>
      </c>
      <c r="L1917">
        <v>7.7</v>
      </c>
      <c r="M1917">
        <f>(Table1[[#This Row],[Min pH]]+Table1[[#This Row],[Max pH]])/2</f>
        <v>7.15</v>
      </c>
      <c r="N1917">
        <v>620</v>
      </c>
      <c r="O1917">
        <v>1450</v>
      </c>
      <c r="P1917">
        <f>(Table1[[#This Row],[Min Conductivity]]+Table1[[#This Row],[Max Conductivity]])/2</f>
        <v>1035</v>
      </c>
      <c r="Q1917">
        <v>1.9</v>
      </c>
      <c r="R1917">
        <v>54</v>
      </c>
      <c r="S1917">
        <f>(Table1[[#This Row],[Min BOD]]+Table1[[#This Row],[Max BOD]])/2</f>
        <v>27.95</v>
      </c>
      <c r="T1917">
        <v>1.96</v>
      </c>
      <c r="U1917">
        <v>6.09</v>
      </c>
      <c r="V1917">
        <f>(Table1[[#This Row],[Min Nitrate N + Nitrite N]]+Table1[[#This Row],[Max Nitrate N + Nitrite N]])/2</f>
        <v>4.0250000000000004</v>
      </c>
      <c r="W1917">
        <v>21</v>
      </c>
      <c r="X1917">
        <v>39</v>
      </c>
      <c r="Y1917">
        <f>(Table1[[#This Row],[Min Fecal Coliform]]+Table1[[#This Row],[Max Fecal Coliform]])/2</f>
        <v>30</v>
      </c>
      <c r="Z1917">
        <v>240</v>
      </c>
      <c r="AA1917">
        <v>2400</v>
      </c>
      <c r="AB1917">
        <f>(Table1[[#This Row],[Min Total Coliform]]+Table1[[#This Row],[Max Total Coliform]])/2</f>
        <v>1320</v>
      </c>
      <c r="AC1917">
        <f>MIN(10, (Table1[[#This Row],[Avg BOD]]/4)*10)</f>
        <v>10</v>
      </c>
      <c r="AD1917">
        <f>MIN(10, (Table1[[#This Row],[Avg Fecal Coliform]]/600)*10)</f>
        <v>0.5</v>
      </c>
      <c r="AE1917">
        <f>MIN(10, (Table1[[#This Row],[Avg Nitrate N + Nitrite N]]/10)*10)</f>
        <v>4.0250000000000004</v>
      </c>
      <c r="AF1917">
        <f>IF(OR(Table1[[#This Row],[Avg pH]]&lt;6.5,Table1[[#This Row],[Avg pH]]&gt;8.5),10,0)</f>
        <v>0</v>
      </c>
      <c r="AG1917">
        <f>MAX(0, 10-(2*Table1[[#This Row],[Avg Dissolved Oxygen]]))</f>
        <v>2.2000000000000002</v>
      </c>
      <c r="AH1917">
        <f>(Table1[[#This Row],[Fecal Score]]*0.3) + (Table1[[#This Row],[BOD Score]]*0.25) + (Table1[[#This Row],[Nitrate Score]]*0.2) + (Table1[[#This Row],[pH Score]]*0.15) + (Table1[[#This Row],[Dissolved Oxygen Score]]*0.1)</f>
        <v>3.6750000000000003</v>
      </c>
      <c r="AI1917">
        <v>2021</v>
      </c>
    </row>
    <row r="1918" spans="1:35">
      <c r="A1918">
        <v>4923</v>
      </c>
      <c r="B1918" t="s">
        <v>839</v>
      </c>
      <c r="C1918" t="s">
        <v>825</v>
      </c>
      <c r="D1918" t="s">
        <v>2</v>
      </c>
      <c r="E1918">
        <v>22</v>
      </c>
      <c r="F1918">
        <v>27</v>
      </c>
      <c r="G1918">
        <f>(Table1[[#This Row],[Min Temperature]]+Table1[[#This Row],[Max Temperature]])/2</f>
        <v>24.5</v>
      </c>
      <c r="H1918">
        <v>5.0999999999999996</v>
      </c>
      <c r="I1918">
        <v>6.4</v>
      </c>
      <c r="J1918">
        <f>(Table1[[#This Row],[Min Dissolved Oxygen]]+Table1[[#This Row],[Max Dissolved Oxygen]])/2</f>
        <v>5.75</v>
      </c>
      <c r="K1918">
        <v>6.8</v>
      </c>
      <c r="L1918">
        <v>7.9</v>
      </c>
      <c r="M1918">
        <f>(Table1[[#This Row],[Min pH]]+Table1[[#This Row],[Max pH]])/2</f>
        <v>7.35</v>
      </c>
      <c r="N1918">
        <v>357</v>
      </c>
      <c r="O1918">
        <v>1210</v>
      </c>
      <c r="P1918">
        <f>(Table1[[#This Row],[Min Conductivity]]+Table1[[#This Row],[Max Conductivity]])/2</f>
        <v>783.5</v>
      </c>
      <c r="Q1918">
        <v>1.2</v>
      </c>
      <c r="R1918">
        <v>2.7</v>
      </c>
      <c r="S1918">
        <f>(Table1[[#This Row],[Min BOD]]+Table1[[#This Row],[Max BOD]])/2</f>
        <v>1.9500000000000002</v>
      </c>
      <c r="T1918">
        <v>0.38</v>
      </c>
      <c r="U1918">
        <v>2.34</v>
      </c>
      <c r="V1918">
        <f>(Table1[[#This Row],[Min Nitrate N + Nitrite N]]+Table1[[#This Row],[Max Nitrate N + Nitrite N]])/2</f>
        <v>1.3599999999999999</v>
      </c>
      <c r="W1918">
        <v>41</v>
      </c>
      <c r="X1918">
        <v>356</v>
      </c>
      <c r="Y1918">
        <f>(Table1[[#This Row],[Min Fecal Coliform]]+Table1[[#This Row],[Max Fecal Coliform]])/2</f>
        <v>198.5</v>
      </c>
      <c r="Z1918">
        <v>220</v>
      </c>
      <c r="AA1918">
        <v>840</v>
      </c>
      <c r="AB1918">
        <f>(Table1[[#This Row],[Min Total Coliform]]+Table1[[#This Row],[Max Total Coliform]])/2</f>
        <v>530</v>
      </c>
      <c r="AC1918">
        <f>MIN(10, (Table1[[#This Row],[Avg BOD]]/4)*10)</f>
        <v>4.875</v>
      </c>
      <c r="AD1918">
        <f>MIN(10, (Table1[[#This Row],[Avg Fecal Coliform]]/600)*10)</f>
        <v>3.3083333333333331</v>
      </c>
      <c r="AE1918">
        <f>MIN(10, (Table1[[#This Row],[Avg Nitrate N + Nitrite N]]/10)*10)</f>
        <v>1.3599999999999999</v>
      </c>
      <c r="AF1918">
        <f>IF(OR(Table1[[#This Row],[Avg pH]]&lt;6.5,Table1[[#This Row],[Avg pH]]&gt;8.5),10,0)</f>
        <v>0</v>
      </c>
      <c r="AG1918">
        <f>MAX(0, 10-(2*Table1[[#This Row],[Avg Dissolved Oxygen]]))</f>
        <v>0</v>
      </c>
      <c r="AH1918">
        <f>(Table1[[#This Row],[Fecal Score]]*0.3) + (Table1[[#This Row],[BOD Score]]*0.25) + (Table1[[#This Row],[Nitrate Score]]*0.2) + (Table1[[#This Row],[pH Score]]*0.15) + (Table1[[#This Row],[Dissolved Oxygen Score]]*0.1)</f>
        <v>2.4832499999999995</v>
      </c>
      <c r="AI1918">
        <v>2021</v>
      </c>
    </row>
    <row r="1919" spans="1:35">
      <c r="A1919">
        <v>4920</v>
      </c>
      <c r="B1919" t="s">
        <v>840</v>
      </c>
      <c r="C1919" t="s">
        <v>825</v>
      </c>
      <c r="D1919" t="s">
        <v>2</v>
      </c>
      <c r="E1919">
        <v>21</v>
      </c>
      <c r="F1919">
        <v>29</v>
      </c>
      <c r="G1919">
        <f>(Table1[[#This Row],[Min Temperature]]+Table1[[#This Row],[Max Temperature]])/2</f>
        <v>25</v>
      </c>
      <c r="H1919">
        <v>5.2</v>
      </c>
      <c r="I1919">
        <v>6.5</v>
      </c>
      <c r="J1919">
        <f>(Table1[[#This Row],[Min Dissolved Oxygen]]+Table1[[#This Row],[Max Dissolved Oxygen]])/2</f>
        <v>5.85</v>
      </c>
      <c r="K1919">
        <v>7.2</v>
      </c>
      <c r="L1919">
        <v>7.9</v>
      </c>
      <c r="M1919">
        <f>(Table1[[#This Row],[Min pH]]+Table1[[#This Row],[Max pH]])/2</f>
        <v>7.5500000000000007</v>
      </c>
      <c r="N1919">
        <v>480</v>
      </c>
      <c r="O1919">
        <v>795</v>
      </c>
      <c r="P1919">
        <f>(Table1[[#This Row],[Min Conductivity]]+Table1[[#This Row],[Max Conductivity]])/2</f>
        <v>637.5</v>
      </c>
      <c r="Q1919">
        <v>1</v>
      </c>
      <c r="R1919">
        <v>1.8</v>
      </c>
      <c r="S1919">
        <f>(Table1[[#This Row],[Min BOD]]+Table1[[#This Row],[Max BOD]])/2</f>
        <v>1.4</v>
      </c>
      <c r="T1919">
        <v>0.34</v>
      </c>
      <c r="U1919">
        <v>0.94</v>
      </c>
      <c r="V1919">
        <f>(Table1[[#This Row],[Min Nitrate N + Nitrite N]]+Table1[[#This Row],[Max Nitrate N + Nitrite N]])/2</f>
        <v>0.64</v>
      </c>
      <c r="W1919">
        <v>25</v>
      </c>
      <c r="X1919">
        <v>373</v>
      </c>
      <c r="Y1919">
        <f>(Table1[[#This Row],[Min Fecal Coliform]]+Table1[[#This Row],[Max Fecal Coliform]])/2</f>
        <v>199</v>
      </c>
      <c r="Z1919">
        <v>240</v>
      </c>
      <c r="AA1919">
        <v>594</v>
      </c>
      <c r="AB1919">
        <f>(Table1[[#This Row],[Min Total Coliform]]+Table1[[#This Row],[Max Total Coliform]])/2</f>
        <v>417</v>
      </c>
      <c r="AC1919">
        <f>MIN(10, (Table1[[#This Row],[Avg BOD]]/4)*10)</f>
        <v>3.5</v>
      </c>
      <c r="AD1919">
        <f>MIN(10, (Table1[[#This Row],[Avg Fecal Coliform]]/600)*10)</f>
        <v>3.3166666666666664</v>
      </c>
      <c r="AE1919">
        <f>MIN(10, (Table1[[#This Row],[Avg Nitrate N + Nitrite N]]/10)*10)</f>
        <v>0.64</v>
      </c>
      <c r="AF1919">
        <f>IF(OR(Table1[[#This Row],[Avg pH]]&lt;6.5,Table1[[#This Row],[Avg pH]]&gt;8.5),10,0)</f>
        <v>0</v>
      </c>
      <c r="AG1919">
        <f>MAX(0, 10-(2*Table1[[#This Row],[Avg Dissolved Oxygen]]))</f>
        <v>0</v>
      </c>
      <c r="AH1919">
        <f>(Table1[[#This Row],[Fecal Score]]*0.3) + (Table1[[#This Row],[BOD Score]]*0.25) + (Table1[[#This Row],[Nitrate Score]]*0.2) + (Table1[[#This Row],[pH Score]]*0.15) + (Table1[[#This Row],[Dissolved Oxygen Score]]*0.1)</f>
        <v>1.9979999999999998</v>
      </c>
      <c r="AI1919">
        <v>2021</v>
      </c>
    </row>
    <row r="1920" spans="1:35">
      <c r="A1920">
        <v>4927</v>
      </c>
      <c r="B1920" t="s">
        <v>841</v>
      </c>
      <c r="C1920" t="s">
        <v>825</v>
      </c>
      <c r="D1920" t="s">
        <v>2</v>
      </c>
      <c r="E1920">
        <v>25</v>
      </c>
      <c r="F1920">
        <v>32</v>
      </c>
      <c r="G1920">
        <f>(Table1[[#This Row],[Min Temperature]]+Table1[[#This Row],[Max Temperature]])/2</f>
        <v>28.5</v>
      </c>
      <c r="H1920">
        <v>4.0999999999999996</v>
      </c>
      <c r="I1920">
        <v>8</v>
      </c>
      <c r="J1920">
        <f>(Table1[[#This Row],[Min Dissolved Oxygen]]+Table1[[#This Row],[Max Dissolved Oxygen]])/2</f>
        <v>6.05</v>
      </c>
      <c r="K1920">
        <v>7</v>
      </c>
      <c r="L1920">
        <v>8.1999999999999993</v>
      </c>
      <c r="M1920">
        <f>(Table1[[#This Row],[Min pH]]+Table1[[#This Row],[Max pH]])/2</f>
        <v>7.6</v>
      </c>
      <c r="N1920">
        <v>216</v>
      </c>
      <c r="O1920">
        <v>392</v>
      </c>
      <c r="P1920">
        <f>(Table1[[#This Row],[Min Conductivity]]+Table1[[#This Row],[Max Conductivity]])/2</f>
        <v>304</v>
      </c>
      <c r="Q1920">
        <v>1.2</v>
      </c>
      <c r="R1920">
        <v>2.4</v>
      </c>
      <c r="S1920">
        <f>(Table1[[#This Row],[Min BOD]]+Table1[[#This Row],[Max BOD]])/2</f>
        <v>1.7999999999999998</v>
      </c>
      <c r="T1920">
        <v>0.34</v>
      </c>
      <c r="U1920">
        <v>2.29</v>
      </c>
      <c r="V1920">
        <f>(Table1[[#This Row],[Min Nitrate N + Nitrite N]]+Table1[[#This Row],[Max Nitrate N + Nitrite N]])/2</f>
        <v>1.3149999999999999</v>
      </c>
      <c r="W1920">
        <v>3</v>
      </c>
      <c r="X1920">
        <v>4</v>
      </c>
      <c r="Y1920">
        <f>(Table1[[#This Row],[Min Fecal Coliform]]+Table1[[#This Row],[Max Fecal Coliform]])/2</f>
        <v>3.5</v>
      </c>
      <c r="Z1920">
        <v>39</v>
      </c>
      <c r="AA1920">
        <v>75</v>
      </c>
      <c r="AB1920">
        <f>(Table1[[#This Row],[Min Total Coliform]]+Table1[[#This Row],[Max Total Coliform]])/2</f>
        <v>57</v>
      </c>
      <c r="AC1920">
        <f>MIN(10, (Table1[[#This Row],[Avg BOD]]/4)*10)</f>
        <v>4.5</v>
      </c>
      <c r="AD1920">
        <f>MIN(10, (Table1[[#This Row],[Avg Fecal Coliform]]/600)*10)</f>
        <v>5.8333333333333334E-2</v>
      </c>
      <c r="AE1920">
        <f>MIN(10, (Table1[[#This Row],[Avg Nitrate N + Nitrite N]]/10)*10)</f>
        <v>1.3149999999999999</v>
      </c>
      <c r="AF1920">
        <f>IF(OR(Table1[[#This Row],[Avg pH]]&lt;6.5,Table1[[#This Row],[Avg pH]]&gt;8.5),10,0)</f>
        <v>0</v>
      </c>
      <c r="AG1920">
        <f>MAX(0, 10-(2*Table1[[#This Row],[Avg Dissolved Oxygen]]))</f>
        <v>0</v>
      </c>
      <c r="AH1920">
        <f>(Table1[[#This Row],[Fecal Score]]*0.3) + (Table1[[#This Row],[BOD Score]]*0.25) + (Table1[[#This Row],[Nitrate Score]]*0.2) + (Table1[[#This Row],[pH Score]]*0.15) + (Table1[[#This Row],[Dissolved Oxygen Score]]*0.1)</f>
        <v>1.4055</v>
      </c>
      <c r="AI1920">
        <v>2021</v>
      </c>
    </row>
    <row r="1921" spans="1:35">
      <c r="A1921">
        <v>4929</v>
      </c>
      <c r="B1921" t="s">
        <v>842</v>
      </c>
      <c r="C1921" t="s">
        <v>825</v>
      </c>
      <c r="D1921" t="s">
        <v>2</v>
      </c>
      <c r="E1921">
        <v>25</v>
      </c>
      <c r="F1921">
        <v>29</v>
      </c>
      <c r="G1921">
        <f>(Table1[[#This Row],[Min Temperature]]+Table1[[#This Row],[Max Temperature]])/2</f>
        <v>27</v>
      </c>
      <c r="H1921">
        <v>2.2999999999999998</v>
      </c>
      <c r="I1921">
        <v>8</v>
      </c>
      <c r="J1921">
        <f>(Table1[[#This Row],[Min Dissolved Oxygen]]+Table1[[#This Row],[Max Dissolved Oxygen]])/2</f>
        <v>5.15</v>
      </c>
      <c r="K1921">
        <v>7</v>
      </c>
      <c r="L1921">
        <v>8</v>
      </c>
      <c r="M1921">
        <f>(Table1[[#This Row],[Min pH]]+Table1[[#This Row],[Max pH]])/2</f>
        <v>7.5</v>
      </c>
      <c r="N1921">
        <v>730</v>
      </c>
      <c r="O1921">
        <v>39600</v>
      </c>
      <c r="P1921">
        <f>(Table1[[#This Row],[Min Conductivity]]+Table1[[#This Row],[Max Conductivity]])/2</f>
        <v>20165</v>
      </c>
      <c r="Q1921">
        <v>1.8</v>
      </c>
      <c r="R1921">
        <v>5.8</v>
      </c>
      <c r="S1921">
        <f>(Table1[[#This Row],[Min BOD]]+Table1[[#This Row],[Max BOD]])/2</f>
        <v>3.8</v>
      </c>
      <c r="T1921">
        <v>0.46</v>
      </c>
      <c r="U1921">
        <v>3.02</v>
      </c>
      <c r="V1921">
        <f>(Table1[[#This Row],[Min Nitrate N + Nitrite N]]+Table1[[#This Row],[Max Nitrate N + Nitrite N]])/2</f>
        <v>1.74</v>
      </c>
      <c r="W1921">
        <v>4</v>
      </c>
      <c r="X1921">
        <v>15</v>
      </c>
      <c r="Y1921">
        <f>(Table1[[#This Row],[Min Fecal Coliform]]+Table1[[#This Row],[Max Fecal Coliform]])/2</f>
        <v>9.5</v>
      </c>
      <c r="Z1921">
        <v>49</v>
      </c>
      <c r="AA1921">
        <v>150</v>
      </c>
      <c r="AB1921">
        <f>(Table1[[#This Row],[Min Total Coliform]]+Table1[[#This Row],[Max Total Coliform]])/2</f>
        <v>99.5</v>
      </c>
      <c r="AC1921">
        <f>MIN(10, (Table1[[#This Row],[Avg BOD]]/4)*10)</f>
        <v>9.5</v>
      </c>
      <c r="AD1921">
        <f>MIN(10, (Table1[[#This Row],[Avg Fecal Coliform]]/600)*10)</f>
        <v>0.15833333333333335</v>
      </c>
      <c r="AE1921">
        <f>MIN(10, (Table1[[#This Row],[Avg Nitrate N + Nitrite N]]/10)*10)</f>
        <v>1.7399999999999998</v>
      </c>
      <c r="AF1921">
        <f>IF(OR(Table1[[#This Row],[Avg pH]]&lt;6.5,Table1[[#This Row],[Avg pH]]&gt;8.5),10,0)</f>
        <v>0</v>
      </c>
      <c r="AG1921">
        <f>MAX(0, 10-(2*Table1[[#This Row],[Avg Dissolved Oxygen]]))</f>
        <v>0</v>
      </c>
      <c r="AH1921">
        <f>(Table1[[#This Row],[Fecal Score]]*0.3) + (Table1[[#This Row],[BOD Score]]*0.25) + (Table1[[#This Row],[Nitrate Score]]*0.2) + (Table1[[#This Row],[pH Score]]*0.15) + (Table1[[#This Row],[Dissolved Oxygen Score]]*0.1)</f>
        <v>2.7704999999999997</v>
      </c>
      <c r="AI1921">
        <v>2021</v>
      </c>
    </row>
    <row r="1922" spans="1:35">
      <c r="A1922">
        <v>4935</v>
      </c>
      <c r="B1922" t="s">
        <v>843</v>
      </c>
      <c r="C1922" t="s">
        <v>825</v>
      </c>
      <c r="D1922" t="s">
        <v>2</v>
      </c>
      <c r="E1922">
        <v>21</v>
      </c>
      <c r="F1922">
        <v>24</v>
      </c>
      <c r="G1922">
        <f>(Table1[[#This Row],[Min Temperature]]+Table1[[#This Row],[Max Temperature]])/2</f>
        <v>22.5</v>
      </c>
      <c r="H1922">
        <v>6.4</v>
      </c>
      <c r="I1922">
        <v>7.6</v>
      </c>
      <c r="J1922">
        <f>(Table1[[#This Row],[Min Dissolved Oxygen]]+Table1[[#This Row],[Max Dissolved Oxygen]])/2</f>
        <v>7</v>
      </c>
      <c r="K1922">
        <v>7</v>
      </c>
      <c r="L1922">
        <v>8.4</v>
      </c>
      <c r="M1922">
        <f>(Table1[[#This Row],[Min pH]]+Table1[[#This Row],[Max pH]])/2</f>
        <v>7.7</v>
      </c>
      <c r="N1922">
        <v>641</v>
      </c>
      <c r="O1922">
        <v>937</v>
      </c>
      <c r="P1922">
        <f>(Table1[[#This Row],[Min Conductivity]]+Table1[[#This Row],[Max Conductivity]])/2</f>
        <v>789</v>
      </c>
      <c r="Q1922">
        <v>2.6</v>
      </c>
      <c r="R1922">
        <v>4.4000000000000004</v>
      </c>
      <c r="S1922">
        <f>(Table1[[#This Row],[Min BOD]]+Table1[[#This Row],[Max BOD]])/2</f>
        <v>3.5</v>
      </c>
      <c r="T1922">
        <v>1.27</v>
      </c>
      <c r="U1922">
        <v>4.5199999999999996</v>
      </c>
      <c r="V1922">
        <f>(Table1[[#This Row],[Min Nitrate N + Nitrite N]]+Table1[[#This Row],[Max Nitrate N + Nitrite N]])/2</f>
        <v>2.8949999999999996</v>
      </c>
      <c r="W1922">
        <v>3</v>
      </c>
      <c r="X1922">
        <v>4</v>
      </c>
      <c r="Y1922">
        <f>(Table1[[#This Row],[Min Fecal Coliform]]+Table1[[#This Row],[Max Fecal Coliform]])/2</f>
        <v>3.5</v>
      </c>
      <c r="Z1922">
        <v>150</v>
      </c>
      <c r="AA1922">
        <v>2400</v>
      </c>
      <c r="AB1922">
        <f>(Table1[[#This Row],[Min Total Coliform]]+Table1[[#This Row],[Max Total Coliform]])/2</f>
        <v>1275</v>
      </c>
      <c r="AC1922">
        <f>MIN(10, (Table1[[#This Row],[Avg BOD]]/4)*10)</f>
        <v>8.75</v>
      </c>
      <c r="AD1922">
        <f>MIN(10, (Table1[[#This Row],[Avg Fecal Coliform]]/600)*10)</f>
        <v>5.8333333333333334E-2</v>
      </c>
      <c r="AE1922">
        <f>MIN(10, (Table1[[#This Row],[Avg Nitrate N + Nitrite N]]/10)*10)</f>
        <v>2.8949999999999996</v>
      </c>
      <c r="AF1922">
        <f>IF(OR(Table1[[#This Row],[Avg pH]]&lt;6.5,Table1[[#This Row],[Avg pH]]&gt;8.5),10,0)</f>
        <v>0</v>
      </c>
      <c r="AG1922">
        <f>MAX(0, 10-(2*Table1[[#This Row],[Avg Dissolved Oxygen]]))</f>
        <v>0</v>
      </c>
      <c r="AH1922">
        <f>(Table1[[#This Row],[Fecal Score]]*0.3) + (Table1[[#This Row],[BOD Score]]*0.25) + (Table1[[#This Row],[Nitrate Score]]*0.2) + (Table1[[#This Row],[pH Score]]*0.15) + (Table1[[#This Row],[Dissolved Oxygen Score]]*0.1)</f>
        <v>2.7839999999999998</v>
      </c>
      <c r="AI1922">
        <v>2021</v>
      </c>
    </row>
    <row r="1923" spans="1:35">
      <c r="A1923">
        <v>4932</v>
      </c>
      <c r="B1923" t="s">
        <v>844</v>
      </c>
      <c r="C1923" t="s">
        <v>825</v>
      </c>
      <c r="D1923" t="s">
        <v>2</v>
      </c>
      <c r="E1923">
        <v>23</v>
      </c>
      <c r="F1923">
        <v>28</v>
      </c>
      <c r="G1923">
        <f>(Table1[[#This Row],[Min Temperature]]+Table1[[#This Row],[Max Temperature]])/2</f>
        <v>25.5</v>
      </c>
      <c r="H1923">
        <v>2.2000000000000002</v>
      </c>
      <c r="I1923">
        <v>8.1999999999999993</v>
      </c>
      <c r="J1923">
        <f>(Table1[[#This Row],[Min Dissolved Oxygen]]+Table1[[#This Row],[Max Dissolved Oxygen]])/2</f>
        <v>5.1999999999999993</v>
      </c>
      <c r="K1923">
        <v>7.1</v>
      </c>
      <c r="L1923">
        <v>8</v>
      </c>
      <c r="M1923">
        <f>(Table1[[#This Row],[Min pH]]+Table1[[#This Row],[Max pH]])/2</f>
        <v>7.55</v>
      </c>
      <c r="N1923">
        <v>185</v>
      </c>
      <c r="O1923">
        <v>1175</v>
      </c>
      <c r="P1923">
        <f>(Table1[[#This Row],[Min Conductivity]]+Table1[[#This Row],[Max Conductivity]])/2</f>
        <v>680</v>
      </c>
      <c r="Q1923">
        <v>1.4</v>
      </c>
      <c r="R1923">
        <v>2.8</v>
      </c>
      <c r="S1923">
        <f>(Table1[[#This Row],[Min BOD]]+Table1[[#This Row],[Max BOD]])/2</f>
        <v>2.0999999999999996</v>
      </c>
      <c r="T1923">
        <v>0.42</v>
      </c>
      <c r="U1923">
        <v>2.29</v>
      </c>
      <c r="V1923">
        <f>(Table1[[#This Row],[Min Nitrate N + Nitrite N]]+Table1[[#This Row],[Max Nitrate N + Nitrite N]])/2</f>
        <v>1.355</v>
      </c>
      <c r="W1923">
        <v>4</v>
      </c>
      <c r="X1923">
        <v>7</v>
      </c>
      <c r="Y1923">
        <f>(Table1[[#This Row],[Min Fecal Coliform]]+Table1[[#This Row],[Max Fecal Coliform]])/2</f>
        <v>5.5</v>
      </c>
      <c r="Z1923">
        <v>43</v>
      </c>
      <c r="AA1923">
        <v>93</v>
      </c>
      <c r="AB1923">
        <f>(Table1[[#This Row],[Min Total Coliform]]+Table1[[#This Row],[Max Total Coliform]])/2</f>
        <v>68</v>
      </c>
      <c r="AC1923">
        <f>MIN(10, (Table1[[#This Row],[Avg BOD]]/4)*10)</f>
        <v>5.2499999999999991</v>
      </c>
      <c r="AD1923">
        <f>MIN(10, (Table1[[#This Row],[Avg Fecal Coliform]]/600)*10)</f>
        <v>9.1666666666666674E-2</v>
      </c>
      <c r="AE1923">
        <f>MIN(10, (Table1[[#This Row],[Avg Nitrate N + Nitrite N]]/10)*10)</f>
        <v>1.355</v>
      </c>
      <c r="AF1923">
        <f>IF(OR(Table1[[#This Row],[Avg pH]]&lt;6.5,Table1[[#This Row],[Avg pH]]&gt;8.5),10,0)</f>
        <v>0</v>
      </c>
      <c r="AG1923">
        <f>MAX(0, 10-(2*Table1[[#This Row],[Avg Dissolved Oxygen]]))</f>
        <v>0</v>
      </c>
      <c r="AH1923">
        <f>(Table1[[#This Row],[Fecal Score]]*0.3) + (Table1[[#This Row],[BOD Score]]*0.25) + (Table1[[#This Row],[Nitrate Score]]*0.2) + (Table1[[#This Row],[pH Score]]*0.15) + (Table1[[#This Row],[Dissolved Oxygen Score]]*0.1)</f>
        <v>1.6109999999999998</v>
      </c>
      <c r="AI1923">
        <v>2021</v>
      </c>
    </row>
    <row r="1924" spans="1:35">
      <c r="A1924">
        <v>3785</v>
      </c>
      <c r="B1924" t="s">
        <v>750</v>
      </c>
      <c r="C1924" t="s">
        <v>1</v>
      </c>
      <c r="D1924" t="s">
        <v>5</v>
      </c>
      <c r="E1924">
        <v>24</v>
      </c>
      <c r="F1924">
        <v>24</v>
      </c>
      <c r="G1924">
        <f>(Table1[[#This Row],[Min Temperature]]+Table1[[#This Row],[Max Temperature]])/2</f>
        <v>24</v>
      </c>
      <c r="H1924">
        <v>1</v>
      </c>
      <c r="I1924">
        <v>1</v>
      </c>
      <c r="J1924">
        <f>(Table1[[#This Row],[Min Dissolved Oxygen]]+Table1[[#This Row],[Max Dissolved Oxygen]])/2</f>
        <v>1</v>
      </c>
      <c r="K1924">
        <v>7.7</v>
      </c>
      <c r="L1924">
        <v>7.8</v>
      </c>
      <c r="M1924">
        <f>(Table1[[#This Row],[Min pH]]+Table1[[#This Row],[Max pH]])/2</f>
        <v>7.75</v>
      </c>
      <c r="N1924">
        <v>278</v>
      </c>
      <c r="O1924">
        <v>282</v>
      </c>
      <c r="P1924">
        <f>(Table1[[#This Row],[Min Conductivity]]+Table1[[#This Row],[Max Conductivity]])/2</f>
        <v>280</v>
      </c>
      <c r="Q1924">
        <v>2.2999999999999998</v>
      </c>
      <c r="R1924">
        <v>2.4</v>
      </c>
      <c r="S1924">
        <f>(Table1[[#This Row],[Min BOD]]+Table1[[#This Row],[Max BOD]])/2</f>
        <v>2.3499999999999996</v>
      </c>
      <c r="T1924">
        <v>1</v>
      </c>
      <c r="U1924">
        <v>1</v>
      </c>
      <c r="V1924">
        <f>(Table1[[#This Row],[Min Nitrate N + Nitrite N]]+Table1[[#This Row],[Max Nitrate N + Nitrite N]])/2</f>
        <v>1</v>
      </c>
      <c r="W1924">
        <v>2</v>
      </c>
      <c r="X1924">
        <v>2</v>
      </c>
      <c r="Y1924">
        <f>(Table1[[#This Row],[Min Fecal Coliform]]+Table1[[#This Row],[Max Fecal Coliform]])/2</f>
        <v>2</v>
      </c>
      <c r="Z1924">
        <v>2</v>
      </c>
      <c r="AA1924">
        <v>2</v>
      </c>
      <c r="AB1924">
        <f>(Table1[[#This Row],[Min Total Coliform]]+Table1[[#This Row],[Max Total Coliform]])/2</f>
        <v>2</v>
      </c>
      <c r="AC1924">
        <f>MIN(10, (Table1[[#This Row],[Avg BOD]]/4)*10)</f>
        <v>5.8749999999999991</v>
      </c>
      <c r="AD1924">
        <f>MIN(10, (Table1[[#This Row],[Avg Fecal Coliform]]/600)*10)</f>
        <v>3.3333333333333333E-2</v>
      </c>
      <c r="AE1924">
        <f>MIN(10, (Table1[[#This Row],[Avg Nitrate N + Nitrite N]]/10)*10)</f>
        <v>1</v>
      </c>
      <c r="AF1924">
        <f>IF(OR(Table1[[#This Row],[Avg pH]]&lt;6.5,Table1[[#This Row],[Avg pH]]&gt;8.5),10,0)</f>
        <v>0</v>
      </c>
      <c r="AG1924">
        <f>MAX(0, 10-(2*Table1[[#This Row],[Avg Dissolved Oxygen]]))</f>
        <v>8</v>
      </c>
      <c r="AH1924">
        <f>(Table1[[#This Row],[Fecal Score]]*0.3) + (Table1[[#This Row],[BOD Score]]*0.25) + (Table1[[#This Row],[Nitrate Score]]*0.2) + (Table1[[#This Row],[pH Score]]*0.15) + (Table1[[#This Row],[Dissolved Oxygen Score]]*0.1)</f>
        <v>2.4787499999999998</v>
      </c>
      <c r="AI1924">
        <v>2021</v>
      </c>
    </row>
    <row r="1925" spans="1:35">
      <c r="A1925">
        <v>3789</v>
      </c>
      <c r="B1925" t="s">
        <v>752</v>
      </c>
      <c r="C1925" t="s">
        <v>1</v>
      </c>
      <c r="D1925" t="s">
        <v>5</v>
      </c>
      <c r="E1925">
        <v>22</v>
      </c>
      <c r="F1925">
        <v>26</v>
      </c>
      <c r="G1925">
        <f>(Table1[[#This Row],[Min Temperature]]+Table1[[#This Row],[Max Temperature]])/2</f>
        <v>24</v>
      </c>
      <c r="H1925">
        <v>3.8</v>
      </c>
      <c r="I1925">
        <v>8.5</v>
      </c>
      <c r="J1925">
        <f>(Table1[[#This Row],[Min Dissolved Oxygen]]+Table1[[#This Row],[Max Dissolved Oxygen]])/2</f>
        <v>6.15</v>
      </c>
      <c r="K1925">
        <v>7</v>
      </c>
      <c r="L1925">
        <v>7.7</v>
      </c>
      <c r="M1925">
        <f>(Table1[[#This Row],[Min pH]]+Table1[[#This Row],[Max pH]])/2</f>
        <v>7.35</v>
      </c>
      <c r="N1925">
        <v>179</v>
      </c>
      <c r="O1925">
        <v>208</v>
      </c>
      <c r="P1925">
        <f>(Table1[[#This Row],[Min Conductivity]]+Table1[[#This Row],[Max Conductivity]])/2</f>
        <v>193.5</v>
      </c>
      <c r="Q1925">
        <v>2</v>
      </c>
      <c r="R1925">
        <v>2.7</v>
      </c>
      <c r="S1925">
        <f>(Table1[[#This Row],[Min BOD]]+Table1[[#This Row],[Max BOD]])/2</f>
        <v>2.35</v>
      </c>
      <c r="T1925">
        <v>0.6</v>
      </c>
      <c r="U1925">
        <v>1.2</v>
      </c>
      <c r="V1925">
        <f>(Table1[[#This Row],[Min Nitrate N + Nitrite N]]+Table1[[#This Row],[Max Nitrate N + Nitrite N]])/2</f>
        <v>0.89999999999999991</v>
      </c>
      <c r="W1925">
        <v>300</v>
      </c>
      <c r="X1925">
        <v>910</v>
      </c>
      <c r="Y1925">
        <f>(Table1[[#This Row],[Min Fecal Coliform]]+Table1[[#This Row],[Max Fecal Coliform]])/2</f>
        <v>605</v>
      </c>
      <c r="Z1925">
        <v>1400</v>
      </c>
      <c r="AA1925">
        <v>2000</v>
      </c>
      <c r="AB1925">
        <f>(Table1[[#This Row],[Min Total Coliform]]+Table1[[#This Row],[Max Total Coliform]])/2</f>
        <v>1700</v>
      </c>
      <c r="AC1925">
        <f>MIN(10, (Table1[[#This Row],[Avg BOD]]/4)*10)</f>
        <v>5.875</v>
      </c>
      <c r="AD1925">
        <f>MIN(10, (Table1[[#This Row],[Avg Fecal Coliform]]/600)*10)</f>
        <v>10</v>
      </c>
      <c r="AE1925">
        <f>MIN(10, (Table1[[#This Row],[Avg Nitrate N + Nitrite N]]/10)*10)</f>
        <v>0.89999999999999991</v>
      </c>
      <c r="AF1925">
        <f>IF(OR(Table1[[#This Row],[Avg pH]]&lt;6.5,Table1[[#This Row],[Avg pH]]&gt;8.5),10,0)</f>
        <v>0</v>
      </c>
      <c r="AG1925">
        <f>MAX(0, 10-(2*Table1[[#This Row],[Avg Dissolved Oxygen]]))</f>
        <v>0</v>
      </c>
      <c r="AH1925">
        <f>(Table1[[#This Row],[Fecal Score]]*0.3) + (Table1[[#This Row],[BOD Score]]*0.25) + (Table1[[#This Row],[Nitrate Score]]*0.2) + (Table1[[#This Row],[pH Score]]*0.15) + (Table1[[#This Row],[Dissolved Oxygen Score]]*0.1)</f>
        <v>4.6487499999999997</v>
      </c>
      <c r="AI1925">
        <v>2021</v>
      </c>
    </row>
    <row r="1926" spans="1:35">
      <c r="A1926">
        <v>3820</v>
      </c>
      <c r="B1926" t="s">
        <v>759</v>
      </c>
      <c r="C1926" t="s">
        <v>1</v>
      </c>
      <c r="D1926" t="s">
        <v>5</v>
      </c>
      <c r="E1926">
        <v>21</v>
      </c>
      <c r="F1926">
        <v>32</v>
      </c>
      <c r="G1926">
        <f>(Table1[[#This Row],[Min Temperature]]+Table1[[#This Row],[Max Temperature]])/2</f>
        <v>26.5</v>
      </c>
      <c r="H1926">
        <v>0.3</v>
      </c>
      <c r="I1926">
        <v>6.3</v>
      </c>
      <c r="J1926">
        <f>(Table1[[#This Row],[Min Dissolved Oxygen]]+Table1[[#This Row],[Max Dissolved Oxygen]])/2</f>
        <v>3.3</v>
      </c>
      <c r="K1926">
        <v>7.3</v>
      </c>
      <c r="L1926">
        <v>7.8</v>
      </c>
      <c r="M1926">
        <f>(Table1[[#This Row],[Min pH]]+Table1[[#This Row],[Max pH]])/2</f>
        <v>7.55</v>
      </c>
      <c r="N1926">
        <v>452</v>
      </c>
      <c r="O1926">
        <v>470</v>
      </c>
      <c r="P1926">
        <f>(Table1[[#This Row],[Min Conductivity]]+Table1[[#This Row],[Max Conductivity]])/2</f>
        <v>461</v>
      </c>
      <c r="Q1926">
        <v>23.6</v>
      </c>
      <c r="R1926">
        <v>29.2</v>
      </c>
      <c r="S1926">
        <f>(Table1[[#This Row],[Min BOD]]+Table1[[#This Row],[Max BOD]])/2</f>
        <v>26.4</v>
      </c>
      <c r="T1926">
        <v>2</v>
      </c>
      <c r="U1926">
        <v>2.8</v>
      </c>
      <c r="V1926">
        <f>(Table1[[#This Row],[Min Nitrate N + Nitrite N]]+Table1[[#This Row],[Max Nitrate N + Nitrite N]])/2</f>
        <v>2.4</v>
      </c>
      <c r="W1926">
        <v>2300</v>
      </c>
      <c r="X1926">
        <v>3900</v>
      </c>
      <c r="Y1926">
        <f>(Table1[[#This Row],[Min Fecal Coliform]]+Table1[[#This Row],[Max Fecal Coliform]])/2</f>
        <v>3100</v>
      </c>
      <c r="Z1926">
        <v>4400</v>
      </c>
      <c r="AA1926">
        <v>6400</v>
      </c>
      <c r="AB1926">
        <f>(Table1[[#This Row],[Min Total Coliform]]+Table1[[#This Row],[Max Total Coliform]])/2</f>
        <v>5400</v>
      </c>
      <c r="AC1926">
        <f>MIN(10, (Table1[[#This Row],[Avg BOD]]/4)*10)</f>
        <v>10</v>
      </c>
      <c r="AD1926">
        <f>MIN(10, (Table1[[#This Row],[Avg Fecal Coliform]]/600)*10)</f>
        <v>10</v>
      </c>
      <c r="AE1926">
        <f>MIN(10, (Table1[[#This Row],[Avg Nitrate N + Nitrite N]]/10)*10)</f>
        <v>2.4</v>
      </c>
      <c r="AF1926">
        <f>IF(OR(Table1[[#This Row],[Avg pH]]&lt;6.5,Table1[[#This Row],[Avg pH]]&gt;8.5),10,0)</f>
        <v>0</v>
      </c>
      <c r="AG1926">
        <f>MAX(0, 10-(2*Table1[[#This Row],[Avg Dissolved Oxygen]]))</f>
        <v>3.4000000000000004</v>
      </c>
      <c r="AH1926">
        <f>(Table1[[#This Row],[Fecal Score]]*0.3) + (Table1[[#This Row],[BOD Score]]*0.25) + (Table1[[#This Row],[Nitrate Score]]*0.2) + (Table1[[#This Row],[pH Score]]*0.15) + (Table1[[#This Row],[Dissolved Oxygen Score]]*0.1)</f>
        <v>6.32</v>
      </c>
      <c r="AI1926">
        <v>2021</v>
      </c>
    </row>
    <row r="1927" spans="1:35">
      <c r="A1927">
        <v>2206</v>
      </c>
      <c r="B1927" t="s">
        <v>6</v>
      </c>
      <c r="C1927" t="s">
        <v>1</v>
      </c>
      <c r="D1927" t="s">
        <v>5</v>
      </c>
      <c r="E1927">
        <v>24</v>
      </c>
      <c r="F1927">
        <v>36</v>
      </c>
      <c r="G1927">
        <f>(Table1[[#This Row],[Min Temperature]]+Table1[[#This Row],[Max Temperature]])/2</f>
        <v>30</v>
      </c>
      <c r="H1927">
        <v>4.5</v>
      </c>
      <c r="I1927">
        <v>5.5</v>
      </c>
      <c r="J1927">
        <f>(Table1[[#This Row],[Min Dissolved Oxygen]]+Table1[[#This Row],[Max Dissolved Oxygen]])/2</f>
        <v>5</v>
      </c>
      <c r="K1927">
        <v>7</v>
      </c>
      <c r="L1927">
        <v>7.8</v>
      </c>
      <c r="M1927">
        <f>(Table1[[#This Row],[Min pH]]+Table1[[#This Row],[Max pH]])/2</f>
        <v>7.4</v>
      </c>
      <c r="N1927">
        <v>66</v>
      </c>
      <c r="O1927">
        <v>81</v>
      </c>
      <c r="P1927">
        <f>(Table1[[#This Row],[Min Conductivity]]+Table1[[#This Row],[Max Conductivity]])/2</f>
        <v>73.5</v>
      </c>
      <c r="Q1927">
        <v>1.6</v>
      </c>
      <c r="R1927">
        <v>2.6</v>
      </c>
      <c r="S1927">
        <f>(Table1[[#This Row],[Min BOD]]+Table1[[#This Row],[Max BOD]])/2</f>
        <v>2.1</v>
      </c>
      <c r="T1927">
        <v>0.7</v>
      </c>
      <c r="U1927">
        <v>1.1000000000000001</v>
      </c>
      <c r="V1927">
        <f>(Table1[[#This Row],[Min Nitrate N + Nitrite N]]+Table1[[#This Row],[Max Nitrate N + Nitrite N]])/2</f>
        <v>0.9</v>
      </c>
      <c r="W1927">
        <v>300</v>
      </c>
      <c r="X1927">
        <v>730</v>
      </c>
      <c r="Y1927">
        <f>(Table1[[#This Row],[Min Fecal Coliform]]+Table1[[#This Row],[Max Fecal Coliform]])/2</f>
        <v>515</v>
      </c>
      <c r="Z1927">
        <v>610</v>
      </c>
      <c r="AA1927">
        <v>1500</v>
      </c>
      <c r="AB1927">
        <f>(Table1[[#This Row],[Min Total Coliform]]+Table1[[#This Row],[Max Total Coliform]])/2</f>
        <v>1055</v>
      </c>
      <c r="AC1927">
        <f>MIN(10, (Table1[[#This Row],[Avg BOD]]/4)*10)</f>
        <v>5.25</v>
      </c>
      <c r="AD1927">
        <f>MIN(10, (Table1[[#This Row],[Avg Fecal Coliform]]/600)*10)</f>
        <v>8.5833333333333321</v>
      </c>
      <c r="AE1927">
        <f>MIN(10, (Table1[[#This Row],[Avg Nitrate N + Nitrite N]]/10)*10)</f>
        <v>0.89999999999999991</v>
      </c>
      <c r="AF1927">
        <f>IF(OR(Table1[[#This Row],[Avg pH]]&lt;6.5,Table1[[#This Row],[Avg pH]]&gt;8.5),10,0)</f>
        <v>0</v>
      </c>
      <c r="AG1927">
        <f>MAX(0, 10-(2*Table1[[#This Row],[Avg Dissolved Oxygen]]))</f>
        <v>0</v>
      </c>
      <c r="AH1927">
        <f>(Table1[[#This Row],[Fecal Score]]*0.3) + (Table1[[#This Row],[BOD Score]]*0.25) + (Table1[[#This Row],[Nitrate Score]]*0.2) + (Table1[[#This Row],[pH Score]]*0.15) + (Table1[[#This Row],[Dissolved Oxygen Score]]*0.1)</f>
        <v>4.0674999999999999</v>
      </c>
      <c r="AI1927">
        <v>2021</v>
      </c>
    </row>
    <row r="1928" spans="1:35">
      <c r="A1928">
        <v>2218</v>
      </c>
      <c r="B1928" t="s">
        <v>20</v>
      </c>
      <c r="C1928" t="s">
        <v>1</v>
      </c>
      <c r="D1928" t="s">
        <v>5</v>
      </c>
      <c r="E1928">
        <v>21</v>
      </c>
      <c r="F1928">
        <v>31</v>
      </c>
      <c r="G1928">
        <f>(Table1[[#This Row],[Min Temperature]]+Table1[[#This Row],[Max Temperature]])/2</f>
        <v>26</v>
      </c>
      <c r="H1928">
        <v>4.5999999999999996</v>
      </c>
      <c r="I1928">
        <v>10.8</v>
      </c>
      <c r="J1928">
        <f>(Table1[[#This Row],[Min Dissolved Oxygen]]+Table1[[#This Row],[Max Dissolved Oxygen]])/2</f>
        <v>7.7</v>
      </c>
      <c r="K1928">
        <v>7.2</v>
      </c>
      <c r="L1928">
        <v>7.8</v>
      </c>
      <c r="M1928">
        <f>(Table1[[#This Row],[Min pH]]+Table1[[#This Row],[Max pH]])/2</f>
        <v>7.5</v>
      </c>
      <c r="N1928">
        <v>156</v>
      </c>
      <c r="O1928">
        <v>288</v>
      </c>
      <c r="P1928">
        <f>(Table1[[#This Row],[Min Conductivity]]+Table1[[#This Row],[Max Conductivity]])/2</f>
        <v>222</v>
      </c>
      <c r="Q1928">
        <v>2</v>
      </c>
      <c r="R1928">
        <v>5</v>
      </c>
      <c r="S1928">
        <f>(Table1[[#This Row],[Min BOD]]+Table1[[#This Row],[Max BOD]])/2</f>
        <v>3.5</v>
      </c>
      <c r="T1928">
        <v>0.6</v>
      </c>
      <c r="U1928">
        <v>2</v>
      </c>
      <c r="V1928">
        <f>(Table1[[#This Row],[Min Nitrate N + Nitrite N]]+Table1[[#This Row],[Max Nitrate N + Nitrite N]])/2</f>
        <v>1.3</v>
      </c>
      <c r="W1928">
        <v>300</v>
      </c>
      <c r="X1928">
        <v>730</v>
      </c>
      <c r="Y1928">
        <f>(Table1[[#This Row],[Min Fecal Coliform]]+Table1[[#This Row],[Max Fecal Coliform]])/2</f>
        <v>515</v>
      </c>
      <c r="Z1928">
        <v>1100</v>
      </c>
      <c r="AA1928">
        <v>1600</v>
      </c>
      <c r="AB1928">
        <f>(Table1[[#This Row],[Min Total Coliform]]+Table1[[#This Row],[Max Total Coliform]])/2</f>
        <v>1350</v>
      </c>
      <c r="AC1928">
        <f>MIN(10, (Table1[[#This Row],[Avg BOD]]/4)*10)</f>
        <v>8.75</v>
      </c>
      <c r="AD1928">
        <f>MIN(10, (Table1[[#This Row],[Avg Fecal Coliform]]/600)*10)</f>
        <v>8.5833333333333321</v>
      </c>
      <c r="AE1928">
        <f>MIN(10, (Table1[[#This Row],[Avg Nitrate N + Nitrite N]]/10)*10)</f>
        <v>1.3</v>
      </c>
      <c r="AF1928">
        <f>IF(OR(Table1[[#This Row],[Avg pH]]&lt;6.5,Table1[[#This Row],[Avg pH]]&gt;8.5),10,0)</f>
        <v>0</v>
      </c>
      <c r="AG1928">
        <f>MAX(0, 10-(2*Table1[[#This Row],[Avg Dissolved Oxygen]]))</f>
        <v>0</v>
      </c>
      <c r="AH1928">
        <f>(Table1[[#This Row],[Fecal Score]]*0.3) + (Table1[[#This Row],[BOD Score]]*0.25) + (Table1[[#This Row],[Nitrate Score]]*0.2) + (Table1[[#This Row],[pH Score]]*0.15) + (Table1[[#This Row],[Dissolved Oxygen Score]]*0.1)</f>
        <v>5.0224999999999991</v>
      </c>
      <c r="AI1928">
        <v>2021</v>
      </c>
    </row>
    <row r="1929" spans="1:35">
      <c r="A1929">
        <v>1529</v>
      </c>
      <c r="B1929" t="s">
        <v>518</v>
      </c>
      <c r="C1929" t="s">
        <v>1</v>
      </c>
      <c r="D1929" t="s">
        <v>5</v>
      </c>
      <c r="E1929">
        <v>20</v>
      </c>
      <c r="F1929">
        <v>31</v>
      </c>
      <c r="G1929">
        <f>(Table1[[#This Row],[Min Temperature]]+Table1[[#This Row],[Max Temperature]])/2</f>
        <v>25.5</v>
      </c>
      <c r="H1929">
        <v>4.2</v>
      </c>
      <c r="I1929">
        <v>10.8</v>
      </c>
      <c r="J1929">
        <f>(Table1[[#This Row],[Min Dissolved Oxygen]]+Table1[[#This Row],[Max Dissolved Oxygen]])/2</f>
        <v>7.5</v>
      </c>
      <c r="K1929">
        <v>7.2</v>
      </c>
      <c r="L1929">
        <v>7.8</v>
      </c>
      <c r="M1929">
        <f>(Table1[[#This Row],[Min pH]]+Table1[[#This Row],[Max pH]])/2</f>
        <v>7.5</v>
      </c>
      <c r="N1929">
        <v>150</v>
      </c>
      <c r="O1929">
        <v>291</v>
      </c>
      <c r="P1929">
        <f>(Table1[[#This Row],[Min Conductivity]]+Table1[[#This Row],[Max Conductivity]])/2</f>
        <v>220.5</v>
      </c>
      <c r="Q1929">
        <v>2.2000000000000002</v>
      </c>
      <c r="R1929">
        <v>5.2</v>
      </c>
      <c r="S1929">
        <f>(Table1[[#This Row],[Min BOD]]+Table1[[#This Row],[Max BOD]])/2</f>
        <v>3.7</v>
      </c>
      <c r="T1929">
        <v>0.8</v>
      </c>
      <c r="U1929">
        <v>1.8</v>
      </c>
      <c r="V1929">
        <f>(Table1[[#This Row],[Min Nitrate N + Nitrite N]]+Table1[[#This Row],[Max Nitrate N + Nitrite N]])/2</f>
        <v>1.3</v>
      </c>
      <c r="W1929">
        <v>300</v>
      </c>
      <c r="X1929">
        <v>730</v>
      </c>
      <c r="Y1929">
        <f>(Table1[[#This Row],[Min Fecal Coliform]]+Table1[[#This Row],[Max Fecal Coliform]])/2</f>
        <v>515</v>
      </c>
      <c r="Z1929">
        <v>910</v>
      </c>
      <c r="AA1929">
        <v>1600</v>
      </c>
      <c r="AB1929">
        <f>(Table1[[#This Row],[Min Total Coliform]]+Table1[[#This Row],[Max Total Coliform]])/2</f>
        <v>1255</v>
      </c>
      <c r="AC1929">
        <f>MIN(10, (Table1[[#This Row],[Avg BOD]]/4)*10)</f>
        <v>9.25</v>
      </c>
      <c r="AD1929">
        <f>MIN(10, (Table1[[#This Row],[Avg Fecal Coliform]]/600)*10)</f>
        <v>8.5833333333333321</v>
      </c>
      <c r="AE1929">
        <f>MIN(10, (Table1[[#This Row],[Avg Nitrate N + Nitrite N]]/10)*10)</f>
        <v>1.3</v>
      </c>
      <c r="AF1929">
        <f>IF(OR(Table1[[#This Row],[Avg pH]]&lt;6.5,Table1[[#This Row],[Avg pH]]&gt;8.5),10,0)</f>
        <v>0</v>
      </c>
      <c r="AG1929">
        <f>MAX(0, 10-(2*Table1[[#This Row],[Avg Dissolved Oxygen]]))</f>
        <v>0</v>
      </c>
      <c r="AH1929">
        <f>(Table1[[#This Row],[Fecal Score]]*0.3) + (Table1[[#This Row],[BOD Score]]*0.25) + (Table1[[#This Row],[Nitrate Score]]*0.2) + (Table1[[#This Row],[pH Score]]*0.15) + (Table1[[#This Row],[Dissolved Oxygen Score]]*0.1)</f>
        <v>5.1474999999999991</v>
      </c>
      <c r="AI1929">
        <v>2021</v>
      </c>
    </row>
    <row r="1930" spans="1:35">
      <c r="A1930">
        <v>3821</v>
      </c>
      <c r="B1930" t="s">
        <v>760</v>
      </c>
      <c r="C1930" t="s">
        <v>1</v>
      </c>
      <c r="D1930" t="s">
        <v>5</v>
      </c>
      <c r="E1930">
        <v>22</v>
      </c>
      <c r="F1930">
        <v>34</v>
      </c>
      <c r="G1930">
        <f>(Table1[[#This Row],[Min Temperature]]+Table1[[#This Row],[Max Temperature]])/2</f>
        <v>28</v>
      </c>
      <c r="H1930">
        <v>4.2</v>
      </c>
      <c r="I1930">
        <v>5.5</v>
      </c>
      <c r="J1930">
        <f>(Table1[[#This Row],[Min Dissolved Oxygen]]+Table1[[#This Row],[Max Dissolved Oxygen]])/2</f>
        <v>4.8499999999999996</v>
      </c>
      <c r="K1930">
        <v>7</v>
      </c>
      <c r="L1930">
        <v>7.6</v>
      </c>
      <c r="M1930">
        <f>(Table1[[#This Row],[Min pH]]+Table1[[#This Row],[Max pH]])/2</f>
        <v>7.3</v>
      </c>
      <c r="N1930">
        <v>64</v>
      </c>
      <c r="O1930">
        <v>98</v>
      </c>
      <c r="P1930">
        <f>(Table1[[#This Row],[Min Conductivity]]+Table1[[#This Row],[Max Conductivity]])/2</f>
        <v>81</v>
      </c>
      <c r="Q1930">
        <v>2</v>
      </c>
      <c r="R1930">
        <v>2.9</v>
      </c>
      <c r="S1930">
        <f>(Table1[[#This Row],[Min BOD]]+Table1[[#This Row],[Max BOD]])/2</f>
        <v>2.4500000000000002</v>
      </c>
      <c r="T1930">
        <v>0.7</v>
      </c>
      <c r="U1930">
        <v>1.4</v>
      </c>
      <c r="V1930">
        <f>(Table1[[#This Row],[Min Nitrate N + Nitrite N]]+Table1[[#This Row],[Max Nitrate N + Nitrite N]])/2</f>
        <v>1.0499999999999998</v>
      </c>
      <c r="W1930">
        <v>300</v>
      </c>
      <c r="X1930">
        <v>730</v>
      </c>
      <c r="Y1930">
        <f>(Table1[[#This Row],[Min Fecal Coliform]]+Table1[[#This Row],[Max Fecal Coliform]])/2</f>
        <v>515</v>
      </c>
      <c r="Z1930">
        <v>910</v>
      </c>
      <c r="AA1930">
        <v>1600</v>
      </c>
      <c r="AB1930">
        <f>(Table1[[#This Row],[Min Total Coliform]]+Table1[[#This Row],[Max Total Coliform]])/2</f>
        <v>1255</v>
      </c>
      <c r="AC1930">
        <f>MIN(10, (Table1[[#This Row],[Avg BOD]]/4)*10)</f>
        <v>6.125</v>
      </c>
      <c r="AD1930">
        <f>MIN(10, (Table1[[#This Row],[Avg Fecal Coliform]]/600)*10)</f>
        <v>8.5833333333333321</v>
      </c>
      <c r="AE1930">
        <f>MIN(10, (Table1[[#This Row],[Avg Nitrate N + Nitrite N]]/10)*10)</f>
        <v>1.0499999999999998</v>
      </c>
      <c r="AF1930">
        <f>IF(OR(Table1[[#This Row],[Avg pH]]&lt;6.5,Table1[[#This Row],[Avg pH]]&gt;8.5),10,0)</f>
        <v>0</v>
      </c>
      <c r="AG1930">
        <f>MAX(0, 10-(2*Table1[[#This Row],[Avg Dissolved Oxygen]]))</f>
        <v>0.30000000000000071</v>
      </c>
      <c r="AH1930">
        <f>(Table1[[#This Row],[Fecal Score]]*0.3) + (Table1[[#This Row],[BOD Score]]*0.25) + (Table1[[#This Row],[Nitrate Score]]*0.2) + (Table1[[#This Row],[pH Score]]*0.15) + (Table1[[#This Row],[Dissolved Oxygen Score]]*0.1)</f>
        <v>4.3462499999999995</v>
      </c>
      <c r="AI1930">
        <v>2021</v>
      </c>
    </row>
    <row r="1931" spans="1:35">
      <c r="A1931">
        <v>3787</v>
      </c>
      <c r="B1931" t="s">
        <v>751</v>
      </c>
      <c r="C1931" t="s">
        <v>1</v>
      </c>
      <c r="D1931" t="s">
        <v>5</v>
      </c>
      <c r="E1931">
        <v>22</v>
      </c>
      <c r="F1931">
        <v>25</v>
      </c>
      <c r="G1931">
        <f>(Table1[[#This Row],[Min Temperature]]+Table1[[#This Row],[Max Temperature]])/2</f>
        <v>23.5</v>
      </c>
      <c r="H1931">
        <v>4.2</v>
      </c>
      <c r="I1931">
        <v>8.4</v>
      </c>
      <c r="J1931">
        <f>(Table1[[#This Row],[Min Dissolved Oxygen]]+Table1[[#This Row],[Max Dissolved Oxygen]])/2</f>
        <v>6.3000000000000007</v>
      </c>
      <c r="K1931">
        <v>7</v>
      </c>
      <c r="L1931">
        <v>7.6</v>
      </c>
      <c r="M1931">
        <f>(Table1[[#This Row],[Min pH]]+Table1[[#This Row],[Max pH]])/2</f>
        <v>7.3</v>
      </c>
      <c r="N1931">
        <v>84</v>
      </c>
      <c r="O1931">
        <v>130</v>
      </c>
      <c r="P1931">
        <f>(Table1[[#This Row],[Min Conductivity]]+Table1[[#This Row],[Max Conductivity]])/2</f>
        <v>107</v>
      </c>
      <c r="Q1931">
        <v>2</v>
      </c>
      <c r="R1931">
        <v>2.8</v>
      </c>
      <c r="S1931">
        <f>(Table1[[#This Row],[Min BOD]]+Table1[[#This Row],[Max BOD]])/2</f>
        <v>2.4</v>
      </c>
      <c r="T1931">
        <v>0.6</v>
      </c>
      <c r="U1931">
        <v>0.9</v>
      </c>
      <c r="V1931">
        <f>(Table1[[#This Row],[Min Nitrate N + Nitrite N]]+Table1[[#This Row],[Max Nitrate N + Nitrite N]])/2</f>
        <v>0.75</v>
      </c>
      <c r="W1931">
        <v>300</v>
      </c>
      <c r="X1931">
        <v>730</v>
      </c>
      <c r="Y1931">
        <f>(Table1[[#This Row],[Min Fecal Coliform]]+Table1[[#This Row],[Max Fecal Coliform]])/2</f>
        <v>515</v>
      </c>
      <c r="Z1931">
        <v>910</v>
      </c>
      <c r="AA1931">
        <v>1500</v>
      </c>
      <c r="AB1931">
        <f>(Table1[[#This Row],[Min Total Coliform]]+Table1[[#This Row],[Max Total Coliform]])/2</f>
        <v>1205</v>
      </c>
      <c r="AC1931">
        <f>MIN(10, (Table1[[#This Row],[Avg BOD]]/4)*10)</f>
        <v>6</v>
      </c>
      <c r="AD1931">
        <f>MIN(10, (Table1[[#This Row],[Avg Fecal Coliform]]/600)*10)</f>
        <v>8.5833333333333321</v>
      </c>
      <c r="AE1931">
        <f>MIN(10, (Table1[[#This Row],[Avg Nitrate N + Nitrite N]]/10)*10)</f>
        <v>0.75</v>
      </c>
      <c r="AF1931">
        <f>IF(OR(Table1[[#This Row],[Avg pH]]&lt;6.5,Table1[[#This Row],[Avg pH]]&gt;8.5),10,0)</f>
        <v>0</v>
      </c>
      <c r="AG1931">
        <f>MAX(0, 10-(2*Table1[[#This Row],[Avg Dissolved Oxygen]]))</f>
        <v>0</v>
      </c>
      <c r="AH1931">
        <f>(Table1[[#This Row],[Fecal Score]]*0.3) + (Table1[[#This Row],[BOD Score]]*0.25) + (Table1[[#This Row],[Nitrate Score]]*0.2) + (Table1[[#This Row],[pH Score]]*0.15) + (Table1[[#This Row],[Dissolved Oxygen Score]]*0.1)</f>
        <v>4.2249999999999996</v>
      </c>
      <c r="AI1931">
        <v>2021</v>
      </c>
    </row>
    <row r="1932" spans="1:35">
      <c r="A1932">
        <v>4337</v>
      </c>
      <c r="B1932" t="s">
        <v>520</v>
      </c>
      <c r="C1932" t="s">
        <v>1</v>
      </c>
      <c r="D1932" t="s">
        <v>5</v>
      </c>
      <c r="E1932">
        <v>20</v>
      </c>
      <c r="F1932">
        <v>35</v>
      </c>
      <c r="G1932">
        <f>(Table1[[#This Row],[Min Temperature]]+Table1[[#This Row],[Max Temperature]])/2</f>
        <v>27.5</v>
      </c>
      <c r="H1932">
        <v>5.4</v>
      </c>
      <c r="I1932">
        <v>7.6</v>
      </c>
      <c r="J1932">
        <f>(Table1[[#This Row],[Min Dissolved Oxygen]]+Table1[[#This Row],[Max Dissolved Oxygen]])/2</f>
        <v>6.5</v>
      </c>
      <c r="K1932">
        <v>6.8</v>
      </c>
      <c r="L1932">
        <v>7.6</v>
      </c>
      <c r="M1932">
        <f>(Table1[[#This Row],[Min pH]]+Table1[[#This Row],[Max pH]])/2</f>
        <v>7.1999999999999993</v>
      </c>
      <c r="N1932">
        <v>53</v>
      </c>
      <c r="O1932">
        <v>85</v>
      </c>
      <c r="P1932">
        <f>(Table1[[#This Row],[Min Conductivity]]+Table1[[#This Row],[Max Conductivity]])/2</f>
        <v>69</v>
      </c>
      <c r="Q1932">
        <v>1.9</v>
      </c>
      <c r="R1932">
        <v>2.5</v>
      </c>
      <c r="S1932">
        <f>(Table1[[#This Row],[Min BOD]]+Table1[[#This Row],[Max BOD]])/2</f>
        <v>2.2000000000000002</v>
      </c>
      <c r="T1932">
        <v>0.7</v>
      </c>
      <c r="U1932">
        <v>1.2</v>
      </c>
      <c r="V1932">
        <f>(Table1[[#This Row],[Min Nitrate N + Nitrite N]]+Table1[[#This Row],[Max Nitrate N + Nitrite N]])/2</f>
        <v>0.95</v>
      </c>
      <c r="W1932">
        <v>300</v>
      </c>
      <c r="X1932">
        <v>360</v>
      </c>
      <c r="Y1932">
        <f>(Table1[[#This Row],[Min Fecal Coliform]]+Table1[[#This Row],[Max Fecal Coliform]])/2</f>
        <v>330</v>
      </c>
      <c r="Z1932">
        <v>360</v>
      </c>
      <c r="AA1932">
        <v>910</v>
      </c>
      <c r="AB1932">
        <f>(Table1[[#This Row],[Min Total Coliform]]+Table1[[#This Row],[Max Total Coliform]])/2</f>
        <v>635</v>
      </c>
      <c r="AC1932">
        <f>MIN(10, (Table1[[#This Row],[Avg BOD]]/4)*10)</f>
        <v>5.5</v>
      </c>
      <c r="AD1932">
        <f>MIN(10, (Table1[[#This Row],[Avg Fecal Coliform]]/600)*10)</f>
        <v>5.5</v>
      </c>
      <c r="AE1932">
        <f>MIN(10, (Table1[[#This Row],[Avg Nitrate N + Nitrite N]]/10)*10)</f>
        <v>0.95</v>
      </c>
      <c r="AF1932">
        <f>IF(OR(Table1[[#This Row],[Avg pH]]&lt;6.5,Table1[[#This Row],[Avg pH]]&gt;8.5),10,0)</f>
        <v>0</v>
      </c>
      <c r="AG1932">
        <f>MAX(0, 10-(2*Table1[[#This Row],[Avg Dissolved Oxygen]]))</f>
        <v>0</v>
      </c>
      <c r="AH1932">
        <f>(Table1[[#This Row],[Fecal Score]]*0.3) + (Table1[[#This Row],[BOD Score]]*0.25) + (Table1[[#This Row],[Nitrate Score]]*0.2) + (Table1[[#This Row],[pH Score]]*0.15) + (Table1[[#This Row],[Dissolved Oxygen Score]]*0.1)</f>
        <v>3.2149999999999999</v>
      </c>
      <c r="AI1932">
        <v>2021</v>
      </c>
    </row>
    <row r="1933" spans="1:35">
      <c r="A1933">
        <v>3812</v>
      </c>
      <c r="B1933" t="s">
        <v>756</v>
      </c>
      <c r="C1933" t="s">
        <v>1</v>
      </c>
      <c r="D1933" t="s">
        <v>5</v>
      </c>
      <c r="E1933">
        <v>21</v>
      </c>
      <c r="F1933">
        <v>27</v>
      </c>
      <c r="G1933">
        <f>(Table1[[#This Row],[Min Temperature]]+Table1[[#This Row],[Max Temperature]])/2</f>
        <v>24</v>
      </c>
      <c r="H1933">
        <v>0.3</v>
      </c>
      <c r="I1933">
        <v>3.8</v>
      </c>
      <c r="J1933">
        <f>(Table1[[#This Row],[Min Dissolved Oxygen]]+Table1[[#This Row],[Max Dissolved Oxygen]])/2</f>
        <v>2.0499999999999998</v>
      </c>
      <c r="K1933">
        <v>7.2</v>
      </c>
      <c r="L1933">
        <v>7.8</v>
      </c>
      <c r="M1933">
        <f>(Table1[[#This Row],[Min pH]]+Table1[[#This Row],[Max pH]])/2</f>
        <v>7.5</v>
      </c>
      <c r="N1933">
        <v>1046</v>
      </c>
      <c r="O1933">
        <v>1150</v>
      </c>
      <c r="P1933">
        <f>(Table1[[#This Row],[Min Conductivity]]+Table1[[#This Row],[Max Conductivity]])/2</f>
        <v>1098</v>
      </c>
      <c r="Q1933">
        <v>25.2</v>
      </c>
      <c r="R1933">
        <v>30.4</v>
      </c>
      <c r="S1933">
        <f>(Table1[[#This Row],[Min BOD]]+Table1[[#This Row],[Max BOD]])/2</f>
        <v>27.799999999999997</v>
      </c>
      <c r="T1933">
        <v>2.2000000000000002</v>
      </c>
      <c r="U1933">
        <v>3.4</v>
      </c>
      <c r="V1933">
        <f>(Table1[[#This Row],[Min Nitrate N + Nitrite N]]+Table1[[#This Row],[Max Nitrate N + Nitrite N]])/2</f>
        <v>2.8</v>
      </c>
      <c r="W1933">
        <v>360</v>
      </c>
      <c r="X1933">
        <v>1400</v>
      </c>
      <c r="Y1933">
        <f>(Table1[[#This Row],[Min Fecal Coliform]]+Table1[[#This Row],[Max Fecal Coliform]])/2</f>
        <v>880</v>
      </c>
      <c r="Z1933">
        <v>910</v>
      </c>
      <c r="AA1933">
        <v>2700</v>
      </c>
      <c r="AB1933">
        <f>(Table1[[#This Row],[Min Total Coliform]]+Table1[[#This Row],[Max Total Coliform]])/2</f>
        <v>1805</v>
      </c>
      <c r="AC1933">
        <f>MIN(10, (Table1[[#This Row],[Avg BOD]]/4)*10)</f>
        <v>10</v>
      </c>
      <c r="AD1933">
        <f>MIN(10, (Table1[[#This Row],[Avg Fecal Coliform]]/600)*10)</f>
        <v>10</v>
      </c>
      <c r="AE1933">
        <f>MIN(10, (Table1[[#This Row],[Avg Nitrate N + Nitrite N]]/10)*10)</f>
        <v>2.8</v>
      </c>
      <c r="AF1933">
        <f>IF(OR(Table1[[#This Row],[Avg pH]]&lt;6.5,Table1[[#This Row],[Avg pH]]&gt;8.5),10,0)</f>
        <v>0</v>
      </c>
      <c r="AG1933">
        <f>MAX(0, 10-(2*Table1[[#This Row],[Avg Dissolved Oxygen]]))</f>
        <v>5.9</v>
      </c>
      <c r="AH1933">
        <f>(Table1[[#This Row],[Fecal Score]]*0.3) + (Table1[[#This Row],[BOD Score]]*0.25) + (Table1[[#This Row],[Nitrate Score]]*0.2) + (Table1[[#This Row],[pH Score]]*0.15) + (Table1[[#This Row],[Dissolved Oxygen Score]]*0.1)</f>
        <v>6.6499999999999995</v>
      </c>
      <c r="AI1933">
        <v>2021</v>
      </c>
    </row>
    <row r="1934" spans="1:35">
      <c r="A1934">
        <v>3800</v>
      </c>
      <c r="B1934" t="s">
        <v>754</v>
      </c>
      <c r="C1934" t="s">
        <v>1</v>
      </c>
      <c r="D1934" t="s">
        <v>5</v>
      </c>
      <c r="E1934">
        <v>20</v>
      </c>
      <c r="F1934">
        <v>25</v>
      </c>
      <c r="G1934">
        <f>(Table1[[#This Row],[Min Temperature]]+Table1[[#This Row],[Max Temperature]])/2</f>
        <v>22.5</v>
      </c>
      <c r="H1934">
        <v>4</v>
      </c>
      <c r="I1934">
        <v>6.2</v>
      </c>
      <c r="J1934">
        <f>(Table1[[#This Row],[Min Dissolved Oxygen]]+Table1[[#This Row],[Max Dissolved Oxygen]])/2</f>
        <v>5.0999999999999996</v>
      </c>
      <c r="K1934">
        <v>7</v>
      </c>
      <c r="L1934">
        <v>7.7</v>
      </c>
      <c r="M1934">
        <f>(Table1[[#This Row],[Min pH]]+Table1[[#This Row],[Max pH]])/2</f>
        <v>7.35</v>
      </c>
      <c r="N1934">
        <v>126</v>
      </c>
      <c r="O1934">
        <v>164</v>
      </c>
      <c r="P1934">
        <f>(Table1[[#This Row],[Min Conductivity]]+Table1[[#This Row],[Max Conductivity]])/2</f>
        <v>145</v>
      </c>
      <c r="Q1934">
        <v>2.1</v>
      </c>
      <c r="R1934">
        <v>2.8</v>
      </c>
      <c r="S1934">
        <f>(Table1[[#This Row],[Min BOD]]+Table1[[#This Row],[Max BOD]])/2</f>
        <v>2.4500000000000002</v>
      </c>
      <c r="T1934">
        <v>0.6</v>
      </c>
      <c r="U1934">
        <v>1</v>
      </c>
      <c r="V1934">
        <f>(Table1[[#This Row],[Min Nitrate N + Nitrite N]]+Table1[[#This Row],[Max Nitrate N + Nitrite N]])/2</f>
        <v>0.8</v>
      </c>
      <c r="W1934">
        <v>300</v>
      </c>
      <c r="X1934">
        <v>610</v>
      </c>
      <c r="Y1934">
        <f>(Table1[[#This Row],[Min Fecal Coliform]]+Table1[[#This Row],[Max Fecal Coliform]])/2</f>
        <v>455</v>
      </c>
      <c r="Z1934">
        <v>610</v>
      </c>
      <c r="AA1934">
        <v>1600</v>
      </c>
      <c r="AB1934">
        <f>(Table1[[#This Row],[Min Total Coliform]]+Table1[[#This Row],[Max Total Coliform]])/2</f>
        <v>1105</v>
      </c>
      <c r="AC1934">
        <f>MIN(10, (Table1[[#This Row],[Avg BOD]]/4)*10)</f>
        <v>6.125</v>
      </c>
      <c r="AD1934">
        <f>MIN(10, (Table1[[#This Row],[Avg Fecal Coliform]]/600)*10)</f>
        <v>7.583333333333333</v>
      </c>
      <c r="AE1934">
        <f>MIN(10, (Table1[[#This Row],[Avg Nitrate N + Nitrite N]]/10)*10)</f>
        <v>0.8</v>
      </c>
      <c r="AF1934">
        <f>IF(OR(Table1[[#This Row],[Avg pH]]&lt;6.5,Table1[[#This Row],[Avg pH]]&gt;8.5),10,0)</f>
        <v>0</v>
      </c>
      <c r="AG1934">
        <f>MAX(0, 10-(2*Table1[[#This Row],[Avg Dissolved Oxygen]]))</f>
        <v>0</v>
      </c>
      <c r="AH1934">
        <f>(Table1[[#This Row],[Fecal Score]]*0.3) + (Table1[[#This Row],[BOD Score]]*0.25) + (Table1[[#This Row],[Nitrate Score]]*0.2) + (Table1[[#This Row],[pH Score]]*0.15) + (Table1[[#This Row],[Dissolved Oxygen Score]]*0.1)</f>
        <v>3.9662500000000001</v>
      </c>
      <c r="AI1934">
        <v>2021</v>
      </c>
    </row>
    <row r="1935" spans="1:35">
      <c r="A1935">
        <v>2205</v>
      </c>
      <c r="B1935" t="s">
        <v>4</v>
      </c>
      <c r="C1935" t="s">
        <v>1</v>
      </c>
      <c r="D1935" t="s">
        <v>5</v>
      </c>
      <c r="E1935">
        <v>22</v>
      </c>
      <c r="F1935">
        <v>25</v>
      </c>
      <c r="G1935">
        <f>(Table1[[#This Row],[Min Temperature]]+Table1[[#This Row],[Max Temperature]])/2</f>
        <v>23.5</v>
      </c>
      <c r="H1935">
        <v>4</v>
      </c>
      <c r="I1935">
        <v>7.8</v>
      </c>
      <c r="J1935">
        <f>(Table1[[#This Row],[Min Dissolved Oxygen]]+Table1[[#This Row],[Max Dissolved Oxygen]])/2</f>
        <v>5.9</v>
      </c>
      <c r="K1935">
        <v>7.2</v>
      </c>
      <c r="L1935">
        <v>8</v>
      </c>
      <c r="M1935">
        <f>(Table1[[#This Row],[Min pH]]+Table1[[#This Row],[Max pH]])/2</f>
        <v>7.6</v>
      </c>
      <c r="N1935">
        <v>136</v>
      </c>
      <c r="O1935">
        <v>161</v>
      </c>
      <c r="P1935">
        <f>(Table1[[#This Row],[Min Conductivity]]+Table1[[#This Row],[Max Conductivity]])/2</f>
        <v>148.5</v>
      </c>
      <c r="Q1935">
        <v>2.2999999999999998</v>
      </c>
      <c r="R1935">
        <v>2.8</v>
      </c>
      <c r="S1935">
        <f>(Table1[[#This Row],[Min BOD]]+Table1[[#This Row],[Max BOD]])/2</f>
        <v>2.5499999999999998</v>
      </c>
      <c r="T1935">
        <v>0.8</v>
      </c>
      <c r="U1935">
        <v>1.1000000000000001</v>
      </c>
      <c r="V1935">
        <f>(Table1[[#This Row],[Min Nitrate N + Nitrite N]]+Table1[[#This Row],[Max Nitrate N + Nitrite N]])/2</f>
        <v>0.95000000000000007</v>
      </c>
      <c r="W1935">
        <v>300</v>
      </c>
      <c r="X1935">
        <v>720</v>
      </c>
      <c r="Y1935">
        <f>(Table1[[#This Row],[Min Fecal Coliform]]+Table1[[#This Row],[Max Fecal Coliform]])/2</f>
        <v>510</v>
      </c>
      <c r="Z1935">
        <v>910</v>
      </c>
      <c r="AA1935">
        <v>2000</v>
      </c>
      <c r="AB1935">
        <f>(Table1[[#This Row],[Min Total Coliform]]+Table1[[#This Row],[Max Total Coliform]])/2</f>
        <v>1455</v>
      </c>
      <c r="AC1935">
        <f>MIN(10, (Table1[[#This Row],[Avg BOD]]/4)*10)</f>
        <v>6.375</v>
      </c>
      <c r="AD1935">
        <f>MIN(10, (Table1[[#This Row],[Avg Fecal Coliform]]/600)*10)</f>
        <v>8.5</v>
      </c>
      <c r="AE1935">
        <f>MIN(10, (Table1[[#This Row],[Avg Nitrate N + Nitrite N]]/10)*10)</f>
        <v>0.95</v>
      </c>
      <c r="AF1935">
        <f>IF(OR(Table1[[#This Row],[Avg pH]]&lt;6.5,Table1[[#This Row],[Avg pH]]&gt;8.5),10,0)</f>
        <v>0</v>
      </c>
      <c r="AG1935">
        <f>MAX(0, 10-(2*Table1[[#This Row],[Avg Dissolved Oxygen]]))</f>
        <v>0</v>
      </c>
      <c r="AH1935">
        <f>(Table1[[#This Row],[Fecal Score]]*0.3) + (Table1[[#This Row],[BOD Score]]*0.25) + (Table1[[#This Row],[Nitrate Score]]*0.2) + (Table1[[#This Row],[pH Score]]*0.15) + (Table1[[#This Row],[Dissolved Oxygen Score]]*0.1)</f>
        <v>4.3337500000000002</v>
      </c>
      <c r="AI1935">
        <v>2021</v>
      </c>
    </row>
    <row r="1936" spans="1:35">
      <c r="A1936">
        <v>3808</v>
      </c>
      <c r="B1936" t="s">
        <v>755</v>
      </c>
      <c r="C1936" t="s">
        <v>1</v>
      </c>
      <c r="D1936" t="s">
        <v>5</v>
      </c>
      <c r="E1936">
        <v>20</v>
      </c>
      <c r="F1936">
        <v>30</v>
      </c>
      <c r="G1936">
        <f>(Table1[[#This Row],[Min Temperature]]+Table1[[#This Row],[Max Temperature]])/2</f>
        <v>25</v>
      </c>
      <c r="H1936">
        <v>5.8</v>
      </c>
      <c r="I1936">
        <v>10.199999999999999</v>
      </c>
      <c r="J1936">
        <f>(Table1[[#This Row],[Min Dissolved Oxygen]]+Table1[[#This Row],[Max Dissolved Oxygen]])/2</f>
        <v>8</v>
      </c>
      <c r="K1936">
        <v>7</v>
      </c>
      <c r="L1936">
        <v>7.6</v>
      </c>
      <c r="M1936">
        <f>(Table1[[#This Row],[Min pH]]+Table1[[#This Row],[Max pH]])/2</f>
        <v>7.3</v>
      </c>
      <c r="N1936">
        <v>120</v>
      </c>
      <c r="O1936">
        <v>152</v>
      </c>
      <c r="P1936">
        <f>(Table1[[#This Row],[Min Conductivity]]+Table1[[#This Row],[Max Conductivity]])/2</f>
        <v>136</v>
      </c>
      <c r="Q1936">
        <v>2.2000000000000002</v>
      </c>
      <c r="R1936">
        <v>2.8</v>
      </c>
      <c r="S1936">
        <f>(Table1[[#This Row],[Min BOD]]+Table1[[#This Row],[Max BOD]])/2</f>
        <v>2.5</v>
      </c>
      <c r="T1936">
        <v>0.6</v>
      </c>
      <c r="U1936">
        <v>1.2</v>
      </c>
      <c r="V1936">
        <f>(Table1[[#This Row],[Min Nitrate N + Nitrite N]]+Table1[[#This Row],[Max Nitrate N + Nitrite N]])/2</f>
        <v>0.89999999999999991</v>
      </c>
      <c r="W1936">
        <v>300</v>
      </c>
      <c r="X1936">
        <v>930</v>
      </c>
      <c r="Y1936">
        <f>(Table1[[#This Row],[Min Fecal Coliform]]+Table1[[#This Row],[Max Fecal Coliform]])/2</f>
        <v>615</v>
      </c>
      <c r="Z1936">
        <v>910</v>
      </c>
      <c r="AA1936">
        <v>2000</v>
      </c>
      <c r="AB1936">
        <f>(Table1[[#This Row],[Min Total Coliform]]+Table1[[#This Row],[Max Total Coliform]])/2</f>
        <v>1455</v>
      </c>
      <c r="AC1936">
        <f>MIN(10, (Table1[[#This Row],[Avg BOD]]/4)*10)</f>
        <v>6.25</v>
      </c>
      <c r="AD1936">
        <f>MIN(10, (Table1[[#This Row],[Avg Fecal Coliform]]/600)*10)</f>
        <v>10</v>
      </c>
      <c r="AE1936">
        <f>MIN(10, (Table1[[#This Row],[Avg Nitrate N + Nitrite N]]/10)*10)</f>
        <v>0.89999999999999991</v>
      </c>
      <c r="AF1936">
        <f>IF(OR(Table1[[#This Row],[Avg pH]]&lt;6.5,Table1[[#This Row],[Avg pH]]&gt;8.5),10,0)</f>
        <v>0</v>
      </c>
      <c r="AG1936">
        <f>MAX(0, 10-(2*Table1[[#This Row],[Avg Dissolved Oxygen]]))</f>
        <v>0</v>
      </c>
      <c r="AH1936">
        <f>(Table1[[#This Row],[Fecal Score]]*0.3) + (Table1[[#This Row],[BOD Score]]*0.25) + (Table1[[#This Row],[Nitrate Score]]*0.2) + (Table1[[#This Row],[pH Score]]*0.15) + (Table1[[#This Row],[Dissolved Oxygen Score]]*0.1)</f>
        <v>4.7424999999999997</v>
      </c>
      <c r="AI1936">
        <v>2021</v>
      </c>
    </row>
    <row r="1937" spans="1:35">
      <c r="A1937">
        <v>3798</v>
      </c>
      <c r="B1937" t="s">
        <v>753</v>
      </c>
      <c r="C1937" t="s">
        <v>1</v>
      </c>
      <c r="D1937" t="s">
        <v>5</v>
      </c>
      <c r="E1937">
        <v>19</v>
      </c>
      <c r="F1937">
        <v>34</v>
      </c>
      <c r="G1937">
        <f>(Table1[[#This Row],[Min Temperature]]+Table1[[#This Row],[Max Temperature]])/2</f>
        <v>26.5</v>
      </c>
      <c r="H1937">
        <v>4</v>
      </c>
      <c r="I1937">
        <v>7.1</v>
      </c>
      <c r="J1937">
        <f>(Table1[[#This Row],[Min Dissolved Oxygen]]+Table1[[#This Row],[Max Dissolved Oxygen]])/2</f>
        <v>5.55</v>
      </c>
      <c r="K1937">
        <v>7</v>
      </c>
      <c r="L1937">
        <v>7.5</v>
      </c>
      <c r="M1937">
        <f>(Table1[[#This Row],[Min pH]]+Table1[[#This Row],[Max pH]])/2</f>
        <v>7.25</v>
      </c>
      <c r="N1937">
        <v>118</v>
      </c>
      <c r="O1937">
        <v>143</v>
      </c>
      <c r="P1937">
        <f>(Table1[[#This Row],[Min Conductivity]]+Table1[[#This Row],[Max Conductivity]])/2</f>
        <v>130.5</v>
      </c>
      <c r="Q1937">
        <v>2</v>
      </c>
      <c r="R1937">
        <v>2.9</v>
      </c>
      <c r="S1937">
        <f>(Table1[[#This Row],[Min BOD]]+Table1[[#This Row],[Max BOD]])/2</f>
        <v>2.4500000000000002</v>
      </c>
      <c r="T1937">
        <v>0.6</v>
      </c>
      <c r="U1937">
        <v>1.1000000000000001</v>
      </c>
      <c r="V1937">
        <f>(Table1[[#This Row],[Min Nitrate N + Nitrite N]]+Table1[[#This Row],[Max Nitrate N + Nitrite N]])/2</f>
        <v>0.85000000000000009</v>
      </c>
      <c r="W1937">
        <v>300</v>
      </c>
      <c r="X1937">
        <v>730</v>
      </c>
      <c r="Y1937">
        <f>(Table1[[#This Row],[Min Fecal Coliform]]+Table1[[#This Row],[Max Fecal Coliform]])/2</f>
        <v>515</v>
      </c>
      <c r="Z1937">
        <v>720</v>
      </c>
      <c r="AA1937">
        <v>2000</v>
      </c>
      <c r="AB1937">
        <f>(Table1[[#This Row],[Min Total Coliform]]+Table1[[#This Row],[Max Total Coliform]])/2</f>
        <v>1360</v>
      </c>
      <c r="AC1937">
        <f>MIN(10, (Table1[[#This Row],[Avg BOD]]/4)*10)</f>
        <v>6.125</v>
      </c>
      <c r="AD1937">
        <f>MIN(10, (Table1[[#This Row],[Avg Fecal Coliform]]/600)*10)</f>
        <v>8.5833333333333321</v>
      </c>
      <c r="AE1937">
        <f>MIN(10, (Table1[[#This Row],[Avg Nitrate N + Nitrite N]]/10)*10)</f>
        <v>0.85000000000000009</v>
      </c>
      <c r="AF1937">
        <f>IF(OR(Table1[[#This Row],[Avg pH]]&lt;6.5,Table1[[#This Row],[Avg pH]]&gt;8.5),10,0)</f>
        <v>0</v>
      </c>
      <c r="AG1937">
        <f>MAX(0, 10-(2*Table1[[#This Row],[Avg Dissolved Oxygen]]))</f>
        <v>0</v>
      </c>
      <c r="AH1937">
        <f>(Table1[[#This Row],[Fecal Score]]*0.3) + (Table1[[#This Row],[BOD Score]]*0.25) + (Table1[[#This Row],[Nitrate Score]]*0.2) + (Table1[[#This Row],[pH Score]]*0.15) + (Table1[[#This Row],[Dissolved Oxygen Score]]*0.1)</f>
        <v>4.2762499999999992</v>
      </c>
      <c r="AI1937">
        <v>2021</v>
      </c>
    </row>
    <row r="1938" spans="1:35">
      <c r="A1938">
        <v>3814</v>
      </c>
      <c r="B1938" t="s">
        <v>757</v>
      </c>
      <c r="C1938" t="s">
        <v>1</v>
      </c>
      <c r="D1938" t="s">
        <v>5</v>
      </c>
      <c r="E1938">
        <v>20</v>
      </c>
      <c r="F1938">
        <v>33</v>
      </c>
      <c r="G1938">
        <f>(Table1[[#This Row],[Min Temperature]]+Table1[[#This Row],[Max Temperature]])/2</f>
        <v>26.5</v>
      </c>
      <c r="H1938">
        <v>0.3</v>
      </c>
      <c r="I1938">
        <v>1.4</v>
      </c>
      <c r="J1938">
        <f>(Table1[[#This Row],[Min Dissolved Oxygen]]+Table1[[#This Row],[Max Dissolved Oxygen]])/2</f>
        <v>0.85</v>
      </c>
      <c r="K1938">
        <v>7.1</v>
      </c>
      <c r="L1938">
        <v>7.6</v>
      </c>
      <c r="M1938">
        <f>(Table1[[#This Row],[Min pH]]+Table1[[#This Row],[Max pH]])/2</f>
        <v>7.35</v>
      </c>
      <c r="N1938">
        <v>511</v>
      </c>
      <c r="O1938">
        <v>532</v>
      </c>
      <c r="P1938">
        <f>(Table1[[#This Row],[Min Conductivity]]+Table1[[#This Row],[Max Conductivity]])/2</f>
        <v>521.5</v>
      </c>
      <c r="Q1938">
        <v>14</v>
      </c>
      <c r="R1938">
        <v>19</v>
      </c>
      <c r="S1938">
        <f>(Table1[[#This Row],[Min BOD]]+Table1[[#This Row],[Max BOD]])/2</f>
        <v>16.5</v>
      </c>
      <c r="T1938">
        <v>1.2</v>
      </c>
      <c r="U1938">
        <v>2.6</v>
      </c>
      <c r="V1938">
        <f>(Table1[[#This Row],[Min Nitrate N + Nitrite N]]+Table1[[#This Row],[Max Nitrate N + Nitrite N]])/2</f>
        <v>1.9</v>
      </c>
      <c r="W1938">
        <v>1400</v>
      </c>
      <c r="X1938">
        <v>2300</v>
      </c>
      <c r="Y1938">
        <f>(Table1[[#This Row],[Min Fecal Coliform]]+Table1[[#This Row],[Max Fecal Coliform]])/2</f>
        <v>1850</v>
      </c>
      <c r="Z1938">
        <v>2700</v>
      </c>
      <c r="AA1938">
        <v>4300</v>
      </c>
      <c r="AB1938">
        <f>(Table1[[#This Row],[Min Total Coliform]]+Table1[[#This Row],[Max Total Coliform]])/2</f>
        <v>3500</v>
      </c>
      <c r="AC1938">
        <f>MIN(10, (Table1[[#This Row],[Avg BOD]]/4)*10)</f>
        <v>10</v>
      </c>
      <c r="AD1938">
        <f>MIN(10, (Table1[[#This Row],[Avg Fecal Coliform]]/600)*10)</f>
        <v>10</v>
      </c>
      <c r="AE1938">
        <f>MIN(10, (Table1[[#This Row],[Avg Nitrate N + Nitrite N]]/10)*10)</f>
        <v>1.9</v>
      </c>
      <c r="AF1938">
        <f>IF(OR(Table1[[#This Row],[Avg pH]]&lt;6.5,Table1[[#This Row],[Avg pH]]&gt;8.5),10,0)</f>
        <v>0</v>
      </c>
      <c r="AG1938">
        <f>MAX(0, 10-(2*Table1[[#This Row],[Avg Dissolved Oxygen]]))</f>
        <v>8.3000000000000007</v>
      </c>
      <c r="AH1938">
        <f>(Table1[[#This Row],[Fecal Score]]*0.3) + (Table1[[#This Row],[BOD Score]]*0.25) + (Table1[[#This Row],[Nitrate Score]]*0.2) + (Table1[[#This Row],[pH Score]]*0.15) + (Table1[[#This Row],[Dissolved Oxygen Score]]*0.1)</f>
        <v>6.71</v>
      </c>
      <c r="AI1938">
        <v>2021</v>
      </c>
    </row>
    <row r="1939" spans="1:35">
      <c r="A1939">
        <v>3804</v>
      </c>
      <c r="B1939" t="s">
        <v>519</v>
      </c>
      <c r="C1939" t="s">
        <v>1</v>
      </c>
      <c r="D1939" t="s">
        <v>5</v>
      </c>
      <c r="E1939">
        <v>21</v>
      </c>
      <c r="F1939">
        <v>25</v>
      </c>
      <c r="G1939">
        <f>(Table1[[#This Row],[Min Temperature]]+Table1[[#This Row],[Max Temperature]])/2</f>
        <v>23</v>
      </c>
      <c r="H1939">
        <v>4</v>
      </c>
      <c r="I1939">
        <v>4.3</v>
      </c>
      <c r="J1939">
        <f>(Table1[[#This Row],[Min Dissolved Oxygen]]+Table1[[#This Row],[Max Dissolved Oxygen]])/2</f>
        <v>4.1500000000000004</v>
      </c>
      <c r="K1939">
        <v>6.8</v>
      </c>
      <c r="L1939">
        <v>7.5</v>
      </c>
      <c r="M1939">
        <f>(Table1[[#This Row],[Min pH]]+Table1[[#This Row],[Max pH]])/2</f>
        <v>7.15</v>
      </c>
      <c r="N1939">
        <v>123</v>
      </c>
      <c r="O1939">
        <v>158</v>
      </c>
      <c r="P1939">
        <f>(Table1[[#This Row],[Min Conductivity]]+Table1[[#This Row],[Max Conductivity]])/2</f>
        <v>140.5</v>
      </c>
      <c r="Q1939">
        <v>2.2000000000000002</v>
      </c>
      <c r="R1939">
        <v>2.8</v>
      </c>
      <c r="S1939">
        <f>(Table1[[#This Row],[Min BOD]]+Table1[[#This Row],[Max BOD]])/2</f>
        <v>2.5</v>
      </c>
      <c r="T1939">
        <v>0.6</v>
      </c>
      <c r="U1939">
        <v>1.2</v>
      </c>
      <c r="V1939">
        <f>(Table1[[#This Row],[Min Nitrate N + Nitrite N]]+Table1[[#This Row],[Max Nitrate N + Nitrite N]])/2</f>
        <v>0.89999999999999991</v>
      </c>
      <c r="W1939">
        <v>300</v>
      </c>
      <c r="X1939">
        <v>910</v>
      </c>
      <c r="Y1939">
        <f>(Table1[[#This Row],[Min Fecal Coliform]]+Table1[[#This Row],[Max Fecal Coliform]])/2</f>
        <v>605</v>
      </c>
      <c r="Z1939">
        <v>730</v>
      </c>
      <c r="AA1939">
        <v>2100</v>
      </c>
      <c r="AB1939">
        <f>(Table1[[#This Row],[Min Total Coliform]]+Table1[[#This Row],[Max Total Coliform]])/2</f>
        <v>1415</v>
      </c>
      <c r="AC1939">
        <f>MIN(10, (Table1[[#This Row],[Avg BOD]]/4)*10)</f>
        <v>6.25</v>
      </c>
      <c r="AD1939">
        <f>MIN(10, (Table1[[#This Row],[Avg Fecal Coliform]]/600)*10)</f>
        <v>10</v>
      </c>
      <c r="AE1939">
        <f>MIN(10, (Table1[[#This Row],[Avg Nitrate N + Nitrite N]]/10)*10)</f>
        <v>0.89999999999999991</v>
      </c>
      <c r="AF1939">
        <f>IF(OR(Table1[[#This Row],[Avg pH]]&lt;6.5,Table1[[#This Row],[Avg pH]]&gt;8.5),10,0)</f>
        <v>0</v>
      </c>
      <c r="AG1939">
        <f>MAX(0, 10-(2*Table1[[#This Row],[Avg Dissolved Oxygen]]))</f>
        <v>1.6999999999999993</v>
      </c>
      <c r="AH1939">
        <f>(Table1[[#This Row],[Fecal Score]]*0.3) + (Table1[[#This Row],[BOD Score]]*0.25) + (Table1[[#This Row],[Nitrate Score]]*0.2) + (Table1[[#This Row],[pH Score]]*0.15) + (Table1[[#This Row],[Dissolved Oxygen Score]]*0.1)</f>
        <v>4.9124999999999996</v>
      </c>
      <c r="AI1939">
        <v>2021</v>
      </c>
    </row>
    <row r="1940" spans="1:35">
      <c r="A1940">
        <v>3819</v>
      </c>
      <c r="B1940" t="s">
        <v>758</v>
      </c>
      <c r="C1940" t="s">
        <v>1</v>
      </c>
      <c r="D1940" t="s">
        <v>5</v>
      </c>
      <c r="E1940">
        <v>21</v>
      </c>
      <c r="F1940">
        <v>32</v>
      </c>
      <c r="G1940">
        <f>(Table1[[#This Row],[Min Temperature]]+Table1[[#This Row],[Max Temperature]])/2</f>
        <v>26.5</v>
      </c>
      <c r="H1940">
        <v>0.3</v>
      </c>
      <c r="I1940">
        <v>6.7</v>
      </c>
      <c r="J1940">
        <f>(Table1[[#This Row],[Min Dissolved Oxygen]]+Table1[[#This Row],[Max Dissolved Oxygen]])/2</f>
        <v>3.5</v>
      </c>
      <c r="K1940">
        <v>7</v>
      </c>
      <c r="L1940">
        <v>8</v>
      </c>
      <c r="M1940">
        <f>(Table1[[#This Row],[Min pH]]+Table1[[#This Row],[Max pH]])/2</f>
        <v>7.5</v>
      </c>
      <c r="N1940">
        <v>462</v>
      </c>
      <c r="O1940">
        <v>486</v>
      </c>
      <c r="P1940">
        <f>(Table1[[#This Row],[Min Conductivity]]+Table1[[#This Row],[Max Conductivity]])/2</f>
        <v>474</v>
      </c>
      <c r="Q1940">
        <v>24.6</v>
      </c>
      <c r="R1940">
        <v>29.4</v>
      </c>
      <c r="S1940">
        <f>(Table1[[#This Row],[Min BOD]]+Table1[[#This Row],[Max BOD]])/2</f>
        <v>27</v>
      </c>
      <c r="T1940">
        <v>2</v>
      </c>
      <c r="U1940">
        <v>2.8</v>
      </c>
      <c r="V1940">
        <f>(Table1[[#This Row],[Min Nitrate N + Nitrite N]]+Table1[[#This Row],[Max Nitrate N + Nitrite N]])/2</f>
        <v>2.4</v>
      </c>
      <c r="W1940">
        <v>2600</v>
      </c>
      <c r="X1940">
        <v>3600</v>
      </c>
      <c r="Y1940">
        <f>(Table1[[#This Row],[Min Fecal Coliform]]+Table1[[#This Row],[Max Fecal Coliform]])/2</f>
        <v>3100</v>
      </c>
      <c r="Z1940">
        <v>4200</v>
      </c>
      <c r="AA1940">
        <v>5300</v>
      </c>
      <c r="AB1940">
        <f>(Table1[[#This Row],[Min Total Coliform]]+Table1[[#This Row],[Max Total Coliform]])/2</f>
        <v>4750</v>
      </c>
      <c r="AC1940">
        <f>MIN(10, (Table1[[#This Row],[Avg BOD]]/4)*10)</f>
        <v>10</v>
      </c>
      <c r="AD1940">
        <f>MIN(10, (Table1[[#This Row],[Avg Fecal Coliform]]/600)*10)</f>
        <v>10</v>
      </c>
      <c r="AE1940">
        <f>MIN(10, (Table1[[#This Row],[Avg Nitrate N + Nitrite N]]/10)*10)</f>
        <v>2.4</v>
      </c>
      <c r="AF1940">
        <f>IF(OR(Table1[[#This Row],[Avg pH]]&lt;6.5,Table1[[#This Row],[Avg pH]]&gt;8.5),10,0)</f>
        <v>0</v>
      </c>
      <c r="AG1940">
        <f>MAX(0, 10-(2*Table1[[#This Row],[Avg Dissolved Oxygen]]))</f>
        <v>3</v>
      </c>
      <c r="AH1940">
        <f>(Table1[[#This Row],[Fecal Score]]*0.3) + (Table1[[#This Row],[BOD Score]]*0.25) + (Table1[[#This Row],[Nitrate Score]]*0.2) + (Table1[[#This Row],[pH Score]]*0.15) + (Table1[[#This Row],[Dissolved Oxygen Score]]*0.1)</f>
        <v>6.28</v>
      </c>
      <c r="AI1940">
        <v>2021</v>
      </c>
    </row>
    <row r="1941" spans="1:35">
      <c r="A1941">
        <v>2225</v>
      </c>
      <c r="B1941" t="s">
        <v>27</v>
      </c>
      <c r="C1941" t="s">
        <v>8</v>
      </c>
      <c r="D1941" t="s">
        <v>5</v>
      </c>
      <c r="E1941">
        <v>18</v>
      </c>
      <c r="F1941">
        <v>24</v>
      </c>
      <c r="G1941">
        <f>(Table1[[#This Row],[Min Temperature]]+Table1[[#This Row],[Max Temperature]])/2</f>
        <v>21</v>
      </c>
      <c r="H1941">
        <v>4.2</v>
      </c>
      <c r="I1941">
        <v>4.8</v>
      </c>
      <c r="J1941">
        <f>(Table1[[#This Row],[Min Dissolved Oxygen]]+Table1[[#This Row],[Max Dissolved Oxygen]])/2</f>
        <v>4.5</v>
      </c>
      <c r="K1941">
        <v>7.2</v>
      </c>
      <c r="L1941">
        <v>7.5</v>
      </c>
      <c r="M1941">
        <f>(Table1[[#This Row],[Min pH]]+Table1[[#This Row],[Max pH]])/2</f>
        <v>7.35</v>
      </c>
      <c r="N1941">
        <v>101</v>
      </c>
      <c r="O1941">
        <v>130</v>
      </c>
      <c r="P1941">
        <f>(Table1[[#This Row],[Min Conductivity]]+Table1[[#This Row],[Max Conductivity]])/2</f>
        <v>115.5</v>
      </c>
      <c r="Q1941">
        <v>2.1</v>
      </c>
      <c r="R1941">
        <v>2.6</v>
      </c>
      <c r="S1941">
        <f>(Table1[[#This Row],[Min BOD]]+Table1[[#This Row],[Max BOD]])/2</f>
        <v>2.35</v>
      </c>
      <c r="T1941">
        <v>0.6</v>
      </c>
      <c r="U1941">
        <v>1.2</v>
      </c>
      <c r="V1941">
        <f>(Table1[[#This Row],[Min Nitrate N + Nitrite N]]+Table1[[#This Row],[Max Nitrate N + Nitrite N]])/2</f>
        <v>0.89999999999999991</v>
      </c>
      <c r="W1941">
        <v>300</v>
      </c>
      <c r="X1941">
        <v>910</v>
      </c>
      <c r="Y1941">
        <f>(Table1[[#This Row],[Min Fecal Coliform]]+Table1[[#This Row],[Max Fecal Coliform]])/2</f>
        <v>605</v>
      </c>
      <c r="Z1941">
        <v>1100</v>
      </c>
      <c r="AA1941">
        <v>2000</v>
      </c>
      <c r="AB1941">
        <f>(Table1[[#This Row],[Min Total Coliform]]+Table1[[#This Row],[Max Total Coliform]])/2</f>
        <v>1550</v>
      </c>
      <c r="AC1941">
        <f>MIN(10, (Table1[[#This Row],[Avg BOD]]/4)*10)</f>
        <v>5.875</v>
      </c>
      <c r="AD1941">
        <f>MIN(10, (Table1[[#This Row],[Avg Fecal Coliform]]/600)*10)</f>
        <v>10</v>
      </c>
      <c r="AE1941">
        <f>MIN(10, (Table1[[#This Row],[Avg Nitrate N + Nitrite N]]/10)*10)</f>
        <v>0.89999999999999991</v>
      </c>
      <c r="AF1941">
        <f>IF(OR(Table1[[#This Row],[Avg pH]]&lt;6.5,Table1[[#This Row],[Avg pH]]&gt;8.5),10,0)</f>
        <v>0</v>
      </c>
      <c r="AG1941">
        <f>MAX(0, 10-(2*Table1[[#This Row],[Avg Dissolved Oxygen]]))</f>
        <v>1</v>
      </c>
      <c r="AH1941">
        <f>(Table1[[#This Row],[Fecal Score]]*0.3) + (Table1[[#This Row],[BOD Score]]*0.25) + (Table1[[#This Row],[Nitrate Score]]*0.2) + (Table1[[#This Row],[pH Score]]*0.15) + (Table1[[#This Row],[Dissolved Oxygen Score]]*0.1)</f>
        <v>4.7487499999999994</v>
      </c>
      <c r="AI1941">
        <v>2021</v>
      </c>
    </row>
    <row r="1942" spans="1:35">
      <c r="A1942">
        <v>2219</v>
      </c>
      <c r="B1942" t="s">
        <v>21</v>
      </c>
      <c r="C1942" t="s">
        <v>8</v>
      </c>
      <c r="D1942" t="s">
        <v>5</v>
      </c>
      <c r="E1942">
        <v>20</v>
      </c>
      <c r="F1942">
        <v>27</v>
      </c>
      <c r="G1942">
        <f>(Table1[[#This Row],[Min Temperature]]+Table1[[#This Row],[Max Temperature]])/2</f>
        <v>23.5</v>
      </c>
      <c r="H1942">
        <v>4.5</v>
      </c>
      <c r="I1942">
        <v>10</v>
      </c>
      <c r="J1942">
        <f>(Table1[[#This Row],[Min Dissolved Oxygen]]+Table1[[#This Row],[Max Dissolved Oxygen]])/2</f>
        <v>7.25</v>
      </c>
      <c r="K1942">
        <v>7</v>
      </c>
      <c r="L1942">
        <v>7.6</v>
      </c>
      <c r="M1942">
        <f>(Table1[[#This Row],[Min pH]]+Table1[[#This Row],[Max pH]])/2</f>
        <v>7.3</v>
      </c>
      <c r="N1942">
        <v>210</v>
      </c>
      <c r="O1942">
        <v>242</v>
      </c>
      <c r="P1942">
        <f>(Table1[[#This Row],[Min Conductivity]]+Table1[[#This Row],[Max Conductivity]])/2</f>
        <v>226</v>
      </c>
      <c r="Q1942">
        <v>2</v>
      </c>
      <c r="R1942">
        <v>2.6</v>
      </c>
      <c r="S1942">
        <f>(Table1[[#This Row],[Min BOD]]+Table1[[#This Row],[Max BOD]])/2</f>
        <v>2.2999999999999998</v>
      </c>
      <c r="T1942">
        <v>1</v>
      </c>
      <c r="U1942">
        <v>1.3</v>
      </c>
      <c r="V1942">
        <f>(Table1[[#This Row],[Min Nitrate N + Nitrite N]]+Table1[[#This Row],[Max Nitrate N + Nitrite N]])/2</f>
        <v>1.1499999999999999</v>
      </c>
      <c r="W1942">
        <v>300</v>
      </c>
      <c r="X1942">
        <v>2300</v>
      </c>
      <c r="Y1942">
        <f>(Table1[[#This Row],[Min Fecal Coliform]]+Table1[[#This Row],[Max Fecal Coliform]])/2</f>
        <v>1300</v>
      </c>
      <c r="Z1942">
        <v>730</v>
      </c>
      <c r="AA1942">
        <v>4300</v>
      </c>
      <c r="AB1942">
        <f>(Table1[[#This Row],[Min Total Coliform]]+Table1[[#This Row],[Max Total Coliform]])/2</f>
        <v>2515</v>
      </c>
      <c r="AC1942">
        <f>MIN(10, (Table1[[#This Row],[Avg BOD]]/4)*10)</f>
        <v>5.75</v>
      </c>
      <c r="AD1942">
        <f>MIN(10, (Table1[[#This Row],[Avg Fecal Coliform]]/600)*10)</f>
        <v>10</v>
      </c>
      <c r="AE1942">
        <f>MIN(10, (Table1[[#This Row],[Avg Nitrate N + Nitrite N]]/10)*10)</f>
        <v>1.1499999999999999</v>
      </c>
      <c r="AF1942">
        <f>IF(OR(Table1[[#This Row],[Avg pH]]&lt;6.5,Table1[[#This Row],[Avg pH]]&gt;8.5),10,0)</f>
        <v>0</v>
      </c>
      <c r="AG1942">
        <f>MAX(0, 10-(2*Table1[[#This Row],[Avg Dissolved Oxygen]]))</f>
        <v>0</v>
      </c>
      <c r="AH1942">
        <f>(Table1[[#This Row],[Fecal Score]]*0.3) + (Table1[[#This Row],[BOD Score]]*0.25) + (Table1[[#This Row],[Nitrate Score]]*0.2) + (Table1[[#This Row],[pH Score]]*0.15) + (Table1[[#This Row],[Dissolved Oxygen Score]]*0.1)</f>
        <v>4.6675000000000004</v>
      </c>
      <c r="AI1942">
        <v>2021</v>
      </c>
    </row>
    <row r="1943" spans="1:35">
      <c r="A1943">
        <v>2207</v>
      </c>
      <c r="B1943" t="s">
        <v>9</v>
      </c>
      <c r="C1943" t="s">
        <v>8</v>
      </c>
      <c r="D1943" t="s">
        <v>5</v>
      </c>
      <c r="E1943">
        <v>21</v>
      </c>
      <c r="F1943">
        <v>25</v>
      </c>
      <c r="G1943">
        <f>(Table1[[#This Row],[Min Temperature]]+Table1[[#This Row],[Max Temperature]])/2</f>
        <v>23</v>
      </c>
      <c r="H1943">
        <v>4</v>
      </c>
      <c r="I1943">
        <v>7</v>
      </c>
      <c r="J1943">
        <f>(Table1[[#This Row],[Min Dissolved Oxygen]]+Table1[[#This Row],[Max Dissolved Oxygen]])/2</f>
        <v>5.5</v>
      </c>
      <c r="K1943">
        <v>7.2</v>
      </c>
      <c r="L1943">
        <v>7.8</v>
      </c>
      <c r="M1943">
        <f>(Table1[[#This Row],[Min pH]]+Table1[[#This Row],[Max pH]])/2</f>
        <v>7.5</v>
      </c>
      <c r="N1943">
        <v>200</v>
      </c>
      <c r="O1943">
        <v>297</v>
      </c>
      <c r="P1943">
        <f>(Table1[[#This Row],[Min Conductivity]]+Table1[[#This Row],[Max Conductivity]])/2</f>
        <v>248.5</v>
      </c>
      <c r="Q1943">
        <v>2</v>
      </c>
      <c r="R1943">
        <v>2.8</v>
      </c>
      <c r="S1943">
        <f>(Table1[[#This Row],[Min BOD]]+Table1[[#This Row],[Max BOD]])/2</f>
        <v>2.4</v>
      </c>
      <c r="T1943">
        <v>0.6</v>
      </c>
      <c r="U1943">
        <v>1.1000000000000001</v>
      </c>
      <c r="V1943">
        <f>(Table1[[#This Row],[Min Nitrate N + Nitrite N]]+Table1[[#This Row],[Max Nitrate N + Nitrite N]])/2</f>
        <v>0.85000000000000009</v>
      </c>
      <c r="W1943">
        <v>300</v>
      </c>
      <c r="X1943">
        <v>730</v>
      </c>
      <c r="Y1943">
        <f>(Table1[[#This Row],[Min Fecal Coliform]]+Table1[[#This Row],[Max Fecal Coliform]])/2</f>
        <v>515</v>
      </c>
      <c r="Z1943">
        <v>610</v>
      </c>
      <c r="AA1943">
        <v>1500</v>
      </c>
      <c r="AB1943">
        <f>(Table1[[#This Row],[Min Total Coliform]]+Table1[[#This Row],[Max Total Coliform]])/2</f>
        <v>1055</v>
      </c>
      <c r="AC1943">
        <f>MIN(10, (Table1[[#This Row],[Avg BOD]]/4)*10)</f>
        <v>6</v>
      </c>
      <c r="AD1943">
        <f>MIN(10, (Table1[[#This Row],[Avg Fecal Coliform]]/600)*10)</f>
        <v>8.5833333333333321</v>
      </c>
      <c r="AE1943">
        <f>MIN(10, (Table1[[#This Row],[Avg Nitrate N + Nitrite N]]/10)*10)</f>
        <v>0.85000000000000009</v>
      </c>
      <c r="AF1943">
        <f>IF(OR(Table1[[#This Row],[Avg pH]]&lt;6.5,Table1[[#This Row],[Avg pH]]&gt;8.5),10,0)</f>
        <v>0</v>
      </c>
      <c r="AG1943">
        <f>MAX(0, 10-(2*Table1[[#This Row],[Avg Dissolved Oxygen]]))</f>
        <v>0</v>
      </c>
      <c r="AH1943">
        <f>(Table1[[#This Row],[Fecal Score]]*0.3) + (Table1[[#This Row],[BOD Score]]*0.25) + (Table1[[#This Row],[Nitrate Score]]*0.2) + (Table1[[#This Row],[pH Score]]*0.15) + (Table1[[#This Row],[Dissolved Oxygen Score]]*0.1)</f>
        <v>4.2449999999999992</v>
      </c>
      <c r="AI1943">
        <v>2021</v>
      </c>
    </row>
    <row r="1944" spans="1:35">
      <c r="A1944">
        <v>3772</v>
      </c>
      <c r="B1944" t="s">
        <v>31</v>
      </c>
      <c r="C1944" t="s">
        <v>8</v>
      </c>
      <c r="D1944" t="s">
        <v>5</v>
      </c>
      <c r="E1944">
        <v>18</v>
      </c>
      <c r="F1944">
        <v>33</v>
      </c>
      <c r="G1944">
        <f>(Table1[[#This Row],[Min Temperature]]+Table1[[#This Row],[Max Temperature]])/2</f>
        <v>25.5</v>
      </c>
      <c r="H1944">
        <v>5.8</v>
      </c>
      <c r="I1944">
        <v>7.4</v>
      </c>
      <c r="J1944">
        <f>(Table1[[#This Row],[Min Dissolved Oxygen]]+Table1[[#This Row],[Max Dissolved Oxygen]])/2</f>
        <v>6.6</v>
      </c>
      <c r="K1944">
        <v>6.8</v>
      </c>
      <c r="L1944">
        <v>8</v>
      </c>
      <c r="M1944">
        <f>(Table1[[#This Row],[Min pH]]+Table1[[#This Row],[Max pH]])/2</f>
        <v>7.4</v>
      </c>
      <c r="N1944">
        <v>68</v>
      </c>
      <c r="O1944">
        <v>111</v>
      </c>
      <c r="P1944">
        <f>(Table1[[#This Row],[Min Conductivity]]+Table1[[#This Row],[Max Conductivity]])/2</f>
        <v>89.5</v>
      </c>
      <c r="Q1944">
        <v>2</v>
      </c>
      <c r="R1944">
        <v>2.6</v>
      </c>
      <c r="S1944">
        <f>(Table1[[#This Row],[Min BOD]]+Table1[[#This Row],[Max BOD]])/2</f>
        <v>2.2999999999999998</v>
      </c>
      <c r="T1944">
        <v>0.6</v>
      </c>
      <c r="U1944">
        <v>1.1000000000000001</v>
      </c>
      <c r="V1944">
        <f>(Table1[[#This Row],[Min Nitrate N + Nitrite N]]+Table1[[#This Row],[Max Nitrate N + Nitrite N]])/2</f>
        <v>0.85000000000000009</v>
      </c>
      <c r="W1944">
        <v>300</v>
      </c>
      <c r="X1944">
        <v>360</v>
      </c>
      <c r="Y1944">
        <f>(Table1[[#This Row],[Min Fecal Coliform]]+Table1[[#This Row],[Max Fecal Coliform]])/2</f>
        <v>330</v>
      </c>
      <c r="Z1944">
        <v>360</v>
      </c>
      <c r="AA1944">
        <v>1100</v>
      </c>
      <c r="AB1944">
        <f>(Table1[[#This Row],[Min Total Coliform]]+Table1[[#This Row],[Max Total Coliform]])/2</f>
        <v>730</v>
      </c>
      <c r="AC1944">
        <f>MIN(10, (Table1[[#This Row],[Avg BOD]]/4)*10)</f>
        <v>5.75</v>
      </c>
      <c r="AD1944">
        <f>MIN(10, (Table1[[#This Row],[Avg Fecal Coliform]]/600)*10)</f>
        <v>5.5</v>
      </c>
      <c r="AE1944">
        <f>MIN(10, (Table1[[#This Row],[Avg Nitrate N + Nitrite N]]/10)*10)</f>
        <v>0.85000000000000009</v>
      </c>
      <c r="AF1944">
        <f>IF(OR(Table1[[#This Row],[Avg pH]]&lt;6.5,Table1[[#This Row],[Avg pH]]&gt;8.5),10,0)</f>
        <v>0</v>
      </c>
      <c r="AG1944">
        <f>MAX(0, 10-(2*Table1[[#This Row],[Avg Dissolved Oxygen]]))</f>
        <v>0</v>
      </c>
      <c r="AH1944">
        <f>(Table1[[#This Row],[Fecal Score]]*0.3) + (Table1[[#This Row],[BOD Score]]*0.25) + (Table1[[#This Row],[Nitrate Score]]*0.2) + (Table1[[#This Row],[pH Score]]*0.15) + (Table1[[#This Row],[Dissolved Oxygen Score]]*0.1)</f>
        <v>3.2574999999999998</v>
      </c>
      <c r="AI1944">
        <v>2021</v>
      </c>
    </row>
    <row r="1945" spans="1:35">
      <c r="A1945">
        <v>2208</v>
      </c>
      <c r="B1945" t="s">
        <v>10</v>
      </c>
      <c r="C1945" t="s">
        <v>8</v>
      </c>
      <c r="D1945" t="s">
        <v>5</v>
      </c>
      <c r="E1945">
        <v>19</v>
      </c>
      <c r="F1945">
        <v>34</v>
      </c>
      <c r="G1945">
        <f>(Table1[[#This Row],[Min Temperature]]+Table1[[#This Row],[Max Temperature]])/2</f>
        <v>26.5</v>
      </c>
      <c r="H1945">
        <v>5.6</v>
      </c>
      <c r="I1945">
        <v>7.6</v>
      </c>
      <c r="J1945">
        <f>(Table1[[#This Row],[Min Dissolved Oxygen]]+Table1[[#This Row],[Max Dissolved Oxygen]])/2</f>
        <v>6.6</v>
      </c>
      <c r="K1945">
        <v>6.9</v>
      </c>
      <c r="L1945">
        <v>7.7</v>
      </c>
      <c r="M1945">
        <f>(Table1[[#This Row],[Min pH]]+Table1[[#This Row],[Max pH]])/2</f>
        <v>7.3000000000000007</v>
      </c>
      <c r="N1945">
        <v>56</v>
      </c>
      <c r="O1945">
        <v>96</v>
      </c>
      <c r="P1945">
        <f>(Table1[[#This Row],[Min Conductivity]]+Table1[[#This Row],[Max Conductivity]])/2</f>
        <v>76</v>
      </c>
      <c r="Q1945">
        <v>2</v>
      </c>
      <c r="R1945">
        <v>2.5</v>
      </c>
      <c r="S1945">
        <f>(Table1[[#This Row],[Min BOD]]+Table1[[#This Row],[Max BOD]])/2</f>
        <v>2.25</v>
      </c>
      <c r="T1945">
        <v>0.7</v>
      </c>
      <c r="U1945">
        <v>1.1000000000000001</v>
      </c>
      <c r="V1945">
        <f>(Table1[[#This Row],[Min Nitrate N + Nitrite N]]+Table1[[#This Row],[Max Nitrate N + Nitrite N]])/2</f>
        <v>0.9</v>
      </c>
      <c r="W1945">
        <v>300</v>
      </c>
      <c r="X1945">
        <v>360</v>
      </c>
      <c r="Y1945">
        <f>(Table1[[#This Row],[Min Fecal Coliform]]+Table1[[#This Row],[Max Fecal Coliform]])/2</f>
        <v>330</v>
      </c>
      <c r="Z1945">
        <v>300</v>
      </c>
      <c r="AA1945">
        <v>910</v>
      </c>
      <c r="AB1945">
        <f>(Table1[[#This Row],[Min Total Coliform]]+Table1[[#This Row],[Max Total Coliform]])/2</f>
        <v>605</v>
      </c>
      <c r="AC1945">
        <f>MIN(10, (Table1[[#This Row],[Avg BOD]]/4)*10)</f>
        <v>5.625</v>
      </c>
      <c r="AD1945">
        <f>MIN(10, (Table1[[#This Row],[Avg Fecal Coliform]]/600)*10)</f>
        <v>5.5</v>
      </c>
      <c r="AE1945">
        <f>MIN(10, (Table1[[#This Row],[Avg Nitrate N + Nitrite N]]/10)*10)</f>
        <v>0.89999999999999991</v>
      </c>
      <c r="AF1945">
        <f>IF(OR(Table1[[#This Row],[Avg pH]]&lt;6.5,Table1[[#This Row],[Avg pH]]&gt;8.5),10,0)</f>
        <v>0</v>
      </c>
      <c r="AG1945">
        <f>MAX(0, 10-(2*Table1[[#This Row],[Avg Dissolved Oxygen]]))</f>
        <v>0</v>
      </c>
      <c r="AH1945">
        <f>(Table1[[#This Row],[Fecal Score]]*0.3) + (Table1[[#This Row],[BOD Score]]*0.25) + (Table1[[#This Row],[Nitrate Score]]*0.2) + (Table1[[#This Row],[pH Score]]*0.15) + (Table1[[#This Row],[Dissolved Oxygen Score]]*0.1)</f>
        <v>3.2362500000000001</v>
      </c>
      <c r="AI1945">
        <v>2021</v>
      </c>
    </row>
    <row r="1946" spans="1:35">
      <c r="A1946">
        <v>2214</v>
      </c>
      <c r="B1946" t="s">
        <v>16</v>
      </c>
      <c r="C1946" t="s">
        <v>8</v>
      </c>
      <c r="D1946" t="s">
        <v>5</v>
      </c>
      <c r="E1946">
        <v>20</v>
      </c>
      <c r="F1946">
        <v>30</v>
      </c>
      <c r="G1946">
        <f>(Table1[[#This Row],[Min Temperature]]+Table1[[#This Row],[Max Temperature]])/2</f>
        <v>25</v>
      </c>
      <c r="H1946">
        <v>4</v>
      </c>
      <c r="I1946">
        <v>6.2</v>
      </c>
      <c r="J1946">
        <f>(Table1[[#This Row],[Min Dissolved Oxygen]]+Table1[[#This Row],[Max Dissolved Oxygen]])/2</f>
        <v>5.0999999999999996</v>
      </c>
      <c r="K1946">
        <v>7.2</v>
      </c>
      <c r="L1946">
        <v>7.6</v>
      </c>
      <c r="M1946">
        <f>(Table1[[#This Row],[Min pH]]+Table1[[#This Row],[Max pH]])/2</f>
        <v>7.4</v>
      </c>
      <c r="N1946">
        <v>63</v>
      </c>
      <c r="O1946">
        <v>88</v>
      </c>
      <c r="P1946">
        <f>(Table1[[#This Row],[Min Conductivity]]+Table1[[#This Row],[Max Conductivity]])/2</f>
        <v>75.5</v>
      </c>
      <c r="Q1946">
        <v>2</v>
      </c>
      <c r="R1946">
        <v>2.8</v>
      </c>
      <c r="S1946">
        <f>(Table1[[#This Row],[Min BOD]]+Table1[[#This Row],[Max BOD]])/2</f>
        <v>2.4</v>
      </c>
      <c r="T1946">
        <v>0.8</v>
      </c>
      <c r="U1946">
        <v>1.1000000000000001</v>
      </c>
      <c r="V1946">
        <f>(Table1[[#This Row],[Min Nitrate N + Nitrite N]]+Table1[[#This Row],[Max Nitrate N + Nitrite N]])/2</f>
        <v>0.95000000000000007</v>
      </c>
      <c r="W1946">
        <v>300</v>
      </c>
      <c r="X1946">
        <v>730</v>
      </c>
      <c r="Y1946">
        <f>(Table1[[#This Row],[Min Fecal Coliform]]+Table1[[#This Row],[Max Fecal Coliform]])/2</f>
        <v>515</v>
      </c>
      <c r="Z1946">
        <v>730</v>
      </c>
      <c r="AA1946">
        <v>1500</v>
      </c>
      <c r="AB1946">
        <f>(Table1[[#This Row],[Min Total Coliform]]+Table1[[#This Row],[Max Total Coliform]])/2</f>
        <v>1115</v>
      </c>
      <c r="AC1946">
        <f>MIN(10, (Table1[[#This Row],[Avg BOD]]/4)*10)</f>
        <v>6</v>
      </c>
      <c r="AD1946">
        <f>MIN(10, (Table1[[#This Row],[Avg Fecal Coliform]]/600)*10)</f>
        <v>8.5833333333333321</v>
      </c>
      <c r="AE1946">
        <f>MIN(10, (Table1[[#This Row],[Avg Nitrate N + Nitrite N]]/10)*10)</f>
        <v>0.95</v>
      </c>
      <c r="AF1946">
        <f>IF(OR(Table1[[#This Row],[Avg pH]]&lt;6.5,Table1[[#This Row],[Avg pH]]&gt;8.5),10,0)</f>
        <v>0</v>
      </c>
      <c r="AG1946">
        <f>MAX(0, 10-(2*Table1[[#This Row],[Avg Dissolved Oxygen]]))</f>
        <v>0</v>
      </c>
      <c r="AH1946">
        <f>(Table1[[#This Row],[Fecal Score]]*0.3) + (Table1[[#This Row],[BOD Score]]*0.25) + (Table1[[#This Row],[Nitrate Score]]*0.2) + (Table1[[#This Row],[pH Score]]*0.15) + (Table1[[#This Row],[Dissolved Oxygen Score]]*0.1)</f>
        <v>4.2649999999999997</v>
      </c>
      <c r="AI1946">
        <v>2021</v>
      </c>
    </row>
    <row r="1947" spans="1:35">
      <c r="A1947">
        <v>2220</v>
      </c>
      <c r="B1947" t="s">
        <v>22</v>
      </c>
      <c r="C1947" t="s">
        <v>8</v>
      </c>
      <c r="D1947" t="s">
        <v>5</v>
      </c>
      <c r="E1947">
        <v>22</v>
      </c>
      <c r="F1947">
        <v>32</v>
      </c>
      <c r="G1947">
        <f>(Table1[[#This Row],[Min Temperature]]+Table1[[#This Row],[Max Temperature]])/2</f>
        <v>27</v>
      </c>
      <c r="H1947">
        <v>4.5999999999999996</v>
      </c>
      <c r="I1947">
        <v>10.3</v>
      </c>
      <c r="J1947">
        <f>(Table1[[#This Row],[Min Dissolved Oxygen]]+Table1[[#This Row],[Max Dissolved Oxygen]])/2</f>
        <v>7.45</v>
      </c>
      <c r="K1947">
        <v>7.2</v>
      </c>
      <c r="L1947">
        <v>7.7</v>
      </c>
      <c r="M1947">
        <f>(Table1[[#This Row],[Min pH]]+Table1[[#This Row],[Max pH]])/2</f>
        <v>7.45</v>
      </c>
      <c r="N1947">
        <v>83</v>
      </c>
      <c r="O1947">
        <v>108</v>
      </c>
      <c r="P1947">
        <f>(Table1[[#This Row],[Min Conductivity]]+Table1[[#This Row],[Max Conductivity]])/2</f>
        <v>95.5</v>
      </c>
      <c r="Q1947">
        <v>2.1</v>
      </c>
      <c r="R1947">
        <v>2.6</v>
      </c>
      <c r="S1947">
        <f>(Table1[[#This Row],[Min BOD]]+Table1[[#This Row],[Max BOD]])/2</f>
        <v>2.35</v>
      </c>
      <c r="T1947">
        <v>0.7</v>
      </c>
      <c r="U1947">
        <v>1.1000000000000001</v>
      </c>
      <c r="V1947">
        <f>(Table1[[#This Row],[Min Nitrate N + Nitrite N]]+Table1[[#This Row],[Max Nitrate N + Nitrite N]])/2</f>
        <v>0.9</v>
      </c>
      <c r="W1947">
        <v>300</v>
      </c>
      <c r="X1947">
        <v>730</v>
      </c>
      <c r="Y1947">
        <f>(Table1[[#This Row],[Min Fecal Coliform]]+Table1[[#This Row],[Max Fecal Coliform]])/2</f>
        <v>515</v>
      </c>
      <c r="Z1947">
        <v>720</v>
      </c>
      <c r="AA1947">
        <v>1500</v>
      </c>
      <c r="AB1947">
        <f>(Table1[[#This Row],[Min Total Coliform]]+Table1[[#This Row],[Max Total Coliform]])/2</f>
        <v>1110</v>
      </c>
      <c r="AC1947">
        <f>MIN(10, (Table1[[#This Row],[Avg BOD]]/4)*10)</f>
        <v>5.875</v>
      </c>
      <c r="AD1947">
        <f>MIN(10, (Table1[[#This Row],[Avg Fecal Coliform]]/600)*10)</f>
        <v>8.5833333333333321</v>
      </c>
      <c r="AE1947">
        <f>MIN(10, (Table1[[#This Row],[Avg Nitrate N + Nitrite N]]/10)*10)</f>
        <v>0.89999999999999991</v>
      </c>
      <c r="AF1947">
        <f>IF(OR(Table1[[#This Row],[Avg pH]]&lt;6.5,Table1[[#This Row],[Avg pH]]&gt;8.5),10,0)</f>
        <v>0</v>
      </c>
      <c r="AG1947">
        <f>MAX(0, 10-(2*Table1[[#This Row],[Avg Dissolved Oxygen]]))</f>
        <v>0</v>
      </c>
      <c r="AH1947">
        <f>(Table1[[#This Row],[Fecal Score]]*0.3) + (Table1[[#This Row],[BOD Score]]*0.25) + (Table1[[#This Row],[Nitrate Score]]*0.2) + (Table1[[#This Row],[pH Score]]*0.15) + (Table1[[#This Row],[Dissolved Oxygen Score]]*0.1)</f>
        <v>4.223749999999999</v>
      </c>
      <c r="AI1947">
        <v>2021</v>
      </c>
    </row>
    <row r="1948" spans="1:35">
      <c r="A1948">
        <v>2216</v>
      </c>
      <c r="B1948" t="s">
        <v>18</v>
      </c>
      <c r="C1948" t="s">
        <v>8</v>
      </c>
      <c r="D1948" t="s">
        <v>5</v>
      </c>
      <c r="E1948">
        <v>20</v>
      </c>
      <c r="F1948">
        <v>35</v>
      </c>
      <c r="G1948">
        <f>(Table1[[#This Row],[Min Temperature]]+Table1[[#This Row],[Max Temperature]])/2</f>
        <v>27.5</v>
      </c>
      <c r="H1948">
        <v>4.2</v>
      </c>
      <c r="I1948">
        <v>11.2</v>
      </c>
      <c r="J1948">
        <f>(Table1[[#This Row],[Min Dissolved Oxygen]]+Table1[[#This Row],[Max Dissolved Oxygen]])/2</f>
        <v>7.6999999999999993</v>
      </c>
      <c r="K1948">
        <v>7.1</v>
      </c>
      <c r="L1948">
        <v>7.7</v>
      </c>
      <c r="M1948">
        <f>(Table1[[#This Row],[Min pH]]+Table1[[#This Row],[Max pH]])/2</f>
        <v>7.4</v>
      </c>
      <c r="N1948">
        <v>218</v>
      </c>
      <c r="O1948">
        <v>321</v>
      </c>
      <c r="P1948">
        <f>(Table1[[#This Row],[Min Conductivity]]+Table1[[#This Row],[Max Conductivity]])/2</f>
        <v>269.5</v>
      </c>
      <c r="Q1948">
        <v>2.2999999999999998</v>
      </c>
      <c r="R1948">
        <v>3</v>
      </c>
      <c r="S1948">
        <f>(Table1[[#This Row],[Min BOD]]+Table1[[#This Row],[Max BOD]])/2</f>
        <v>2.65</v>
      </c>
      <c r="T1948">
        <v>1</v>
      </c>
      <c r="U1948">
        <v>1.8</v>
      </c>
      <c r="V1948">
        <f>(Table1[[#This Row],[Min Nitrate N + Nitrite N]]+Table1[[#This Row],[Max Nitrate N + Nitrite N]])/2</f>
        <v>1.4</v>
      </c>
      <c r="W1948">
        <v>360</v>
      </c>
      <c r="X1948">
        <v>730</v>
      </c>
      <c r="Y1948">
        <f>(Table1[[#This Row],[Min Fecal Coliform]]+Table1[[#This Row],[Max Fecal Coliform]])/2</f>
        <v>545</v>
      </c>
      <c r="Z1948">
        <v>910</v>
      </c>
      <c r="AA1948">
        <v>2000</v>
      </c>
      <c r="AB1948">
        <f>(Table1[[#This Row],[Min Total Coliform]]+Table1[[#This Row],[Max Total Coliform]])/2</f>
        <v>1455</v>
      </c>
      <c r="AC1948">
        <f>MIN(10, (Table1[[#This Row],[Avg BOD]]/4)*10)</f>
        <v>6.625</v>
      </c>
      <c r="AD1948">
        <f>MIN(10, (Table1[[#This Row],[Avg Fecal Coliform]]/600)*10)</f>
        <v>9.0833333333333339</v>
      </c>
      <c r="AE1948">
        <f>MIN(10, (Table1[[#This Row],[Avg Nitrate N + Nitrite N]]/10)*10)</f>
        <v>1.4</v>
      </c>
      <c r="AF1948">
        <f>IF(OR(Table1[[#This Row],[Avg pH]]&lt;6.5,Table1[[#This Row],[Avg pH]]&gt;8.5),10,0)</f>
        <v>0</v>
      </c>
      <c r="AG1948">
        <f>MAX(0, 10-(2*Table1[[#This Row],[Avg Dissolved Oxygen]]))</f>
        <v>0</v>
      </c>
      <c r="AH1948">
        <f>(Table1[[#This Row],[Fecal Score]]*0.3) + (Table1[[#This Row],[BOD Score]]*0.25) + (Table1[[#This Row],[Nitrate Score]]*0.2) + (Table1[[#This Row],[pH Score]]*0.15) + (Table1[[#This Row],[Dissolved Oxygen Score]]*0.1)</f>
        <v>4.6612499999999999</v>
      </c>
      <c r="AI1948">
        <v>2021</v>
      </c>
    </row>
    <row r="1949" spans="1:35">
      <c r="A1949">
        <v>1263</v>
      </c>
      <c r="B1949" t="s">
        <v>7</v>
      </c>
      <c r="C1949" t="s">
        <v>8</v>
      </c>
      <c r="D1949" t="s">
        <v>5</v>
      </c>
      <c r="E1949">
        <v>19</v>
      </c>
      <c r="F1949">
        <v>29</v>
      </c>
      <c r="G1949">
        <f>(Table1[[#This Row],[Min Temperature]]+Table1[[#This Row],[Max Temperature]])/2</f>
        <v>24</v>
      </c>
      <c r="H1949">
        <v>4</v>
      </c>
      <c r="I1949">
        <v>6.8</v>
      </c>
      <c r="J1949">
        <f>(Table1[[#This Row],[Min Dissolved Oxygen]]+Table1[[#This Row],[Max Dissolved Oxygen]])/2</f>
        <v>5.4</v>
      </c>
      <c r="K1949">
        <v>7</v>
      </c>
      <c r="L1949">
        <v>7.6</v>
      </c>
      <c r="M1949">
        <f>(Table1[[#This Row],[Min pH]]+Table1[[#This Row],[Max pH]])/2</f>
        <v>7.3</v>
      </c>
      <c r="N1949">
        <v>206</v>
      </c>
      <c r="O1949">
        <v>882</v>
      </c>
      <c r="P1949">
        <f>(Table1[[#This Row],[Min Conductivity]]+Table1[[#This Row],[Max Conductivity]])/2</f>
        <v>544</v>
      </c>
      <c r="Q1949">
        <v>2.2000000000000002</v>
      </c>
      <c r="R1949">
        <v>2.8</v>
      </c>
      <c r="S1949">
        <f>(Table1[[#This Row],[Min BOD]]+Table1[[#This Row],[Max BOD]])/2</f>
        <v>2.5</v>
      </c>
      <c r="T1949">
        <v>0.8</v>
      </c>
      <c r="U1949">
        <v>1.3</v>
      </c>
      <c r="V1949">
        <f>(Table1[[#This Row],[Min Nitrate N + Nitrite N]]+Table1[[#This Row],[Max Nitrate N + Nitrite N]])/2</f>
        <v>1.05</v>
      </c>
      <c r="W1949">
        <v>300</v>
      </c>
      <c r="X1949">
        <v>910</v>
      </c>
      <c r="Y1949">
        <f>(Table1[[#This Row],[Min Fecal Coliform]]+Table1[[#This Row],[Max Fecal Coliform]])/2</f>
        <v>605</v>
      </c>
      <c r="Z1949">
        <v>730</v>
      </c>
      <c r="AA1949">
        <v>2100</v>
      </c>
      <c r="AB1949">
        <f>(Table1[[#This Row],[Min Total Coliform]]+Table1[[#This Row],[Max Total Coliform]])/2</f>
        <v>1415</v>
      </c>
      <c r="AC1949">
        <f>MIN(10, (Table1[[#This Row],[Avg BOD]]/4)*10)</f>
        <v>6.25</v>
      </c>
      <c r="AD1949">
        <f>MIN(10, (Table1[[#This Row],[Avg Fecal Coliform]]/600)*10)</f>
        <v>10</v>
      </c>
      <c r="AE1949">
        <f>MIN(10, (Table1[[#This Row],[Avg Nitrate N + Nitrite N]]/10)*10)</f>
        <v>1.05</v>
      </c>
      <c r="AF1949">
        <f>IF(OR(Table1[[#This Row],[Avg pH]]&lt;6.5,Table1[[#This Row],[Avg pH]]&gt;8.5),10,0)</f>
        <v>0</v>
      </c>
      <c r="AG1949">
        <f>MAX(0, 10-(2*Table1[[#This Row],[Avg Dissolved Oxygen]]))</f>
        <v>0</v>
      </c>
      <c r="AH1949">
        <f>(Table1[[#This Row],[Fecal Score]]*0.3) + (Table1[[#This Row],[BOD Score]]*0.25) + (Table1[[#This Row],[Nitrate Score]]*0.2) + (Table1[[#This Row],[pH Score]]*0.15) + (Table1[[#This Row],[Dissolved Oxygen Score]]*0.1)</f>
        <v>4.7725</v>
      </c>
      <c r="AI1949">
        <v>2021</v>
      </c>
    </row>
    <row r="1950" spans="1:35">
      <c r="A1950">
        <v>2228</v>
      </c>
      <c r="B1950" t="s">
        <v>30</v>
      </c>
      <c r="C1950" t="s">
        <v>8</v>
      </c>
      <c r="D1950" t="s">
        <v>5</v>
      </c>
      <c r="E1950">
        <v>20</v>
      </c>
      <c r="F1950">
        <v>30</v>
      </c>
      <c r="G1950">
        <f>(Table1[[#This Row],[Min Temperature]]+Table1[[#This Row],[Max Temperature]])/2</f>
        <v>25</v>
      </c>
      <c r="H1950">
        <v>6.8</v>
      </c>
      <c r="I1950">
        <v>9.1999999999999993</v>
      </c>
      <c r="J1950">
        <f>(Table1[[#This Row],[Min Dissolved Oxygen]]+Table1[[#This Row],[Max Dissolved Oxygen]])/2</f>
        <v>8</v>
      </c>
      <c r="K1950">
        <v>7.3</v>
      </c>
      <c r="L1950">
        <v>7.8</v>
      </c>
      <c r="M1950">
        <f>(Table1[[#This Row],[Min pH]]+Table1[[#This Row],[Max pH]])/2</f>
        <v>7.55</v>
      </c>
      <c r="N1950">
        <v>63</v>
      </c>
      <c r="O1950">
        <v>103</v>
      </c>
      <c r="P1950">
        <f>(Table1[[#This Row],[Min Conductivity]]+Table1[[#This Row],[Max Conductivity]])/2</f>
        <v>83</v>
      </c>
      <c r="Q1950">
        <v>2.1</v>
      </c>
      <c r="R1950">
        <v>2.5</v>
      </c>
      <c r="S1950">
        <f>(Table1[[#This Row],[Min BOD]]+Table1[[#This Row],[Max BOD]])/2</f>
        <v>2.2999999999999998</v>
      </c>
      <c r="T1950">
        <v>0.7</v>
      </c>
      <c r="U1950">
        <v>1.1000000000000001</v>
      </c>
      <c r="V1950">
        <f>(Table1[[#This Row],[Min Nitrate N + Nitrite N]]+Table1[[#This Row],[Max Nitrate N + Nitrite N]])/2</f>
        <v>0.9</v>
      </c>
      <c r="W1950">
        <v>300</v>
      </c>
      <c r="X1950">
        <v>720</v>
      </c>
      <c r="Y1950">
        <f>(Table1[[#This Row],[Min Fecal Coliform]]+Table1[[#This Row],[Max Fecal Coliform]])/2</f>
        <v>510</v>
      </c>
      <c r="Z1950">
        <v>720</v>
      </c>
      <c r="AA1950">
        <v>1500</v>
      </c>
      <c r="AB1950">
        <f>(Table1[[#This Row],[Min Total Coliform]]+Table1[[#This Row],[Max Total Coliform]])/2</f>
        <v>1110</v>
      </c>
      <c r="AC1950">
        <f>MIN(10, (Table1[[#This Row],[Avg BOD]]/4)*10)</f>
        <v>5.75</v>
      </c>
      <c r="AD1950">
        <f>MIN(10, (Table1[[#This Row],[Avg Fecal Coliform]]/600)*10)</f>
        <v>8.5</v>
      </c>
      <c r="AE1950">
        <f>MIN(10, (Table1[[#This Row],[Avg Nitrate N + Nitrite N]]/10)*10)</f>
        <v>0.89999999999999991</v>
      </c>
      <c r="AF1950">
        <f>IF(OR(Table1[[#This Row],[Avg pH]]&lt;6.5,Table1[[#This Row],[Avg pH]]&gt;8.5),10,0)</f>
        <v>0</v>
      </c>
      <c r="AG1950">
        <f>MAX(0, 10-(2*Table1[[#This Row],[Avg Dissolved Oxygen]]))</f>
        <v>0</v>
      </c>
      <c r="AH1950">
        <f>(Table1[[#This Row],[Fecal Score]]*0.3) + (Table1[[#This Row],[BOD Score]]*0.25) + (Table1[[#This Row],[Nitrate Score]]*0.2) + (Table1[[#This Row],[pH Score]]*0.15) + (Table1[[#This Row],[Dissolved Oxygen Score]]*0.1)</f>
        <v>4.1674999999999995</v>
      </c>
      <c r="AI1950">
        <v>2021</v>
      </c>
    </row>
    <row r="1951" spans="1:35">
      <c r="A1951">
        <v>2221</v>
      </c>
      <c r="B1951" t="s">
        <v>23</v>
      </c>
      <c r="C1951" t="s">
        <v>8</v>
      </c>
      <c r="D1951" t="s">
        <v>5</v>
      </c>
      <c r="E1951">
        <v>21</v>
      </c>
      <c r="F1951">
        <v>27</v>
      </c>
      <c r="G1951">
        <f>(Table1[[#This Row],[Min Temperature]]+Table1[[#This Row],[Max Temperature]])/2</f>
        <v>24</v>
      </c>
      <c r="H1951">
        <v>4.5</v>
      </c>
      <c r="I1951">
        <v>10.199999999999999</v>
      </c>
      <c r="J1951">
        <f>(Table1[[#This Row],[Min Dissolved Oxygen]]+Table1[[#This Row],[Max Dissolved Oxygen]])/2</f>
        <v>7.35</v>
      </c>
      <c r="K1951">
        <v>7</v>
      </c>
      <c r="L1951">
        <v>7.8</v>
      </c>
      <c r="M1951">
        <f>(Table1[[#This Row],[Min pH]]+Table1[[#This Row],[Max pH]])/2</f>
        <v>7.4</v>
      </c>
      <c r="N1951">
        <v>70</v>
      </c>
      <c r="O1951">
        <v>89</v>
      </c>
      <c r="P1951">
        <f>(Table1[[#This Row],[Min Conductivity]]+Table1[[#This Row],[Max Conductivity]])/2</f>
        <v>79.5</v>
      </c>
      <c r="Q1951">
        <v>1.8</v>
      </c>
      <c r="R1951">
        <v>2.8</v>
      </c>
      <c r="S1951">
        <f>(Table1[[#This Row],[Min BOD]]+Table1[[#This Row],[Max BOD]])/2</f>
        <v>2.2999999999999998</v>
      </c>
      <c r="T1951">
        <v>0.6</v>
      </c>
      <c r="U1951">
        <v>1.1000000000000001</v>
      </c>
      <c r="V1951">
        <f>(Table1[[#This Row],[Min Nitrate N + Nitrite N]]+Table1[[#This Row],[Max Nitrate N + Nitrite N]])/2</f>
        <v>0.85000000000000009</v>
      </c>
      <c r="W1951">
        <v>300</v>
      </c>
      <c r="X1951">
        <v>730</v>
      </c>
      <c r="Y1951">
        <f>(Table1[[#This Row],[Min Fecal Coliform]]+Table1[[#This Row],[Max Fecal Coliform]])/2</f>
        <v>515</v>
      </c>
      <c r="Z1951">
        <v>610</v>
      </c>
      <c r="AA1951">
        <v>1500</v>
      </c>
      <c r="AB1951">
        <f>(Table1[[#This Row],[Min Total Coliform]]+Table1[[#This Row],[Max Total Coliform]])/2</f>
        <v>1055</v>
      </c>
      <c r="AC1951">
        <f>MIN(10, (Table1[[#This Row],[Avg BOD]]/4)*10)</f>
        <v>5.75</v>
      </c>
      <c r="AD1951">
        <f>MIN(10, (Table1[[#This Row],[Avg Fecal Coliform]]/600)*10)</f>
        <v>8.5833333333333321</v>
      </c>
      <c r="AE1951">
        <f>MIN(10, (Table1[[#This Row],[Avg Nitrate N + Nitrite N]]/10)*10)</f>
        <v>0.85000000000000009</v>
      </c>
      <c r="AF1951">
        <f>IF(OR(Table1[[#This Row],[Avg pH]]&lt;6.5,Table1[[#This Row],[Avg pH]]&gt;8.5),10,0)</f>
        <v>0</v>
      </c>
      <c r="AG1951">
        <f>MAX(0, 10-(2*Table1[[#This Row],[Avg Dissolved Oxygen]]))</f>
        <v>0</v>
      </c>
      <c r="AH1951">
        <f>(Table1[[#This Row],[Fecal Score]]*0.3) + (Table1[[#This Row],[BOD Score]]*0.25) + (Table1[[#This Row],[Nitrate Score]]*0.2) + (Table1[[#This Row],[pH Score]]*0.15) + (Table1[[#This Row],[Dissolved Oxygen Score]]*0.1)</f>
        <v>4.1824999999999992</v>
      </c>
      <c r="AI1951">
        <v>2021</v>
      </c>
    </row>
    <row r="1952" spans="1:35">
      <c r="A1952">
        <v>2209</v>
      </c>
      <c r="B1952" t="s">
        <v>11</v>
      </c>
      <c r="C1952" t="s">
        <v>8</v>
      </c>
      <c r="D1952" t="s">
        <v>5</v>
      </c>
      <c r="E1952">
        <v>20</v>
      </c>
      <c r="F1952">
        <v>36</v>
      </c>
      <c r="G1952">
        <f>(Table1[[#This Row],[Min Temperature]]+Table1[[#This Row],[Max Temperature]])/2</f>
        <v>28</v>
      </c>
      <c r="H1952">
        <v>4.8</v>
      </c>
      <c r="I1952">
        <v>7</v>
      </c>
      <c r="J1952">
        <f>(Table1[[#This Row],[Min Dissolved Oxygen]]+Table1[[#This Row],[Max Dissolved Oxygen]])/2</f>
        <v>5.9</v>
      </c>
      <c r="K1952">
        <v>6.4</v>
      </c>
      <c r="L1952">
        <v>7.6</v>
      </c>
      <c r="M1952">
        <f>(Table1[[#This Row],[Min pH]]+Table1[[#This Row],[Max pH]])/2</f>
        <v>7</v>
      </c>
      <c r="N1952">
        <v>65</v>
      </c>
      <c r="O1952">
        <v>83</v>
      </c>
      <c r="P1952">
        <f>(Table1[[#This Row],[Min Conductivity]]+Table1[[#This Row],[Max Conductivity]])/2</f>
        <v>74</v>
      </c>
      <c r="Q1952">
        <v>1.3</v>
      </c>
      <c r="R1952">
        <v>2.7</v>
      </c>
      <c r="S1952">
        <f>(Table1[[#This Row],[Min BOD]]+Table1[[#This Row],[Max BOD]])/2</f>
        <v>2</v>
      </c>
      <c r="T1952">
        <v>0.7</v>
      </c>
      <c r="U1952">
        <v>1.4</v>
      </c>
      <c r="V1952">
        <f>(Table1[[#This Row],[Min Nitrate N + Nitrite N]]+Table1[[#This Row],[Max Nitrate N + Nitrite N]])/2</f>
        <v>1.0499999999999998</v>
      </c>
      <c r="W1952">
        <v>2</v>
      </c>
      <c r="X1952">
        <v>730</v>
      </c>
      <c r="Y1952">
        <f>(Table1[[#This Row],[Min Fecal Coliform]]+Table1[[#This Row],[Max Fecal Coliform]])/2</f>
        <v>366</v>
      </c>
      <c r="Z1952">
        <v>360</v>
      </c>
      <c r="AA1952">
        <v>1500</v>
      </c>
      <c r="AB1952">
        <f>(Table1[[#This Row],[Min Total Coliform]]+Table1[[#This Row],[Max Total Coliform]])/2</f>
        <v>930</v>
      </c>
      <c r="AC1952">
        <f>MIN(10, (Table1[[#This Row],[Avg BOD]]/4)*10)</f>
        <v>5</v>
      </c>
      <c r="AD1952">
        <f>MIN(10, (Table1[[#This Row],[Avg Fecal Coliform]]/600)*10)</f>
        <v>6.1</v>
      </c>
      <c r="AE1952">
        <f>MIN(10, (Table1[[#This Row],[Avg Nitrate N + Nitrite N]]/10)*10)</f>
        <v>1.0499999999999998</v>
      </c>
      <c r="AF1952">
        <f>IF(OR(Table1[[#This Row],[Avg pH]]&lt;6.5,Table1[[#This Row],[Avg pH]]&gt;8.5),10,0)</f>
        <v>0</v>
      </c>
      <c r="AG1952">
        <f>MAX(0, 10-(2*Table1[[#This Row],[Avg Dissolved Oxygen]]))</f>
        <v>0</v>
      </c>
      <c r="AH1952">
        <f>(Table1[[#This Row],[Fecal Score]]*0.3) + (Table1[[#This Row],[BOD Score]]*0.25) + (Table1[[#This Row],[Nitrate Score]]*0.2) + (Table1[[#This Row],[pH Score]]*0.15) + (Table1[[#This Row],[Dissolved Oxygen Score]]*0.1)</f>
        <v>3.29</v>
      </c>
      <c r="AI1952">
        <v>2021</v>
      </c>
    </row>
    <row r="1953" spans="1:35">
      <c r="A1953">
        <v>2212</v>
      </c>
      <c r="B1953" t="s">
        <v>14</v>
      </c>
      <c r="C1953" t="s">
        <v>8</v>
      </c>
      <c r="D1953" t="s">
        <v>5</v>
      </c>
      <c r="E1953">
        <v>20</v>
      </c>
      <c r="F1953">
        <v>32</v>
      </c>
      <c r="G1953">
        <f>(Table1[[#This Row],[Min Temperature]]+Table1[[#This Row],[Max Temperature]])/2</f>
        <v>26</v>
      </c>
      <c r="H1953">
        <v>6.8</v>
      </c>
      <c r="I1953">
        <v>7.6</v>
      </c>
      <c r="J1953">
        <f>(Table1[[#This Row],[Min Dissolved Oxygen]]+Table1[[#This Row],[Max Dissolved Oxygen]])/2</f>
        <v>7.1999999999999993</v>
      </c>
      <c r="K1953">
        <v>7.4</v>
      </c>
      <c r="L1953">
        <v>7.8</v>
      </c>
      <c r="M1953">
        <f>(Table1[[#This Row],[Min pH]]+Table1[[#This Row],[Max pH]])/2</f>
        <v>7.6</v>
      </c>
      <c r="N1953">
        <v>101</v>
      </c>
      <c r="O1953">
        <v>119</v>
      </c>
      <c r="P1953">
        <f>(Table1[[#This Row],[Min Conductivity]]+Table1[[#This Row],[Max Conductivity]])/2</f>
        <v>110</v>
      </c>
      <c r="Q1953">
        <v>2.2999999999999998</v>
      </c>
      <c r="R1953">
        <v>2.6</v>
      </c>
      <c r="S1953">
        <f>(Table1[[#This Row],[Min BOD]]+Table1[[#This Row],[Max BOD]])/2</f>
        <v>2.4500000000000002</v>
      </c>
      <c r="T1953">
        <v>0.6</v>
      </c>
      <c r="U1953">
        <v>1.2</v>
      </c>
      <c r="V1953">
        <f>(Table1[[#This Row],[Min Nitrate N + Nitrite N]]+Table1[[#This Row],[Max Nitrate N + Nitrite N]])/2</f>
        <v>0.89999999999999991</v>
      </c>
      <c r="W1953">
        <v>300</v>
      </c>
      <c r="X1953">
        <v>360</v>
      </c>
      <c r="Y1953">
        <f>(Table1[[#This Row],[Min Fecal Coliform]]+Table1[[#This Row],[Max Fecal Coliform]])/2</f>
        <v>330</v>
      </c>
      <c r="Z1953">
        <v>620</v>
      </c>
      <c r="AA1953">
        <v>1500</v>
      </c>
      <c r="AB1953">
        <f>(Table1[[#This Row],[Min Total Coliform]]+Table1[[#This Row],[Max Total Coliform]])/2</f>
        <v>1060</v>
      </c>
      <c r="AC1953">
        <f>MIN(10, (Table1[[#This Row],[Avg BOD]]/4)*10)</f>
        <v>6.125</v>
      </c>
      <c r="AD1953">
        <f>MIN(10, (Table1[[#This Row],[Avg Fecal Coliform]]/600)*10)</f>
        <v>5.5</v>
      </c>
      <c r="AE1953">
        <f>MIN(10, (Table1[[#This Row],[Avg Nitrate N + Nitrite N]]/10)*10)</f>
        <v>0.89999999999999991</v>
      </c>
      <c r="AF1953">
        <f>IF(OR(Table1[[#This Row],[Avg pH]]&lt;6.5,Table1[[#This Row],[Avg pH]]&gt;8.5),10,0)</f>
        <v>0</v>
      </c>
      <c r="AG1953">
        <f>MAX(0, 10-(2*Table1[[#This Row],[Avg Dissolved Oxygen]]))</f>
        <v>0</v>
      </c>
      <c r="AH1953">
        <f>(Table1[[#This Row],[Fecal Score]]*0.3) + (Table1[[#This Row],[BOD Score]]*0.25) + (Table1[[#This Row],[Nitrate Score]]*0.2) + (Table1[[#This Row],[pH Score]]*0.15) + (Table1[[#This Row],[Dissolved Oxygen Score]]*0.1)</f>
        <v>3.3612500000000001</v>
      </c>
      <c r="AI1953">
        <v>2021</v>
      </c>
    </row>
    <row r="1954" spans="1:35">
      <c r="A1954">
        <v>2227</v>
      </c>
      <c r="B1954" t="s">
        <v>29</v>
      </c>
      <c r="C1954" t="s">
        <v>8</v>
      </c>
      <c r="D1954" t="s">
        <v>5</v>
      </c>
      <c r="E1954">
        <v>18</v>
      </c>
      <c r="F1954">
        <v>32</v>
      </c>
      <c r="G1954">
        <f>(Table1[[#This Row],[Min Temperature]]+Table1[[#This Row],[Max Temperature]])/2</f>
        <v>25</v>
      </c>
      <c r="H1954">
        <v>5.6</v>
      </c>
      <c r="I1954">
        <v>7.2</v>
      </c>
      <c r="J1954">
        <f>(Table1[[#This Row],[Min Dissolved Oxygen]]+Table1[[#This Row],[Max Dissolved Oxygen]])/2</f>
        <v>6.4</v>
      </c>
      <c r="K1954">
        <v>6.7</v>
      </c>
      <c r="L1954">
        <v>7.4</v>
      </c>
      <c r="M1954">
        <f>(Table1[[#This Row],[Min pH]]+Table1[[#This Row],[Max pH]])/2</f>
        <v>7.0500000000000007</v>
      </c>
      <c r="N1954">
        <v>64</v>
      </c>
      <c r="O1954">
        <v>77</v>
      </c>
      <c r="P1954">
        <f>(Table1[[#This Row],[Min Conductivity]]+Table1[[#This Row],[Max Conductivity]])/2</f>
        <v>70.5</v>
      </c>
      <c r="Q1954">
        <v>1.8</v>
      </c>
      <c r="R1954">
        <v>2.7</v>
      </c>
      <c r="S1954">
        <f>(Table1[[#This Row],[Min BOD]]+Table1[[#This Row],[Max BOD]])/2</f>
        <v>2.25</v>
      </c>
      <c r="T1954">
        <v>0.8</v>
      </c>
      <c r="U1954">
        <v>1.1000000000000001</v>
      </c>
      <c r="V1954">
        <f>(Table1[[#This Row],[Min Nitrate N + Nitrite N]]+Table1[[#This Row],[Max Nitrate N + Nitrite N]])/2</f>
        <v>0.95000000000000007</v>
      </c>
      <c r="W1954">
        <v>300</v>
      </c>
      <c r="X1954">
        <v>360</v>
      </c>
      <c r="Y1954">
        <f>(Table1[[#This Row],[Min Fecal Coliform]]+Table1[[#This Row],[Max Fecal Coliform]])/2</f>
        <v>330</v>
      </c>
      <c r="Z1954">
        <v>360</v>
      </c>
      <c r="AA1954">
        <v>910</v>
      </c>
      <c r="AB1954">
        <f>(Table1[[#This Row],[Min Total Coliform]]+Table1[[#This Row],[Max Total Coliform]])/2</f>
        <v>635</v>
      </c>
      <c r="AC1954">
        <f>MIN(10, (Table1[[#This Row],[Avg BOD]]/4)*10)</f>
        <v>5.625</v>
      </c>
      <c r="AD1954">
        <f>MIN(10, (Table1[[#This Row],[Avg Fecal Coliform]]/600)*10)</f>
        <v>5.5</v>
      </c>
      <c r="AE1954">
        <f>MIN(10, (Table1[[#This Row],[Avg Nitrate N + Nitrite N]]/10)*10)</f>
        <v>0.95</v>
      </c>
      <c r="AF1954">
        <f>IF(OR(Table1[[#This Row],[Avg pH]]&lt;6.5,Table1[[#This Row],[Avg pH]]&gt;8.5),10,0)</f>
        <v>0</v>
      </c>
      <c r="AG1954">
        <f>MAX(0, 10-(2*Table1[[#This Row],[Avg Dissolved Oxygen]]))</f>
        <v>0</v>
      </c>
      <c r="AH1954">
        <f>(Table1[[#This Row],[Fecal Score]]*0.3) + (Table1[[#This Row],[BOD Score]]*0.25) + (Table1[[#This Row],[Nitrate Score]]*0.2) + (Table1[[#This Row],[pH Score]]*0.15) + (Table1[[#This Row],[Dissolved Oxygen Score]]*0.1)</f>
        <v>3.2462499999999999</v>
      </c>
      <c r="AI1954">
        <v>2021</v>
      </c>
    </row>
    <row r="1955" spans="1:35">
      <c r="A1955">
        <v>2213</v>
      </c>
      <c r="B1955" t="s">
        <v>15</v>
      </c>
      <c r="C1955" t="s">
        <v>8</v>
      </c>
      <c r="D1955" t="s">
        <v>5</v>
      </c>
      <c r="E1955">
        <v>22</v>
      </c>
      <c r="F1955">
        <v>31</v>
      </c>
      <c r="G1955">
        <f>(Table1[[#This Row],[Min Temperature]]+Table1[[#This Row],[Max Temperature]])/2</f>
        <v>26.5</v>
      </c>
      <c r="H1955">
        <v>7</v>
      </c>
      <c r="I1955">
        <v>8</v>
      </c>
      <c r="J1955">
        <f>(Table1[[#This Row],[Min Dissolved Oxygen]]+Table1[[#This Row],[Max Dissolved Oxygen]])/2</f>
        <v>7.5</v>
      </c>
      <c r="K1955">
        <v>7.2</v>
      </c>
      <c r="L1955">
        <v>8</v>
      </c>
      <c r="M1955">
        <f>(Table1[[#This Row],[Min pH]]+Table1[[#This Row],[Max pH]])/2</f>
        <v>7.6</v>
      </c>
      <c r="N1955">
        <v>89</v>
      </c>
      <c r="O1955">
        <v>210</v>
      </c>
      <c r="P1955">
        <f>(Table1[[#This Row],[Min Conductivity]]+Table1[[#This Row],[Max Conductivity]])/2</f>
        <v>149.5</v>
      </c>
      <c r="Q1955">
        <v>2.2000000000000002</v>
      </c>
      <c r="R1955">
        <v>2.8</v>
      </c>
      <c r="S1955">
        <f>(Table1[[#This Row],[Min BOD]]+Table1[[#This Row],[Max BOD]])/2</f>
        <v>2.5</v>
      </c>
      <c r="T1955">
        <v>0.8</v>
      </c>
      <c r="U1955">
        <v>1.1000000000000001</v>
      </c>
      <c r="V1955">
        <f>(Table1[[#This Row],[Min Nitrate N + Nitrite N]]+Table1[[#This Row],[Max Nitrate N + Nitrite N]])/2</f>
        <v>0.95000000000000007</v>
      </c>
      <c r="W1955">
        <v>300</v>
      </c>
      <c r="X1955">
        <v>720</v>
      </c>
      <c r="Y1955">
        <f>(Table1[[#This Row],[Min Fecal Coliform]]+Table1[[#This Row],[Max Fecal Coliform]])/2</f>
        <v>510</v>
      </c>
      <c r="Z1955">
        <v>730</v>
      </c>
      <c r="AA1955">
        <v>1400</v>
      </c>
      <c r="AB1955">
        <f>(Table1[[#This Row],[Min Total Coliform]]+Table1[[#This Row],[Max Total Coliform]])/2</f>
        <v>1065</v>
      </c>
      <c r="AC1955">
        <f>MIN(10, (Table1[[#This Row],[Avg BOD]]/4)*10)</f>
        <v>6.25</v>
      </c>
      <c r="AD1955">
        <f>MIN(10, (Table1[[#This Row],[Avg Fecal Coliform]]/600)*10)</f>
        <v>8.5</v>
      </c>
      <c r="AE1955">
        <f>MIN(10, (Table1[[#This Row],[Avg Nitrate N + Nitrite N]]/10)*10)</f>
        <v>0.95</v>
      </c>
      <c r="AF1955">
        <f>IF(OR(Table1[[#This Row],[Avg pH]]&lt;6.5,Table1[[#This Row],[Avg pH]]&gt;8.5),10,0)</f>
        <v>0</v>
      </c>
      <c r="AG1955">
        <f>MAX(0, 10-(2*Table1[[#This Row],[Avg Dissolved Oxygen]]))</f>
        <v>0</v>
      </c>
      <c r="AH1955">
        <f>(Table1[[#This Row],[Fecal Score]]*0.3) + (Table1[[#This Row],[BOD Score]]*0.25) + (Table1[[#This Row],[Nitrate Score]]*0.2) + (Table1[[#This Row],[pH Score]]*0.15) + (Table1[[#This Row],[Dissolved Oxygen Score]]*0.1)</f>
        <v>4.3025000000000002</v>
      </c>
      <c r="AI1955">
        <v>2021</v>
      </c>
    </row>
    <row r="1956" spans="1:35">
      <c r="A1956">
        <v>3809</v>
      </c>
      <c r="B1956" t="s">
        <v>32</v>
      </c>
      <c r="C1956" t="s">
        <v>8</v>
      </c>
      <c r="D1956" t="s">
        <v>5</v>
      </c>
      <c r="E1956">
        <v>20</v>
      </c>
      <c r="F1956">
        <v>35</v>
      </c>
      <c r="G1956">
        <f>(Table1[[#This Row],[Min Temperature]]+Table1[[#This Row],[Max Temperature]])/2</f>
        <v>27.5</v>
      </c>
      <c r="H1956">
        <v>4.5</v>
      </c>
      <c r="I1956">
        <v>11</v>
      </c>
      <c r="J1956">
        <f>(Table1[[#This Row],[Min Dissolved Oxygen]]+Table1[[#This Row],[Max Dissolved Oxygen]])/2</f>
        <v>7.75</v>
      </c>
      <c r="K1956">
        <v>7</v>
      </c>
      <c r="L1956">
        <v>8</v>
      </c>
      <c r="M1956">
        <f>(Table1[[#This Row],[Min pH]]+Table1[[#This Row],[Max pH]])/2</f>
        <v>7.5</v>
      </c>
      <c r="N1956">
        <v>382</v>
      </c>
      <c r="O1956">
        <v>404</v>
      </c>
      <c r="P1956">
        <f>(Table1[[#This Row],[Min Conductivity]]+Table1[[#This Row],[Max Conductivity]])/2</f>
        <v>393</v>
      </c>
      <c r="Q1956">
        <v>2.1</v>
      </c>
      <c r="R1956">
        <v>2.9</v>
      </c>
      <c r="S1956">
        <f>(Table1[[#This Row],[Min BOD]]+Table1[[#This Row],[Max BOD]])/2</f>
        <v>2.5</v>
      </c>
      <c r="T1956">
        <v>0.8</v>
      </c>
      <c r="U1956">
        <v>1.2</v>
      </c>
      <c r="V1956">
        <f>(Table1[[#This Row],[Min Nitrate N + Nitrite N]]+Table1[[#This Row],[Max Nitrate N + Nitrite N]])/2</f>
        <v>1</v>
      </c>
      <c r="W1956">
        <v>360</v>
      </c>
      <c r="X1956">
        <v>910</v>
      </c>
      <c r="Y1956">
        <f>(Table1[[#This Row],[Min Fecal Coliform]]+Table1[[#This Row],[Max Fecal Coliform]])/2</f>
        <v>635</v>
      </c>
      <c r="Z1956">
        <v>910</v>
      </c>
      <c r="AA1956">
        <v>2000</v>
      </c>
      <c r="AB1956">
        <f>(Table1[[#This Row],[Min Total Coliform]]+Table1[[#This Row],[Max Total Coliform]])/2</f>
        <v>1455</v>
      </c>
      <c r="AC1956">
        <f>MIN(10, (Table1[[#This Row],[Avg BOD]]/4)*10)</f>
        <v>6.25</v>
      </c>
      <c r="AD1956">
        <f>MIN(10, (Table1[[#This Row],[Avg Fecal Coliform]]/600)*10)</f>
        <v>10</v>
      </c>
      <c r="AE1956">
        <f>MIN(10, (Table1[[#This Row],[Avg Nitrate N + Nitrite N]]/10)*10)</f>
        <v>1</v>
      </c>
      <c r="AF1956">
        <f>IF(OR(Table1[[#This Row],[Avg pH]]&lt;6.5,Table1[[#This Row],[Avg pH]]&gt;8.5),10,0)</f>
        <v>0</v>
      </c>
      <c r="AG1956">
        <f>MAX(0, 10-(2*Table1[[#This Row],[Avg Dissolved Oxygen]]))</f>
        <v>0</v>
      </c>
      <c r="AH1956">
        <f>(Table1[[#This Row],[Fecal Score]]*0.3) + (Table1[[#This Row],[BOD Score]]*0.25) + (Table1[[#This Row],[Nitrate Score]]*0.2) + (Table1[[#This Row],[pH Score]]*0.15) + (Table1[[#This Row],[Dissolved Oxygen Score]]*0.1)</f>
        <v>4.7625000000000002</v>
      </c>
      <c r="AI1956">
        <v>2021</v>
      </c>
    </row>
    <row r="1957" spans="1:35">
      <c r="A1957">
        <v>2223</v>
      </c>
      <c r="B1957" t="s">
        <v>25</v>
      </c>
      <c r="C1957" t="s">
        <v>8</v>
      </c>
      <c r="D1957" t="s">
        <v>5</v>
      </c>
      <c r="E1957">
        <v>22</v>
      </c>
      <c r="F1957">
        <v>36</v>
      </c>
      <c r="G1957">
        <f>(Table1[[#This Row],[Min Temperature]]+Table1[[#This Row],[Max Temperature]])/2</f>
        <v>29</v>
      </c>
      <c r="H1957">
        <v>4</v>
      </c>
      <c r="I1957">
        <v>5.0999999999999996</v>
      </c>
      <c r="J1957">
        <f>(Table1[[#This Row],[Min Dissolved Oxygen]]+Table1[[#This Row],[Max Dissolved Oxygen]])/2</f>
        <v>4.55</v>
      </c>
      <c r="K1957">
        <v>7.2</v>
      </c>
      <c r="L1957">
        <v>8</v>
      </c>
      <c r="M1957">
        <f>(Table1[[#This Row],[Min pH]]+Table1[[#This Row],[Max pH]])/2</f>
        <v>7.6</v>
      </c>
      <c r="N1957">
        <v>68</v>
      </c>
      <c r="O1957">
        <v>95</v>
      </c>
      <c r="P1957">
        <f>(Table1[[#This Row],[Min Conductivity]]+Table1[[#This Row],[Max Conductivity]])/2</f>
        <v>81.5</v>
      </c>
      <c r="Q1957">
        <v>1.9</v>
      </c>
      <c r="R1957">
        <v>2.6</v>
      </c>
      <c r="S1957">
        <f>(Table1[[#This Row],[Min BOD]]+Table1[[#This Row],[Max BOD]])/2</f>
        <v>2.25</v>
      </c>
      <c r="T1957">
        <v>0.7</v>
      </c>
      <c r="U1957">
        <v>1.1000000000000001</v>
      </c>
      <c r="V1957">
        <f>(Table1[[#This Row],[Min Nitrate N + Nitrite N]]+Table1[[#This Row],[Max Nitrate N + Nitrite N]])/2</f>
        <v>0.9</v>
      </c>
      <c r="W1957">
        <v>300</v>
      </c>
      <c r="X1957">
        <v>910</v>
      </c>
      <c r="Y1957">
        <f>(Table1[[#This Row],[Min Fecal Coliform]]+Table1[[#This Row],[Max Fecal Coliform]])/2</f>
        <v>605</v>
      </c>
      <c r="Z1957">
        <v>910</v>
      </c>
      <c r="AA1957">
        <v>2100</v>
      </c>
      <c r="AB1957">
        <f>(Table1[[#This Row],[Min Total Coliform]]+Table1[[#This Row],[Max Total Coliform]])/2</f>
        <v>1505</v>
      </c>
      <c r="AC1957">
        <f>MIN(10, (Table1[[#This Row],[Avg BOD]]/4)*10)</f>
        <v>5.625</v>
      </c>
      <c r="AD1957">
        <f>MIN(10, (Table1[[#This Row],[Avg Fecal Coliform]]/600)*10)</f>
        <v>10</v>
      </c>
      <c r="AE1957">
        <f>MIN(10, (Table1[[#This Row],[Avg Nitrate N + Nitrite N]]/10)*10)</f>
        <v>0.89999999999999991</v>
      </c>
      <c r="AF1957">
        <f>IF(OR(Table1[[#This Row],[Avg pH]]&lt;6.5,Table1[[#This Row],[Avg pH]]&gt;8.5),10,0)</f>
        <v>0</v>
      </c>
      <c r="AG1957">
        <f>MAX(0, 10-(2*Table1[[#This Row],[Avg Dissolved Oxygen]]))</f>
        <v>0.90000000000000036</v>
      </c>
      <c r="AH1957">
        <f>(Table1[[#This Row],[Fecal Score]]*0.3) + (Table1[[#This Row],[BOD Score]]*0.25) + (Table1[[#This Row],[Nitrate Score]]*0.2) + (Table1[[#This Row],[pH Score]]*0.15) + (Table1[[#This Row],[Dissolved Oxygen Score]]*0.1)</f>
        <v>4.6762499999999996</v>
      </c>
      <c r="AI1957">
        <v>2021</v>
      </c>
    </row>
    <row r="1958" spans="1:35">
      <c r="A1958">
        <v>4006</v>
      </c>
      <c r="B1958" t="s">
        <v>409</v>
      </c>
      <c r="C1958" t="s">
        <v>8</v>
      </c>
      <c r="D1958" t="s">
        <v>5</v>
      </c>
      <c r="E1958">
        <v>18</v>
      </c>
      <c r="F1958">
        <v>35</v>
      </c>
      <c r="G1958">
        <f>(Table1[[#This Row],[Min Temperature]]+Table1[[#This Row],[Max Temperature]])/2</f>
        <v>26.5</v>
      </c>
      <c r="H1958">
        <v>5</v>
      </c>
      <c r="I1958">
        <v>7.6</v>
      </c>
      <c r="J1958">
        <f>(Table1[[#This Row],[Min Dissolved Oxygen]]+Table1[[#This Row],[Max Dissolved Oxygen]])/2</f>
        <v>6.3</v>
      </c>
      <c r="K1958">
        <v>6</v>
      </c>
      <c r="L1958">
        <v>7.9</v>
      </c>
      <c r="M1958">
        <f>(Table1[[#This Row],[Min pH]]+Table1[[#This Row],[Max pH]])/2</f>
        <v>6.95</v>
      </c>
      <c r="N1958">
        <v>64</v>
      </c>
      <c r="O1958">
        <v>88</v>
      </c>
      <c r="P1958">
        <f>(Table1[[#This Row],[Min Conductivity]]+Table1[[#This Row],[Max Conductivity]])/2</f>
        <v>76</v>
      </c>
      <c r="Q1958">
        <v>1.8</v>
      </c>
      <c r="R1958">
        <v>2.6</v>
      </c>
      <c r="S1958">
        <f>(Table1[[#This Row],[Min BOD]]+Table1[[#This Row],[Max BOD]])/2</f>
        <v>2.2000000000000002</v>
      </c>
      <c r="T1958">
        <v>0.7</v>
      </c>
      <c r="U1958">
        <v>1.1000000000000001</v>
      </c>
      <c r="V1958">
        <f>(Table1[[#This Row],[Min Nitrate N + Nitrite N]]+Table1[[#This Row],[Max Nitrate N + Nitrite N]])/2</f>
        <v>0.9</v>
      </c>
      <c r="W1958">
        <v>300</v>
      </c>
      <c r="X1958">
        <v>360</v>
      </c>
      <c r="Y1958">
        <f>(Table1[[#This Row],[Min Fecal Coliform]]+Table1[[#This Row],[Max Fecal Coliform]])/2</f>
        <v>330</v>
      </c>
      <c r="Z1958">
        <v>360</v>
      </c>
      <c r="AA1958">
        <v>910</v>
      </c>
      <c r="AB1958">
        <f>(Table1[[#This Row],[Min Total Coliform]]+Table1[[#This Row],[Max Total Coliform]])/2</f>
        <v>635</v>
      </c>
      <c r="AC1958">
        <f>MIN(10, (Table1[[#This Row],[Avg BOD]]/4)*10)</f>
        <v>5.5</v>
      </c>
      <c r="AD1958">
        <f>MIN(10, (Table1[[#This Row],[Avg Fecal Coliform]]/600)*10)</f>
        <v>5.5</v>
      </c>
      <c r="AE1958">
        <f>MIN(10, (Table1[[#This Row],[Avg Nitrate N + Nitrite N]]/10)*10)</f>
        <v>0.89999999999999991</v>
      </c>
      <c r="AF1958">
        <f>IF(OR(Table1[[#This Row],[Avg pH]]&lt;6.5,Table1[[#This Row],[Avg pH]]&gt;8.5),10,0)</f>
        <v>0</v>
      </c>
      <c r="AG1958">
        <f>MAX(0, 10-(2*Table1[[#This Row],[Avg Dissolved Oxygen]]))</f>
        <v>0</v>
      </c>
      <c r="AH1958">
        <f>(Table1[[#This Row],[Fecal Score]]*0.3) + (Table1[[#This Row],[BOD Score]]*0.25) + (Table1[[#This Row],[Nitrate Score]]*0.2) + (Table1[[#This Row],[pH Score]]*0.15) + (Table1[[#This Row],[Dissolved Oxygen Score]]*0.1)</f>
        <v>3.2050000000000001</v>
      </c>
      <c r="AI1958">
        <v>2021</v>
      </c>
    </row>
    <row r="1959" spans="1:35">
      <c r="A1959">
        <v>2211</v>
      </c>
      <c r="B1959" t="s">
        <v>13</v>
      </c>
      <c r="C1959" t="s">
        <v>8</v>
      </c>
      <c r="D1959" t="s">
        <v>5</v>
      </c>
      <c r="E1959">
        <v>23</v>
      </c>
      <c r="F1959">
        <v>33</v>
      </c>
      <c r="G1959">
        <f>(Table1[[#This Row],[Min Temperature]]+Table1[[#This Row],[Max Temperature]])/2</f>
        <v>28</v>
      </c>
      <c r="H1959">
        <v>7</v>
      </c>
      <c r="I1959">
        <v>7.8</v>
      </c>
      <c r="J1959">
        <f>(Table1[[#This Row],[Min Dissolved Oxygen]]+Table1[[#This Row],[Max Dissolved Oxygen]])/2</f>
        <v>7.4</v>
      </c>
      <c r="K1959">
        <v>7.2</v>
      </c>
      <c r="L1959">
        <v>7.8</v>
      </c>
      <c r="M1959">
        <f>(Table1[[#This Row],[Min pH]]+Table1[[#This Row],[Max pH]])/2</f>
        <v>7.5</v>
      </c>
      <c r="N1959">
        <v>264</v>
      </c>
      <c r="O1959">
        <v>304</v>
      </c>
      <c r="P1959">
        <f>(Table1[[#This Row],[Min Conductivity]]+Table1[[#This Row],[Max Conductivity]])/2</f>
        <v>284</v>
      </c>
      <c r="Q1959">
        <v>2.2000000000000002</v>
      </c>
      <c r="R1959">
        <v>2.7</v>
      </c>
      <c r="S1959">
        <f>(Table1[[#This Row],[Min BOD]]+Table1[[#This Row],[Max BOD]])/2</f>
        <v>2.4500000000000002</v>
      </c>
      <c r="T1959">
        <v>0.8</v>
      </c>
      <c r="U1959">
        <v>1.3</v>
      </c>
      <c r="V1959">
        <f>(Table1[[#This Row],[Min Nitrate N + Nitrite N]]+Table1[[#This Row],[Max Nitrate N + Nitrite N]])/2</f>
        <v>1.05</v>
      </c>
      <c r="W1959">
        <v>300</v>
      </c>
      <c r="X1959">
        <v>730</v>
      </c>
      <c r="Y1959">
        <f>(Table1[[#This Row],[Min Fecal Coliform]]+Table1[[#This Row],[Max Fecal Coliform]])/2</f>
        <v>515</v>
      </c>
      <c r="Z1959">
        <v>720</v>
      </c>
      <c r="AA1959">
        <v>1500</v>
      </c>
      <c r="AB1959">
        <f>(Table1[[#This Row],[Min Total Coliform]]+Table1[[#This Row],[Max Total Coliform]])/2</f>
        <v>1110</v>
      </c>
      <c r="AC1959">
        <f>MIN(10, (Table1[[#This Row],[Avg BOD]]/4)*10)</f>
        <v>6.125</v>
      </c>
      <c r="AD1959">
        <f>MIN(10, (Table1[[#This Row],[Avg Fecal Coliform]]/600)*10)</f>
        <v>8.5833333333333321</v>
      </c>
      <c r="AE1959">
        <f>MIN(10, (Table1[[#This Row],[Avg Nitrate N + Nitrite N]]/10)*10)</f>
        <v>1.05</v>
      </c>
      <c r="AF1959">
        <f>IF(OR(Table1[[#This Row],[Avg pH]]&lt;6.5,Table1[[#This Row],[Avg pH]]&gt;8.5),10,0)</f>
        <v>0</v>
      </c>
      <c r="AG1959">
        <f>MAX(0, 10-(2*Table1[[#This Row],[Avg Dissolved Oxygen]]))</f>
        <v>0</v>
      </c>
      <c r="AH1959">
        <f>(Table1[[#This Row],[Fecal Score]]*0.3) + (Table1[[#This Row],[BOD Score]]*0.25) + (Table1[[#This Row],[Nitrate Score]]*0.2) + (Table1[[#This Row],[pH Score]]*0.15) + (Table1[[#This Row],[Dissolved Oxygen Score]]*0.1)</f>
        <v>4.3162499999999993</v>
      </c>
      <c r="AI1959">
        <v>2021</v>
      </c>
    </row>
    <row r="1960" spans="1:35">
      <c r="A1960">
        <v>3806</v>
      </c>
      <c r="B1960" t="s">
        <v>33</v>
      </c>
      <c r="C1960" t="s">
        <v>8</v>
      </c>
      <c r="D1960" t="s">
        <v>5</v>
      </c>
      <c r="E1960">
        <v>22</v>
      </c>
      <c r="F1960">
        <v>25</v>
      </c>
      <c r="G1960">
        <f>(Table1[[#This Row],[Min Temperature]]+Table1[[#This Row],[Max Temperature]])/2</f>
        <v>23.5</v>
      </c>
      <c r="H1960">
        <v>4</v>
      </c>
      <c r="I1960">
        <v>5.4</v>
      </c>
      <c r="J1960">
        <f>(Table1[[#This Row],[Min Dissolved Oxygen]]+Table1[[#This Row],[Max Dissolved Oxygen]])/2</f>
        <v>4.7</v>
      </c>
      <c r="K1960">
        <v>6.8</v>
      </c>
      <c r="L1960">
        <v>7.7</v>
      </c>
      <c r="M1960">
        <f>(Table1[[#This Row],[Min pH]]+Table1[[#This Row],[Max pH]])/2</f>
        <v>7.25</v>
      </c>
      <c r="N1960">
        <v>122</v>
      </c>
      <c r="O1960">
        <v>179</v>
      </c>
      <c r="P1960">
        <f>(Table1[[#This Row],[Min Conductivity]]+Table1[[#This Row],[Max Conductivity]])/2</f>
        <v>150.5</v>
      </c>
      <c r="Q1960">
        <v>2.2000000000000002</v>
      </c>
      <c r="R1960">
        <v>2.6</v>
      </c>
      <c r="S1960">
        <f>(Table1[[#This Row],[Min BOD]]+Table1[[#This Row],[Max BOD]])/2</f>
        <v>2.4000000000000004</v>
      </c>
      <c r="T1960">
        <v>0.7</v>
      </c>
      <c r="U1960">
        <v>1</v>
      </c>
      <c r="V1960">
        <f>(Table1[[#This Row],[Min Nitrate N + Nitrite N]]+Table1[[#This Row],[Max Nitrate N + Nitrite N]])/2</f>
        <v>0.85</v>
      </c>
      <c r="W1960">
        <v>300</v>
      </c>
      <c r="X1960">
        <v>940</v>
      </c>
      <c r="Y1960">
        <f>(Table1[[#This Row],[Min Fecal Coliform]]+Table1[[#This Row],[Max Fecal Coliform]])/2</f>
        <v>620</v>
      </c>
      <c r="Z1960">
        <v>910</v>
      </c>
      <c r="AA1960">
        <v>1600</v>
      </c>
      <c r="AB1960">
        <f>(Table1[[#This Row],[Min Total Coliform]]+Table1[[#This Row],[Max Total Coliform]])/2</f>
        <v>1255</v>
      </c>
      <c r="AC1960">
        <f>MIN(10, (Table1[[#This Row],[Avg BOD]]/4)*10)</f>
        <v>6.0000000000000009</v>
      </c>
      <c r="AD1960">
        <f>MIN(10, (Table1[[#This Row],[Avg Fecal Coliform]]/600)*10)</f>
        <v>10</v>
      </c>
      <c r="AE1960">
        <f>MIN(10, (Table1[[#This Row],[Avg Nitrate N + Nitrite N]]/10)*10)</f>
        <v>0.84999999999999987</v>
      </c>
      <c r="AF1960">
        <f>IF(OR(Table1[[#This Row],[Avg pH]]&lt;6.5,Table1[[#This Row],[Avg pH]]&gt;8.5),10,0)</f>
        <v>0</v>
      </c>
      <c r="AG1960">
        <f>MAX(0, 10-(2*Table1[[#This Row],[Avg Dissolved Oxygen]]))</f>
        <v>0.59999999999999964</v>
      </c>
      <c r="AH1960">
        <f>(Table1[[#This Row],[Fecal Score]]*0.3) + (Table1[[#This Row],[BOD Score]]*0.25) + (Table1[[#This Row],[Nitrate Score]]*0.2) + (Table1[[#This Row],[pH Score]]*0.15) + (Table1[[#This Row],[Dissolved Oxygen Score]]*0.1)</f>
        <v>4.7299999999999995</v>
      </c>
      <c r="AI1960">
        <v>2021</v>
      </c>
    </row>
    <row r="1961" spans="1:35">
      <c r="A1961">
        <v>2222</v>
      </c>
      <c r="B1961" t="s">
        <v>24</v>
      </c>
      <c r="C1961" t="s">
        <v>8</v>
      </c>
      <c r="D1961" t="s">
        <v>5</v>
      </c>
      <c r="E1961">
        <v>24</v>
      </c>
      <c r="F1961">
        <v>38</v>
      </c>
      <c r="G1961">
        <f>(Table1[[#This Row],[Min Temperature]]+Table1[[#This Row],[Max Temperature]])/2</f>
        <v>31</v>
      </c>
      <c r="H1961">
        <v>4.0999999999999996</v>
      </c>
      <c r="I1961">
        <v>5.7</v>
      </c>
      <c r="J1961">
        <f>(Table1[[#This Row],[Min Dissolved Oxygen]]+Table1[[#This Row],[Max Dissolved Oxygen]])/2</f>
        <v>4.9000000000000004</v>
      </c>
      <c r="K1961">
        <v>7</v>
      </c>
      <c r="L1961">
        <v>7.7</v>
      </c>
      <c r="M1961">
        <f>(Table1[[#This Row],[Min pH]]+Table1[[#This Row],[Max pH]])/2</f>
        <v>7.35</v>
      </c>
      <c r="N1961">
        <v>60</v>
      </c>
      <c r="O1961">
        <v>80</v>
      </c>
      <c r="P1961">
        <f>(Table1[[#This Row],[Min Conductivity]]+Table1[[#This Row],[Max Conductivity]])/2</f>
        <v>70</v>
      </c>
      <c r="Q1961">
        <v>1.9</v>
      </c>
      <c r="R1961">
        <v>2.6</v>
      </c>
      <c r="S1961">
        <f>(Table1[[#This Row],[Min BOD]]+Table1[[#This Row],[Max BOD]])/2</f>
        <v>2.25</v>
      </c>
      <c r="T1961">
        <v>0.7</v>
      </c>
      <c r="U1961">
        <v>1.2</v>
      </c>
      <c r="V1961">
        <f>(Table1[[#This Row],[Min Nitrate N + Nitrite N]]+Table1[[#This Row],[Max Nitrate N + Nitrite N]])/2</f>
        <v>0.95</v>
      </c>
      <c r="W1961">
        <v>300</v>
      </c>
      <c r="X1961">
        <v>910</v>
      </c>
      <c r="Y1961">
        <f>(Table1[[#This Row],[Min Fecal Coliform]]+Table1[[#This Row],[Max Fecal Coliform]])/2</f>
        <v>605</v>
      </c>
      <c r="Z1961">
        <v>730</v>
      </c>
      <c r="AA1961">
        <v>2000</v>
      </c>
      <c r="AB1961">
        <f>(Table1[[#This Row],[Min Total Coliform]]+Table1[[#This Row],[Max Total Coliform]])/2</f>
        <v>1365</v>
      </c>
      <c r="AC1961">
        <f>MIN(10, (Table1[[#This Row],[Avg BOD]]/4)*10)</f>
        <v>5.625</v>
      </c>
      <c r="AD1961">
        <f>MIN(10, (Table1[[#This Row],[Avg Fecal Coliform]]/600)*10)</f>
        <v>10</v>
      </c>
      <c r="AE1961">
        <f>MIN(10, (Table1[[#This Row],[Avg Nitrate N + Nitrite N]]/10)*10)</f>
        <v>0.95</v>
      </c>
      <c r="AF1961">
        <f>IF(OR(Table1[[#This Row],[Avg pH]]&lt;6.5,Table1[[#This Row],[Avg pH]]&gt;8.5),10,0)</f>
        <v>0</v>
      </c>
      <c r="AG1961">
        <f>MAX(0, 10-(2*Table1[[#This Row],[Avg Dissolved Oxygen]]))</f>
        <v>0.19999999999999929</v>
      </c>
      <c r="AH1961">
        <f>(Table1[[#This Row],[Fecal Score]]*0.3) + (Table1[[#This Row],[BOD Score]]*0.25) + (Table1[[#This Row],[Nitrate Score]]*0.2) + (Table1[[#This Row],[pH Score]]*0.15) + (Table1[[#This Row],[Dissolved Oxygen Score]]*0.1)</f>
        <v>4.61625</v>
      </c>
      <c r="AI1961">
        <v>2021</v>
      </c>
    </row>
    <row r="1962" spans="1:35">
      <c r="A1962">
        <v>2224</v>
      </c>
      <c r="B1962" t="s">
        <v>26</v>
      </c>
      <c r="C1962" t="s">
        <v>8</v>
      </c>
      <c r="D1962" t="s">
        <v>5</v>
      </c>
      <c r="E1962">
        <v>24</v>
      </c>
      <c r="F1962">
        <v>36</v>
      </c>
      <c r="G1962">
        <f>(Table1[[#This Row],[Min Temperature]]+Table1[[#This Row],[Max Temperature]])/2</f>
        <v>30</v>
      </c>
      <c r="H1962">
        <v>4.3</v>
      </c>
      <c r="I1962">
        <v>5.6</v>
      </c>
      <c r="J1962">
        <f>(Table1[[#This Row],[Min Dissolved Oxygen]]+Table1[[#This Row],[Max Dissolved Oxygen]])/2</f>
        <v>4.9499999999999993</v>
      </c>
      <c r="K1962">
        <v>7.3</v>
      </c>
      <c r="L1962">
        <v>7.9</v>
      </c>
      <c r="M1962">
        <f>(Table1[[#This Row],[Min pH]]+Table1[[#This Row],[Max pH]])/2</f>
        <v>7.6</v>
      </c>
      <c r="N1962">
        <v>96</v>
      </c>
      <c r="O1962">
        <v>126</v>
      </c>
      <c r="P1962">
        <f>(Table1[[#This Row],[Min Conductivity]]+Table1[[#This Row],[Max Conductivity]])/2</f>
        <v>111</v>
      </c>
      <c r="Q1962">
        <v>2.1</v>
      </c>
      <c r="R1962">
        <v>2.6</v>
      </c>
      <c r="S1962">
        <f>(Table1[[#This Row],[Min BOD]]+Table1[[#This Row],[Max BOD]])/2</f>
        <v>2.35</v>
      </c>
      <c r="T1962">
        <v>0.7</v>
      </c>
      <c r="U1962">
        <v>1.2</v>
      </c>
      <c r="V1962">
        <f>(Table1[[#This Row],[Min Nitrate N + Nitrite N]]+Table1[[#This Row],[Max Nitrate N + Nitrite N]])/2</f>
        <v>0.95</v>
      </c>
      <c r="W1962">
        <v>300</v>
      </c>
      <c r="X1962">
        <v>910</v>
      </c>
      <c r="Y1962">
        <f>(Table1[[#This Row],[Min Fecal Coliform]]+Table1[[#This Row],[Max Fecal Coliform]])/2</f>
        <v>605</v>
      </c>
      <c r="Z1962">
        <v>910</v>
      </c>
      <c r="AA1962">
        <v>2000</v>
      </c>
      <c r="AB1962">
        <f>(Table1[[#This Row],[Min Total Coliform]]+Table1[[#This Row],[Max Total Coliform]])/2</f>
        <v>1455</v>
      </c>
      <c r="AC1962">
        <f>MIN(10, (Table1[[#This Row],[Avg BOD]]/4)*10)</f>
        <v>5.875</v>
      </c>
      <c r="AD1962">
        <f>MIN(10, (Table1[[#This Row],[Avg Fecal Coliform]]/600)*10)</f>
        <v>10</v>
      </c>
      <c r="AE1962">
        <f>MIN(10, (Table1[[#This Row],[Avg Nitrate N + Nitrite N]]/10)*10)</f>
        <v>0.95</v>
      </c>
      <c r="AF1962">
        <f>IF(OR(Table1[[#This Row],[Avg pH]]&lt;6.5,Table1[[#This Row],[Avg pH]]&gt;8.5),10,0)</f>
        <v>0</v>
      </c>
      <c r="AG1962">
        <f>MAX(0, 10-(2*Table1[[#This Row],[Avg Dissolved Oxygen]]))</f>
        <v>0.10000000000000142</v>
      </c>
      <c r="AH1962">
        <f>(Table1[[#This Row],[Fecal Score]]*0.3) + (Table1[[#This Row],[BOD Score]]*0.25) + (Table1[[#This Row],[Nitrate Score]]*0.2) + (Table1[[#This Row],[pH Score]]*0.15) + (Table1[[#This Row],[Dissolved Oxygen Score]]*0.1)</f>
        <v>4.6687500000000002</v>
      </c>
      <c r="AI1962">
        <v>2021</v>
      </c>
    </row>
    <row r="1963" spans="1:35">
      <c r="A1963">
        <v>2210</v>
      </c>
      <c r="B1963" t="s">
        <v>12</v>
      </c>
      <c r="C1963" t="s">
        <v>8</v>
      </c>
      <c r="D1963" t="s">
        <v>5</v>
      </c>
      <c r="E1963">
        <v>21</v>
      </c>
      <c r="F1963">
        <v>33</v>
      </c>
      <c r="G1963">
        <f>(Table1[[#This Row],[Min Temperature]]+Table1[[#This Row],[Max Temperature]])/2</f>
        <v>27</v>
      </c>
      <c r="H1963">
        <v>5.6</v>
      </c>
      <c r="I1963">
        <v>7.8</v>
      </c>
      <c r="J1963">
        <f>(Table1[[#This Row],[Min Dissolved Oxygen]]+Table1[[#This Row],[Max Dissolved Oxygen]])/2</f>
        <v>6.6999999999999993</v>
      </c>
      <c r="K1963">
        <v>6.8</v>
      </c>
      <c r="L1963">
        <v>7.8</v>
      </c>
      <c r="M1963">
        <f>(Table1[[#This Row],[Min pH]]+Table1[[#This Row],[Max pH]])/2</f>
        <v>7.3</v>
      </c>
      <c r="N1963">
        <v>73</v>
      </c>
      <c r="O1963">
        <v>109</v>
      </c>
      <c r="P1963">
        <f>(Table1[[#This Row],[Min Conductivity]]+Table1[[#This Row],[Max Conductivity]])/2</f>
        <v>91</v>
      </c>
      <c r="Q1963">
        <v>2.1</v>
      </c>
      <c r="R1963">
        <v>2.6</v>
      </c>
      <c r="S1963">
        <f>(Table1[[#This Row],[Min BOD]]+Table1[[#This Row],[Max BOD]])/2</f>
        <v>2.35</v>
      </c>
      <c r="T1963">
        <v>0.6</v>
      </c>
      <c r="U1963">
        <v>1.2</v>
      </c>
      <c r="V1963">
        <f>(Table1[[#This Row],[Min Nitrate N + Nitrite N]]+Table1[[#This Row],[Max Nitrate N + Nitrite N]])/2</f>
        <v>0.89999999999999991</v>
      </c>
      <c r="W1963">
        <v>300</v>
      </c>
      <c r="X1963">
        <v>360</v>
      </c>
      <c r="Y1963">
        <f>(Table1[[#This Row],[Min Fecal Coliform]]+Table1[[#This Row],[Max Fecal Coliform]])/2</f>
        <v>330</v>
      </c>
      <c r="Z1963">
        <v>360</v>
      </c>
      <c r="AA1963">
        <v>910</v>
      </c>
      <c r="AB1963">
        <f>(Table1[[#This Row],[Min Total Coliform]]+Table1[[#This Row],[Max Total Coliform]])/2</f>
        <v>635</v>
      </c>
      <c r="AC1963">
        <f>MIN(10, (Table1[[#This Row],[Avg BOD]]/4)*10)</f>
        <v>5.875</v>
      </c>
      <c r="AD1963">
        <f>MIN(10, (Table1[[#This Row],[Avg Fecal Coliform]]/600)*10)</f>
        <v>5.5</v>
      </c>
      <c r="AE1963">
        <f>MIN(10, (Table1[[#This Row],[Avg Nitrate N + Nitrite N]]/10)*10)</f>
        <v>0.89999999999999991</v>
      </c>
      <c r="AF1963">
        <f>IF(OR(Table1[[#This Row],[Avg pH]]&lt;6.5,Table1[[#This Row],[Avg pH]]&gt;8.5),10,0)</f>
        <v>0</v>
      </c>
      <c r="AG1963">
        <f>MAX(0, 10-(2*Table1[[#This Row],[Avg Dissolved Oxygen]]))</f>
        <v>0</v>
      </c>
      <c r="AH1963">
        <f>(Table1[[#This Row],[Fecal Score]]*0.3) + (Table1[[#This Row],[BOD Score]]*0.25) + (Table1[[#This Row],[Nitrate Score]]*0.2) + (Table1[[#This Row],[pH Score]]*0.15) + (Table1[[#This Row],[Dissolved Oxygen Score]]*0.1)</f>
        <v>3.2987500000000001</v>
      </c>
      <c r="AI1963">
        <v>2021</v>
      </c>
    </row>
    <row r="1964" spans="1:35">
      <c r="A1964">
        <v>2215</v>
      </c>
      <c r="B1964" t="s">
        <v>17</v>
      </c>
      <c r="C1964" t="s">
        <v>8</v>
      </c>
      <c r="D1964" t="s">
        <v>5</v>
      </c>
      <c r="E1964">
        <v>21</v>
      </c>
      <c r="F1964">
        <v>32</v>
      </c>
      <c r="G1964">
        <f>(Table1[[#This Row],[Min Temperature]]+Table1[[#This Row],[Max Temperature]])/2</f>
        <v>26.5</v>
      </c>
      <c r="H1964">
        <v>4</v>
      </c>
      <c r="I1964">
        <v>7</v>
      </c>
      <c r="J1964">
        <f>(Table1[[#This Row],[Min Dissolved Oxygen]]+Table1[[#This Row],[Max Dissolved Oxygen]])/2</f>
        <v>5.5</v>
      </c>
      <c r="K1964">
        <v>7</v>
      </c>
      <c r="L1964">
        <v>7.6</v>
      </c>
      <c r="M1964">
        <f>(Table1[[#This Row],[Min pH]]+Table1[[#This Row],[Max pH]])/2</f>
        <v>7.3</v>
      </c>
      <c r="N1964">
        <v>75</v>
      </c>
      <c r="O1964">
        <v>105</v>
      </c>
      <c r="P1964">
        <f>(Table1[[#This Row],[Min Conductivity]]+Table1[[#This Row],[Max Conductivity]])/2</f>
        <v>90</v>
      </c>
      <c r="Q1964">
        <v>2</v>
      </c>
      <c r="R1964">
        <v>2.7</v>
      </c>
      <c r="S1964">
        <f>(Table1[[#This Row],[Min BOD]]+Table1[[#This Row],[Max BOD]])/2</f>
        <v>2.35</v>
      </c>
      <c r="T1964">
        <v>0.7</v>
      </c>
      <c r="U1964">
        <v>1.1000000000000001</v>
      </c>
      <c r="V1964">
        <f>(Table1[[#This Row],[Min Nitrate N + Nitrite N]]+Table1[[#This Row],[Max Nitrate N + Nitrite N]])/2</f>
        <v>0.9</v>
      </c>
      <c r="W1964">
        <v>300</v>
      </c>
      <c r="X1964">
        <v>730</v>
      </c>
      <c r="Y1964">
        <f>(Table1[[#This Row],[Min Fecal Coliform]]+Table1[[#This Row],[Max Fecal Coliform]])/2</f>
        <v>515</v>
      </c>
      <c r="Z1964">
        <v>720</v>
      </c>
      <c r="AA1964">
        <v>1500</v>
      </c>
      <c r="AB1964">
        <f>(Table1[[#This Row],[Min Total Coliform]]+Table1[[#This Row],[Max Total Coliform]])/2</f>
        <v>1110</v>
      </c>
      <c r="AC1964">
        <f>MIN(10, (Table1[[#This Row],[Avg BOD]]/4)*10)</f>
        <v>5.875</v>
      </c>
      <c r="AD1964">
        <f>MIN(10, (Table1[[#This Row],[Avg Fecal Coliform]]/600)*10)</f>
        <v>8.5833333333333321</v>
      </c>
      <c r="AE1964">
        <f>MIN(10, (Table1[[#This Row],[Avg Nitrate N + Nitrite N]]/10)*10)</f>
        <v>0.89999999999999991</v>
      </c>
      <c r="AF1964">
        <f>IF(OR(Table1[[#This Row],[Avg pH]]&lt;6.5,Table1[[#This Row],[Avg pH]]&gt;8.5),10,0)</f>
        <v>0</v>
      </c>
      <c r="AG1964">
        <f>MAX(0, 10-(2*Table1[[#This Row],[Avg Dissolved Oxygen]]))</f>
        <v>0</v>
      </c>
      <c r="AH1964">
        <f>(Table1[[#This Row],[Fecal Score]]*0.3) + (Table1[[#This Row],[BOD Score]]*0.25) + (Table1[[#This Row],[Nitrate Score]]*0.2) + (Table1[[#This Row],[pH Score]]*0.15) + (Table1[[#This Row],[Dissolved Oxygen Score]]*0.1)</f>
        <v>4.223749999999999</v>
      </c>
      <c r="AI1964">
        <v>2021</v>
      </c>
    </row>
    <row r="1965" spans="1:35">
      <c r="A1965">
        <v>2226</v>
      </c>
      <c r="B1965" t="s">
        <v>28</v>
      </c>
      <c r="C1965" t="s">
        <v>8</v>
      </c>
      <c r="D1965" t="s">
        <v>5</v>
      </c>
      <c r="E1965">
        <v>20</v>
      </c>
      <c r="F1965">
        <v>36</v>
      </c>
      <c r="G1965">
        <f>(Table1[[#This Row],[Min Temperature]]+Table1[[#This Row],[Max Temperature]])/2</f>
        <v>28</v>
      </c>
      <c r="H1965">
        <v>4</v>
      </c>
      <c r="I1965">
        <v>7.5</v>
      </c>
      <c r="J1965">
        <f>(Table1[[#This Row],[Min Dissolved Oxygen]]+Table1[[#This Row],[Max Dissolved Oxygen]])/2</f>
        <v>5.75</v>
      </c>
      <c r="K1965">
        <v>6.6</v>
      </c>
      <c r="L1965">
        <v>7.6</v>
      </c>
      <c r="M1965">
        <f>(Table1[[#This Row],[Min pH]]+Table1[[#This Row],[Max pH]])/2</f>
        <v>7.1</v>
      </c>
      <c r="N1965">
        <v>66</v>
      </c>
      <c r="O1965">
        <v>90</v>
      </c>
      <c r="P1965">
        <f>(Table1[[#This Row],[Min Conductivity]]+Table1[[#This Row],[Max Conductivity]])/2</f>
        <v>78</v>
      </c>
      <c r="Q1965">
        <v>1.8</v>
      </c>
      <c r="R1965">
        <v>2.8</v>
      </c>
      <c r="S1965">
        <f>(Table1[[#This Row],[Min BOD]]+Table1[[#This Row],[Max BOD]])/2</f>
        <v>2.2999999999999998</v>
      </c>
      <c r="T1965">
        <v>0.7</v>
      </c>
      <c r="U1965">
        <v>1.1000000000000001</v>
      </c>
      <c r="V1965">
        <f>(Table1[[#This Row],[Min Nitrate N + Nitrite N]]+Table1[[#This Row],[Max Nitrate N + Nitrite N]])/2</f>
        <v>0.9</v>
      </c>
      <c r="W1965">
        <v>300</v>
      </c>
      <c r="X1965">
        <v>730</v>
      </c>
      <c r="Y1965">
        <f>(Table1[[#This Row],[Min Fecal Coliform]]+Table1[[#This Row],[Max Fecal Coliform]])/2</f>
        <v>515</v>
      </c>
      <c r="Z1965">
        <v>360</v>
      </c>
      <c r="AA1965">
        <v>1500</v>
      </c>
      <c r="AB1965">
        <f>(Table1[[#This Row],[Min Total Coliform]]+Table1[[#This Row],[Max Total Coliform]])/2</f>
        <v>930</v>
      </c>
      <c r="AC1965">
        <f>MIN(10, (Table1[[#This Row],[Avg BOD]]/4)*10)</f>
        <v>5.75</v>
      </c>
      <c r="AD1965">
        <f>MIN(10, (Table1[[#This Row],[Avg Fecal Coliform]]/600)*10)</f>
        <v>8.5833333333333321</v>
      </c>
      <c r="AE1965">
        <f>MIN(10, (Table1[[#This Row],[Avg Nitrate N + Nitrite N]]/10)*10)</f>
        <v>0.89999999999999991</v>
      </c>
      <c r="AF1965">
        <f>IF(OR(Table1[[#This Row],[Avg pH]]&lt;6.5,Table1[[#This Row],[Avg pH]]&gt;8.5),10,0)</f>
        <v>0</v>
      </c>
      <c r="AG1965">
        <f>MAX(0, 10-(2*Table1[[#This Row],[Avg Dissolved Oxygen]]))</f>
        <v>0</v>
      </c>
      <c r="AH1965">
        <f>(Table1[[#This Row],[Fecal Score]]*0.3) + (Table1[[#This Row],[BOD Score]]*0.25) + (Table1[[#This Row],[Nitrate Score]]*0.2) + (Table1[[#This Row],[pH Score]]*0.15) + (Table1[[#This Row],[Dissolved Oxygen Score]]*0.1)</f>
        <v>4.192499999999999</v>
      </c>
      <c r="AI1965">
        <v>2021</v>
      </c>
    </row>
    <row r="1966" spans="1:35">
      <c r="A1966">
        <v>2217</v>
      </c>
      <c r="B1966" t="s">
        <v>19</v>
      </c>
      <c r="C1966" t="s">
        <v>8</v>
      </c>
      <c r="D1966" t="s">
        <v>5</v>
      </c>
      <c r="E1966">
        <v>19</v>
      </c>
      <c r="F1966">
        <v>30</v>
      </c>
      <c r="G1966">
        <f>(Table1[[#This Row],[Min Temperature]]+Table1[[#This Row],[Max Temperature]])/2</f>
        <v>24.5</v>
      </c>
      <c r="H1966">
        <v>4</v>
      </c>
      <c r="I1966">
        <v>8.5</v>
      </c>
      <c r="J1966">
        <f>(Table1[[#This Row],[Min Dissolved Oxygen]]+Table1[[#This Row],[Max Dissolved Oxygen]])/2</f>
        <v>6.25</v>
      </c>
      <c r="K1966">
        <v>7.3</v>
      </c>
      <c r="L1966">
        <v>7.8</v>
      </c>
      <c r="M1966">
        <f>(Table1[[#This Row],[Min pH]]+Table1[[#This Row],[Max pH]])/2</f>
        <v>7.55</v>
      </c>
      <c r="N1966">
        <v>218</v>
      </c>
      <c r="O1966">
        <v>247</v>
      </c>
      <c r="P1966">
        <f>(Table1[[#This Row],[Min Conductivity]]+Table1[[#This Row],[Max Conductivity]])/2</f>
        <v>232.5</v>
      </c>
      <c r="Q1966">
        <v>2</v>
      </c>
      <c r="R1966">
        <v>2.7</v>
      </c>
      <c r="S1966">
        <f>(Table1[[#This Row],[Min BOD]]+Table1[[#This Row],[Max BOD]])/2</f>
        <v>2.35</v>
      </c>
      <c r="T1966">
        <v>0.6</v>
      </c>
      <c r="U1966">
        <v>1.1000000000000001</v>
      </c>
      <c r="V1966">
        <f>(Table1[[#This Row],[Min Nitrate N + Nitrite N]]+Table1[[#This Row],[Max Nitrate N + Nitrite N]])/2</f>
        <v>0.85000000000000009</v>
      </c>
      <c r="W1966">
        <v>300</v>
      </c>
      <c r="X1966">
        <v>730</v>
      </c>
      <c r="Y1966">
        <f>(Table1[[#This Row],[Min Fecal Coliform]]+Table1[[#This Row],[Max Fecal Coliform]])/2</f>
        <v>515</v>
      </c>
      <c r="Z1966">
        <v>720</v>
      </c>
      <c r="AA1966">
        <v>2100</v>
      </c>
      <c r="AB1966">
        <f>(Table1[[#This Row],[Min Total Coliform]]+Table1[[#This Row],[Max Total Coliform]])/2</f>
        <v>1410</v>
      </c>
      <c r="AC1966">
        <f>MIN(10, (Table1[[#This Row],[Avg BOD]]/4)*10)</f>
        <v>5.875</v>
      </c>
      <c r="AD1966">
        <f>MIN(10, (Table1[[#This Row],[Avg Fecal Coliform]]/600)*10)</f>
        <v>8.5833333333333321</v>
      </c>
      <c r="AE1966">
        <f>MIN(10, (Table1[[#This Row],[Avg Nitrate N + Nitrite N]]/10)*10)</f>
        <v>0.85000000000000009</v>
      </c>
      <c r="AF1966">
        <f>IF(OR(Table1[[#This Row],[Avg pH]]&lt;6.5,Table1[[#This Row],[Avg pH]]&gt;8.5),10,0)</f>
        <v>0</v>
      </c>
      <c r="AG1966">
        <f>MAX(0, 10-(2*Table1[[#This Row],[Avg Dissolved Oxygen]]))</f>
        <v>0</v>
      </c>
      <c r="AH1966">
        <f>(Table1[[#This Row],[Fecal Score]]*0.3) + (Table1[[#This Row],[BOD Score]]*0.25) + (Table1[[#This Row],[Nitrate Score]]*0.2) + (Table1[[#This Row],[pH Score]]*0.15) + (Table1[[#This Row],[Dissolved Oxygen Score]]*0.1)</f>
        <v>4.2137499999999992</v>
      </c>
      <c r="AI1966">
        <v>2021</v>
      </c>
    </row>
    <row r="1967" spans="1:35">
      <c r="A1967">
        <v>4334</v>
      </c>
      <c r="B1967" t="s">
        <v>521</v>
      </c>
      <c r="C1967" t="s">
        <v>8</v>
      </c>
      <c r="D1967" t="s">
        <v>5</v>
      </c>
      <c r="E1967">
        <v>19</v>
      </c>
      <c r="F1967">
        <v>36</v>
      </c>
      <c r="G1967">
        <f>(Table1[[#This Row],[Min Temperature]]+Table1[[#This Row],[Max Temperature]])/2</f>
        <v>27.5</v>
      </c>
      <c r="H1967">
        <v>5.5</v>
      </c>
      <c r="I1967">
        <v>7.8</v>
      </c>
      <c r="J1967">
        <f>(Table1[[#This Row],[Min Dissolved Oxygen]]+Table1[[#This Row],[Max Dissolved Oxygen]])/2</f>
        <v>6.65</v>
      </c>
      <c r="K1967">
        <v>6.8</v>
      </c>
      <c r="L1967">
        <v>7.7</v>
      </c>
      <c r="M1967">
        <f>(Table1[[#This Row],[Min pH]]+Table1[[#This Row],[Max pH]])/2</f>
        <v>7.25</v>
      </c>
      <c r="N1967">
        <v>71</v>
      </c>
      <c r="O1967">
        <v>89</v>
      </c>
      <c r="P1967">
        <f>(Table1[[#This Row],[Min Conductivity]]+Table1[[#This Row],[Max Conductivity]])/2</f>
        <v>80</v>
      </c>
      <c r="Q1967">
        <v>2</v>
      </c>
      <c r="R1967">
        <v>2.8</v>
      </c>
      <c r="S1967">
        <f>(Table1[[#This Row],[Min BOD]]+Table1[[#This Row],[Max BOD]])/2</f>
        <v>2.4</v>
      </c>
      <c r="T1967">
        <v>0.7</v>
      </c>
      <c r="U1967">
        <v>1.1000000000000001</v>
      </c>
      <c r="V1967">
        <f>(Table1[[#This Row],[Min Nitrate N + Nitrite N]]+Table1[[#This Row],[Max Nitrate N + Nitrite N]])/2</f>
        <v>0.9</v>
      </c>
      <c r="W1967">
        <v>300</v>
      </c>
      <c r="X1967">
        <v>360</v>
      </c>
      <c r="Y1967">
        <f>(Table1[[#This Row],[Min Fecal Coliform]]+Table1[[#This Row],[Max Fecal Coliform]])/2</f>
        <v>330</v>
      </c>
      <c r="Z1967">
        <v>360</v>
      </c>
      <c r="AA1967">
        <v>910</v>
      </c>
      <c r="AB1967">
        <f>(Table1[[#This Row],[Min Total Coliform]]+Table1[[#This Row],[Max Total Coliform]])/2</f>
        <v>635</v>
      </c>
      <c r="AC1967">
        <f>MIN(10, (Table1[[#This Row],[Avg BOD]]/4)*10)</f>
        <v>6</v>
      </c>
      <c r="AD1967">
        <f>MIN(10, (Table1[[#This Row],[Avg Fecal Coliform]]/600)*10)</f>
        <v>5.5</v>
      </c>
      <c r="AE1967">
        <f>MIN(10, (Table1[[#This Row],[Avg Nitrate N + Nitrite N]]/10)*10)</f>
        <v>0.89999999999999991</v>
      </c>
      <c r="AF1967">
        <f>IF(OR(Table1[[#This Row],[Avg pH]]&lt;6.5,Table1[[#This Row],[Avg pH]]&gt;8.5),10,0)</f>
        <v>0</v>
      </c>
      <c r="AG1967">
        <f>MAX(0, 10-(2*Table1[[#This Row],[Avg Dissolved Oxygen]]))</f>
        <v>0</v>
      </c>
      <c r="AH1967">
        <f>(Table1[[#This Row],[Fecal Score]]*0.3) + (Table1[[#This Row],[BOD Score]]*0.25) + (Table1[[#This Row],[Nitrate Score]]*0.2) + (Table1[[#This Row],[pH Score]]*0.15) + (Table1[[#This Row],[Dissolved Oxygen Score]]*0.1)</f>
        <v>3.33</v>
      </c>
      <c r="AI1967">
        <v>2021</v>
      </c>
    </row>
    <row r="1968" spans="1:35">
      <c r="A1968">
        <v>1532</v>
      </c>
      <c r="B1968" t="s">
        <v>522</v>
      </c>
      <c r="C1968" t="s">
        <v>35</v>
      </c>
      <c r="D1968" t="s">
        <v>5</v>
      </c>
      <c r="E1968">
        <v>20</v>
      </c>
      <c r="F1968">
        <v>36</v>
      </c>
      <c r="G1968">
        <f>(Table1[[#This Row],[Min Temperature]]+Table1[[#This Row],[Max Temperature]])/2</f>
        <v>28</v>
      </c>
      <c r="H1968">
        <v>5.5</v>
      </c>
      <c r="I1968">
        <v>6.5</v>
      </c>
      <c r="J1968">
        <f>(Table1[[#This Row],[Min Dissolved Oxygen]]+Table1[[#This Row],[Max Dissolved Oxygen]])/2</f>
        <v>6</v>
      </c>
      <c r="K1968">
        <v>6.3</v>
      </c>
      <c r="L1968">
        <v>7.6</v>
      </c>
      <c r="M1968">
        <f>(Table1[[#This Row],[Min pH]]+Table1[[#This Row],[Max pH]])/2</f>
        <v>6.9499999999999993</v>
      </c>
      <c r="N1968">
        <v>62</v>
      </c>
      <c r="O1968">
        <v>88</v>
      </c>
      <c r="P1968">
        <f>(Table1[[#This Row],[Min Conductivity]]+Table1[[#This Row],[Max Conductivity]])/2</f>
        <v>75</v>
      </c>
      <c r="Q1968">
        <v>1.4</v>
      </c>
      <c r="R1968">
        <v>2.6</v>
      </c>
      <c r="S1968">
        <f>(Table1[[#This Row],[Min BOD]]+Table1[[#This Row],[Max BOD]])/2</f>
        <v>2</v>
      </c>
      <c r="T1968">
        <v>0.7</v>
      </c>
      <c r="U1968">
        <v>1.1000000000000001</v>
      </c>
      <c r="V1968">
        <f>(Table1[[#This Row],[Min Nitrate N + Nitrite N]]+Table1[[#This Row],[Max Nitrate N + Nitrite N]])/2</f>
        <v>0.9</v>
      </c>
      <c r="W1968">
        <v>2</v>
      </c>
      <c r="X1968">
        <v>300</v>
      </c>
      <c r="Y1968">
        <f>(Table1[[#This Row],[Min Fecal Coliform]]+Table1[[#This Row],[Max Fecal Coliform]])/2</f>
        <v>151</v>
      </c>
      <c r="Z1968">
        <v>360</v>
      </c>
      <c r="AA1968">
        <v>730</v>
      </c>
      <c r="AB1968">
        <f>(Table1[[#This Row],[Min Total Coliform]]+Table1[[#This Row],[Max Total Coliform]])/2</f>
        <v>545</v>
      </c>
      <c r="AC1968">
        <f>MIN(10, (Table1[[#This Row],[Avg BOD]]/4)*10)</f>
        <v>5</v>
      </c>
      <c r="AD1968">
        <f>MIN(10, (Table1[[#This Row],[Avg Fecal Coliform]]/600)*10)</f>
        <v>2.5166666666666666</v>
      </c>
      <c r="AE1968">
        <f>MIN(10, (Table1[[#This Row],[Avg Nitrate N + Nitrite N]]/10)*10)</f>
        <v>0.89999999999999991</v>
      </c>
      <c r="AF1968">
        <f>IF(OR(Table1[[#This Row],[Avg pH]]&lt;6.5,Table1[[#This Row],[Avg pH]]&gt;8.5),10,0)</f>
        <v>0</v>
      </c>
      <c r="AG1968">
        <f>MAX(0, 10-(2*Table1[[#This Row],[Avg Dissolved Oxygen]]))</f>
        <v>0</v>
      </c>
      <c r="AH1968">
        <f>(Table1[[#This Row],[Fecal Score]]*0.3) + (Table1[[#This Row],[BOD Score]]*0.25) + (Table1[[#This Row],[Nitrate Score]]*0.2) + (Table1[[#This Row],[pH Score]]*0.15) + (Table1[[#This Row],[Dissolved Oxygen Score]]*0.1)</f>
        <v>2.1850000000000001</v>
      </c>
      <c r="AI1968">
        <v>2021</v>
      </c>
    </row>
    <row r="1969" spans="1:35">
      <c r="A1969">
        <v>2557</v>
      </c>
      <c r="B1969" t="s">
        <v>523</v>
      </c>
      <c r="C1969" t="s">
        <v>1</v>
      </c>
      <c r="D1969" t="s">
        <v>37</v>
      </c>
      <c r="E1969">
        <v>12</v>
      </c>
      <c r="F1969">
        <v>31</v>
      </c>
      <c r="G1969">
        <f>(Table1[[#This Row],[Min Temperature]]+Table1[[#This Row],[Max Temperature]])/2</f>
        <v>21.5</v>
      </c>
      <c r="H1969">
        <v>1.7</v>
      </c>
      <c r="I1969">
        <v>9.1999999999999993</v>
      </c>
      <c r="J1969">
        <f>(Table1[[#This Row],[Min Dissolved Oxygen]]+Table1[[#This Row],[Max Dissolved Oxygen]])/2</f>
        <v>5.4499999999999993</v>
      </c>
      <c r="K1969">
        <v>6.8</v>
      </c>
      <c r="L1969">
        <v>7.5</v>
      </c>
      <c r="M1969">
        <f>(Table1[[#This Row],[Min pH]]+Table1[[#This Row],[Max pH]])/2</f>
        <v>7.15</v>
      </c>
      <c r="N1969">
        <v>136</v>
      </c>
      <c r="O1969">
        <v>360</v>
      </c>
      <c r="P1969">
        <f>(Table1[[#This Row],[Min Conductivity]]+Table1[[#This Row],[Max Conductivity]])/2</f>
        <v>248</v>
      </c>
      <c r="Q1969">
        <v>2.4</v>
      </c>
      <c r="R1969">
        <v>4.2</v>
      </c>
      <c r="S1969">
        <f>(Table1[[#This Row],[Min BOD]]+Table1[[#This Row],[Max BOD]])/2</f>
        <v>3.3</v>
      </c>
      <c r="T1969">
        <v>0.15</v>
      </c>
      <c r="U1969">
        <v>6.2</v>
      </c>
      <c r="V1969">
        <f>(Table1[[#This Row],[Min Nitrate N + Nitrite N]]+Table1[[#This Row],[Max Nitrate N + Nitrite N]])/2</f>
        <v>3.1750000000000003</v>
      </c>
      <c r="W1969">
        <v>780</v>
      </c>
      <c r="X1969">
        <v>92000</v>
      </c>
      <c r="Y1969">
        <f>(Table1[[#This Row],[Min Fecal Coliform]]+Table1[[#This Row],[Max Fecal Coliform]])/2</f>
        <v>46390</v>
      </c>
      <c r="Z1969">
        <v>2300</v>
      </c>
      <c r="AA1969">
        <v>160000</v>
      </c>
      <c r="AB1969">
        <f>(Table1[[#This Row],[Min Total Coliform]]+Table1[[#This Row],[Max Total Coliform]])/2</f>
        <v>81150</v>
      </c>
      <c r="AC1969">
        <f>MIN(10, (Table1[[#This Row],[Avg BOD]]/4)*10)</f>
        <v>8.25</v>
      </c>
      <c r="AD1969">
        <f>MIN(10, (Table1[[#This Row],[Avg Fecal Coliform]]/600)*10)</f>
        <v>10</v>
      </c>
      <c r="AE1969">
        <f>MIN(10, (Table1[[#This Row],[Avg Nitrate N + Nitrite N]]/10)*10)</f>
        <v>3.1749999999999998</v>
      </c>
      <c r="AF1969">
        <f>IF(OR(Table1[[#This Row],[Avg pH]]&lt;6.5,Table1[[#This Row],[Avg pH]]&gt;8.5),10,0)</f>
        <v>0</v>
      </c>
      <c r="AG1969">
        <f>MAX(0, 10-(2*Table1[[#This Row],[Avg Dissolved Oxygen]]))</f>
        <v>0</v>
      </c>
      <c r="AH1969">
        <f>(Table1[[#This Row],[Fecal Score]]*0.3) + (Table1[[#This Row],[BOD Score]]*0.25) + (Table1[[#This Row],[Nitrate Score]]*0.2) + (Table1[[#This Row],[pH Score]]*0.15) + (Table1[[#This Row],[Dissolved Oxygen Score]]*0.1)</f>
        <v>5.6974999999999998</v>
      </c>
      <c r="AI1969">
        <v>2021</v>
      </c>
    </row>
    <row r="1970" spans="1:35">
      <c r="A1970">
        <v>2571</v>
      </c>
      <c r="B1970" t="s">
        <v>524</v>
      </c>
      <c r="C1970" t="s">
        <v>1</v>
      </c>
      <c r="D1970" t="s">
        <v>37</v>
      </c>
      <c r="E1970">
        <v>20</v>
      </c>
      <c r="F1970">
        <v>29</v>
      </c>
      <c r="G1970">
        <f>(Table1[[#This Row],[Min Temperature]]+Table1[[#This Row],[Max Temperature]])/2</f>
        <v>24.5</v>
      </c>
      <c r="H1970">
        <v>2.6</v>
      </c>
      <c r="I1970">
        <v>22</v>
      </c>
      <c r="J1970">
        <f>(Table1[[#This Row],[Min Dissolved Oxygen]]+Table1[[#This Row],[Max Dissolved Oxygen]])/2</f>
        <v>12.3</v>
      </c>
      <c r="K1970">
        <v>7.2</v>
      </c>
      <c r="L1970">
        <v>8.3000000000000007</v>
      </c>
      <c r="M1970">
        <f>(Table1[[#This Row],[Min pH]]+Table1[[#This Row],[Max pH]])/2</f>
        <v>7.75</v>
      </c>
      <c r="N1970">
        <v>390</v>
      </c>
      <c r="O1970">
        <v>1080</v>
      </c>
      <c r="P1970">
        <f>(Table1[[#This Row],[Min Conductivity]]+Table1[[#This Row],[Max Conductivity]])/2</f>
        <v>735</v>
      </c>
      <c r="Q1970">
        <v>1</v>
      </c>
      <c r="R1970">
        <v>16</v>
      </c>
      <c r="S1970">
        <f>(Table1[[#This Row],[Min BOD]]+Table1[[#This Row],[Max BOD]])/2</f>
        <v>8.5</v>
      </c>
      <c r="T1970">
        <v>0.06</v>
      </c>
      <c r="U1970">
        <v>2.57</v>
      </c>
      <c r="V1970">
        <f>(Table1[[#This Row],[Min Nitrate N + Nitrite N]]+Table1[[#This Row],[Max Nitrate N + Nitrite N]])/2</f>
        <v>1.3149999999999999</v>
      </c>
      <c r="W1970">
        <v>680</v>
      </c>
      <c r="X1970">
        <v>160000</v>
      </c>
      <c r="Y1970">
        <f>(Table1[[#This Row],[Min Fecal Coliform]]+Table1[[#This Row],[Max Fecal Coliform]])/2</f>
        <v>80340</v>
      </c>
      <c r="Z1970">
        <v>1100</v>
      </c>
      <c r="AA1970">
        <v>160000</v>
      </c>
      <c r="AB1970">
        <f>(Table1[[#This Row],[Min Total Coliform]]+Table1[[#This Row],[Max Total Coliform]])/2</f>
        <v>80550</v>
      </c>
      <c r="AC1970">
        <f>MIN(10, (Table1[[#This Row],[Avg BOD]]/4)*10)</f>
        <v>10</v>
      </c>
      <c r="AD1970">
        <f>MIN(10, (Table1[[#This Row],[Avg Fecal Coliform]]/600)*10)</f>
        <v>10</v>
      </c>
      <c r="AE1970">
        <f>MIN(10, (Table1[[#This Row],[Avg Nitrate N + Nitrite N]]/10)*10)</f>
        <v>1.3149999999999999</v>
      </c>
      <c r="AF1970">
        <f>IF(OR(Table1[[#This Row],[Avg pH]]&lt;6.5,Table1[[#This Row],[Avg pH]]&gt;8.5),10,0)</f>
        <v>0</v>
      </c>
      <c r="AG1970">
        <f>MAX(0, 10-(2*Table1[[#This Row],[Avg Dissolved Oxygen]]))</f>
        <v>0</v>
      </c>
      <c r="AH1970">
        <f>(Table1[[#This Row],[Fecal Score]]*0.3) + (Table1[[#This Row],[BOD Score]]*0.25) + (Table1[[#This Row],[Nitrate Score]]*0.2) + (Table1[[#This Row],[pH Score]]*0.15) + (Table1[[#This Row],[Dissolved Oxygen Score]]*0.1)</f>
        <v>5.7629999999999999</v>
      </c>
      <c r="AI1970">
        <v>2021</v>
      </c>
    </row>
    <row r="1971" spans="1:35">
      <c r="A1971">
        <v>4296</v>
      </c>
      <c r="B1971" t="s">
        <v>525</v>
      </c>
      <c r="C1971" t="s">
        <v>1</v>
      </c>
      <c r="D1971" t="s">
        <v>37</v>
      </c>
      <c r="E1971">
        <v>12</v>
      </c>
      <c r="F1971">
        <v>32</v>
      </c>
      <c r="G1971">
        <f>(Table1[[#This Row],[Min Temperature]]+Table1[[#This Row],[Max Temperature]])/2</f>
        <v>22</v>
      </c>
      <c r="H1971">
        <v>2.2000000000000002</v>
      </c>
      <c r="I1971">
        <v>18.5</v>
      </c>
      <c r="J1971">
        <f>(Table1[[#This Row],[Min Dissolved Oxygen]]+Table1[[#This Row],[Max Dissolved Oxygen]])/2</f>
        <v>10.35</v>
      </c>
      <c r="K1971">
        <v>7.6</v>
      </c>
      <c r="L1971">
        <v>9</v>
      </c>
      <c r="M1971">
        <f>(Table1[[#This Row],[Min pH]]+Table1[[#This Row],[Max pH]])/2</f>
        <v>8.3000000000000007</v>
      </c>
      <c r="N1971">
        <v>444</v>
      </c>
      <c r="O1971">
        <v>948</v>
      </c>
      <c r="P1971">
        <f>(Table1[[#This Row],[Min Conductivity]]+Table1[[#This Row],[Max Conductivity]])/2</f>
        <v>696</v>
      </c>
      <c r="Q1971">
        <v>3.7</v>
      </c>
      <c r="R1971">
        <v>10</v>
      </c>
      <c r="S1971">
        <f>(Table1[[#This Row],[Min BOD]]+Table1[[#This Row],[Max BOD]])/2</f>
        <v>6.85</v>
      </c>
      <c r="T1971">
        <v>0.3</v>
      </c>
      <c r="U1971">
        <v>0.5</v>
      </c>
      <c r="V1971">
        <f>(Table1[[#This Row],[Min Nitrate N + Nitrite N]]+Table1[[#This Row],[Max Nitrate N + Nitrite N]])/2</f>
        <v>0.4</v>
      </c>
      <c r="W1971">
        <v>1700</v>
      </c>
      <c r="X1971">
        <v>160000</v>
      </c>
      <c r="Y1971">
        <f>(Table1[[#This Row],[Min Fecal Coliform]]+Table1[[#This Row],[Max Fecal Coliform]])/2</f>
        <v>80850</v>
      </c>
      <c r="Z1971">
        <v>3300</v>
      </c>
      <c r="AA1971">
        <v>160000</v>
      </c>
      <c r="AB1971">
        <f>(Table1[[#This Row],[Min Total Coliform]]+Table1[[#This Row],[Max Total Coliform]])/2</f>
        <v>81650</v>
      </c>
      <c r="AC1971">
        <f>MIN(10, (Table1[[#This Row],[Avg BOD]]/4)*10)</f>
        <v>10</v>
      </c>
      <c r="AD1971">
        <f>MIN(10, (Table1[[#This Row],[Avg Fecal Coliform]]/600)*10)</f>
        <v>10</v>
      </c>
      <c r="AE1971">
        <f>MIN(10, (Table1[[#This Row],[Avg Nitrate N + Nitrite N]]/10)*10)</f>
        <v>0.4</v>
      </c>
      <c r="AF1971">
        <f>IF(OR(Table1[[#This Row],[Avg pH]]&lt;6.5,Table1[[#This Row],[Avg pH]]&gt;8.5),10,0)</f>
        <v>0</v>
      </c>
      <c r="AG1971">
        <f>MAX(0, 10-(2*Table1[[#This Row],[Avg Dissolved Oxygen]]))</f>
        <v>0</v>
      </c>
      <c r="AH1971">
        <f>(Table1[[#This Row],[Fecal Score]]*0.3) + (Table1[[#This Row],[BOD Score]]*0.25) + (Table1[[#This Row],[Nitrate Score]]*0.2) + (Table1[[#This Row],[pH Score]]*0.15) + (Table1[[#This Row],[Dissolved Oxygen Score]]*0.1)</f>
        <v>5.58</v>
      </c>
      <c r="AI1971">
        <v>2021</v>
      </c>
    </row>
    <row r="1972" spans="1:35">
      <c r="A1972">
        <v>2574</v>
      </c>
      <c r="B1972" t="s">
        <v>527</v>
      </c>
      <c r="C1972" t="s">
        <v>8</v>
      </c>
      <c r="D1972" t="s">
        <v>37</v>
      </c>
      <c r="E1972">
        <v>18</v>
      </c>
      <c r="F1972">
        <v>31</v>
      </c>
      <c r="G1972">
        <f>(Table1[[#This Row],[Min Temperature]]+Table1[[#This Row],[Max Temperature]])/2</f>
        <v>24.5</v>
      </c>
      <c r="H1972">
        <v>3.3</v>
      </c>
      <c r="I1972">
        <v>16</v>
      </c>
      <c r="J1972">
        <f>(Table1[[#This Row],[Min Dissolved Oxygen]]+Table1[[#This Row],[Max Dissolved Oxygen]])/2</f>
        <v>9.65</v>
      </c>
      <c r="K1972">
        <v>7.1</v>
      </c>
      <c r="L1972">
        <v>8.1999999999999993</v>
      </c>
      <c r="M1972">
        <f>(Table1[[#This Row],[Min pH]]+Table1[[#This Row],[Max pH]])/2</f>
        <v>7.6499999999999995</v>
      </c>
      <c r="N1972">
        <v>427</v>
      </c>
      <c r="O1972">
        <v>817</v>
      </c>
      <c r="P1972">
        <f>(Table1[[#This Row],[Min Conductivity]]+Table1[[#This Row],[Max Conductivity]])/2</f>
        <v>622</v>
      </c>
      <c r="Q1972">
        <v>2.2999999999999998</v>
      </c>
      <c r="R1972">
        <v>6.9</v>
      </c>
      <c r="S1972">
        <f>(Table1[[#This Row],[Min BOD]]+Table1[[#This Row],[Max BOD]])/2</f>
        <v>4.5999999999999996</v>
      </c>
      <c r="T1972">
        <v>0.13</v>
      </c>
      <c r="U1972">
        <v>1.65</v>
      </c>
      <c r="V1972">
        <f>(Table1[[#This Row],[Min Nitrate N + Nitrite N]]+Table1[[#This Row],[Max Nitrate N + Nitrite N]])/2</f>
        <v>0.8899999999999999</v>
      </c>
      <c r="W1972">
        <v>2200</v>
      </c>
      <c r="X1972">
        <v>160000</v>
      </c>
      <c r="Y1972">
        <f>(Table1[[#This Row],[Min Fecal Coliform]]+Table1[[#This Row],[Max Fecal Coliform]])/2</f>
        <v>81100</v>
      </c>
      <c r="Z1972">
        <v>2600</v>
      </c>
      <c r="AA1972">
        <v>160000</v>
      </c>
      <c r="AB1972">
        <f>(Table1[[#This Row],[Min Total Coliform]]+Table1[[#This Row],[Max Total Coliform]])/2</f>
        <v>81300</v>
      </c>
      <c r="AC1972">
        <f>MIN(10, (Table1[[#This Row],[Avg BOD]]/4)*10)</f>
        <v>10</v>
      </c>
      <c r="AD1972">
        <f>MIN(10, (Table1[[#This Row],[Avg Fecal Coliform]]/600)*10)</f>
        <v>10</v>
      </c>
      <c r="AE1972">
        <f>MIN(10, (Table1[[#This Row],[Avg Nitrate N + Nitrite N]]/10)*10)</f>
        <v>0.8899999999999999</v>
      </c>
      <c r="AF1972">
        <f>IF(OR(Table1[[#This Row],[Avg pH]]&lt;6.5,Table1[[#This Row],[Avg pH]]&gt;8.5),10,0)</f>
        <v>0</v>
      </c>
      <c r="AG1972">
        <f>MAX(0, 10-(2*Table1[[#This Row],[Avg Dissolved Oxygen]]))</f>
        <v>0</v>
      </c>
      <c r="AH1972">
        <f>(Table1[[#This Row],[Fecal Score]]*0.3) + (Table1[[#This Row],[BOD Score]]*0.25) + (Table1[[#This Row],[Nitrate Score]]*0.2) + (Table1[[#This Row],[pH Score]]*0.15) + (Table1[[#This Row],[Dissolved Oxygen Score]]*0.1)</f>
        <v>5.6779999999999999</v>
      </c>
      <c r="AI1972">
        <v>2021</v>
      </c>
    </row>
    <row r="1973" spans="1:35">
      <c r="A1973">
        <v>2573</v>
      </c>
      <c r="B1973" t="s">
        <v>526</v>
      </c>
      <c r="C1973" t="s">
        <v>8</v>
      </c>
      <c r="D1973" t="s">
        <v>37</v>
      </c>
      <c r="E1973">
        <v>18</v>
      </c>
      <c r="F1973">
        <v>31</v>
      </c>
      <c r="G1973">
        <f>(Table1[[#This Row],[Min Temperature]]+Table1[[#This Row],[Max Temperature]])/2</f>
        <v>24.5</v>
      </c>
      <c r="H1973">
        <v>5.4</v>
      </c>
      <c r="I1973">
        <v>19.600000000000001</v>
      </c>
      <c r="J1973">
        <f>(Table1[[#This Row],[Min Dissolved Oxygen]]+Table1[[#This Row],[Max Dissolved Oxygen]])/2</f>
        <v>12.5</v>
      </c>
      <c r="K1973">
        <v>7.4</v>
      </c>
      <c r="L1973">
        <v>8.8000000000000007</v>
      </c>
      <c r="M1973">
        <f>(Table1[[#This Row],[Min pH]]+Table1[[#This Row],[Max pH]])/2</f>
        <v>8.1000000000000014</v>
      </c>
      <c r="N1973">
        <v>557</v>
      </c>
      <c r="O1973">
        <v>1140</v>
      </c>
      <c r="P1973">
        <f>(Table1[[#This Row],[Min Conductivity]]+Table1[[#This Row],[Max Conductivity]])/2</f>
        <v>848.5</v>
      </c>
      <c r="Q1973">
        <v>2.1</v>
      </c>
      <c r="R1973">
        <v>8</v>
      </c>
      <c r="S1973">
        <f>(Table1[[#This Row],[Min BOD]]+Table1[[#This Row],[Max BOD]])/2</f>
        <v>5.05</v>
      </c>
      <c r="T1973">
        <v>0.3</v>
      </c>
      <c r="U1973">
        <v>1.17</v>
      </c>
      <c r="V1973">
        <f>(Table1[[#This Row],[Min Nitrate N + Nitrite N]]+Table1[[#This Row],[Max Nitrate N + Nitrite N]])/2</f>
        <v>0.73499999999999999</v>
      </c>
      <c r="W1973">
        <v>920</v>
      </c>
      <c r="X1973">
        <v>160000</v>
      </c>
      <c r="Y1973">
        <f>(Table1[[#This Row],[Min Fecal Coliform]]+Table1[[#This Row],[Max Fecal Coliform]])/2</f>
        <v>80460</v>
      </c>
      <c r="Z1973">
        <v>1700</v>
      </c>
      <c r="AA1973">
        <v>160000</v>
      </c>
      <c r="AB1973">
        <f>(Table1[[#This Row],[Min Total Coliform]]+Table1[[#This Row],[Max Total Coliform]])/2</f>
        <v>80850</v>
      </c>
      <c r="AC1973">
        <f>MIN(10, (Table1[[#This Row],[Avg BOD]]/4)*10)</f>
        <v>10</v>
      </c>
      <c r="AD1973">
        <f>MIN(10, (Table1[[#This Row],[Avg Fecal Coliform]]/600)*10)</f>
        <v>10</v>
      </c>
      <c r="AE1973">
        <f>MIN(10, (Table1[[#This Row],[Avg Nitrate N + Nitrite N]]/10)*10)</f>
        <v>0.73499999999999999</v>
      </c>
      <c r="AF1973">
        <f>IF(OR(Table1[[#This Row],[Avg pH]]&lt;6.5,Table1[[#This Row],[Avg pH]]&gt;8.5),10,0)</f>
        <v>0</v>
      </c>
      <c r="AG1973">
        <f>MAX(0, 10-(2*Table1[[#This Row],[Avg Dissolved Oxygen]]))</f>
        <v>0</v>
      </c>
      <c r="AH1973">
        <f>(Table1[[#This Row],[Fecal Score]]*0.3) + (Table1[[#This Row],[BOD Score]]*0.25) + (Table1[[#This Row],[Nitrate Score]]*0.2) + (Table1[[#This Row],[pH Score]]*0.15) + (Table1[[#This Row],[Dissolved Oxygen Score]]*0.1)</f>
        <v>5.6470000000000002</v>
      </c>
      <c r="AI1973">
        <v>2021</v>
      </c>
    </row>
    <row r="1974" spans="1:35">
      <c r="A1974">
        <v>2046</v>
      </c>
      <c r="B1974" t="s">
        <v>41</v>
      </c>
      <c r="C1974" t="s">
        <v>1</v>
      </c>
      <c r="D1974" t="s">
        <v>42</v>
      </c>
      <c r="E1974">
        <v>17</v>
      </c>
      <c r="F1974">
        <v>33</v>
      </c>
      <c r="G1974">
        <f>(Table1[[#This Row],[Min Temperature]]+Table1[[#This Row],[Max Temperature]])/2</f>
        <v>25</v>
      </c>
      <c r="H1974">
        <v>7.5</v>
      </c>
      <c r="I1974">
        <v>10.3</v>
      </c>
      <c r="J1974">
        <f>(Table1[[#This Row],[Min Dissolved Oxygen]]+Table1[[#This Row],[Max Dissolved Oxygen]])/2</f>
        <v>8.9</v>
      </c>
      <c r="K1974">
        <v>6.9</v>
      </c>
      <c r="L1974">
        <v>8.6999999999999993</v>
      </c>
      <c r="M1974">
        <f>(Table1[[#This Row],[Min pH]]+Table1[[#This Row],[Max pH]])/2</f>
        <v>7.8</v>
      </c>
      <c r="N1974">
        <v>208</v>
      </c>
      <c r="O1974">
        <v>295</v>
      </c>
      <c r="P1974">
        <f>(Table1[[#This Row],[Min Conductivity]]+Table1[[#This Row],[Max Conductivity]])/2</f>
        <v>251.5</v>
      </c>
      <c r="Q1974">
        <v>2.4</v>
      </c>
      <c r="R1974">
        <v>3.6</v>
      </c>
      <c r="S1974">
        <f>(Table1[[#This Row],[Min BOD]]+Table1[[#This Row],[Max BOD]])/2</f>
        <v>3</v>
      </c>
      <c r="T1974">
        <v>0.5</v>
      </c>
      <c r="U1974">
        <v>15</v>
      </c>
      <c r="V1974">
        <f>(Table1[[#This Row],[Min Nitrate N + Nitrite N]]+Table1[[#This Row],[Max Nitrate N + Nitrite N]])/2</f>
        <v>7.75</v>
      </c>
      <c r="W1974">
        <v>5</v>
      </c>
      <c r="X1974">
        <v>27000</v>
      </c>
      <c r="Y1974">
        <f>(Table1[[#This Row],[Min Fecal Coliform]]+Table1[[#This Row],[Max Fecal Coliform]])/2</f>
        <v>13502.5</v>
      </c>
      <c r="Z1974">
        <v>33</v>
      </c>
      <c r="AA1974">
        <v>10900000</v>
      </c>
      <c r="AB1974">
        <f>(Table1[[#This Row],[Min Total Coliform]]+Table1[[#This Row],[Max Total Coliform]])/2</f>
        <v>5450016.5</v>
      </c>
      <c r="AC1974">
        <f>MIN(10, (Table1[[#This Row],[Avg BOD]]/4)*10)</f>
        <v>7.5</v>
      </c>
      <c r="AD1974">
        <f>MIN(10, (Table1[[#This Row],[Avg Fecal Coliform]]/600)*10)</f>
        <v>10</v>
      </c>
      <c r="AE1974">
        <f>MIN(10, (Table1[[#This Row],[Avg Nitrate N + Nitrite N]]/10)*10)</f>
        <v>7.75</v>
      </c>
      <c r="AF1974">
        <f>IF(OR(Table1[[#This Row],[Avg pH]]&lt;6.5,Table1[[#This Row],[Avg pH]]&gt;8.5),10,0)</f>
        <v>0</v>
      </c>
      <c r="AG1974">
        <f>MAX(0, 10-(2*Table1[[#This Row],[Avg Dissolved Oxygen]]))</f>
        <v>0</v>
      </c>
      <c r="AH1974">
        <f>(Table1[[#This Row],[Fecal Score]]*0.3) + (Table1[[#This Row],[BOD Score]]*0.25) + (Table1[[#This Row],[Nitrate Score]]*0.2) + (Table1[[#This Row],[pH Score]]*0.15) + (Table1[[#This Row],[Dissolved Oxygen Score]]*0.1)</f>
        <v>6.4249999999999998</v>
      </c>
      <c r="AI1974">
        <v>2021</v>
      </c>
    </row>
    <row r="1975" spans="1:35">
      <c r="A1975">
        <v>3163</v>
      </c>
      <c r="B1975" t="s">
        <v>528</v>
      </c>
      <c r="C1975" t="s">
        <v>1</v>
      </c>
      <c r="D1975" t="s">
        <v>44</v>
      </c>
      <c r="E1975">
        <v>24</v>
      </c>
      <c r="F1975">
        <v>32</v>
      </c>
      <c r="G1975">
        <f>(Table1[[#This Row],[Min Temperature]]+Table1[[#This Row],[Max Temperature]])/2</f>
        <v>28</v>
      </c>
      <c r="H1975">
        <v>6</v>
      </c>
      <c r="I1975">
        <v>6.8</v>
      </c>
      <c r="J1975">
        <f>(Table1[[#This Row],[Min Dissolved Oxygen]]+Table1[[#This Row],[Max Dissolved Oxygen]])/2</f>
        <v>6.4</v>
      </c>
      <c r="K1975">
        <v>7.1</v>
      </c>
      <c r="L1975">
        <v>7.8</v>
      </c>
      <c r="M1975">
        <f>(Table1[[#This Row],[Min pH]]+Table1[[#This Row],[Max pH]])/2</f>
        <v>7.4499999999999993</v>
      </c>
      <c r="N1975">
        <v>662.31544715447205</v>
      </c>
      <c r="O1975">
        <v>2015.7398373983699</v>
      </c>
      <c r="P1975">
        <f>(Table1[[#This Row],[Min Conductivity]]+Table1[[#This Row],[Max Conductivity]])/2</f>
        <v>1339.0276422764209</v>
      </c>
      <c r="Q1975">
        <v>8</v>
      </c>
      <c r="R1975">
        <v>16</v>
      </c>
      <c r="S1975">
        <f>(Table1[[#This Row],[Min BOD]]+Table1[[#This Row],[Max BOD]])/2</f>
        <v>12</v>
      </c>
      <c r="T1975">
        <v>0.64</v>
      </c>
      <c r="U1975">
        <v>0.64</v>
      </c>
      <c r="V1975">
        <f>(Table1[[#This Row],[Min Nitrate N + Nitrite N]]+Table1[[#This Row],[Max Nitrate N + Nitrite N]])/2</f>
        <v>0.64</v>
      </c>
      <c r="W1975">
        <v>2</v>
      </c>
      <c r="X1975">
        <v>170</v>
      </c>
      <c r="Y1975">
        <f>(Table1[[#This Row],[Min Fecal Coliform]]+Table1[[#This Row],[Max Fecal Coliform]])/2</f>
        <v>86</v>
      </c>
      <c r="Z1975">
        <v>70</v>
      </c>
      <c r="AA1975">
        <v>170</v>
      </c>
      <c r="AB1975">
        <f>(Table1[[#This Row],[Min Total Coliform]]+Table1[[#This Row],[Max Total Coliform]])/2</f>
        <v>120</v>
      </c>
      <c r="AC1975">
        <f>MIN(10, (Table1[[#This Row],[Avg BOD]]/4)*10)</f>
        <v>10</v>
      </c>
      <c r="AD1975">
        <f>MIN(10, (Table1[[#This Row],[Avg Fecal Coliform]]/600)*10)</f>
        <v>1.4333333333333333</v>
      </c>
      <c r="AE1975">
        <f>MIN(10, (Table1[[#This Row],[Avg Nitrate N + Nitrite N]]/10)*10)</f>
        <v>0.64</v>
      </c>
      <c r="AF1975">
        <f>IF(OR(Table1[[#This Row],[Avg pH]]&lt;6.5,Table1[[#This Row],[Avg pH]]&gt;8.5),10,0)</f>
        <v>0</v>
      </c>
      <c r="AG1975">
        <f>MAX(0, 10-(2*Table1[[#This Row],[Avg Dissolved Oxygen]]))</f>
        <v>0</v>
      </c>
      <c r="AH1975">
        <f>(Table1[[#This Row],[Fecal Score]]*0.3) + (Table1[[#This Row],[BOD Score]]*0.25) + (Table1[[#This Row],[Nitrate Score]]*0.2) + (Table1[[#This Row],[pH Score]]*0.15) + (Table1[[#This Row],[Dissolved Oxygen Score]]*0.1)</f>
        <v>3.0580000000000003</v>
      </c>
      <c r="AI1975">
        <v>2021</v>
      </c>
    </row>
    <row r="1976" spans="1:35">
      <c r="A1976">
        <v>3164</v>
      </c>
      <c r="B1976" t="s">
        <v>45</v>
      </c>
      <c r="C1976" t="s">
        <v>8</v>
      </c>
      <c r="D1976" t="s">
        <v>44</v>
      </c>
      <c r="E1976">
        <v>21</v>
      </c>
      <c r="F1976">
        <v>31</v>
      </c>
      <c r="G1976">
        <f>(Table1[[#This Row],[Min Temperature]]+Table1[[#This Row],[Max Temperature]])/2</f>
        <v>26</v>
      </c>
      <c r="H1976">
        <v>7</v>
      </c>
      <c r="I1976">
        <v>7.2</v>
      </c>
      <c r="J1976">
        <f>(Table1[[#This Row],[Min Dissolved Oxygen]]+Table1[[#This Row],[Max Dissolved Oxygen]])/2</f>
        <v>7.1</v>
      </c>
      <c r="K1976">
        <v>7.1</v>
      </c>
      <c r="L1976">
        <v>7.8</v>
      </c>
      <c r="M1976">
        <f>(Table1[[#This Row],[Min pH]]+Table1[[#This Row],[Max pH]])/2</f>
        <v>7.4499999999999993</v>
      </c>
      <c r="N1976">
        <v>662.31544715447205</v>
      </c>
      <c r="O1976">
        <v>2015.7398373983699</v>
      </c>
      <c r="P1976">
        <f>(Table1[[#This Row],[Min Conductivity]]+Table1[[#This Row],[Max Conductivity]])/2</f>
        <v>1339.0276422764209</v>
      </c>
      <c r="Q1976">
        <v>2</v>
      </c>
      <c r="R1976">
        <v>2.8</v>
      </c>
      <c r="S1976">
        <f>(Table1[[#This Row],[Min BOD]]+Table1[[#This Row],[Max BOD]])/2</f>
        <v>2.4</v>
      </c>
      <c r="T1976">
        <v>0.59</v>
      </c>
      <c r="U1976">
        <v>0.59</v>
      </c>
      <c r="V1976">
        <f>(Table1[[#This Row],[Min Nitrate N + Nitrite N]]+Table1[[#This Row],[Max Nitrate N + Nitrite N]])/2</f>
        <v>0.59</v>
      </c>
      <c r="W1976">
        <v>10</v>
      </c>
      <c r="X1976">
        <v>110</v>
      </c>
      <c r="Y1976">
        <f>(Table1[[#This Row],[Min Fecal Coliform]]+Table1[[#This Row],[Max Fecal Coliform]])/2</f>
        <v>60</v>
      </c>
      <c r="Z1976">
        <v>110</v>
      </c>
      <c r="AA1976">
        <v>170</v>
      </c>
      <c r="AB1976">
        <f>(Table1[[#This Row],[Min Total Coliform]]+Table1[[#This Row],[Max Total Coliform]])/2</f>
        <v>140</v>
      </c>
      <c r="AC1976">
        <f>MIN(10, (Table1[[#This Row],[Avg BOD]]/4)*10)</f>
        <v>6</v>
      </c>
      <c r="AD1976">
        <f>MIN(10, (Table1[[#This Row],[Avg Fecal Coliform]]/600)*10)</f>
        <v>1</v>
      </c>
      <c r="AE1976">
        <f>MIN(10, (Table1[[#This Row],[Avg Nitrate N + Nitrite N]]/10)*10)</f>
        <v>0.59</v>
      </c>
      <c r="AF1976">
        <f>IF(OR(Table1[[#This Row],[Avg pH]]&lt;6.5,Table1[[#This Row],[Avg pH]]&gt;8.5),10,0)</f>
        <v>0</v>
      </c>
      <c r="AG1976">
        <f>MAX(0, 10-(2*Table1[[#This Row],[Avg Dissolved Oxygen]]))</f>
        <v>0</v>
      </c>
      <c r="AH1976">
        <f>(Table1[[#This Row],[Fecal Score]]*0.3) + (Table1[[#This Row],[BOD Score]]*0.25) + (Table1[[#This Row],[Nitrate Score]]*0.2) + (Table1[[#This Row],[pH Score]]*0.15) + (Table1[[#This Row],[Dissolved Oxygen Score]]*0.1)</f>
        <v>1.9180000000000001</v>
      </c>
      <c r="AI1976">
        <v>2021</v>
      </c>
    </row>
    <row r="1977" spans="1:35">
      <c r="A1977">
        <v>3031</v>
      </c>
      <c r="B1977" t="s">
        <v>414</v>
      </c>
      <c r="C1977" t="s">
        <v>1</v>
      </c>
      <c r="D1977" t="s">
        <v>413</v>
      </c>
      <c r="E1977">
        <v>32</v>
      </c>
      <c r="F1977">
        <v>32</v>
      </c>
      <c r="G1977">
        <f>(Table1[[#This Row],[Min Temperature]]+Table1[[#This Row],[Max Temperature]])/2</f>
        <v>32</v>
      </c>
      <c r="H1977">
        <v>0.3</v>
      </c>
      <c r="I1977">
        <v>1.7</v>
      </c>
      <c r="J1977">
        <f>(Table1[[#This Row],[Min Dissolved Oxygen]]+Table1[[#This Row],[Max Dissolved Oxygen]])/2</f>
        <v>1</v>
      </c>
      <c r="K1977">
        <v>7.6</v>
      </c>
      <c r="L1977">
        <v>8.1</v>
      </c>
      <c r="M1977">
        <f>(Table1[[#This Row],[Min pH]]+Table1[[#This Row],[Max pH]])/2</f>
        <v>7.85</v>
      </c>
      <c r="N1977">
        <v>6560</v>
      </c>
      <c r="O1977">
        <v>6560</v>
      </c>
      <c r="P1977">
        <f>(Table1[[#This Row],[Min Conductivity]]+Table1[[#This Row],[Max Conductivity]])/2</f>
        <v>6560</v>
      </c>
      <c r="Q1977">
        <v>40</v>
      </c>
      <c r="R1977">
        <v>55</v>
      </c>
      <c r="S1977">
        <f>(Table1[[#This Row],[Min BOD]]+Table1[[#This Row],[Max BOD]])/2</f>
        <v>47.5</v>
      </c>
      <c r="T1977">
        <v>1.1399999999999999</v>
      </c>
      <c r="U1977">
        <v>2.1</v>
      </c>
      <c r="V1977">
        <f>(Table1[[#This Row],[Min Nitrate N + Nitrite N]]+Table1[[#This Row],[Max Nitrate N + Nitrite N]])/2</f>
        <v>1.62</v>
      </c>
      <c r="W1977">
        <v>49000</v>
      </c>
      <c r="X1977">
        <v>3300000</v>
      </c>
      <c r="Y1977">
        <f>(Table1[[#This Row],[Min Fecal Coliform]]+Table1[[#This Row],[Max Fecal Coliform]])/2</f>
        <v>1674500</v>
      </c>
      <c r="Z1977">
        <v>14000000</v>
      </c>
      <c r="AA1977">
        <v>14000000</v>
      </c>
      <c r="AB1977">
        <f>(Table1[[#This Row],[Min Total Coliform]]+Table1[[#This Row],[Max Total Coliform]])/2</f>
        <v>14000000</v>
      </c>
      <c r="AC1977">
        <f>MIN(10, (Table1[[#This Row],[Avg BOD]]/4)*10)</f>
        <v>10</v>
      </c>
      <c r="AD1977">
        <f>MIN(10, (Table1[[#This Row],[Avg Fecal Coliform]]/600)*10)</f>
        <v>10</v>
      </c>
      <c r="AE1977">
        <f>MIN(10, (Table1[[#This Row],[Avg Nitrate N + Nitrite N]]/10)*10)</f>
        <v>1.62</v>
      </c>
      <c r="AF1977">
        <f>IF(OR(Table1[[#This Row],[Avg pH]]&lt;6.5,Table1[[#This Row],[Avg pH]]&gt;8.5),10,0)</f>
        <v>0</v>
      </c>
      <c r="AG1977">
        <f>MAX(0, 10-(2*Table1[[#This Row],[Avg Dissolved Oxygen]]))</f>
        <v>8</v>
      </c>
      <c r="AH1977">
        <f>(Table1[[#This Row],[Fecal Score]]*0.3) + (Table1[[#This Row],[BOD Score]]*0.25) + (Table1[[#This Row],[Nitrate Score]]*0.2) + (Table1[[#This Row],[pH Score]]*0.15) + (Table1[[#This Row],[Dissolved Oxygen Score]]*0.1)</f>
        <v>6.6239999999999997</v>
      </c>
      <c r="AI1977">
        <v>2021</v>
      </c>
    </row>
    <row r="1978" spans="1:35">
      <c r="A1978">
        <v>3476</v>
      </c>
      <c r="B1978" t="s">
        <v>416</v>
      </c>
      <c r="C1978" t="s">
        <v>1</v>
      </c>
      <c r="D1978" t="s">
        <v>413</v>
      </c>
      <c r="E1978">
        <v>34</v>
      </c>
      <c r="F1978">
        <v>34</v>
      </c>
      <c r="G1978">
        <f>(Table1[[#This Row],[Min Temperature]]+Table1[[#This Row],[Max Temperature]])/2</f>
        <v>34</v>
      </c>
      <c r="H1978">
        <v>0.3</v>
      </c>
      <c r="I1978">
        <v>11</v>
      </c>
      <c r="J1978">
        <f>(Table1[[#This Row],[Min Dissolved Oxygen]]+Table1[[#This Row],[Max Dissolved Oxygen]])/2</f>
        <v>5.65</v>
      </c>
      <c r="K1978">
        <v>8.6999999999999993</v>
      </c>
      <c r="L1978">
        <v>9.1</v>
      </c>
      <c r="M1978">
        <f>(Table1[[#This Row],[Min pH]]+Table1[[#This Row],[Max pH]])/2</f>
        <v>8.8999999999999986</v>
      </c>
      <c r="N1978">
        <v>940</v>
      </c>
      <c r="O1978">
        <v>940</v>
      </c>
      <c r="P1978">
        <f>(Table1[[#This Row],[Min Conductivity]]+Table1[[#This Row],[Max Conductivity]])/2</f>
        <v>940</v>
      </c>
      <c r="Q1978">
        <v>64</v>
      </c>
      <c r="R1978">
        <v>163</v>
      </c>
      <c r="S1978">
        <f>(Table1[[#This Row],[Min BOD]]+Table1[[#This Row],[Max BOD]])/2</f>
        <v>113.5</v>
      </c>
      <c r="T1978">
        <v>2.38</v>
      </c>
      <c r="U1978">
        <v>2.6</v>
      </c>
      <c r="V1978">
        <f>(Table1[[#This Row],[Min Nitrate N + Nitrite N]]+Table1[[#This Row],[Max Nitrate N + Nitrite N]])/2</f>
        <v>2.4900000000000002</v>
      </c>
      <c r="W1978">
        <v>49</v>
      </c>
      <c r="X1978">
        <v>980000</v>
      </c>
      <c r="Y1978">
        <f>(Table1[[#This Row],[Min Fecal Coliform]]+Table1[[#This Row],[Max Fecal Coliform]])/2</f>
        <v>490024.5</v>
      </c>
      <c r="Z1978">
        <v>79</v>
      </c>
      <c r="AA1978">
        <v>79</v>
      </c>
      <c r="AB1978">
        <f>(Table1[[#This Row],[Min Total Coliform]]+Table1[[#This Row],[Max Total Coliform]])/2</f>
        <v>79</v>
      </c>
      <c r="AC1978">
        <f>MIN(10, (Table1[[#This Row],[Avg BOD]]/4)*10)</f>
        <v>10</v>
      </c>
      <c r="AD1978">
        <f>MIN(10, (Table1[[#This Row],[Avg Fecal Coliform]]/600)*10)</f>
        <v>10</v>
      </c>
      <c r="AE1978">
        <f>MIN(10, (Table1[[#This Row],[Avg Nitrate N + Nitrite N]]/10)*10)</f>
        <v>2.4900000000000002</v>
      </c>
      <c r="AF1978">
        <f>IF(OR(Table1[[#This Row],[Avg pH]]&lt;6.5,Table1[[#This Row],[Avg pH]]&gt;8.5),10,0)</f>
        <v>10</v>
      </c>
      <c r="AG1978">
        <f>MAX(0, 10-(2*Table1[[#This Row],[Avg Dissolved Oxygen]]))</f>
        <v>0</v>
      </c>
      <c r="AH1978">
        <f>(Table1[[#This Row],[Fecal Score]]*0.3) + (Table1[[#This Row],[BOD Score]]*0.25) + (Table1[[#This Row],[Nitrate Score]]*0.2) + (Table1[[#This Row],[pH Score]]*0.15) + (Table1[[#This Row],[Dissolved Oxygen Score]]*0.1)</f>
        <v>7.4980000000000002</v>
      </c>
      <c r="AI1978">
        <v>2021</v>
      </c>
    </row>
    <row r="1979" spans="1:35">
      <c r="A1979">
        <v>3030</v>
      </c>
      <c r="B1979" t="s">
        <v>412</v>
      </c>
      <c r="C1979" t="s">
        <v>1</v>
      </c>
      <c r="D1979" t="s">
        <v>413</v>
      </c>
      <c r="E1979">
        <v>33</v>
      </c>
      <c r="F1979">
        <v>33</v>
      </c>
      <c r="G1979">
        <f>(Table1[[#This Row],[Min Temperature]]+Table1[[#This Row],[Max Temperature]])/2</f>
        <v>33</v>
      </c>
      <c r="H1979">
        <v>0.3</v>
      </c>
      <c r="I1979">
        <v>9</v>
      </c>
      <c r="J1979">
        <f>(Table1[[#This Row],[Min Dissolved Oxygen]]+Table1[[#This Row],[Max Dissolved Oxygen]])/2</f>
        <v>4.6500000000000004</v>
      </c>
      <c r="K1979">
        <v>8.1</v>
      </c>
      <c r="L1979">
        <v>8.3000000000000007</v>
      </c>
      <c r="M1979">
        <f>(Table1[[#This Row],[Min pH]]+Table1[[#This Row],[Max pH]])/2</f>
        <v>8.1999999999999993</v>
      </c>
      <c r="N1979">
        <v>1194</v>
      </c>
      <c r="O1979">
        <v>1194</v>
      </c>
      <c r="P1979">
        <f>(Table1[[#This Row],[Min Conductivity]]+Table1[[#This Row],[Max Conductivity]])/2</f>
        <v>1194</v>
      </c>
      <c r="Q1979">
        <v>26</v>
      </c>
      <c r="R1979">
        <v>57</v>
      </c>
      <c r="S1979">
        <f>(Table1[[#This Row],[Min BOD]]+Table1[[#This Row],[Max BOD]])/2</f>
        <v>41.5</v>
      </c>
      <c r="T1979">
        <v>1.01</v>
      </c>
      <c r="U1979">
        <v>2.04</v>
      </c>
      <c r="V1979">
        <f>(Table1[[#This Row],[Min Nitrate N + Nitrite N]]+Table1[[#This Row],[Max Nitrate N + Nitrite N]])/2</f>
        <v>1.5249999999999999</v>
      </c>
      <c r="W1979">
        <v>49</v>
      </c>
      <c r="X1979">
        <v>40000</v>
      </c>
      <c r="Y1979">
        <f>(Table1[[#This Row],[Min Fecal Coliform]]+Table1[[#This Row],[Max Fecal Coliform]])/2</f>
        <v>20024.5</v>
      </c>
      <c r="Z1979">
        <v>130</v>
      </c>
      <c r="AA1979">
        <v>130</v>
      </c>
      <c r="AB1979">
        <f>(Table1[[#This Row],[Min Total Coliform]]+Table1[[#This Row],[Max Total Coliform]])/2</f>
        <v>130</v>
      </c>
      <c r="AC1979">
        <f>MIN(10, (Table1[[#This Row],[Avg BOD]]/4)*10)</f>
        <v>10</v>
      </c>
      <c r="AD1979">
        <f>MIN(10, (Table1[[#This Row],[Avg Fecal Coliform]]/600)*10)</f>
        <v>10</v>
      </c>
      <c r="AE1979">
        <f>MIN(10, (Table1[[#This Row],[Avg Nitrate N + Nitrite N]]/10)*10)</f>
        <v>1.5249999999999999</v>
      </c>
      <c r="AF1979">
        <f>IF(OR(Table1[[#This Row],[Avg pH]]&lt;6.5,Table1[[#This Row],[Avg pH]]&gt;8.5),10,0)</f>
        <v>0</v>
      </c>
      <c r="AG1979">
        <f>MAX(0, 10-(2*Table1[[#This Row],[Avg Dissolved Oxygen]]))</f>
        <v>0.69999999999999929</v>
      </c>
      <c r="AH1979">
        <f>(Table1[[#This Row],[Fecal Score]]*0.3) + (Table1[[#This Row],[BOD Score]]*0.25) + (Table1[[#This Row],[Nitrate Score]]*0.2) + (Table1[[#This Row],[pH Score]]*0.15) + (Table1[[#This Row],[Dissolved Oxygen Score]]*0.1)</f>
        <v>5.875</v>
      </c>
      <c r="AI1979">
        <v>2021</v>
      </c>
    </row>
    <row r="1980" spans="1:35">
      <c r="A1980">
        <v>3175</v>
      </c>
      <c r="B1980" t="s">
        <v>49</v>
      </c>
      <c r="C1980" t="s">
        <v>1</v>
      </c>
      <c r="D1980" t="s">
        <v>47</v>
      </c>
      <c r="E1980">
        <v>27</v>
      </c>
      <c r="F1980">
        <v>32</v>
      </c>
      <c r="G1980">
        <f>(Table1[[#This Row],[Min Temperature]]+Table1[[#This Row],[Max Temperature]])/2</f>
        <v>29.5</v>
      </c>
      <c r="H1980">
        <v>4.8</v>
      </c>
      <c r="I1980">
        <v>7.9</v>
      </c>
      <c r="J1980">
        <f>(Table1[[#This Row],[Min Dissolved Oxygen]]+Table1[[#This Row],[Max Dissolved Oxygen]])/2</f>
        <v>6.35</v>
      </c>
      <c r="K1980">
        <v>5.7</v>
      </c>
      <c r="L1980">
        <v>7.4</v>
      </c>
      <c r="M1980">
        <f>(Table1[[#This Row],[Min pH]]+Table1[[#This Row],[Max pH]])/2</f>
        <v>6.5500000000000007</v>
      </c>
      <c r="N1980">
        <v>40</v>
      </c>
      <c r="O1980">
        <v>140</v>
      </c>
      <c r="P1980">
        <f>(Table1[[#This Row],[Min Conductivity]]+Table1[[#This Row],[Max Conductivity]])/2</f>
        <v>90</v>
      </c>
      <c r="Q1980">
        <v>1</v>
      </c>
      <c r="R1980">
        <v>1.6</v>
      </c>
      <c r="S1980">
        <f>(Table1[[#This Row],[Min BOD]]+Table1[[#This Row],[Max BOD]])/2</f>
        <v>1.3</v>
      </c>
      <c r="T1980">
        <v>0.32</v>
      </c>
      <c r="U1980">
        <v>0.54</v>
      </c>
      <c r="V1980">
        <f>(Table1[[#This Row],[Min Nitrate N + Nitrite N]]+Table1[[#This Row],[Max Nitrate N + Nitrite N]])/2</f>
        <v>0.43000000000000005</v>
      </c>
      <c r="W1980">
        <v>2</v>
      </c>
      <c r="X1980">
        <v>240</v>
      </c>
      <c r="Y1980">
        <f>(Table1[[#This Row],[Min Fecal Coliform]]+Table1[[#This Row],[Max Fecal Coliform]])/2</f>
        <v>121</v>
      </c>
      <c r="Z1980">
        <v>2</v>
      </c>
      <c r="AA1980">
        <v>540</v>
      </c>
      <c r="AB1980">
        <f>(Table1[[#This Row],[Min Total Coliform]]+Table1[[#This Row],[Max Total Coliform]])/2</f>
        <v>271</v>
      </c>
      <c r="AC1980">
        <f>MIN(10, (Table1[[#This Row],[Avg BOD]]/4)*10)</f>
        <v>3.25</v>
      </c>
      <c r="AD1980">
        <f>MIN(10, (Table1[[#This Row],[Avg Fecal Coliform]]/600)*10)</f>
        <v>2.0166666666666666</v>
      </c>
      <c r="AE1980">
        <f>MIN(10, (Table1[[#This Row],[Avg Nitrate N + Nitrite N]]/10)*10)</f>
        <v>0.43000000000000005</v>
      </c>
      <c r="AF1980">
        <f>IF(OR(Table1[[#This Row],[Avg pH]]&lt;6.5,Table1[[#This Row],[Avg pH]]&gt;8.5),10,0)</f>
        <v>0</v>
      </c>
      <c r="AG1980">
        <f>MAX(0, 10-(2*Table1[[#This Row],[Avg Dissolved Oxygen]]))</f>
        <v>0</v>
      </c>
      <c r="AH1980">
        <f>(Table1[[#This Row],[Fecal Score]]*0.3) + (Table1[[#This Row],[BOD Score]]*0.25) + (Table1[[#This Row],[Nitrate Score]]*0.2) + (Table1[[#This Row],[pH Score]]*0.15) + (Table1[[#This Row],[Dissolved Oxygen Score]]*0.1)</f>
        <v>1.5035000000000001</v>
      </c>
      <c r="AI1980">
        <v>2021</v>
      </c>
    </row>
    <row r="1981" spans="1:35">
      <c r="A1981">
        <v>3177</v>
      </c>
      <c r="B1981" t="s">
        <v>51</v>
      </c>
      <c r="C1981" t="s">
        <v>1</v>
      </c>
      <c r="D1981" t="s">
        <v>47</v>
      </c>
      <c r="E1981">
        <v>27</v>
      </c>
      <c r="F1981">
        <v>30</v>
      </c>
      <c r="G1981">
        <f>(Table1[[#This Row],[Min Temperature]]+Table1[[#This Row],[Max Temperature]])/2</f>
        <v>28.5</v>
      </c>
      <c r="H1981">
        <v>4.3</v>
      </c>
      <c r="I1981">
        <v>8.8000000000000007</v>
      </c>
      <c r="J1981">
        <f>(Table1[[#This Row],[Min Dissolved Oxygen]]+Table1[[#This Row],[Max Dissolved Oxygen]])/2</f>
        <v>6.5500000000000007</v>
      </c>
      <c r="K1981">
        <v>6.3</v>
      </c>
      <c r="L1981">
        <v>8.3000000000000007</v>
      </c>
      <c r="M1981">
        <f>(Table1[[#This Row],[Min pH]]+Table1[[#This Row],[Max pH]])/2</f>
        <v>7.3000000000000007</v>
      </c>
      <c r="N1981">
        <v>99</v>
      </c>
      <c r="O1981">
        <v>603</v>
      </c>
      <c r="P1981">
        <f>(Table1[[#This Row],[Min Conductivity]]+Table1[[#This Row],[Max Conductivity]])/2</f>
        <v>351</v>
      </c>
      <c r="Q1981">
        <v>1</v>
      </c>
      <c r="R1981">
        <v>2.8</v>
      </c>
      <c r="S1981">
        <f>(Table1[[#This Row],[Min BOD]]+Table1[[#This Row],[Max BOD]])/2</f>
        <v>1.9</v>
      </c>
      <c r="T1981">
        <v>0.32</v>
      </c>
      <c r="U1981">
        <v>0.39</v>
      </c>
      <c r="V1981">
        <f>(Table1[[#This Row],[Min Nitrate N + Nitrite N]]+Table1[[#This Row],[Max Nitrate N + Nitrite N]])/2</f>
        <v>0.35499999999999998</v>
      </c>
      <c r="W1981">
        <v>78</v>
      </c>
      <c r="X1981">
        <v>1300</v>
      </c>
      <c r="Y1981">
        <f>(Table1[[#This Row],[Min Fecal Coliform]]+Table1[[#This Row],[Max Fecal Coliform]])/2</f>
        <v>689</v>
      </c>
      <c r="Z1981">
        <v>110</v>
      </c>
      <c r="AA1981">
        <v>3300</v>
      </c>
      <c r="AB1981">
        <f>(Table1[[#This Row],[Min Total Coliform]]+Table1[[#This Row],[Max Total Coliform]])/2</f>
        <v>1705</v>
      </c>
      <c r="AC1981">
        <f>MIN(10, (Table1[[#This Row],[Avg BOD]]/4)*10)</f>
        <v>4.75</v>
      </c>
      <c r="AD1981">
        <f>MIN(10, (Table1[[#This Row],[Avg Fecal Coliform]]/600)*10)</f>
        <v>10</v>
      </c>
      <c r="AE1981">
        <f>MIN(10, (Table1[[#This Row],[Avg Nitrate N + Nitrite N]]/10)*10)</f>
        <v>0.35499999999999998</v>
      </c>
      <c r="AF1981">
        <f>IF(OR(Table1[[#This Row],[Avg pH]]&lt;6.5,Table1[[#This Row],[Avg pH]]&gt;8.5),10,0)</f>
        <v>0</v>
      </c>
      <c r="AG1981">
        <f>MAX(0, 10-(2*Table1[[#This Row],[Avg Dissolved Oxygen]]))</f>
        <v>0</v>
      </c>
      <c r="AH1981">
        <f>(Table1[[#This Row],[Fecal Score]]*0.3) + (Table1[[#This Row],[BOD Score]]*0.25) + (Table1[[#This Row],[Nitrate Score]]*0.2) + (Table1[[#This Row],[pH Score]]*0.15) + (Table1[[#This Row],[Dissolved Oxygen Score]]*0.1)</f>
        <v>4.2584999999999997</v>
      </c>
      <c r="AI1981">
        <v>2021</v>
      </c>
    </row>
    <row r="1982" spans="1:35">
      <c r="A1982">
        <v>3180</v>
      </c>
      <c r="B1982" t="s">
        <v>54</v>
      </c>
      <c r="C1982" t="s">
        <v>1</v>
      </c>
      <c r="D1982" t="s">
        <v>47</v>
      </c>
      <c r="E1982">
        <v>27</v>
      </c>
      <c r="F1982">
        <v>31</v>
      </c>
      <c r="G1982">
        <f>(Table1[[#This Row],[Min Temperature]]+Table1[[#This Row],[Max Temperature]])/2</f>
        <v>29</v>
      </c>
      <c r="H1982">
        <v>1.6</v>
      </c>
      <c r="I1982">
        <v>6.7</v>
      </c>
      <c r="J1982">
        <f>(Table1[[#This Row],[Min Dissolved Oxygen]]+Table1[[#This Row],[Max Dissolved Oxygen]])/2</f>
        <v>4.1500000000000004</v>
      </c>
      <c r="K1982">
        <v>6</v>
      </c>
      <c r="L1982">
        <v>7.7</v>
      </c>
      <c r="M1982">
        <f>(Table1[[#This Row],[Min pH]]+Table1[[#This Row],[Max pH]])/2</f>
        <v>6.85</v>
      </c>
      <c r="N1982">
        <v>78</v>
      </c>
      <c r="O1982">
        <v>195</v>
      </c>
      <c r="P1982">
        <f>(Table1[[#This Row],[Min Conductivity]]+Table1[[#This Row],[Max Conductivity]])/2</f>
        <v>136.5</v>
      </c>
      <c r="Q1982">
        <v>1</v>
      </c>
      <c r="R1982">
        <v>2.9</v>
      </c>
      <c r="S1982">
        <f>(Table1[[#This Row],[Min BOD]]+Table1[[#This Row],[Max BOD]])/2</f>
        <v>1.95</v>
      </c>
      <c r="T1982">
        <v>0.32</v>
      </c>
      <c r="U1982">
        <v>1.22</v>
      </c>
      <c r="V1982">
        <f>(Table1[[#This Row],[Min Nitrate N + Nitrite N]]+Table1[[#This Row],[Max Nitrate N + Nitrite N]])/2</f>
        <v>0.77</v>
      </c>
      <c r="W1982">
        <v>130</v>
      </c>
      <c r="X1982">
        <v>2300</v>
      </c>
      <c r="Y1982">
        <f>(Table1[[#This Row],[Min Fecal Coliform]]+Table1[[#This Row],[Max Fecal Coliform]])/2</f>
        <v>1215</v>
      </c>
      <c r="Z1982">
        <v>170</v>
      </c>
      <c r="AA1982">
        <v>4900</v>
      </c>
      <c r="AB1982">
        <f>(Table1[[#This Row],[Min Total Coliform]]+Table1[[#This Row],[Max Total Coliform]])/2</f>
        <v>2535</v>
      </c>
      <c r="AC1982">
        <f>MIN(10, (Table1[[#This Row],[Avg BOD]]/4)*10)</f>
        <v>4.875</v>
      </c>
      <c r="AD1982">
        <f>MIN(10, (Table1[[#This Row],[Avg Fecal Coliform]]/600)*10)</f>
        <v>10</v>
      </c>
      <c r="AE1982">
        <f>MIN(10, (Table1[[#This Row],[Avg Nitrate N + Nitrite N]]/10)*10)</f>
        <v>0.77</v>
      </c>
      <c r="AF1982">
        <f>IF(OR(Table1[[#This Row],[Avg pH]]&lt;6.5,Table1[[#This Row],[Avg pH]]&gt;8.5),10,0)</f>
        <v>0</v>
      </c>
      <c r="AG1982">
        <f>MAX(0, 10-(2*Table1[[#This Row],[Avg Dissolved Oxygen]]))</f>
        <v>1.6999999999999993</v>
      </c>
      <c r="AH1982">
        <f>(Table1[[#This Row],[Fecal Score]]*0.3) + (Table1[[#This Row],[BOD Score]]*0.25) + (Table1[[#This Row],[Nitrate Score]]*0.2) + (Table1[[#This Row],[pH Score]]*0.15) + (Table1[[#This Row],[Dissolved Oxygen Score]]*0.1)</f>
        <v>4.5427499999999998</v>
      </c>
      <c r="AI1982">
        <v>2021</v>
      </c>
    </row>
    <row r="1983" spans="1:35">
      <c r="A1983">
        <v>4408</v>
      </c>
      <c r="B1983" t="s">
        <v>529</v>
      </c>
      <c r="C1983" t="s">
        <v>1</v>
      </c>
      <c r="D1983" t="s">
        <v>47</v>
      </c>
      <c r="E1983">
        <v>27</v>
      </c>
      <c r="F1983">
        <v>33</v>
      </c>
      <c r="G1983">
        <f>(Table1[[#This Row],[Min Temperature]]+Table1[[#This Row],[Max Temperature]])/2</f>
        <v>30</v>
      </c>
      <c r="H1983">
        <v>5.9</v>
      </c>
      <c r="I1983">
        <v>8.4</v>
      </c>
      <c r="J1983">
        <f>(Table1[[#This Row],[Min Dissolved Oxygen]]+Table1[[#This Row],[Max Dissolved Oxygen]])/2</f>
        <v>7.15</v>
      </c>
      <c r="K1983">
        <v>6.2</v>
      </c>
      <c r="L1983">
        <v>7.4</v>
      </c>
      <c r="M1983">
        <f>(Table1[[#This Row],[Min pH]]+Table1[[#This Row],[Max pH]])/2</f>
        <v>6.8000000000000007</v>
      </c>
      <c r="N1983">
        <v>55</v>
      </c>
      <c r="O1983">
        <v>167</v>
      </c>
      <c r="P1983">
        <f>(Table1[[#This Row],[Min Conductivity]]+Table1[[#This Row],[Max Conductivity]])/2</f>
        <v>111</v>
      </c>
      <c r="Q1983">
        <v>1</v>
      </c>
      <c r="R1983">
        <v>1.9</v>
      </c>
      <c r="S1983">
        <f>(Table1[[#This Row],[Min BOD]]+Table1[[#This Row],[Max BOD]])/2</f>
        <v>1.45</v>
      </c>
      <c r="T1983">
        <v>0.32</v>
      </c>
      <c r="U1983">
        <v>0.44</v>
      </c>
      <c r="V1983">
        <f>(Table1[[#This Row],[Min Nitrate N + Nitrite N]]+Table1[[#This Row],[Max Nitrate N + Nitrite N]])/2</f>
        <v>0.38</v>
      </c>
      <c r="W1983">
        <v>49</v>
      </c>
      <c r="X1983">
        <v>3300</v>
      </c>
      <c r="Y1983">
        <f>(Table1[[#This Row],[Min Fecal Coliform]]+Table1[[#This Row],[Max Fecal Coliform]])/2</f>
        <v>1674.5</v>
      </c>
      <c r="Z1983">
        <v>140</v>
      </c>
      <c r="AA1983">
        <v>5400</v>
      </c>
      <c r="AB1983">
        <f>(Table1[[#This Row],[Min Total Coliform]]+Table1[[#This Row],[Max Total Coliform]])/2</f>
        <v>2770</v>
      </c>
      <c r="AC1983">
        <f>MIN(10, (Table1[[#This Row],[Avg BOD]]/4)*10)</f>
        <v>3.625</v>
      </c>
      <c r="AD1983">
        <f>MIN(10, (Table1[[#This Row],[Avg Fecal Coliform]]/600)*10)</f>
        <v>10</v>
      </c>
      <c r="AE1983">
        <f>MIN(10, (Table1[[#This Row],[Avg Nitrate N + Nitrite N]]/10)*10)</f>
        <v>0.38</v>
      </c>
      <c r="AF1983">
        <f>IF(OR(Table1[[#This Row],[Avg pH]]&lt;6.5,Table1[[#This Row],[Avg pH]]&gt;8.5),10,0)</f>
        <v>0</v>
      </c>
      <c r="AG1983">
        <f>MAX(0, 10-(2*Table1[[#This Row],[Avg Dissolved Oxygen]]))</f>
        <v>0</v>
      </c>
      <c r="AH1983">
        <f>(Table1[[#This Row],[Fecal Score]]*0.3) + (Table1[[#This Row],[BOD Score]]*0.25) + (Table1[[#This Row],[Nitrate Score]]*0.2) + (Table1[[#This Row],[pH Score]]*0.15) + (Table1[[#This Row],[Dissolved Oxygen Score]]*0.1)</f>
        <v>3.9822500000000001</v>
      </c>
      <c r="AI1983">
        <v>2021</v>
      </c>
    </row>
    <row r="1984" spans="1:35">
      <c r="A1984">
        <v>2269</v>
      </c>
      <c r="B1984" t="s">
        <v>48</v>
      </c>
      <c r="C1984" t="s">
        <v>1</v>
      </c>
      <c r="D1984" t="s">
        <v>47</v>
      </c>
      <c r="E1984">
        <v>28</v>
      </c>
      <c r="F1984">
        <v>32</v>
      </c>
      <c r="G1984">
        <f>(Table1[[#This Row],[Min Temperature]]+Table1[[#This Row],[Max Temperature]])/2</f>
        <v>30</v>
      </c>
      <c r="H1984">
        <v>5.9</v>
      </c>
      <c r="I1984">
        <v>8.1999999999999993</v>
      </c>
      <c r="J1984">
        <f>(Table1[[#This Row],[Min Dissolved Oxygen]]+Table1[[#This Row],[Max Dissolved Oxygen]])/2</f>
        <v>7.05</v>
      </c>
      <c r="K1984">
        <v>6.2</v>
      </c>
      <c r="L1984">
        <v>7.3</v>
      </c>
      <c r="M1984">
        <f>(Table1[[#This Row],[Min pH]]+Table1[[#This Row],[Max pH]])/2</f>
        <v>6.75</v>
      </c>
      <c r="N1984">
        <v>39</v>
      </c>
      <c r="O1984">
        <v>96</v>
      </c>
      <c r="P1984">
        <f>(Table1[[#This Row],[Min Conductivity]]+Table1[[#This Row],[Max Conductivity]])/2</f>
        <v>67.5</v>
      </c>
      <c r="Q1984">
        <v>1</v>
      </c>
      <c r="R1984">
        <v>1.8</v>
      </c>
      <c r="S1984">
        <f>(Table1[[#This Row],[Min BOD]]+Table1[[#This Row],[Max BOD]])/2</f>
        <v>1.4</v>
      </c>
      <c r="T1984">
        <v>0.32</v>
      </c>
      <c r="U1984">
        <v>0.32</v>
      </c>
      <c r="V1984">
        <f>(Table1[[#This Row],[Min Nitrate N + Nitrite N]]+Table1[[#This Row],[Max Nitrate N + Nitrite N]])/2</f>
        <v>0.32</v>
      </c>
      <c r="W1984">
        <v>170</v>
      </c>
      <c r="X1984">
        <v>2200</v>
      </c>
      <c r="Y1984">
        <f>(Table1[[#This Row],[Min Fecal Coliform]]+Table1[[#This Row],[Max Fecal Coliform]])/2</f>
        <v>1185</v>
      </c>
      <c r="Z1984">
        <v>330</v>
      </c>
      <c r="AA1984">
        <v>2700</v>
      </c>
      <c r="AB1984">
        <f>(Table1[[#This Row],[Min Total Coliform]]+Table1[[#This Row],[Max Total Coliform]])/2</f>
        <v>1515</v>
      </c>
      <c r="AC1984">
        <f>MIN(10, (Table1[[#This Row],[Avg BOD]]/4)*10)</f>
        <v>3.5</v>
      </c>
      <c r="AD1984">
        <f>MIN(10, (Table1[[#This Row],[Avg Fecal Coliform]]/600)*10)</f>
        <v>10</v>
      </c>
      <c r="AE1984">
        <f>MIN(10, (Table1[[#This Row],[Avg Nitrate N + Nitrite N]]/10)*10)</f>
        <v>0.32</v>
      </c>
      <c r="AF1984">
        <f>IF(OR(Table1[[#This Row],[Avg pH]]&lt;6.5,Table1[[#This Row],[Avg pH]]&gt;8.5),10,0)</f>
        <v>0</v>
      </c>
      <c r="AG1984">
        <f>MAX(0, 10-(2*Table1[[#This Row],[Avg Dissolved Oxygen]]))</f>
        <v>0</v>
      </c>
      <c r="AH1984">
        <f>(Table1[[#This Row],[Fecal Score]]*0.3) + (Table1[[#This Row],[BOD Score]]*0.25) + (Table1[[#This Row],[Nitrate Score]]*0.2) + (Table1[[#This Row],[pH Score]]*0.15) + (Table1[[#This Row],[Dissolved Oxygen Score]]*0.1)</f>
        <v>3.9390000000000001</v>
      </c>
      <c r="AI1984">
        <v>2021</v>
      </c>
    </row>
    <row r="1985" spans="1:35">
      <c r="A1985">
        <v>3178</v>
      </c>
      <c r="B1985" t="s">
        <v>52</v>
      </c>
      <c r="C1985" t="s">
        <v>1</v>
      </c>
      <c r="D1985" t="s">
        <v>47</v>
      </c>
      <c r="E1985">
        <v>27</v>
      </c>
      <c r="F1985">
        <v>31</v>
      </c>
      <c r="G1985">
        <f>(Table1[[#This Row],[Min Temperature]]+Table1[[#This Row],[Max Temperature]])/2</f>
        <v>29</v>
      </c>
      <c r="H1985">
        <v>2.8</v>
      </c>
      <c r="I1985">
        <v>7.7</v>
      </c>
      <c r="J1985">
        <f>(Table1[[#This Row],[Min Dissolved Oxygen]]+Table1[[#This Row],[Max Dissolved Oxygen]])/2</f>
        <v>5.25</v>
      </c>
      <c r="K1985">
        <v>6.4</v>
      </c>
      <c r="L1985">
        <v>7.7</v>
      </c>
      <c r="M1985">
        <f>(Table1[[#This Row],[Min pH]]+Table1[[#This Row],[Max pH]])/2</f>
        <v>7.0500000000000007</v>
      </c>
      <c r="N1985">
        <v>90</v>
      </c>
      <c r="O1985">
        <v>177</v>
      </c>
      <c r="P1985">
        <f>(Table1[[#This Row],[Min Conductivity]]+Table1[[#This Row],[Max Conductivity]])/2</f>
        <v>133.5</v>
      </c>
      <c r="Q1985">
        <v>1.2</v>
      </c>
      <c r="R1985">
        <v>3.4</v>
      </c>
      <c r="S1985">
        <f>(Table1[[#This Row],[Min BOD]]+Table1[[#This Row],[Max BOD]])/2</f>
        <v>2.2999999999999998</v>
      </c>
      <c r="T1985">
        <v>0.32</v>
      </c>
      <c r="U1985">
        <v>1.1200000000000001</v>
      </c>
      <c r="V1985">
        <f>(Table1[[#This Row],[Min Nitrate N + Nitrite N]]+Table1[[#This Row],[Max Nitrate N + Nitrite N]])/2</f>
        <v>0.72000000000000008</v>
      </c>
      <c r="W1985">
        <v>45</v>
      </c>
      <c r="X1985">
        <v>2700</v>
      </c>
      <c r="Y1985">
        <f>(Table1[[#This Row],[Min Fecal Coliform]]+Table1[[#This Row],[Max Fecal Coliform]])/2</f>
        <v>1372.5</v>
      </c>
      <c r="Z1985">
        <v>68</v>
      </c>
      <c r="AA1985">
        <v>3900</v>
      </c>
      <c r="AB1985">
        <f>(Table1[[#This Row],[Min Total Coliform]]+Table1[[#This Row],[Max Total Coliform]])/2</f>
        <v>1984</v>
      </c>
      <c r="AC1985">
        <f>MIN(10, (Table1[[#This Row],[Avg BOD]]/4)*10)</f>
        <v>5.75</v>
      </c>
      <c r="AD1985">
        <f>MIN(10, (Table1[[#This Row],[Avg Fecal Coliform]]/600)*10)</f>
        <v>10</v>
      </c>
      <c r="AE1985">
        <f>MIN(10, (Table1[[#This Row],[Avg Nitrate N + Nitrite N]]/10)*10)</f>
        <v>0.72000000000000008</v>
      </c>
      <c r="AF1985">
        <f>IF(OR(Table1[[#This Row],[Avg pH]]&lt;6.5,Table1[[#This Row],[Avg pH]]&gt;8.5),10,0)</f>
        <v>0</v>
      </c>
      <c r="AG1985">
        <f>MAX(0, 10-(2*Table1[[#This Row],[Avg Dissolved Oxygen]]))</f>
        <v>0</v>
      </c>
      <c r="AH1985">
        <f>(Table1[[#This Row],[Fecal Score]]*0.3) + (Table1[[#This Row],[BOD Score]]*0.25) + (Table1[[#This Row],[Nitrate Score]]*0.2) + (Table1[[#This Row],[pH Score]]*0.15) + (Table1[[#This Row],[Dissolved Oxygen Score]]*0.1)</f>
        <v>4.5815000000000001</v>
      </c>
      <c r="AI1985">
        <v>2021</v>
      </c>
    </row>
    <row r="1986" spans="1:35">
      <c r="A1986">
        <v>3176</v>
      </c>
      <c r="B1986" t="s">
        <v>50</v>
      </c>
      <c r="C1986" t="s">
        <v>1</v>
      </c>
      <c r="D1986" t="s">
        <v>47</v>
      </c>
      <c r="E1986">
        <v>27</v>
      </c>
      <c r="F1986">
        <v>32</v>
      </c>
      <c r="G1986">
        <f>(Table1[[#This Row],[Min Temperature]]+Table1[[#This Row],[Max Temperature]])/2</f>
        <v>29.5</v>
      </c>
      <c r="H1986">
        <v>1.2</v>
      </c>
      <c r="I1986">
        <v>6</v>
      </c>
      <c r="J1986">
        <f>(Table1[[#This Row],[Min Dissolved Oxygen]]+Table1[[#This Row],[Max Dissolved Oxygen]])/2</f>
        <v>3.6</v>
      </c>
      <c r="K1986">
        <v>6.1</v>
      </c>
      <c r="L1986">
        <v>7.8</v>
      </c>
      <c r="M1986">
        <f>(Table1[[#This Row],[Min pH]]+Table1[[#This Row],[Max pH]])/2</f>
        <v>6.9499999999999993</v>
      </c>
      <c r="N1986">
        <v>95</v>
      </c>
      <c r="O1986">
        <v>141</v>
      </c>
      <c r="P1986">
        <f>(Table1[[#This Row],[Min Conductivity]]+Table1[[#This Row],[Max Conductivity]])/2</f>
        <v>118</v>
      </c>
      <c r="Q1986">
        <v>1</v>
      </c>
      <c r="R1986">
        <v>3.8</v>
      </c>
      <c r="S1986">
        <f>(Table1[[#This Row],[Min BOD]]+Table1[[#This Row],[Max BOD]])/2</f>
        <v>2.4</v>
      </c>
      <c r="T1986">
        <v>0.32</v>
      </c>
      <c r="U1986">
        <v>0.52</v>
      </c>
      <c r="V1986">
        <f>(Table1[[#This Row],[Min Nitrate N + Nitrite N]]+Table1[[#This Row],[Max Nitrate N + Nitrite N]])/2</f>
        <v>0.42000000000000004</v>
      </c>
      <c r="W1986">
        <v>130</v>
      </c>
      <c r="X1986">
        <v>2300</v>
      </c>
      <c r="Y1986">
        <f>(Table1[[#This Row],[Min Fecal Coliform]]+Table1[[#This Row],[Max Fecal Coliform]])/2</f>
        <v>1215</v>
      </c>
      <c r="Z1986">
        <v>230</v>
      </c>
      <c r="AA1986">
        <v>4900</v>
      </c>
      <c r="AB1986">
        <f>(Table1[[#This Row],[Min Total Coliform]]+Table1[[#This Row],[Max Total Coliform]])/2</f>
        <v>2565</v>
      </c>
      <c r="AC1986">
        <f>MIN(10, (Table1[[#This Row],[Avg BOD]]/4)*10)</f>
        <v>6</v>
      </c>
      <c r="AD1986">
        <f>MIN(10, (Table1[[#This Row],[Avg Fecal Coliform]]/600)*10)</f>
        <v>10</v>
      </c>
      <c r="AE1986">
        <f>MIN(10, (Table1[[#This Row],[Avg Nitrate N + Nitrite N]]/10)*10)</f>
        <v>0.42000000000000004</v>
      </c>
      <c r="AF1986">
        <f>IF(OR(Table1[[#This Row],[Avg pH]]&lt;6.5,Table1[[#This Row],[Avg pH]]&gt;8.5),10,0)</f>
        <v>0</v>
      </c>
      <c r="AG1986">
        <f>MAX(0, 10-(2*Table1[[#This Row],[Avg Dissolved Oxygen]]))</f>
        <v>2.8</v>
      </c>
      <c r="AH1986">
        <f>(Table1[[#This Row],[Fecal Score]]*0.3) + (Table1[[#This Row],[BOD Score]]*0.25) + (Table1[[#This Row],[Nitrate Score]]*0.2) + (Table1[[#This Row],[pH Score]]*0.15) + (Table1[[#This Row],[Dissolved Oxygen Score]]*0.1)</f>
        <v>4.8639999999999999</v>
      </c>
      <c r="AI1986">
        <v>2021</v>
      </c>
    </row>
    <row r="1987" spans="1:35">
      <c r="A1987">
        <v>3179</v>
      </c>
      <c r="B1987" t="s">
        <v>53</v>
      </c>
      <c r="C1987" t="s">
        <v>1</v>
      </c>
      <c r="D1987" t="s">
        <v>47</v>
      </c>
      <c r="E1987">
        <v>28</v>
      </c>
      <c r="F1987">
        <v>30</v>
      </c>
      <c r="G1987">
        <f>(Table1[[#This Row],[Min Temperature]]+Table1[[#This Row],[Max Temperature]])/2</f>
        <v>29</v>
      </c>
      <c r="H1987">
        <v>1.2</v>
      </c>
      <c r="I1987">
        <v>4.9000000000000004</v>
      </c>
      <c r="J1987">
        <f>(Table1[[#This Row],[Min Dissolved Oxygen]]+Table1[[#This Row],[Max Dissolved Oxygen]])/2</f>
        <v>3.0500000000000003</v>
      </c>
      <c r="K1987">
        <v>6.5</v>
      </c>
      <c r="L1987">
        <v>7.8</v>
      </c>
      <c r="M1987">
        <f>(Table1[[#This Row],[Min pH]]+Table1[[#This Row],[Max pH]])/2</f>
        <v>7.15</v>
      </c>
      <c r="N1987">
        <v>196</v>
      </c>
      <c r="O1987">
        <v>463</v>
      </c>
      <c r="P1987">
        <f>(Table1[[#This Row],[Min Conductivity]]+Table1[[#This Row],[Max Conductivity]])/2</f>
        <v>329.5</v>
      </c>
      <c r="Q1987">
        <v>2.5</v>
      </c>
      <c r="R1987">
        <v>8</v>
      </c>
      <c r="S1987">
        <f>(Table1[[#This Row],[Min BOD]]+Table1[[#This Row],[Max BOD]])/2</f>
        <v>5.25</v>
      </c>
      <c r="T1987">
        <v>0.32</v>
      </c>
      <c r="U1987">
        <v>1.18</v>
      </c>
      <c r="V1987">
        <f>(Table1[[#This Row],[Min Nitrate N + Nitrite N]]+Table1[[#This Row],[Max Nitrate N + Nitrite N]])/2</f>
        <v>0.75</v>
      </c>
      <c r="W1987">
        <v>230</v>
      </c>
      <c r="X1987">
        <v>4900</v>
      </c>
      <c r="Y1987">
        <f>(Table1[[#This Row],[Min Fecal Coliform]]+Table1[[#This Row],[Max Fecal Coliform]])/2</f>
        <v>2565</v>
      </c>
      <c r="Z1987">
        <v>940</v>
      </c>
      <c r="AA1987">
        <v>7900</v>
      </c>
      <c r="AB1987">
        <f>(Table1[[#This Row],[Min Total Coliform]]+Table1[[#This Row],[Max Total Coliform]])/2</f>
        <v>4420</v>
      </c>
      <c r="AC1987">
        <f>MIN(10, (Table1[[#This Row],[Avg BOD]]/4)*10)</f>
        <v>10</v>
      </c>
      <c r="AD1987">
        <f>MIN(10, (Table1[[#This Row],[Avg Fecal Coliform]]/600)*10)</f>
        <v>10</v>
      </c>
      <c r="AE1987">
        <f>MIN(10, (Table1[[#This Row],[Avg Nitrate N + Nitrite N]]/10)*10)</f>
        <v>0.75</v>
      </c>
      <c r="AF1987">
        <f>IF(OR(Table1[[#This Row],[Avg pH]]&lt;6.5,Table1[[#This Row],[Avg pH]]&gt;8.5),10,0)</f>
        <v>0</v>
      </c>
      <c r="AG1987">
        <f>MAX(0, 10-(2*Table1[[#This Row],[Avg Dissolved Oxygen]]))</f>
        <v>3.8999999999999995</v>
      </c>
      <c r="AH1987">
        <f>(Table1[[#This Row],[Fecal Score]]*0.3) + (Table1[[#This Row],[BOD Score]]*0.25) + (Table1[[#This Row],[Nitrate Score]]*0.2) + (Table1[[#This Row],[pH Score]]*0.15) + (Table1[[#This Row],[Dissolved Oxygen Score]]*0.1)</f>
        <v>6.04</v>
      </c>
      <c r="AI1987">
        <v>2021</v>
      </c>
    </row>
    <row r="1988" spans="1:35">
      <c r="A1988">
        <v>1549</v>
      </c>
      <c r="B1988" t="s">
        <v>417</v>
      </c>
      <c r="C1988" t="s">
        <v>1</v>
      </c>
      <c r="D1988" t="s">
        <v>47</v>
      </c>
      <c r="E1988">
        <v>27.5</v>
      </c>
      <c r="F1988">
        <v>33</v>
      </c>
      <c r="G1988">
        <f>(Table1[[#This Row],[Min Temperature]]+Table1[[#This Row],[Max Temperature]])/2</f>
        <v>30.25</v>
      </c>
      <c r="H1988">
        <v>6.1</v>
      </c>
      <c r="I1988">
        <v>8.1</v>
      </c>
      <c r="J1988">
        <f>(Table1[[#This Row],[Min Dissolved Oxygen]]+Table1[[#This Row],[Max Dissolved Oxygen]])/2</f>
        <v>7.1</v>
      </c>
      <c r="K1988">
        <v>6.7</v>
      </c>
      <c r="L1988">
        <v>8.5</v>
      </c>
      <c r="M1988">
        <f>(Table1[[#This Row],[Min pH]]+Table1[[#This Row],[Max pH]])/2</f>
        <v>7.6</v>
      </c>
      <c r="N1988">
        <v>38</v>
      </c>
      <c r="O1988">
        <v>139</v>
      </c>
      <c r="P1988">
        <f>(Table1[[#This Row],[Min Conductivity]]+Table1[[#This Row],[Max Conductivity]])/2</f>
        <v>88.5</v>
      </c>
      <c r="Q1988">
        <v>1</v>
      </c>
      <c r="R1988">
        <v>1.8</v>
      </c>
      <c r="S1988">
        <f>(Table1[[#This Row],[Min BOD]]+Table1[[#This Row],[Max BOD]])/2</f>
        <v>1.4</v>
      </c>
      <c r="T1988">
        <v>0.32</v>
      </c>
      <c r="U1988">
        <v>0.9</v>
      </c>
      <c r="V1988">
        <f>(Table1[[#This Row],[Min Nitrate N + Nitrite N]]+Table1[[#This Row],[Max Nitrate N + Nitrite N]])/2</f>
        <v>0.61</v>
      </c>
      <c r="W1988">
        <v>2</v>
      </c>
      <c r="X1988">
        <v>49</v>
      </c>
      <c r="Y1988">
        <f>(Table1[[#This Row],[Min Fecal Coliform]]+Table1[[#This Row],[Max Fecal Coliform]])/2</f>
        <v>25.5</v>
      </c>
      <c r="Z1988">
        <v>4</v>
      </c>
      <c r="AA1988">
        <v>79</v>
      </c>
      <c r="AB1988">
        <f>(Table1[[#This Row],[Min Total Coliform]]+Table1[[#This Row],[Max Total Coliform]])/2</f>
        <v>41.5</v>
      </c>
      <c r="AC1988">
        <f>MIN(10, (Table1[[#This Row],[Avg BOD]]/4)*10)</f>
        <v>3.5</v>
      </c>
      <c r="AD1988">
        <f>MIN(10, (Table1[[#This Row],[Avg Fecal Coliform]]/600)*10)</f>
        <v>0.42500000000000004</v>
      </c>
      <c r="AE1988">
        <f>MIN(10, (Table1[[#This Row],[Avg Nitrate N + Nitrite N]]/10)*10)</f>
        <v>0.61</v>
      </c>
      <c r="AF1988">
        <f>IF(OR(Table1[[#This Row],[Avg pH]]&lt;6.5,Table1[[#This Row],[Avg pH]]&gt;8.5),10,0)</f>
        <v>0</v>
      </c>
      <c r="AG1988">
        <f>MAX(0, 10-(2*Table1[[#This Row],[Avg Dissolved Oxygen]]))</f>
        <v>0</v>
      </c>
      <c r="AH1988">
        <f>(Table1[[#This Row],[Fecal Score]]*0.3) + (Table1[[#This Row],[BOD Score]]*0.25) + (Table1[[#This Row],[Nitrate Score]]*0.2) + (Table1[[#This Row],[pH Score]]*0.15) + (Table1[[#This Row],[Dissolved Oxygen Score]]*0.1)</f>
        <v>1.1244999999999998</v>
      </c>
      <c r="AI1988">
        <v>2021</v>
      </c>
    </row>
    <row r="1989" spans="1:35">
      <c r="A1989">
        <v>1345</v>
      </c>
      <c r="B1989" t="s">
        <v>532</v>
      </c>
      <c r="C1989" t="s">
        <v>1</v>
      </c>
      <c r="D1989" t="s">
        <v>56</v>
      </c>
      <c r="E1989">
        <v>27</v>
      </c>
      <c r="F1989">
        <v>30</v>
      </c>
      <c r="G1989">
        <f>(Table1[[#This Row],[Min Temperature]]+Table1[[#This Row],[Max Temperature]])/2</f>
        <v>28.5</v>
      </c>
      <c r="H1989">
        <v>5.0999999999999996</v>
      </c>
      <c r="I1989">
        <v>8.5</v>
      </c>
      <c r="J1989">
        <f>(Table1[[#This Row],[Min Dissolved Oxygen]]+Table1[[#This Row],[Max Dissolved Oxygen]])/2</f>
        <v>6.8</v>
      </c>
      <c r="K1989">
        <v>7.6</v>
      </c>
      <c r="L1989">
        <v>8.5</v>
      </c>
      <c r="M1989">
        <f>(Table1[[#This Row],[Min pH]]+Table1[[#This Row],[Max pH]])/2</f>
        <v>8.0500000000000007</v>
      </c>
      <c r="N1989">
        <v>365</v>
      </c>
      <c r="O1989">
        <v>502</v>
      </c>
      <c r="P1989">
        <f>(Table1[[#This Row],[Min Conductivity]]+Table1[[#This Row],[Max Conductivity]])/2</f>
        <v>433.5</v>
      </c>
      <c r="Q1989">
        <v>1</v>
      </c>
      <c r="R1989">
        <v>1</v>
      </c>
      <c r="S1989">
        <f>(Table1[[#This Row],[Min BOD]]+Table1[[#This Row],[Max BOD]])/2</f>
        <v>1</v>
      </c>
      <c r="T1989">
        <v>0.32</v>
      </c>
      <c r="U1989">
        <v>0.39</v>
      </c>
      <c r="V1989">
        <f>(Table1[[#This Row],[Min Nitrate N + Nitrite N]]+Table1[[#This Row],[Max Nitrate N + Nitrite N]])/2</f>
        <v>0.35499999999999998</v>
      </c>
      <c r="W1989">
        <v>2</v>
      </c>
      <c r="X1989">
        <v>11</v>
      </c>
      <c r="Y1989">
        <f>(Table1[[#This Row],[Min Fecal Coliform]]+Table1[[#This Row],[Max Fecal Coliform]])/2</f>
        <v>6.5</v>
      </c>
      <c r="Z1989">
        <v>17</v>
      </c>
      <c r="AA1989">
        <v>70</v>
      </c>
      <c r="AB1989">
        <f>(Table1[[#This Row],[Min Total Coliform]]+Table1[[#This Row],[Max Total Coliform]])/2</f>
        <v>43.5</v>
      </c>
      <c r="AC1989">
        <f>MIN(10, (Table1[[#This Row],[Avg BOD]]/4)*10)</f>
        <v>2.5</v>
      </c>
      <c r="AD1989">
        <f>MIN(10, (Table1[[#This Row],[Avg Fecal Coliform]]/600)*10)</f>
        <v>0.10833333333333334</v>
      </c>
      <c r="AE1989">
        <f>MIN(10, (Table1[[#This Row],[Avg Nitrate N + Nitrite N]]/10)*10)</f>
        <v>0.35499999999999998</v>
      </c>
      <c r="AF1989">
        <f>IF(OR(Table1[[#This Row],[Avg pH]]&lt;6.5,Table1[[#This Row],[Avg pH]]&gt;8.5),10,0)</f>
        <v>0</v>
      </c>
      <c r="AG1989">
        <f>MAX(0, 10-(2*Table1[[#This Row],[Avg Dissolved Oxygen]]))</f>
        <v>0</v>
      </c>
      <c r="AH1989">
        <f>(Table1[[#This Row],[Fecal Score]]*0.3) + (Table1[[#This Row],[BOD Score]]*0.25) + (Table1[[#This Row],[Nitrate Score]]*0.2) + (Table1[[#This Row],[pH Score]]*0.15) + (Table1[[#This Row],[Dissolved Oxygen Score]]*0.1)</f>
        <v>0.72849999999999993</v>
      </c>
      <c r="AI1989">
        <v>2021</v>
      </c>
    </row>
    <row r="1990" spans="1:35">
      <c r="A1990">
        <v>2076</v>
      </c>
      <c r="B1990" t="s">
        <v>67</v>
      </c>
      <c r="C1990" t="s">
        <v>1</v>
      </c>
      <c r="D1990" t="s">
        <v>56</v>
      </c>
      <c r="E1990">
        <v>26</v>
      </c>
      <c r="F1990">
        <v>31</v>
      </c>
      <c r="G1990">
        <f>(Table1[[#This Row],[Min Temperature]]+Table1[[#This Row],[Max Temperature]])/2</f>
        <v>28.5</v>
      </c>
      <c r="H1990">
        <v>6.5</v>
      </c>
      <c r="I1990">
        <v>8.5</v>
      </c>
      <c r="J1990">
        <f>(Table1[[#This Row],[Min Dissolved Oxygen]]+Table1[[#This Row],[Max Dissolved Oxygen]])/2</f>
        <v>7.5</v>
      </c>
      <c r="K1990">
        <v>7.6</v>
      </c>
      <c r="L1990">
        <v>8.3000000000000007</v>
      </c>
      <c r="M1990">
        <f>(Table1[[#This Row],[Min pH]]+Table1[[#This Row],[Max pH]])/2</f>
        <v>7.95</v>
      </c>
      <c r="N1990">
        <v>306</v>
      </c>
      <c r="O1990">
        <v>508</v>
      </c>
      <c r="P1990">
        <f>(Table1[[#This Row],[Min Conductivity]]+Table1[[#This Row],[Max Conductivity]])/2</f>
        <v>407</v>
      </c>
      <c r="Q1990">
        <v>1</v>
      </c>
      <c r="R1990">
        <v>1</v>
      </c>
      <c r="S1990">
        <f>(Table1[[#This Row],[Min BOD]]+Table1[[#This Row],[Max BOD]])/2</f>
        <v>1</v>
      </c>
      <c r="T1990">
        <v>0.3</v>
      </c>
      <c r="U1990">
        <v>0.5</v>
      </c>
      <c r="V1990">
        <f>(Table1[[#This Row],[Min Nitrate N + Nitrite N]]+Table1[[#This Row],[Max Nitrate N + Nitrite N]])/2</f>
        <v>0.4</v>
      </c>
      <c r="W1990">
        <v>2</v>
      </c>
      <c r="X1990">
        <v>27</v>
      </c>
      <c r="Y1990">
        <f>(Table1[[#This Row],[Min Fecal Coliform]]+Table1[[#This Row],[Max Fecal Coliform]])/2</f>
        <v>14.5</v>
      </c>
      <c r="Z1990">
        <v>20</v>
      </c>
      <c r="AA1990">
        <v>70</v>
      </c>
      <c r="AB1990">
        <f>(Table1[[#This Row],[Min Total Coliform]]+Table1[[#This Row],[Max Total Coliform]])/2</f>
        <v>45</v>
      </c>
      <c r="AC1990">
        <f>MIN(10, (Table1[[#This Row],[Avg BOD]]/4)*10)</f>
        <v>2.5</v>
      </c>
      <c r="AD1990">
        <f>MIN(10, (Table1[[#This Row],[Avg Fecal Coliform]]/600)*10)</f>
        <v>0.24166666666666667</v>
      </c>
      <c r="AE1990">
        <f>MIN(10, (Table1[[#This Row],[Avg Nitrate N + Nitrite N]]/10)*10)</f>
        <v>0.4</v>
      </c>
      <c r="AF1990">
        <f>IF(OR(Table1[[#This Row],[Avg pH]]&lt;6.5,Table1[[#This Row],[Avg pH]]&gt;8.5),10,0)</f>
        <v>0</v>
      </c>
      <c r="AG1990">
        <f>MAX(0, 10-(2*Table1[[#This Row],[Avg Dissolved Oxygen]]))</f>
        <v>0</v>
      </c>
      <c r="AH1990">
        <f>(Table1[[#This Row],[Fecal Score]]*0.3) + (Table1[[#This Row],[BOD Score]]*0.25) + (Table1[[#This Row],[Nitrate Score]]*0.2) + (Table1[[#This Row],[pH Score]]*0.15) + (Table1[[#This Row],[Dissolved Oxygen Score]]*0.1)</f>
        <v>0.77750000000000008</v>
      </c>
      <c r="AI1990">
        <v>2021</v>
      </c>
    </row>
    <row r="1991" spans="1:35">
      <c r="A1991">
        <v>1973</v>
      </c>
      <c r="B1991" t="s">
        <v>61</v>
      </c>
      <c r="C1991" t="s">
        <v>1</v>
      </c>
      <c r="D1991" t="s">
        <v>56</v>
      </c>
      <c r="E1991">
        <v>27</v>
      </c>
      <c r="F1991">
        <v>29</v>
      </c>
      <c r="G1991">
        <f>(Table1[[#This Row],[Min Temperature]]+Table1[[#This Row],[Max Temperature]])/2</f>
        <v>28</v>
      </c>
      <c r="H1991">
        <v>3.5</v>
      </c>
      <c r="I1991">
        <v>7.2</v>
      </c>
      <c r="J1991">
        <f>(Table1[[#This Row],[Min Dissolved Oxygen]]+Table1[[#This Row],[Max Dissolved Oxygen]])/2</f>
        <v>5.35</v>
      </c>
      <c r="K1991">
        <v>7.3</v>
      </c>
      <c r="L1991">
        <v>8</v>
      </c>
      <c r="M1991">
        <f>(Table1[[#This Row],[Min pH]]+Table1[[#This Row],[Max pH]])/2</f>
        <v>7.65</v>
      </c>
      <c r="N1991">
        <v>205</v>
      </c>
      <c r="O1991">
        <v>2415</v>
      </c>
      <c r="P1991">
        <f>(Table1[[#This Row],[Min Conductivity]]+Table1[[#This Row],[Max Conductivity]])/2</f>
        <v>1310</v>
      </c>
      <c r="Q1991">
        <v>1</v>
      </c>
      <c r="R1991">
        <v>10.5</v>
      </c>
      <c r="S1991">
        <f>(Table1[[#This Row],[Min BOD]]+Table1[[#This Row],[Max BOD]])/2</f>
        <v>5.75</v>
      </c>
      <c r="T1991">
        <v>0.3</v>
      </c>
      <c r="U1991">
        <v>1.3</v>
      </c>
      <c r="V1991">
        <f>(Table1[[#This Row],[Min Nitrate N + Nitrite N]]+Table1[[#This Row],[Max Nitrate N + Nitrite N]])/2</f>
        <v>0.8</v>
      </c>
      <c r="W1991">
        <v>12</v>
      </c>
      <c r="X1991">
        <v>120</v>
      </c>
      <c r="Y1991">
        <f>(Table1[[#This Row],[Min Fecal Coliform]]+Table1[[#This Row],[Max Fecal Coliform]])/2</f>
        <v>66</v>
      </c>
      <c r="Z1991">
        <v>46</v>
      </c>
      <c r="AA1991">
        <v>350</v>
      </c>
      <c r="AB1991">
        <f>(Table1[[#This Row],[Min Total Coliform]]+Table1[[#This Row],[Max Total Coliform]])/2</f>
        <v>198</v>
      </c>
      <c r="AC1991">
        <f>MIN(10, (Table1[[#This Row],[Avg BOD]]/4)*10)</f>
        <v>10</v>
      </c>
      <c r="AD1991">
        <f>MIN(10, (Table1[[#This Row],[Avg Fecal Coliform]]/600)*10)</f>
        <v>1.1000000000000001</v>
      </c>
      <c r="AE1991">
        <f>MIN(10, (Table1[[#This Row],[Avg Nitrate N + Nitrite N]]/10)*10)</f>
        <v>0.8</v>
      </c>
      <c r="AF1991">
        <f>IF(OR(Table1[[#This Row],[Avg pH]]&lt;6.5,Table1[[#This Row],[Avg pH]]&gt;8.5),10,0)</f>
        <v>0</v>
      </c>
      <c r="AG1991">
        <f>MAX(0, 10-(2*Table1[[#This Row],[Avg Dissolved Oxygen]]))</f>
        <v>0</v>
      </c>
      <c r="AH1991">
        <f>(Table1[[#This Row],[Fecal Score]]*0.3) + (Table1[[#This Row],[BOD Score]]*0.25) + (Table1[[#This Row],[Nitrate Score]]*0.2) + (Table1[[#This Row],[pH Score]]*0.15) + (Table1[[#This Row],[Dissolved Oxygen Score]]*0.1)</f>
        <v>2.99</v>
      </c>
      <c r="AI1991">
        <v>2021</v>
      </c>
    </row>
    <row r="1992" spans="1:35">
      <c r="A1992">
        <v>1344</v>
      </c>
      <c r="B1992" t="s">
        <v>531</v>
      </c>
      <c r="C1992" t="s">
        <v>1</v>
      </c>
      <c r="D1992" t="s">
        <v>56</v>
      </c>
      <c r="E1992">
        <v>25</v>
      </c>
      <c r="F1992">
        <v>30</v>
      </c>
      <c r="G1992">
        <f>(Table1[[#This Row],[Min Temperature]]+Table1[[#This Row],[Max Temperature]])/2</f>
        <v>27.5</v>
      </c>
      <c r="H1992">
        <v>4.0999999999999996</v>
      </c>
      <c r="I1992">
        <v>6.9</v>
      </c>
      <c r="J1992">
        <f>(Table1[[#This Row],[Min Dissolved Oxygen]]+Table1[[#This Row],[Max Dissolved Oxygen]])/2</f>
        <v>5.5</v>
      </c>
      <c r="K1992">
        <v>7.3</v>
      </c>
      <c r="L1992">
        <v>8.4</v>
      </c>
      <c r="M1992">
        <f>(Table1[[#This Row],[Min pH]]+Table1[[#This Row],[Max pH]])/2</f>
        <v>7.85</v>
      </c>
      <c r="N1992">
        <v>449</v>
      </c>
      <c r="O1992">
        <v>669</v>
      </c>
      <c r="P1992">
        <f>(Table1[[#This Row],[Min Conductivity]]+Table1[[#This Row],[Max Conductivity]])/2</f>
        <v>559</v>
      </c>
      <c r="Q1992">
        <v>2.4</v>
      </c>
      <c r="R1992">
        <v>19</v>
      </c>
      <c r="S1992">
        <f>(Table1[[#This Row],[Min BOD]]+Table1[[#This Row],[Max BOD]])/2</f>
        <v>10.7</v>
      </c>
      <c r="T1992">
        <v>0.3</v>
      </c>
      <c r="U1992">
        <v>1.68</v>
      </c>
      <c r="V1992">
        <f>(Table1[[#This Row],[Min Nitrate N + Nitrite N]]+Table1[[#This Row],[Max Nitrate N + Nitrite N]])/2</f>
        <v>0.99</v>
      </c>
      <c r="W1992">
        <v>26</v>
      </c>
      <c r="X1992">
        <v>920</v>
      </c>
      <c r="Y1992">
        <f>(Table1[[#This Row],[Min Fecal Coliform]]+Table1[[#This Row],[Max Fecal Coliform]])/2</f>
        <v>473</v>
      </c>
      <c r="Z1992">
        <v>130</v>
      </c>
      <c r="AA1992">
        <v>1600</v>
      </c>
      <c r="AB1992">
        <f>(Table1[[#This Row],[Min Total Coliform]]+Table1[[#This Row],[Max Total Coliform]])/2</f>
        <v>865</v>
      </c>
      <c r="AC1992">
        <f>MIN(10, (Table1[[#This Row],[Avg BOD]]/4)*10)</f>
        <v>10</v>
      </c>
      <c r="AD1992">
        <f>MIN(10, (Table1[[#This Row],[Avg Fecal Coliform]]/600)*10)</f>
        <v>7.8833333333333329</v>
      </c>
      <c r="AE1992">
        <f>MIN(10, (Table1[[#This Row],[Avg Nitrate N + Nitrite N]]/10)*10)</f>
        <v>0.99</v>
      </c>
      <c r="AF1992">
        <f>IF(OR(Table1[[#This Row],[Avg pH]]&lt;6.5,Table1[[#This Row],[Avg pH]]&gt;8.5),10,0)</f>
        <v>0</v>
      </c>
      <c r="AG1992">
        <f>MAX(0, 10-(2*Table1[[#This Row],[Avg Dissolved Oxygen]]))</f>
        <v>0</v>
      </c>
      <c r="AH1992">
        <f>(Table1[[#This Row],[Fecal Score]]*0.3) + (Table1[[#This Row],[BOD Score]]*0.25) + (Table1[[#This Row],[Nitrate Score]]*0.2) + (Table1[[#This Row],[pH Score]]*0.15) + (Table1[[#This Row],[Dissolved Oxygen Score]]*0.1)</f>
        <v>5.0630000000000006</v>
      </c>
      <c r="AI1992">
        <v>2021</v>
      </c>
    </row>
    <row r="1993" spans="1:35">
      <c r="A1993">
        <v>1977</v>
      </c>
      <c r="B1993" t="s">
        <v>64</v>
      </c>
      <c r="C1993" t="s">
        <v>1</v>
      </c>
      <c r="D1993" t="s">
        <v>56</v>
      </c>
      <c r="E1993">
        <v>27</v>
      </c>
      <c r="F1993">
        <v>35</v>
      </c>
      <c r="G1993">
        <f>(Table1[[#This Row],[Min Temperature]]+Table1[[#This Row],[Max Temperature]])/2</f>
        <v>31</v>
      </c>
      <c r="H1993">
        <v>4.7</v>
      </c>
      <c r="I1993">
        <v>6.7</v>
      </c>
      <c r="J1993">
        <f>(Table1[[#This Row],[Min Dissolved Oxygen]]+Table1[[#This Row],[Max Dissolved Oxygen]])/2</f>
        <v>5.7</v>
      </c>
      <c r="K1993">
        <v>7.7</v>
      </c>
      <c r="L1993">
        <v>8.5</v>
      </c>
      <c r="M1993">
        <f>(Table1[[#This Row],[Min pH]]+Table1[[#This Row],[Max pH]])/2</f>
        <v>8.1</v>
      </c>
      <c r="N1993">
        <v>892</v>
      </c>
      <c r="O1993">
        <v>1621</v>
      </c>
      <c r="P1993">
        <f>(Table1[[#This Row],[Min Conductivity]]+Table1[[#This Row],[Max Conductivity]])/2</f>
        <v>1256.5</v>
      </c>
      <c r="Q1993">
        <v>1.5</v>
      </c>
      <c r="R1993">
        <v>3.2</v>
      </c>
      <c r="S1993">
        <f>(Table1[[#This Row],[Min BOD]]+Table1[[#This Row],[Max BOD]])/2</f>
        <v>2.35</v>
      </c>
      <c r="T1993">
        <v>0.24</v>
      </c>
      <c r="U1993">
        <v>0.72</v>
      </c>
      <c r="V1993">
        <f>(Table1[[#This Row],[Min Nitrate N + Nitrite N]]+Table1[[#This Row],[Max Nitrate N + Nitrite N]])/2</f>
        <v>0.48</v>
      </c>
      <c r="W1993">
        <v>70</v>
      </c>
      <c r="X1993">
        <v>350</v>
      </c>
      <c r="Y1993">
        <f>(Table1[[#This Row],[Min Fecal Coliform]]+Table1[[#This Row],[Max Fecal Coliform]])/2</f>
        <v>210</v>
      </c>
      <c r="Z1993">
        <v>280</v>
      </c>
      <c r="AA1993">
        <v>540</v>
      </c>
      <c r="AB1993">
        <f>(Table1[[#This Row],[Min Total Coliform]]+Table1[[#This Row],[Max Total Coliform]])/2</f>
        <v>410</v>
      </c>
      <c r="AC1993">
        <f>MIN(10, (Table1[[#This Row],[Avg BOD]]/4)*10)</f>
        <v>5.875</v>
      </c>
      <c r="AD1993">
        <f>MIN(10, (Table1[[#This Row],[Avg Fecal Coliform]]/600)*10)</f>
        <v>3.5</v>
      </c>
      <c r="AE1993">
        <f>MIN(10, (Table1[[#This Row],[Avg Nitrate N + Nitrite N]]/10)*10)</f>
        <v>0.48</v>
      </c>
      <c r="AF1993">
        <f>IF(OR(Table1[[#This Row],[Avg pH]]&lt;6.5,Table1[[#This Row],[Avg pH]]&gt;8.5),10,0)</f>
        <v>0</v>
      </c>
      <c r="AG1993">
        <f>MAX(0, 10-(2*Table1[[#This Row],[Avg Dissolved Oxygen]]))</f>
        <v>0</v>
      </c>
      <c r="AH1993">
        <f>(Table1[[#This Row],[Fecal Score]]*0.3) + (Table1[[#This Row],[BOD Score]]*0.25) + (Table1[[#This Row],[Nitrate Score]]*0.2) + (Table1[[#This Row],[pH Score]]*0.15) + (Table1[[#This Row],[Dissolved Oxygen Score]]*0.1)</f>
        <v>2.6147499999999999</v>
      </c>
      <c r="AI1993">
        <v>2021</v>
      </c>
    </row>
    <row r="1994" spans="1:35">
      <c r="A1994">
        <v>3198</v>
      </c>
      <c r="B1994" t="s">
        <v>71</v>
      </c>
      <c r="C1994" t="s">
        <v>1</v>
      </c>
      <c r="D1994" t="s">
        <v>56</v>
      </c>
      <c r="E1994">
        <v>26</v>
      </c>
      <c r="F1994">
        <v>33</v>
      </c>
      <c r="G1994">
        <f>(Table1[[#This Row],[Min Temperature]]+Table1[[#This Row],[Max Temperature]])/2</f>
        <v>29.5</v>
      </c>
      <c r="H1994">
        <v>3.4</v>
      </c>
      <c r="I1994">
        <v>6.8</v>
      </c>
      <c r="J1994">
        <f>(Table1[[#This Row],[Min Dissolved Oxygen]]+Table1[[#This Row],[Max Dissolved Oxygen]])/2</f>
        <v>5.0999999999999996</v>
      </c>
      <c r="K1994">
        <v>7.4</v>
      </c>
      <c r="L1994">
        <v>8.5</v>
      </c>
      <c r="M1994">
        <f>(Table1[[#This Row],[Min pH]]+Table1[[#This Row],[Max pH]])/2</f>
        <v>7.95</v>
      </c>
      <c r="N1994">
        <v>335</v>
      </c>
      <c r="O1994">
        <v>646</v>
      </c>
      <c r="P1994">
        <f>(Table1[[#This Row],[Min Conductivity]]+Table1[[#This Row],[Max Conductivity]])/2</f>
        <v>490.5</v>
      </c>
      <c r="Q1994">
        <v>1.3</v>
      </c>
      <c r="R1994">
        <v>3.2</v>
      </c>
      <c r="S1994">
        <f>(Table1[[#This Row],[Min BOD]]+Table1[[#This Row],[Max BOD]])/2</f>
        <v>2.25</v>
      </c>
      <c r="T1994">
        <v>0.32</v>
      </c>
      <c r="U1994">
        <v>1.6</v>
      </c>
      <c r="V1994">
        <f>(Table1[[#This Row],[Min Nitrate N + Nitrite N]]+Table1[[#This Row],[Max Nitrate N + Nitrite N]])/2</f>
        <v>0.96000000000000008</v>
      </c>
      <c r="W1994">
        <v>23</v>
      </c>
      <c r="X1994">
        <v>140</v>
      </c>
      <c r="Y1994">
        <f>(Table1[[#This Row],[Min Fecal Coliform]]+Table1[[#This Row],[Max Fecal Coliform]])/2</f>
        <v>81.5</v>
      </c>
      <c r="Z1994">
        <v>130</v>
      </c>
      <c r="AA1994">
        <v>350</v>
      </c>
      <c r="AB1994">
        <f>(Table1[[#This Row],[Min Total Coliform]]+Table1[[#This Row],[Max Total Coliform]])/2</f>
        <v>240</v>
      </c>
      <c r="AC1994">
        <f>MIN(10, (Table1[[#This Row],[Avg BOD]]/4)*10)</f>
        <v>5.625</v>
      </c>
      <c r="AD1994">
        <f>MIN(10, (Table1[[#This Row],[Avg Fecal Coliform]]/600)*10)</f>
        <v>1.3583333333333334</v>
      </c>
      <c r="AE1994">
        <f>MIN(10, (Table1[[#This Row],[Avg Nitrate N + Nitrite N]]/10)*10)</f>
        <v>0.96</v>
      </c>
      <c r="AF1994">
        <f>IF(OR(Table1[[#This Row],[Avg pH]]&lt;6.5,Table1[[#This Row],[Avg pH]]&gt;8.5),10,0)</f>
        <v>0</v>
      </c>
      <c r="AG1994">
        <f>MAX(0, 10-(2*Table1[[#This Row],[Avg Dissolved Oxygen]]))</f>
        <v>0</v>
      </c>
      <c r="AH1994">
        <f>(Table1[[#This Row],[Fecal Score]]*0.3) + (Table1[[#This Row],[BOD Score]]*0.25) + (Table1[[#This Row],[Nitrate Score]]*0.2) + (Table1[[#This Row],[pH Score]]*0.15) + (Table1[[#This Row],[Dissolved Oxygen Score]]*0.1)</f>
        <v>2.0057499999999999</v>
      </c>
      <c r="AI1994">
        <v>2021</v>
      </c>
    </row>
    <row r="1995" spans="1:35">
      <c r="A1995">
        <v>3199</v>
      </c>
      <c r="B1995" t="s">
        <v>72</v>
      </c>
      <c r="C1995" t="s">
        <v>1</v>
      </c>
      <c r="D1995" t="s">
        <v>56</v>
      </c>
      <c r="E1995">
        <v>23</v>
      </c>
      <c r="F1995">
        <v>30</v>
      </c>
      <c r="G1995">
        <f>(Table1[[#This Row],[Min Temperature]]+Table1[[#This Row],[Max Temperature]])/2</f>
        <v>26.5</v>
      </c>
      <c r="H1995">
        <v>5.2</v>
      </c>
      <c r="I1995">
        <v>6.4</v>
      </c>
      <c r="J1995">
        <f>(Table1[[#This Row],[Min Dissolved Oxygen]]+Table1[[#This Row],[Max Dissolved Oxygen]])/2</f>
        <v>5.8000000000000007</v>
      </c>
      <c r="K1995">
        <v>7.2</v>
      </c>
      <c r="L1995">
        <v>8.4</v>
      </c>
      <c r="M1995">
        <f>(Table1[[#This Row],[Min pH]]+Table1[[#This Row],[Max pH]])/2</f>
        <v>7.8000000000000007</v>
      </c>
      <c r="N1995">
        <v>363</v>
      </c>
      <c r="O1995">
        <v>690</v>
      </c>
      <c r="P1995">
        <f>(Table1[[#This Row],[Min Conductivity]]+Table1[[#This Row],[Max Conductivity]])/2</f>
        <v>526.5</v>
      </c>
      <c r="Q1995">
        <v>2.2000000000000002</v>
      </c>
      <c r="R1995">
        <v>2.8</v>
      </c>
      <c r="S1995">
        <f>(Table1[[#This Row],[Min BOD]]+Table1[[#This Row],[Max BOD]])/2</f>
        <v>2.5</v>
      </c>
      <c r="T1995">
        <v>0.33</v>
      </c>
      <c r="U1995">
        <v>0.46</v>
      </c>
      <c r="V1995">
        <f>(Table1[[#This Row],[Min Nitrate N + Nitrite N]]+Table1[[#This Row],[Max Nitrate N + Nitrite N]])/2</f>
        <v>0.39500000000000002</v>
      </c>
      <c r="W1995">
        <v>5</v>
      </c>
      <c r="X1995">
        <v>7</v>
      </c>
      <c r="Y1995">
        <f>(Table1[[#This Row],[Min Fecal Coliform]]+Table1[[#This Row],[Max Fecal Coliform]])/2</f>
        <v>6</v>
      </c>
      <c r="Z1995">
        <v>22</v>
      </c>
      <c r="AA1995">
        <v>28</v>
      </c>
      <c r="AB1995">
        <f>(Table1[[#This Row],[Min Total Coliform]]+Table1[[#This Row],[Max Total Coliform]])/2</f>
        <v>25</v>
      </c>
      <c r="AC1995">
        <f>MIN(10, (Table1[[#This Row],[Avg BOD]]/4)*10)</f>
        <v>6.25</v>
      </c>
      <c r="AD1995">
        <f>MIN(10, (Table1[[#This Row],[Avg Fecal Coliform]]/600)*10)</f>
        <v>0.1</v>
      </c>
      <c r="AE1995">
        <f>MIN(10, (Table1[[#This Row],[Avg Nitrate N + Nitrite N]]/10)*10)</f>
        <v>0.39500000000000002</v>
      </c>
      <c r="AF1995">
        <f>IF(OR(Table1[[#This Row],[Avg pH]]&lt;6.5,Table1[[#This Row],[Avg pH]]&gt;8.5),10,0)</f>
        <v>0</v>
      </c>
      <c r="AG1995">
        <f>MAX(0, 10-(2*Table1[[#This Row],[Avg Dissolved Oxygen]]))</f>
        <v>0</v>
      </c>
      <c r="AH1995">
        <f>(Table1[[#This Row],[Fecal Score]]*0.3) + (Table1[[#This Row],[BOD Score]]*0.25) + (Table1[[#This Row],[Nitrate Score]]*0.2) + (Table1[[#This Row],[pH Score]]*0.15) + (Table1[[#This Row],[Dissolved Oxygen Score]]*0.1)</f>
        <v>1.6715</v>
      </c>
      <c r="AI1995">
        <v>2021</v>
      </c>
    </row>
    <row r="1996" spans="1:35">
      <c r="A1996">
        <v>1343</v>
      </c>
      <c r="B1996" t="s">
        <v>530</v>
      </c>
      <c r="C1996" t="s">
        <v>1</v>
      </c>
      <c r="D1996" t="s">
        <v>56</v>
      </c>
      <c r="E1996">
        <v>25</v>
      </c>
      <c r="F1996">
        <v>30</v>
      </c>
      <c r="G1996">
        <f>(Table1[[#This Row],[Min Temperature]]+Table1[[#This Row],[Max Temperature]])/2</f>
        <v>27.5</v>
      </c>
      <c r="H1996">
        <v>4.8</v>
      </c>
      <c r="I1996">
        <v>8.4</v>
      </c>
      <c r="J1996">
        <f>(Table1[[#This Row],[Min Dissolved Oxygen]]+Table1[[#This Row],[Max Dissolved Oxygen]])/2</f>
        <v>6.6</v>
      </c>
      <c r="K1996">
        <v>8.5</v>
      </c>
      <c r="L1996">
        <v>9.1</v>
      </c>
      <c r="M1996">
        <f>(Table1[[#This Row],[Min pH]]+Table1[[#This Row],[Max pH]])/2</f>
        <v>8.8000000000000007</v>
      </c>
      <c r="N1996">
        <v>2571</v>
      </c>
      <c r="O1996">
        <v>3999</v>
      </c>
      <c r="P1996">
        <f>(Table1[[#This Row],[Min Conductivity]]+Table1[[#This Row],[Max Conductivity]])/2</f>
        <v>3285</v>
      </c>
      <c r="Q1996">
        <v>7</v>
      </c>
      <c r="R1996">
        <v>22</v>
      </c>
      <c r="S1996">
        <f>(Table1[[#This Row],[Min BOD]]+Table1[[#This Row],[Max BOD]])/2</f>
        <v>14.5</v>
      </c>
      <c r="T1996">
        <v>0.32</v>
      </c>
      <c r="U1996">
        <v>1.63</v>
      </c>
      <c r="V1996">
        <f>(Table1[[#This Row],[Min Nitrate N + Nitrite N]]+Table1[[#This Row],[Max Nitrate N + Nitrite N]])/2</f>
        <v>0.97499999999999998</v>
      </c>
      <c r="W1996">
        <v>33</v>
      </c>
      <c r="X1996">
        <v>920</v>
      </c>
      <c r="Y1996">
        <f>(Table1[[#This Row],[Min Fecal Coliform]]+Table1[[#This Row],[Max Fecal Coliform]])/2</f>
        <v>476.5</v>
      </c>
      <c r="Z1996">
        <v>280</v>
      </c>
      <c r="AA1996">
        <v>1600</v>
      </c>
      <c r="AB1996">
        <f>(Table1[[#This Row],[Min Total Coliform]]+Table1[[#This Row],[Max Total Coliform]])/2</f>
        <v>940</v>
      </c>
      <c r="AC1996">
        <f>MIN(10, (Table1[[#This Row],[Avg BOD]]/4)*10)</f>
        <v>10</v>
      </c>
      <c r="AD1996">
        <f>MIN(10, (Table1[[#This Row],[Avg Fecal Coliform]]/600)*10)</f>
        <v>7.9416666666666664</v>
      </c>
      <c r="AE1996">
        <f>MIN(10, (Table1[[#This Row],[Avg Nitrate N + Nitrite N]]/10)*10)</f>
        <v>0.97500000000000009</v>
      </c>
      <c r="AF1996">
        <f>IF(OR(Table1[[#This Row],[Avg pH]]&lt;6.5,Table1[[#This Row],[Avg pH]]&gt;8.5),10,0)</f>
        <v>10</v>
      </c>
      <c r="AG1996">
        <f>MAX(0, 10-(2*Table1[[#This Row],[Avg Dissolved Oxygen]]))</f>
        <v>0</v>
      </c>
      <c r="AH1996">
        <f>(Table1[[#This Row],[Fecal Score]]*0.3) + (Table1[[#This Row],[BOD Score]]*0.25) + (Table1[[#This Row],[Nitrate Score]]*0.2) + (Table1[[#This Row],[pH Score]]*0.15) + (Table1[[#This Row],[Dissolved Oxygen Score]]*0.1)</f>
        <v>6.5775000000000006</v>
      </c>
      <c r="AI1996">
        <v>2021</v>
      </c>
    </row>
    <row r="1997" spans="1:35">
      <c r="A1997">
        <v>2078</v>
      </c>
      <c r="B1997" t="s">
        <v>69</v>
      </c>
      <c r="C1997" t="s">
        <v>1</v>
      </c>
      <c r="D1997" t="s">
        <v>56</v>
      </c>
      <c r="E1997">
        <v>26</v>
      </c>
      <c r="F1997">
        <v>30</v>
      </c>
      <c r="G1997">
        <f>(Table1[[#This Row],[Min Temperature]]+Table1[[#This Row],[Max Temperature]])/2</f>
        <v>28</v>
      </c>
      <c r="H1997">
        <v>5.9</v>
      </c>
      <c r="I1997">
        <v>6.9</v>
      </c>
      <c r="J1997">
        <f>(Table1[[#This Row],[Min Dissolved Oxygen]]+Table1[[#This Row],[Max Dissolved Oxygen]])/2</f>
        <v>6.4</v>
      </c>
      <c r="K1997">
        <v>7.3</v>
      </c>
      <c r="L1997">
        <v>8.4</v>
      </c>
      <c r="M1997">
        <f>(Table1[[#This Row],[Min pH]]+Table1[[#This Row],[Max pH]])/2</f>
        <v>7.85</v>
      </c>
      <c r="N1997">
        <v>452</v>
      </c>
      <c r="O1997">
        <v>3120</v>
      </c>
      <c r="P1997">
        <f>(Table1[[#This Row],[Min Conductivity]]+Table1[[#This Row],[Max Conductivity]])/2</f>
        <v>1786</v>
      </c>
      <c r="Q1997">
        <v>1.6</v>
      </c>
      <c r="R1997">
        <v>2.5</v>
      </c>
      <c r="S1997">
        <f>(Table1[[#This Row],[Min BOD]]+Table1[[#This Row],[Max BOD]])/2</f>
        <v>2.0499999999999998</v>
      </c>
      <c r="T1997">
        <v>0.32</v>
      </c>
      <c r="U1997">
        <v>0.75</v>
      </c>
      <c r="V1997">
        <f>(Table1[[#This Row],[Min Nitrate N + Nitrite N]]+Table1[[#This Row],[Max Nitrate N + Nitrite N]])/2</f>
        <v>0.53500000000000003</v>
      </c>
      <c r="W1997">
        <v>2</v>
      </c>
      <c r="X1997">
        <v>170</v>
      </c>
      <c r="Y1997">
        <f>(Table1[[#This Row],[Min Fecal Coliform]]+Table1[[#This Row],[Max Fecal Coliform]])/2</f>
        <v>86</v>
      </c>
      <c r="Z1997">
        <v>10</v>
      </c>
      <c r="AA1997">
        <v>540</v>
      </c>
      <c r="AB1997">
        <f>(Table1[[#This Row],[Min Total Coliform]]+Table1[[#This Row],[Max Total Coliform]])/2</f>
        <v>275</v>
      </c>
      <c r="AC1997">
        <f>MIN(10, (Table1[[#This Row],[Avg BOD]]/4)*10)</f>
        <v>5.125</v>
      </c>
      <c r="AD1997">
        <f>MIN(10, (Table1[[#This Row],[Avg Fecal Coliform]]/600)*10)</f>
        <v>1.4333333333333333</v>
      </c>
      <c r="AE1997">
        <f>MIN(10, (Table1[[#This Row],[Avg Nitrate N + Nitrite N]]/10)*10)</f>
        <v>0.53500000000000003</v>
      </c>
      <c r="AF1997">
        <f>IF(OR(Table1[[#This Row],[Avg pH]]&lt;6.5,Table1[[#This Row],[Avg pH]]&gt;8.5),10,0)</f>
        <v>0</v>
      </c>
      <c r="AG1997">
        <f>MAX(0, 10-(2*Table1[[#This Row],[Avg Dissolved Oxygen]]))</f>
        <v>0</v>
      </c>
      <c r="AH1997">
        <f>(Table1[[#This Row],[Fecal Score]]*0.3) + (Table1[[#This Row],[BOD Score]]*0.25) + (Table1[[#This Row],[Nitrate Score]]*0.2) + (Table1[[#This Row],[pH Score]]*0.15) + (Table1[[#This Row],[Dissolved Oxygen Score]]*0.1)</f>
        <v>1.8182499999999999</v>
      </c>
      <c r="AI1997">
        <v>2021</v>
      </c>
    </row>
    <row r="1998" spans="1:35">
      <c r="A1998">
        <v>1975</v>
      </c>
      <c r="B1998" t="s">
        <v>62</v>
      </c>
      <c r="C1998" t="s">
        <v>1</v>
      </c>
      <c r="D1998" t="s">
        <v>56</v>
      </c>
      <c r="E1998">
        <v>18</v>
      </c>
      <c r="F1998">
        <v>29</v>
      </c>
      <c r="G1998">
        <f>(Table1[[#This Row],[Min Temperature]]+Table1[[#This Row],[Max Temperature]])/2</f>
        <v>23.5</v>
      </c>
      <c r="H1998">
        <v>3</v>
      </c>
      <c r="I1998">
        <v>4.4000000000000004</v>
      </c>
      <c r="J1998">
        <f>(Table1[[#This Row],[Min Dissolved Oxygen]]+Table1[[#This Row],[Max Dissolved Oxygen]])/2</f>
        <v>3.7</v>
      </c>
      <c r="K1998">
        <v>6.8</v>
      </c>
      <c r="L1998">
        <v>8.4</v>
      </c>
      <c r="M1998">
        <f>(Table1[[#This Row],[Min pH]]+Table1[[#This Row],[Max pH]])/2</f>
        <v>7.6</v>
      </c>
      <c r="N1998">
        <v>358</v>
      </c>
      <c r="O1998">
        <v>835</v>
      </c>
      <c r="P1998">
        <f>(Table1[[#This Row],[Min Conductivity]]+Table1[[#This Row],[Max Conductivity]])/2</f>
        <v>596.5</v>
      </c>
      <c r="Q1998">
        <v>1</v>
      </c>
      <c r="R1998">
        <v>2.1</v>
      </c>
      <c r="S1998">
        <f>(Table1[[#This Row],[Min BOD]]+Table1[[#This Row],[Max BOD]])/2</f>
        <v>1.55</v>
      </c>
      <c r="T1998">
        <v>0.32</v>
      </c>
      <c r="U1998">
        <v>0.6</v>
      </c>
      <c r="V1998">
        <f>(Table1[[#This Row],[Min Nitrate N + Nitrite N]]+Table1[[#This Row],[Max Nitrate N + Nitrite N]])/2</f>
        <v>0.45999999999999996</v>
      </c>
      <c r="W1998">
        <v>3</v>
      </c>
      <c r="X1998">
        <v>6</v>
      </c>
      <c r="Y1998">
        <f>(Table1[[#This Row],[Min Fecal Coliform]]+Table1[[#This Row],[Max Fecal Coliform]])/2</f>
        <v>4.5</v>
      </c>
      <c r="Z1998">
        <v>6</v>
      </c>
      <c r="AA1998">
        <v>27</v>
      </c>
      <c r="AB1998">
        <f>(Table1[[#This Row],[Min Total Coliform]]+Table1[[#This Row],[Max Total Coliform]])/2</f>
        <v>16.5</v>
      </c>
      <c r="AC1998">
        <f>MIN(10, (Table1[[#This Row],[Avg BOD]]/4)*10)</f>
        <v>3.875</v>
      </c>
      <c r="AD1998">
        <f>MIN(10, (Table1[[#This Row],[Avg Fecal Coliform]]/600)*10)</f>
        <v>7.4999999999999997E-2</v>
      </c>
      <c r="AE1998">
        <f>MIN(10, (Table1[[#This Row],[Avg Nitrate N + Nitrite N]]/10)*10)</f>
        <v>0.45999999999999996</v>
      </c>
      <c r="AF1998">
        <f>IF(OR(Table1[[#This Row],[Avg pH]]&lt;6.5,Table1[[#This Row],[Avg pH]]&gt;8.5),10,0)</f>
        <v>0</v>
      </c>
      <c r="AG1998">
        <f>MAX(0, 10-(2*Table1[[#This Row],[Avg Dissolved Oxygen]]))</f>
        <v>2.5999999999999996</v>
      </c>
      <c r="AH1998">
        <f>(Table1[[#This Row],[Fecal Score]]*0.3) + (Table1[[#This Row],[BOD Score]]*0.25) + (Table1[[#This Row],[Nitrate Score]]*0.2) + (Table1[[#This Row],[pH Score]]*0.15) + (Table1[[#This Row],[Dissolved Oxygen Score]]*0.1)</f>
        <v>1.3432500000000001</v>
      </c>
      <c r="AI1998">
        <v>2021</v>
      </c>
    </row>
    <row r="1999" spans="1:35">
      <c r="A1999">
        <v>3197</v>
      </c>
      <c r="B1999" t="s">
        <v>421</v>
      </c>
      <c r="C1999" t="s">
        <v>1</v>
      </c>
      <c r="D1999" t="s">
        <v>56</v>
      </c>
      <c r="E1999">
        <v>24</v>
      </c>
      <c r="F1999">
        <v>29</v>
      </c>
      <c r="G1999">
        <f>(Table1[[#This Row],[Min Temperature]]+Table1[[#This Row],[Max Temperature]])/2</f>
        <v>26.5</v>
      </c>
      <c r="H1999">
        <v>6.4</v>
      </c>
      <c r="I1999">
        <v>6.8</v>
      </c>
      <c r="J1999">
        <f>(Table1[[#This Row],[Min Dissolved Oxygen]]+Table1[[#This Row],[Max Dissolved Oxygen]])/2</f>
        <v>6.6</v>
      </c>
      <c r="K1999">
        <v>7.3</v>
      </c>
      <c r="L1999">
        <v>8.6</v>
      </c>
      <c r="M1999">
        <f>(Table1[[#This Row],[Min pH]]+Table1[[#This Row],[Max pH]])/2</f>
        <v>7.9499999999999993</v>
      </c>
      <c r="N1999">
        <v>299</v>
      </c>
      <c r="O1999">
        <v>1012</v>
      </c>
      <c r="P1999">
        <f>(Table1[[#This Row],[Min Conductivity]]+Table1[[#This Row],[Max Conductivity]])/2</f>
        <v>655.5</v>
      </c>
      <c r="Q1999">
        <v>2</v>
      </c>
      <c r="R1999">
        <v>2.4</v>
      </c>
      <c r="S1999">
        <f>(Table1[[#This Row],[Min BOD]]+Table1[[#This Row],[Max BOD]])/2</f>
        <v>2.2000000000000002</v>
      </c>
      <c r="T1999">
        <v>0.16</v>
      </c>
      <c r="U1999">
        <v>0.43</v>
      </c>
      <c r="V1999">
        <f>(Table1[[#This Row],[Min Nitrate N + Nitrite N]]+Table1[[#This Row],[Max Nitrate N + Nitrite N]])/2</f>
        <v>0.29499999999999998</v>
      </c>
      <c r="W1999">
        <v>2</v>
      </c>
      <c r="X1999">
        <v>21</v>
      </c>
      <c r="Y1999">
        <f>(Table1[[#This Row],[Min Fecal Coliform]]+Table1[[#This Row],[Max Fecal Coliform]])/2</f>
        <v>11.5</v>
      </c>
      <c r="Z1999">
        <v>2</v>
      </c>
      <c r="AA1999">
        <v>49</v>
      </c>
      <c r="AB1999">
        <f>(Table1[[#This Row],[Min Total Coliform]]+Table1[[#This Row],[Max Total Coliform]])/2</f>
        <v>25.5</v>
      </c>
      <c r="AC1999">
        <f>MIN(10, (Table1[[#This Row],[Avg BOD]]/4)*10)</f>
        <v>5.5</v>
      </c>
      <c r="AD1999">
        <f>MIN(10, (Table1[[#This Row],[Avg Fecal Coliform]]/600)*10)</f>
        <v>0.19166666666666665</v>
      </c>
      <c r="AE1999">
        <f>MIN(10, (Table1[[#This Row],[Avg Nitrate N + Nitrite N]]/10)*10)</f>
        <v>0.29499999999999998</v>
      </c>
      <c r="AF1999">
        <f>IF(OR(Table1[[#This Row],[Avg pH]]&lt;6.5,Table1[[#This Row],[Avg pH]]&gt;8.5),10,0)</f>
        <v>0</v>
      </c>
      <c r="AG1999">
        <f>MAX(0, 10-(2*Table1[[#This Row],[Avg Dissolved Oxygen]]))</f>
        <v>0</v>
      </c>
      <c r="AH1999">
        <f>(Table1[[#This Row],[Fecal Score]]*0.3) + (Table1[[#This Row],[BOD Score]]*0.25) + (Table1[[#This Row],[Nitrate Score]]*0.2) + (Table1[[#This Row],[pH Score]]*0.15) + (Table1[[#This Row],[Dissolved Oxygen Score]]*0.1)</f>
        <v>1.4915</v>
      </c>
      <c r="AI1999">
        <v>2021</v>
      </c>
    </row>
    <row r="2000" spans="1:35">
      <c r="A2000">
        <v>3201</v>
      </c>
      <c r="B2000" t="s">
        <v>74</v>
      </c>
      <c r="C2000" t="s">
        <v>1</v>
      </c>
      <c r="D2000" t="s">
        <v>56</v>
      </c>
      <c r="E2000">
        <v>24</v>
      </c>
      <c r="F2000">
        <v>32</v>
      </c>
      <c r="G2000">
        <f>(Table1[[#This Row],[Min Temperature]]+Table1[[#This Row],[Max Temperature]])/2</f>
        <v>28</v>
      </c>
      <c r="H2000">
        <v>4.2</v>
      </c>
      <c r="I2000">
        <v>9.1999999999999993</v>
      </c>
      <c r="J2000">
        <f>(Table1[[#This Row],[Min Dissolved Oxygen]]+Table1[[#This Row],[Max Dissolved Oxygen]])/2</f>
        <v>6.6999999999999993</v>
      </c>
      <c r="K2000">
        <v>8.3000000000000007</v>
      </c>
      <c r="L2000">
        <v>9.1</v>
      </c>
      <c r="M2000">
        <f>(Table1[[#This Row],[Min pH]]+Table1[[#This Row],[Max pH]])/2</f>
        <v>8.6999999999999993</v>
      </c>
      <c r="N2000">
        <v>2669</v>
      </c>
      <c r="O2000">
        <v>3850</v>
      </c>
      <c r="P2000">
        <f>(Table1[[#This Row],[Min Conductivity]]+Table1[[#This Row],[Max Conductivity]])/2</f>
        <v>3259.5</v>
      </c>
      <c r="Q2000">
        <v>3</v>
      </c>
      <c r="R2000">
        <v>27</v>
      </c>
      <c r="S2000">
        <f>(Table1[[#This Row],[Min BOD]]+Table1[[#This Row],[Max BOD]])/2</f>
        <v>15</v>
      </c>
      <c r="T2000">
        <v>0.3</v>
      </c>
      <c r="U2000">
        <v>0.72</v>
      </c>
      <c r="V2000">
        <f>(Table1[[#This Row],[Min Nitrate N + Nitrite N]]+Table1[[#This Row],[Max Nitrate N + Nitrite N]])/2</f>
        <v>0.51</v>
      </c>
      <c r="W2000">
        <v>12</v>
      </c>
      <c r="X2000">
        <v>540</v>
      </c>
      <c r="Y2000">
        <f>(Table1[[#This Row],[Min Fecal Coliform]]+Table1[[#This Row],[Max Fecal Coliform]])/2</f>
        <v>276</v>
      </c>
      <c r="Z2000">
        <v>63</v>
      </c>
      <c r="AA2000">
        <v>920</v>
      </c>
      <c r="AB2000">
        <f>(Table1[[#This Row],[Min Total Coliform]]+Table1[[#This Row],[Max Total Coliform]])/2</f>
        <v>491.5</v>
      </c>
      <c r="AC2000">
        <f>MIN(10, (Table1[[#This Row],[Avg BOD]]/4)*10)</f>
        <v>10</v>
      </c>
      <c r="AD2000">
        <f>MIN(10, (Table1[[#This Row],[Avg Fecal Coliform]]/600)*10)</f>
        <v>4.6000000000000005</v>
      </c>
      <c r="AE2000">
        <f>MIN(10, (Table1[[#This Row],[Avg Nitrate N + Nitrite N]]/10)*10)</f>
        <v>0.51</v>
      </c>
      <c r="AF2000">
        <f>IF(OR(Table1[[#This Row],[Avg pH]]&lt;6.5,Table1[[#This Row],[Avg pH]]&gt;8.5),10,0)</f>
        <v>10</v>
      </c>
      <c r="AG2000">
        <f>MAX(0, 10-(2*Table1[[#This Row],[Avg Dissolved Oxygen]]))</f>
        <v>0</v>
      </c>
      <c r="AH2000">
        <f>(Table1[[#This Row],[Fecal Score]]*0.3) + (Table1[[#This Row],[BOD Score]]*0.25) + (Table1[[#This Row],[Nitrate Score]]*0.2) + (Table1[[#This Row],[pH Score]]*0.15) + (Table1[[#This Row],[Dissolved Oxygen Score]]*0.1)</f>
        <v>5.4819999999999993</v>
      </c>
      <c r="AI2000">
        <v>2021</v>
      </c>
    </row>
    <row r="2001" spans="1:35">
      <c r="A2001">
        <v>3200</v>
      </c>
      <c r="B2001" t="s">
        <v>73</v>
      </c>
      <c r="C2001" t="s">
        <v>1</v>
      </c>
      <c r="D2001" t="s">
        <v>56</v>
      </c>
      <c r="E2001">
        <v>26</v>
      </c>
      <c r="F2001">
        <v>30</v>
      </c>
      <c r="G2001">
        <f>(Table1[[#This Row],[Min Temperature]]+Table1[[#This Row],[Max Temperature]])/2</f>
        <v>28</v>
      </c>
      <c r="H2001">
        <v>0.3</v>
      </c>
      <c r="I2001">
        <v>7.5</v>
      </c>
      <c r="J2001">
        <f>(Table1[[#This Row],[Min Dissolved Oxygen]]+Table1[[#This Row],[Max Dissolved Oxygen]])/2</f>
        <v>3.9</v>
      </c>
      <c r="K2001">
        <v>8.3000000000000007</v>
      </c>
      <c r="L2001">
        <v>9</v>
      </c>
      <c r="M2001">
        <f>(Table1[[#This Row],[Min pH]]+Table1[[#This Row],[Max pH]])/2</f>
        <v>8.65</v>
      </c>
      <c r="N2001">
        <v>1838</v>
      </c>
      <c r="O2001">
        <v>6138</v>
      </c>
      <c r="P2001">
        <f>(Table1[[#This Row],[Min Conductivity]]+Table1[[#This Row],[Max Conductivity]])/2</f>
        <v>3988</v>
      </c>
      <c r="Q2001">
        <v>10</v>
      </c>
      <c r="R2001">
        <v>59</v>
      </c>
      <c r="S2001">
        <f>(Table1[[#This Row],[Min BOD]]+Table1[[#This Row],[Max BOD]])/2</f>
        <v>34.5</v>
      </c>
      <c r="T2001">
        <v>0.16</v>
      </c>
      <c r="U2001">
        <v>1.1000000000000001</v>
      </c>
      <c r="V2001">
        <f>(Table1[[#This Row],[Min Nitrate N + Nitrite N]]+Table1[[#This Row],[Max Nitrate N + Nitrite N]])/2</f>
        <v>0.63</v>
      </c>
      <c r="W2001">
        <v>94</v>
      </c>
      <c r="X2001">
        <v>920</v>
      </c>
      <c r="Y2001">
        <f>(Table1[[#This Row],[Min Fecal Coliform]]+Table1[[#This Row],[Max Fecal Coliform]])/2</f>
        <v>507</v>
      </c>
      <c r="Z2001">
        <v>280</v>
      </c>
      <c r="AA2001">
        <v>1600</v>
      </c>
      <c r="AB2001">
        <f>(Table1[[#This Row],[Min Total Coliform]]+Table1[[#This Row],[Max Total Coliform]])/2</f>
        <v>940</v>
      </c>
      <c r="AC2001">
        <f>MIN(10, (Table1[[#This Row],[Avg BOD]]/4)*10)</f>
        <v>10</v>
      </c>
      <c r="AD2001">
        <f>MIN(10, (Table1[[#This Row],[Avg Fecal Coliform]]/600)*10)</f>
        <v>8.4499999999999993</v>
      </c>
      <c r="AE2001">
        <f>MIN(10, (Table1[[#This Row],[Avg Nitrate N + Nitrite N]]/10)*10)</f>
        <v>0.63</v>
      </c>
      <c r="AF2001">
        <f>IF(OR(Table1[[#This Row],[Avg pH]]&lt;6.5,Table1[[#This Row],[Avg pH]]&gt;8.5),10,0)</f>
        <v>10</v>
      </c>
      <c r="AG2001">
        <f>MAX(0, 10-(2*Table1[[#This Row],[Avg Dissolved Oxygen]]))</f>
        <v>2.2000000000000002</v>
      </c>
      <c r="AH2001">
        <f>(Table1[[#This Row],[Fecal Score]]*0.3) + (Table1[[#This Row],[BOD Score]]*0.25) + (Table1[[#This Row],[Nitrate Score]]*0.2) + (Table1[[#This Row],[pH Score]]*0.15) + (Table1[[#This Row],[Dissolved Oxygen Score]]*0.1)</f>
        <v>6.8810000000000002</v>
      </c>
      <c r="AI2001">
        <v>2021</v>
      </c>
    </row>
    <row r="2002" spans="1:35">
      <c r="A2002">
        <v>2077</v>
      </c>
      <c r="B2002" t="s">
        <v>68</v>
      </c>
      <c r="C2002" t="s">
        <v>1</v>
      </c>
      <c r="D2002" t="s">
        <v>56</v>
      </c>
      <c r="E2002">
        <v>20</v>
      </c>
      <c r="F2002">
        <v>30</v>
      </c>
      <c r="G2002">
        <f>(Table1[[#This Row],[Min Temperature]]+Table1[[#This Row],[Max Temperature]])/2</f>
        <v>25</v>
      </c>
      <c r="H2002">
        <v>6.2</v>
      </c>
      <c r="I2002">
        <v>7.6</v>
      </c>
      <c r="J2002">
        <f>(Table1[[#This Row],[Min Dissolved Oxygen]]+Table1[[#This Row],[Max Dissolved Oxygen]])/2</f>
        <v>6.9</v>
      </c>
      <c r="K2002">
        <v>7.5</v>
      </c>
      <c r="L2002">
        <v>8.3000000000000007</v>
      </c>
      <c r="M2002">
        <f>(Table1[[#This Row],[Min pH]]+Table1[[#This Row],[Max pH]])/2</f>
        <v>7.9</v>
      </c>
      <c r="N2002">
        <v>383</v>
      </c>
      <c r="O2002">
        <v>773</v>
      </c>
      <c r="P2002">
        <f>(Table1[[#This Row],[Min Conductivity]]+Table1[[#This Row],[Max Conductivity]])/2</f>
        <v>578</v>
      </c>
      <c r="Q2002">
        <v>1</v>
      </c>
      <c r="R2002">
        <v>1.1000000000000001</v>
      </c>
      <c r="S2002">
        <f>(Table1[[#This Row],[Min BOD]]+Table1[[#This Row],[Max BOD]])/2</f>
        <v>1.05</v>
      </c>
      <c r="T2002">
        <v>0.01</v>
      </c>
      <c r="U2002">
        <v>0.42</v>
      </c>
      <c r="V2002">
        <f>(Table1[[#This Row],[Min Nitrate N + Nitrite N]]+Table1[[#This Row],[Max Nitrate N + Nitrite N]])/2</f>
        <v>0.215</v>
      </c>
      <c r="W2002">
        <v>2</v>
      </c>
      <c r="X2002">
        <v>6</v>
      </c>
      <c r="Y2002">
        <f>(Table1[[#This Row],[Min Fecal Coliform]]+Table1[[#This Row],[Max Fecal Coliform]])/2</f>
        <v>4</v>
      </c>
      <c r="Z2002">
        <v>2</v>
      </c>
      <c r="AA2002">
        <v>33</v>
      </c>
      <c r="AB2002">
        <f>(Table1[[#This Row],[Min Total Coliform]]+Table1[[#This Row],[Max Total Coliform]])/2</f>
        <v>17.5</v>
      </c>
      <c r="AC2002">
        <f>MIN(10, (Table1[[#This Row],[Avg BOD]]/4)*10)</f>
        <v>2.625</v>
      </c>
      <c r="AD2002">
        <f>MIN(10, (Table1[[#This Row],[Avg Fecal Coliform]]/600)*10)</f>
        <v>6.6666666666666666E-2</v>
      </c>
      <c r="AE2002">
        <f>MIN(10, (Table1[[#This Row],[Avg Nitrate N + Nitrite N]]/10)*10)</f>
        <v>0.21499999999999997</v>
      </c>
      <c r="AF2002">
        <f>IF(OR(Table1[[#This Row],[Avg pH]]&lt;6.5,Table1[[#This Row],[Avg pH]]&gt;8.5),10,0)</f>
        <v>0</v>
      </c>
      <c r="AG2002">
        <f>MAX(0, 10-(2*Table1[[#This Row],[Avg Dissolved Oxygen]]))</f>
        <v>0</v>
      </c>
      <c r="AH2002">
        <f>(Table1[[#This Row],[Fecal Score]]*0.3) + (Table1[[#This Row],[BOD Score]]*0.25) + (Table1[[#This Row],[Nitrate Score]]*0.2) + (Table1[[#This Row],[pH Score]]*0.15) + (Table1[[#This Row],[Dissolved Oxygen Score]]*0.1)</f>
        <v>0.71925000000000006</v>
      </c>
      <c r="AI2002">
        <v>2021</v>
      </c>
    </row>
    <row r="2003" spans="1:35">
      <c r="A2003">
        <v>1972</v>
      </c>
      <c r="B2003" t="s">
        <v>60</v>
      </c>
      <c r="C2003" t="s">
        <v>1</v>
      </c>
      <c r="D2003" t="s">
        <v>56</v>
      </c>
      <c r="E2003">
        <v>26</v>
      </c>
      <c r="F2003">
        <v>30</v>
      </c>
      <c r="G2003">
        <f>(Table1[[#This Row],[Min Temperature]]+Table1[[#This Row],[Max Temperature]])/2</f>
        <v>28</v>
      </c>
      <c r="H2003">
        <v>5</v>
      </c>
      <c r="I2003">
        <v>8.4</v>
      </c>
      <c r="J2003">
        <f>(Table1[[#This Row],[Min Dissolved Oxygen]]+Table1[[#This Row],[Max Dissolved Oxygen]])/2</f>
        <v>6.7</v>
      </c>
      <c r="K2003">
        <v>7.8</v>
      </c>
      <c r="L2003">
        <v>8.8000000000000007</v>
      </c>
      <c r="M2003">
        <f>(Table1[[#This Row],[Min pH]]+Table1[[#This Row],[Max pH]])/2</f>
        <v>8.3000000000000007</v>
      </c>
      <c r="N2003">
        <v>1290</v>
      </c>
      <c r="O2003">
        <v>11480</v>
      </c>
      <c r="P2003">
        <f>(Table1[[#This Row],[Min Conductivity]]+Table1[[#This Row],[Max Conductivity]])/2</f>
        <v>6385</v>
      </c>
      <c r="Q2003">
        <v>1.8</v>
      </c>
      <c r="R2003">
        <v>24</v>
      </c>
      <c r="S2003">
        <f>(Table1[[#This Row],[Min BOD]]+Table1[[#This Row],[Max BOD]])/2</f>
        <v>12.9</v>
      </c>
      <c r="T2003">
        <v>0.32</v>
      </c>
      <c r="U2003">
        <v>0.76</v>
      </c>
      <c r="V2003">
        <f>(Table1[[#This Row],[Min Nitrate N + Nitrite N]]+Table1[[#This Row],[Max Nitrate N + Nitrite N]])/2</f>
        <v>0.54</v>
      </c>
      <c r="W2003">
        <v>33</v>
      </c>
      <c r="X2003">
        <v>540</v>
      </c>
      <c r="Y2003">
        <f>(Table1[[#This Row],[Min Fecal Coliform]]+Table1[[#This Row],[Max Fecal Coliform]])/2</f>
        <v>286.5</v>
      </c>
      <c r="Z2003">
        <v>120</v>
      </c>
      <c r="AA2003">
        <v>920</v>
      </c>
      <c r="AB2003">
        <f>(Table1[[#This Row],[Min Total Coliform]]+Table1[[#This Row],[Max Total Coliform]])/2</f>
        <v>520</v>
      </c>
      <c r="AC2003">
        <f>MIN(10, (Table1[[#This Row],[Avg BOD]]/4)*10)</f>
        <v>10</v>
      </c>
      <c r="AD2003">
        <f>MIN(10, (Table1[[#This Row],[Avg Fecal Coliform]]/600)*10)</f>
        <v>4.7749999999999995</v>
      </c>
      <c r="AE2003">
        <f>MIN(10, (Table1[[#This Row],[Avg Nitrate N + Nitrite N]]/10)*10)</f>
        <v>0.54</v>
      </c>
      <c r="AF2003">
        <f>IF(OR(Table1[[#This Row],[Avg pH]]&lt;6.5,Table1[[#This Row],[Avg pH]]&gt;8.5),10,0)</f>
        <v>0</v>
      </c>
      <c r="AG2003">
        <f>MAX(0, 10-(2*Table1[[#This Row],[Avg Dissolved Oxygen]]))</f>
        <v>0</v>
      </c>
      <c r="AH2003">
        <f>(Table1[[#This Row],[Fecal Score]]*0.3) + (Table1[[#This Row],[BOD Score]]*0.25) + (Table1[[#This Row],[Nitrate Score]]*0.2) + (Table1[[#This Row],[pH Score]]*0.15) + (Table1[[#This Row],[Dissolved Oxygen Score]]*0.1)</f>
        <v>4.0404999999999998</v>
      </c>
      <c r="AI2003">
        <v>2021</v>
      </c>
    </row>
    <row r="2004" spans="1:35">
      <c r="A2004">
        <v>1976</v>
      </c>
      <c r="B2004" t="s">
        <v>418</v>
      </c>
      <c r="C2004" t="s">
        <v>1</v>
      </c>
      <c r="D2004" t="s">
        <v>56</v>
      </c>
      <c r="E2004">
        <v>23</v>
      </c>
      <c r="F2004">
        <v>29</v>
      </c>
      <c r="G2004">
        <f>(Table1[[#This Row],[Min Temperature]]+Table1[[#This Row],[Max Temperature]])/2</f>
        <v>26</v>
      </c>
      <c r="H2004">
        <v>3.5</v>
      </c>
      <c r="I2004">
        <v>6.5</v>
      </c>
      <c r="J2004">
        <f>(Table1[[#This Row],[Min Dissolved Oxygen]]+Table1[[#This Row],[Max Dissolved Oxygen]])/2</f>
        <v>5</v>
      </c>
      <c r="K2004">
        <v>7.2</v>
      </c>
      <c r="L2004">
        <v>8.3000000000000007</v>
      </c>
      <c r="M2004">
        <f>(Table1[[#This Row],[Min pH]]+Table1[[#This Row],[Max pH]])/2</f>
        <v>7.75</v>
      </c>
      <c r="N2004">
        <v>314</v>
      </c>
      <c r="O2004">
        <v>1020</v>
      </c>
      <c r="P2004">
        <f>(Table1[[#This Row],[Min Conductivity]]+Table1[[#This Row],[Max Conductivity]])/2</f>
        <v>667</v>
      </c>
      <c r="Q2004">
        <v>2.2000000000000002</v>
      </c>
      <c r="R2004">
        <v>2.9</v>
      </c>
      <c r="S2004">
        <f>(Table1[[#This Row],[Min BOD]]+Table1[[#This Row],[Max BOD]])/2</f>
        <v>2.5499999999999998</v>
      </c>
      <c r="T2004">
        <v>0.33</v>
      </c>
      <c r="U2004">
        <v>0.35</v>
      </c>
      <c r="V2004">
        <f>(Table1[[#This Row],[Min Nitrate N + Nitrite N]]+Table1[[#This Row],[Max Nitrate N + Nitrite N]])/2</f>
        <v>0.33999999999999997</v>
      </c>
      <c r="W2004">
        <v>2</v>
      </c>
      <c r="X2004">
        <v>49</v>
      </c>
      <c r="Y2004">
        <f>(Table1[[#This Row],[Min Fecal Coliform]]+Table1[[#This Row],[Max Fecal Coliform]])/2</f>
        <v>25.5</v>
      </c>
      <c r="Z2004">
        <v>17</v>
      </c>
      <c r="AA2004">
        <v>130</v>
      </c>
      <c r="AB2004">
        <f>(Table1[[#This Row],[Min Total Coliform]]+Table1[[#This Row],[Max Total Coliform]])/2</f>
        <v>73.5</v>
      </c>
      <c r="AC2004">
        <f>MIN(10, (Table1[[#This Row],[Avg BOD]]/4)*10)</f>
        <v>6.375</v>
      </c>
      <c r="AD2004">
        <f>MIN(10, (Table1[[#This Row],[Avg Fecal Coliform]]/600)*10)</f>
        <v>0.42500000000000004</v>
      </c>
      <c r="AE2004">
        <f>MIN(10, (Table1[[#This Row],[Avg Nitrate N + Nitrite N]]/10)*10)</f>
        <v>0.33999999999999997</v>
      </c>
      <c r="AF2004">
        <f>IF(OR(Table1[[#This Row],[Avg pH]]&lt;6.5,Table1[[#This Row],[Avg pH]]&gt;8.5),10,0)</f>
        <v>0</v>
      </c>
      <c r="AG2004">
        <f>MAX(0, 10-(2*Table1[[#This Row],[Avg Dissolved Oxygen]]))</f>
        <v>0</v>
      </c>
      <c r="AH2004">
        <f>(Table1[[#This Row],[Fecal Score]]*0.3) + (Table1[[#This Row],[BOD Score]]*0.25) + (Table1[[#This Row],[Nitrate Score]]*0.2) + (Table1[[#This Row],[pH Score]]*0.15) + (Table1[[#This Row],[Dissolved Oxygen Score]]*0.1)</f>
        <v>1.78925</v>
      </c>
      <c r="AI2004">
        <v>2021</v>
      </c>
    </row>
    <row r="2005" spans="1:35">
      <c r="A2005">
        <v>1346</v>
      </c>
      <c r="B2005" t="s">
        <v>533</v>
      </c>
      <c r="C2005" t="s">
        <v>1</v>
      </c>
      <c r="D2005" t="s">
        <v>56</v>
      </c>
      <c r="E2005">
        <v>26</v>
      </c>
      <c r="F2005">
        <v>32</v>
      </c>
      <c r="G2005">
        <f>(Table1[[#This Row],[Min Temperature]]+Table1[[#This Row],[Max Temperature]])/2</f>
        <v>29</v>
      </c>
      <c r="H2005">
        <v>4.9000000000000004</v>
      </c>
      <c r="I2005">
        <v>7.3</v>
      </c>
      <c r="J2005">
        <f>(Table1[[#This Row],[Min Dissolved Oxygen]]+Table1[[#This Row],[Max Dissolved Oxygen]])/2</f>
        <v>6.1</v>
      </c>
      <c r="K2005">
        <v>7.6</v>
      </c>
      <c r="L2005">
        <v>8.5</v>
      </c>
      <c r="M2005">
        <f>(Table1[[#This Row],[Min pH]]+Table1[[#This Row],[Max pH]])/2</f>
        <v>8.0500000000000007</v>
      </c>
      <c r="N2005">
        <v>800</v>
      </c>
      <c r="O2005">
        <v>1136</v>
      </c>
      <c r="P2005">
        <f>(Table1[[#This Row],[Min Conductivity]]+Table1[[#This Row],[Max Conductivity]])/2</f>
        <v>968</v>
      </c>
      <c r="Q2005">
        <v>1.6</v>
      </c>
      <c r="R2005">
        <v>4.0999999999999996</v>
      </c>
      <c r="S2005">
        <f>(Table1[[#This Row],[Min BOD]]+Table1[[#This Row],[Max BOD]])/2</f>
        <v>2.8499999999999996</v>
      </c>
      <c r="T2005">
        <v>0.32</v>
      </c>
      <c r="U2005">
        <v>0.45</v>
      </c>
      <c r="V2005">
        <f>(Table1[[#This Row],[Min Nitrate N + Nitrite N]]+Table1[[#This Row],[Max Nitrate N + Nitrite N]])/2</f>
        <v>0.38500000000000001</v>
      </c>
      <c r="W2005">
        <v>46</v>
      </c>
      <c r="X2005">
        <v>350</v>
      </c>
      <c r="Y2005">
        <f>(Table1[[#This Row],[Min Fecal Coliform]]+Table1[[#This Row],[Max Fecal Coliform]])/2</f>
        <v>198</v>
      </c>
      <c r="Z2005">
        <v>170</v>
      </c>
      <c r="AA2005">
        <v>540</v>
      </c>
      <c r="AB2005">
        <f>(Table1[[#This Row],[Min Total Coliform]]+Table1[[#This Row],[Max Total Coliform]])/2</f>
        <v>355</v>
      </c>
      <c r="AC2005">
        <f>MIN(10, (Table1[[#This Row],[Avg BOD]]/4)*10)</f>
        <v>7.1249999999999991</v>
      </c>
      <c r="AD2005">
        <f>MIN(10, (Table1[[#This Row],[Avg Fecal Coliform]]/600)*10)</f>
        <v>3.3000000000000003</v>
      </c>
      <c r="AE2005">
        <f>MIN(10, (Table1[[#This Row],[Avg Nitrate N + Nitrite N]]/10)*10)</f>
        <v>0.38500000000000001</v>
      </c>
      <c r="AF2005">
        <f>IF(OR(Table1[[#This Row],[Avg pH]]&lt;6.5,Table1[[#This Row],[Avg pH]]&gt;8.5),10,0)</f>
        <v>0</v>
      </c>
      <c r="AG2005">
        <f>MAX(0, 10-(2*Table1[[#This Row],[Avg Dissolved Oxygen]]))</f>
        <v>0</v>
      </c>
      <c r="AH2005">
        <f>(Table1[[#This Row],[Fecal Score]]*0.3) + (Table1[[#This Row],[BOD Score]]*0.25) + (Table1[[#This Row],[Nitrate Score]]*0.2) + (Table1[[#This Row],[pH Score]]*0.15) + (Table1[[#This Row],[Dissolved Oxygen Score]]*0.1)</f>
        <v>2.8482499999999997</v>
      </c>
      <c r="AI2005">
        <v>2021</v>
      </c>
    </row>
    <row r="2006" spans="1:35">
      <c r="A2006">
        <v>3202</v>
      </c>
      <c r="B2006" t="s">
        <v>75</v>
      </c>
      <c r="C2006" t="s">
        <v>1</v>
      </c>
      <c r="D2006" t="s">
        <v>56</v>
      </c>
      <c r="E2006">
        <v>26</v>
      </c>
      <c r="F2006">
        <v>28</v>
      </c>
      <c r="G2006">
        <f>(Table1[[#This Row],[Min Temperature]]+Table1[[#This Row],[Max Temperature]])/2</f>
        <v>27</v>
      </c>
      <c r="H2006">
        <v>3.5</v>
      </c>
      <c r="I2006">
        <v>5.5</v>
      </c>
      <c r="J2006">
        <f>(Table1[[#This Row],[Min Dissolved Oxygen]]+Table1[[#This Row],[Max Dissolved Oxygen]])/2</f>
        <v>4.5</v>
      </c>
      <c r="K2006">
        <v>7.3</v>
      </c>
      <c r="L2006">
        <v>8.5</v>
      </c>
      <c r="M2006">
        <f>(Table1[[#This Row],[Min pH]]+Table1[[#This Row],[Max pH]])/2</f>
        <v>7.9</v>
      </c>
      <c r="N2006">
        <v>430</v>
      </c>
      <c r="O2006">
        <v>779</v>
      </c>
      <c r="P2006">
        <f>(Table1[[#This Row],[Min Conductivity]]+Table1[[#This Row],[Max Conductivity]])/2</f>
        <v>604.5</v>
      </c>
      <c r="Q2006">
        <v>1.8</v>
      </c>
      <c r="R2006">
        <v>4.0999999999999996</v>
      </c>
      <c r="S2006">
        <f>(Table1[[#This Row],[Min BOD]]+Table1[[#This Row],[Max BOD]])/2</f>
        <v>2.9499999999999997</v>
      </c>
      <c r="T2006">
        <v>0.3</v>
      </c>
      <c r="U2006">
        <v>0.91</v>
      </c>
      <c r="V2006">
        <f>(Table1[[#This Row],[Min Nitrate N + Nitrite N]]+Table1[[#This Row],[Max Nitrate N + Nitrite N]])/2</f>
        <v>0.60499999999999998</v>
      </c>
      <c r="W2006">
        <v>130</v>
      </c>
      <c r="X2006">
        <v>350</v>
      </c>
      <c r="Y2006">
        <f>(Table1[[#This Row],[Min Fecal Coliform]]+Table1[[#This Row],[Max Fecal Coliform]])/2</f>
        <v>240</v>
      </c>
      <c r="Z2006">
        <v>240</v>
      </c>
      <c r="AA2006">
        <v>540</v>
      </c>
      <c r="AB2006">
        <f>(Table1[[#This Row],[Min Total Coliform]]+Table1[[#This Row],[Max Total Coliform]])/2</f>
        <v>390</v>
      </c>
      <c r="AC2006">
        <f>MIN(10, (Table1[[#This Row],[Avg BOD]]/4)*10)</f>
        <v>7.3749999999999991</v>
      </c>
      <c r="AD2006">
        <f>MIN(10, (Table1[[#This Row],[Avg Fecal Coliform]]/600)*10)</f>
        <v>4</v>
      </c>
      <c r="AE2006">
        <f>MIN(10, (Table1[[#This Row],[Avg Nitrate N + Nitrite N]]/10)*10)</f>
        <v>0.60499999999999998</v>
      </c>
      <c r="AF2006">
        <f>IF(OR(Table1[[#This Row],[Avg pH]]&lt;6.5,Table1[[#This Row],[Avg pH]]&gt;8.5),10,0)</f>
        <v>0</v>
      </c>
      <c r="AG2006">
        <f>MAX(0, 10-(2*Table1[[#This Row],[Avg Dissolved Oxygen]]))</f>
        <v>1</v>
      </c>
      <c r="AH2006">
        <f>(Table1[[#This Row],[Fecal Score]]*0.3) + (Table1[[#This Row],[BOD Score]]*0.25) + (Table1[[#This Row],[Nitrate Score]]*0.2) + (Table1[[#This Row],[pH Score]]*0.15) + (Table1[[#This Row],[Dissolved Oxygen Score]]*0.1)</f>
        <v>3.2647499999999998</v>
      </c>
      <c r="AI2006">
        <v>2021</v>
      </c>
    </row>
    <row r="2007" spans="1:35">
      <c r="A2007">
        <v>2079</v>
      </c>
      <c r="B2007" t="s">
        <v>77</v>
      </c>
      <c r="C2007" t="s">
        <v>8</v>
      </c>
      <c r="D2007" t="s">
        <v>56</v>
      </c>
      <c r="E2007">
        <v>28</v>
      </c>
      <c r="F2007">
        <v>31</v>
      </c>
      <c r="G2007">
        <f>(Table1[[#This Row],[Min Temperature]]+Table1[[#This Row],[Max Temperature]])/2</f>
        <v>29.5</v>
      </c>
      <c r="H2007">
        <v>7</v>
      </c>
      <c r="I2007">
        <v>7.8</v>
      </c>
      <c r="J2007">
        <f>(Table1[[#This Row],[Min Dissolved Oxygen]]+Table1[[#This Row],[Max Dissolved Oxygen]])/2</f>
        <v>7.4</v>
      </c>
      <c r="K2007">
        <v>7.5</v>
      </c>
      <c r="L2007">
        <v>8.4</v>
      </c>
      <c r="M2007">
        <f>(Table1[[#This Row],[Min pH]]+Table1[[#This Row],[Max pH]])/2</f>
        <v>7.95</v>
      </c>
      <c r="N2007">
        <v>369</v>
      </c>
      <c r="O2007">
        <v>564</v>
      </c>
      <c r="P2007">
        <f>(Table1[[#This Row],[Min Conductivity]]+Table1[[#This Row],[Max Conductivity]])/2</f>
        <v>466.5</v>
      </c>
      <c r="Q2007">
        <v>1</v>
      </c>
      <c r="R2007">
        <v>1.9</v>
      </c>
      <c r="S2007">
        <f>(Table1[[#This Row],[Min BOD]]+Table1[[#This Row],[Max BOD]])/2</f>
        <v>1.45</v>
      </c>
      <c r="T2007">
        <v>0.3</v>
      </c>
      <c r="U2007">
        <v>0.56999999999999995</v>
      </c>
      <c r="V2007">
        <f>(Table1[[#This Row],[Min Nitrate N + Nitrite N]]+Table1[[#This Row],[Max Nitrate N + Nitrite N]])/2</f>
        <v>0.43499999999999994</v>
      </c>
      <c r="W2007">
        <v>2</v>
      </c>
      <c r="X2007">
        <v>17</v>
      </c>
      <c r="Y2007">
        <f>(Table1[[#This Row],[Min Fecal Coliform]]+Table1[[#This Row],[Max Fecal Coliform]])/2</f>
        <v>9.5</v>
      </c>
      <c r="Z2007">
        <v>10</v>
      </c>
      <c r="AA2007">
        <v>120</v>
      </c>
      <c r="AB2007">
        <f>(Table1[[#This Row],[Min Total Coliform]]+Table1[[#This Row],[Max Total Coliform]])/2</f>
        <v>65</v>
      </c>
      <c r="AC2007">
        <f>MIN(10, (Table1[[#This Row],[Avg BOD]]/4)*10)</f>
        <v>3.625</v>
      </c>
      <c r="AD2007">
        <f>MIN(10, (Table1[[#This Row],[Avg Fecal Coliform]]/600)*10)</f>
        <v>0.15833333333333335</v>
      </c>
      <c r="AE2007">
        <f>MIN(10, (Table1[[#This Row],[Avg Nitrate N + Nitrite N]]/10)*10)</f>
        <v>0.43499999999999994</v>
      </c>
      <c r="AF2007">
        <f>IF(OR(Table1[[#This Row],[Avg pH]]&lt;6.5,Table1[[#This Row],[Avg pH]]&gt;8.5),10,0)</f>
        <v>0</v>
      </c>
      <c r="AG2007">
        <f>MAX(0, 10-(2*Table1[[#This Row],[Avg Dissolved Oxygen]]))</f>
        <v>0</v>
      </c>
      <c r="AH2007">
        <f>(Table1[[#This Row],[Fecal Score]]*0.3) + (Table1[[#This Row],[BOD Score]]*0.25) + (Table1[[#This Row],[Nitrate Score]]*0.2) + (Table1[[#This Row],[pH Score]]*0.15) + (Table1[[#This Row],[Dissolved Oxygen Score]]*0.1)</f>
        <v>1.0407500000000001</v>
      </c>
      <c r="AI2007">
        <v>2021</v>
      </c>
    </row>
    <row r="2008" spans="1:35">
      <c r="A2008">
        <v>1979</v>
      </c>
      <c r="B2008" t="s">
        <v>76</v>
      </c>
      <c r="C2008" t="s">
        <v>8</v>
      </c>
      <c r="D2008" t="s">
        <v>56</v>
      </c>
      <c r="E2008">
        <v>20</v>
      </c>
      <c r="F2008">
        <v>30</v>
      </c>
      <c r="G2008">
        <f>(Table1[[#This Row],[Min Temperature]]+Table1[[#This Row],[Max Temperature]])/2</f>
        <v>25</v>
      </c>
      <c r="H2008">
        <v>5.4</v>
      </c>
      <c r="I2008">
        <v>8.1999999999999993</v>
      </c>
      <c r="J2008">
        <f>(Table1[[#This Row],[Min Dissolved Oxygen]]+Table1[[#This Row],[Max Dissolved Oxygen]])/2</f>
        <v>6.8</v>
      </c>
      <c r="K2008">
        <v>7.3</v>
      </c>
      <c r="L2008">
        <v>8.4</v>
      </c>
      <c r="M2008">
        <f>(Table1[[#This Row],[Min pH]]+Table1[[#This Row],[Max pH]])/2</f>
        <v>7.85</v>
      </c>
      <c r="N2008">
        <v>413</v>
      </c>
      <c r="O2008">
        <v>1038</v>
      </c>
      <c r="P2008">
        <f>(Table1[[#This Row],[Min Conductivity]]+Table1[[#This Row],[Max Conductivity]])/2</f>
        <v>725.5</v>
      </c>
      <c r="Q2008">
        <v>1</v>
      </c>
      <c r="R2008">
        <v>2.5</v>
      </c>
      <c r="S2008">
        <f>(Table1[[#This Row],[Min BOD]]+Table1[[#This Row],[Max BOD]])/2</f>
        <v>1.75</v>
      </c>
      <c r="T2008">
        <v>0.04</v>
      </c>
      <c r="U2008">
        <v>0.32</v>
      </c>
      <c r="V2008">
        <f>(Table1[[#This Row],[Min Nitrate N + Nitrite N]]+Table1[[#This Row],[Max Nitrate N + Nitrite N]])/2</f>
        <v>0.18</v>
      </c>
      <c r="W2008">
        <v>2</v>
      </c>
      <c r="X2008">
        <v>110</v>
      </c>
      <c r="Y2008">
        <f>(Table1[[#This Row],[Min Fecal Coliform]]+Table1[[#This Row],[Max Fecal Coliform]])/2</f>
        <v>56</v>
      </c>
      <c r="Z2008">
        <v>27</v>
      </c>
      <c r="AA2008">
        <v>280</v>
      </c>
      <c r="AB2008">
        <f>(Table1[[#This Row],[Min Total Coliform]]+Table1[[#This Row],[Max Total Coliform]])/2</f>
        <v>153.5</v>
      </c>
      <c r="AC2008">
        <f>MIN(10, (Table1[[#This Row],[Avg BOD]]/4)*10)</f>
        <v>4.375</v>
      </c>
      <c r="AD2008">
        <f>MIN(10, (Table1[[#This Row],[Avg Fecal Coliform]]/600)*10)</f>
        <v>0.93333333333333335</v>
      </c>
      <c r="AE2008">
        <f>MIN(10, (Table1[[#This Row],[Avg Nitrate N + Nitrite N]]/10)*10)</f>
        <v>0.18</v>
      </c>
      <c r="AF2008">
        <f>IF(OR(Table1[[#This Row],[Avg pH]]&lt;6.5,Table1[[#This Row],[Avg pH]]&gt;8.5),10,0)</f>
        <v>0</v>
      </c>
      <c r="AG2008">
        <f>MAX(0, 10-(2*Table1[[#This Row],[Avg Dissolved Oxygen]]))</f>
        <v>0</v>
      </c>
      <c r="AH2008">
        <f>(Table1[[#This Row],[Fecal Score]]*0.3) + (Table1[[#This Row],[BOD Score]]*0.25) + (Table1[[#This Row],[Nitrate Score]]*0.2) + (Table1[[#This Row],[pH Score]]*0.15) + (Table1[[#This Row],[Dissolved Oxygen Score]]*0.1)</f>
        <v>1.4097500000000001</v>
      </c>
      <c r="AI2008">
        <v>2021</v>
      </c>
    </row>
    <row r="2009" spans="1:35">
      <c r="A2009">
        <v>1971</v>
      </c>
      <c r="B2009" t="s">
        <v>78</v>
      </c>
      <c r="C2009" t="s">
        <v>35</v>
      </c>
      <c r="D2009" t="s">
        <v>56</v>
      </c>
      <c r="E2009">
        <v>22</v>
      </c>
      <c r="F2009">
        <v>35</v>
      </c>
      <c r="G2009">
        <f>(Table1[[#This Row],[Min Temperature]]+Table1[[#This Row],[Max Temperature]])/2</f>
        <v>28.5</v>
      </c>
      <c r="H2009">
        <v>2.6</v>
      </c>
      <c r="I2009">
        <v>7.7</v>
      </c>
      <c r="J2009">
        <f>(Table1[[#This Row],[Min Dissolved Oxygen]]+Table1[[#This Row],[Max Dissolved Oxygen]])/2</f>
        <v>5.15</v>
      </c>
      <c r="K2009">
        <v>7.1</v>
      </c>
      <c r="L2009">
        <v>8.5</v>
      </c>
      <c r="M2009">
        <f>(Table1[[#This Row],[Min pH]]+Table1[[#This Row],[Max pH]])/2</f>
        <v>7.8</v>
      </c>
      <c r="N2009">
        <v>440</v>
      </c>
      <c r="O2009">
        <v>1360</v>
      </c>
      <c r="P2009">
        <f>(Table1[[#This Row],[Min Conductivity]]+Table1[[#This Row],[Max Conductivity]])/2</f>
        <v>900</v>
      </c>
      <c r="Q2009">
        <v>8</v>
      </c>
      <c r="R2009">
        <v>29</v>
      </c>
      <c r="S2009">
        <f>(Table1[[#This Row],[Min BOD]]+Table1[[#This Row],[Max BOD]])/2</f>
        <v>18.5</v>
      </c>
      <c r="T2009">
        <v>0.32</v>
      </c>
      <c r="U2009">
        <v>1.04</v>
      </c>
      <c r="V2009">
        <f>(Table1[[#This Row],[Min Nitrate N + Nitrite N]]+Table1[[#This Row],[Max Nitrate N + Nitrite N]])/2</f>
        <v>0.68</v>
      </c>
      <c r="W2009">
        <v>6</v>
      </c>
      <c r="X2009">
        <v>540</v>
      </c>
      <c r="Y2009">
        <f>(Table1[[#This Row],[Min Fecal Coliform]]+Table1[[#This Row],[Max Fecal Coliform]])/2</f>
        <v>273</v>
      </c>
      <c r="Z2009">
        <v>50</v>
      </c>
      <c r="AA2009">
        <v>920</v>
      </c>
      <c r="AB2009">
        <f>(Table1[[#This Row],[Min Total Coliform]]+Table1[[#This Row],[Max Total Coliform]])/2</f>
        <v>485</v>
      </c>
      <c r="AC2009">
        <f>MIN(10, (Table1[[#This Row],[Avg BOD]]/4)*10)</f>
        <v>10</v>
      </c>
      <c r="AD2009">
        <f>MIN(10, (Table1[[#This Row],[Avg Fecal Coliform]]/600)*10)</f>
        <v>4.55</v>
      </c>
      <c r="AE2009">
        <f>MIN(10, (Table1[[#This Row],[Avg Nitrate N + Nitrite N]]/10)*10)</f>
        <v>0.68</v>
      </c>
      <c r="AF2009">
        <f>IF(OR(Table1[[#This Row],[Avg pH]]&lt;6.5,Table1[[#This Row],[Avg pH]]&gt;8.5),10,0)</f>
        <v>0</v>
      </c>
      <c r="AG2009">
        <f>MAX(0, 10-(2*Table1[[#This Row],[Avg Dissolved Oxygen]]))</f>
        <v>0</v>
      </c>
      <c r="AH2009">
        <f>(Table1[[#This Row],[Fecal Score]]*0.3) + (Table1[[#This Row],[BOD Score]]*0.25) + (Table1[[#This Row],[Nitrate Score]]*0.2) + (Table1[[#This Row],[pH Score]]*0.15) + (Table1[[#This Row],[Dissolved Oxygen Score]]*0.1)</f>
        <v>4.0010000000000003</v>
      </c>
      <c r="AI2009">
        <v>2021</v>
      </c>
    </row>
    <row r="2010" spans="1:35">
      <c r="A2010">
        <v>1349</v>
      </c>
      <c r="B2010" t="s">
        <v>534</v>
      </c>
      <c r="C2010" t="s">
        <v>1</v>
      </c>
      <c r="D2010" t="s">
        <v>80</v>
      </c>
      <c r="E2010">
        <v>21.8051863857374</v>
      </c>
      <c r="F2010">
        <v>28.374716369529999</v>
      </c>
      <c r="G2010">
        <f>(Table1[[#This Row],[Min Temperature]]+Table1[[#This Row],[Max Temperature]])/2</f>
        <v>25.0899513776337</v>
      </c>
      <c r="H2010">
        <v>6.2</v>
      </c>
      <c r="I2010">
        <v>7.8</v>
      </c>
      <c r="J2010">
        <f>(Table1[[#This Row],[Min Dissolved Oxygen]]+Table1[[#This Row],[Max Dissolved Oxygen]])/2</f>
        <v>7</v>
      </c>
      <c r="K2010">
        <v>7.2</v>
      </c>
      <c r="L2010">
        <v>8</v>
      </c>
      <c r="M2010">
        <f>(Table1[[#This Row],[Min pH]]+Table1[[#This Row],[Max pH]])/2</f>
        <v>7.6</v>
      </c>
      <c r="N2010">
        <v>289</v>
      </c>
      <c r="O2010">
        <v>812</v>
      </c>
      <c r="P2010">
        <f>(Table1[[#This Row],[Min Conductivity]]+Table1[[#This Row],[Max Conductivity]])/2</f>
        <v>550.5</v>
      </c>
      <c r="Q2010">
        <v>3.5</v>
      </c>
      <c r="R2010">
        <v>4.5</v>
      </c>
      <c r="S2010">
        <f>(Table1[[#This Row],[Min BOD]]+Table1[[#This Row],[Max BOD]])/2</f>
        <v>4</v>
      </c>
      <c r="T2010">
        <v>0.14000000000000001</v>
      </c>
      <c r="U2010">
        <v>2.84</v>
      </c>
      <c r="V2010">
        <f>(Table1[[#This Row],[Min Nitrate N + Nitrite N]]+Table1[[#This Row],[Max Nitrate N + Nitrite N]])/2</f>
        <v>1.49</v>
      </c>
      <c r="W2010">
        <v>100</v>
      </c>
      <c r="X2010">
        <v>14100</v>
      </c>
      <c r="Y2010">
        <f>(Table1[[#This Row],[Min Fecal Coliform]]+Table1[[#This Row],[Max Fecal Coliform]])/2</f>
        <v>7100</v>
      </c>
      <c r="Z2010">
        <v>100</v>
      </c>
      <c r="AA2010">
        <v>34800</v>
      </c>
      <c r="AB2010">
        <f>(Table1[[#This Row],[Min Total Coliform]]+Table1[[#This Row],[Max Total Coliform]])/2</f>
        <v>17450</v>
      </c>
      <c r="AC2010">
        <f>MIN(10, (Table1[[#This Row],[Avg BOD]]/4)*10)</f>
        <v>10</v>
      </c>
      <c r="AD2010">
        <f>MIN(10, (Table1[[#This Row],[Avg Fecal Coliform]]/600)*10)</f>
        <v>10</v>
      </c>
      <c r="AE2010">
        <f>MIN(10, (Table1[[#This Row],[Avg Nitrate N + Nitrite N]]/10)*10)</f>
        <v>1.49</v>
      </c>
      <c r="AF2010">
        <f>IF(OR(Table1[[#This Row],[Avg pH]]&lt;6.5,Table1[[#This Row],[Avg pH]]&gt;8.5),10,0)</f>
        <v>0</v>
      </c>
      <c r="AG2010">
        <f>MAX(0, 10-(2*Table1[[#This Row],[Avg Dissolved Oxygen]]))</f>
        <v>0</v>
      </c>
      <c r="AH2010">
        <f>(Table1[[#This Row],[Fecal Score]]*0.3) + (Table1[[#This Row],[BOD Score]]*0.25) + (Table1[[#This Row],[Nitrate Score]]*0.2) + (Table1[[#This Row],[pH Score]]*0.15) + (Table1[[#This Row],[Dissolved Oxygen Score]]*0.1)</f>
        <v>5.798</v>
      </c>
      <c r="AI2010">
        <v>2021</v>
      </c>
    </row>
    <row r="2011" spans="1:35">
      <c r="A2011">
        <v>1392</v>
      </c>
      <c r="B2011" t="s">
        <v>535</v>
      </c>
      <c r="C2011" t="s">
        <v>1</v>
      </c>
      <c r="D2011" t="s">
        <v>80</v>
      </c>
      <c r="E2011">
        <v>21.8051863857374</v>
      </c>
      <c r="F2011">
        <v>28.374716369529999</v>
      </c>
      <c r="G2011">
        <f>(Table1[[#This Row],[Min Temperature]]+Table1[[#This Row],[Max Temperature]])/2</f>
        <v>25.0899513776337</v>
      </c>
      <c r="H2011">
        <v>3.9</v>
      </c>
      <c r="I2011">
        <v>7.2</v>
      </c>
      <c r="J2011">
        <f>(Table1[[#This Row],[Min Dissolved Oxygen]]+Table1[[#This Row],[Max Dissolved Oxygen]])/2</f>
        <v>5.55</v>
      </c>
      <c r="K2011">
        <v>7.6</v>
      </c>
      <c r="L2011">
        <v>8.1999999999999993</v>
      </c>
      <c r="M2011">
        <f>(Table1[[#This Row],[Min pH]]+Table1[[#This Row],[Max pH]])/2</f>
        <v>7.8999999999999995</v>
      </c>
      <c r="N2011">
        <v>329</v>
      </c>
      <c r="O2011">
        <v>488</v>
      </c>
      <c r="P2011">
        <f>(Table1[[#This Row],[Min Conductivity]]+Table1[[#This Row],[Max Conductivity]])/2</f>
        <v>408.5</v>
      </c>
      <c r="Q2011">
        <v>3.2</v>
      </c>
      <c r="R2011">
        <v>4.8</v>
      </c>
      <c r="S2011">
        <f>(Table1[[#This Row],[Min BOD]]+Table1[[#This Row],[Max BOD]])/2</f>
        <v>4</v>
      </c>
      <c r="T2011">
        <v>0.3</v>
      </c>
      <c r="U2011">
        <v>0.88</v>
      </c>
      <c r="V2011">
        <f>(Table1[[#This Row],[Min Nitrate N + Nitrite N]]+Table1[[#This Row],[Max Nitrate N + Nitrite N]])/2</f>
        <v>0.59</v>
      </c>
      <c r="W2011">
        <v>400</v>
      </c>
      <c r="X2011">
        <v>4800</v>
      </c>
      <c r="Y2011">
        <f>(Table1[[#This Row],[Min Fecal Coliform]]+Table1[[#This Row],[Max Fecal Coliform]])/2</f>
        <v>2600</v>
      </c>
      <c r="Z2011">
        <v>100</v>
      </c>
      <c r="AA2011">
        <v>12000</v>
      </c>
      <c r="AB2011">
        <f>(Table1[[#This Row],[Min Total Coliform]]+Table1[[#This Row],[Max Total Coliform]])/2</f>
        <v>6050</v>
      </c>
      <c r="AC2011">
        <f>MIN(10, (Table1[[#This Row],[Avg BOD]]/4)*10)</f>
        <v>10</v>
      </c>
      <c r="AD2011">
        <f>MIN(10, (Table1[[#This Row],[Avg Fecal Coliform]]/600)*10)</f>
        <v>10</v>
      </c>
      <c r="AE2011">
        <f>MIN(10, (Table1[[#This Row],[Avg Nitrate N + Nitrite N]]/10)*10)</f>
        <v>0.59</v>
      </c>
      <c r="AF2011">
        <f>IF(OR(Table1[[#This Row],[Avg pH]]&lt;6.5,Table1[[#This Row],[Avg pH]]&gt;8.5),10,0)</f>
        <v>0</v>
      </c>
      <c r="AG2011">
        <f>MAX(0, 10-(2*Table1[[#This Row],[Avg Dissolved Oxygen]]))</f>
        <v>0</v>
      </c>
      <c r="AH2011">
        <f>(Table1[[#This Row],[Fecal Score]]*0.3) + (Table1[[#This Row],[BOD Score]]*0.25) + (Table1[[#This Row],[Nitrate Score]]*0.2) + (Table1[[#This Row],[pH Score]]*0.15) + (Table1[[#This Row],[Dissolved Oxygen Score]]*0.1)</f>
        <v>5.6180000000000003</v>
      </c>
      <c r="AI2011">
        <v>2021</v>
      </c>
    </row>
    <row r="2012" spans="1:35">
      <c r="A2012">
        <v>3033</v>
      </c>
      <c r="B2012" t="s">
        <v>422</v>
      </c>
      <c r="C2012" t="s">
        <v>1</v>
      </c>
      <c r="D2012" t="s">
        <v>80</v>
      </c>
      <c r="E2012">
        <v>20.399999999999999</v>
      </c>
      <c r="F2012">
        <v>32</v>
      </c>
      <c r="G2012">
        <f>(Table1[[#This Row],[Min Temperature]]+Table1[[#This Row],[Max Temperature]])/2</f>
        <v>26.2</v>
      </c>
      <c r="H2012">
        <v>6.5</v>
      </c>
      <c r="I2012">
        <v>7.2</v>
      </c>
      <c r="J2012">
        <f>(Table1[[#This Row],[Min Dissolved Oxygen]]+Table1[[#This Row],[Max Dissolved Oxygen]])/2</f>
        <v>6.85</v>
      </c>
      <c r="K2012">
        <v>7</v>
      </c>
      <c r="L2012">
        <v>7.9</v>
      </c>
      <c r="M2012">
        <f>(Table1[[#This Row],[Min pH]]+Table1[[#This Row],[Max pH]])/2</f>
        <v>7.45</v>
      </c>
      <c r="N2012">
        <v>860</v>
      </c>
      <c r="O2012">
        <v>1360</v>
      </c>
      <c r="P2012">
        <f>(Table1[[#This Row],[Min Conductivity]]+Table1[[#This Row],[Max Conductivity]])/2</f>
        <v>1110</v>
      </c>
      <c r="Q2012">
        <v>4</v>
      </c>
      <c r="R2012">
        <v>9</v>
      </c>
      <c r="S2012">
        <f>(Table1[[#This Row],[Min BOD]]+Table1[[#This Row],[Max BOD]])/2</f>
        <v>6.5</v>
      </c>
      <c r="T2012">
        <v>0.8</v>
      </c>
      <c r="U2012">
        <v>3.2</v>
      </c>
      <c r="V2012">
        <f>(Table1[[#This Row],[Min Nitrate N + Nitrite N]]+Table1[[#This Row],[Max Nitrate N + Nitrite N]])/2</f>
        <v>2</v>
      </c>
      <c r="W2012">
        <v>6600</v>
      </c>
      <c r="X2012">
        <v>39000</v>
      </c>
      <c r="Y2012">
        <f>(Table1[[#This Row],[Min Fecal Coliform]]+Table1[[#This Row],[Max Fecal Coliform]])/2</f>
        <v>22800</v>
      </c>
      <c r="Z2012">
        <v>32000</v>
      </c>
      <c r="AA2012">
        <v>110000</v>
      </c>
      <c r="AB2012">
        <f>(Table1[[#This Row],[Min Total Coliform]]+Table1[[#This Row],[Max Total Coliform]])/2</f>
        <v>71000</v>
      </c>
      <c r="AC2012">
        <f>MIN(10, (Table1[[#This Row],[Avg BOD]]/4)*10)</f>
        <v>10</v>
      </c>
      <c r="AD2012">
        <f>MIN(10, (Table1[[#This Row],[Avg Fecal Coliform]]/600)*10)</f>
        <v>10</v>
      </c>
      <c r="AE2012">
        <f>MIN(10, (Table1[[#This Row],[Avg Nitrate N + Nitrite N]]/10)*10)</f>
        <v>2</v>
      </c>
      <c r="AF2012">
        <f>IF(OR(Table1[[#This Row],[Avg pH]]&lt;6.5,Table1[[#This Row],[Avg pH]]&gt;8.5),10,0)</f>
        <v>0</v>
      </c>
      <c r="AG2012">
        <f>MAX(0, 10-(2*Table1[[#This Row],[Avg Dissolved Oxygen]]))</f>
        <v>0</v>
      </c>
      <c r="AH2012">
        <f>(Table1[[#This Row],[Fecal Score]]*0.3) + (Table1[[#This Row],[BOD Score]]*0.25) + (Table1[[#This Row],[Nitrate Score]]*0.2) + (Table1[[#This Row],[pH Score]]*0.15) + (Table1[[#This Row],[Dissolved Oxygen Score]]*0.1)</f>
        <v>5.9</v>
      </c>
      <c r="AI2012">
        <v>2021</v>
      </c>
    </row>
    <row r="2013" spans="1:35">
      <c r="A2013">
        <v>4857</v>
      </c>
      <c r="B2013" t="s">
        <v>761</v>
      </c>
      <c r="C2013" t="s">
        <v>8</v>
      </c>
      <c r="D2013" t="s">
        <v>80</v>
      </c>
      <c r="E2013">
        <v>21.8051863857374</v>
      </c>
      <c r="F2013">
        <v>28.374716369529999</v>
      </c>
      <c r="G2013">
        <f>(Table1[[#This Row],[Min Temperature]]+Table1[[#This Row],[Max Temperature]])/2</f>
        <v>25.0899513776337</v>
      </c>
      <c r="H2013">
        <v>6.3</v>
      </c>
      <c r="I2013">
        <v>8</v>
      </c>
      <c r="J2013">
        <f>(Table1[[#This Row],[Min Dissolved Oxygen]]+Table1[[#This Row],[Max Dissolved Oxygen]])/2</f>
        <v>7.15</v>
      </c>
      <c r="K2013">
        <v>7</v>
      </c>
      <c r="L2013">
        <v>7.8</v>
      </c>
      <c r="M2013">
        <f>(Table1[[#This Row],[Min pH]]+Table1[[#This Row],[Max pH]])/2</f>
        <v>7.4</v>
      </c>
      <c r="N2013">
        <v>280</v>
      </c>
      <c r="O2013">
        <v>785</v>
      </c>
      <c r="P2013">
        <f>(Table1[[#This Row],[Min Conductivity]]+Table1[[#This Row],[Max Conductivity]])/2</f>
        <v>532.5</v>
      </c>
      <c r="Q2013">
        <v>3.4</v>
      </c>
      <c r="R2013">
        <v>4.5999999999999996</v>
      </c>
      <c r="S2013">
        <f>(Table1[[#This Row],[Min BOD]]+Table1[[#This Row],[Max BOD]])/2</f>
        <v>4</v>
      </c>
      <c r="T2013">
        <v>0.18</v>
      </c>
      <c r="U2013">
        <v>0.3</v>
      </c>
      <c r="V2013">
        <f>(Table1[[#This Row],[Min Nitrate N + Nitrite N]]+Table1[[#This Row],[Max Nitrate N + Nitrite N]])/2</f>
        <v>0.24</v>
      </c>
      <c r="W2013">
        <v>100</v>
      </c>
      <c r="X2013">
        <v>11800</v>
      </c>
      <c r="Y2013">
        <f>(Table1[[#This Row],[Min Fecal Coliform]]+Table1[[#This Row],[Max Fecal Coliform]])/2</f>
        <v>5950</v>
      </c>
      <c r="Z2013">
        <v>100</v>
      </c>
      <c r="AA2013">
        <v>24000</v>
      </c>
      <c r="AB2013">
        <f>(Table1[[#This Row],[Min Total Coliform]]+Table1[[#This Row],[Max Total Coliform]])/2</f>
        <v>12050</v>
      </c>
      <c r="AC2013">
        <f>MIN(10, (Table1[[#This Row],[Avg BOD]]/4)*10)</f>
        <v>10</v>
      </c>
      <c r="AD2013">
        <f>MIN(10, (Table1[[#This Row],[Avg Fecal Coliform]]/600)*10)</f>
        <v>10</v>
      </c>
      <c r="AE2013">
        <f>MIN(10, (Table1[[#This Row],[Avg Nitrate N + Nitrite N]]/10)*10)</f>
        <v>0.24</v>
      </c>
      <c r="AF2013">
        <f>IF(OR(Table1[[#This Row],[Avg pH]]&lt;6.5,Table1[[#This Row],[Avg pH]]&gt;8.5),10,0)</f>
        <v>0</v>
      </c>
      <c r="AG2013">
        <f>MAX(0, 10-(2*Table1[[#This Row],[Avg Dissolved Oxygen]]))</f>
        <v>0</v>
      </c>
      <c r="AH2013">
        <f>(Table1[[#This Row],[Fecal Score]]*0.3) + (Table1[[#This Row],[BOD Score]]*0.25) + (Table1[[#This Row],[Nitrate Score]]*0.2) + (Table1[[#This Row],[pH Score]]*0.15) + (Table1[[#This Row],[Dissolved Oxygen Score]]*0.1)</f>
        <v>5.548</v>
      </c>
      <c r="AI2013">
        <v>2021</v>
      </c>
    </row>
    <row r="2014" spans="1:35">
      <c r="A2014">
        <v>1291</v>
      </c>
      <c r="B2014" t="s">
        <v>536</v>
      </c>
      <c r="C2014" t="s">
        <v>1</v>
      </c>
      <c r="D2014" t="s">
        <v>82</v>
      </c>
      <c r="E2014">
        <v>14</v>
      </c>
      <c r="F2014">
        <v>23</v>
      </c>
      <c r="G2014">
        <f>(Table1[[#This Row],[Min Temperature]]+Table1[[#This Row],[Max Temperature]])/2</f>
        <v>18.5</v>
      </c>
      <c r="H2014">
        <v>8.4</v>
      </c>
      <c r="I2014">
        <v>9.6999999999999993</v>
      </c>
      <c r="J2014">
        <f>(Table1[[#This Row],[Min Dissolved Oxygen]]+Table1[[#This Row],[Max Dissolved Oxygen]])/2</f>
        <v>9.0500000000000007</v>
      </c>
      <c r="K2014">
        <v>7.2</v>
      </c>
      <c r="L2014">
        <v>8</v>
      </c>
      <c r="M2014">
        <f>(Table1[[#This Row],[Min pH]]+Table1[[#This Row],[Max pH]])/2</f>
        <v>7.6</v>
      </c>
      <c r="N2014">
        <v>187</v>
      </c>
      <c r="O2014">
        <v>380</v>
      </c>
      <c r="P2014">
        <f>(Table1[[#This Row],[Min Conductivity]]+Table1[[#This Row],[Max Conductivity]])/2</f>
        <v>283.5</v>
      </c>
      <c r="Q2014">
        <v>1</v>
      </c>
      <c r="R2014">
        <v>1</v>
      </c>
      <c r="S2014">
        <f>(Table1[[#This Row],[Min BOD]]+Table1[[#This Row],[Max BOD]])/2</f>
        <v>1</v>
      </c>
      <c r="T2014">
        <v>0.32</v>
      </c>
      <c r="U2014">
        <v>2.14</v>
      </c>
      <c r="V2014">
        <f>(Table1[[#This Row],[Min Nitrate N + Nitrite N]]+Table1[[#This Row],[Max Nitrate N + Nitrite N]])/2</f>
        <v>1.23</v>
      </c>
      <c r="W2014">
        <v>94</v>
      </c>
      <c r="X2014">
        <v>540</v>
      </c>
      <c r="Y2014">
        <f>(Table1[[#This Row],[Min Fecal Coliform]]+Table1[[#This Row],[Max Fecal Coliform]])/2</f>
        <v>317</v>
      </c>
      <c r="Z2014">
        <v>280</v>
      </c>
      <c r="AA2014">
        <v>1600</v>
      </c>
      <c r="AB2014">
        <f>(Table1[[#This Row],[Min Total Coliform]]+Table1[[#This Row],[Max Total Coliform]])/2</f>
        <v>940</v>
      </c>
      <c r="AC2014">
        <f>MIN(10, (Table1[[#This Row],[Avg BOD]]/4)*10)</f>
        <v>2.5</v>
      </c>
      <c r="AD2014">
        <f>MIN(10, (Table1[[#This Row],[Avg Fecal Coliform]]/600)*10)</f>
        <v>5.2833333333333332</v>
      </c>
      <c r="AE2014">
        <f>MIN(10, (Table1[[#This Row],[Avg Nitrate N + Nitrite N]]/10)*10)</f>
        <v>1.23</v>
      </c>
      <c r="AF2014">
        <f>IF(OR(Table1[[#This Row],[Avg pH]]&lt;6.5,Table1[[#This Row],[Avg pH]]&gt;8.5),10,0)</f>
        <v>0</v>
      </c>
      <c r="AG2014">
        <f>MAX(0, 10-(2*Table1[[#This Row],[Avg Dissolved Oxygen]]))</f>
        <v>0</v>
      </c>
      <c r="AH2014">
        <f>(Table1[[#This Row],[Fecal Score]]*0.3) + (Table1[[#This Row],[BOD Score]]*0.25) + (Table1[[#This Row],[Nitrate Score]]*0.2) + (Table1[[#This Row],[pH Score]]*0.15) + (Table1[[#This Row],[Dissolved Oxygen Score]]*0.1)</f>
        <v>2.456</v>
      </c>
      <c r="AI2014">
        <v>2021</v>
      </c>
    </row>
    <row r="2015" spans="1:35">
      <c r="A2015">
        <v>2650</v>
      </c>
      <c r="B2015" t="s">
        <v>86</v>
      </c>
      <c r="C2015" t="s">
        <v>1</v>
      </c>
      <c r="D2015" t="s">
        <v>82</v>
      </c>
      <c r="E2015">
        <v>4</v>
      </c>
      <c r="F2015">
        <v>17</v>
      </c>
      <c r="G2015">
        <f>(Table1[[#This Row],[Min Temperature]]+Table1[[#This Row],[Max Temperature]])/2</f>
        <v>10.5</v>
      </c>
      <c r="H2015">
        <v>5.7</v>
      </c>
      <c r="I2015">
        <v>7.1</v>
      </c>
      <c r="J2015">
        <f>(Table1[[#This Row],[Min Dissolved Oxygen]]+Table1[[#This Row],[Max Dissolved Oxygen]])/2</f>
        <v>6.4</v>
      </c>
      <c r="K2015">
        <v>6.1</v>
      </c>
      <c r="L2015">
        <v>7.7</v>
      </c>
      <c r="M2015">
        <f>(Table1[[#This Row],[Min pH]]+Table1[[#This Row],[Max pH]])/2</f>
        <v>6.9</v>
      </c>
      <c r="N2015">
        <v>62</v>
      </c>
      <c r="O2015">
        <v>113</v>
      </c>
      <c r="P2015">
        <f>(Table1[[#This Row],[Min Conductivity]]+Table1[[#This Row],[Max Conductivity]])/2</f>
        <v>87.5</v>
      </c>
      <c r="Q2015">
        <v>1</v>
      </c>
      <c r="R2015">
        <v>2</v>
      </c>
      <c r="S2015">
        <f>(Table1[[#This Row],[Min BOD]]+Table1[[#This Row],[Max BOD]])/2</f>
        <v>1.5</v>
      </c>
      <c r="T2015">
        <v>0.3</v>
      </c>
      <c r="U2015">
        <v>1.9</v>
      </c>
      <c r="V2015">
        <f>(Table1[[#This Row],[Min Nitrate N + Nitrite N]]+Table1[[#This Row],[Max Nitrate N + Nitrite N]])/2</f>
        <v>1.0999999999999999</v>
      </c>
      <c r="W2015">
        <v>2</v>
      </c>
      <c r="X2015">
        <v>2</v>
      </c>
      <c r="Y2015">
        <f>(Table1[[#This Row],[Min Fecal Coliform]]+Table1[[#This Row],[Max Fecal Coliform]])/2</f>
        <v>2</v>
      </c>
      <c r="Z2015">
        <v>31</v>
      </c>
      <c r="AA2015">
        <v>84</v>
      </c>
      <c r="AB2015">
        <f>(Table1[[#This Row],[Min Total Coliform]]+Table1[[#This Row],[Max Total Coliform]])/2</f>
        <v>57.5</v>
      </c>
      <c r="AC2015">
        <f>MIN(10, (Table1[[#This Row],[Avg BOD]]/4)*10)</f>
        <v>3.75</v>
      </c>
      <c r="AD2015">
        <f>MIN(10, (Table1[[#This Row],[Avg Fecal Coliform]]/600)*10)</f>
        <v>3.3333333333333333E-2</v>
      </c>
      <c r="AE2015">
        <f>MIN(10, (Table1[[#This Row],[Avg Nitrate N + Nitrite N]]/10)*10)</f>
        <v>1.0999999999999999</v>
      </c>
      <c r="AF2015">
        <f>IF(OR(Table1[[#This Row],[Avg pH]]&lt;6.5,Table1[[#This Row],[Avg pH]]&gt;8.5),10,0)</f>
        <v>0</v>
      </c>
      <c r="AG2015">
        <f>MAX(0, 10-(2*Table1[[#This Row],[Avg Dissolved Oxygen]]))</f>
        <v>0</v>
      </c>
      <c r="AH2015">
        <f>(Table1[[#This Row],[Fecal Score]]*0.3) + (Table1[[#This Row],[BOD Score]]*0.25) + (Table1[[#This Row],[Nitrate Score]]*0.2) + (Table1[[#This Row],[pH Score]]*0.15) + (Table1[[#This Row],[Dissolved Oxygen Score]]*0.1)</f>
        <v>1.1675</v>
      </c>
      <c r="AI2015">
        <v>2021</v>
      </c>
    </row>
    <row r="2016" spans="1:35">
      <c r="A2016">
        <v>1292</v>
      </c>
      <c r="B2016" t="s">
        <v>537</v>
      </c>
      <c r="C2016" t="s">
        <v>1</v>
      </c>
      <c r="D2016" t="s">
        <v>82</v>
      </c>
      <c r="E2016">
        <v>13</v>
      </c>
      <c r="F2016">
        <v>26</v>
      </c>
      <c r="G2016">
        <f>(Table1[[#This Row],[Min Temperature]]+Table1[[#This Row],[Max Temperature]])/2</f>
        <v>19.5</v>
      </c>
      <c r="H2016">
        <v>6</v>
      </c>
      <c r="I2016">
        <v>9.1999999999999993</v>
      </c>
      <c r="J2016">
        <f>(Table1[[#This Row],[Min Dissolved Oxygen]]+Table1[[#This Row],[Max Dissolved Oxygen]])/2</f>
        <v>7.6</v>
      </c>
      <c r="K2016">
        <v>7.1</v>
      </c>
      <c r="L2016">
        <v>8.1999999999999993</v>
      </c>
      <c r="M2016">
        <f>(Table1[[#This Row],[Min pH]]+Table1[[#This Row],[Max pH]])/2</f>
        <v>7.6499999999999995</v>
      </c>
      <c r="N2016">
        <v>109</v>
      </c>
      <c r="O2016">
        <v>225</v>
      </c>
      <c r="P2016">
        <f>(Table1[[#This Row],[Min Conductivity]]+Table1[[#This Row],[Max Conductivity]])/2</f>
        <v>167</v>
      </c>
      <c r="Q2016">
        <v>1</v>
      </c>
      <c r="R2016">
        <v>1</v>
      </c>
      <c r="S2016">
        <f>(Table1[[#This Row],[Min BOD]]+Table1[[#This Row],[Max BOD]])/2</f>
        <v>1</v>
      </c>
      <c r="T2016">
        <v>0.3</v>
      </c>
      <c r="U2016">
        <v>1.2</v>
      </c>
      <c r="V2016">
        <f>(Table1[[#This Row],[Min Nitrate N + Nitrite N]]+Table1[[#This Row],[Max Nitrate N + Nitrite N]])/2</f>
        <v>0.75</v>
      </c>
      <c r="W2016">
        <v>2</v>
      </c>
      <c r="X2016">
        <v>2</v>
      </c>
      <c r="Y2016">
        <f>(Table1[[#This Row],[Min Fecal Coliform]]+Table1[[#This Row],[Max Fecal Coliform]])/2</f>
        <v>2</v>
      </c>
      <c r="Z2016">
        <v>25</v>
      </c>
      <c r="AA2016">
        <v>63</v>
      </c>
      <c r="AB2016">
        <f>(Table1[[#This Row],[Min Total Coliform]]+Table1[[#This Row],[Max Total Coliform]])/2</f>
        <v>44</v>
      </c>
      <c r="AC2016">
        <f>MIN(10, (Table1[[#This Row],[Avg BOD]]/4)*10)</f>
        <v>2.5</v>
      </c>
      <c r="AD2016">
        <f>MIN(10, (Table1[[#This Row],[Avg Fecal Coliform]]/600)*10)</f>
        <v>3.3333333333333333E-2</v>
      </c>
      <c r="AE2016">
        <f>MIN(10, (Table1[[#This Row],[Avg Nitrate N + Nitrite N]]/10)*10)</f>
        <v>0.75</v>
      </c>
      <c r="AF2016">
        <f>IF(OR(Table1[[#This Row],[Avg pH]]&lt;6.5,Table1[[#This Row],[Avg pH]]&gt;8.5),10,0)</f>
        <v>0</v>
      </c>
      <c r="AG2016">
        <f>MAX(0, 10-(2*Table1[[#This Row],[Avg Dissolved Oxygen]]))</f>
        <v>0</v>
      </c>
      <c r="AH2016">
        <f>(Table1[[#This Row],[Fecal Score]]*0.3) + (Table1[[#This Row],[BOD Score]]*0.25) + (Table1[[#This Row],[Nitrate Score]]*0.2) + (Table1[[#This Row],[pH Score]]*0.15) + (Table1[[#This Row],[Dissolved Oxygen Score]]*0.1)</f>
        <v>0.78500000000000003</v>
      </c>
      <c r="AI2016">
        <v>2021</v>
      </c>
    </row>
    <row r="2017" spans="1:35">
      <c r="A2017">
        <v>1429</v>
      </c>
      <c r="B2017" t="s">
        <v>538</v>
      </c>
      <c r="C2017" t="s">
        <v>1</v>
      </c>
      <c r="D2017" t="s">
        <v>82</v>
      </c>
      <c r="E2017">
        <v>10</v>
      </c>
      <c r="F2017">
        <v>22</v>
      </c>
      <c r="G2017">
        <f>(Table1[[#This Row],[Min Temperature]]+Table1[[#This Row],[Max Temperature]])/2</f>
        <v>16</v>
      </c>
      <c r="H2017">
        <v>6.5</v>
      </c>
      <c r="I2017">
        <v>8.9</v>
      </c>
      <c r="J2017">
        <f>(Table1[[#This Row],[Min Dissolved Oxygen]]+Table1[[#This Row],[Max Dissolved Oxygen]])/2</f>
        <v>7.7</v>
      </c>
      <c r="K2017">
        <v>7.3</v>
      </c>
      <c r="L2017">
        <v>8.5</v>
      </c>
      <c r="M2017">
        <f>(Table1[[#This Row],[Min pH]]+Table1[[#This Row],[Max pH]])/2</f>
        <v>7.9</v>
      </c>
      <c r="N2017">
        <v>372</v>
      </c>
      <c r="O2017">
        <v>625</v>
      </c>
      <c r="P2017">
        <f>(Table1[[#This Row],[Min Conductivity]]+Table1[[#This Row],[Max Conductivity]])/2</f>
        <v>498.5</v>
      </c>
      <c r="Q2017">
        <v>1</v>
      </c>
      <c r="R2017">
        <v>2</v>
      </c>
      <c r="S2017">
        <f>(Table1[[#This Row],[Min BOD]]+Table1[[#This Row],[Max BOD]])/2</f>
        <v>1.5</v>
      </c>
      <c r="T2017">
        <v>0.32</v>
      </c>
      <c r="U2017">
        <v>0.82</v>
      </c>
      <c r="V2017">
        <f>(Table1[[#This Row],[Min Nitrate N + Nitrite N]]+Table1[[#This Row],[Max Nitrate N + Nitrite N]])/2</f>
        <v>0.56999999999999995</v>
      </c>
      <c r="W2017">
        <v>26</v>
      </c>
      <c r="X2017">
        <v>46</v>
      </c>
      <c r="Y2017">
        <f>(Table1[[#This Row],[Min Fecal Coliform]]+Table1[[#This Row],[Max Fecal Coliform]])/2</f>
        <v>36</v>
      </c>
      <c r="Z2017">
        <v>130</v>
      </c>
      <c r="AA2017">
        <v>350</v>
      </c>
      <c r="AB2017">
        <f>(Table1[[#This Row],[Min Total Coliform]]+Table1[[#This Row],[Max Total Coliform]])/2</f>
        <v>240</v>
      </c>
      <c r="AC2017">
        <f>MIN(10, (Table1[[#This Row],[Avg BOD]]/4)*10)</f>
        <v>3.75</v>
      </c>
      <c r="AD2017">
        <f>MIN(10, (Table1[[#This Row],[Avg Fecal Coliform]]/600)*10)</f>
        <v>0.6</v>
      </c>
      <c r="AE2017">
        <f>MIN(10, (Table1[[#This Row],[Avg Nitrate N + Nitrite N]]/10)*10)</f>
        <v>0.56999999999999995</v>
      </c>
      <c r="AF2017">
        <f>IF(OR(Table1[[#This Row],[Avg pH]]&lt;6.5,Table1[[#This Row],[Avg pH]]&gt;8.5),10,0)</f>
        <v>0</v>
      </c>
      <c r="AG2017">
        <f>MAX(0, 10-(2*Table1[[#This Row],[Avg Dissolved Oxygen]]))</f>
        <v>0</v>
      </c>
      <c r="AH2017">
        <f>(Table1[[#This Row],[Fecal Score]]*0.3) + (Table1[[#This Row],[BOD Score]]*0.25) + (Table1[[#This Row],[Nitrate Score]]*0.2) + (Table1[[#This Row],[pH Score]]*0.15) + (Table1[[#This Row],[Dissolved Oxygen Score]]*0.1)</f>
        <v>1.2315</v>
      </c>
      <c r="AI2017">
        <v>2021</v>
      </c>
    </row>
    <row r="2018" spans="1:35">
      <c r="A2018">
        <v>2649</v>
      </c>
      <c r="B2018" t="s">
        <v>85</v>
      </c>
      <c r="C2018" t="s">
        <v>1</v>
      </c>
      <c r="D2018" t="s">
        <v>82</v>
      </c>
      <c r="E2018">
        <v>11</v>
      </c>
      <c r="F2018">
        <v>27</v>
      </c>
      <c r="G2018">
        <f>(Table1[[#This Row],[Min Temperature]]+Table1[[#This Row],[Max Temperature]])/2</f>
        <v>19</v>
      </c>
      <c r="H2018">
        <v>5.3</v>
      </c>
      <c r="I2018">
        <v>9.8000000000000007</v>
      </c>
      <c r="J2018">
        <f>(Table1[[#This Row],[Min Dissolved Oxygen]]+Table1[[#This Row],[Max Dissolved Oxygen]])/2</f>
        <v>7.5500000000000007</v>
      </c>
      <c r="K2018">
        <v>6.9</v>
      </c>
      <c r="L2018">
        <v>8.3000000000000007</v>
      </c>
      <c r="M2018">
        <f>(Table1[[#This Row],[Min pH]]+Table1[[#This Row],[Max pH]])/2</f>
        <v>7.6000000000000005</v>
      </c>
      <c r="N2018">
        <v>58</v>
      </c>
      <c r="O2018">
        <v>746</v>
      </c>
      <c r="P2018">
        <f>(Table1[[#This Row],[Min Conductivity]]+Table1[[#This Row],[Max Conductivity]])/2</f>
        <v>402</v>
      </c>
      <c r="Q2018">
        <v>1</v>
      </c>
      <c r="R2018">
        <v>5</v>
      </c>
      <c r="S2018">
        <f>(Table1[[#This Row],[Min BOD]]+Table1[[#This Row],[Max BOD]])/2</f>
        <v>3</v>
      </c>
      <c r="T2018">
        <v>0.41</v>
      </c>
      <c r="U2018">
        <v>1.74</v>
      </c>
      <c r="V2018">
        <f>(Table1[[#This Row],[Min Nitrate N + Nitrite N]]+Table1[[#This Row],[Max Nitrate N + Nitrite N]])/2</f>
        <v>1.075</v>
      </c>
      <c r="W2018">
        <v>110</v>
      </c>
      <c r="X2018">
        <v>920</v>
      </c>
      <c r="Y2018">
        <f>(Table1[[#This Row],[Min Fecal Coliform]]+Table1[[#This Row],[Max Fecal Coliform]])/2</f>
        <v>515</v>
      </c>
      <c r="Z2018">
        <v>920</v>
      </c>
      <c r="AA2018">
        <v>1600</v>
      </c>
      <c r="AB2018">
        <f>(Table1[[#This Row],[Min Total Coliform]]+Table1[[#This Row],[Max Total Coliform]])/2</f>
        <v>1260</v>
      </c>
      <c r="AC2018">
        <f>MIN(10, (Table1[[#This Row],[Avg BOD]]/4)*10)</f>
        <v>7.5</v>
      </c>
      <c r="AD2018">
        <f>MIN(10, (Table1[[#This Row],[Avg Fecal Coliform]]/600)*10)</f>
        <v>8.5833333333333321</v>
      </c>
      <c r="AE2018">
        <f>MIN(10, (Table1[[#This Row],[Avg Nitrate N + Nitrite N]]/10)*10)</f>
        <v>1.075</v>
      </c>
      <c r="AF2018">
        <f>IF(OR(Table1[[#This Row],[Avg pH]]&lt;6.5,Table1[[#This Row],[Avg pH]]&gt;8.5),10,0)</f>
        <v>0</v>
      </c>
      <c r="AG2018">
        <f>MAX(0, 10-(2*Table1[[#This Row],[Avg Dissolved Oxygen]]))</f>
        <v>0</v>
      </c>
      <c r="AH2018">
        <f>(Table1[[#This Row],[Fecal Score]]*0.3) + (Table1[[#This Row],[BOD Score]]*0.25) + (Table1[[#This Row],[Nitrate Score]]*0.2) + (Table1[[#This Row],[pH Score]]*0.15) + (Table1[[#This Row],[Dissolved Oxygen Score]]*0.1)</f>
        <v>4.6649999999999991</v>
      </c>
      <c r="AI2018">
        <v>2021</v>
      </c>
    </row>
    <row r="2019" spans="1:35">
      <c r="A2019">
        <v>2738</v>
      </c>
      <c r="B2019" t="s">
        <v>540</v>
      </c>
      <c r="C2019" t="s">
        <v>1</v>
      </c>
      <c r="D2019" t="s">
        <v>88</v>
      </c>
      <c r="E2019">
        <v>14</v>
      </c>
      <c r="F2019">
        <v>24</v>
      </c>
      <c r="G2019">
        <f>(Table1[[#This Row],[Min Temperature]]+Table1[[#This Row],[Max Temperature]])/2</f>
        <v>19</v>
      </c>
      <c r="H2019">
        <v>7.5</v>
      </c>
      <c r="I2019">
        <v>7.9</v>
      </c>
      <c r="J2019">
        <f>(Table1[[#This Row],[Min Dissolved Oxygen]]+Table1[[#This Row],[Max Dissolved Oxygen]])/2</f>
        <v>7.7</v>
      </c>
      <c r="K2019">
        <v>7.4</v>
      </c>
      <c r="L2019">
        <v>7.9</v>
      </c>
      <c r="M2019">
        <f>(Table1[[#This Row],[Min pH]]+Table1[[#This Row],[Max pH]])/2</f>
        <v>7.65</v>
      </c>
      <c r="N2019">
        <v>190</v>
      </c>
      <c r="O2019">
        <v>225</v>
      </c>
      <c r="P2019">
        <f>(Table1[[#This Row],[Min Conductivity]]+Table1[[#This Row],[Max Conductivity]])/2</f>
        <v>207.5</v>
      </c>
      <c r="Q2019">
        <v>1</v>
      </c>
      <c r="R2019">
        <v>1</v>
      </c>
      <c r="S2019">
        <f>(Table1[[#This Row],[Min BOD]]+Table1[[#This Row],[Max BOD]])/2</f>
        <v>1</v>
      </c>
      <c r="T2019">
        <v>0.02</v>
      </c>
      <c r="U2019">
        <v>0.26</v>
      </c>
      <c r="V2019">
        <f>(Table1[[#This Row],[Min Nitrate N + Nitrite N]]+Table1[[#This Row],[Max Nitrate N + Nitrite N]])/2</f>
        <v>0.14000000000000001</v>
      </c>
      <c r="W2019">
        <v>1010.2165492957701</v>
      </c>
      <c r="X2019">
        <v>9370632.2394366208</v>
      </c>
      <c r="Y2019">
        <f>(Table1[[#This Row],[Min Fecal Coliform]]+Table1[[#This Row],[Max Fecal Coliform]])/2</f>
        <v>4685821.2279929584</v>
      </c>
      <c r="Z2019">
        <v>30837.3908450704</v>
      </c>
      <c r="AA2019">
        <v>27354974.920774601</v>
      </c>
      <c r="AB2019">
        <f>(Table1[[#This Row],[Min Total Coliform]]+Table1[[#This Row],[Max Total Coliform]])/2</f>
        <v>13692906.155809836</v>
      </c>
      <c r="AC2019">
        <f>MIN(10, (Table1[[#This Row],[Avg BOD]]/4)*10)</f>
        <v>2.5</v>
      </c>
      <c r="AD2019">
        <f>MIN(10, (Table1[[#This Row],[Avg Fecal Coliform]]/600)*10)</f>
        <v>10</v>
      </c>
      <c r="AE2019">
        <f>MIN(10, (Table1[[#This Row],[Avg Nitrate N + Nitrite N]]/10)*10)</f>
        <v>0.14000000000000001</v>
      </c>
      <c r="AF2019">
        <f>IF(OR(Table1[[#This Row],[Avg pH]]&lt;6.5,Table1[[#This Row],[Avg pH]]&gt;8.5),10,0)</f>
        <v>0</v>
      </c>
      <c r="AG2019">
        <f>MAX(0, 10-(2*Table1[[#This Row],[Avg Dissolved Oxygen]]))</f>
        <v>0</v>
      </c>
      <c r="AH2019">
        <f>(Table1[[#This Row],[Fecal Score]]*0.3) + (Table1[[#This Row],[BOD Score]]*0.25) + (Table1[[#This Row],[Nitrate Score]]*0.2) + (Table1[[#This Row],[pH Score]]*0.15) + (Table1[[#This Row],[Dissolved Oxygen Score]]*0.1)</f>
        <v>3.653</v>
      </c>
      <c r="AI2019">
        <v>2021</v>
      </c>
    </row>
    <row r="2020" spans="1:35">
      <c r="A2020">
        <v>2740</v>
      </c>
      <c r="B2020" t="s">
        <v>542</v>
      </c>
      <c r="C2020" t="s">
        <v>1</v>
      </c>
      <c r="D2020" t="s">
        <v>88</v>
      </c>
      <c r="E2020">
        <v>15</v>
      </c>
      <c r="F2020">
        <v>26</v>
      </c>
      <c r="G2020">
        <f>(Table1[[#This Row],[Min Temperature]]+Table1[[#This Row],[Max Temperature]])/2</f>
        <v>20.5</v>
      </c>
      <c r="H2020">
        <v>6.2</v>
      </c>
      <c r="I2020">
        <v>6.6</v>
      </c>
      <c r="J2020">
        <f>(Table1[[#This Row],[Min Dissolved Oxygen]]+Table1[[#This Row],[Max Dissolved Oxygen]])/2</f>
        <v>6.4</v>
      </c>
      <c r="K2020">
        <v>7.9</v>
      </c>
      <c r="L2020">
        <v>8.6</v>
      </c>
      <c r="M2020">
        <f>(Table1[[#This Row],[Min pH]]+Table1[[#This Row],[Max pH]])/2</f>
        <v>8.25</v>
      </c>
      <c r="N2020">
        <v>168</v>
      </c>
      <c r="O2020">
        <v>236</v>
      </c>
      <c r="P2020">
        <f>(Table1[[#This Row],[Min Conductivity]]+Table1[[#This Row],[Max Conductivity]])/2</f>
        <v>202</v>
      </c>
      <c r="Q2020">
        <v>3.1</v>
      </c>
      <c r="R2020">
        <v>4.0999999999999996</v>
      </c>
      <c r="S2020">
        <f>(Table1[[#This Row],[Min BOD]]+Table1[[#This Row],[Max BOD]])/2</f>
        <v>3.5999999999999996</v>
      </c>
      <c r="T2020">
        <v>0.03</v>
      </c>
      <c r="U2020">
        <v>0.04</v>
      </c>
      <c r="V2020">
        <f>(Table1[[#This Row],[Min Nitrate N + Nitrite N]]+Table1[[#This Row],[Max Nitrate N + Nitrite N]])/2</f>
        <v>3.5000000000000003E-2</v>
      </c>
      <c r="W2020">
        <v>1010.2165492957701</v>
      </c>
      <c r="X2020">
        <v>9370632.2394366208</v>
      </c>
      <c r="Y2020">
        <f>(Table1[[#This Row],[Min Fecal Coliform]]+Table1[[#This Row],[Max Fecal Coliform]])/2</f>
        <v>4685821.2279929584</v>
      </c>
      <c r="Z2020">
        <v>30837.3908450704</v>
      </c>
      <c r="AA2020">
        <v>27354974.920774601</v>
      </c>
      <c r="AB2020">
        <f>(Table1[[#This Row],[Min Total Coliform]]+Table1[[#This Row],[Max Total Coliform]])/2</f>
        <v>13692906.155809836</v>
      </c>
      <c r="AC2020">
        <f>MIN(10, (Table1[[#This Row],[Avg BOD]]/4)*10)</f>
        <v>9</v>
      </c>
      <c r="AD2020">
        <f>MIN(10, (Table1[[#This Row],[Avg Fecal Coliform]]/600)*10)</f>
        <v>10</v>
      </c>
      <c r="AE2020">
        <f>MIN(10, (Table1[[#This Row],[Avg Nitrate N + Nitrite N]]/10)*10)</f>
        <v>3.5000000000000003E-2</v>
      </c>
      <c r="AF2020">
        <f>IF(OR(Table1[[#This Row],[Avg pH]]&lt;6.5,Table1[[#This Row],[Avg pH]]&gt;8.5),10,0)</f>
        <v>0</v>
      </c>
      <c r="AG2020">
        <f>MAX(0, 10-(2*Table1[[#This Row],[Avg Dissolved Oxygen]]))</f>
        <v>0</v>
      </c>
      <c r="AH2020">
        <f>(Table1[[#This Row],[Fecal Score]]*0.3) + (Table1[[#This Row],[BOD Score]]*0.25) + (Table1[[#This Row],[Nitrate Score]]*0.2) + (Table1[[#This Row],[pH Score]]*0.15) + (Table1[[#This Row],[Dissolved Oxygen Score]]*0.1)</f>
        <v>5.2569999999999997</v>
      </c>
      <c r="AI2020">
        <v>2021</v>
      </c>
    </row>
    <row r="2021" spans="1:35">
      <c r="A2021">
        <v>4044</v>
      </c>
      <c r="B2021" t="s">
        <v>845</v>
      </c>
      <c r="C2021" t="s">
        <v>1</v>
      </c>
      <c r="D2021" t="s">
        <v>88</v>
      </c>
      <c r="E2021">
        <v>9.1999999999999993</v>
      </c>
      <c r="F2021">
        <v>26.1</v>
      </c>
      <c r="G2021">
        <f>(Table1[[#This Row],[Min Temperature]]+Table1[[#This Row],[Max Temperature]])/2</f>
        <v>17.649999999999999</v>
      </c>
      <c r="H2021">
        <v>3.6</v>
      </c>
      <c r="I2021">
        <v>7.1</v>
      </c>
      <c r="J2021">
        <f>(Table1[[#This Row],[Min Dissolved Oxygen]]+Table1[[#This Row],[Max Dissolved Oxygen]])/2</f>
        <v>5.35</v>
      </c>
      <c r="K2021">
        <v>7.3</v>
      </c>
      <c r="L2021">
        <v>7.7</v>
      </c>
      <c r="M2021">
        <f>(Table1[[#This Row],[Min pH]]+Table1[[#This Row],[Max pH]])/2</f>
        <v>7.5</v>
      </c>
      <c r="N2021">
        <v>225</v>
      </c>
      <c r="O2021">
        <v>479</v>
      </c>
      <c r="P2021">
        <f>(Table1[[#This Row],[Min Conductivity]]+Table1[[#This Row],[Max Conductivity]])/2</f>
        <v>352</v>
      </c>
      <c r="Q2021">
        <v>1.5</v>
      </c>
      <c r="R2021">
        <v>2.8</v>
      </c>
      <c r="S2021">
        <f>(Table1[[#This Row],[Min BOD]]+Table1[[#This Row],[Max BOD]])/2</f>
        <v>2.15</v>
      </c>
      <c r="T2021">
        <v>1.2430281690140901</v>
      </c>
      <c r="U2021">
        <v>6.2730105633802804</v>
      </c>
      <c r="V2021">
        <f>(Table1[[#This Row],[Min Nitrate N + Nitrite N]]+Table1[[#This Row],[Max Nitrate N + Nitrite N]])/2</f>
        <v>3.7580193661971855</v>
      </c>
      <c r="W2021">
        <v>1010.2165492957701</v>
      </c>
      <c r="X2021">
        <v>9370632.2394366208</v>
      </c>
      <c r="Y2021">
        <f>(Table1[[#This Row],[Min Fecal Coliform]]+Table1[[#This Row],[Max Fecal Coliform]])/2</f>
        <v>4685821.2279929584</v>
      </c>
      <c r="Z2021">
        <v>30837.3908450704</v>
      </c>
      <c r="AA2021">
        <v>27354974.920774601</v>
      </c>
      <c r="AB2021">
        <f>(Table1[[#This Row],[Min Total Coliform]]+Table1[[#This Row],[Max Total Coliform]])/2</f>
        <v>13692906.155809836</v>
      </c>
      <c r="AC2021">
        <f>MIN(10, (Table1[[#This Row],[Avg BOD]]/4)*10)</f>
        <v>5.375</v>
      </c>
      <c r="AD2021">
        <f>MIN(10, (Table1[[#This Row],[Avg Fecal Coliform]]/600)*10)</f>
        <v>10</v>
      </c>
      <c r="AE2021">
        <f>MIN(10, (Table1[[#This Row],[Avg Nitrate N + Nitrite N]]/10)*10)</f>
        <v>3.7580193661971855</v>
      </c>
      <c r="AF2021">
        <f>IF(OR(Table1[[#This Row],[Avg pH]]&lt;6.5,Table1[[#This Row],[Avg pH]]&gt;8.5),10,0)</f>
        <v>0</v>
      </c>
      <c r="AG2021">
        <f>MAX(0, 10-(2*Table1[[#This Row],[Avg Dissolved Oxygen]]))</f>
        <v>0</v>
      </c>
      <c r="AH2021">
        <f>(Table1[[#This Row],[Fecal Score]]*0.3) + (Table1[[#This Row],[BOD Score]]*0.25) + (Table1[[#This Row],[Nitrate Score]]*0.2) + (Table1[[#This Row],[pH Score]]*0.15) + (Table1[[#This Row],[Dissolved Oxygen Score]]*0.1)</f>
        <v>5.0953538732394374</v>
      </c>
      <c r="AI2021">
        <v>2021</v>
      </c>
    </row>
    <row r="2022" spans="1:35">
      <c r="A2022">
        <v>4047</v>
      </c>
      <c r="B2022" t="s">
        <v>846</v>
      </c>
      <c r="C2022" t="s">
        <v>1</v>
      </c>
      <c r="D2022" t="s">
        <v>88</v>
      </c>
      <c r="E2022">
        <v>8.3000000000000007</v>
      </c>
      <c r="F2022">
        <v>26.3</v>
      </c>
      <c r="G2022">
        <f>(Table1[[#This Row],[Min Temperature]]+Table1[[#This Row],[Max Temperature]])/2</f>
        <v>17.3</v>
      </c>
      <c r="H2022">
        <v>0.5</v>
      </c>
      <c r="I2022">
        <v>3.6</v>
      </c>
      <c r="J2022">
        <f>(Table1[[#This Row],[Min Dissolved Oxygen]]+Table1[[#This Row],[Max Dissolved Oxygen]])/2</f>
        <v>2.0499999999999998</v>
      </c>
      <c r="K2022">
        <v>7.2</v>
      </c>
      <c r="L2022">
        <v>7.4</v>
      </c>
      <c r="M2022">
        <f>(Table1[[#This Row],[Min pH]]+Table1[[#This Row],[Max pH]])/2</f>
        <v>7.3000000000000007</v>
      </c>
      <c r="N2022">
        <v>300</v>
      </c>
      <c r="O2022">
        <v>725</v>
      </c>
      <c r="P2022">
        <f>(Table1[[#This Row],[Min Conductivity]]+Table1[[#This Row],[Max Conductivity]])/2</f>
        <v>512.5</v>
      </c>
      <c r="Q2022">
        <v>3.3</v>
      </c>
      <c r="R2022">
        <v>8.6999999999999993</v>
      </c>
      <c r="S2022">
        <f>(Table1[[#This Row],[Min BOD]]+Table1[[#This Row],[Max BOD]])/2</f>
        <v>6</v>
      </c>
      <c r="T2022">
        <v>1.2430281690140901</v>
      </c>
      <c r="U2022">
        <v>6.2730105633802804</v>
      </c>
      <c r="V2022">
        <f>(Table1[[#This Row],[Min Nitrate N + Nitrite N]]+Table1[[#This Row],[Max Nitrate N + Nitrite N]])/2</f>
        <v>3.7580193661971855</v>
      </c>
      <c r="W2022">
        <v>1010.2165492957701</v>
      </c>
      <c r="X2022">
        <v>9370632.2394366208</v>
      </c>
      <c r="Y2022">
        <f>(Table1[[#This Row],[Min Fecal Coliform]]+Table1[[#This Row],[Max Fecal Coliform]])/2</f>
        <v>4685821.2279929584</v>
      </c>
      <c r="Z2022">
        <v>30837.3908450704</v>
      </c>
      <c r="AA2022">
        <v>27354974.920774601</v>
      </c>
      <c r="AB2022">
        <f>(Table1[[#This Row],[Min Total Coliform]]+Table1[[#This Row],[Max Total Coliform]])/2</f>
        <v>13692906.155809836</v>
      </c>
      <c r="AC2022">
        <f>MIN(10, (Table1[[#This Row],[Avg BOD]]/4)*10)</f>
        <v>10</v>
      </c>
      <c r="AD2022">
        <f>MIN(10, (Table1[[#This Row],[Avg Fecal Coliform]]/600)*10)</f>
        <v>10</v>
      </c>
      <c r="AE2022">
        <f>MIN(10, (Table1[[#This Row],[Avg Nitrate N + Nitrite N]]/10)*10)</f>
        <v>3.7580193661971855</v>
      </c>
      <c r="AF2022">
        <f>IF(OR(Table1[[#This Row],[Avg pH]]&lt;6.5,Table1[[#This Row],[Avg pH]]&gt;8.5),10,0)</f>
        <v>0</v>
      </c>
      <c r="AG2022">
        <f>MAX(0, 10-(2*Table1[[#This Row],[Avg Dissolved Oxygen]]))</f>
        <v>5.9</v>
      </c>
      <c r="AH2022">
        <f>(Table1[[#This Row],[Fecal Score]]*0.3) + (Table1[[#This Row],[BOD Score]]*0.25) + (Table1[[#This Row],[Nitrate Score]]*0.2) + (Table1[[#This Row],[pH Score]]*0.15) + (Table1[[#This Row],[Dissolved Oxygen Score]]*0.1)</f>
        <v>6.8416038732394373</v>
      </c>
      <c r="AI2022">
        <v>2021</v>
      </c>
    </row>
    <row r="2023" spans="1:35">
      <c r="A2023">
        <v>4045</v>
      </c>
      <c r="B2023" t="s">
        <v>847</v>
      </c>
      <c r="C2023" t="s">
        <v>1</v>
      </c>
      <c r="D2023" t="s">
        <v>88</v>
      </c>
      <c r="E2023">
        <v>7.1</v>
      </c>
      <c r="F2023">
        <v>26.4</v>
      </c>
      <c r="G2023">
        <f>(Table1[[#This Row],[Min Temperature]]+Table1[[#This Row],[Max Temperature]])/2</f>
        <v>16.75</v>
      </c>
      <c r="H2023">
        <v>1.4</v>
      </c>
      <c r="I2023">
        <v>5.6</v>
      </c>
      <c r="J2023">
        <f>(Table1[[#This Row],[Min Dissolved Oxygen]]+Table1[[#This Row],[Max Dissolved Oxygen]])/2</f>
        <v>3.5</v>
      </c>
      <c r="K2023">
        <v>7.2</v>
      </c>
      <c r="L2023">
        <v>7.4</v>
      </c>
      <c r="M2023">
        <f>(Table1[[#This Row],[Min pH]]+Table1[[#This Row],[Max pH]])/2</f>
        <v>7.3000000000000007</v>
      </c>
      <c r="N2023">
        <v>274</v>
      </c>
      <c r="O2023">
        <v>552</v>
      </c>
      <c r="P2023">
        <f>(Table1[[#This Row],[Min Conductivity]]+Table1[[#This Row],[Max Conductivity]])/2</f>
        <v>413</v>
      </c>
      <c r="Q2023">
        <v>2.4</v>
      </c>
      <c r="R2023">
        <v>5.3</v>
      </c>
      <c r="S2023">
        <f>(Table1[[#This Row],[Min BOD]]+Table1[[#This Row],[Max BOD]])/2</f>
        <v>3.8499999999999996</v>
      </c>
      <c r="T2023">
        <v>1.2430281690140901</v>
      </c>
      <c r="U2023">
        <v>6.2730105633802804</v>
      </c>
      <c r="V2023">
        <f>(Table1[[#This Row],[Min Nitrate N + Nitrite N]]+Table1[[#This Row],[Max Nitrate N + Nitrite N]])/2</f>
        <v>3.7580193661971855</v>
      </c>
      <c r="W2023">
        <v>1010.2165492957701</v>
      </c>
      <c r="X2023">
        <v>9370632.2394366208</v>
      </c>
      <c r="Y2023">
        <f>(Table1[[#This Row],[Min Fecal Coliform]]+Table1[[#This Row],[Max Fecal Coliform]])/2</f>
        <v>4685821.2279929584</v>
      </c>
      <c r="Z2023">
        <v>30837.3908450704</v>
      </c>
      <c r="AA2023">
        <v>27354974.920774601</v>
      </c>
      <c r="AB2023">
        <f>(Table1[[#This Row],[Min Total Coliform]]+Table1[[#This Row],[Max Total Coliform]])/2</f>
        <v>13692906.155809836</v>
      </c>
      <c r="AC2023">
        <f>MIN(10, (Table1[[#This Row],[Avg BOD]]/4)*10)</f>
        <v>9.625</v>
      </c>
      <c r="AD2023">
        <f>MIN(10, (Table1[[#This Row],[Avg Fecal Coliform]]/600)*10)</f>
        <v>10</v>
      </c>
      <c r="AE2023">
        <f>MIN(10, (Table1[[#This Row],[Avg Nitrate N + Nitrite N]]/10)*10)</f>
        <v>3.7580193661971855</v>
      </c>
      <c r="AF2023">
        <f>IF(OR(Table1[[#This Row],[Avg pH]]&lt;6.5,Table1[[#This Row],[Avg pH]]&gt;8.5),10,0)</f>
        <v>0</v>
      </c>
      <c r="AG2023">
        <f>MAX(0, 10-(2*Table1[[#This Row],[Avg Dissolved Oxygen]]))</f>
        <v>3</v>
      </c>
      <c r="AH2023">
        <f>(Table1[[#This Row],[Fecal Score]]*0.3) + (Table1[[#This Row],[BOD Score]]*0.25) + (Table1[[#This Row],[Nitrate Score]]*0.2) + (Table1[[#This Row],[pH Score]]*0.15) + (Table1[[#This Row],[Dissolved Oxygen Score]]*0.1)</f>
        <v>6.4578538732394373</v>
      </c>
      <c r="AI2023">
        <v>2021</v>
      </c>
    </row>
    <row r="2024" spans="1:35">
      <c r="A2024">
        <v>4043</v>
      </c>
      <c r="B2024" t="s">
        <v>848</v>
      </c>
      <c r="C2024" t="s">
        <v>1</v>
      </c>
      <c r="D2024" t="s">
        <v>88</v>
      </c>
      <c r="E2024">
        <v>7.3</v>
      </c>
      <c r="F2024">
        <v>24</v>
      </c>
      <c r="G2024">
        <f>(Table1[[#This Row],[Min Temperature]]+Table1[[#This Row],[Max Temperature]])/2</f>
        <v>15.65</v>
      </c>
      <c r="H2024">
        <v>3.5</v>
      </c>
      <c r="I2024">
        <v>7.2</v>
      </c>
      <c r="J2024">
        <f>(Table1[[#This Row],[Min Dissolved Oxygen]]+Table1[[#This Row],[Max Dissolved Oxygen]])/2</f>
        <v>5.35</v>
      </c>
      <c r="K2024">
        <v>7.3</v>
      </c>
      <c r="L2024">
        <v>7.8</v>
      </c>
      <c r="M2024">
        <f>(Table1[[#This Row],[Min pH]]+Table1[[#This Row],[Max pH]])/2</f>
        <v>7.55</v>
      </c>
      <c r="N2024">
        <v>217</v>
      </c>
      <c r="O2024">
        <v>2889</v>
      </c>
      <c r="P2024">
        <f>(Table1[[#This Row],[Min Conductivity]]+Table1[[#This Row],[Max Conductivity]])/2</f>
        <v>1553</v>
      </c>
      <c r="Q2024">
        <v>1.2</v>
      </c>
      <c r="R2024">
        <v>2.8</v>
      </c>
      <c r="S2024">
        <f>(Table1[[#This Row],[Min BOD]]+Table1[[#This Row],[Max BOD]])/2</f>
        <v>2</v>
      </c>
      <c r="T2024">
        <v>1.2430281690140901</v>
      </c>
      <c r="U2024">
        <v>6.2730105633802804</v>
      </c>
      <c r="V2024">
        <f>(Table1[[#This Row],[Min Nitrate N + Nitrite N]]+Table1[[#This Row],[Max Nitrate N + Nitrite N]])/2</f>
        <v>3.7580193661971855</v>
      </c>
      <c r="W2024">
        <v>1010.2165492957701</v>
      </c>
      <c r="X2024">
        <v>9370632.2394366208</v>
      </c>
      <c r="Y2024">
        <f>(Table1[[#This Row],[Min Fecal Coliform]]+Table1[[#This Row],[Max Fecal Coliform]])/2</f>
        <v>4685821.2279929584</v>
      </c>
      <c r="Z2024">
        <v>30837.3908450704</v>
      </c>
      <c r="AA2024">
        <v>27354974.920774601</v>
      </c>
      <c r="AB2024">
        <f>(Table1[[#This Row],[Min Total Coliform]]+Table1[[#This Row],[Max Total Coliform]])/2</f>
        <v>13692906.155809836</v>
      </c>
      <c r="AC2024">
        <f>MIN(10, (Table1[[#This Row],[Avg BOD]]/4)*10)</f>
        <v>5</v>
      </c>
      <c r="AD2024">
        <f>MIN(10, (Table1[[#This Row],[Avg Fecal Coliform]]/600)*10)</f>
        <v>10</v>
      </c>
      <c r="AE2024">
        <f>MIN(10, (Table1[[#This Row],[Avg Nitrate N + Nitrite N]]/10)*10)</f>
        <v>3.7580193661971855</v>
      </c>
      <c r="AF2024">
        <f>IF(OR(Table1[[#This Row],[Avg pH]]&lt;6.5,Table1[[#This Row],[Avg pH]]&gt;8.5),10,0)</f>
        <v>0</v>
      </c>
      <c r="AG2024">
        <f>MAX(0, 10-(2*Table1[[#This Row],[Avg Dissolved Oxygen]]))</f>
        <v>0</v>
      </c>
      <c r="AH2024">
        <f>(Table1[[#This Row],[Fecal Score]]*0.3) + (Table1[[#This Row],[BOD Score]]*0.25) + (Table1[[#This Row],[Nitrate Score]]*0.2) + (Table1[[#This Row],[pH Score]]*0.15) + (Table1[[#This Row],[Dissolved Oxygen Score]]*0.1)</f>
        <v>5.0016038732394374</v>
      </c>
      <c r="AI2024">
        <v>2021</v>
      </c>
    </row>
    <row r="2025" spans="1:35">
      <c r="A2025">
        <v>4046</v>
      </c>
      <c r="B2025" t="s">
        <v>849</v>
      </c>
      <c r="C2025" t="s">
        <v>1</v>
      </c>
      <c r="D2025" t="s">
        <v>88</v>
      </c>
      <c r="E2025">
        <v>8.9</v>
      </c>
      <c r="F2025">
        <v>25.8</v>
      </c>
      <c r="G2025">
        <f>(Table1[[#This Row],[Min Temperature]]+Table1[[#This Row],[Max Temperature]])/2</f>
        <v>17.350000000000001</v>
      </c>
      <c r="H2025">
        <v>0.7</v>
      </c>
      <c r="I2025">
        <v>2.6</v>
      </c>
      <c r="J2025">
        <f>(Table1[[#This Row],[Min Dissolved Oxygen]]+Table1[[#This Row],[Max Dissolved Oxygen]])/2</f>
        <v>1.65</v>
      </c>
      <c r="K2025">
        <v>7.1</v>
      </c>
      <c r="L2025">
        <v>7.4</v>
      </c>
      <c r="M2025">
        <f>(Table1[[#This Row],[Min pH]]+Table1[[#This Row],[Max pH]])/2</f>
        <v>7.25</v>
      </c>
      <c r="N2025">
        <v>274</v>
      </c>
      <c r="O2025">
        <v>676</v>
      </c>
      <c r="P2025">
        <f>(Table1[[#This Row],[Min Conductivity]]+Table1[[#This Row],[Max Conductivity]])/2</f>
        <v>475</v>
      </c>
      <c r="Q2025">
        <v>3.5</v>
      </c>
      <c r="R2025">
        <v>7.6</v>
      </c>
      <c r="S2025">
        <f>(Table1[[#This Row],[Min BOD]]+Table1[[#This Row],[Max BOD]])/2</f>
        <v>5.55</v>
      </c>
      <c r="T2025">
        <v>1.2430281690140901</v>
      </c>
      <c r="U2025">
        <v>6.2730105633802804</v>
      </c>
      <c r="V2025">
        <f>(Table1[[#This Row],[Min Nitrate N + Nitrite N]]+Table1[[#This Row],[Max Nitrate N + Nitrite N]])/2</f>
        <v>3.7580193661971855</v>
      </c>
      <c r="W2025">
        <v>1010.2165492957701</v>
      </c>
      <c r="X2025">
        <v>9370632.2394366208</v>
      </c>
      <c r="Y2025">
        <f>(Table1[[#This Row],[Min Fecal Coliform]]+Table1[[#This Row],[Max Fecal Coliform]])/2</f>
        <v>4685821.2279929584</v>
      </c>
      <c r="Z2025">
        <v>30837.3908450704</v>
      </c>
      <c r="AA2025">
        <v>27354974.920774601</v>
      </c>
      <c r="AB2025">
        <f>(Table1[[#This Row],[Min Total Coliform]]+Table1[[#This Row],[Max Total Coliform]])/2</f>
        <v>13692906.155809836</v>
      </c>
      <c r="AC2025">
        <f>MIN(10, (Table1[[#This Row],[Avg BOD]]/4)*10)</f>
        <v>10</v>
      </c>
      <c r="AD2025">
        <f>MIN(10, (Table1[[#This Row],[Avg Fecal Coliform]]/600)*10)</f>
        <v>10</v>
      </c>
      <c r="AE2025">
        <f>MIN(10, (Table1[[#This Row],[Avg Nitrate N + Nitrite N]]/10)*10)</f>
        <v>3.7580193661971855</v>
      </c>
      <c r="AF2025">
        <f>IF(OR(Table1[[#This Row],[Avg pH]]&lt;6.5,Table1[[#This Row],[Avg pH]]&gt;8.5),10,0)</f>
        <v>0</v>
      </c>
      <c r="AG2025">
        <f>MAX(0, 10-(2*Table1[[#This Row],[Avg Dissolved Oxygen]]))</f>
        <v>6.7</v>
      </c>
      <c r="AH2025">
        <f>(Table1[[#This Row],[Fecal Score]]*0.3) + (Table1[[#This Row],[BOD Score]]*0.25) + (Table1[[#This Row],[Nitrate Score]]*0.2) + (Table1[[#This Row],[pH Score]]*0.15) + (Table1[[#This Row],[Dissolved Oxygen Score]]*0.1)</f>
        <v>6.9216038732394374</v>
      </c>
      <c r="AI2025">
        <v>2021</v>
      </c>
    </row>
    <row r="2026" spans="1:35">
      <c r="A2026">
        <v>4040</v>
      </c>
      <c r="B2026" t="s">
        <v>850</v>
      </c>
      <c r="C2026" t="s">
        <v>1</v>
      </c>
      <c r="D2026" t="s">
        <v>88</v>
      </c>
      <c r="E2026">
        <v>13</v>
      </c>
      <c r="F2026">
        <v>25.8</v>
      </c>
      <c r="G2026">
        <f>(Table1[[#This Row],[Min Temperature]]+Table1[[#This Row],[Max Temperature]])/2</f>
        <v>19.399999999999999</v>
      </c>
      <c r="H2026">
        <v>4.3</v>
      </c>
      <c r="I2026">
        <v>9</v>
      </c>
      <c r="J2026">
        <f>(Table1[[#This Row],[Min Dissolved Oxygen]]+Table1[[#This Row],[Max Dissolved Oxygen]])/2</f>
        <v>6.65</v>
      </c>
      <c r="K2026">
        <v>7.3</v>
      </c>
      <c r="L2026">
        <v>8.1</v>
      </c>
      <c r="M2026">
        <f>(Table1[[#This Row],[Min pH]]+Table1[[#This Row],[Max pH]])/2</f>
        <v>7.6999999999999993</v>
      </c>
      <c r="N2026">
        <v>179</v>
      </c>
      <c r="O2026">
        <v>217</v>
      </c>
      <c r="P2026">
        <f>(Table1[[#This Row],[Min Conductivity]]+Table1[[#This Row],[Max Conductivity]])/2</f>
        <v>198</v>
      </c>
      <c r="Q2026">
        <v>2</v>
      </c>
      <c r="R2026">
        <v>4.4000000000000004</v>
      </c>
      <c r="S2026">
        <f>(Table1[[#This Row],[Min BOD]]+Table1[[#This Row],[Max BOD]])/2</f>
        <v>3.2</v>
      </c>
      <c r="T2026">
        <v>1.2430281690140901</v>
      </c>
      <c r="U2026">
        <v>6.2730105633802804</v>
      </c>
      <c r="V2026">
        <f>(Table1[[#This Row],[Min Nitrate N + Nitrite N]]+Table1[[#This Row],[Max Nitrate N + Nitrite N]])/2</f>
        <v>3.7580193661971855</v>
      </c>
      <c r="W2026">
        <v>1010.2165492957701</v>
      </c>
      <c r="X2026">
        <v>9370632.2394366208</v>
      </c>
      <c r="Y2026">
        <f>(Table1[[#This Row],[Min Fecal Coliform]]+Table1[[#This Row],[Max Fecal Coliform]])/2</f>
        <v>4685821.2279929584</v>
      </c>
      <c r="Z2026">
        <v>30837.3908450704</v>
      </c>
      <c r="AA2026">
        <v>27354974.920774601</v>
      </c>
      <c r="AB2026">
        <f>(Table1[[#This Row],[Min Total Coliform]]+Table1[[#This Row],[Max Total Coliform]])/2</f>
        <v>13692906.155809836</v>
      </c>
      <c r="AC2026">
        <f>MIN(10, (Table1[[#This Row],[Avg BOD]]/4)*10)</f>
        <v>8</v>
      </c>
      <c r="AD2026">
        <f>MIN(10, (Table1[[#This Row],[Avg Fecal Coliform]]/600)*10)</f>
        <v>10</v>
      </c>
      <c r="AE2026">
        <f>MIN(10, (Table1[[#This Row],[Avg Nitrate N + Nitrite N]]/10)*10)</f>
        <v>3.7580193661971855</v>
      </c>
      <c r="AF2026">
        <f>IF(OR(Table1[[#This Row],[Avg pH]]&lt;6.5,Table1[[#This Row],[Avg pH]]&gt;8.5),10,0)</f>
        <v>0</v>
      </c>
      <c r="AG2026">
        <f>MAX(0, 10-(2*Table1[[#This Row],[Avg Dissolved Oxygen]]))</f>
        <v>0</v>
      </c>
      <c r="AH2026">
        <f>(Table1[[#This Row],[Fecal Score]]*0.3) + (Table1[[#This Row],[BOD Score]]*0.25) + (Table1[[#This Row],[Nitrate Score]]*0.2) + (Table1[[#This Row],[pH Score]]*0.15) + (Table1[[#This Row],[Dissolved Oxygen Score]]*0.1)</f>
        <v>5.7516038732394374</v>
      </c>
      <c r="AI2026">
        <v>2021</v>
      </c>
    </row>
    <row r="2027" spans="1:35">
      <c r="A2027">
        <v>4042</v>
      </c>
      <c r="B2027" t="s">
        <v>851</v>
      </c>
      <c r="C2027" t="s">
        <v>1</v>
      </c>
      <c r="D2027" t="s">
        <v>88</v>
      </c>
      <c r="E2027">
        <v>14</v>
      </c>
      <c r="F2027">
        <v>28.2</v>
      </c>
      <c r="G2027">
        <f>(Table1[[#This Row],[Min Temperature]]+Table1[[#This Row],[Max Temperature]])/2</f>
        <v>21.1</v>
      </c>
      <c r="H2027">
        <v>0.5</v>
      </c>
      <c r="I2027">
        <v>4.5</v>
      </c>
      <c r="J2027">
        <f>(Table1[[#This Row],[Min Dissolved Oxygen]]+Table1[[#This Row],[Max Dissolved Oxygen]])/2</f>
        <v>2.5</v>
      </c>
      <c r="K2027">
        <v>7.1</v>
      </c>
      <c r="L2027">
        <v>7.7</v>
      </c>
      <c r="M2027">
        <f>(Table1[[#This Row],[Min pH]]+Table1[[#This Row],[Max pH]])/2</f>
        <v>7.4</v>
      </c>
      <c r="N2027">
        <v>264</v>
      </c>
      <c r="O2027">
        <v>350</v>
      </c>
      <c r="P2027">
        <f>(Table1[[#This Row],[Min Conductivity]]+Table1[[#This Row],[Max Conductivity]])/2</f>
        <v>307</v>
      </c>
      <c r="Q2027">
        <v>5.4</v>
      </c>
      <c r="R2027">
        <v>13.6</v>
      </c>
      <c r="S2027">
        <f>(Table1[[#This Row],[Min BOD]]+Table1[[#This Row],[Max BOD]])/2</f>
        <v>9.5</v>
      </c>
      <c r="T2027">
        <v>1.2430281690140901</v>
      </c>
      <c r="U2027">
        <v>6.2730105633802804</v>
      </c>
      <c r="V2027">
        <f>(Table1[[#This Row],[Min Nitrate N + Nitrite N]]+Table1[[#This Row],[Max Nitrate N + Nitrite N]])/2</f>
        <v>3.7580193661971855</v>
      </c>
      <c r="W2027">
        <v>1010.2165492957701</v>
      </c>
      <c r="X2027">
        <v>9370632.2394366208</v>
      </c>
      <c r="Y2027">
        <f>(Table1[[#This Row],[Min Fecal Coliform]]+Table1[[#This Row],[Max Fecal Coliform]])/2</f>
        <v>4685821.2279929584</v>
      </c>
      <c r="Z2027">
        <v>30837.3908450704</v>
      </c>
      <c r="AA2027">
        <v>27354974.920774601</v>
      </c>
      <c r="AB2027">
        <f>(Table1[[#This Row],[Min Total Coliform]]+Table1[[#This Row],[Max Total Coliform]])/2</f>
        <v>13692906.155809836</v>
      </c>
      <c r="AC2027">
        <f>MIN(10, (Table1[[#This Row],[Avg BOD]]/4)*10)</f>
        <v>10</v>
      </c>
      <c r="AD2027">
        <f>MIN(10, (Table1[[#This Row],[Avg Fecal Coliform]]/600)*10)</f>
        <v>10</v>
      </c>
      <c r="AE2027">
        <f>MIN(10, (Table1[[#This Row],[Avg Nitrate N + Nitrite N]]/10)*10)</f>
        <v>3.7580193661971855</v>
      </c>
      <c r="AF2027">
        <f>IF(OR(Table1[[#This Row],[Avg pH]]&lt;6.5,Table1[[#This Row],[Avg pH]]&gt;8.5),10,0)</f>
        <v>0</v>
      </c>
      <c r="AG2027">
        <f>MAX(0, 10-(2*Table1[[#This Row],[Avg Dissolved Oxygen]]))</f>
        <v>5</v>
      </c>
      <c r="AH2027">
        <f>(Table1[[#This Row],[Fecal Score]]*0.3) + (Table1[[#This Row],[BOD Score]]*0.25) + (Table1[[#This Row],[Nitrate Score]]*0.2) + (Table1[[#This Row],[pH Score]]*0.15) + (Table1[[#This Row],[Dissolved Oxygen Score]]*0.1)</f>
        <v>6.7516038732394374</v>
      </c>
      <c r="AI2027">
        <v>2021</v>
      </c>
    </row>
    <row r="2028" spans="1:35">
      <c r="A2028">
        <v>4041</v>
      </c>
      <c r="B2028" t="s">
        <v>852</v>
      </c>
      <c r="C2028" t="s">
        <v>1</v>
      </c>
      <c r="D2028" t="s">
        <v>88</v>
      </c>
      <c r="E2028">
        <v>13.5</v>
      </c>
      <c r="F2028">
        <v>28</v>
      </c>
      <c r="G2028">
        <f>(Table1[[#This Row],[Min Temperature]]+Table1[[#This Row],[Max Temperature]])/2</f>
        <v>20.75</v>
      </c>
      <c r="H2028">
        <v>0.7</v>
      </c>
      <c r="I2028">
        <v>5</v>
      </c>
      <c r="J2028">
        <f>(Table1[[#This Row],[Min Dissolved Oxygen]]+Table1[[#This Row],[Max Dissolved Oxygen]])/2</f>
        <v>2.85</v>
      </c>
      <c r="K2028">
        <v>7.1</v>
      </c>
      <c r="L2028">
        <v>7.7</v>
      </c>
      <c r="M2028">
        <f>(Table1[[#This Row],[Min pH]]+Table1[[#This Row],[Max pH]])/2</f>
        <v>7.4</v>
      </c>
      <c r="N2028">
        <v>273</v>
      </c>
      <c r="O2028">
        <v>310</v>
      </c>
      <c r="P2028">
        <f>(Table1[[#This Row],[Min Conductivity]]+Table1[[#This Row],[Max Conductivity]])/2</f>
        <v>291.5</v>
      </c>
      <c r="Q2028">
        <v>4.4000000000000004</v>
      </c>
      <c r="R2028">
        <v>10.5</v>
      </c>
      <c r="S2028">
        <f>(Table1[[#This Row],[Min BOD]]+Table1[[#This Row],[Max BOD]])/2</f>
        <v>7.45</v>
      </c>
      <c r="T2028">
        <v>1.2430281690140901</v>
      </c>
      <c r="U2028">
        <v>6.2730105633802804</v>
      </c>
      <c r="V2028">
        <f>(Table1[[#This Row],[Min Nitrate N + Nitrite N]]+Table1[[#This Row],[Max Nitrate N + Nitrite N]])/2</f>
        <v>3.7580193661971855</v>
      </c>
      <c r="W2028">
        <v>1010.2165492957701</v>
      </c>
      <c r="X2028">
        <v>9370632.2394366208</v>
      </c>
      <c r="Y2028">
        <f>(Table1[[#This Row],[Min Fecal Coliform]]+Table1[[#This Row],[Max Fecal Coliform]])/2</f>
        <v>4685821.2279929584</v>
      </c>
      <c r="Z2028">
        <v>30837.3908450704</v>
      </c>
      <c r="AA2028">
        <v>27354974.920774601</v>
      </c>
      <c r="AB2028">
        <f>(Table1[[#This Row],[Min Total Coliform]]+Table1[[#This Row],[Max Total Coliform]])/2</f>
        <v>13692906.155809836</v>
      </c>
      <c r="AC2028">
        <f>MIN(10, (Table1[[#This Row],[Avg BOD]]/4)*10)</f>
        <v>10</v>
      </c>
      <c r="AD2028">
        <f>MIN(10, (Table1[[#This Row],[Avg Fecal Coliform]]/600)*10)</f>
        <v>10</v>
      </c>
      <c r="AE2028">
        <f>MIN(10, (Table1[[#This Row],[Avg Nitrate N + Nitrite N]]/10)*10)</f>
        <v>3.7580193661971855</v>
      </c>
      <c r="AF2028">
        <f>IF(OR(Table1[[#This Row],[Avg pH]]&lt;6.5,Table1[[#This Row],[Avg pH]]&gt;8.5),10,0)</f>
        <v>0</v>
      </c>
      <c r="AG2028">
        <f>MAX(0, 10-(2*Table1[[#This Row],[Avg Dissolved Oxygen]]))</f>
        <v>4.3</v>
      </c>
      <c r="AH2028">
        <f>(Table1[[#This Row],[Fecal Score]]*0.3) + (Table1[[#This Row],[BOD Score]]*0.25) + (Table1[[#This Row],[Nitrate Score]]*0.2) + (Table1[[#This Row],[pH Score]]*0.15) + (Table1[[#This Row],[Dissolved Oxygen Score]]*0.1)</f>
        <v>6.6816038732394372</v>
      </c>
      <c r="AI2028">
        <v>2021</v>
      </c>
    </row>
    <row r="2029" spans="1:35">
      <c r="A2029">
        <v>3254</v>
      </c>
      <c r="B2029" t="s">
        <v>96</v>
      </c>
      <c r="C2029" t="s">
        <v>1</v>
      </c>
      <c r="D2029" t="s">
        <v>88</v>
      </c>
      <c r="E2029">
        <v>11.2</v>
      </c>
      <c r="F2029">
        <v>25.5</v>
      </c>
      <c r="G2029">
        <f>(Table1[[#This Row],[Min Temperature]]+Table1[[#This Row],[Max Temperature]])/2</f>
        <v>18.350000000000001</v>
      </c>
      <c r="H2029">
        <v>3.4</v>
      </c>
      <c r="I2029">
        <v>7.5</v>
      </c>
      <c r="J2029">
        <f>(Table1[[#This Row],[Min Dissolved Oxygen]]+Table1[[#This Row],[Max Dissolved Oxygen]])/2</f>
        <v>5.45</v>
      </c>
      <c r="K2029">
        <v>7.2</v>
      </c>
      <c r="L2029">
        <v>7.9</v>
      </c>
      <c r="M2029">
        <f>(Table1[[#This Row],[Min pH]]+Table1[[#This Row],[Max pH]])/2</f>
        <v>7.5500000000000007</v>
      </c>
      <c r="N2029">
        <v>166</v>
      </c>
      <c r="O2029">
        <v>2110</v>
      </c>
      <c r="P2029">
        <f>(Table1[[#This Row],[Min Conductivity]]+Table1[[#This Row],[Max Conductivity]])/2</f>
        <v>1138</v>
      </c>
      <c r="Q2029">
        <v>2.1</v>
      </c>
      <c r="R2029">
        <v>2.9</v>
      </c>
      <c r="S2029">
        <f>(Table1[[#This Row],[Min BOD]]+Table1[[#This Row],[Max BOD]])/2</f>
        <v>2.5</v>
      </c>
      <c r="T2029">
        <v>1.2430281690140901</v>
      </c>
      <c r="U2029">
        <v>6.2730105633802804</v>
      </c>
      <c r="V2029">
        <f>(Table1[[#This Row],[Min Nitrate N + Nitrite N]]+Table1[[#This Row],[Max Nitrate N + Nitrite N]])/2</f>
        <v>3.7580193661971855</v>
      </c>
      <c r="W2029">
        <v>1010.2165492957701</v>
      </c>
      <c r="X2029">
        <v>9370632.2394366208</v>
      </c>
      <c r="Y2029">
        <f>(Table1[[#This Row],[Min Fecal Coliform]]+Table1[[#This Row],[Max Fecal Coliform]])/2</f>
        <v>4685821.2279929584</v>
      </c>
      <c r="Z2029">
        <v>30837.3908450704</v>
      </c>
      <c r="AA2029">
        <v>27354974.920774601</v>
      </c>
      <c r="AB2029">
        <f>(Table1[[#This Row],[Min Total Coliform]]+Table1[[#This Row],[Max Total Coliform]])/2</f>
        <v>13692906.155809836</v>
      </c>
      <c r="AC2029">
        <f>MIN(10, (Table1[[#This Row],[Avg BOD]]/4)*10)</f>
        <v>6.25</v>
      </c>
      <c r="AD2029">
        <f>MIN(10, (Table1[[#This Row],[Avg Fecal Coliform]]/600)*10)</f>
        <v>10</v>
      </c>
      <c r="AE2029">
        <f>MIN(10, (Table1[[#This Row],[Avg Nitrate N + Nitrite N]]/10)*10)</f>
        <v>3.7580193661971855</v>
      </c>
      <c r="AF2029">
        <f>IF(OR(Table1[[#This Row],[Avg pH]]&lt;6.5,Table1[[#This Row],[Avg pH]]&gt;8.5),10,0)</f>
        <v>0</v>
      </c>
      <c r="AG2029">
        <f>MAX(0, 10-(2*Table1[[#This Row],[Avg Dissolved Oxygen]]))</f>
        <v>0</v>
      </c>
      <c r="AH2029">
        <f>(Table1[[#This Row],[Fecal Score]]*0.3) + (Table1[[#This Row],[BOD Score]]*0.25) + (Table1[[#This Row],[Nitrate Score]]*0.2) + (Table1[[#This Row],[pH Score]]*0.15) + (Table1[[#This Row],[Dissolved Oxygen Score]]*0.1)</f>
        <v>5.3141038732394374</v>
      </c>
      <c r="AI2029">
        <v>2021</v>
      </c>
    </row>
    <row r="2030" spans="1:35">
      <c r="A2030">
        <v>3252</v>
      </c>
      <c r="B2030" t="s">
        <v>94</v>
      </c>
      <c r="C2030" t="s">
        <v>1</v>
      </c>
      <c r="D2030" t="s">
        <v>88</v>
      </c>
      <c r="E2030">
        <v>11.3</v>
      </c>
      <c r="F2030">
        <v>28</v>
      </c>
      <c r="G2030">
        <f>(Table1[[#This Row],[Min Temperature]]+Table1[[#This Row],[Max Temperature]])/2</f>
        <v>19.649999999999999</v>
      </c>
      <c r="H2030">
        <v>3.3</v>
      </c>
      <c r="I2030">
        <v>7.5</v>
      </c>
      <c r="J2030">
        <f>(Table1[[#This Row],[Min Dissolved Oxygen]]+Table1[[#This Row],[Max Dissolved Oxygen]])/2</f>
        <v>5.4</v>
      </c>
      <c r="K2030">
        <v>7</v>
      </c>
      <c r="L2030">
        <v>8.3000000000000007</v>
      </c>
      <c r="M2030">
        <f>(Table1[[#This Row],[Min pH]]+Table1[[#This Row],[Max pH]])/2</f>
        <v>7.65</v>
      </c>
      <c r="N2030">
        <v>161</v>
      </c>
      <c r="O2030">
        <v>206</v>
      </c>
      <c r="P2030">
        <f>(Table1[[#This Row],[Min Conductivity]]+Table1[[#This Row],[Max Conductivity]])/2</f>
        <v>183.5</v>
      </c>
      <c r="Q2030">
        <v>2</v>
      </c>
      <c r="R2030">
        <v>3.7</v>
      </c>
      <c r="S2030">
        <f>(Table1[[#This Row],[Min BOD]]+Table1[[#This Row],[Max BOD]])/2</f>
        <v>2.85</v>
      </c>
      <c r="T2030">
        <v>1.2430281690140901</v>
      </c>
      <c r="U2030">
        <v>6.2730105633802804</v>
      </c>
      <c r="V2030">
        <f>(Table1[[#This Row],[Min Nitrate N + Nitrite N]]+Table1[[#This Row],[Max Nitrate N + Nitrite N]])/2</f>
        <v>3.7580193661971855</v>
      </c>
      <c r="W2030">
        <v>1010.2165492957701</v>
      </c>
      <c r="X2030">
        <v>9370632.2394366208</v>
      </c>
      <c r="Y2030">
        <f>(Table1[[#This Row],[Min Fecal Coliform]]+Table1[[#This Row],[Max Fecal Coliform]])/2</f>
        <v>4685821.2279929584</v>
      </c>
      <c r="Z2030">
        <v>30837.3908450704</v>
      </c>
      <c r="AA2030">
        <v>27354974.920774601</v>
      </c>
      <c r="AB2030">
        <f>(Table1[[#This Row],[Min Total Coliform]]+Table1[[#This Row],[Max Total Coliform]])/2</f>
        <v>13692906.155809836</v>
      </c>
      <c r="AC2030">
        <f>MIN(10, (Table1[[#This Row],[Avg BOD]]/4)*10)</f>
        <v>7.125</v>
      </c>
      <c r="AD2030">
        <f>MIN(10, (Table1[[#This Row],[Avg Fecal Coliform]]/600)*10)</f>
        <v>10</v>
      </c>
      <c r="AE2030">
        <f>MIN(10, (Table1[[#This Row],[Avg Nitrate N + Nitrite N]]/10)*10)</f>
        <v>3.7580193661971855</v>
      </c>
      <c r="AF2030">
        <f>IF(OR(Table1[[#This Row],[Avg pH]]&lt;6.5,Table1[[#This Row],[Avg pH]]&gt;8.5),10,0)</f>
        <v>0</v>
      </c>
      <c r="AG2030">
        <f>MAX(0, 10-(2*Table1[[#This Row],[Avg Dissolved Oxygen]]))</f>
        <v>0</v>
      </c>
      <c r="AH2030">
        <f>(Table1[[#This Row],[Fecal Score]]*0.3) + (Table1[[#This Row],[BOD Score]]*0.25) + (Table1[[#This Row],[Nitrate Score]]*0.2) + (Table1[[#This Row],[pH Score]]*0.15) + (Table1[[#This Row],[Dissolved Oxygen Score]]*0.1)</f>
        <v>5.5328538732394374</v>
      </c>
      <c r="AI2030">
        <v>2021</v>
      </c>
    </row>
    <row r="2031" spans="1:35">
      <c r="A2031">
        <v>3251</v>
      </c>
      <c r="B2031" t="s">
        <v>93</v>
      </c>
      <c r="C2031" t="s">
        <v>1</v>
      </c>
      <c r="D2031" t="s">
        <v>88</v>
      </c>
      <c r="E2031">
        <v>11.7</v>
      </c>
      <c r="F2031">
        <v>27.3</v>
      </c>
      <c r="G2031">
        <f>(Table1[[#This Row],[Min Temperature]]+Table1[[#This Row],[Max Temperature]])/2</f>
        <v>19.5</v>
      </c>
      <c r="H2031">
        <v>4.7</v>
      </c>
      <c r="I2031">
        <v>7.6</v>
      </c>
      <c r="J2031">
        <f>(Table1[[#This Row],[Min Dissolved Oxygen]]+Table1[[#This Row],[Max Dissolved Oxygen]])/2</f>
        <v>6.15</v>
      </c>
      <c r="K2031">
        <v>7.1</v>
      </c>
      <c r="L2031">
        <v>7.9</v>
      </c>
      <c r="M2031">
        <f>(Table1[[#This Row],[Min pH]]+Table1[[#This Row],[Max pH]])/2</f>
        <v>7.5</v>
      </c>
      <c r="N2031">
        <v>170</v>
      </c>
      <c r="O2031">
        <v>200</v>
      </c>
      <c r="P2031">
        <f>(Table1[[#This Row],[Min Conductivity]]+Table1[[#This Row],[Max Conductivity]])/2</f>
        <v>185</v>
      </c>
      <c r="Q2031">
        <v>2.7</v>
      </c>
      <c r="R2031">
        <v>3.3</v>
      </c>
      <c r="S2031">
        <f>(Table1[[#This Row],[Min BOD]]+Table1[[#This Row],[Max BOD]])/2</f>
        <v>3</v>
      </c>
      <c r="T2031">
        <v>1.2430281690140901</v>
      </c>
      <c r="U2031">
        <v>6.2730105633802804</v>
      </c>
      <c r="V2031">
        <f>(Table1[[#This Row],[Min Nitrate N + Nitrite N]]+Table1[[#This Row],[Max Nitrate N + Nitrite N]])/2</f>
        <v>3.7580193661971855</v>
      </c>
      <c r="W2031">
        <v>1010.2165492957701</v>
      </c>
      <c r="X2031">
        <v>9370632.2394366208</v>
      </c>
      <c r="Y2031">
        <f>(Table1[[#This Row],[Min Fecal Coliform]]+Table1[[#This Row],[Max Fecal Coliform]])/2</f>
        <v>4685821.2279929584</v>
      </c>
      <c r="Z2031">
        <v>30837.3908450704</v>
      </c>
      <c r="AA2031">
        <v>27354974.920774601</v>
      </c>
      <c r="AB2031">
        <f>(Table1[[#This Row],[Min Total Coliform]]+Table1[[#This Row],[Max Total Coliform]])/2</f>
        <v>13692906.155809836</v>
      </c>
      <c r="AC2031">
        <f>MIN(10, (Table1[[#This Row],[Avg BOD]]/4)*10)</f>
        <v>7.5</v>
      </c>
      <c r="AD2031">
        <f>MIN(10, (Table1[[#This Row],[Avg Fecal Coliform]]/600)*10)</f>
        <v>10</v>
      </c>
      <c r="AE2031">
        <f>MIN(10, (Table1[[#This Row],[Avg Nitrate N + Nitrite N]]/10)*10)</f>
        <v>3.7580193661971855</v>
      </c>
      <c r="AF2031">
        <f>IF(OR(Table1[[#This Row],[Avg pH]]&lt;6.5,Table1[[#This Row],[Avg pH]]&gt;8.5),10,0)</f>
        <v>0</v>
      </c>
      <c r="AG2031">
        <f>MAX(0, 10-(2*Table1[[#This Row],[Avg Dissolved Oxygen]]))</f>
        <v>0</v>
      </c>
      <c r="AH2031">
        <f>(Table1[[#This Row],[Fecal Score]]*0.3) + (Table1[[#This Row],[BOD Score]]*0.25) + (Table1[[#This Row],[Nitrate Score]]*0.2) + (Table1[[#This Row],[pH Score]]*0.15) + (Table1[[#This Row],[Dissolved Oxygen Score]]*0.1)</f>
        <v>5.6266038732394374</v>
      </c>
      <c r="AI2031">
        <v>2021</v>
      </c>
    </row>
    <row r="2032" spans="1:35">
      <c r="A2032">
        <v>3259</v>
      </c>
      <c r="B2032" t="s">
        <v>100</v>
      </c>
      <c r="C2032" t="s">
        <v>1</v>
      </c>
      <c r="D2032" t="s">
        <v>88</v>
      </c>
      <c r="E2032">
        <v>14</v>
      </c>
      <c r="F2032">
        <v>27.8</v>
      </c>
      <c r="G2032">
        <f>(Table1[[#This Row],[Min Temperature]]+Table1[[#This Row],[Max Temperature]])/2</f>
        <v>20.9</v>
      </c>
      <c r="H2032">
        <v>4</v>
      </c>
      <c r="I2032">
        <v>9</v>
      </c>
      <c r="J2032">
        <f>(Table1[[#This Row],[Min Dissolved Oxygen]]+Table1[[#This Row],[Max Dissolved Oxygen]])/2</f>
        <v>6.5</v>
      </c>
      <c r="K2032">
        <v>7.5</v>
      </c>
      <c r="L2032">
        <v>8.1999999999999993</v>
      </c>
      <c r="M2032">
        <f>(Table1[[#This Row],[Min pH]]+Table1[[#This Row],[Max pH]])/2</f>
        <v>7.85</v>
      </c>
      <c r="N2032">
        <v>161</v>
      </c>
      <c r="O2032">
        <v>430</v>
      </c>
      <c r="P2032">
        <f>(Table1[[#This Row],[Min Conductivity]]+Table1[[#This Row],[Max Conductivity]])/2</f>
        <v>295.5</v>
      </c>
      <c r="Q2032">
        <v>2.2999999999999998</v>
      </c>
      <c r="R2032">
        <v>6.4</v>
      </c>
      <c r="S2032">
        <f>(Table1[[#This Row],[Min BOD]]+Table1[[#This Row],[Max BOD]])/2</f>
        <v>4.3499999999999996</v>
      </c>
      <c r="T2032">
        <v>1.2430281690140901</v>
      </c>
      <c r="U2032">
        <v>6.2730105633802804</v>
      </c>
      <c r="V2032">
        <f>(Table1[[#This Row],[Min Nitrate N + Nitrite N]]+Table1[[#This Row],[Max Nitrate N + Nitrite N]])/2</f>
        <v>3.7580193661971855</v>
      </c>
      <c r="W2032">
        <v>1010.2165492957701</v>
      </c>
      <c r="X2032">
        <v>9370632.2394366208</v>
      </c>
      <c r="Y2032">
        <f>(Table1[[#This Row],[Min Fecal Coliform]]+Table1[[#This Row],[Max Fecal Coliform]])/2</f>
        <v>4685821.2279929584</v>
      </c>
      <c r="Z2032">
        <v>30837.3908450704</v>
      </c>
      <c r="AA2032">
        <v>27354974.920774601</v>
      </c>
      <c r="AB2032">
        <f>(Table1[[#This Row],[Min Total Coliform]]+Table1[[#This Row],[Max Total Coliform]])/2</f>
        <v>13692906.155809836</v>
      </c>
      <c r="AC2032">
        <f>MIN(10, (Table1[[#This Row],[Avg BOD]]/4)*10)</f>
        <v>10</v>
      </c>
      <c r="AD2032">
        <f>MIN(10, (Table1[[#This Row],[Avg Fecal Coliform]]/600)*10)</f>
        <v>10</v>
      </c>
      <c r="AE2032">
        <f>MIN(10, (Table1[[#This Row],[Avg Nitrate N + Nitrite N]]/10)*10)</f>
        <v>3.7580193661971855</v>
      </c>
      <c r="AF2032">
        <f>IF(OR(Table1[[#This Row],[Avg pH]]&lt;6.5,Table1[[#This Row],[Avg pH]]&gt;8.5),10,0)</f>
        <v>0</v>
      </c>
      <c r="AG2032">
        <f>MAX(0, 10-(2*Table1[[#This Row],[Avg Dissolved Oxygen]]))</f>
        <v>0</v>
      </c>
      <c r="AH2032">
        <f>(Table1[[#This Row],[Fecal Score]]*0.3) + (Table1[[#This Row],[BOD Score]]*0.25) + (Table1[[#This Row],[Nitrate Score]]*0.2) + (Table1[[#This Row],[pH Score]]*0.15) + (Table1[[#This Row],[Dissolved Oxygen Score]]*0.1)</f>
        <v>6.2516038732394374</v>
      </c>
      <c r="AI2032">
        <v>2021</v>
      </c>
    </row>
    <row r="2033" spans="1:35">
      <c r="A2033">
        <v>3256</v>
      </c>
      <c r="B2033" t="s">
        <v>97</v>
      </c>
      <c r="C2033" t="s">
        <v>1</v>
      </c>
      <c r="D2033" t="s">
        <v>88</v>
      </c>
      <c r="E2033">
        <v>13</v>
      </c>
      <c r="F2033">
        <v>26.4</v>
      </c>
      <c r="G2033">
        <f>(Table1[[#This Row],[Min Temperature]]+Table1[[#This Row],[Max Temperature]])/2</f>
        <v>19.7</v>
      </c>
      <c r="H2033">
        <v>6</v>
      </c>
      <c r="I2033">
        <v>9.5</v>
      </c>
      <c r="J2033">
        <f>(Table1[[#This Row],[Min Dissolved Oxygen]]+Table1[[#This Row],[Max Dissolved Oxygen]])/2</f>
        <v>7.75</v>
      </c>
      <c r="K2033">
        <v>7.5</v>
      </c>
      <c r="L2033">
        <v>8.1</v>
      </c>
      <c r="M2033">
        <f>(Table1[[#This Row],[Min pH]]+Table1[[#This Row],[Max pH]])/2</f>
        <v>7.8</v>
      </c>
      <c r="N2033">
        <v>101</v>
      </c>
      <c r="O2033">
        <v>237</v>
      </c>
      <c r="P2033">
        <f>(Table1[[#This Row],[Min Conductivity]]+Table1[[#This Row],[Max Conductivity]])/2</f>
        <v>169</v>
      </c>
      <c r="Q2033">
        <v>1.3</v>
      </c>
      <c r="R2033">
        <v>3.4</v>
      </c>
      <c r="S2033">
        <f>(Table1[[#This Row],[Min BOD]]+Table1[[#This Row],[Max BOD]])/2</f>
        <v>2.35</v>
      </c>
      <c r="T2033">
        <v>1.2430281690140901</v>
      </c>
      <c r="U2033">
        <v>6.2730105633802804</v>
      </c>
      <c r="V2033">
        <f>(Table1[[#This Row],[Min Nitrate N + Nitrite N]]+Table1[[#This Row],[Max Nitrate N + Nitrite N]])/2</f>
        <v>3.7580193661971855</v>
      </c>
      <c r="W2033">
        <v>1010.2165492957701</v>
      </c>
      <c r="X2033">
        <v>9370632.2394366208</v>
      </c>
      <c r="Y2033">
        <f>(Table1[[#This Row],[Min Fecal Coliform]]+Table1[[#This Row],[Max Fecal Coliform]])/2</f>
        <v>4685821.2279929584</v>
      </c>
      <c r="Z2033">
        <v>30837.3908450704</v>
      </c>
      <c r="AA2033">
        <v>27354974.920774601</v>
      </c>
      <c r="AB2033">
        <f>(Table1[[#This Row],[Min Total Coliform]]+Table1[[#This Row],[Max Total Coliform]])/2</f>
        <v>13692906.155809836</v>
      </c>
      <c r="AC2033">
        <f>MIN(10, (Table1[[#This Row],[Avg BOD]]/4)*10)</f>
        <v>5.875</v>
      </c>
      <c r="AD2033">
        <f>MIN(10, (Table1[[#This Row],[Avg Fecal Coliform]]/600)*10)</f>
        <v>10</v>
      </c>
      <c r="AE2033">
        <f>MIN(10, (Table1[[#This Row],[Avg Nitrate N + Nitrite N]]/10)*10)</f>
        <v>3.7580193661971855</v>
      </c>
      <c r="AF2033">
        <f>IF(OR(Table1[[#This Row],[Avg pH]]&lt;6.5,Table1[[#This Row],[Avg pH]]&gt;8.5),10,0)</f>
        <v>0</v>
      </c>
      <c r="AG2033">
        <f>MAX(0, 10-(2*Table1[[#This Row],[Avg Dissolved Oxygen]]))</f>
        <v>0</v>
      </c>
      <c r="AH2033">
        <f>(Table1[[#This Row],[Fecal Score]]*0.3) + (Table1[[#This Row],[BOD Score]]*0.25) + (Table1[[#This Row],[Nitrate Score]]*0.2) + (Table1[[#This Row],[pH Score]]*0.15) + (Table1[[#This Row],[Dissolved Oxygen Score]]*0.1)</f>
        <v>5.2203538732394374</v>
      </c>
      <c r="AI2033">
        <v>2021</v>
      </c>
    </row>
    <row r="2034" spans="1:35">
      <c r="A2034">
        <v>3257</v>
      </c>
      <c r="B2034" t="s">
        <v>98</v>
      </c>
      <c r="C2034" t="s">
        <v>1</v>
      </c>
      <c r="D2034" t="s">
        <v>88</v>
      </c>
      <c r="E2034">
        <v>13.5</v>
      </c>
      <c r="F2034">
        <v>27.4</v>
      </c>
      <c r="G2034">
        <f>(Table1[[#This Row],[Min Temperature]]+Table1[[#This Row],[Max Temperature]])/2</f>
        <v>20.45</v>
      </c>
      <c r="H2034">
        <v>2.8</v>
      </c>
      <c r="I2034">
        <v>8.3000000000000007</v>
      </c>
      <c r="J2034">
        <f>(Table1[[#This Row],[Min Dissolved Oxygen]]+Table1[[#This Row],[Max Dissolved Oxygen]])/2</f>
        <v>5.5500000000000007</v>
      </c>
      <c r="K2034">
        <v>7.4</v>
      </c>
      <c r="L2034">
        <v>8.5</v>
      </c>
      <c r="M2034">
        <f>(Table1[[#This Row],[Min pH]]+Table1[[#This Row],[Max pH]])/2</f>
        <v>7.95</v>
      </c>
      <c r="N2034">
        <v>183</v>
      </c>
      <c r="O2034">
        <v>420</v>
      </c>
      <c r="P2034">
        <f>(Table1[[#This Row],[Min Conductivity]]+Table1[[#This Row],[Max Conductivity]])/2</f>
        <v>301.5</v>
      </c>
      <c r="Q2034">
        <v>1</v>
      </c>
      <c r="R2034">
        <v>8.5</v>
      </c>
      <c r="S2034">
        <f>(Table1[[#This Row],[Min BOD]]+Table1[[#This Row],[Max BOD]])/2</f>
        <v>4.75</v>
      </c>
      <c r="T2034">
        <v>0.02</v>
      </c>
      <c r="U2034">
        <v>0.02</v>
      </c>
      <c r="V2034">
        <f>(Table1[[#This Row],[Min Nitrate N + Nitrite N]]+Table1[[#This Row],[Max Nitrate N + Nitrite N]])/2</f>
        <v>0.02</v>
      </c>
      <c r="W2034">
        <v>1010.2165492957701</v>
      </c>
      <c r="X2034">
        <v>9370632.2394366208</v>
      </c>
      <c r="Y2034">
        <f>(Table1[[#This Row],[Min Fecal Coliform]]+Table1[[#This Row],[Max Fecal Coliform]])/2</f>
        <v>4685821.2279929584</v>
      </c>
      <c r="Z2034">
        <v>30837.3908450704</v>
      </c>
      <c r="AA2034">
        <v>27354974.920774601</v>
      </c>
      <c r="AB2034">
        <f>(Table1[[#This Row],[Min Total Coliform]]+Table1[[#This Row],[Max Total Coliform]])/2</f>
        <v>13692906.155809836</v>
      </c>
      <c r="AC2034">
        <f>MIN(10, (Table1[[#This Row],[Avg BOD]]/4)*10)</f>
        <v>10</v>
      </c>
      <c r="AD2034">
        <f>MIN(10, (Table1[[#This Row],[Avg Fecal Coliform]]/600)*10)</f>
        <v>10</v>
      </c>
      <c r="AE2034">
        <f>MIN(10, (Table1[[#This Row],[Avg Nitrate N + Nitrite N]]/10)*10)</f>
        <v>0.02</v>
      </c>
      <c r="AF2034">
        <f>IF(OR(Table1[[#This Row],[Avg pH]]&lt;6.5,Table1[[#This Row],[Avg pH]]&gt;8.5),10,0)</f>
        <v>0</v>
      </c>
      <c r="AG2034">
        <f>MAX(0, 10-(2*Table1[[#This Row],[Avg Dissolved Oxygen]]))</f>
        <v>0</v>
      </c>
      <c r="AH2034">
        <f>(Table1[[#This Row],[Fecal Score]]*0.3) + (Table1[[#This Row],[BOD Score]]*0.25) + (Table1[[#This Row],[Nitrate Score]]*0.2) + (Table1[[#This Row],[pH Score]]*0.15) + (Table1[[#This Row],[Dissolved Oxygen Score]]*0.1)</f>
        <v>5.5039999999999996</v>
      </c>
      <c r="AI2034">
        <v>2021</v>
      </c>
    </row>
    <row r="2035" spans="1:35">
      <c r="A2035">
        <v>3258</v>
      </c>
      <c r="B2035" t="s">
        <v>99</v>
      </c>
      <c r="C2035" t="s">
        <v>1</v>
      </c>
      <c r="D2035" t="s">
        <v>88</v>
      </c>
      <c r="E2035">
        <v>13.8</v>
      </c>
      <c r="F2035">
        <v>28</v>
      </c>
      <c r="G2035">
        <f>(Table1[[#This Row],[Min Temperature]]+Table1[[#This Row],[Max Temperature]])/2</f>
        <v>20.9</v>
      </c>
      <c r="H2035">
        <v>4.5</v>
      </c>
      <c r="I2035">
        <v>9.8000000000000007</v>
      </c>
      <c r="J2035">
        <f>(Table1[[#This Row],[Min Dissolved Oxygen]]+Table1[[#This Row],[Max Dissolved Oxygen]])/2</f>
        <v>7.15</v>
      </c>
      <c r="K2035">
        <v>7.5</v>
      </c>
      <c r="L2035">
        <v>8.3000000000000007</v>
      </c>
      <c r="M2035">
        <f>(Table1[[#This Row],[Min pH]]+Table1[[#This Row],[Max pH]])/2</f>
        <v>7.9</v>
      </c>
      <c r="N2035">
        <v>206</v>
      </c>
      <c r="O2035">
        <v>311</v>
      </c>
      <c r="P2035">
        <f>(Table1[[#This Row],[Min Conductivity]]+Table1[[#This Row],[Max Conductivity]])/2</f>
        <v>258.5</v>
      </c>
      <c r="Q2035">
        <v>2.2000000000000002</v>
      </c>
      <c r="R2035">
        <v>5.6</v>
      </c>
      <c r="S2035">
        <f>(Table1[[#This Row],[Min BOD]]+Table1[[#This Row],[Max BOD]])/2</f>
        <v>3.9</v>
      </c>
      <c r="T2035">
        <v>1.2430281690140901</v>
      </c>
      <c r="U2035">
        <v>6.2730105633802804</v>
      </c>
      <c r="V2035">
        <f>(Table1[[#This Row],[Min Nitrate N + Nitrite N]]+Table1[[#This Row],[Max Nitrate N + Nitrite N]])/2</f>
        <v>3.7580193661971855</v>
      </c>
      <c r="W2035">
        <v>1010.2165492957701</v>
      </c>
      <c r="X2035">
        <v>9370632.2394366208</v>
      </c>
      <c r="Y2035">
        <f>(Table1[[#This Row],[Min Fecal Coliform]]+Table1[[#This Row],[Max Fecal Coliform]])/2</f>
        <v>4685821.2279929584</v>
      </c>
      <c r="Z2035">
        <v>30837.3908450704</v>
      </c>
      <c r="AA2035">
        <v>27354974.920774601</v>
      </c>
      <c r="AB2035">
        <f>(Table1[[#This Row],[Min Total Coliform]]+Table1[[#This Row],[Max Total Coliform]])/2</f>
        <v>13692906.155809836</v>
      </c>
      <c r="AC2035">
        <f>MIN(10, (Table1[[#This Row],[Avg BOD]]/4)*10)</f>
        <v>9.75</v>
      </c>
      <c r="AD2035">
        <f>MIN(10, (Table1[[#This Row],[Avg Fecal Coliform]]/600)*10)</f>
        <v>10</v>
      </c>
      <c r="AE2035">
        <f>MIN(10, (Table1[[#This Row],[Avg Nitrate N + Nitrite N]]/10)*10)</f>
        <v>3.7580193661971855</v>
      </c>
      <c r="AF2035">
        <f>IF(OR(Table1[[#This Row],[Avg pH]]&lt;6.5,Table1[[#This Row],[Avg pH]]&gt;8.5),10,0)</f>
        <v>0</v>
      </c>
      <c r="AG2035">
        <f>MAX(0, 10-(2*Table1[[#This Row],[Avg Dissolved Oxygen]]))</f>
        <v>0</v>
      </c>
      <c r="AH2035">
        <f>(Table1[[#This Row],[Fecal Score]]*0.3) + (Table1[[#This Row],[BOD Score]]*0.25) + (Table1[[#This Row],[Nitrate Score]]*0.2) + (Table1[[#This Row],[pH Score]]*0.15) + (Table1[[#This Row],[Dissolved Oxygen Score]]*0.1)</f>
        <v>6.1891038732394374</v>
      </c>
      <c r="AI2035">
        <v>2021</v>
      </c>
    </row>
    <row r="2036" spans="1:35">
      <c r="A2036">
        <v>3262</v>
      </c>
      <c r="B2036" t="s">
        <v>103</v>
      </c>
      <c r="C2036" t="s">
        <v>1</v>
      </c>
      <c r="D2036" t="s">
        <v>88</v>
      </c>
      <c r="E2036">
        <v>13.5</v>
      </c>
      <c r="F2036">
        <v>27</v>
      </c>
      <c r="G2036">
        <f>(Table1[[#This Row],[Min Temperature]]+Table1[[#This Row],[Max Temperature]])/2</f>
        <v>20.25</v>
      </c>
      <c r="H2036">
        <v>5.8</v>
      </c>
      <c r="I2036">
        <v>9.1999999999999993</v>
      </c>
      <c r="J2036">
        <f>(Table1[[#This Row],[Min Dissolved Oxygen]]+Table1[[#This Row],[Max Dissolved Oxygen]])/2</f>
        <v>7.5</v>
      </c>
      <c r="K2036">
        <v>7.7</v>
      </c>
      <c r="L2036">
        <v>8.5</v>
      </c>
      <c r="M2036">
        <f>(Table1[[#This Row],[Min pH]]+Table1[[#This Row],[Max pH]])/2</f>
        <v>8.1</v>
      </c>
      <c r="N2036">
        <v>202</v>
      </c>
      <c r="O2036">
        <v>227</v>
      </c>
      <c r="P2036">
        <f>(Table1[[#This Row],[Min Conductivity]]+Table1[[#This Row],[Max Conductivity]])/2</f>
        <v>214.5</v>
      </c>
      <c r="Q2036">
        <v>2</v>
      </c>
      <c r="R2036">
        <v>4</v>
      </c>
      <c r="S2036">
        <f>(Table1[[#This Row],[Min BOD]]+Table1[[#This Row],[Max BOD]])/2</f>
        <v>3</v>
      </c>
      <c r="T2036">
        <v>1.2430281690140901</v>
      </c>
      <c r="U2036">
        <v>6.2730105633802804</v>
      </c>
      <c r="V2036">
        <f>(Table1[[#This Row],[Min Nitrate N + Nitrite N]]+Table1[[#This Row],[Max Nitrate N + Nitrite N]])/2</f>
        <v>3.7580193661971855</v>
      </c>
      <c r="W2036">
        <v>1010.2165492957701</v>
      </c>
      <c r="X2036">
        <v>9370632.2394366208</v>
      </c>
      <c r="Y2036">
        <f>(Table1[[#This Row],[Min Fecal Coliform]]+Table1[[#This Row],[Max Fecal Coliform]])/2</f>
        <v>4685821.2279929584</v>
      </c>
      <c r="Z2036">
        <v>30837.3908450704</v>
      </c>
      <c r="AA2036">
        <v>27354974.920774601</v>
      </c>
      <c r="AB2036">
        <f>(Table1[[#This Row],[Min Total Coliform]]+Table1[[#This Row],[Max Total Coliform]])/2</f>
        <v>13692906.155809836</v>
      </c>
      <c r="AC2036">
        <f>MIN(10, (Table1[[#This Row],[Avg BOD]]/4)*10)</f>
        <v>7.5</v>
      </c>
      <c r="AD2036">
        <f>MIN(10, (Table1[[#This Row],[Avg Fecal Coliform]]/600)*10)</f>
        <v>10</v>
      </c>
      <c r="AE2036">
        <f>MIN(10, (Table1[[#This Row],[Avg Nitrate N + Nitrite N]]/10)*10)</f>
        <v>3.7580193661971855</v>
      </c>
      <c r="AF2036">
        <f>IF(OR(Table1[[#This Row],[Avg pH]]&lt;6.5,Table1[[#This Row],[Avg pH]]&gt;8.5),10,0)</f>
        <v>0</v>
      </c>
      <c r="AG2036">
        <f>MAX(0, 10-(2*Table1[[#This Row],[Avg Dissolved Oxygen]]))</f>
        <v>0</v>
      </c>
      <c r="AH2036">
        <f>(Table1[[#This Row],[Fecal Score]]*0.3) + (Table1[[#This Row],[BOD Score]]*0.25) + (Table1[[#This Row],[Nitrate Score]]*0.2) + (Table1[[#This Row],[pH Score]]*0.15) + (Table1[[#This Row],[Dissolved Oxygen Score]]*0.1)</f>
        <v>5.6266038732394374</v>
      </c>
      <c r="AI2036">
        <v>2021</v>
      </c>
    </row>
    <row r="2037" spans="1:35">
      <c r="A2037">
        <v>3261</v>
      </c>
      <c r="B2037" t="s">
        <v>102</v>
      </c>
      <c r="C2037" t="s">
        <v>1</v>
      </c>
      <c r="D2037" t="s">
        <v>88</v>
      </c>
      <c r="E2037">
        <v>13</v>
      </c>
      <c r="F2037">
        <v>27.6</v>
      </c>
      <c r="G2037">
        <f>(Table1[[#This Row],[Min Temperature]]+Table1[[#This Row],[Max Temperature]])/2</f>
        <v>20.3</v>
      </c>
      <c r="H2037">
        <v>6.4</v>
      </c>
      <c r="I2037">
        <v>9.8000000000000007</v>
      </c>
      <c r="J2037">
        <f>(Table1[[#This Row],[Min Dissolved Oxygen]]+Table1[[#This Row],[Max Dissolved Oxygen]])/2</f>
        <v>8.1000000000000014</v>
      </c>
      <c r="K2037">
        <v>7.9</v>
      </c>
      <c r="L2037">
        <v>8.1999999999999993</v>
      </c>
      <c r="M2037">
        <f>(Table1[[#This Row],[Min pH]]+Table1[[#This Row],[Max pH]])/2</f>
        <v>8.0500000000000007</v>
      </c>
      <c r="N2037">
        <v>160</v>
      </c>
      <c r="O2037">
        <v>195</v>
      </c>
      <c r="P2037">
        <f>(Table1[[#This Row],[Min Conductivity]]+Table1[[#This Row],[Max Conductivity]])/2</f>
        <v>177.5</v>
      </c>
      <c r="Q2037">
        <v>2</v>
      </c>
      <c r="R2037">
        <v>3.8</v>
      </c>
      <c r="S2037">
        <f>(Table1[[#This Row],[Min BOD]]+Table1[[#This Row],[Max BOD]])/2</f>
        <v>2.9</v>
      </c>
      <c r="T2037">
        <v>1.2430281690140901</v>
      </c>
      <c r="U2037">
        <v>6.2730105633802804</v>
      </c>
      <c r="V2037">
        <f>(Table1[[#This Row],[Min Nitrate N + Nitrite N]]+Table1[[#This Row],[Max Nitrate N + Nitrite N]])/2</f>
        <v>3.7580193661971855</v>
      </c>
      <c r="W2037">
        <v>1010.2165492957701</v>
      </c>
      <c r="X2037">
        <v>9370632.2394366208</v>
      </c>
      <c r="Y2037">
        <f>(Table1[[#This Row],[Min Fecal Coliform]]+Table1[[#This Row],[Max Fecal Coliform]])/2</f>
        <v>4685821.2279929584</v>
      </c>
      <c r="Z2037">
        <v>30837.3908450704</v>
      </c>
      <c r="AA2037">
        <v>27354974.920774601</v>
      </c>
      <c r="AB2037">
        <f>(Table1[[#This Row],[Min Total Coliform]]+Table1[[#This Row],[Max Total Coliform]])/2</f>
        <v>13692906.155809836</v>
      </c>
      <c r="AC2037">
        <f>MIN(10, (Table1[[#This Row],[Avg BOD]]/4)*10)</f>
        <v>7.25</v>
      </c>
      <c r="AD2037">
        <f>MIN(10, (Table1[[#This Row],[Avg Fecal Coliform]]/600)*10)</f>
        <v>10</v>
      </c>
      <c r="AE2037">
        <f>MIN(10, (Table1[[#This Row],[Avg Nitrate N + Nitrite N]]/10)*10)</f>
        <v>3.7580193661971855</v>
      </c>
      <c r="AF2037">
        <f>IF(OR(Table1[[#This Row],[Avg pH]]&lt;6.5,Table1[[#This Row],[Avg pH]]&gt;8.5),10,0)</f>
        <v>0</v>
      </c>
      <c r="AG2037">
        <f>MAX(0, 10-(2*Table1[[#This Row],[Avg Dissolved Oxygen]]))</f>
        <v>0</v>
      </c>
      <c r="AH2037">
        <f>(Table1[[#This Row],[Fecal Score]]*0.3) + (Table1[[#This Row],[BOD Score]]*0.25) + (Table1[[#This Row],[Nitrate Score]]*0.2) + (Table1[[#This Row],[pH Score]]*0.15) + (Table1[[#This Row],[Dissolved Oxygen Score]]*0.1)</f>
        <v>5.5641038732394374</v>
      </c>
      <c r="AI2037">
        <v>2021</v>
      </c>
    </row>
    <row r="2038" spans="1:35">
      <c r="A2038">
        <v>3260</v>
      </c>
      <c r="B2038" t="s">
        <v>101</v>
      </c>
      <c r="C2038" t="s">
        <v>1</v>
      </c>
      <c r="D2038" t="s">
        <v>88</v>
      </c>
      <c r="E2038">
        <v>13.8</v>
      </c>
      <c r="F2038">
        <v>26.1</v>
      </c>
      <c r="G2038">
        <f>(Table1[[#This Row],[Min Temperature]]+Table1[[#This Row],[Max Temperature]])/2</f>
        <v>19.950000000000003</v>
      </c>
      <c r="H2038">
        <v>6.4</v>
      </c>
      <c r="I2038">
        <v>9.8000000000000007</v>
      </c>
      <c r="J2038">
        <f>(Table1[[#This Row],[Min Dissolved Oxygen]]+Table1[[#This Row],[Max Dissolved Oxygen]])/2</f>
        <v>8.1000000000000014</v>
      </c>
      <c r="K2038">
        <v>7.4</v>
      </c>
      <c r="L2038">
        <v>8.5</v>
      </c>
      <c r="M2038">
        <f>(Table1[[#This Row],[Min pH]]+Table1[[#This Row],[Max pH]])/2</f>
        <v>7.95</v>
      </c>
      <c r="N2038">
        <v>142</v>
      </c>
      <c r="O2038">
        <v>268</v>
      </c>
      <c r="P2038">
        <f>(Table1[[#This Row],[Min Conductivity]]+Table1[[#This Row],[Max Conductivity]])/2</f>
        <v>205</v>
      </c>
      <c r="Q2038">
        <v>1.5</v>
      </c>
      <c r="R2038">
        <v>2.9</v>
      </c>
      <c r="S2038">
        <f>(Table1[[#This Row],[Min BOD]]+Table1[[#This Row],[Max BOD]])/2</f>
        <v>2.2000000000000002</v>
      </c>
      <c r="T2038">
        <v>1.2430281690140901</v>
      </c>
      <c r="U2038">
        <v>6.2730105633802804</v>
      </c>
      <c r="V2038">
        <f>(Table1[[#This Row],[Min Nitrate N + Nitrite N]]+Table1[[#This Row],[Max Nitrate N + Nitrite N]])/2</f>
        <v>3.7580193661971855</v>
      </c>
      <c r="W2038">
        <v>1010.2165492957701</v>
      </c>
      <c r="X2038">
        <v>9370632.2394366208</v>
      </c>
      <c r="Y2038">
        <f>(Table1[[#This Row],[Min Fecal Coliform]]+Table1[[#This Row],[Max Fecal Coliform]])/2</f>
        <v>4685821.2279929584</v>
      </c>
      <c r="Z2038">
        <v>30837.3908450704</v>
      </c>
      <c r="AA2038">
        <v>27354974.920774601</v>
      </c>
      <c r="AB2038">
        <f>(Table1[[#This Row],[Min Total Coliform]]+Table1[[#This Row],[Max Total Coliform]])/2</f>
        <v>13692906.155809836</v>
      </c>
      <c r="AC2038">
        <f>MIN(10, (Table1[[#This Row],[Avg BOD]]/4)*10)</f>
        <v>5.5</v>
      </c>
      <c r="AD2038">
        <f>MIN(10, (Table1[[#This Row],[Avg Fecal Coliform]]/600)*10)</f>
        <v>10</v>
      </c>
      <c r="AE2038">
        <f>MIN(10, (Table1[[#This Row],[Avg Nitrate N + Nitrite N]]/10)*10)</f>
        <v>3.7580193661971855</v>
      </c>
      <c r="AF2038">
        <f>IF(OR(Table1[[#This Row],[Avg pH]]&lt;6.5,Table1[[#This Row],[Avg pH]]&gt;8.5),10,0)</f>
        <v>0</v>
      </c>
      <c r="AG2038">
        <f>MAX(0, 10-(2*Table1[[#This Row],[Avg Dissolved Oxygen]]))</f>
        <v>0</v>
      </c>
      <c r="AH2038">
        <f>(Table1[[#This Row],[Fecal Score]]*0.3) + (Table1[[#This Row],[BOD Score]]*0.25) + (Table1[[#This Row],[Nitrate Score]]*0.2) + (Table1[[#This Row],[pH Score]]*0.15) + (Table1[[#This Row],[Dissolved Oxygen Score]]*0.1)</f>
        <v>5.1266038732394374</v>
      </c>
      <c r="AI2038">
        <v>2021</v>
      </c>
    </row>
    <row r="2039" spans="1:35">
      <c r="A2039">
        <v>1309</v>
      </c>
      <c r="B2039" t="s">
        <v>539</v>
      </c>
      <c r="C2039" t="s">
        <v>1</v>
      </c>
      <c r="D2039" t="s">
        <v>88</v>
      </c>
      <c r="E2039">
        <v>11.7</v>
      </c>
      <c r="F2039">
        <v>28</v>
      </c>
      <c r="G2039">
        <f>(Table1[[#This Row],[Min Temperature]]+Table1[[#This Row],[Max Temperature]])/2</f>
        <v>19.850000000000001</v>
      </c>
      <c r="H2039">
        <v>5.7</v>
      </c>
      <c r="I2039">
        <v>9.3000000000000007</v>
      </c>
      <c r="J2039">
        <f>(Table1[[#This Row],[Min Dissolved Oxygen]]+Table1[[#This Row],[Max Dissolved Oxygen]])/2</f>
        <v>7.5</v>
      </c>
      <c r="K2039">
        <v>7.4</v>
      </c>
      <c r="L2039">
        <v>7.8</v>
      </c>
      <c r="M2039">
        <f>(Table1[[#This Row],[Min pH]]+Table1[[#This Row],[Max pH]])/2</f>
        <v>7.6</v>
      </c>
      <c r="N2039">
        <v>165</v>
      </c>
      <c r="O2039">
        <v>202</v>
      </c>
      <c r="P2039">
        <f>(Table1[[#This Row],[Min Conductivity]]+Table1[[#This Row],[Max Conductivity]])/2</f>
        <v>183.5</v>
      </c>
      <c r="Q2039">
        <v>2.2999999999999998</v>
      </c>
      <c r="R2039">
        <v>4.5999999999999996</v>
      </c>
      <c r="S2039">
        <f>(Table1[[#This Row],[Min BOD]]+Table1[[#This Row],[Max BOD]])/2</f>
        <v>3.4499999999999997</v>
      </c>
      <c r="T2039">
        <v>1.2430281690140901</v>
      </c>
      <c r="U2039">
        <v>6.2730105633802804</v>
      </c>
      <c r="V2039">
        <f>(Table1[[#This Row],[Min Nitrate N + Nitrite N]]+Table1[[#This Row],[Max Nitrate N + Nitrite N]])/2</f>
        <v>3.7580193661971855</v>
      </c>
      <c r="W2039">
        <v>1010.2165492957701</v>
      </c>
      <c r="X2039">
        <v>9370632.2394366208</v>
      </c>
      <c r="Y2039">
        <f>(Table1[[#This Row],[Min Fecal Coliform]]+Table1[[#This Row],[Max Fecal Coliform]])/2</f>
        <v>4685821.2279929584</v>
      </c>
      <c r="Z2039">
        <v>30837.3908450704</v>
      </c>
      <c r="AA2039">
        <v>27354974.920774601</v>
      </c>
      <c r="AB2039">
        <f>(Table1[[#This Row],[Min Total Coliform]]+Table1[[#This Row],[Max Total Coliform]])/2</f>
        <v>13692906.155809836</v>
      </c>
      <c r="AC2039">
        <f>MIN(10, (Table1[[#This Row],[Avg BOD]]/4)*10)</f>
        <v>8.625</v>
      </c>
      <c r="AD2039">
        <f>MIN(10, (Table1[[#This Row],[Avg Fecal Coliform]]/600)*10)</f>
        <v>10</v>
      </c>
      <c r="AE2039">
        <f>MIN(10, (Table1[[#This Row],[Avg Nitrate N + Nitrite N]]/10)*10)</f>
        <v>3.7580193661971855</v>
      </c>
      <c r="AF2039">
        <f>IF(OR(Table1[[#This Row],[Avg pH]]&lt;6.5,Table1[[#This Row],[Avg pH]]&gt;8.5),10,0)</f>
        <v>0</v>
      </c>
      <c r="AG2039">
        <f>MAX(0, 10-(2*Table1[[#This Row],[Avg Dissolved Oxygen]]))</f>
        <v>0</v>
      </c>
      <c r="AH2039">
        <f>(Table1[[#This Row],[Fecal Score]]*0.3) + (Table1[[#This Row],[BOD Score]]*0.25) + (Table1[[#This Row],[Nitrate Score]]*0.2) + (Table1[[#This Row],[pH Score]]*0.15) + (Table1[[#This Row],[Dissolved Oxygen Score]]*0.1)</f>
        <v>5.9078538732394374</v>
      </c>
      <c r="AI2039">
        <v>2021</v>
      </c>
    </row>
    <row r="2040" spans="1:35">
      <c r="A2040">
        <v>3253</v>
      </c>
      <c r="B2040" t="s">
        <v>95</v>
      </c>
      <c r="C2040" t="s">
        <v>1</v>
      </c>
      <c r="D2040" t="s">
        <v>88</v>
      </c>
      <c r="E2040">
        <v>12.2</v>
      </c>
      <c r="F2040">
        <v>27.5</v>
      </c>
      <c r="G2040">
        <f>(Table1[[#This Row],[Min Temperature]]+Table1[[#This Row],[Max Temperature]])/2</f>
        <v>19.850000000000001</v>
      </c>
      <c r="H2040">
        <v>4.8</v>
      </c>
      <c r="I2040">
        <v>8.9</v>
      </c>
      <c r="J2040">
        <f>(Table1[[#This Row],[Min Dissolved Oxygen]]+Table1[[#This Row],[Max Dissolved Oxygen]])/2</f>
        <v>6.85</v>
      </c>
      <c r="K2040">
        <v>7.6</v>
      </c>
      <c r="L2040">
        <v>8.3000000000000007</v>
      </c>
      <c r="M2040">
        <f>(Table1[[#This Row],[Min pH]]+Table1[[#This Row],[Max pH]])/2</f>
        <v>7.95</v>
      </c>
      <c r="N2040">
        <v>188</v>
      </c>
      <c r="O2040">
        <v>267</v>
      </c>
      <c r="P2040">
        <f>(Table1[[#This Row],[Min Conductivity]]+Table1[[#This Row],[Max Conductivity]])/2</f>
        <v>227.5</v>
      </c>
      <c r="Q2040">
        <v>2</v>
      </c>
      <c r="R2040">
        <v>6.3</v>
      </c>
      <c r="S2040">
        <f>(Table1[[#This Row],[Min BOD]]+Table1[[#This Row],[Max BOD]])/2</f>
        <v>4.1500000000000004</v>
      </c>
      <c r="T2040">
        <v>1.2430281690140901</v>
      </c>
      <c r="U2040">
        <v>6.2730105633802804</v>
      </c>
      <c r="V2040">
        <f>(Table1[[#This Row],[Min Nitrate N + Nitrite N]]+Table1[[#This Row],[Max Nitrate N + Nitrite N]])/2</f>
        <v>3.7580193661971855</v>
      </c>
      <c r="W2040">
        <v>1010.2165492957701</v>
      </c>
      <c r="X2040">
        <v>9370632.2394366208</v>
      </c>
      <c r="Y2040">
        <f>(Table1[[#This Row],[Min Fecal Coliform]]+Table1[[#This Row],[Max Fecal Coliform]])/2</f>
        <v>4685821.2279929584</v>
      </c>
      <c r="Z2040">
        <v>30837.3908450704</v>
      </c>
      <c r="AA2040">
        <v>27354974.920774601</v>
      </c>
      <c r="AB2040">
        <f>(Table1[[#This Row],[Min Total Coliform]]+Table1[[#This Row],[Max Total Coliform]])/2</f>
        <v>13692906.155809836</v>
      </c>
      <c r="AC2040">
        <f>MIN(10, (Table1[[#This Row],[Avg BOD]]/4)*10)</f>
        <v>10</v>
      </c>
      <c r="AD2040">
        <f>MIN(10, (Table1[[#This Row],[Avg Fecal Coliform]]/600)*10)</f>
        <v>10</v>
      </c>
      <c r="AE2040">
        <f>MIN(10, (Table1[[#This Row],[Avg Nitrate N + Nitrite N]]/10)*10)</f>
        <v>3.7580193661971855</v>
      </c>
      <c r="AF2040">
        <f>IF(OR(Table1[[#This Row],[Avg pH]]&lt;6.5,Table1[[#This Row],[Avg pH]]&gt;8.5),10,0)</f>
        <v>0</v>
      </c>
      <c r="AG2040">
        <f>MAX(0, 10-(2*Table1[[#This Row],[Avg Dissolved Oxygen]]))</f>
        <v>0</v>
      </c>
      <c r="AH2040">
        <f>(Table1[[#This Row],[Fecal Score]]*0.3) + (Table1[[#This Row],[BOD Score]]*0.25) + (Table1[[#This Row],[Nitrate Score]]*0.2) + (Table1[[#This Row],[pH Score]]*0.15) + (Table1[[#This Row],[Dissolved Oxygen Score]]*0.1)</f>
        <v>6.2516038732394374</v>
      </c>
      <c r="AI2040">
        <v>2021</v>
      </c>
    </row>
    <row r="2041" spans="1:35">
      <c r="A2041">
        <v>2739</v>
      </c>
      <c r="B2041" t="s">
        <v>541</v>
      </c>
      <c r="C2041" t="s">
        <v>1</v>
      </c>
      <c r="D2041" t="s">
        <v>88</v>
      </c>
      <c r="E2041">
        <v>14</v>
      </c>
      <c r="F2041">
        <v>24</v>
      </c>
      <c r="G2041">
        <f>(Table1[[#This Row],[Min Temperature]]+Table1[[#This Row],[Max Temperature]])/2</f>
        <v>19</v>
      </c>
      <c r="H2041">
        <v>5.9</v>
      </c>
      <c r="I2041">
        <v>7.9</v>
      </c>
      <c r="J2041">
        <f>(Table1[[#This Row],[Min Dissolved Oxygen]]+Table1[[#This Row],[Max Dissolved Oxygen]])/2</f>
        <v>6.9</v>
      </c>
      <c r="K2041">
        <v>7.5</v>
      </c>
      <c r="L2041">
        <v>8.1</v>
      </c>
      <c r="M2041">
        <f>(Table1[[#This Row],[Min pH]]+Table1[[#This Row],[Max pH]])/2</f>
        <v>7.8</v>
      </c>
      <c r="N2041">
        <v>192</v>
      </c>
      <c r="O2041">
        <v>239</v>
      </c>
      <c r="P2041">
        <f>(Table1[[#This Row],[Min Conductivity]]+Table1[[#This Row],[Max Conductivity]])/2</f>
        <v>215.5</v>
      </c>
      <c r="Q2041">
        <v>1</v>
      </c>
      <c r="R2041">
        <v>1</v>
      </c>
      <c r="S2041">
        <f>(Table1[[#This Row],[Min BOD]]+Table1[[#This Row],[Max BOD]])/2</f>
        <v>1</v>
      </c>
      <c r="T2041">
        <v>0.02</v>
      </c>
      <c r="U2041">
        <v>0.02</v>
      </c>
      <c r="V2041">
        <f>(Table1[[#This Row],[Min Nitrate N + Nitrite N]]+Table1[[#This Row],[Max Nitrate N + Nitrite N]])/2</f>
        <v>0.02</v>
      </c>
      <c r="W2041">
        <v>1010.2165492957701</v>
      </c>
      <c r="X2041">
        <v>9370632.2394366208</v>
      </c>
      <c r="Y2041">
        <f>(Table1[[#This Row],[Min Fecal Coliform]]+Table1[[#This Row],[Max Fecal Coliform]])/2</f>
        <v>4685821.2279929584</v>
      </c>
      <c r="Z2041">
        <v>30837.3908450704</v>
      </c>
      <c r="AA2041">
        <v>27354974.920774601</v>
      </c>
      <c r="AB2041">
        <f>(Table1[[#This Row],[Min Total Coliform]]+Table1[[#This Row],[Max Total Coliform]])/2</f>
        <v>13692906.155809836</v>
      </c>
      <c r="AC2041">
        <f>MIN(10, (Table1[[#This Row],[Avg BOD]]/4)*10)</f>
        <v>2.5</v>
      </c>
      <c r="AD2041">
        <f>MIN(10, (Table1[[#This Row],[Avg Fecal Coliform]]/600)*10)</f>
        <v>10</v>
      </c>
      <c r="AE2041">
        <f>MIN(10, (Table1[[#This Row],[Avg Nitrate N + Nitrite N]]/10)*10)</f>
        <v>0.02</v>
      </c>
      <c r="AF2041">
        <f>IF(OR(Table1[[#This Row],[Avg pH]]&lt;6.5,Table1[[#This Row],[Avg pH]]&gt;8.5),10,0)</f>
        <v>0</v>
      </c>
      <c r="AG2041">
        <f>MAX(0, 10-(2*Table1[[#This Row],[Avg Dissolved Oxygen]]))</f>
        <v>0</v>
      </c>
      <c r="AH2041">
        <f>(Table1[[#This Row],[Fecal Score]]*0.3) + (Table1[[#This Row],[BOD Score]]*0.25) + (Table1[[#This Row],[Nitrate Score]]*0.2) + (Table1[[#This Row],[pH Score]]*0.15) + (Table1[[#This Row],[Dissolved Oxygen Score]]*0.1)</f>
        <v>3.629</v>
      </c>
      <c r="AI2041">
        <v>2021</v>
      </c>
    </row>
    <row r="2042" spans="1:35">
      <c r="A2042">
        <v>2741</v>
      </c>
      <c r="B2042" t="s">
        <v>543</v>
      </c>
      <c r="C2042" t="s">
        <v>1</v>
      </c>
      <c r="D2042" t="s">
        <v>88</v>
      </c>
      <c r="E2042">
        <v>15</v>
      </c>
      <c r="F2042">
        <v>26</v>
      </c>
      <c r="G2042">
        <f>(Table1[[#This Row],[Min Temperature]]+Table1[[#This Row],[Max Temperature]])/2</f>
        <v>20.5</v>
      </c>
      <c r="H2042">
        <v>6.1</v>
      </c>
      <c r="I2042">
        <v>6.5</v>
      </c>
      <c r="J2042">
        <f>(Table1[[#This Row],[Min Dissolved Oxygen]]+Table1[[#This Row],[Max Dissolved Oxygen]])/2</f>
        <v>6.3</v>
      </c>
      <c r="K2042">
        <v>8.1</v>
      </c>
      <c r="L2042">
        <v>8.6</v>
      </c>
      <c r="M2042">
        <f>(Table1[[#This Row],[Min pH]]+Table1[[#This Row],[Max pH]])/2</f>
        <v>8.35</v>
      </c>
      <c r="N2042">
        <v>170</v>
      </c>
      <c r="O2042">
        <v>240</v>
      </c>
      <c r="P2042">
        <f>(Table1[[#This Row],[Min Conductivity]]+Table1[[#This Row],[Max Conductivity]])/2</f>
        <v>205</v>
      </c>
      <c r="Q2042">
        <v>3.4</v>
      </c>
      <c r="R2042">
        <v>16.399999999999999</v>
      </c>
      <c r="S2042">
        <f>(Table1[[#This Row],[Min BOD]]+Table1[[#This Row],[Max BOD]])/2</f>
        <v>9.8999999999999986</v>
      </c>
      <c r="T2042">
        <v>0.04</v>
      </c>
      <c r="U2042">
        <v>0.04</v>
      </c>
      <c r="V2042">
        <f>(Table1[[#This Row],[Min Nitrate N + Nitrite N]]+Table1[[#This Row],[Max Nitrate N + Nitrite N]])/2</f>
        <v>0.04</v>
      </c>
      <c r="W2042">
        <v>1010.2165492957701</v>
      </c>
      <c r="X2042">
        <v>9370632.2394366208</v>
      </c>
      <c r="Y2042">
        <f>(Table1[[#This Row],[Min Fecal Coliform]]+Table1[[#This Row],[Max Fecal Coliform]])/2</f>
        <v>4685821.2279929584</v>
      </c>
      <c r="Z2042">
        <v>30837.3908450704</v>
      </c>
      <c r="AA2042">
        <v>27354974.920774601</v>
      </c>
      <c r="AB2042">
        <f>(Table1[[#This Row],[Min Total Coliform]]+Table1[[#This Row],[Max Total Coliform]])/2</f>
        <v>13692906.155809836</v>
      </c>
      <c r="AC2042">
        <f>MIN(10, (Table1[[#This Row],[Avg BOD]]/4)*10)</f>
        <v>10</v>
      </c>
      <c r="AD2042">
        <f>MIN(10, (Table1[[#This Row],[Avg Fecal Coliform]]/600)*10)</f>
        <v>10</v>
      </c>
      <c r="AE2042">
        <f>MIN(10, (Table1[[#This Row],[Avg Nitrate N + Nitrite N]]/10)*10)</f>
        <v>0.04</v>
      </c>
      <c r="AF2042">
        <f>IF(OR(Table1[[#This Row],[Avg pH]]&lt;6.5,Table1[[#This Row],[Avg pH]]&gt;8.5),10,0)</f>
        <v>0</v>
      </c>
      <c r="AG2042">
        <f>MAX(0, 10-(2*Table1[[#This Row],[Avg Dissolved Oxygen]]))</f>
        <v>0</v>
      </c>
      <c r="AH2042">
        <f>(Table1[[#This Row],[Fecal Score]]*0.3) + (Table1[[#This Row],[BOD Score]]*0.25) + (Table1[[#This Row],[Nitrate Score]]*0.2) + (Table1[[#This Row],[pH Score]]*0.15) + (Table1[[#This Row],[Dissolved Oxygen Score]]*0.1)</f>
        <v>5.508</v>
      </c>
      <c r="AI2042">
        <v>2021</v>
      </c>
    </row>
    <row r="2043" spans="1:35">
      <c r="A2043">
        <v>4048</v>
      </c>
      <c r="B2043" t="s">
        <v>853</v>
      </c>
      <c r="C2043" t="s">
        <v>1</v>
      </c>
      <c r="D2043" t="s">
        <v>88</v>
      </c>
      <c r="E2043">
        <v>9.4</v>
      </c>
      <c r="F2043">
        <v>27</v>
      </c>
      <c r="G2043">
        <f>(Table1[[#This Row],[Min Temperature]]+Table1[[#This Row],[Max Temperature]])/2</f>
        <v>18.2</v>
      </c>
      <c r="H2043">
        <v>2.5</v>
      </c>
      <c r="I2043">
        <v>7.5</v>
      </c>
      <c r="J2043">
        <f>(Table1[[#This Row],[Min Dissolved Oxygen]]+Table1[[#This Row],[Max Dissolved Oxygen]])/2</f>
        <v>5</v>
      </c>
      <c r="K2043">
        <v>7.3</v>
      </c>
      <c r="L2043">
        <v>7.6</v>
      </c>
      <c r="M2043">
        <f>(Table1[[#This Row],[Min pH]]+Table1[[#This Row],[Max pH]])/2</f>
        <v>7.4499999999999993</v>
      </c>
      <c r="N2043">
        <v>197</v>
      </c>
      <c r="O2043">
        <v>291</v>
      </c>
      <c r="P2043">
        <f>(Table1[[#This Row],[Min Conductivity]]+Table1[[#This Row],[Max Conductivity]])/2</f>
        <v>244</v>
      </c>
      <c r="Q2043">
        <v>2</v>
      </c>
      <c r="R2043">
        <v>5.0999999999999996</v>
      </c>
      <c r="S2043">
        <f>(Table1[[#This Row],[Min BOD]]+Table1[[#This Row],[Max BOD]])/2</f>
        <v>3.55</v>
      </c>
      <c r="T2043">
        <v>1.2430281690140901</v>
      </c>
      <c r="U2043">
        <v>6.2730105633802804</v>
      </c>
      <c r="V2043">
        <f>(Table1[[#This Row],[Min Nitrate N + Nitrite N]]+Table1[[#This Row],[Max Nitrate N + Nitrite N]])/2</f>
        <v>3.7580193661971855</v>
      </c>
      <c r="W2043">
        <v>1010.2165492957701</v>
      </c>
      <c r="X2043">
        <v>9370632.2394366208</v>
      </c>
      <c r="Y2043">
        <f>(Table1[[#This Row],[Min Fecal Coliform]]+Table1[[#This Row],[Max Fecal Coliform]])/2</f>
        <v>4685821.2279929584</v>
      </c>
      <c r="Z2043">
        <v>30837.3908450704</v>
      </c>
      <c r="AA2043">
        <v>27354974.920774601</v>
      </c>
      <c r="AB2043">
        <f>(Table1[[#This Row],[Min Total Coliform]]+Table1[[#This Row],[Max Total Coliform]])/2</f>
        <v>13692906.155809836</v>
      </c>
      <c r="AC2043">
        <f>MIN(10, (Table1[[#This Row],[Avg BOD]]/4)*10)</f>
        <v>8.875</v>
      </c>
      <c r="AD2043">
        <f>MIN(10, (Table1[[#This Row],[Avg Fecal Coliform]]/600)*10)</f>
        <v>10</v>
      </c>
      <c r="AE2043">
        <f>MIN(10, (Table1[[#This Row],[Avg Nitrate N + Nitrite N]]/10)*10)</f>
        <v>3.7580193661971855</v>
      </c>
      <c r="AF2043">
        <f>IF(OR(Table1[[#This Row],[Avg pH]]&lt;6.5,Table1[[#This Row],[Avg pH]]&gt;8.5),10,0)</f>
        <v>0</v>
      </c>
      <c r="AG2043">
        <f>MAX(0, 10-(2*Table1[[#This Row],[Avg Dissolved Oxygen]]))</f>
        <v>0</v>
      </c>
      <c r="AH2043">
        <f>(Table1[[#This Row],[Fecal Score]]*0.3) + (Table1[[#This Row],[BOD Score]]*0.25) + (Table1[[#This Row],[Nitrate Score]]*0.2) + (Table1[[#This Row],[pH Score]]*0.15) + (Table1[[#This Row],[Dissolved Oxygen Score]]*0.1)</f>
        <v>5.9703538732394374</v>
      </c>
      <c r="AI2043">
        <v>2021</v>
      </c>
    </row>
    <row r="2044" spans="1:35">
      <c r="A2044">
        <v>4049</v>
      </c>
      <c r="B2044" t="s">
        <v>854</v>
      </c>
      <c r="C2044" t="s">
        <v>1</v>
      </c>
      <c r="D2044" t="s">
        <v>88</v>
      </c>
      <c r="E2044">
        <v>10</v>
      </c>
      <c r="F2044">
        <v>21</v>
      </c>
      <c r="G2044">
        <f>(Table1[[#This Row],[Min Temperature]]+Table1[[#This Row],[Max Temperature]])/2</f>
        <v>15.5</v>
      </c>
      <c r="H2044">
        <v>1.6</v>
      </c>
      <c r="I2044">
        <v>8.1</v>
      </c>
      <c r="J2044">
        <f>(Table1[[#This Row],[Min Dissolved Oxygen]]+Table1[[#This Row],[Max Dissolved Oxygen]])/2</f>
        <v>4.8499999999999996</v>
      </c>
      <c r="K2044">
        <v>7.1</v>
      </c>
      <c r="L2044">
        <v>7.5</v>
      </c>
      <c r="M2044">
        <f>(Table1[[#This Row],[Min pH]]+Table1[[#This Row],[Max pH]])/2</f>
        <v>7.3</v>
      </c>
      <c r="N2044">
        <v>90</v>
      </c>
      <c r="O2044">
        <v>487</v>
      </c>
      <c r="P2044">
        <f>(Table1[[#This Row],[Min Conductivity]]+Table1[[#This Row],[Max Conductivity]])/2</f>
        <v>288.5</v>
      </c>
      <c r="Q2044">
        <v>1.3</v>
      </c>
      <c r="R2044">
        <v>5.6</v>
      </c>
      <c r="S2044">
        <f>(Table1[[#This Row],[Min BOD]]+Table1[[#This Row],[Max BOD]])/2</f>
        <v>3.4499999999999997</v>
      </c>
      <c r="T2044">
        <v>1.2430281690140901</v>
      </c>
      <c r="U2044">
        <v>6.2730105633802804</v>
      </c>
      <c r="V2044">
        <f>(Table1[[#This Row],[Min Nitrate N + Nitrite N]]+Table1[[#This Row],[Max Nitrate N + Nitrite N]])/2</f>
        <v>3.7580193661971855</v>
      </c>
      <c r="W2044">
        <v>1010.2165492957701</v>
      </c>
      <c r="X2044">
        <v>9370632.2394366208</v>
      </c>
      <c r="Y2044">
        <f>(Table1[[#This Row],[Min Fecal Coliform]]+Table1[[#This Row],[Max Fecal Coliform]])/2</f>
        <v>4685821.2279929584</v>
      </c>
      <c r="Z2044">
        <v>30837.3908450704</v>
      </c>
      <c r="AA2044">
        <v>27354974.920774601</v>
      </c>
      <c r="AB2044">
        <f>(Table1[[#This Row],[Min Total Coliform]]+Table1[[#This Row],[Max Total Coliform]])/2</f>
        <v>13692906.155809836</v>
      </c>
      <c r="AC2044">
        <f>MIN(10, (Table1[[#This Row],[Avg BOD]]/4)*10)</f>
        <v>8.625</v>
      </c>
      <c r="AD2044">
        <f>MIN(10, (Table1[[#This Row],[Avg Fecal Coliform]]/600)*10)</f>
        <v>10</v>
      </c>
      <c r="AE2044">
        <f>MIN(10, (Table1[[#This Row],[Avg Nitrate N + Nitrite N]]/10)*10)</f>
        <v>3.7580193661971855</v>
      </c>
      <c r="AF2044">
        <f>IF(OR(Table1[[#This Row],[Avg pH]]&lt;6.5,Table1[[#This Row],[Avg pH]]&gt;8.5),10,0)</f>
        <v>0</v>
      </c>
      <c r="AG2044">
        <f>MAX(0, 10-(2*Table1[[#This Row],[Avg Dissolved Oxygen]]))</f>
        <v>0.30000000000000071</v>
      </c>
      <c r="AH2044">
        <f>(Table1[[#This Row],[Fecal Score]]*0.3) + (Table1[[#This Row],[BOD Score]]*0.25) + (Table1[[#This Row],[Nitrate Score]]*0.2) + (Table1[[#This Row],[pH Score]]*0.15) + (Table1[[#This Row],[Dissolved Oxygen Score]]*0.1)</f>
        <v>5.9378538732394377</v>
      </c>
      <c r="AI2044">
        <v>2021</v>
      </c>
    </row>
    <row r="2045" spans="1:35">
      <c r="A2045">
        <v>3266</v>
      </c>
      <c r="B2045" t="s">
        <v>107</v>
      </c>
      <c r="C2045" t="s">
        <v>1</v>
      </c>
      <c r="D2045" t="s">
        <v>88</v>
      </c>
      <c r="E2045">
        <v>6.1</v>
      </c>
      <c r="F2045">
        <v>24</v>
      </c>
      <c r="G2045">
        <f>(Table1[[#This Row],[Min Temperature]]+Table1[[#This Row],[Max Temperature]])/2</f>
        <v>15.05</v>
      </c>
      <c r="H2045">
        <v>3</v>
      </c>
      <c r="I2045">
        <v>7.9</v>
      </c>
      <c r="J2045">
        <f>(Table1[[#This Row],[Min Dissolved Oxygen]]+Table1[[#This Row],[Max Dissolved Oxygen]])/2</f>
        <v>5.45</v>
      </c>
      <c r="K2045">
        <v>7.2</v>
      </c>
      <c r="L2045">
        <v>7.9</v>
      </c>
      <c r="M2045">
        <f>(Table1[[#This Row],[Min pH]]+Table1[[#This Row],[Max pH]])/2</f>
        <v>7.5500000000000007</v>
      </c>
      <c r="N2045">
        <v>70</v>
      </c>
      <c r="O2045">
        <v>165</v>
      </c>
      <c r="P2045">
        <f>(Table1[[#This Row],[Min Conductivity]]+Table1[[#This Row],[Max Conductivity]])/2</f>
        <v>117.5</v>
      </c>
      <c r="Q2045">
        <v>1</v>
      </c>
      <c r="R2045">
        <v>4.5999999999999996</v>
      </c>
      <c r="S2045">
        <f>(Table1[[#This Row],[Min BOD]]+Table1[[#This Row],[Max BOD]])/2</f>
        <v>2.8</v>
      </c>
      <c r="T2045">
        <v>1.2430281690140901</v>
      </c>
      <c r="U2045">
        <v>6.2730105633802804</v>
      </c>
      <c r="V2045">
        <f>(Table1[[#This Row],[Min Nitrate N + Nitrite N]]+Table1[[#This Row],[Max Nitrate N + Nitrite N]])/2</f>
        <v>3.7580193661971855</v>
      </c>
      <c r="W2045">
        <v>1010.2165492957701</v>
      </c>
      <c r="X2045">
        <v>9370632.2394366208</v>
      </c>
      <c r="Y2045">
        <f>(Table1[[#This Row],[Min Fecal Coliform]]+Table1[[#This Row],[Max Fecal Coliform]])/2</f>
        <v>4685821.2279929584</v>
      </c>
      <c r="Z2045">
        <v>30837.3908450704</v>
      </c>
      <c r="AA2045">
        <v>27354974.920774601</v>
      </c>
      <c r="AB2045">
        <f>(Table1[[#This Row],[Min Total Coliform]]+Table1[[#This Row],[Max Total Coliform]])/2</f>
        <v>13692906.155809836</v>
      </c>
      <c r="AC2045">
        <f>MIN(10, (Table1[[#This Row],[Avg BOD]]/4)*10)</f>
        <v>7</v>
      </c>
      <c r="AD2045">
        <f>MIN(10, (Table1[[#This Row],[Avg Fecal Coliform]]/600)*10)</f>
        <v>10</v>
      </c>
      <c r="AE2045">
        <f>MIN(10, (Table1[[#This Row],[Avg Nitrate N + Nitrite N]]/10)*10)</f>
        <v>3.7580193661971855</v>
      </c>
      <c r="AF2045">
        <f>IF(OR(Table1[[#This Row],[Avg pH]]&lt;6.5,Table1[[#This Row],[Avg pH]]&gt;8.5),10,0)</f>
        <v>0</v>
      </c>
      <c r="AG2045">
        <f>MAX(0, 10-(2*Table1[[#This Row],[Avg Dissolved Oxygen]]))</f>
        <v>0</v>
      </c>
      <c r="AH2045">
        <f>(Table1[[#This Row],[Fecal Score]]*0.3) + (Table1[[#This Row],[BOD Score]]*0.25) + (Table1[[#This Row],[Nitrate Score]]*0.2) + (Table1[[#This Row],[pH Score]]*0.15) + (Table1[[#This Row],[Dissolved Oxygen Score]]*0.1)</f>
        <v>5.5016038732394374</v>
      </c>
      <c r="AI2045">
        <v>2021</v>
      </c>
    </row>
    <row r="2046" spans="1:35">
      <c r="A2046">
        <v>3263</v>
      </c>
      <c r="B2046" t="s">
        <v>104</v>
      </c>
      <c r="C2046" t="s">
        <v>1</v>
      </c>
      <c r="D2046" t="s">
        <v>88</v>
      </c>
      <c r="E2046">
        <v>6</v>
      </c>
      <c r="F2046">
        <v>24.1</v>
      </c>
      <c r="G2046">
        <f>(Table1[[#This Row],[Min Temperature]]+Table1[[#This Row],[Max Temperature]])/2</f>
        <v>15.05</v>
      </c>
      <c r="H2046">
        <v>4.2</v>
      </c>
      <c r="I2046">
        <v>6.8</v>
      </c>
      <c r="J2046">
        <f>(Table1[[#This Row],[Min Dissolved Oxygen]]+Table1[[#This Row],[Max Dissolved Oxygen]])/2</f>
        <v>5.5</v>
      </c>
      <c r="K2046">
        <v>7.1</v>
      </c>
      <c r="L2046">
        <v>7.6</v>
      </c>
      <c r="M2046">
        <f>(Table1[[#This Row],[Min pH]]+Table1[[#This Row],[Max pH]])/2</f>
        <v>7.35</v>
      </c>
      <c r="N2046">
        <v>194</v>
      </c>
      <c r="O2046">
        <v>260</v>
      </c>
      <c r="P2046">
        <f>(Table1[[#This Row],[Min Conductivity]]+Table1[[#This Row],[Max Conductivity]])/2</f>
        <v>227</v>
      </c>
      <c r="Q2046">
        <v>1.3</v>
      </c>
      <c r="R2046">
        <v>2.7</v>
      </c>
      <c r="S2046">
        <f>(Table1[[#This Row],[Min BOD]]+Table1[[#This Row],[Max BOD]])/2</f>
        <v>2</v>
      </c>
      <c r="T2046">
        <v>1.2430281690140901</v>
      </c>
      <c r="U2046">
        <v>6.2730105633802804</v>
      </c>
      <c r="V2046">
        <f>(Table1[[#This Row],[Min Nitrate N + Nitrite N]]+Table1[[#This Row],[Max Nitrate N + Nitrite N]])/2</f>
        <v>3.7580193661971855</v>
      </c>
      <c r="W2046">
        <v>1010.2165492957701</v>
      </c>
      <c r="X2046">
        <v>9370632.2394366208</v>
      </c>
      <c r="Y2046">
        <f>(Table1[[#This Row],[Min Fecal Coliform]]+Table1[[#This Row],[Max Fecal Coliform]])/2</f>
        <v>4685821.2279929584</v>
      </c>
      <c r="Z2046">
        <v>30837.3908450704</v>
      </c>
      <c r="AA2046">
        <v>27354974.920774601</v>
      </c>
      <c r="AB2046">
        <f>(Table1[[#This Row],[Min Total Coliform]]+Table1[[#This Row],[Max Total Coliform]])/2</f>
        <v>13692906.155809836</v>
      </c>
      <c r="AC2046">
        <f>MIN(10, (Table1[[#This Row],[Avg BOD]]/4)*10)</f>
        <v>5</v>
      </c>
      <c r="AD2046">
        <f>MIN(10, (Table1[[#This Row],[Avg Fecal Coliform]]/600)*10)</f>
        <v>10</v>
      </c>
      <c r="AE2046">
        <f>MIN(10, (Table1[[#This Row],[Avg Nitrate N + Nitrite N]]/10)*10)</f>
        <v>3.7580193661971855</v>
      </c>
      <c r="AF2046">
        <f>IF(OR(Table1[[#This Row],[Avg pH]]&lt;6.5,Table1[[#This Row],[Avg pH]]&gt;8.5),10,0)</f>
        <v>0</v>
      </c>
      <c r="AG2046">
        <f>MAX(0, 10-(2*Table1[[#This Row],[Avg Dissolved Oxygen]]))</f>
        <v>0</v>
      </c>
      <c r="AH2046">
        <f>(Table1[[#This Row],[Fecal Score]]*0.3) + (Table1[[#This Row],[BOD Score]]*0.25) + (Table1[[#This Row],[Nitrate Score]]*0.2) + (Table1[[#This Row],[pH Score]]*0.15) + (Table1[[#This Row],[Dissolved Oxygen Score]]*0.1)</f>
        <v>5.0016038732394374</v>
      </c>
      <c r="AI2046">
        <v>2021</v>
      </c>
    </row>
    <row r="2047" spans="1:35">
      <c r="A2047">
        <v>3264</v>
      </c>
      <c r="B2047" t="s">
        <v>105</v>
      </c>
      <c r="C2047" t="s">
        <v>1</v>
      </c>
      <c r="D2047" t="s">
        <v>88</v>
      </c>
      <c r="E2047">
        <v>8.6</v>
      </c>
      <c r="F2047">
        <v>26</v>
      </c>
      <c r="G2047">
        <f>(Table1[[#This Row],[Min Temperature]]+Table1[[#This Row],[Max Temperature]])/2</f>
        <v>17.3</v>
      </c>
      <c r="H2047">
        <v>4.4000000000000004</v>
      </c>
      <c r="I2047">
        <v>8.5</v>
      </c>
      <c r="J2047">
        <f>(Table1[[#This Row],[Min Dissolved Oxygen]]+Table1[[#This Row],[Max Dissolved Oxygen]])/2</f>
        <v>6.45</v>
      </c>
      <c r="K2047">
        <v>7.1</v>
      </c>
      <c r="L2047">
        <v>8</v>
      </c>
      <c r="M2047">
        <f>(Table1[[#This Row],[Min pH]]+Table1[[#This Row],[Max pH]])/2</f>
        <v>7.55</v>
      </c>
      <c r="N2047">
        <v>161</v>
      </c>
      <c r="O2047">
        <v>249</v>
      </c>
      <c r="P2047">
        <f>(Table1[[#This Row],[Min Conductivity]]+Table1[[#This Row],[Max Conductivity]])/2</f>
        <v>205</v>
      </c>
      <c r="Q2047">
        <v>1.5</v>
      </c>
      <c r="R2047">
        <v>2.7</v>
      </c>
      <c r="S2047">
        <f>(Table1[[#This Row],[Min BOD]]+Table1[[#This Row],[Max BOD]])/2</f>
        <v>2.1</v>
      </c>
      <c r="T2047">
        <v>1.2430281690140901</v>
      </c>
      <c r="U2047">
        <v>6.2730105633802804</v>
      </c>
      <c r="V2047">
        <f>(Table1[[#This Row],[Min Nitrate N + Nitrite N]]+Table1[[#This Row],[Max Nitrate N + Nitrite N]])/2</f>
        <v>3.7580193661971855</v>
      </c>
      <c r="W2047">
        <v>1010.2165492957701</v>
      </c>
      <c r="X2047">
        <v>9370632.2394366208</v>
      </c>
      <c r="Y2047">
        <f>(Table1[[#This Row],[Min Fecal Coliform]]+Table1[[#This Row],[Max Fecal Coliform]])/2</f>
        <v>4685821.2279929584</v>
      </c>
      <c r="Z2047">
        <v>30837.3908450704</v>
      </c>
      <c r="AA2047">
        <v>27354974.920774601</v>
      </c>
      <c r="AB2047">
        <f>(Table1[[#This Row],[Min Total Coliform]]+Table1[[#This Row],[Max Total Coliform]])/2</f>
        <v>13692906.155809836</v>
      </c>
      <c r="AC2047">
        <f>MIN(10, (Table1[[#This Row],[Avg BOD]]/4)*10)</f>
        <v>5.25</v>
      </c>
      <c r="AD2047">
        <f>MIN(10, (Table1[[#This Row],[Avg Fecal Coliform]]/600)*10)</f>
        <v>10</v>
      </c>
      <c r="AE2047">
        <f>MIN(10, (Table1[[#This Row],[Avg Nitrate N + Nitrite N]]/10)*10)</f>
        <v>3.7580193661971855</v>
      </c>
      <c r="AF2047">
        <f>IF(OR(Table1[[#This Row],[Avg pH]]&lt;6.5,Table1[[#This Row],[Avg pH]]&gt;8.5),10,0)</f>
        <v>0</v>
      </c>
      <c r="AG2047">
        <f>MAX(0, 10-(2*Table1[[#This Row],[Avg Dissolved Oxygen]]))</f>
        <v>0</v>
      </c>
      <c r="AH2047">
        <f>(Table1[[#This Row],[Fecal Score]]*0.3) + (Table1[[#This Row],[BOD Score]]*0.25) + (Table1[[#This Row],[Nitrate Score]]*0.2) + (Table1[[#This Row],[pH Score]]*0.15) + (Table1[[#This Row],[Dissolved Oxygen Score]]*0.1)</f>
        <v>5.0641038732394374</v>
      </c>
      <c r="AI2047">
        <v>2021</v>
      </c>
    </row>
    <row r="2048" spans="1:35">
      <c r="A2048">
        <v>3265</v>
      </c>
      <c r="B2048" t="s">
        <v>106</v>
      </c>
      <c r="C2048" t="s">
        <v>1</v>
      </c>
      <c r="D2048" t="s">
        <v>88</v>
      </c>
      <c r="E2048">
        <v>8.5</v>
      </c>
      <c r="F2048">
        <v>28.4</v>
      </c>
      <c r="G2048">
        <f>(Table1[[#This Row],[Min Temperature]]+Table1[[#This Row],[Max Temperature]])/2</f>
        <v>18.45</v>
      </c>
      <c r="H2048">
        <v>2.4</v>
      </c>
      <c r="I2048">
        <v>8.6999999999999993</v>
      </c>
      <c r="J2048">
        <f>(Table1[[#This Row],[Min Dissolved Oxygen]]+Table1[[#This Row],[Max Dissolved Oxygen]])/2</f>
        <v>5.55</v>
      </c>
      <c r="K2048">
        <v>7.1</v>
      </c>
      <c r="L2048">
        <v>7.7</v>
      </c>
      <c r="M2048">
        <f>(Table1[[#This Row],[Min pH]]+Table1[[#This Row],[Max pH]])/2</f>
        <v>7.4</v>
      </c>
      <c r="N2048">
        <v>188</v>
      </c>
      <c r="O2048">
        <v>268</v>
      </c>
      <c r="P2048">
        <f>(Table1[[#This Row],[Min Conductivity]]+Table1[[#This Row],[Max Conductivity]])/2</f>
        <v>228</v>
      </c>
      <c r="Q2048">
        <v>1.8</v>
      </c>
      <c r="R2048">
        <v>5.7</v>
      </c>
      <c r="S2048">
        <f>(Table1[[#This Row],[Min BOD]]+Table1[[#This Row],[Max BOD]])/2</f>
        <v>3.75</v>
      </c>
      <c r="T2048">
        <v>1.2430281690140901</v>
      </c>
      <c r="U2048">
        <v>6.2730105633802804</v>
      </c>
      <c r="V2048">
        <f>(Table1[[#This Row],[Min Nitrate N + Nitrite N]]+Table1[[#This Row],[Max Nitrate N + Nitrite N]])/2</f>
        <v>3.7580193661971855</v>
      </c>
      <c r="W2048">
        <v>1010.2165492957701</v>
      </c>
      <c r="X2048">
        <v>9370632.2394366208</v>
      </c>
      <c r="Y2048">
        <f>(Table1[[#This Row],[Min Fecal Coliform]]+Table1[[#This Row],[Max Fecal Coliform]])/2</f>
        <v>4685821.2279929584</v>
      </c>
      <c r="Z2048">
        <v>30837.3908450704</v>
      </c>
      <c r="AA2048">
        <v>27354974.920774601</v>
      </c>
      <c r="AB2048">
        <f>(Table1[[#This Row],[Min Total Coliform]]+Table1[[#This Row],[Max Total Coliform]])/2</f>
        <v>13692906.155809836</v>
      </c>
      <c r="AC2048">
        <f>MIN(10, (Table1[[#This Row],[Avg BOD]]/4)*10)</f>
        <v>9.375</v>
      </c>
      <c r="AD2048">
        <f>MIN(10, (Table1[[#This Row],[Avg Fecal Coliform]]/600)*10)</f>
        <v>10</v>
      </c>
      <c r="AE2048">
        <f>MIN(10, (Table1[[#This Row],[Avg Nitrate N + Nitrite N]]/10)*10)</f>
        <v>3.7580193661971855</v>
      </c>
      <c r="AF2048">
        <f>IF(OR(Table1[[#This Row],[Avg pH]]&lt;6.5,Table1[[#This Row],[Avg pH]]&gt;8.5),10,0)</f>
        <v>0</v>
      </c>
      <c r="AG2048">
        <f>MAX(0, 10-(2*Table1[[#This Row],[Avg Dissolved Oxygen]]))</f>
        <v>0</v>
      </c>
      <c r="AH2048">
        <f>(Table1[[#This Row],[Fecal Score]]*0.3) + (Table1[[#This Row],[BOD Score]]*0.25) + (Table1[[#This Row],[Nitrate Score]]*0.2) + (Table1[[#This Row],[pH Score]]*0.15) + (Table1[[#This Row],[Dissolved Oxygen Score]]*0.1)</f>
        <v>6.0953538732394374</v>
      </c>
      <c r="AI2048">
        <v>2021</v>
      </c>
    </row>
    <row r="2049" spans="1:35">
      <c r="A2049">
        <v>2398</v>
      </c>
      <c r="B2049" t="s">
        <v>110</v>
      </c>
      <c r="C2049" t="s">
        <v>1</v>
      </c>
      <c r="D2049" t="s">
        <v>109</v>
      </c>
      <c r="E2049">
        <v>20</v>
      </c>
      <c r="F2049">
        <v>32</v>
      </c>
      <c r="G2049">
        <f>(Table1[[#This Row],[Min Temperature]]+Table1[[#This Row],[Max Temperature]])/2</f>
        <v>26</v>
      </c>
      <c r="H2049">
        <v>7</v>
      </c>
      <c r="I2049">
        <v>8</v>
      </c>
      <c r="J2049">
        <f>(Table1[[#This Row],[Min Dissolved Oxygen]]+Table1[[#This Row],[Max Dissolved Oxygen]])/2</f>
        <v>7.5</v>
      </c>
      <c r="K2049">
        <v>7.2</v>
      </c>
      <c r="L2049">
        <v>7.7</v>
      </c>
      <c r="M2049">
        <f>(Table1[[#This Row],[Min pH]]+Table1[[#This Row],[Max pH]])/2</f>
        <v>7.45</v>
      </c>
      <c r="N2049">
        <v>168</v>
      </c>
      <c r="O2049">
        <v>243</v>
      </c>
      <c r="P2049">
        <f>(Table1[[#This Row],[Min Conductivity]]+Table1[[#This Row],[Max Conductivity]])/2</f>
        <v>205.5</v>
      </c>
      <c r="Q2049">
        <v>1</v>
      </c>
      <c r="R2049">
        <v>1.6</v>
      </c>
      <c r="S2049">
        <f>(Table1[[#This Row],[Min BOD]]+Table1[[#This Row],[Max BOD]])/2</f>
        <v>1.3</v>
      </c>
      <c r="T2049">
        <v>1.2430281690140901</v>
      </c>
      <c r="U2049">
        <v>6.2730105633802804</v>
      </c>
      <c r="V2049">
        <f>(Table1[[#This Row],[Min Nitrate N + Nitrite N]]+Table1[[#This Row],[Max Nitrate N + Nitrite N]])/2</f>
        <v>3.7580193661971855</v>
      </c>
      <c r="W2049">
        <v>1010.2165492957701</v>
      </c>
      <c r="X2049">
        <v>9370632.2394366208</v>
      </c>
      <c r="Y2049">
        <f>(Table1[[#This Row],[Min Fecal Coliform]]+Table1[[#This Row],[Max Fecal Coliform]])/2</f>
        <v>4685821.2279929584</v>
      </c>
      <c r="Z2049">
        <v>30837.3908450704</v>
      </c>
      <c r="AA2049">
        <v>27354974.920774601</v>
      </c>
      <c r="AB2049">
        <f>(Table1[[#This Row],[Min Total Coliform]]+Table1[[#This Row],[Max Total Coliform]])/2</f>
        <v>13692906.155809836</v>
      </c>
      <c r="AC2049">
        <f>MIN(10, (Table1[[#This Row],[Avg BOD]]/4)*10)</f>
        <v>3.25</v>
      </c>
      <c r="AD2049">
        <f>MIN(10, (Table1[[#This Row],[Avg Fecal Coliform]]/600)*10)</f>
        <v>10</v>
      </c>
      <c r="AE2049">
        <f>MIN(10, (Table1[[#This Row],[Avg Nitrate N + Nitrite N]]/10)*10)</f>
        <v>3.7580193661971855</v>
      </c>
      <c r="AF2049">
        <f>IF(OR(Table1[[#This Row],[Avg pH]]&lt;6.5,Table1[[#This Row],[Avg pH]]&gt;8.5),10,0)</f>
        <v>0</v>
      </c>
      <c r="AG2049">
        <f>MAX(0, 10-(2*Table1[[#This Row],[Avg Dissolved Oxygen]]))</f>
        <v>0</v>
      </c>
      <c r="AH2049">
        <f>(Table1[[#This Row],[Fecal Score]]*0.3) + (Table1[[#This Row],[BOD Score]]*0.25) + (Table1[[#This Row],[Nitrate Score]]*0.2) + (Table1[[#This Row],[pH Score]]*0.15) + (Table1[[#This Row],[Dissolved Oxygen Score]]*0.1)</f>
        <v>4.5641038732394374</v>
      </c>
      <c r="AI2049">
        <v>2021</v>
      </c>
    </row>
    <row r="2050" spans="1:35">
      <c r="A2050">
        <v>2394</v>
      </c>
      <c r="B2050" t="s">
        <v>549</v>
      </c>
      <c r="C2050" t="s">
        <v>1</v>
      </c>
      <c r="D2050" t="s">
        <v>109</v>
      </c>
      <c r="E2050">
        <v>19.5</v>
      </c>
      <c r="F2050">
        <v>20</v>
      </c>
      <c r="G2050">
        <f>(Table1[[#This Row],[Min Temperature]]+Table1[[#This Row],[Max Temperature]])/2</f>
        <v>19.75</v>
      </c>
      <c r="H2050">
        <v>7.4</v>
      </c>
      <c r="I2050">
        <v>7.6</v>
      </c>
      <c r="J2050">
        <f>(Table1[[#This Row],[Min Dissolved Oxygen]]+Table1[[#This Row],[Max Dissolved Oxygen]])/2</f>
        <v>7.5</v>
      </c>
      <c r="K2050">
        <v>7.5</v>
      </c>
      <c r="L2050">
        <v>7.5</v>
      </c>
      <c r="M2050">
        <f>(Table1[[#This Row],[Min pH]]+Table1[[#This Row],[Max pH]])/2</f>
        <v>7.5</v>
      </c>
      <c r="N2050">
        <v>662.31544715447205</v>
      </c>
      <c r="O2050">
        <v>2015.7398373983699</v>
      </c>
      <c r="P2050">
        <f>(Table1[[#This Row],[Min Conductivity]]+Table1[[#This Row],[Max Conductivity]])/2</f>
        <v>1339.0276422764209</v>
      </c>
      <c r="Q2050">
        <v>2.4</v>
      </c>
      <c r="R2050">
        <v>2.5</v>
      </c>
      <c r="S2050">
        <f>(Table1[[#This Row],[Min BOD]]+Table1[[#This Row],[Max BOD]])/2</f>
        <v>2.4500000000000002</v>
      </c>
      <c r="T2050">
        <v>1.2430281690140901</v>
      </c>
      <c r="U2050">
        <v>6.2730105633802804</v>
      </c>
      <c r="V2050">
        <f>(Table1[[#This Row],[Min Nitrate N + Nitrite N]]+Table1[[#This Row],[Max Nitrate N + Nitrite N]])/2</f>
        <v>3.7580193661971855</v>
      </c>
      <c r="W2050">
        <v>1010.2165492957701</v>
      </c>
      <c r="X2050">
        <v>9370632.2394366208</v>
      </c>
      <c r="Y2050">
        <f>(Table1[[#This Row],[Min Fecal Coliform]]+Table1[[#This Row],[Max Fecal Coliform]])/2</f>
        <v>4685821.2279929584</v>
      </c>
      <c r="Z2050">
        <v>30837.3908450704</v>
      </c>
      <c r="AA2050">
        <v>27354974.920774601</v>
      </c>
      <c r="AB2050">
        <f>(Table1[[#This Row],[Min Total Coliform]]+Table1[[#This Row],[Max Total Coliform]])/2</f>
        <v>13692906.155809836</v>
      </c>
      <c r="AC2050">
        <f>MIN(10, (Table1[[#This Row],[Avg BOD]]/4)*10)</f>
        <v>6.125</v>
      </c>
      <c r="AD2050">
        <f>MIN(10, (Table1[[#This Row],[Avg Fecal Coliform]]/600)*10)</f>
        <v>10</v>
      </c>
      <c r="AE2050">
        <f>MIN(10, (Table1[[#This Row],[Avg Nitrate N + Nitrite N]]/10)*10)</f>
        <v>3.7580193661971855</v>
      </c>
      <c r="AF2050">
        <f>IF(OR(Table1[[#This Row],[Avg pH]]&lt;6.5,Table1[[#This Row],[Avg pH]]&gt;8.5),10,0)</f>
        <v>0</v>
      </c>
      <c r="AG2050">
        <f>MAX(0, 10-(2*Table1[[#This Row],[Avg Dissolved Oxygen]]))</f>
        <v>0</v>
      </c>
      <c r="AH2050">
        <f>(Table1[[#This Row],[Fecal Score]]*0.3) + (Table1[[#This Row],[BOD Score]]*0.25) + (Table1[[#This Row],[Nitrate Score]]*0.2) + (Table1[[#This Row],[pH Score]]*0.15) + (Table1[[#This Row],[Dissolved Oxygen Score]]*0.1)</f>
        <v>5.2828538732394374</v>
      </c>
      <c r="AI2050">
        <v>2021</v>
      </c>
    </row>
    <row r="2051" spans="1:35">
      <c r="A2051">
        <v>4491</v>
      </c>
      <c r="B2051" t="s">
        <v>772</v>
      </c>
      <c r="C2051" t="s">
        <v>8</v>
      </c>
      <c r="D2051" t="s">
        <v>109</v>
      </c>
      <c r="E2051">
        <v>17</v>
      </c>
      <c r="F2051">
        <v>31</v>
      </c>
      <c r="G2051">
        <f>(Table1[[#This Row],[Min Temperature]]+Table1[[#This Row],[Max Temperature]])/2</f>
        <v>24</v>
      </c>
      <c r="H2051">
        <v>3.6</v>
      </c>
      <c r="I2051">
        <v>8</v>
      </c>
      <c r="J2051">
        <f>(Table1[[#This Row],[Min Dissolved Oxygen]]+Table1[[#This Row],[Max Dissolved Oxygen]])/2</f>
        <v>5.8</v>
      </c>
      <c r="K2051">
        <v>7.6</v>
      </c>
      <c r="L2051">
        <v>8.1999999999999993</v>
      </c>
      <c r="M2051">
        <f>(Table1[[#This Row],[Min pH]]+Table1[[#This Row],[Max pH]])/2</f>
        <v>7.8999999999999995</v>
      </c>
      <c r="N2051">
        <v>296</v>
      </c>
      <c r="O2051">
        <v>350</v>
      </c>
      <c r="P2051">
        <f>(Table1[[#This Row],[Min Conductivity]]+Table1[[#This Row],[Max Conductivity]])/2</f>
        <v>323</v>
      </c>
      <c r="Q2051">
        <v>2.1</v>
      </c>
      <c r="R2051">
        <v>2.6</v>
      </c>
      <c r="S2051">
        <f>(Table1[[#This Row],[Min BOD]]+Table1[[#This Row],[Max BOD]])/2</f>
        <v>2.35</v>
      </c>
      <c r="T2051">
        <v>1.2430281690140901</v>
      </c>
      <c r="U2051">
        <v>6.2730105633802804</v>
      </c>
      <c r="V2051">
        <f>(Table1[[#This Row],[Min Nitrate N + Nitrite N]]+Table1[[#This Row],[Max Nitrate N + Nitrite N]])/2</f>
        <v>3.7580193661971855</v>
      </c>
      <c r="W2051">
        <v>1010.2165492957701</v>
      </c>
      <c r="X2051">
        <v>9370632.2394366208</v>
      </c>
      <c r="Y2051">
        <f>(Table1[[#This Row],[Min Fecal Coliform]]+Table1[[#This Row],[Max Fecal Coliform]])/2</f>
        <v>4685821.2279929584</v>
      </c>
      <c r="Z2051">
        <v>30837.3908450704</v>
      </c>
      <c r="AA2051">
        <v>27354974.920774601</v>
      </c>
      <c r="AB2051">
        <f>(Table1[[#This Row],[Min Total Coliform]]+Table1[[#This Row],[Max Total Coliform]])/2</f>
        <v>13692906.155809836</v>
      </c>
      <c r="AC2051">
        <f>MIN(10, (Table1[[#This Row],[Avg BOD]]/4)*10)</f>
        <v>5.875</v>
      </c>
      <c r="AD2051">
        <f>MIN(10, (Table1[[#This Row],[Avg Fecal Coliform]]/600)*10)</f>
        <v>10</v>
      </c>
      <c r="AE2051">
        <f>MIN(10, (Table1[[#This Row],[Avg Nitrate N + Nitrite N]]/10)*10)</f>
        <v>3.7580193661971855</v>
      </c>
      <c r="AF2051">
        <f>IF(OR(Table1[[#This Row],[Avg pH]]&lt;6.5,Table1[[#This Row],[Avg pH]]&gt;8.5),10,0)</f>
        <v>0</v>
      </c>
      <c r="AG2051">
        <f>MAX(0, 10-(2*Table1[[#This Row],[Avg Dissolved Oxygen]]))</f>
        <v>0</v>
      </c>
      <c r="AH2051">
        <f>(Table1[[#This Row],[Fecal Score]]*0.3) + (Table1[[#This Row],[BOD Score]]*0.25) + (Table1[[#This Row],[Nitrate Score]]*0.2) + (Table1[[#This Row],[pH Score]]*0.15) + (Table1[[#This Row],[Dissolved Oxygen Score]]*0.1)</f>
        <v>5.2203538732394374</v>
      </c>
      <c r="AI2051">
        <v>2021</v>
      </c>
    </row>
    <row r="2052" spans="1:35">
      <c r="A2052">
        <v>4740</v>
      </c>
      <c r="B2052" t="s">
        <v>773</v>
      </c>
      <c r="C2052" t="s">
        <v>8</v>
      </c>
      <c r="D2052" t="s">
        <v>109</v>
      </c>
      <c r="E2052">
        <v>20</v>
      </c>
      <c r="F2052">
        <v>23</v>
      </c>
      <c r="G2052">
        <f>(Table1[[#This Row],[Min Temperature]]+Table1[[#This Row],[Max Temperature]])/2</f>
        <v>21.5</v>
      </c>
      <c r="H2052">
        <v>2</v>
      </c>
      <c r="I2052">
        <v>4.9000000000000004</v>
      </c>
      <c r="J2052">
        <f>(Table1[[#This Row],[Min Dissolved Oxygen]]+Table1[[#This Row],[Max Dissolved Oxygen]])/2</f>
        <v>3.45</v>
      </c>
      <c r="K2052">
        <v>7.3</v>
      </c>
      <c r="L2052">
        <v>7.4</v>
      </c>
      <c r="M2052">
        <f>(Table1[[#This Row],[Min pH]]+Table1[[#This Row],[Max pH]])/2</f>
        <v>7.35</v>
      </c>
      <c r="N2052">
        <v>662.31544715447205</v>
      </c>
      <c r="O2052">
        <v>2015.7398373983699</v>
      </c>
      <c r="P2052">
        <f>(Table1[[#This Row],[Min Conductivity]]+Table1[[#This Row],[Max Conductivity]])/2</f>
        <v>1339.0276422764209</v>
      </c>
      <c r="Q2052">
        <v>3.9</v>
      </c>
      <c r="R2052">
        <v>12.8</v>
      </c>
      <c r="S2052">
        <f>(Table1[[#This Row],[Min BOD]]+Table1[[#This Row],[Max BOD]])/2</f>
        <v>8.35</v>
      </c>
      <c r="T2052">
        <v>1.2430281690140901</v>
      </c>
      <c r="U2052">
        <v>6.2730105633802804</v>
      </c>
      <c r="V2052">
        <f>(Table1[[#This Row],[Min Nitrate N + Nitrite N]]+Table1[[#This Row],[Max Nitrate N + Nitrite N]])/2</f>
        <v>3.7580193661971855</v>
      </c>
      <c r="W2052">
        <v>1010.2165492957701</v>
      </c>
      <c r="X2052">
        <v>9370632.2394366208</v>
      </c>
      <c r="Y2052">
        <f>(Table1[[#This Row],[Min Fecal Coliform]]+Table1[[#This Row],[Max Fecal Coliform]])/2</f>
        <v>4685821.2279929584</v>
      </c>
      <c r="Z2052">
        <v>30837.3908450704</v>
      </c>
      <c r="AA2052">
        <v>27354974.920774601</v>
      </c>
      <c r="AB2052">
        <f>(Table1[[#This Row],[Min Total Coliform]]+Table1[[#This Row],[Max Total Coliform]])/2</f>
        <v>13692906.155809836</v>
      </c>
      <c r="AC2052">
        <f>MIN(10, (Table1[[#This Row],[Avg BOD]]/4)*10)</f>
        <v>10</v>
      </c>
      <c r="AD2052">
        <f>MIN(10, (Table1[[#This Row],[Avg Fecal Coliform]]/600)*10)</f>
        <v>10</v>
      </c>
      <c r="AE2052">
        <f>MIN(10, (Table1[[#This Row],[Avg Nitrate N + Nitrite N]]/10)*10)</f>
        <v>3.7580193661971855</v>
      </c>
      <c r="AF2052">
        <f>IF(OR(Table1[[#This Row],[Avg pH]]&lt;6.5,Table1[[#This Row],[Avg pH]]&gt;8.5),10,0)</f>
        <v>0</v>
      </c>
      <c r="AG2052">
        <f>MAX(0, 10-(2*Table1[[#This Row],[Avg Dissolved Oxygen]]))</f>
        <v>3.0999999999999996</v>
      </c>
      <c r="AH2052">
        <f>(Table1[[#This Row],[Fecal Score]]*0.3) + (Table1[[#This Row],[BOD Score]]*0.25) + (Table1[[#This Row],[Nitrate Score]]*0.2) + (Table1[[#This Row],[pH Score]]*0.15) + (Table1[[#This Row],[Dissolved Oxygen Score]]*0.1)</f>
        <v>6.5616038732394371</v>
      </c>
      <c r="AI2052">
        <v>2021</v>
      </c>
    </row>
    <row r="2053" spans="1:35">
      <c r="A2053">
        <v>4741</v>
      </c>
      <c r="B2053" t="s">
        <v>551</v>
      </c>
      <c r="C2053" t="s">
        <v>8</v>
      </c>
      <c r="D2053" t="s">
        <v>109</v>
      </c>
      <c r="E2053">
        <v>19</v>
      </c>
      <c r="F2053">
        <v>23</v>
      </c>
      <c r="G2053">
        <f>(Table1[[#This Row],[Min Temperature]]+Table1[[#This Row],[Max Temperature]])/2</f>
        <v>21</v>
      </c>
      <c r="H2053">
        <v>4</v>
      </c>
      <c r="I2053">
        <v>4.2</v>
      </c>
      <c r="J2053">
        <f>(Table1[[#This Row],[Min Dissolved Oxygen]]+Table1[[#This Row],[Max Dissolved Oxygen]])/2</f>
        <v>4.0999999999999996</v>
      </c>
      <c r="K2053">
        <v>7.3</v>
      </c>
      <c r="L2053">
        <v>7.4</v>
      </c>
      <c r="M2053">
        <f>(Table1[[#This Row],[Min pH]]+Table1[[#This Row],[Max pH]])/2</f>
        <v>7.35</v>
      </c>
      <c r="N2053">
        <v>662.31544715447205</v>
      </c>
      <c r="O2053">
        <v>2015.7398373983699</v>
      </c>
      <c r="P2053">
        <f>(Table1[[#This Row],[Min Conductivity]]+Table1[[#This Row],[Max Conductivity]])/2</f>
        <v>1339.0276422764209</v>
      </c>
      <c r="Q2053">
        <v>4.5999999999999996</v>
      </c>
      <c r="R2053">
        <v>4.8</v>
      </c>
      <c r="S2053">
        <f>(Table1[[#This Row],[Min BOD]]+Table1[[#This Row],[Max BOD]])/2</f>
        <v>4.6999999999999993</v>
      </c>
      <c r="T2053">
        <v>1.2430281690140901</v>
      </c>
      <c r="U2053">
        <v>6.2730105633802804</v>
      </c>
      <c r="V2053">
        <f>(Table1[[#This Row],[Min Nitrate N + Nitrite N]]+Table1[[#This Row],[Max Nitrate N + Nitrite N]])/2</f>
        <v>3.7580193661971855</v>
      </c>
      <c r="W2053">
        <v>1010.2165492957701</v>
      </c>
      <c r="X2053">
        <v>9370632.2394366208</v>
      </c>
      <c r="Y2053">
        <f>(Table1[[#This Row],[Min Fecal Coliform]]+Table1[[#This Row],[Max Fecal Coliform]])/2</f>
        <v>4685821.2279929584</v>
      </c>
      <c r="Z2053">
        <v>30837.3908450704</v>
      </c>
      <c r="AA2053">
        <v>27354974.920774601</v>
      </c>
      <c r="AB2053">
        <f>(Table1[[#This Row],[Min Total Coliform]]+Table1[[#This Row],[Max Total Coliform]])/2</f>
        <v>13692906.155809836</v>
      </c>
      <c r="AC2053">
        <f>MIN(10, (Table1[[#This Row],[Avg BOD]]/4)*10)</f>
        <v>10</v>
      </c>
      <c r="AD2053">
        <f>MIN(10, (Table1[[#This Row],[Avg Fecal Coliform]]/600)*10)</f>
        <v>10</v>
      </c>
      <c r="AE2053">
        <f>MIN(10, (Table1[[#This Row],[Avg Nitrate N + Nitrite N]]/10)*10)</f>
        <v>3.7580193661971855</v>
      </c>
      <c r="AF2053">
        <f>IF(OR(Table1[[#This Row],[Avg pH]]&lt;6.5,Table1[[#This Row],[Avg pH]]&gt;8.5),10,0)</f>
        <v>0</v>
      </c>
      <c r="AG2053">
        <f>MAX(0, 10-(2*Table1[[#This Row],[Avg Dissolved Oxygen]]))</f>
        <v>1.8000000000000007</v>
      </c>
      <c r="AH2053">
        <f>(Table1[[#This Row],[Fecal Score]]*0.3) + (Table1[[#This Row],[BOD Score]]*0.25) + (Table1[[#This Row],[Nitrate Score]]*0.2) + (Table1[[#This Row],[pH Score]]*0.15) + (Table1[[#This Row],[Dissolved Oxygen Score]]*0.1)</f>
        <v>6.4316038732394372</v>
      </c>
      <c r="AI2053">
        <v>2021</v>
      </c>
    </row>
    <row r="2054" spans="1:35">
      <c r="A2054">
        <v>2393</v>
      </c>
      <c r="B2054" t="s">
        <v>111</v>
      </c>
      <c r="C2054" t="s">
        <v>8</v>
      </c>
      <c r="D2054" t="s">
        <v>109</v>
      </c>
      <c r="E2054">
        <v>17</v>
      </c>
      <c r="F2054">
        <v>32</v>
      </c>
      <c r="G2054">
        <f>(Table1[[#This Row],[Min Temperature]]+Table1[[#This Row],[Max Temperature]])/2</f>
        <v>24.5</v>
      </c>
      <c r="H2054">
        <v>6.2</v>
      </c>
      <c r="I2054">
        <v>7.6</v>
      </c>
      <c r="J2054">
        <f>(Table1[[#This Row],[Min Dissolved Oxygen]]+Table1[[#This Row],[Max Dissolved Oxygen]])/2</f>
        <v>6.9</v>
      </c>
      <c r="K2054">
        <v>7.6</v>
      </c>
      <c r="L2054">
        <v>8.1999999999999993</v>
      </c>
      <c r="M2054">
        <f>(Table1[[#This Row],[Min pH]]+Table1[[#This Row],[Max pH]])/2</f>
        <v>7.8999999999999995</v>
      </c>
      <c r="N2054">
        <v>310</v>
      </c>
      <c r="O2054">
        <v>332</v>
      </c>
      <c r="P2054">
        <f>(Table1[[#This Row],[Min Conductivity]]+Table1[[#This Row],[Max Conductivity]])/2</f>
        <v>321</v>
      </c>
      <c r="Q2054">
        <v>1.5</v>
      </c>
      <c r="R2054">
        <v>2.6</v>
      </c>
      <c r="S2054">
        <f>(Table1[[#This Row],[Min BOD]]+Table1[[#This Row],[Max BOD]])/2</f>
        <v>2.0499999999999998</v>
      </c>
      <c r="T2054">
        <v>1.2430281690140901</v>
      </c>
      <c r="U2054">
        <v>6.2730105633802804</v>
      </c>
      <c r="V2054">
        <f>(Table1[[#This Row],[Min Nitrate N + Nitrite N]]+Table1[[#This Row],[Max Nitrate N + Nitrite N]])/2</f>
        <v>3.7580193661971855</v>
      </c>
      <c r="W2054">
        <v>1010.2165492957701</v>
      </c>
      <c r="X2054">
        <v>9370632.2394366208</v>
      </c>
      <c r="Y2054">
        <f>(Table1[[#This Row],[Min Fecal Coliform]]+Table1[[#This Row],[Max Fecal Coliform]])/2</f>
        <v>4685821.2279929584</v>
      </c>
      <c r="Z2054">
        <v>30837.3908450704</v>
      </c>
      <c r="AA2054">
        <v>27354974.920774601</v>
      </c>
      <c r="AB2054">
        <f>(Table1[[#This Row],[Min Total Coliform]]+Table1[[#This Row],[Max Total Coliform]])/2</f>
        <v>13692906.155809836</v>
      </c>
      <c r="AC2054">
        <f>MIN(10, (Table1[[#This Row],[Avg BOD]]/4)*10)</f>
        <v>5.125</v>
      </c>
      <c r="AD2054">
        <f>MIN(10, (Table1[[#This Row],[Avg Fecal Coliform]]/600)*10)</f>
        <v>10</v>
      </c>
      <c r="AE2054">
        <f>MIN(10, (Table1[[#This Row],[Avg Nitrate N + Nitrite N]]/10)*10)</f>
        <v>3.7580193661971855</v>
      </c>
      <c r="AF2054">
        <f>IF(OR(Table1[[#This Row],[Avg pH]]&lt;6.5,Table1[[#This Row],[Avg pH]]&gt;8.5),10,0)</f>
        <v>0</v>
      </c>
      <c r="AG2054">
        <f>MAX(0, 10-(2*Table1[[#This Row],[Avg Dissolved Oxygen]]))</f>
        <v>0</v>
      </c>
      <c r="AH2054">
        <f>(Table1[[#This Row],[Fecal Score]]*0.3) + (Table1[[#This Row],[BOD Score]]*0.25) + (Table1[[#This Row],[Nitrate Score]]*0.2) + (Table1[[#This Row],[pH Score]]*0.15) + (Table1[[#This Row],[Dissolved Oxygen Score]]*0.1)</f>
        <v>5.0328538732394374</v>
      </c>
      <c r="AI2054">
        <v>2021</v>
      </c>
    </row>
    <row r="2055" spans="1:35">
      <c r="A2055">
        <v>4506</v>
      </c>
      <c r="B2055" t="s">
        <v>776</v>
      </c>
      <c r="C2055" t="s">
        <v>1</v>
      </c>
      <c r="D2055" t="s">
        <v>113</v>
      </c>
      <c r="E2055">
        <v>25</v>
      </c>
      <c r="F2055">
        <v>25</v>
      </c>
      <c r="G2055">
        <f>(Table1[[#This Row],[Min Temperature]]+Table1[[#This Row],[Max Temperature]])/2</f>
        <v>25</v>
      </c>
      <c r="H2055">
        <v>0.3</v>
      </c>
      <c r="I2055">
        <v>7.2</v>
      </c>
      <c r="J2055">
        <f>(Table1[[#This Row],[Min Dissolved Oxygen]]+Table1[[#This Row],[Max Dissolved Oxygen]])/2</f>
        <v>3.75</v>
      </c>
      <c r="K2055">
        <v>6.5</v>
      </c>
      <c r="L2055">
        <v>8.1</v>
      </c>
      <c r="M2055">
        <f>(Table1[[#This Row],[Min pH]]+Table1[[#This Row],[Max pH]])/2</f>
        <v>7.3</v>
      </c>
      <c r="N2055">
        <v>226</v>
      </c>
      <c r="O2055">
        <v>1399</v>
      </c>
      <c r="P2055">
        <f>(Table1[[#This Row],[Min Conductivity]]+Table1[[#This Row],[Max Conductivity]])/2</f>
        <v>812.5</v>
      </c>
      <c r="Q2055">
        <v>3</v>
      </c>
      <c r="R2055">
        <v>42</v>
      </c>
      <c r="S2055">
        <f>(Table1[[#This Row],[Min BOD]]+Table1[[#This Row],[Max BOD]])/2</f>
        <v>22.5</v>
      </c>
      <c r="T2055">
        <v>0.7</v>
      </c>
      <c r="U2055">
        <v>3</v>
      </c>
      <c r="V2055">
        <f>(Table1[[#This Row],[Min Nitrate N + Nitrite N]]+Table1[[#This Row],[Max Nitrate N + Nitrite N]])/2</f>
        <v>1.85</v>
      </c>
      <c r="W2055">
        <v>4600</v>
      </c>
      <c r="X2055">
        <v>940000</v>
      </c>
      <c r="Y2055">
        <f>(Table1[[#This Row],[Min Fecal Coliform]]+Table1[[#This Row],[Max Fecal Coliform]])/2</f>
        <v>472300</v>
      </c>
      <c r="Z2055">
        <v>35000</v>
      </c>
      <c r="AA2055">
        <v>5400000</v>
      </c>
      <c r="AB2055">
        <f>(Table1[[#This Row],[Min Total Coliform]]+Table1[[#This Row],[Max Total Coliform]])/2</f>
        <v>2717500</v>
      </c>
      <c r="AC2055">
        <f>MIN(10, (Table1[[#This Row],[Avg BOD]]/4)*10)</f>
        <v>10</v>
      </c>
      <c r="AD2055">
        <f>MIN(10, (Table1[[#This Row],[Avg Fecal Coliform]]/600)*10)</f>
        <v>10</v>
      </c>
      <c r="AE2055">
        <f>MIN(10, (Table1[[#This Row],[Avg Nitrate N + Nitrite N]]/10)*10)</f>
        <v>1.85</v>
      </c>
      <c r="AF2055">
        <f>IF(OR(Table1[[#This Row],[Avg pH]]&lt;6.5,Table1[[#This Row],[Avg pH]]&gt;8.5),10,0)</f>
        <v>0</v>
      </c>
      <c r="AG2055">
        <f>MAX(0, 10-(2*Table1[[#This Row],[Avg Dissolved Oxygen]]))</f>
        <v>2.5</v>
      </c>
      <c r="AH2055">
        <f>(Table1[[#This Row],[Fecal Score]]*0.3) + (Table1[[#This Row],[BOD Score]]*0.25) + (Table1[[#This Row],[Nitrate Score]]*0.2) + (Table1[[#This Row],[pH Score]]*0.15) + (Table1[[#This Row],[Dissolved Oxygen Score]]*0.1)</f>
        <v>6.12</v>
      </c>
      <c r="AI2055">
        <v>2021</v>
      </c>
    </row>
    <row r="2056" spans="1:35">
      <c r="A2056">
        <v>3612</v>
      </c>
      <c r="B2056" t="s">
        <v>128</v>
      </c>
      <c r="C2056" t="s">
        <v>1</v>
      </c>
      <c r="D2056" t="s">
        <v>113</v>
      </c>
      <c r="E2056">
        <v>25</v>
      </c>
      <c r="F2056">
        <v>25</v>
      </c>
      <c r="G2056">
        <f>(Table1[[#This Row],[Min Temperature]]+Table1[[#This Row],[Max Temperature]])/2</f>
        <v>25</v>
      </c>
      <c r="H2056">
        <v>1.9</v>
      </c>
      <c r="I2056">
        <v>7</v>
      </c>
      <c r="J2056">
        <f>(Table1[[#This Row],[Min Dissolved Oxygen]]+Table1[[#This Row],[Max Dissolved Oxygen]])/2</f>
        <v>4.45</v>
      </c>
      <c r="K2056">
        <v>6.5</v>
      </c>
      <c r="L2056">
        <v>7.7</v>
      </c>
      <c r="M2056">
        <f>(Table1[[#This Row],[Min pH]]+Table1[[#This Row],[Max pH]])/2</f>
        <v>7.1</v>
      </c>
      <c r="N2056">
        <v>324</v>
      </c>
      <c r="O2056">
        <v>1268</v>
      </c>
      <c r="P2056">
        <f>(Table1[[#This Row],[Min Conductivity]]+Table1[[#This Row],[Max Conductivity]])/2</f>
        <v>796</v>
      </c>
      <c r="Q2056">
        <v>4</v>
      </c>
      <c r="R2056">
        <v>22</v>
      </c>
      <c r="S2056">
        <f>(Table1[[#This Row],[Min BOD]]+Table1[[#This Row],[Max BOD]])/2</f>
        <v>13</v>
      </c>
      <c r="T2056">
        <v>1.5</v>
      </c>
      <c r="U2056">
        <v>5.7</v>
      </c>
      <c r="V2056">
        <f>(Table1[[#This Row],[Min Nitrate N + Nitrite N]]+Table1[[#This Row],[Max Nitrate N + Nitrite N]])/2</f>
        <v>3.6</v>
      </c>
      <c r="W2056">
        <v>3300</v>
      </c>
      <c r="X2056">
        <v>150000</v>
      </c>
      <c r="Y2056">
        <f>(Table1[[#This Row],[Min Fecal Coliform]]+Table1[[#This Row],[Max Fecal Coliform]])/2</f>
        <v>76650</v>
      </c>
      <c r="Z2056">
        <v>24000</v>
      </c>
      <c r="AA2056">
        <v>1600000</v>
      </c>
      <c r="AB2056">
        <f>(Table1[[#This Row],[Min Total Coliform]]+Table1[[#This Row],[Max Total Coliform]])/2</f>
        <v>812000</v>
      </c>
      <c r="AC2056">
        <f>MIN(10, (Table1[[#This Row],[Avg BOD]]/4)*10)</f>
        <v>10</v>
      </c>
      <c r="AD2056">
        <f>MIN(10, (Table1[[#This Row],[Avg Fecal Coliform]]/600)*10)</f>
        <v>10</v>
      </c>
      <c r="AE2056">
        <f>MIN(10, (Table1[[#This Row],[Avg Nitrate N + Nitrite N]]/10)*10)</f>
        <v>3.5999999999999996</v>
      </c>
      <c r="AF2056">
        <f>IF(OR(Table1[[#This Row],[Avg pH]]&lt;6.5,Table1[[#This Row],[Avg pH]]&gt;8.5),10,0)</f>
        <v>0</v>
      </c>
      <c r="AG2056">
        <f>MAX(0, 10-(2*Table1[[#This Row],[Avg Dissolved Oxygen]]))</f>
        <v>1.0999999999999996</v>
      </c>
      <c r="AH2056">
        <f>(Table1[[#This Row],[Fecal Score]]*0.3) + (Table1[[#This Row],[BOD Score]]*0.25) + (Table1[[#This Row],[Nitrate Score]]*0.2) + (Table1[[#This Row],[pH Score]]*0.15) + (Table1[[#This Row],[Dissolved Oxygen Score]]*0.1)</f>
        <v>6.33</v>
      </c>
      <c r="AI2056">
        <v>2021</v>
      </c>
    </row>
    <row r="2057" spans="1:35">
      <c r="A2057">
        <v>3628</v>
      </c>
      <c r="B2057" t="s">
        <v>438</v>
      </c>
      <c r="C2057" t="s">
        <v>1</v>
      </c>
      <c r="D2057" t="s">
        <v>113</v>
      </c>
      <c r="E2057">
        <v>25</v>
      </c>
      <c r="F2057">
        <v>25</v>
      </c>
      <c r="G2057">
        <f>(Table1[[#This Row],[Min Temperature]]+Table1[[#This Row],[Max Temperature]])/2</f>
        <v>25</v>
      </c>
      <c r="H2057">
        <v>4.2</v>
      </c>
      <c r="I2057">
        <v>6.6</v>
      </c>
      <c r="J2057">
        <f>(Table1[[#This Row],[Min Dissolved Oxygen]]+Table1[[#This Row],[Max Dissolved Oxygen]])/2</f>
        <v>5.4</v>
      </c>
      <c r="K2057">
        <v>6.6</v>
      </c>
      <c r="L2057">
        <v>7.6</v>
      </c>
      <c r="M2057">
        <f>(Table1[[#This Row],[Min pH]]+Table1[[#This Row],[Max pH]])/2</f>
        <v>7.1</v>
      </c>
      <c r="N2057">
        <v>449</v>
      </c>
      <c r="O2057">
        <v>963</v>
      </c>
      <c r="P2057">
        <f>(Table1[[#This Row],[Min Conductivity]]+Table1[[#This Row],[Max Conductivity]])/2</f>
        <v>706</v>
      </c>
      <c r="Q2057">
        <v>3</v>
      </c>
      <c r="R2057">
        <v>8</v>
      </c>
      <c r="S2057">
        <f>(Table1[[#This Row],[Min BOD]]+Table1[[#This Row],[Max BOD]])/2</f>
        <v>5.5</v>
      </c>
      <c r="T2057">
        <v>0.3</v>
      </c>
      <c r="U2057">
        <v>2.6</v>
      </c>
      <c r="V2057">
        <f>(Table1[[#This Row],[Min Nitrate N + Nitrite N]]+Table1[[#This Row],[Max Nitrate N + Nitrite N]])/2</f>
        <v>1.45</v>
      </c>
      <c r="W2057">
        <v>2300</v>
      </c>
      <c r="X2057">
        <v>1100000</v>
      </c>
      <c r="Y2057">
        <f>(Table1[[#This Row],[Min Fecal Coliform]]+Table1[[#This Row],[Max Fecal Coliform]])/2</f>
        <v>551150</v>
      </c>
      <c r="Z2057">
        <v>24000</v>
      </c>
      <c r="AA2057">
        <v>3500000</v>
      </c>
      <c r="AB2057">
        <f>(Table1[[#This Row],[Min Total Coliform]]+Table1[[#This Row],[Max Total Coliform]])/2</f>
        <v>1762000</v>
      </c>
      <c r="AC2057">
        <f>MIN(10, (Table1[[#This Row],[Avg BOD]]/4)*10)</f>
        <v>10</v>
      </c>
      <c r="AD2057">
        <f>MIN(10, (Table1[[#This Row],[Avg Fecal Coliform]]/600)*10)</f>
        <v>10</v>
      </c>
      <c r="AE2057">
        <f>MIN(10, (Table1[[#This Row],[Avg Nitrate N + Nitrite N]]/10)*10)</f>
        <v>1.45</v>
      </c>
      <c r="AF2057">
        <f>IF(OR(Table1[[#This Row],[Avg pH]]&lt;6.5,Table1[[#This Row],[Avg pH]]&gt;8.5),10,0)</f>
        <v>0</v>
      </c>
      <c r="AG2057">
        <f>MAX(0, 10-(2*Table1[[#This Row],[Avg Dissolved Oxygen]]))</f>
        <v>0</v>
      </c>
      <c r="AH2057">
        <f>(Table1[[#This Row],[Fecal Score]]*0.3) + (Table1[[#This Row],[BOD Score]]*0.25) + (Table1[[#This Row],[Nitrate Score]]*0.2) + (Table1[[#This Row],[pH Score]]*0.15) + (Table1[[#This Row],[Dissolved Oxygen Score]]*0.1)</f>
        <v>5.79</v>
      </c>
      <c r="AI2057">
        <v>2021</v>
      </c>
    </row>
    <row r="2058" spans="1:35">
      <c r="A2058">
        <v>4096</v>
      </c>
      <c r="B2058" t="s">
        <v>441</v>
      </c>
      <c r="C2058" t="s">
        <v>1</v>
      </c>
      <c r="D2058" t="s">
        <v>113</v>
      </c>
      <c r="E2058">
        <v>25</v>
      </c>
      <c r="F2058">
        <v>25</v>
      </c>
      <c r="G2058">
        <f>(Table1[[#This Row],[Min Temperature]]+Table1[[#This Row],[Max Temperature]])/2</f>
        <v>25</v>
      </c>
      <c r="H2058">
        <v>0.3</v>
      </c>
      <c r="I2058">
        <v>6.2</v>
      </c>
      <c r="J2058">
        <f>(Table1[[#This Row],[Min Dissolved Oxygen]]+Table1[[#This Row],[Max Dissolved Oxygen]])/2</f>
        <v>3.25</v>
      </c>
      <c r="K2058">
        <v>6.3</v>
      </c>
      <c r="L2058">
        <v>7.2</v>
      </c>
      <c r="M2058">
        <f>(Table1[[#This Row],[Min pH]]+Table1[[#This Row],[Max pH]])/2</f>
        <v>6.75</v>
      </c>
      <c r="N2058">
        <v>358</v>
      </c>
      <c r="O2058">
        <v>1637</v>
      </c>
      <c r="P2058">
        <f>(Table1[[#This Row],[Min Conductivity]]+Table1[[#This Row],[Max Conductivity]])/2</f>
        <v>997.5</v>
      </c>
      <c r="Q2058">
        <v>4</v>
      </c>
      <c r="R2058">
        <v>29</v>
      </c>
      <c r="S2058">
        <f>(Table1[[#This Row],[Min BOD]]+Table1[[#This Row],[Max BOD]])/2</f>
        <v>16.5</v>
      </c>
      <c r="T2058">
        <v>0.3</v>
      </c>
      <c r="U2058">
        <v>2.2000000000000002</v>
      </c>
      <c r="V2058">
        <f>(Table1[[#This Row],[Min Nitrate N + Nitrite N]]+Table1[[#This Row],[Max Nitrate N + Nitrite N]])/2</f>
        <v>1.25</v>
      </c>
      <c r="W2058">
        <v>3400</v>
      </c>
      <c r="X2058">
        <v>700000</v>
      </c>
      <c r="Y2058">
        <f>(Table1[[#This Row],[Min Fecal Coliform]]+Table1[[#This Row],[Max Fecal Coliform]])/2</f>
        <v>351700</v>
      </c>
      <c r="Z2058">
        <v>24000</v>
      </c>
      <c r="AA2058">
        <v>5400000</v>
      </c>
      <c r="AB2058">
        <f>(Table1[[#This Row],[Min Total Coliform]]+Table1[[#This Row],[Max Total Coliform]])/2</f>
        <v>2712000</v>
      </c>
      <c r="AC2058">
        <f>MIN(10, (Table1[[#This Row],[Avg BOD]]/4)*10)</f>
        <v>10</v>
      </c>
      <c r="AD2058">
        <f>MIN(10, (Table1[[#This Row],[Avg Fecal Coliform]]/600)*10)</f>
        <v>10</v>
      </c>
      <c r="AE2058">
        <f>MIN(10, (Table1[[#This Row],[Avg Nitrate N + Nitrite N]]/10)*10)</f>
        <v>1.25</v>
      </c>
      <c r="AF2058">
        <f>IF(OR(Table1[[#This Row],[Avg pH]]&lt;6.5,Table1[[#This Row],[Avg pH]]&gt;8.5),10,0)</f>
        <v>0</v>
      </c>
      <c r="AG2058">
        <f>MAX(0, 10-(2*Table1[[#This Row],[Avg Dissolved Oxygen]]))</f>
        <v>3.5</v>
      </c>
      <c r="AH2058">
        <f>(Table1[[#This Row],[Fecal Score]]*0.3) + (Table1[[#This Row],[BOD Score]]*0.25) + (Table1[[#This Row],[Nitrate Score]]*0.2) + (Table1[[#This Row],[pH Score]]*0.15) + (Table1[[#This Row],[Dissolved Oxygen Score]]*0.1)</f>
        <v>6.1</v>
      </c>
      <c r="AI2058">
        <v>2021</v>
      </c>
    </row>
    <row r="2059" spans="1:35">
      <c r="A2059">
        <v>3615</v>
      </c>
      <c r="B2059" t="s">
        <v>131</v>
      </c>
      <c r="C2059" t="s">
        <v>1</v>
      </c>
      <c r="D2059" t="s">
        <v>113</v>
      </c>
      <c r="E2059">
        <v>25</v>
      </c>
      <c r="F2059">
        <v>25</v>
      </c>
      <c r="G2059">
        <f>(Table1[[#This Row],[Min Temperature]]+Table1[[#This Row],[Max Temperature]])/2</f>
        <v>25</v>
      </c>
      <c r="H2059">
        <v>4.5999999999999996</v>
      </c>
      <c r="I2059">
        <v>6.8</v>
      </c>
      <c r="J2059">
        <f>(Table1[[#This Row],[Min Dissolved Oxygen]]+Table1[[#This Row],[Max Dissolved Oxygen]])/2</f>
        <v>5.6999999999999993</v>
      </c>
      <c r="K2059">
        <v>6.8</v>
      </c>
      <c r="L2059">
        <v>7.9</v>
      </c>
      <c r="M2059">
        <f>(Table1[[#This Row],[Min pH]]+Table1[[#This Row],[Max pH]])/2</f>
        <v>7.35</v>
      </c>
      <c r="N2059">
        <v>706</v>
      </c>
      <c r="O2059">
        <v>985</v>
      </c>
      <c r="P2059">
        <f>(Table1[[#This Row],[Min Conductivity]]+Table1[[#This Row],[Max Conductivity]])/2</f>
        <v>845.5</v>
      </c>
      <c r="Q2059">
        <v>3.7</v>
      </c>
      <c r="R2059">
        <v>7</v>
      </c>
      <c r="S2059">
        <f>(Table1[[#This Row],[Min BOD]]+Table1[[#This Row],[Max BOD]])/2</f>
        <v>5.35</v>
      </c>
      <c r="T2059">
        <v>1.4</v>
      </c>
      <c r="U2059">
        <v>3.29</v>
      </c>
      <c r="V2059">
        <f>(Table1[[#This Row],[Min Nitrate N + Nitrite N]]+Table1[[#This Row],[Max Nitrate N + Nitrite N]])/2</f>
        <v>2.3449999999999998</v>
      </c>
      <c r="W2059">
        <v>490</v>
      </c>
      <c r="X2059">
        <v>15000</v>
      </c>
      <c r="Y2059">
        <f>(Table1[[#This Row],[Min Fecal Coliform]]+Table1[[#This Row],[Max Fecal Coliform]])/2</f>
        <v>7745</v>
      </c>
      <c r="Z2059">
        <v>5400</v>
      </c>
      <c r="AA2059">
        <v>160000</v>
      </c>
      <c r="AB2059">
        <f>(Table1[[#This Row],[Min Total Coliform]]+Table1[[#This Row],[Max Total Coliform]])/2</f>
        <v>82700</v>
      </c>
      <c r="AC2059">
        <f>MIN(10, (Table1[[#This Row],[Avg BOD]]/4)*10)</f>
        <v>10</v>
      </c>
      <c r="AD2059">
        <f>MIN(10, (Table1[[#This Row],[Avg Fecal Coliform]]/600)*10)</f>
        <v>10</v>
      </c>
      <c r="AE2059">
        <f>MIN(10, (Table1[[#This Row],[Avg Nitrate N + Nitrite N]]/10)*10)</f>
        <v>2.3449999999999998</v>
      </c>
      <c r="AF2059">
        <f>IF(OR(Table1[[#This Row],[Avg pH]]&lt;6.5,Table1[[#This Row],[Avg pH]]&gt;8.5),10,0)</f>
        <v>0</v>
      </c>
      <c r="AG2059">
        <f>MAX(0, 10-(2*Table1[[#This Row],[Avg Dissolved Oxygen]]))</f>
        <v>0</v>
      </c>
      <c r="AH2059">
        <f>(Table1[[#This Row],[Fecal Score]]*0.3) + (Table1[[#This Row],[BOD Score]]*0.25) + (Table1[[#This Row],[Nitrate Score]]*0.2) + (Table1[[#This Row],[pH Score]]*0.15) + (Table1[[#This Row],[Dissolved Oxygen Score]]*0.1)</f>
        <v>5.9690000000000003</v>
      </c>
      <c r="AI2059">
        <v>2021</v>
      </c>
    </row>
    <row r="2060" spans="1:35">
      <c r="A2060">
        <v>4542</v>
      </c>
      <c r="B2060" t="s">
        <v>789</v>
      </c>
      <c r="C2060" t="s">
        <v>1</v>
      </c>
      <c r="D2060" t="s">
        <v>113</v>
      </c>
      <c r="E2060">
        <v>25</v>
      </c>
      <c r="F2060">
        <v>25</v>
      </c>
      <c r="G2060">
        <f>(Table1[[#This Row],[Min Temperature]]+Table1[[#This Row],[Max Temperature]])/2</f>
        <v>25</v>
      </c>
      <c r="H2060">
        <v>4.4000000000000004</v>
      </c>
      <c r="I2060">
        <v>6.5</v>
      </c>
      <c r="J2060">
        <f>(Table1[[#This Row],[Min Dissolved Oxygen]]+Table1[[#This Row],[Max Dissolved Oxygen]])/2</f>
        <v>5.45</v>
      </c>
      <c r="K2060">
        <v>6.5</v>
      </c>
      <c r="L2060">
        <v>8.1</v>
      </c>
      <c r="M2060">
        <f>(Table1[[#This Row],[Min pH]]+Table1[[#This Row],[Max pH]])/2</f>
        <v>7.3</v>
      </c>
      <c r="N2060">
        <v>209</v>
      </c>
      <c r="O2060">
        <v>1194</v>
      </c>
      <c r="P2060">
        <f>(Table1[[#This Row],[Min Conductivity]]+Table1[[#This Row],[Max Conductivity]])/2</f>
        <v>701.5</v>
      </c>
      <c r="Q2060">
        <v>4</v>
      </c>
      <c r="R2060">
        <v>9</v>
      </c>
      <c r="S2060">
        <f>(Table1[[#This Row],[Min BOD]]+Table1[[#This Row],[Max BOD]])/2</f>
        <v>6.5</v>
      </c>
      <c r="T2060">
        <v>0.7</v>
      </c>
      <c r="U2060">
        <v>3.2</v>
      </c>
      <c r="V2060">
        <f>(Table1[[#This Row],[Min Nitrate N + Nitrite N]]+Table1[[#This Row],[Max Nitrate N + Nitrite N]])/2</f>
        <v>1.9500000000000002</v>
      </c>
      <c r="W2060">
        <v>3300</v>
      </c>
      <c r="X2060">
        <v>140000</v>
      </c>
      <c r="Y2060">
        <f>(Table1[[#This Row],[Min Fecal Coliform]]+Table1[[#This Row],[Max Fecal Coliform]])/2</f>
        <v>71650</v>
      </c>
      <c r="Z2060">
        <v>24000</v>
      </c>
      <c r="AA2060">
        <v>540000</v>
      </c>
      <c r="AB2060">
        <f>(Table1[[#This Row],[Min Total Coliform]]+Table1[[#This Row],[Max Total Coliform]])/2</f>
        <v>282000</v>
      </c>
      <c r="AC2060">
        <f>MIN(10, (Table1[[#This Row],[Avg BOD]]/4)*10)</f>
        <v>10</v>
      </c>
      <c r="AD2060">
        <f>MIN(10, (Table1[[#This Row],[Avg Fecal Coliform]]/600)*10)</f>
        <v>10</v>
      </c>
      <c r="AE2060">
        <f>MIN(10, (Table1[[#This Row],[Avg Nitrate N + Nitrite N]]/10)*10)</f>
        <v>1.9500000000000002</v>
      </c>
      <c r="AF2060">
        <f>IF(OR(Table1[[#This Row],[Avg pH]]&lt;6.5,Table1[[#This Row],[Avg pH]]&gt;8.5),10,0)</f>
        <v>0</v>
      </c>
      <c r="AG2060">
        <f>MAX(0, 10-(2*Table1[[#This Row],[Avg Dissolved Oxygen]]))</f>
        <v>0</v>
      </c>
      <c r="AH2060">
        <f>(Table1[[#This Row],[Fecal Score]]*0.3) + (Table1[[#This Row],[BOD Score]]*0.25) + (Table1[[#This Row],[Nitrate Score]]*0.2) + (Table1[[#This Row],[pH Score]]*0.15) + (Table1[[#This Row],[Dissolved Oxygen Score]]*0.1)</f>
        <v>5.89</v>
      </c>
      <c r="AI2060">
        <v>2021</v>
      </c>
    </row>
    <row r="2061" spans="1:35">
      <c r="A2061">
        <v>4515</v>
      </c>
      <c r="B2061" t="s">
        <v>778</v>
      </c>
      <c r="C2061" t="s">
        <v>1</v>
      </c>
      <c r="D2061" t="s">
        <v>113</v>
      </c>
      <c r="E2061">
        <v>25</v>
      </c>
      <c r="F2061">
        <v>25</v>
      </c>
      <c r="G2061">
        <f>(Table1[[#This Row],[Min Temperature]]+Table1[[#This Row],[Max Temperature]])/2</f>
        <v>25</v>
      </c>
      <c r="H2061">
        <v>3.2</v>
      </c>
      <c r="I2061">
        <v>6.8</v>
      </c>
      <c r="J2061">
        <f>(Table1[[#This Row],[Min Dissolved Oxygen]]+Table1[[#This Row],[Max Dissolved Oxygen]])/2</f>
        <v>5</v>
      </c>
      <c r="K2061">
        <v>7.1</v>
      </c>
      <c r="L2061">
        <v>8.5</v>
      </c>
      <c r="M2061">
        <f>(Table1[[#This Row],[Min pH]]+Table1[[#This Row],[Max pH]])/2</f>
        <v>7.8</v>
      </c>
      <c r="N2061">
        <v>706</v>
      </c>
      <c r="O2061">
        <v>949</v>
      </c>
      <c r="P2061">
        <f>(Table1[[#This Row],[Min Conductivity]]+Table1[[#This Row],[Max Conductivity]])/2</f>
        <v>827.5</v>
      </c>
      <c r="Q2061">
        <v>4</v>
      </c>
      <c r="R2061">
        <v>17</v>
      </c>
      <c r="S2061">
        <f>(Table1[[#This Row],[Min BOD]]+Table1[[#This Row],[Max BOD]])/2</f>
        <v>10.5</v>
      </c>
      <c r="T2061">
        <v>0.4</v>
      </c>
      <c r="U2061">
        <v>6.49</v>
      </c>
      <c r="V2061">
        <f>(Table1[[#This Row],[Min Nitrate N + Nitrite N]]+Table1[[#This Row],[Max Nitrate N + Nitrite N]])/2</f>
        <v>3.4450000000000003</v>
      </c>
      <c r="W2061">
        <v>3300</v>
      </c>
      <c r="X2061">
        <v>150000</v>
      </c>
      <c r="Y2061">
        <f>(Table1[[#This Row],[Min Fecal Coliform]]+Table1[[#This Row],[Max Fecal Coliform]])/2</f>
        <v>76650</v>
      </c>
      <c r="Z2061">
        <v>24000</v>
      </c>
      <c r="AA2061">
        <v>1600000</v>
      </c>
      <c r="AB2061">
        <f>(Table1[[#This Row],[Min Total Coliform]]+Table1[[#This Row],[Max Total Coliform]])/2</f>
        <v>812000</v>
      </c>
      <c r="AC2061">
        <f>MIN(10, (Table1[[#This Row],[Avg BOD]]/4)*10)</f>
        <v>10</v>
      </c>
      <c r="AD2061">
        <f>MIN(10, (Table1[[#This Row],[Avg Fecal Coliform]]/600)*10)</f>
        <v>10</v>
      </c>
      <c r="AE2061">
        <f>MIN(10, (Table1[[#This Row],[Avg Nitrate N + Nitrite N]]/10)*10)</f>
        <v>3.4450000000000003</v>
      </c>
      <c r="AF2061">
        <f>IF(OR(Table1[[#This Row],[Avg pH]]&lt;6.5,Table1[[#This Row],[Avg pH]]&gt;8.5),10,0)</f>
        <v>0</v>
      </c>
      <c r="AG2061">
        <f>MAX(0, 10-(2*Table1[[#This Row],[Avg Dissolved Oxygen]]))</f>
        <v>0</v>
      </c>
      <c r="AH2061">
        <f>(Table1[[#This Row],[Fecal Score]]*0.3) + (Table1[[#This Row],[BOD Score]]*0.25) + (Table1[[#This Row],[Nitrate Score]]*0.2) + (Table1[[#This Row],[pH Score]]*0.15) + (Table1[[#This Row],[Dissolved Oxygen Score]]*0.1)</f>
        <v>6.1890000000000001</v>
      </c>
      <c r="AI2061">
        <v>2021</v>
      </c>
    </row>
    <row r="2062" spans="1:35">
      <c r="A2062">
        <v>3602</v>
      </c>
      <c r="B2062" t="s">
        <v>124</v>
      </c>
      <c r="C2062" t="s">
        <v>1</v>
      </c>
      <c r="D2062" t="s">
        <v>113</v>
      </c>
      <c r="E2062">
        <v>25</v>
      </c>
      <c r="F2062">
        <v>25</v>
      </c>
      <c r="G2062">
        <f>(Table1[[#This Row],[Min Temperature]]+Table1[[#This Row],[Max Temperature]])/2</f>
        <v>25</v>
      </c>
      <c r="H2062">
        <v>0.3</v>
      </c>
      <c r="I2062">
        <v>2.8</v>
      </c>
      <c r="J2062">
        <f>(Table1[[#This Row],[Min Dissolved Oxygen]]+Table1[[#This Row],[Max Dissolved Oxygen]])/2</f>
        <v>1.5499999999999998</v>
      </c>
      <c r="K2062">
        <v>6.5</v>
      </c>
      <c r="L2062">
        <v>6.9</v>
      </c>
      <c r="M2062">
        <f>(Table1[[#This Row],[Min pH]]+Table1[[#This Row],[Max pH]])/2</f>
        <v>6.7</v>
      </c>
      <c r="N2062">
        <v>1035</v>
      </c>
      <c r="O2062">
        <v>1187</v>
      </c>
      <c r="P2062">
        <f>(Table1[[#This Row],[Min Conductivity]]+Table1[[#This Row],[Max Conductivity]])/2</f>
        <v>1111</v>
      </c>
      <c r="Q2062">
        <v>18</v>
      </c>
      <c r="R2062">
        <v>87</v>
      </c>
      <c r="S2062">
        <f>(Table1[[#This Row],[Min BOD]]+Table1[[#This Row],[Max BOD]])/2</f>
        <v>52.5</v>
      </c>
      <c r="T2062">
        <v>1.1000000000000001</v>
      </c>
      <c r="U2062">
        <v>5</v>
      </c>
      <c r="V2062">
        <f>(Table1[[#This Row],[Min Nitrate N + Nitrite N]]+Table1[[#This Row],[Max Nitrate N + Nitrite N]])/2</f>
        <v>3.05</v>
      </c>
      <c r="W2062">
        <v>2300</v>
      </c>
      <c r="X2062">
        <v>1200000000</v>
      </c>
      <c r="Y2062">
        <f>(Table1[[#This Row],[Min Fecal Coliform]]+Table1[[#This Row],[Max Fecal Coliform]])/2</f>
        <v>600001150</v>
      </c>
      <c r="Z2062">
        <v>24000</v>
      </c>
      <c r="AA2062">
        <v>9200000000</v>
      </c>
      <c r="AB2062">
        <f>(Table1[[#This Row],[Min Total Coliform]]+Table1[[#This Row],[Max Total Coliform]])/2</f>
        <v>4600012000</v>
      </c>
      <c r="AC2062">
        <f>MIN(10, (Table1[[#This Row],[Avg BOD]]/4)*10)</f>
        <v>10</v>
      </c>
      <c r="AD2062">
        <f>MIN(10, (Table1[[#This Row],[Avg Fecal Coliform]]/600)*10)</f>
        <v>10</v>
      </c>
      <c r="AE2062">
        <f>MIN(10, (Table1[[#This Row],[Avg Nitrate N + Nitrite N]]/10)*10)</f>
        <v>3.05</v>
      </c>
      <c r="AF2062">
        <f>IF(OR(Table1[[#This Row],[Avg pH]]&lt;6.5,Table1[[#This Row],[Avg pH]]&gt;8.5),10,0)</f>
        <v>0</v>
      </c>
      <c r="AG2062">
        <f>MAX(0, 10-(2*Table1[[#This Row],[Avg Dissolved Oxygen]]))</f>
        <v>6.9</v>
      </c>
      <c r="AH2062">
        <f>(Table1[[#This Row],[Fecal Score]]*0.3) + (Table1[[#This Row],[BOD Score]]*0.25) + (Table1[[#This Row],[Nitrate Score]]*0.2) + (Table1[[#This Row],[pH Score]]*0.15) + (Table1[[#This Row],[Dissolved Oxygen Score]]*0.1)</f>
        <v>6.8000000000000007</v>
      </c>
      <c r="AI2062">
        <v>2021</v>
      </c>
    </row>
    <row r="2063" spans="1:35">
      <c r="A2063">
        <v>3679</v>
      </c>
      <c r="B2063" t="s">
        <v>186</v>
      </c>
      <c r="C2063" t="s">
        <v>1</v>
      </c>
      <c r="D2063" t="s">
        <v>113</v>
      </c>
      <c r="E2063">
        <v>24</v>
      </c>
      <c r="F2063">
        <v>29</v>
      </c>
      <c r="G2063">
        <f>(Table1[[#This Row],[Min Temperature]]+Table1[[#This Row],[Max Temperature]])/2</f>
        <v>26.5</v>
      </c>
      <c r="H2063">
        <v>0.3</v>
      </c>
      <c r="I2063">
        <v>10.9</v>
      </c>
      <c r="J2063">
        <f>(Table1[[#This Row],[Min Dissolved Oxygen]]+Table1[[#This Row],[Max Dissolved Oxygen]])/2</f>
        <v>5.6000000000000005</v>
      </c>
      <c r="K2063">
        <v>7.6</v>
      </c>
      <c r="L2063">
        <v>9</v>
      </c>
      <c r="M2063">
        <f>(Table1[[#This Row],[Min pH]]+Table1[[#This Row],[Max pH]])/2</f>
        <v>8.3000000000000007</v>
      </c>
      <c r="N2063">
        <v>708</v>
      </c>
      <c r="O2063">
        <v>1528</v>
      </c>
      <c r="P2063">
        <f>(Table1[[#This Row],[Min Conductivity]]+Table1[[#This Row],[Max Conductivity]])/2</f>
        <v>1118</v>
      </c>
      <c r="Q2063">
        <v>1</v>
      </c>
      <c r="R2063">
        <v>38</v>
      </c>
      <c r="S2063">
        <f>(Table1[[#This Row],[Min BOD]]+Table1[[#This Row],[Max BOD]])/2</f>
        <v>19.5</v>
      </c>
      <c r="T2063">
        <v>0.32</v>
      </c>
      <c r="U2063">
        <v>6</v>
      </c>
      <c r="V2063">
        <f>(Table1[[#This Row],[Min Nitrate N + Nitrite N]]+Table1[[#This Row],[Max Nitrate N + Nitrite N]])/2</f>
        <v>3.16</v>
      </c>
      <c r="W2063">
        <v>920</v>
      </c>
      <c r="X2063">
        <v>1840</v>
      </c>
      <c r="Y2063">
        <f>(Table1[[#This Row],[Min Fecal Coliform]]+Table1[[#This Row],[Max Fecal Coliform]])/2</f>
        <v>1380</v>
      </c>
      <c r="Z2063">
        <v>1600</v>
      </c>
      <c r="AA2063">
        <v>3200</v>
      </c>
      <c r="AB2063">
        <f>(Table1[[#This Row],[Min Total Coliform]]+Table1[[#This Row],[Max Total Coliform]])/2</f>
        <v>2400</v>
      </c>
      <c r="AC2063">
        <f>MIN(10, (Table1[[#This Row],[Avg BOD]]/4)*10)</f>
        <v>10</v>
      </c>
      <c r="AD2063">
        <f>MIN(10, (Table1[[#This Row],[Avg Fecal Coliform]]/600)*10)</f>
        <v>10</v>
      </c>
      <c r="AE2063">
        <f>MIN(10, (Table1[[#This Row],[Avg Nitrate N + Nitrite N]]/10)*10)</f>
        <v>3.16</v>
      </c>
      <c r="AF2063">
        <f>IF(OR(Table1[[#This Row],[Avg pH]]&lt;6.5,Table1[[#This Row],[Avg pH]]&gt;8.5),10,0)</f>
        <v>0</v>
      </c>
      <c r="AG2063">
        <f>MAX(0, 10-(2*Table1[[#This Row],[Avg Dissolved Oxygen]]))</f>
        <v>0</v>
      </c>
      <c r="AH2063">
        <f>(Table1[[#This Row],[Fecal Score]]*0.3) + (Table1[[#This Row],[BOD Score]]*0.25) + (Table1[[#This Row],[Nitrate Score]]*0.2) + (Table1[[#This Row],[pH Score]]*0.15) + (Table1[[#This Row],[Dissolved Oxygen Score]]*0.1)</f>
        <v>6.1319999999999997</v>
      </c>
      <c r="AI2063">
        <v>2021</v>
      </c>
    </row>
    <row r="2064" spans="1:35">
      <c r="A2064">
        <v>3649</v>
      </c>
      <c r="B2064" t="s">
        <v>144</v>
      </c>
      <c r="C2064" t="s">
        <v>1</v>
      </c>
      <c r="D2064" t="s">
        <v>113</v>
      </c>
      <c r="E2064">
        <v>25</v>
      </c>
      <c r="F2064">
        <v>25</v>
      </c>
      <c r="G2064">
        <f>(Table1[[#This Row],[Min Temperature]]+Table1[[#This Row],[Max Temperature]])/2</f>
        <v>25</v>
      </c>
      <c r="H2064">
        <v>5.7</v>
      </c>
      <c r="I2064">
        <v>6.9</v>
      </c>
      <c r="J2064">
        <f>(Table1[[#This Row],[Min Dissolved Oxygen]]+Table1[[#This Row],[Max Dissolved Oxygen]])/2</f>
        <v>6.3000000000000007</v>
      </c>
      <c r="K2064">
        <v>6.5</v>
      </c>
      <c r="L2064">
        <v>7.2</v>
      </c>
      <c r="M2064">
        <f>(Table1[[#This Row],[Min pH]]+Table1[[#This Row],[Max pH]])/2</f>
        <v>6.85</v>
      </c>
      <c r="N2064">
        <v>141</v>
      </c>
      <c r="O2064">
        <v>312</v>
      </c>
      <c r="P2064">
        <f>(Table1[[#This Row],[Min Conductivity]]+Table1[[#This Row],[Max Conductivity]])/2</f>
        <v>226.5</v>
      </c>
      <c r="Q2064">
        <v>3</v>
      </c>
      <c r="R2064">
        <v>5</v>
      </c>
      <c r="S2064">
        <f>(Table1[[#This Row],[Min BOD]]+Table1[[#This Row],[Max BOD]])/2</f>
        <v>4</v>
      </c>
      <c r="T2064">
        <v>0.4</v>
      </c>
      <c r="U2064">
        <v>11.5</v>
      </c>
      <c r="V2064">
        <f>(Table1[[#This Row],[Min Nitrate N + Nitrite N]]+Table1[[#This Row],[Max Nitrate N + Nitrite N]])/2</f>
        <v>5.95</v>
      </c>
      <c r="W2064">
        <v>1200</v>
      </c>
      <c r="X2064">
        <v>15000</v>
      </c>
      <c r="Y2064">
        <f>(Table1[[#This Row],[Min Fecal Coliform]]+Table1[[#This Row],[Max Fecal Coliform]])/2</f>
        <v>8100</v>
      </c>
      <c r="Z2064">
        <v>16000</v>
      </c>
      <c r="AA2064">
        <v>160000</v>
      </c>
      <c r="AB2064">
        <f>(Table1[[#This Row],[Min Total Coliform]]+Table1[[#This Row],[Max Total Coliform]])/2</f>
        <v>88000</v>
      </c>
      <c r="AC2064">
        <f>MIN(10, (Table1[[#This Row],[Avg BOD]]/4)*10)</f>
        <v>10</v>
      </c>
      <c r="AD2064">
        <f>MIN(10, (Table1[[#This Row],[Avg Fecal Coliform]]/600)*10)</f>
        <v>10</v>
      </c>
      <c r="AE2064">
        <f>MIN(10, (Table1[[#This Row],[Avg Nitrate N + Nitrite N]]/10)*10)</f>
        <v>5.9499999999999993</v>
      </c>
      <c r="AF2064">
        <f>IF(OR(Table1[[#This Row],[Avg pH]]&lt;6.5,Table1[[#This Row],[Avg pH]]&gt;8.5),10,0)</f>
        <v>0</v>
      </c>
      <c r="AG2064">
        <f>MAX(0, 10-(2*Table1[[#This Row],[Avg Dissolved Oxygen]]))</f>
        <v>0</v>
      </c>
      <c r="AH2064">
        <f>(Table1[[#This Row],[Fecal Score]]*0.3) + (Table1[[#This Row],[BOD Score]]*0.25) + (Table1[[#This Row],[Nitrate Score]]*0.2) + (Table1[[#This Row],[pH Score]]*0.15) + (Table1[[#This Row],[Dissolved Oxygen Score]]*0.1)</f>
        <v>6.6899999999999995</v>
      </c>
      <c r="AI2064">
        <v>2021</v>
      </c>
    </row>
    <row r="2065" spans="1:35">
      <c r="A2065">
        <v>4507</v>
      </c>
      <c r="B2065" t="s">
        <v>555</v>
      </c>
      <c r="C2065" t="s">
        <v>1</v>
      </c>
      <c r="D2065" t="s">
        <v>113</v>
      </c>
      <c r="E2065">
        <v>25</v>
      </c>
      <c r="F2065">
        <v>25</v>
      </c>
      <c r="G2065">
        <f>(Table1[[#This Row],[Min Temperature]]+Table1[[#This Row],[Max Temperature]])/2</f>
        <v>25</v>
      </c>
      <c r="H2065">
        <v>4</v>
      </c>
      <c r="I2065">
        <v>7</v>
      </c>
      <c r="J2065">
        <f>(Table1[[#This Row],[Min Dissolved Oxygen]]+Table1[[#This Row],[Max Dissolved Oxygen]])/2</f>
        <v>5.5</v>
      </c>
      <c r="K2065">
        <v>6.5</v>
      </c>
      <c r="L2065">
        <v>7.4</v>
      </c>
      <c r="M2065">
        <f>(Table1[[#This Row],[Min pH]]+Table1[[#This Row],[Max pH]])/2</f>
        <v>6.95</v>
      </c>
      <c r="N2065">
        <v>297</v>
      </c>
      <c r="O2065">
        <v>1326</v>
      </c>
      <c r="P2065">
        <f>(Table1[[#This Row],[Min Conductivity]]+Table1[[#This Row],[Max Conductivity]])/2</f>
        <v>811.5</v>
      </c>
      <c r="Q2065">
        <v>3</v>
      </c>
      <c r="R2065">
        <v>11</v>
      </c>
      <c r="S2065">
        <f>(Table1[[#This Row],[Min BOD]]+Table1[[#This Row],[Max BOD]])/2</f>
        <v>7</v>
      </c>
      <c r="T2065">
        <v>0.6</v>
      </c>
      <c r="U2065">
        <v>2.2999999999999998</v>
      </c>
      <c r="V2065">
        <f>(Table1[[#This Row],[Min Nitrate N + Nitrite N]]+Table1[[#This Row],[Max Nitrate N + Nitrite N]])/2</f>
        <v>1.45</v>
      </c>
      <c r="W2065">
        <v>3300</v>
      </c>
      <c r="X2065">
        <v>940000</v>
      </c>
      <c r="Y2065">
        <f>(Table1[[#This Row],[Min Fecal Coliform]]+Table1[[#This Row],[Max Fecal Coliform]])/2</f>
        <v>471650</v>
      </c>
      <c r="Z2065">
        <v>24000</v>
      </c>
      <c r="AA2065">
        <v>5400000</v>
      </c>
      <c r="AB2065">
        <f>(Table1[[#This Row],[Min Total Coliform]]+Table1[[#This Row],[Max Total Coliform]])/2</f>
        <v>2712000</v>
      </c>
      <c r="AC2065">
        <f>MIN(10, (Table1[[#This Row],[Avg BOD]]/4)*10)</f>
        <v>10</v>
      </c>
      <c r="AD2065">
        <f>MIN(10, (Table1[[#This Row],[Avg Fecal Coliform]]/600)*10)</f>
        <v>10</v>
      </c>
      <c r="AE2065">
        <f>MIN(10, (Table1[[#This Row],[Avg Nitrate N + Nitrite N]]/10)*10)</f>
        <v>1.45</v>
      </c>
      <c r="AF2065">
        <f>IF(OR(Table1[[#This Row],[Avg pH]]&lt;6.5,Table1[[#This Row],[Avg pH]]&gt;8.5),10,0)</f>
        <v>0</v>
      </c>
      <c r="AG2065">
        <f>MAX(0, 10-(2*Table1[[#This Row],[Avg Dissolved Oxygen]]))</f>
        <v>0</v>
      </c>
      <c r="AH2065">
        <f>(Table1[[#This Row],[Fecal Score]]*0.3) + (Table1[[#This Row],[BOD Score]]*0.25) + (Table1[[#This Row],[Nitrate Score]]*0.2) + (Table1[[#This Row],[pH Score]]*0.15) + (Table1[[#This Row],[Dissolved Oxygen Score]]*0.1)</f>
        <v>5.79</v>
      </c>
      <c r="AI2065">
        <v>2021</v>
      </c>
    </row>
    <row r="2066" spans="1:35">
      <c r="A2066">
        <v>4095</v>
      </c>
      <c r="B2066" t="s">
        <v>440</v>
      </c>
      <c r="C2066" t="s">
        <v>1</v>
      </c>
      <c r="D2066" t="s">
        <v>113</v>
      </c>
      <c r="E2066">
        <v>25</v>
      </c>
      <c r="F2066">
        <v>25</v>
      </c>
      <c r="G2066">
        <f>(Table1[[#This Row],[Min Temperature]]+Table1[[#This Row],[Max Temperature]])/2</f>
        <v>25</v>
      </c>
      <c r="H2066">
        <v>1</v>
      </c>
      <c r="I2066">
        <v>7</v>
      </c>
      <c r="J2066">
        <f>(Table1[[#This Row],[Min Dissolved Oxygen]]+Table1[[#This Row],[Max Dissolved Oxygen]])/2</f>
        <v>4</v>
      </c>
      <c r="K2066">
        <v>6.5</v>
      </c>
      <c r="L2066">
        <v>7.7</v>
      </c>
      <c r="M2066">
        <f>(Table1[[#This Row],[Min pH]]+Table1[[#This Row],[Max pH]])/2</f>
        <v>7.1</v>
      </c>
      <c r="N2066">
        <v>225</v>
      </c>
      <c r="O2066">
        <v>1871</v>
      </c>
      <c r="P2066">
        <f>(Table1[[#This Row],[Min Conductivity]]+Table1[[#This Row],[Max Conductivity]])/2</f>
        <v>1048</v>
      </c>
      <c r="Q2066">
        <v>4</v>
      </c>
      <c r="R2066">
        <v>22</v>
      </c>
      <c r="S2066">
        <f>(Table1[[#This Row],[Min BOD]]+Table1[[#This Row],[Max BOD]])/2</f>
        <v>13</v>
      </c>
      <c r="T2066">
        <v>0.36</v>
      </c>
      <c r="U2066">
        <v>3</v>
      </c>
      <c r="V2066">
        <f>(Table1[[#This Row],[Min Nitrate N + Nitrite N]]+Table1[[#This Row],[Max Nitrate N + Nitrite N]])/2</f>
        <v>1.68</v>
      </c>
      <c r="W2066">
        <v>3300</v>
      </c>
      <c r="X2066">
        <v>1100000</v>
      </c>
      <c r="Y2066">
        <f>(Table1[[#This Row],[Min Fecal Coliform]]+Table1[[#This Row],[Max Fecal Coliform]])/2</f>
        <v>551650</v>
      </c>
      <c r="Z2066">
        <v>24000</v>
      </c>
      <c r="AA2066">
        <v>9200000</v>
      </c>
      <c r="AB2066">
        <f>(Table1[[#This Row],[Min Total Coliform]]+Table1[[#This Row],[Max Total Coliform]])/2</f>
        <v>4612000</v>
      </c>
      <c r="AC2066">
        <f>MIN(10, (Table1[[#This Row],[Avg BOD]]/4)*10)</f>
        <v>10</v>
      </c>
      <c r="AD2066">
        <f>MIN(10, (Table1[[#This Row],[Avg Fecal Coliform]]/600)*10)</f>
        <v>10</v>
      </c>
      <c r="AE2066">
        <f>MIN(10, (Table1[[#This Row],[Avg Nitrate N + Nitrite N]]/10)*10)</f>
        <v>1.6799999999999997</v>
      </c>
      <c r="AF2066">
        <f>IF(OR(Table1[[#This Row],[Avg pH]]&lt;6.5,Table1[[#This Row],[Avg pH]]&gt;8.5),10,0)</f>
        <v>0</v>
      </c>
      <c r="AG2066">
        <f>MAX(0, 10-(2*Table1[[#This Row],[Avg Dissolved Oxygen]]))</f>
        <v>2</v>
      </c>
      <c r="AH2066">
        <f>(Table1[[#This Row],[Fecal Score]]*0.3) + (Table1[[#This Row],[BOD Score]]*0.25) + (Table1[[#This Row],[Nitrate Score]]*0.2) + (Table1[[#This Row],[pH Score]]*0.15) + (Table1[[#This Row],[Dissolved Oxygen Score]]*0.1)</f>
        <v>6.0360000000000005</v>
      </c>
      <c r="AI2066">
        <v>2021</v>
      </c>
    </row>
    <row r="2067" spans="1:35">
      <c r="A2067">
        <v>4537</v>
      </c>
      <c r="B2067" t="s">
        <v>563</v>
      </c>
      <c r="C2067" t="s">
        <v>1</v>
      </c>
      <c r="D2067" t="s">
        <v>113</v>
      </c>
      <c r="E2067">
        <v>25</v>
      </c>
      <c r="F2067">
        <v>25.1</v>
      </c>
      <c r="G2067">
        <f>(Table1[[#This Row],[Min Temperature]]+Table1[[#This Row],[Max Temperature]])/2</f>
        <v>25.05</v>
      </c>
      <c r="H2067">
        <v>4.8</v>
      </c>
      <c r="I2067">
        <v>7.4</v>
      </c>
      <c r="J2067">
        <f>(Table1[[#This Row],[Min Dissolved Oxygen]]+Table1[[#This Row],[Max Dissolved Oxygen]])/2</f>
        <v>6.1</v>
      </c>
      <c r="K2067">
        <v>6.5</v>
      </c>
      <c r="L2067">
        <v>7.8</v>
      </c>
      <c r="M2067">
        <f>(Table1[[#This Row],[Min pH]]+Table1[[#This Row],[Max pH]])/2</f>
        <v>7.15</v>
      </c>
      <c r="N2067">
        <v>208</v>
      </c>
      <c r="O2067">
        <v>521</v>
      </c>
      <c r="P2067">
        <f>(Table1[[#This Row],[Min Conductivity]]+Table1[[#This Row],[Max Conductivity]])/2</f>
        <v>364.5</v>
      </c>
      <c r="Q2067">
        <v>2</v>
      </c>
      <c r="R2067">
        <v>10</v>
      </c>
      <c r="S2067">
        <f>(Table1[[#This Row],[Min BOD]]+Table1[[#This Row],[Max BOD]])/2</f>
        <v>6</v>
      </c>
      <c r="T2067">
        <v>0.3</v>
      </c>
      <c r="U2067">
        <v>2.2000000000000002</v>
      </c>
      <c r="V2067">
        <f>(Table1[[#This Row],[Min Nitrate N + Nitrite N]]+Table1[[#This Row],[Max Nitrate N + Nitrite N]])/2</f>
        <v>1.25</v>
      </c>
      <c r="W2067">
        <v>23</v>
      </c>
      <c r="X2067">
        <v>46000</v>
      </c>
      <c r="Y2067">
        <f>(Table1[[#This Row],[Min Fecal Coliform]]+Table1[[#This Row],[Max Fecal Coliform]])/2</f>
        <v>23011.5</v>
      </c>
      <c r="Z2067">
        <v>24000</v>
      </c>
      <c r="AA2067">
        <v>350000</v>
      </c>
      <c r="AB2067">
        <f>(Table1[[#This Row],[Min Total Coliform]]+Table1[[#This Row],[Max Total Coliform]])/2</f>
        <v>187000</v>
      </c>
      <c r="AC2067">
        <f>MIN(10, (Table1[[#This Row],[Avg BOD]]/4)*10)</f>
        <v>10</v>
      </c>
      <c r="AD2067">
        <f>MIN(10, (Table1[[#This Row],[Avg Fecal Coliform]]/600)*10)</f>
        <v>10</v>
      </c>
      <c r="AE2067">
        <f>MIN(10, (Table1[[#This Row],[Avg Nitrate N + Nitrite N]]/10)*10)</f>
        <v>1.25</v>
      </c>
      <c r="AF2067">
        <f>IF(OR(Table1[[#This Row],[Avg pH]]&lt;6.5,Table1[[#This Row],[Avg pH]]&gt;8.5),10,0)</f>
        <v>0</v>
      </c>
      <c r="AG2067">
        <f>MAX(0, 10-(2*Table1[[#This Row],[Avg Dissolved Oxygen]]))</f>
        <v>0</v>
      </c>
      <c r="AH2067">
        <f>(Table1[[#This Row],[Fecal Score]]*0.3) + (Table1[[#This Row],[BOD Score]]*0.25) + (Table1[[#This Row],[Nitrate Score]]*0.2) + (Table1[[#This Row],[pH Score]]*0.15) + (Table1[[#This Row],[Dissolved Oxygen Score]]*0.1)</f>
        <v>5.75</v>
      </c>
      <c r="AI2067">
        <v>2021</v>
      </c>
    </row>
    <row r="2068" spans="1:35">
      <c r="A2068">
        <v>4520</v>
      </c>
      <c r="B2068" t="s">
        <v>783</v>
      </c>
      <c r="C2068" t="s">
        <v>1</v>
      </c>
      <c r="D2068" t="s">
        <v>113</v>
      </c>
      <c r="E2068">
        <v>25</v>
      </c>
      <c r="F2068">
        <v>25</v>
      </c>
      <c r="G2068">
        <f>(Table1[[#This Row],[Min Temperature]]+Table1[[#This Row],[Max Temperature]])/2</f>
        <v>25</v>
      </c>
      <c r="H2068">
        <v>2.1</v>
      </c>
      <c r="I2068">
        <v>4.8</v>
      </c>
      <c r="J2068">
        <f>(Table1[[#This Row],[Min Dissolved Oxygen]]+Table1[[#This Row],[Max Dissolved Oxygen]])/2</f>
        <v>3.45</v>
      </c>
      <c r="K2068">
        <v>6.5</v>
      </c>
      <c r="L2068">
        <v>8.5</v>
      </c>
      <c r="M2068">
        <f>(Table1[[#This Row],[Min pH]]+Table1[[#This Row],[Max pH]])/2</f>
        <v>7.5</v>
      </c>
      <c r="N2068">
        <v>671</v>
      </c>
      <c r="O2068">
        <v>1238</v>
      </c>
      <c r="P2068">
        <f>(Table1[[#This Row],[Min Conductivity]]+Table1[[#This Row],[Max Conductivity]])/2</f>
        <v>954.5</v>
      </c>
      <c r="Q2068">
        <v>6</v>
      </c>
      <c r="R2068">
        <v>36</v>
      </c>
      <c r="S2068">
        <f>(Table1[[#This Row],[Min BOD]]+Table1[[#This Row],[Max BOD]])/2</f>
        <v>21</v>
      </c>
      <c r="T2068">
        <v>1.5</v>
      </c>
      <c r="U2068">
        <v>3.6</v>
      </c>
      <c r="V2068">
        <f>(Table1[[#This Row],[Min Nitrate N + Nitrite N]]+Table1[[#This Row],[Max Nitrate N + Nitrite N]])/2</f>
        <v>2.5499999999999998</v>
      </c>
      <c r="W2068">
        <v>4000</v>
      </c>
      <c r="X2068">
        <v>79000</v>
      </c>
      <c r="Y2068">
        <f>(Table1[[#This Row],[Min Fecal Coliform]]+Table1[[#This Row],[Max Fecal Coliform]])/2</f>
        <v>41500</v>
      </c>
      <c r="Z2068">
        <v>24000</v>
      </c>
      <c r="AA2068">
        <v>540000</v>
      </c>
      <c r="AB2068">
        <f>(Table1[[#This Row],[Min Total Coliform]]+Table1[[#This Row],[Max Total Coliform]])/2</f>
        <v>282000</v>
      </c>
      <c r="AC2068">
        <f>MIN(10, (Table1[[#This Row],[Avg BOD]]/4)*10)</f>
        <v>10</v>
      </c>
      <c r="AD2068">
        <f>MIN(10, (Table1[[#This Row],[Avg Fecal Coliform]]/600)*10)</f>
        <v>10</v>
      </c>
      <c r="AE2068">
        <f>MIN(10, (Table1[[#This Row],[Avg Nitrate N + Nitrite N]]/10)*10)</f>
        <v>2.5499999999999998</v>
      </c>
      <c r="AF2068">
        <f>IF(OR(Table1[[#This Row],[Avg pH]]&lt;6.5,Table1[[#This Row],[Avg pH]]&gt;8.5),10,0)</f>
        <v>0</v>
      </c>
      <c r="AG2068">
        <f>MAX(0, 10-(2*Table1[[#This Row],[Avg Dissolved Oxygen]]))</f>
        <v>3.0999999999999996</v>
      </c>
      <c r="AH2068">
        <f>(Table1[[#This Row],[Fecal Score]]*0.3) + (Table1[[#This Row],[BOD Score]]*0.25) + (Table1[[#This Row],[Nitrate Score]]*0.2) + (Table1[[#This Row],[pH Score]]*0.15) + (Table1[[#This Row],[Dissolved Oxygen Score]]*0.1)</f>
        <v>6.3199999999999994</v>
      </c>
      <c r="AI2068">
        <v>2021</v>
      </c>
    </row>
    <row r="2069" spans="1:35">
      <c r="A2069">
        <v>3584</v>
      </c>
      <c r="B2069" t="s">
        <v>117</v>
      </c>
      <c r="C2069" t="s">
        <v>1</v>
      </c>
      <c r="D2069" t="s">
        <v>113</v>
      </c>
      <c r="E2069">
        <v>21</v>
      </c>
      <c r="F2069">
        <v>26</v>
      </c>
      <c r="G2069">
        <f>(Table1[[#This Row],[Min Temperature]]+Table1[[#This Row],[Max Temperature]])/2</f>
        <v>23.5</v>
      </c>
      <c r="H2069">
        <v>0.3</v>
      </c>
      <c r="I2069">
        <v>3.6</v>
      </c>
      <c r="J2069">
        <f>(Table1[[#This Row],[Min Dissolved Oxygen]]+Table1[[#This Row],[Max Dissolved Oxygen]])/2</f>
        <v>1.95</v>
      </c>
      <c r="K2069">
        <v>7.1</v>
      </c>
      <c r="L2069">
        <v>8.5</v>
      </c>
      <c r="M2069">
        <f>(Table1[[#This Row],[Min pH]]+Table1[[#This Row],[Max pH]])/2</f>
        <v>7.8</v>
      </c>
      <c r="N2069">
        <v>725</v>
      </c>
      <c r="O2069">
        <v>1168</v>
      </c>
      <c r="P2069">
        <f>(Table1[[#This Row],[Min Conductivity]]+Table1[[#This Row],[Max Conductivity]])/2</f>
        <v>946.5</v>
      </c>
      <c r="Q2069">
        <v>8</v>
      </c>
      <c r="R2069">
        <v>14</v>
      </c>
      <c r="S2069">
        <f>(Table1[[#This Row],[Min BOD]]+Table1[[#This Row],[Max BOD]])/2</f>
        <v>11</v>
      </c>
      <c r="T2069">
        <v>2.1</v>
      </c>
      <c r="U2069">
        <v>4.9000000000000004</v>
      </c>
      <c r="V2069">
        <f>(Table1[[#This Row],[Min Nitrate N + Nitrite N]]+Table1[[#This Row],[Max Nitrate N + Nitrite N]])/2</f>
        <v>3.5</v>
      </c>
      <c r="W2069">
        <v>2100</v>
      </c>
      <c r="X2069">
        <v>3300</v>
      </c>
      <c r="Y2069">
        <f>(Table1[[#This Row],[Min Fecal Coliform]]+Table1[[#This Row],[Max Fecal Coliform]])/2</f>
        <v>2700</v>
      </c>
      <c r="Z2069">
        <v>7000</v>
      </c>
      <c r="AA2069">
        <v>12000</v>
      </c>
      <c r="AB2069">
        <f>(Table1[[#This Row],[Min Total Coliform]]+Table1[[#This Row],[Max Total Coliform]])/2</f>
        <v>9500</v>
      </c>
      <c r="AC2069">
        <f>MIN(10, (Table1[[#This Row],[Avg BOD]]/4)*10)</f>
        <v>10</v>
      </c>
      <c r="AD2069">
        <f>MIN(10, (Table1[[#This Row],[Avg Fecal Coliform]]/600)*10)</f>
        <v>10</v>
      </c>
      <c r="AE2069">
        <f>MIN(10, (Table1[[#This Row],[Avg Nitrate N + Nitrite N]]/10)*10)</f>
        <v>3.5</v>
      </c>
      <c r="AF2069">
        <f>IF(OR(Table1[[#This Row],[Avg pH]]&lt;6.5,Table1[[#This Row],[Avg pH]]&gt;8.5),10,0)</f>
        <v>0</v>
      </c>
      <c r="AG2069">
        <f>MAX(0, 10-(2*Table1[[#This Row],[Avg Dissolved Oxygen]]))</f>
        <v>6.1</v>
      </c>
      <c r="AH2069">
        <f>(Table1[[#This Row],[Fecal Score]]*0.3) + (Table1[[#This Row],[BOD Score]]*0.25) + (Table1[[#This Row],[Nitrate Score]]*0.2) + (Table1[[#This Row],[pH Score]]*0.15) + (Table1[[#This Row],[Dissolved Oxygen Score]]*0.1)</f>
        <v>6.8100000000000005</v>
      </c>
      <c r="AI2069">
        <v>2021</v>
      </c>
    </row>
    <row r="2070" spans="1:35">
      <c r="A2070">
        <v>4521</v>
      </c>
      <c r="B2070" t="s">
        <v>784</v>
      </c>
      <c r="C2070" t="s">
        <v>1</v>
      </c>
      <c r="D2070" t="s">
        <v>113</v>
      </c>
      <c r="E2070">
        <v>21</v>
      </c>
      <c r="F2070">
        <v>25</v>
      </c>
      <c r="G2070">
        <f>(Table1[[#This Row],[Min Temperature]]+Table1[[#This Row],[Max Temperature]])/2</f>
        <v>23</v>
      </c>
      <c r="H2070">
        <v>2.1</v>
      </c>
      <c r="I2070">
        <v>6.6</v>
      </c>
      <c r="J2070">
        <f>(Table1[[#This Row],[Min Dissolved Oxygen]]+Table1[[#This Row],[Max Dissolved Oxygen]])/2</f>
        <v>4.3499999999999996</v>
      </c>
      <c r="K2070">
        <v>6.5</v>
      </c>
      <c r="L2070">
        <v>7.6</v>
      </c>
      <c r="M2070">
        <f>(Table1[[#This Row],[Min pH]]+Table1[[#This Row],[Max pH]])/2</f>
        <v>7.05</v>
      </c>
      <c r="N2070">
        <v>425</v>
      </c>
      <c r="O2070">
        <v>1336</v>
      </c>
      <c r="P2070">
        <f>(Table1[[#This Row],[Min Conductivity]]+Table1[[#This Row],[Max Conductivity]])/2</f>
        <v>880.5</v>
      </c>
      <c r="Q2070">
        <v>3</v>
      </c>
      <c r="R2070">
        <v>30</v>
      </c>
      <c r="S2070">
        <f>(Table1[[#This Row],[Min BOD]]+Table1[[#This Row],[Max BOD]])/2</f>
        <v>16.5</v>
      </c>
      <c r="T2070">
        <v>1.1000000000000001</v>
      </c>
      <c r="U2070">
        <v>9.4</v>
      </c>
      <c r="V2070">
        <f>(Table1[[#This Row],[Min Nitrate N + Nitrite N]]+Table1[[#This Row],[Max Nitrate N + Nitrite N]])/2</f>
        <v>5.25</v>
      </c>
      <c r="W2070">
        <v>4000</v>
      </c>
      <c r="X2070">
        <v>14000</v>
      </c>
      <c r="Y2070">
        <f>(Table1[[#This Row],[Min Fecal Coliform]]+Table1[[#This Row],[Max Fecal Coliform]])/2</f>
        <v>9000</v>
      </c>
      <c r="Z2070">
        <v>24000</v>
      </c>
      <c r="AA2070">
        <v>160000</v>
      </c>
      <c r="AB2070">
        <f>(Table1[[#This Row],[Min Total Coliform]]+Table1[[#This Row],[Max Total Coliform]])/2</f>
        <v>92000</v>
      </c>
      <c r="AC2070">
        <f>MIN(10, (Table1[[#This Row],[Avg BOD]]/4)*10)</f>
        <v>10</v>
      </c>
      <c r="AD2070">
        <f>MIN(10, (Table1[[#This Row],[Avg Fecal Coliform]]/600)*10)</f>
        <v>10</v>
      </c>
      <c r="AE2070">
        <f>MIN(10, (Table1[[#This Row],[Avg Nitrate N + Nitrite N]]/10)*10)</f>
        <v>5.25</v>
      </c>
      <c r="AF2070">
        <f>IF(OR(Table1[[#This Row],[Avg pH]]&lt;6.5,Table1[[#This Row],[Avg pH]]&gt;8.5),10,0)</f>
        <v>0</v>
      </c>
      <c r="AG2070">
        <f>MAX(0, 10-(2*Table1[[#This Row],[Avg Dissolved Oxygen]]))</f>
        <v>1.3000000000000007</v>
      </c>
      <c r="AH2070">
        <f>(Table1[[#This Row],[Fecal Score]]*0.3) + (Table1[[#This Row],[BOD Score]]*0.25) + (Table1[[#This Row],[Nitrate Score]]*0.2) + (Table1[[#This Row],[pH Score]]*0.15) + (Table1[[#This Row],[Dissolved Oxygen Score]]*0.1)</f>
        <v>6.68</v>
      </c>
      <c r="AI2070">
        <v>2021</v>
      </c>
    </row>
    <row r="2071" spans="1:35">
      <c r="A2071">
        <v>3645</v>
      </c>
      <c r="B2071" t="s">
        <v>141</v>
      </c>
      <c r="C2071" t="s">
        <v>1</v>
      </c>
      <c r="D2071" t="s">
        <v>113</v>
      </c>
      <c r="E2071">
        <v>25</v>
      </c>
      <c r="F2071">
        <v>25</v>
      </c>
      <c r="G2071">
        <f>(Table1[[#This Row],[Min Temperature]]+Table1[[#This Row],[Max Temperature]])/2</f>
        <v>25</v>
      </c>
      <c r="H2071">
        <v>3.4</v>
      </c>
      <c r="I2071">
        <v>6.6</v>
      </c>
      <c r="J2071">
        <f>(Table1[[#This Row],[Min Dissolved Oxygen]]+Table1[[#This Row],[Max Dissolved Oxygen]])/2</f>
        <v>5</v>
      </c>
      <c r="K2071">
        <v>6.1</v>
      </c>
      <c r="L2071">
        <v>8</v>
      </c>
      <c r="M2071">
        <f>(Table1[[#This Row],[Min pH]]+Table1[[#This Row],[Max pH]])/2</f>
        <v>7.05</v>
      </c>
      <c r="N2071">
        <v>185</v>
      </c>
      <c r="O2071">
        <v>1114</v>
      </c>
      <c r="P2071">
        <f>(Table1[[#This Row],[Min Conductivity]]+Table1[[#This Row],[Max Conductivity]])/2</f>
        <v>649.5</v>
      </c>
      <c r="Q2071">
        <v>3</v>
      </c>
      <c r="R2071">
        <v>8</v>
      </c>
      <c r="S2071">
        <f>(Table1[[#This Row],[Min BOD]]+Table1[[#This Row],[Max BOD]])/2</f>
        <v>5.5</v>
      </c>
      <c r="T2071">
        <v>0.3</v>
      </c>
      <c r="U2071">
        <v>9.7899999999999991</v>
      </c>
      <c r="V2071">
        <f>(Table1[[#This Row],[Min Nitrate N + Nitrite N]]+Table1[[#This Row],[Max Nitrate N + Nitrite N]])/2</f>
        <v>5.0449999999999999</v>
      </c>
      <c r="W2071">
        <v>4000</v>
      </c>
      <c r="X2071">
        <v>120000</v>
      </c>
      <c r="Y2071">
        <f>(Table1[[#This Row],[Min Fecal Coliform]]+Table1[[#This Row],[Max Fecal Coliform]])/2</f>
        <v>62000</v>
      </c>
      <c r="Z2071">
        <v>24000</v>
      </c>
      <c r="AA2071">
        <v>1600000</v>
      </c>
      <c r="AB2071">
        <f>(Table1[[#This Row],[Min Total Coliform]]+Table1[[#This Row],[Max Total Coliform]])/2</f>
        <v>812000</v>
      </c>
      <c r="AC2071">
        <f>MIN(10, (Table1[[#This Row],[Avg BOD]]/4)*10)</f>
        <v>10</v>
      </c>
      <c r="AD2071">
        <f>MIN(10, (Table1[[#This Row],[Avg Fecal Coliform]]/600)*10)</f>
        <v>10</v>
      </c>
      <c r="AE2071">
        <f>MIN(10, (Table1[[#This Row],[Avg Nitrate N + Nitrite N]]/10)*10)</f>
        <v>5.0449999999999999</v>
      </c>
      <c r="AF2071">
        <f>IF(OR(Table1[[#This Row],[Avg pH]]&lt;6.5,Table1[[#This Row],[Avg pH]]&gt;8.5),10,0)</f>
        <v>0</v>
      </c>
      <c r="AG2071">
        <f>MAX(0, 10-(2*Table1[[#This Row],[Avg Dissolved Oxygen]]))</f>
        <v>0</v>
      </c>
      <c r="AH2071">
        <f>(Table1[[#This Row],[Fecal Score]]*0.3) + (Table1[[#This Row],[BOD Score]]*0.25) + (Table1[[#This Row],[Nitrate Score]]*0.2) + (Table1[[#This Row],[pH Score]]*0.15) + (Table1[[#This Row],[Dissolved Oxygen Score]]*0.1)</f>
        <v>6.5090000000000003</v>
      </c>
      <c r="AI2071">
        <v>2021</v>
      </c>
    </row>
    <row r="2072" spans="1:35">
      <c r="A2072">
        <v>4539</v>
      </c>
      <c r="B2072" t="s">
        <v>565</v>
      </c>
      <c r="C2072" t="s">
        <v>1</v>
      </c>
      <c r="D2072" t="s">
        <v>113</v>
      </c>
      <c r="E2072">
        <v>25</v>
      </c>
      <c r="F2072">
        <v>25</v>
      </c>
      <c r="G2072">
        <f>(Table1[[#This Row],[Min Temperature]]+Table1[[#This Row],[Max Temperature]])/2</f>
        <v>25</v>
      </c>
      <c r="H2072">
        <v>0.3</v>
      </c>
      <c r="I2072">
        <v>5.0999999999999996</v>
      </c>
      <c r="J2072">
        <f>(Table1[[#This Row],[Min Dissolved Oxygen]]+Table1[[#This Row],[Max Dissolved Oxygen]])/2</f>
        <v>2.6999999999999997</v>
      </c>
      <c r="K2072">
        <v>6.3</v>
      </c>
      <c r="L2072">
        <v>7.4</v>
      </c>
      <c r="M2072">
        <f>(Table1[[#This Row],[Min pH]]+Table1[[#This Row],[Max pH]])/2</f>
        <v>6.85</v>
      </c>
      <c r="N2072">
        <v>974</v>
      </c>
      <c r="O2072">
        <v>1737</v>
      </c>
      <c r="P2072">
        <f>(Table1[[#This Row],[Min Conductivity]]+Table1[[#This Row],[Max Conductivity]])/2</f>
        <v>1355.5</v>
      </c>
      <c r="Q2072">
        <v>9</v>
      </c>
      <c r="R2072">
        <v>375</v>
      </c>
      <c r="S2072">
        <f>(Table1[[#This Row],[Min BOD]]+Table1[[#This Row],[Max BOD]])/2</f>
        <v>192</v>
      </c>
      <c r="T2072">
        <v>1.2</v>
      </c>
      <c r="U2072">
        <v>8</v>
      </c>
      <c r="V2072">
        <f>(Table1[[#This Row],[Min Nitrate N + Nitrite N]]+Table1[[#This Row],[Max Nitrate N + Nitrite N]])/2</f>
        <v>4.5999999999999996</v>
      </c>
      <c r="W2072">
        <v>3300</v>
      </c>
      <c r="X2072">
        <v>2300000000</v>
      </c>
      <c r="Y2072">
        <f>(Table1[[#This Row],[Min Fecal Coliform]]+Table1[[#This Row],[Max Fecal Coliform]])/2</f>
        <v>1150001650</v>
      </c>
      <c r="Z2072">
        <v>24000</v>
      </c>
      <c r="AA2072">
        <v>2400000000</v>
      </c>
      <c r="AB2072">
        <f>(Table1[[#This Row],[Min Total Coliform]]+Table1[[#This Row],[Max Total Coliform]])/2</f>
        <v>1200012000</v>
      </c>
      <c r="AC2072">
        <f>MIN(10, (Table1[[#This Row],[Avg BOD]]/4)*10)</f>
        <v>10</v>
      </c>
      <c r="AD2072">
        <f>MIN(10, (Table1[[#This Row],[Avg Fecal Coliform]]/600)*10)</f>
        <v>10</v>
      </c>
      <c r="AE2072">
        <f>MIN(10, (Table1[[#This Row],[Avg Nitrate N + Nitrite N]]/10)*10)</f>
        <v>4.5999999999999996</v>
      </c>
      <c r="AF2072">
        <f>IF(OR(Table1[[#This Row],[Avg pH]]&lt;6.5,Table1[[#This Row],[Avg pH]]&gt;8.5),10,0)</f>
        <v>0</v>
      </c>
      <c r="AG2072">
        <f>MAX(0, 10-(2*Table1[[#This Row],[Avg Dissolved Oxygen]]))</f>
        <v>4.6000000000000005</v>
      </c>
      <c r="AH2072">
        <f>(Table1[[#This Row],[Fecal Score]]*0.3) + (Table1[[#This Row],[BOD Score]]*0.25) + (Table1[[#This Row],[Nitrate Score]]*0.2) + (Table1[[#This Row],[pH Score]]*0.15) + (Table1[[#This Row],[Dissolved Oxygen Score]]*0.1)</f>
        <v>6.88</v>
      </c>
      <c r="AI2072">
        <v>2021</v>
      </c>
    </row>
    <row r="2073" spans="1:35">
      <c r="A2073">
        <v>4094</v>
      </c>
      <c r="B2073" t="s">
        <v>439</v>
      </c>
      <c r="C2073" t="s">
        <v>1</v>
      </c>
      <c r="D2073" t="s">
        <v>113</v>
      </c>
      <c r="E2073">
        <v>25</v>
      </c>
      <c r="F2073">
        <v>25</v>
      </c>
      <c r="G2073">
        <f>(Table1[[#This Row],[Min Temperature]]+Table1[[#This Row],[Max Temperature]])/2</f>
        <v>25</v>
      </c>
      <c r="H2073">
        <v>0.3</v>
      </c>
      <c r="I2073">
        <v>6</v>
      </c>
      <c r="J2073">
        <f>(Table1[[#This Row],[Min Dissolved Oxygen]]+Table1[[#This Row],[Max Dissolved Oxygen]])/2</f>
        <v>3.15</v>
      </c>
      <c r="K2073">
        <v>6</v>
      </c>
      <c r="L2073">
        <v>7.5</v>
      </c>
      <c r="M2073">
        <f>(Table1[[#This Row],[Min pH]]+Table1[[#This Row],[Max pH]])/2</f>
        <v>6.75</v>
      </c>
      <c r="N2073">
        <v>359</v>
      </c>
      <c r="O2073">
        <v>3010</v>
      </c>
      <c r="P2073">
        <f>(Table1[[#This Row],[Min Conductivity]]+Table1[[#This Row],[Max Conductivity]])/2</f>
        <v>1684.5</v>
      </c>
      <c r="Q2073">
        <v>5</v>
      </c>
      <c r="R2073">
        <v>203</v>
      </c>
      <c r="S2073">
        <f>(Table1[[#This Row],[Min BOD]]+Table1[[#This Row],[Max BOD]])/2</f>
        <v>104</v>
      </c>
      <c r="T2073">
        <v>0.7</v>
      </c>
      <c r="U2073">
        <v>13</v>
      </c>
      <c r="V2073">
        <f>(Table1[[#This Row],[Min Nitrate N + Nitrite N]]+Table1[[#This Row],[Max Nitrate N + Nitrite N]])/2</f>
        <v>6.85</v>
      </c>
      <c r="W2073">
        <v>4600</v>
      </c>
      <c r="X2073">
        <v>94000000</v>
      </c>
      <c r="Y2073">
        <f>(Table1[[#This Row],[Min Fecal Coliform]]+Table1[[#This Row],[Max Fecal Coliform]])/2</f>
        <v>47002300</v>
      </c>
      <c r="Z2073">
        <v>35000</v>
      </c>
      <c r="AA2073">
        <v>540000000</v>
      </c>
      <c r="AB2073">
        <f>(Table1[[#This Row],[Min Total Coliform]]+Table1[[#This Row],[Max Total Coliform]])/2</f>
        <v>270017500</v>
      </c>
      <c r="AC2073">
        <f>MIN(10, (Table1[[#This Row],[Avg BOD]]/4)*10)</f>
        <v>10</v>
      </c>
      <c r="AD2073">
        <f>MIN(10, (Table1[[#This Row],[Avg Fecal Coliform]]/600)*10)</f>
        <v>10</v>
      </c>
      <c r="AE2073">
        <f>MIN(10, (Table1[[#This Row],[Avg Nitrate N + Nitrite N]]/10)*10)</f>
        <v>6.85</v>
      </c>
      <c r="AF2073">
        <f>IF(OR(Table1[[#This Row],[Avg pH]]&lt;6.5,Table1[[#This Row],[Avg pH]]&gt;8.5),10,0)</f>
        <v>0</v>
      </c>
      <c r="AG2073">
        <f>MAX(0, 10-(2*Table1[[#This Row],[Avg Dissolved Oxygen]]))</f>
        <v>3.7</v>
      </c>
      <c r="AH2073">
        <f>(Table1[[#This Row],[Fecal Score]]*0.3) + (Table1[[#This Row],[BOD Score]]*0.25) + (Table1[[#This Row],[Nitrate Score]]*0.2) + (Table1[[#This Row],[pH Score]]*0.15) + (Table1[[#This Row],[Dissolved Oxygen Score]]*0.1)</f>
        <v>7.24</v>
      </c>
      <c r="AI2073">
        <v>2021</v>
      </c>
    </row>
    <row r="2074" spans="1:35">
      <c r="A2074">
        <v>4518</v>
      </c>
      <c r="B2074" t="s">
        <v>781</v>
      </c>
      <c r="C2074" t="s">
        <v>1</v>
      </c>
      <c r="D2074" t="s">
        <v>113</v>
      </c>
      <c r="E2074">
        <v>25</v>
      </c>
      <c r="F2074">
        <v>25</v>
      </c>
      <c r="G2074">
        <f>(Table1[[#This Row],[Min Temperature]]+Table1[[#This Row],[Max Temperature]])/2</f>
        <v>25</v>
      </c>
      <c r="H2074">
        <v>4</v>
      </c>
      <c r="I2074">
        <v>6.2</v>
      </c>
      <c r="J2074">
        <f>(Table1[[#This Row],[Min Dissolved Oxygen]]+Table1[[#This Row],[Max Dissolved Oxygen]])/2</f>
        <v>5.0999999999999996</v>
      </c>
      <c r="K2074">
        <v>6.5</v>
      </c>
      <c r="L2074">
        <v>7.6</v>
      </c>
      <c r="M2074">
        <f>(Table1[[#This Row],[Min pH]]+Table1[[#This Row],[Max pH]])/2</f>
        <v>7.05</v>
      </c>
      <c r="N2074">
        <v>325</v>
      </c>
      <c r="O2074">
        <v>1769</v>
      </c>
      <c r="P2074">
        <f>(Table1[[#This Row],[Min Conductivity]]+Table1[[#This Row],[Max Conductivity]])/2</f>
        <v>1047</v>
      </c>
      <c r="Q2074">
        <v>4</v>
      </c>
      <c r="R2074">
        <v>15</v>
      </c>
      <c r="S2074">
        <f>(Table1[[#This Row],[Min BOD]]+Table1[[#This Row],[Max BOD]])/2</f>
        <v>9.5</v>
      </c>
      <c r="T2074">
        <v>0.5</v>
      </c>
      <c r="U2074">
        <v>4.5</v>
      </c>
      <c r="V2074">
        <f>(Table1[[#This Row],[Min Nitrate N + Nitrite N]]+Table1[[#This Row],[Max Nitrate N + Nitrite N]])/2</f>
        <v>2.5</v>
      </c>
      <c r="W2074">
        <v>2300</v>
      </c>
      <c r="X2074">
        <v>94000</v>
      </c>
      <c r="Y2074">
        <f>(Table1[[#This Row],[Min Fecal Coliform]]+Table1[[#This Row],[Max Fecal Coliform]])/2</f>
        <v>48150</v>
      </c>
      <c r="Z2074">
        <v>24000</v>
      </c>
      <c r="AA2074">
        <v>540000</v>
      </c>
      <c r="AB2074">
        <f>(Table1[[#This Row],[Min Total Coliform]]+Table1[[#This Row],[Max Total Coliform]])/2</f>
        <v>282000</v>
      </c>
      <c r="AC2074">
        <f>MIN(10, (Table1[[#This Row],[Avg BOD]]/4)*10)</f>
        <v>10</v>
      </c>
      <c r="AD2074">
        <f>MIN(10, (Table1[[#This Row],[Avg Fecal Coliform]]/600)*10)</f>
        <v>10</v>
      </c>
      <c r="AE2074">
        <f>MIN(10, (Table1[[#This Row],[Avg Nitrate N + Nitrite N]]/10)*10)</f>
        <v>2.5</v>
      </c>
      <c r="AF2074">
        <f>IF(OR(Table1[[#This Row],[Avg pH]]&lt;6.5,Table1[[#This Row],[Avg pH]]&gt;8.5),10,0)</f>
        <v>0</v>
      </c>
      <c r="AG2074">
        <f>MAX(0, 10-(2*Table1[[#This Row],[Avg Dissolved Oxygen]]))</f>
        <v>0</v>
      </c>
      <c r="AH2074">
        <f>(Table1[[#This Row],[Fecal Score]]*0.3) + (Table1[[#This Row],[BOD Score]]*0.25) + (Table1[[#This Row],[Nitrate Score]]*0.2) + (Table1[[#This Row],[pH Score]]*0.15) + (Table1[[#This Row],[Dissolved Oxygen Score]]*0.1)</f>
        <v>6</v>
      </c>
      <c r="AI2074">
        <v>2021</v>
      </c>
    </row>
    <row r="2075" spans="1:35">
      <c r="A2075">
        <v>3613</v>
      </c>
      <c r="B2075" t="s">
        <v>179</v>
      </c>
      <c r="C2075" t="s">
        <v>1</v>
      </c>
      <c r="D2075" t="s">
        <v>113</v>
      </c>
      <c r="E2075">
        <v>25</v>
      </c>
      <c r="F2075">
        <v>25</v>
      </c>
      <c r="G2075">
        <f>(Table1[[#This Row],[Min Temperature]]+Table1[[#This Row],[Max Temperature]])/2</f>
        <v>25</v>
      </c>
      <c r="H2075">
        <v>2</v>
      </c>
      <c r="I2075">
        <v>7.1</v>
      </c>
      <c r="J2075">
        <f>(Table1[[#This Row],[Min Dissolved Oxygen]]+Table1[[#This Row],[Max Dissolved Oxygen]])/2</f>
        <v>4.55</v>
      </c>
      <c r="K2075">
        <v>6.4</v>
      </c>
      <c r="L2075">
        <v>8.4</v>
      </c>
      <c r="M2075">
        <f>(Table1[[#This Row],[Min pH]]+Table1[[#This Row],[Max pH]])/2</f>
        <v>7.4</v>
      </c>
      <c r="N2075">
        <v>221</v>
      </c>
      <c r="O2075">
        <v>1453</v>
      </c>
      <c r="P2075">
        <f>(Table1[[#This Row],[Min Conductivity]]+Table1[[#This Row],[Max Conductivity]])/2</f>
        <v>837</v>
      </c>
      <c r="Q2075">
        <v>4</v>
      </c>
      <c r="R2075">
        <v>42</v>
      </c>
      <c r="S2075">
        <f>(Table1[[#This Row],[Min BOD]]+Table1[[#This Row],[Max BOD]])/2</f>
        <v>23</v>
      </c>
      <c r="T2075">
        <v>0.6</v>
      </c>
      <c r="U2075">
        <v>3.6</v>
      </c>
      <c r="V2075">
        <f>(Table1[[#This Row],[Min Nitrate N + Nitrite N]]+Table1[[#This Row],[Max Nitrate N + Nitrite N]])/2</f>
        <v>2.1</v>
      </c>
      <c r="W2075">
        <v>2300</v>
      </c>
      <c r="X2075">
        <v>46000</v>
      </c>
      <c r="Y2075">
        <f>(Table1[[#This Row],[Min Fecal Coliform]]+Table1[[#This Row],[Max Fecal Coliform]])/2</f>
        <v>24150</v>
      </c>
      <c r="Z2075">
        <v>24000</v>
      </c>
      <c r="AA2075">
        <v>350000</v>
      </c>
      <c r="AB2075">
        <f>(Table1[[#This Row],[Min Total Coliform]]+Table1[[#This Row],[Max Total Coliform]])/2</f>
        <v>187000</v>
      </c>
      <c r="AC2075">
        <f>MIN(10, (Table1[[#This Row],[Avg BOD]]/4)*10)</f>
        <v>10</v>
      </c>
      <c r="AD2075">
        <f>MIN(10, (Table1[[#This Row],[Avg Fecal Coliform]]/600)*10)</f>
        <v>10</v>
      </c>
      <c r="AE2075">
        <f>MIN(10, (Table1[[#This Row],[Avg Nitrate N + Nitrite N]]/10)*10)</f>
        <v>2.1</v>
      </c>
      <c r="AF2075">
        <f>IF(OR(Table1[[#This Row],[Avg pH]]&lt;6.5,Table1[[#This Row],[Avg pH]]&gt;8.5),10,0)</f>
        <v>0</v>
      </c>
      <c r="AG2075">
        <f>MAX(0, 10-(2*Table1[[#This Row],[Avg Dissolved Oxygen]]))</f>
        <v>0.90000000000000036</v>
      </c>
      <c r="AH2075">
        <f>(Table1[[#This Row],[Fecal Score]]*0.3) + (Table1[[#This Row],[BOD Score]]*0.25) + (Table1[[#This Row],[Nitrate Score]]*0.2) + (Table1[[#This Row],[pH Score]]*0.15) + (Table1[[#This Row],[Dissolved Oxygen Score]]*0.1)</f>
        <v>6.01</v>
      </c>
      <c r="AI2075">
        <v>2021</v>
      </c>
    </row>
    <row r="2076" spans="1:35">
      <c r="A2076">
        <v>3654</v>
      </c>
      <c r="B2076" t="s">
        <v>179</v>
      </c>
      <c r="C2076" t="s">
        <v>1</v>
      </c>
      <c r="D2076" t="s">
        <v>113</v>
      </c>
      <c r="E2076">
        <v>25</v>
      </c>
      <c r="F2076">
        <v>26</v>
      </c>
      <c r="G2076">
        <f>(Table1[[#This Row],[Min Temperature]]+Table1[[#This Row],[Max Temperature]])/2</f>
        <v>25.5</v>
      </c>
      <c r="H2076">
        <v>2.1</v>
      </c>
      <c r="I2076">
        <v>6.8</v>
      </c>
      <c r="J2076">
        <f>(Table1[[#This Row],[Min Dissolved Oxygen]]+Table1[[#This Row],[Max Dissolved Oxygen]])/2</f>
        <v>4.45</v>
      </c>
      <c r="K2076">
        <v>6.1</v>
      </c>
      <c r="L2076">
        <v>7.1</v>
      </c>
      <c r="M2076">
        <f>(Table1[[#This Row],[Min pH]]+Table1[[#This Row],[Max pH]])/2</f>
        <v>6.6</v>
      </c>
      <c r="N2076">
        <v>240</v>
      </c>
      <c r="O2076">
        <v>2720</v>
      </c>
      <c r="P2076">
        <f>(Table1[[#This Row],[Min Conductivity]]+Table1[[#This Row],[Max Conductivity]])/2</f>
        <v>1480</v>
      </c>
      <c r="Q2076">
        <v>3</v>
      </c>
      <c r="R2076">
        <v>34</v>
      </c>
      <c r="S2076">
        <f>(Table1[[#This Row],[Min BOD]]+Table1[[#This Row],[Max BOD]])/2</f>
        <v>18.5</v>
      </c>
      <c r="T2076">
        <v>0.3</v>
      </c>
      <c r="U2076">
        <v>8.8000000000000007</v>
      </c>
      <c r="V2076">
        <f>(Table1[[#This Row],[Min Nitrate N + Nitrite N]]+Table1[[#This Row],[Max Nitrate N + Nitrite N]])/2</f>
        <v>4.5500000000000007</v>
      </c>
      <c r="W2076">
        <v>4000</v>
      </c>
      <c r="X2076">
        <v>120000</v>
      </c>
      <c r="Y2076">
        <f>(Table1[[#This Row],[Min Fecal Coliform]]+Table1[[#This Row],[Max Fecal Coliform]])/2</f>
        <v>62000</v>
      </c>
      <c r="Z2076">
        <v>24000</v>
      </c>
      <c r="AA2076">
        <v>920000</v>
      </c>
      <c r="AB2076">
        <f>(Table1[[#This Row],[Min Total Coliform]]+Table1[[#This Row],[Max Total Coliform]])/2</f>
        <v>472000</v>
      </c>
      <c r="AC2076">
        <f>MIN(10, (Table1[[#This Row],[Avg BOD]]/4)*10)</f>
        <v>10</v>
      </c>
      <c r="AD2076">
        <f>MIN(10, (Table1[[#This Row],[Avg Fecal Coliform]]/600)*10)</f>
        <v>10</v>
      </c>
      <c r="AE2076">
        <f>MIN(10, (Table1[[#This Row],[Avg Nitrate N + Nitrite N]]/10)*10)</f>
        <v>4.5500000000000007</v>
      </c>
      <c r="AF2076">
        <f>IF(OR(Table1[[#This Row],[Avg pH]]&lt;6.5,Table1[[#This Row],[Avg pH]]&gt;8.5),10,0)</f>
        <v>0</v>
      </c>
      <c r="AG2076">
        <f>MAX(0, 10-(2*Table1[[#This Row],[Avg Dissolved Oxygen]]))</f>
        <v>1.0999999999999996</v>
      </c>
      <c r="AH2076">
        <f>(Table1[[#This Row],[Fecal Score]]*0.3) + (Table1[[#This Row],[BOD Score]]*0.25) + (Table1[[#This Row],[Nitrate Score]]*0.2) + (Table1[[#This Row],[pH Score]]*0.15) + (Table1[[#This Row],[Dissolved Oxygen Score]]*0.1)</f>
        <v>6.5200000000000005</v>
      </c>
      <c r="AI2076">
        <v>2021</v>
      </c>
    </row>
    <row r="2077" spans="1:35">
      <c r="A2077">
        <v>4535</v>
      </c>
      <c r="B2077" t="s">
        <v>561</v>
      </c>
      <c r="C2077" t="s">
        <v>1</v>
      </c>
      <c r="D2077" t="s">
        <v>113</v>
      </c>
      <c r="E2077">
        <v>25</v>
      </c>
      <c r="F2077">
        <v>25</v>
      </c>
      <c r="G2077">
        <f>(Table1[[#This Row],[Min Temperature]]+Table1[[#This Row],[Max Temperature]])/2</f>
        <v>25</v>
      </c>
      <c r="H2077">
        <v>4.8</v>
      </c>
      <c r="I2077">
        <v>6.4</v>
      </c>
      <c r="J2077">
        <f>(Table1[[#This Row],[Min Dissolved Oxygen]]+Table1[[#This Row],[Max Dissolved Oxygen]])/2</f>
        <v>5.6</v>
      </c>
      <c r="K2077">
        <v>6.5</v>
      </c>
      <c r="L2077">
        <v>7.7</v>
      </c>
      <c r="M2077">
        <f>(Table1[[#This Row],[Min pH]]+Table1[[#This Row],[Max pH]])/2</f>
        <v>7.1</v>
      </c>
      <c r="N2077">
        <v>247</v>
      </c>
      <c r="O2077">
        <v>371</v>
      </c>
      <c r="P2077">
        <f>(Table1[[#This Row],[Min Conductivity]]+Table1[[#This Row],[Max Conductivity]])/2</f>
        <v>309</v>
      </c>
      <c r="Q2077">
        <v>3</v>
      </c>
      <c r="R2077">
        <v>11</v>
      </c>
      <c r="S2077">
        <f>(Table1[[#This Row],[Min BOD]]+Table1[[#This Row],[Max BOD]])/2</f>
        <v>7</v>
      </c>
      <c r="T2077">
        <v>0.4</v>
      </c>
      <c r="U2077">
        <v>0.8</v>
      </c>
      <c r="V2077">
        <f>(Table1[[#This Row],[Min Nitrate N + Nitrite N]]+Table1[[#This Row],[Max Nitrate N + Nitrite N]])/2</f>
        <v>0.60000000000000009</v>
      </c>
      <c r="W2077">
        <v>1500</v>
      </c>
      <c r="X2077">
        <v>15000</v>
      </c>
      <c r="Y2077">
        <f>(Table1[[#This Row],[Min Fecal Coliform]]+Table1[[#This Row],[Max Fecal Coliform]])/2</f>
        <v>8250</v>
      </c>
      <c r="Z2077">
        <v>16000</v>
      </c>
      <c r="AA2077">
        <v>160000</v>
      </c>
      <c r="AB2077">
        <f>(Table1[[#This Row],[Min Total Coliform]]+Table1[[#This Row],[Max Total Coliform]])/2</f>
        <v>88000</v>
      </c>
      <c r="AC2077">
        <f>MIN(10, (Table1[[#This Row],[Avg BOD]]/4)*10)</f>
        <v>10</v>
      </c>
      <c r="AD2077">
        <f>MIN(10, (Table1[[#This Row],[Avg Fecal Coliform]]/600)*10)</f>
        <v>10</v>
      </c>
      <c r="AE2077">
        <f>MIN(10, (Table1[[#This Row],[Avg Nitrate N + Nitrite N]]/10)*10)</f>
        <v>0.60000000000000009</v>
      </c>
      <c r="AF2077">
        <f>IF(OR(Table1[[#This Row],[Avg pH]]&lt;6.5,Table1[[#This Row],[Avg pH]]&gt;8.5),10,0)</f>
        <v>0</v>
      </c>
      <c r="AG2077">
        <f>MAX(0, 10-(2*Table1[[#This Row],[Avg Dissolved Oxygen]]))</f>
        <v>0</v>
      </c>
      <c r="AH2077">
        <f>(Table1[[#This Row],[Fecal Score]]*0.3) + (Table1[[#This Row],[BOD Score]]*0.25) + (Table1[[#This Row],[Nitrate Score]]*0.2) + (Table1[[#This Row],[pH Score]]*0.15) + (Table1[[#This Row],[Dissolved Oxygen Score]]*0.1)</f>
        <v>5.62</v>
      </c>
      <c r="AI2077">
        <v>2021</v>
      </c>
    </row>
    <row r="2078" spans="1:35">
      <c r="A2078">
        <v>3621</v>
      </c>
      <c r="B2078" t="s">
        <v>136</v>
      </c>
      <c r="C2078" t="s">
        <v>1</v>
      </c>
      <c r="D2078" t="s">
        <v>113</v>
      </c>
      <c r="E2078">
        <v>25</v>
      </c>
      <c r="F2078">
        <v>25</v>
      </c>
      <c r="G2078">
        <f>(Table1[[#This Row],[Min Temperature]]+Table1[[#This Row],[Max Temperature]])/2</f>
        <v>25</v>
      </c>
      <c r="H2078">
        <v>1.2</v>
      </c>
      <c r="I2078">
        <v>5.9</v>
      </c>
      <c r="J2078">
        <f>(Table1[[#This Row],[Min Dissolved Oxygen]]+Table1[[#This Row],[Max Dissolved Oxygen]])/2</f>
        <v>3.5500000000000003</v>
      </c>
      <c r="K2078">
        <v>6.5</v>
      </c>
      <c r="L2078">
        <v>8.4</v>
      </c>
      <c r="M2078">
        <f>(Table1[[#This Row],[Min pH]]+Table1[[#This Row],[Max pH]])/2</f>
        <v>7.45</v>
      </c>
      <c r="N2078">
        <v>812</v>
      </c>
      <c r="O2078">
        <v>1282</v>
      </c>
      <c r="P2078">
        <f>(Table1[[#This Row],[Min Conductivity]]+Table1[[#This Row],[Max Conductivity]])/2</f>
        <v>1047</v>
      </c>
      <c r="Q2078">
        <v>4</v>
      </c>
      <c r="R2078">
        <v>30</v>
      </c>
      <c r="S2078">
        <f>(Table1[[#This Row],[Min BOD]]+Table1[[#This Row],[Max BOD]])/2</f>
        <v>17</v>
      </c>
      <c r="T2078">
        <v>0.8</v>
      </c>
      <c r="U2078">
        <v>5.3</v>
      </c>
      <c r="V2078">
        <f>(Table1[[#This Row],[Min Nitrate N + Nitrite N]]+Table1[[#This Row],[Max Nitrate N + Nitrite N]])/2</f>
        <v>3.05</v>
      </c>
      <c r="W2078">
        <v>3300</v>
      </c>
      <c r="X2078">
        <v>23000</v>
      </c>
      <c r="Y2078">
        <f>(Table1[[#This Row],[Min Fecal Coliform]]+Table1[[#This Row],[Max Fecal Coliform]])/2</f>
        <v>13150</v>
      </c>
      <c r="Z2078">
        <v>24000</v>
      </c>
      <c r="AA2078">
        <v>240000</v>
      </c>
      <c r="AB2078">
        <f>(Table1[[#This Row],[Min Total Coliform]]+Table1[[#This Row],[Max Total Coliform]])/2</f>
        <v>132000</v>
      </c>
      <c r="AC2078">
        <f>MIN(10, (Table1[[#This Row],[Avg BOD]]/4)*10)</f>
        <v>10</v>
      </c>
      <c r="AD2078">
        <f>MIN(10, (Table1[[#This Row],[Avg Fecal Coliform]]/600)*10)</f>
        <v>10</v>
      </c>
      <c r="AE2078">
        <f>MIN(10, (Table1[[#This Row],[Avg Nitrate N + Nitrite N]]/10)*10)</f>
        <v>3.05</v>
      </c>
      <c r="AF2078">
        <f>IF(OR(Table1[[#This Row],[Avg pH]]&lt;6.5,Table1[[#This Row],[Avg pH]]&gt;8.5),10,0)</f>
        <v>0</v>
      </c>
      <c r="AG2078">
        <f>MAX(0, 10-(2*Table1[[#This Row],[Avg Dissolved Oxygen]]))</f>
        <v>2.8999999999999995</v>
      </c>
      <c r="AH2078">
        <f>(Table1[[#This Row],[Fecal Score]]*0.3) + (Table1[[#This Row],[BOD Score]]*0.25) + (Table1[[#This Row],[Nitrate Score]]*0.2) + (Table1[[#This Row],[pH Score]]*0.15) + (Table1[[#This Row],[Dissolved Oxygen Score]]*0.1)</f>
        <v>6.4</v>
      </c>
      <c r="AI2078">
        <v>2021</v>
      </c>
    </row>
    <row r="2079" spans="1:35">
      <c r="A2079">
        <v>1446</v>
      </c>
      <c r="B2079" t="s">
        <v>436</v>
      </c>
      <c r="C2079" t="s">
        <v>1</v>
      </c>
      <c r="D2079" t="s">
        <v>113</v>
      </c>
      <c r="E2079">
        <v>22</v>
      </c>
      <c r="F2079">
        <v>29</v>
      </c>
      <c r="G2079">
        <f>(Table1[[#This Row],[Min Temperature]]+Table1[[#This Row],[Max Temperature]])/2</f>
        <v>25.5</v>
      </c>
      <c r="H2079">
        <v>5.2</v>
      </c>
      <c r="I2079">
        <v>5.8</v>
      </c>
      <c r="J2079">
        <f>(Table1[[#This Row],[Min Dissolved Oxygen]]+Table1[[#This Row],[Max Dissolved Oxygen]])/2</f>
        <v>5.5</v>
      </c>
      <c r="K2079">
        <v>7.5</v>
      </c>
      <c r="L2079">
        <v>8.5</v>
      </c>
      <c r="M2079">
        <f>(Table1[[#This Row],[Min pH]]+Table1[[#This Row],[Max pH]])/2</f>
        <v>8</v>
      </c>
      <c r="N2079">
        <v>386</v>
      </c>
      <c r="O2079">
        <v>655</v>
      </c>
      <c r="P2079">
        <f>(Table1[[#This Row],[Min Conductivity]]+Table1[[#This Row],[Max Conductivity]])/2</f>
        <v>520.5</v>
      </c>
      <c r="Q2079">
        <v>3.5</v>
      </c>
      <c r="R2079">
        <v>4.8</v>
      </c>
      <c r="S2079">
        <f>(Table1[[#This Row],[Min BOD]]+Table1[[#This Row],[Max BOD]])/2</f>
        <v>4.1500000000000004</v>
      </c>
      <c r="T2079">
        <v>1.8</v>
      </c>
      <c r="U2079">
        <v>6</v>
      </c>
      <c r="V2079">
        <f>(Table1[[#This Row],[Min Nitrate N + Nitrite N]]+Table1[[#This Row],[Max Nitrate N + Nitrite N]])/2</f>
        <v>3.9</v>
      </c>
      <c r="W2079">
        <v>240</v>
      </c>
      <c r="X2079">
        <v>790</v>
      </c>
      <c r="Y2079">
        <f>(Table1[[#This Row],[Min Fecal Coliform]]+Table1[[#This Row],[Max Fecal Coliform]])/2</f>
        <v>515</v>
      </c>
      <c r="Z2079">
        <v>2200</v>
      </c>
      <c r="AA2079">
        <v>3800</v>
      </c>
      <c r="AB2079">
        <f>(Table1[[#This Row],[Min Total Coliform]]+Table1[[#This Row],[Max Total Coliform]])/2</f>
        <v>3000</v>
      </c>
      <c r="AC2079">
        <f>MIN(10, (Table1[[#This Row],[Avg BOD]]/4)*10)</f>
        <v>10</v>
      </c>
      <c r="AD2079">
        <f>MIN(10, (Table1[[#This Row],[Avg Fecal Coliform]]/600)*10)</f>
        <v>8.5833333333333321</v>
      </c>
      <c r="AE2079">
        <f>MIN(10, (Table1[[#This Row],[Avg Nitrate N + Nitrite N]]/10)*10)</f>
        <v>3.9000000000000004</v>
      </c>
      <c r="AF2079">
        <f>IF(OR(Table1[[#This Row],[Avg pH]]&lt;6.5,Table1[[#This Row],[Avg pH]]&gt;8.5),10,0)</f>
        <v>0</v>
      </c>
      <c r="AG2079">
        <f>MAX(0, 10-(2*Table1[[#This Row],[Avg Dissolved Oxygen]]))</f>
        <v>0</v>
      </c>
      <c r="AH2079">
        <f>(Table1[[#This Row],[Fecal Score]]*0.3) + (Table1[[#This Row],[BOD Score]]*0.25) + (Table1[[#This Row],[Nitrate Score]]*0.2) + (Table1[[#This Row],[pH Score]]*0.15) + (Table1[[#This Row],[Dissolved Oxygen Score]]*0.1)</f>
        <v>5.8549999999999995</v>
      </c>
      <c r="AI2079">
        <v>2021</v>
      </c>
    </row>
    <row r="2080" spans="1:35">
      <c r="A2080">
        <v>3582</v>
      </c>
      <c r="B2080" t="s">
        <v>115</v>
      </c>
      <c r="C2080" t="s">
        <v>1</v>
      </c>
      <c r="D2080" t="s">
        <v>113</v>
      </c>
      <c r="E2080">
        <v>19</v>
      </c>
      <c r="F2080">
        <v>25</v>
      </c>
      <c r="G2080">
        <f>(Table1[[#This Row],[Min Temperature]]+Table1[[#This Row],[Max Temperature]])/2</f>
        <v>22</v>
      </c>
      <c r="H2080">
        <v>4.4000000000000004</v>
      </c>
      <c r="I2080">
        <v>6.3</v>
      </c>
      <c r="J2080">
        <f>(Table1[[#This Row],[Min Dissolved Oxygen]]+Table1[[#This Row],[Max Dissolved Oxygen]])/2</f>
        <v>5.35</v>
      </c>
      <c r="K2080">
        <v>7.5</v>
      </c>
      <c r="L2080">
        <v>9</v>
      </c>
      <c r="M2080">
        <f>(Table1[[#This Row],[Min pH]]+Table1[[#This Row],[Max pH]])/2</f>
        <v>8.25</v>
      </c>
      <c r="N2080">
        <v>986</v>
      </c>
      <c r="O2080">
        <v>1549</v>
      </c>
      <c r="P2080">
        <f>(Table1[[#This Row],[Min Conductivity]]+Table1[[#This Row],[Max Conductivity]])/2</f>
        <v>1267.5</v>
      </c>
      <c r="Q2080">
        <v>3.5</v>
      </c>
      <c r="R2080">
        <v>7.4</v>
      </c>
      <c r="S2080">
        <f>(Table1[[#This Row],[Min BOD]]+Table1[[#This Row],[Max BOD]])/2</f>
        <v>5.45</v>
      </c>
      <c r="T2080">
        <v>2.2999999999999998</v>
      </c>
      <c r="U2080">
        <v>8.1</v>
      </c>
      <c r="V2080">
        <f>(Table1[[#This Row],[Min Nitrate N + Nitrite N]]+Table1[[#This Row],[Max Nitrate N + Nitrite N]])/2</f>
        <v>5.1999999999999993</v>
      </c>
      <c r="W2080">
        <v>910</v>
      </c>
      <c r="X2080">
        <v>2600</v>
      </c>
      <c r="Y2080">
        <f>(Table1[[#This Row],[Min Fecal Coliform]]+Table1[[#This Row],[Max Fecal Coliform]])/2</f>
        <v>1755</v>
      </c>
      <c r="Z2080">
        <v>5800</v>
      </c>
      <c r="AA2080">
        <v>7000</v>
      </c>
      <c r="AB2080">
        <f>(Table1[[#This Row],[Min Total Coliform]]+Table1[[#This Row],[Max Total Coliform]])/2</f>
        <v>6400</v>
      </c>
      <c r="AC2080">
        <f>MIN(10, (Table1[[#This Row],[Avg BOD]]/4)*10)</f>
        <v>10</v>
      </c>
      <c r="AD2080">
        <f>MIN(10, (Table1[[#This Row],[Avg Fecal Coliform]]/600)*10)</f>
        <v>10</v>
      </c>
      <c r="AE2080">
        <f>MIN(10, (Table1[[#This Row],[Avg Nitrate N + Nitrite N]]/10)*10)</f>
        <v>5.1999999999999993</v>
      </c>
      <c r="AF2080">
        <f>IF(OR(Table1[[#This Row],[Avg pH]]&lt;6.5,Table1[[#This Row],[Avg pH]]&gt;8.5),10,0)</f>
        <v>0</v>
      </c>
      <c r="AG2080">
        <f>MAX(0, 10-(2*Table1[[#This Row],[Avg Dissolved Oxygen]]))</f>
        <v>0</v>
      </c>
      <c r="AH2080">
        <f>(Table1[[#This Row],[Fecal Score]]*0.3) + (Table1[[#This Row],[BOD Score]]*0.25) + (Table1[[#This Row],[Nitrate Score]]*0.2) + (Table1[[#This Row],[pH Score]]*0.15) + (Table1[[#This Row],[Dissolved Oxygen Score]]*0.1)</f>
        <v>6.54</v>
      </c>
      <c r="AI2080">
        <v>2021</v>
      </c>
    </row>
    <row r="2081" spans="1:35">
      <c r="A2081">
        <v>3625</v>
      </c>
      <c r="B2081" t="s">
        <v>115</v>
      </c>
      <c r="C2081" t="s">
        <v>1</v>
      </c>
      <c r="D2081" t="s">
        <v>113</v>
      </c>
      <c r="E2081">
        <v>25</v>
      </c>
      <c r="F2081">
        <v>25</v>
      </c>
      <c r="G2081">
        <f>(Table1[[#This Row],[Min Temperature]]+Table1[[#This Row],[Max Temperature]])/2</f>
        <v>25</v>
      </c>
      <c r="H2081">
        <v>3.2</v>
      </c>
      <c r="I2081">
        <v>6.9</v>
      </c>
      <c r="J2081">
        <f>(Table1[[#This Row],[Min Dissolved Oxygen]]+Table1[[#This Row],[Max Dissolved Oxygen]])/2</f>
        <v>5.0500000000000007</v>
      </c>
      <c r="K2081">
        <v>6.4</v>
      </c>
      <c r="L2081">
        <v>7.4</v>
      </c>
      <c r="M2081">
        <f>(Table1[[#This Row],[Min pH]]+Table1[[#This Row],[Max pH]])/2</f>
        <v>6.9</v>
      </c>
      <c r="N2081">
        <v>303</v>
      </c>
      <c r="O2081">
        <v>974</v>
      </c>
      <c r="P2081">
        <f>(Table1[[#This Row],[Min Conductivity]]+Table1[[#This Row],[Max Conductivity]])/2</f>
        <v>638.5</v>
      </c>
      <c r="Q2081">
        <v>3</v>
      </c>
      <c r="R2081">
        <v>16</v>
      </c>
      <c r="S2081">
        <f>(Table1[[#This Row],[Min BOD]]+Table1[[#This Row],[Max BOD]])/2</f>
        <v>9.5</v>
      </c>
      <c r="T2081">
        <v>0.9</v>
      </c>
      <c r="U2081">
        <v>4</v>
      </c>
      <c r="V2081">
        <f>(Table1[[#This Row],[Min Nitrate N + Nitrite N]]+Table1[[#This Row],[Max Nitrate N + Nitrite N]])/2</f>
        <v>2.4500000000000002</v>
      </c>
      <c r="W2081">
        <v>4000</v>
      </c>
      <c r="X2081">
        <v>480000</v>
      </c>
      <c r="Y2081">
        <f>(Table1[[#This Row],[Min Fecal Coliform]]+Table1[[#This Row],[Max Fecal Coliform]])/2</f>
        <v>242000</v>
      </c>
      <c r="Z2081">
        <v>35000</v>
      </c>
      <c r="AA2081">
        <v>3500000</v>
      </c>
      <c r="AB2081">
        <f>(Table1[[#This Row],[Min Total Coliform]]+Table1[[#This Row],[Max Total Coliform]])/2</f>
        <v>1767500</v>
      </c>
      <c r="AC2081">
        <f>MIN(10, (Table1[[#This Row],[Avg BOD]]/4)*10)</f>
        <v>10</v>
      </c>
      <c r="AD2081">
        <f>MIN(10, (Table1[[#This Row],[Avg Fecal Coliform]]/600)*10)</f>
        <v>10</v>
      </c>
      <c r="AE2081">
        <f>MIN(10, (Table1[[#This Row],[Avg Nitrate N + Nitrite N]]/10)*10)</f>
        <v>2.4500000000000002</v>
      </c>
      <c r="AF2081">
        <f>IF(OR(Table1[[#This Row],[Avg pH]]&lt;6.5,Table1[[#This Row],[Avg pH]]&gt;8.5),10,0)</f>
        <v>0</v>
      </c>
      <c r="AG2081">
        <f>MAX(0, 10-(2*Table1[[#This Row],[Avg Dissolved Oxygen]]))</f>
        <v>0</v>
      </c>
      <c r="AH2081">
        <f>(Table1[[#This Row],[Fecal Score]]*0.3) + (Table1[[#This Row],[BOD Score]]*0.25) + (Table1[[#This Row],[Nitrate Score]]*0.2) + (Table1[[#This Row],[pH Score]]*0.15) + (Table1[[#This Row],[Dissolved Oxygen Score]]*0.1)</f>
        <v>5.99</v>
      </c>
      <c r="AI2081">
        <v>2021</v>
      </c>
    </row>
    <row r="2082" spans="1:35">
      <c r="A2082">
        <v>4536</v>
      </c>
      <c r="B2082" t="s">
        <v>562</v>
      </c>
      <c r="C2082" t="s">
        <v>1</v>
      </c>
      <c r="D2082" t="s">
        <v>113</v>
      </c>
      <c r="E2082">
        <v>25</v>
      </c>
      <c r="F2082">
        <v>25.1</v>
      </c>
      <c r="G2082">
        <f>(Table1[[#This Row],[Min Temperature]]+Table1[[#This Row],[Max Temperature]])/2</f>
        <v>25.05</v>
      </c>
      <c r="H2082">
        <v>0.3</v>
      </c>
      <c r="I2082">
        <v>6</v>
      </c>
      <c r="J2082">
        <f>(Table1[[#This Row],[Min Dissolved Oxygen]]+Table1[[#This Row],[Max Dissolved Oxygen]])/2</f>
        <v>3.15</v>
      </c>
      <c r="K2082">
        <v>6.5</v>
      </c>
      <c r="L2082">
        <v>7</v>
      </c>
      <c r="M2082">
        <f>(Table1[[#This Row],[Min pH]]+Table1[[#This Row],[Max pH]])/2</f>
        <v>6.75</v>
      </c>
      <c r="N2082">
        <v>550</v>
      </c>
      <c r="O2082">
        <v>1576</v>
      </c>
      <c r="P2082">
        <f>(Table1[[#This Row],[Min Conductivity]]+Table1[[#This Row],[Max Conductivity]])/2</f>
        <v>1063</v>
      </c>
      <c r="Q2082">
        <v>5</v>
      </c>
      <c r="R2082">
        <v>78</v>
      </c>
      <c r="S2082">
        <f>(Table1[[#This Row],[Min BOD]]+Table1[[#This Row],[Max BOD]])/2</f>
        <v>41.5</v>
      </c>
      <c r="T2082">
        <v>0.7</v>
      </c>
      <c r="U2082">
        <v>4.5</v>
      </c>
      <c r="V2082">
        <f>(Table1[[#This Row],[Min Nitrate N + Nitrite N]]+Table1[[#This Row],[Max Nitrate N + Nitrite N]])/2</f>
        <v>2.6</v>
      </c>
      <c r="W2082">
        <v>3300</v>
      </c>
      <c r="X2082">
        <v>700000</v>
      </c>
      <c r="Y2082">
        <f>(Table1[[#This Row],[Min Fecal Coliform]]+Table1[[#This Row],[Max Fecal Coliform]])/2</f>
        <v>351650</v>
      </c>
      <c r="Z2082">
        <v>24000</v>
      </c>
      <c r="AA2082">
        <v>3500000</v>
      </c>
      <c r="AB2082">
        <f>(Table1[[#This Row],[Min Total Coliform]]+Table1[[#This Row],[Max Total Coliform]])/2</f>
        <v>1762000</v>
      </c>
      <c r="AC2082">
        <f>MIN(10, (Table1[[#This Row],[Avg BOD]]/4)*10)</f>
        <v>10</v>
      </c>
      <c r="AD2082">
        <f>MIN(10, (Table1[[#This Row],[Avg Fecal Coliform]]/600)*10)</f>
        <v>10</v>
      </c>
      <c r="AE2082">
        <f>MIN(10, (Table1[[#This Row],[Avg Nitrate N + Nitrite N]]/10)*10)</f>
        <v>2.6</v>
      </c>
      <c r="AF2082">
        <f>IF(OR(Table1[[#This Row],[Avg pH]]&lt;6.5,Table1[[#This Row],[Avg pH]]&gt;8.5),10,0)</f>
        <v>0</v>
      </c>
      <c r="AG2082">
        <f>MAX(0, 10-(2*Table1[[#This Row],[Avg Dissolved Oxygen]]))</f>
        <v>3.7</v>
      </c>
      <c r="AH2082">
        <f>(Table1[[#This Row],[Fecal Score]]*0.3) + (Table1[[#This Row],[BOD Score]]*0.25) + (Table1[[#This Row],[Nitrate Score]]*0.2) + (Table1[[#This Row],[pH Score]]*0.15) + (Table1[[#This Row],[Dissolved Oxygen Score]]*0.1)</f>
        <v>6.39</v>
      </c>
      <c r="AI2082">
        <v>2021</v>
      </c>
    </row>
    <row r="2083" spans="1:35">
      <c r="A2083">
        <v>3617</v>
      </c>
      <c r="B2083" t="s">
        <v>133</v>
      </c>
      <c r="C2083" t="s">
        <v>1</v>
      </c>
      <c r="D2083" t="s">
        <v>113</v>
      </c>
      <c r="E2083">
        <v>25</v>
      </c>
      <c r="F2083">
        <v>25</v>
      </c>
      <c r="G2083">
        <f>(Table1[[#This Row],[Min Temperature]]+Table1[[#This Row],[Max Temperature]])/2</f>
        <v>25</v>
      </c>
      <c r="H2083">
        <v>3.1</v>
      </c>
      <c r="I2083">
        <v>7.2</v>
      </c>
      <c r="J2083">
        <f>(Table1[[#This Row],[Min Dissolved Oxygen]]+Table1[[#This Row],[Max Dissolved Oxygen]])/2</f>
        <v>5.15</v>
      </c>
      <c r="K2083">
        <v>6.9</v>
      </c>
      <c r="L2083">
        <v>7.9</v>
      </c>
      <c r="M2083">
        <f>(Table1[[#This Row],[Min pH]]+Table1[[#This Row],[Max pH]])/2</f>
        <v>7.4</v>
      </c>
      <c r="N2083">
        <v>217</v>
      </c>
      <c r="O2083">
        <v>1466</v>
      </c>
      <c r="P2083">
        <f>(Table1[[#This Row],[Min Conductivity]]+Table1[[#This Row],[Max Conductivity]])/2</f>
        <v>841.5</v>
      </c>
      <c r="Q2083">
        <v>3</v>
      </c>
      <c r="R2083">
        <v>10</v>
      </c>
      <c r="S2083">
        <f>(Table1[[#This Row],[Min BOD]]+Table1[[#This Row],[Max BOD]])/2</f>
        <v>6.5</v>
      </c>
      <c r="T2083">
        <v>1</v>
      </c>
      <c r="U2083">
        <v>5.2</v>
      </c>
      <c r="V2083">
        <f>(Table1[[#This Row],[Min Nitrate N + Nitrite N]]+Table1[[#This Row],[Max Nitrate N + Nitrite N]])/2</f>
        <v>3.1</v>
      </c>
      <c r="W2083">
        <v>3300</v>
      </c>
      <c r="X2083">
        <v>17000</v>
      </c>
      <c r="Y2083">
        <f>(Table1[[#This Row],[Min Fecal Coliform]]+Table1[[#This Row],[Max Fecal Coliform]])/2</f>
        <v>10150</v>
      </c>
      <c r="Z2083">
        <v>24000</v>
      </c>
      <c r="AA2083">
        <v>160000</v>
      </c>
      <c r="AB2083">
        <f>(Table1[[#This Row],[Min Total Coliform]]+Table1[[#This Row],[Max Total Coliform]])/2</f>
        <v>92000</v>
      </c>
      <c r="AC2083">
        <f>MIN(10, (Table1[[#This Row],[Avg BOD]]/4)*10)</f>
        <v>10</v>
      </c>
      <c r="AD2083">
        <f>MIN(10, (Table1[[#This Row],[Avg Fecal Coliform]]/600)*10)</f>
        <v>10</v>
      </c>
      <c r="AE2083">
        <f>MIN(10, (Table1[[#This Row],[Avg Nitrate N + Nitrite N]]/10)*10)</f>
        <v>3.1</v>
      </c>
      <c r="AF2083">
        <f>IF(OR(Table1[[#This Row],[Avg pH]]&lt;6.5,Table1[[#This Row],[Avg pH]]&gt;8.5),10,0)</f>
        <v>0</v>
      </c>
      <c r="AG2083">
        <f>MAX(0, 10-(2*Table1[[#This Row],[Avg Dissolved Oxygen]]))</f>
        <v>0</v>
      </c>
      <c r="AH2083">
        <f>(Table1[[#This Row],[Fecal Score]]*0.3) + (Table1[[#This Row],[BOD Score]]*0.25) + (Table1[[#This Row],[Nitrate Score]]*0.2) + (Table1[[#This Row],[pH Score]]*0.15) + (Table1[[#This Row],[Dissolved Oxygen Score]]*0.1)</f>
        <v>6.12</v>
      </c>
      <c r="AI2083">
        <v>2021</v>
      </c>
    </row>
    <row r="2084" spans="1:35">
      <c r="A2084">
        <v>3609</v>
      </c>
      <c r="B2084" t="s">
        <v>775</v>
      </c>
      <c r="C2084" t="s">
        <v>1</v>
      </c>
      <c r="D2084" t="s">
        <v>113</v>
      </c>
      <c r="E2084">
        <v>25</v>
      </c>
      <c r="F2084">
        <v>25</v>
      </c>
      <c r="G2084">
        <f>(Table1[[#This Row],[Min Temperature]]+Table1[[#This Row],[Max Temperature]])/2</f>
        <v>25</v>
      </c>
      <c r="H2084">
        <v>2</v>
      </c>
      <c r="I2084">
        <v>6.4</v>
      </c>
      <c r="J2084">
        <f>(Table1[[#This Row],[Min Dissolved Oxygen]]+Table1[[#This Row],[Max Dissolved Oxygen]])/2</f>
        <v>4.2</v>
      </c>
      <c r="K2084">
        <v>6.5</v>
      </c>
      <c r="L2084">
        <v>7.4</v>
      </c>
      <c r="M2084">
        <f>(Table1[[#This Row],[Min pH]]+Table1[[#This Row],[Max pH]])/2</f>
        <v>6.95</v>
      </c>
      <c r="N2084">
        <v>206</v>
      </c>
      <c r="O2084">
        <v>738</v>
      </c>
      <c r="P2084">
        <f>(Table1[[#This Row],[Min Conductivity]]+Table1[[#This Row],[Max Conductivity]])/2</f>
        <v>472</v>
      </c>
      <c r="Q2084">
        <v>4</v>
      </c>
      <c r="R2084">
        <v>16</v>
      </c>
      <c r="S2084">
        <f>(Table1[[#This Row],[Min BOD]]+Table1[[#This Row],[Max BOD]])/2</f>
        <v>10</v>
      </c>
      <c r="T2084">
        <v>0.5</v>
      </c>
      <c r="U2084">
        <v>3.4</v>
      </c>
      <c r="V2084">
        <f>(Table1[[#This Row],[Min Nitrate N + Nitrite N]]+Table1[[#This Row],[Max Nitrate N + Nitrite N]])/2</f>
        <v>1.95</v>
      </c>
      <c r="W2084">
        <v>4600</v>
      </c>
      <c r="X2084">
        <v>330000</v>
      </c>
      <c r="Y2084">
        <f>(Table1[[#This Row],[Min Fecal Coliform]]+Table1[[#This Row],[Max Fecal Coliform]])/2</f>
        <v>167300</v>
      </c>
      <c r="Z2084">
        <v>35000</v>
      </c>
      <c r="AA2084">
        <v>2400000</v>
      </c>
      <c r="AB2084">
        <f>(Table1[[#This Row],[Min Total Coliform]]+Table1[[#This Row],[Max Total Coliform]])/2</f>
        <v>1217500</v>
      </c>
      <c r="AC2084">
        <f>MIN(10, (Table1[[#This Row],[Avg BOD]]/4)*10)</f>
        <v>10</v>
      </c>
      <c r="AD2084">
        <f>MIN(10, (Table1[[#This Row],[Avg Fecal Coliform]]/600)*10)</f>
        <v>10</v>
      </c>
      <c r="AE2084">
        <f>MIN(10, (Table1[[#This Row],[Avg Nitrate N + Nitrite N]]/10)*10)</f>
        <v>1.9500000000000002</v>
      </c>
      <c r="AF2084">
        <f>IF(OR(Table1[[#This Row],[Avg pH]]&lt;6.5,Table1[[#This Row],[Avg pH]]&gt;8.5),10,0)</f>
        <v>0</v>
      </c>
      <c r="AG2084">
        <f>MAX(0, 10-(2*Table1[[#This Row],[Avg Dissolved Oxygen]]))</f>
        <v>1.5999999999999996</v>
      </c>
      <c r="AH2084">
        <f>(Table1[[#This Row],[Fecal Score]]*0.3) + (Table1[[#This Row],[BOD Score]]*0.25) + (Table1[[#This Row],[Nitrate Score]]*0.2) + (Table1[[#This Row],[pH Score]]*0.15) + (Table1[[#This Row],[Dissolved Oxygen Score]]*0.1)</f>
        <v>6.05</v>
      </c>
      <c r="AI2084">
        <v>2021</v>
      </c>
    </row>
    <row r="2085" spans="1:35">
      <c r="A2085">
        <v>4546</v>
      </c>
      <c r="B2085" t="s">
        <v>569</v>
      </c>
      <c r="C2085" t="s">
        <v>1</v>
      </c>
      <c r="D2085" t="s">
        <v>113</v>
      </c>
      <c r="E2085">
        <v>25</v>
      </c>
      <c r="F2085">
        <v>25</v>
      </c>
      <c r="G2085">
        <f>(Table1[[#This Row],[Min Temperature]]+Table1[[#This Row],[Max Temperature]])/2</f>
        <v>25</v>
      </c>
      <c r="H2085">
        <v>1</v>
      </c>
      <c r="I2085">
        <v>6.3</v>
      </c>
      <c r="J2085">
        <f>(Table1[[#This Row],[Min Dissolved Oxygen]]+Table1[[#This Row],[Max Dissolved Oxygen]])/2</f>
        <v>3.65</v>
      </c>
      <c r="K2085">
        <v>6.5</v>
      </c>
      <c r="L2085">
        <v>7.4</v>
      </c>
      <c r="M2085">
        <f>(Table1[[#This Row],[Min pH]]+Table1[[#This Row],[Max pH]])/2</f>
        <v>6.95</v>
      </c>
      <c r="N2085">
        <v>521</v>
      </c>
      <c r="O2085">
        <v>1017</v>
      </c>
      <c r="P2085">
        <f>(Table1[[#This Row],[Min Conductivity]]+Table1[[#This Row],[Max Conductivity]])/2</f>
        <v>769</v>
      </c>
      <c r="Q2085">
        <v>3</v>
      </c>
      <c r="R2085">
        <v>35</v>
      </c>
      <c r="S2085">
        <f>(Table1[[#This Row],[Min BOD]]+Table1[[#This Row],[Max BOD]])/2</f>
        <v>19</v>
      </c>
      <c r="T2085">
        <v>1</v>
      </c>
      <c r="U2085">
        <v>4.2</v>
      </c>
      <c r="V2085">
        <f>(Table1[[#This Row],[Min Nitrate N + Nitrite N]]+Table1[[#This Row],[Max Nitrate N + Nitrite N]])/2</f>
        <v>2.6</v>
      </c>
      <c r="W2085">
        <v>2300</v>
      </c>
      <c r="X2085">
        <v>63000</v>
      </c>
      <c r="Y2085">
        <f>(Table1[[#This Row],[Min Fecal Coliform]]+Table1[[#This Row],[Max Fecal Coliform]])/2</f>
        <v>32650</v>
      </c>
      <c r="Z2085">
        <v>24000</v>
      </c>
      <c r="AA2085">
        <v>540000</v>
      </c>
      <c r="AB2085">
        <f>(Table1[[#This Row],[Min Total Coliform]]+Table1[[#This Row],[Max Total Coliform]])/2</f>
        <v>282000</v>
      </c>
      <c r="AC2085">
        <f>MIN(10, (Table1[[#This Row],[Avg BOD]]/4)*10)</f>
        <v>10</v>
      </c>
      <c r="AD2085">
        <f>MIN(10, (Table1[[#This Row],[Avg Fecal Coliform]]/600)*10)</f>
        <v>10</v>
      </c>
      <c r="AE2085">
        <f>MIN(10, (Table1[[#This Row],[Avg Nitrate N + Nitrite N]]/10)*10)</f>
        <v>2.6</v>
      </c>
      <c r="AF2085">
        <f>IF(OR(Table1[[#This Row],[Avg pH]]&lt;6.5,Table1[[#This Row],[Avg pH]]&gt;8.5),10,0)</f>
        <v>0</v>
      </c>
      <c r="AG2085">
        <f>MAX(0, 10-(2*Table1[[#This Row],[Avg Dissolved Oxygen]]))</f>
        <v>2.7</v>
      </c>
      <c r="AH2085">
        <f>(Table1[[#This Row],[Fecal Score]]*0.3) + (Table1[[#This Row],[BOD Score]]*0.25) + (Table1[[#This Row],[Nitrate Score]]*0.2) + (Table1[[#This Row],[pH Score]]*0.15) + (Table1[[#This Row],[Dissolved Oxygen Score]]*0.1)</f>
        <v>6.2899999999999991</v>
      </c>
      <c r="AI2085">
        <v>2021</v>
      </c>
    </row>
    <row r="2086" spans="1:35">
      <c r="A2086">
        <v>3627</v>
      </c>
      <c r="B2086" t="s">
        <v>139</v>
      </c>
      <c r="C2086" t="s">
        <v>1</v>
      </c>
      <c r="D2086" t="s">
        <v>113</v>
      </c>
      <c r="E2086">
        <v>25</v>
      </c>
      <c r="F2086">
        <v>25</v>
      </c>
      <c r="G2086">
        <f>(Table1[[#This Row],[Min Temperature]]+Table1[[#This Row],[Max Temperature]])/2</f>
        <v>25</v>
      </c>
      <c r="H2086">
        <v>2.8</v>
      </c>
      <c r="I2086">
        <v>6.1</v>
      </c>
      <c r="J2086">
        <f>(Table1[[#This Row],[Min Dissolved Oxygen]]+Table1[[#This Row],[Max Dissolved Oxygen]])/2</f>
        <v>4.4499999999999993</v>
      </c>
      <c r="K2086">
        <v>6.5</v>
      </c>
      <c r="L2086">
        <v>8.1999999999999993</v>
      </c>
      <c r="M2086">
        <f>(Table1[[#This Row],[Min pH]]+Table1[[#This Row],[Max pH]])/2</f>
        <v>7.35</v>
      </c>
      <c r="N2086">
        <v>447</v>
      </c>
      <c r="O2086">
        <v>1323</v>
      </c>
      <c r="P2086">
        <f>(Table1[[#This Row],[Min Conductivity]]+Table1[[#This Row],[Max Conductivity]])/2</f>
        <v>885</v>
      </c>
      <c r="Q2086">
        <v>3</v>
      </c>
      <c r="R2086">
        <v>13</v>
      </c>
      <c r="S2086">
        <f>(Table1[[#This Row],[Min BOD]]+Table1[[#This Row],[Max BOD]])/2</f>
        <v>8</v>
      </c>
      <c r="T2086">
        <v>1.27</v>
      </c>
      <c r="U2086">
        <v>4.7</v>
      </c>
      <c r="V2086">
        <f>(Table1[[#This Row],[Min Nitrate N + Nitrite N]]+Table1[[#This Row],[Max Nitrate N + Nitrite N]])/2</f>
        <v>2.9850000000000003</v>
      </c>
      <c r="W2086">
        <v>2300</v>
      </c>
      <c r="X2086">
        <v>700000</v>
      </c>
      <c r="Y2086">
        <f>(Table1[[#This Row],[Min Fecal Coliform]]+Table1[[#This Row],[Max Fecal Coliform]])/2</f>
        <v>351150</v>
      </c>
      <c r="Z2086">
        <v>24000</v>
      </c>
      <c r="AA2086">
        <v>16000000</v>
      </c>
      <c r="AB2086">
        <f>(Table1[[#This Row],[Min Total Coliform]]+Table1[[#This Row],[Max Total Coliform]])/2</f>
        <v>8012000</v>
      </c>
      <c r="AC2086">
        <f>MIN(10, (Table1[[#This Row],[Avg BOD]]/4)*10)</f>
        <v>10</v>
      </c>
      <c r="AD2086">
        <f>MIN(10, (Table1[[#This Row],[Avg Fecal Coliform]]/600)*10)</f>
        <v>10</v>
      </c>
      <c r="AE2086">
        <f>MIN(10, (Table1[[#This Row],[Avg Nitrate N + Nitrite N]]/10)*10)</f>
        <v>2.9850000000000003</v>
      </c>
      <c r="AF2086">
        <f>IF(OR(Table1[[#This Row],[Avg pH]]&lt;6.5,Table1[[#This Row],[Avg pH]]&gt;8.5),10,0)</f>
        <v>0</v>
      </c>
      <c r="AG2086">
        <f>MAX(0, 10-(2*Table1[[#This Row],[Avg Dissolved Oxygen]]))</f>
        <v>1.1000000000000014</v>
      </c>
      <c r="AH2086">
        <f>(Table1[[#This Row],[Fecal Score]]*0.3) + (Table1[[#This Row],[BOD Score]]*0.25) + (Table1[[#This Row],[Nitrate Score]]*0.2) + (Table1[[#This Row],[pH Score]]*0.15) + (Table1[[#This Row],[Dissolved Oxygen Score]]*0.1)</f>
        <v>6.2070000000000007</v>
      </c>
      <c r="AI2086">
        <v>2021</v>
      </c>
    </row>
    <row r="2087" spans="1:35">
      <c r="A2087">
        <v>4097</v>
      </c>
      <c r="B2087" t="s">
        <v>442</v>
      </c>
      <c r="C2087" t="s">
        <v>1</v>
      </c>
      <c r="D2087" t="s">
        <v>113</v>
      </c>
      <c r="E2087">
        <v>25</v>
      </c>
      <c r="F2087">
        <v>25</v>
      </c>
      <c r="G2087">
        <f>(Table1[[#This Row],[Min Temperature]]+Table1[[#This Row],[Max Temperature]])/2</f>
        <v>25</v>
      </c>
      <c r="H2087">
        <v>0.3</v>
      </c>
      <c r="I2087">
        <v>5.5</v>
      </c>
      <c r="J2087">
        <f>(Table1[[#This Row],[Min Dissolved Oxygen]]+Table1[[#This Row],[Max Dissolved Oxygen]])/2</f>
        <v>2.9</v>
      </c>
      <c r="K2087">
        <v>6.3</v>
      </c>
      <c r="L2087">
        <v>7.6</v>
      </c>
      <c r="M2087">
        <f>(Table1[[#This Row],[Min pH]]+Table1[[#This Row],[Max pH]])/2</f>
        <v>6.9499999999999993</v>
      </c>
      <c r="N2087">
        <v>286</v>
      </c>
      <c r="O2087">
        <v>2280</v>
      </c>
      <c r="P2087">
        <f>(Table1[[#This Row],[Min Conductivity]]+Table1[[#This Row],[Max Conductivity]])/2</f>
        <v>1283</v>
      </c>
      <c r="Q2087">
        <v>6</v>
      </c>
      <c r="R2087">
        <v>124</v>
      </c>
      <c r="S2087">
        <f>(Table1[[#This Row],[Min BOD]]+Table1[[#This Row],[Max BOD]])/2</f>
        <v>65</v>
      </c>
      <c r="T2087">
        <v>0.6</v>
      </c>
      <c r="U2087">
        <v>19</v>
      </c>
      <c r="V2087">
        <f>(Table1[[#This Row],[Min Nitrate N + Nitrite N]]+Table1[[#This Row],[Max Nitrate N + Nitrite N]])/2</f>
        <v>9.8000000000000007</v>
      </c>
      <c r="W2087">
        <v>3300</v>
      </c>
      <c r="X2087">
        <v>480000</v>
      </c>
      <c r="Y2087">
        <f>(Table1[[#This Row],[Min Fecal Coliform]]+Table1[[#This Row],[Max Fecal Coliform]])/2</f>
        <v>241650</v>
      </c>
      <c r="Z2087">
        <v>24000</v>
      </c>
      <c r="AA2087">
        <v>3500000</v>
      </c>
      <c r="AB2087">
        <f>(Table1[[#This Row],[Min Total Coliform]]+Table1[[#This Row],[Max Total Coliform]])/2</f>
        <v>1762000</v>
      </c>
      <c r="AC2087">
        <f>MIN(10, (Table1[[#This Row],[Avg BOD]]/4)*10)</f>
        <v>10</v>
      </c>
      <c r="AD2087">
        <f>MIN(10, (Table1[[#This Row],[Avg Fecal Coliform]]/600)*10)</f>
        <v>10</v>
      </c>
      <c r="AE2087">
        <f>MIN(10, (Table1[[#This Row],[Avg Nitrate N + Nitrite N]]/10)*10)</f>
        <v>9.8000000000000007</v>
      </c>
      <c r="AF2087">
        <f>IF(OR(Table1[[#This Row],[Avg pH]]&lt;6.5,Table1[[#This Row],[Avg pH]]&gt;8.5),10,0)</f>
        <v>0</v>
      </c>
      <c r="AG2087">
        <f>MAX(0, 10-(2*Table1[[#This Row],[Avg Dissolved Oxygen]]))</f>
        <v>4.2</v>
      </c>
      <c r="AH2087">
        <f>(Table1[[#This Row],[Fecal Score]]*0.3) + (Table1[[#This Row],[BOD Score]]*0.25) + (Table1[[#This Row],[Nitrate Score]]*0.2) + (Table1[[#This Row],[pH Score]]*0.15) + (Table1[[#This Row],[Dissolved Oxygen Score]]*0.1)</f>
        <v>7.88</v>
      </c>
      <c r="AI2087">
        <v>2021</v>
      </c>
    </row>
    <row r="2088" spans="1:35">
      <c r="A2088">
        <v>3611</v>
      </c>
      <c r="B2088" t="s">
        <v>127</v>
      </c>
      <c r="C2088" t="s">
        <v>1</v>
      </c>
      <c r="D2088" t="s">
        <v>113</v>
      </c>
      <c r="E2088">
        <v>25</v>
      </c>
      <c r="F2088">
        <v>25</v>
      </c>
      <c r="G2088">
        <f>(Table1[[#This Row],[Min Temperature]]+Table1[[#This Row],[Max Temperature]])/2</f>
        <v>25</v>
      </c>
      <c r="H2088">
        <v>0.3</v>
      </c>
      <c r="I2088">
        <v>7.2</v>
      </c>
      <c r="J2088">
        <f>(Table1[[#This Row],[Min Dissolved Oxygen]]+Table1[[#This Row],[Max Dissolved Oxygen]])/2</f>
        <v>3.75</v>
      </c>
      <c r="K2088">
        <v>6.6</v>
      </c>
      <c r="L2088">
        <v>7.7</v>
      </c>
      <c r="M2088">
        <f>(Table1[[#This Row],[Min pH]]+Table1[[#This Row],[Max pH]])/2</f>
        <v>7.15</v>
      </c>
      <c r="N2088">
        <v>629</v>
      </c>
      <c r="O2088">
        <v>1449</v>
      </c>
      <c r="P2088">
        <f>(Table1[[#This Row],[Min Conductivity]]+Table1[[#This Row],[Max Conductivity]])/2</f>
        <v>1039</v>
      </c>
      <c r="Q2088">
        <v>3</v>
      </c>
      <c r="R2088">
        <v>27</v>
      </c>
      <c r="S2088">
        <f>(Table1[[#This Row],[Min BOD]]+Table1[[#This Row],[Max BOD]])/2</f>
        <v>15</v>
      </c>
      <c r="T2088">
        <v>0.93</v>
      </c>
      <c r="U2088">
        <v>6</v>
      </c>
      <c r="V2088">
        <f>(Table1[[#This Row],[Min Nitrate N + Nitrite N]]+Table1[[#This Row],[Max Nitrate N + Nitrite N]])/2</f>
        <v>3.4649999999999999</v>
      </c>
      <c r="W2088">
        <v>2200</v>
      </c>
      <c r="X2088">
        <v>1700000</v>
      </c>
      <c r="Y2088">
        <f>(Table1[[#This Row],[Min Fecal Coliform]]+Table1[[#This Row],[Max Fecal Coliform]])/2</f>
        <v>851100</v>
      </c>
      <c r="Z2088">
        <v>24000</v>
      </c>
      <c r="AA2088">
        <v>16000000</v>
      </c>
      <c r="AB2088">
        <f>(Table1[[#This Row],[Min Total Coliform]]+Table1[[#This Row],[Max Total Coliform]])/2</f>
        <v>8012000</v>
      </c>
      <c r="AC2088">
        <f>MIN(10, (Table1[[#This Row],[Avg BOD]]/4)*10)</f>
        <v>10</v>
      </c>
      <c r="AD2088">
        <f>MIN(10, (Table1[[#This Row],[Avg Fecal Coliform]]/600)*10)</f>
        <v>10</v>
      </c>
      <c r="AE2088">
        <f>MIN(10, (Table1[[#This Row],[Avg Nitrate N + Nitrite N]]/10)*10)</f>
        <v>3.4649999999999999</v>
      </c>
      <c r="AF2088">
        <f>IF(OR(Table1[[#This Row],[Avg pH]]&lt;6.5,Table1[[#This Row],[Avg pH]]&gt;8.5),10,0)</f>
        <v>0</v>
      </c>
      <c r="AG2088">
        <f>MAX(0, 10-(2*Table1[[#This Row],[Avg Dissolved Oxygen]]))</f>
        <v>2.5</v>
      </c>
      <c r="AH2088">
        <f>(Table1[[#This Row],[Fecal Score]]*0.3) + (Table1[[#This Row],[BOD Score]]*0.25) + (Table1[[#This Row],[Nitrate Score]]*0.2) + (Table1[[#This Row],[pH Score]]*0.15) + (Table1[[#This Row],[Dissolved Oxygen Score]]*0.1)</f>
        <v>6.4429999999999996</v>
      </c>
      <c r="AI2088">
        <v>2021</v>
      </c>
    </row>
    <row r="2089" spans="1:35">
      <c r="A2089">
        <v>3616</v>
      </c>
      <c r="B2089" t="s">
        <v>132</v>
      </c>
      <c r="C2089" t="s">
        <v>1</v>
      </c>
      <c r="D2089" t="s">
        <v>113</v>
      </c>
      <c r="E2089">
        <v>25</v>
      </c>
      <c r="F2089">
        <v>25</v>
      </c>
      <c r="G2089">
        <f>(Table1[[#This Row],[Min Temperature]]+Table1[[#This Row],[Max Temperature]])/2</f>
        <v>25</v>
      </c>
      <c r="H2089">
        <v>4.0999999999999996</v>
      </c>
      <c r="I2089">
        <v>7.2</v>
      </c>
      <c r="J2089">
        <f>(Table1[[#This Row],[Min Dissolved Oxygen]]+Table1[[#This Row],[Max Dissolved Oxygen]])/2</f>
        <v>5.65</v>
      </c>
      <c r="K2089">
        <v>6.5</v>
      </c>
      <c r="L2089">
        <v>8.4</v>
      </c>
      <c r="M2089">
        <f>(Table1[[#This Row],[Min pH]]+Table1[[#This Row],[Max pH]])/2</f>
        <v>7.45</v>
      </c>
      <c r="N2089">
        <v>424</v>
      </c>
      <c r="O2089">
        <v>1304</v>
      </c>
      <c r="P2089">
        <f>(Table1[[#This Row],[Min Conductivity]]+Table1[[#This Row],[Max Conductivity]])/2</f>
        <v>864</v>
      </c>
      <c r="Q2089">
        <v>3</v>
      </c>
      <c r="R2089">
        <v>12</v>
      </c>
      <c r="S2089">
        <f>(Table1[[#This Row],[Min BOD]]+Table1[[#This Row],[Max BOD]])/2</f>
        <v>7.5</v>
      </c>
      <c r="T2089">
        <v>1</v>
      </c>
      <c r="U2089">
        <v>5.3</v>
      </c>
      <c r="V2089">
        <f>(Table1[[#This Row],[Min Nitrate N + Nitrite N]]+Table1[[#This Row],[Max Nitrate N + Nitrite N]])/2</f>
        <v>3.15</v>
      </c>
      <c r="W2089">
        <v>3300</v>
      </c>
      <c r="X2089">
        <v>23000</v>
      </c>
      <c r="Y2089">
        <f>(Table1[[#This Row],[Min Fecal Coliform]]+Table1[[#This Row],[Max Fecal Coliform]])/2</f>
        <v>13150</v>
      </c>
      <c r="Z2089">
        <v>24000</v>
      </c>
      <c r="AA2089">
        <v>240000</v>
      </c>
      <c r="AB2089">
        <f>(Table1[[#This Row],[Min Total Coliform]]+Table1[[#This Row],[Max Total Coliform]])/2</f>
        <v>132000</v>
      </c>
      <c r="AC2089">
        <f>MIN(10, (Table1[[#This Row],[Avg BOD]]/4)*10)</f>
        <v>10</v>
      </c>
      <c r="AD2089">
        <f>MIN(10, (Table1[[#This Row],[Avg Fecal Coliform]]/600)*10)</f>
        <v>10</v>
      </c>
      <c r="AE2089">
        <f>MIN(10, (Table1[[#This Row],[Avg Nitrate N + Nitrite N]]/10)*10)</f>
        <v>3.15</v>
      </c>
      <c r="AF2089">
        <f>IF(OR(Table1[[#This Row],[Avg pH]]&lt;6.5,Table1[[#This Row],[Avg pH]]&gt;8.5),10,0)</f>
        <v>0</v>
      </c>
      <c r="AG2089">
        <f>MAX(0, 10-(2*Table1[[#This Row],[Avg Dissolved Oxygen]]))</f>
        <v>0</v>
      </c>
      <c r="AH2089">
        <f>(Table1[[#This Row],[Fecal Score]]*0.3) + (Table1[[#This Row],[BOD Score]]*0.25) + (Table1[[#This Row],[Nitrate Score]]*0.2) + (Table1[[#This Row],[pH Score]]*0.15) + (Table1[[#This Row],[Dissolved Oxygen Score]]*0.1)</f>
        <v>6.13</v>
      </c>
      <c r="AI2089">
        <v>2021</v>
      </c>
    </row>
    <row r="2090" spans="1:35">
      <c r="A2090">
        <v>4540</v>
      </c>
      <c r="B2090" t="s">
        <v>566</v>
      </c>
      <c r="C2090" t="s">
        <v>1</v>
      </c>
      <c r="D2090" t="s">
        <v>113</v>
      </c>
      <c r="E2090">
        <v>25</v>
      </c>
      <c r="F2090">
        <v>25</v>
      </c>
      <c r="G2090">
        <f>(Table1[[#This Row],[Min Temperature]]+Table1[[#This Row],[Max Temperature]])/2</f>
        <v>25</v>
      </c>
      <c r="H2090">
        <v>2.2999999999999998</v>
      </c>
      <c r="I2090">
        <v>6.8</v>
      </c>
      <c r="J2090">
        <f>(Table1[[#This Row],[Min Dissolved Oxygen]]+Table1[[#This Row],[Max Dissolved Oxygen]])/2</f>
        <v>4.55</v>
      </c>
      <c r="K2090">
        <v>6.5</v>
      </c>
      <c r="L2090">
        <v>7.5</v>
      </c>
      <c r="M2090">
        <f>(Table1[[#This Row],[Min pH]]+Table1[[#This Row],[Max pH]])/2</f>
        <v>7</v>
      </c>
      <c r="N2090">
        <v>180</v>
      </c>
      <c r="O2090">
        <v>2116</v>
      </c>
      <c r="P2090">
        <f>(Table1[[#This Row],[Min Conductivity]]+Table1[[#This Row],[Max Conductivity]])/2</f>
        <v>1148</v>
      </c>
      <c r="Q2090">
        <v>3</v>
      </c>
      <c r="R2090">
        <v>12</v>
      </c>
      <c r="S2090">
        <f>(Table1[[#This Row],[Min BOD]]+Table1[[#This Row],[Max BOD]])/2</f>
        <v>7.5</v>
      </c>
      <c r="T2090">
        <v>0.3</v>
      </c>
      <c r="U2090">
        <v>4</v>
      </c>
      <c r="V2090">
        <f>(Table1[[#This Row],[Min Nitrate N + Nitrite N]]+Table1[[#This Row],[Max Nitrate N + Nitrite N]])/2</f>
        <v>2.15</v>
      </c>
      <c r="W2090">
        <v>4900</v>
      </c>
      <c r="X2090">
        <v>130000</v>
      </c>
      <c r="Y2090">
        <f>(Table1[[#This Row],[Min Fecal Coliform]]+Table1[[#This Row],[Max Fecal Coliform]])/2</f>
        <v>67450</v>
      </c>
      <c r="Z2090">
        <v>24000</v>
      </c>
      <c r="AA2090">
        <v>1600000</v>
      </c>
      <c r="AB2090">
        <f>(Table1[[#This Row],[Min Total Coliform]]+Table1[[#This Row],[Max Total Coliform]])/2</f>
        <v>812000</v>
      </c>
      <c r="AC2090">
        <f>MIN(10, (Table1[[#This Row],[Avg BOD]]/4)*10)</f>
        <v>10</v>
      </c>
      <c r="AD2090">
        <f>MIN(10, (Table1[[#This Row],[Avg Fecal Coliform]]/600)*10)</f>
        <v>10</v>
      </c>
      <c r="AE2090">
        <f>MIN(10, (Table1[[#This Row],[Avg Nitrate N + Nitrite N]]/10)*10)</f>
        <v>2.15</v>
      </c>
      <c r="AF2090">
        <f>IF(OR(Table1[[#This Row],[Avg pH]]&lt;6.5,Table1[[#This Row],[Avg pH]]&gt;8.5),10,0)</f>
        <v>0</v>
      </c>
      <c r="AG2090">
        <f>MAX(0, 10-(2*Table1[[#This Row],[Avg Dissolved Oxygen]]))</f>
        <v>0.90000000000000036</v>
      </c>
      <c r="AH2090">
        <f>(Table1[[#This Row],[Fecal Score]]*0.3) + (Table1[[#This Row],[BOD Score]]*0.25) + (Table1[[#This Row],[Nitrate Score]]*0.2) + (Table1[[#This Row],[pH Score]]*0.15) + (Table1[[#This Row],[Dissolved Oxygen Score]]*0.1)</f>
        <v>6.02</v>
      </c>
      <c r="AI2090">
        <v>2021</v>
      </c>
    </row>
    <row r="2091" spans="1:35">
      <c r="A2091">
        <v>3601</v>
      </c>
      <c r="B2091" t="s">
        <v>123</v>
      </c>
      <c r="C2091" t="s">
        <v>1</v>
      </c>
      <c r="D2091" t="s">
        <v>113</v>
      </c>
      <c r="E2091">
        <v>25</v>
      </c>
      <c r="F2091">
        <v>25</v>
      </c>
      <c r="G2091">
        <f>(Table1[[#This Row],[Min Temperature]]+Table1[[#This Row],[Max Temperature]])/2</f>
        <v>25</v>
      </c>
      <c r="H2091">
        <v>0.3</v>
      </c>
      <c r="I2091">
        <v>6.1</v>
      </c>
      <c r="J2091">
        <f>(Table1[[#This Row],[Min Dissolved Oxygen]]+Table1[[#This Row],[Max Dissolved Oxygen]])/2</f>
        <v>3.1999999999999997</v>
      </c>
      <c r="K2091">
        <v>6.5</v>
      </c>
      <c r="L2091">
        <v>7.4</v>
      </c>
      <c r="M2091">
        <f>(Table1[[#This Row],[Min pH]]+Table1[[#This Row],[Max pH]])/2</f>
        <v>6.95</v>
      </c>
      <c r="N2091">
        <v>827</v>
      </c>
      <c r="O2091">
        <v>2860</v>
      </c>
      <c r="P2091">
        <f>(Table1[[#This Row],[Min Conductivity]]+Table1[[#This Row],[Max Conductivity]])/2</f>
        <v>1843.5</v>
      </c>
      <c r="Q2091">
        <v>3</v>
      </c>
      <c r="R2091">
        <v>80</v>
      </c>
      <c r="S2091">
        <f>(Table1[[#This Row],[Min BOD]]+Table1[[#This Row],[Max BOD]])/2</f>
        <v>41.5</v>
      </c>
      <c r="T2091">
        <v>1.7</v>
      </c>
      <c r="U2091">
        <v>7.03</v>
      </c>
      <c r="V2091">
        <f>(Table1[[#This Row],[Min Nitrate N + Nitrite N]]+Table1[[#This Row],[Max Nitrate N + Nitrite N]])/2</f>
        <v>4.3650000000000002</v>
      </c>
      <c r="W2091">
        <v>4800</v>
      </c>
      <c r="X2091">
        <v>48000000</v>
      </c>
      <c r="Y2091">
        <f>(Table1[[#This Row],[Min Fecal Coliform]]+Table1[[#This Row],[Max Fecal Coliform]])/2</f>
        <v>24002400</v>
      </c>
      <c r="Z2091">
        <v>35000</v>
      </c>
      <c r="AA2091">
        <v>350000000</v>
      </c>
      <c r="AB2091">
        <f>(Table1[[#This Row],[Min Total Coliform]]+Table1[[#This Row],[Max Total Coliform]])/2</f>
        <v>175017500</v>
      </c>
      <c r="AC2091">
        <f>MIN(10, (Table1[[#This Row],[Avg BOD]]/4)*10)</f>
        <v>10</v>
      </c>
      <c r="AD2091">
        <f>MIN(10, (Table1[[#This Row],[Avg Fecal Coliform]]/600)*10)</f>
        <v>10</v>
      </c>
      <c r="AE2091">
        <f>MIN(10, (Table1[[#This Row],[Avg Nitrate N + Nitrite N]]/10)*10)</f>
        <v>4.3650000000000002</v>
      </c>
      <c r="AF2091">
        <f>IF(OR(Table1[[#This Row],[Avg pH]]&lt;6.5,Table1[[#This Row],[Avg pH]]&gt;8.5),10,0)</f>
        <v>0</v>
      </c>
      <c r="AG2091">
        <f>MAX(0, 10-(2*Table1[[#This Row],[Avg Dissolved Oxygen]]))</f>
        <v>3.6000000000000005</v>
      </c>
      <c r="AH2091">
        <f>(Table1[[#This Row],[Fecal Score]]*0.3) + (Table1[[#This Row],[BOD Score]]*0.25) + (Table1[[#This Row],[Nitrate Score]]*0.2) + (Table1[[#This Row],[pH Score]]*0.15) + (Table1[[#This Row],[Dissolved Oxygen Score]]*0.1)</f>
        <v>6.7330000000000005</v>
      </c>
      <c r="AI2091">
        <v>2021</v>
      </c>
    </row>
    <row r="2092" spans="1:35">
      <c r="A2092">
        <v>4529</v>
      </c>
      <c r="B2092" t="s">
        <v>788</v>
      </c>
      <c r="C2092" t="s">
        <v>1</v>
      </c>
      <c r="D2092" t="s">
        <v>113</v>
      </c>
      <c r="E2092">
        <v>25</v>
      </c>
      <c r="F2092">
        <v>25</v>
      </c>
      <c r="G2092">
        <f>(Table1[[#This Row],[Min Temperature]]+Table1[[#This Row],[Max Temperature]])/2</f>
        <v>25</v>
      </c>
      <c r="H2092">
        <v>4.5999999999999996</v>
      </c>
      <c r="I2092">
        <v>7.1</v>
      </c>
      <c r="J2092">
        <f>(Table1[[#This Row],[Min Dissolved Oxygen]]+Table1[[#This Row],[Max Dissolved Oxygen]])/2</f>
        <v>5.85</v>
      </c>
      <c r="K2092">
        <v>6.7</v>
      </c>
      <c r="L2092">
        <v>7</v>
      </c>
      <c r="M2092">
        <f>(Table1[[#This Row],[Min pH]]+Table1[[#This Row],[Max pH]])/2</f>
        <v>6.85</v>
      </c>
      <c r="N2092">
        <v>210</v>
      </c>
      <c r="O2092">
        <v>853</v>
      </c>
      <c r="P2092">
        <f>(Table1[[#This Row],[Min Conductivity]]+Table1[[#This Row],[Max Conductivity]])/2</f>
        <v>531.5</v>
      </c>
      <c r="Q2092">
        <v>4</v>
      </c>
      <c r="R2092">
        <v>6</v>
      </c>
      <c r="S2092">
        <f>(Table1[[#This Row],[Min BOD]]+Table1[[#This Row],[Max BOD]])/2</f>
        <v>5</v>
      </c>
      <c r="T2092">
        <v>1</v>
      </c>
      <c r="U2092">
        <v>5</v>
      </c>
      <c r="V2092">
        <f>(Table1[[#This Row],[Min Nitrate N + Nitrite N]]+Table1[[#This Row],[Max Nitrate N + Nitrite N]])/2</f>
        <v>3</v>
      </c>
      <c r="W2092">
        <v>4600</v>
      </c>
      <c r="X2092">
        <v>46000</v>
      </c>
      <c r="Y2092">
        <f>(Table1[[#This Row],[Min Fecal Coliform]]+Table1[[#This Row],[Max Fecal Coliform]])/2</f>
        <v>25300</v>
      </c>
      <c r="Z2092">
        <v>35000</v>
      </c>
      <c r="AA2092">
        <v>350000</v>
      </c>
      <c r="AB2092">
        <f>(Table1[[#This Row],[Min Total Coliform]]+Table1[[#This Row],[Max Total Coliform]])/2</f>
        <v>192500</v>
      </c>
      <c r="AC2092">
        <f>MIN(10, (Table1[[#This Row],[Avg BOD]]/4)*10)</f>
        <v>10</v>
      </c>
      <c r="AD2092">
        <f>MIN(10, (Table1[[#This Row],[Avg Fecal Coliform]]/600)*10)</f>
        <v>10</v>
      </c>
      <c r="AE2092">
        <f>MIN(10, (Table1[[#This Row],[Avg Nitrate N + Nitrite N]]/10)*10)</f>
        <v>3</v>
      </c>
      <c r="AF2092">
        <f>IF(OR(Table1[[#This Row],[Avg pH]]&lt;6.5,Table1[[#This Row],[Avg pH]]&gt;8.5),10,0)</f>
        <v>0</v>
      </c>
      <c r="AG2092">
        <f>MAX(0, 10-(2*Table1[[#This Row],[Avg Dissolved Oxygen]]))</f>
        <v>0</v>
      </c>
      <c r="AH2092">
        <f>(Table1[[#This Row],[Fecal Score]]*0.3) + (Table1[[#This Row],[BOD Score]]*0.25) + (Table1[[#This Row],[Nitrate Score]]*0.2) + (Table1[[#This Row],[pH Score]]*0.15) + (Table1[[#This Row],[Dissolved Oxygen Score]]*0.1)</f>
        <v>6.1</v>
      </c>
      <c r="AI2092">
        <v>2021</v>
      </c>
    </row>
    <row r="2093" spans="1:35">
      <c r="A2093">
        <v>3591</v>
      </c>
      <c r="B2093" t="s">
        <v>121</v>
      </c>
      <c r="C2093" t="s">
        <v>1</v>
      </c>
      <c r="D2093" t="s">
        <v>113</v>
      </c>
      <c r="E2093">
        <v>25</v>
      </c>
      <c r="F2093">
        <v>25</v>
      </c>
      <c r="G2093">
        <f>(Table1[[#This Row],[Min Temperature]]+Table1[[#This Row],[Max Temperature]])/2</f>
        <v>25</v>
      </c>
      <c r="H2093">
        <v>4.3</v>
      </c>
      <c r="I2093">
        <v>6.8</v>
      </c>
      <c r="J2093">
        <f>(Table1[[#This Row],[Min Dissolved Oxygen]]+Table1[[#This Row],[Max Dissolved Oxygen]])/2</f>
        <v>5.55</v>
      </c>
      <c r="K2093">
        <v>6.5</v>
      </c>
      <c r="L2093">
        <v>8.5</v>
      </c>
      <c r="M2093">
        <f>(Table1[[#This Row],[Min pH]]+Table1[[#This Row],[Max pH]])/2</f>
        <v>7.5</v>
      </c>
      <c r="N2093">
        <v>299</v>
      </c>
      <c r="O2093">
        <v>787</v>
      </c>
      <c r="P2093">
        <f>(Table1[[#This Row],[Min Conductivity]]+Table1[[#This Row],[Max Conductivity]])/2</f>
        <v>543</v>
      </c>
      <c r="Q2093">
        <v>3</v>
      </c>
      <c r="R2093">
        <v>14</v>
      </c>
      <c r="S2093">
        <f>(Table1[[#This Row],[Min BOD]]+Table1[[#This Row],[Max BOD]])/2</f>
        <v>8.5</v>
      </c>
      <c r="T2093">
        <v>0.88</v>
      </c>
      <c r="U2093">
        <v>2.2999999999999998</v>
      </c>
      <c r="V2093">
        <f>(Table1[[#This Row],[Min Nitrate N + Nitrite N]]+Table1[[#This Row],[Max Nitrate N + Nitrite N]])/2</f>
        <v>1.5899999999999999</v>
      </c>
      <c r="W2093">
        <v>2300</v>
      </c>
      <c r="X2093">
        <v>140000</v>
      </c>
      <c r="Y2093">
        <f>(Table1[[#This Row],[Min Fecal Coliform]]+Table1[[#This Row],[Max Fecal Coliform]])/2</f>
        <v>71150</v>
      </c>
      <c r="Z2093">
        <v>24000</v>
      </c>
      <c r="AA2093">
        <v>1600000</v>
      </c>
      <c r="AB2093">
        <f>(Table1[[#This Row],[Min Total Coliform]]+Table1[[#This Row],[Max Total Coliform]])/2</f>
        <v>812000</v>
      </c>
      <c r="AC2093">
        <f>MIN(10, (Table1[[#This Row],[Avg BOD]]/4)*10)</f>
        <v>10</v>
      </c>
      <c r="AD2093">
        <f>MIN(10, (Table1[[#This Row],[Avg Fecal Coliform]]/600)*10)</f>
        <v>10</v>
      </c>
      <c r="AE2093">
        <f>MIN(10, (Table1[[#This Row],[Avg Nitrate N + Nitrite N]]/10)*10)</f>
        <v>1.5899999999999999</v>
      </c>
      <c r="AF2093">
        <f>IF(OR(Table1[[#This Row],[Avg pH]]&lt;6.5,Table1[[#This Row],[Avg pH]]&gt;8.5),10,0)</f>
        <v>0</v>
      </c>
      <c r="AG2093">
        <f>MAX(0, 10-(2*Table1[[#This Row],[Avg Dissolved Oxygen]]))</f>
        <v>0</v>
      </c>
      <c r="AH2093">
        <f>(Table1[[#This Row],[Fecal Score]]*0.3) + (Table1[[#This Row],[BOD Score]]*0.25) + (Table1[[#This Row],[Nitrate Score]]*0.2) + (Table1[[#This Row],[pH Score]]*0.15) + (Table1[[#This Row],[Dissolved Oxygen Score]]*0.1)</f>
        <v>5.8179999999999996</v>
      </c>
      <c r="AI2093">
        <v>2021</v>
      </c>
    </row>
    <row r="2094" spans="1:35">
      <c r="A2094">
        <v>3680</v>
      </c>
      <c r="B2094" t="s">
        <v>187</v>
      </c>
      <c r="C2094" t="s">
        <v>1</v>
      </c>
      <c r="D2094" t="s">
        <v>113</v>
      </c>
      <c r="E2094">
        <v>21</v>
      </c>
      <c r="F2094">
        <v>33</v>
      </c>
      <c r="G2094">
        <f>(Table1[[#This Row],[Min Temperature]]+Table1[[#This Row],[Max Temperature]])/2</f>
        <v>27</v>
      </c>
      <c r="H2094">
        <v>4.5999999999999996</v>
      </c>
      <c r="I2094">
        <v>10</v>
      </c>
      <c r="J2094">
        <f>(Table1[[#This Row],[Min Dissolved Oxygen]]+Table1[[#This Row],[Max Dissolved Oxygen]])/2</f>
        <v>7.3</v>
      </c>
      <c r="K2094">
        <v>7</v>
      </c>
      <c r="L2094">
        <v>8.8000000000000007</v>
      </c>
      <c r="M2094">
        <f>(Table1[[#This Row],[Min pH]]+Table1[[#This Row],[Max pH]])/2</f>
        <v>7.9</v>
      </c>
      <c r="N2094">
        <v>332</v>
      </c>
      <c r="O2094">
        <v>692</v>
      </c>
      <c r="P2094">
        <f>(Table1[[#This Row],[Min Conductivity]]+Table1[[#This Row],[Max Conductivity]])/2</f>
        <v>512</v>
      </c>
      <c r="Q2094">
        <v>1.3</v>
      </c>
      <c r="R2094">
        <v>6.4</v>
      </c>
      <c r="S2094">
        <f>(Table1[[#This Row],[Min BOD]]+Table1[[#This Row],[Max BOD]])/2</f>
        <v>3.85</v>
      </c>
      <c r="T2094">
        <v>0.3</v>
      </c>
      <c r="U2094">
        <v>4.7</v>
      </c>
      <c r="V2094">
        <f>(Table1[[#This Row],[Min Nitrate N + Nitrite N]]+Table1[[#This Row],[Max Nitrate N + Nitrite N]])/2</f>
        <v>2.5</v>
      </c>
      <c r="W2094">
        <v>920</v>
      </c>
      <c r="X2094">
        <v>920</v>
      </c>
      <c r="Y2094">
        <f>(Table1[[#This Row],[Min Fecal Coliform]]+Table1[[#This Row],[Max Fecal Coliform]])/2</f>
        <v>920</v>
      </c>
      <c r="Z2094">
        <v>1600</v>
      </c>
      <c r="AA2094">
        <v>1600</v>
      </c>
      <c r="AB2094">
        <f>(Table1[[#This Row],[Min Total Coliform]]+Table1[[#This Row],[Max Total Coliform]])/2</f>
        <v>1600</v>
      </c>
      <c r="AC2094">
        <f>MIN(10, (Table1[[#This Row],[Avg BOD]]/4)*10)</f>
        <v>9.625</v>
      </c>
      <c r="AD2094">
        <f>MIN(10, (Table1[[#This Row],[Avg Fecal Coliform]]/600)*10)</f>
        <v>10</v>
      </c>
      <c r="AE2094">
        <f>MIN(10, (Table1[[#This Row],[Avg Nitrate N + Nitrite N]]/10)*10)</f>
        <v>2.5</v>
      </c>
      <c r="AF2094">
        <f>IF(OR(Table1[[#This Row],[Avg pH]]&lt;6.5,Table1[[#This Row],[Avg pH]]&gt;8.5),10,0)</f>
        <v>0</v>
      </c>
      <c r="AG2094">
        <f>MAX(0, 10-(2*Table1[[#This Row],[Avg Dissolved Oxygen]]))</f>
        <v>0</v>
      </c>
      <c r="AH2094">
        <f>(Table1[[#This Row],[Fecal Score]]*0.3) + (Table1[[#This Row],[BOD Score]]*0.25) + (Table1[[#This Row],[Nitrate Score]]*0.2) + (Table1[[#This Row],[pH Score]]*0.15) + (Table1[[#This Row],[Dissolved Oxygen Score]]*0.1)</f>
        <v>5.90625</v>
      </c>
      <c r="AI2094">
        <v>2021</v>
      </c>
    </row>
    <row r="2095" spans="1:35">
      <c r="A2095">
        <v>4543</v>
      </c>
      <c r="B2095" t="s">
        <v>567</v>
      </c>
      <c r="C2095" t="s">
        <v>1</v>
      </c>
      <c r="D2095" t="s">
        <v>113</v>
      </c>
      <c r="E2095">
        <v>25</v>
      </c>
      <c r="F2095">
        <v>25</v>
      </c>
      <c r="G2095">
        <f>(Table1[[#This Row],[Min Temperature]]+Table1[[#This Row],[Max Temperature]])/2</f>
        <v>25</v>
      </c>
      <c r="H2095">
        <v>2.7</v>
      </c>
      <c r="I2095">
        <v>6.9</v>
      </c>
      <c r="J2095">
        <f>(Table1[[#This Row],[Min Dissolved Oxygen]]+Table1[[#This Row],[Max Dissolved Oxygen]])/2</f>
        <v>4.8000000000000007</v>
      </c>
      <c r="K2095">
        <v>6.5</v>
      </c>
      <c r="L2095">
        <v>8</v>
      </c>
      <c r="M2095">
        <f>(Table1[[#This Row],[Min pH]]+Table1[[#This Row],[Max pH]])/2</f>
        <v>7.25</v>
      </c>
      <c r="N2095">
        <v>488</v>
      </c>
      <c r="O2095">
        <v>1253</v>
      </c>
      <c r="P2095">
        <f>(Table1[[#This Row],[Min Conductivity]]+Table1[[#This Row],[Max Conductivity]])/2</f>
        <v>870.5</v>
      </c>
      <c r="Q2095">
        <v>3</v>
      </c>
      <c r="R2095">
        <v>20</v>
      </c>
      <c r="S2095">
        <f>(Table1[[#This Row],[Min BOD]]+Table1[[#This Row],[Max BOD]])/2</f>
        <v>11.5</v>
      </c>
      <c r="T2095">
        <v>0.3</v>
      </c>
      <c r="U2095">
        <v>6.8</v>
      </c>
      <c r="V2095">
        <f>(Table1[[#This Row],[Min Nitrate N + Nitrite N]]+Table1[[#This Row],[Max Nitrate N + Nitrite N]])/2</f>
        <v>3.55</v>
      </c>
      <c r="W2095">
        <v>2300</v>
      </c>
      <c r="X2095">
        <v>46000</v>
      </c>
      <c r="Y2095">
        <f>(Table1[[#This Row],[Min Fecal Coliform]]+Table1[[#This Row],[Max Fecal Coliform]])/2</f>
        <v>24150</v>
      </c>
      <c r="Z2095">
        <v>24000</v>
      </c>
      <c r="AA2095">
        <v>350000</v>
      </c>
      <c r="AB2095">
        <f>(Table1[[#This Row],[Min Total Coliform]]+Table1[[#This Row],[Max Total Coliform]])/2</f>
        <v>187000</v>
      </c>
      <c r="AC2095">
        <f>MIN(10, (Table1[[#This Row],[Avg BOD]]/4)*10)</f>
        <v>10</v>
      </c>
      <c r="AD2095">
        <f>MIN(10, (Table1[[#This Row],[Avg Fecal Coliform]]/600)*10)</f>
        <v>10</v>
      </c>
      <c r="AE2095">
        <f>MIN(10, (Table1[[#This Row],[Avg Nitrate N + Nitrite N]]/10)*10)</f>
        <v>3.55</v>
      </c>
      <c r="AF2095">
        <f>IF(OR(Table1[[#This Row],[Avg pH]]&lt;6.5,Table1[[#This Row],[Avg pH]]&gt;8.5),10,0)</f>
        <v>0</v>
      </c>
      <c r="AG2095">
        <f>MAX(0, 10-(2*Table1[[#This Row],[Avg Dissolved Oxygen]]))</f>
        <v>0.39999999999999858</v>
      </c>
      <c r="AH2095">
        <f>(Table1[[#This Row],[Fecal Score]]*0.3) + (Table1[[#This Row],[BOD Score]]*0.25) + (Table1[[#This Row],[Nitrate Score]]*0.2) + (Table1[[#This Row],[pH Score]]*0.15) + (Table1[[#This Row],[Dissolved Oxygen Score]]*0.1)</f>
        <v>6.25</v>
      </c>
      <c r="AI2095">
        <v>2021</v>
      </c>
    </row>
    <row r="2096" spans="1:35">
      <c r="A2096">
        <v>4544</v>
      </c>
      <c r="B2096" t="s">
        <v>790</v>
      </c>
      <c r="C2096" t="s">
        <v>1</v>
      </c>
      <c r="D2096" t="s">
        <v>113</v>
      </c>
      <c r="E2096">
        <v>25</v>
      </c>
      <c r="F2096">
        <v>25</v>
      </c>
      <c r="G2096">
        <f>(Table1[[#This Row],[Min Temperature]]+Table1[[#This Row],[Max Temperature]])/2</f>
        <v>25</v>
      </c>
      <c r="H2096">
        <v>3</v>
      </c>
      <c r="I2096">
        <v>6.2</v>
      </c>
      <c r="J2096">
        <f>(Table1[[#This Row],[Min Dissolved Oxygen]]+Table1[[#This Row],[Max Dissolved Oxygen]])/2</f>
        <v>4.5999999999999996</v>
      </c>
      <c r="K2096">
        <v>6.6</v>
      </c>
      <c r="L2096">
        <v>7.6</v>
      </c>
      <c r="M2096">
        <f>(Table1[[#This Row],[Min pH]]+Table1[[#This Row],[Max pH]])/2</f>
        <v>7.1</v>
      </c>
      <c r="N2096">
        <v>369</v>
      </c>
      <c r="O2096">
        <v>1345</v>
      </c>
      <c r="P2096">
        <f>(Table1[[#This Row],[Min Conductivity]]+Table1[[#This Row],[Max Conductivity]])/2</f>
        <v>857</v>
      </c>
      <c r="Q2096">
        <v>4</v>
      </c>
      <c r="R2096">
        <v>34</v>
      </c>
      <c r="S2096">
        <f>(Table1[[#This Row],[Min BOD]]+Table1[[#This Row],[Max BOD]])/2</f>
        <v>19</v>
      </c>
      <c r="T2096">
        <v>0.5</v>
      </c>
      <c r="U2096">
        <v>4</v>
      </c>
      <c r="V2096">
        <f>(Table1[[#This Row],[Min Nitrate N + Nitrite N]]+Table1[[#This Row],[Max Nitrate N + Nitrite N]])/2</f>
        <v>2.25</v>
      </c>
      <c r="W2096">
        <v>2700</v>
      </c>
      <c r="X2096">
        <v>14000</v>
      </c>
      <c r="Y2096">
        <f>(Table1[[#This Row],[Min Fecal Coliform]]+Table1[[#This Row],[Max Fecal Coliform]])/2</f>
        <v>8350</v>
      </c>
      <c r="Z2096">
        <v>24000</v>
      </c>
      <c r="AA2096">
        <v>160000</v>
      </c>
      <c r="AB2096">
        <f>(Table1[[#This Row],[Min Total Coliform]]+Table1[[#This Row],[Max Total Coliform]])/2</f>
        <v>92000</v>
      </c>
      <c r="AC2096">
        <f>MIN(10, (Table1[[#This Row],[Avg BOD]]/4)*10)</f>
        <v>10</v>
      </c>
      <c r="AD2096">
        <f>MIN(10, (Table1[[#This Row],[Avg Fecal Coliform]]/600)*10)</f>
        <v>10</v>
      </c>
      <c r="AE2096">
        <f>MIN(10, (Table1[[#This Row],[Avg Nitrate N + Nitrite N]]/10)*10)</f>
        <v>2.25</v>
      </c>
      <c r="AF2096">
        <f>IF(OR(Table1[[#This Row],[Avg pH]]&lt;6.5,Table1[[#This Row],[Avg pH]]&gt;8.5),10,0)</f>
        <v>0</v>
      </c>
      <c r="AG2096">
        <f>MAX(0, 10-(2*Table1[[#This Row],[Avg Dissolved Oxygen]]))</f>
        <v>0.80000000000000071</v>
      </c>
      <c r="AH2096">
        <f>(Table1[[#This Row],[Fecal Score]]*0.3) + (Table1[[#This Row],[BOD Score]]*0.25) + (Table1[[#This Row],[Nitrate Score]]*0.2) + (Table1[[#This Row],[pH Score]]*0.15) + (Table1[[#This Row],[Dissolved Oxygen Score]]*0.1)</f>
        <v>6.03</v>
      </c>
      <c r="AI2096">
        <v>2021</v>
      </c>
    </row>
    <row r="2097" spans="1:35">
      <c r="A2097">
        <v>4517</v>
      </c>
      <c r="B2097" t="s">
        <v>780</v>
      </c>
      <c r="C2097" t="s">
        <v>1</v>
      </c>
      <c r="D2097" t="s">
        <v>113</v>
      </c>
      <c r="E2097">
        <v>25</v>
      </c>
      <c r="F2097">
        <v>25.1</v>
      </c>
      <c r="G2097">
        <f>(Table1[[#This Row],[Min Temperature]]+Table1[[#This Row],[Max Temperature]])/2</f>
        <v>25.05</v>
      </c>
      <c r="H2097">
        <v>0.3</v>
      </c>
      <c r="I2097">
        <v>6.5</v>
      </c>
      <c r="J2097">
        <f>(Table1[[#This Row],[Min Dissolved Oxygen]]+Table1[[#This Row],[Max Dissolved Oxygen]])/2</f>
        <v>3.4</v>
      </c>
      <c r="K2097">
        <v>6.5</v>
      </c>
      <c r="L2097">
        <v>8.3000000000000007</v>
      </c>
      <c r="M2097">
        <f>(Table1[[#This Row],[Min pH]]+Table1[[#This Row],[Max pH]])/2</f>
        <v>7.4</v>
      </c>
      <c r="N2097">
        <v>313</v>
      </c>
      <c r="O2097">
        <v>3370</v>
      </c>
      <c r="P2097">
        <f>(Table1[[#This Row],[Min Conductivity]]+Table1[[#This Row],[Max Conductivity]])/2</f>
        <v>1841.5</v>
      </c>
      <c r="Q2097">
        <v>5</v>
      </c>
      <c r="R2097">
        <v>54</v>
      </c>
      <c r="S2097">
        <f>(Table1[[#This Row],[Min BOD]]+Table1[[#This Row],[Max BOD]])/2</f>
        <v>29.5</v>
      </c>
      <c r="T2097">
        <v>0.3</v>
      </c>
      <c r="U2097">
        <v>8.09</v>
      </c>
      <c r="V2097">
        <f>(Table1[[#This Row],[Min Nitrate N + Nitrite N]]+Table1[[#This Row],[Max Nitrate N + Nitrite N]])/2</f>
        <v>4.1950000000000003</v>
      </c>
      <c r="W2097">
        <v>2600</v>
      </c>
      <c r="X2097">
        <v>330000</v>
      </c>
      <c r="Y2097">
        <f>(Table1[[#This Row],[Min Fecal Coliform]]+Table1[[#This Row],[Max Fecal Coliform]])/2</f>
        <v>166300</v>
      </c>
      <c r="Z2097">
        <v>24000</v>
      </c>
      <c r="AA2097">
        <v>2400000</v>
      </c>
      <c r="AB2097">
        <f>(Table1[[#This Row],[Min Total Coliform]]+Table1[[#This Row],[Max Total Coliform]])/2</f>
        <v>1212000</v>
      </c>
      <c r="AC2097">
        <f>MIN(10, (Table1[[#This Row],[Avg BOD]]/4)*10)</f>
        <v>10</v>
      </c>
      <c r="AD2097">
        <f>MIN(10, (Table1[[#This Row],[Avg Fecal Coliform]]/600)*10)</f>
        <v>10</v>
      </c>
      <c r="AE2097">
        <f>MIN(10, (Table1[[#This Row],[Avg Nitrate N + Nitrite N]]/10)*10)</f>
        <v>4.1950000000000003</v>
      </c>
      <c r="AF2097">
        <f>IF(OR(Table1[[#This Row],[Avg pH]]&lt;6.5,Table1[[#This Row],[Avg pH]]&gt;8.5),10,0)</f>
        <v>0</v>
      </c>
      <c r="AG2097">
        <f>MAX(0, 10-(2*Table1[[#This Row],[Avg Dissolved Oxygen]]))</f>
        <v>3.2</v>
      </c>
      <c r="AH2097">
        <f>(Table1[[#This Row],[Fecal Score]]*0.3) + (Table1[[#This Row],[BOD Score]]*0.25) + (Table1[[#This Row],[Nitrate Score]]*0.2) + (Table1[[#This Row],[pH Score]]*0.15) + (Table1[[#This Row],[Dissolved Oxygen Score]]*0.1)</f>
        <v>6.6590000000000007</v>
      </c>
      <c r="AI2097">
        <v>2021</v>
      </c>
    </row>
    <row r="2098" spans="1:35">
      <c r="A2098">
        <v>3583</v>
      </c>
      <c r="B2098" t="s">
        <v>116</v>
      </c>
      <c r="C2098" t="s">
        <v>1</v>
      </c>
      <c r="D2098" t="s">
        <v>113</v>
      </c>
      <c r="E2098">
        <v>21</v>
      </c>
      <c r="F2098">
        <v>25</v>
      </c>
      <c r="G2098">
        <f>(Table1[[#This Row],[Min Temperature]]+Table1[[#This Row],[Max Temperature]])/2</f>
        <v>23</v>
      </c>
      <c r="H2098">
        <v>5</v>
      </c>
      <c r="I2098">
        <v>6.8</v>
      </c>
      <c r="J2098">
        <f>(Table1[[#This Row],[Min Dissolved Oxygen]]+Table1[[#This Row],[Max Dissolved Oxygen]])/2</f>
        <v>5.9</v>
      </c>
      <c r="K2098">
        <v>7.1</v>
      </c>
      <c r="L2098">
        <v>9</v>
      </c>
      <c r="M2098">
        <f>(Table1[[#This Row],[Min pH]]+Table1[[#This Row],[Max pH]])/2</f>
        <v>8.0500000000000007</v>
      </c>
      <c r="N2098">
        <v>495</v>
      </c>
      <c r="O2098">
        <v>770</v>
      </c>
      <c r="P2098">
        <f>(Table1[[#This Row],[Min Conductivity]]+Table1[[#This Row],[Max Conductivity]])/2</f>
        <v>632.5</v>
      </c>
      <c r="Q2098">
        <v>2.7</v>
      </c>
      <c r="R2098">
        <v>4.4000000000000004</v>
      </c>
      <c r="S2098">
        <f>(Table1[[#This Row],[Min BOD]]+Table1[[#This Row],[Max BOD]])/2</f>
        <v>3.5500000000000003</v>
      </c>
      <c r="T2098">
        <v>1</v>
      </c>
      <c r="U2098">
        <v>3.1</v>
      </c>
      <c r="V2098">
        <f>(Table1[[#This Row],[Min Nitrate N + Nitrite N]]+Table1[[#This Row],[Max Nitrate N + Nitrite N]])/2</f>
        <v>2.0499999999999998</v>
      </c>
      <c r="W2098">
        <v>830</v>
      </c>
      <c r="X2098">
        <v>1400</v>
      </c>
      <c r="Y2098">
        <f>(Table1[[#This Row],[Min Fecal Coliform]]+Table1[[#This Row],[Max Fecal Coliform]])/2</f>
        <v>1115</v>
      </c>
      <c r="Z2098">
        <v>4600</v>
      </c>
      <c r="AA2098">
        <v>6300</v>
      </c>
      <c r="AB2098">
        <f>(Table1[[#This Row],[Min Total Coliform]]+Table1[[#This Row],[Max Total Coliform]])/2</f>
        <v>5450</v>
      </c>
      <c r="AC2098">
        <f>MIN(10, (Table1[[#This Row],[Avg BOD]]/4)*10)</f>
        <v>8.875</v>
      </c>
      <c r="AD2098">
        <f>MIN(10, (Table1[[#This Row],[Avg Fecal Coliform]]/600)*10)</f>
        <v>10</v>
      </c>
      <c r="AE2098">
        <f>MIN(10, (Table1[[#This Row],[Avg Nitrate N + Nitrite N]]/10)*10)</f>
        <v>2.0499999999999998</v>
      </c>
      <c r="AF2098">
        <f>IF(OR(Table1[[#This Row],[Avg pH]]&lt;6.5,Table1[[#This Row],[Avg pH]]&gt;8.5),10,0)</f>
        <v>0</v>
      </c>
      <c r="AG2098">
        <f>MAX(0, 10-(2*Table1[[#This Row],[Avg Dissolved Oxygen]]))</f>
        <v>0</v>
      </c>
      <c r="AH2098">
        <f>(Table1[[#This Row],[Fecal Score]]*0.3) + (Table1[[#This Row],[BOD Score]]*0.25) + (Table1[[#This Row],[Nitrate Score]]*0.2) + (Table1[[#This Row],[pH Score]]*0.15) + (Table1[[#This Row],[Dissolved Oxygen Score]]*0.1)</f>
        <v>5.6287500000000001</v>
      </c>
      <c r="AI2098">
        <v>2021</v>
      </c>
    </row>
    <row r="2099" spans="1:35">
      <c r="A2099">
        <v>4516</v>
      </c>
      <c r="B2099" t="s">
        <v>779</v>
      </c>
      <c r="C2099" t="s">
        <v>1</v>
      </c>
      <c r="D2099" t="s">
        <v>113</v>
      </c>
      <c r="E2099">
        <v>25</v>
      </c>
      <c r="F2099">
        <v>25</v>
      </c>
      <c r="G2099">
        <f>(Table1[[#This Row],[Min Temperature]]+Table1[[#This Row],[Max Temperature]])/2</f>
        <v>25</v>
      </c>
      <c r="H2099">
        <v>3</v>
      </c>
      <c r="I2099">
        <v>6.1</v>
      </c>
      <c r="J2099">
        <f>(Table1[[#This Row],[Min Dissolved Oxygen]]+Table1[[#This Row],[Max Dissolved Oxygen]])/2</f>
        <v>4.55</v>
      </c>
      <c r="K2099">
        <v>6.8</v>
      </c>
      <c r="L2099">
        <v>7.8</v>
      </c>
      <c r="M2099">
        <f>(Table1[[#This Row],[Min pH]]+Table1[[#This Row],[Max pH]])/2</f>
        <v>7.3</v>
      </c>
      <c r="N2099">
        <v>725</v>
      </c>
      <c r="O2099">
        <v>1299</v>
      </c>
      <c r="P2099">
        <f>(Table1[[#This Row],[Min Conductivity]]+Table1[[#This Row],[Max Conductivity]])/2</f>
        <v>1012</v>
      </c>
      <c r="Q2099">
        <v>4</v>
      </c>
      <c r="R2099">
        <v>17</v>
      </c>
      <c r="S2099">
        <f>(Table1[[#This Row],[Min BOD]]+Table1[[#This Row],[Max BOD]])/2</f>
        <v>10.5</v>
      </c>
      <c r="T2099">
        <v>0.81</v>
      </c>
      <c r="U2099">
        <v>15</v>
      </c>
      <c r="V2099">
        <f>(Table1[[#This Row],[Min Nitrate N + Nitrite N]]+Table1[[#This Row],[Max Nitrate N + Nitrite N]])/2</f>
        <v>7.9050000000000002</v>
      </c>
      <c r="W2099">
        <v>460</v>
      </c>
      <c r="X2099">
        <v>94000</v>
      </c>
      <c r="Y2099">
        <f>(Table1[[#This Row],[Min Fecal Coliform]]+Table1[[#This Row],[Max Fecal Coliform]])/2</f>
        <v>47230</v>
      </c>
      <c r="Z2099">
        <v>3500</v>
      </c>
      <c r="AA2099">
        <v>540000</v>
      </c>
      <c r="AB2099">
        <f>(Table1[[#This Row],[Min Total Coliform]]+Table1[[#This Row],[Max Total Coliform]])/2</f>
        <v>271750</v>
      </c>
      <c r="AC2099">
        <f>MIN(10, (Table1[[#This Row],[Avg BOD]]/4)*10)</f>
        <v>10</v>
      </c>
      <c r="AD2099">
        <f>MIN(10, (Table1[[#This Row],[Avg Fecal Coliform]]/600)*10)</f>
        <v>10</v>
      </c>
      <c r="AE2099">
        <f>MIN(10, (Table1[[#This Row],[Avg Nitrate N + Nitrite N]]/10)*10)</f>
        <v>7.9049999999999994</v>
      </c>
      <c r="AF2099">
        <f>IF(OR(Table1[[#This Row],[Avg pH]]&lt;6.5,Table1[[#This Row],[Avg pH]]&gt;8.5),10,0)</f>
        <v>0</v>
      </c>
      <c r="AG2099">
        <f>MAX(0, 10-(2*Table1[[#This Row],[Avg Dissolved Oxygen]]))</f>
        <v>0.90000000000000036</v>
      </c>
      <c r="AH2099">
        <f>(Table1[[#This Row],[Fecal Score]]*0.3) + (Table1[[#This Row],[BOD Score]]*0.25) + (Table1[[#This Row],[Nitrate Score]]*0.2) + (Table1[[#This Row],[pH Score]]*0.15) + (Table1[[#This Row],[Dissolved Oxygen Score]]*0.1)</f>
        <v>7.1709999999999994</v>
      </c>
      <c r="AI2099">
        <v>2021</v>
      </c>
    </row>
    <row r="2100" spans="1:35">
      <c r="A2100">
        <v>3586</v>
      </c>
      <c r="B2100" t="s">
        <v>119</v>
      </c>
      <c r="C2100" t="s">
        <v>1</v>
      </c>
      <c r="D2100" t="s">
        <v>113</v>
      </c>
      <c r="E2100">
        <v>20</v>
      </c>
      <c r="F2100">
        <v>26</v>
      </c>
      <c r="G2100">
        <f>(Table1[[#This Row],[Min Temperature]]+Table1[[#This Row],[Max Temperature]])/2</f>
        <v>23</v>
      </c>
      <c r="H2100">
        <v>4.5999999999999996</v>
      </c>
      <c r="I2100">
        <v>6</v>
      </c>
      <c r="J2100">
        <f>(Table1[[#This Row],[Min Dissolved Oxygen]]+Table1[[#This Row],[Max Dissolved Oxygen]])/2</f>
        <v>5.3</v>
      </c>
      <c r="K2100">
        <v>7.3</v>
      </c>
      <c r="L2100">
        <v>8.8000000000000007</v>
      </c>
      <c r="M2100">
        <f>(Table1[[#This Row],[Min pH]]+Table1[[#This Row],[Max pH]])/2</f>
        <v>8.0500000000000007</v>
      </c>
      <c r="N2100">
        <v>564</v>
      </c>
      <c r="O2100">
        <v>850</v>
      </c>
      <c r="P2100">
        <f>(Table1[[#This Row],[Min Conductivity]]+Table1[[#This Row],[Max Conductivity]])/2</f>
        <v>707</v>
      </c>
      <c r="Q2100">
        <v>3.5</v>
      </c>
      <c r="R2100">
        <v>5.2</v>
      </c>
      <c r="S2100">
        <f>(Table1[[#This Row],[Min BOD]]+Table1[[#This Row],[Max BOD]])/2</f>
        <v>4.3499999999999996</v>
      </c>
      <c r="T2100">
        <v>1.5</v>
      </c>
      <c r="U2100">
        <v>3.1</v>
      </c>
      <c r="V2100">
        <f>(Table1[[#This Row],[Min Nitrate N + Nitrite N]]+Table1[[#This Row],[Max Nitrate N + Nitrite N]])/2</f>
        <v>2.2999999999999998</v>
      </c>
      <c r="W2100">
        <v>780</v>
      </c>
      <c r="X2100">
        <v>1700</v>
      </c>
      <c r="Y2100">
        <f>(Table1[[#This Row],[Min Fecal Coliform]]+Table1[[#This Row],[Max Fecal Coliform]])/2</f>
        <v>1240</v>
      </c>
      <c r="Z2100">
        <v>5800</v>
      </c>
      <c r="AA2100">
        <v>8400</v>
      </c>
      <c r="AB2100">
        <f>(Table1[[#This Row],[Min Total Coliform]]+Table1[[#This Row],[Max Total Coliform]])/2</f>
        <v>7100</v>
      </c>
      <c r="AC2100">
        <f>MIN(10, (Table1[[#This Row],[Avg BOD]]/4)*10)</f>
        <v>10</v>
      </c>
      <c r="AD2100">
        <f>MIN(10, (Table1[[#This Row],[Avg Fecal Coliform]]/600)*10)</f>
        <v>10</v>
      </c>
      <c r="AE2100">
        <f>MIN(10, (Table1[[#This Row],[Avg Nitrate N + Nitrite N]]/10)*10)</f>
        <v>2.2999999999999998</v>
      </c>
      <c r="AF2100">
        <f>IF(OR(Table1[[#This Row],[Avg pH]]&lt;6.5,Table1[[#This Row],[Avg pH]]&gt;8.5),10,0)</f>
        <v>0</v>
      </c>
      <c r="AG2100">
        <f>MAX(0, 10-(2*Table1[[#This Row],[Avg Dissolved Oxygen]]))</f>
        <v>0</v>
      </c>
      <c r="AH2100">
        <f>(Table1[[#This Row],[Fecal Score]]*0.3) + (Table1[[#This Row],[BOD Score]]*0.25) + (Table1[[#This Row],[Nitrate Score]]*0.2) + (Table1[[#This Row],[pH Score]]*0.15) + (Table1[[#This Row],[Dissolved Oxygen Score]]*0.1)</f>
        <v>5.96</v>
      </c>
      <c r="AI2100">
        <v>2021</v>
      </c>
    </row>
    <row r="2101" spans="1:35">
      <c r="A2101">
        <v>4538</v>
      </c>
      <c r="B2101" t="s">
        <v>564</v>
      </c>
      <c r="C2101" t="s">
        <v>1</v>
      </c>
      <c r="D2101" t="s">
        <v>113</v>
      </c>
      <c r="E2101">
        <v>25</v>
      </c>
      <c r="F2101">
        <v>25</v>
      </c>
      <c r="G2101">
        <f>(Table1[[#This Row],[Min Temperature]]+Table1[[#This Row],[Max Temperature]])/2</f>
        <v>25</v>
      </c>
      <c r="H2101">
        <v>0.3</v>
      </c>
      <c r="I2101">
        <v>6.4</v>
      </c>
      <c r="J2101">
        <f>(Table1[[#This Row],[Min Dissolved Oxygen]]+Table1[[#This Row],[Max Dissolved Oxygen]])/2</f>
        <v>3.35</v>
      </c>
      <c r="K2101">
        <v>6.3</v>
      </c>
      <c r="L2101">
        <v>7.6</v>
      </c>
      <c r="M2101">
        <f>(Table1[[#This Row],[Min pH]]+Table1[[#This Row],[Max pH]])/2</f>
        <v>6.9499999999999993</v>
      </c>
      <c r="N2101">
        <v>385</v>
      </c>
      <c r="O2101">
        <v>4200</v>
      </c>
      <c r="P2101">
        <f>(Table1[[#This Row],[Min Conductivity]]+Table1[[#This Row],[Max Conductivity]])/2</f>
        <v>2292.5</v>
      </c>
      <c r="Q2101">
        <v>3</v>
      </c>
      <c r="R2101">
        <v>145</v>
      </c>
      <c r="S2101">
        <f>(Table1[[#This Row],[Min BOD]]+Table1[[#This Row],[Max BOD]])/2</f>
        <v>74</v>
      </c>
      <c r="T2101">
        <v>0.6</v>
      </c>
      <c r="U2101">
        <v>11</v>
      </c>
      <c r="V2101">
        <f>(Table1[[#This Row],[Min Nitrate N + Nitrite N]]+Table1[[#This Row],[Max Nitrate N + Nitrite N]])/2</f>
        <v>5.8</v>
      </c>
      <c r="W2101">
        <v>3300</v>
      </c>
      <c r="X2101">
        <v>1200000</v>
      </c>
      <c r="Y2101">
        <f>(Table1[[#This Row],[Min Fecal Coliform]]+Table1[[#This Row],[Max Fecal Coliform]])/2</f>
        <v>601650</v>
      </c>
      <c r="Z2101">
        <v>24000</v>
      </c>
      <c r="AA2101">
        <v>9200000</v>
      </c>
      <c r="AB2101">
        <f>(Table1[[#This Row],[Min Total Coliform]]+Table1[[#This Row],[Max Total Coliform]])/2</f>
        <v>4612000</v>
      </c>
      <c r="AC2101">
        <f>MIN(10, (Table1[[#This Row],[Avg BOD]]/4)*10)</f>
        <v>10</v>
      </c>
      <c r="AD2101">
        <f>MIN(10, (Table1[[#This Row],[Avg Fecal Coliform]]/600)*10)</f>
        <v>10</v>
      </c>
      <c r="AE2101">
        <f>MIN(10, (Table1[[#This Row],[Avg Nitrate N + Nitrite N]]/10)*10)</f>
        <v>5.8</v>
      </c>
      <c r="AF2101">
        <f>IF(OR(Table1[[#This Row],[Avg pH]]&lt;6.5,Table1[[#This Row],[Avg pH]]&gt;8.5),10,0)</f>
        <v>0</v>
      </c>
      <c r="AG2101">
        <f>MAX(0, 10-(2*Table1[[#This Row],[Avg Dissolved Oxygen]]))</f>
        <v>3.3</v>
      </c>
      <c r="AH2101">
        <f>(Table1[[#This Row],[Fecal Score]]*0.3) + (Table1[[#This Row],[BOD Score]]*0.25) + (Table1[[#This Row],[Nitrate Score]]*0.2) + (Table1[[#This Row],[pH Score]]*0.15) + (Table1[[#This Row],[Dissolved Oxygen Score]]*0.1)</f>
        <v>6.99</v>
      </c>
      <c r="AI2101">
        <v>2021</v>
      </c>
    </row>
    <row r="2102" spans="1:35">
      <c r="A2102">
        <v>3644</v>
      </c>
      <c r="B2102" t="s">
        <v>140</v>
      </c>
      <c r="C2102" t="s">
        <v>1</v>
      </c>
      <c r="D2102" t="s">
        <v>113</v>
      </c>
      <c r="E2102">
        <v>25</v>
      </c>
      <c r="F2102">
        <v>25</v>
      </c>
      <c r="G2102">
        <f>(Table1[[#This Row],[Min Temperature]]+Table1[[#This Row],[Max Temperature]])/2</f>
        <v>25</v>
      </c>
      <c r="H2102">
        <v>1.2</v>
      </c>
      <c r="I2102">
        <v>5.4</v>
      </c>
      <c r="J2102">
        <f>(Table1[[#This Row],[Min Dissolved Oxygen]]+Table1[[#This Row],[Max Dissolved Oxygen]])/2</f>
        <v>3.3000000000000003</v>
      </c>
      <c r="K2102">
        <v>6.8</v>
      </c>
      <c r="L2102">
        <v>8.1999999999999993</v>
      </c>
      <c r="M2102">
        <f>(Table1[[#This Row],[Min pH]]+Table1[[#This Row],[Max pH]])/2</f>
        <v>7.5</v>
      </c>
      <c r="N2102">
        <v>647</v>
      </c>
      <c r="O2102">
        <v>2009</v>
      </c>
      <c r="P2102">
        <f>(Table1[[#This Row],[Min Conductivity]]+Table1[[#This Row],[Max Conductivity]])/2</f>
        <v>1328</v>
      </c>
      <c r="Q2102">
        <v>4</v>
      </c>
      <c r="R2102">
        <v>78</v>
      </c>
      <c r="S2102">
        <f>(Table1[[#This Row],[Min BOD]]+Table1[[#This Row],[Max BOD]])/2</f>
        <v>41</v>
      </c>
      <c r="T2102">
        <v>1.1000000000000001</v>
      </c>
      <c r="U2102">
        <v>6</v>
      </c>
      <c r="V2102">
        <f>(Table1[[#This Row],[Min Nitrate N + Nitrite N]]+Table1[[#This Row],[Max Nitrate N + Nitrite N]])/2</f>
        <v>3.55</v>
      </c>
      <c r="W2102">
        <v>3300</v>
      </c>
      <c r="X2102">
        <v>63000</v>
      </c>
      <c r="Y2102">
        <f>(Table1[[#This Row],[Min Fecal Coliform]]+Table1[[#This Row],[Max Fecal Coliform]])/2</f>
        <v>33150</v>
      </c>
      <c r="Z2102">
        <v>24000</v>
      </c>
      <c r="AA2102">
        <v>540000</v>
      </c>
      <c r="AB2102">
        <f>(Table1[[#This Row],[Min Total Coliform]]+Table1[[#This Row],[Max Total Coliform]])/2</f>
        <v>282000</v>
      </c>
      <c r="AC2102">
        <f>MIN(10, (Table1[[#This Row],[Avg BOD]]/4)*10)</f>
        <v>10</v>
      </c>
      <c r="AD2102">
        <f>MIN(10, (Table1[[#This Row],[Avg Fecal Coliform]]/600)*10)</f>
        <v>10</v>
      </c>
      <c r="AE2102">
        <f>MIN(10, (Table1[[#This Row],[Avg Nitrate N + Nitrite N]]/10)*10)</f>
        <v>3.55</v>
      </c>
      <c r="AF2102">
        <f>IF(OR(Table1[[#This Row],[Avg pH]]&lt;6.5,Table1[[#This Row],[Avg pH]]&gt;8.5),10,0)</f>
        <v>0</v>
      </c>
      <c r="AG2102">
        <f>MAX(0, 10-(2*Table1[[#This Row],[Avg Dissolved Oxygen]]))</f>
        <v>3.3999999999999995</v>
      </c>
      <c r="AH2102">
        <f>(Table1[[#This Row],[Fecal Score]]*0.3) + (Table1[[#This Row],[BOD Score]]*0.25) + (Table1[[#This Row],[Nitrate Score]]*0.2) + (Table1[[#This Row],[pH Score]]*0.15) + (Table1[[#This Row],[Dissolved Oxygen Score]]*0.1)</f>
        <v>6.55</v>
      </c>
      <c r="AI2102">
        <v>2021</v>
      </c>
    </row>
    <row r="2103" spans="1:35">
      <c r="A2103">
        <v>4523</v>
      </c>
      <c r="B2103" t="s">
        <v>785</v>
      </c>
      <c r="C2103" t="s">
        <v>1</v>
      </c>
      <c r="D2103" t="s">
        <v>113</v>
      </c>
      <c r="E2103">
        <v>24</v>
      </c>
      <c r="F2103">
        <v>25</v>
      </c>
      <c r="G2103">
        <f>(Table1[[#This Row],[Min Temperature]]+Table1[[#This Row],[Max Temperature]])/2</f>
        <v>24.5</v>
      </c>
      <c r="H2103">
        <v>3.6</v>
      </c>
      <c r="I2103">
        <v>6.5</v>
      </c>
      <c r="J2103">
        <f>(Table1[[#This Row],[Min Dissolved Oxygen]]+Table1[[#This Row],[Max Dissolved Oxygen]])/2</f>
        <v>5.05</v>
      </c>
      <c r="K2103">
        <v>6.5</v>
      </c>
      <c r="L2103">
        <v>6.7</v>
      </c>
      <c r="M2103">
        <f>(Table1[[#This Row],[Min pH]]+Table1[[#This Row],[Max pH]])/2</f>
        <v>6.6</v>
      </c>
      <c r="N2103">
        <v>374</v>
      </c>
      <c r="O2103">
        <v>820</v>
      </c>
      <c r="P2103">
        <f>(Table1[[#This Row],[Min Conductivity]]+Table1[[#This Row],[Max Conductivity]])/2</f>
        <v>597</v>
      </c>
      <c r="Q2103">
        <v>3</v>
      </c>
      <c r="R2103">
        <v>10</v>
      </c>
      <c r="S2103">
        <f>(Table1[[#This Row],[Min BOD]]+Table1[[#This Row],[Max BOD]])/2</f>
        <v>6.5</v>
      </c>
      <c r="T2103">
        <v>1.2</v>
      </c>
      <c r="U2103">
        <v>3</v>
      </c>
      <c r="V2103">
        <f>(Table1[[#This Row],[Min Nitrate N + Nitrite N]]+Table1[[#This Row],[Max Nitrate N + Nitrite N]])/2</f>
        <v>2.1</v>
      </c>
      <c r="W2103">
        <v>3900</v>
      </c>
      <c r="X2103">
        <v>7000</v>
      </c>
      <c r="Y2103">
        <f>(Table1[[#This Row],[Min Fecal Coliform]]+Table1[[#This Row],[Max Fecal Coliform]])/2</f>
        <v>5450</v>
      </c>
      <c r="Z2103">
        <v>24000</v>
      </c>
      <c r="AA2103">
        <v>54000</v>
      </c>
      <c r="AB2103">
        <f>(Table1[[#This Row],[Min Total Coliform]]+Table1[[#This Row],[Max Total Coliform]])/2</f>
        <v>39000</v>
      </c>
      <c r="AC2103">
        <f>MIN(10, (Table1[[#This Row],[Avg BOD]]/4)*10)</f>
        <v>10</v>
      </c>
      <c r="AD2103">
        <f>MIN(10, (Table1[[#This Row],[Avg Fecal Coliform]]/600)*10)</f>
        <v>10</v>
      </c>
      <c r="AE2103">
        <f>MIN(10, (Table1[[#This Row],[Avg Nitrate N + Nitrite N]]/10)*10)</f>
        <v>2.1</v>
      </c>
      <c r="AF2103">
        <f>IF(OR(Table1[[#This Row],[Avg pH]]&lt;6.5,Table1[[#This Row],[Avg pH]]&gt;8.5),10,0)</f>
        <v>0</v>
      </c>
      <c r="AG2103">
        <f>MAX(0, 10-(2*Table1[[#This Row],[Avg Dissolved Oxygen]]))</f>
        <v>0</v>
      </c>
      <c r="AH2103">
        <f>(Table1[[#This Row],[Fecal Score]]*0.3) + (Table1[[#This Row],[BOD Score]]*0.25) + (Table1[[#This Row],[Nitrate Score]]*0.2) + (Table1[[#This Row],[pH Score]]*0.15) + (Table1[[#This Row],[Dissolved Oxygen Score]]*0.1)</f>
        <v>5.92</v>
      </c>
      <c r="AI2103">
        <v>2021</v>
      </c>
    </row>
    <row r="2104" spans="1:35">
      <c r="A2104">
        <v>3646</v>
      </c>
      <c r="B2104" t="s">
        <v>142</v>
      </c>
      <c r="C2104" t="s">
        <v>1</v>
      </c>
      <c r="D2104" t="s">
        <v>113</v>
      </c>
      <c r="E2104">
        <v>25</v>
      </c>
      <c r="F2104">
        <v>25</v>
      </c>
      <c r="G2104">
        <f>(Table1[[#This Row],[Min Temperature]]+Table1[[#This Row],[Max Temperature]])/2</f>
        <v>25</v>
      </c>
      <c r="H2104">
        <v>4.0999999999999996</v>
      </c>
      <c r="I2104">
        <v>6.2</v>
      </c>
      <c r="J2104">
        <f>(Table1[[#This Row],[Min Dissolved Oxygen]]+Table1[[#This Row],[Max Dissolved Oxygen]])/2</f>
        <v>5.15</v>
      </c>
      <c r="K2104">
        <v>6.9</v>
      </c>
      <c r="L2104">
        <v>8</v>
      </c>
      <c r="M2104">
        <f>(Table1[[#This Row],[Min pH]]+Table1[[#This Row],[Max pH]])/2</f>
        <v>7.45</v>
      </c>
      <c r="N2104">
        <v>543</v>
      </c>
      <c r="O2104">
        <v>1021</v>
      </c>
      <c r="P2104">
        <f>(Table1[[#This Row],[Min Conductivity]]+Table1[[#This Row],[Max Conductivity]])/2</f>
        <v>782</v>
      </c>
      <c r="Q2104">
        <v>3</v>
      </c>
      <c r="R2104">
        <v>10</v>
      </c>
      <c r="S2104">
        <f>(Table1[[#This Row],[Min BOD]]+Table1[[#This Row],[Max BOD]])/2</f>
        <v>6.5</v>
      </c>
      <c r="T2104">
        <v>0.3</v>
      </c>
      <c r="U2104">
        <v>7.75</v>
      </c>
      <c r="V2104">
        <f>(Table1[[#This Row],[Min Nitrate N + Nitrite N]]+Table1[[#This Row],[Max Nitrate N + Nitrite N]])/2</f>
        <v>4.0250000000000004</v>
      </c>
      <c r="W2104">
        <v>3300</v>
      </c>
      <c r="X2104">
        <v>130000</v>
      </c>
      <c r="Y2104">
        <f>(Table1[[#This Row],[Min Fecal Coliform]]+Table1[[#This Row],[Max Fecal Coliform]])/2</f>
        <v>66650</v>
      </c>
      <c r="Z2104">
        <v>24000</v>
      </c>
      <c r="AA2104">
        <v>920000</v>
      </c>
      <c r="AB2104">
        <f>(Table1[[#This Row],[Min Total Coliform]]+Table1[[#This Row],[Max Total Coliform]])/2</f>
        <v>472000</v>
      </c>
      <c r="AC2104">
        <f>MIN(10, (Table1[[#This Row],[Avg BOD]]/4)*10)</f>
        <v>10</v>
      </c>
      <c r="AD2104">
        <f>MIN(10, (Table1[[#This Row],[Avg Fecal Coliform]]/600)*10)</f>
        <v>10</v>
      </c>
      <c r="AE2104">
        <f>MIN(10, (Table1[[#This Row],[Avg Nitrate N + Nitrite N]]/10)*10)</f>
        <v>4.0250000000000004</v>
      </c>
      <c r="AF2104">
        <f>IF(OR(Table1[[#This Row],[Avg pH]]&lt;6.5,Table1[[#This Row],[Avg pH]]&gt;8.5),10,0)</f>
        <v>0</v>
      </c>
      <c r="AG2104">
        <f>MAX(0, 10-(2*Table1[[#This Row],[Avg Dissolved Oxygen]]))</f>
        <v>0</v>
      </c>
      <c r="AH2104">
        <f>(Table1[[#This Row],[Fecal Score]]*0.3) + (Table1[[#This Row],[BOD Score]]*0.25) + (Table1[[#This Row],[Nitrate Score]]*0.2) + (Table1[[#This Row],[pH Score]]*0.15) + (Table1[[#This Row],[Dissolved Oxygen Score]]*0.1)</f>
        <v>6.3049999999999997</v>
      </c>
      <c r="AI2104">
        <v>2021</v>
      </c>
    </row>
    <row r="2105" spans="1:35">
      <c r="A2105">
        <v>4509</v>
      </c>
      <c r="B2105" t="s">
        <v>557</v>
      </c>
      <c r="C2105" t="s">
        <v>1</v>
      </c>
      <c r="D2105" t="s">
        <v>113</v>
      </c>
      <c r="E2105">
        <v>25</v>
      </c>
      <c r="F2105">
        <v>25</v>
      </c>
      <c r="G2105">
        <f>(Table1[[#This Row],[Min Temperature]]+Table1[[#This Row],[Max Temperature]])/2</f>
        <v>25</v>
      </c>
      <c r="H2105">
        <v>1.1000000000000001</v>
      </c>
      <c r="I2105">
        <v>7.1</v>
      </c>
      <c r="J2105">
        <f>(Table1[[#This Row],[Min Dissolved Oxygen]]+Table1[[#This Row],[Max Dissolved Oxygen]])/2</f>
        <v>4.0999999999999996</v>
      </c>
      <c r="K2105">
        <v>6.5</v>
      </c>
      <c r="L2105">
        <v>7.8</v>
      </c>
      <c r="M2105">
        <f>(Table1[[#This Row],[Min pH]]+Table1[[#This Row],[Max pH]])/2</f>
        <v>7.15</v>
      </c>
      <c r="N2105">
        <v>304</v>
      </c>
      <c r="O2105">
        <v>821</v>
      </c>
      <c r="P2105">
        <f>(Table1[[#This Row],[Min Conductivity]]+Table1[[#This Row],[Max Conductivity]])/2</f>
        <v>562.5</v>
      </c>
      <c r="Q2105">
        <v>3</v>
      </c>
      <c r="R2105">
        <v>34</v>
      </c>
      <c r="S2105">
        <f>(Table1[[#This Row],[Min BOD]]+Table1[[#This Row],[Max BOD]])/2</f>
        <v>18.5</v>
      </c>
      <c r="T2105">
        <v>0.44</v>
      </c>
      <c r="U2105">
        <v>3.2</v>
      </c>
      <c r="V2105">
        <f>(Table1[[#This Row],[Min Nitrate N + Nitrite N]]+Table1[[#This Row],[Max Nitrate N + Nitrite N]])/2</f>
        <v>1.82</v>
      </c>
      <c r="W2105">
        <v>3400</v>
      </c>
      <c r="X2105">
        <v>7000000</v>
      </c>
      <c r="Y2105">
        <f>(Table1[[#This Row],[Min Fecal Coliform]]+Table1[[#This Row],[Max Fecal Coliform]])/2</f>
        <v>3501700</v>
      </c>
      <c r="Z2105">
        <v>24000</v>
      </c>
      <c r="AA2105">
        <v>92000000</v>
      </c>
      <c r="AB2105">
        <f>(Table1[[#This Row],[Min Total Coliform]]+Table1[[#This Row],[Max Total Coliform]])/2</f>
        <v>46012000</v>
      </c>
      <c r="AC2105">
        <f>MIN(10, (Table1[[#This Row],[Avg BOD]]/4)*10)</f>
        <v>10</v>
      </c>
      <c r="AD2105">
        <f>MIN(10, (Table1[[#This Row],[Avg Fecal Coliform]]/600)*10)</f>
        <v>10</v>
      </c>
      <c r="AE2105">
        <f>MIN(10, (Table1[[#This Row],[Avg Nitrate N + Nitrite N]]/10)*10)</f>
        <v>1.8199999999999998</v>
      </c>
      <c r="AF2105">
        <f>IF(OR(Table1[[#This Row],[Avg pH]]&lt;6.5,Table1[[#This Row],[Avg pH]]&gt;8.5),10,0)</f>
        <v>0</v>
      </c>
      <c r="AG2105">
        <f>MAX(0, 10-(2*Table1[[#This Row],[Avg Dissolved Oxygen]]))</f>
        <v>1.8000000000000007</v>
      </c>
      <c r="AH2105">
        <f>(Table1[[#This Row],[Fecal Score]]*0.3) + (Table1[[#This Row],[BOD Score]]*0.25) + (Table1[[#This Row],[Nitrate Score]]*0.2) + (Table1[[#This Row],[pH Score]]*0.15) + (Table1[[#This Row],[Dissolved Oxygen Score]]*0.1)</f>
        <v>6.0439999999999996</v>
      </c>
      <c r="AI2105">
        <v>2021</v>
      </c>
    </row>
    <row r="2106" spans="1:35">
      <c r="A2106">
        <v>3685</v>
      </c>
      <c r="B2106" t="s">
        <v>192</v>
      </c>
      <c r="C2106" t="s">
        <v>1</v>
      </c>
      <c r="D2106" t="s">
        <v>113</v>
      </c>
      <c r="E2106">
        <v>24</v>
      </c>
      <c r="F2106">
        <v>26</v>
      </c>
      <c r="G2106">
        <f>(Table1[[#This Row],[Min Temperature]]+Table1[[#This Row],[Max Temperature]])/2</f>
        <v>25</v>
      </c>
      <c r="H2106">
        <v>6.5</v>
      </c>
      <c r="I2106">
        <v>6.8</v>
      </c>
      <c r="J2106">
        <f>(Table1[[#This Row],[Min Dissolved Oxygen]]+Table1[[#This Row],[Max Dissolved Oxygen]])/2</f>
        <v>6.65</v>
      </c>
      <c r="K2106">
        <v>7.4</v>
      </c>
      <c r="L2106">
        <v>8</v>
      </c>
      <c r="M2106">
        <f>(Table1[[#This Row],[Min pH]]+Table1[[#This Row],[Max pH]])/2</f>
        <v>7.7</v>
      </c>
      <c r="N2106">
        <v>810</v>
      </c>
      <c r="O2106">
        <v>1070</v>
      </c>
      <c r="P2106">
        <f>(Table1[[#This Row],[Min Conductivity]]+Table1[[#This Row],[Max Conductivity]])/2</f>
        <v>940</v>
      </c>
      <c r="Q2106">
        <v>3.4</v>
      </c>
      <c r="R2106">
        <v>3.9</v>
      </c>
      <c r="S2106">
        <f>(Table1[[#This Row],[Min BOD]]+Table1[[#This Row],[Max BOD]])/2</f>
        <v>3.65</v>
      </c>
      <c r="T2106">
        <v>0.92</v>
      </c>
      <c r="U2106">
        <v>1.22</v>
      </c>
      <c r="V2106">
        <f>(Table1[[#This Row],[Min Nitrate N + Nitrite N]]+Table1[[#This Row],[Max Nitrate N + Nitrite N]])/2</f>
        <v>1.07</v>
      </c>
      <c r="W2106">
        <v>26</v>
      </c>
      <c r="X2106">
        <v>52</v>
      </c>
      <c r="Y2106">
        <f>(Table1[[#This Row],[Min Fecal Coliform]]+Table1[[#This Row],[Max Fecal Coliform]])/2</f>
        <v>39</v>
      </c>
      <c r="Z2106">
        <v>109</v>
      </c>
      <c r="AA2106">
        <v>165</v>
      </c>
      <c r="AB2106">
        <f>(Table1[[#This Row],[Min Total Coliform]]+Table1[[#This Row],[Max Total Coliform]])/2</f>
        <v>137</v>
      </c>
      <c r="AC2106">
        <f>MIN(10, (Table1[[#This Row],[Avg BOD]]/4)*10)</f>
        <v>9.125</v>
      </c>
      <c r="AD2106">
        <f>MIN(10, (Table1[[#This Row],[Avg Fecal Coliform]]/600)*10)</f>
        <v>0.65</v>
      </c>
      <c r="AE2106">
        <f>MIN(10, (Table1[[#This Row],[Avg Nitrate N + Nitrite N]]/10)*10)</f>
        <v>1.07</v>
      </c>
      <c r="AF2106">
        <f>IF(OR(Table1[[#This Row],[Avg pH]]&lt;6.5,Table1[[#This Row],[Avg pH]]&gt;8.5),10,0)</f>
        <v>0</v>
      </c>
      <c r="AG2106">
        <f>MAX(0, 10-(2*Table1[[#This Row],[Avg Dissolved Oxygen]]))</f>
        <v>0</v>
      </c>
      <c r="AH2106">
        <f>(Table1[[#This Row],[Fecal Score]]*0.3) + (Table1[[#This Row],[BOD Score]]*0.25) + (Table1[[#This Row],[Nitrate Score]]*0.2) + (Table1[[#This Row],[pH Score]]*0.15) + (Table1[[#This Row],[Dissolved Oxygen Score]]*0.1)</f>
        <v>2.6902499999999998</v>
      </c>
      <c r="AI2106">
        <v>2021</v>
      </c>
    </row>
    <row r="2107" spans="1:35">
      <c r="A2107">
        <v>4505</v>
      </c>
      <c r="B2107" t="s">
        <v>554</v>
      </c>
      <c r="C2107" t="s">
        <v>1</v>
      </c>
      <c r="D2107" t="s">
        <v>113</v>
      </c>
      <c r="E2107">
        <v>25</v>
      </c>
      <c r="F2107">
        <v>25</v>
      </c>
      <c r="G2107">
        <f>(Table1[[#This Row],[Min Temperature]]+Table1[[#This Row],[Max Temperature]])/2</f>
        <v>25</v>
      </c>
      <c r="H2107">
        <v>0.8</v>
      </c>
      <c r="I2107">
        <v>6.3</v>
      </c>
      <c r="J2107">
        <f>(Table1[[#This Row],[Min Dissolved Oxygen]]+Table1[[#This Row],[Max Dissolved Oxygen]])/2</f>
        <v>3.55</v>
      </c>
      <c r="K2107">
        <v>6.5</v>
      </c>
      <c r="L2107">
        <v>7.6</v>
      </c>
      <c r="M2107">
        <f>(Table1[[#This Row],[Min pH]]+Table1[[#This Row],[Max pH]])/2</f>
        <v>7.05</v>
      </c>
      <c r="N2107">
        <v>422</v>
      </c>
      <c r="O2107">
        <v>2120</v>
      </c>
      <c r="P2107">
        <f>(Table1[[#This Row],[Min Conductivity]]+Table1[[#This Row],[Max Conductivity]])/2</f>
        <v>1271</v>
      </c>
      <c r="Q2107">
        <v>4</v>
      </c>
      <c r="R2107">
        <v>46</v>
      </c>
      <c r="S2107">
        <f>(Table1[[#This Row],[Min BOD]]+Table1[[#This Row],[Max BOD]])/2</f>
        <v>25</v>
      </c>
      <c r="T2107">
        <v>1.22</v>
      </c>
      <c r="U2107">
        <v>7.6</v>
      </c>
      <c r="V2107">
        <f>(Table1[[#This Row],[Min Nitrate N + Nitrite N]]+Table1[[#This Row],[Max Nitrate N + Nitrite N]])/2</f>
        <v>4.41</v>
      </c>
      <c r="W2107">
        <v>4600</v>
      </c>
      <c r="X2107">
        <v>34000</v>
      </c>
      <c r="Y2107">
        <f>(Table1[[#This Row],[Min Fecal Coliform]]+Table1[[#This Row],[Max Fecal Coliform]])/2</f>
        <v>19300</v>
      </c>
      <c r="Z2107">
        <v>35000</v>
      </c>
      <c r="AA2107">
        <v>240000</v>
      </c>
      <c r="AB2107">
        <f>(Table1[[#This Row],[Min Total Coliform]]+Table1[[#This Row],[Max Total Coliform]])/2</f>
        <v>137500</v>
      </c>
      <c r="AC2107">
        <f>MIN(10, (Table1[[#This Row],[Avg BOD]]/4)*10)</f>
        <v>10</v>
      </c>
      <c r="AD2107">
        <f>MIN(10, (Table1[[#This Row],[Avg Fecal Coliform]]/600)*10)</f>
        <v>10</v>
      </c>
      <c r="AE2107">
        <f>MIN(10, (Table1[[#This Row],[Avg Nitrate N + Nitrite N]]/10)*10)</f>
        <v>4.41</v>
      </c>
      <c r="AF2107">
        <f>IF(OR(Table1[[#This Row],[Avg pH]]&lt;6.5,Table1[[#This Row],[Avg pH]]&gt;8.5),10,0)</f>
        <v>0</v>
      </c>
      <c r="AG2107">
        <f>MAX(0, 10-(2*Table1[[#This Row],[Avg Dissolved Oxygen]]))</f>
        <v>2.9000000000000004</v>
      </c>
      <c r="AH2107">
        <f>(Table1[[#This Row],[Fecal Score]]*0.3) + (Table1[[#This Row],[BOD Score]]*0.25) + (Table1[[#This Row],[Nitrate Score]]*0.2) + (Table1[[#This Row],[pH Score]]*0.15) + (Table1[[#This Row],[Dissolved Oxygen Score]]*0.1)</f>
        <v>6.6719999999999997</v>
      </c>
      <c r="AI2107">
        <v>2021</v>
      </c>
    </row>
    <row r="2108" spans="1:35">
      <c r="A2108">
        <v>3620</v>
      </c>
      <c r="B2108" t="s">
        <v>135</v>
      </c>
      <c r="C2108" t="s">
        <v>1</v>
      </c>
      <c r="D2108" t="s">
        <v>113</v>
      </c>
      <c r="E2108">
        <v>25</v>
      </c>
      <c r="F2108">
        <v>25</v>
      </c>
      <c r="G2108">
        <f>(Table1[[#This Row],[Min Temperature]]+Table1[[#This Row],[Max Temperature]])/2</f>
        <v>25</v>
      </c>
      <c r="H2108">
        <v>1.8</v>
      </c>
      <c r="I2108">
        <v>6.5</v>
      </c>
      <c r="J2108">
        <f>(Table1[[#This Row],[Min Dissolved Oxygen]]+Table1[[#This Row],[Max Dissolved Oxygen]])/2</f>
        <v>4.1500000000000004</v>
      </c>
      <c r="K2108">
        <v>6.5</v>
      </c>
      <c r="L2108">
        <v>8</v>
      </c>
      <c r="M2108">
        <f>(Table1[[#This Row],[Min pH]]+Table1[[#This Row],[Max pH]])/2</f>
        <v>7.25</v>
      </c>
      <c r="N2108">
        <v>207</v>
      </c>
      <c r="O2108">
        <v>1297</v>
      </c>
      <c r="P2108">
        <f>(Table1[[#This Row],[Min Conductivity]]+Table1[[#This Row],[Max Conductivity]])/2</f>
        <v>752</v>
      </c>
      <c r="Q2108">
        <v>5</v>
      </c>
      <c r="R2108">
        <v>38</v>
      </c>
      <c r="S2108">
        <f>(Table1[[#This Row],[Min BOD]]+Table1[[#This Row],[Max BOD]])/2</f>
        <v>21.5</v>
      </c>
      <c r="T2108">
        <v>0.3</v>
      </c>
      <c r="U2108">
        <v>7.9</v>
      </c>
      <c r="V2108">
        <f>(Table1[[#This Row],[Min Nitrate N + Nitrite N]]+Table1[[#This Row],[Max Nitrate N + Nitrite N]])/2</f>
        <v>4.1000000000000005</v>
      </c>
      <c r="W2108">
        <v>2300</v>
      </c>
      <c r="X2108">
        <v>1100000</v>
      </c>
      <c r="Y2108">
        <f>(Table1[[#This Row],[Min Fecal Coliform]]+Table1[[#This Row],[Max Fecal Coliform]])/2</f>
        <v>551150</v>
      </c>
      <c r="Z2108">
        <v>24000</v>
      </c>
      <c r="AA2108">
        <v>9200000</v>
      </c>
      <c r="AB2108">
        <f>(Table1[[#This Row],[Min Total Coliform]]+Table1[[#This Row],[Max Total Coliform]])/2</f>
        <v>4612000</v>
      </c>
      <c r="AC2108">
        <f>MIN(10, (Table1[[#This Row],[Avg BOD]]/4)*10)</f>
        <v>10</v>
      </c>
      <c r="AD2108">
        <f>MIN(10, (Table1[[#This Row],[Avg Fecal Coliform]]/600)*10)</f>
        <v>10</v>
      </c>
      <c r="AE2108">
        <f>MIN(10, (Table1[[#This Row],[Avg Nitrate N + Nitrite N]]/10)*10)</f>
        <v>4.1000000000000005</v>
      </c>
      <c r="AF2108">
        <f>IF(OR(Table1[[#This Row],[Avg pH]]&lt;6.5,Table1[[#This Row],[Avg pH]]&gt;8.5),10,0)</f>
        <v>0</v>
      </c>
      <c r="AG2108">
        <f>MAX(0, 10-(2*Table1[[#This Row],[Avg Dissolved Oxygen]]))</f>
        <v>1.6999999999999993</v>
      </c>
      <c r="AH2108">
        <f>(Table1[[#This Row],[Fecal Score]]*0.3) + (Table1[[#This Row],[BOD Score]]*0.25) + (Table1[[#This Row],[Nitrate Score]]*0.2) + (Table1[[#This Row],[pH Score]]*0.15) + (Table1[[#This Row],[Dissolved Oxygen Score]]*0.1)</f>
        <v>6.49</v>
      </c>
      <c r="AI2108">
        <v>2021</v>
      </c>
    </row>
    <row r="2109" spans="1:35">
      <c r="A2109">
        <v>4524</v>
      </c>
      <c r="B2109" t="s">
        <v>786</v>
      </c>
      <c r="C2109" t="s">
        <v>1</v>
      </c>
      <c r="D2109" t="s">
        <v>113</v>
      </c>
      <c r="E2109">
        <v>25</v>
      </c>
      <c r="F2109">
        <v>25</v>
      </c>
      <c r="G2109">
        <f>(Table1[[#This Row],[Min Temperature]]+Table1[[#This Row],[Max Temperature]])/2</f>
        <v>25</v>
      </c>
      <c r="H2109">
        <v>0.3</v>
      </c>
      <c r="I2109">
        <v>6.8</v>
      </c>
      <c r="J2109">
        <f>(Table1[[#This Row],[Min Dissolved Oxygen]]+Table1[[#This Row],[Max Dissolved Oxygen]])/2</f>
        <v>3.55</v>
      </c>
      <c r="K2109">
        <v>6.5</v>
      </c>
      <c r="L2109">
        <v>8.1999999999999993</v>
      </c>
      <c r="M2109">
        <f>(Table1[[#This Row],[Min pH]]+Table1[[#This Row],[Max pH]])/2</f>
        <v>7.35</v>
      </c>
      <c r="N2109">
        <v>346</v>
      </c>
      <c r="O2109">
        <v>741</v>
      </c>
      <c r="P2109">
        <f>(Table1[[#This Row],[Min Conductivity]]+Table1[[#This Row],[Max Conductivity]])/2</f>
        <v>543.5</v>
      </c>
      <c r="Q2109">
        <v>4</v>
      </c>
      <c r="R2109">
        <v>32</v>
      </c>
      <c r="S2109">
        <f>(Table1[[#This Row],[Min BOD]]+Table1[[#This Row],[Max BOD]])/2</f>
        <v>18</v>
      </c>
      <c r="T2109">
        <v>0.5</v>
      </c>
      <c r="U2109">
        <v>2.8</v>
      </c>
      <c r="V2109">
        <f>(Table1[[#This Row],[Min Nitrate N + Nitrite N]]+Table1[[#This Row],[Max Nitrate N + Nitrite N]])/2</f>
        <v>1.65</v>
      </c>
      <c r="W2109">
        <v>330</v>
      </c>
      <c r="X2109">
        <v>63000</v>
      </c>
      <c r="Y2109">
        <f>(Table1[[#This Row],[Min Fecal Coliform]]+Table1[[#This Row],[Max Fecal Coliform]])/2</f>
        <v>31665</v>
      </c>
      <c r="Z2109">
        <v>9200</v>
      </c>
      <c r="AA2109">
        <v>540000</v>
      </c>
      <c r="AB2109">
        <f>(Table1[[#This Row],[Min Total Coliform]]+Table1[[#This Row],[Max Total Coliform]])/2</f>
        <v>274600</v>
      </c>
      <c r="AC2109">
        <f>MIN(10, (Table1[[#This Row],[Avg BOD]]/4)*10)</f>
        <v>10</v>
      </c>
      <c r="AD2109">
        <f>MIN(10, (Table1[[#This Row],[Avg Fecal Coliform]]/600)*10)</f>
        <v>10</v>
      </c>
      <c r="AE2109">
        <f>MIN(10, (Table1[[#This Row],[Avg Nitrate N + Nitrite N]]/10)*10)</f>
        <v>1.65</v>
      </c>
      <c r="AF2109">
        <f>IF(OR(Table1[[#This Row],[Avg pH]]&lt;6.5,Table1[[#This Row],[Avg pH]]&gt;8.5),10,0)</f>
        <v>0</v>
      </c>
      <c r="AG2109">
        <f>MAX(0, 10-(2*Table1[[#This Row],[Avg Dissolved Oxygen]]))</f>
        <v>2.9000000000000004</v>
      </c>
      <c r="AH2109">
        <f>(Table1[[#This Row],[Fecal Score]]*0.3) + (Table1[[#This Row],[BOD Score]]*0.25) + (Table1[[#This Row],[Nitrate Score]]*0.2) + (Table1[[#This Row],[pH Score]]*0.15) + (Table1[[#This Row],[Dissolved Oxygen Score]]*0.1)</f>
        <v>6.12</v>
      </c>
      <c r="AI2109">
        <v>2021</v>
      </c>
    </row>
    <row r="2110" spans="1:35">
      <c r="A2110">
        <v>3624</v>
      </c>
      <c r="B2110" t="s">
        <v>437</v>
      </c>
      <c r="C2110" t="s">
        <v>1</v>
      </c>
      <c r="D2110" t="s">
        <v>113</v>
      </c>
      <c r="E2110">
        <v>25</v>
      </c>
      <c r="F2110">
        <v>25</v>
      </c>
      <c r="G2110">
        <f>(Table1[[#This Row],[Min Temperature]]+Table1[[#This Row],[Max Temperature]])/2</f>
        <v>25</v>
      </c>
      <c r="H2110">
        <v>3</v>
      </c>
      <c r="I2110">
        <v>6.3</v>
      </c>
      <c r="J2110">
        <f>(Table1[[#This Row],[Min Dissolved Oxygen]]+Table1[[#This Row],[Max Dissolved Oxygen]])/2</f>
        <v>4.6500000000000004</v>
      </c>
      <c r="K2110">
        <v>6.6</v>
      </c>
      <c r="L2110">
        <v>7.7</v>
      </c>
      <c r="M2110">
        <f>(Table1[[#This Row],[Min pH]]+Table1[[#This Row],[Max pH]])/2</f>
        <v>7.15</v>
      </c>
      <c r="N2110">
        <v>459</v>
      </c>
      <c r="O2110">
        <v>1173</v>
      </c>
      <c r="P2110">
        <f>(Table1[[#This Row],[Min Conductivity]]+Table1[[#This Row],[Max Conductivity]])/2</f>
        <v>816</v>
      </c>
      <c r="Q2110">
        <v>3</v>
      </c>
      <c r="R2110">
        <v>22</v>
      </c>
      <c r="S2110">
        <f>(Table1[[#This Row],[Min BOD]]+Table1[[#This Row],[Max BOD]])/2</f>
        <v>12.5</v>
      </c>
      <c r="T2110">
        <v>1.1000000000000001</v>
      </c>
      <c r="U2110">
        <v>2.57</v>
      </c>
      <c r="V2110">
        <f>(Table1[[#This Row],[Min Nitrate N + Nitrite N]]+Table1[[#This Row],[Max Nitrate N + Nitrite N]])/2</f>
        <v>1.835</v>
      </c>
      <c r="W2110">
        <v>3300</v>
      </c>
      <c r="X2110">
        <v>94000</v>
      </c>
      <c r="Y2110">
        <f>(Table1[[#This Row],[Min Fecal Coliform]]+Table1[[#This Row],[Max Fecal Coliform]])/2</f>
        <v>48650</v>
      </c>
      <c r="Z2110">
        <v>24000</v>
      </c>
      <c r="AA2110">
        <v>540000</v>
      </c>
      <c r="AB2110">
        <f>(Table1[[#This Row],[Min Total Coliform]]+Table1[[#This Row],[Max Total Coliform]])/2</f>
        <v>282000</v>
      </c>
      <c r="AC2110">
        <f>MIN(10, (Table1[[#This Row],[Avg BOD]]/4)*10)</f>
        <v>10</v>
      </c>
      <c r="AD2110">
        <f>MIN(10, (Table1[[#This Row],[Avg Fecal Coliform]]/600)*10)</f>
        <v>10</v>
      </c>
      <c r="AE2110">
        <f>MIN(10, (Table1[[#This Row],[Avg Nitrate N + Nitrite N]]/10)*10)</f>
        <v>1.835</v>
      </c>
      <c r="AF2110">
        <f>IF(OR(Table1[[#This Row],[Avg pH]]&lt;6.5,Table1[[#This Row],[Avg pH]]&gt;8.5),10,0)</f>
        <v>0</v>
      </c>
      <c r="AG2110">
        <f>MAX(0, 10-(2*Table1[[#This Row],[Avg Dissolved Oxygen]]))</f>
        <v>0.69999999999999929</v>
      </c>
      <c r="AH2110">
        <f>(Table1[[#This Row],[Fecal Score]]*0.3) + (Table1[[#This Row],[BOD Score]]*0.25) + (Table1[[#This Row],[Nitrate Score]]*0.2) + (Table1[[#This Row],[pH Score]]*0.15) + (Table1[[#This Row],[Dissolved Oxygen Score]]*0.1)</f>
        <v>5.9370000000000003</v>
      </c>
      <c r="AI2110">
        <v>2021</v>
      </c>
    </row>
    <row r="2111" spans="1:35">
      <c r="A2111">
        <v>3614</v>
      </c>
      <c r="B2111" t="s">
        <v>130</v>
      </c>
      <c r="C2111" t="s">
        <v>1</v>
      </c>
      <c r="D2111" t="s">
        <v>113</v>
      </c>
      <c r="E2111">
        <v>25</v>
      </c>
      <c r="F2111">
        <v>25</v>
      </c>
      <c r="G2111">
        <f>(Table1[[#This Row],[Min Temperature]]+Table1[[#This Row],[Max Temperature]])/2</f>
        <v>25</v>
      </c>
      <c r="H2111">
        <v>4.7</v>
      </c>
      <c r="I2111">
        <v>6</v>
      </c>
      <c r="J2111">
        <f>(Table1[[#This Row],[Min Dissolved Oxygen]]+Table1[[#This Row],[Max Dissolved Oxygen]])/2</f>
        <v>5.35</v>
      </c>
      <c r="K2111">
        <v>6.9</v>
      </c>
      <c r="L2111">
        <v>7.8</v>
      </c>
      <c r="M2111">
        <f>(Table1[[#This Row],[Min pH]]+Table1[[#This Row],[Max pH]])/2</f>
        <v>7.35</v>
      </c>
      <c r="N2111">
        <v>290</v>
      </c>
      <c r="O2111">
        <v>1233</v>
      </c>
      <c r="P2111">
        <f>(Table1[[#This Row],[Min Conductivity]]+Table1[[#This Row],[Max Conductivity]])/2</f>
        <v>761.5</v>
      </c>
      <c r="Q2111">
        <v>3</v>
      </c>
      <c r="R2111">
        <v>11</v>
      </c>
      <c r="S2111">
        <f>(Table1[[#This Row],[Min BOD]]+Table1[[#This Row],[Max BOD]])/2</f>
        <v>7</v>
      </c>
      <c r="T2111">
        <v>1.1000000000000001</v>
      </c>
      <c r="U2111">
        <v>3</v>
      </c>
      <c r="V2111">
        <f>(Table1[[#This Row],[Min Nitrate N + Nitrite N]]+Table1[[#This Row],[Max Nitrate N + Nitrite N]])/2</f>
        <v>2.0499999999999998</v>
      </c>
      <c r="W2111">
        <v>4000</v>
      </c>
      <c r="X2111">
        <v>9400</v>
      </c>
      <c r="Y2111">
        <f>(Table1[[#This Row],[Min Fecal Coliform]]+Table1[[#This Row],[Max Fecal Coliform]])/2</f>
        <v>6700</v>
      </c>
      <c r="Z2111">
        <v>35000</v>
      </c>
      <c r="AA2111">
        <v>54000</v>
      </c>
      <c r="AB2111">
        <f>(Table1[[#This Row],[Min Total Coliform]]+Table1[[#This Row],[Max Total Coliform]])/2</f>
        <v>44500</v>
      </c>
      <c r="AC2111">
        <f>MIN(10, (Table1[[#This Row],[Avg BOD]]/4)*10)</f>
        <v>10</v>
      </c>
      <c r="AD2111">
        <f>MIN(10, (Table1[[#This Row],[Avg Fecal Coliform]]/600)*10)</f>
        <v>10</v>
      </c>
      <c r="AE2111">
        <f>MIN(10, (Table1[[#This Row],[Avg Nitrate N + Nitrite N]]/10)*10)</f>
        <v>2.0499999999999998</v>
      </c>
      <c r="AF2111">
        <f>IF(OR(Table1[[#This Row],[Avg pH]]&lt;6.5,Table1[[#This Row],[Avg pH]]&gt;8.5),10,0)</f>
        <v>0</v>
      </c>
      <c r="AG2111">
        <f>MAX(0, 10-(2*Table1[[#This Row],[Avg Dissolved Oxygen]]))</f>
        <v>0</v>
      </c>
      <c r="AH2111">
        <f>(Table1[[#This Row],[Fecal Score]]*0.3) + (Table1[[#This Row],[BOD Score]]*0.25) + (Table1[[#This Row],[Nitrate Score]]*0.2) + (Table1[[#This Row],[pH Score]]*0.15) + (Table1[[#This Row],[Dissolved Oxygen Score]]*0.1)</f>
        <v>5.91</v>
      </c>
      <c r="AI2111">
        <v>2021</v>
      </c>
    </row>
    <row r="2112" spans="1:35">
      <c r="A2112">
        <v>4510</v>
      </c>
      <c r="B2112" t="s">
        <v>558</v>
      </c>
      <c r="C2112" t="s">
        <v>1</v>
      </c>
      <c r="D2112" t="s">
        <v>113</v>
      </c>
      <c r="E2112">
        <v>25</v>
      </c>
      <c r="F2112">
        <v>25</v>
      </c>
      <c r="G2112">
        <f>(Table1[[#This Row],[Min Temperature]]+Table1[[#This Row],[Max Temperature]])/2</f>
        <v>25</v>
      </c>
      <c r="H2112">
        <v>3.1</v>
      </c>
      <c r="I2112">
        <v>6.7</v>
      </c>
      <c r="J2112">
        <f>(Table1[[#This Row],[Min Dissolved Oxygen]]+Table1[[#This Row],[Max Dissolved Oxygen]])/2</f>
        <v>4.9000000000000004</v>
      </c>
      <c r="K2112">
        <v>6.6</v>
      </c>
      <c r="L2112">
        <v>8.5</v>
      </c>
      <c r="M2112">
        <f>(Table1[[#This Row],[Min pH]]+Table1[[#This Row],[Max pH]])/2</f>
        <v>7.55</v>
      </c>
      <c r="N2112">
        <v>413</v>
      </c>
      <c r="O2112">
        <v>1236</v>
      </c>
      <c r="P2112">
        <f>(Table1[[#This Row],[Min Conductivity]]+Table1[[#This Row],[Max Conductivity]])/2</f>
        <v>824.5</v>
      </c>
      <c r="Q2112">
        <v>4</v>
      </c>
      <c r="R2112">
        <v>23</v>
      </c>
      <c r="S2112">
        <f>(Table1[[#This Row],[Min BOD]]+Table1[[#This Row],[Max BOD]])/2</f>
        <v>13.5</v>
      </c>
      <c r="T2112">
        <v>0.47</v>
      </c>
      <c r="U2112">
        <v>4.5999999999999996</v>
      </c>
      <c r="V2112">
        <f>(Table1[[#This Row],[Min Nitrate N + Nitrite N]]+Table1[[#This Row],[Max Nitrate N + Nitrite N]])/2</f>
        <v>2.5349999999999997</v>
      </c>
      <c r="W2112">
        <v>3300</v>
      </c>
      <c r="X2112">
        <v>150000</v>
      </c>
      <c r="Y2112">
        <f>(Table1[[#This Row],[Min Fecal Coliform]]+Table1[[#This Row],[Max Fecal Coliform]])/2</f>
        <v>76650</v>
      </c>
      <c r="Z2112">
        <v>24000</v>
      </c>
      <c r="AA2112">
        <v>1600000</v>
      </c>
      <c r="AB2112">
        <f>(Table1[[#This Row],[Min Total Coliform]]+Table1[[#This Row],[Max Total Coliform]])/2</f>
        <v>812000</v>
      </c>
      <c r="AC2112">
        <f>MIN(10, (Table1[[#This Row],[Avg BOD]]/4)*10)</f>
        <v>10</v>
      </c>
      <c r="AD2112">
        <f>MIN(10, (Table1[[#This Row],[Avg Fecal Coliform]]/600)*10)</f>
        <v>10</v>
      </c>
      <c r="AE2112">
        <f>MIN(10, (Table1[[#This Row],[Avg Nitrate N + Nitrite N]]/10)*10)</f>
        <v>2.5349999999999993</v>
      </c>
      <c r="AF2112">
        <f>IF(OR(Table1[[#This Row],[Avg pH]]&lt;6.5,Table1[[#This Row],[Avg pH]]&gt;8.5),10,0)</f>
        <v>0</v>
      </c>
      <c r="AG2112">
        <f>MAX(0, 10-(2*Table1[[#This Row],[Avg Dissolved Oxygen]]))</f>
        <v>0.19999999999999929</v>
      </c>
      <c r="AH2112">
        <f>(Table1[[#This Row],[Fecal Score]]*0.3) + (Table1[[#This Row],[BOD Score]]*0.25) + (Table1[[#This Row],[Nitrate Score]]*0.2) + (Table1[[#This Row],[pH Score]]*0.15) + (Table1[[#This Row],[Dissolved Oxygen Score]]*0.1)</f>
        <v>6.0269999999999992</v>
      </c>
      <c r="AI2112">
        <v>2021</v>
      </c>
    </row>
    <row r="2113" spans="1:35">
      <c r="A2113">
        <v>4519</v>
      </c>
      <c r="B2113" t="s">
        <v>782</v>
      </c>
      <c r="C2113" t="s">
        <v>1</v>
      </c>
      <c r="D2113" t="s">
        <v>113</v>
      </c>
      <c r="E2113">
        <v>25</v>
      </c>
      <c r="F2113">
        <v>25</v>
      </c>
      <c r="G2113">
        <f>(Table1[[#This Row],[Min Temperature]]+Table1[[#This Row],[Max Temperature]])/2</f>
        <v>25</v>
      </c>
      <c r="H2113">
        <v>0.3</v>
      </c>
      <c r="I2113">
        <v>4.2</v>
      </c>
      <c r="J2113">
        <f>(Table1[[#This Row],[Min Dissolved Oxygen]]+Table1[[#This Row],[Max Dissolved Oxygen]])/2</f>
        <v>2.25</v>
      </c>
      <c r="K2113">
        <v>6.6</v>
      </c>
      <c r="L2113">
        <v>7.4</v>
      </c>
      <c r="M2113">
        <f>(Table1[[#This Row],[Min pH]]+Table1[[#This Row],[Max pH]])/2</f>
        <v>7</v>
      </c>
      <c r="N2113">
        <v>1023</v>
      </c>
      <c r="O2113">
        <v>1480</v>
      </c>
      <c r="P2113">
        <f>(Table1[[#This Row],[Min Conductivity]]+Table1[[#This Row],[Max Conductivity]])/2</f>
        <v>1251.5</v>
      </c>
      <c r="Q2113">
        <v>9</v>
      </c>
      <c r="R2113">
        <v>93</v>
      </c>
      <c r="S2113">
        <f>(Table1[[#This Row],[Min BOD]]+Table1[[#This Row],[Max BOD]])/2</f>
        <v>51</v>
      </c>
      <c r="T2113">
        <v>0.9</v>
      </c>
      <c r="U2113">
        <v>6</v>
      </c>
      <c r="V2113">
        <f>(Table1[[#This Row],[Min Nitrate N + Nitrite N]]+Table1[[#This Row],[Max Nitrate N + Nitrite N]])/2</f>
        <v>3.45</v>
      </c>
      <c r="W2113">
        <v>3300</v>
      </c>
      <c r="X2113">
        <v>1700000</v>
      </c>
      <c r="Y2113">
        <f>(Table1[[#This Row],[Min Fecal Coliform]]+Table1[[#This Row],[Max Fecal Coliform]])/2</f>
        <v>851650</v>
      </c>
      <c r="Z2113">
        <v>35000</v>
      </c>
      <c r="AA2113">
        <v>9200000</v>
      </c>
      <c r="AB2113">
        <f>(Table1[[#This Row],[Min Total Coliform]]+Table1[[#This Row],[Max Total Coliform]])/2</f>
        <v>4617500</v>
      </c>
      <c r="AC2113">
        <f>MIN(10, (Table1[[#This Row],[Avg BOD]]/4)*10)</f>
        <v>10</v>
      </c>
      <c r="AD2113">
        <f>MIN(10, (Table1[[#This Row],[Avg Fecal Coliform]]/600)*10)</f>
        <v>10</v>
      </c>
      <c r="AE2113">
        <f>MIN(10, (Table1[[#This Row],[Avg Nitrate N + Nitrite N]]/10)*10)</f>
        <v>3.45</v>
      </c>
      <c r="AF2113">
        <f>IF(OR(Table1[[#This Row],[Avg pH]]&lt;6.5,Table1[[#This Row],[Avg pH]]&gt;8.5),10,0)</f>
        <v>0</v>
      </c>
      <c r="AG2113">
        <f>MAX(0, 10-(2*Table1[[#This Row],[Avg Dissolved Oxygen]]))</f>
        <v>5.5</v>
      </c>
      <c r="AH2113">
        <f>(Table1[[#This Row],[Fecal Score]]*0.3) + (Table1[[#This Row],[BOD Score]]*0.25) + (Table1[[#This Row],[Nitrate Score]]*0.2) + (Table1[[#This Row],[pH Score]]*0.15) + (Table1[[#This Row],[Dissolved Oxygen Score]]*0.1)</f>
        <v>6.74</v>
      </c>
      <c r="AI2113">
        <v>2021</v>
      </c>
    </row>
    <row r="2114" spans="1:35">
      <c r="A2114">
        <v>4514</v>
      </c>
      <c r="B2114" t="s">
        <v>777</v>
      </c>
      <c r="C2114" t="s">
        <v>1</v>
      </c>
      <c r="D2114" t="s">
        <v>113</v>
      </c>
      <c r="E2114">
        <v>24</v>
      </c>
      <c r="F2114">
        <v>25</v>
      </c>
      <c r="G2114">
        <f>(Table1[[#This Row],[Min Temperature]]+Table1[[#This Row],[Max Temperature]])/2</f>
        <v>24.5</v>
      </c>
      <c r="H2114">
        <v>1.5</v>
      </c>
      <c r="I2114">
        <v>7</v>
      </c>
      <c r="J2114">
        <f>(Table1[[#This Row],[Min Dissolved Oxygen]]+Table1[[#This Row],[Max Dissolved Oxygen]])/2</f>
        <v>4.25</v>
      </c>
      <c r="K2114">
        <v>6.5</v>
      </c>
      <c r="L2114">
        <v>8.3000000000000007</v>
      </c>
      <c r="M2114">
        <f>(Table1[[#This Row],[Min pH]]+Table1[[#This Row],[Max pH]])/2</f>
        <v>7.4</v>
      </c>
      <c r="N2114">
        <v>552</v>
      </c>
      <c r="O2114">
        <v>1027</v>
      </c>
      <c r="P2114">
        <f>(Table1[[#This Row],[Min Conductivity]]+Table1[[#This Row],[Max Conductivity]])/2</f>
        <v>789.5</v>
      </c>
      <c r="Q2114">
        <v>4</v>
      </c>
      <c r="R2114">
        <v>35</v>
      </c>
      <c r="S2114">
        <f>(Table1[[#This Row],[Min BOD]]+Table1[[#This Row],[Max BOD]])/2</f>
        <v>19.5</v>
      </c>
      <c r="T2114">
        <v>1.4</v>
      </c>
      <c r="U2114">
        <v>10</v>
      </c>
      <c r="V2114">
        <f>(Table1[[#This Row],[Min Nitrate N + Nitrite N]]+Table1[[#This Row],[Max Nitrate N + Nitrite N]])/2</f>
        <v>5.7</v>
      </c>
      <c r="W2114">
        <v>3300</v>
      </c>
      <c r="X2114">
        <v>15000</v>
      </c>
      <c r="Y2114">
        <f>(Table1[[#This Row],[Min Fecal Coliform]]+Table1[[#This Row],[Max Fecal Coliform]])/2</f>
        <v>9150</v>
      </c>
      <c r="Z2114">
        <v>24000</v>
      </c>
      <c r="AA2114">
        <v>160000</v>
      </c>
      <c r="AB2114">
        <f>(Table1[[#This Row],[Min Total Coliform]]+Table1[[#This Row],[Max Total Coliform]])/2</f>
        <v>92000</v>
      </c>
      <c r="AC2114">
        <f>MIN(10, (Table1[[#This Row],[Avg BOD]]/4)*10)</f>
        <v>10</v>
      </c>
      <c r="AD2114">
        <f>MIN(10, (Table1[[#This Row],[Avg Fecal Coliform]]/600)*10)</f>
        <v>10</v>
      </c>
      <c r="AE2114">
        <f>MIN(10, (Table1[[#This Row],[Avg Nitrate N + Nitrite N]]/10)*10)</f>
        <v>5.7000000000000011</v>
      </c>
      <c r="AF2114">
        <f>IF(OR(Table1[[#This Row],[Avg pH]]&lt;6.5,Table1[[#This Row],[Avg pH]]&gt;8.5),10,0)</f>
        <v>0</v>
      </c>
      <c r="AG2114">
        <f>MAX(0, 10-(2*Table1[[#This Row],[Avg Dissolved Oxygen]]))</f>
        <v>1.5</v>
      </c>
      <c r="AH2114">
        <f>(Table1[[#This Row],[Fecal Score]]*0.3) + (Table1[[#This Row],[BOD Score]]*0.25) + (Table1[[#This Row],[Nitrate Score]]*0.2) + (Table1[[#This Row],[pH Score]]*0.15) + (Table1[[#This Row],[Dissolved Oxygen Score]]*0.1)</f>
        <v>6.7900000000000009</v>
      </c>
      <c r="AI2114">
        <v>2021</v>
      </c>
    </row>
    <row r="2115" spans="1:35">
      <c r="A2115">
        <v>4504</v>
      </c>
      <c r="B2115" t="s">
        <v>553</v>
      </c>
      <c r="C2115" t="s">
        <v>1</v>
      </c>
      <c r="D2115" t="s">
        <v>113</v>
      </c>
      <c r="E2115">
        <v>25</v>
      </c>
      <c r="F2115">
        <v>25</v>
      </c>
      <c r="G2115">
        <f>(Table1[[#This Row],[Min Temperature]]+Table1[[#This Row],[Max Temperature]])/2</f>
        <v>25</v>
      </c>
      <c r="H2115">
        <v>4.9000000000000004</v>
      </c>
      <c r="I2115">
        <v>7.1</v>
      </c>
      <c r="J2115">
        <f>(Table1[[#This Row],[Min Dissolved Oxygen]]+Table1[[#This Row],[Max Dissolved Oxygen]])/2</f>
        <v>6</v>
      </c>
      <c r="K2115">
        <v>6.9</v>
      </c>
      <c r="L2115">
        <v>8.1999999999999993</v>
      </c>
      <c r="M2115">
        <f>(Table1[[#This Row],[Min pH]]+Table1[[#This Row],[Max pH]])/2</f>
        <v>7.55</v>
      </c>
      <c r="N2115">
        <v>415</v>
      </c>
      <c r="O2115">
        <v>783</v>
      </c>
      <c r="P2115">
        <f>(Table1[[#This Row],[Min Conductivity]]+Table1[[#This Row],[Max Conductivity]])/2</f>
        <v>599</v>
      </c>
      <c r="Q2115">
        <v>3</v>
      </c>
      <c r="R2115">
        <v>9</v>
      </c>
      <c r="S2115">
        <f>(Table1[[#This Row],[Min BOD]]+Table1[[#This Row],[Max BOD]])/2</f>
        <v>6</v>
      </c>
      <c r="T2115">
        <v>0.3</v>
      </c>
      <c r="U2115">
        <v>5</v>
      </c>
      <c r="V2115">
        <f>(Table1[[#This Row],[Min Nitrate N + Nitrite N]]+Table1[[#This Row],[Max Nitrate N + Nitrite N]])/2</f>
        <v>2.65</v>
      </c>
      <c r="W2115">
        <v>3300</v>
      </c>
      <c r="X2115">
        <v>120000</v>
      </c>
      <c r="Y2115">
        <f>(Table1[[#This Row],[Min Fecal Coliform]]+Table1[[#This Row],[Max Fecal Coliform]])/2</f>
        <v>61650</v>
      </c>
      <c r="Z2115">
        <v>24000</v>
      </c>
      <c r="AA2115">
        <v>920000</v>
      </c>
      <c r="AB2115">
        <f>(Table1[[#This Row],[Min Total Coliform]]+Table1[[#This Row],[Max Total Coliform]])/2</f>
        <v>472000</v>
      </c>
      <c r="AC2115">
        <f>MIN(10, (Table1[[#This Row],[Avg BOD]]/4)*10)</f>
        <v>10</v>
      </c>
      <c r="AD2115">
        <f>MIN(10, (Table1[[#This Row],[Avg Fecal Coliform]]/600)*10)</f>
        <v>10</v>
      </c>
      <c r="AE2115">
        <f>MIN(10, (Table1[[#This Row],[Avg Nitrate N + Nitrite N]]/10)*10)</f>
        <v>2.6500000000000004</v>
      </c>
      <c r="AF2115">
        <f>IF(OR(Table1[[#This Row],[Avg pH]]&lt;6.5,Table1[[#This Row],[Avg pH]]&gt;8.5),10,0)</f>
        <v>0</v>
      </c>
      <c r="AG2115">
        <f>MAX(0, 10-(2*Table1[[#This Row],[Avg Dissolved Oxygen]]))</f>
        <v>0</v>
      </c>
      <c r="AH2115">
        <f>(Table1[[#This Row],[Fecal Score]]*0.3) + (Table1[[#This Row],[BOD Score]]*0.25) + (Table1[[#This Row],[Nitrate Score]]*0.2) + (Table1[[#This Row],[pH Score]]*0.15) + (Table1[[#This Row],[Dissolved Oxygen Score]]*0.1)</f>
        <v>6.03</v>
      </c>
      <c r="AI2115">
        <v>2021</v>
      </c>
    </row>
    <row r="2116" spans="1:35">
      <c r="A2116">
        <v>4525</v>
      </c>
      <c r="B2116" t="s">
        <v>787</v>
      </c>
      <c r="C2116" t="s">
        <v>1</v>
      </c>
      <c r="D2116" t="s">
        <v>113</v>
      </c>
      <c r="E2116">
        <v>25</v>
      </c>
      <c r="F2116">
        <v>25</v>
      </c>
      <c r="G2116">
        <f>(Table1[[#This Row],[Min Temperature]]+Table1[[#This Row],[Max Temperature]])/2</f>
        <v>25</v>
      </c>
      <c r="H2116">
        <v>0.3</v>
      </c>
      <c r="I2116">
        <v>5.9</v>
      </c>
      <c r="J2116">
        <f>(Table1[[#This Row],[Min Dissolved Oxygen]]+Table1[[#This Row],[Max Dissolved Oxygen]])/2</f>
        <v>3.1</v>
      </c>
      <c r="K2116">
        <v>7.1</v>
      </c>
      <c r="L2116">
        <v>8.6999999999999993</v>
      </c>
      <c r="M2116">
        <f>(Table1[[#This Row],[Min pH]]+Table1[[#This Row],[Max pH]])/2</f>
        <v>7.8999999999999995</v>
      </c>
      <c r="N2116">
        <v>512</v>
      </c>
      <c r="O2116">
        <v>3860</v>
      </c>
      <c r="P2116">
        <f>(Table1[[#This Row],[Min Conductivity]]+Table1[[#This Row],[Max Conductivity]])/2</f>
        <v>2186</v>
      </c>
      <c r="Q2116">
        <v>4</v>
      </c>
      <c r="R2116">
        <v>50</v>
      </c>
      <c r="S2116">
        <f>(Table1[[#This Row],[Min BOD]]+Table1[[#This Row],[Max BOD]])/2</f>
        <v>27</v>
      </c>
      <c r="T2116">
        <v>2.09</v>
      </c>
      <c r="U2116">
        <v>11</v>
      </c>
      <c r="V2116">
        <f>(Table1[[#This Row],[Min Nitrate N + Nitrite N]]+Table1[[#This Row],[Max Nitrate N + Nitrite N]])/2</f>
        <v>6.5449999999999999</v>
      </c>
      <c r="W2116">
        <v>3300</v>
      </c>
      <c r="X2116">
        <v>63000</v>
      </c>
      <c r="Y2116">
        <f>(Table1[[#This Row],[Min Fecal Coliform]]+Table1[[#This Row],[Max Fecal Coliform]])/2</f>
        <v>33150</v>
      </c>
      <c r="Z2116">
        <v>24000</v>
      </c>
      <c r="AA2116">
        <v>540000</v>
      </c>
      <c r="AB2116">
        <f>(Table1[[#This Row],[Min Total Coliform]]+Table1[[#This Row],[Max Total Coliform]])/2</f>
        <v>282000</v>
      </c>
      <c r="AC2116">
        <f>MIN(10, (Table1[[#This Row],[Avg BOD]]/4)*10)</f>
        <v>10</v>
      </c>
      <c r="AD2116">
        <f>MIN(10, (Table1[[#This Row],[Avg Fecal Coliform]]/600)*10)</f>
        <v>10</v>
      </c>
      <c r="AE2116">
        <f>MIN(10, (Table1[[#This Row],[Avg Nitrate N + Nitrite N]]/10)*10)</f>
        <v>6.5449999999999999</v>
      </c>
      <c r="AF2116">
        <f>IF(OR(Table1[[#This Row],[Avg pH]]&lt;6.5,Table1[[#This Row],[Avg pH]]&gt;8.5),10,0)</f>
        <v>0</v>
      </c>
      <c r="AG2116">
        <f>MAX(0, 10-(2*Table1[[#This Row],[Avg Dissolved Oxygen]]))</f>
        <v>3.8</v>
      </c>
      <c r="AH2116">
        <f>(Table1[[#This Row],[Fecal Score]]*0.3) + (Table1[[#This Row],[BOD Score]]*0.25) + (Table1[[#This Row],[Nitrate Score]]*0.2) + (Table1[[#This Row],[pH Score]]*0.15) + (Table1[[#This Row],[Dissolved Oxygen Score]]*0.1)</f>
        <v>7.1890000000000001</v>
      </c>
      <c r="AI2116">
        <v>2021</v>
      </c>
    </row>
    <row r="2117" spans="1:35">
      <c r="A2117">
        <v>3587</v>
      </c>
      <c r="B2117" t="s">
        <v>120</v>
      </c>
      <c r="C2117" t="s">
        <v>1</v>
      </c>
      <c r="D2117" t="s">
        <v>113</v>
      </c>
      <c r="E2117">
        <v>20</v>
      </c>
      <c r="F2117">
        <v>34</v>
      </c>
      <c r="G2117">
        <f>(Table1[[#This Row],[Min Temperature]]+Table1[[#This Row],[Max Temperature]])/2</f>
        <v>27</v>
      </c>
      <c r="H2117">
        <v>4.3</v>
      </c>
      <c r="I2117">
        <v>6.6</v>
      </c>
      <c r="J2117">
        <f>(Table1[[#This Row],[Min Dissolved Oxygen]]+Table1[[#This Row],[Max Dissolved Oxygen]])/2</f>
        <v>5.4499999999999993</v>
      </c>
      <c r="K2117">
        <v>6.9</v>
      </c>
      <c r="L2117">
        <v>8.9</v>
      </c>
      <c r="M2117">
        <f>(Table1[[#This Row],[Min pH]]+Table1[[#This Row],[Max pH]])/2</f>
        <v>7.9</v>
      </c>
      <c r="N2117">
        <v>583</v>
      </c>
      <c r="O2117">
        <v>1028</v>
      </c>
      <c r="P2117">
        <f>(Table1[[#This Row],[Min Conductivity]]+Table1[[#This Row],[Max Conductivity]])/2</f>
        <v>805.5</v>
      </c>
      <c r="Q2117">
        <v>3</v>
      </c>
      <c r="R2117">
        <v>6</v>
      </c>
      <c r="S2117">
        <f>(Table1[[#This Row],[Min BOD]]+Table1[[#This Row],[Max BOD]])/2</f>
        <v>4.5</v>
      </c>
      <c r="T2117">
        <v>1.8</v>
      </c>
      <c r="U2117">
        <v>3.6</v>
      </c>
      <c r="V2117">
        <f>(Table1[[#This Row],[Min Nitrate N + Nitrite N]]+Table1[[#This Row],[Max Nitrate N + Nitrite N]])/2</f>
        <v>2.7</v>
      </c>
      <c r="W2117">
        <v>700</v>
      </c>
      <c r="X2117">
        <v>2200</v>
      </c>
      <c r="Y2117">
        <f>(Table1[[#This Row],[Min Fecal Coliform]]+Table1[[#This Row],[Max Fecal Coliform]])/2</f>
        <v>1450</v>
      </c>
      <c r="Z2117">
        <v>4700</v>
      </c>
      <c r="AA2117">
        <v>7000</v>
      </c>
      <c r="AB2117">
        <f>(Table1[[#This Row],[Min Total Coliform]]+Table1[[#This Row],[Max Total Coliform]])/2</f>
        <v>5850</v>
      </c>
      <c r="AC2117">
        <f>MIN(10, (Table1[[#This Row],[Avg BOD]]/4)*10)</f>
        <v>10</v>
      </c>
      <c r="AD2117">
        <f>MIN(10, (Table1[[#This Row],[Avg Fecal Coliform]]/600)*10)</f>
        <v>10</v>
      </c>
      <c r="AE2117">
        <f>MIN(10, (Table1[[#This Row],[Avg Nitrate N + Nitrite N]]/10)*10)</f>
        <v>2.7</v>
      </c>
      <c r="AF2117">
        <f>IF(OR(Table1[[#This Row],[Avg pH]]&lt;6.5,Table1[[#This Row],[Avg pH]]&gt;8.5),10,0)</f>
        <v>0</v>
      </c>
      <c r="AG2117">
        <f>MAX(0, 10-(2*Table1[[#This Row],[Avg Dissolved Oxygen]]))</f>
        <v>0</v>
      </c>
      <c r="AH2117">
        <f>(Table1[[#This Row],[Fecal Score]]*0.3) + (Table1[[#This Row],[BOD Score]]*0.25) + (Table1[[#This Row],[Nitrate Score]]*0.2) + (Table1[[#This Row],[pH Score]]*0.15) + (Table1[[#This Row],[Dissolved Oxygen Score]]*0.1)</f>
        <v>6.04</v>
      </c>
      <c r="AI2117">
        <v>2021</v>
      </c>
    </row>
    <row r="2118" spans="1:35">
      <c r="A2118">
        <v>4508</v>
      </c>
      <c r="B2118" t="s">
        <v>556</v>
      </c>
      <c r="C2118" t="s">
        <v>1</v>
      </c>
      <c r="D2118" t="s">
        <v>113</v>
      </c>
      <c r="E2118">
        <v>25</v>
      </c>
      <c r="F2118">
        <v>25</v>
      </c>
      <c r="G2118">
        <f>(Table1[[#This Row],[Min Temperature]]+Table1[[#This Row],[Max Temperature]])/2</f>
        <v>25</v>
      </c>
      <c r="H2118">
        <v>0.3</v>
      </c>
      <c r="I2118">
        <v>5.2</v>
      </c>
      <c r="J2118">
        <f>(Table1[[#This Row],[Min Dissolved Oxygen]]+Table1[[#This Row],[Max Dissolved Oxygen]])/2</f>
        <v>2.75</v>
      </c>
      <c r="K2118">
        <v>6.5</v>
      </c>
      <c r="L2118">
        <v>7.2</v>
      </c>
      <c r="M2118">
        <f>(Table1[[#This Row],[Min pH]]+Table1[[#This Row],[Max pH]])/2</f>
        <v>6.85</v>
      </c>
      <c r="N2118">
        <v>886</v>
      </c>
      <c r="O2118">
        <v>1374</v>
      </c>
      <c r="P2118">
        <f>(Table1[[#This Row],[Min Conductivity]]+Table1[[#This Row],[Max Conductivity]])/2</f>
        <v>1130</v>
      </c>
      <c r="Q2118">
        <v>5</v>
      </c>
      <c r="R2118">
        <v>47</v>
      </c>
      <c r="S2118">
        <f>(Table1[[#This Row],[Min BOD]]+Table1[[#This Row],[Max BOD]])/2</f>
        <v>26</v>
      </c>
      <c r="T2118">
        <v>0.3</v>
      </c>
      <c r="U2118">
        <v>5.9</v>
      </c>
      <c r="V2118">
        <f>(Table1[[#This Row],[Min Nitrate N + Nitrite N]]+Table1[[#This Row],[Max Nitrate N + Nitrite N]])/2</f>
        <v>3.1</v>
      </c>
      <c r="W2118">
        <v>4800</v>
      </c>
      <c r="X2118">
        <v>790000</v>
      </c>
      <c r="Y2118">
        <f>(Table1[[#This Row],[Min Fecal Coliform]]+Table1[[#This Row],[Max Fecal Coliform]])/2</f>
        <v>397400</v>
      </c>
      <c r="Z2118">
        <v>35000</v>
      </c>
      <c r="AA2118">
        <v>5400000</v>
      </c>
      <c r="AB2118">
        <f>(Table1[[#This Row],[Min Total Coliform]]+Table1[[#This Row],[Max Total Coliform]])/2</f>
        <v>2717500</v>
      </c>
      <c r="AC2118">
        <f>MIN(10, (Table1[[#This Row],[Avg BOD]]/4)*10)</f>
        <v>10</v>
      </c>
      <c r="AD2118">
        <f>MIN(10, (Table1[[#This Row],[Avg Fecal Coliform]]/600)*10)</f>
        <v>10</v>
      </c>
      <c r="AE2118">
        <f>MIN(10, (Table1[[#This Row],[Avg Nitrate N + Nitrite N]]/10)*10)</f>
        <v>3.1</v>
      </c>
      <c r="AF2118">
        <f>IF(OR(Table1[[#This Row],[Avg pH]]&lt;6.5,Table1[[#This Row],[Avg pH]]&gt;8.5),10,0)</f>
        <v>0</v>
      </c>
      <c r="AG2118">
        <f>MAX(0, 10-(2*Table1[[#This Row],[Avg Dissolved Oxygen]]))</f>
        <v>4.5</v>
      </c>
      <c r="AH2118">
        <f>(Table1[[#This Row],[Fecal Score]]*0.3) + (Table1[[#This Row],[BOD Score]]*0.25) + (Table1[[#This Row],[Nitrate Score]]*0.2) + (Table1[[#This Row],[pH Score]]*0.15) + (Table1[[#This Row],[Dissolved Oxygen Score]]*0.1)</f>
        <v>6.57</v>
      </c>
      <c r="AI2118">
        <v>2021</v>
      </c>
    </row>
    <row r="2119" spans="1:35">
      <c r="A2119">
        <v>3618</v>
      </c>
      <c r="B2119" t="s">
        <v>134</v>
      </c>
      <c r="C2119" t="s">
        <v>1</v>
      </c>
      <c r="D2119" t="s">
        <v>113</v>
      </c>
      <c r="E2119">
        <v>25</v>
      </c>
      <c r="F2119">
        <v>25</v>
      </c>
      <c r="G2119">
        <f>(Table1[[#This Row],[Min Temperature]]+Table1[[#This Row],[Max Temperature]])/2</f>
        <v>25</v>
      </c>
      <c r="H2119">
        <v>1.1000000000000001</v>
      </c>
      <c r="I2119">
        <v>7</v>
      </c>
      <c r="J2119">
        <f>(Table1[[#This Row],[Min Dissolved Oxygen]]+Table1[[#This Row],[Max Dissolved Oxygen]])/2</f>
        <v>4.05</v>
      </c>
      <c r="K2119">
        <v>6.5</v>
      </c>
      <c r="L2119">
        <v>7.6</v>
      </c>
      <c r="M2119">
        <f>(Table1[[#This Row],[Min pH]]+Table1[[#This Row],[Max pH]])/2</f>
        <v>7.05</v>
      </c>
      <c r="N2119">
        <v>562</v>
      </c>
      <c r="O2119">
        <v>1367</v>
      </c>
      <c r="P2119">
        <f>(Table1[[#This Row],[Min Conductivity]]+Table1[[#This Row],[Max Conductivity]])/2</f>
        <v>964.5</v>
      </c>
      <c r="Q2119">
        <v>4</v>
      </c>
      <c r="R2119">
        <v>36</v>
      </c>
      <c r="S2119">
        <f>(Table1[[#This Row],[Min BOD]]+Table1[[#This Row],[Max BOD]])/2</f>
        <v>20</v>
      </c>
      <c r="T2119">
        <v>0.5</v>
      </c>
      <c r="U2119">
        <v>6</v>
      </c>
      <c r="V2119">
        <f>(Table1[[#This Row],[Min Nitrate N + Nitrite N]]+Table1[[#This Row],[Max Nitrate N + Nitrite N]])/2</f>
        <v>3.25</v>
      </c>
      <c r="W2119">
        <v>4300</v>
      </c>
      <c r="X2119">
        <v>130000</v>
      </c>
      <c r="Y2119">
        <f>(Table1[[#This Row],[Min Fecal Coliform]]+Table1[[#This Row],[Max Fecal Coliform]])/2</f>
        <v>67150</v>
      </c>
      <c r="Z2119">
        <v>35000</v>
      </c>
      <c r="AA2119">
        <v>1600000</v>
      </c>
      <c r="AB2119">
        <f>(Table1[[#This Row],[Min Total Coliform]]+Table1[[#This Row],[Max Total Coliform]])/2</f>
        <v>817500</v>
      </c>
      <c r="AC2119">
        <f>MIN(10, (Table1[[#This Row],[Avg BOD]]/4)*10)</f>
        <v>10</v>
      </c>
      <c r="AD2119">
        <f>MIN(10, (Table1[[#This Row],[Avg Fecal Coliform]]/600)*10)</f>
        <v>10</v>
      </c>
      <c r="AE2119">
        <f>MIN(10, (Table1[[#This Row],[Avg Nitrate N + Nitrite N]]/10)*10)</f>
        <v>3.25</v>
      </c>
      <c r="AF2119">
        <f>IF(OR(Table1[[#This Row],[Avg pH]]&lt;6.5,Table1[[#This Row],[Avg pH]]&gt;8.5),10,0)</f>
        <v>0</v>
      </c>
      <c r="AG2119">
        <f>MAX(0, 10-(2*Table1[[#This Row],[Avg Dissolved Oxygen]]))</f>
        <v>1.9000000000000004</v>
      </c>
      <c r="AH2119">
        <f>(Table1[[#This Row],[Fecal Score]]*0.3) + (Table1[[#This Row],[BOD Score]]*0.25) + (Table1[[#This Row],[Nitrate Score]]*0.2) + (Table1[[#This Row],[pH Score]]*0.15) + (Table1[[#This Row],[Dissolved Oxygen Score]]*0.1)</f>
        <v>6.3400000000000007</v>
      </c>
      <c r="AI2119">
        <v>2021</v>
      </c>
    </row>
    <row r="2120" spans="1:35">
      <c r="A2120">
        <v>3622</v>
      </c>
      <c r="B2120" t="s">
        <v>137</v>
      </c>
      <c r="C2120" t="s">
        <v>1</v>
      </c>
      <c r="D2120" t="s">
        <v>113</v>
      </c>
      <c r="E2120">
        <v>25</v>
      </c>
      <c r="F2120">
        <v>25</v>
      </c>
      <c r="G2120">
        <f>(Table1[[#This Row],[Min Temperature]]+Table1[[#This Row],[Max Temperature]])/2</f>
        <v>25</v>
      </c>
      <c r="H2120">
        <v>2.8</v>
      </c>
      <c r="I2120">
        <v>6.9</v>
      </c>
      <c r="J2120">
        <f>(Table1[[#This Row],[Min Dissolved Oxygen]]+Table1[[#This Row],[Max Dissolved Oxygen]])/2</f>
        <v>4.8499999999999996</v>
      </c>
      <c r="K2120">
        <v>6.6</v>
      </c>
      <c r="L2120">
        <v>7.6</v>
      </c>
      <c r="M2120">
        <f>(Table1[[#This Row],[Min pH]]+Table1[[#This Row],[Max pH]])/2</f>
        <v>7.1</v>
      </c>
      <c r="N2120">
        <v>216</v>
      </c>
      <c r="O2120">
        <v>1323</v>
      </c>
      <c r="P2120">
        <f>(Table1[[#This Row],[Min Conductivity]]+Table1[[#This Row],[Max Conductivity]])/2</f>
        <v>769.5</v>
      </c>
      <c r="Q2120">
        <v>3.4</v>
      </c>
      <c r="R2120">
        <v>21</v>
      </c>
      <c r="S2120">
        <f>(Table1[[#This Row],[Min BOD]]+Table1[[#This Row],[Max BOD]])/2</f>
        <v>12.2</v>
      </c>
      <c r="T2120">
        <v>0.5</v>
      </c>
      <c r="U2120">
        <v>3.4</v>
      </c>
      <c r="V2120">
        <f>(Table1[[#This Row],[Min Nitrate N + Nitrite N]]+Table1[[#This Row],[Max Nitrate N + Nitrite N]])/2</f>
        <v>1.95</v>
      </c>
      <c r="W2120">
        <v>2300</v>
      </c>
      <c r="X2120">
        <v>140000</v>
      </c>
      <c r="Y2120">
        <f>(Table1[[#This Row],[Min Fecal Coliform]]+Table1[[#This Row],[Max Fecal Coliform]])/2</f>
        <v>71150</v>
      </c>
      <c r="Z2120">
        <v>24000</v>
      </c>
      <c r="AA2120">
        <v>920000</v>
      </c>
      <c r="AB2120">
        <f>(Table1[[#This Row],[Min Total Coliform]]+Table1[[#This Row],[Max Total Coliform]])/2</f>
        <v>472000</v>
      </c>
      <c r="AC2120">
        <f>MIN(10, (Table1[[#This Row],[Avg BOD]]/4)*10)</f>
        <v>10</v>
      </c>
      <c r="AD2120">
        <f>MIN(10, (Table1[[#This Row],[Avg Fecal Coliform]]/600)*10)</f>
        <v>10</v>
      </c>
      <c r="AE2120">
        <f>MIN(10, (Table1[[#This Row],[Avg Nitrate N + Nitrite N]]/10)*10)</f>
        <v>1.9500000000000002</v>
      </c>
      <c r="AF2120">
        <f>IF(OR(Table1[[#This Row],[Avg pH]]&lt;6.5,Table1[[#This Row],[Avg pH]]&gt;8.5),10,0)</f>
        <v>0</v>
      </c>
      <c r="AG2120">
        <f>MAX(0, 10-(2*Table1[[#This Row],[Avg Dissolved Oxygen]]))</f>
        <v>0.30000000000000071</v>
      </c>
      <c r="AH2120">
        <f>(Table1[[#This Row],[Fecal Score]]*0.3) + (Table1[[#This Row],[BOD Score]]*0.25) + (Table1[[#This Row],[Nitrate Score]]*0.2) + (Table1[[#This Row],[pH Score]]*0.15) + (Table1[[#This Row],[Dissolved Oxygen Score]]*0.1)</f>
        <v>5.92</v>
      </c>
      <c r="AI2120">
        <v>2021</v>
      </c>
    </row>
    <row r="2121" spans="1:35">
      <c r="A2121">
        <v>4534</v>
      </c>
      <c r="B2121" t="s">
        <v>560</v>
      </c>
      <c r="C2121" t="s">
        <v>1</v>
      </c>
      <c r="D2121" t="s">
        <v>113</v>
      </c>
      <c r="E2121">
        <v>25</v>
      </c>
      <c r="F2121">
        <v>25.1</v>
      </c>
      <c r="G2121">
        <f>(Table1[[#This Row],[Min Temperature]]+Table1[[#This Row],[Max Temperature]])/2</f>
        <v>25.05</v>
      </c>
      <c r="H2121">
        <v>4.2</v>
      </c>
      <c r="I2121">
        <v>7.2</v>
      </c>
      <c r="J2121">
        <f>(Table1[[#This Row],[Min Dissolved Oxygen]]+Table1[[#This Row],[Max Dissolved Oxygen]])/2</f>
        <v>5.7</v>
      </c>
      <c r="K2121">
        <v>7</v>
      </c>
      <c r="L2121">
        <v>7.7</v>
      </c>
      <c r="M2121">
        <f>(Table1[[#This Row],[Min pH]]+Table1[[#This Row],[Max pH]])/2</f>
        <v>7.35</v>
      </c>
      <c r="N2121">
        <v>239</v>
      </c>
      <c r="O2121">
        <v>532</v>
      </c>
      <c r="P2121">
        <f>(Table1[[#This Row],[Min Conductivity]]+Table1[[#This Row],[Max Conductivity]])/2</f>
        <v>385.5</v>
      </c>
      <c r="Q2121">
        <v>2</v>
      </c>
      <c r="R2121">
        <v>6</v>
      </c>
      <c r="S2121">
        <f>(Table1[[#This Row],[Min BOD]]+Table1[[#This Row],[Max BOD]])/2</f>
        <v>4</v>
      </c>
      <c r="T2121">
        <v>0.6</v>
      </c>
      <c r="U2121">
        <v>2.1</v>
      </c>
      <c r="V2121">
        <f>(Table1[[#This Row],[Min Nitrate N + Nitrite N]]+Table1[[#This Row],[Max Nitrate N + Nitrite N]])/2</f>
        <v>1.35</v>
      </c>
      <c r="W2121">
        <v>2300</v>
      </c>
      <c r="X2121">
        <v>110000</v>
      </c>
      <c r="Y2121">
        <f>(Table1[[#This Row],[Min Fecal Coliform]]+Table1[[#This Row],[Max Fecal Coliform]])/2</f>
        <v>56150</v>
      </c>
      <c r="Z2121">
        <v>24000</v>
      </c>
      <c r="AA2121">
        <v>920000</v>
      </c>
      <c r="AB2121">
        <f>(Table1[[#This Row],[Min Total Coliform]]+Table1[[#This Row],[Max Total Coliform]])/2</f>
        <v>472000</v>
      </c>
      <c r="AC2121">
        <f>MIN(10, (Table1[[#This Row],[Avg BOD]]/4)*10)</f>
        <v>10</v>
      </c>
      <c r="AD2121">
        <f>MIN(10, (Table1[[#This Row],[Avg Fecal Coliform]]/600)*10)</f>
        <v>10</v>
      </c>
      <c r="AE2121">
        <f>MIN(10, (Table1[[#This Row],[Avg Nitrate N + Nitrite N]]/10)*10)</f>
        <v>1.35</v>
      </c>
      <c r="AF2121">
        <f>IF(OR(Table1[[#This Row],[Avg pH]]&lt;6.5,Table1[[#This Row],[Avg pH]]&gt;8.5),10,0)</f>
        <v>0</v>
      </c>
      <c r="AG2121">
        <f>MAX(0, 10-(2*Table1[[#This Row],[Avg Dissolved Oxygen]]))</f>
        <v>0</v>
      </c>
      <c r="AH2121">
        <f>(Table1[[#This Row],[Fecal Score]]*0.3) + (Table1[[#This Row],[BOD Score]]*0.25) + (Table1[[#This Row],[Nitrate Score]]*0.2) + (Table1[[#This Row],[pH Score]]*0.15) + (Table1[[#This Row],[Dissolved Oxygen Score]]*0.1)</f>
        <v>5.77</v>
      </c>
      <c r="AI2121">
        <v>2021</v>
      </c>
    </row>
    <row r="2122" spans="1:35">
      <c r="A2122">
        <v>4547</v>
      </c>
      <c r="B2122" t="s">
        <v>570</v>
      </c>
      <c r="C2122" t="s">
        <v>1</v>
      </c>
      <c r="D2122" t="s">
        <v>113</v>
      </c>
      <c r="E2122">
        <v>25</v>
      </c>
      <c r="F2122">
        <v>25</v>
      </c>
      <c r="G2122">
        <f>(Table1[[#This Row],[Min Temperature]]+Table1[[#This Row],[Max Temperature]])/2</f>
        <v>25</v>
      </c>
      <c r="H2122">
        <v>4.2</v>
      </c>
      <c r="I2122">
        <v>6.8</v>
      </c>
      <c r="J2122">
        <f>(Table1[[#This Row],[Min Dissolved Oxygen]]+Table1[[#This Row],[Max Dissolved Oxygen]])/2</f>
        <v>5.5</v>
      </c>
      <c r="K2122">
        <v>6.5</v>
      </c>
      <c r="L2122">
        <v>8.5</v>
      </c>
      <c r="M2122">
        <f>(Table1[[#This Row],[Min pH]]+Table1[[#This Row],[Max pH]])/2</f>
        <v>7.5</v>
      </c>
      <c r="N2122">
        <v>444</v>
      </c>
      <c r="O2122">
        <v>1320</v>
      </c>
      <c r="P2122">
        <f>(Table1[[#This Row],[Min Conductivity]]+Table1[[#This Row],[Max Conductivity]])/2</f>
        <v>882</v>
      </c>
      <c r="Q2122">
        <v>3</v>
      </c>
      <c r="R2122">
        <v>9</v>
      </c>
      <c r="S2122">
        <f>(Table1[[#This Row],[Min BOD]]+Table1[[#This Row],[Max BOD]])/2</f>
        <v>6</v>
      </c>
      <c r="T2122">
        <v>0.5</v>
      </c>
      <c r="U2122">
        <v>3</v>
      </c>
      <c r="V2122">
        <f>(Table1[[#This Row],[Min Nitrate N + Nitrite N]]+Table1[[#This Row],[Max Nitrate N + Nitrite N]])/2</f>
        <v>1.75</v>
      </c>
      <c r="W2122">
        <v>2300</v>
      </c>
      <c r="X2122">
        <v>120000</v>
      </c>
      <c r="Y2122">
        <f>(Table1[[#This Row],[Min Fecal Coliform]]+Table1[[#This Row],[Max Fecal Coliform]])/2</f>
        <v>61150</v>
      </c>
      <c r="Z2122">
        <v>24000</v>
      </c>
      <c r="AA2122">
        <v>1600000</v>
      </c>
      <c r="AB2122">
        <f>(Table1[[#This Row],[Min Total Coliform]]+Table1[[#This Row],[Max Total Coliform]])/2</f>
        <v>812000</v>
      </c>
      <c r="AC2122">
        <f>MIN(10, (Table1[[#This Row],[Avg BOD]]/4)*10)</f>
        <v>10</v>
      </c>
      <c r="AD2122">
        <f>MIN(10, (Table1[[#This Row],[Avg Fecal Coliform]]/600)*10)</f>
        <v>10</v>
      </c>
      <c r="AE2122">
        <f>MIN(10, (Table1[[#This Row],[Avg Nitrate N + Nitrite N]]/10)*10)</f>
        <v>1.75</v>
      </c>
      <c r="AF2122">
        <f>IF(OR(Table1[[#This Row],[Avg pH]]&lt;6.5,Table1[[#This Row],[Avg pH]]&gt;8.5),10,0)</f>
        <v>0</v>
      </c>
      <c r="AG2122">
        <f>MAX(0, 10-(2*Table1[[#This Row],[Avg Dissolved Oxygen]]))</f>
        <v>0</v>
      </c>
      <c r="AH2122">
        <f>(Table1[[#This Row],[Fecal Score]]*0.3) + (Table1[[#This Row],[BOD Score]]*0.25) + (Table1[[#This Row],[Nitrate Score]]*0.2) + (Table1[[#This Row],[pH Score]]*0.15) + (Table1[[#This Row],[Dissolved Oxygen Score]]*0.1)</f>
        <v>5.85</v>
      </c>
      <c r="AI2122">
        <v>2021</v>
      </c>
    </row>
    <row r="2123" spans="1:35">
      <c r="A2123">
        <v>3610</v>
      </c>
      <c r="B2123" t="s">
        <v>126</v>
      </c>
      <c r="C2123" t="s">
        <v>1</v>
      </c>
      <c r="D2123" t="s">
        <v>113</v>
      </c>
      <c r="E2123">
        <v>25</v>
      </c>
      <c r="F2123">
        <v>25</v>
      </c>
      <c r="G2123">
        <f>(Table1[[#This Row],[Min Temperature]]+Table1[[#This Row],[Max Temperature]])/2</f>
        <v>25</v>
      </c>
      <c r="H2123">
        <v>0.3</v>
      </c>
      <c r="I2123">
        <v>4.8</v>
      </c>
      <c r="J2123">
        <f>(Table1[[#This Row],[Min Dissolved Oxygen]]+Table1[[#This Row],[Max Dissolved Oxygen]])/2</f>
        <v>2.5499999999999998</v>
      </c>
      <c r="K2123">
        <v>6.7</v>
      </c>
      <c r="L2123">
        <v>8.1</v>
      </c>
      <c r="M2123">
        <f>(Table1[[#This Row],[Min pH]]+Table1[[#This Row],[Max pH]])/2</f>
        <v>7.4</v>
      </c>
      <c r="N2123">
        <v>1109</v>
      </c>
      <c r="O2123">
        <v>1593</v>
      </c>
      <c r="P2123">
        <f>(Table1[[#This Row],[Min Conductivity]]+Table1[[#This Row],[Max Conductivity]])/2</f>
        <v>1351</v>
      </c>
      <c r="Q2123">
        <v>7</v>
      </c>
      <c r="R2123">
        <v>81</v>
      </c>
      <c r="S2123">
        <f>(Table1[[#This Row],[Min BOD]]+Table1[[#This Row],[Max BOD]])/2</f>
        <v>44</v>
      </c>
      <c r="T2123">
        <v>0.4</v>
      </c>
      <c r="U2123">
        <v>3</v>
      </c>
      <c r="V2123">
        <f>(Table1[[#This Row],[Min Nitrate N + Nitrite N]]+Table1[[#This Row],[Max Nitrate N + Nitrite N]])/2</f>
        <v>1.7</v>
      </c>
      <c r="W2123">
        <v>9400</v>
      </c>
      <c r="X2123">
        <v>13000</v>
      </c>
      <c r="Y2123">
        <f>(Table1[[#This Row],[Min Fecal Coliform]]+Table1[[#This Row],[Max Fecal Coliform]])/2</f>
        <v>11200</v>
      </c>
      <c r="Z2123">
        <v>54000</v>
      </c>
      <c r="AA2123">
        <v>160000</v>
      </c>
      <c r="AB2123">
        <f>(Table1[[#This Row],[Min Total Coliform]]+Table1[[#This Row],[Max Total Coliform]])/2</f>
        <v>107000</v>
      </c>
      <c r="AC2123">
        <f>MIN(10, (Table1[[#This Row],[Avg BOD]]/4)*10)</f>
        <v>10</v>
      </c>
      <c r="AD2123">
        <f>MIN(10, (Table1[[#This Row],[Avg Fecal Coliform]]/600)*10)</f>
        <v>10</v>
      </c>
      <c r="AE2123">
        <f>MIN(10, (Table1[[#This Row],[Avg Nitrate N + Nitrite N]]/10)*10)</f>
        <v>1.6999999999999997</v>
      </c>
      <c r="AF2123">
        <f>IF(OR(Table1[[#This Row],[Avg pH]]&lt;6.5,Table1[[#This Row],[Avg pH]]&gt;8.5),10,0)</f>
        <v>0</v>
      </c>
      <c r="AG2123">
        <f>MAX(0, 10-(2*Table1[[#This Row],[Avg Dissolved Oxygen]]))</f>
        <v>4.9000000000000004</v>
      </c>
      <c r="AH2123">
        <f>(Table1[[#This Row],[Fecal Score]]*0.3) + (Table1[[#This Row],[BOD Score]]*0.25) + (Table1[[#This Row],[Nitrate Score]]*0.2) + (Table1[[#This Row],[pH Score]]*0.15) + (Table1[[#This Row],[Dissolved Oxygen Score]]*0.1)</f>
        <v>6.33</v>
      </c>
      <c r="AI2123">
        <v>2021</v>
      </c>
    </row>
    <row r="2124" spans="1:35">
      <c r="A2124">
        <v>4533</v>
      </c>
      <c r="B2124" t="s">
        <v>559</v>
      </c>
      <c r="C2124" t="s">
        <v>1</v>
      </c>
      <c r="D2124" t="s">
        <v>113</v>
      </c>
      <c r="E2124">
        <v>25</v>
      </c>
      <c r="F2124">
        <v>25</v>
      </c>
      <c r="G2124">
        <f>(Table1[[#This Row],[Min Temperature]]+Table1[[#This Row],[Max Temperature]])/2</f>
        <v>25</v>
      </c>
      <c r="H2124">
        <v>2</v>
      </c>
      <c r="I2124">
        <v>6.3</v>
      </c>
      <c r="J2124">
        <f>(Table1[[#This Row],[Min Dissolved Oxygen]]+Table1[[#This Row],[Max Dissolved Oxygen]])/2</f>
        <v>4.1500000000000004</v>
      </c>
      <c r="K2124">
        <v>6.5</v>
      </c>
      <c r="L2124">
        <v>7.7</v>
      </c>
      <c r="M2124">
        <f>(Table1[[#This Row],[Min pH]]+Table1[[#This Row],[Max pH]])/2</f>
        <v>7.1</v>
      </c>
      <c r="N2124">
        <v>369</v>
      </c>
      <c r="O2124">
        <v>1561</v>
      </c>
      <c r="P2124">
        <f>(Table1[[#This Row],[Min Conductivity]]+Table1[[#This Row],[Max Conductivity]])/2</f>
        <v>965</v>
      </c>
      <c r="Q2124">
        <v>3</v>
      </c>
      <c r="R2124">
        <v>15</v>
      </c>
      <c r="S2124">
        <f>(Table1[[#This Row],[Min BOD]]+Table1[[#This Row],[Max BOD]])/2</f>
        <v>9</v>
      </c>
      <c r="T2124">
        <v>0.57999999999999996</v>
      </c>
      <c r="U2124">
        <v>25</v>
      </c>
      <c r="V2124">
        <f>(Table1[[#This Row],[Min Nitrate N + Nitrite N]]+Table1[[#This Row],[Max Nitrate N + Nitrite N]])/2</f>
        <v>12.79</v>
      </c>
      <c r="W2124">
        <v>3400</v>
      </c>
      <c r="X2124">
        <v>630000</v>
      </c>
      <c r="Y2124">
        <f>(Table1[[#This Row],[Min Fecal Coliform]]+Table1[[#This Row],[Max Fecal Coliform]])/2</f>
        <v>316700</v>
      </c>
      <c r="Z2124">
        <v>24000</v>
      </c>
      <c r="AA2124">
        <v>5400000</v>
      </c>
      <c r="AB2124">
        <f>(Table1[[#This Row],[Min Total Coliform]]+Table1[[#This Row],[Max Total Coliform]])/2</f>
        <v>2712000</v>
      </c>
      <c r="AC2124">
        <f>MIN(10, (Table1[[#This Row],[Avg BOD]]/4)*10)</f>
        <v>10</v>
      </c>
      <c r="AD2124">
        <f>MIN(10, (Table1[[#This Row],[Avg Fecal Coliform]]/600)*10)</f>
        <v>10</v>
      </c>
      <c r="AE2124">
        <f>MIN(10, (Table1[[#This Row],[Avg Nitrate N + Nitrite N]]/10)*10)</f>
        <v>10</v>
      </c>
      <c r="AF2124">
        <f>IF(OR(Table1[[#This Row],[Avg pH]]&lt;6.5,Table1[[#This Row],[Avg pH]]&gt;8.5),10,0)</f>
        <v>0</v>
      </c>
      <c r="AG2124">
        <f>MAX(0, 10-(2*Table1[[#This Row],[Avg Dissolved Oxygen]]))</f>
        <v>1.6999999999999993</v>
      </c>
      <c r="AH2124">
        <f>(Table1[[#This Row],[Fecal Score]]*0.3) + (Table1[[#This Row],[BOD Score]]*0.25) + (Table1[[#This Row],[Nitrate Score]]*0.2) + (Table1[[#This Row],[pH Score]]*0.15) + (Table1[[#This Row],[Dissolved Oxygen Score]]*0.1)</f>
        <v>7.67</v>
      </c>
      <c r="AI2124">
        <v>2021</v>
      </c>
    </row>
    <row r="2125" spans="1:35">
      <c r="A2125">
        <v>3593</v>
      </c>
      <c r="B2125" t="s">
        <v>774</v>
      </c>
      <c r="C2125" t="s">
        <v>1</v>
      </c>
      <c r="D2125" t="s">
        <v>113</v>
      </c>
      <c r="E2125">
        <v>25</v>
      </c>
      <c r="F2125">
        <v>25</v>
      </c>
      <c r="G2125">
        <f>(Table1[[#This Row],[Min Temperature]]+Table1[[#This Row],[Max Temperature]])/2</f>
        <v>25</v>
      </c>
      <c r="H2125">
        <v>1.8</v>
      </c>
      <c r="I2125">
        <v>7</v>
      </c>
      <c r="J2125">
        <f>(Table1[[#This Row],[Min Dissolved Oxygen]]+Table1[[#This Row],[Max Dissolved Oxygen]])/2</f>
        <v>4.4000000000000004</v>
      </c>
      <c r="K2125">
        <v>6.6</v>
      </c>
      <c r="L2125">
        <v>8.8000000000000007</v>
      </c>
      <c r="M2125">
        <f>(Table1[[#This Row],[Min pH]]+Table1[[#This Row],[Max pH]])/2</f>
        <v>7.7</v>
      </c>
      <c r="N2125">
        <v>254</v>
      </c>
      <c r="O2125">
        <v>551</v>
      </c>
      <c r="P2125">
        <f>(Table1[[#This Row],[Min Conductivity]]+Table1[[#This Row],[Max Conductivity]])/2</f>
        <v>402.5</v>
      </c>
      <c r="Q2125">
        <v>3</v>
      </c>
      <c r="R2125">
        <v>42</v>
      </c>
      <c r="S2125">
        <f>(Table1[[#This Row],[Min BOD]]+Table1[[#This Row],[Max BOD]])/2</f>
        <v>22.5</v>
      </c>
      <c r="T2125">
        <v>0.3</v>
      </c>
      <c r="U2125">
        <v>2.0099999999999998</v>
      </c>
      <c r="V2125">
        <f>(Table1[[#This Row],[Min Nitrate N + Nitrite N]]+Table1[[#This Row],[Max Nitrate N + Nitrite N]])/2</f>
        <v>1.1549999999999998</v>
      </c>
      <c r="W2125">
        <v>4000</v>
      </c>
      <c r="X2125">
        <v>700000</v>
      </c>
      <c r="Y2125">
        <f>(Table1[[#This Row],[Min Fecal Coliform]]+Table1[[#This Row],[Max Fecal Coliform]])/2</f>
        <v>352000</v>
      </c>
      <c r="Z2125">
        <v>24000</v>
      </c>
      <c r="AA2125">
        <v>3500000</v>
      </c>
      <c r="AB2125">
        <f>(Table1[[#This Row],[Min Total Coliform]]+Table1[[#This Row],[Max Total Coliform]])/2</f>
        <v>1762000</v>
      </c>
      <c r="AC2125">
        <f>MIN(10, (Table1[[#This Row],[Avg BOD]]/4)*10)</f>
        <v>10</v>
      </c>
      <c r="AD2125">
        <f>MIN(10, (Table1[[#This Row],[Avg Fecal Coliform]]/600)*10)</f>
        <v>10</v>
      </c>
      <c r="AE2125">
        <f>MIN(10, (Table1[[#This Row],[Avg Nitrate N + Nitrite N]]/10)*10)</f>
        <v>1.1549999999999998</v>
      </c>
      <c r="AF2125">
        <f>IF(OR(Table1[[#This Row],[Avg pH]]&lt;6.5,Table1[[#This Row],[Avg pH]]&gt;8.5),10,0)</f>
        <v>0</v>
      </c>
      <c r="AG2125">
        <f>MAX(0, 10-(2*Table1[[#This Row],[Avg Dissolved Oxygen]]))</f>
        <v>1.1999999999999993</v>
      </c>
      <c r="AH2125">
        <f>(Table1[[#This Row],[Fecal Score]]*0.3) + (Table1[[#This Row],[BOD Score]]*0.25) + (Table1[[#This Row],[Nitrate Score]]*0.2) + (Table1[[#This Row],[pH Score]]*0.15) + (Table1[[#This Row],[Dissolved Oxygen Score]]*0.1)</f>
        <v>5.851</v>
      </c>
      <c r="AI2125">
        <v>2021</v>
      </c>
    </row>
    <row r="2126" spans="1:35">
      <c r="A2126">
        <v>1388</v>
      </c>
      <c r="B2126" t="s">
        <v>552</v>
      </c>
      <c r="C2126" t="s">
        <v>1</v>
      </c>
      <c r="D2126" t="s">
        <v>113</v>
      </c>
      <c r="E2126">
        <v>25</v>
      </c>
      <c r="F2126">
        <v>25</v>
      </c>
      <c r="G2126">
        <f>(Table1[[#This Row],[Min Temperature]]+Table1[[#This Row],[Max Temperature]])/2</f>
        <v>25</v>
      </c>
      <c r="H2126">
        <v>2</v>
      </c>
      <c r="I2126">
        <v>6.8</v>
      </c>
      <c r="J2126">
        <f>(Table1[[#This Row],[Min Dissolved Oxygen]]+Table1[[#This Row],[Max Dissolved Oxygen]])/2</f>
        <v>4.4000000000000004</v>
      </c>
      <c r="K2126">
        <v>6.8</v>
      </c>
      <c r="L2126">
        <v>8.5</v>
      </c>
      <c r="M2126">
        <f>(Table1[[#This Row],[Min pH]]+Table1[[#This Row],[Max pH]])/2</f>
        <v>7.65</v>
      </c>
      <c r="N2126">
        <v>253</v>
      </c>
      <c r="O2126">
        <v>570</v>
      </c>
      <c r="P2126">
        <f>(Table1[[#This Row],[Min Conductivity]]+Table1[[#This Row],[Max Conductivity]])/2</f>
        <v>411.5</v>
      </c>
      <c r="Q2126">
        <v>3</v>
      </c>
      <c r="R2126">
        <v>38</v>
      </c>
      <c r="S2126">
        <f>(Table1[[#This Row],[Min BOD]]+Table1[[#This Row],[Max BOD]])/2</f>
        <v>20.5</v>
      </c>
      <c r="T2126">
        <v>0.67</v>
      </c>
      <c r="U2126">
        <v>2</v>
      </c>
      <c r="V2126">
        <f>(Table1[[#This Row],[Min Nitrate N + Nitrite N]]+Table1[[#This Row],[Max Nitrate N + Nitrite N]])/2</f>
        <v>1.335</v>
      </c>
      <c r="W2126">
        <v>2300</v>
      </c>
      <c r="X2126">
        <v>490000</v>
      </c>
      <c r="Y2126">
        <f>(Table1[[#This Row],[Min Fecal Coliform]]+Table1[[#This Row],[Max Fecal Coliform]])/2</f>
        <v>246150</v>
      </c>
      <c r="Z2126">
        <v>24000</v>
      </c>
      <c r="AA2126">
        <v>2400000</v>
      </c>
      <c r="AB2126">
        <f>(Table1[[#This Row],[Min Total Coliform]]+Table1[[#This Row],[Max Total Coliform]])/2</f>
        <v>1212000</v>
      </c>
      <c r="AC2126">
        <f>MIN(10, (Table1[[#This Row],[Avg BOD]]/4)*10)</f>
        <v>10</v>
      </c>
      <c r="AD2126">
        <f>MIN(10, (Table1[[#This Row],[Avg Fecal Coliform]]/600)*10)</f>
        <v>10</v>
      </c>
      <c r="AE2126">
        <f>MIN(10, (Table1[[#This Row],[Avg Nitrate N + Nitrite N]]/10)*10)</f>
        <v>1.335</v>
      </c>
      <c r="AF2126">
        <f>IF(OR(Table1[[#This Row],[Avg pH]]&lt;6.5,Table1[[#This Row],[Avg pH]]&gt;8.5),10,0)</f>
        <v>0</v>
      </c>
      <c r="AG2126">
        <f>MAX(0, 10-(2*Table1[[#This Row],[Avg Dissolved Oxygen]]))</f>
        <v>1.1999999999999993</v>
      </c>
      <c r="AH2126">
        <f>(Table1[[#This Row],[Fecal Score]]*0.3) + (Table1[[#This Row],[BOD Score]]*0.25) + (Table1[[#This Row],[Nitrate Score]]*0.2) + (Table1[[#This Row],[pH Score]]*0.15) + (Table1[[#This Row],[Dissolved Oxygen Score]]*0.1)</f>
        <v>5.8870000000000005</v>
      </c>
      <c r="AI2126">
        <v>2021</v>
      </c>
    </row>
    <row r="2127" spans="1:35">
      <c r="A2127">
        <v>3608</v>
      </c>
      <c r="B2127" t="s">
        <v>125</v>
      </c>
      <c r="C2127" t="s">
        <v>1</v>
      </c>
      <c r="D2127" t="s">
        <v>113</v>
      </c>
      <c r="E2127">
        <v>25</v>
      </c>
      <c r="F2127">
        <v>26</v>
      </c>
      <c r="G2127">
        <f>(Table1[[#This Row],[Min Temperature]]+Table1[[#This Row],[Max Temperature]])/2</f>
        <v>25.5</v>
      </c>
      <c r="H2127">
        <v>0.3</v>
      </c>
      <c r="I2127">
        <v>4.8</v>
      </c>
      <c r="J2127">
        <f>(Table1[[#This Row],[Min Dissolved Oxygen]]+Table1[[#This Row],[Max Dissolved Oxygen]])/2</f>
        <v>2.5499999999999998</v>
      </c>
      <c r="K2127">
        <v>6.5</v>
      </c>
      <c r="L2127">
        <v>7.7</v>
      </c>
      <c r="M2127">
        <f>(Table1[[#This Row],[Min pH]]+Table1[[#This Row],[Max pH]])/2</f>
        <v>7.1</v>
      </c>
      <c r="N2127">
        <v>798</v>
      </c>
      <c r="O2127">
        <v>1347</v>
      </c>
      <c r="P2127">
        <f>(Table1[[#This Row],[Min Conductivity]]+Table1[[#This Row],[Max Conductivity]])/2</f>
        <v>1072.5</v>
      </c>
      <c r="Q2127">
        <v>6</v>
      </c>
      <c r="R2127">
        <v>60</v>
      </c>
      <c r="S2127">
        <f>(Table1[[#This Row],[Min BOD]]+Table1[[#This Row],[Max BOD]])/2</f>
        <v>33</v>
      </c>
      <c r="T2127">
        <v>1</v>
      </c>
      <c r="U2127">
        <v>19</v>
      </c>
      <c r="V2127">
        <f>(Table1[[#This Row],[Min Nitrate N + Nitrite N]]+Table1[[#This Row],[Max Nitrate N + Nitrite N]])/2</f>
        <v>10</v>
      </c>
      <c r="W2127">
        <v>11000</v>
      </c>
      <c r="X2127">
        <v>1500000000</v>
      </c>
      <c r="Y2127">
        <f>(Table1[[#This Row],[Min Fecal Coliform]]+Table1[[#This Row],[Max Fecal Coliform]])/2</f>
        <v>750005500</v>
      </c>
      <c r="Z2127">
        <v>160000</v>
      </c>
      <c r="AA2127">
        <v>1600000000</v>
      </c>
      <c r="AB2127">
        <f>(Table1[[#This Row],[Min Total Coliform]]+Table1[[#This Row],[Max Total Coliform]])/2</f>
        <v>800080000</v>
      </c>
      <c r="AC2127">
        <f>MIN(10, (Table1[[#This Row],[Avg BOD]]/4)*10)</f>
        <v>10</v>
      </c>
      <c r="AD2127">
        <f>MIN(10, (Table1[[#This Row],[Avg Fecal Coliform]]/600)*10)</f>
        <v>10</v>
      </c>
      <c r="AE2127">
        <f>MIN(10, (Table1[[#This Row],[Avg Nitrate N + Nitrite N]]/10)*10)</f>
        <v>10</v>
      </c>
      <c r="AF2127">
        <f>IF(OR(Table1[[#This Row],[Avg pH]]&lt;6.5,Table1[[#This Row],[Avg pH]]&gt;8.5),10,0)</f>
        <v>0</v>
      </c>
      <c r="AG2127">
        <f>MAX(0, 10-(2*Table1[[#This Row],[Avg Dissolved Oxygen]]))</f>
        <v>4.9000000000000004</v>
      </c>
      <c r="AH2127">
        <f>(Table1[[#This Row],[Fecal Score]]*0.3) + (Table1[[#This Row],[BOD Score]]*0.25) + (Table1[[#This Row],[Nitrate Score]]*0.2) + (Table1[[#This Row],[pH Score]]*0.15) + (Table1[[#This Row],[Dissolved Oxygen Score]]*0.1)</f>
        <v>7.99</v>
      </c>
      <c r="AI2127">
        <v>2021</v>
      </c>
    </row>
    <row r="2128" spans="1:35">
      <c r="A2128">
        <v>4527</v>
      </c>
      <c r="B2128" t="s">
        <v>855</v>
      </c>
      <c r="C2128" t="s">
        <v>1</v>
      </c>
      <c r="D2128" t="s">
        <v>113</v>
      </c>
      <c r="E2128">
        <v>24</v>
      </c>
      <c r="F2128">
        <v>25</v>
      </c>
      <c r="G2128">
        <f>(Table1[[#This Row],[Min Temperature]]+Table1[[#This Row],[Max Temperature]])/2</f>
        <v>24.5</v>
      </c>
      <c r="H2128">
        <v>0.3</v>
      </c>
      <c r="I2128">
        <v>6.9</v>
      </c>
      <c r="J2128">
        <f>(Table1[[#This Row],[Min Dissolved Oxygen]]+Table1[[#This Row],[Max Dissolved Oxygen]])/2</f>
        <v>3.6</v>
      </c>
      <c r="K2128">
        <v>6.6</v>
      </c>
      <c r="L2128">
        <v>8.4</v>
      </c>
      <c r="M2128">
        <f>(Table1[[#This Row],[Min pH]]+Table1[[#This Row],[Max pH]])/2</f>
        <v>7.5</v>
      </c>
      <c r="N2128">
        <v>496</v>
      </c>
      <c r="O2128">
        <v>889</v>
      </c>
      <c r="P2128">
        <f>(Table1[[#This Row],[Min Conductivity]]+Table1[[#This Row],[Max Conductivity]])/2</f>
        <v>692.5</v>
      </c>
      <c r="Q2128">
        <v>4</v>
      </c>
      <c r="R2128">
        <v>62</v>
      </c>
      <c r="S2128">
        <f>(Table1[[#This Row],[Min BOD]]+Table1[[#This Row],[Max BOD]])/2</f>
        <v>33</v>
      </c>
      <c r="T2128">
        <v>0.3</v>
      </c>
      <c r="U2128">
        <v>13.4</v>
      </c>
      <c r="V2128">
        <f>(Table1[[#This Row],[Min Nitrate N + Nitrite N]]+Table1[[#This Row],[Max Nitrate N + Nitrite N]])/2</f>
        <v>6.8500000000000005</v>
      </c>
      <c r="W2128">
        <v>3300</v>
      </c>
      <c r="X2128">
        <v>150000</v>
      </c>
      <c r="Y2128">
        <f>(Table1[[#This Row],[Min Fecal Coliform]]+Table1[[#This Row],[Max Fecal Coliform]])/2</f>
        <v>76650</v>
      </c>
      <c r="Z2128">
        <v>24000</v>
      </c>
      <c r="AA2128">
        <v>1600000</v>
      </c>
      <c r="AB2128">
        <f>(Table1[[#This Row],[Min Total Coliform]]+Table1[[#This Row],[Max Total Coliform]])/2</f>
        <v>812000</v>
      </c>
      <c r="AC2128">
        <f>MIN(10, (Table1[[#This Row],[Avg BOD]]/4)*10)</f>
        <v>10</v>
      </c>
      <c r="AD2128">
        <f>MIN(10, (Table1[[#This Row],[Avg Fecal Coliform]]/600)*10)</f>
        <v>10</v>
      </c>
      <c r="AE2128">
        <f>MIN(10, (Table1[[#This Row],[Avg Nitrate N + Nitrite N]]/10)*10)</f>
        <v>6.8500000000000005</v>
      </c>
      <c r="AF2128">
        <f>IF(OR(Table1[[#This Row],[Avg pH]]&lt;6.5,Table1[[#This Row],[Avg pH]]&gt;8.5),10,0)</f>
        <v>0</v>
      </c>
      <c r="AG2128">
        <f>MAX(0, 10-(2*Table1[[#This Row],[Avg Dissolved Oxygen]]))</f>
        <v>2.8</v>
      </c>
      <c r="AH2128">
        <f>(Table1[[#This Row],[Fecal Score]]*0.3) + (Table1[[#This Row],[BOD Score]]*0.25) + (Table1[[#This Row],[Nitrate Score]]*0.2) + (Table1[[#This Row],[pH Score]]*0.15) + (Table1[[#This Row],[Dissolved Oxygen Score]]*0.1)</f>
        <v>7.15</v>
      </c>
      <c r="AI2128">
        <v>2021</v>
      </c>
    </row>
    <row r="2129" spans="1:35">
      <c r="A2129">
        <v>3592</v>
      </c>
      <c r="B2129" t="s">
        <v>122</v>
      </c>
      <c r="C2129" t="s">
        <v>1</v>
      </c>
      <c r="D2129" t="s">
        <v>113</v>
      </c>
      <c r="E2129">
        <v>25</v>
      </c>
      <c r="F2129">
        <v>25</v>
      </c>
      <c r="G2129">
        <f>(Table1[[#This Row],[Min Temperature]]+Table1[[#This Row],[Max Temperature]])/2</f>
        <v>25</v>
      </c>
      <c r="H2129">
        <v>4.0999999999999996</v>
      </c>
      <c r="I2129">
        <v>7.1</v>
      </c>
      <c r="J2129">
        <f>(Table1[[#This Row],[Min Dissolved Oxygen]]+Table1[[#This Row],[Max Dissolved Oxygen]])/2</f>
        <v>5.6</v>
      </c>
      <c r="K2129">
        <v>6.5</v>
      </c>
      <c r="L2129">
        <v>8.1999999999999993</v>
      </c>
      <c r="M2129">
        <f>(Table1[[#This Row],[Min pH]]+Table1[[#This Row],[Max pH]])/2</f>
        <v>7.35</v>
      </c>
      <c r="N2129">
        <v>201</v>
      </c>
      <c r="O2129">
        <v>334</v>
      </c>
      <c r="P2129">
        <f>(Table1[[#This Row],[Min Conductivity]]+Table1[[#This Row],[Max Conductivity]])/2</f>
        <v>267.5</v>
      </c>
      <c r="Q2129">
        <v>3</v>
      </c>
      <c r="R2129">
        <v>18</v>
      </c>
      <c r="S2129">
        <f>(Table1[[#This Row],[Min BOD]]+Table1[[#This Row],[Max BOD]])/2</f>
        <v>10.5</v>
      </c>
      <c r="T2129">
        <v>0.6</v>
      </c>
      <c r="U2129">
        <v>2.4</v>
      </c>
      <c r="V2129">
        <f>(Table1[[#This Row],[Min Nitrate N + Nitrite N]]+Table1[[#This Row],[Max Nitrate N + Nitrite N]])/2</f>
        <v>1.5</v>
      </c>
      <c r="W2129">
        <v>4600</v>
      </c>
      <c r="X2129">
        <v>46000</v>
      </c>
      <c r="Y2129">
        <f>(Table1[[#This Row],[Min Fecal Coliform]]+Table1[[#This Row],[Max Fecal Coliform]])/2</f>
        <v>25300</v>
      </c>
      <c r="Z2129">
        <v>24000</v>
      </c>
      <c r="AA2129">
        <v>920000</v>
      </c>
      <c r="AB2129">
        <f>(Table1[[#This Row],[Min Total Coliform]]+Table1[[#This Row],[Max Total Coliform]])/2</f>
        <v>472000</v>
      </c>
      <c r="AC2129">
        <f>MIN(10, (Table1[[#This Row],[Avg BOD]]/4)*10)</f>
        <v>10</v>
      </c>
      <c r="AD2129">
        <f>MIN(10, (Table1[[#This Row],[Avg Fecal Coliform]]/600)*10)</f>
        <v>10</v>
      </c>
      <c r="AE2129">
        <f>MIN(10, (Table1[[#This Row],[Avg Nitrate N + Nitrite N]]/10)*10)</f>
        <v>1.5</v>
      </c>
      <c r="AF2129">
        <f>IF(OR(Table1[[#This Row],[Avg pH]]&lt;6.5,Table1[[#This Row],[Avg pH]]&gt;8.5),10,0)</f>
        <v>0</v>
      </c>
      <c r="AG2129">
        <f>MAX(0, 10-(2*Table1[[#This Row],[Avg Dissolved Oxygen]]))</f>
        <v>0</v>
      </c>
      <c r="AH2129">
        <f>(Table1[[#This Row],[Fecal Score]]*0.3) + (Table1[[#This Row],[BOD Score]]*0.25) + (Table1[[#This Row],[Nitrate Score]]*0.2) + (Table1[[#This Row],[pH Score]]*0.15) + (Table1[[#This Row],[Dissolved Oxygen Score]]*0.1)</f>
        <v>5.8</v>
      </c>
      <c r="AI2129">
        <v>2021</v>
      </c>
    </row>
    <row r="2130" spans="1:35">
      <c r="A2130">
        <v>3585</v>
      </c>
      <c r="B2130" t="s">
        <v>118</v>
      </c>
      <c r="C2130" t="s">
        <v>1</v>
      </c>
      <c r="D2130" t="s">
        <v>113</v>
      </c>
      <c r="E2130">
        <v>21</v>
      </c>
      <c r="F2130">
        <v>33</v>
      </c>
      <c r="G2130">
        <f>(Table1[[#This Row],[Min Temperature]]+Table1[[#This Row],[Max Temperature]])/2</f>
        <v>27</v>
      </c>
      <c r="H2130">
        <v>1</v>
      </c>
      <c r="I2130">
        <v>3.9</v>
      </c>
      <c r="J2130">
        <f>(Table1[[#This Row],[Min Dissolved Oxygen]]+Table1[[#This Row],[Max Dissolved Oxygen]])/2</f>
        <v>2.4500000000000002</v>
      </c>
      <c r="K2130">
        <v>7</v>
      </c>
      <c r="L2130">
        <v>8.5</v>
      </c>
      <c r="M2130">
        <f>(Table1[[#This Row],[Min pH]]+Table1[[#This Row],[Max pH]])/2</f>
        <v>7.75</v>
      </c>
      <c r="N2130">
        <v>742</v>
      </c>
      <c r="O2130">
        <v>1252</v>
      </c>
      <c r="P2130">
        <f>(Table1[[#This Row],[Min Conductivity]]+Table1[[#This Row],[Max Conductivity]])/2</f>
        <v>997</v>
      </c>
      <c r="Q2130">
        <v>1.4</v>
      </c>
      <c r="R2130">
        <v>14</v>
      </c>
      <c r="S2130">
        <f>(Table1[[#This Row],[Min BOD]]+Table1[[#This Row],[Max BOD]])/2</f>
        <v>7.7</v>
      </c>
      <c r="T2130">
        <v>2.5</v>
      </c>
      <c r="U2130">
        <v>7.5</v>
      </c>
      <c r="V2130">
        <f>(Table1[[#This Row],[Min Nitrate N + Nitrite N]]+Table1[[#This Row],[Max Nitrate N + Nitrite N]])/2</f>
        <v>5</v>
      </c>
      <c r="W2130">
        <v>1300</v>
      </c>
      <c r="X2130">
        <v>4900</v>
      </c>
      <c r="Y2130">
        <f>(Table1[[#This Row],[Min Fecal Coliform]]+Table1[[#This Row],[Max Fecal Coliform]])/2</f>
        <v>3100</v>
      </c>
      <c r="Z2130">
        <v>7900</v>
      </c>
      <c r="AA2130">
        <v>14000</v>
      </c>
      <c r="AB2130">
        <f>(Table1[[#This Row],[Min Total Coliform]]+Table1[[#This Row],[Max Total Coliform]])/2</f>
        <v>10950</v>
      </c>
      <c r="AC2130">
        <f>MIN(10, (Table1[[#This Row],[Avg BOD]]/4)*10)</f>
        <v>10</v>
      </c>
      <c r="AD2130">
        <f>MIN(10, (Table1[[#This Row],[Avg Fecal Coliform]]/600)*10)</f>
        <v>10</v>
      </c>
      <c r="AE2130">
        <f>MIN(10, (Table1[[#This Row],[Avg Nitrate N + Nitrite N]]/10)*10)</f>
        <v>5</v>
      </c>
      <c r="AF2130">
        <f>IF(OR(Table1[[#This Row],[Avg pH]]&lt;6.5,Table1[[#This Row],[Avg pH]]&gt;8.5),10,0)</f>
        <v>0</v>
      </c>
      <c r="AG2130">
        <f>MAX(0, 10-(2*Table1[[#This Row],[Avg Dissolved Oxygen]]))</f>
        <v>5.0999999999999996</v>
      </c>
      <c r="AH2130">
        <f>(Table1[[#This Row],[Fecal Score]]*0.3) + (Table1[[#This Row],[BOD Score]]*0.25) + (Table1[[#This Row],[Nitrate Score]]*0.2) + (Table1[[#This Row],[pH Score]]*0.15) + (Table1[[#This Row],[Dissolved Oxygen Score]]*0.1)</f>
        <v>7.01</v>
      </c>
      <c r="AI2130">
        <v>2021</v>
      </c>
    </row>
    <row r="2131" spans="1:35">
      <c r="A2131">
        <v>3696</v>
      </c>
      <c r="B2131" t="s">
        <v>615</v>
      </c>
      <c r="C2131" t="s">
        <v>35</v>
      </c>
      <c r="D2131" t="s">
        <v>113</v>
      </c>
      <c r="E2131">
        <v>23</v>
      </c>
      <c r="F2131">
        <v>32</v>
      </c>
      <c r="G2131">
        <f>(Table1[[#This Row],[Min Temperature]]+Table1[[#This Row],[Max Temperature]])/2</f>
        <v>27.5</v>
      </c>
      <c r="H2131">
        <v>3.1</v>
      </c>
      <c r="I2131">
        <v>7.2</v>
      </c>
      <c r="J2131">
        <f>(Table1[[#This Row],[Min Dissolved Oxygen]]+Table1[[#This Row],[Max Dissolved Oxygen]])/2</f>
        <v>5.15</v>
      </c>
      <c r="K2131">
        <v>8</v>
      </c>
      <c r="L2131">
        <v>8.3000000000000007</v>
      </c>
      <c r="M2131">
        <f>(Table1[[#This Row],[Min pH]]+Table1[[#This Row],[Max pH]])/2</f>
        <v>8.15</v>
      </c>
      <c r="N2131">
        <v>654</v>
      </c>
      <c r="O2131">
        <v>1980</v>
      </c>
      <c r="P2131">
        <f>(Table1[[#This Row],[Min Conductivity]]+Table1[[#This Row],[Max Conductivity]])/2</f>
        <v>1317</v>
      </c>
      <c r="Q2131">
        <v>4</v>
      </c>
      <c r="R2131">
        <v>132</v>
      </c>
      <c r="S2131">
        <f>(Table1[[#This Row],[Min BOD]]+Table1[[#This Row],[Max BOD]])/2</f>
        <v>68</v>
      </c>
      <c r="T2131">
        <v>0.3</v>
      </c>
      <c r="U2131">
        <v>1.4</v>
      </c>
      <c r="V2131">
        <f>(Table1[[#This Row],[Min Nitrate N + Nitrite N]]+Table1[[#This Row],[Max Nitrate N + Nitrite N]])/2</f>
        <v>0.85</v>
      </c>
      <c r="W2131">
        <v>1010.2165492957701</v>
      </c>
      <c r="X2131">
        <v>9370632.2394366208</v>
      </c>
      <c r="Y2131">
        <f>(Table1[[#This Row],[Min Fecal Coliform]]+Table1[[#This Row],[Max Fecal Coliform]])/2</f>
        <v>4685821.2279929584</v>
      </c>
      <c r="Z2131">
        <v>30837.3908450704</v>
      </c>
      <c r="AA2131">
        <v>27354974.920774601</v>
      </c>
      <c r="AB2131">
        <f>(Table1[[#This Row],[Min Total Coliform]]+Table1[[#This Row],[Max Total Coliform]])/2</f>
        <v>13692906.155809836</v>
      </c>
      <c r="AC2131">
        <f>MIN(10, (Table1[[#This Row],[Avg BOD]]/4)*10)</f>
        <v>10</v>
      </c>
      <c r="AD2131">
        <f>MIN(10, (Table1[[#This Row],[Avg Fecal Coliform]]/600)*10)</f>
        <v>10</v>
      </c>
      <c r="AE2131">
        <f>MIN(10, (Table1[[#This Row],[Avg Nitrate N + Nitrite N]]/10)*10)</f>
        <v>0.84999999999999987</v>
      </c>
      <c r="AF2131">
        <f>IF(OR(Table1[[#This Row],[Avg pH]]&lt;6.5,Table1[[#This Row],[Avg pH]]&gt;8.5),10,0)</f>
        <v>0</v>
      </c>
      <c r="AG2131">
        <f>MAX(0, 10-(2*Table1[[#This Row],[Avg Dissolved Oxygen]]))</f>
        <v>0</v>
      </c>
      <c r="AH2131">
        <f>(Table1[[#This Row],[Fecal Score]]*0.3) + (Table1[[#This Row],[BOD Score]]*0.25) + (Table1[[#This Row],[Nitrate Score]]*0.2) + (Table1[[#This Row],[pH Score]]*0.15) + (Table1[[#This Row],[Dissolved Oxygen Score]]*0.1)</f>
        <v>5.67</v>
      </c>
      <c r="AI2131">
        <v>2021</v>
      </c>
    </row>
    <row r="2132" spans="1:35">
      <c r="A2132">
        <v>3629</v>
      </c>
      <c r="B2132" t="s">
        <v>164</v>
      </c>
      <c r="C2132" t="s">
        <v>35</v>
      </c>
      <c r="D2132" t="s">
        <v>113</v>
      </c>
      <c r="E2132">
        <v>25</v>
      </c>
      <c r="F2132">
        <v>25</v>
      </c>
      <c r="G2132">
        <f>(Table1[[#This Row],[Min Temperature]]+Table1[[#This Row],[Max Temperature]])/2</f>
        <v>25</v>
      </c>
      <c r="H2132">
        <v>4</v>
      </c>
      <c r="I2132">
        <v>6.4</v>
      </c>
      <c r="J2132">
        <f>(Table1[[#This Row],[Min Dissolved Oxygen]]+Table1[[#This Row],[Max Dissolved Oxygen]])/2</f>
        <v>5.2</v>
      </c>
      <c r="K2132">
        <v>6.5</v>
      </c>
      <c r="L2132">
        <v>8.4</v>
      </c>
      <c r="M2132">
        <f>(Table1[[#This Row],[Min pH]]+Table1[[#This Row],[Max pH]])/2</f>
        <v>7.45</v>
      </c>
      <c r="N2132">
        <v>421</v>
      </c>
      <c r="O2132">
        <v>1223</v>
      </c>
      <c r="P2132">
        <f>(Table1[[#This Row],[Min Conductivity]]+Table1[[#This Row],[Max Conductivity]])/2</f>
        <v>822</v>
      </c>
      <c r="Q2132">
        <v>4</v>
      </c>
      <c r="R2132">
        <v>8.5</v>
      </c>
      <c r="S2132">
        <f>(Table1[[#This Row],[Min BOD]]+Table1[[#This Row],[Max BOD]])/2</f>
        <v>6.25</v>
      </c>
      <c r="T2132">
        <v>0.9</v>
      </c>
      <c r="U2132">
        <v>5</v>
      </c>
      <c r="V2132">
        <f>(Table1[[#This Row],[Min Nitrate N + Nitrite N]]+Table1[[#This Row],[Max Nitrate N + Nitrite N]])/2</f>
        <v>2.95</v>
      </c>
      <c r="W2132">
        <v>6300</v>
      </c>
      <c r="X2132">
        <v>11000000</v>
      </c>
      <c r="Y2132">
        <f>(Table1[[#This Row],[Min Fecal Coliform]]+Table1[[#This Row],[Max Fecal Coliform]])/2</f>
        <v>5503150</v>
      </c>
      <c r="Z2132">
        <v>54000</v>
      </c>
      <c r="AA2132">
        <v>92000000</v>
      </c>
      <c r="AB2132">
        <f>(Table1[[#This Row],[Min Total Coliform]]+Table1[[#This Row],[Max Total Coliform]])/2</f>
        <v>46027000</v>
      </c>
      <c r="AC2132">
        <f>MIN(10, (Table1[[#This Row],[Avg BOD]]/4)*10)</f>
        <v>10</v>
      </c>
      <c r="AD2132">
        <f>MIN(10, (Table1[[#This Row],[Avg Fecal Coliform]]/600)*10)</f>
        <v>10</v>
      </c>
      <c r="AE2132">
        <f>MIN(10, (Table1[[#This Row],[Avg Nitrate N + Nitrite N]]/10)*10)</f>
        <v>2.95</v>
      </c>
      <c r="AF2132">
        <f>IF(OR(Table1[[#This Row],[Avg pH]]&lt;6.5,Table1[[#This Row],[Avg pH]]&gt;8.5),10,0)</f>
        <v>0</v>
      </c>
      <c r="AG2132">
        <f>MAX(0, 10-(2*Table1[[#This Row],[Avg Dissolved Oxygen]]))</f>
        <v>0</v>
      </c>
      <c r="AH2132">
        <f>(Table1[[#This Row],[Fecal Score]]*0.3) + (Table1[[#This Row],[BOD Score]]*0.25) + (Table1[[#This Row],[Nitrate Score]]*0.2) + (Table1[[#This Row],[pH Score]]*0.15) + (Table1[[#This Row],[Dissolved Oxygen Score]]*0.1)</f>
        <v>6.09</v>
      </c>
      <c r="AI2132">
        <v>2021</v>
      </c>
    </row>
    <row r="2133" spans="1:35">
      <c r="A2133">
        <v>4541</v>
      </c>
      <c r="B2133" t="s">
        <v>805</v>
      </c>
      <c r="C2133" t="s">
        <v>35</v>
      </c>
      <c r="D2133" t="s">
        <v>113</v>
      </c>
      <c r="E2133">
        <v>25</v>
      </c>
      <c r="F2133">
        <v>25</v>
      </c>
      <c r="G2133">
        <f>(Table1[[#This Row],[Min Temperature]]+Table1[[#This Row],[Max Temperature]])/2</f>
        <v>25</v>
      </c>
      <c r="H2133">
        <v>4.2</v>
      </c>
      <c r="I2133">
        <v>6.9</v>
      </c>
      <c r="J2133">
        <f>(Table1[[#This Row],[Min Dissolved Oxygen]]+Table1[[#This Row],[Max Dissolved Oxygen]])/2</f>
        <v>5.5500000000000007</v>
      </c>
      <c r="K2133">
        <v>6.5</v>
      </c>
      <c r="L2133">
        <v>7.3</v>
      </c>
      <c r="M2133">
        <f>(Table1[[#This Row],[Min pH]]+Table1[[#This Row],[Max pH]])/2</f>
        <v>6.9</v>
      </c>
      <c r="N2133">
        <v>89</v>
      </c>
      <c r="O2133">
        <v>678</v>
      </c>
      <c r="P2133">
        <f>(Table1[[#This Row],[Min Conductivity]]+Table1[[#This Row],[Max Conductivity]])/2</f>
        <v>383.5</v>
      </c>
      <c r="Q2133">
        <v>3</v>
      </c>
      <c r="R2133">
        <v>16</v>
      </c>
      <c r="S2133">
        <f>(Table1[[#This Row],[Min BOD]]+Table1[[#This Row],[Max BOD]])/2</f>
        <v>9.5</v>
      </c>
      <c r="T2133">
        <v>0.3</v>
      </c>
      <c r="U2133">
        <v>2</v>
      </c>
      <c r="V2133">
        <f>(Table1[[#This Row],[Min Nitrate N + Nitrite N]]+Table1[[#This Row],[Max Nitrate N + Nitrite N]])/2</f>
        <v>1.1499999999999999</v>
      </c>
      <c r="W2133">
        <v>3300</v>
      </c>
      <c r="X2133">
        <v>49000</v>
      </c>
      <c r="Y2133">
        <f>(Table1[[#This Row],[Min Fecal Coliform]]+Table1[[#This Row],[Max Fecal Coliform]])/2</f>
        <v>26150</v>
      </c>
      <c r="Z2133">
        <v>35000</v>
      </c>
      <c r="AA2133">
        <v>240000</v>
      </c>
      <c r="AB2133">
        <f>(Table1[[#This Row],[Min Total Coliform]]+Table1[[#This Row],[Max Total Coliform]])/2</f>
        <v>137500</v>
      </c>
      <c r="AC2133">
        <f>MIN(10, (Table1[[#This Row],[Avg BOD]]/4)*10)</f>
        <v>10</v>
      </c>
      <c r="AD2133">
        <f>MIN(10, (Table1[[#This Row],[Avg Fecal Coliform]]/600)*10)</f>
        <v>10</v>
      </c>
      <c r="AE2133">
        <f>MIN(10, (Table1[[#This Row],[Avg Nitrate N + Nitrite N]]/10)*10)</f>
        <v>1.1499999999999999</v>
      </c>
      <c r="AF2133">
        <f>IF(OR(Table1[[#This Row],[Avg pH]]&lt;6.5,Table1[[#This Row],[Avg pH]]&gt;8.5),10,0)</f>
        <v>0</v>
      </c>
      <c r="AG2133">
        <f>MAX(0, 10-(2*Table1[[#This Row],[Avg Dissolved Oxygen]]))</f>
        <v>0</v>
      </c>
      <c r="AH2133">
        <f>(Table1[[#This Row],[Fecal Score]]*0.3) + (Table1[[#This Row],[BOD Score]]*0.25) + (Table1[[#This Row],[Nitrate Score]]*0.2) + (Table1[[#This Row],[pH Score]]*0.15) + (Table1[[#This Row],[Dissolved Oxygen Score]]*0.1)</f>
        <v>5.73</v>
      </c>
      <c r="AI2133">
        <v>2021</v>
      </c>
    </row>
    <row r="2134" spans="1:35">
      <c r="A2134">
        <v>3623</v>
      </c>
      <c r="B2134" t="s">
        <v>575</v>
      </c>
      <c r="C2134" t="s">
        <v>35</v>
      </c>
      <c r="D2134" t="s">
        <v>113</v>
      </c>
      <c r="E2134">
        <v>25</v>
      </c>
      <c r="F2134">
        <v>25</v>
      </c>
      <c r="G2134">
        <f>(Table1[[#This Row],[Min Temperature]]+Table1[[#This Row],[Max Temperature]])/2</f>
        <v>25</v>
      </c>
      <c r="H2134">
        <v>0.3</v>
      </c>
      <c r="I2134">
        <v>7.3</v>
      </c>
      <c r="J2134">
        <f>(Table1[[#This Row],[Min Dissolved Oxygen]]+Table1[[#This Row],[Max Dissolved Oxygen]])/2</f>
        <v>3.8</v>
      </c>
      <c r="K2134">
        <v>6.6</v>
      </c>
      <c r="L2134">
        <v>8</v>
      </c>
      <c r="M2134">
        <f>(Table1[[#This Row],[Min pH]]+Table1[[#This Row],[Max pH]])/2</f>
        <v>7.3</v>
      </c>
      <c r="N2134">
        <v>414</v>
      </c>
      <c r="O2134">
        <v>3020</v>
      </c>
      <c r="P2134">
        <f>(Table1[[#This Row],[Min Conductivity]]+Table1[[#This Row],[Max Conductivity]])/2</f>
        <v>1717</v>
      </c>
      <c r="Q2134">
        <v>2</v>
      </c>
      <c r="R2134">
        <v>69</v>
      </c>
      <c r="S2134">
        <f>(Table1[[#This Row],[Min BOD]]+Table1[[#This Row],[Max BOD]])/2</f>
        <v>35.5</v>
      </c>
      <c r="T2134">
        <v>0.72</v>
      </c>
      <c r="U2134">
        <v>11.1</v>
      </c>
      <c r="V2134">
        <f>(Table1[[#This Row],[Min Nitrate N + Nitrite N]]+Table1[[#This Row],[Max Nitrate N + Nitrite N]])/2</f>
        <v>5.91</v>
      </c>
      <c r="W2134">
        <v>3300</v>
      </c>
      <c r="X2134">
        <v>15000</v>
      </c>
      <c r="Y2134">
        <f>(Table1[[#This Row],[Min Fecal Coliform]]+Table1[[#This Row],[Max Fecal Coliform]])/2</f>
        <v>9150</v>
      </c>
      <c r="Z2134">
        <v>24000</v>
      </c>
      <c r="AA2134">
        <v>160000</v>
      </c>
      <c r="AB2134">
        <f>(Table1[[#This Row],[Min Total Coliform]]+Table1[[#This Row],[Max Total Coliform]])/2</f>
        <v>92000</v>
      </c>
      <c r="AC2134">
        <f>MIN(10, (Table1[[#This Row],[Avg BOD]]/4)*10)</f>
        <v>10</v>
      </c>
      <c r="AD2134">
        <f>MIN(10, (Table1[[#This Row],[Avg Fecal Coliform]]/600)*10)</f>
        <v>10</v>
      </c>
      <c r="AE2134">
        <f>MIN(10, (Table1[[#This Row],[Avg Nitrate N + Nitrite N]]/10)*10)</f>
        <v>5.91</v>
      </c>
      <c r="AF2134">
        <f>IF(OR(Table1[[#This Row],[Avg pH]]&lt;6.5,Table1[[#This Row],[Avg pH]]&gt;8.5),10,0)</f>
        <v>0</v>
      </c>
      <c r="AG2134">
        <f>MAX(0, 10-(2*Table1[[#This Row],[Avg Dissolved Oxygen]]))</f>
        <v>2.4000000000000004</v>
      </c>
      <c r="AH2134">
        <f>(Table1[[#This Row],[Fecal Score]]*0.3) + (Table1[[#This Row],[BOD Score]]*0.25) + (Table1[[#This Row],[Nitrate Score]]*0.2) + (Table1[[#This Row],[pH Score]]*0.15) + (Table1[[#This Row],[Dissolved Oxygen Score]]*0.1)</f>
        <v>6.9220000000000006</v>
      </c>
      <c r="AI2134">
        <v>2021</v>
      </c>
    </row>
    <row r="2135" spans="1:35">
      <c r="A2135">
        <v>3681</v>
      </c>
      <c r="B2135" t="s">
        <v>602</v>
      </c>
      <c r="C2135" t="s">
        <v>35</v>
      </c>
      <c r="D2135" t="s">
        <v>113</v>
      </c>
      <c r="E2135">
        <v>21</v>
      </c>
      <c r="F2135">
        <v>33</v>
      </c>
      <c r="G2135">
        <f>(Table1[[#This Row],[Min Temperature]]+Table1[[#This Row],[Max Temperature]])/2</f>
        <v>27</v>
      </c>
      <c r="H2135">
        <v>0.3</v>
      </c>
      <c r="I2135">
        <v>8</v>
      </c>
      <c r="J2135">
        <f>(Table1[[#This Row],[Min Dissolved Oxygen]]+Table1[[#This Row],[Max Dissolved Oxygen]])/2</f>
        <v>4.1500000000000004</v>
      </c>
      <c r="K2135">
        <v>6.6</v>
      </c>
      <c r="L2135">
        <v>9.5</v>
      </c>
      <c r="M2135">
        <f>(Table1[[#This Row],[Min pH]]+Table1[[#This Row],[Max pH]])/2</f>
        <v>8.0500000000000007</v>
      </c>
      <c r="N2135">
        <v>293</v>
      </c>
      <c r="O2135">
        <v>584</v>
      </c>
      <c r="P2135">
        <f>(Table1[[#This Row],[Min Conductivity]]+Table1[[#This Row],[Max Conductivity]])/2</f>
        <v>438.5</v>
      </c>
      <c r="Q2135">
        <v>3.7</v>
      </c>
      <c r="R2135">
        <v>57</v>
      </c>
      <c r="S2135">
        <f>(Table1[[#This Row],[Min BOD]]+Table1[[#This Row],[Max BOD]])/2</f>
        <v>30.35</v>
      </c>
      <c r="T2135">
        <v>0.32</v>
      </c>
      <c r="U2135">
        <v>5.46</v>
      </c>
      <c r="V2135">
        <f>(Table1[[#This Row],[Min Nitrate N + Nitrite N]]+Table1[[#This Row],[Max Nitrate N + Nitrite N]])/2</f>
        <v>2.89</v>
      </c>
      <c r="W2135">
        <v>1480</v>
      </c>
      <c r="X2135">
        <v>1840</v>
      </c>
      <c r="Y2135">
        <f>(Table1[[#This Row],[Min Fecal Coliform]]+Table1[[#This Row],[Max Fecal Coliform]])/2</f>
        <v>1660</v>
      </c>
      <c r="Z2135">
        <v>3200</v>
      </c>
      <c r="AA2135">
        <v>3200</v>
      </c>
      <c r="AB2135">
        <f>(Table1[[#This Row],[Min Total Coliform]]+Table1[[#This Row],[Max Total Coliform]])/2</f>
        <v>3200</v>
      </c>
      <c r="AC2135">
        <f>MIN(10, (Table1[[#This Row],[Avg BOD]]/4)*10)</f>
        <v>10</v>
      </c>
      <c r="AD2135">
        <f>MIN(10, (Table1[[#This Row],[Avg Fecal Coliform]]/600)*10)</f>
        <v>10</v>
      </c>
      <c r="AE2135">
        <f>MIN(10, (Table1[[#This Row],[Avg Nitrate N + Nitrite N]]/10)*10)</f>
        <v>2.8900000000000006</v>
      </c>
      <c r="AF2135">
        <f>IF(OR(Table1[[#This Row],[Avg pH]]&lt;6.5,Table1[[#This Row],[Avg pH]]&gt;8.5),10,0)</f>
        <v>0</v>
      </c>
      <c r="AG2135">
        <f>MAX(0, 10-(2*Table1[[#This Row],[Avg Dissolved Oxygen]]))</f>
        <v>1.6999999999999993</v>
      </c>
      <c r="AH2135">
        <f>(Table1[[#This Row],[Fecal Score]]*0.3) + (Table1[[#This Row],[BOD Score]]*0.25) + (Table1[[#This Row],[Nitrate Score]]*0.2) + (Table1[[#This Row],[pH Score]]*0.15) + (Table1[[#This Row],[Dissolved Oxygen Score]]*0.1)</f>
        <v>6.2480000000000002</v>
      </c>
      <c r="AI2135">
        <v>2021</v>
      </c>
    </row>
    <row r="2136" spans="1:35">
      <c r="A2136">
        <v>3638</v>
      </c>
      <c r="B2136" t="s">
        <v>170</v>
      </c>
      <c r="C2136" t="s">
        <v>35</v>
      </c>
      <c r="D2136" t="s">
        <v>113</v>
      </c>
      <c r="E2136">
        <v>25</v>
      </c>
      <c r="F2136">
        <v>25</v>
      </c>
      <c r="G2136">
        <f>(Table1[[#This Row],[Min Temperature]]+Table1[[#This Row],[Max Temperature]])/2</f>
        <v>25</v>
      </c>
      <c r="H2136">
        <v>4</v>
      </c>
      <c r="I2136">
        <v>7</v>
      </c>
      <c r="J2136">
        <f>(Table1[[#This Row],[Min Dissolved Oxygen]]+Table1[[#This Row],[Max Dissolved Oxygen]])/2</f>
        <v>5.5</v>
      </c>
      <c r="K2136">
        <v>6.5</v>
      </c>
      <c r="L2136">
        <v>8.1</v>
      </c>
      <c r="M2136">
        <f>(Table1[[#This Row],[Min pH]]+Table1[[#This Row],[Max pH]])/2</f>
        <v>7.3</v>
      </c>
      <c r="N2136">
        <v>173</v>
      </c>
      <c r="O2136">
        <v>493</v>
      </c>
      <c r="P2136">
        <f>(Table1[[#This Row],[Min Conductivity]]+Table1[[#This Row],[Max Conductivity]])/2</f>
        <v>333</v>
      </c>
      <c r="Q2136">
        <v>3</v>
      </c>
      <c r="R2136">
        <v>8</v>
      </c>
      <c r="S2136">
        <f>(Table1[[#This Row],[Min BOD]]+Table1[[#This Row],[Max BOD]])/2</f>
        <v>5.5</v>
      </c>
      <c r="T2136">
        <v>0.3</v>
      </c>
      <c r="U2136">
        <v>1.53</v>
      </c>
      <c r="V2136">
        <f>(Table1[[#This Row],[Min Nitrate N + Nitrite N]]+Table1[[#This Row],[Max Nitrate N + Nitrite N]])/2</f>
        <v>0.91500000000000004</v>
      </c>
      <c r="W2136">
        <v>4100</v>
      </c>
      <c r="X2136">
        <v>46000</v>
      </c>
      <c r="Y2136">
        <f>(Table1[[#This Row],[Min Fecal Coliform]]+Table1[[#This Row],[Max Fecal Coliform]])/2</f>
        <v>25050</v>
      </c>
      <c r="Z2136">
        <v>24000</v>
      </c>
      <c r="AA2136">
        <v>540000</v>
      </c>
      <c r="AB2136">
        <f>(Table1[[#This Row],[Min Total Coliform]]+Table1[[#This Row],[Max Total Coliform]])/2</f>
        <v>282000</v>
      </c>
      <c r="AC2136">
        <f>MIN(10, (Table1[[#This Row],[Avg BOD]]/4)*10)</f>
        <v>10</v>
      </c>
      <c r="AD2136">
        <f>MIN(10, (Table1[[#This Row],[Avg Fecal Coliform]]/600)*10)</f>
        <v>10</v>
      </c>
      <c r="AE2136">
        <f>MIN(10, (Table1[[#This Row],[Avg Nitrate N + Nitrite N]]/10)*10)</f>
        <v>0.91500000000000004</v>
      </c>
      <c r="AF2136">
        <f>IF(OR(Table1[[#This Row],[Avg pH]]&lt;6.5,Table1[[#This Row],[Avg pH]]&gt;8.5),10,0)</f>
        <v>0</v>
      </c>
      <c r="AG2136">
        <f>MAX(0, 10-(2*Table1[[#This Row],[Avg Dissolved Oxygen]]))</f>
        <v>0</v>
      </c>
      <c r="AH2136">
        <f>(Table1[[#This Row],[Fecal Score]]*0.3) + (Table1[[#This Row],[BOD Score]]*0.25) + (Table1[[#This Row],[Nitrate Score]]*0.2) + (Table1[[#This Row],[pH Score]]*0.15) + (Table1[[#This Row],[Dissolved Oxygen Score]]*0.1)</f>
        <v>5.6829999999999998</v>
      </c>
      <c r="AI2136">
        <v>2021</v>
      </c>
    </row>
    <row r="2137" spans="1:35">
      <c r="A2137">
        <v>3673</v>
      </c>
      <c r="B2137" t="s">
        <v>800</v>
      </c>
      <c r="C2137" t="s">
        <v>35</v>
      </c>
      <c r="D2137" t="s">
        <v>113</v>
      </c>
      <c r="E2137">
        <v>21</v>
      </c>
      <c r="F2137">
        <v>27</v>
      </c>
      <c r="G2137">
        <f>(Table1[[#This Row],[Min Temperature]]+Table1[[#This Row],[Max Temperature]])/2</f>
        <v>24</v>
      </c>
      <c r="H2137">
        <v>3</v>
      </c>
      <c r="I2137">
        <v>4.3</v>
      </c>
      <c r="J2137">
        <f>(Table1[[#This Row],[Min Dissolved Oxygen]]+Table1[[#This Row],[Max Dissolved Oxygen]])/2</f>
        <v>3.65</v>
      </c>
      <c r="K2137">
        <v>7.3</v>
      </c>
      <c r="L2137">
        <v>7.9</v>
      </c>
      <c r="M2137">
        <f>(Table1[[#This Row],[Min pH]]+Table1[[#This Row],[Max pH]])/2</f>
        <v>7.6</v>
      </c>
      <c r="N2137">
        <v>980</v>
      </c>
      <c r="O2137">
        <v>1930</v>
      </c>
      <c r="P2137">
        <f>(Table1[[#This Row],[Min Conductivity]]+Table1[[#This Row],[Max Conductivity]])/2</f>
        <v>1455</v>
      </c>
      <c r="Q2137">
        <v>3.8</v>
      </c>
      <c r="R2137">
        <v>6.4</v>
      </c>
      <c r="S2137">
        <f>(Table1[[#This Row],[Min BOD]]+Table1[[#This Row],[Max BOD]])/2</f>
        <v>5.0999999999999996</v>
      </c>
      <c r="T2137">
        <v>0.7</v>
      </c>
      <c r="U2137">
        <v>1.3</v>
      </c>
      <c r="V2137">
        <f>(Table1[[#This Row],[Min Nitrate N + Nitrite N]]+Table1[[#This Row],[Max Nitrate N + Nitrite N]])/2</f>
        <v>1</v>
      </c>
      <c r="W2137">
        <v>130</v>
      </c>
      <c r="X2137">
        <v>930</v>
      </c>
      <c r="Y2137">
        <f>(Table1[[#This Row],[Min Fecal Coliform]]+Table1[[#This Row],[Max Fecal Coliform]])/2</f>
        <v>530</v>
      </c>
      <c r="Z2137">
        <v>1100</v>
      </c>
      <c r="AA2137">
        <v>4900</v>
      </c>
      <c r="AB2137">
        <f>(Table1[[#This Row],[Min Total Coliform]]+Table1[[#This Row],[Max Total Coliform]])/2</f>
        <v>3000</v>
      </c>
      <c r="AC2137">
        <f>MIN(10, (Table1[[#This Row],[Avg BOD]]/4)*10)</f>
        <v>10</v>
      </c>
      <c r="AD2137">
        <f>MIN(10, (Table1[[#This Row],[Avg Fecal Coliform]]/600)*10)</f>
        <v>8.8333333333333321</v>
      </c>
      <c r="AE2137">
        <f>MIN(10, (Table1[[#This Row],[Avg Nitrate N + Nitrite N]]/10)*10)</f>
        <v>1</v>
      </c>
      <c r="AF2137">
        <f>IF(OR(Table1[[#This Row],[Avg pH]]&lt;6.5,Table1[[#This Row],[Avg pH]]&gt;8.5),10,0)</f>
        <v>0</v>
      </c>
      <c r="AG2137">
        <f>MAX(0, 10-(2*Table1[[#This Row],[Avg Dissolved Oxygen]]))</f>
        <v>2.7</v>
      </c>
      <c r="AH2137">
        <f>(Table1[[#This Row],[Fecal Score]]*0.3) + (Table1[[#This Row],[BOD Score]]*0.25) + (Table1[[#This Row],[Nitrate Score]]*0.2) + (Table1[[#This Row],[pH Score]]*0.15) + (Table1[[#This Row],[Dissolved Oxygen Score]]*0.1)</f>
        <v>5.6199999999999992</v>
      </c>
      <c r="AI2137">
        <v>2021</v>
      </c>
    </row>
    <row r="2138" spans="1:35">
      <c r="A2138">
        <v>3675</v>
      </c>
      <c r="B2138" t="s">
        <v>802</v>
      </c>
      <c r="C2138" t="s">
        <v>35</v>
      </c>
      <c r="D2138" t="s">
        <v>113</v>
      </c>
      <c r="E2138">
        <v>21</v>
      </c>
      <c r="F2138">
        <v>27</v>
      </c>
      <c r="G2138">
        <f>(Table1[[#This Row],[Min Temperature]]+Table1[[#This Row],[Max Temperature]])/2</f>
        <v>24</v>
      </c>
      <c r="H2138">
        <v>5.4</v>
      </c>
      <c r="I2138">
        <v>6.7</v>
      </c>
      <c r="J2138">
        <f>(Table1[[#This Row],[Min Dissolved Oxygen]]+Table1[[#This Row],[Max Dissolved Oxygen]])/2</f>
        <v>6.0500000000000007</v>
      </c>
      <c r="K2138">
        <v>7.4</v>
      </c>
      <c r="L2138">
        <v>7.9</v>
      </c>
      <c r="M2138">
        <f>(Table1[[#This Row],[Min pH]]+Table1[[#This Row],[Max pH]])/2</f>
        <v>7.65</v>
      </c>
      <c r="N2138">
        <v>290</v>
      </c>
      <c r="O2138">
        <v>450</v>
      </c>
      <c r="P2138">
        <f>(Table1[[#This Row],[Min Conductivity]]+Table1[[#This Row],[Max Conductivity]])/2</f>
        <v>370</v>
      </c>
      <c r="Q2138">
        <v>2</v>
      </c>
      <c r="R2138">
        <v>2.4</v>
      </c>
      <c r="S2138">
        <f>(Table1[[#This Row],[Min BOD]]+Table1[[#This Row],[Max BOD]])/2</f>
        <v>2.2000000000000002</v>
      </c>
      <c r="T2138">
        <v>0.3</v>
      </c>
      <c r="U2138">
        <v>0.3</v>
      </c>
      <c r="V2138">
        <f>(Table1[[#This Row],[Min Nitrate N + Nitrite N]]+Table1[[#This Row],[Max Nitrate N + Nitrite N]])/2</f>
        <v>0.3</v>
      </c>
      <c r="W2138">
        <v>110</v>
      </c>
      <c r="X2138">
        <v>140</v>
      </c>
      <c r="Y2138">
        <f>(Table1[[#This Row],[Min Fecal Coliform]]+Table1[[#This Row],[Max Fecal Coliform]])/2</f>
        <v>125</v>
      </c>
      <c r="Z2138">
        <v>920</v>
      </c>
      <c r="AA2138">
        <v>1200</v>
      </c>
      <c r="AB2138">
        <f>(Table1[[#This Row],[Min Total Coliform]]+Table1[[#This Row],[Max Total Coliform]])/2</f>
        <v>1060</v>
      </c>
      <c r="AC2138">
        <f>MIN(10, (Table1[[#This Row],[Avg BOD]]/4)*10)</f>
        <v>5.5</v>
      </c>
      <c r="AD2138">
        <f>MIN(10, (Table1[[#This Row],[Avg Fecal Coliform]]/600)*10)</f>
        <v>2.0833333333333335</v>
      </c>
      <c r="AE2138">
        <f>MIN(10, (Table1[[#This Row],[Avg Nitrate N + Nitrite N]]/10)*10)</f>
        <v>0.3</v>
      </c>
      <c r="AF2138">
        <f>IF(OR(Table1[[#This Row],[Avg pH]]&lt;6.5,Table1[[#This Row],[Avg pH]]&gt;8.5),10,0)</f>
        <v>0</v>
      </c>
      <c r="AG2138">
        <f>MAX(0, 10-(2*Table1[[#This Row],[Avg Dissolved Oxygen]]))</f>
        <v>0</v>
      </c>
      <c r="AH2138">
        <f>(Table1[[#This Row],[Fecal Score]]*0.3) + (Table1[[#This Row],[BOD Score]]*0.25) + (Table1[[#This Row],[Nitrate Score]]*0.2) + (Table1[[#This Row],[pH Score]]*0.15) + (Table1[[#This Row],[Dissolved Oxygen Score]]*0.1)</f>
        <v>2.06</v>
      </c>
      <c r="AI2138">
        <v>2021</v>
      </c>
    </row>
    <row r="2139" spans="1:35">
      <c r="A2139">
        <v>3636</v>
      </c>
      <c r="B2139" t="s">
        <v>793</v>
      </c>
      <c r="C2139" t="s">
        <v>35</v>
      </c>
      <c r="D2139" t="s">
        <v>113</v>
      </c>
      <c r="E2139">
        <v>25</v>
      </c>
      <c r="F2139">
        <v>25</v>
      </c>
      <c r="G2139">
        <f>(Table1[[#This Row],[Min Temperature]]+Table1[[#This Row],[Max Temperature]])/2</f>
        <v>25</v>
      </c>
      <c r="H2139">
        <v>3</v>
      </c>
      <c r="I2139">
        <v>6.9</v>
      </c>
      <c r="J2139">
        <f>(Table1[[#This Row],[Min Dissolved Oxygen]]+Table1[[#This Row],[Max Dissolved Oxygen]])/2</f>
        <v>4.95</v>
      </c>
      <c r="K2139">
        <v>6.5</v>
      </c>
      <c r="L2139">
        <v>7.6</v>
      </c>
      <c r="M2139">
        <f>(Table1[[#This Row],[Min pH]]+Table1[[#This Row],[Max pH]])/2</f>
        <v>7.05</v>
      </c>
      <c r="N2139">
        <v>196</v>
      </c>
      <c r="O2139">
        <v>1268</v>
      </c>
      <c r="P2139">
        <f>(Table1[[#This Row],[Min Conductivity]]+Table1[[#This Row],[Max Conductivity]])/2</f>
        <v>732</v>
      </c>
      <c r="Q2139">
        <v>5</v>
      </c>
      <c r="R2139">
        <v>18</v>
      </c>
      <c r="S2139">
        <f>(Table1[[#This Row],[Min BOD]]+Table1[[#This Row],[Max BOD]])/2</f>
        <v>11.5</v>
      </c>
      <c r="T2139">
        <v>0.4</v>
      </c>
      <c r="U2139">
        <v>3.23</v>
      </c>
      <c r="V2139">
        <f>(Table1[[#This Row],[Min Nitrate N + Nitrite N]]+Table1[[#This Row],[Max Nitrate N + Nitrite N]])/2</f>
        <v>1.8149999999999999</v>
      </c>
      <c r="W2139">
        <v>6300</v>
      </c>
      <c r="X2139">
        <v>33000</v>
      </c>
      <c r="Y2139">
        <f>(Table1[[#This Row],[Min Fecal Coliform]]+Table1[[#This Row],[Max Fecal Coliform]])/2</f>
        <v>19650</v>
      </c>
      <c r="Z2139">
        <v>54000</v>
      </c>
      <c r="AA2139">
        <v>240000</v>
      </c>
      <c r="AB2139">
        <f>(Table1[[#This Row],[Min Total Coliform]]+Table1[[#This Row],[Max Total Coliform]])/2</f>
        <v>147000</v>
      </c>
      <c r="AC2139">
        <f>MIN(10, (Table1[[#This Row],[Avg BOD]]/4)*10)</f>
        <v>10</v>
      </c>
      <c r="AD2139">
        <f>MIN(10, (Table1[[#This Row],[Avg Fecal Coliform]]/600)*10)</f>
        <v>10</v>
      </c>
      <c r="AE2139">
        <f>MIN(10, (Table1[[#This Row],[Avg Nitrate N + Nitrite N]]/10)*10)</f>
        <v>1.8149999999999999</v>
      </c>
      <c r="AF2139">
        <f>IF(OR(Table1[[#This Row],[Avg pH]]&lt;6.5,Table1[[#This Row],[Avg pH]]&gt;8.5),10,0)</f>
        <v>0</v>
      </c>
      <c r="AG2139">
        <f>MAX(0, 10-(2*Table1[[#This Row],[Avg Dissolved Oxygen]]))</f>
        <v>9.9999999999999645E-2</v>
      </c>
      <c r="AH2139">
        <f>(Table1[[#This Row],[Fecal Score]]*0.3) + (Table1[[#This Row],[BOD Score]]*0.25) + (Table1[[#This Row],[Nitrate Score]]*0.2) + (Table1[[#This Row],[pH Score]]*0.15) + (Table1[[#This Row],[Dissolved Oxygen Score]]*0.1)</f>
        <v>5.8729999999999993</v>
      </c>
      <c r="AI2139">
        <v>2021</v>
      </c>
    </row>
    <row r="2140" spans="1:35">
      <c r="A2140">
        <v>3664</v>
      </c>
      <c r="B2140" t="s">
        <v>588</v>
      </c>
      <c r="C2140" t="s">
        <v>35</v>
      </c>
      <c r="D2140" t="s">
        <v>113</v>
      </c>
      <c r="E2140">
        <v>25</v>
      </c>
      <c r="F2140">
        <v>25</v>
      </c>
      <c r="G2140">
        <f>(Table1[[#This Row],[Min Temperature]]+Table1[[#This Row],[Max Temperature]])/2</f>
        <v>25</v>
      </c>
      <c r="H2140">
        <v>5.9</v>
      </c>
      <c r="I2140">
        <v>5.9</v>
      </c>
      <c r="J2140">
        <f>(Table1[[#This Row],[Min Dissolved Oxygen]]+Table1[[#This Row],[Max Dissolved Oxygen]])/2</f>
        <v>5.9</v>
      </c>
      <c r="K2140">
        <v>7.7</v>
      </c>
      <c r="L2140">
        <v>7.7</v>
      </c>
      <c r="M2140">
        <f>(Table1[[#This Row],[Min pH]]+Table1[[#This Row],[Max pH]])/2</f>
        <v>7.7</v>
      </c>
      <c r="N2140">
        <v>500</v>
      </c>
      <c r="O2140">
        <v>500</v>
      </c>
      <c r="P2140">
        <f>(Table1[[#This Row],[Min Conductivity]]+Table1[[#This Row],[Max Conductivity]])/2</f>
        <v>500</v>
      </c>
      <c r="Q2140">
        <v>2</v>
      </c>
      <c r="R2140">
        <v>2</v>
      </c>
      <c r="S2140">
        <f>(Table1[[#This Row],[Min BOD]]+Table1[[#This Row],[Max BOD]])/2</f>
        <v>2</v>
      </c>
      <c r="T2140">
        <v>0.3</v>
      </c>
      <c r="U2140">
        <v>0.3</v>
      </c>
      <c r="V2140">
        <f>(Table1[[#This Row],[Min Nitrate N + Nitrite N]]+Table1[[#This Row],[Max Nitrate N + Nitrite N]])/2</f>
        <v>0.3</v>
      </c>
      <c r="W2140">
        <v>330</v>
      </c>
      <c r="X2140">
        <v>330</v>
      </c>
      <c r="Y2140">
        <f>(Table1[[#This Row],[Min Fecal Coliform]]+Table1[[#This Row],[Max Fecal Coliform]])/2</f>
        <v>330</v>
      </c>
      <c r="Z2140">
        <v>2200</v>
      </c>
      <c r="AA2140">
        <v>2200</v>
      </c>
      <c r="AB2140">
        <f>(Table1[[#This Row],[Min Total Coliform]]+Table1[[#This Row],[Max Total Coliform]])/2</f>
        <v>2200</v>
      </c>
      <c r="AC2140">
        <f>MIN(10, (Table1[[#This Row],[Avg BOD]]/4)*10)</f>
        <v>5</v>
      </c>
      <c r="AD2140">
        <f>MIN(10, (Table1[[#This Row],[Avg Fecal Coliform]]/600)*10)</f>
        <v>5.5</v>
      </c>
      <c r="AE2140">
        <f>MIN(10, (Table1[[#This Row],[Avg Nitrate N + Nitrite N]]/10)*10)</f>
        <v>0.3</v>
      </c>
      <c r="AF2140">
        <f>IF(OR(Table1[[#This Row],[Avg pH]]&lt;6.5,Table1[[#This Row],[Avg pH]]&gt;8.5),10,0)</f>
        <v>0</v>
      </c>
      <c r="AG2140">
        <f>MAX(0, 10-(2*Table1[[#This Row],[Avg Dissolved Oxygen]]))</f>
        <v>0</v>
      </c>
      <c r="AH2140">
        <f>(Table1[[#This Row],[Fecal Score]]*0.3) + (Table1[[#This Row],[BOD Score]]*0.25) + (Table1[[#This Row],[Nitrate Score]]*0.2) + (Table1[[#This Row],[pH Score]]*0.15) + (Table1[[#This Row],[Dissolved Oxygen Score]]*0.1)</f>
        <v>2.96</v>
      </c>
      <c r="AI2140">
        <v>2021</v>
      </c>
    </row>
    <row r="2141" spans="1:35">
      <c r="A2141">
        <v>3643</v>
      </c>
      <c r="B2141" t="s">
        <v>174</v>
      </c>
      <c r="C2141" t="s">
        <v>35</v>
      </c>
      <c r="D2141" t="s">
        <v>113</v>
      </c>
      <c r="E2141">
        <v>25</v>
      </c>
      <c r="F2141">
        <v>25</v>
      </c>
      <c r="G2141">
        <f>(Table1[[#This Row],[Min Temperature]]+Table1[[#This Row],[Max Temperature]])/2</f>
        <v>25</v>
      </c>
      <c r="H2141">
        <v>0.5</v>
      </c>
      <c r="I2141">
        <v>7</v>
      </c>
      <c r="J2141">
        <f>(Table1[[#This Row],[Min Dissolved Oxygen]]+Table1[[#This Row],[Max Dissolved Oxygen]])/2</f>
        <v>3.75</v>
      </c>
      <c r="K2141">
        <v>6.6</v>
      </c>
      <c r="L2141">
        <v>7.9</v>
      </c>
      <c r="M2141">
        <f>(Table1[[#This Row],[Min pH]]+Table1[[#This Row],[Max pH]])/2</f>
        <v>7.25</v>
      </c>
      <c r="N2141">
        <v>304</v>
      </c>
      <c r="O2141">
        <v>1079</v>
      </c>
      <c r="P2141">
        <f>(Table1[[#This Row],[Min Conductivity]]+Table1[[#This Row],[Max Conductivity]])/2</f>
        <v>691.5</v>
      </c>
      <c r="Q2141">
        <v>3</v>
      </c>
      <c r="R2141">
        <v>24</v>
      </c>
      <c r="S2141">
        <f>(Table1[[#This Row],[Min BOD]]+Table1[[#This Row],[Max BOD]])/2</f>
        <v>13.5</v>
      </c>
      <c r="T2141">
        <v>0.73</v>
      </c>
      <c r="U2141">
        <v>2.7</v>
      </c>
      <c r="V2141">
        <f>(Table1[[#This Row],[Min Nitrate N + Nitrite N]]+Table1[[#This Row],[Max Nitrate N + Nitrite N]])/2</f>
        <v>1.7150000000000001</v>
      </c>
      <c r="W2141">
        <v>3300</v>
      </c>
      <c r="X2141">
        <v>70000</v>
      </c>
      <c r="Y2141">
        <f>(Table1[[#This Row],[Min Fecal Coliform]]+Table1[[#This Row],[Max Fecal Coliform]])/2</f>
        <v>36650</v>
      </c>
      <c r="Z2141">
        <v>24000</v>
      </c>
      <c r="AA2141">
        <v>1600000</v>
      </c>
      <c r="AB2141">
        <f>(Table1[[#This Row],[Min Total Coliform]]+Table1[[#This Row],[Max Total Coliform]])/2</f>
        <v>812000</v>
      </c>
      <c r="AC2141">
        <f>MIN(10, (Table1[[#This Row],[Avg BOD]]/4)*10)</f>
        <v>10</v>
      </c>
      <c r="AD2141">
        <f>MIN(10, (Table1[[#This Row],[Avg Fecal Coliform]]/600)*10)</f>
        <v>10</v>
      </c>
      <c r="AE2141">
        <f>MIN(10, (Table1[[#This Row],[Avg Nitrate N + Nitrite N]]/10)*10)</f>
        <v>1.7150000000000001</v>
      </c>
      <c r="AF2141">
        <f>IF(OR(Table1[[#This Row],[Avg pH]]&lt;6.5,Table1[[#This Row],[Avg pH]]&gt;8.5),10,0)</f>
        <v>0</v>
      </c>
      <c r="AG2141">
        <f>MAX(0, 10-(2*Table1[[#This Row],[Avg Dissolved Oxygen]]))</f>
        <v>2.5</v>
      </c>
      <c r="AH2141">
        <f>(Table1[[#This Row],[Fecal Score]]*0.3) + (Table1[[#This Row],[BOD Score]]*0.25) + (Table1[[#This Row],[Nitrate Score]]*0.2) + (Table1[[#This Row],[pH Score]]*0.15) + (Table1[[#This Row],[Dissolved Oxygen Score]]*0.1)</f>
        <v>6.093</v>
      </c>
      <c r="AI2141">
        <v>2021</v>
      </c>
    </row>
    <row r="2142" spans="1:35">
      <c r="A2142">
        <v>3619</v>
      </c>
      <c r="B2142" t="s">
        <v>162</v>
      </c>
      <c r="C2142" t="s">
        <v>35</v>
      </c>
      <c r="D2142" t="s">
        <v>113</v>
      </c>
      <c r="E2142">
        <v>25</v>
      </c>
      <c r="F2142">
        <v>25</v>
      </c>
      <c r="G2142">
        <f>(Table1[[#This Row],[Min Temperature]]+Table1[[#This Row],[Max Temperature]])/2</f>
        <v>25</v>
      </c>
      <c r="H2142">
        <v>4.0999999999999996</v>
      </c>
      <c r="I2142">
        <v>6.5</v>
      </c>
      <c r="J2142">
        <f>(Table1[[#This Row],[Min Dissolved Oxygen]]+Table1[[#This Row],[Max Dissolved Oxygen]])/2</f>
        <v>5.3</v>
      </c>
      <c r="K2142">
        <v>6.4</v>
      </c>
      <c r="L2142">
        <v>7.5</v>
      </c>
      <c r="M2142">
        <f>(Table1[[#This Row],[Min pH]]+Table1[[#This Row],[Max pH]])/2</f>
        <v>6.95</v>
      </c>
      <c r="N2142">
        <v>426</v>
      </c>
      <c r="O2142">
        <v>1444</v>
      </c>
      <c r="P2142">
        <f>(Table1[[#This Row],[Min Conductivity]]+Table1[[#This Row],[Max Conductivity]])/2</f>
        <v>935</v>
      </c>
      <c r="Q2142">
        <v>3</v>
      </c>
      <c r="R2142">
        <v>10</v>
      </c>
      <c r="S2142">
        <f>(Table1[[#This Row],[Min BOD]]+Table1[[#This Row],[Max BOD]])/2</f>
        <v>6.5</v>
      </c>
      <c r="T2142">
        <v>0.7</v>
      </c>
      <c r="U2142">
        <v>8</v>
      </c>
      <c r="V2142">
        <f>(Table1[[#This Row],[Min Nitrate N + Nitrite N]]+Table1[[#This Row],[Max Nitrate N + Nitrite N]])/2</f>
        <v>4.3499999999999996</v>
      </c>
      <c r="W2142">
        <v>2700</v>
      </c>
      <c r="X2142">
        <v>110000</v>
      </c>
      <c r="Y2142">
        <f>(Table1[[#This Row],[Min Fecal Coliform]]+Table1[[#This Row],[Max Fecal Coliform]])/2</f>
        <v>56350</v>
      </c>
      <c r="Z2142">
        <v>24000</v>
      </c>
      <c r="AA2142">
        <v>920000</v>
      </c>
      <c r="AB2142">
        <f>(Table1[[#This Row],[Min Total Coliform]]+Table1[[#This Row],[Max Total Coliform]])/2</f>
        <v>472000</v>
      </c>
      <c r="AC2142">
        <f>MIN(10, (Table1[[#This Row],[Avg BOD]]/4)*10)</f>
        <v>10</v>
      </c>
      <c r="AD2142">
        <f>MIN(10, (Table1[[#This Row],[Avg Fecal Coliform]]/600)*10)</f>
        <v>10</v>
      </c>
      <c r="AE2142">
        <f>MIN(10, (Table1[[#This Row],[Avg Nitrate N + Nitrite N]]/10)*10)</f>
        <v>4.3499999999999996</v>
      </c>
      <c r="AF2142">
        <f>IF(OR(Table1[[#This Row],[Avg pH]]&lt;6.5,Table1[[#This Row],[Avg pH]]&gt;8.5),10,0)</f>
        <v>0</v>
      </c>
      <c r="AG2142">
        <f>MAX(0, 10-(2*Table1[[#This Row],[Avg Dissolved Oxygen]]))</f>
        <v>0</v>
      </c>
      <c r="AH2142">
        <f>(Table1[[#This Row],[Fecal Score]]*0.3) + (Table1[[#This Row],[BOD Score]]*0.25) + (Table1[[#This Row],[Nitrate Score]]*0.2) + (Table1[[#This Row],[pH Score]]*0.15) + (Table1[[#This Row],[Dissolved Oxygen Score]]*0.1)</f>
        <v>6.37</v>
      </c>
      <c r="AI2142">
        <v>2021</v>
      </c>
    </row>
    <row r="2143" spans="1:35">
      <c r="A2143">
        <v>3693</v>
      </c>
      <c r="B2143" t="s">
        <v>612</v>
      </c>
      <c r="C2143" t="s">
        <v>35</v>
      </c>
      <c r="D2143" t="s">
        <v>113</v>
      </c>
      <c r="E2143">
        <v>26</v>
      </c>
      <c r="F2143">
        <v>32</v>
      </c>
      <c r="G2143">
        <f>(Table1[[#This Row],[Min Temperature]]+Table1[[#This Row],[Max Temperature]])/2</f>
        <v>29</v>
      </c>
      <c r="H2143">
        <v>0.5</v>
      </c>
      <c r="I2143">
        <v>7.3</v>
      </c>
      <c r="J2143">
        <f>(Table1[[#This Row],[Min Dissolved Oxygen]]+Table1[[#This Row],[Max Dissolved Oxygen]])/2</f>
        <v>3.9</v>
      </c>
      <c r="K2143">
        <v>7.1</v>
      </c>
      <c r="L2143">
        <v>7.8</v>
      </c>
      <c r="M2143">
        <f>(Table1[[#This Row],[Min pH]]+Table1[[#This Row],[Max pH]])/2</f>
        <v>7.4499999999999993</v>
      </c>
      <c r="N2143">
        <v>260</v>
      </c>
      <c r="O2143">
        <v>890</v>
      </c>
      <c r="P2143">
        <f>(Table1[[#This Row],[Min Conductivity]]+Table1[[#This Row],[Max Conductivity]])/2</f>
        <v>575</v>
      </c>
      <c r="Q2143">
        <v>3</v>
      </c>
      <c r="R2143">
        <v>12</v>
      </c>
      <c r="S2143">
        <f>(Table1[[#This Row],[Min BOD]]+Table1[[#This Row],[Max BOD]])/2</f>
        <v>7.5</v>
      </c>
      <c r="T2143">
        <v>0.3</v>
      </c>
      <c r="U2143">
        <v>6.87</v>
      </c>
      <c r="V2143">
        <f>(Table1[[#This Row],[Min Nitrate N + Nitrite N]]+Table1[[#This Row],[Max Nitrate N + Nitrite N]])/2</f>
        <v>3.585</v>
      </c>
      <c r="W2143">
        <v>1010.2165492957701</v>
      </c>
      <c r="X2143">
        <v>9370632.2394366208</v>
      </c>
      <c r="Y2143">
        <f>(Table1[[#This Row],[Min Fecal Coliform]]+Table1[[#This Row],[Max Fecal Coliform]])/2</f>
        <v>4685821.2279929584</v>
      </c>
      <c r="Z2143">
        <v>30837.3908450704</v>
      </c>
      <c r="AA2143">
        <v>27354974.920774601</v>
      </c>
      <c r="AB2143">
        <f>(Table1[[#This Row],[Min Total Coliform]]+Table1[[#This Row],[Max Total Coliform]])/2</f>
        <v>13692906.155809836</v>
      </c>
      <c r="AC2143">
        <f>MIN(10, (Table1[[#This Row],[Avg BOD]]/4)*10)</f>
        <v>10</v>
      </c>
      <c r="AD2143">
        <f>MIN(10, (Table1[[#This Row],[Avg Fecal Coliform]]/600)*10)</f>
        <v>10</v>
      </c>
      <c r="AE2143">
        <f>MIN(10, (Table1[[#This Row],[Avg Nitrate N + Nitrite N]]/10)*10)</f>
        <v>3.585</v>
      </c>
      <c r="AF2143">
        <f>IF(OR(Table1[[#This Row],[Avg pH]]&lt;6.5,Table1[[#This Row],[Avg pH]]&gt;8.5),10,0)</f>
        <v>0</v>
      </c>
      <c r="AG2143">
        <f>MAX(0, 10-(2*Table1[[#This Row],[Avg Dissolved Oxygen]]))</f>
        <v>2.2000000000000002</v>
      </c>
      <c r="AH2143">
        <f>(Table1[[#This Row],[Fecal Score]]*0.3) + (Table1[[#This Row],[BOD Score]]*0.25) + (Table1[[#This Row],[Nitrate Score]]*0.2) + (Table1[[#This Row],[pH Score]]*0.15) + (Table1[[#This Row],[Dissolved Oxygen Score]]*0.1)</f>
        <v>6.4370000000000003</v>
      </c>
      <c r="AI2143">
        <v>2021</v>
      </c>
    </row>
    <row r="2144" spans="1:35">
      <c r="A2144">
        <v>3651</v>
      </c>
      <c r="B2144" t="s">
        <v>177</v>
      </c>
      <c r="C2144" t="s">
        <v>35</v>
      </c>
      <c r="D2144" t="s">
        <v>113</v>
      </c>
      <c r="E2144">
        <v>25</v>
      </c>
      <c r="F2144">
        <v>25</v>
      </c>
      <c r="G2144">
        <f>(Table1[[#This Row],[Min Temperature]]+Table1[[#This Row],[Max Temperature]])/2</f>
        <v>25</v>
      </c>
      <c r="H2144">
        <v>1</v>
      </c>
      <c r="I2144">
        <v>6.2</v>
      </c>
      <c r="J2144">
        <f>(Table1[[#This Row],[Min Dissolved Oxygen]]+Table1[[#This Row],[Max Dissolved Oxygen]])/2</f>
        <v>3.6</v>
      </c>
      <c r="K2144">
        <v>6.7</v>
      </c>
      <c r="L2144">
        <v>7.4</v>
      </c>
      <c r="M2144">
        <f>(Table1[[#This Row],[Min pH]]+Table1[[#This Row],[Max pH]])/2</f>
        <v>7.0500000000000007</v>
      </c>
      <c r="N2144">
        <v>740</v>
      </c>
      <c r="O2144">
        <v>1870</v>
      </c>
      <c r="P2144">
        <f>(Table1[[#This Row],[Min Conductivity]]+Table1[[#This Row],[Max Conductivity]])/2</f>
        <v>1305</v>
      </c>
      <c r="Q2144">
        <v>4</v>
      </c>
      <c r="R2144">
        <v>46</v>
      </c>
      <c r="S2144">
        <f>(Table1[[#This Row],[Min BOD]]+Table1[[#This Row],[Max BOD]])/2</f>
        <v>25</v>
      </c>
      <c r="T2144">
        <v>2</v>
      </c>
      <c r="U2144">
        <v>78</v>
      </c>
      <c r="V2144">
        <f>(Table1[[#This Row],[Min Nitrate N + Nitrite N]]+Table1[[#This Row],[Max Nitrate N + Nitrite N]])/2</f>
        <v>40</v>
      </c>
      <c r="W2144">
        <v>3300</v>
      </c>
      <c r="X2144">
        <v>110000</v>
      </c>
      <c r="Y2144">
        <f>(Table1[[#This Row],[Min Fecal Coliform]]+Table1[[#This Row],[Max Fecal Coliform]])/2</f>
        <v>56650</v>
      </c>
      <c r="Z2144">
        <v>35000</v>
      </c>
      <c r="AA2144">
        <v>920000</v>
      </c>
      <c r="AB2144">
        <f>(Table1[[#This Row],[Min Total Coliform]]+Table1[[#This Row],[Max Total Coliform]])/2</f>
        <v>477500</v>
      </c>
      <c r="AC2144">
        <f>MIN(10, (Table1[[#This Row],[Avg BOD]]/4)*10)</f>
        <v>10</v>
      </c>
      <c r="AD2144">
        <f>MIN(10, (Table1[[#This Row],[Avg Fecal Coliform]]/600)*10)</f>
        <v>10</v>
      </c>
      <c r="AE2144">
        <f>MIN(10, (Table1[[#This Row],[Avg Nitrate N + Nitrite N]]/10)*10)</f>
        <v>10</v>
      </c>
      <c r="AF2144">
        <f>IF(OR(Table1[[#This Row],[Avg pH]]&lt;6.5,Table1[[#This Row],[Avg pH]]&gt;8.5),10,0)</f>
        <v>0</v>
      </c>
      <c r="AG2144">
        <f>MAX(0, 10-(2*Table1[[#This Row],[Avg Dissolved Oxygen]]))</f>
        <v>2.8</v>
      </c>
      <c r="AH2144">
        <f>(Table1[[#This Row],[Fecal Score]]*0.3) + (Table1[[#This Row],[BOD Score]]*0.25) + (Table1[[#This Row],[Nitrate Score]]*0.2) + (Table1[[#This Row],[pH Score]]*0.15) + (Table1[[#This Row],[Dissolved Oxygen Score]]*0.1)</f>
        <v>7.78</v>
      </c>
      <c r="AI2144">
        <v>2021</v>
      </c>
    </row>
    <row r="2145" spans="1:35">
      <c r="A2145">
        <v>3637</v>
      </c>
      <c r="B2145" t="s">
        <v>169</v>
      </c>
      <c r="C2145" t="s">
        <v>35</v>
      </c>
      <c r="D2145" t="s">
        <v>113</v>
      </c>
      <c r="E2145">
        <v>25</v>
      </c>
      <c r="F2145">
        <v>25</v>
      </c>
      <c r="G2145">
        <f>(Table1[[#This Row],[Min Temperature]]+Table1[[#This Row],[Max Temperature]])/2</f>
        <v>25</v>
      </c>
      <c r="H2145">
        <v>2.2000000000000002</v>
      </c>
      <c r="I2145">
        <v>6.1</v>
      </c>
      <c r="J2145">
        <f>(Table1[[#This Row],[Min Dissolved Oxygen]]+Table1[[#This Row],[Max Dissolved Oxygen]])/2</f>
        <v>4.1500000000000004</v>
      </c>
      <c r="K2145">
        <v>6.8</v>
      </c>
      <c r="L2145">
        <v>7.7</v>
      </c>
      <c r="M2145">
        <f>(Table1[[#This Row],[Min pH]]+Table1[[#This Row],[Max pH]])/2</f>
        <v>7.25</v>
      </c>
      <c r="N2145">
        <v>821</v>
      </c>
      <c r="O2145">
        <v>1413</v>
      </c>
      <c r="P2145">
        <f>(Table1[[#This Row],[Min Conductivity]]+Table1[[#This Row],[Max Conductivity]])/2</f>
        <v>1117</v>
      </c>
      <c r="Q2145">
        <v>4</v>
      </c>
      <c r="R2145">
        <v>27</v>
      </c>
      <c r="S2145">
        <f>(Table1[[#This Row],[Min BOD]]+Table1[[#This Row],[Max BOD]])/2</f>
        <v>15.5</v>
      </c>
      <c r="T2145">
        <v>0.81</v>
      </c>
      <c r="U2145">
        <v>6.1</v>
      </c>
      <c r="V2145">
        <f>(Table1[[#This Row],[Min Nitrate N + Nitrite N]]+Table1[[#This Row],[Max Nitrate N + Nitrite N]])/2</f>
        <v>3.4550000000000001</v>
      </c>
      <c r="W2145">
        <v>3300</v>
      </c>
      <c r="X2145">
        <v>120000</v>
      </c>
      <c r="Y2145">
        <f>(Table1[[#This Row],[Min Fecal Coliform]]+Table1[[#This Row],[Max Fecal Coliform]])/2</f>
        <v>61650</v>
      </c>
      <c r="Z2145">
        <v>24000</v>
      </c>
      <c r="AA2145">
        <v>920000</v>
      </c>
      <c r="AB2145">
        <f>(Table1[[#This Row],[Min Total Coliform]]+Table1[[#This Row],[Max Total Coliform]])/2</f>
        <v>472000</v>
      </c>
      <c r="AC2145">
        <f>MIN(10, (Table1[[#This Row],[Avg BOD]]/4)*10)</f>
        <v>10</v>
      </c>
      <c r="AD2145">
        <f>MIN(10, (Table1[[#This Row],[Avg Fecal Coliform]]/600)*10)</f>
        <v>10</v>
      </c>
      <c r="AE2145">
        <f>MIN(10, (Table1[[#This Row],[Avg Nitrate N + Nitrite N]]/10)*10)</f>
        <v>3.4550000000000001</v>
      </c>
      <c r="AF2145">
        <f>IF(OR(Table1[[#This Row],[Avg pH]]&lt;6.5,Table1[[#This Row],[Avg pH]]&gt;8.5),10,0)</f>
        <v>0</v>
      </c>
      <c r="AG2145">
        <f>MAX(0, 10-(2*Table1[[#This Row],[Avg Dissolved Oxygen]]))</f>
        <v>1.6999999999999993</v>
      </c>
      <c r="AH2145">
        <f>(Table1[[#This Row],[Fecal Score]]*0.3) + (Table1[[#This Row],[BOD Score]]*0.25) + (Table1[[#This Row],[Nitrate Score]]*0.2) + (Table1[[#This Row],[pH Score]]*0.15) + (Table1[[#This Row],[Dissolved Oxygen Score]]*0.1)</f>
        <v>6.3609999999999998</v>
      </c>
      <c r="AI2145">
        <v>2021</v>
      </c>
    </row>
    <row r="2146" spans="1:35">
      <c r="A2146">
        <v>3595</v>
      </c>
      <c r="B2146" t="s">
        <v>153</v>
      </c>
      <c r="C2146" t="s">
        <v>35</v>
      </c>
      <c r="D2146" t="s">
        <v>113</v>
      </c>
      <c r="E2146">
        <v>25</v>
      </c>
      <c r="F2146">
        <v>25.1</v>
      </c>
      <c r="G2146">
        <f>(Table1[[#This Row],[Min Temperature]]+Table1[[#This Row],[Max Temperature]])/2</f>
        <v>25.05</v>
      </c>
      <c r="H2146">
        <v>3.2</v>
      </c>
      <c r="I2146">
        <v>6.2</v>
      </c>
      <c r="J2146">
        <f>(Table1[[#This Row],[Min Dissolved Oxygen]]+Table1[[#This Row],[Max Dissolved Oxygen]])/2</f>
        <v>4.7</v>
      </c>
      <c r="K2146">
        <v>6.5</v>
      </c>
      <c r="L2146">
        <v>7.7</v>
      </c>
      <c r="M2146">
        <f>(Table1[[#This Row],[Min pH]]+Table1[[#This Row],[Max pH]])/2</f>
        <v>7.1</v>
      </c>
      <c r="N2146">
        <v>274</v>
      </c>
      <c r="O2146">
        <v>1223</v>
      </c>
      <c r="P2146">
        <f>(Table1[[#This Row],[Min Conductivity]]+Table1[[#This Row],[Max Conductivity]])/2</f>
        <v>748.5</v>
      </c>
      <c r="Q2146">
        <v>3</v>
      </c>
      <c r="R2146">
        <v>14</v>
      </c>
      <c r="S2146">
        <f>(Table1[[#This Row],[Min BOD]]+Table1[[#This Row],[Max BOD]])/2</f>
        <v>8.5</v>
      </c>
      <c r="T2146">
        <v>0.94</v>
      </c>
      <c r="U2146">
        <v>4.3</v>
      </c>
      <c r="V2146">
        <f>(Table1[[#This Row],[Min Nitrate N + Nitrite N]]+Table1[[#This Row],[Max Nitrate N + Nitrite N]])/2</f>
        <v>2.62</v>
      </c>
      <c r="W2146">
        <v>4800</v>
      </c>
      <c r="X2146">
        <v>150000</v>
      </c>
      <c r="Y2146">
        <f>(Table1[[#This Row],[Min Fecal Coliform]]+Table1[[#This Row],[Max Fecal Coliform]])/2</f>
        <v>77400</v>
      </c>
      <c r="Z2146">
        <v>35000</v>
      </c>
      <c r="AA2146">
        <v>1600000</v>
      </c>
      <c r="AB2146">
        <f>(Table1[[#This Row],[Min Total Coliform]]+Table1[[#This Row],[Max Total Coliform]])/2</f>
        <v>817500</v>
      </c>
      <c r="AC2146">
        <f>MIN(10, (Table1[[#This Row],[Avg BOD]]/4)*10)</f>
        <v>10</v>
      </c>
      <c r="AD2146">
        <f>MIN(10, (Table1[[#This Row],[Avg Fecal Coliform]]/600)*10)</f>
        <v>10</v>
      </c>
      <c r="AE2146">
        <f>MIN(10, (Table1[[#This Row],[Avg Nitrate N + Nitrite N]]/10)*10)</f>
        <v>2.62</v>
      </c>
      <c r="AF2146">
        <f>IF(OR(Table1[[#This Row],[Avg pH]]&lt;6.5,Table1[[#This Row],[Avg pH]]&gt;8.5),10,0)</f>
        <v>0</v>
      </c>
      <c r="AG2146">
        <f>MAX(0, 10-(2*Table1[[#This Row],[Avg Dissolved Oxygen]]))</f>
        <v>0.59999999999999964</v>
      </c>
      <c r="AH2146">
        <f>(Table1[[#This Row],[Fecal Score]]*0.3) + (Table1[[#This Row],[BOD Score]]*0.25) + (Table1[[#This Row],[Nitrate Score]]*0.2) + (Table1[[#This Row],[pH Score]]*0.15) + (Table1[[#This Row],[Dissolved Oxygen Score]]*0.1)</f>
        <v>6.0839999999999996</v>
      </c>
      <c r="AI2146">
        <v>2021</v>
      </c>
    </row>
    <row r="2147" spans="1:35">
      <c r="A2147">
        <v>4532</v>
      </c>
      <c r="B2147" t="s">
        <v>624</v>
      </c>
      <c r="C2147" t="s">
        <v>35</v>
      </c>
      <c r="D2147" t="s">
        <v>113</v>
      </c>
      <c r="E2147">
        <v>25</v>
      </c>
      <c r="F2147">
        <v>25</v>
      </c>
      <c r="G2147">
        <f>(Table1[[#This Row],[Min Temperature]]+Table1[[#This Row],[Max Temperature]])/2</f>
        <v>25</v>
      </c>
      <c r="H2147">
        <v>0.3</v>
      </c>
      <c r="I2147">
        <v>5</v>
      </c>
      <c r="J2147">
        <f>(Table1[[#This Row],[Min Dissolved Oxygen]]+Table1[[#This Row],[Max Dissolved Oxygen]])/2</f>
        <v>2.65</v>
      </c>
      <c r="K2147">
        <v>6.7</v>
      </c>
      <c r="L2147">
        <v>7.4</v>
      </c>
      <c r="M2147">
        <f>(Table1[[#This Row],[Min pH]]+Table1[[#This Row],[Max pH]])/2</f>
        <v>7.0500000000000007</v>
      </c>
      <c r="N2147">
        <v>1099</v>
      </c>
      <c r="O2147">
        <v>2309</v>
      </c>
      <c r="P2147">
        <f>(Table1[[#This Row],[Min Conductivity]]+Table1[[#This Row],[Max Conductivity]])/2</f>
        <v>1704</v>
      </c>
      <c r="Q2147">
        <v>6</v>
      </c>
      <c r="R2147">
        <v>42</v>
      </c>
      <c r="S2147">
        <f>(Table1[[#This Row],[Min BOD]]+Table1[[#This Row],[Max BOD]])/2</f>
        <v>24</v>
      </c>
      <c r="T2147">
        <v>1</v>
      </c>
      <c r="U2147">
        <v>27</v>
      </c>
      <c r="V2147">
        <f>(Table1[[#This Row],[Min Nitrate N + Nitrite N]]+Table1[[#This Row],[Max Nitrate N + Nitrite N]])/2</f>
        <v>14</v>
      </c>
      <c r="W2147">
        <v>2300</v>
      </c>
      <c r="X2147">
        <v>460000</v>
      </c>
      <c r="Y2147">
        <f>(Table1[[#This Row],[Min Fecal Coliform]]+Table1[[#This Row],[Max Fecal Coliform]])/2</f>
        <v>231150</v>
      </c>
      <c r="Z2147">
        <v>24000</v>
      </c>
      <c r="AA2147">
        <v>3500000</v>
      </c>
      <c r="AB2147">
        <f>(Table1[[#This Row],[Min Total Coliform]]+Table1[[#This Row],[Max Total Coliform]])/2</f>
        <v>1762000</v>
      </c>
      <c r="AC2147">
        <f>MIN(10, (Table1[[#This Row],[Avg BOD]]/4)*10)</f>
        <v>10</v>
      </c>
      <c r="AD2147">
        <f>MIN(10, (Table1[[#This Row],[Avg Fecal Coliform]]/600)*10)</f>
        <v>10</v>
      </c>
      <c r="AE2147">
        <f>MIN(10, (Table1[[#This Row],[Avg Nitrate N + Nitrite N]]/10)*10)</f>
        <v>10</v>
      </c>
      <c r="AF2147">
        <f>IF(OR(Table1[[#This Row],[Avg pH]]&lt;6.5,Table1[[#This Row],[Avg pH]]&gt;8.5),10,0)</f>
        <v>0</v>
      </c>
      <c r="AG2147">
        <f>MAX(0, 10-(2*Table1[[#This Row],[Avg Dissolved Oxygen]]))</f>
        <v>4.7</v>
      </c>
      <c r="AH2147">
        <f>(Table1[[#This Row],[Fecal Score]]*0.3) + (Table1[[#This Row],[BOD Score]]*0.25) + (Table1[[#This Row],[Nitrate Score]]*0.2) + (Table1[[#This Row],[pH Score]]*0.15) + (Table1[[#This Row],[Dissolved Oxygen Score]]*0.1)</f>
        <v>7.97</v>
      </c>
      <c r="AI2147">
        <v>2021</v>
      </c>
    </row>
    <row r="2148" spans="1:35">
      <c r="A2148">
        <v>3606</v>
      </c>
      <c r="B2148" t="s">
        <v>161</v>
      </c>
      <c r="C2148" t="s">
        <v>35</v>
      </c>
      <c r="D2148" t="s">
        <v>113</v>
      </c>
      <c r="E2148">
        <v>25</v>
      </c>
      <c r="F2148">
        <v>26</v>
      </c>
      <c r="G2148">
        <f>(Table1[[#This Row],[Min Temperature]]+Table1[[#This Row],[Max Temperature]])/2</f>
        <v>25.5</v>
      </c>
      <c r="H2148">
        <v>2.9</v>
      </c>
      <c r="I2148">
        <v>6.8</v>
      </c>
      <c r="J2148">
        <f>(Table1[[#This Row],[Min Dissolved Oxygen]]+Table1[[#This Row],[Max Dissolved Oxygen]])/2</f>
        <v>4.8499999999999996</v>
      </c>
      <c r="K2148">
        <v>6.1</v>
      </c>
      <c r="L2148">
        <v>7.4</v>
      </c>
      <c r="M2148">
        <f>(Table1[[#This Row],[Min pH]]+Table1[[#This Row],[Max pH]])/2</f>
        <v>6.75</v>
      </c>
      <c r="N2148">
        <v>194</v>
      </c>
      <c r="O2148">
        <v>1120</v>
      </c>
      <c r="P2148">
        <f>(Table1[[#This Row],[Min Conductivity]]+Table1[[#This Row],[Max Conductivity]])/2</f>
        <v>657</v>
      </c>
      <c r="Q2148">
        <v>2</v>
      </c>
      <c r="R2148">
        <v>14</v>
      </c>
      <c r="S2148">
        <f>(Table1[[#This Row],[Min BOD]]+Table1[[#This Row],[Max BOD]])/2</f>
        <v>8</v>
      </c>
      <c r="T2148">
        <v>0.51</v>
      </c>
      <c r="U2148">
        <v>2.5</v>
      </c>
      <c r="V2148">
        <f>(Table1[[#This Row],[Min Nitrate N + Nitrite N]]+Table1[[#This Row],[Max Nitrate N + Nitrite N]])/2</f>
        <v>1.5049999999999999</v>
      </c>
      <c r="W2148">
        <v>3300</v>
      </c>
      <c r="X2148">
        <v>40000</v>
      </c>
      <c r="Y2148">
        <f>(Table1[[#This Row],[Min Fecal Coliform]]+Table1[[#This Row],[Max Fecal Coliform]])/2</f>
        <v>21650</v>
      </c>
      <c r="Z2148">
        <v>13000</v>
      </c>
      <c r="AA2148">
        <v>350000</v>
      </c>
      <c r="AB2148">
        <f>(Table1[[#This Row],[Min Total Coliform]]+Table1[[#This Row],[Max Total Coliform]])/2</f>
        <v>181500</v>
      </c>
      <c r="AC2148">
        <f>MIN(10, (Table1[[#This Row],[Avg BOD]]/4)*10)</f>
        <v>10</v>
      </c>
      <c r="AD2148">
        <f>MIN(10, (Table1[[#This Row],[Avg Fecal Coliform]]/600)*10)</f>
        <v>10</v>
      </c>
      <c r="AE2148">
        <f>MIN(10, (Table1[[#This Row],[Avg Nitrate N + Nitrite N]]/10)*10)</f>
        <v>1.5049999999999999</v>
      </c>
      <c r="AF2148">
        <f>IF(OR(Table1[[#This Row],[Avg pH]]&lt;6.5,Table1[[#This Row],[Avg pH]]&gt;8.5),10,0)</f>
        <v>0</v>
      </c>
      <c r="AG2148">
        <f>MAX(0, 10-(2*Table1[[#This Row],[Avg Dissolved Oxygen]]))</f>
        <v>0.30000000000000071</v>
      </c>
      <c r="AH2148">
        <f>(Table1[[#This Row],[Fecal Score]]*0.3) + (Table1[[#This Row],[BOD Score]]*0.25) + (Table1[[#This Row],[Nitrate Score]]*0.2) + (Table1[[#This Row],[pH Score]]*0.15) + (Table1[[#This Row],[Dissolved Oxygen Score]]*0.1)</f>
        <v>5.8310000000000004</v>
      </c>
      <c r="AI2148">
        <v>2021</v>
      </c>
    </row>
    <row r="2149" spans="1:35">
      <c r="A2149">
        <v>3634</v>
      </c>
      <c r="B2149" t="s">
        <v>167</v>
      </c>
      <c r="C2149" t="s">
        <v>35</v>
      </c>
      <c r="D2149" t="s">
        <v>113</v>
      </c>
      <c r="E2149">
        <v>25</v>
      </c>
      <c r="F2149">
        <v>25</v>
      </c>
      <c r="G2149">
        <f>(Table1[[#This Row],[Min Temperature]]+Table1[[#This Row],[Max Temperature]])/2</f>
        <v>25</v>
      </c>
      <c r="H2149">
        <v>3</v>
      </c>
      <c r="I2149">
        <v>7.3</v>
      </c>
      <c r="J2149">
        <f>(Table1[[#This Row],[Min Dissolved Oxygen]]+Table1[[#This Row],[Max Dissolved Oxygen]])/2</f>
        <v>5.15</v>
      </c>
      <c r="K2149">
        <v>6.5</v>
      </c>
      <c r="L2149">
        <v>7.6</v>
      </c>
      <c r="M2149">
        <f>(Table1[[#This Row],[Min pH]]+Table1[[#This Row],[Max pH]])/2</f>
        <v>7.05</v>
      </c>
      <c r="N2149">
        <v>271</v>
      </c>
      <c r="O2149">
        <v>2540</v>
      </c>
      <c r="P2149">
        <f>(Table1[[#This Row],[Min Conductivity]]+Table1[[#This Row],[Max Conductivity]])/2</f>
        <v>1405.5</v>
      </c>
      <c r="Q2149">
        <v>3</v>
      </c>
      <c r="R2149">
        <v>17</v>
      </c>
      <c r="S2149">
        <f>(Table1[[#This Row],[Min BOD]]+Table1[[#This Row],[Max BOD]])/2</f>
        <v>10</v>
      </c>
      <c r="T2149">
        <v>0.3</v>
      </c>
      <c r="U2149">
        <v>6.6</v>
      </c>
      <c r="V2149">
        <f>(Table1[[#This Row],[Min Nitrate N + Nitrite N]]+Table1[[#This Row],[Max Nitrate N + Nitrite N]])/2</f>
        <v>3.4499999999999997</v>
      </c>
      <c r="W2149">
        <v>4700</v>
      </c>
      <c r="X2149">
        <v>94000</v>
      </c>
      <c r="Y2149">
        <f>(Table1[[#This Row],[Min Fecal Coliform]]+Table1[[#This Row],[Max Fecal Coliform]])/2</f>
        <v>49350</v>
      </c>
      <c r="Z2149">
        <v>35000</v>
      </c>
      <c r="AA2149">
        <v>920000</v>
      </c>
      <c r="AB2149">
        <f>(Table1[[#This Row],[Min Total Coliform]]+Table1[[#This Row],[Max Total Coliform]])/2</f>
        <v>477500</v>
      </c>
      <c r="AC2149">
        <f>MIN(10, (Table1[[#This Row],[Avg BOD]]/4)*10)</f>
        <v>10</v>
      </c>
      <c r="AD2149">
        <f>MIN(10, (Table1[[#This Row],[Avg Fecal Coliform]]/600)*10)</f>
        <v>10</v>
      </c>
      <c r="AE2149">
        <f>MIN(10, (Table1[[#This Row],[Avg Nitrate N + Nitrite N]]/10)*10)</f>
        <v>3.4499999999999997</v>
      </c>
      <c r="AF2149">
        <f>IF(OR(Table1[[#This Row],[Avg pH]]&lt;6.5,Table1[[#This Row],[Avg pH]]&gt;8.5),10,0)</f>
        <v>0</v>
      </c>
      <c r="AG2149">
        <f>MAX(0, 10-(2*Table1[[#This Row],[Avg Dissolved Oxygen]]))</f>
        <v>0</v>
      </c>
      <c r="AH2149">
        <f>(Table1[[#This Row],[Fecal Score]]*0.3) + (Table1[[#This Row],[BOD Score]]*0.25) + (Table1[[#This Row],[Nitrate Score]]*0.2) + (Table1[[#This Row],[pH Score]]*0.15) + (Table1[[#This Row],[Dissolved Oxygen Score]]*0.1)</f>
        <v>6.1899999999999995</v>
      </c>
      <c r="AI2149">
        <v>2021</v>
      </c>
    </row>
    <row r="2150" spans="1:35">
      <c r="A2150">
        <v>3641</v>
      </c>
      <c r="B2150" t="s">
        <v>576</v>
      </c>
      <c r="C2150" t="s">
        <v>35</v>
      </c>
      <c r="D2150" t="s">
        <v>113</v>
      </c>
      <c r="E2150">
        <v>25</v>
      </c>
      <c r="F2150">
        <v>25</v>
      </c>
      <c r="G2150">
        <f>(Table1[[#This Row],[Min Temperature]]+Table1[[#This Row],[Max Temperature]])/2</f>
        <v>25</v>
      </c>
      <c r="H2150">
        <v>0.3</v>
      </c>
      <c r="I2150">
        <v>6.3</v>
      </c>
      <c r="J2150">
        <f>(Table1[[#This Row],[Min Dissolved Oxygen]]+Table1[[#This Row],[Max Dissolved Oxygen]])/2</f>
        <v>3.3</v>
      </c>
      <c r="K2150">
        <v>6.5</v>
      </c>
      <c r="L2150">
        <v>7.4</v>
      </c>
      <c r="M2150">
        <f>(Table1[[#This Row],[Min pH]]+Table1[[#This Row],[Max pH]])/2</f>
        <v>6.95</v>
      </c>
      <c r="N2150">
        <v>237</v>
      </c>
      <c r="O2150">
        <v>1145</v>
      </c>
      <c r="P2150">
        <f>(Table1[[#This Row],[Min Conductivity]]+Table1[[#This Row],[Max Conductivity]])/2</f>
        <v>691</v>
      </c>
      <c r="Q2150">
        <v>3.8</v>
      </c>
      <c r="R2150">
        <v>39</v>
      </c>
      <c r="S2150">
        <f>(Table1[[#This Row],[Min BOD]]+Table1[[#This Row],[Max BOD]])/2</f>
        <v>21.4</v>
      </c>
      <c r="T2150">
        <v>0.7</v>
      </c>
      <c r="U2150">
        <v>5.2</v>
      </c>
      <c r="V2150">
        <f>(Table1[[#This Row],[Min Nitrate N + Nitrite N]]+Table1[[#This Row],[Max Nitrate N + Nitrite N]])/2</f>
        <v>2.95</v>
      </c>
      <c r="W2150">
        <v>2300</v>
      </c>
      <c r="X2150">
        <v>120000</v>
      </c>
      <c r="Y2150">
        <f>(Table1[[#This Row],[Min Fecal Coliform]]+Table1[[#This Row],[Max Fecal Coliform]])/2</f>
        <v>61150</v>
      </c>
      <c r="Z2150">
        <v>24000</v>
      </c>
      <c r="AA2150">
        <v>920000</v>
      </c>
      <c r="AB2150">
        <f>(Table1[[#This Row],[Min Total Coliform]]+Table1[[#This Row],[Max Total Coliform]])/2</f>
        <v>472000</v>
      </c>
      <c r="AC2150">
        <f>MIN(10, (Table1[[#This Row],[Avg BOD]]/4)*10)</f>
        <v>10</v>
      </c>
      <c r="AD2150">
        <f>MIN(10, (Table1[[#This Row],[Avg Fecal Coliform]]/600)*10)</f>
        <v>10</v>
      </c>
      <c r="AE2150">
        <f>MIN(10, (Table1[[#This Row],[Avg Nitrate N + Nitrite N]]/10)*10)</f>
        <v>2.95</v>
      </c>
      <c r="AF2150">
        <f>IF(OR(Table1[[#This Row],[Avg pH]]&lt;6.5,Table1[[#This Row],[Avg pH]]&gt;8.5),10,0)</f>
        <v>0</v>
      </c>
      <c r="AG2150">
        <f>MAX(0, 10-(2*Table1[[#This Row],[Avg Dissolved Oxygen]]))</f>
        <v>3.4000000000000004</v>
      </c>
      <c r="AH2150">
        <f>(Table1[[#This Row],[Fecal Score]]*0.3) + (Table1[[#This Row],[BOD Score]]*0.25) + (Table1[[#This Row],[Nitrate Score]]*0.2) + (Table1[[#This Row],[pH Score]]*0.15) + (Table1[[#This Row],[Dissolved Oxygen Score]]*0.1)</f>
        <v>6.43</v>
      </c>
      <c r="AI2150">
        <v>2021</v>
      </c>
    </row>
    <row r="2151" spans="1:35">
      <c r="A2151">
        <v>3653</v>
      </c>
      <c r="B2151" t="s">
        <v>178</v>
      </c>
      <c r="C2151" t="s">
        <v>35</v>
      </c>
      <c r="D2151" t="s">
        <v>113</v>
      </c>
      <c r="E2151">
        <v>25</v>
      </c>
      <c r="F2151">
        <v>26</v>
      </c>
      <c r="G2151">
        <f>(Table1[[#This Row],[Min Temperature]]+Table1[[#This Row],[Max Temperature]])/2</f>
        <v>25.5</v>
      </c>
      <c r="H2151">
        <v>4.8</v>
      </c>
      <c r="I2151">
        <v>7.2</v>
      </c>
      <c r="J2151">
        <f>(Table1[[#This Row],[Min Dissolved Oxygen]]+Table1[[#This Row],[Max Dissolved Oxygen]])/2</f>
        <v>6</v>
      </c>
      <c r="K2151">
        <v>6.5</v>
      </c>
      <c r="L2151">
        <v>7.3</v>
      </c>
      <c r="M2151">
        <f>(Table1[[#This Row],[Min pH]]+Table1[[#This Row],[Max pH]])/2</f>
        <v>6.9</v>
      </c>
      <c r="N2151">
        <v>155</v>
      </c>
      <c r="O2151">
        <v>406</v>
      </c>
      <c r="P2151">
        <f>(Table1[[#This Row],[Min Conductivity]]+Table1[[#This Row],[Max Conductivity]])/2</f>
        <v>280.5</v>
      </c>
      <c r="Q2151">
        <v>3</v>
      </c>
      <c r="R2151">
        <v>6</v>
      </c>
      <c r="S2151">
        <f>(Table1[[#This Row],[Min BOD]]+Table1[[#This Row],[Max BOD]])/2</f>
        <v>4.5</v>
      </c>
      <c r="T2151">
        <v>0.3</v>
      </c>
      <c r="U2151">
        <v>1</v>
      </c>
      <c r="V2151">
        <f>(Table1[[#This Row],[Min Nitrate N + Nitrite N]]+Table1[[#This Row],[Max Nitrate N + Nitrite N]])/2</f>
        <v>0.65</v>
      </c>
      <c r="W2151">
        <v>2300</v>
      </c>
      <c r="X2151">
        <v>15000</v>
      </c>
      <c r="Y2151">
        <f>(Table1[[#This Row],[Min Fecal Coliform]]+Table1[[#This Row],[Max Fecal Coliform]])/2</f>
        <v>8650</v>
      </c>
      <c r="Z2151">
        <v>24000</v>
      </c>
      <c r="AA2151">
        <v>160000</v>
      </c>
      <c r="AB2151">
        <f>(Table1[[#This Row],[Min Total Coliform]]+Table1[[#This Row],[Max Total Coliform]])/2</f>
        <v>92000</v>
      </c>
      <c r="AC2151">
        <f>MIN(10, (Table1[[#This Row],[Avg BOD]]/4)*10)</f>
        <v>10</v>
      </c>
      <c r="AD2151">
        <f>MIN(10, (Table1[[#This Row],[Avg Fecal Coliform]]/600)*10)</f>
        <v>10</v>
      </c>
      <c r="AE2151">
        <f>MIN(10, (Table1[[#This Row],[Avg Nitrate N + Nitrite N]]/10)*10)</f>
        <v>0.65</v>
      </c>
      <c r="AF2151">
        <f>IF(OR(Table1[[#This Row],[Avg pH]]&lt;6.5,Table1[[#This Row],[Avg pH]]&gt;8.5),10,0)</f>
        <v>0</v>
      </c>
      <c r="AG2151">
        <f>MAX(0, 10-(2*Table1[[#This Row],[Avg Dissolved Oxygen]]))</f>
        <v>0</v>
      </c>
      <c r="AH2151">
        <f>(Table1[[#This Row],[Fecal Score]]*0.3) + (Table1[[#This Row],[BOD Score]]*0.25) + (Table1[[#This Row],[Nitrate Score]]*0.2) + (Table1[[#This Row],[pH Score]]*0.15) + (Table1[[#This Row],[Dissolved Oxygen Score]]*0.1)</f>
        <v>5.63</v>
      </c>
      <c r="AI2151">
        <v>2021</v>
      </c>
    </row>
    <row r="2152" spans="1:35">
      <c r="A2152">
        <v>3604</v>
      </c>
      <c r="B2152" t="s">
        <v>159</v>
      </c>
      <c r="C2152" t="s">
        <v>35</v>
      </c>
      <c r="D2152" t="s">
        <v>113</v>
      </c>
      <c r="E2152">
        <v>25</v>
      </c>
      <c r="F2152">
        <v>25</v>
      </c>
      <c r="G2152">
        <f>(Table1[[#This Row],[Min Temperature]]+Table1[[#This Row],[Max Temperature]])/2</f>
        <v>25</v>
      </c>
      <c r="H2152">
        <v>3.3</v>
      </c>
      <c r="I2152">
        <v>6.1</v>
      </c>
      <c r="J2152">
        <f>(Table1[[#This Row],[Min Dissolved Oxygen]]+Table1[[#This Row],[Max Dissolved Oxygen]])/2</f>
        <v>4.6999999999999993</v>
      </c>
      <c r="K2152">
        <v>6.5</v>
      </c>
      <c r="L2152">
        <v>7.8</v>
      </c>
      <c r="M2152">
        <f>(Table1[[#This Row],[Min pH]]+Table1[[#This Row],[Max pH]])/2</f>
        <v>7.15</v>
      </c>
      <c r="N2152">
        <v>574</v>
      </c>
      <c r="O2152">
        <v>2730</v>
      </c>
      <c r="P2152">
        <f>(Table1[[#This Row],[Min Conductivity]]+Table1[[#This Row],[Max Conductivity]])/2</f>
        <v>1652</v>
      </c>
      <c r="Q2152">
        <v>4</v>
      </c>
      <c r="R2152">
        <v>10</v>
      </c>
      <c r="S2152">
        <f>(Table1[[#This Row],[Min BOD]]+Table1[[#This Row],[Max BOD]])/2</f>
        <v>7</v>
      </c>
      <c r="T2152">
        <v>1.1000000000000001</v>
      </c>
      <c r="U2152">
        <v>4.5</v>
      </c>
      <c r="V2152">
        <f>(Table1[[#This Row],[Min Nitrate N + Nitrite N]]+Table1[[#This Row],[Max Nitrate N + Nitrite N]])/2</f>
        <v>2.8</v>
      </c>
      <c r="W2152">
        <v>3300</v>
      </c>
      <c r="X2152">
        <v>49000</v>
      </c>
      <c r="Y2152">
        <f>(Table1[[#This Row],[Min Fecal Coliform]]+Table1[[#This Row],[Max Fecal Coliform]])/2</f>
        <v>26150</v>
      </c>
      <c r="Z2152">
        <v>35000</v>
      </c>
      <c r="AA2152">
        <v>240000</v>
      </c>
      <c r="AB2152">
        <f>(Table1[[#This Row],[Min Total Coliform]]+Table1[[#This Row],[Max Total Coliform]])/2</f>
        <v>137500</v>
      </c>
      <c r="AC2152">
        <f>MIN(10, (Table1[[#This Row],[Avg BOD]]/4)*10)</f>
        <v>10</v>
      </c>
      <c r="AD2152">
        <f>MIN(10, (Table1[[#This Row],[Avg Fecal Coliform]]/600)*10)</f>
        <v>10</v>
      </c>
      <c r="AE2152">
        <f>MIN(10, (Table1[[#This Row],[Avg Nitrate N + Nitrite N]]/10)*10)</f>
        <v>2.8</v>
      </c>
      <c r="AF2152">
        <f>IF(OR(Table1[[#This Row],[Avg pH]]&lt;6.5,Table1[[#This Row],[Avg pH]]&gt;8.5),10,0)</f>
        <v>0</v>
      </c>
      <c r="AG2152">
        <f>MAX(0, 10-(2*Table1[[#This Row],[Avg Dissolved Oxygen]]))</f>
        <v>0.60000000000000142</v>
      </c>
      <c r="AH2152">
        <f>(Table1[[#This Row],[Fecal Score]]*0.3) + (Table1[[#This Row],[BOD Score]]*0.25) + (Table1[[#This Row],[Nitrate Score]]*0.2) + (Table1[[#This Row],[pH Score]]*0.15) + (Table1[[#This Row],[Dissolved Oxygen Score]]*0.1)</f>
        <v>6.12</v>
      </c>
      <c r="AI2152">
        <v>2021</v>
      </c>
    </row>
    <row r="2153" spans="1:35">
      <c r="A2153">
        <v>4526</v>
      </c>
      <c r="B2153" t="s">
        <v>804</v>
      </c>
      <c r="C2153" t="s">
        <v>35</v>
      </c>
      <c r="D2153" t="s">
        <v>113</v>
      </c>
      <c r="E2153">
        <v>25</v>
      </c>
      <c r="F2153">
        <v>25</v>
      </c>
      <c r="G2153">
        <f>(Table1[[#This Row],[Min Temperature]]+Table1[[#This Row],[Max Temperature]])/2</f>
        <v>25</v>
      </c>
      <c r="H2153">
        <v>4</v>
      </c>
      <c r="I2153">
        <v>6.8</v>
      </c>
      <c r="J2153">
        <f>(Table1[[#This Row],[Min Dissolved Oxygen]]+Table1[[#This Row],[Max Dissolved Oxygen]])/2</f>
        <v>5.4</v>
      </c>
      <c r="K2153">
        <v>6.3</v>
      </c>
      <c r="L2153">
        <v>7.9</v>
      </c>
      <c r="M2153">
        <f>(Table1[[#This Row],[Min pH]]+Table1[[#This Row],[Max pH]])/2</f>
        <v>7.1</v>
      </c>
      <c r="N2153">
        <v>236</v>
      </c>
      <c r="O2153">
        <v>775</v>
      </c>
      <c r="P2153">
        <f>(Table1[[#This Row],[Min Conductivity]]+Table1[[#This Row],[Max Conductivity]])/2</f>
        <v>505.5</v>
      </c>
      <c r="Q2153">
        <v>2</v>
      </c>
      <c r="R2153">
        <v>9</v>
      </c>
      <c r="S2153">
        <f>(Table1[[#This Row],[Min BOD]]+Table1[[#This Row],[Max BOD]])/2</f>
        <v>5.5</v>
      </c>
      <c r="T2153">
        <v>0.6</v>
      </c>
      <c r="U2153">
        <v>3</v>
      </c>
      <c r="V2153">
        <f>(Table1[[#This Row],[Min Nitrate N + Nitrite N]]+Table1[[#This Row],[Max Nitrate N + Nitrite N]])/2</f>
        <v>1.8</v>
      </c>
      <c r="W2153">
        <v>3300</v>
      </c>
      <c r="X2153">
        <v>14000</v>
      </c>
      <c r="Y2153">
        <f>(Table1[[#This Row],[Min Fecal Coliform]]+Table1[[#This Row],[Max Fecal Coliform]])/2</f>
        <v>8650</v>
      </c>
      <c r="Z2153">
        <v>24000</v>
      </c>
      <c r="AA2153">
        <v>160000</v>
      </c>
      <c r="AB2153">
        <f>(Table1[[#This Row],[Min Total Coliform]]+Table1[[#This Row],[Max Total Coliform]])/2</f>
        <v>92000</v>
      </c>
      <c r="AC2153">
        <f>MIN(10, (Table1[[#This Row],[Avg BOD]]/4)*10)</f>
        <v>10</v>
      </c>
      <c r="AD2153">
        <f>MIN(10, (Table1[[#This Row],[Avg Fecal Coliform]]/600)*10)</f>
        <v>10</v>
      </c>
      <c r="AE2153">
        <f>MIN(10, (Table1[[#This Row],[Avg Nitrate N + Nitrite N]]/10)*10)</f>
        <v>1.7999999999999998</v>
      </c>
      <c r="AF2153">
        <f>IF(OR(Table1[[#This Row],[Avg pH]]&lt;6.5,Table1[[#This Row],[Avg pH]]&gt;8.5),10,0)</f>
        <v>0</v>
      </c>
      <c r="AG2153">
        <f>MAX(0, 10-(2*Table1[[#This Row],[Avg Dissolved Oxygen]]))</f>
        <v>0</v>
      </c>
      <c r="AH2153">
        <f>(Table1[[#This Row],[Fecal Score]]*0.3) + (Table1[[#This Row],[BOD Score]]*0.25) + (Table1[[#This Row],[Nitrate Score]]*0.2) + (Table1[[#This Row],[pH Score]]*0.15) + (Table1[[#This Row],[Dissolved Oxygen Score]]*0.1)</f>
        <v>5.86</v>
      </c>
      <c r="AI2153">
        <v>2021</v>
      </c>
    </row>
    <row r="2154" spans="1:35">
      <c r="A2154">
        <v>3666</v>
      </c>
      <c r="B2154" t="s">
        <v>590</v>
      </c>
      <c r="C2154" t="s">
        <v>35</v>
      </c>
      <c r="D2154" t="s">
        <v>113</v>
      </c>
      <c r="E2154">
        <v>21</v>
      </c>
      <c r="F2154">
        <v>25</v>
      </c>
      <c r="G2154">
        <f>(Table1[[#This Row],[Min Temperature]]+Table1[[#This Row],[Max Temperature]])/2</f>
        <v>23</v>
      </c>
      <c r="H2154">
        <v>4.5999999999999996</v>
      </c>
      <c r="I2154">
        <v>6</v>
      </c>
      <c r="J2154">
        <f>(Table1[[#This Row],[Min Dissolved Oxygen]]+Table1[[#This Row],[Max Dissolved Oxygen]])/2</f>
        <v>5.3</v>
      </c>
      <c r="K2154">
        <v>7.6</v>
      </c>
      <c r="L2154">
        <v>8.3000000000000007</v>
      </c>
      <c r="M2154">
        <f>(Table1[[#This Row],[Min pH]]+Table1[[#This Row],[Max pH]])/2</f>
        <v>7.95</v>
      </c>
      <c r="N2154">
        <v>460</v>
      </c>
      <c r="O2154">
        <v>1180</v>
      </c>
      <c r="P2154">
        <f>(Table1[[#This Row],[Min Conductivity]]+Table1[[#This Row],[Max Conductivity]])/2</f>
        <v>820</v>
      </c>
      <c r="Q2154">
        <v>2</v>
      </c>
      <c r="R2154">
        <v>3.2</v>
      </c>
      <c r="S2154">
        <f>(Table1[[#This Row],[Min BOD]]+Table1[[#This Row],[Max BOD]])/2</f>
        <v>2.6</v>
      </c>
      <c r="T2154">
        <v>0.3</v>
      </c>
      <c r="U2154">
        <v>0.4</v>
      </c>
      <c r="V2154">
        <f>(Table1[[#This Row],[Min Nitrate N + Nitrite N]]+Table1[[#This Row],[Max Nitrate N + Nitrite N]])/2</f>
        <v>0.35</v>
      </c>
      <c r="W2154">
        <v>140</v>
      </c>
      <c r="X2154">
        <v>320</v>
      </c>
      <c r="Y2154">
        <f>(Table1[[#This Row],[Min Fecal Coliform]]+Table1[[#This Row],[Max Fecal Coliform]])/2</f>
        <v>230</v>
      </c>
      <c r="Z2154">
        <v>1100</v>
      </c>
      <c r="AA2154">
        <v>2100</v>
      </c>
      <c r="AB2154">
        <f>(Table1[[#This Row],[Min Total Coliform]]+Table1[[#This Row],[Max Total Coliform]])/2</f>
        <v>1600</v>
      </c>
      <c r="AC2154">
        <f>MIN(10, (Table1[[#This Row],[Avg BOD]]/4)*10)</f>
        <v>6.5</v>
      </c>
      <c r="AD2154">
        <f>MIN(10, (Table1[[#This Row],[Avg Fecal Coliform]]/600)*10)</f>
        <v>3.8333333333333335</v>
      </c>
      <c r="AE2154">
        <f>MIN(10, (Table1[[#This Row],[Avg Nitrate N + Nitrite N]]/10)*10)</f>
        <v>0.35</v>
      </c>
      <c r="AF2154">
        <f>IF(OR(Table1[[#This Row],[Avg pH]]&lt;6.5,Table1[[#This Row],[Avg pH]]&gt;8.5),10,0)</f>
        <v>0</v>
      </c>
      <c r="AG2154">
        <f>MAX(0, 10-(2*Table1[[#This Row],[Avg Dissolved Oxygen]]))</f>
        <v>0</v>
      </c>
      <c r="AH2154">
        <f>(Table1[[#This Row],[Fecal Score]]*0.3) + (Table1[[#This Row],[BOD Score]]*0.25) + (Table1[[#This Row],[Nitrate Score]]*0.2) + (Table1[[#This Row],[pH Score]]*0.15) + (Table1[[#This Row],[Dissolved Oxygen Score]]*0.1)</f>
        <v>2.8449999999999998</v>
      </c>
      <c r="AI2154">
        <v>2021</v>
      </c>
    </row>
    <row r="2155" spans="1:35">
      <c r="A2155">
        <v>3676</v>
      </c>
      <c r="B2155" t="s">
        <v>803</v>
      </c>
      <c r="C2155" t="s">
        <v>35</v>
      </c>
      <c r="D2155" t="s">
        <v>113</v>
      </c>
      <c r="E2155">
        <v>20</v>
      </c>
      <c r="F2155">
        <v>28</v>
      </c>
      <c r="G2155">
        <f>(Table1[[#This Row],[Min Temperature]]+Table1[[#This Row],[Max Temperature]])/2</f>
        <v>24</v>
      </c>
      <c r="H2155">
        <v>5.6</v>
      </c>
      <c r="I2155">
        <v>7.3</v>
      </c>
      <c r="J2155">
        <f>(Table1[[#This Row],[Min Dissolved Oxygen]]+Table1[[#This Row],[Max Dissolved Oxygen]])/2</f>
        <v>6.4499999999999993</v>
      </c>
      <c r="K2155">
        <v>7.4</v>
      </c>
      <c r="L2155">
        <v>7.9</v>
      </c>
      <c r="M2155">
        <f>(Table1[[#This Row],[Min pH]]+Table1[[#This Row],[Max pH]])/2</f>
        <v>7.65</v>
      </c>
      <c r="N2155">
        <v>330</v>
      </c>
      <c r="O2155">
        <v>470</v>
      </c>
      <c r="P2155">
        <f>(Table1[[#This Row],[Min Conductivity]]+Table1[[#This Row],[Max Conductivity]])/2</f>
        <v>400</v>
      </c>
      <c r="Q2155">
        <v>2</v>
      </c>
      <c r="R2155">
        <v>2.2000000000000002</v>
      </c>
      <c r="S2155">
        <f>(Table1[[#This Row],[Min BOD]]+Table1[[#This Row],[Max BOD]])/2</f>
        <v>2.1</v>
      </c>
      <c r="T2155">
        <v>0.3</v>
      </c>
      <c r="U2155">
        <v>0.3</v>
      </c>
      <c r="V2155">
        <f>(Table1[[#This Row],[Min Nitrate N + Nitrite N]]+Table1[[#This Row],[Max Nitrate N + Nitrite N]])/2</f>
        <v>0.3</v>
      </c>
      <c r="W2155">
        <v>92</v>
      </c>
      <c r="X2155">
        <v>220</v>
      </c>
      <c r="Y2155">
        <f>(Table1[[#This Row],[Min Fecal Coliform]]+Table1[[#This Row],[Max Fecal Coliform]])/2</f>
        <v>156</v>
      </c>
      <c r="Z2155">
        <v>920</v>
      </c>
      <c r="AA2155">
        <v>1400</v>
      </c>
      <c r="AB2155">
        <f>(Table1[[#This Row],[Min Total Coliform]]+Table1[[#This Row],[Max Total Coliform]])/2</f>
        <v>1160</v>
      </c>
      <c r="AC2155">
        <f>MIN(10, (Table1[[#This Row],[Avg BOD]]/4)*10)</f>
        <v>5.25</v>
      </c>
      <c r="AD2155">
        <f>MIN(10, (Table1[[#This Row],[Avg Fecal Coliform]]/600)*10)</f>
        <v>2.6</v>
      </c>
      <c r="AE2155">
        <f>MIN(10, (Table1[[#This Row],[Avg Nitrate N + Nitrite N]]/10)*10)</f>
        <v>0.3</v>
      </c>
      <c r="AF2155">
        <f>IF(OR(Table1[[#This Row],[Avg pH]]&lt;6.5,Table1[[#This Row],[Avg pH]]&gt;8.5),10,0)</f>
        <v>0</v>
      </c>
      <c r="AG2155">
        <f>MAX(0, 10-(2*Table1[[#This Row],[Avg Dissolved Oxygen]]))</f>
        <v>0</v>
      </c>
      <c r="AH2155">
        <f>(Table1[[#This Row],[Fecal Score]]*0.3) + (Table1[[#This Row],[BOD Score]]*0.25) + (Table1[[#This Row],[Nitrate Score]]*0.2) + (Table1[[#This Row],[pH Score]]*0.15) + (Table1[[#This Row],[Dissolved Oxygen Score]]*0.1)</f>
        <v>2.1525000000000003</v>
      </c>
      <c r="AI2155">
        <v>2021</v>
      </c>
    </row>
    <row r="2156" spans="1:35">
      <c r="A2156">
        <v>3671</v>
      </c>
      <c r="B2156" t="s">
        <v>595</v>
      </c>
      <c r="C2156" t="s">
        <v>35</v>
      </c>
      <c r="D2156" t="s">
        <v>113</v>
      </c>
      <c r="E2156">
        <v>22</v>
      </c>
      <c r="F2156">
        <v>27</v>
      </c>
      <c r="G2156">
        <f>(Table1[[#This Row],[Min Temperature]]+Table1[[#This Row],[Max Temperature]])/2</f>
        <v>24.5</v>
      </c>
      <c r="H2156">
        <v>4.2</v>
      </c>
      <c r="I2156">
        <v>5.7</v>
      </c>
      <c r="J2156">
        <f>(Table1[[#This Row],[Min Dissolved Oxygen]]+Table1[[#This Row],[Max Dissolved Oxygen]])/2</f>
        <v>4.95</v>
      </c>
      <c r="K2156">
        <v>7.5</v>
      </c>
      <c r="L2156">
        <v>7.8</v>
      </c>
      <c r="M2156">
        <f>(Table1[[#This Row],[Min pH]]+Table1[[#This Row],[Max pH]])/2</f>
        <v>7.65</v>
      </c>
      <c r="N2156">
        <v>390</v>
      </c>
      <c r="O2156">
        <v>500</v>
      </c>
      <c r="P2156">
        <f>(Table1[[#This Row],[Min Conductivity]]+Table1[[#This Row],[Max Conductivity]])/2</f>
        <v>445</v>
      </c>
      <c r="Q2156">
        <v>2.2000000000000002</v>
      </c>
      <c r="R2156">
        <v>2.6</v>
      </c>
      <c r="S2156">
        <f>(Table1[[#This Row],[Min BOD]]+Table1[[#This Row],[Max BOD]])/2</f>
        <v>2.4000000000000004</v>
      </c>
      <c r="T2156">
        <v>0.3</v>
      </c>
      <c r="U2156">
        <v>0.3</v>
      </c>
      <c r="V2156">
        <f>(Table1[[#This Row],[Min Nitrate N + Nitrite N]]+Table1[[#This Row],[Max Nitrate N + Nitrite N]])/2</f>
        <v>0.3</v>
      </c>
      <c r="W2156">
        <v>210</v>
      </c>
      <c r="X2156">
        <v>340</v>
      </c>
      <c r="Y2156">
        <f>(Table1[[#This Row],[Min Fecal Coliform]]+Table1[[#This Row],[Max Fecal Coliform]])/2</f>
        <v>275</v>
      </c>
      <c r="Z2156">
        <v>1700</v>
      </c>
      <c r="AA2156">
        <v>2200</v>
      </c>
      <c r="AB2156">
        <f>(Table1[[#This Row],[Min Total Coliform]]+Table1[[#This Row],[Max Total Coliform]])/2</f>
        <v>1950</v>
      </c>
      <c r="AC2156">
        <f>MIN(10, (Table1[[#This Row],[Avg BOD]]/4)*10)</f>
        <v>6.0000000000000009</v>
      </c>
      <c r="AD2156">
        <f>MIN(10, (Table1[[#This Row],[Avg Fecal Coliform]]/600)*10)</f>
        <v>4.583333333333333</v>
      </c>
      <c r="AE2156">
        <f>MIN(10, (Table1[[#This Row],[Avg Nitrate N + Nitrite N]]/10)*10)</f>
        <v>0.3</v>
      </c>
      <c r="AF2156">
        <f>IF(OR(Table1[[#This Row],[Avg pH]]&lt;6.5,Table1[[#This Row],[Avg pH]]&gt;8.5),10,0)</f>
        <v>0</v>
      </c>
      <c r="AG2156">
        <f>MAX(0, 10-(2*Table1[[#This Row],[Avg Dissolved Oxygen]]))</f>
        <v>9.9999999999999645E-2</v>
      </c>
      <c r="AH2156">
        <f>(Table1[[#This Row],[Fecal Score]]*0.3) + (Table1[[#This Row],[BOD Score]]*0.25) + (Table1[[#This Row],[Nitrate Score]]*0.2) + (Table1[[#This Row],[pH Score]]*0.15) + (Table1[[#This Row],[Dissolved Oxygen Score]]*0.1)</f>
        <v>2.9449999999999998</v>
      </c>
      <c r="AI2156">
        <v>2021</v>
      </c>
    </row>
    <row r="2157" spans="1:35">
      <c r="A2157">
        <v>3683</v>
      </c>
      <c r="B2157" t="s">
        <v>603</v>
      </c>
      <c r="C2157" t="s">
        <v>35</v>
      </c>
      <c r="D2157" t="s">
        <v>113</v>
      </c>
      <c r="E2157">
        <v>24</v>
      </c>
      <c r="F2157">
        <v>26</v>
      </c>
      <c r="G2157">
        <f>(Table1[[#This Row],[Min Temperature]]+Table1[[#This Row],[Max Temperature]])/2</f>
        <v>25</v>
      </c>
      <c r="H2157">
        <v>4.5</v>
      </c>
      <c r="I2157">
        <v>5.5</v>
      </c>
      <c r="J2157">
        <f>(Table1[[#This Row],[Min Dissolved Oxygen]]+Table1[[#This Row],[Max Dissolved Oxygen]])/2</f>
        <v>5</v>
      </c>
      <c r="K2157">
        <v>7.4</v>
      </c>
      <c r="L2157">
        <v>7.9</v>
      </c>
      <c r="M2157">
        <f>(Table1[[#This Row],[Min pH]]+Table1[[#This Row],[Max pH]])/2</f>
        <v>7.65</v>
      </c>
      <c r="N2157">
        <v>739</v>
      </c>
      <c r="O2157">
        <v>889</v>
      </c>
      <c r="P2157">
        <f>(Table1[[#This Row],[Min Conductivity]]+Table1[[#This Row],[Max Conductivity]])/2</f>
        <v>814</v>
      </c>
      <c r="Q2157">
        <v>9</v>
      </c>
      <c r="R2157">
        <v>24</v>
      </c>
      <c r="S2157">
        <f>(Table1[[#This Row],[Min BOD]]+Table1[[#This Row],[Max BOD]])/2</f>
        <v>16.5</v>
      </c>
      <c r="T2157">
        <v>1.22</v>
      </c>
      <c r="U2157">
        <v>1.67</v>
      </c>
      <c r="V2157">
        <f>(Table1[[#This Row],[Min Nitrate N + Nitrite N]]+Table1[[#This Row],[Max Nitrate N + Nitrite N]])/2</f>
        <v>1.4449999999999998</v>
      </c>
      <c r="W2157">
        <v>63</v>
      </c>
      <c r="X2157">
        <v>175</v>
      </c>
      <c r="Y2157">
        <f>(Table1[[#This Row],[Min Fecal Coliform]]+Table1[[#This Row],[Max Fecal Coliform]])/2</f>
        <v>119</v>
      </c>
      <c r="Z2157">
        <v>279</v>
      </c>
      <c r="AA2157">
        <v>561</v>
      </c>
      <c r="AB2157">
        <f>(Table1[[#This Row],[Min Total Coliform]]+Table1[[#This Row],[Max Total Coliform]])/2</f>
        <v>420</v>
      </c>
      <c r="AC2157">
        <f>MIN(10, (Table1[[#This Row],[Avg BOD]]/4)*10)</f>
        <v>10</v>
      </c>
      <c r="AD2157">
        <f>MIN(10, (Table1[[#This Row],[Avg Fecal Coliform]]/600)*10)</f>
        <v>1.9833333333333334</v>
      </c>
      <c r="AE2157">
        <f>MIN(10, (Table1[[#This Row],[Avg Nitrate N + Nitrite N]]/10)*10)</f>
        <v>1.4449999999999998</v>
      </c>
      <c r="AF2157">
        <f>IF(OR(Table1[[#This Row],[Avg pH]]&lt;6.5,Table1[[#This Row],[Avg pH]]&gt;8.5),10,0)</f>
        <v>0</v>
      </c>
      <c r="AG2157">
        <f>MAX(0, 10-(2*Table1[[#This Row],[Avg Dissolved Oxygen]]))</f>
        <v>0</v>
      </c>
      <c r="AH2157">
        <f>(Table1[[#This Row],[Fecal Score]]*0.3) + (Table1[[#This Row],[BOD Score]]*0.25) + (Table1[[#This Row],[Nitrate Score]]*0.2) + (Table1[[#This Row],[pH Score]]*0.15) + (Table1[[#This Row],[Dissolved Oxygen Score]]*0.1)</f>
        <v>3.3839999999999999</v>
      </c>
      <c r="AI2157">
        <v>2021</v>
      </c>
    </row>
    <row r="2158" spans="1:35">
      <c r="A2158">
        <v>3598</v>
      </c>
      <c r="B2158" t="s">
        <v>155</v>
      </c>
      <c r="C2158" t="s">
        <v>35</v>
      </c>
      <c r="D2158" t="s">
        <v>113</v>
      </c>
      <c r="E2158">
        <v>25</v>
      </c>
      <c r="F2158">
        <v>25</v>
      </c>
      <c r="G2158">
        <f>(Table1[[#This Row],[Min Temperature]]+Table1[[#This Row],[Max Temperature]])/2</f>
        <v>25</v>
      </c>
      <c r="H2158">
        <v>0.3</v>
      </c>
      <c r="I2158">
        <v>6.3</v>
      </c>
      <c r="J2158">
        <f>(Table1[[#This Row],[Min Dissolved Oxygen]]+Table1[[#This Row],[Max Dissolved Oxygen]])/2</f>
        <v>3.3</v>
      </c>
      <c r="K2158">
        <v>6.2</v>
      </c>
      <c r="L2158">
        <v>7.4</v>
      </c>
      <c r="M2158">
        <f>(Table1[[#This Row],[Min pH]]+Table1[[#This Row],[Max pH]])/2</f>
        <v>6.8000000000000007</v>
      </c>
      <c r="N2158">
        <v>321</v>
      </c>
      <c r="O2158">
        <v>1566</v>
      </c>
      <c r="P2158">
        <f>(Table1[[#This Row],[Min Conductivity]]+Table1[[#This Row],[Max Conductivity]])/2</f>
        <v>943.5</v>
      </c>
      <c r="Q2158">
        <v>4</v>
      </c>
      <c r="R2158">
        <v>30</v>
      </c>
      <c r="S2158">
        <f>(Table1[[#This Row],[Min BOD]]+Table1[[#This Row],[Max BOD]])/2</f>
        <v>17</v>
      </c>
      <c r="T2158">
        <v>0.3</v>
      </c>
      <c r="U2158">
        <v>6.3</v>
      </c>
      <c r="V2158">
        <f>(Table1[[#This Row],[Min Nitrate N + Nitrite N]]+Table1[[#This Row],[Max Nitrate N + Nitrite N]])/2</f>
        <v>3.3</v>
      </c>
      <c r="W2158">
        <v>3400</v>
      </c>
      <c r="X2158">
        <v>46000</v>
      </c>
      <c r="Y2158">
        <f>(Table1[[#This Row],[Min Fecal Coliform]]+Table1[[#This Row],[Max Fecal Coliform]])/2</f>
        <v>24700</v>
      </c>
      <c r="Z2158">
        <v>24000</v>
      </c>
      <c r="AA2158">
        <v>350000</v>
      </c>
      <c r="AB2158">
        <f>(Table1[[#This Row],[Min Total Coliform]]+Table1[[#This Row],[Max Total Coliform]])/2</f>
        <v>187000</v>
      </c>
      <c r="AC2158">
        <f>MIN(10, (Table1[[#This Row],[Avg BOD]]/4)*10)</f>
        <v>10</v>
      </c>
      <c r="AD2158">
        <f>MIN(10, (Table1[[#This Row],[Avg Fecal Coliform]]/600)*10)</f>
        <v>10</v>
      </c>
      <c r="AE2158">
        <f>MIN(10, (Table1[[#This Row],[Avg Nitrate N + Nitrite N]]/10)*10)</f>
        <v>3.3</v>
      </c>
      <c r="AF2158">
        <f>IF(OR(Table1[[#This Row],[Avg pH]]&lt;6.5,Table1[[#This Row],[Avg pH]]&gt;8.5),10,0)</f>
        <v>0</v>
      </c>
      <c r="AG2158">
        <f>MAX(0, 10-(2*Table1[[#This Row],[Avg Dissolved Oxygen]]))</f>
        <v>3.4000000000000004</v>
      </c>
      <c r="AH2158">
        <f>(Table1[[#This Row],[Fecal Score]]*0.3) + (Table1[[#This Row],[BOD Score]]*0.25) + (Table1[[#This Row],[Nitrate Score]]*0.2) + (Table1[[#This Row],[pH Score]]*0.15) + (Table1[[#This Row],[Dissolved Oxygen Score]]*0.1)</f>
        <v>6.5</v>
      </c>
      <c r="AI2158">
        <v>2021</v>
      </c>
    </row>
    <row r="2159" spans="1:35">
      <c r="A2159">
        <v>3597</v>
      </c>
      <c r="B2159" t="s">
        <v>154</v>
      </c>
      <c r="C2159" t="s">
        <v>35</v>
      </c>
      <c r="D2159" t="s">
        <v>113</v>
      </c>
      <c r="E2159">
        <v>25</v>
      </c>
      <c r="F2159">
        <v>25</v>
      </c>
      <c r="G2159">
        <f>(Table1[[#This Row],[Min Temperature]]+Table1[[#This Row],[Max Temperature]])/2</f>
        <v>25</v>
      </c>
      <c r="H2159">
        <v>4.8</v>
      </c>
      <c r="I2159">
        <v>6.6</v>
      </c>
      <c r="J2159">
        <f>(Table1[[#This Row],[Min Dissolved Oxygen]]+Table1[[#This Row],[Max Dissolved Oxygen]])/2</f>
        <v>5.6999999999999993</v>
      </c>
      <c r="K2159">
        <v>5.4</v>
      </c>
      <c r="L2159">
        <v>8.1</v>
      </c>
      <c r="M2159">
        <f>(Table1[[#This Row],[Min pH]]+Table1[[#This Row],[Max pH]])/2</f>
        <v>6.75</v>
      </c>
      <c r="N2159">
        <v>123</v>
      </c>
      <c r="O2159">
        <v>702</v>
      </c>
      <c r="P2159">
        <f>(Table1[[#This Row],[Min Conductivity]]+Table1[[#This Row],[Max Conductivity]])/2</f>
        <v>412.5</v>
      </c>
      <c r="Q2159">
        <v>2</v>
      </c>
      <c r="R2159">
        <v>7</v>
      </c>
      <c r="S2159">
        <f>(Table1[[#This Row],[Min BOD]]+Table1[[#This Row],[Max BOD]])/2</f>
        <v>4.5</v>
      </c>
      <c r="T2159">
        <v>0.3</v>
      </c>
      <c r="U2159">
        <v>2.4</v>
      </c>
      <c r="V2159">
        <f>(Table1[[#This Row],[Min Nitrate N + Nitrite N]]+Table1[[#This Row],[Max Nitrate N + Nitrite N]])/2</f>
        <v>1.3499999999999999</v>
      </c>
      <c r="W2159">
        <v>4600</v>
      </c>
      <c r="X2159">
        <v>6300000</v>
      </c>
      <c r="Y2159">
        <f>(Table1[[#This Row],[Min Fecal Coliform]]+Table1[[#This Row],[Max Fecal Coliform]])/2</f>
        <v>3152300</v>
      </c>
      <c r="Z2159">
        <v>35000</v>
      </c>
      <c r="AA2159">
        <v>54000000</v>
      </c>
      <c r="AB2159">
        <f>(Table1[[#This Row],[Min Total Coliform]]+Table1[[#This Row],[Max Total Coliform]])/2</f>
        <v>27017500</v>
      </c>
      <c r="AC2159">
        <f>MIN(10, (Table1[[#This Row],[Avg BOD]]/4)*10)</f>
        <v>10</v>
      </c>
      <c r="AD2159">
        <f>MIN(10, (Table1[[#This Row],[Avg Fecal Coliform]]/600)*10)</f>
        <v>10</v>
      </c>
      <c r="AE2159">
        <f>MIN(10, (Table1[[#This Row],[Avg Nitrate N + Nitrite N]]/10)*10)</f>
        <v>1.3499999999999999</v>
      </c>
      <c r="AF2159">
        <f>IF(OR(Table1[[#This Row],[Avg pH]]&lt;6.5,Table1[[#This Row],[Avg pH]]&gt;8.5),10,0)</f>
        <v>0</v>
      </c>
      <c r="AG2159">
        <f>MAX(0, 10-(2*Table1[[#This Row],[Avg Dissolved Oxygen]]))</f>
        <v>0</v>
      </c>
      <c r="AH2159">
        <f>(Table1[[#This Row],[Fecal Score]]*0.3) + (Table1[[#This Row],[BOD Score]]*0.25) + (Table1[[#This Row],[Nitrate Score]]*0.2) + (Table1[[#This Row],[pH Score]]*0.15) + (Table1[[#This Row],[Dissolved Oxygen Score]]*0.1)</f>
        <v>5.77</v>
      </c>
      <c r="AI2159">
        <v>2021</v>
      </c>
    </row>
    <row r="2160" spans="1:35">
      <c r="A2160">
        <v>3559</v>
      </c>
      <c r="B2160" t="s">
        <v>145</v>
      </c>
      <c r="C2160" t="s">
        <v>35</v>
      </c>
      <c r="D2160" t="s">
        <v>113</v>
      </c>
      <c r="E2160">
        <v>24</v>
      </c>
      <c r="F2160">
        <v>29</v>
      </c>
      <c r="G2160">
        <f>(Table1[[#This Row],[Min Temperature]]+Table1[[#This Row],[Max Temperature]])/2</f>
        <v>26.5</v>
      </c>
      <c r="H2160">
        <v>6.9</v>
      </c>
      <c r="I2160">
        <v>7.5</v>
      </c>
      <c r="J2160">
        <f>(Table1[[#This Row],[Min Dissolved Oxygen]]+Table1[[#This Row],[Max Dissolved Oxygen]])/2</f>
        <v>7.2</v>
      </c>
      <c r="K2160">
        <v>7.4</v>
      </c>
      <c r="L2160">
        <v>8.4</v>
      </c>
      <c r="M2160">
        <f>(Table1[[#This Row],[Min pH]]+Table1[[#This Row],[Max pH]])/2</f>
        <v>7.9</v>
      </c>
      <c r="N2160">
        <v>312</v>
      </c>
      <c r="O2160">
        <v>1485</v>
      </c>
      <c r="P2160">
        <f>(Table1[[#This Row],[Min Conductivity]]+Table1[[#This Row],[Max Conductivity]])/2</f>
        <v>898.5</v>
      </c>
      <c r="Q2160">
        <v>2.5</v>
      </c>
      <c r="R2160">
        <v>6</v>
      </c>
      <c r="S2160">
        <f>(Table1[[#This Row],[Min BOD]]+Table1[[#This Row],[Max BOD]])/2</f>
        <v>4.25</v>
      </c>
      <c r="T2160">
        <v>0.3</v>
      </c>
      <c r="U2160">
        <v>1.3</v>
      </c>
      <c r="V2160">
        <f>(Table1[[#This Row],[Min Nitrate N + Nitrite N]]+Table1[[#This Row],[Max Nitrate N + Nitrite N]])/2</f>
        <v>0.8</v>
      </c>
      <c r="W2160">
        <v>350</v>
      </c>
      <c r="X2160">
        <v>1400</v>
      </c>
      <c r="Y2160">
        <f>(Table1[[#This Row],[Min Fecal Coliform]]+Table1[[#This Row],[Max Fecal Coliform]])/2</f>
        <v>875</v>
      </c>
      <c r="Z2160">
        <v>1600</v>
      </c>
      <c r="AA2160">
        <v>5400</v>
      </c>
      <c r="AB2160">
        <f>(Table1[[#This Row],[Min Total Coliform]]+Table1[[#This Row],[Max Total Coliform]])/2</f>
        <v>3500</v>
      </c>
      <c r="AC2160">
        <f>MIN(10, (Table1[[#This Row],[Avg BOD]]/4)*10)</f>
        <v>10</v>
      </c>
      <c r="AD2160">
        <f>MIN(10, (Table1[[#This Row],[Avg Fecal Coliform]]/600)*10)</f>
        <v>10</v>
      </c>
      <c r="AE2160">
        <f>MIN(10, (Table1[[#This Row],[Avg Nitrate N + Nitrite N]]/10)*10)</f>
        <v>0.8</v>
      </c>
      <c r="AF2160">
        <f>IF(OR(Table1[[#This Row],[Avg pH]]&lt;6.5,Table1[[#This Row],[Avg pH]]&gt;8.5),10,0)</f>
        <v>0</v>
      </c>
      <c r="AG2160">
        <f>MAX(0, 10-(2*Table1[[#This Row],[Avg Dissolved Oxygen]]))</f>
        <v>0</v>
      </c>
      <c r="AH2160">
        <f>(Table1[[#This Row],[Fecal Score]]*0.3) + (Table1[[#This Row],[BOD Score]]*0.25) + (Table1[[#This Row],[Nitrate Score]]*0.2) + (Table1[[#This Row],[pH Score]]*0.15) + (Table1[[#This Row],[Dissolved Oxygen Score]]*0.1)</f>
        <v>5.66</v>
      </c>
      <c r="AI2160">
        <v>2021</v>
      </c>
    </row>
    <row r="2161" spans="1:35">
      <c r="A2161">
        <v>3660</v>
      </c>
      <c r="B2161" t="s">
        <v>584</v>
      </c>
      <c r="C2161" t="s">
        <v>35</v>
      </c>
      <c r="D2161" t="s">
        <v>113</v>
      </c>
      <c r="E2161">
        <v>21</v>
      </c>
      <c r="F2161">
        <v>27</v>
      </c>
      <c r="G2161">
        <f>(Table1[[#This Row],[Min Temperature]]+Table1[[#This Row],[Max Temperature]])/2</f>
        <v>24</v>
      </c>
      <c r="H2161">
        <v>5.3</v>
      </c>
      <c r="I2161">
        <v>7.1</v>
      </c>
      <c r="J2161">
        <f>(Table1[[#This Row],[Min Dissolved Oxygen]]+Table1[[#This Row],[Max Dissolved Oxygen]])/2</f>
        <v>6.1999999999999993</v>
      </c>
      <c r="K2161">
        <v>7.3</v>
      </c>
      <c r="L2161">
        <v>7.8</v>
      </c>
      <c r="M2161">
        <f>(Table1[[#This Row],[Min pH]]+Table1[[#This Row],[Max pH]])/2</f>
        <v>7.55</v>
      </c>
      <c r="N2161">
        <v>440</v>
      </c>
      <c r="O2161">
        <v>530</v>
      </c>
      <c r="P2161">
        <f>(Table1[[#This Row],[Min Conductivity]]+Table1[[#This Row],[Max Conductivity]])/2</f>
        <v>485</v>
      </c>
      <c r="Q2161">
        <v>2</v>
      </c>
      <c r="R2161">
        <v>2.6</v>
      </c>
      <c r="S2161">
        <f>(Table1[[#This Row],[Min BOD]]+Table1[[#This Row],[Max BOD]])/2</f>
        <v>2.2999999999999998</v>
      </c>
      <c r="T2161">
        <v>0.3</v>
      </c>
      <c r="U2161">
        <v>0.3</v>
      </c>
      <c r="V2161">
        <f>(Table1[[#This Row],[Min Nitrate N + Nitrite N]]+Table1[[#This Row],[Max Nitrate N + Nitrite N]])/2</f>
        <v>0.3</v>
      </c>
      <c r="W2161">
        <v>170</v>
      </c>
      <c r="X2161">
        <v>700</v>
      </c>
      <c r="Y2161">
        <f>(Table1[[#This Row],[Min Fecal Coliform]]+Table1[[#This Row],[Max Fecal Coliform]])/2</f>
        <v>435</v>
      </c>
      <c r="Z2161">
        <v>1200</v>
      </c>
      <c r="AA2161">
        <v>3500</v>
      </c>
      <c r="AB2161">
        <f>(Table1[[#This Row],[Min Total Coliform]]+Table1[[#This Row],[Max Total Coliform]])/2</f>
        <v>2350</v>
      </c>
      <c r="AC2161">
        <f>MIN(10, (Table1[[#This Row],[Avg BOD]]/4)*10)</f>
        <v>5.75</v>
      </c>
      <c r="AD2161">
        <f>MIN(10, (Table1[[#This Row],[Avg Fecal Coliform]]/600)*10)</f>
        <v>7.25</v>
      </c>
      <c r="AE2161">
        <f>MIN(10, (Table1[[#This Row],[Avg Nitrate N + Nitrite N]]/10)*10)</f>
        <v>0.3</v>
      </c>
      <c r="AF2161">
        <f>IF(OR(Table1[[#This Row],[Avg pH]]&lt;6.5,Table1[[#This Row],[Avg pH]]&gt;8.5),10,0)</f>
        <v>0</v>
      </c>
      <c r="AG2161">
        <f>MAX(0, 10-(2*Table1[[#This Row],[Avg Dissolved Oxygen]]))</f>
        <v>0</v>
      </c>
      <c r="AH2161">
        <f>(Table1[[#This Row],[Fecal Score]]*0.3) + (Table1[[#This Row],[BOD Score]]*0.25) + (Table1[[#This Row],[Nitrate Score]]*0.2) + (Table1[[#This Row],[pH Score]]*0.15) + (Table1[[#This Row],[Dissolved Oxygen Score]]*0.1)</f>
        <v>3.6724999999999999</v>
      </c>
      <c r="AI2161">
        <v>2021</v>
      </c>
    </row>
    <row r="2162" spans="1:35">
      <c r="A2162">
        <v>3561</v>
      </c>
      <c r="B2162" t="s">
        <v>572</v>
      </c>
      <c r="C2162" t="s">
        <v>35</v>
      </c>
      <c r="D2162" t="s">
        <v>113</v>
      </c>
      <c r="E2162">
        <v>24</v>
      </c>
      <c r="F2162">
        <v>29</v>
      </c>
      <c r="G2162">
        <f>(Table1[[#This Row],[Min Temperature]]+Table1[[#This Row],[Max Temperature]])/2</f>
        <v>26.5</v>
      </c>
      <c r="H2162">
        <v>7</v>
      </c>
      <c r="I2162">
        <v>7.6</v>
      </c>
      <c r="J2162">
        <f>(Table1[[#This Row],[Min Dissolved Oxygen]]+Table1[[#This Row],[Max Dissolved Oxygen]])/2</f>
        <v>7.3</v>
      </c>
      <c r="K2162">
        <v>7.5</v>
      </c>
      <c r="L2162">
        <v>8.4</v>
      </c>
      <c r="M2162">
        <f>(Table1[[#This Row],[Min pH]]+Table1[[#This Row],[Max pH]])/2</f>
        <v>7.95</v>
      </c>
      <c r="N2162">
        <v>326</v>
      </c>
      <c r="O2162">
        <v>1458</v>
      </c>
      <c r="P2162">
        <f>(Table1[[#This Row],[Min Conductivity]]+Table1[[#This Row],[Max Conductivity]])/2</f>
        <v>892</v>
      </c>
      <c r="Q2162">
        <v>3</v>
      </c>
      <c r="R2162">
        <v>6</v>
      </c>
      <c r="S2162">
        <f>(Table1[[#This Row],[Min BOD]]+Table1[[#This Row],[Max BOD]])/2</f>
        <v>4.5</v>
      </c>
      <c r="T2162">
        <v>0.3</v>
      </c>
      <c r="U2162">
        <v>0.3</v>
      </c>
      <c r="V2162">
        <f>(Table1[[#This Row],[Min Nitrate N + Nitrite N]]+Table1[[#This Row],[Max Nitrate N + Nitrite N]])/2</f>
        <v>0.3</v>
      </c>
      <c r="W2162">
        <v>350</v>
      </c>
      <c r="X2162">
        <v>1300</v>
      </c>
      <c r="Y2162">
        <f>(Table1[[#This Row],[Min Fecal Coliform]]+Table1[[#This Row],[Max Fecal Coliform]])/2</f>
        <v>825</v>
      </c>
      <c r="Z2162">
        <v>1600</v>
      </c>
      <c r="AA2162">
        <v>5400</v>
      </c>
      <c r="AB2162">
        <f>(Table1[[#This Row],[Min Total Coliform]]+Table1[[#This Row],[Max Total Coliform]])/2</f>
        <v>3500</v>
      </c>
      <c r="AC2162">
        <f>MIN(10, (Table1[[#This Row],[Avg BOD]]/4)*10)</f>
        <v>10</v>
      </c>
      <c r="AD2162">
        <f>MIN(10, (Table1[[#This Row],[Avg Fecal Coliform]]/600)*10)</f>
        <v>10</v>
      </c>
      <c r="AE2162">
        <f>MIN(10, (Table1[[#This Row],[Avg Nitrate N + Nitrite N]]/10)*10)</f>
        <v>0.3</v>
      </c>
      <c r="AF2162">
        <f>IF(OR(Table1[[#This Row],[Avg pH]]&lt;6.5,Table1[[#This Row],[Avg pH]]&gt;8.5),10,0)</f>
        <v>0</v>
      </c>
      <c r="AG2162">
        <f>MAX(0, 10-(2*Table1[[#This Row],[Avg Dissolved Oxygen]]))</f>
        <v>0</v>
      </c>
      <c r="AH2162">
        <f>(Table1[[#This Row],[Fecal Score]]*0.3) + (Table1[[#This Row],[BOD Score]]*0.25) + (Table1[[#This Row],[Nitrate Score]]*0.2) + (Table1[[#This Row],[pH Score]]*0.15) + (Table1[[#This Row],[Dissolved Oxygen Score]]*0.1)</f>
        <v>5.56</v>
      </c>
      <c r="AI2162">
        <v>2021</v>
      </c>
    </row>
    <row r="2163" spans="1:35">
      <c r="A2163">
        <v>3670</v>
      </c>
      <c r="B2163" t="s">
        <v>799</v>
      </c>
      <c r="C2163" t="s">
        <v>35</v>
      </c>
      <c r="D2163" t="s">
        <v>113</v>
      </c>
      <c r="E2163">
        <v>23</v>
      </c>
      <c r="F2163">
        <v>24</v>
      </c>
      <c r="G2163">
        <f>(Table1[[#This Row],[Min Temperature]]+Table1[[#This Row],[Max Temperature]])/2</f>
        <v>23.5</v>
      </c>
      <c r="H2163">
        <v>4.5999999999999996</v>
      </c>
      <c r="I2163">
        <v>6</v>
      </c>
      <c r="J2163">
        <f>(Table1[[#This Row],[Min Dissolved Oxygen]]+Table1[[#This Row],[Max Dissolved Oxygen]])/2</f>
        <v>5.3</v>
      </c>
      <c r="K2163">
        <v>7.3</v>
      </c>
      <c r="L2163">
        <v>7.8</v>
      </c>
      <c r="M2163">
        <f>(Table1[[#This Row],[Min pH]]+Table1[[#This Row],[Max pH]])/2</f>
        <v>7.55</v>
      </c>
      <c r="N2163">
        <v>320</v>
      </c>
      <c r="O2163">
        <v>440</v>
      </c>
      <c r="P2163">
        <f>(Table1[[#This Row],[Min Conductivity]]+Table1[[#This Row],[Max Conductivity]])/2</f>
        <v>380</v>
      </c>
      <c r="Q2163">
        <v>2</v>
      </c>
      <c r="R2163">
        <v>2.2000000000000002</v>
      </c>
      <c r="S2163">
        <f>(Table1[[#This Row],[Min BOD]]+Table1[[#This Row],[Max BOD]])/2</f>
        <v>2.1</v>
      </c>
      <c r="T2163">
        <v>0.3</v>
      </c>
      <c r="U2163">
        <v>0.32</v>
      </c>
      <c r="V2163">
        <f>(Table1[[#This Row],[Min Nitrate N + Nitrite N]]+Table1[[#This Row],[Max Nitrate N + Nitrite N]])/2</f>
        <v>0.31</v>
      </c>
      <c r="W2163">
        <v>200</v>
      </c>
      <c r="X2163">
        <v>330</v>
      </c>
      <c r="Y2163">
        <f>(Table1[[#This Row],[Min Fecal Coliform]]+Table1[[#This Row],[Max Fecal Coliform]])/2</f>
        <v>265</v>
      </c>
      <c r="Z2163">
        <v>1700</v>
      </c>
      <c r="AA2163">
        <v>2200</v>
      </c>
      <c r="AB2163">
        <f>(Table1[[#This Row],[Min Total Coliform]]+Table1[[#This Row],[Max Total Coliform]])/2</f>
        <v>1950</v>
      </c>
      <c r="AC2163">
        <f>MIN(10, (Table1[[#This Row],[Avg BOD]]/4)*10)</f>
        <v>5.25</v>
      </c>
      <c r="AD2163">
        <f>MIN(10, (Table1[[#This Row],[Avg Fecal Coliform]]/600)*10)</f>
        <v>4.4166666666666661</v>
      </c>
      <c r="AE2163">
        <f>MIN(10, (Table1[[#This Row],[Avg Nitrate N + Nitrite N]]/10)*10)</f>
        <v>0.31</v>
      </c>
      <c r="AF2163">
        <f>IF(OR(Table1[[#This Row],[Avg pH]]&lt;6.5,Table1[[#This Row],[Avg pH]]&gt;8.5),10,0)</f>
        <v>0</v>
      </c>
      <c r="AG2163">
        <f>MAX(0, 10-(2*Table1[[#This Row],[Avg Dissolved Oxygen]]))</f>
        <v>0</v>
      </c>
      <c r="AH2163">
        <f>(Table1[[#This Row],[Fecal Score]]*0.3) + (Table1[[#This Row],[BOD Score]]*0.25) + (Table1[[#This Row],[Nitrate Score]]*0.2) + (Table1[[#This Row],[pH Score]]*0.15) + (Table1[[#This Row],[Dissolved Oxygen Score]]*0.1)</f>
        <v>2.6994999999999996</v>
      </c>
      <c r="AI2163">
        <v>2021</v>
      </c>
    </row>
    <row r="2164" spans="1:35">
      <c r="A2164">
        <v>3642</v>
      </c>
      <c r="B2164" t="s">
        <v>577</v>
      </c>
      <c r="C2164" t="s">
        <v>35</v>
      </c>
      <c r="D2164" t="s">
        <v>113</v>
      </c>
      <c r="E2164">
        <v>23</v>
      </c>
      <c r="F2164">
        <v>25</v>
      </c>
      <c r="G2164">
        <f>(Table1[[#This Row],[Min Temperature]]+Table1[[#This Row],[Max Temperature]])/2</f>
        <v>24</v>
      </c>
      <c r="H2164">
        <v>4.8</v>
      </c>
      <c r="I2164">
        <v>6.9</v>
      </c>
      <c r="J2164">
        <f>(Table1[[#This Row],[Min Dissolved Oxygen]]+Table1[[#This Row],[Max Dissolved Oxygen]])/2</f>
        <v>5.85</v>
      </c>
      <c r="K2164">
        <v>6.5</v>
      </c>
      <c r="L2164">
        <v>7.3</v>
      </c>
      <c r="M2164">
        <f>(Table1[[#This Row],[Min pH]]+Table1[[#This Row],[Max pH]])/2</f>
        <v>6.9</v>
      </c>
      <c r="N2164">
        <v>394</v>
      </c>
      <c r="O2164">
        <v>1543</v>
      </c>
      <c r="P2164">
        <f>(Table1[[#This Row],[Min Conductivity]]+Table1[[#This Row],[Max Conductivity]])/2</f>
        <v>968.5</v>
      </c>
      <c r="Q2164">
        <v>2</v>
      </c>
      <c r="R2164">
        <v>20</v>
      </c>
      <c r="S2164">
        <f>(Table1[[#This Row],[Min BOD]]+Table1[[#This Row],[Max BOD]])/2</f>
        <v>11</v>
      </c>
      <c r="T2164">
        <v>1</v>
      </c>
      <c r="U2164">
        <v>4</v>
      </c>
      <c r="V2164">
        <f>(Table1[[#This Row],[Min Nitrate N + Nitrite N]]+Table1[[#This Row],[Max Nitrate N + Nitrite N]])/2</f>
        <v>2.5</v>
      </c>
      <c r="W2164">
        <v>2700</v>
      </c>
      <c r="X2164">
        <v>70000</v>
      </c>
      <c r="Y2164">
        <f>(Table1[[#This Row],[Min Fecal Coliform]]+Table1[[#This Row],[Max Fecal Coliform]])/2</f>
        <v>36350</v>
      </c>
      <c r="Z2164">
        <v>24000</v>
      </c>
      <c r="AA2164">
        <v>920000</v>
      </c>
      <c r="AB2164">
        <f>(Table1[[#This Row],[Min Total Coliform]]+Table1[[#This Row],[Max Total Coliform]])/2</f>
        <v>472000</v>
      </c>
      <c r="AC2164">
        <f>MIN(10, (Table1[[#This Row],[Avg BOD]]/4)*10)</f>
        <v>10</v>
      </c>
      <c r="AD2164">
        <f>MIN(10, (Table1[[#This Row],[Avg Fecal Coliform]]/600)*10)</f>
        <v>10</v>
      </c>
      <c r="AE2164">
        <f>MIN(10, (Table1[[#This Row],[Avg Nitrate N + Nitrite N]]/10)*10)</f>
        <v>2.5</v>
      </c>
      <c r="AF2164">
        <f>IF(OR(Table1[[#This Row],[Avg pH]]&lt;6.5,Table1[[#This Row],[Avg pH]]&gt;8.5),10,0)</f>
        <v>0</v>
      </c>
      <c r="AG2164">
        <f>MAX(0, 10-(2*Table1[[#This Row],[Avg Dissolved Oxygen]]))</f>
        <v>0</v>
      </c>
      <c r="AH2164">
        <f>(Table1[[#This Row],[Fecal Score]]*0.3) + (Table1[[#This Row],[BOD Score]]*0.25) + (Table1[[#This Row],[Nitrate Score]]*0.2) + (Table1[[#This Row],[pH Score]]*0.15) + (Table1[[#This Row],[Dissolved Oxygen Score]]*0.1)</f>
        <v>6</v>
      </c>
      <c r="AI2164">
        <v>2021</v>
      </c>
    </row>
    <row r="2165" spans="1:35">
      <c r="A2165">
        <v>3663</v>
      </c>
      <c r="B2165" t="s">
        <v>587</v>
      </c>
      <c r="C2165" t="s">
        <v>35</v>
      </c>
      <c r="D2165" t="s">
        <v>113</v>
      </c>
      <c r="E2165">
        <v>21</v>
      </c>
      <c r="F2165">
        <v>27</v>
      </c>
      <c r="G2165">
        <f>(Table1[[#This Row],[Min Temperature]]+Table1[[#This Row],[Max Temperature]])/2</f>
        <v>24</v>
      </c>
      <c r="H2165">
        <v>4.2</v>
      </c>
      <c r="I2165">
        <v>5.8</v>
      </c>
      <c r="J2165">
        <f>(Table1[[#This Row],[Min Dissolved Oxygen]]+Table1[[#This Row],[Max Dissolved Oxygen]])/2</f>
        <v>5</v>
      </c>
      <c r="K2165">
        <v>7.7</v>
      </c>
      <c r="L2165">
        <v>8.1</v>
      </c>
      <c r="M2165">
        <f>(Table1[[#This Row],[Min pH]]+Table1[[#This Row],[Max pH]])/2</f>
        <v>7.9</v>
      </c>
      <c r="N2165">
        <v>390</v>
      </c>
      <c r="O2165">
        <v>650</v>
      </c>
      <c r="P2165">
        <f>(Table1[[#This Row],[Min Conductivity]]+Table1[[#This Row],[Max Conductivity]])/2</f>
        <v>520</v>
      </c>
      <c r="Q2165">
        <v>2.1</v>
      </c>
      <c r="R2165">
        <v>3</v>
      </c>
      <c r="S2165">
        <f>(Table1[[#This Row],[Min BOD]]+Table1[[#This Row],[Max BOD]])/2</f>
        <v>2.5499999999999998</v>
      </c>
      <c r="T2165">
        <v>0.3</v>
      </c>
      <c r="U2165">
        <v>0.3</v>
      </c>
      <c r="V2165">
        <f>(Table1[[#This Row],[Min Nitrate N + Nitrite N]]+Table1[[#This Row],[Max Nitrate N + Nitrite N]])/2</f>
        <v>0.3</v>
      </c>
      <c r="W2165">
        <v>210</v>
      </c>
      <c r="X2165">
        <v>470</v>
      </c>
      <c r="Y2165">
        <f>(Table1[[#This Row],[Min Fecal Coliform]]+Table1[[#This Row],[Max Fecal Coliform]])/2</f>
        <v>340</v>
      </c>
      <c r="Z2165">
        <v>1400</v>
      </c>
      <c r="AA2165">
        <v>3500</v>
      </c>
      <c r="AB2165">
        <f>(Table1[[#This Row],[Min Total Coliform]]+Table1[[#This Row],[Max Total Coliform]])/2</f>
        <v>2450</v>
      </c>
      <c r="AC2165">
        <f>MIN(10, (Table1[[#This Row],[Avg BOD]]/4)*10)</f>
        <v>6.375</v>
      </c>
      <c r="AD2165">
        <f>MIN(10, (Table1[[#This Row],[Avg Fecal Coliform]]/600)*10)</f>
        <v>5.6666666666666661</v>
      </c>
      <c r="AE2165">
        <f>MIN(10, (Table1[[#This Row],[Avg Nitrate N + Nitrite N]]/10)*10)</f>
        <v>0.3</v>
      </c>
      <c r="AF2165">
        <f>IF(OR(Table1[[#This Row],[Avg pH]]&lt;6.5,Table1[[#This Row],[Avg pH]]&gt;8.5),10,0)</f>
        <v>0</v>
      </c>
      <c r="AG2165">
        <f>MAX(0, 10-(2*Table1[[#This Row],[Avg Dissolved Oxygen]]))</f>
        <v>0</v>
      </c>
      <c r="AH2165">
        <f>(Table1[[#This Row],[Fecal Score]]*0.3) + (Table1[[#This Row],[BOD Score]]*0.25) + (Table1[[#This Row],[Nitrate Score]]*0.2) + (Table1[[#This Row],[pH Score]]*0.15) + (Table1[[#This Row],[Dissolved Oxygen Score]]*0.1)</f>
        <v>3.3537499999999998</v>
      </c>
      <c r="AI2165">
        <v>2021</v>
      </c>
    </row>
    <row r="2166" spans="1:35">
      <c r="A2166">
        <v>3682</v>
      </c>
      <c r="B2166" t="s">
        <v>456</v>
      </c>
      <c r="C2166" t="s">
        <v>35</v>
      </c>
      <c r="D2166" t="s">
        <v>113</v>
      </c>
      <c r="E2166">
        <v>21</v>
      </c>
      <c r="F2166">
        <v>32</v>
      </c>
      <c r="G2166">
        <f>(Table1[[#This Row],[Min Temperature]]+Table1[[#This Row],[Max Temperature]])/2</f>
        <v>26.5</v>
      </c>
      <c r="H2166">
        <v>4</v>
      </c>
      <c r="I2166">
        <v>9</v>
      </c>
      <c r="J2166">
        <f>(Table1[[#This Row],[Min Dissolved Oxygen]]+Table1[[#This Row],[Max Dissolved Oxygen]])/2</f>
        <v>6.5</v>
      </c>
      <c r="K2166">
        <v>8.4</v>
      </c>
      <c r="L2166">
        <v>10.3</v>
      </c>
      <c r="M2166">
        <f>(Table1[[#This Row],[Min pH]]+Table1[[#This Row],[Max pH]])/2</f>
        <v>9.3500000000000014</v>
      </c>
      <c r="N2166">
        <v>1180</v>
      </c>
      <c r="O2166">
        <v>3819</v>
      </c>
      <c r="P2166">
        <f>(Table1[[#This Row],[Min Conductivity]]+Table1[[#This Row],[Max Conductivity]])/2</f>
        <v>2499.5</v>
      </c>
      <c r="Q2166">
        <v>1.1000000000000001</v>
      </c>
      <c r="R2166">
        <v>16.2</v>
      </c>
      <c r="S2166">
        <f>(Table1[[#This Row],[Min BOD]]+Table1[[#This Row],[Max BOD]])/2</f>
        <v>8.65</v>
      </c>
      <c r="T2166">
        <v>0.4</v>
      </c>
      <c r="U2166">
        <v>6.53</v>
      </c>
      <c r="V2166">
        <f>(Table1[[#This Row],[Min Nitrate N + Nitrite N]]+Table1[[#This Row],[Max Nitrate N + Nitrite N]])/2</f>
        <v>3.4650000000000003</v>
      </c>
      <c r="W2166">
        <v>920</v>
      </c>
      <c r="X2166">
        <v>1840</v>
      </c>
      <c r="Y2166">
        <f>(Table1[[#This Row],[Min Fecal Coliform]]+Table1[[#This Row],[Max Fecal Coliform]])/2</f>
        <v>1380</v>
      </c>
      <c r="Z2166">
        <v>1600</v>
      </c>
      <c r="AA2166">
        <v>3200</v>
      </c>
      <c r="AB2166">
        <f>(Table1[[#This Row],[Min Total Coliform]]+Table1[[#This Row],[Max Total Coliform]])/2</f>
        <v>2400</v>
      </c>
      <c r="AC2166">
        <f>MIN(10, (Table1[[#This Row],[Avg BOD]]/4)*10)</f>
        <v>10</v>
      </c>
      <c r="AD2166">
        <f>MIN(10, (Table1[[#This Row],[Avg Fecal Coliform]]/600)*10)</f>
        <v>10</v>
      </c>
      <c r="AE2166">
        <f>MIN(10, (Table1[[#This Row],[Avg Nitrate N + Nitrite N]]/10)*10)</f>
        <v>3.4650000000000003</v>
      </c>
      <c r="AF2166">
        <f>IF(OR(Table1[[#This Row],[Avg pH]]&lt;6.5,Table1[[#This Row],[Avg pH]]&gt;8.5),10,0)</f>
        <v>10</v>
      </c>
      <c r="AG2166">
        <f>MAX(0, 10-(2*Table1[[#This Row],[Avg Dissolved Oxygen]]))</f>
        <v>0</v>
      </c>
      <c r="AH2166">
        <f>(Table1[[#This Row],[Fecal Score]]*0.3) + (Table1[[#This Row],[BOD Score]]*0.25) + (Table1[[#This Row],[Nitrate Score]]*0.2) + (Table1[[#This Row],[pH Score]]*0.15) + (Table1[[#This Row],[Dissolved Oxygen Score]]*0.1)</f>
        <v>7.6929999999999996</v>
      </c>
      <c r="AI2166">
        <v>2021</v>
      </c>
    </row>
    <row r="2167" spans="1:35">
      <c r="A2167">
        <v>3607</v>
      </c>
      <c r="B2167" t="s">
        <v>574</v>
      </c>
      <c r="C2167" t="s">
        <v>35</v>
      </c>
      <c r="D2167" t="s">
        <v>113</v>
      </c>
      <c r="E2167">
        <v>25</v>
      </c>
      <c r="F2167">
        <v>25</v>
      </c>
      <c r="G2167">
        <f>(Table1[[#This Row],[Min Temperature]]+Table1[[#This Row],[Max Temperature]])/2</f>
        <v>25</v>
      </c>
      <c r="H2167">
        <v>1.8</v>
      </c>
      <c r="I2167">
        <v>6.3</v>
      </c>
      <c r="J2167">
        <f>(Table1[[#This Row],[Min Dissolved Oxygen]]+Table1[[#This Row],[Max Dissolved Oxygen]])/2</f>
        <v>4.05</v>
      </c>
      <c r="K2167">
        <v>6.5</v>
      </c>
      <c r="L2167">
        <v>8.4</v>
      </c>
      <c r="M2167">
        <f>(Table1[[#This Row],[Min pH]]+Table1[[#This Row],[Max pH]])/2</f>
        <v>7.45</v>
      </c>
      <c r="N2167">
        <v>393</v>
      </c>
      <c r="O2167">
        <v>1201</v>
      </c>
      <c r="P2167">
        <f>(Table1[[#This Row],[Min Conductivity]]+Table1[[#This Row],[Max Conductivity]])/2</f>
        <v>797</v>
      </c>
      <c r="Q2167">
        <v>4</v>
      </c>
      <c r="R2167">
        <v>25</v>
      </c>
      <c r="S2167">
        <f>(Table1[[#This Row],[Min BOD]]+Table1[[#This Row],[Max BOD]])/2</f>
        <v>14.5</v>
      </c>
      <c r="T2167">
        <v>0.4</v>
      </c>
      <c r="U2167">
        <v>5.3</v>
      </c>
      <c r="V2167">
        <f>(Table1[[#This Row],[Min Nitrate N + Nitrite N]]+Table1[[#This Row],[Max Nitrate N + Nitrite N]])/2</f>
        <v>2.85</v>
      </c>
      <c r="W2167">
        <v>3300</v>
      </c>
      <c r="X2167">
        <v>2800000</v>
      </c>
      <c r="Y2167">
        <f>(Table1[[#This Row],[Min Fecal Coliform]]+Table1[[#This Row],[Max Fecal Coliform]])/2</f>
        <v>1401650</v>
      </c>
      <c r="Z2167">
        <v>24000</v>
      </c>
      <c r="AA2167">
        <v>16000000</v>
      </c>
      <c r="AB2167">
        <f>(Table1[[#This Row],[Min Total Coliform]]+Table1[[#This Row],[Max Total Coliform]])/2</f>
        <v>8012000</v>
      </c>
      <c r="AC2167">
        <f>MIN(10, (Table1[[#This Row],[Avg BOD]]/4)*10)</f>
        <v>10</v>
      </c>
      <c r="AD2167">
        <f>MIN(10, (Table1[[#This Row],[Avg Fecal Coliform]]/600)*10)</f>
        <v>10</v>
      </c>
      <c r="AE2167">
        <f>MIN(10, (Table1[[#This Row],[Avg Nitrate N + Nitrite N]]/10)*10)</f>
        <v>2.8500000000000005</v>
      </c>
      <c r="AF2167">
        <f>IF(OR(Table1[[#This Row],[Avg pH]]&lt;6.5,Table1[[#This Row],[Avg pH]]&gt;8.5),10,0)</f>
        <v>0</v>
      </c>
      <c r="AG2167">
        <f>MAX(0, 10-(2*Table1[[#This Row],[Avg Dissolved Oxygen]]))</f>
        <v>1.9000000000000004</v>
      </c>
      <c r="AH2167">
        <f>(Table1[[#This Row],[Fecal Score]]*0.3) + (Table1[[#This Row],[BOD Score]]*0.25) + (Table1[[#This Row],[Nitrate Score]]*0.2) + (Table1[[#This Row],[pH Score]]*0.15) + (Table1[[#This Row],[Dissolved Oxygen Score]]*0.1)</f>
        <v>6.2600000000000007</v>
      </c>
      <c r="AI2167">
        <v>2021</v>
      </c>
    </row>
    <row r="2168" spans="1:35">
      <c r="A2168">
        <v>4530</v>
      </c>
      <c r="B2168" t="s">
        <v>622</v>
      </c>
      <c r="C2168" t="s">
        <v>35</v>
      </c>
      <c r="D2168" t="s">
        <v>113</v>
      </c>
      <c r="E2168">
        <v>25</v>
      </c>
      <c r="F2168">
        <v>25</v>
      </c>
      <c r="G2168">
        <f>(Table1[[#This Row],[Min Temperature]]+Table1[[#This Row],[Max Temperature]])/2</f>
        <v>25</v>
      </c>
      <c r="H2168">
        <v>0.3</v>
      </c>
      <c r="I2168">
        <v>4.0999999999999996</v>
      </c>
      <c r="J2168">
        <f>(Table1[[#This Row],[Min Dissolved Oxygen]]+Table1[[#This Row],[Max Dissolved Oxygen]])/2</f>
        <v>2.1999999999999997</v>
      </c>
      <c r="K2168">
        <v>6.7</v>
      </c>
      <c r="L2168">
        <v>7.3</v>
      </c>
      <c r="M2168">
        <f>(Table1[[#This Row],[Min pH]]+Table1[[#This Row],[Max pH]])/2</f>
        <v>7</v>
      </c>
      <c r="N2168">
        <v>1237</v>
      </c>
      <c r="O2168">
        <v>2135</v>
      </c>
      <c r="P2168">
        <f>(Table1[[#This Row],[Min Conductivity]]+Table1[[#This Row],[Max Conductivity]])/2</f>
        <v>1686</v>
      </c>
      <c r="Q2168">
        <v>9</v>
      </c>
      <c r="R2168">
        <v>101</v>
      </c>
      <c r="S2168">
        <f>(Table1[[#This Row],[Min BOD]]+Table1[[#This Row],[Max BOD]])/2</f>
        <v>55</v>
      </c>
      <c r="T2168">
        <v>1.8</v>
      </c>
      <c r="U2168">
        <v>16</v>
      </c>
      <c r="V2168">
        <f>(Table1[[#This Row],[Min Nitrate N + Nitrite N]]+Table1[[#This Row],[Max Nitrate N + Nitrite N]])/2</f>
        <v>8.9</v>
      </c>
      <c r="W2168">
        <v>2100</v>
      </c>
      <c r="X2168">
        <v>12000000</v>
      </c>
      <c r="Y2168">
        <f>(Table1[[#This Row],[Min Fecal Coliform]]+Table1[[#This Row],[Max Fecal Coliform]])/2</f>
        <v>6001050</v>
      </c>
      <c r="Z2168">
        <v>24000</v>
      </c>
      <c r="AA2168">
        <v>92000000</v>
      </c>
      <c r="AB2168">
        <f>(Table1[[#This Row],[Min Total Coliform]]+Table1[[#This Row],[Max Total Coliform]])/2</f>
        <v>46012000</v>
      </c>
      <c r="AC2168">
        <f>MIN(10, (Table1[[#This Row],[Avg BOD]]/4)*10)</f>
        <v>10</v>
      </c>
      <c r="AD2168">
        <f>MIN(10, (Table1[[#This Row],[Avg Fecal Coliform]]/600)*10)</f>
        <v>10</v>
      </c>
      <c r="AE2168">
        <f>MIN(10, (Table1[[#This Row],[Avg Nitrate N + Nitrite N]]/10)*10)</f>
        <v>8.9</v>
      </c>
      <c r="AF2168">
        <f>IF(OR(Table1[[#This Row],[Avg pH]]&lt;6.5,Table1[[#This Row],[Avg pH]]&gt;8.5),10,0)</f>
        <v>0</v>
      </c>
      <c r="AG2168">
        <f>MAX(0, 10-(2*Table1[[#This Row],[Avg Dissolved Oxygen]]))</f>
        <v>5.6000000000000005</v>
      </c>
      <c r="AH2168">
        <f>(Table1[[#This Row],[Fecal Score]]*0.3) + (Table1[[#This Row],[BOD Score]]*0.25) + (Table1[[#This Row],[Nitrate Score]]*0.2) + (Table1[[#This Row],[pH Score]]*0.15) + (Table1[[#This Row],[Dissolved Oxygen Score]]*0.1)</f>
        <v>7.84</v>
      </c>
      <c r="AI2168">
        <v>2021</v>
      </c>
    </row>
    <row r="2169" spans="1:35">
      <c r="A2169">
        <v>3657</v>
      </c>
      <c r="B2169" t="s">
        <v>794</v>
      </c>
      <c r="C2169" t="s">
        <v>35</v>
      </c>
      <c r="D2169" t="s">
        <v>113</v>
      </c>
      <c r="E2169">
        <v>21</v>
      </c>
      <c r="F2169">
        <v>27</v>
      </c>
      <c r="G2169">
        <f>(Table1[[#This Row],[Min Temperature]]+Table1[[#This Row],[Max Temperature]])/2</f>
        <v>24</v>
      </c>
      <c r="H2169">
        <v>2.4</v>
      </c>
      <c r="I2169">
        <v>5</v>
      </c>
      <c r="J2169">
        <f>(Table1[[#This Row],[Min Dissolved Oxygen]]+Table1[[#This Row],[Max Dissolved Oxygen]])/2</f>
        <v>3.7</v>
      </c>
      <c r="K2169">
        <v>7.3</v>
      </c>
      <c r="L2169">
        <v>8.1</v>
      </c>
      <c r="M2169">
        <f>(Table1[[#This Row],[Min pH]]+Table1[[#This Row],[Max pH]])/2</f>
        <v>7.6999999999999993</v>
      </c>
      <c r="N2169">
        <v>990</v>
      </c>
      <c r="O2169">
        <v>4300</v>
      </c>
      <c r="P2169">
        <f>(Table1[[#This Row],[Min Conductivity]]+Table1[[#This Row],[Max Conductivity]])/2</f>
        <v>2645</v>
      </c>
      <c r="Q2169">
        <v>3.4</v>
      </c>
      <c r="R2169">
        <v>6.8</v>
      </c>
      <c r="S2169">
        <f>(Table1[[#This Row],[Min BOD]]+Table1[[#This Row],[Max BOD]])/2</f>
        <v>5.0999999999999996</v>
      </c>
      <c r="T2169">
        <v>0.5</v>
      </c>
      <c r="U2169">
        <v>1.9</v>
      </c>
      <c r="V2169">
        <f>(Table1[[#This Row],[Min Nitrate N + Nitrite N]]+Table1[[#This Row],[Max Nitrate N + Nitrite N]])/2</f>
        <v>1.2</v>
      </c>
      <c r="W2169">
        <v>110</v>
      </c>
      <c r="X2169">
        <v>700</v>
      </c>
      <c r="Y2169">
        <f>(Table1[[#This Row],[Min Fecal Coliform]]+Table1[[#This Row],[Max Fecal Coliform]])/2</f>
        <v>405</v>
      </c>
      <c r="Z2169">
        <v>920</v>
      </c>
      <c r="AA2169">
        <v>4700</v>
      </c>
      <c r="AB2169">
        <f>(Table1[[#This Row],[Min Total Coliform]]+Table1[[#This Row],[Max Total Coliform]])/2</f>
        <v>2810</v>
      </c>
      <c r="AC2169">
        <f>MIN(10, (Table1[[#This Row],[Avg BOD]]/4)*10)</f>
        <v>10</v>
      </c>
      <c r="AD2169">
        <f>MIN(10, (Table1[[#This Row],[Avg Fecal Coliform]]/600)*10)</f>
        <v>6.75</v>
      </c>
      <c r="AE2169">
        <f>MIN(10, (Table1[[#This Row],[Avg Nitrate N + Nitrite N]]/10)*10)</f>
        <v>1.2</v>
      </c>
      <c r="AF2169">
        <f>IF(OR(Table1[[#This Row],[Avg pH]]&lt;6.5,Table1[[#This Row],[Avg pH]]&gt;8.5),10,0)</f>
        <v>0</v>
      </c>
      <c r="AG2169">
        <f>MAX(0, 10-(2*Table1[[#This Row],[Avg Dissolved Oxygen]]))</f>
        <v>2.5999999999999996</v>
      </c>
      <c r="AH2169">
        <f>(Table1[[#This Row],[Fecal Score]]*0.3) + (Table1[[#This Row],[BOD Score]]*0.25) + (Table1[[#This Row],[Nitrate Score]]*0.2) + (Table1[[#This Row],[pH Score]]*0.15) + (Table1[[#This Row],[Dissolved Oxygen Score]]*0.1)</f>
        <v>5.0250000000000004</v>
      </c>
      <c r="AI2169">
        <v>2021</v>
      </c>
    </row>
    <row r="2170" spans="1:35">
      <c r="A2170">
        <v>3588</v>
      </c>
      <c r="B2170" t="s">
        <v>573</v>
      </c>
      <c r="C2170" t="s">
        <v>35</v>
      </c>
      <c r="D2170" t="s">
        <v>113</v>
      </c>
      <c r="E2170">
        <v>19</v>
      </c>
      <c r="F2170">
        <v>26</v>
      </c>
      <c r="G2170">
        <f>(Table1[[#This Row],[Min Temperature]]+Table1[[#This Row],[Max Temperature]])/2</f>
        <v>22.5</v>
      </c>
      <c r="H2170">
        <v>6</v>
      </c>
      <c r="I2170">
        <v>7.4</v>
      </c>
      <c r="J2170">
        <f>(Table1[[#This Row],[Min Dissolved Oxygen]]+Table1[[#This Row],[Max Dissolved Oxygen]])/2</f>
        <v>6.7</v>
      </c>
      <c r="K2170">
        <v>7.4</v>
      </c>
      <c r="L2170">
        <v>8.6</v>
      </c>
      <c r="M2170">
        <f>(Table1[[#This Row],[Min pH]]+Table1[[#This Row],[Max pH]])/2</f>
        <v>8</v>
      </c>
      <c r="N2170">
        <v>496</v>
      </c>
      <c r="O2170">
        <v>764</v>
      </c>
      <c r="P2170">
        <f>(Table1[[#This Row],[Min Conductivity]]+Table1[[#This Row],[Max Conductivity]])/2</f>
        <v>630</v>
      </c>
      <c r="Q2170">
        <v>2.5</v>
      </c>
      <c r="R2170">
        <v>6</v>
      </c>
      <c r="S2170">
        <f>(Table1[[#This Row],[Min BOD]]+Table1[[#This Row],[Max BOD]])/2</f>
        <v>4.25</v>
      </c>
      <c r="T2170">
        <v>1.5</v>
      </c>
      <c r="U2170">
        <v>3.2</v>
      </c>
      <c r="V2170">
        <f>(Table1[[#This Row],[Min Nitrate N + Nitrite N]]+Table1[[#This Row],[Max Nitrate N + Nitrite N]])/2</f>
        <v>2.35</v>
      </c>
      <c r="W2170">
        <v>700</v>
      </c>
      <c r="X2170">
        <v>1100</v>
      </c>
      <c r="Y2170">
        <f>(Table1[[#This Row],[Min Fecal Coliform]]+Table1[[#This Row],[Max Fecal Coliform]])/2</f>
        <v>900</v>
      </c>
      <c r="Z2170">
        <v>4300</v>
      </c>
      <c r="AA2170">
        <v>5800</v>
      </c>
      <c r="AB2170">
        <f>(Table1[[#This Row],[Min Total Coliform]]+Table1[[#This Row],[Max Total Coliform]])/2</f>
        <v>5050</v>
      </c>
      <c r="AC2170">
        <f>MIN(10, (Table1[[#This Row],[Avg BOD]]/4)*10)</f>
        <v>10</v>
      </c>
      <c r="AD2170">
        <f>MIN(10, (Table1[[#This Row],[Avg Fecal Coliform]]/600)*10)</f>
        <v>10</v>
      </c>
      <c r="AE2170">
        <f>MIN(10, (Table1[[#This Row],[Avg Nitrate N + Nitrite N]]/10)*10)</f>
        <v>2.35</v>
      </c>
      <c r="AF2170">
        <f>IF(OR(Table1[[#This Row],[Avg pH]]&lt;6.5,Table1[[#This Row],[Avg pH]]&gt;8.5),10,0)</f>
        <v>0</v>
      </c>
      <c r="AG2170">
        <f>MAX(0, 10-(2*Table1[[#This Row],[Avg Dissolved Oxygen]]))</f>
        <v>0</v>
      </c>
      <c r="AH2170">
        <f>(Table1[[#This Row],[Fecal Score]]*0.3) + (Table1[[#This Row],[BOD Score]]*0.25) + (Table1[[#This Row],[Nitrate Score]]*0.2) + (Table1[[#This Row],[pH Score]]*0.15) + (Table1[[#This Row],[Dissolved Oxygen Score]]*0.1)</f>
        <v>5.97</v>
      </c>
      <c r="AI2170">
        <v>2021</v>
      </c>
    </row>
    <row r="2171" spans="1:35">
      <c r="A2171">
        <v>3684</v>
      </c>
      <c r="B2171" t="s">
        <v>604</v>
      </c>
      <c r="C2171" t="s">
        <v>35</v>
      </c>
      <c r="D2171" t="s">
        <v>113</v>
      </c>
      <c r="E2171">
        <v>23</v>
      </c>
      <c r="F2171">
        <v>26</v>
      </c>
      <c r="G2171">
        <f>(Table1[[#This Row],[Min Temperature]]+Table1[[#This Row],[Max Temperature]])/2</f>
        <v>24.5</v>
      </c>
      <c r="H2171">
        <v>6.7</v>
      </c>
      <c r="I2171">
        <v>7.4</v>
      </c>
      <c r="J2171">
        <f>(Table1[[#This Row],[Min Dissolved Oxygen]]+Table1[[#This Row],[Max Dissolved Oxygen]])/2</f>
        <v>7.0500000000000007</v>
      </c>
      <c r="K2171">
        <v>7.5</v>
      </c>
      <c r="L2171">
        <v>8.1999999999999993</v>
      </c>
      <c r="M2171">
        <f>(Table1[[#This Row],[Min pH]]+Table1[[#This Row],[Max pH]])/2</f>
        <v>7.85</v>
      </c>
      <c r="N2171">
        <v>447</v>
      </c>
      <c r="O2171">
        <v>592</v>
      </c>
      <c r="P2171">
        <f>(Table1[[#This Row],[Min Conductivity]]+Table1[[#This Row],[Max Conductivity]])/2</f>
        <v>519.5</v>
      </c>
      <c r="Q2171">
        <v>3.2</v>
      </c>
      <c r="R2171">
        <v>4.0999999999999996</v>
      </c>
      <c r="S2171">
        <f>(Table1[[#This Row],[Min BOD]]+Table1[[#This Row],[Max BOD]])/2</f>
        <v>3.65</v>
      </c>
      <c r="T2171">
        <v>0.62</v>
      </c>
      <c r="U2171">
        <v>0.88</v>
      </c>
      <c r="V2171">
        <f>(Table1[[#This Row],[Min Nitrate N + Nitrite N]]+Table1[[#This Row],[Max Nitrate N + Nitrite N]])/2</f>
        <v>0.75</v>
      </c>
      <c r="W2171">
        <v>32</v>
      </c>
      <c r="X2171">
        <v>79</v>
      </c>
      <c r="Y2171">
        <f>(Table1[[#This Row],[Min Fecal Coliform]]+Table1[[#This Row],[Max Fecal Coliform]])/2</f>
        <v>55.5</v>
      </c>
      <c r="Z2171">
        <v>212</v>
      </c>
      <c r="AA2171">
        <v>290</v>
      </c>
      <c r="AB2171">
        <f>(Table1[[#This Row],[Min Total Coliform]]+Table1[[#This Row],[Max Total Coliform]])/2</f>
        <v>251</v>
      </c>
      <c r="AC2171">
        <f>MIN(10, (Table1[[#This Row],[Avg BOD]]/4)*10)</f>
        <v>9.125</v>
      </c>
      <c r="AD2171">
        <f>MIN(10, (Table1[[#This Row],[Avg Fecal Coliform]]/600)*10)</f>
        <v>0.92500000000000004</v>
      </c>
      <c r="AE2171">
        <f>MIN(10, (Table1[[#This Row],[Avg Nitrate N + Nitrite N]]/10)*10)</f>
        <v>0.75</v>
      </c>
      <c r="AF2171">
        <f>IF(OR(Table1[[#This Row],[Avg pH]]&lt;6.5,Table1[[#This Row],[Avg pH]]&gt;8.5),10,0)</f>
        <v>0</v>
      </c>
      <c r="AG2171">
        <f>MAX(0, 10-(2*Table1[[#This Row],[Avg Dissolved Oxygen]]))</f>
        <v>0</v>
      </c>
      <c r="AH2171">
        <f>(Table1[[#This Row],[Fecal Score]]*0.3) + (Table1[[#This Row],[BOD Score]]*0.25) + (Table1[[#This Row],[Nitrate Score]]*0.2) + (Table1[[#This Row],[pH Score]]*0.15) + (Table1[[#This Row],[Dissolved Oxygen Score]]*0.1)</f>
        <v>2.7087499999999998</v>
      </c>
      <c r="AI2171">
        <v>2021</v>
      </c>
    </row>
    <row r="2172" spans="1:35">
      <c r="A2172">
        <v>3639</v>
      </c>
      <c r="B2172" t="s">
        <v>171</v>
      </c>
      <c r="C2172" t="s">
        <v>35</v>
      </c>
      <c r="D2172" t="s">
        <v>113</v>
      </c>
      <c r="E2172">
        <v>25</v>
      </c>
      <c r="F2172">
        <v>25</v>
      </c>
      <c r="G2172">
        <f>(Table1[[#This Row],[Min Temperature]]+Table1[[#This Row],[Max Temperature]])/2</f>
        <v>25</v>
      </c>
      <c r="H2172">
        <v>1.3</v>
      </c>
      <c r="I2172">
        <v>7.6</v>
      </c>
      <c r="J2172">
        <f>(Table1[[#This Row],[Min Dissolved Oxygen]]+Table1[[#This Row],[Max Dissolved Oxygen]])/2</f>
        <v>4.45</v>
      </c>
      <c r="K2172">
        <v>6.5</v>
      </c>
      <c r="L2172">
        <v>7.7</v>
      </c>
      <c r="M2172">
        <f>(Table1[[#This Row],[Min pH]]+Table1[[#This Row],[Max pH]])/2</f>
        <v>7.1</v>
      </c>
      <c r="N2172">
        <v>289</v>
      </c>
      <c r="O2172">
        <v>1389</v>
      </c>
      <c r="P2172">
        <f>(Table1[[#This Row],[Min Conductivity]]+Table1[[#This Row],[Max Conductivity]])/2</f>
        <v>839</v>
      </c>
      <c r="Q2172">
        <v>3</v>
      </c>
      <c r="R2172">
        <v>40</v>
      </c>
      <c r="S2172">
        <f>(Table1[[#This Row],[Min BOD]]+Table1[[#This Row],[Max BOD]])/2</f>
        <v>21.5</v>
      </c>
      <c r="T2172">
        <v>0.59</v>
      </c>
      <c r="U2172">
        <v>6.3</v>
      </c>
      <c r="V2172">
        <f>(Table1[[#This Row],[Min Nitrate N + Nitrite N]]+Table1[[#This Row],[Max Nitrate N + Nitrite N]])/2</f>
        <v>3.4449999999999998</v>
      </c>
      <c r="W2172">
        <v>3300</v>
      </c>
      <c r="X2172">
        <v>940000</v>
      </c>
      <c r="Y2172">
        <f>(Table1[[#This Row],[Min Fecal Coliform]]+Table1[[#This Row],[Max Fecal Coliform]])/2</f>
        <v>471650</v>
      </c>
      <c r="Z2172">
        <v>24000</v>
      </c>
      <c r="AA2172">
        <v>5400000</v>
      </c>
      <c r="AB2172">
        <f>(Table1[[#This Row],[Min Total Coliform]]+Table1[[#This Row],[Max Total Coliform]])/2</f>
        <v>2712000</v>
      </c>
      <c r="AC2172">
        <f>MIN(10, (Table1[[#This Row],[Avg BOD]]/4)*10)</f>
        <v>10</v>
      </c>
      <c r="AD2172">
        <f>MIN(10, (Table1[[#This Row],[Avg Fecal Coliform]]/600)*10)</f>
        <v>10</v>
      </c>
      <c r="AE2172">
        <f>MIN(10, (Table1[[#This Row],[Avg Nitrate N + Nitrite N]]/10)*10)</f>
        <v>3.4449999999999998</v>
      </c>
      <c r="AF2172">
        <f>IF(OR(Table1[[#This Row],[Avg pH]]&lt;6.5,Table1[[#This Row],[Avg pH]]&gt;8.5),10,0)</f>
        <v>0</v>
      </c>
      <c r="AG2172">
        <f>MAX(0, 10-(2*Table1[[#This Row],[Avg Dissolved Oxygen]]))</f>
        <v>1.0999999999999996</v>
      </c>
      <c r="AH2172">
        <f>(Table1[[#This Row],[Fecal Score]]*0.3) + (Table1[[#This Row],[BOD Score]]*0.25) + (Table1[[#This Row],[Nitrate Score]]*0.2) + (Table1[[#This Row],[pH Score]]*0.15) + (Table1[[#This Row],[Dissolved Oxygen Score]]*0.1)</f>
        <v>6.2990000000000004</v>
      </c>
      <c r="AI2172">
        <v>2021</v>
      </c>
    </row>
    <row r="2173" spans="1:35">
      <c r="A2173">
        <v>4511</v>
      </c>
      <c r="B2173" t="s">
        <v>856</v>
      </c>
      <c r="C2173" t="s">
        <v>35</v>
      </c>
      <c r="D2173" t="s">
        <v>113</v>
      </c>
      <c r="E2173">
        <v>25</v>
      </c>
      <c r="F2173">
        <v>25</v>
      </c>
      <c r="G2173">
        <f>(Table1[[#This Row],[Min Temperature]]+Table1[[#This Row],[Max Temperature]])/2</f>
        <v>25</v>
      </c>
      <c r="H2173">
        <v>3.1</v>
      </c>
      <c r="I2173">
        <v>7.2</v>
      </c>
      <c r="J2173">
        <f>(Table1[[#This Row],[Min Dissolved Oxygen]]+Table1[[#This Row],[Max Dissolved Oxygen]])/2</f>
        <v>5.15</v>
      </c>
      <c r="K2173">
        <v>6.5</v>
      </c>
      <c r="L2173">
        <v>8.3000000000000007</v>
      </c>
      <c r="M2173">
        <f>(Table1[[#This Row],[Min pH]]+Table1[[#This Row],[Max pH]])/2</f>
        <v>7.4</v>
      </c>
      <c r="N2173">
        <v>407</v>
      </c>
      <c r="O2173">
        <v>1332</v>
      </c>
      <c r="P2173">
        <f>(Table1[[#This Row],[Min Conductivity]]+Table1[[#This Row],[Max Conductivity]])/2</f>
        <v>869.5</v>
      </c>
      <c r="Q2173">
        <v>3</v>
      </c>
      <c r="R2173">
        <v>13</v>
      </c>
      <c r="S2173">
        <f>(Table1[[#This Row],[Min BOD]]+Table1[[#This Row],[Max BOD]])/2</f>
        <v>8</v>
      </c>
      <c r="T2173">
        <v>0.4</v>
      </c>
      <c r="U2173">
        <v>4.4000000000000004</v>
      </c>
      <c r="V2173">
        <f>(Table1[[#This Row],[Min Nitrate N + Nitrite N]]+Table1[[#This Row],[Max Nitrate N + Nitrite N]])/2</f>
        <v>2.4000000000000004</v>
      </c>
      <c r="W2173">
        <v>3300</v>
      </c>
      <c r="X2173">
        <v>6300000</v>
      </c>
      <c r="Y2173">
        <f>(Table1[[#This Row],[Min Fecal Coliform]]+Table1[[#This Row],[Max Fecal Coliform]])/2</f>
        <v>3151650</v>
      </c>
      <c r="Z2173">
        <v>35000</v>
      </c>
      <c r="AA2173">
        <v>160000000</v>
      </c>
      <c r="AB2173">
        <f>(Table1[[#This Row],[Min Total Coliform]]+Table1[[#This Row],[Max Total Coliform]])/2</f>
        <v>80017500</v>
      </c>
      <c r="AC2173">
        <f>MIN(10, (Table1[[#This Row],[Avg BOD]]/4)*10)</f>
        <v>10</v>
      </c>
      <c r="AD2173">
        <f>MIN(10, (Table1[[#This Row],[Avg Fecal Coliform]]/600)*10)</f>
        <v>10</v>
      </c>
      <c r="AE2173">
        <f>MIN(10, (Table1[[#This Row],[Avg Nitrate N + Nitrite N]]/10)*10)</f>
        <v>2.4000000000000004</v>
      </c>
      <c r="AF2173">
        <f>IF(OR(Table1[[#This Row],[Avg pH]]&lt;6.5,Table1[[#This Row],[Avg pH]]&gt;8.5),10,0)</f>
        <v>0</v>
      </c>
      <c r="AG2173">
        <f>MAX(0, 10-(2*Table1[[#This Row],[Avg Dissolved Oxygen]]))</f>
        <v>0</v>
      </c>
      <c r="AH2173">
        <f>(Table1[[#This Row],[Fecal Score]]*0.3) + (Table1[[#This Row],[BOD Score]]*0.25) + (Table1[[#This Row],[Nitrate Score]]*0.2) + (Table1[[#This Row],[pH Score]]*0.15) + (Table1[[#This Row],[Dissolved Oxygen Score]]*0.1)</f>
        <v>5.98</v>
      </c>
      <c r="AI2173">
        <v>2021</v>
      </c>
    </row>
    <row r="2174" spans="1:35">
      <c r="A2174">
        <v>3661</v>
      </c>
      <c r="B2174" t="s">
        <v>585</v>
      </c>
      <c r="C2174" t="s">
        <v>35</v>
      </c>
      <c r="D2174" t="s">
        <v>113</v>
      </c>
      <c r="E2174">
        <v>22</v>
      </c>
      <c r="F2174">
        <v>27</v>
      </c>
      <c r="G2174">
        <f>(Table1[[#This Row],[Min Temperature]]+Table1[[#This Row],[Max Temperature]])/2</f>
        <v>24.5</v>
      </c>
      <c r="H2174">
        <v>3.6</v>
      </c>
      <c r="I2174">
        <v>6.9</v>
      </c>
      <c r="J2174">
        <f>(Table1[[#This Row],[Min Dissolved Oxygen]]+Table1[[#This Row],[Max Dissolved Oxygen]])/2</f>
        <v>5.25</v>
      </c>
      <c r="K2174">
        <v>7.7</v>
      </c>
      <c r="L2174">
        <v>8.8000000000000007</v>
      </c>
      <c r="M2174">
        <f>(Table1[[#This Row],[Min pH]]+Table1[[#This Row],[Max pH]])/2</f>
        <v>8.25</v>
      </c>
      <c r="N2174">
        <v>500</v>
      </c>
      <c r="O2174">
        <v>2900</v>
      </c>
      <c r="P2174">
        <f>(Table1[[#This Row],[Min Conductivity]]+Table1[[#This Row],[Max Conductivity]])/2</f>
        <v>1700</v>
      </c>
      <c r="Q2174">
        <v>2.6</v>
      </c>
      <c r="R2174">
        <v>7.2</v>
      </c>
      <c r="S2174">
        <f>(Table1[[#This Row],[Min BOD]]+Table1[[#This Row],[Max BOD]])/2</f>
        <v>4.9000000000000004</v>
      </c>
      <c r="T2174">
        <v>0.3</v>
      </c>
      <c r="U2174">
        <v>1.3</v>
      </c>
      <c r="V2174">
        <f>(Table1[[#This Row],[Min Nitrate N + Nitrite N]]+Table1[[#This Row],[Max Nitrate N + Nitrite N]])/2</f>
        <v>0.8</v>
      </c>
      <c r="W2174">
        <v>140</v>
      </c>
      <c r="X2174">
        <v>400</v>
      </c>
      <c r="Y2174">
        <f>(Table1[[#This Row],[Min Fecal Coliform]]+Table1[[#This Row],[Max Fecal Coliform]])/2</f>
        <v>270</v>
      </c>
      <c r="Z2174">
        <v>1100</v>
      </c>
      <c r="AA2174">
        <v>2800</v>
      </c>
      <c r="AB2174">
        <f>(Table1[[#This Row],[Min Total Coliform]]+Table1[[#This Row],[Max Total Coliform]])/2</f>
        <v>1950</v>
      </c>
      <c r="AC2174">
        <f>MIN(10, (Table1[[#This Row],[Avg BOD]]/4)*10)</f>
        <v>10</v>
      </c>
      <c r="AD2174">
        <f>MIN(10, (Table1[[#This Row],[Avg Fecal Coliform]]/600)*10)</f>
        <v>4.5</v>
      </c>
      <c r="AE2174">
        <f>MIN(10, (Table1[[#This Row],[Avg Nitrate N + Nitrite N]]/10)*10)</f>
        <v>0.8</v>
      </c>
      <c r="AF2174">
        <f>IF(OR(Table1[[#This Row],[Avg pH]]&lt;6.5,Table1[[#This Row],[Avg pH]]&gt;8.5),10,0)</f>
        <v>0</v>
      </c>
      <c r="AG2174">
        <f>MAX(0, 10-(2*Table1[[#This Row],[Avg Dissolved Oxygen]]))</f>
        <v>0</v>
      </c>
      <c r="AH2174">
        <f>(Table1[[#This Row],[Fecal Score]]*0.3) + (Table1[[#This Row],[BOD Score]]*0.25) + (Table1[[#This Row],[Nitrate Score]]*0.2) + (Table1[[#This Row],[pH Score]]*0.15) + (Table1[[#This Row],[Dissolved Oxygen Score]]*0.1)</f>
        <v>4.01</v>
      </c>
      <c r="AI2174">
        <v>2021</v>
      </c>
    </row>
    <row r="2175" spans="1:35">
      <c r="A2175">
        <v>3695</v>
      </c>
      <c r="B2175" t="s">
        <v>614</v>
      </c>
      <c r="C2175" t="s">
        <v>35</v>
      </c>
      <c r="D2175" t="s">
        <v>113</v>
      </c>
      <c r="E2175">
        <v>26</v>
      </c>
      <c r="F2175">
        <v>28</v>
      </c>
      <c r="G2175">
        <f>(Table1[[#This Row],[Min Temperature]]+Table1[[#This Row],[Max Temperature]])/2</f>
        <v>27</v>
      </c>
      <c r="H2175">
        <v>5.8</v>
      </c>
      <c r="I2175">
        <v>7.4</v>
      </c>
      <c r="J2175">
        <f>(Table1[[#This Row],[Min Dissolved Oxygen]]+Table1[[#This Row],[Max Dissolved Oxygen]])/2</f>
        <v>6.6</v>
      </c>
      <c r="K2175">
        <v>7.6</v>
      </c>
      <c r="L2175">
        <v>8.1999999999999993</v>
      </c>
      <c r="M2175">
        <f>(Table1[[#This Row],[Min pH]]+Table1[[#This Row],[Max pH]])/2</f>
        <v>7.8999999999999995</v>
      </c>
      <c r="N2175">
        <v>220</v>
      </c>
      <c r="O2175">
        <v>370</v>
      </c>
      <c r="P2175">
        <f>(Table1[[#This Row],[Min Conductivity]]+Table1[[#This Row],[Max Conductivity]])/2</f>
        <v>295</v>
      </c>
      <c r="Q2175">
        <v>2.2000000000000002</v>
      </c>
      <c r="R2175">
        <v>6.5</v>
      </c>
      <c r="S2175">
        <f>(Table1[[#This Row],[Min BOD]]+Table1[[#This Row],[Max BOD]])/2</f>
        <v>4.3499999999999996</v>
      </c>
      <c r="T2175">
        <v>0.3</v>
      </c>
      <c r="U2175">
        <v>0.3</v>
      </c>
      <c r="V2175">
        <f>(Table1[[#This Row],[Min Nitrate N + Nitrite N]]+Table1[[#This Row],[Max Nitrate N + Nitrite N]])/2</f>
        <v>0.3</v>
      </c>
      <c r="W2175">
        <v>1010.2165492957701</v>
      </c>
      <c r="X2175">
        <v>9370632.2394366208</v>
      </c>
      <c r="Y2175">
        <f>(Table1[[#This Row],[Min Fecal Coliform]]+Table1[[#This Row],[Max Fecal Coliform]])/2</f>
        <v>4685821.2279929584</v>
      </c>
      <c r="Z2175">
        <v>30837.3908450704</v>
      </c>
      <c r="AA2175">
        <v>27354974.920774601</v>
      </c>
      <c r="AB2175">
        <f>(Table1[[#This Row],[Min Total Coliform]]+Table1[[#This Row],[Max Total Coliform]])/2</f>
        <v>13692906.155809836</v>
      </c>
      <c r="AC2175">
        <f>MIN(10, (Table1[[#This Row],[Avg BOD]]/4)*10)</f>
        <v>10</v>
      </c>
      <c r="AD2175">
        <f>MIN(10, (Table1[[#This Row],[Avg Fecal Coliform]]/600)*10)</f>
        <v>10</v>
      </c>
      <c r="AE2175">
        <f>MIN(10, (Table1[[#This Row],[Avg Nitrate N + Nitrite N]]/10)*10)</f>
        <v>0.3</v>
      </c>
      <c r="AF2175">
        <f>IF(OR(Table1[[#This Row],[Avg pH]]&lt;6.5,Table1[[#This Row],[Avg pH]]&gt;8.5),10,0)</f>
        <v>0</v>
      </c>
      <c r="AG2175">
        <f>MAX(0, 10-(2*Table1[[#This Row],[Avg Dissolved Oxygen]]))</f>
        <v>0</v>
      </c>
      <c r="AH2175">
        <f>(Table1[[#This Row],[Fecal Score]]*0.3) + (Table1[[#This Row],[BOD Score]]*0.25) + (Table1[[#This Row],[Nitrate Score]]*0.2) + (Table1[[#This Row],[pH Score]]*0.15) + (Table1[[#This Row],[Dissolved Oxygen Score]]*0.1)</f>
        <v>5.56</v>
      </c>
      <c r="AI2175">
        <v>2021</v>
      </c>
    </row>
    <row r="2176" spans="1:35">
      <c r="A2176">
        <v>3662</v>
      </c>
      <c r="B2176" t="s">
        <v>796</v>
      </c>
      <c r="C2176" t="s">
        <v>35</v>
      </c>
      <c r="D2176" t="s">
        <v>113</v>
      </c>
      <c r="E2176">
        <v>21</v>
      </c>
      <c r="F2176">
        <v>27</v>
      </c>
      <c r="G2176">
        <f>(Table1[[#This Row],[Min Temperature]]+Table1[[#This Row],[Max Temperature]])/2</f>
        <v>24</v>
      </c>
      <c r="H2176">
        <v>5.7</v>
      </c>
      <c r="I2176">
        <v>7.3</v>
      </c>
      <c r="J2176">
        <f>(Table1[[#This Row],[Min Dissolved Oxygen]]+Table1[[#This Row],[Max Dissolved Oxygen]])/2</f>
        <v>6.5</v>
      </c>
      <c r="K2176">
        <v>7.3</v>
      </c>
      <c r="L2176">
        <v>7.8</v>
      </c>
      <c r="M2176">
        <f>(Table1[[#This Row],[Min pH]]+Table1[[#This Row],[Max pH]])/2</f>
        <v>7.55</v>
      </c>
      <c r="N2176">
        <v>450</v>
      </c>
      <c r="O2176">
        <v>540</v>
      </c>
      <c r="P2176">
        <f>(Table1[[#This Row],[Min Conductivity]]+Table1[[#This Row],[Max Conductivity]])/2</f>
        <v>495</v>
      </c>
      <c r="Q2176">
        <v>1.8</v>
      </c>
      <c r="R2176">
        <v>2.2999999999999998</v>
      </c>
      <c r="S2176">
        <f>(Table1[[#This Row],[Min BOD]]+Table1[[#This Row],[Max BOD]])/2</f>
        <v>2.0499999999999998</v>
      </c>
      <c r="T2176">
        <v>0.3</v>
      </c>
      <c r="U2176">
        <v>0.3</v>
      </c>
      <c r="V2176">
        <f>(Table1[[#This Row],[Min Nitrate N + Nitrite N]]+Table1[[#This Row],[Max Nitrate N + Nitrite N]])/2</f>
        <v>0.3</v>
      </c>
      <c r="W2176">
        <v>93</v>
      </c>
      <c r="X2176">
        <v>220</v>
      </c>
      <c r="Y2176">
        <f>(Table1[[#This Row],[Min Fecal Coliform]]+Table1[[#This Row],[Max Fecal Coliform]])/2</f>
        <v>156.5</v>
      </c>
      <c r="Z2176">
        <v>920</v>
      </c>
      <c r="AA2176">
        <v>1400</v>
      </c>
      <c r="AB2176">
        <f>(Table1[[#This Row],[Min Total Coliform]]+Table1[[#This Row],[Max Total Coliform]])/2</f>
        <v>1160</v>
      </c>
      <c r="AC2176">
        <f>MIN(10, (Table1[[#This Row],[Avg BOD]]/4)*10)</f>
        <v>5.125</v>
      </c>
      <c r="AD2176">
        <f>MIN(10, (Table1[[#This Row],[Avg Fecal Coliform]]/600)*10)</f>
        <v>2.6083333333333329</v>
      </c>
      <c r="AE2176">
        <f>MIN(10, (Table1[[#This Row],[Avg Nitrate N + Nitrite N]]/10)*10)</f>
        <v>0.3</v>
      </c>
      <c r="AF2176">
        <f>IF(OR(Table1[[#This Row],[Avg pH]]&lt;6.5,Table1[[#This Row],[Avg pH]]&gt;8.5),10,0)</f>
        <v>0</v>
      </c>
      <c r="AG2176">
        <f>MAX(0, 10-(2*Table1[[#This Row],[Avg Dissolved Oxygen]]))</f>
        <v>0</v>
      </c>
      <c r="AH2176">
        <f>(Table1[[#This Row],[Fecal Score]]*0.3) + (Table1[[#This Row],[BOD Score]]*0.25) + (Table1[[#This Row],[Nitrate Score]]*0.2) + (Table1[[#This Row],[pH Score]]*0.15) + (Table1[[#This Row],[Dissolved Oxygen Score]]*0.1)</f>
        <v>2.1237499999999998</v>
      </c>
      <c r="AI2176">
        <v>2021</v>
      </c>
    </row>
    <row r="2177" spans="1:35">
      <c r="A2177">
        <v>3692</v>
      </c>
      <c r="B2177" t="s">
        <v>611</v>
      </c>
      <c r="C2177" t="s">
        <v>35</v>
      </c>
      <c r="D2177" t="s">
        <v>113</v>
      </c>
      <c r="E2177">
        <v>27</v>
      </c>
      <c r="F2177">
        <v>27</v>
      </c>
      <c r="G2177">
        <f>(Table1[[#This Row],[Min Temperature]]+Table1[[#This Row],[Max Temperature]])/2</f>
        <v>27</v>
      </c>
      <c r="H2177">
        <v>6.9</v>
      </c>
      <c r="I2177">
        <v>6.9</v>
      </c>
      <c r="J2177">
        <f>(Table1[[#This Row],[Min Dissolved Oxygen]]+Table1[[#This Row],[Max Dissolved Oxygen]])/2</f>
        <v>6.9</v>
      </c>
      <c r="K2177">
        <v>8</v>
      </c>
      <c r="L2177">
        <v>8</v>
      </c>
      <c r="M2177">
        <f>(Table1[[#This Row],[Min pH]]+Table1[[#This Row],[Max pH]])/2</f>
        <v>8</v>
      </c>
      <c r="N2177">
        <v>330</v>
      </c>
      <c r="O2177">
        <v>330</v>
      </c>
      <c r="P2177">
        <f>(Table1[[#This Row],[Min Conductivity]]+Table1[[#This Row],[Max Conductivity]])/2</f>
        <v>330</v>
      </c>
      <c r="Q2177">
        <v>2.2999999999999998</v>
      </c>
      <c r="R2177">
        <v>2.2999999999999998</v>
      </c>
      <c r="S2177">
        <f>(Table1[[#This Row],[Min BOD]]+Table1[[#This Row],[Max BOD]])/2</f>
        <v>2.2999999999999998</v>
      </c>
      <c r="T2177">
        <v>1.1000000000000001</v>
      </c>
      <c r="U2177">
        <v>1.1000000000000001</v>
      </c>
      <c r="V2177">
        <f>(Table1[[#This Row],[Min Nitrate N + Nitrite N]]+Table1[[#This Row],[Max Nitrate N + Nitrite N]])/2</f>
        <v>1.1000000000000001</v>
      </c>
      <c r="W2177">
        <v>1010.2165492957701</v>
      </c>
      <c r="X2177">
        <v>9370632.2394366208</v>
      </c>
      <c r="Y2177">
        <f>(Table1[[#This Row],[Min Fecal Coliform]]+Table1[[#This Row],[Max Fecal Coliform]])/2</f>
        <v>4685821.2279929584</v>
      </c>
      <c r="Z2177">
        <v>30837.3908450704</v>
      </c>
      <c r="AA2177">
        <v>27354974.920774601</v>
      </c>
      <c r="AB2177">
        <f>(Table1[[#This Row],[Min Total Coliform]]+Table1[[#This Row],[Max Total Coliform]])/2</f>
        <v>13692906.155809836</v>
      </c>
      <c r="AC2177">
        <f>MIN(10, (Table1[[#This Row],[Avg BOD]]/4)*10)</f>
        <v>5.75</v>
      </c>
      <c r="AD2177">
        <f>MIN(10, (Table1[[#This Row],[Avg Fecal Coliform]]/600)*10)</f>
        <v>10</v>
      </c>
      <c r="AE2177">
        <f>MIN(10, (Table1[[#This Row],[Avg Nitrate N + Nitrite N]]/10)*10)</f>
        <v>1.1000000000000001</v>
      </c>
      <c r="AF2177">
        <f>IF(OR(Table1[[#This Row],[Avg pH]]&lt;6.5,Table1[[#This Row],[Avg pH]]&gt;8.5),10,0)</f>
        <v>0</v>
      </c>
      <c r="AG2177">
        <f>MAX(0, 10-(2*Table1[[#This Row],[Avg Dissolved Oxygen]]))</f>
        <v>0</v>
      </c>
      <c r="AH2177">
        <f>(Table1[[#This Row],[Fecal Score]]*0.3) + (Table1[[#This Row],[BOD Score]]*0.25) + (Table1[[#This Row],[Nitrate Score]]*0.2) + (Table1[[#This Row],[pH Score]]*0.15) + (Table1[[#This Row],[Dissolved Oxygen Score]]*0.1)</f>
        <v>4.6574999999999998</v>
      </c>
      <c r="AI2177">
        <v>2021</v>
      </c>
    </row>
    <row r="2178" spans="1:35">
      <c r="A2178">
        <v>3590</v>
      </c>
      <c r="B2178" t="s">
        <v>151</v>
      </c>
      <c r="C2178" t="s">
        <v>35</v>
      </c>
      <c r="D2178" t="s">
        <v>113</v>
      </c>
      <c r="E2178">
        <v>25</v>
      </c>
      <c r="F2178">
        <v>25</v>
      </c>
      <c r="G2178">
        <f>(Table1[[#This Row],[Min Temperature]]+Table1[[#This Row],[Max Temperature]])/2</f>
        <v>25</v>
      </c>
      <c r="H2178">
        <v>2.6</v>
      </c>
      <c r="I2178">
        <v>6.9</v>
      </c>
      <c r="J2178">
        <f>(Table1[[#This Row],[Min Dissolved Oxygen]]+Table1[[#This Row],[Max Dissolved Oxygen]])/2</f>
        <v>4.75</v>
      </c>
      <c r="K2178">
        <v>6.6</v>
      </c>
      <c r="L2178">
        <v>8.1</v>
      </c>
      <c r="M2178">
        <f>(Table1[[#This Row],[Min pH]]+Table1[[#This Row],[Max pH]])/2</f>
        <v>7.35</v>
      </c>
      <c r="N2178">
        <v>397</v>
      </c>
      <c r="O2178">
        <v>509</v>
      </c>
      <c r="P2178">
        <f>(Table1[[#This Row],[Min Conductivity]]+Table1[[#This Row],[Max Conductivity]])/2</f>
        <v>453</v>
      </c>
      <c r="Q2178">
        <v>3</v>
      </c>
      <c r="R2178">
        <v>28</v>
      </c>
      <c r="S2178">
        <f>(Table1[[#This Row],[Min BOD]]+Table1[[#This Row],[Max BOD]])/2</f>
        <v>15.5</v>
      </c>
      <c r="T2178">
        <v>0.61</v>
      </c>
      <c r="U2178">
        <v>3</v>
      </c>
      <c r="V2178">
        <f>(Table1[[#This Row],[Min Nitrate N + Nitrite N]]+Table1[[#This Row],[Max Nitrate N + Nitrite N]])/2</f>
        <v>1.8049999999999999</v>
      </c>
      <c r="W2178">
        <v>3100</v>
      </c>
      <c r="X2178">
        <v>49000</v>
      </c>
      <c r="Y2178">
        <f>(Table1[[#This Row],[Min Fecal Coliform]]+Table1[[#This Row],[Max Fecal Coliform]])/2</f>
        <v>26050</v>
      </c>
      <c r="Z2178">
        <v>24000</v>
      </c>
      <c r="AA2178">
        <v>540000</v>
      </c>
      <c r="AB2178">
        <f>(Table1[[#This Row],[Min Total Coliform]]+Table1[[#This Row],[Max Total Coliform]])/2</f>
        <v>282000</v>
      </c>
      <c r="AC2178">
        <f>MIN(10, (Table1[[#This Row],[Avg BOD]]/4)*10)</f>
        <v>10</v>
      </c>
      <c r="AD2178">
        <f>MIN(10, (Table1[[#This Row],[Avg Fecal Coliform]]/600)*10)</f>
        <v>10</v>
      </c>
      <c r="AE2178">
        <f>MIN(10, (Table1[[#This Row],[Avg Nitrate N + Nitrite N]]/10)*10)</f>
        <v>1.8049999999999999</v>
      </c>
      <c r="AF2178">
        <f>IF(OR(Table1[[#This Row],[Avg pH]]&lt;6.5,Table1[[#This Row],[Avg pH]]&gt;8.5),10,0)</f>
        <v>0</v>
      </c>
      <c r="AG2178">
        <f>MAX(0, 10-(2*Table1[[#This Row],[Avg Dissolved Oxygen]]))</f>
        <v>0.5</v>
      </c>
      <c r="AH2178">
        <f>(Table1[[#This Row],[Fecal Score]]*0.3) + (Table1[[#This Row],[BOD Score]]*0.25) + (Table1[[#This Row],[Nitrate Score]]*0.2) + (Table1[[#This Row],[pH Score]]*0.15) + (Table1[[#This Row],[Dissolved Oxygen Score]]*0.1)</f>
        <v>5.9109999999999996</v>
      </c>
      <c r="AI2178">
        <v>2021</v>
      </c>
    </row>
    <row r="2179" spans="1:35">
      <c r="A2179">
        <v>3665</v>
      </c>
      <c r="B2179" t="s">
        <v>589</v>
      </c>
      <c r="C2179" t="s">
        <v>35</v>
      </c>
      <c r="D2179" t="s">
        <v>113</v>
      </c>
      <c r="E2179">
        <v>21</v>
      </c>
      <c r="F2179">
        <v>27</v>
      </c>
      <c r="G2179">
        <f>(Table1[[#This Row],[Min Temperature]]+Table1[[#This Row],[Max Temperature]])/2</f>
        <v>24</v>
      </c>
      <c r="H2179">
        <v>5</v>
      </c>
      <c r="I2179">
        <v>7</v>
      </c>
      <c r="J2179">
        <f>(Table1[[#This Row],[Min Dissolved Oxygen]]+Table1[[#This Row],[Max Dissolved Oxygen]])/2</f>
        <v>6</v>
      </c>
      <c r="K2179">
        <v>7.5</v>
      </c>
      <c r="L2179">
        <v>7.9</v>
      </c>
      <c r="M2179">
        <f>(Table1[[#This Row],[Min pH]]+Table1[[#This Row],[Max pH]])/2</f>
        <v>7.7</v>
      </c>
      <c r="N2179">
        <v>370</v>
      </c>
      <c r="O2179">
        <v>620</v>
      </c>
      <c r="P2179">
        <f>(Table1[[#This Row],[Min Conductivity]]+Table1[[#This Row],[Max Conductivity]])/2</f>
        <v>495</v>
      </c>
      <c r="Q2179">
        <v>2</v>
      </c>
      <c r="R2179">
        <v>3</v>
      </c>
      <c r="S2179">
        <f>(Table1[[#This Row],[Min BOD]]+Table1[[#This Row],[Max BOD]])/2</f>
        <v>2.5</v>
      </c>
      <c r="T2179">
        <v>0.3</v>
      </c>
      <c r="U2179">
        <v>0.3</v>
      </c>
      <c r="V2179">
        <f>(Table1[[#This Row],[Min Nitrate N + Nitrite N]]+Table1[[#This Row],[Max Nitrate N + Nitrite N]])/2</f>
        <v>0.3</v>
      </c>
      <c r="W2179">
        <v>94</v>
      </c>
      <c r="X2179">
        <v>270</v>
      </c>
      <c r="Y2179">
        <f>(Table1[[#This Row],[Min Fecal Coliform]]+Table1[[#This Row],[Max Fecal Coliform]])/2</f>
        <v>182</v>
      </c>
      <c r="Z2179">
        <v>920</v>
      </c>
      <c r="AA2179">
        <v>1700</v>
      </c>
      <c r="AB2179">
        <f>(Table1[[#This Row],[Min Total Coliform]]+Table1[[#This Row],[Max Total Coliform]])/2</f>
        <v>1310</v>
      </c>
      <c r="AC2179">
        <f>MIN(10, (Table1[[#This Row],[Avg BOD]]/4)*10)</f>
        <v>6.25</v>
      </c>
      <c r="AD2179">
        <f>MIN(10, (Table1[[#This Row],[Avg Fecal Coliform]]/600)*10)</f>
        <v>3.0333333333333332</v>
      </c>
      <c r="AE2179">
        <f>MIN(10, (Table1[[#This Row],[Avg Nitrate N + Nitrite N]]/10)*10)</f>
        <v>0.3</v>
      </c>
      <c r="AF2179">
        <f>IF(OR(Table1[[#This Row],[Avg pH]]&lt;6.5,Table1[[#This Row],[Avg pH]]&gt;8.5),10,0)</f>
        <v>0</v>
      </c>
      <c r="AG2179">
        <f>MAX(0, 10-(2*Table1[[#This Row],[Avg Dissolved Oxygen]]))</f>
        <v>0</v>
      </c>
      <c r="AH2179">
        <f>(Table1[[#This Row],[Fecal Score]]*0.3) + (Table1[[#This Row],[BOD Score]]*0.25) + (Table1[[#This Row],[Nitrate Score]]*0.2) + (Table1[[#This Row],[pH Score]]*0.15) + (Table1[[#This Row],[Dissolved Oxygen Score]]*0.1)</f>
        <v>2.5325000000000002</v>
      </c>
      <c r="AI2179">
        <v>2021</v>
      </c>
    </row>
    <row r="2180" spans="1:35">
      <c r="A2180">
        <v>3599</v>
      </c>
      <c r="B2180" t="s">
        <v>156</v>
      </c>
      <c r="C2180" t="s">
        <v>35</v>
      </c>
      <c r="D2180" t="s">
        <v>113</v>
      </c>
      <c r="E2180">
        <v>25</v>
      </c>
      <c r="F2180">
        <v>25</v>
      </c>
      <c r="G2180">
        <f>(Table1[[#This Row],[Min Temperature]]+Table1[[#This Row],[Max Temperature]])/2</f>
        <v>25</v>
      </c>
      <c r="H2180">
        <v>3.4</v>
      </c>
      <c r="I2180">
        <v>6.6</v>
      </c>
      <c r="J2180">
        <f>(Table1[[#This Row],[Min Dissolved Oxygen]]+Table1[[#This Row],[Max Dissolved Oxygen]])/2</f>
        <v>5</v>
      </c>
      <c r="K2180">
        <v>6.2</v>
      </c>
      <c r="L2180">
        <v>7.6</v>
      </c>
      <c r="M2180">
        <f>(Table1[[#This Row],[Min pH]]+Table1[[#This Row],[Max pH]])/2</f>
        <v>6.9</v>
      </c>
      <c r="N2180">
        <v>213</v>
      </c>
      <c r="O2180">
        <v>1240</v>
      </c>
      <c r="P2180">
        <f>(Table1[[#This Row],[Min Conductivity]]+Table1[[#This Row],[Max Conductivity]])/2</f>
        <v>726.5</v>
      </c>
      <c r="Q2180">
        <v>2</v>
      </c>
      <c r="R2180">
        <v>13</v>
      </c>
      <c r="S2180">
        <f>(Table1[[#This Row],[Min BOD]]+Table1[[#This Row],[Max BOD]])/2</f>
        <v>7.5</v>
      </c>
      <c r="T2180">
        <v>0.56000000000000005</v>
      </c>
      <c r="U2180">
        <v>3.8</v>
      </c>
      <c r="V2180">
        <f>(Table1[[#This Row],[Min Nitrate N + Nitrite N]]+Table1[[#This Row],[Max Nitrate N + Nitrite N]])/2</f>
        <v>2.1799999999999997</v>
      </c>
      <c r="W2180">
        <v>2300</v>
      </c>
      <c r="X2180">
        <v>460000</v>
      </c>
      <c r="Y2180">
        <f>(Table1[[#This Row],[Min Fecal Coliform]]+Table1[[#This Row],[Max Fecal Coliform]])/2</f>
        <v>231150</v>
      </c>
      <c r="Z2180">
        <v>24000</v>
      </c>
      <c r="AA2180">
        <v>3500000</v>
      </c>
      <c r="AB2180">
        <f>(Table1[[#This Row],[Min Total Coliform]]+Table1[[#This Row],[Max Total Coliform]])/2</f>
        <v>1762000</v>
      </c>
      <c r="AC2180">
        <f>MIN(10, (Table1[[#This Row],[Avg BOD]]/4)*10)</f>
        <v>10</v>
      </c>
      <c r="AD2180">
        <f>MIN(10, (Table1[[#This Row],[Avg Fecal Coliform]]/600)*10)</f>
        <v>10</v>
      </c>
      <c r="AE2180">
        <f>MIN(10, (Table1[[#This Row],[Avg Nitrate N + Nitrite N]]/10)*10)</f>
        <v>2.1799999999999997</v>
      </c>
      <c r="AF2180">
        <f>IF(OR(Table1[[#This Row],[Avg pH]]&lt;6.5,Table1[[#This Row],[Avg pH]]&gt;8.5),10,0)</f>
        <v>0</v>
      </c>
      <c r="AG2180">
        <f>MAX(0, 10-(2*Table1[[#This Row],[Avg Dissolved Oxygen]]))</f>
        <v>0</v>
      </c>
      <c r="AH2180">
        <f>(Table1[[#This Row],[Fecal Score]]*0.3) + (Table1[[#This Row],[BOD Score]]*0.25) + (Table1[[#This Row],[Nitrate Score]]*0.2) + (Table1[[#This Row],[pH Score]]*0.15) + (Table1[[#This Row],[Dissolved Oxygen Score]]*0.1)</f>
        <v>5.9359999999999999</v>
      </c>
      <c r="AI2180">
        <v>2021</v>
      </c>
    </row>
    <row r="2181" spans="1:35">
      <c r="A2181">
        <v>4503</v>
      </c>
      <c r="B2181" t="s">
        <v>621</v>
      </c>
      <c r="C2181" t="s">
        <v>35</v>
      </c>
      <c r="D2181" t="s">
        <v>113</v>
      </c>
      <c r="E2181">
        <v>25</v>
      </c>
      <c r="F2181">
        <v>25</v>
      </c>
      <c r="G2181">
        <f>(Table1[[#This Row],[Min Temperature]]+Table1[[#This Row],[Max Temperature]])/2</f>
        <v>25</v>
      </c>
      <c r="H2181">
        <v>3.4</v>
      </c>
      <c r="I2181">
        <v>6.3</v>
      </c>
      <c r="J2181">
        <f>(Table1[[#This Row],[Min Dissolved Oxygen]]+Table1[[#This Row],[Max Dissolved Oxygen]])/2</f>
        <v>4.8499999999999996</v>
      </c>
      <c r="K2181">
        <v>6.5</v>
      </c>
      <c r="L2181">
        <v>6.8</v>
      </c>
      <c r="M2181">
        <f>(Table1[[#This Row],[Min pH]]+Table1[[#This Row],[Max pH]])/2</f>
        <v>6.65</v>
      </c>
      <c r="N2181">
        <v>64</v>
      </c>
      <c r="O2181">
        <v>398</v>
      </c>
      <c r="P2181">
        <f>(Table1[[#This Row],[Min Conductivity]]+Table1[[#This Row],[Max Conductivity]])/2</f>
        <v>231</v>
      </c>
      <c r="Q2181">
        <v>3</v>
      </c>
      <c r="R2181">
        <v>18</v>
      </c>
      <c r="S2181">
        <f>(Table1[[#This Row],[Min BOD]]+Table1[[#This Row],[Max BOD]])/2</f>
        <v>10.5</v>
      </c>
      <c r="T2181">
        <v>0.3</v>
      </c>
      <c r="U2181">
        <v>2.1</v>
      </c>
      <c r="V2181">
        <f>(Table1[[#This Row],[Min Nitrate N + Nitrite N]]+Table1[[#This Row],[Max Nitrate N + Nitrite N]])/2</f>
        <v>1.2</v>
      </c>
      <c r="W2181">
        <v>4900</v>
      </c>
      <c r="X2181">
        <v>11000000</v>
      </c>
      <c r="Y2181">
        <f>(Table1[[#This Row],[Min Fecal Coliform]]+Table1[[#This Row],[Max Fecal Coliform]])/2</f>
        <v>5502450</v>
      </c>
      <c r="Z2181">
        <v>24000</v>
      </c>
      <c r="AA2181">
        <v>92000000</v>
      </c>
      <c r="AB2181">
        <f>(Table1[[#This Row],[Min Total Coliform]]+Table1[[#This Row],[Max Total Coliform]])/2</f>
        <v>46012000</v>
      </c>
      <c r="AC2181">
        <f>MIN(10, (Table1[[#This Row],[Avg BOD]]/4)*10)</f>
        <v>10</v>
      </c>
      <c r="AD2181">
        <f>MIN(10, (Table1[[#This Row],[Avg Fecal Coliform]]/600)*10)</f>
        <v>10</v>
      </c>
      <c r="AE2181">
        <f>MIN(10, (Table1[[#This Row],[Avg Nitrate N + Nitrite N]]/10)*10)</f>
        <v>1.2</v>
      </c>
      <c r="AF2181">
        <f>IF(OR(Table1[[#This Row],[Avg pH]]&lt;6.5,Table1[[#This Row],[Avg pH]]&gt;8.5),10,0)</f>
        <v>0</v>
      </c>
      <c r="AG2181">
        <f>MAX(0, 10-(2*Table1[[#This Row],[Avg Dissolved Oxygen]]))</f>
        <v>0.30000000000000071</v>
      </c>
      <c r="AH2181">
        <f>(Table1[[#This Row],[Fecal Score]]*0.3) + (Table1[[#This Row],[BOD Score]]*0.25) + (Table1[[#This Row],[Nitrate Score]]*0.2) + (Table1[[#This Row],[pH Score]]*0.15) + (Table1[[#This Row],[Dissolved Oxygen Score]]*0.1)</f>
        <v>5.7700000000000005</v>
      </c>
      <c r="AI2181">
        <v>2021</v>
      </c>
    </row>
    <row r="2182" spans="1:35">
      <c r="A2182">
        <v>3589</v>
      </c>
      <c r="B2182" t="s">
        <v>443</v>
      </c>
      <c r="C2182" t="s">
        <v>35</v>
      </c>
      <c r="D2182" t="s">
        <v>113</v>
      </c>
      <c r="E2182">
        <v>25</v>
      </c>
      <c r="F2182">
        <v>25</v>
      </c>
      <c r="G2182">
        <f>(Table1[[#This Row],[Min Temperature]]+Table1[[#This Row],[Max Temperature]])/2</f>
        <v>25</v>
      </c>
      <c r="H2182">
        <v>4.2</v>
      </c>
      <c r="I2182">
        <v>7.1</v>
      </c>
      <c r="J2182">
        <f>(Table1[[#This Row],[Min Dissolved Oxygen]]+Table1[[#This Row],[Max Dissolved Oxygen]])/2</f>
        <v>5.65</v>
      </c>
      <c r="K2182">
        <v>6.7</v>
      </c>
      <c r="L2182">
        <v>8.4</v>
      </c>
      <c r="M2182">
        <f>(Table1[[#This Row],[Min pH]]+Table1[[#This Row],[Max pH]])/2</f>
        <v>7.5500000000000007</v>
      </c>
      <c r="N2182">
        <v>286</v>
      </c>
      <c r="O2182">
        <v>1402</v>
      </c>
      <c r="P2182">
        <f>(Table1[[#This Row],[Min Conductivity]]+Table1[[#This Row],[Max Conductivity]])/2</f>
        <v>844</v>
      </c>
      <c r="Q2182">
        <v>3</v>
      </c>
      <c r="R2182">
        <v>10</v>
      </c>
      <c r="S2182">
        <f>(Table1[[#This Row],[Min BOD]]+Table1[[#This Row],[Max BOD]])/2</f>
        <v>6.5</v>
      </c>
      <c r="T2182">
        <v>1.03</v>
      </c>
      <c r="U2182">
        <v>4.3</v>
      </c>
      <c r="V2182">
        <f>(Table1[[#This Row],[Min Nitrate N + Nitrite N]]+Table1[[#This Row],[Max Nitrate N + Nitrite N]])/2</f>
        <v>2.665</v>
      </c>
      <c r="W2182">
        <v>2300</v>
      </c>
      <c r="X2182">
        <v>170000</v>
      </c>
      <c r="Y2182">
        <f>(Table1[[#This Row],[Min Fecal Coliform]]+Table1[[#This Row],[Max Fecal Coliform]])/2</f>
        <v>86150</v>
      </c>
      <c r="Z2182">
        <v>24000</v>
      </c>
      <c r="AA2182">
        <v>1600000</v>
      </c>
      <c r="AB2182">
        <f>(Table1[[#This Row],[Min Total Coliform]]+Table1[[#This Row],[Max Total Coliform]])/2</f>
        <v>812000</v>
      </c>
      <c r="AC2182">
        <f>MIN(10, (Table1[[#This Row],[Avg BOD]]/4)*10)</f>
        <v>10</v>
      </c>
      <c r="AD2182">
        <f>MIN(10, (Table1[[#This Row],[Avg Fecal Coliform]]/600)*10)</f>
        <v>10</v>
      </c>
      <c r="AE2182">
        <f>MIN(10, (Table1[[#This Row],[Avg Nitrate N + Nitrite N]]/10)*10)</f>
        <v>2.665</v>
      </c>
      <c r="AF2182">
        <f>IF(OR(Table1[[#This Row],[Avg pH]]&lt;6.5,Table1[[#This Row],[Avg pH]]&gt;8.5),10,0)</f>
        <v>0</v>
      </c>
      <c r="AG2182">
        <f>MAX(0, 10-(2*Table1[[#This Row],[Avg Dissolved Oxygen]]))</f>
        <v>0</v>
      </c>
      <c r="AH2182">
        <f>(Table1[[#This Row],[Fecal Score]]*0.3) + (Table1[[#This Row],[BOD Score]]*0.25) + (Table1[[#This Row],[Nitrate Score]]*0.2) + (Table1[[#This Row],[pH Score]]*0.15) + (Table1[[#This Row],[Dissolved Oxygen Score]]*0.1)</f>
        <v>6.0330000000000004</v>
      </c>
      <c r="AI2182">
        <v>2021</v>
      </c>
    </row>
    <row r="2183" spans="1:35">
      <c r="A2183">
        <v>3659</v>
      </c>
      <c r="B2183" t="s">
        <v>795</v>
      </c>
      <c r="C2183" t="s">
        <v>35</v>
      </c>
      <c r="D2183" t="s">
        <v>113</v>
      </c>
      <c r="E2183">
        <v>21</v>
      </c>
      <c r="F2183">
        <v>27</v>
      </c>
      <c r="G2183">
        <f>(Table1[[#This Row],[Min Temperature]]+Table1[[#This Row],[Max Temperature]])/2</f>
        <v>24</v>
      </c>
      <c r="H2183">
        <v>1.9</v>
      </c>
      <c r="I2183">
        <v>3</v>
      </c>
      <c r="J2183">
        <f>(Table1[[#This Row],[Min Dissolved Oxygen]]+Table1[[#This Row],[Max Dissolved Oxygen]])/2</f>
        <v>2.4500000000000002</v>
      </c>
      <c r="K2183">
        <v>7.3</v>
      </c>
      <c r="L2183">
        <v>8</v>
      </c>
      <c r="M2183">
        <f>(Table1[[#This Row],[Min pH]]+Table1[[#This Row],[Max pH]])/2</f>
        <v>7.65</v>
      </c>
      <c r="N2183">
        <v>740</v>
      </c>
      <c r="O2183">
        <v>1400</v>
      </c>
      <c r="P2183">
        <f>(Table1[[#This Row],[Min Conductivity]]+Table1[[#This Row],[Max Conductivity]])/2</f>
        <v>1070</v>
      </c>
      <c r="Q2183">
        <v>3.8</v>
      </c>
      <c r="R2183">
        <v>5.8</v>
      </c>
      <c r="S2183">
        <f>(Table1[[#This Row],[Min BOD]]+Table1[[#This Row],[Max BOD]])/2</f>
        <v>4.8</v>
      </c>
      <c r="T2183">
        <v>0.7</v>
      </c>
      <c r="U2183">
        <v>1.2</v>
      </c>
      <c r="V2183">
        <f>(Table1[[#This Row],[Min Nitrate N + Nitrite N]]+Table1[[#This Row],[Max Nitrate N + Nitrite N]])/2</f>
        <v>0.95</v>
      </c>
      <c r="W2183">
        <v>930</v>
      </c>
      <c r="X2183">
        <v>2600</v>
      </c>
      <c r="Y2183">
        <f>(Table1[[#This Row],[Min Fecal Coliform]]+Table1[[#This Row],[Max Fecal Coliform]])/2</f>
        <v>1765</v>
      </c>
      <c r="Z2183">
        <v>7000</v>
      </c>
      <c r="AA2183">
        <v>13000</v>
      </c>
      <c r="AB2183">
        <f>(Table1[[#This Row],[Min Total Coliform]]+Table1[[#This Row],[Max Total Coliform]])/2</f>
        <v>10000</v>
      </c>
      <c r="AC2183">
        <f>MIN(10, (Table1[[#This Row],[Avg BOD]]/4)*10)</f>
        <v>10</v>
      </c>
      <c r="AD2183">
        <f>MIN(10, (Table1[[#This Row],[Avg Fecal Coliform]]/600)*10)</f>
        <v>10</v>
      </c>
      <c r="AE2183">
        <f>MIN(10, (Table1[[#This Row],[Avg Nitrate N + Nitrite N]]/10)*10)</f>
        <v>0.95</v>
      </c>
      <c r="AF2183">
        <f>IF(OR(Table1[[#This Row],[Avg pH]]&lt;6.5,Table1[[#This Row],[Avg pH]]&gt;8.5),10,0)</f>
        <v>0</v>
      </c>
      <c r="AG2183">
        <f>MAX(0, 10-(2*Table1[[#This Row],[Avg Dissolved Oxygen]]))</f>
        <v>5.0999999999999996</v>
      </c>
      <c r="AH2183">
        <f>(Table1[[#This Row],[Fecal Score]]*0.3) + (Table1[[#This Row],[BOD Score]]*0.25) + (Table1[[#This Row],[Nitrate Score]]*0.2) + (Table1[[#This Row],[pH Score]]*0.15) + (Table1[[#This Row],[Dissolved Oxygen Score]]*0.1)</f>
        <v>6.2</v>
      </c>
      <c r="AI2183">
        <v>2021</v>
      </c>
    </row>
    <row r="2184" spans="1:35">
      <c r="A2184">
        <v>3635</v>
      </c>
      <c r="B2184" t="s">
        <v>168</v>
      </c>
      <c r="C2184" t="s">
        <v>35</v>
      </c>
      <c r="D2184" t="s">
        <v>113</v>
      </c>
      <c r="E2184">
        <v>25</v>
      </c>
      <c r="F2184">
        <v>25</v>
      </c>
      <c r="G2184">
        <f>(Table1[[#This Row],[Min Temperature]]+Table1[[#This Row],[Max Temperature]])/2</f>
        <v>25</v>
      </c>
      <c r="H2184">
        <v>0.3</v>
      </c>
      <c r="I2184">
        <v>5.8</v>
      </c>
      <c r="J2184">
        <f>(Table1[[#This Row],[Min Dissolved Oxygen]]+Table1[[#This Row],[Max Dissolved Oxygen]])/2</f>
        <v>3.05</v>
      </c>
      <c r="K2184">
        <v>6.3</v>
      </c>
      <c r="L2184">
        <v>7.6</v>
      </c>
      <c r="M2184">
        <f>(Table1[[#This Row],[Min pH]]+Table1[[#This Row],[Max pH]])/2</f>
        <v>6.9499999999999993</v>
      </c>
      <c r="N2184">
        <v>375</v>
      </c>
      <c r="O2184">
        <v>1898</v>
      </c>
      <c r="P2184">
        <f>(Table1[[#This Row],[Min Conductivity]]+Table1[[#This Row],[Max Conductivity]])/2</f>
        <v>1136.5</v>
      </c>
      <c r="Q2184">
        <v>4</v>
      </c>
      <c r="R2184">
        <v>38</v>
      </c>
      <c r="S2184">
        <f>(Table1[[#This Row],[Min BOD]]+Table1[[#This Row],[Max BOD]])/2</f>
        <v>21</v>
      </c>
      <c r="T2184">
        <v>1.6</v>
      </c>
      <c r="U2184">
        <v>7.8</v>
      </c>
      <c r="V2184">
        <f>(Table1[[#This Row],[Min Nitrate N + Nitrite N]]+Table1[[#This Row],[Max Nitrate N + Nitrite N]])/2</f>
        <v>4.7</v>
      </c>
      <c r="W2184">
        <v>4900</v>
      </c>
      <c r="X2184">
        <v>1100000</v>
      </c>
      <c r="Y2184">
        <f>(Table1[[#This Row],[Min Fecal Coliform]]+Table1[[#This Row],[Max Fecal Coliform]])/2</f>
        <v>552450</v>
      </c>
      <c r="Z2184">
        <v>24000</v>
      </c>
      <c r="AA2184">
        <v>9200000</v>
      </c>
      <c r="AB2184">
        <f>(Table1[[#This Row],[Min Total Coliform]]+Table1[[#This Row],[Max Total Coliform]])/2</f>
        <v>4612000</v>
      </c>
      <c r="AC2184">
        <f>MIN(10, (Table1[[#This Row],[Avg BOD]]/4)*10)</f>
        <v>10</v>
      </c>
      <c r="AD2184">
        <f>MIN(10, (Table1[[#This Row],[Avg Fecal Coliform]]/600)*10)</f>
        <v>10</v>
      </c>
      <c r="AE2184">
        <f>MIN(10, (Table1[[#This Row],[Avg Nitrate N + Nitrite N]]/10)*10)</f>
        <v>4.7</v>
      </c>
      <c r="AF2184">
        <f>IF(OR(Table1[[#This Row],[Avg pH]]&lt;6.5,Table1[[#This Row],[Avg pH]]&gt;8.5),10,0)</f>
        <v>0</v>
      </c>
      <c r="AG2184">
        <f>MAX(0, 10-(2*Table1[[#This Row],[Avg Dissolved Oxygen]]))</f>
        <v>3.9000000000000004</v>
      </c>
      <c r="AH2184">
        <f>(Table1[[#This Row],[Fecal Score]]*0.3) + (Table1[[#This Row],[BOD Score]]*0.25) + (Table1[[#This Row],[Nitrate Score]]*0.2) + (Table1[[#This Row],[pH Score]]*0.15) + (Table1[[#This Row],[Dissolved Oxygen Score]]*0.1)</f>
        <v>6.83</v>
      </c>
      <c r="AI2184">
        <v>2021</v>
      </c>
    </row>
    <row r="2185" spans="1:35">
      <c r="A2185">
        <v>4092</v>
      </c>
      <c r="B2185" t="s">
        <v>617</v>
      </c>
      <c r="C2185" t="s">
        <v>35</v>
      </c>
      <c r="D2185" t="s">
        <v>113</v>
      </c>
      <c r="E2185">
        <v>26</v>
      </c>
      <c r="F2185">
        <v>29</v>
      </c>
      <c r="G2185">
        <f>(Table1[[#This Row],[Min Temperature]]+Table1[[#This Row],[Max Temperature]])/2</f>
        <v>27.5</v>
      </c>
      <c r="H2185">
        <v>6.5</v>
      </c>
      <c r="I2185">
        <v>7.2</v>
      </c>
      <c r="J2185">
        <f>(Table1[[#This Row],[Min Dissolved Oxygen]]+Table1[[#This Row],[Max Dissolved Oxygen]])/2</f>
        <v>6.85</v>
      </c>
      <c r="K2185">
        <v>7.8</v>
      </c>
      <c r="L2185">
        <v>8.8000000000000007</v>
      </c>
      <c r="M2185">
        <f>(Table1[[#This Row],[Min pH]]+Table1[[#This Row],[Max pH]])/2</f>
        <v>8.3000000000000007</v>
      </c>
      <c r="N2185">
        <v>922</v>
      </c>
      <c r="O2185">
        <v>2385</v>
      </c>
      <c r="P2185">
        <f>(Table1[[#This Row],[Min Conductivity]]+Table1[[#This Row],[Max Conductivity]])/2</f>
        <v>1653.5</v>
      </c>
      <c r="Q2185">
        <v>6</v>
      </c>
      <c r="R2185">
        <v>18</v>
      </c>
      <c r="S2185">
        <f>(Table1[[#This Row],[Min BOD]]+Table1[[#This Row],[Max BOD]])/2</f>
        <v>12</v>
      </c>
      <c r="T2185">
        <v>0.3</v>
      </c>
      <c r="U2185">
        <v>2.27</v>
      </c>
      <c r="V2185">
        <f>(Table1[[#This Row],[Min Nitrate N + Nitrite N]]+Table1[[#This Row],[Max Nitrate N + Nitrite N]])/2</f>
        <v>1.2849999999999999</v>
      </c>
      <c r="W2185">
        <v>7900</v>
      </c>
      <c r="X2185">
        <v>54000</v>
      </c>
      <c r="Y2185">
        <f>(Table1[[#This Row],[Min Fecal Coliform]]+Table1[[#This Row],[Max Fecal Coliform]])/2</f>
        <v>30950</v>
      </c>
      <c r="Z2185">
        <v>35000</v>
      </c>
      <c r="AA2185">
        <v>160000</v>
      </c>
      <c r="AB2185">
        <f>(Table1[[#This Row],[Min Total Coliform]]+Table1[[#This Row],[Max Total Coliform]])/2</f>
        <v>97500</v>
      </c>
      <c r="AC2185">
        <f>MIN(10, (Table1[[#This Row],[Avg BOD]]/4)*10)</f>
        <v>10</v>
      </c>
      <c r="AD2185">
        <f>MIN(10, (Table1[[#This Row],[Avg Fecal Coliform]]/600)*10)</f>
        <v>10</v>
      </c>
      <c r="AE2185">
        <f>MIN(10, (Table1[[#This Row],[Avg Nitrate N + Nitrite N]]/10)*10)</f>
        <v>1.2850000000000001</v>
      </c>
      <c r="AF2185">
        <f>IF(OR(Table1[[#This Row],[Avg pH]]&lt;6.5,Table1[[#This Row],[Avg pH]]&gt;8.5),10,0)</f>
        <v>0</v>
      </c>
      <c r="AG2185">
        <f>MAX(0, 10-(2*Table1[[#This Row],[Avg Dissolved Oxygen]]))</f>
        <v>0</v>
      </c>
      <c r="AH2185">
        <f>(Table1[[#This Row],[Fecal Score]]*0.3) + (Table1[[#This Row],[BOD Score]]*0.25) + (Table1[[#This Row],[Nitrate Score]]*0.2) + (Table1[[#This Row],[pH Score]]*0.15) + (Table1[[#This Row],[Dissolved Oxygen Score]]*0.1)</f>
        <v>5.7569999999999997</v>
      </c>
      <c r="AI2185">
        <v>2021</v>
      </c>
    </row>
    <row r="2186" spans="1:35">
      <c r="A2186">
        <v>4501</v>
      </c>
      <c r="B2186" t="s">
        <v>619</v>
      </c>
      <c r="C2186" t="s">
        <v>35</v>
      </c>
      <c r="D2186" t="s">
        <v>113</v>
      </c>
      <c r="E2186">
        <v>25</v>
      </c>
      <c r="F2186">
        <v>25</v>
      </c>
      <c r="G2186">
        <f>(Table1[[#This Row],[Min Temperature]]+Table1[[#This Row],[Max Temperature]])/2</f>
        <v>25</v>
      </c>
      <c r="H2186">
        <v>3.3</v>
      </c>
      <c r="I2186">
        <v>7</v>
      </c>
      <c r="J2186">
        <f>(Table1[[#This Row],[Min Dissolved Oxygen]]+Table1[[#This Row],[Max Dissolved Oxygen]])/2</f>
        <v>5.15</v>
      </c>
      <c r="K2186">
        <v>6.6</v>
      </c>
      <c r="L2186">
        <v>8.3000000000000007</v>
      </c>
      <c r="M2186">
        <f>(Table1[[#This Row],[Min pH]]+Table1[[#This Row],[Max pH]])/2</f>
        <v>7.45</v>
      </c>
      <c r="N2186">
        <v>643</v>
      </c>
      <c r="O2186">
        <v>1100</v>
      </c>
      <c r="P2186">
        <f>(Table1[[#This Row],[Min Conductivity]]+Table1[[#This Row],[Max Conductivity]])/2</f>
        <v>871.5</v>
      </c>
      <c r="Q2186">
        <v>4</v>
      </c>
      <c r="R2186">
        <v>10</v>
      </c>
      <c r="S2186">
        <f>(Table1[[#This Row],[Min BOD]]+Table1[[#This Row],[Max BOD]])/2</f>
        <v>7</v>
      </c>
      <c r="T2186">
        <v>0.3</v>
      </c>
      <c r="U2186">
        <v>14.04</v>
      </c>
      <c r="V2186">
        <f>(Table1[[#This Row],[Min Nitrate N + Nitrite N]]+Table1[[#This Row],[Max Nitrate N + Nitrite N]])/2</f>
        <v>7.17</v>
      </c>
      <c r="W2186">
        <v>3300</v>
      </c>
      <c r="X2186">
        <v>33000</v>
      </c>
      <c r="Y2186">
        <f>(Table1[[#This Row],[Min Fecal Coliform]]+Table1[[#This Row],[Max Fecal Coliform]])/2</f>
        <v>18150</v>
      </c>
      <c r="Z2186">
        <v>24000</v>
      </c>
      <c r="AA2186">
        <v>350000</v>
      </c>
      <c r="AB2186">
        <f>(Table1[[#This Row],[Min Total Coliform]]+Table1[[#This Row],[Max Total Coliform]])/2</f>
        <v>187000</v>
      </c>
      <c r="AC2186">
        <f>MIN(10, (Table1[[#This Row],[Avg BOD]]/4)*10)</f>
        <v>10</v>
      </c>
      <c r="AD2186">
        <f>MIN(10, (Table1[[#This Row],[Avg Fecal Coliform]]/600)*10)</f>
        <v>10</v>
      </c>
      <c r="AE2186">
        <f>MIN(10, (Table1[[#This Row],[Avg Nitrate N + Nitrite N]]/10)*10)</f>
        <v>7.17</v>
      </c>
      <c r="AF2186">
        <f>IF(OR(Table1[[#This Row],[Avg pH]]&lt;6.5,Table1[[#This Row],[Avg pH]]&gt;8.5),10,0)</f>
        <v>0</v>
      </c>
      <c r="AG2186">
        <f>MAX(0, 10-(2*Table1[[#This Row],[Avg Dissolved Oxygen]]))</f>
        <v>0</v>
      </c>
      <c r="AH2186">
        <f>(Table1[[#This Row],[Fecal Score]]*0.3) + (Table1[[#This Row],[BOD Score]]*0.25) + (Table1[[#This Row],[Nitrate Score]]*0.2) + (Table1[[#This Row],[pH Score]]*0.15) + (Table1[[#This Row],[Dissolved Oxygen Score]]*0.1)</f>
        <v>6.9340000000000002</v>
      </c>
      <c r="AI2186">
        <v>2021</v>
      </c>
    </row>
    <row r="2187" spans="1:35">
      <c r="A2187">
        <v>4512</v>
      </c>
      <c r="B2187" t="s">
        <v>619</v>
      </c>
      <c r="C2187" t="s">
        <v>35</v>
      </c>
      <c r="D2187" t="s">
        <v>113</v>
      </c>
      <c r="E2187">
        <v>25</v>
      </c>
      <c r="F2187">
        <v>25</v>
      </c>
      <c r="G2187">
        <f>(Table1[[#This Row],[Min Temperature]]+Table1[[#This Row],[Max Temperature]])/2</f>
        <v>25</v>
      </c>
      <c r="H2187">
        <v>0.3</v>
      </c>
      <c r="I2187">
        <v>6.5</v>
      </c>
      <c r="J2187">
        <f>(Table1[[#This Row],[Min Dissolved Oxygen]]+Table1[[#This Row],[Max Dissolved Oxygen]])/2</f>
        <v>3.4</v>
      </c>
      <c r="K2187">
        <v>6.5</v>
      </c>
      <c r="L2187">
        <v>7.4</v>
      </c>
      <c r="M2187">
        <f>(Table1[[#This Row],[Min pH]]+Table1[[#This Row],[Max pH]])/2</f>
        <v>6.95</v>
      </c>
      <c r="N2187">
        <v>183</v>
      </c>
      <c r="O2187">
        <v>1733</v>
      </c>
      <c r="P2187">
        <f>(Table1[[#This Row],[Min Conductivity]]+Table1[[#This Row],[Max Conductivity]])/2</f>
        <v>958</v>
      </c>
      <c r="Q2187">
        <v>8</v>
      </c>
      <c r="R2187">
        <v>174</v>
      </c>
      <c r="S2187">
        <f>(Table1[[#This Row],[Min BOD]]+Table1[[#This Row],[Max BOD]])/2</f>
        <v>91</v>
      </c>
      <c r="T2187">
        <v>0.8</v>
      </c>
      <c r="U2187">
        <v>45</v>
      </c>
      <c r="V2187">
        <f>(Table1[[#This Row],[Min Nitrate N + Nitrite N]]+Table1[[#This Row],[Max Nitrate N + Nitrite N]])/2</f>
        <v>22.9</v>
      </c>
      <c r="W2187">
        <v>4600</v>
      </c>
      <c r="X2187">
        <v>63000</v>
      </c>
      <c r="Y2187">
        <f>(Table1[[#This Row],[Min Fecal Coliform]]+Table1[[#This Row],[Max Fecal Coliform]])/2</f>
        <v>33800</v>
      </c>
      <c r="Z2187">
        <v>35000</v>
      </c>
      <c r="AA2187">
        <v>540000</v>
      </c>
      <c r="AB2187">
        <f>(Table1[[#This Row],[Min Total Coliform]]+Table1[[#This Row],[Max Total Coliform]])/2</f>
        <v>287500</v>
      </c>
      <c r="AC2187">
        <f>MIN(10, (Table1[[#This Row],[Avg BOD]]/4)*10)</f>
        <v>10</v>
      </c>
      <c r="AD2187">
        <f>MIN(10, (Table1[[#This Row],[Avg Fecal Coliform]]/600)*10)</f>
        <v>10</v>
      </c>
      <c r="AE2187">
        <f>MIN(10, (Table1[[#This Row],[Avg Nitrate N + Nitrite N]]/10)*10)</f>
        <v>10</v>
      </c>
      <c r="AF2187">
        <f>IF(OR(Table1[[#This Row],[Avg pH]]&lt;6.5,Table1[[#This Row],[Avg pH]]&gt;8.5),10,0)</f>
        <v>0</v>
      </c>
      <c r="AG2187">
        <f>MAX(0, 10-(2*Table1[[#This Row],[Avg Dissolved Oxygen]]))</f>
        <v>3.2</v>
      </c>
      <c r="AH2187">
        <f>(Table1[[#This Row],[Fecal Score]]*0.3) + (Table1[[#This Row],[BOD Score]]*0.25) + (Table1[[#This Row],[Nitrate Score]]*0.2) + (Table1[[#This Row],[pH Score]]*0.15) + (Table1[[#This Row],[Dissolved Oxygen Score]]*0.1)</f>
        <v>7.82</v>
      </c>
      <c r="AI2187">
        <v>2021</v>
      </c>
    </row>
    <row r="2188" spans="1:35">
      <c r="A2188">
        <v>3697</v>
      </c>
      <c r="B2188" t="s">
        <v>616</v>
      </c>
      <c r="C2188" t="s">
        <v>35</v>
      </c>
      <c r="D2188" t="s">
        <v>113</v>
      </c>
      <c r="E2188">
        <v>24</v>
      </c>
      <c r="F2188">
        <v>29.5</v>
      </c>
      <c r="G2188">
        <f>(Table1[[#This Row],[Min Temperature]]+Table1[[#This Row],[Max Temperature]])/2</f>
        <v>26.75</v>
      </c>
      <c r="H2188">
        <v>4.2</v>
      </c>
      <c r="I2188">
        <v>8.4</v>
      </c>
      <c r="J2188">
        <f>(Table1[[#This Row],[Min Dissolved Oxygen]]+Table1[[#This Row],[Max Dissolved Oxygen]])/2</f>
        <v>6.3000000000000007</v>
      </c>
      <c r="K2188">
        <v>7.2</v>
      </c>
      <c r="L2188">
        <v>8.4</v>
      </c>
      <c r="M2188">
        <f>(Table1[[#This Row],[Min pH]]+Table1[[#This Row],[Max pH]])/2</f>
        <v>7.8000000000000007</v>
      </c>
      <c r="N2188">
        <v>770</v>
      </c>
      <c r="O2188">
        <v>920</v>
      </c>
      <c r="P2188">
        <f>(Table1[[#This Row],[Min Conductivity]]+Table1[[#This Row],[Max Conductivity]])/2</f>
        <v>845</v>
      </c>
      <c r="Q2188">
        <v>5</v>
      </c>
      <c r="R2188">
        <v>34</v>
      </c>
      <c r="S2188">
        <f>(Table1[[#This Row],[Min BOD]]+Table1[[#This Row],[Max BOD]])/2</f>
        <v>19.5</v>
      </c>
      <c r="T2188">
        <v>0.3</v>
      </c>
      <c r="U2188">
        <v>3</v>
      </c>
      <c r="V2188">
        <f>(Table1[[#This Row],[Min Nitrate N + Nitrite N]]+Table1[[#This Row],[Max Nitrate N + Nitrite N]])/2</f>
        <v>1.65</v>
      </c>
      <c r="W2188">
        <v>1010.2165492957701</v>
      </c>
      <c r="X2188">
        <v>9370632.2394366208</v>
      </c>
      <c r="Y2188">
        <f>(Table1[[#This Row],[Min Fecal Coliform]]+Table1[[#This Row],[Max Fecal Coliform]])/2</f>
        <v>4685821.2279929584</v>
      </c>
      <c r="Z2188">
        <v>30837.3908450704</v>
      </c>
      <c r="AA2188">
        <v>27354974.920774601</v>
      </c>
      <c r="AB2188">
        <f>(Table1[[#This Row],[Min Total Coliform]]+Table1[[#This Row],[Max Total Coliform]])/2</f>
        <v>13692906.155809836</v>
      </c>
      <c r="AC2188">
        <f>MIN(10, (Table1[[#This Row],[Avg BOD]]/4)*10)</f>
        <v>10</v>
      </c>
      <c r="AD2188">
        <f>MIN(10, (Table1[[#This Row],[Avg Fecal Coliform]]/600)*10)</f>
        <v>10</v>
      </c>
      <c r="AE2188">
        <f>MIN(10, (Table1[[#This Row],[Avg Nitrate N + Nitrite N]]/10)*10)</f>
        <v>1.65</v>
      </c>
      <c r="AF2188">
        <f>IF(OR(Table1[[#This Row],[Avg pH]]&lt;6.5,Table1[[#This Row],[Avg pH]]&gt;8.5),10,0)</f>
        <v>0</v>
      </c>
      <c r="AG2188">
        <f>MAX(0, 10-(2*Table1[[#This Row],[Avg Dissolved Oxygen]]))</f>
        <v>0</v>
      </c>
      <c r="AH2188">
        <f>(Table1[[#This Row],[Fecal Score]]*0.3) + (Table1[[#This Row],[BOD Score]]*0.25) + (Table1[[#This Row],[Nitrate Score]]*0.2) + (Table1[[#This Row],[pH Score]]*0.15) + (Table1[[#This Row],[Dissolved Oxygen Score]]*0.1)</f>
        <v>5.83</v>
      </c>
      <c r="AI2188">
        <v>2021</v>
      </c>
    </row>
    <row r="2189" spans="1:35">
      <c r="A2189">
        <v>3560</v>
      </c>
      <c r="B2189" t="s">
        <v>571</v>
      </c>
      <c r="C2189" t="s">
        <v>35</v>
      </c>
      <c r="D2189" t="s">
        <v>113</v>
      </c>
      <c r="E2189">
        <v>26</v>
      </c>
      <c r="F2189">
        <v>29</v>
      </c>
      <c r="G2189">
        <f>(Table1[[#This Row],[Min Temperature]]+Table1[[#This Row],[Max Temperature]])/2</f>
        <v>27.5</v>
      </c>
      <c r="H2189">
        <v>6.5</v>
      </c>
      <c r="I2189">
        <v>7.2</v>
      </c>
      <c r="J2189">
        <f>(Table1[[#This Row],[Min Dissolved Oxygen]]+Table1[[#This Row],[Max Dissolved Oxygen]])/2</f>
        <v>6.85</v>
      </c>
      <c r="K2189">
        <v>7.5</v>
      </c>
      <c r="L2189">
        <v>9.3000000000000007</v>
      </c>
      <c r="M2189">
        <f>(Table1[[#This Row],[Min pH]]+Table1[[#This Row],[Max pH]])/2</f>
        <v>8.4</v>
      </c>
      <c r="N2189">
        <v>962</v>
      </c>
      <c r="O2189">
        <v>2156</v>
      </c>
      <c r="P2189">
        <f>(Table1[[#This Row],[Min Conductivity]]+Table1[[#This Row],[Max Conductivity]])/2</f>
        <v>1559</v>
      </c>
      <c r="Q2189">
        <v>7</v>
      </c>
      <c r="R2189">
        <v>30</v>
      </c>
      <c r="S2189">
        <f>(Table1[[#This Row],[Min BOD]]+Table1[[#This Row],[Max BOD]])/2</f>
        <v>18.5</v>
      </c>
      <c r="T2189">
        <v>0.3</v>
      </c>
      <c r="U2189">
        <v>0.36</v>
      </c>
      <c r="V2189">
        <f>(Table1[[#This Row],[Min Nitrate N + Nitrite N]]+Table1[[#This Row],[Max Nitrate N + Nitrite N]])/2</f>
        <v>0.32999999999999996</v>
      </c>
      <c r="W2189">
        <v>14000</v>
      </c>
      <c r="X2189">
        <v>54000</v>
      </c>
      <c r="Y2189">
        <f>(Table1[[#This Row],[Min Fecal Coliform]]+Table1[[#This Row],[Max Fecal Coliform]])/2</f>
        <v>34000</v>
      </c>
      <c r="Z2189">
        <v>54000</v>
      </c>
      <c r="AA2189">
        <v>160000</v>
      </c>
      <c r="AB2189">
        <f>(Table1[[#This Row],[Min Total Coliform]]+Table1[[#This Row],[Max Total Coliform]])/2</f>
        <v>107000</v>
      </c>
      <c r="AC2189">
        <f>MIN(10, (Table1[[#This Row],[Avg BOD]]/4)*10)</f>
        <v>10</v>
      </c>
      <c r="AD2189">
        <f>MIN(10, (Table1[[#This Row],[Avg Fecal Coliform]]/600)*10)</f>
        <v>10</v>
      </c>
      <c r="AE2189">
        <f>MIN(10, (Table1[[#This Row],[Avg Nitrate N + Nitrite N]]/10)*10)</f>
        <v>0.32999999999999996</v>
      </c>
      <c r="AF2189">
        <f>IF(OR(Table1[[#This Row],[Avg pH]]&lt;6.5,Table1[[#This Row],[Avg pH]]&gt;8.5),10,0)</f>
        <v>0</v>
      </c>
      <c r="AG2189">
        <f>MAX(0, 10-(2*Table1[[#This Row],[Avg Dissolved Oxygen]]))</f>
        <v>0</v>
      </c>
      <c r="AH2189">
        <f>(Table1[[#This Row],[Fecal Score]]*0.3) + (Table1[[#This Row],[BOD Score]]*0.25) + (Table1[[#This Row],[Nitrate Score]]*0.2) + (Table1[[#This Row],[pH Score]]*0.15) + (Table1[[#This Row],[Dissolved Oxygen Score]]*0.1)</f>
        <v>5.5659999999999998</v>
      </c>
      <c r="AI2189">
        <v>2021</v>
      </c>
    </row>
    <row r="2190" spans="1:35">
      <c r="A2190">
        <v>3650</v>
      </c>
      <c r="B2190" t="s">
        <v>579</v>
      </c>
      <c r="C2190" t="s">
        <v>35</v>
      </c>
      <c r="D2190" t="s">
        <v>113</v>
      </c>
      <c r="E2190">
        <v>25</v>
      </c>
      <c r="F2190">
        <v>25</v>
      </c>
      <c r="G2190">
        <f>(Table1[[#This Row],[Min Temperature]]+Table1[[#This Row],[Max Temperature]])/2</f>
        <v>25</v>
      </c>
      <c r="H2190">
        <v>1.1000000000000001</v>
      </c>
      <c r="I2190">
        <v>6.4</v>
      </c>
      <c r="J2190">
        <f>(Table1[[#This Row],[Min Dissolved Oxygen]]+Table1[[#This Row],[Max Dissolved Oxygen]])/2</f>
        <v>3.75</v>
      </c>
      <c r="K2190">
        <v>6.6</v>
      </c>
      <c r="L2190">
        <v>8</v>
      </c>
      <c r="M2190">
        <f>(Table1[[#This Row],[Min pH]]+Table1[[#This Row],[Max pH]])/2</f>
        <v>7.3</v>
      </c>
      <c r="N2190">
        <v>704</v>
      </c>
      <c r="O2190">
        <v>1397</v>
      </c>
      <c r="P2190">
        <f>(Table1[[#This Row],[Min Conductivity]]+Table1[[#This Row],[Max Conductivity]])/2</f>
        <v>1050.5</v>
      </c>
      <c r="Q2190">
        <v>3</v>
      </c>
      <c r="R2190">
        <v>53</v>
      </c>
      <c r="S2190">
        <f>(Table1[[#This Row],[Min BOD]]+Table1[[#This Row],[Max BOD]])/2</f>
        <v>28</v>
      </c>
      <c r="T2190">
        <v>1</v>
      </c>
      <c r="U2190">
        <v>6.3</v>
      </c>
      <c r="V2190">
        <f>(Table1[[#This Row],[Min Nitrate N + Nitrite N]]+Table1[[#This Row],[Max Nitrate N + Nitrite N]])/2</f>
        <v>3.65</v>
      </c>
      <c r="W2190">
        <v>4600</v>
      </c>
      <c r="X2190">
        <v>110000</v>
      </c>
      <c r="Y2190">
        <f>(Table1[[#This Row],[Min Fecal Coliform]]+Table1[[#This Row],[Max Fecal Coliform]])/2</f>
        <v>57300</v>
      </c>
      <c r="Z2190">
        <v>35000</v>
      </c>
      <c r="AA2190">
        <v>920000</v>
      </c>
      <c r="AB2190">
        <f>(Table1[[#This Row],[Min Total Coliform]]+Table1[[#This Row],[Max Total Coliform]])/2</f>
        <v>477500</v>
      </c>
      <c r="AC2190">
        <f>MIN(10, (Table1[[#This Row],[Avg BOD]]/4)*10)</f>
        <v>10</v>
      </c>
      <c r="AD2190">
        <f>MIN(10, (Table1[[#This Row],[Avg Fecal Coliform]]/600)*10)</f>
        <v>10</v>
      </c>
      <c r="AE2190">
        <f>MIN(10, (Table1[[#This Row],[Avg Nitrate N + Nitrite N]]/10)*10)</f>
        <v>3.65</v>
      </c>
      <c r="AF2190">
        <f>IF(OR(Table1[[#This Row],[Avg pH]]&lt;6.5,Table1[[#This Row],[Avg pH]]&gt;8.5),10,0)</f>
        <v>0</v>
      </c>
      <c r="AG2190">
        <f>MAX(0, 10-(2*Table1[[#This Row],[Avg Dissolved Oxygen]]))</f>
        <v>2.5</v>
      </c>
      <c r="AH2190">
        <f>(Table1[[#This Row],[Fecal Score]]*0.3) + (Table1[[#This Row],[BOD Score]]*0.25) + (Table1[[#This Row],[Nitrate Score]]*0.2) + (Table1[[#This Row],[pH Score]]*0.15) + (Table1[[#This Row],[Dissolved Oxygen Score]]*0.1)</f>
        <v>6.48</v>
      </c>
      <c r="AI2190">
        <v>2021</v>
      </c>
    </row>
    <row r="2191" spans="1:35">
      <c r="A2191">
        <v>3648</v>
      </c>
      <c r="B2191" t="s">
        <v>578</v>
      </c>
      <c r="C2191" t="s">
        <v>35</v>
      </c>
      <c r="D2191" t="s">
        <v>113</v>
      </c>
      <c r="E2191">
        <v>25</v>
      </c>
      <c r="F2191">
        <v>25</v>
      </c>
      <c r="G2191">
        <f>(Table1[[#This Row],[Min Temperature]]+Table1[[#This Row],[Max Temperature]])/2</f>
        <v>25</v>
      </c>
      <c r="H2191">
        <v>4.8</v>
      </c>
      <c r="I2191">
        <v>7.3</v>
      </c>
      <c r="J2191">
        <f>(Table1[[#This Row],[Min Dissolved Oxygen]]+Table1[[#This Row],[Max Dissolved Oxygen]])/2</f>
        <v>6.05</v>
      </c>
      <c r="K2191">
        <v>6.5</v>
      </c>
      <c r="L2191">
        <v>7.2</v>
      </c>
      <c r="M2191">
        <f>(Table1[[#This Row],[Min pH]]+Table1[[#This Row],[Max pH]])/2</f>
        <v>6.85</v>
      </c>
      <c r="N2191">
        <v>151</v>
      </c>
      <c r="O2191">
        <v>599</v>
      </c>
      <c r="P2191">
        <f>(Table1[[#This Row],[Min Conductivity]]+Table1[[#This Row],[Max Conductivity]])/2</f>
        <v>375</v>
      </c>
      <c r="Q2191">
        <v>3</v>
      </c>
      <c r="R2191">
        <v>4</v>
      </c>
      <c r="S2191">
        <f>(Table1[[#This Row],[Min BOD]]+Table1[[#This Row],[Max BOD]])/2</f>
        <v>3.5</v>
      </c>
      <c r="T2191">
        <v>0.52</v>
      </c>
      <c r="U2191">
        <v>2</v>
      </c>
      <c r="V2191">
        <f>(Table1[[#This Row],[Min Nitrate N + Nitrite N]]+Table1[[#This Row],[Max Nitrate N + Nitrite N]])/2</f>
        <v>1.26</v>
      </c>
      <c r="W2191">
        <v>630</v>
      </c>
      <c r="X2191">
        <v>17000</v>
      </c>
      <c r="Y2191">
        <f>(Table1[[#This Row],[Min Fecal Coliform]]+Table1[[#This Row],[Max Fecal Coliform]])/2</f>
        <v>8815</v>
      </c>
      <c r="Z2191">
        <v>5400</v>
      </c>
      <c r="AA2191">
        <v>160000</v>
      </c>
      <c r="AB2191">
        <f>(Table1[[#This Row],[Min Total Coliform]]+Table1[[#This Row],[Max Total Coliform]])/2</f>
        <v>82700</v>
      </c>
      <c r="AC2191">
        <f>MIN(10, (Table1[[#This Row],[Avg BOD]]/4)*10)</f>
        <v>8.75</v>
      </c>
      <c r="AD2191">
        <f>MIN(10, (Table1[[#This Row],[Avg Fecal Coliform]]/600)*10)</f>
        <v>10</v>
      </c>
      <c r="AE2191">
        <f>MIN(10, (Table1[[#This Row],[Avg Nitrate N + Nitrite N]]/10)*10)</f>
        <v>1.26</v>
      </c>
      <c r="AF2191">
        <f>IF(OR(Table1[[#This Row],[Avg pH]]&lt;6.5,Table1[[#This Row],[Avg pH]]&gt;8.5),10,0)</f>
        <v>0</v>
      </c>
      <c r="AG2191">
        <f>MAX(0, 10-(2*Table1[[#This Row],[Avg Dissolved Oxygen]]))</f>
        <v>0</v>
      </c>
      <c r="AH2191">
        <f>(Table1[[#This Row],[Fecal Score]]*0.3) + (Table1[[#This Row],[BOD Score]]*0.25) + (Table1[[#This Row],[Nitrate Score]]*0.2) + (Table1[[#This Row],[pH Score]]*0.15) + (Table1[[#This Row],[Dissolved Oxygen Score]]*0.1)</f>
        <v>5.4394999999999998</v>
      </c>
      <c r="AI2191">
        <v>2021</v>
      </c>
    </row>
    <row r="2192" spans="1:35">
      <c r="A2192">
        <v>3626</v>
      </c>
      <c r="B2192" t="s">
        <v>163</v>
      </c>
      <c r="C2192" t="s">
        <v>35</v>
      </c>
      <c r="D2192" t="s">
        <v>113</v>
      </c>
      <c r="E2192">
        <v>25</v>
      </c>
      <c r="F2192">
        <v>25</v>
      </c>
      <c r="G2192">
        <f>(Table1[[#This Row],[Min Temperature]]+Table1[[#This Row],[Max Temperature]])/2</f>
        <v>25</v>
      </c>
      <c r="H2192">
        <v>1</v>
      </c>
      <c r="I2192">
        <v>7.1</v>
      </c>
      <c r="J2192">
        <f>(Table1[[#This Row],[Min Dissolved Oxygen]]+Table1[[#This Row],[Max Dissolved Oxygen]])/2</f>
        <v>4.05</v>
      </c>
      <c r="K2192">
        <v>6.5</v>
      </c>
      <c r="L2192">
        <v>8</v>
      </c>
      <c r="M2192">
        <f>(Table1[[#This Row],[Min pH]]+Table1[[#This Row],[Max pH]])/2</f>
        <v>7.25</v>
      </c>
      <c r="N2192">
        <v>308</v>
      </c>
      <c r="O2192">
        <v>773</v>
      </c>
      <c r="P2192">
        <f>(Table1[[#This Row],[Min Conductivity]]+Table1[[#This Row],[Max Conductivity]])/2</f>
        <v>540.5</v>
      </c>
      <c r="Q2192">
        <v>3</v>
      </c>
      <c r="R2192">
        <v>35</v>
      </c>
      <c r="S2192">
        <f>(Table1[[#This Row],[Min BOD]]+Table1[[#This Row],[Max BOD]])/2</f>
        <v>19</v>
      </c>
      <c r="T2192">
        <v>0.5</v>
      </c>
      <c r="U2192">
        <v>3</v>
      </c>
      <c r="V2192">
        <f>(Table1[[#This Row],[Min Nitrate N + Nitrite N]]+Table1[[#This Row],[Max Nitrate N + Nitrite N]])/2</f>
        <v>1.75</v>
      </c>
      <c r="W2192">
        <v>4000</v>
      </c>
      <c r="X2192">
        <v>79000000</v>
      </c>
      <c r="Y2192">
        <f>(Table1[[#This Row],[Min Fecal Coliform]]+Table1[[#This Row],[Max Fecal Coliform]])/2</f>
        <v>39502000</v>
      </c>
      <c r="Z2192">
        <v>24000</v>
      </c>
      <c r="AA2192">
        <v>540000000</v>
      </c>
      <c r="AB2192">
        <f>(Table1[[#This Row],[Min Total Coliform]]+Table1[[#This Row],[Max Total Coliform]])/2</f>
        <v>270012000</v>
      </c>
      <c r="AC2192">
        <f>MIN(10, (Table1[[#This Row],[Avg BOD]]/4)*10)</f>
        <v>10</v>
      </c>
      <c r="AD2192">
        <f>MIN(10, (Table1[[#This Row],[Avg Fecal Coliform]]/600)*10)</f>
        <v>10</v>
      </c>
      <c r="AE2192">
        <f>MIN(10, (Table1[[#This Row],[Avg Nitrate N + Nitrite N]]/10)*10)</f>
        <v>1.75</v>
      </c>
      <c r="AF2192">
        <f>IF(OR(Table1[[#This Row],[Avg pH]]&lt;6.5,Table1[[#This Row],[Avg pH]]&gt;8.5),10,0)</f>
        <v>0</v>
      </c>
      <c r="AG2192">
        <f>MAX(0, 10-(2*Table1[[#This Row],[Avg Dissolved Oxygen]]))</f>
        <v>1.9000000000000004</v>
      </c>
      <c r="AH2192">
        <f>(Table1[[#This Row],[Fecal Score]]*0.3) + (Table1[[#This Row],[BOD Score]]*0.25) + (Table1[[#This Row],[Nitrate Score]]*0.2) + (Table1[[#This Row],[pH Score]]*0.15) + (Table1[[#This Row],[Dissolved Oxygen Score]]*0.1)</f>
        <v>6.04</v>
      </c>
      <c r="AI2192">
        <v>2021</v>
      </c>
    </row>
    <row r="2193" spans="1:35">
      <c r="A2193">
        <v>3596</v>
      </c>
      <c r="B2193" t="s">
        <v>791</v>
      </c>
      <c r="C2193" t="s">
        <v>35</v>
      </c>
      <c r="D2193" t="s">
        <v>113</v>
      </c>
      <c r="E2193">
        <v>25</v>
      </c>
      <c r="F2193">
        <v>25.1</v>
      </c>
      <c r="G2193">
        <f>(Table1[[#This Row],[Min Temperature]]+Table1[[#This Row],[Max Temperature]])/2</f>
        <v>25.05</v>
      </c>
      <c r="H2193">
        <v>0.3</v>
      </c>
      <c r="I2193">
        <v>6</v>
      </c>
      <c r="J2193">
        <f>(Table1[[#This Row],[Min Dissolved Oxygen]]+Table1[[#This Row],[Max Dissolved Oxygen]])/2</f>
        <v>3.15</v>
      </c>
      <c r="K2193">
        <v>6.1</v>
      </c>
      <c r="L2193">
        <v>8</v>
      </c>
      <c r="M2193">
        <f>(Table1[[#This Row],[Min pH]]+Table1[[#This Row],[Max pH]])/2</f>
        <v>7.05</v>
      </c>
      <c r="N2193">
        <v>211</v>
      </c>
      <c r="O2193">
        <v>1231</v>
      </c>
      <c r="P2193">
        <f>(Table1[[#This Row],[Min Conductivity]]+Table1[[#This Row],[Max Conductivity]])/2</f>
        <v>721</v>
      </c>
      <c r="Q2193">
        <v>3.6</v>
      </c>
      <c r="R2193">
        <v>195</v>
      </c>
      <c r="S2193">
        <f>(Table1[[#This Row],[Min BOD]]+Table1[[#This Row],[Max BOD]])/2</f>
        <v>99.3</v>
      </c>
      <c r="T2193">
        <v>0.5</v>
      </c>
      <c r="U2193">
        <v>2.99</v>
      </c>
      <c r="V2193">
        <f>(Table1[[#This Row],[Min Nitrate N + Nitrite N]]+Table1[[#This Row],[Max Nitrate N + Nitrite N]])/2</f>
        <v>1.7450000000000001</v>
      </c>
      <c r="W2193">
        <v>3300</v>
      </c>
      <c r="X2193">
        <v>700000</v>
      </c>
      <c r="Y2193">
        <f>(Table1[[#This Row],[Min Fecal Coliform]]+Table1[[#This Row],[Max Fecal Coliform]])/2</f>
        <v>351650</v>
      </c>
      <c r="Z2193">
        <v>24000</v>
      </c>
      <c r="AA2193">
        <v>3500000</v>
      </c>
      <c r="AB2193">
        <f>(Table1[[#This Row],[Min Total Coliform]]+Table1[[#This Row],[Max Total Coliform]])/2</f>
        <v>1762000</v>
      </c>
      <c r="AC2193">
        <f>MIN(10, (Table1[[#This Row],[Avg BOD]]/4)*10)</f>
        <v>10</v>
      </c>
      <c r="AD2193">
        <f>MIN(10, (Table1[[#This Row],[Avg Fecal Coliform]]/600)*10)</f>
        <v>10</v>
      </c>
      <c r="AE2193">
        <f>MIN(10, (Table1[[#This Row],[Avg Nitrate N + Nitrite N]]/10)*10)</f>
        <v>1.7450000000000001</v>
      </c>
      <c r="AF2193">
        <f>IF(OR(Table1[[#This Row],[Avg pH]]&lt;6.5,Table1[[#This Row],[Avg pH]]&gt;8.5),10,0)</f>
        <v>0</v>
      </c>
      <c r="AG2193">
        <f>MAX(0, 10-(2*Table1[[#This Row],[Avg Dissolved Oxygen]]))</f>
        <v>3.7</v>
      </c>
      <c r="AH2193">
        <f>(Table1[[#This Row],[Fecal Score]]*0.3) + (Table1[[#This Row],[BOD Score]]*0.25) + (Table1[[#This Row],[Nitrate Score]]*0.2) + (Table1[[#This Row],[pH Score]]*0.15) + (Table1[[#This Row],[Dissolved Oxygen Score]]*0.1)</f>
        <v>6.2190000000000003</v>
      </c>
      <c r="AI2193">
        <v>2021</v>
      </c>
    </row>
    <row r="2194" spans="1:35">
      <c r="A2194">
        <v>3686</v>
      </c>
      <c r="B2194" t="s">
        <v>605</v>
      </c>
      <c r="C2194" t="s">
        <v>35</v>
      </c>
      <c r="D2194" t="s">
        <v>113</v>
      </c>
      <c r="E2194">
        <v>24</v>
      </c>
      <c r="F2194">
        <v>25</v>
      </c>
      <c r="G2194">
        <f>(Table1[[#This Row],[Min Temperature]]+Table1[[#This Row],[Max Temperature]])/2</f>
        <v>24.5</v>
      </c>
      <c r="H2194">
        <v>7.3</v>
      </c>
      <c r="I2194">
        <v>7.6</v>
      </c>
      <c r="J2194">
        <f>(Table1[[#This Row],[Min Dissolved Oxygen]]+Table1[[#This Row],[Max Dissolved Oxygen]])/2</f>
        <v>7.4499999999999993</v>
      </c>
      <c r="K2194">
        <v>7.5</v>
      </c>
      <c r="L2194">
        <v>8.1999999999999993</v>
      </c>
      <c r="M2194">
        <f>(Table1[[#This Row],[Min pH]]+Table1[[#This Row],[Max pH]])/2</f>
        <v>7.85</v>
      </c>
      <c r="N2194">
        <v>326</v>
      </c>
      <c r="O2194">
        <v>438</v>
      </c>
      <c r="P2194">
        <f>(Table1[[#This Row],[Min Conductivity]]+Table1[[#This Row],[Max Conductivity]])/2</f>
        <v>382</v>
      </c>
      <c r="Q2194">
        <v>1</v>
      </c>
      <c r="R2194">
        <v>2.5</v>
      </c>
      <c r="S2194">
        <f>(Table1[[#This Row],[Min BOD]]+Table1[[#This Row],[Max BOD]])/2</f>
        <v>1.75</v>
      </c>
      <c r="T2194">
        <v>0.32</v>
      </c>
      <c r="U2194">
        <v>0.92</v>
      </c>
      <c r="V2194">
        <f>(Table1[[#This Row],[Min Nitrate N + Nitrite N]]+Table1[[#This Row],[Max Nitrate N + Nitrite N]])/2</f>
        <v>0.62</v>
      </c>
      <c r="W2194">
        <v>2</v>
      </c>
      <c r="X2194">
        <v>14</v>
      </c>
      <c r="Y2194">
        <f>(Table1[[#This Row],[Min Fecal Coliform]]+Table1[[#This Row],[Max Fecal Coliform]])/2</f>
        <v>8</v>
      </c>
      <c r="Z2194">
        <v>10</v>
      </c>
      <c r="AA2194">
        <v>32</v>
      </c>
      <c r="AB2194">
        <f>(Table1[[#This Row],[Min Total Coliform]]+Table1[[#This Row],[Max Total Coliform]])/2</f>
        <v>21</v>
      </c>
      <c r="AC2194">
        <f>MIN(10, (Table1[[#This Row],[Avg BOD]]/4)*10)</f>
        <v>4.375</v>
      </c>
      <c r="AD2194">
        <f>MIN(10, (Table1[[#This Row],[Avg Fecal Coliform]]/600)*10)</f>
        <v>0.13333333333333333</v>
      </c>
      <c r="AE2194">
        <f>MIN(10, (Table1[[#This Row],[Avg Nitrate N + Nitrite N]]/10)*10)</f>
        <v>0.62</v>
      </c>
      <c r="AF2194">
        <f>IF(OR(Table1[[#This Row],[Avg pH]]&lt;6.5,Table1[[#This Row],[Avg pH]]&gt;8.5),10,0)</f>
        <v>0</v>
      </c>
      <c r="AG2194">
        <f>MAX(0, 10-(2*Table1[[#This Row],[Avg Dissolved Oxygen]]))</f>
        <v>0</v>
      </c>
      <c r="AH2194">
        <f>(Table1[[#This Row],[Fecal Score]]*0.3) + (Table1[[#This Row],[BOD Score]]*0.25) + (Table1[[#This Row],[Nitrate Score]]*0.2) + (Table1[[#This Row],[pH Score]]*0.15) + (Table1[[#This Row],[Dissolved Oxygen Score]]*0.1)</f>
        <v>1.2577500000000001</v>
      </c>
      <c r="AI2194">
        <v>2021</v>
      </c>
    </row>
    <row r="2195" spans="1:35">
      <c r="A2195">
        <v>3687</v>
      </c>
      <c r="B2195" t="s">
        <v>606</v>
      </c>
      <c r="C2195" t="s">
        <v>35</v>
      </c>
      <c r="D2195" t="s">
        <v>113</v>
      </c>
      <c r="E2195">
        <v>23</v>
      </c>
      <c r="F2195">
        <v>25</v>
      </c>
      <c r="G2195">
        <f>(Table1[[#This Row],[Min Temperature]]+Table1[[#This Row],[Max Temperature]])/2</f>
        <v>24</v>
      </c>
      <c r="H2195">
        <v>6.5</v>
      </c>
      <c r="I2195">
        <v>6.9</v>
      </c>
      <c r="J2195">
        <f>(Table1[[#This Row],[Min Dissolved Oxygen]]+Table1[[#This Row],[Max Dissolved Oxygen]])/2</f>
        <v>6.7</v>
      </c>
      <c r="K2195">
        <v>7.3</v>
      </c>
      <c r="L2195">
        <v>8.1</v>
      </c>
      <c r="M2195">
        <f>(Table1[[#This Row],[Min pH]]+Table1[[#This Row],[Max pH]])/2</f>
        <v>7.6999999999999993</v>
      </c>
      <c r="N2195">
        <v>620</v>
      </c>
      <c r="O2195">
        <v>850</v>
      </c>
      <c r="P2195">
        <f>(Table1[[#This Row],[Min Conductivity]]+Table1[[#This Row],[Max Conductivity]])/2</f>
        <v>735</v>
      </c>
      <c r="Q2195">
        <v>3.2</v>
      </c>
      <c r="R2195">
        <v>3.8</v>
      </c>
      <c r="S2195">
        <f>(Table1[[#This Row],[Min BOD]]+Table1[[#This Row],[Max BOD]])/2</f>
        <v>3.5</v>
      </c>
      <c r="T2195">
        <v>0.72</v>
      </c>
      <c r="U2195">
        <v>1.92</v>
      </c>
      <c r="V2195">
        <f>(Table1[[#This Row],[Min Nitrate N + Nitrite N]]+Table1[[#This Row],[Max Nitrate N + Nitrite N]])/2</f>
        <v>1.3199999999999998</v>
      </c>
      <c r="W2195">
        <v>19</v>
      </c>
      <c r="X2195">
        <v>52</v>
      </c>
      <c r="Y2195">
        <f>(Table1[[#This Row],[Min Fecal Coliform]]+Table1[[#This Row],[Max Fecal Coliform]])/2</f>
        <v>35.5</v>
      </c>
      <c r="Z2195">
        <v>76</v>
      </c>
      <c r="AA2195">
        <v>148</v>
      </c>
      <c r="AB2195">
        <f>(Table1[[#This Row],[Min Total Coliform]]+Table1[[#This Row],[Max Total Coliform]])/2</f>
        <v>112</v>
      </c>
      <c r="AC2195">
        <f>MIN(10, (Table1[[#This Row],[Avg BOD]]/4)*10)</f>
        <v>8.75</v>
      </c>
      <c r="AD2195">
        <f>MIN(10, (Table1[[#This Row],[Avg Fecal Coliform]]/600)*10)</f>
        <v>0.59166666666666667</v>
      </c>
      <c r="AE2195">
        <f>MIN(10, (Table1[[#This Row],[Avg Nitrate N + Nitrite N]]/10)*10)</f>
        <v>1.3199999999999998</v>
      </c>
      <c r="AF2195">
        <f>IF(OR(Table1[[#This Row],[Avg pH]]&lt;6.5,Table1[[#This Row],[Avg pH]]&gt;8.5),10,0)</f>
        <v>0</v>
      </c>
      <c r="AG2195">
        <f>MAX(0, 10-(2*Table1[[#This Row],[Avg Dissolved Oxygen]]))</f>
        <v>0</v>
      </c>
      <c r="AH2195">
        <f>(Table1[[#This Row],[Fecal Score]]*0.3) + (Table1[[#This Row],[BOD Score]]*0.25) + (Table1[[#This Row],[Nitrate Score]]*0.2) + (Table1[[#This Row],[pH Score]]*0.15) + (Table1[[#This Row],[Dissolved Oxygen Score]]*0.1)</f>
        <v>2.629</v>
      </c>
      <c r="AI2195">
        <v>2021</v>
      </c>
    </row>
    <row r="2196" spans="1:35">
      <c r="A2196">
        <v>3669</v>
      </c>
      <c r="B2196" t="s">
        <v>798</v>
      </c>
      <c r="C2196" t="s">
        <v>35</v>
      </c>
      <c r="D2196" t="s">
        <v>113</v>
      </c>
      <c r="E2196">
        <v>22</v>
      </c>
      <c r="F2196">
        <v>27</v>
      </c>
      <c r="G2196">
        <f>(Table1[[#This Row],[Min Temperature]]+Table1[[#This Row],[Max Temperature]])/2</f>
        <v>24.5</v>
      </c>
      <c r="H2196">
        <v>5.2</v>
      </c>
      <c r="I2196">
        <v>6.4</v>
      </c>
      <c r="J2196">
        <f>(Table1[[#This Row],[Min Dissolved Oxygen]]+Table1[[#This Row],[Max Dissolved Oxygen]])/2</f>
        <v>5.8000000000000007</v>
      </c>
      <c r="K2196">
        <v>7.4</v>
      </c>
      <c r="L2196">
        <v>7.8</v>
      </c>
      <c r="M2196">
        <f>(Table1[[#This Row],[Min pH]]+Table1[[#This Row],[Max pH]])/2</f>
        <v>7.6</v>
      </c>
      <c r="N2196">
        <v>380</v>
      </c>
      <c r="O2196">
        <v>520</v>
      </c>
      <c r="P2196">
        <f>(Table1[[#This Row],[Min Conductivity]]+Table1[[#This Row],[Max Conductivity]])/2</f>
        <v>450</v>
      </c>
      <c r="Q2196">
        <v>1.8</v>
      </c>
      <c r="R2196">
        <v>2.5</v>
      </c>
      <c r="S2196">
        <f>(Table1[[#This Row],[Min BOD]]+Table1[[#This Row],[Max BOD]])/2</f>
        <v>2.15</v>
      </c>
      <c r="T2196">
        <v>0.3</v>
      </c>
      <c r="U2196">
        <v>0.3</v>
      </c>
      <c r="V2196">
        <f>(Table1[[#This Row],[Min Nitrate N + Nitrite N]]+Table1[[#This Row],[Max Nitrate N + Nitrite N]])/2</f>
        <v>0.3</v>
      </c>
      <c r="W2196">
        <v>94</v>
      </c>
      <c r="X2196">
        <v>400</v>
      </c>
      <c r="Y2196">
        <f>(Table1[[#This Row],[Min Fecal Coliform]]+Table1[[#This Row],[Max Fecal Coliform]])/2</f>
        <v>247</v>
      </c>
      <c r="Z2196">
        <v>920</v>
      </c>
      <c r="AA2196">
        <v>3300</v>
      </c>
      <c r="AB2196">
        <f>(Table1[[#This Row],[Min Total Coliform]]+Table1[[#This Row],[Max Total Coliform]])/2</f>
        <v>2110</v>
      </c>
      <c r="AC2196">
        <f>MIN(10, (Table1[[#This Row],[Avg BOD]]/4)*10)</f>
        <v>5.375</v>
      </c>
      <c r="AD2196">
        <f>MIN(10, (Table1[[#This Row],[Avg Fecal Coliform]]/600)*10)</f>
        <v>4.1166666666666671</v>
      </c>
      <c r="AE2196">
        <f>MIN(10, (Table1[[#This Row],[Avg Nitrate N + Nitrite N]]/10)*10)</f>
        <v>0.3</v>
      </c>
      <c r="AF2196">
        <f>IF(OR(Table1[[#This Row],[Avg pH]]&lt;6.5,Table1[[#This Row],[Avg pH]]&gt;8.5),10,0)</f>
        <v>0</v>
      </c>
      <c r="AG2196">
        <f>MAX(0, 10-(2*Table1[[#This Row],[Avg Dissolved Oxygen]]))</f>
        <v>0</v>
      </c>
      <c r="AH2196">
        <f>(Table1[[#This Row],[Fecal Score]]*0.3) + (Table1[[#This Row],[BOD Score]]*0.25) + (Table1[[#This Row],[Nitrate Score]]*0.2) + (Table1[[#This Row],[pH Score]]*0.15) + (Table1[[#This Row],[Dissolved Oxygen Score]]*0.1)</f>
        <v>2.6387500000000004</v>
      </c>
      <c r="AI2196">
        <v>2021</v>
      </c>
    </row>
    <row r="2197" spans="1:35">
      <c r="A2197">
        <v>3565</v>
      </c>
      <c r="B2197" t="s">
        <v>148</v>
      </c>
      <c r="C2197" t="s">
        <v>35</v>
      </c>
      <c r="D2197" t="s">
        <v>113</v>
      </c>
      <c r="E2197">
        <v>28</v>
      </c>
      <c r="F2197">
        <v>30</v>
      </c>
      <c r="G2197">
        <f>(Table1[[#This Row],[Min Temperature]]+Table1[[#This Row],[Max Temperature]])/2</f>
        <v>29</v>
      </c>
      <c r="H2197">
        <v>4.9000000000000004</v>
      </c>
      <c r="I2197">
        <v>7.9</v>
      </c>
      <c r="J2197">
        <f>(Table1[[#This Row],[Min Dissolved Oxygen]]+Table1[[#This Row],[Max Dissolved Oxygen]])/2</f>
        <v>6.4</v>
      </c>
      <c r="K2197">
        <v>6.5</v>
      </c>
      <c r="L2197">
        <v>7.2</v>
      </c>
      <c r="M2197">
        <f>(Table1[[#This Row],[Min pH]]+Table1[[#This Row],[Max pH]])/2</f>
        <v>6.85</v>
      </c>
      <c r="N2197">
        <v>128</v>
      </c>
      <c r="O2197">
        <v>224</v>
      </c>
      <c r="P2197">
        <f>(Table1[[#This Row],[Min Conductivity]]+Table1[[#This Row],[Max Conductivity]])/2</f>
        <v>176</v>
      </c>
      <c r="Q2197">
        <v>2</v>
      </c>
      <c r="R2197">
        <v>3</v>
      </c>
      <c r="S2197">
        <f>(Table1[[#This Row],[Min BOD]]+Table1[[#This Row],[Max BOD]])/2</f>
        <v>2.5</v>
      </c>
      <c r="T2197">
        <v>2.1</v>
      </c>
      <c r="U2197">
        <v>7</v>
      </c>
      <c r="V2197">
        <f>(Table1[[#This Row],[Min Nitrate N + Nitrite N]]+Table1[[#This Row],[Max Nitrate N + Nitrite N]])/2</f>
        <v>4.55</v>
      </c>
      <c r="W2197">
        <v>23</v>
      </c>
      <c r="X2197">
        <v>1600</v>
      </c>
      <c r="Y2197">
        <f>(Table1[[#This Row],[Min Fecal Coliform]]+Table1[[#This Row],[Max Fecal Coliform]])/2</f>
        <v>811.5</v>
      </c>
      <c r="Z2197">
        <v>23</v>
      </c>
      <c r="AA2197">
        <v>1600</v>
      </c>
      <c r="AB2197">
        <f>(Table1[[#This Row],[Min Total Coliform]]+Table1[[#This Row],[Max Total Coliform]])/2</f>
        <v>811.5</v>
      </c>
      <c r="AC2197">
        <f>MIN(10, (Table1[[#This Row],[Avg BOD]]/4)*10)</f>
        <v>6.25</v>
      </c>
      <c r="AD2197">
        <f>MIN(10, (Table1[[#This Row],[Avg Fecal Coliform]]/600)*10)</f>
        <v>10</v>
      </c>
      <c r="AE2197">
        <f>MIN(10, (Table1[[#This Row],[Avg Nitrate N + Nitrite N]]/10)*10)</f>
        <v>4.55</v>
      </c>
      <c r="AF2197">
        <f>IF(OR(Table1[[#This Row],[Avg pH]]&lt;6.5,Table1[[#This Row],[Avg pH]]&gt;8.5),10,0)</f>
        <v>0</v>
      </c>
      <c r="AG2197">
        <f>MAX(0, 10-(2*Table1[[#This Row],[Avg Dissolved Oxygen]]))</f>
        <v>0</v>
      </c>
      <c r="AH2197">
        <f>(Table1[[#This Row],[Fecal Score]]*0.3) + (Table1[[#This Row],[BOD Score]]*0.25) + (Table1[[#This Row],[Nitrate Score]]*0.2) + (Table1[[#This Row],[pH Score]]*0.15) + (Table1[[#This Row],[Dissolved Oxygen Score]]*0.1)</f>
        <v>5.4725000000000001</v>
      </c>
      <c r="AI2197">
        <v>2021</v>
      </c>
    </row>
    <row r="2198" spans="1:35">
      <c r="A2198">
        <v>4502</v>
      </c>
      <c r="B2198" t="s">
        <v>620</v>
      </c>
      <c r="C2198" t="s">
        <v>35</v>
      </c>
      <c r="D2198" t="s">
        <v>113</v>
      </c>
      <c r="E2198">
        <v>25</v>
      </c>
      <c r="F2198">
        <v>25</v>
      </c>
      <c r="G2198">
        <f>(Table1[[#This Row],[Min Temperature]]+Table1[[#This Row],[Max Temperature]])/2</f>
        <v>25</v>
      </c>
      <c r="H2198">
        <v>2.8</v>
      </c>
      <c r="I2198">
        <v>6.9</v>
      </c>
      <c r="J2198">
        <f>(Table1[[#This Row],[Min Dissolved Oxygen]]+Table1[[#This Row],[Max Dissolved Oxygen]])/2</f>
        <v>4.8499999999999996</v>
      </c>
      <c r="K2198">
        <v>7.2</v>
      </c>
      <c r="L2198">
        <v>8.4</v>
      </c>
      <c r="M2198">
        <f>(Table1[[#This Row],[Min pH]]+Table1[[#This Row],[Max pH]])/2</f>
        <v>7.8000000000000007</v>
      </c>
      <c r="N2198">
        <v>896</v>
      </c>
      <c r="O2198">
        <v>1365</v>
      </c>
      <c r="P2198">
        <f>(Table1[[#This Row],[Min Conductivity]]+Table1[[#This Row],[Max Conductivity]])/2</f>
        <v>1130.5</v>
      </c>
      <c r="Q2198">
        <v>5</v>
      </c>
      <c r="R2198">
        <v>20</v>
      </c>
      <c r="S2198">
        <f>(Table1[[#This Row],[Min BOD]]+Table1[[#This Row],[Max BOD]])/2</f>
        <v>12.5</v>
      </c>
      <c r="T2198">
        <v>2</v>
      </c>
      <c r="U2198">
        <v>4</v>
      </c>
      <c r="V2198">
        <f>(Table1[[#This Row],[Min Nitrate N + Nitrite N]]+Table1[[#This Row],[Max Nitrate N + Nitrite N]])/2</f>
        <v>3</v>
      </c>
      <c r="W2198">
        <v>1200</v>
      </c>
      <c r="X2198">
        <v>94000</v>
      </c>
      <c r="Y2198">
        <f>(Table1[[#This Row],[Min Fecal Coliform]]+Table1[[#This Row],[Max Fecal Coliform]])/2</f>
        <v>47600</v>
      </c>
      <c r="Z2198">
        <v>35000</v>
      </c>
      <c r="AA2198">
        <v>1600000</v>
      </c>
      <c r="AB2198">
        <f>(Table1[[#This Row],[Min Total Coliform]]+Table1[[#This Row],[Max Total Coliform]])/2</f>
        <v>817500</v>
      </c>
      <c r="AC2198">
        <f>MIN(10, (Table1[[#This Row],[Avg BOD]]/4)*10)</f>
        <v>10</v>
      </c>
      <c r="AD2198">
        <f>MIN(10, (Table1[[#This Row],[Avg Fecal Coliform]]/600)*10)</f>
        <v>10</v>
      </c>
      <c r="AE2198">
        <f>MIN(10, (Table1[[#This Row],[Avg Nitrate N + Nitrite N]]/10)*10)</f>
        <v>3</v>
      </c>
      <c r="AF2198">
        <f>IF(OR(Table1[[#This Row],[Avg pH]]&lt;6.5,Table1[[#This Row],[Avg pH]]&gt;8.5),10,0)</f>
        <v>0</v>
      </c>
      <c r="AG2198">
        <f>MAX(0, 10-(2*Table1[[#This Row],[Avg Dissolved Oxygen]]))</f>
        <v>0.30000000000000071</v>
      </c>
      <c r="AH2198">
        <f>(Table1[[#This Row],[Fecal Score]]*0.3) + (Table1[[#This Row],[BOD Score]]*0.25) + (Table1[[#This Row],[Nitrate Score]]*0.2) + (Table1[[#This Row],[pH Score]]*0.15) + (Table1[[#This Row],[Dissolved Oxygen Score]]*0.1)</f>
        <v>6.13</v>
      </c>
      <c r="AI2198">
        <v>2021</v>
      </c>
    </row>
    <row r="2199" spans="1:35">
      <c r="A2199">
        <v>4513</v>
      </c>
      <c r="B2199" t="s">
        <v>620</v>
      </c>
      <c r="C2199" t="s">
        <v>35</v>
      </c>
      <c r="D2199" t="s">
        <v>113</v>
      </c>
      <c r="E2199">
        <v>25</v>
      </c>
      <c r="F2199">
        <v>25</v>
      </c>
      <c r="G2199">
        <f>(Table1[[#This Row],[Min Temperature]]+Table1[[#This Row],[Max Temperature]])/2</f>
        <v>25</v>
      </c>
      <c r="H2199">
        <v>1.6</v>
      </c>
      <c r="I2199">
        <v>6.5</v>
      </c>
      <c r="J2199">
        <f>(Table1[[#This Row],[Min Dissolved Oxygen]]+Table1[[#This Row],[Max Dissolved Oxygen]])/2</f>
        <v>4.05</v>
      </c>
      <c r="K2199">
        <v>6.2</v>
      </c>
      <c r="L2199">
        <v>7.2</v>
      </c>
      <c r="M2199">
        <f>(Table1[[#This Row],[Min pH]]+Table1[[#This Row],[Max pH]])/2</f>
        <v>6.7</v>
      </c>
      <c r="N2199">
        <v>230</v>
      </c>
      <c r="O2199">
        <v>1366</v>
      </c>
      <c r="P2199">
        <f>(Table1[[#This Row],[Min Conductivity]]+Table1[[#This Row],[Max Conductivity]])/2</f>
        <v>798</v>
      </c>
      <c r="Q2199">
        <v>2</v>
      </c>
      <c r="R2199">
        <v>47</v>
      </c>
      <c r="S2199">
        <f>(Table1[[#This Row],[Min BOD]]+Table1[[#This Row],[Max BOD]])/2</f>
        <v>24.5</v>
      </c>
      <c r="T2199">
        <v>0.56000000000000005</v>
      </c>
      <c r="U2199">
        <v>3.51</v>
      </c>
      <c r="V2199">
        <f>(Table1[[#This Row],[Min Nitrate N + Nitrite N]]+Table1[[#This Row],[Max Nitrate N + Nitrite N]])/2</f>
        <v>2.0350000000000001</v>
      </c>
      <c r="W2199">
        <v>3300</v>
      </c>
      <c r="X2199">
        <v>150000</v>
      </c>
      <c r="Y2199">
        <f>(Table1[[#This Row],[Min Fecal Coliform]]+Table1[[#This Row],[Max Fecal Coliform]])/2</f>
        <v>76650</v>
      </c>
      <c r="Z2199">
        <v>24000</v>
      </c>
      <c r="AA2199">
        <v>1600000</v>
      </c>
      <c r="AB2199">
        <f>(Table1[[#This Row],[Min Total Coliform]]+Table1[[#This Row],[Max Total Coliform]])/2</f>
        <v>812000</v>
      </c>
      <c r="AC2199">
        <f>MIN(10, (Table1[[#This Row],[Avg BOD]]/4)*10)</f>
        <v>10</v>
      </c>
      <c r="AD2199">
        <f>MIN(10, (Table1[[#This Row],[Avg Fecal Coliform]]/600)*10)</f>
        <v>10</v>
      </c>
      <c r="AE2199">
        <f>MIN(10, (Table1[[#This Row],[Avg Nitrate N + Nitrite N]]/10)*10)</f>
        <v>2.0350000000000001</v>
      </c>
      <c r="AF2199">
        <f>IF(OR(Table1[[#This Row],[Avg pH]]&lt;6.5,Table1[[#This Row],[Avg pH]]&gt;8.5),10,0)</f>
        <v>0</v>
      </c>
      <c r="AG2199">
        <f>MAX(0, 10-(2*Table1[[#This Row],[Avg Dissolved Oxygen]]))</f>
        <v>1.9000000000000004</v>
      </c>
      <c r="AH2199">
        <f>(Table1[[#This Row],[Fecal Score]]*0.3) + (Table1[[#This Row],[BOD Score]]*0.25) + (Table1[[#This Row],[Nitrate Score]]*0.2) + (Table1[[#This Row],[pH Score]]*0.15) + (Table1[[#This Row],[Dissolved Oxygen Score]]*0.1)</f>
        <v>6.0970000000000004</v>
      </c>
      <c r="AI2199">
        <v>2021</v>
      </c>
    </row>
    <row r="2200" spans="1:35">
      <c r="A2200">
        <v>4531</v>
      </c>
      <c r="B2200" t="s">
        <v>623</v>
      </c>
      <c r="C2200" t="s">
        <v>35</v>
      </c>
      <c r="D2200" t="s">
        <v>113</v>
      </c>
      <c r="E2200">
        <v>25</v>
      </c>
      <c r="F2200">
        <v>25</v>
      </c>
      <c r="G2200">
        <f>(Table1[[#This Row],[Min Temperature]]+Table1[[#This Row],[Max Temperature]])/2</f>
        <v>25</v>
      </c>
      <c r="H2200">
        <v>0.3</v>
      </c>
      <c r="I2200">
        <v>5.8</v>
      </c>
      <c r="J2200">
        <f>(Table1[[#This Row],[Min Dissolved Oxygen]]+Table1[[#This Row],[Max Dissolved Oxygen]])/2</f>
        <v>3.05</v>
      </c>
      <c r="K2200">
        <v>6.7</v>
      </c>
      <c r="L2200">
        <v>7.9</v>
      </c>
      <c r="M2200">
        <f>(Table1[[#This Row],[Min pH]]+Table1[[#This Row],[Max pH]])/2</f>
        <v>7.3000000000000007</v>
      </c>
      <c r="N2200">
        <v>1035</v>
      </c>
      <c r="O2200">
        <v>1563</v>
      </c>
      <c r="P2200">
        <f>(Table1[[#This Row],[Min Conductivity]]+Table1[[#This Row],[Max Conductivity]])/2</f>
        <v>1299</v>
      </c>
      <c r="Q2200">
        <v>5</v>
      </c>
      <c r="R2200">
        <v>20</v>
      </c>
      <c r="S2200">
        <f>(Table1[[#This Row],[Min BOD]]+Table1[[#This Row],[Max BOD]])/2</f>
        <v>12.5</v>
      </c>
      <c r="T2200">
        <v>1.1499999999999999</v>
      </c>
      <c r="U2200">
        <v>24</v>
      </c>
      <c r="V2200">
        <f>(Table1[[#This Row],[Min Nitrate N + Nitrite N]]+Table1[[#This Row],[Max Nitrate N + Nitrite N]])/2</f>
        <v>12.574999999999999</v>
      </c>
      <c r="W2200">
        <v>7900</v>
      </c>
      <c r="X2200">
        <v>94000</v>
      </c>
      <c r="Y2200">
        <f>(Table1[[#This Row],[Min Fecal Coliform]]+Table1[[#This Row],[Max Fecal Coliform]])/2</f>
        <v>50950</v>
      </c>
      <c r="Z2200">
        <v>54000</v>
      </c>
      <c r="AA2200">
        <v>540000</v>
      </c>
      <c r="AB2200">
        <f>(Table1[[#This Row],[Min Total Coliform]]+Table1[[#This Row],[Max Total Coliform]])/2</f>
        <v>297000</v>
      </c>
      <c r="AC2200">
        <f>MIN(10, (Table1[[#This Row],[Avg BOD]]/4)*10)</f>
        <v>10</v>
      </c>
      <c r="AD2200">
        <f>MIN(10, (Table1[[#This Row],[Avg Fecal Coliform]]/600)*10)</f>
        <v>10</v>
      </c>
      <c r="AE2200">
        <f>MIN(10, (Table1[[#This Row],[Avg Nitrate N + Nitrite N]]/10)*10)</f>
        <v>10</v>
      </c>
      <c r="AF2200">
        <f>IF(OR(Table1[[#This Row],[Avg pH]]&lt;6.5,Table1[[#This Row],[Avg pH]]&gt;8.5),10,0)</f>
        <v>0</v>
      </c>
      <c r="AG2200">
        <f>MAX(0, 10-(2*Table1[[#This Row],[Avg Dissolved Oxygen]]))</f>
        <v>3.9000000000000004</v>
      </c>
      <c r="AH2200">
        <f>(Table1[[#This Row],[Fecal Score]]*0.3) + (Table1[[#This Row],[BOD Score]]*0.25) + (Table1[[#This Row],[Nitrate Score]]*0.2) + (Table1[[#This Row],[pH Score]]*0.15) + (Table1[[#This Row],[Dissolved Oxygen Score]]*0.1)</f>
        <v>7.89</v>
      </c>
      <c r="AI2200">
        <v>2021</v>
      </c>
    </row>
    <row r="2201" spans="1:35">
      <c r="A2201">
        <v>4498</v>
      </c>
      <c r="B2201" t="s">
        <v>618</v>
      </c>
      <c r="C2201" t="s">
        <v>35</v>
      </c>
      <c r="D2201" t="s">
        <v>113</v>
      </c>
      <c r="E2201">
        <v>23</v>
      </c>
      <c r="F2201">
        <v>28</v>
      </c>
      <c r="G2201">
        <f>(Table1[[#This Row],[Min Temperature]]+Table1[[#This Row],[Max Temperature]])/2</f>
        <v>25.5</v>
      </c>
      <c r="H2201">
        <v>7.1</v>
      </c>
      <c r="I2201">
        <v>7.4</v>
      </c>
      <c r="J2201">
        <f>(Table1[[#This Row],[Min Dissolved Oxygen]]+Table1[[#This Row],[Max Dissolved Oxygen]])/2</f>
        <v>7.25</v>
      </c>
      <c r="K2201">
        <v>6.8</v>
      </c>
      <c r="L2201">
        <v>7.3</v>
      </c>
      <c r="M2201">
        <f>(Table1[[#This Row],[Min pH]]+Table1[[#This Row],[Max pH]])/2</f>
        <v>7.05</v>
      </c>
      <c r="N2201">
        <v>163</v>
      </c>
      <c r="O2201">
        <v>251</v>
      </c>
      <c r="P2201">
        <f>(Table1[[#This Row],[Min Conductivity]]+Table1[[#This Row],[Max Conductivity]])/2</f>
        <v>207</v>
      </c>
      <c r="Q2201">
        <v>2.2000000000000002</v>
      </c>
      <c r="R2201">
        <v>2.7</v>
      </c>
      <c r="S2201">
        <f>(Table1[[#This Row],[Min BOD]]+Table1[[#This Row],[Max BOD]])/2</f>
        <v>2.4500000000000002</v>
      </c>
      <c r="T2201">
        <v>0.3</v>
      </c>
      <c r="U2201">
        <v>0.79</v>
      </c>
      <c r="V2201">
        <f>(Table1[[#This Row],[Min Nitrate N + Nitrite N]]+Table1[[#This Row],[Max Nitrate N + Nitrite N]])/2</f>
        <v>0.54500000000000004</v>
      </c>
      <c r="W2201">
        <v>2</v>
      </c>
      <c r="X2201">
        <v>8</v>
      </c>
      <c r="Y2201">
        <f>(Table1[[#This Row],[Min Fecal Coliform]]+Table1[[#This Row],[Max Fecal Coliform]])/2</f>
        <v>5</v>
      </c>
      <c r="Z2201">
        <v>19</v>
      </c>
      <c r="AA2201">
        <v>31</v>
      </c>
      <c r="AB2201">
        <f>(Table1[[#This Row],[Min Total Coliform]]+Table1[[#This Row],[Max Total Coliform]])/2</f>
        <v>25</v>
      </c>
      <c r="AC2201">
        <f>MIN(10, (Table1[[#This Row],[Avg BOD]]/4)*10)</f>
        <v>6.125</v>
      </c>
      <c r="AD2201">
        <f>MIN(10, (Table1[[#This Row],[Avg Fecal Coliform]]/600)*10)</f>
        <v>8.3333333333333329E-2</v>
      </c>
      <c r="AE2201">
        <f>MIN(10, (Table1[[#This Row],[Avg Nitrate N + Nitrite N]]/10)*10)</f>
        <v>0.54500000000000004</v>
      </c>
      <c r="AF2201">
        <f>IF(OR(Table1[[#This Row],[Avg pH]]&lt;6.5,Table1[[#This Row],[Avg pH]]&gt;8.5),10,0)</f>
        <v>0</v>
      </c>
      <c r="AG2201">
        <f>MAX(0, 10-(2*Table1[[#This Row],[Avg Dissolved Oxygen]]))</f>
        <v>0</v>
      </c>
      <c r="AH2201">
        <f>(Table1[[#This Row],[Fecal Score]]*0.3) + (Table1[[#This Row],[BOD Score]]*0.25) + (Table1[[#This Row],[Nitrate Score]]*0.2) + (Table1[[#This Row],[pH Score]]*0.15) + (Table1[[#This Row],[Dissolved Oxygen Score]]*0.1)</f>
        <v>1.6652499999999999</v>
      </c>
      <c r="AI2201">
        <v>2021</v>
      </c>
    </row>
    <row r="2202" spans="1:35">
      <c r="A2202">
        <v>3672</v>
      </c>
      <c r="B2202" t="s">
        <v>596</v>
      </c>
      <c r="C2202" t="s">
        <v>35</v>
      </c>
      <c r="D2202" t="s">
        <v>113</v>
      </c>
      <c r="E2202">
        <v>22</v>
      </c>
      <c r="F2202">
        <v>27</v>
      </c>
      <c r="G2202">
        <f>(Table1[[#This Row],[Min Temperature]]+Table1[[#This Row],[Max Temperature]])/2</f>
        <v>24.5</v>
      </c>
      <c r="H2202">
        <v>4.0999999999999996</v>
      </c>
      <c r="I2202">
        <v>6.4</v>
      </c>
      <c r="J2202">
        <f>(Table1[[#This Row],[Min Dissolved Oxygen]]+Table1[[#This Row],[Max Dissolved Oxygen]])/2</f>
        <v>5.25</v>
      </c>
      <c r="K2202">
        <v>7.4</v>
      </c>
      <c r="L2202">
        <v>7.9</v>
      </c>
      <c r="M2202">
        <f>(Table1[[#This Row],[Min pH]]+Table1[[#This Row],[Max pH]])/2</f>
        <v>7.65</v>
      </c>
      <c r="N2202">
        <v>450</v>
      </c>
      <c r="O2202">
        <v>700</v>
      </c>
      <c r="P2202">
        <f>(Table1[[#This Row],[Min Conductivity]]+Table1[[#This Row],[Max Conductivity]])/2</f>
        <v>575</v>
      </c>
      <c r="Q2202">
        <v>2</v>
      </c>
      <c r="R2202">
        <v>2.6</v>
      </c>
      <c r="S2202">
        <f>(Table1[[#This Row],[Min BOD]]+Table1[[#This Row],[Max BOD]])/2</f>
        <v>2.2999999999999998</v>
      </c>
      <c r="T2202">
        <v>0.3</v>
      </c>
      <c r="U2202">
        <v>0.3</v>
      </c>
      <c r="V2202">
        <f>(Table1[[#This Row],[Min Nitrate N + Nitrite N]]+Table1[[#This Row],[Max Nitrate N + Nitrite N]])/2</f>
        <v>0.3</v>
      </c>
      <c r="W2202">
        <v>170</v>
      </c>
      <c r="X2202">
        <v>460</v>
      </c>
      <c r="Y2202">
        <f>(Table1[[#This Row],[Min Fecal Coliform]]+Table1[[#This Row],[Max Fecal Coliform]])/2</f>
        <v>315</v>
      </c>
      <c r="Z2202">
        <v>1100</v>
      </c>
      <c r="AA2202">
        <v>3500</v>
      </c>
      <c r="AB2202">
        <f>(Table1[[#This Row],[Min Total Coliform]]+Table1[[#This Row],[Max Total Coliform]])/2</f>
        <v>2300</v>
      </c>
      <c r="AC2202">
        <f>MIN(10, (Table1[[#This Row],[Avg BOD]]/4)*10)</f>
        <v>5.75</v>
      </c>
      <c r="AD2202">
        <f>MIN(10, (Table1[[#This Row],[Avg Fecal Coliform]]/600)*10)</f>
        <v>5.25</v>
      </c>
      <c r="AE2202">
        <f>MIN(10, (Table1[[#This Row],[Avg Nitrate N + Nitrite N]]/10)*10)</f>
        <v>0.3</v>
      </c>
      <c r="AF2202">
        <f>IF(OR(Table1[[#This Row],[Avg pH]]&lt;6.5,Table1[[#This Row],[Avg pH]]&gt;8.5),10,0)</f>
        <v>0</v>
      </c>
      <c r="AG2202">
        <f>MAX(0, 10-(2*Table1[[#This Row],[Avg Dissolved Oxygen]]))</f>
        <v>0</v>
      </c>
      <c r="AH2202">
        <f>(Table1[[#This Row],[Fecal Score]]*0.3) + (Table1[[#This Row],[BOD Score]]*0.25) + (Table1[[#This Row],[Nitrate Score]]*0.2) + (Table1[[#This Row],[pH Score]]*0.15) + (Table1[[#This Row],[Dissolved Oxygen Score]]*0.1)</f>
        <v>3.0725000000000002</v>
      </c>
      <c r="AI2202">
        <v>2021</v>
      </c>
    </row>
    <row r="2203" spans="1:35">
      <c r="A2203">
        <v>3594</v>
      </c>
      <c r="B2203" t="s">
        <v>152</v>
      </c>
      <c r="C2203" t="s">
        <v>35</v>
      </c>
      <c r="D2203" t="s">
        <v>113</v>
      </c>
      <c r="E2203">
        <v>25</v>
      </c>
      <c r="F2203">
        <v>25</v>
      </c>
      <c r="G2203">
        <f>(Table1[[#This Row],[Min Temperature]]+Table1[[#This Row],[Max Temperature]])/2</f>
        <v>25</v>
      </c>
      <c r="H2203">
        <v>4.9000000000000004</v>
      </c>
      <c r="I2203">
        <v>6.8</v>
      </c>
      <c r="J2203">
        <f>(Table1[[#This Row],[Min Dissolved Oxygen]]+Table1[[#This Row],[Max Dissolved Oxygen]])/2</f>
        <v>5.85</v>
      </c>
      <c r="K2203">
        <v>6.5</v>
      </c>
      <c r="L2203">
        <v>7.6</v>
      </c>
      <c r="M2203">
        <f>(Table1[[#This Row],[Min pH]]+Table1[[#This Row],[Max pH]])/2</f>
        <v>7.05</v>
      </c>
      <c r="N2203">
        <v>267</v>
      </c>
      <c r="O2203">
        <v>815</v>
      </c>
      <c r="P2203">
        <f>(Table1[[#This Row],[Min Conductivity]]+Table1[[#This Row],[Max Conductivity]])/2</f>
        <v>541</v>
      </c>
      <c r="Q2203">
        <v>3</v>
      </c>
      <c r="R2203">
        <v>8</v>
      </c>
      <c r="S2203">
        <f>(Table1[[#This Row],[Min BOD]]+Table1[[#This Row],[Max BOD]])/2</f>
        <v>5.5</v>
      </c>
      <c r="T2203">
        <v>0.56000000000000005</v>
      </c>
      <c r="U2203">
        <v>3</v>
      </c>
      <c r="V2203">
        <f>(Table1[[#This Row],[Min Nitrate N + Nitrite N]]+Table1[[#This Row],[Max Nitrate N + Nitrite N]])/2</f>
        <v>1.78</v>
      </c>
      <c r="W2203">
        <v>490</v>
      </c>
      <c r="X2203">
        <v>3300000</v>
      </c>
      <c r="Y2203">
        <f>(Table1[[#This Row],[Min Fecal Coliform]]+Table1[[#This Row],[Max Fecal Coliform]])/2</f>
        <v>1650245</v>
      </c>
      <c r="Z2203">
        <v>2400</v>
      </c>
      <c r="AA2203">
        <v>24000000</v>
      </c>
      <c r="AB2203">
        <f>(Table1[[#This Row],[Min Total Coliform]]+Table1[[#This Row],[Max Total Coliform]])/2</f>
        <v>12001200</v>
      </c>
      <c r="AC2203">
        <f>MIN(10, (Table1[[#This Row],[Avg BOD]]/4)*10)</f>
        <v>10</v>
      </c>
      <c r="AD2203">
        <f>MIN(10, (Table1[[#This Row],[Avg Fecal Coliform]]/600)*10)</f>
        <v>10</v>
      </c>
      <c r="AE2203">
        <f>MIN(10, (Table1[[#This Row],[Avg Nitrate N + Nitrite N]]/10)*10)</f>
        <v>1.7799999999999998</v>
      </c>
      <c r="AF2203">
        <f>IF(OR(Table1[[#This Row],[Avg pH]]&lt;6.5,Table1[[#This Row],[Avg pH]]&gt;8.5),10,0)</f>
        <v>0</v>
      </c>
      <c r="AG2203">
        <f>MAX(0, 10-(2*Table1[[#This Row],[Avg Dissolved Oxygen]]))</f>
        <v>0</v>
      </c>
      <c r="AH2203">
        <f>(Table1[[#This Row],[Fecal Score]]*0.3) + (Table1[[#This Row],[BOD Score]]*0.25) + (Table1[[#This Row],[Nitrate Score]]*0.2) + (Table1[[#This Row],[pH Score]]*0.15) + (Table1[[#This Row],[Dissolved Oxygen Score]]*0.1)</f>
        <v>5.8559999999999999</v>
      </c>
      <c r="AI2203">
        <v>2021</v>
      </c>
    </row>
    <row r="2204" spans="1:35">
      <c r="A2204">
        <v>3667</v>
      </c>
      <c r="B2204" t="s">
        <v>591</v>
      </c>
      <c r="C2204" t="s">
        <v>35</v>
      </c>
      <c r="D2204" t="s">
        <v>113</v>
      </c>
      <c r="E2204">
        <v>22</v>
      </c>
      <c r="F2204">
        <v>28</v>
      </c>
      <c r="G2204">
        <f>(Table1[[#This Row],[Min Temperature]]+Table1[[#This Row],[Max Temperature]])/2</f>
        <v>25</v>
      </c>
      <c r="H2204">
        <v>4.5</v>
      </c>
      <c r="I2204">
        <v>6.2</v>
      </c>
      <c r="J2204">
        <f>(Table1[[#This Row],[Min Dissolved Oxygen]]+Table1[[#This Row],[Max Dissolved Oxygen]])/2</f>
        <v>5.35</v>
      </c>
      <c r="K2204">
        <v>7.6</v>
      </c>
      <c r="L2204">
        <v>8.1</v>
      </c>
      <c r="M2204">
        <f>(Table1[[#This Row],[Min pH]]+Table1[[#This Row],[Max pH]])/2</f>
        <v>7.85</v>
      </c>
      <c r="N2204">
        <v>780</v>
      </c>
      <c r="O2204">
        <v>1280</v>
      </c>
      <c r="P2204">
        <f>(Table1[[#This Row],[Min Conductivity]]+Table1[[#This Row],[Max Conductivity]])/2</f>
        <v>1030</v>
      </c>
      <c r="Q2204">
        <v>3</v>
      </c>
      <c r="R2204">
        <v>4</v>
      </c>
      <c r="S2204">
        <f>(Table1[[#This Row],[Min BOD]]+Table1[[#This Row],[Max BOD]])/2</f>
        <v>3.5</v>
      </c>
      <c r="T2204">
        <v>0.5</v>
      </c>
      <c r="U2204">
        <v>1.5</v>
      </c>
      <c r="V2204">
        <f>(Table1[[#This Row],[Min Nitrate N + Nitrite N]]+Table1[[#This Row],[Max Nitrate N + Nitrite N]])/2</f>
        <v>1</v>
      </c>
      <c r="W2204">
        <v>220</v>
      </c>
      <c r="X2204">
        <v>610</v>
      </c>
      <c r="Y2204">
        <f>(Table1[[#This Row],[Min Fecal Coliform]]+Table1[[#This Row],[Max Fecal Coliform]])/2</f>
        <v>415</v>
      </c>
      <c r="Z2204">
        <v>1600</v>
      </c>
      <c r="AA2204">
        <v>4000</v>
      </c>
      <c r="AB2204">
        <f>(Table1[[#This Row],[Min Total Coliform]]+Table1[[#This Row],[Max Total Coliform]])/2</f>
        <v>2800</v>
      </c>
      <c r="AC2204">
        <f>MIN(10, (Table1[[#This Row],[Avg BOD]]/4)*10)</f>
        <v>8.75</v>
      </c>
      <c r="AD2204">
        <f>MIN(10, (Table1[[#This Row],[Avg Fecal Coliform]]/600)*10)</f>
        <v>6.9166666666666661</v>
      </c>
      <c r="AE2204">
        <f>MIN(10, (Table1[[#This Row],[Avg Nitrate N + Nitrite N]]/10)*10)</f>
        <v>1</v>
      </c>
      <c r="AF2204">
        <f>IF(OR(Table1[[#This Row],[Avg pH]]&lt;6.5,Table1[[#This Row],[Avg pH]]&gt;8.5),10,0)</f>
        <v>0</v>
      </c>
      <c r="AG2204">
        <f>MAX(0, 10-(2*Table1[[#This Row],[Avg Dissolved Oxygen]]))</f>
        <v>0</v>
      </c>
      <c r="AH2204">
        <f>(Table1[[#This Row],[Fecal Score]]*0.3) + (Table1[[#This Row],[BOD Score]]*0.25) + (Table1[[#This Row],[Nitrate Score]]*0.2) + (Table1[[#This Row],[pH Score]]*0.15) + (Table1[[#This Row],[Dissolved Oxygen Score]]*0.1)</f>
        <v>4.4624999999999995</v>
      </c>
      <c r="AI2204">
        <v>2021</v>
      </c>
    </row>
    <row r="2205" spans="1:35">
      <c r="A2205">
        <v>3674</v>
      </c>
      <c r="B2205" t="s">
        <v>801</v>
      </c>
      <c r="C2205" t="s">
        <v>35</v>
      </c>
      <c r="D2205" t="s">
        <v>113</v>
      </c>
      <c r="E2205">
        <v>22</v>
      </c>
      <c r="F2205">
        <v>28</v>
      </c>
      <c r="G2205">
        <f>(Table1[[#This Row],[Min Temperature]]+Table1[[#This Row],[Max Temperature]])/2</f>
        <v>25</v>
      </c>
      <c r="H2205">
        <v>5.4</v>
      </c>
      <c r="I2205">
        <v>6.5</v>
      </c>
      <c r="J2205">
        <f>(Table1[[#This Row],[Min Dissolved Oxygen]]+Table1[[#This Row],[Max Dissolved Oxygen]])/2</f>
        <v>5.95</v>
      </c>
      <c r="K2205">
        <v>7.5</v>
      </c>
      <c r="L2205">
        <v>7.9</v>
      </c>
      <c r="M2205">
        <f>(Table1[[#This Row],[Min pH]]+Table1[[#This Row],[Max pH]])/2</f>
        <v>7.7</v>
      </c>
      <c r="N2205">
        <v>370</v>
      </c>
      <c r="O2205">
        <v>470</v>
      </c>
      <c r="P2205">
        <f>(Table1[[#This Row],[Min Conductivity]]+Table1[[#This Row],[Max Conductivity]])/2</f>
        <v>420</v>
      </c>
      <c r="Q2205">
        <v>1.8</v>
      </c>
      <c r="R2205">
        <v>2.4</v>
      </c>
      <c r="S2205">
        <f>(Table1[[#This Row],[Min BOD]]+Table1[[#This Row],[Max BOD]])/2</f>
        <v>2.1</v>
      </c>
      <c r="T2205">
        <v>0.3</v>
      </c>
      <c r="U2205">
        <v>0.3</v>
      </c>
      <c r="V2205">
        <f>(Table1[[#This Row],[Min Nitrate N + Nitrite N]]+Table1[[#This Row],[Max Nitrate N + Nitrite N]])/2</f>
        <v>0.3</v>
      </c>
      <c r="W2205">
        <v>140</v>
      </c>
      <c r="X2205">
        <v>340</v>
      </c>
      <c r="Y2205">
        <f>(Table1[[#This Row],[Min Fecal Coliform]]+Table1[[#This Row],[Max Fecal Coliform]])/2</f>
        <v>240</v>
      </c>
      <c r="Z2205">
        <v>1100</v>
      </c>
      <c r="AA2205">
        <v>2400</v>
      </c>
      <c r="AB2205">
        <f>(Table1[[#This Row],[Min Total Coliform]]+Table1[[#This Row],[Max Total Coliform]])/2</f>
        <v>1750</v>
      </c>
      <c r="AC2205">
        <f>MIN(10, (Table1[[#This Row],[Avg BOD]]/4)*10)</f>
        <v>5.25</v>
      </c>
      <c r="AD2205">
        <f>MIN(10, (Table1[[#This Row],[Avg Fecal Coliform]]/600)*10)</f>
        <v>4</v>
      </c>
      <c r="AE2205">
        <f>MIN(10, (Table1[[#This Row],[Avg Nitrate N + Nitrite N]]/10)*10)</f>
        <v>0.3</v>
      </c>
      <c r="AF2205">
        <f>IF(OR(Table1[[#This Row],[Avg pH]]&lt;6.5,Table1[[#This Row],[Avg pH]]&gt;8.5),10,0)</f>
        <v>0</v>
      </c>
      <c r="AG2205">
        <f>MAX(0, 10-(2*Table1[[#This Row],[Avg Dissolved Oxygen]]))</f>
        <v>0</v>
      </c>
      <c r="AH2205">
        <f>(Table1[[#This Row],[Fecal Score]]*0.3) + (Table1[[#This Row],[BOD Score]]*0.25) + (Table1[[#This Row],[Nitrate Score]]*0.2) + (Table1[[#This Row],[pH Score]]*0.15) + (Table1[[#This Row],[Dissolved Oxygen Score]]*0.1)</f>
        <v>2.5725000000000002</v>
      </c>
      <c r="AI2205">
        <v>2021</v>
      </c>
    </row>
    <row r="2206" spans="1:35">
      <c r="A2206">
        <v>3694</v>
      </c>
      <c r="B2206" t="s">
        <v>613</v>
      </c>
      <c r="C2206" t="s">
        <v>35</v>
      </c>
      <c r="D2206" t="s">
        <v>113</v>
      </c>
      <c r="E2206">
        <v>25</v>
      </c>
      <c r="F2206">
        <v>28</v>
      </c>
      <c r="G2206">
        <f>(Table1[[#This Row],[Min Temperature]]+Table1[[#This Row],[Max Temperature]])/2</f>
        <v>26.5</v>
      </c>
      <c r="H2206">
        <v>6</v>
      </c>
      <c r="I2206">
        <v>7.3</v>
      </c>
      <c r="J2206">
        <f>(Table1[[#This Row],[Min Dissolved Oxygen]]+Table1[[#This Row],[Max Dissolved Oxygen]])/2</f>
        <v>6.65</v>
      </c>
      <c r="K2206">
        <v>7.7</v>
      </c>
      <c r="L2206">
        <v>8.3000000000000007</v>
      </c>
      <c r="M2206">
        <f>(Table1[[#This Row],[Min pH]]+Table1[[#This Row],[Max pH]])/2</f>
        <v>8</v>
      </c>
      <c r="N2206">
        <v>104</v>
      </c>
      <c r="O2206">
        <v>330</v>
      </c>
      <c r="P2206">
        <f>(Table1[[#This Row],[Min Conductivity]]+Table1[[#This Row],[Max Conductivity]])/2</f>
        <v>217</v>
      </c>
      <c r="Q2206">
        <v>2</v>
      </c>
      <c r="R2206">
        <v>3</v>
      </c>
      <c r="S2206">
        <f>(Table1[[#This Row],[Min BOD]]+Table1[[#This Row],[Max BOD]])/2</f>
        <v>2.5</v>
      </c>
      <c r="T2206">
        <v>0.3</v>
      </c>
      <c r="U2206">
        <v>0.47</v>
      </c>
      <c r="V2206">
        <f>(Table1[[#This Row],[Min Nitrate N + Nitrite N]]+Table1[[#This Row],[Max Nitrate N + Nitrite N]])/2</f>
        <v>0.38500000000000001</v>
      </c>
      <c r="W2206">
        <v>1010.2165492957701</v>
      </c>
      <c r="X2206">
        <v>9370632.2394366208</v>
      </c>
      <c r="Y2206">
        <f>(Table1[[#This Row],[Min Fecal Coliform]]+Table1[[#This Row],[Max Fecal Coliform]])/2</f>
        <v>4685821.2279929584</v>
      </c>
      <c r="Z2206">
        <v>30837.3908450704</v>
      </c>
      <c r="AA2206">
        <v>27354974.920774601</v>
      </c>
      <c r="AB2206">
        <f>(Table1[[#This Row],[Min Total Coliform]]+Table1[[#This Row],[Max Total Coliform]])/2</f>
        <v>13692906.155809836</v>
      </c>
      <c r="AC2206">
        <f>MIN(10, (Table1[[#This Row],[Avg BOD]]/4)*10)</f>
        <v>6.25</v>
      </c>
      <c r="AD2206">
        <f>MIN(10, (Table1[[#This Row],[Avg Fecal Coliform]]/600)*10)</f>
        <v>10</v>
      </c>
      <c r="AE2206">
        <f>MIN(10, (Table1[[#This Row],[Avg Nitrate N + Nitrite N]]/10)*10)</f>
        <v>0.38500000000000001</v>
      </c>
      <c r="AF2206">
        <f>IF(OR(Table1[[#This Row],[Avg pH]]&lt;6.5,Table1[[#This Row],[Avg pH]]&gt;8.5),10,0)</f>
        <v>0</v>
      </c>
      <c r="AG2206">
        <f>MAX(0, 10-(2*Table1[[#This Row],[Avg Dissolved Oxygen]]))</f>
        <v>0</v>
      </c>
      <c r="AH2206">
        <f>(Table1[[#This Row],[Fecal Score]]*0.3) + (Table1[[#This Row],[BOD Score]]*0.25) + (Table1[[#This Row],[Nitrate Score]]*0.2) + (Table1[[#This Row],[pH Score]]*0.15) + (Table1[[#This Row],[Dissolved Oxygen Score]]*0.1)</f>
        <v>4.6395</v>
      </c>
      <c r="AI2206">
        <v>2021</v>
      </c>
    </row>
    <row r="2207" spans="1:35">
      <c r="A2207">
        <v>3677</v>
      </c>
      <c r="B2207" t="s">
        <v>857</v>
      </c>
      <c r="C2207" t="s">
        <v>35</v>
      </c>
      <c r="D2207" t="s">
        <v>113</v>
      </c>
      <c r="E2207">
        <v>26</v>
      </c>
      <c r="F2207">
        <v>30</v>
      </c>
      <c r="G2207">
        <f>(Table1[[#This Row],[Min Temperature]]+Table1[[#This Row],[Max Temperature]])/2</f>
        <v>28</v>
      </c>
      <c r="H2207">
        <v>6</v>
      </c>
      <c r="I2207">
        <v>8.1999999999999993</v>
      </c>
      <c r="J2207">
        <f>(Table1[[#This Row],[Min Dissolved Oxygen]]+Table1[[#This Row],[Max Dissolved Oxygen]])/2</f>
        <v>7.1</v>
      </c>
      <c r="K2207">
        <v>7.5</v>
      </c>
      <c r="L2207">
        <v>8.4</v>
      </c>
      <c r="M2207">
        <f>(Table1[[#This Row],[Min pH]]+Table1[[#This Row],[Max pH]])/2</f>
        <v>7.95</v>
      </c>
      <c r="N2207">
        <v>1035</v>
      </c>
      <c r="O2207">
        <v>1670</v>
      </c>
      <c r="P2207">
        <f>(Table1[[#This Row],[Min Conductivity]]+Table1[[#This Row],[Max Conductivity]])/2</f>
        <v>1352.5</v>
      </c>
      <c r="Q2207">
        <v>3</v>
      </c>
      <c r="R2207">
        <v>6</v>
      </c>
      <c r="S2207">
        <f>(Table1[[#This Row],[Min BOD]]+Table1[[#This Row],[Max BOD]])/2</f>
        <v>4.5</v>
      </c>
      <c r="T2207">
        <v>0.3</v>
      </c>
      <c r="U2207">
        <v>1.8</v>
      </c>
      <c r="V2207">
        <f>(Table1[[#This Row],[Min Nitrate N + Nitrite N]]+Table1[[#This Row],[Max Nitrate N + Nitrite N]])/2</f>
        <v>1.05</v>
      </c>
      <c r="W2207">
        <v>630</v>
      </c>
      <c r="X2207">
        <v>1400</v>
      </c>
      <c r="Y2207">
        <f>(Table1[[#This Row],[Min Fecal Coliform]]+Table1[[#This Row],[Max Fecal Coliform]])/2</f>
        <v>1015</v>
      </c>
      <c r="Z2207">
        <v>2200</v>
      </c>
      <c r="AA2207">
        <v>5400</v>
      </c>
      <c r="AB2207">
        <f>(Table1[[#This Row],[Min Total Coliform]]+Table1[[#This Row],[Max Total Coliform]])/2</f>
        <v>3800</v>
      </c>
      <c r="AC2207">
        <f>MIN(10, (Table1[[#This Row],[Avg BOD]]/4)*10)</f>
        <v>10</v>
      </c>
      <c r="AD2207">
        <f>MIN(10, (Table1[[#This Row],[Avg Fecal Coliform]]/600)*10)</f>
        <v>10</v>
      </c>
      <c r="AE2207">
        <f>MIN(10, (Table1[[#This Row],[Avg Nitrate N + Nitrite N]]/10)*10)</f>
        <v>1.05</v>
      </c>
      <c r="AF2207">
        <f>IF(OR(Table1[[#This Row],[Avg pH]]&lt;6.5,Table1[[#This Row],[Avg pH]]&gt;8.5),10,0)</f>
        <v>0</v>
      </c>
      <c r="AG2207">
        <f>MAX(0, 10-(2*Table1[[#This Row],[Avg Dissolved Oxygen]]))</f>
        <v>0</v>
      </c>
      <c r="AH2207">
        <f>(Table1[[#This Row],[Fecal Score]]*0.3) + (Table1[[#This Row],[BOD Score]]*0.25) + (Table1[[#This Row],[Nitrate Score]]*0.2) + (Table1[[#This Row],[pH Score]]*0.15) + (Table1[[#This Row],[Dissolved Oxygen Score]]*0.1)</f>
        <v>5.71</v>
      </c>
      <c r="AI2207">
        <v>2021</v>
      </c>
    </row>
    <row r="2208" spans="1:35">
      <c r="A2208">
        <v>3600</v>
      </c>
      <c r="B2208" t="s">
        <v>157</v>
      </c>
      <c r="C2208" t="s">
        <v>35</v>
      </c>
      <c r="D2208" t="s">
        <v>113</v>
      </c>
      <c r="E2208">
        <v>25</v>
      </c>
      <c r="F2208">
        <v>25</v>
      </c>
      <c r="G2208">
        <f>(Table1[[#This Row],[Min Temperature]]+Table1[[#This Row],[Max Temperature]])/2</f>
        <v>25</v>
      </c>
      <c r="H2208">
        <v>0.3</v>
      </c>
      <c r="I2208">
        <v>5.8</v>
      </c>
      <c r="J2208">
        <f>(Table1[[#This Row],[Min Dissolved Oxygen]]+Table1[[#This Row],[Max Dissolved Oxygen]])/2</f>
        <v>3.05</v>
      </c>
      <c r="K2208">
        <v>6.5</v>
      </c>
      <c r="L2208">
        <v>7.6</v>
      </c>
      <c r="M2208">
        <f>(Table1[[#This Row],[Min pH]]+Table1[[#This Row],[Max pH]])/2</f>
        <v>7.05</v>
      </c>
      <c r="N2208">
        <v>762</v>
      </c>
      <c r="O2208">
        <v>4110</v>
      </c>
      <c r="P2208">
        <f>(Table1[[#This Row],[Min Conductivity]]+Table1[[#This Row],[Max Conductivity]])/2</f>
        <v>2436</v>
      </c>
      <c r="Q2208">
        <v>5</v>
      </c>
      <c r="R2208">
        <v>83</v>
      </c>
      <c r="S2208">
        <f>(Table1[[#This Row],[Min BOD]]+Table1[[#This Row],[Max BOD]])/2</f>
        <v>44</v>
      </c>
      <c r="T2208">
        <v>2</v>
      </c>
      <c r="U2208">
        <v>9.19</v>
      </c>
      <c r="V2208">
        <f>(Table1[[#This Row],[Min Nitrate N + Nitrite N]]+Table1[[#This Row],[Max Nitrate N + Nitrite N]])/2</f>
        <v>5.5949999999999998</v>
      </c>
      <c r="W2208">
        <v>4000</v>
      </c>
      <c r="X2208">
        <v>9400000</v>
      </c>
      <c r="Y2208">
        <f>(Table1[[#This Row],[Min Fecal Coliform]]+Table1[[#This Row],[Max Fecal Coliform]])/2</f>
        <v>4702000</v>
      </c>
      <c r="Z2208">
        <v>35000</v>
      </c>
      <c r="AA2208">
        <v>54000000</v>
      </c>
      <c r="AB2208">
        <f>(Table1[[#This Row],[Min Total Coliform]]+Table1[[#This Row],[Max Total Coliform]])/2</f>
        <v>27017500</v>
      </c>
      <c r="AC2208">
        <f>MIN(10, (Table1[[#This Row],[Avg BOD]]/4)*10)</f>
        <v>10</v>
      </c>
      <c r="AD2208">
        <f>MIN(10, (Table1[[#This Row],[Avg Fecal Coliform]]/600)*10)</f>
        <v>10</v>
      </c>
      <c r="AE2208">
        <f>MIN(10, (Table1[[#This Row],[Avg Nitrate N + Nitrite N]]/10)*10)</f>
        <v>5.5949999999999998</v>
      </c>
      <c r="AF2208">
        <f>IF(OR(Table1[[#This Row],[Avg pH]]&lt;6.5,Table1[[#This Row],[Avg pH]]&gt;8.5),10,0)</f>
        <v>0</v>
      </c>
      <c r="AG2208">
        <f>MAX(0, 10-(2*Table1[[#This Row],[Avg Dissolved Oxygen]]))</f>
        <v>3.9000000000000004</v>
      </c>
      <c r="AH2208">
        <f>(Table1[[#This Row],[Fecal Score]]*0.3) + (Table1[[#This Row],[BOD Score]]*0.25) + (Table1[[#This Row],[Nitrate Score]]*0.2) + (Table1[[#This Row],[pH Score]]*0.15) + (Table1[[#This Row],[Dissolved Oxygen Score]]*0.1)</f>
        <v>7.0089999999999995</v>
      </c>
      <c r="AI2208">
        <v>2021</v>
      </c>
    </row>
    <row r="2209" spans="1:35">
      <c r="A2209">
        <v>3689</v>
      </c>
      <c r="B2209" t="s">
        <v>608</v>
      </c>
      <c r="C2209" t="s">
        <v>35</v>
      </c>
      <c r="D2209" t="s">
        <v>113</v>
      </c>
      <c r="E2209">
        <v>23</v>
      </c>
      <c r="F2209">
        <v>25</v>
      </c>
      <c r="G2209">
        <f>(Table1[[#This Row],[Min Temperature]]+Table1[[#This Row],[Max Temperature]])/2</f>
        <v>24</v>
      </c>
      <c r="H2209">
        <v>5.8</v>
      </c>
      <c r="I2209">
        <v>6.8</v>
      </c>
      <c r="J2209">
        <f>(Table1[[#This Row],[Min Dissolved Oxygen]]+Table1[[#This Row],[Max Dissolved Oxygen]])/2</f>
        <v>6.3</v>
      </c>
      <c r="K2209">
        <v>7.1</v>
      </c>
      <c r="L2209">
        <v>7.9</v>
      </c>
      <c r="M2209">
        <f>(Table1[[#This Row],[Min pH]]+Table1[[#This Row],[Max pH]])/2</f>
        <v>7.5</v>
      </c>
      <c r="N2209">
        <v>732</v>
      </c>
      <c r="O2209">
        <v>1340</v>
      </c>
      <c r="P2209">
        <f>(Table1[[#This Row],[Min Conductivity]]+Table1[[#This Row],[Max Conductivity]])/2</f>
        <v>1036</v>
      </c>
      <c r="Q2209">
        <v>3.3</v>
      </c>
      <c r="R2209">
        <v>4.5</v>
      </c>
      <c r="S2209">
        <f>(Table1[[#This Row],[Min BOD]]+Table1[[#This Row],[Max BOD]])/2</f>
        <v>3.9</v>
      </c>
      <c r="T2209">
        <v>1.02</v>
      </c>
      <c r="U2209">
        <v>1.32</v>
      </c>
      <c r="V2209">
        <f>(Table1[[#This Row],[Min Nitrate N + Nitrite N]]+Table1[[#This Row],[Max Nitrate N + Nitrite N]])/2</f>
        <v>1.17</v>
      </c>
      <c r="W2209">
        <v>13</v>
      </c>
      <c r="X2209">
        <v>58</v>
      </c>
      <c r="Y2209">
        <f>(Table1[[#This Row],[Min Fecal Coliform]]+Table1[[#This Row],[Max Fecal Coliform]])/2</f>
        <v>35.5</v>
      </c>
      <c r="Z2209">
        <v>70</v>
      </c>
      <c r="AA2209">
        <v>196</v>
      </c>
      <c r="AB2209">
        <f>(Table1[[#This Row],[Min Total Coliform]]+Table1[[#This Row],[Max Total Coliform]])/2</f>
        <v>133</v>
      </c>
      <c r="AC2209">
        <f>MIN(10, (Table1[[#This Row],[Avg BOD]]/4)*10)</f>
        <v>9.75</v>
      </c>
      <c r="AD2209">
        <f>MIN(10, (Table1[[#This Row],[Avg Fecal Coliform]]/600)*10)</f>
        <v>0.59166666666666667</v>
      </c>
      <c r="AE2209">
        <f>MIN(10, (Table1[[#This Row],[Avg Nitrate N + Nitrite N]]/10)*10)</f>
        <v>1.17</v>
      </c>
      <c r="AF2209">
        <f>IF(OR(Table1[[#This Row],[Avg pH]]&lt;6.5,Table1[[#This Row],[Avg pH]]&gt;8.5),10,0)</f>
        <v>0</v>
      </c>
      <c r="AG2209">
        <f>MAX(0, 10-(2*Table1[[#This Row],[Avg Dissolved Oxygen]]))</f>
        <v>0</v>
      </c>
      <c r="AH2209">
        <f>(Table1[[#This Row],[Fecal Score]]*0.3) + (Table1[[#This Row],[BOD Score]]*0.25) + (Table1[[#This Row],[Nitrate Score]]*0.2) + (Table1[[#This Row],[pH Score]]*0.15) + (Table1[[#This Row],[Dissolved Oxygen Score]]*0.1)</f>
        <v>2.8490000000000002</v>
      </c>
      <c r="AI2209">
        <v>2021</v>
      </c>
    </row>
    <row r="2210" spans="1:35">
      <c r="A2210">
        <v>3668</v>
      </c>
      <c r="B2210" t="s">
        <v>797</v>
      </c>
      <c r="C2210" t="s">
        <v>35</v>
      </c>
      <c r="D2210" t="s">
        <v>113</v>
      </c>
      <c r="E2210">
        <v>21</v>
      </c>
      <c r="F2210">
        <v>27</v>
      </c>
      <c r="G2210">
        <f>(Table1[[#This Row],[Min Temperature]]+Table1[[#This Row],[Max Temperature]])/2</f>
        <v>24</v>
      </c>
      <c r="H2210">
        <v>4.3</v>
      </c>
      <c r="I2210">
        <v>5.9</v>
      </c>
      <c r="J2210">
        <f>(Table1[[#This Row],[Min Dissolved Oxygen]]+Table1[[#This Row],[Max Dissolved Oxygen]])/2</f>
        <v>5.0999999999999996</v>
      </c>
      <c r="K2210">
        <v>7.3</v>
      </c>
      <c r="L2210">
        <v>7.8</v>
      </c>
      <c r="M2210">
        <f>(Table1[[#This Row],[Min pH]]+Table1[[#This Row],[Max pH]])/2</f>
        <v>7.55</v>
      </c>
      <c r="N2210">
        <v>690</v>
      </c>
      <c r="O2210">
        <v>1150</v>
      </c>
      <c r="P2210">
        <f>(Table1[[#This Row],[Min Conductivity]]+Table1[[#This Row],[Max Conductivity]])/2</f>
        <v>920</v>
      </c>
      <c r="Q2210">
        <v>2.9</v>
      </c>
      <c r="R2210">
        <v>3.8</v>
      </c>
      <c r="S2210">
        <f>(Table1[[#This Row],[Min BOD]]+Table1[[#This Row],[Max BOD]])/2</f>
        <v>3.3499999999999996</v>
      </c>
      <c r="T2210">
        <v>0.3</v>
      </c>
      <c r="U2210">
        <v>0.9</v>
      </c>
      <c r="V2210">
        <f>(Table1[[#This Row],[Min Nitrate N + Nitrite N]]+Table1[[#This Row],[Max Nitrate N + Nitrite N]])/2</f>
        <v>0.6</v>
      </c>
      <c r="W2210">
        <v>340</v>
      </c>
      <c r="X2210">
        <v>490</v>
      </c>
      <c r="Y2210">
        <f>(Table1[[#This Row],[Min Fecal Coliform]]+Table1[[#This Row],[Max Fecal Coliform]])/2</f>
        <v>415</v>
      </c>
      <c r="Z2210">
        <v>2200</v>
      </c>
      <c r="AA2210">
        <v>3500</v>
      </c>
      <c r="AB2210">
        <f>(Table1[[#This Row],[Min Total Coliform]]+Table1[[#This Row],[Max Total Coliform]])/2</f>
        <v>2850</v>
      </c>
      <c r="AC2210">
        <f>MIN(10, (Table1[[#This Row],[Avg BOD]]/4)*10)</f>
        <v>8.375</v>
      </c>
      <c r="AD2210">
        <f>MIN(10, (Table1[[#This Row],[Avg Fecal Coliform]]/600)*10)</f>
        <v>6.9166666666666661</v>
      </c>
      <c r="AE2210">
        <f>MIN(10, (Table1[[#This Row],[Avg Nitrate N + Nitrite N]]/10)*10)</f>
        <v>0.6</v>
      </c>
      <c r="AF2210">
        <f>IF(OR(Table1[[#This Row],[Avg pH]]&lt;6.5,Table1[[#This Row],[Avg pH]]&gt;8.5),10,0)</f>
        <v>0</v>
      </c>
      <c r="AG2210">
        <f>MAX(0, 10-(2*Table1[[#This Row],[Avg Dissolved Oxygen]]))</f>
        <v>0</v>
      </c>
      <c r="AH2210">
        <f>(Table1[[#This Row],[Fecal Score]]*0.3) + (Table1[[#This Row],[BOD Score]]*0.25) + (Table1[[#This Row],[Nitrate Score]]*0.2) + (Table1[[#This Row],[pH Score]]*0.15) + (Table1[[#This Row],[Dissolved Oxygen Score]]*0.1)</f>
        <v>4.2887499999999994</v>
      </c>
      <c r="AI2210">
        <v>2021</v>
      </c>
    </row>
    <row r="2211" spans="1:35">
      <c r="A2211">
        <v>3633</v>
      </c>
      <c r="B2211" t="s">
        <v>792</v>
      </c>
      <c r="C2211" t="s">
        <v>35</v>
      </c>
      <c r="D2211" t="s">
        <v>113</v>
      </c>
      <c r="E2211">
        <v>25</v>
      </c>
      <c r="F2211">
        <v>25</v>
      </c>
      <c r="G2211">
        <f>(Table1[[#This Row],[Min Temperature]]+Table1[[#This Row],[Max Temperature]])/2</f>
        <v>25</v>
      </c>
      <c r="H2211">
        <v>0.3</v>
      </c>
      <c r="I2211">
        <v>4.8</v>
      </c>
      <c r="J2211">
        <f>(Table1[[#This Row],[Min Dissolved Oxygen]]+Table1[[#This Row],[Max Dissolved Oxygen]])/2</f>
        <v>2.5499999999999998</v>
      </c>
      <c r="K2211">
        <v>6.5</v>
      </c>
      <c r="L2211">
        <v>7.6</v>
      </c>
      <c r="M2211">
        <f>(Table1[[#This Row],[Min pH]]+Table1[[#This Row],[Max pH]])/2</f>
        <v>7.05</v>
      </c>
      <c r="N2211">
        <v>969</v>
      </c>
      <c r="O2211">
        <v>2005</v>
      </c>
      <c r="P2211">
        <f>(Table1[[#This Row],[Min Conductivity]]+Table1[[#This Row],[Max Conductivity]])/2</f>
        <v>1487</v>
      </c>
      <c r="Q2211">
        <v>5</v>
      </c>
      <c r="R2211">
        <v>50</v>
      </c>
      <c r="S2211">
        <f>(Table1[[#This Row],[Min BOD]]+Table1[[#This Row],[Max BOD]])/2</f>
        <v>27.5</v>
      </c>
      <c r="T2211">
        <v>0.8</v>
      </c>
      <c r="U2211">
        <v>11.5</v>
      </c>
      <c r="V2211">
        <f>(Table1[[#This Row],[Min Nitrate N + Nitrite N]]+Table1[[#This Row],[Max Nitrate N + Nitrite N]])/2</f>
        <v>6.15</v>
      </c>
      <c r="W2211">
        <v>4600</v>
      </c>
      <c r="X2211">
        <v>940000</v>
      </c>
      <c r="Y2211">
        <f>(Table1[[#This Row],[Min Fecal Coliform]]+Table1[[#This Row],[Max Fecal Coliform]])/2</f>
        <v>472300</v>
      </c>
      <c r="Z2211">
        <v>35000</v>
      </c>
      <c r="AA2211">
        <v>5400000</v>
      </c>
      <c r="AB2211">
        <f>(Table1[[#This Row],[Min Total Coliform]]+Table1[[#This Row],[Max Total Coliform]])/2</f>
        <v>2717500</v>
      </c>
      <c r="AC2211">
        <f>MIN(10, (Table1[[#This Row],[Avg BOD]]/4)*10)</f>
        <v>10</v>
      </c>
      <c r="AD2211">
        <f>MIN(10, (Table1[[#This Row],[Avg Fecal Coliform]]/600)*10)</f>
        <v>10</v>
      </c>
      <c r="AE2211">
        <f>MIN(10, (Table1[[#This Row],[Avg Nitrate N + Nitrite N]]/10)*10)</f>
        <v>6.15</v>
      </c>
      <c r="AF2211">
        <f>IF(OR(Table1[[#This Row],[Avg pH]]&lt;6.5,Table1[[#This Row],[Avg pH]]&gt;8.5),10,0)</f>
        <v>0</v>
      </c>
      <c r="AG2211">
        <f>MAX(0, 10-(2*Table1[[#This Row],[Avg Dissolved Oxygen]]))</f>
        <v>4.9000000000000004</v>
      </c>
      <c r="AH2211">
        <f>(Table1[[#This Row],[Fecal Score]]*0.3) + (Table1[[#This Row],[BOD Score]]*0.25) + (Table1[[#This Row],[Nitrate Score]]*0.2) + (Table1[[#This Row],[pH Score]]*0.15) + (Table1[[#This Row],[Dissolved Oxygen Score]]*0.1)</f>
        <v>7.2200000000000006</v>
      </c>
      <c r="AI2211">
        <v>2021</v>
      </c>
    </row>
    <row r="2212" spans="1:35">
      <c r="A2212">
        <v>3688</v>
      </c>
      <c r="B2212" t="s">
        <v>607</v>
      </c>
      <c r="C2212" t="s">
        <v>35</v>
      </c>
      <c r="D2212" t="s">
        <v>113</v>
      </c>
      <c r="E2212">
        <v>23</v>
      </c>
      <c r="F2212">
        <v>26</v>
      </c>
      <c r="G2212">
        <f>(Table1[[#This Row],[Min Temperature]]+Table1[[#This Row],[Max Temperature]])/2</f>
        <v>24.5</v>
      </c>
      <c r="H2212">
        <v>6.9</v>
      </c>
      <c r="I2212">
        <v>7.3</v>
      </c>
      <c r="J2212">
        <f>(Table1[[#This Row],[Min Dissolved Oxygen]]+Table1[[#This Row],[Max Dissolved Oxygen]])/2</f>
        <v>7.1</v>
      </c>
      <c r="K2212">
        <v>7.7</v>
      </c>
      <c r="L2212">
        <v>8.1999999999999993</v>
      </c>
      <c r="M2212">
        <f>(Table1[[#This Row],[Min pH]]+Table1[[#This Row],[Max pH]])/2</f>
        <v>7.9499999999999993</v>
      </c>
      <c r="N2212">
        <v>581</v>
      </c>
      <c r="O2212">
        <v>790</v>
      </c>
      <c r="P2212">
        <f>(Table1[[#This Row],[Min Conductivity]]+Table1[[#This Row],[Max Conductivity]])/2</f>
        <v>685.5</v>
      </c>
      <c r="Q2212">
        <v>3.4</v>
      </c>
      <c r="R2212">
        <v>3.9</v>
      </c>
      <c r="S2212">
        <f>(Table1[[#This Row],[Min BOD]]+Table1[[#This Row],[Max BOD]])/2</f>
        <v>3.65</v>
      </c>
      <c r="T2212">
        <v>0.52</v>
      </c>
      <c r="U2212">
        <v>0.79</v>
      </c>
      <c r="V2212">
        <f>(Table1[[#This Row],[Min Nitrate N + Nitrite N]]+Table1[[#This Row],[Max Nitrate N + Nitrite N]])/2</f>
        <v>0.65500000000000003</v>
      </c>
      <c r="W2212">
        <v>41</v>
      </c>
      <c r="X2212">
        <v>136</v>
      </c>
      <c r="Y2212">
        <f>(Table1[[#This Row],[Min Fecal Coliform]]+Table1[[#This Row],[Max Fecal Coliform]])/2</f>
        <v>88.5</v>
      </c>
      <c r="Z2212">
        <v>221</v>
      </c>
      <c r="AA2212">
        <v>394</v>
      </c>
      <c r="AB2212">
        <f>(Table1[[#This Row],[Min Total Coliform]]+Table1[[#This Row],[Max Total Coliform]])/2</f>
        <v>307.5</v>
      </c>
      <c r="AC2212">
        <f>MIN(10, (Table1[[#This Row],[Avg BOD]]/4)*10)</f>
        <v>9.125</v>
      </c>
      <c r="AD2212">
        <f>MIN(10, (Table1[[#This Row],[Avg Fecal Coliform]]/600)*10)</f>
        <v>1.4749999999999999</v>
      </c>
      <c r="AE2212">
        <f>MIN(10, (Table1[[#This Row],[Avg Nitrate N + Nitrite N]]/10)*10)</f>
        <v>0.65500000000000003</v>
      </c>
      <c r="AF2212">
        <f>IF(OR(Table1[[#This Row],[Avg pH]]&lt;6.5,Table1[[#This Row],[Avg pH]]&gt;8.5),10,0)</f>
        <v>0</v>
      </c>
      <c r="AG2212">
        <f>MAX(0, 10-(2*Table1[[#This Row],[Avg Dissolved Oxygen]]))</f>
        <v>0</v>
      </c>
      <c r="AH2212">
        <f>(Table1[[#This Row],[Fecal Score]]*0.3) + (Table1[[#This Row],[BOD Score]]*0.25) + (Table1[[#This Row],[Nitrate Score]]*0.2) + (Table1[[#This Row],[pH Score]]*0.15) + (Table1[[#This Row],[Dissolved Oxygen Score]]*0.1)</f>
        <v>2.8547500000000001</v>
      </c>
      <c r="AI2212">
        <v>2021</v>
      </c>
    </row>
    <row r="2213" spans="1:35">
      <c r="A2213">
        <v>3690</v>
      </c>
      <c r="B2213" t="s">
        <v>609</v>
      </c>
      <c r="C2213" t="s">
        <v>35</v>
      </c>
      <c r="D2213" t="s">
        <v>113</v>
      </c>
      <c r="E2213">
        <v>25</v>
      </c>
      <c r="F2213">
        <v>26</v>
      </c>
      <c r="G2213">
        <f>(Table1[[#This Row],[Min Temperature]]+Table1[[#This Row],[Max Temperature]])/2</f>
        <v>25.5</v>
      </c>
      <c r="H2213">
        <v>6.9</v>
      </c>
      <c r="I2213">
        <v>7.3</v>
      </c>
      <c r="J2213">
        <f>(Table1[[#This Row],[Min Dissolved Oxygen]]+Table1[[#This Row],[Max Dissolved Oxygen]])/2</f>
        <v>7.1</v>
      </c>
      <c r="K2213">
        <v>7.7</v>
      </c>
      <c r="L2213">
        <v>8.3000000000000007</v>
      </c>
      <c r="M2213">
        <f>(Table1[[#This Row],[Min pH]]+Table1[[#This Row],[Max pH]])/2</f>
        <v>8</v>
      </c>
      <c r="N2213">
        <v>876</v>
      </c>
      <c r="O2213">
        <v>1008</v>
      </c>
      <c r="P2213">
        <f>(Table1[[#This Row],[Min Conductivity]]+Table1[[#This Row],[Max Conductivity]])/2</f>
        <v>942</v>
      </c>
      <c r="Q2213">
        <v>3.3</v>
      </c>
      <c r="R2213">
        <v>3.9</v>
      </c>
      <c r="S2213">
        <f>(Table1[[#This Row],[Min BOD]]+Table1[[#This Row],[Max BOD]])/2</f>
        <v>3.5999999999999996</v>
      </c>
      <c r="T2213">
        <v>1.02</v>
      </c>
      <c r="U2213">
        <v>1.1200000000000001</v>
      </c>
      <c r="V2213">
        <f>(Table1[[#This Row],[Min Nitrate N + Nitrite N]]+Table1[[#This Row],[Max Nitrate N + Nitrite N]])/2</f>
        <v>1.07</v>
      </c>
      <c r="W2213">
        <v>21</v>
      </c>
      <c r="X2213">
        <v>63</v>
      </c>
      <c r="Y2213">
        <f>(Table1[[#This Row],[Min Fecal Coliform]]+Table1[[#This Row],[Max Fecal Coliform]])/2</f>
        <v>42</v>
      </c>
      <c r="Z2213">
        <v>120</v>
      </c>
      <c r="AA2213">
        <v>185</v>
      </c>
      <c r="AB2213">
        <f>(Table1[[#This Row],[Min Total Coliform]]+Table1[[#This Row],[Max Total Coliform]])/2</f>
        <v>152.5</v>
      </c>
      <c r="AC2213">
        <f>MIN(10, (Table1[[#This Row],[Avg BOD]]/4)*10)</f>
        <v>9</v>
      </c>
      <c r="AD2213">
        <f>MIN(10, (Table1[[#This Row],[Avg Fecal Coliform]]/600)*10)</f>
        <v>0.70000000000000007</v>
      </c>
      <c r="AE2213">
        <f>MIN(10, (Table1[[#This Row],[Avg Nitrate N + Nitrite N]]/10)*10)</f>
        <v>1.07</v>
      </c>
      <c r="AF2213">
        <f>IF(OR(Table1[[#This Row],[Avg pH]]&lt;6.5,Table1[[#This Row],[Avg pH]]&gt;8.5),10,0)</f>
        <v>0</v>
      </c>
      <c r="AG2213">
        <f>MAX(0, 10-(2*Table1[[#This Row],[Avg Dissolved Oxygen]]))</f>
        <v>0</v>
      </c>
      <c r="AH2213">
        <f>(Table1[[#This Row],[Fecal Score]]*0.3) + (Table1[[#This Row],[BOD Score]]*0.25) + (Table1[[#This Row],[Nitrate Score]]*0.2) + (Table1[[#This Row],[pH Score]]*0.15) + (Table1[[#This Row],[Dissolved Oxygen Score]]*0.1)</f>
        <v>2.6739999999999999</v>
      </c>
      <c r="AI2213">
        <v>2021</v>
      </c>
    </row>
    <row r="2214" spans="1:35">
      <c r="A2214">
        <v>3640</v>
      </c>
      <c r="B2214" t="s">
        <v>444</v>
      </c>
      <c r="C2214" t="s">
        <v>35</v>
      </c>
      <c r="D2214" t="s">
        <v>113</v>
      </c>
      <c r="E2214">
        <v>25</v>
      </c>
      <c r="F2214">
        <v>25</v>
      </c>
      <c r="G2214">
        <f>(Table1[[#This Row],[Min Temperature]]+Table1[[#This Row],[Max Temperature]])/2</f>
        <v>25</v>
      </c>
      <c r="H2214">
        <v>0.3</v>
      </c>
      <c r="I2214">
        <v>7.1</v>
      </c>
      <c r="J2214">
        <f>(Table1[[#This Row],[Min Dissolved Oxygen]]+Table1[[#This Row],[Max Dissolved Oxygen]])/2</f>
        <v>3.6999999999999997</v>
      </c>
      <c r="K2214">
        <v>6.7</v>
      </c>
      <c r="L2214">
        <v>9.3000000000000007</v>
      </c>
      <c r="M2214">
        <f>(Table1[[#This Row],[Min pH]]+Table1[[#This Row],[Max pH]])/2</f>
        <v>8</v>
      </c>
      <c r="N2214">
        <v>192</v>
      </c>
      <c r="O2214">
        <v>450</v>
      </c>
      <c r="P2214">
        <f>(Table1[[#This Row],[Min Conductivity]]+Table1[[#This Row],[Max Conductivity]])/2</f>
        <v>321</v>
      </c>
      <c r="Q2214">
        <v>4</v>
      </c>
      <c r="R2214">
        <v>48</v>
      </c>
      <c r="S2214">
        <f>(Table1[[#This Row],[Min BOD]]+Table1[[#This Row],[Max BOD]])/2</f>
        <v>26</v>
      </c>
      <c r="T2214">
        <v>0.52</v>
      </c>
      <c r="U2214">
        <v>2.08</v>
      </c>
      <c r="V2214">
        <f>(Table1[[#This Row],[Min Nitrate N + Nitrite N]]+Table1[[#This Row],[Max Nitrate N + Nitrite N]])/2</f>
        <v>1.3</v>
      </c>
      <c r="W2214">
        <v>2700</v>
      </c>
      <c r="X2214">
        <v>94000</v>
      </c>
      <c r="Y2214">
        <f>(Table1[[#This Row],[Min Fecal Coliform]]+Table1[[#This Row],[Max Fecal Coliform]])/2</f>
        <v>48350</v>
      </c>
      <c r="Z2214">
        <v>24000</v>
      </c>
      <c r="AA2214">
        <v>540000</v>
      </c>
      <c r="AB2214">
        <f>(Table1[[#This Row],[Min Total Coliform]]+Table1[[#This Row],[Max Total Coliform]])/2</f>
        <v>282000</v>
      </c>
      <c r="AC2214">
        <f>MIN(10, (Table1[[#This Row],[Avg BOD]]/4)*10)</f>
        <v>10</v>
      </c>
      <c r="AD2214">
        <f>MIN(10, (Table1[[#This Row],[Avg Fecal Coliform]]/600)*10)</f>
        <v>10</v>
      </c>
      <c r="AE2214">
        <f>MIN(10, (Table1[[#This Row],[Avg Nitrate N + Nitrite N]]/10)*10)</f>
        <v>1.3</v>
      </c>
      <c r="AF2214">
        <f>IF(OR(Table1[[#This Row],[Avg pH]]&lt;6.5,Table1[[#This Row],[Avg pH]]&gt;8.5),10,0)</f>
        <v>0</v>
      </c>
      <c r="AG2214">
        <f>MAX(0, 10-(2*Table1[[#This Row],[Avg Dissolved Oxygen]]))</f>
        <v>2.6000000000000005</v>
      </c>
      <c r="AH2214">
        <f>(Table1[[#This Row],[Fecal Score]]*0.3) + (Table1[[#This Row],[BOD Score]]*0.25) + (Table1[[#This Row],[Nitrate Score]]*0.2) + (Table1[[#This Row],[pH Score]]*0.15) + (Table1[[#This Row],[Dissolved Oxygen Score]]*0.1)</f>
        <v>6.02</v>
      </c>
      <c r="AI2214">
        <v>2021</v>
      </c>
    </row>
    <row r="2215" spans="1:35">
      <c r="A2215">
        <v>3632</v>
      </c>
      <c r="B2215" t="s">
        <v>166</v>
      </c>
      <c r="C2215" t="s">
        <v>35</v>
      </c>
      <c r="D2215" t="s">
        <v>113</v>
      </c>
      <c r="E2215">
        <v>25</v>
      </c>
      <c r="F2215">
        <v>25</v>
      </c>
      <c r="G2215">
        <f>(Table1[[#This Row],[Min Temperature]]+Table1[[#This Row],[Max Temperature]])/2</f>
        <v>25</v>
      </c>
      <c r="H2215">
        <v>0.3</v>
      </c>
      <c r="I2215">
        <v>6.5</v>
      </c>
      <c r="J2215">
        <f>(Table1[[#This Row],[Min Dissolved Oxygen]]+Table1[[#This Row],[Max Dissolved Oxygen]])/2</f>
        <v>3.4</v>
      </c>
      <c r="K2215">
        <v>6.5</v>
      </c>
      <c r="L2215">
        <v>8.1</v>
      </c>
      <c r="M2215">
        <f>(Table1[[#This Row],[Min pH]]+Table1[[#This Row],[Max pH]])/2</f>
        <v>7.3</v>
      </c>
      <c r="N2215">
        <v>309</v>
      </c>
      <c r="O2215">
        <v>5860</v>
      </c>
      <c r="P2215">
        <f>(Table1[[#This Row],[Min Conductivity]]+Table1[[#This Row],[Max Conductivity]])/2</f>
        <v>3084.5</v>
      </c>
      <c r="Q2215">
        <v>3</v>
      </c>
      <c r="R2215">
        <v>124</v>
      </c>
      <c r="S2215">
        <f>(Table1[[#This Row],[Min BOD]]+Table1[[#This Row],[Max BOD]])/2</f>
        <v>63.5</v>
      </c>
      <c r="T2215">
        <v>0.8</v>
      </c>
      <c r="U2215">
        <v>9</v>
      </c>
      <c r="V2215">
        <f>(Table1[[#This Row],[Min Nitrate N + Nitrite N]]+Table1[[#This Row],[Max Nitrate N + Nitrite N]])/2</f>
        <v>4.9000000000000004</v>
      </c>
      <c r="W2215">
        <v>4600</v>
      </c>
      <c r="X2215">
        <v>94000</v>
      </c>
      <c r="Y2215">
        <f>(Table1[[#This Row],[Min Fecal Coliform]]+Table1[[#This Row],[Max Fecal Coliform]])/2</f>
        <v>49300</v>
      </c>
      <c r="Z2215">
        <v>24000</v>
      </c>
      <c r="AA2215">
        <v>540000</v>
      </c>
      <c r="AB2215">
        <f>(Table1[[#This Row],[Min Total Coliform]]+Table1[[#This Row],[Max Total Coliform]])/2</f>
        <v>282000</v>
      </c>
      <c r="AC2215">
        <f>MIN(10, (Table1[[#This Row],[Avg BOD]]/4)*10)</f>
        <v>10</v>
      </c>
      <c r="AD2215">
        <f>MIN(10, (Table1[[#This Row],[Avg Fecal Coliform]]/600)*10)</f>
        <v>10</v>
      </c>
      <c r="AE2215">
        <f>MIN(10, (Table1[[#This Row],[Avg Nitrate N + Nitrite N]]/10)*10)</f>
        <v>4.9000000000000004</v>
      </c>
      <c r="AF2215">
        <f>IF(OR(Table1[[#This Row],[Avg pH]]&lt;6.5,Table1[[#This Row],[Avg pH]]&gt;8.5),10,0)</f>
        <v>0</v>
      </c>
      <c r="AG2215">
        <f>MAX(0, 10-(2*Table1[[#This Row],[Avg Dissolved Oxygen]]))</f>
        <v>3.2</v>
      </c>
      <c r="AH2215">
        <f>(Table1[[#This Row],[Fecal Score]]*0.3) + (Table1[[#This Row],[BOD Score]]*0.25) + (Table1[[#This Row],[Nitrate Score]]*0.2) + (Table1[[#This Row],[pH Score]]*0.15) + (Table1[[#This Row],[Dissolved Oxygen Score]]*0.1)</f>
        <v>6.8000000000000007</v>
      </c>
      <c r="AI2215">
        <v>2021</v>
      </c>
    </row>
    <row r="2216" spans="1:35">
      <c r="A2216">
        <v>3603</v>
      </c>
      <c r="B2216" t="s">
        <v>158</v>
      </c>
      <c r="C2216" t="s">
        <v>35</v>
      </c>
      <c r="D2216" t="s">
        <v>113</v>
      </c>
      <c r="E2216">
        <v>24</v>
      </c>
      <c r="F2216">
        <v>25</v>
      </c>
      <c r="G2216">
        <f>(Table1[[#This Row],[Min Temperature]]+Table1[[#This Row],[Max Temperature]])/2</f>
        <v>24.5</v>
      </c>
      <c r="H2216">
        <v>1.9</v>
      </c>
      <c r="I2216">
        <v>6.2</v>
      </c>
      <c r="J2216">
        <f>(Table1[[#This Row],[Min Dissolved Oxygen]]+Table1[[#This Row],[Max Dissolved Oxygen]])/2</f>
        <v>4.05</v>
      </c>
      <c r="K2216">
        <v>6.5</v>
      </c>
      <c r="L2216">
        <v>7.2</v>
      </c>
      <c r="M2216">
        <f>(Table1[[#This Row],[Min pH]]+Table1[[#This Row],[Max pH]])/2</f>
        <v>6.85</v>
      </c>
      <c r="N2216">
        <v>667</v>
      </c>
      <c r="O2216">
        <v>1330</v>
      </c>
      <c r="P2216">
        <f>(Table1[[#This Row],[Min Conductivity]]+Table1[[#This Row],[Max Conductivity]])/2</f>
        <v>998.5</v>
      </c>
      <c r="Q2216">
        <v>2</v>
      </c>
      <c r="R2216">
        <v>81</v>
      </c>
      <c r="S2216">
        <f>(Table1[[#This Row],[Min BOD]]+Table1[[#This Row],[Max BOD]])/2</f>
        <v>41.5</v>
      </c>
      <c r="T2216">
        <v>0.8</v>
      </c>
      <c r="U2216">
        <v>12</v>
      </c>
      <c r="V2216">
        <f>(Table1[[#This Row],[Min Nitrate N + Nitrite N]]+Table1[[#This Row],[Max Nitrate N + Nitrite N]])/2</f>
        <v>6.4</v>
      </c>
      <c r="W2216">
        <v>2300</v>
      </c>
      <c r="X2216">
        <v>110000</v>
      </c>
      <c r="Y2216">
        <f>(Table1[[#This Row],[Min Fecal Coliform]]+Table1[[#This Row],[Max Fecal Coliform]])/2</f>
        <v>56150</v>
      </c>
      <c r="Z2216">
        <v>24000</v>
      </c>
      <c r="AA2216">
        <v>920000</v>
      </c>
      <c r="AB2216">
        <f>(Table1[[#This Row],[Min Total Coliform]]+Table1[[#This Row],[Max Total Coliform]])/2</f>
        <v>472000</v>
      </c>
      <c r="AC2216">
        <f>MIN(10, (Table1[[#This Row],[Avg BOD]]/4)*10)</f>
        <v>10</v>
      </c>
      <c r="AD2216">
        <f>MIN(10, (Table1[[#This Row],[Avg Fecal Coliform]]/600)*10)</f>
        <v>10</v>
      </c>
      <c r="AE2216">
        <f>MIN(10, (Table1[[#This Row],[Avg Nitrate N + Nitrite N]]/10)*10)</f>
        <v>6.4</v>
      </c>
      <c r="AF2216">
        <f>IF(OR(Table1[[#This Row],[Avg pH]]&lt;6.5,Table1[[#This Row],[Avg pH]]&gt;8.5),10,0)</f>
        <v>0</v>
      </c>
      <c r="AG2216">
        <f>MAX(0, 10-(2*Table1[[#This Row],[Avg Dissolved Oxygen]]))</f>
        <v>1.9000000000000004</v>
      </c>
      <c r="AH2216">
        <f>(Table1[[#This Row],[Fecal Score]]*0.3) + (Table1[[#This Row],[BOD Score]]*0.25) + (Table1[[#This Row],[Nitrate Score]]*0.2) + (Table1[[#This Row],[pH Score]]*0.15) + (Table1[[#This Row],[Dissolved Oxygen Score]]*0.1)</f>
        <v>6.9700000000000006</v>
      </c>
      <c r="AI2216">
        <v>2021</v>
      </c>
    </row>
    <row r="2217" spans="1:35">
      <c r="A2217">
        <v>3691</v>
      </c>
      <c r="B2217" t="s">
        <v>610</v>
      </c>
      <c r="C2217" t="s">
        <v>35</v>
      </c>
      <c r="D2217" t="s">
        <v>113</v>
      </c>
      <c r="E2217">
        <v>25</v>
      </c>
      <c r="F2217">
        <v>32</v>
      </c>
      <c r="G2217">
        <f>(Table1[[#This Row],[Min Temperature]]+Table1[[#This Row],[Max Temperature]])/2</f>
        <v>28.5</v>
      </c>
      <c r="H2217">
        <v>6.2</v>
      </c>
      <c r="I2217">
        <v>7.7</v>
      </c>
      <c r="J2217">
        <f>(Table1[[#This Row],[Min Dissolved Oxygen]]+Table1[[#This Row],[Max Dissolved Oxygen]])/2</f>
        <v>6.95</v>
      </c>
      <c r="K2217">
        <v>7.2</v>
      </c>
      <c r="L2217">
        <v>8.3000000000000007</v>
      </c>
      <c r="M2217">
        <f>(Table1[[#This Row],[Min pH]]+Table1[[#This Row],[Max pH]])/2</f>
        <v>7.75</v>
      </c>
      <c r="N2217">
        <v>92</v>
      </c>
      <c r="O2217">
        <v>290</v>
      </c>
      <c r="P2217">
        <f>(Table1[[#This Row],[Min Conductivity]]+Table1[[#This Row],[Max Conductivity]])/2</f>
        <v>191</v>
      </c>
      <c r="Q2217">
        <v>2</v>
      </c>
      <c r="R2217">
        <v>2.2000000000000002</v>
      </c>
      <c r="S2217">
        <f>(Table1[[#This Row],[Min BOD]]+Table1[[#This Row],[Max BOD]])/2</f>
        <v>2.1</v>
      </c>
      <c r="T2217">
        <v>0.3</v>
      </c>
      <c r="U2217">
        <v>0.5</v>
      </c>
      <c r="V2217">
        <f>(Table1[[#This Row],[Min Nitrate N + Nitrite N]]+Table1[[#This Row],[Max Nitrate N + Nitrite N]])/2</f>
        <v>0.4</v>
      </c>
      <c r="W2217">
        <v>1010.2165492957701</v>
      </c>
      <c r="X2217">
        <v>9370632.2394366208</v>
      </c>
      <c r="Y2217">
        <f>(Table1[[#This Row],[Min Fecal Coliform]]+Table1[[#This Row],[Max Fecal Coliform]])/2</f>
        <v>4685821.2279929584</v>
      </c>
      <c r="Z2217">
        <v>30837.3908450704</v>
      </c>
      <c r="AA2217">
        <v>27354974.920774601</v>
      </c>
      <c r="AB2217">
        <f>(Table1[[#This Row],[Min Total Coliform]]+Table1[[#This Row],[Max Total Coliform]])/2</f>
        <v>13692906.155809836</v>
      </c>
      <c r="AC2217">
        <f>MIN(10, (Table1[[#This Row],[Avg BOD]]/4)*10)</f>
        <v>5.25</v>
      </c>
      <c r="AD2217">
        <f>MIN(10, (Table1[[#This Row],[Avg Fecal Coliform]]/600)*10)</f>
        <v>10</v>
      </c>
      <c r="AE2217">
        <f>MIN(10, (Table1[[#This Row],[Avg Nitrate N + Nitrite N]]/10)*10)</f>
        <v>0.4</v>
      </c>
      <c r="AF2217">
        <f>IF(OR(Table1[[#This Row],[Avg pH]]&lt;6.5,Table1[[#This Row],[Avg pH]]&gt;8.5),10,0)</f>
        <v>0</v>
      </c>
      <c r="AG2217">
        <f>MAX(0, 10-(2*Table1[[#This Row],[Avg Dissolved Oxygen]]))</f>
        <v>0</v>
      </c>
      <c r="AH2217">
        <f>(Table1[[#This Row],[Fecal Score]]*0.3) + (Table1[[#This Row],[BOD Score]]*0.25) + (Table1[[#This Row],[Nitrate Score]]*0.2) + (Table1[[#This Row],[pH Score]]*0.15) + (Table1[[#This Row],[Dissolved Oxygen Score]]*0.1)</f>
        <v>4.3925000000000001</v>
      </c>
      <c r="AI2217">
        <v>2021</v>
      </c>
    </row>
    <row r="2218" spans="1:35">
      <c r="A2218">
        <v>3630</v>
      </c>
      <c r="B2218" t="s">
        <v>165</v>
      </c>
      <c r="C2218" t="s">
        <v>35</v>
      </c>
      <c r="D2218" t="s">
        <v>113</v>
      </c>
      <c r="E2218">
        <v>25</v>
      </c>
      <c r="F2218">
        <v>25</v>
      </c>
      <c r="G2218">
        <f>(Table1[[#This Row],[Min Temperature]]+Table1[[#This Row],[Max Temperature]])/2</f>
        <v>25</v>
      </c>
      <c r="H2218">
        <v>4</v>
      </c>
      <c r="I2218">
        <v>6.9</v>
      </c>
      <c r="J2218">
        <f>(Table1[[#This Row],[Min Dissolved Oxygen]]+Table1[[#This Row],[Max Dissolved Oxygen]])/2</f>
        <v>5.45</v>
      </c>
      <c r="K2218">
        <v>6.5</v>
      </c>
      <c r="L2218">
        <v>8.5</v>
      </c>
      <c r="M2218">
        <f>(Table1[[#This Row],[Min pH]]+Table1[[#This Row],[Max pH]])/2</f>
        <v>7.5</v>
      </c>
      <c r="N2218">
        <v>512</v>
      </c>
      <c r="O2218">
        <v>1120</v>
      </c>
      <c r="P2218">
        <f>(Table1[[#This Row],[Min Conductivity]]+Table1[[#This Row],[Max Conductivity]])/2</f>
        <v>816</v>
      </c>
      <c r="Q2218">
        <v>4</v>
      </c>
      <c r="R2218">
        <v>14</v>
      </c>
      <c r="S2218">
        <f>(Table1[[#This Row],[Min BOD]]+Table1[[#This Row],[Max BOD]])/2</f>
        <v>9</v>
      </c>
      <c r="T2218">
        <v>1.2</v>
      </c>
      <c r="U2218">
        <v>3.7</v>
      </c>
      <c r="V2218">
        <f>(Table1[[#This Row],[Min Nitrate N + Nitrite N]]+Table1[[#This Row],[Max Nitrate N + Nitrite N]])/2</f>
        <v>2.4500000000000002</v>
      </c>
      <c r="W2218">
        <v>140</v>
      </c>
      <c r="X2218">
        <v>94000</v>
      </c>
      <c r="Y2218">
        <f>(Table1[[#This Row],[Min Fecal Coliform]]+Table1[[#This Row],[Max Fecal Coliform]])/2</f>
        <v>47070</v>
      </c>
      <c r="Z2218">
        <v>24000</v>
      </c>
      <c r="AA2218">
        <v>1600000</v>
      </c>
      <c r="AB2218">
        <f>(Table1[[#This Row],[Min Total Coliform]]+Table1[[#This Row],[Max Total Coliform]])/2</f>
        <v>812000</v>
      </c>
      <c r="AC2218">
        <f>MIN(10, (Table1[[#This Row],[Avg BOD]]/4)*10)</f>
        <v>10</v>
      </c>
      <c r="AD2218">
        <f>MIN(10, (Table1[[#This Row],[Avg Fecal Coliform]]/600)*10)</f>
        <v>10</v>
      </c>
      <c r="AE2218">
        <f>MIN(10, (Table1[[#This Row],[Avg Nitrate N + Nitrite N]]/10)*10)</f>
        <v>2.4500000000000002</v>
      </c>
      <c r="AF2218">
        <f>IF(OR(Table1[[#This Row],[Avg pH]]&lt;6.5,Table1[[#This Row],[Avg pH]]&gt;8.5),10,0)</f>
        <v>0</v>
      </c>
      <c r="AG2218">
        <f>MAX(0, 10-(2*Table1[[#This Row],[Avg Dissolved Oxygen]]))</f>
        <v>0</v>
      </c>
      <c r="AH2218">
        <f>(Table1[[#This Row],[Fecal Score]]*0.3) + (Table1[[#This Row],[BOD Score]]*0.25) + (Table1[[#This Row],[Nitrate Score]]*0.2) + (Table1[[#This Row],[pH Score]]*0.15) + (Table1[[#This Row],[Dissolved Oxygen Score]]*0.1)</f>
        <v>5.99</v>
      </c>
      <c r="AI2218">
        <v>2021</v>
      </c>
    </row>
    <row r="2219" spans="1:35">
      <c r="A2219">
        <v>3605</v>
      </c>
      <c r="B2219" t="s">
        <v>160</v>
      </c>
      <c r="C2219" t="s">
        <v>35</v>
      </c>
      <c r="D2219" t="s">
        <v>113</v>
      </c>
      <c r="E2219">
        <v>25</v>
      </c>
      <c r="F2219">
        <v>25</v>
      </c>
      <c r="G2219">
        <f>(Table1[[#This Row],[Min Temperature]]+Table1[[#This Row],[Max Temperature]])/2</f>
        <v>25</v>
      </c>
      <c r="H2219">
        <v>3.1</v>
      </c>
      <c r="I2219">
        <v>5.6</v>
      </c>
      <c r="J2219">
        <f>(Table1[[#This Row],[Min Dissolved Oxygen]]+Table1[[#This Row],[Max Dissolved Oxygen]])/2</f>
        <v>4.3499999999999996</v>
      </c>
      <c r="K2219">
        <v>6.6</v>
      </c>
      <c r="L2219">
        <v>7.6</v>
      </c>
      <c r="M2219">
        <f>(Table1[[#This Row],[Min pH]]+Table1[[#This Row],[Max pH]])/2</f>
        <v>7.1</v>
      </c>
      <c r="N2219">
        <v>887</v>
      </c>
      <c r="O2219">
        <v>1791</v>
      </c>
      <c r="P2219">
        <f>(Table1[[#This Row],[Min Conductivity]]+Table1[[#This Row],[Max Conductivity]])/2</f>
        <v>1339</v>
      </c>
      <c r="Q2219">
        <v>5</v>
      </c>
      <c r="R2219">
        <v>14</v>
      </c>
      <c r="S2219">
        <f>(Table1[[#This Row],[Min BOD]]+Table1[[#This Row],[Max BOD]])/2</f>
        <v>9.5</v>
      </c>
      <c r="T2219">
        <v>0.7</v>
      </c>
      <c r="U2219">
        <v>8.1199999999999992</v>
      </c>
      <c r="V2219">
        <f>(Table1[[#This Row],[Min Nitrate N + Nitrite N]]+Table1[[#This Row],[Max Nitrate N + Nitrite N]])/2</f>
        <v>4.4099999999999993</v>
      </c>
      <c r="W2219">
        <v>3300</v>
      </c>
      <c r="X2219">
        <v>170000</v>
      </c>
      <c r="Y2219">
        <f>(Table1[[#This Row],[Min Fecal Coliform]]+Table1[[#This Row],[Max Fecal Coliform]])/2</f>
        <v>86650</v>
      </c>
      <c r="Z2219">
        <v>24000</v>
      </c>
      <c r="AA2219">
        <v>920000</v>
      </c>
      <c r="AB2219">
        <f>(Table1[[#This Row],[Min Total Coliform]]+Table1[[#This Row],[Max Total Coliform]])/2</f>
        <v>472000</v>
      </c>
      <c r="AC2219">
        <f>MIN(10, (Table1[[#This Row],[Avg BOD]]/4)*10)</f>
        <v>10</v>
      </c>
      <c r="AD2219">
        <f>MIN(10, (Table1[[#This Row],[Avg Fecal Coliform]]/600)*10)</f>
        <v>10</v>
      </c>
      <c r="AE2219">
        <f>MIN(10, (Table1[[#This Row],[Avg Nitrate N + Nitrite N]]/10)*10)</f>
        <v>4.4099999999999993</v>
      </c>
      <c r="AF2219">
        <f>IF(OR(Table1[[#This Row],[Avg pH]]&lt;6.5,Table1[[#This Row],[Avg pH]]&gt;8.5),10,0)</f>
        <v>0</v>
      </c>
      <c r="AG2219">
        <f>MAX(0, 10-(2*Table1[[#This Row],[Avg Dissolved Oxygen]]))</f>
        <v>1.3000000000000007</v>
      </c>
      <c r="AH2219">
        <f>(Table1[[#This Row],[Fecal Score]]*0.3) + (Table1[[#This Row],[BOD Score]]*0.25) + (Table1[[#This Row],[Nitrate Score]]*0.2) + (Table1[[#This Row],[pH Score]]*0.15) + (Table1[[#This Row],[Dissolved Oxygen Score]]*0.1)</f>
        <v>6.5119999999999996</v>
      </c>
      <c r="AI2219">
        <v>2021</v>
      </c>
    </row>
    <row r="2220" spans="1:35">
      <c r="A2220">
        <v>1579</v>
      </c>
      <c r="B2220" t="s">
        <v>214</v>
      </c>
      <c r="C2220" t="s">
        <v>1</v>
      </c>
      <c r="D2220" t="s">
        <v>206</v>
      </c>
      <c r="E2220">
        <v>29</v>
      </c>
      <c r="F2220">
        <v>30</v>
      </c>
      <c r="G2220">
        <f>(Table1[[#This Row],[Min Temperature]]+Table1[[#This Row],[Max Temperature]])/2</f>
        <v>29.5</v>
      </c>
      <c r="H2220">
        <v>5.4</v>
      </c>
      <c r="I2220">
        <v>7.8</v>
      </c>
      <c r="J2220">
        <f>(Table1[[#This Row],[Min Dissolved Oxygen]]+Table1[[#This Row],[Max Dissolved Oxygen]])/2</f>
        <v>6.6</v>
      </c>
      <c r="K2220">
        <v>6.9</v>
      </c>
      <c r="L2220">
        <v>7.5</v>
      </c>
      <c r="M2220">
        <f>(Table1[[#This Row],[Min pH]]+Table1[[#This Row],[Max pH]])/2</f>
        <v>7.2</v>
      </c>
      <c r="N2220">
        <v>148</v>
      </c>
      <c r="O2220">
        <v>1168</v>
      </c>
      <c r="P2220">
        <f>(Table1[[#This Row],[Min Conductivity]]+Table1[[#This Row],[Max Conductivity]])/2</f>
        <v>658</v>
      </c>
      <c r="Q2220">
        <v>1</v>
      </c>
      <c r="R2220">
        <v>4</v>
      </c>
      <c r="S2220">
        <f>(Table1[[#This Row],[Min BOD]]+Table1[[#This Row],[Max BOD]])/2</f>
        <v>2.5</v>
      </c>
      <c r="T2220">
        <v>0.3</v>
      </c>
      <c r="U2220">
        <v>0.8</v>
      </c>
      <c r="V2220">
        <f>(Table1[[#This Row],[Min Nitrate N + Nitrite N]]+Table1[[#This Row],[Max Nitrate N + Nitrite N]])/2</f>
        <v>0.55000000000000004</v>
      </c>
      <c r="W2220">
        <v>2</v>
      </c>
      <c r="X2220">
        <v>1400</v>
      </c>
      <c r="Y2220">
        <f>(Table1[[#This Row],[Min Fecal Coliform]]+Table1[[#This Row],[Max Fecal Coliform]])/2</f>
        <v>701</v>
      </c>
      <c r="Z2220">
        <v>2</v>
      </c>
      <c r="AA2220">
        <v>2200</v>
      </c>
      <c r="AB2220">
        <f>(Table1[[#This Row],[Min Total Coliform]]+Table1[[#This Row],[Max Total Coliform]])/2</f>
        <v>1101</v>
      </c>
      <c r="AC2220">
        <f>MIN(10, (Table1[[#This Row],[Avg BOD]]/4)*10)</f>
        <v>6.25</v>
      </c>
      <c r="AD2220">
        <f>MIN(10, (Table1[[#This Row],[Avg Fecal Coliform]]/600)*10)</f>
        <v>10</v>
      </c>
      <c r="AE2220">
        <f>MIN(10, (Table1[[#This Row],[Avg Nitrate N + Nitrite N]]/10)*10)</f>
        <v>0.55000000000000004</v>
      </c>
      <c r="AF2220">
        <f>IF(OR(Table1[[#This Row],[Avg pH]]&lt;6.5,Table1[[#This Row],[Avg pH]]&gt;8.5),10,0)</f>
        <v>0</v>
      </c>
      <c r="AG2220">
        <f>MAX(0, 10-(2*Table1[[#This Row],[Avg Dissolved Oxygen]]))</f>
        <v>0</v>
      </c>
      <c r="AH2220">
        <f>(Table1[[#This Row],[Fecal Score]]*0.3) + (Table1[[#This Row],[BOD Score]]*0.25) + (Table1[[#This Row],[Nitrate Score]]*0.2) + (Table1[[#This Row],[pH Score]]*0.15) + (Table1[[#This Row],[Dissolved Oxygen Score]]*0.1)</f>
        <v>4.6725000000000003</v>
      </c>
      <c r="AI2220">
        <v>2021</v>
      </c>
    </row>
    <row r="2221" spans="1:35">
      <c r="A2221">
        <v>1441</v>
      </c>
      <c r="B2221" t="s">
        <v>208</v>
      </c>
      <c r="C2221" t="s">
        <v>1</v>
      </c>
      <c r="D2221" t="s">
        <v>206</v>
      </c>
      <c r="E2221">
        <v>22</v>
      </c>
      <c r="F2221">
        <v>24</v>
      </c>
      <c r="G2221">
        <f>(Table1[[#This Row],[Min Temperature]]+Table1[[#This Row],[Max Temperature]])/2</f>
        <v>23</v>
      </c>
      <c r="H2221">
        <v>5.0999999999999996</v>
      </c>
      <c r="I2221">
        <v>6.1</v>
      </c>
      <c r="J2221">
        <f>(Table1[[#This Row],[Min Dissolved Oxygen]]+Table1[[#This Row],[Max Dissolved Oxygen]])/2</f>
        <v>5.6</v>
      </c>
      <c r="K2221">
        <v>6.3</v>
      </c>
      <c r="L2221">
        <v>7.4</v>
      </c>
      <c r="M2221">
        <f>(Table1[[#This Row],[Min pH]]+Table1[[#This Row],[Max pH]])/2</f>
        <v>6.85</v>
      </c>
      <c r="N2221">
        <v>15000</v>
      </c>
      <c r="O2221">
        <v>18410</v>
      </c>
      <c r="P2221">
        <f>(Table1[[#This Row],[Min Conductivity]]+Table1[[#This Row],[Max Conductivity]])/2</f>
        <v>16705</v>
      </c>
      <c r="Q2221">
        <v>1</v>
      </c>
      <c r="R2221">
        <v>3.5</v>
      </c>
      <c r="S2221">
        <f>(Table1[[#This Row],[Min BOD]]+Table1[[#This Row],[Max BOD]])/2</f>
        <v>2.25</v>
      </c>
      <c r="T2221">
        <v>0.3</v>
      </c>
      <c r="U2221">
        <v>2.7</v>
      </c>
      <c r="V2221">
        <f>(Table1[[#This Row],[Min Nitrate N + Nitrite N]]+Table1[[#This Row],[Max Nitrate N + Nitrite N]])/2</f>
        <v>1.5</v>
      </c>
      <c r="W2221">
        <v>100</v>
      </c>
      <c r="X2221">
        <v>150</v>
      </c>
      <c r="Y2221">
        <f>(Table1[[#This Row],[Min Fecal Coliform]]+Table1[[#This Row],[Max Fecal Coliform]])/2</f>
        <v>125</v>
      </c>
      <c r="Z2221">
        <v>350</v>
      </c>
      <c r="AA2221">
        <v>610</v>
      </c>
      <c r="AB2221">
        <f>(Table1[[#This Row],[Min Total Coliform]]+Table1[[#This Row],[Max Total Coliform]])/2</f>
        <v>480</v>
      </c>
      <c r="AC2221">
        <f>MIN(10, (Table1[[#This Row],[Avg BOD]]/4)*10)</f>
        <v>5.625</v>
      </c>
      <c r="AD2221">
        <f>MIN(10, (Table1[[#This Row],[Avg Fecal Coliform]]/600)*10)</f>
        <v>2.0833333333333335</v>
      </c>
      <c r="AE2221">
        <f>MIN(10, (Table1[[#This Row],[Avg Nitrate N + Nitrite N]]/10)*10)</f>
        <v>1.5</v>
      </c>
      <c r="AF2221">
        <f>IF(OR(Table1[[#This Row],[Avg pH]]&lt;6.5,Table1[[#This Row],[Avg pH]]&gt;8.5),10,0)</f>
        <v>0</v>
      </c>
      <c r="AG2221">
        <f>MAX(0, 10-(2*Table1[[#This Row],[Avg Dissolved Oxygen]]))</f>
        <v>0</v>
      </c>
      <c r="AH2221">
        <f>(Table1[[#This Row],[Fecal Score]]*0.3) + (Table1[[#This Row],[BOD Score]]*0.25) + (Table1[[#This Row],[Nitrate Score]]*0.2) + (Table1[[#This Row],[pH Score]]*0.15) + (Table1[[#This Row],[Dissolved Oxygen Score]]*0.1)</f>
        <v>2.3312499999999998</v>
      </c>
      <c r="AI2221">
        <v>2021</v>
      </c>
    </row>
    <row r="2222" spans="1:35">
      <c r="A2222">
        <v>1578</v>
      </c>
      <c r="B2222" t="s">
        <v>213</v>
      </c>
      <c r="C2222" t="s">
        <v>1</v>
      </c>
      <c r="D2222" t="s">
        <v>206</v>
      </c>
      <c r="E2222">
        <v>29</v>
      </c>
      <c r="F2222">
        <v>30</v>
      </c>
      <c r="G2222">
        <f>(Table1[[#This Row],[Min Temperature]]+Table1[[#This Row],[Max Temperature]])/2</f>
        <v>29.5</v>
      </c>
      <c r="H2222">
        <v>3.1</v>
      </c>
      <c r="I2222">
        <v>5.6</v>
      </c>
      <c r="J2222">
        <f>(Table1[[#This Row],[Min Dissolved Oxygen]]+Table1[[#This Row],[Max Dissolved Oxygen]])/2</f>
        <v>4.3499999999999996</v>
      </c>
      <c r="K2222">
        <v>6.9</v>
      </c>
      <c r="L2222">
        <v>8</v>
      </c>
      <c r="M2222">
        <f>(Table1[[#This Row],[Min pH]]+Table1[[#This Row],[Max pH]])/2</f>
        <v>7.45</v>
      </c>
      <c r="N2222">
        <v>1285</v>
      </c>
      <c r="O2222">
        <v>7651</v>
      </c>
      <c r="P2222">
        <f>(Table1[[#This Row],[Min Conductivity]]+Table1[[#This Row],[Max Conductivity]])/2</f>
        <v>4468</v>
      </c>
      <c r="Q2222">
        <v>1.4</v>
      </c>
      <c r="R2222">
        <v>5.9</v>
      </c>
      <c r="S2222">
        <f>(Table1[[#This Row],[Min BOD]]+Table1[[#This Row],[Max BOD]])/2</f>
        <v>3.6500000000000004</v>
      </c>
      <c r="T2222">
        <v>0.3</v>
      </c>
      <c r="U2222">
        <v>0.3</v>
      </c>
      <c r="V2222">
        <f>(Table1[[#This Row],[Min Nitrate N + Nitrite N]]+Table1[[#This Row],[Max Nitrate N + Nitrite N]])/2</f>
        <v>0.3</v>
      </c>
      <c r="W2222">
        <v>200</v>
      </c>
      <c r="X2222">
        <v>1700</v>
      </c>
      <c r="Y2222">
        <f>(Table1[[#This Row],[Min Fecal Coliform]]+Table1[[#This Row],[Max Fecal Coliform]])/2</f>
        <v>950</v>
      </c>
      <c r="Z2222">
        <v>400</v>
      </c>
      <c r="AA2222">
        <v>3500</v>
      </c>
      <c r="AB2222">
        <f>(Table1[[#This Row],[Min Total Coliform]]+Table1[[#This Row],[Max Total Coliform]])/2</f>
        <v>1950</v>
      </c>
      <c r="AC2222">
        <f>MIN(10, (Table1[[#This Row],[Avg BOD]]/4)*10)</f>
        <v>9.125</v>
      </c>
      <c r="AD2222">
        <f>MIN(10, (Table1[[#This Row],[Avg Fecal Coliform]]/600)*10)</f>
        <v>10</v>
      </c>
      <c r="AE2222">
        <f>MIN(10, (Table1[[#This Row],[Avg Nitrate N + Nitrite N]]/10)*10)</f>
        <v>0.3</v>
      </c>
      <c r="AF2222">
        <f>IF(OR(Table1[[#This Row],[Avg pH]]&lt;6.5,Table1[[#This Row],[Avg pH]]&gt;8.5),10,0)</f>
        <v>0</v>
      </c>
      <c r="AG2222">
        <f>MAX(0, 10-(2*Table1[[#This Row],[Avg Dissolved Oxygen]]))</f>
        <v>1.3000000000000007</v>
      </c>
      <c r="AH2222">
        <f>(Table1[[#This Row],[Fecal Score]]*0.3) + (Table1[[#This Row],[BOD Score]]*0.25) + (Table1[[#This Row],[Nitrate Score]]*0.2) + (Table1[[#This Row],[pH Score]]*0.15) + (Table1[[#This Row],[Dissolved Oxygen Score]]*0.1)</f>
        <v>5.4712499999999995</v>
      </c>
      <c r="AI2222">
        <v>2021</v>
      </c>
    </row>
    <row r="2223" spans="1:35">
      <c r="A2223">
        <v>1577</v>
      </c>
      <c r="B2223" t="s">
        <v>212</v>
      </c>
      <c r="C2223" t="s">
        <v>1</v>
      </c>
      <c r="D2223" t="s">
        <v>206</v>
      </c>
      <c r="E2223">
        <v>26</v>
      </c>
      <c r="F2223">
        <v>31</v>
      </c>
      <c r="G2223">
        <f>(Table1[[#This Row],[Min Temperature]]+Table1[[#This Row],[Max Temperature]])/2</f>
        <v>28.5</v>
      </c>
      <c r="H2223">
        <v>5.7</v>
      </c>
      <c r="I2223">
        <v>8</v>
      </c>
      <c r="J2223">
        <f>(Table1[[#This Row],[Min Dissolved Oxygen]]+Table1[[#This Row],[Max Dissolved Oxygen]])/2</f>
        <v>6.85</v>
      </c>
      <c r="K2223">
        <v>6.5</v>
      </c>
      <c r="L2223">
        <v>8.6999999999999993</v>
      </c>
      <c r="M2223">
        <f>(Table1[[#This Row],[Min pH]]+Table1[[#This Row],[Max pH]])/2</f>
        <v>7.6</v>
      </c>
      <c r="N2223">
        <v>100</v>
      </c>
      <c r="O2223">
        <v>33520</v>
      </c>
      <c r="P2223">
        <f>(Table1[[#This Row],[Min Conductivity]]+Table1[[#This Row],[Max Conductivity]])/2</f>
        <v>16810</v>
      </c>
      <c r="Q2223">
        <v>1</v>
      </c>
      <c r="R2223">
        <v>2.4</v>
      </c>
      <c r="S2223">
        <f>(Table1[[#This Row],[Min BOD]]+Table1[[#This Row],[Max BOD]])/2</f>
        <v>1.7</v>
      </c>
      <c r="T2223">
        <v>0.3</v>
      </c>
      <c r="U2223">
        <v>2.4</v>
      </c>
      <c r="V2223">
        <f>(Table1[[#This Row],[Min Nitrate N + Nitrite N]]+Table1[[#This Row],[Max Nitrate N + Nitrite N]])/2</f>
        <v>1.3499999999999999</v>
      </c>
      <c r="W2223">
        <v>100</v>
      </c>
      <c r="X2223">
        <v>2000</v>
      </c>
      <c r="Y2223">
        <f>(Table1[[#This Row],[Min Fecal Coliform]]+Table1[[#This Row],[Max Fecal Coliform]])/2</f>
        <v>1050</v>
      </c>
      <c r="Z2223">
        <v>630</v>
      </c>
      <c r="AA2223">
        <v>6300</v>
      </c>
      <c r="AB2223">
        <f>(Table1[[#This Row],[Min Total Coliform]]+Table1[[#This Row],[Max Total Coliform]])/2</f>
        <v>3465</v>
      </c>
      <c r="AC2223">
        <f>MIN(10, (Table1[[#This Row],[Avg BOD]]/4)*10)</f>
        <v>4.25</v>
      </c>
      <c r="AD2223">
        <f>MIN(10, (Table1[[#This Row],[Avg Fecal Coliform]]/600)*10)</f>
        <v>10</v>
      </c>
      <c r="AE2223">
        <f>MIN(10, (Table1[[#This Row],[Avg Nitrate N + Nitrite N]]/10)*10)</f>
        <v>1.3499999999999999</v>
      </c>
      <c r="AF2223">
        <f>IF(OR(Table1[[#This Row],[Avg pH]]&lt;6.5,Table1[[#This Row],[Avg pH]]&gt;8.5),10,0)</f>
        <v>0</v>
      </c>
      <c r="AG2223">
        <f>MAX(0, 10-(2*Table1[[#This Row],[Avg Dissolved Oxygen]]))</f>
        <v>0</v>
      </c>
      <c r="AH2223">
        <f>(Table1[[#This Row],[Fecal Score]]*0.3) + (Table1[[#This Row],[BOD Score]]*0.25) + (Table1[[#This Row],[Nitrate Score]]*0.2) + (Table1[[#This Row],[pH Score]]*0.15) + (Table1[[#This Row],[Dissolved Oxygen Score]]*0.1)</f>
        <v>4.3324999999999996</v>
      </c>
      <c r="AI2223">
        <v>2021</v>
      </c>
    </row>
    <row r="2224" spans="1:35">
      <c r="A2224">
        <v>2312</v>
      </c>
      <c r="B2224" t="s">
        <v>627</v>
      </c>
      <c r="C2224" t="s">
        <v>1</v>
      </c>
      <c r="D2224" t="s">
        <v>206</v>
      </c>
      <c r="E2224">
        <v>28</v>
      </c>
      <c r="F2224">
        <v>29</v>
      </c>
      <c r="G2224">
        <f>(Table1[[#This Row],[Min Temperature]]+Table1[[#This Row],[Max Temperature]])/2</f>
        <v>28.5</v>
      </c>
      <c r="H2224">
        <v>6.1</v>
      </c>
      <c r="I2224">
        <v>7.9</v>
      </c>
      <c r="J2224">
        <f>(Table1[[#This Row],[Min Dissolved Oxygen]]+Table1[[#This Row],[Max Dissolved Oxygen]])/2</f>
        <v>7</v>
      </c>
      <c r="K2224">
        <v>6.6</v>
      </c>
      <c r="L2224">
        <v>7.4</v>
      </c>
      <c r="M2224">
        <f>(Table1[[#This Row],[Min pH]]+Table1[[#This Row],[Max pH]])/2</f>
        <v>7</v>
      </c>
      <c r="N2224">
        <v>131</v>
      </c>
      <c r="O2224">
        <v>1314</v>
      </c>
      <c r="P2224">
        <f>(Table1[[#This Row],[Min Conductivity]]+Table1[[#This Row],[Max Conductivity]])/2</f>
        <v>722.5</v>
      </c>
      <c r="Q2224">
        <v>1</v>
      </c>
      <c r="R2224">
        <v>3.8</v>
      </c>
      <c r="S2224">
        <f>(Table1[[#This Row],[Min BOD]]+Table1[[#This Row],[Max BOD]])/2</f>
        <v>2.4</v>
      </c>
      <c r="T2224">
        <v>0.3</v>
      </c>
      <c r="U2224">
        <v>0.3</v>
      </c>
      <c r="V2224">
        <f>(Table1[[#This Row],[Min Nitrate N + Nitrite N]]+Table1[[#This Row],[Max Nitrate N + Nitrite N]])/2</f>
        <v>0.3</v>
      </c>
      <c r="W2224">
        <v>2</v>
      </c>
      <c r="X2224">
        <v>1400</v>
      </c>
      <c r="Y2224">
        <f>(Table1[[#This Row],[Min Fecal Coliform]]+Table1[[#This Row],[Max Fecal Coliform]])/2</f>
        <v>701</v>
      </c>
      <c r="Z2224">
        <v>2</v>
      </c>
      <c r="AA2224">
        <v>4100</v>
      </c>
      <c r="AB2224">
        <f>(Table1[[#This Row],[Min Total Coliform]]+Table1[[#This Row],[Max Total Coliform]])/2</f>
        <v>2051</v>
      </c>
      <c r="AC2224">
        <f>MIN(10, (Table1[[#This Row],[Avg BOD]]/4)*10)</f>
        <v>6</v>
      </c>
      <c r="AD2224">
        <f>MIN(10, (Table1[[#This Row],[Avg Fecal Coliform]]/600)*10)</f>
        <v>10</v>
      </c>
      <c r="AE2224">
        <f>MIN(10, (Table1[[#This Row],[Avg Nitrate N + Nitrite N]]/10)*10)</f>
        <v>0.3</v>
      </c>
      <c r="AF2224">
        <f>IF(OR(Table1[[#This Row],[Avg pH]]&lt;6.5,Table1[[#This Row],[Avg pH]]&gt;8.5),10,0)</f>
        <v>0</v>
      </c>
      <c r="AG2224">
        <f>MAX(0, 10-(2*Table1[[#This Row],[Avg Dissolved Oxygen]]))</f>
        <v>0</v>
      </c>
      <c r="AH2224">
        <f>(Table1[[#This Row],[Fecal Score]]*0.3) + (Table1[[#This Row],[BOD Score]]*0.25) + (Table1[[#This Row],[Nitrate Score]]*0.2) + (Table1[[#This Row],[pH Score]]*0.15) + (Table1[[#This Row],[Dissolved Oxygen Score]]*0.1)</f>
        <v>4.5599999999999996</v>
      </c>
      <c r="AI2224">
        <v>2021</v>
      </c>
    </row>
    <row r="2225" spans="1:35">
      <c r="A2225">
        <v>1383</v>
      </c>
      <c r="B2225" t="s">
        <v>205</v>
      </c>
      <c r="C2225" t="s">
        <v>1</v>
      </c>
      <c r="D2225" t="s">
        <v>206</v>
      </c>
      <c r="E2225">
        <v>26</v>
      </c>
      <c r="F2225">
        <v>27</v>
      </c>
      <c r="G2225">
        <f>(Table1[[#This Row],[Min Temperature]]+Table1[[#This Row],[Max Temperature]])/2</f>
        <v>26.5</v>
      </c>
      <c r="H2225">
        <v>1.6</v>
      </c>
      <c r="I2225">
        <v>3.2</v>
      </c>
      <c r="J2225">
        <f>(Table1[[#This Row],[Min Dissolved Oxygen]]+Table1[[#This Row],[Max Dissolved Oxygen]])/2</f>
        <v>2.4000000000000004</v>
      </c>
      <c r="K2225">
        <v>6.4</v>
      </c>
      <c r="L2225">
        <v>7.8</v>
      </c>
      <c r="M2225">
        <f>(Table1[[#This Row],[Min pH]]+Table1[[#This Row],[Max pH]])/2</f>
        <v>7.1</v>
      </c>
      <c r="N2225">
        <v>173</v>
      </c>
      <c r="O2225">
        <v>240</v>
      </c>
      <c r="P2225">
        <f>(Table1[[#This Row],[Min Conductivity]]+Table1[[#This Row],[Max Conductivity]])/2</f>
        <v>206.5</v>
      </c>
      <c r="Q2225">
        <v>1</v>
      </c>
      <c r="R2225">
        <v>7.2</v>
      </c>
      <c r="S2225">
        <f>(Table1[[#This Row],[Min BOD]]+Table1[[#This Row],[Max BOD]])/2</f>
        <v>4.0999999999999996</v>
      </c>
      <c r="T2225">
        <v>0.3</v>
      </c>
      <c r="U2225">
        <v>0.3</v>
      </c>
      <c r="V2225">
        <f>(Table1[[#This Row],[Min Nitrate N + Nitrite N]]+Table1[[#This Row],[Max Nitrate N + Nitrite N]])/2</f>
        <v>0.3</v>
      </c>
      <c r="W2225">
        <v>920</v>
      </c>
      <c r="X2225">
        <v>1700</v>
      </c>
      <c r="Y2225">
        <f>(Table1[[#This Row],[Min Fecal Coliform]]+Table1[[#This Row],[Max Fecal Coliform]])/2</f>
        <v>1310</v>
      </c>
      <c r="Z2225">
        <v>2100</v>
      </c>
      <c r="AA2225">
        <v>3100</v>
      </c>
      <c r="AB2225">
        <f>(Table1[[#This Row],[Min Total Coliform]]+Table1[[#This Row],[Max Total Coliform]])/2</f>
        <v>2600</v>
      </c>
      <c r="AC2225">
        <f>MIN(10, (Table1[[#This Row],[Avg BOD]]/4)*10)</f>
        <v>10</v>
      </c>
      <c r="AD2225">
        <f>MIN(10, (Table1[[#This Row],[Avg Fecal Coliform]]/600)*10)</f>
        <v>10</v>
      </c>
      <c r="AE2225">
        <f>MIN(10, (Table1[[#This Row],[Avg Nitrate N + Nitrite N]]/10)*10)</f>
        <v>0.3</v>
      </c>
      <c r="AF2225">
        <f>IF(OR(Table1[[#This Row],[Avg pH]]&lt;6.5,Table1[[#This Row],[Avg pH]]&gt;8.5),10,0)</f>
        <v>0</v>
      </c>
      <c r="AG2225">
        <f>MAX(0, 10-(2*Table1[[#This Row],[Avg Dissolved Oxygen]]))</f>
        <v>5.1999999999999993</v>
      </c>
      <c r="AH2225">
        <f>(Table1[[#This Row],[Fecal Score]]*0.3) + (Table1[[#This Row],[BOD Score]]*0.25) + (Table1[[#This Row],[Nitrate Score]]*0.2) + (Table1[[#This Row],[pH Score]]*0.15) + (Table1[[#This Row],[Dissolved Oxygen Score]]*0.1)</f>
        <v>6.0799999999999992</v>
      </c>
      <c r="AI2225">
        <v>2021</v>
      </c>
    </row>
    <row r="2226" spans="1:35">
      <c r="A2226">
        <v>1574</v>
      </c>
      <c r="B2226" t="s">
        <v>209</v>
      </c>
      <c r="C2226" t="s">
        <v>1</v>
      </c>
      <c r="D2226" t="s">
        <v>206</v>
      </c>
      <c r="E2226">
        <v>20</v>
      </c>
      <c r="F2226">
        <v>23</v>
      </c>
      <c r="G2226">
        <f>(Table1[[#This Row],[Min Temperature]]+Table1[[#This Row],[Max Temperature]])/2</f>
        <v>21.5</v>
      </c>
      <c r="H2226">
        <v>5.0999999999999996</v>
      </c>
      <c r="I2226">
        <v>6.9</v>
      </c>
      <c r="J2226">
        <f>(Table1[[#This Row],[Min Dissolved Oxygen]]+Table1[[#This Row],[Max Dissolved Oxygen]])/2</f>
        <v>6</v>
      </c>
      <c r="K2226">
        <v>6.2</v>
      </c>
      <c r="L2226">
        <v>7.6</v>
      </c>
      <c r="M2226">
        <f>(Table1[[#This Row],[Min pH]]+Table1[[#This Row],[Max pH]])/2</f>
        <v>6.9</v>
      </c>
      <c r="N2226">
        <v>12140</v>
      </c>
      <c r="O2226">
        <v>16130</v>
      </c>
      <c r="P2226">
        <f>(Table1[[#This Row],[Min Conductivity]]+Table1[[#This Row],[Max Conductivity]])/2</f>
        <v>14135</v>
      </c>
      <c r="Q2226">
        <v>1</v>
      </c>
      <c r="R2226">
        <v>2.2999999999999998</v>
      </c>
      <c r="S2226">
        <f>(Table1[[#This Row],[Min BOD]]+Table1[[#This Row],[Max BOD]])/2</f>
        <v>1.65</v>
      </c>
      <c r="T2226">
        <v>0.3</v>
      </c>
      <c r="U2226">
        <v>1.8</v>
      </c>
      <c r="V2226">
        <f>(Table1[[#This Row],[Min Nitrate N + Nitrite N]]+Table1[[#This Row],[Max Nitrate N + Nitrite N]])/2</f>
        <v>1.05</v>
      </c>
      <c r="W2226">
        <v>94</v>
      </c>
      <c r="X2226">
        <v>140</v>
      </c>
      <c r="Y2226">
        <f>(Table1[[#This Row],[Min Fecal Coliform]]+Table1[[#This Row],[Max Fecal Coliform]])/2</f>
        <v>117</v>
      </c>
      <c r="Z2226">
        <v>380</v>
      </c>
      <c r="AA2226">
        <v>490</v>
      </c>
      <c r="AB2226">
        <f>(Table1[[#This Row],[Min Total Coliform]]+Table1[[#This Row],[Max Total Coliform]])/2</f>
        <v>435</v>
      </c>
      <c r="AC2226">
        <f>MIN(10, (Table1[[#This Row],[Avg BOD]]/4)*10)</f>
        <v>4.125</v>
      </c>
      <c r="AD2226">
        <f>MIN(10, (Table1[[#This Row],[Avg Fecal Coliform]]/600)*10)</f>
        <v>1.9500000000000002</v>
      </c>
      <c r="AE2226">
        <f>MIN(10, (Table1[[#This Row],[Avg Nitrate N + Nitrite N]]/10)*10)</f>
        <v>1.05</v>
      </c>
      <c r="AF2226">
        <f>IF(OR(Table1[[#This Row],[Avg pH]]&lt;6.5,Table1[[#This Row],[Avg pH]]&gt;8.5),10,0)</f>
        <v>0</v>
      </c>
      <c r="AG2226">
        <f>MAX(0, 10-(2*Table1[[#This Row],[Avg Dissolved Oxygen]]))</f>
        <v>0</v>
      </c>
      <c r="AH2226">
        <f>(Table1[[#This Row],[Fecal Score]]*0.3) + (Table1[[#This Row],[BOD Score]]*0.25) + (Table1[[#This Row],[Nitrate Score]]*0.2) + (Table1[[#This Row],[pH Score]]*0.15) + (Table1[[#This Row],[Dissolved Oxygen Score]]*0.1)</f>
        <v>1.8262499999999999</v>
      </c>
      <c r="AI2226">
        <v>2021</v>
      </c>
    </row>
    <row r="2227" spans="1:35">
      <c r="A2227">
        <v>2318</v>
      </c>
      <c r="B2227" t="s">
        <v>217</v>
      </c>
      <c r="C2227" t="s">
        <v>1</v>
      </c>
      <c r="D2227" t="s">
        <v>206</v>
      </c>
      <c r="E2227">
        <v>24</v>
      </c>
      <c r="F2227">
        <v>30</v>
      </c>
      <c r="G2227">
        <f>(Table1[[#This Row],[Min Temperature]]+Table1[[#This Row],[Max Temperature]])/2</f>
        <v>27</v>
      </c>
      <c r="H2227">
        <v>6.7</v>
      </c>
      <c r="I2227">
        <v>8</v>
      </c>
      <c r="J2227">
        <f>(Table1[[#This Row],[Min Dissolved Oxygen]]+Table1[[#This Row],[Max Dissolved Oxygen]])/2</f>
        <v>7.35</v>
      </c>
      <c r="K2227">
        <v>6.6</v>
      </c>
      <c r="L2227">
        <v>7.8</v>
      </c>
      <c r="M2227">
        <f>(Table1[[#This Row],[Min pH]]+Table1[[#This Row],[Max pH]])/2</f>
        <v>7.1999999999999993</v>
      </c>
      <c r="N2227">
        <v>47</v>
      </c>
      <c r="O2227">
        <v>73</v>
      </c>
      <c r="P2227">
        <f>(Table1[[#This Row],[Min Conductivity]]+Table1[[#This Row],[Max Conductivity]])/2</f>
        <v>60</v>
      </c>
      <c r="Q2227">
        <v>1</v>
      </c>
      <c r="R2227">
        <v>1.2</v>
      </c>
      <c r="S2227">
        <f>(Table1[[#This Row],[Min BOD]]+Table1[[#This Row],[Max BOD]])/2</f>
        <v>1.1000000000000001</v>
      </c>
      <c r="T2227">
        <v>0.3</v>
      </c>
      <c r="U2227">
        <v>0.3</v>
      </c>
      <c r="V2227">
        <f>(Table1[[#This Row],[Min Nitrate N + Nitrite N]]+Table1[[#This Row],[Max Nitrate N + Nitrite N]])/2</f>
        <v>0.3</v>
      </c>
      <c r="W2227">
        <v>20</v>
      </c>
      <c r="X2227">
        <v>80</v>
      </c>
      <c r="Y2227">
        <f>(Table1[[#This Row],[Min Fecal Coliform]]+Table1[[#This Row],[Max Fecal Coliform]])/2</f>
        <v>50</v>
      </c>
      <c r="Z2227">
        <v>100</v>
      </c>
      <c r="AA2227">
        <v>620</v>
      </c>
      <c r="AB2227">
        <f>(Table1[[#This Row],[Min Total Coliform]]+Table1[[#This Row],[Max Total Coliform]])/2</f>
        <v>360</v>
      </c>
      <c r="AC2227">
        <f>MIN(10, (Table1[[#This Row],[Avg BOD]]/4)*10)</f>
        <v>2.75</v>
      </c>
      <c r="AD2227">
        <f>MIN(10, (Table1[[#This Row],[Avg Fecal Coliform]]/600)*10)</f>
        <v>0.83333333333333326</v>
      </c>
      <c r="AE2227">
        <f>MIN(10, (Table1[[#This Row],[Avg Nitrate N + Nitrite N]]/10)*10)</f>
        <v>0.3</v>
      </c>
      <c r="AF2227">
        <f>IF(OR(Table1[[#This Row],[Avg pH]]&lt;6.5,Table1[[#This Row],[Avg pH]]&gt;8.5),10,0)</f>
        <v>0</v>
      </c>
      <c r="AG2227">
        <f>MAX(0, 10-(2*Table1[[#This Row],[Avg Dissolved Oxygen]]))</f>
        <v>0</v>
      </c>
      <c r="AH2227">
        <f>(Table1[[#This Row],[Fecal Score]]*0.3) + (Table1[[#This Row],[BOD Score]]*0.25) + (Table1[[#This Row],[Nitrate Score]]*0.2) + (Table1[[#This Row],[pH Score]]*0.15) + (Table1[[#This Row],[Dissolved Oxygen Score]]*0.1)</f>
        <v>0.99750000000000005</v>
      </c>
      <c r="AI2227">
        <v>2021</v>
      </c>
    </row>
    <row r="2228" spans="1:35">
      <c r="A2228">
        <v>1576</v>
      </c>
      <c r="B2228" t="s">
        <v>626</v>
      </c>
      <c r="C2228" t="s">
        <v>1</v>
      </c>
      <c r="D2228" t="s">
        <v>206</v>
      </c>
      <c r="E2228">
        <v>24</v>
      </c>
      <c r="F2228">
        <v>26</v>
      </c>
      <c r="G2228">
        <f>(Table1[[#This Row],[Min Temperature]]+Table1[[#This Row],[Max Temperature]])/2</f>
        <v>25</v>
      </c>
      <c r="H2228">
        <v>6.5</v>
      </c>
      <c r="I2228">
        <v>7.8</v>
      </c>
      <c r="J2228">
        <f>(Table1[[#This Row],[Min Dissolved Oxygen]]+Table1[[#This Row],[Max Dissolved Oxygen]])/2</f>
        <v>7.15</v>
      </c>
      <c r="K2228">
        <v>6.7</v>
      </c>
      <c r="L2228">
        <v>7.6</v>
      </c>
      <c r="M2228">
        <f>(Table1[[#This Row],[Min pH]]+Table1[[#This Row],[Max pH]])/2</f>
        <v>7.15</v>
      </c>
      <c r="N2228">
        <v>36</v>
      </c>
      <c r="O2228">
        <v>44</v>
      </c>
      <c r="P2228">
        <f>(Table1[[#This Row],[Min Conductivity]]+Table1[[#This Row],[Max Conductivity]])/2</f>
        <v>40</v>
      </c>
      <c r="Q2228">
        <v>1</v>
      </c>
      <c r="R2228">
        <v>1</v>
      </c>
      <c r="S2228">
        <f>(Table1[[#This Row],[Min BOD]]+Table1[[#This Row],[Max BOD]])/2</f>
        <v>1</v>
      </c>
      <c r="T2228">
        <v>0.3</v>
      </c>
      <c r="U2228">
        <v>0.3</v>
      </c>
      <c r="V2228">
        <f>(Table1[[#This Row],[Min Nitrate N + Nitrite N]]+Table1[[#This Row],[Max Nitrate N + Nitrite N]])/2</f>
        <v>0.3</v>
      </c>
      <c r="W2228">
        <v>2</v>
      </c>
      <c r="X2228">
        <v>2</v>
      </c>
      <c r="Y2228">
        <f>(Table1[[#This Row],[Min Fecal Coliform]]+Table1[[#This Row],[Max Fecal Coliform]])/2</f>
        <v>2</v>
      </c>
      <c r="Z2228">
        <v>2</v>
      </c>
      <c r="AA2228">
        <v>100</v>
      </c>
      <c r="AB2228">
        <f>(Table1[[#This Row],[Min Total Coliform]]+Table1[[#This Row],[Max Total Coliform]])/2</f>
        <v>51</v>
      </c>
      <c r="AC2228">
        <f>MIN(10, (Table1[[#This Row],[Avg BOD]]/4)*10)</f>
        <v>2.5</v>
      </c>
      <c r="AD2228">
        <f>MIN(10, (Table1[[#This Row],[Avg Fecal Coliform]]/600)*10)</f>
        <v>3.3333333333333333E-2</v>
      </c>
      <c r="AE2228">
        <f>MIN(10, (Table1[[#This Row],[Avg Nitrate N + Nitrite N]]/10)*10)</f>
        <v>0.3</v>
      </c>
      <c r="AF2228">
        <f>IF(OR(Table1[[#This Row],[Avg pH]]&lt;6.5,Table1[[#This Row],[Avg pH]]&gt;8.5),10,0)</f>
        <v>0</v>
      </c>
      <c r="AG2228">
        <f>MAX(0, 10-(2*Table1[[#This Row],[Avg Dissolved Oxygen]]))</f>
        <v>0</v>
      </c>
      <c r="AH2228">
        <f>(Table1[[#This Row],[Fecal Score]]*0.3) + (Table1[[#This Row],[BOD Score]]*0.25) + (Table1[[#This Row],[Nitrate Score]]*0.2) + (Table1[[#This Row],[pH Score]]*0.15) + (Table1[[#This Row],[Dissolved Oxygen Score]]*0.1)</f>
        <v>0.69500000000000006</v>
      </c>
      <c r="AI2228">
        <v>2021</v>
      </c>
    </row>
    <row r="2229" spans="1:35">
      <c r="A2229">
        <v>1580</v>
      </c>
      <c r="B2229" t="s">
        <v>215</v>
      </c>
      <c r="C2229" t="s">
        <v>1</v>
      </c>
      <c r="D2229" t="s">
        <v>206</v>
      </c>
      <c r="E2229">
        <v>25</v>
      </c>
      <c r="F2229">
        <v>29</v>
      </c>
      <c r="G2229">
        <f>(Table1[[#This Row],[Min Temperature]]+Table1[[#This Row],[Max Temperature]])/2</f>
        <v>27</v>
      </c>
      <c r="H2229">
        <v>6.9</v>
      </c>
      <c r="I2229">
        <v>8.1999999999999993</v>
      </c>
      <c r="J2229">
        <f>(Table1[[#This Row],[Min Dissolved Oxygen]]+Table1[[#This Row],[Max Dissolved Oxygen]])/2</f>
        <v>7.55</v>
      </c>
      <c r="K2229">
        <v>6.5</v>
      </c>
      <c r="L2229">
        <v>7</v>
      </c>
      <c r="M2229">
        <f>(Table1[[#This Row],[Min pH]]+Table1[[#This Row],[Max pH]])/2</f>
        <v>6.75</v>
      </c>
      <c r="N2229">
        <v>24</v>
      </c>
      <c r="O2229">
        <v>29</v>
      </c>
      <c r="P2229">
        <f>(Table1[[#This Row],[Min Conductivity]]+Table1[[#This Row],[Max Conductivity]])/2</f>
        <v>26.5</v>
      </c>
      <c r="Q2229">
        <v>1</v>
      </c>
      <c r="R2229">
        <v>1.5</v>
      </c>
      <c r="S2229">
        <f>(Table1[[#This Row],[Min BOD]]+Table1[[#This Row],[Max BOD]])/2</f>
        <v>1.25</v>
      </c>
      <c r="T2229">
        <v>0.3</v>
      </c>
      <c r="U2229">
        <v>0.3</v>
      </c>
      <c r="V2229">
        <f>(Table1[[#This Row],[Min Nitrate N + Nitrite N]]+Table1[[#This Row],[Max Nitrate N + Nitrite N]])/2</f>
        <v>0.3</v>
      </c>
      <c r="W2229">
        <v>2</v>
      </c>
      <c r="X2229">
        <v>27</v>
      </c>
      <c r="Y2229">
        <f>(Table1[[#This Row],[Min Fecal Coliform]]+Table1[[#This Row],[Max Fecal Coliform]])/2</f>
        <v>14.5</v>
      </c>
      <c r="Z2229">
        <v>14</v>
      </c>
      <c r="AA2229">
        <v>79</v>
      </c>
      <c r="AB2229">
        <f>(Table1[[#This Row],[Min Total Coliform]]+Table1[[#This Row],[Max Total Coliform]])/2</f>
        <v>46.5</v>
      </c>
      <c r="AC2229">
        <f>MIN(10, (Table1[[#This Row],[Avg BOD]]/4)*10)</f>
        <v>3.125</v>
      </c>
      <c r="AD2229">
        <f>MIN(10, (Table1[[#This Row],[Avg Fecal Coliform]]/600)*10)</f>
        <v>0.24166666666666667</v>
      </c>
      <c r="AE2229">
        <f>MIN(10, (Table1[[#This Row],[Avg Nitrate N + Nitrite N]]/10)*10)</f>
        <v>0.3</v>
      </c>
      <c r="AF2229">
        <f>IF(OR(Table1[[#This Row],[Avg pH]]&lt;6.5,Table1[[#This Row],[Avg pH]]&gt;8.5),10,0)</f>
        <v>0</v>
      </c>
      <c r="AG2229">
        <f>MAX(0, 10-(2*Table1[[#This Row],[Avg Dissolved Oxygen]]))</f>
        <v>0</v>
      </c>
      <c r="AH2229">
        <f>(Table1[[#This Row],[Fecal Score]]*0.3) + (Table1[[#This Row],[BOD Score]]*0.25) + (Table1[[#This Row],[Nitrate Score]]*0.2) + (Table1[[#This Row],[pH Score]]*0.15) + (Table1[[#This Row],[Dissolved Oxygen Score]]*0.1)</f>
        <v>0.91375000000000006</v>
      </c>
      <c r="AI2229">
        <v>2021</v>
      </c>
    </row>
    <row r="2230" spans="1:35">
      <c r="A2230">
        <v>2329</v>
      </c>
      <c r="B2230" t="s">
        <v>219</v>
      </c>
      <c r="C2230" t="s">
        <v>1</v>
      </c>
      <c r="D2230" t="s">
        <v>206</v>
      </c>
      <c r="E2230">
        <v>24</v>
      </c>
      <c r="F2230">
        <v>29</v>
      </c>
      <c r="G2230">
        <f>(Table1[[#This Row],[Min Temperature]]+Table1[[#This Row],[Max Temperature]])/2</f>
        <v>26.5</v>
      </c>
      <c r="H2230">
        <v>6.9</v>
      </c>
      <c r="I2230">
        <v>8.1999999999999993</v>
      </c>
      <c r="J2230">
        <f>(Table1[[#This Row],[Min Dissolved Oxygen]]+Table1[[#This Row],[Max Dissolved Oxygen]])/2</f>
        <v>7.55</v>
      </c>
      <c r="K2230">
        <v>6.2</v>
      </c>
      <c r="L2230">
        <v>8.1</v>
      </c>
      <c r="M2230">
        <f>(Table1[[#This Row],[Min pH]]+Table1[[#This Row],[Max pH]])/2</f>
        <v>7.15</v>
      </c>
      <c r="N2230">
        <v>23</v>
      </c>
      <c r="O2230">
        <v>56</v>
      </c>
      <c r="P2230">
        <f>(Table1[[#This Row],[Min Conductivity]]+Table1[[#This Row],[Max Conductivity]])/2</f>
        <v>39.5</v>
      </c>
      <c r="Q2230">
        <v>1</v>
      </c>
      <c r="R2230">
        <v>1.3</v>
      </c>
      <c r="S2230">
        <f>(Table1[[#This Row],[Min BOD]]+Table1[[#This Row],[Max BOD]])/2</f>
        <v>1.1499999999999999</v>
      </c>
      <c r="T2230">
        <v>0.3</v>
      </c>
      <c r="U2230">
        <v>0.7</v>
      </c>
      <c r="V2230">
        <f>(Table1[[#This Row],[Min Nitrate N + Nitrite N]]+Table1[[#This Row],[Max Nitrate N + Nitrite N]])/2</f>
        <v>0.5</v>
      </c>
      <c r="W2230">
        <v>47</v>
      </c>
      <c r="X2230">
        <v>3500</v>
      </c>
      <c r="Y2230">
        <f>(Table1[[#This Row],[Min Fecal Coliform]]+Table1[[#This Row],[Max Fecal Coliform]])/2</f>
        <v>1773.5</v>
      </c>
      <c r="Z2230">
        <v>84</v>
      </c>
      <c r="AA2230">
        <v>5400</v>
      </c>
      <c r="AB2230">
        <f>(Table1[[#This Row],[Min Total Coliform]]+Table1[[#This Row],[Max Total Coliform]])/2</f>
        <v>2742</v>
      </c>
      <c r="AC2230">
        <f>MIN(10, (Table1[[#This Row],[Avg BOD]]/4)*10)</f>
        <v>2.875</v>
      </c>
      <c r="AD2230">
        <f>MIN(10, (Table1[[#This Row],[Avg Fecal Coliform]]/600)*10)</f>
        <v>10</v>
      </c>
      <c r="AE2230">
        <f>MIN(10, (Table1[[#This Row],[Avg Nitrate N + Nitrite N]]/10)*10)</f>
        <v>0.5</v>
      </c>
      <c r="AF2230">
        <f>IF(OR(Table1[[#This Row],[Avg pH]]&lt;6.5,Table1[[#This Row],[Avg pH]]&gt;8.5),10,0)</f>
        <v>0</v>
      </c>
      <c r="AG2230">
        <f>MAX(0, 10-(2*Table1[[#This Row],[Avg Dissolved Oxygen]]))</f>
        <v>0</v>
      </c>
      <c r="AH2230">
        <f>(Table1[[#This Row],[Fecal Score]]*0.3) + (Table1[[#This Row],[BOD Score]]*0.25) + (Table1[[#This Row],[Nitrate Score]]*0.2) + (Table1[[#This Row],[pH Score]]*0.15) + (Table1[[#This Row],[Dissolved Oxygen Score]]*0.1)</f>
        <v>3.8187500000000001</v>
      </c>
      <c r="AI2230">
        <v>2021</v>
      </c>
    </row>
    <row r="2231" spans="1:35">
      <c r="A2231">
        <v>2330</v>
      </c>
      <c r="B2231" t="s">
        <v>220</v>
      </c>
      <c r="C2231" t="s">
        <v>1</v>
      </c>
      <c r="D2231" t="s">
        <v>206</v>
      </c>
      <c r="E2231">
        <v>25</v>
      </c>
      <c r="F2231">
        <v>29</v>
      </c>
      <c r="G2231">
        <f>(Table1[[#This Row],[Min Temperature]]+Table1[[#This Row],[Max Temperature]])/2</f>
        <v>27</v>
      </c>
      <c r="H2231">
        <v>6.9</v>
      </c>
      <c r="I2231">
        <v>8.1999999999999993</v>
      </c>
      <c r="J2231">
        <f>(Table1[[#This Row],[Min Dissolved Oxygen]]+Table1[[#This Row],[Max Dissolved Oxygen]])/2</f>
        <v>7.55</v>
      </c>
      <c r="K2231">
        <v>6.4</v>
      </c>
      <c r="L2231">
        <v>7.7</v>
      </c>
      <c r="M2231">
        <f>(Table1[[#This Row],[Min pH]]+Table1[[#This Row],[Max pH]])/2</f>
        <v>7.0500000000000007</v>
      </c>
      <c r="N2231">
        <v>21</v>
      </c>
      <c r="O2231">
        <v>48</v>
      </c>
      <c r="P2231">
        <f>(Table1[[#This Row],[Min Conductivity]]+Table1[[#This Row],[Max Conductivity]])/2</f>
        <v>34.5</v>
      </c>
      <c r="Q2231">
        <v>1</v>
      </c>
      <c r="R2231">
        <v>1</v>
      </c>
      <c r="S2231">
        <f>(Table1[[#This Row],[Min BOD]]+Table1[[#This Row],[Max BOD]])/2</f>
        <v>1</v>
      </c>
      <c r="T2231">
        <v>0.3</v>
      </c>
      <c r="U2231">
        <v>0.3</v>
      </c>
      <c r="V2231">
        <f>(Table1[[#This Row],[Min Nitrate N + Nitrite N]]+Table1[[#This Row],[Max Nitrate N + Nitrite N]])/2</f>
        <v>0.3</v>
      </c>
      <c r="W2231">
        <v>2</v>
      </c>
      <c r="X2231">
        <v>120</v>
      </c>
      <c r="Y2231">
        <f>(Table1[[#This Row],[Min Fecal Coliform]]+Table1[[#This Row],[Max Fecal Coliform]])/2</f>
        <v>61</v>
      </c>
      <c r="Z2231">
        <v>12</v>
      </c>
      <c r="AA2231">
        <v>400</v>
      </c>
      <c r="AB2231">
        <f>(Table1[[#This Row],[Min Total Coliform]]+Table1[[#This Row],[Max Total Coliform]])/2</f>
        <v>206</v>
      </c>
      <c r="AC2231">
        <f>MIN(10, (Table1[[#This Row],[Avg BOD]]/4)*10)</f>
        <v>2.5</v>
      </c>
      <c r="AD2231">
        <f>MIN(10, (Table1[[#This Row],[Avg Fecal Coliform]]/600)*10)</f>
        <v>1.0166666666666666</v>
      </c>
      <c r="AE2231">
        <f>MIN(10, (Table1[[#This Row],[Avg Nitrate N + Nitrite N]]/10)*10)</f>
        <v>0.3</v>
      </c>
      <c r="AF2231">
        <f>IF(OR(Table1[[#This Row],[Avg pH]]&lt;6.5,Table1[[#This Row],[Avg pH]]&gt;8.5),10,0)</f>
        <v>0</v>
      </c>
      <c r="AG2231">
        <f>MAX(0, 10-(2*Table1[[#This Row],[Avg Dissolved Oxygen]]))</f>
        <v>0</v>
      </c>
      <c r="AH2231">
        <f>(Table1[[#This Row],[Fecal Score]]*0.3) + (Table1[[#This Row],[BOD Score]]*0.25) + (Table1[[#This Row],[Nitrate Score]]*0.2) + (Table1[[#This Row],[pH Score]]*0.15) + (Table1[[#This Row],[Dissolved Oxygen Score]]*0.1)</f>
        <v>0.99</v>
      </c>
      <c r="AI2231">
        <v>2021</v>
      </c>
    </row>
    <row r="2232" spans="1:35">
      <c r="A2232">
        <v>2328</v>
      </c>
      <c r="B2232" t="s">
        <v>218</v>
      </c>
      <c r="C2232" t="s">
        <v>1</v>
      </c>
      <c r="D2232" t="s">
        <v>206</v>
      </c>
      <c r="E2232">
        <v>22</v>
      </c>
      <c r="F2232">
        <v>31</v>
      </c>
      <c r="G2232">
        <f>(Table1[[#This Row],[Min Temperature]]+Table1[[#This Row],[Max Temperature]])/2</f>
        <v>26.5</v>
      </c>
      <c r="H2232">
        <v>6.1</v>
      </c>
      <c r="I2232">
        <v>7.8</v>
      </c>
      <c r="J2232">
        <f>(Table1[[#This Row],[Min Dissolved Oxygen]]+Table1[[#This Row],[Max Dissolved Oxygen]])/2</f>
        <v>6.9499999999999993</v>
      </c>
      <c r="K2232">
        <v>6.8</v>
      </c>
      <c r="L2232">
        <v>7.8</v>
      </c>
      <c r="M2232">
        <f>(Table1[[#This Row],[Min pH]]+Table1[[#This Row],[Max pH]])/2</f>
        <v>7.3</v>
      </c>
      <c r="N2232">
        <v>77</v>
      </c>
      <c r="O2232">
        <v>138</v>
      </c>
      <c r="P2232">
        <f>(Table1[[#This Row],[Min Conductivity]]+Table1[[#This Row],[Max Conductivity]])/2</f>
        <v>107.5</v>
      </c>
      <c r="Q2232">
        <v>1</v>
      </c>
      <c r="R2232">
        <v>3.4</v>
      </c>
      <c r="S2232">
        <f>(Table1[[#This Row],[Min BOD]]+Table1[[#This Row],[Max BOD]])/2</f>
        <v>2.2000000000000002</v>
      </c>
      <c r="T2232">
        <v>0.3</v>
      </c>
      <c r="U2232">
        <v>3.6</v>
      </c>
      <c r="V2232">
        <f>(Table1[[#This Row],[Min Nitrate N + Nitrite N]]+Table1[[#This Row],[Max Nitrate N + Nitrite N]])/2</f>
        <v>1.95</v>
      </c>
      <c r="W2232">
        <v>2</v>
      </c>
      <c r="X2232">
        <v>700</v>
      </c>
      <c r="Y2232">
        <f>(Table1[[#This Row],[Min Fecal Coliform]]+Table1[[#This Row],[Max Fecal Coliform]])/2</f>
        <v>351</v>
      </c>
      <c r="Z2232">
        <v>100</v>
      </c>
      <c r="AA2232">
        <v>1200</v>
      </c>
      <c r="AB2232">
        <f>(Table1[[#This Row],[Min Total Coliform]]+Table1[[#This Row],[Max Total Coliform]])/2</f>
        <v>650</v>
      </c>
      <c r="AC2232">
        <f>MIN(10, (Table1[[#This Row],[Avg BOD]]/4)*10)</f>
        <v>5.5</v>
      </c>
      <c r="AD2232">
        <f>MIN(10, (Table1[[#This Row],[Avg Fecal Coliform]]/600)*10)</f>
        <v>5.85</v>
      </c>
      <c r="AE2232">
        <f>MIN(10, (Table1[[#This Row],[Avg Nitrate N + Nitrite N]]/10)*10)</f>
        <v>1.9500000000000002</v>
      </c>
      <c r="AF2232">
        <f>IF(OR(Table1[[#This Row],[Avg pH]]&lt;6.5,Table1[[#This Row],[Avg pH]]&gt;8.5),10,0)</f>
        <v>0</v>
      </c>
      <c r="AG2232">
        <f>MAX(0, 10-(2*Table1[[#This Row],[Avg Dissolved Oxygen]]))</f>
        <v>0</v>
      </c>
      <c r="AH2232">
        <f>(Table1[[#This Row],[Fecal Score]]*0.3) + (Table1[[#This Row],[BOD Score]]*0.25) + (Table1[[#This Row],[Nitrate Score]]*0.2) + (Table1[[#This Row],[pH Score]]*0.15) + (Table1[[#This Row],[Dissolved Oxygen Score]]*0.1)</f>
        <v>3.52</v>
      </c>
      <c r="AI2232">
        <v>2021</v>
      </c>
    </row>
    <row r="2233" spans="1:35">
      <c r="A2233">
        <v>1385</v>
      </c>
      <c r="B2233" t="s">
        <v>207</v>
      </c>
      <c r="C2233" t="s">
        <v>1</v>
      </c>
      <c r="D2233" t="s">
        <v>206</v>
      </c>
      <c r="E2233">
        <v>21</v>
      </c>
      <c r="F2233">
        <v>25</v>
      </c>
      <c r="G2233">
        <f>(Table1[[#This Row],[Min Temperature]]+Table1[[#This Row],[Max Temperature]])/2</f>
        <v>23</v>
      </c>
      <c r="H2233">
        <v>6.5</v>
      </c>
      <c r="I2233">
        <v>7.5</v>
      </c>
      <c r="J2233">
        <f>(Table1[[#This Row],[Min Dissolved Oxygen]]+Table1[[#This Row],[Max Dissolved Oxygen]])/2</f>
        <v>7</v>
      </c>
      <c r="K2233">
        <v>6.4</v>
      </c>
      <c r="L2233">
        <v>7.8</v>
      </c>
      <c r="M2233">
        <f>(Table1[[#This Row],[Min pH]]+Table1[[#This Row],[Max pH]])/2</f>
        <v>7.1</v>
      </c>
      <c r="N2233">
        <v>162</v>
      </c>
      <c r="O2233">
        <v>185</v>
      </c>
      <c r="P2233">
        <f>(Table1[[#This Row],[Min Conductivity]]+Table1[[#This Row],[Max Conductivity]])/2</f>
        <v>173.5</v>
      </c>
      <c r="Q2233">
        <v>1</v>
      </c>
      <c r="R2233">
        <v>2</v>
      </c>
      <c r="S2233">
        <f>(Table1[[#This Row],[Min BOD]]+Table1[[#This Row],[Max BOD]])/2</f>
        <v>1.5</v>
      </c>
      <c r="T2233">
        <v>0.3</v>
      </c>
      <c r="U2233">
        <v>0.7</v>
      </c>
      <c r="V2233">
        <f>(Table1[[#This Row],[Min Nitrate N + Nitrite N]]+Table1[[#This Row],[Max Nitrate N + Nitrite N]])/2</f>
        <v>0.5</v>
      </c>
      <c r="W2233">
        <v>70</v>
      </c>
      <c r="X2233">
        <v>110</v>
      </c>
      <c r="Y2233">
        <f>(Table1[[#This Row],[Min Fecal Coliform]]+Table1[[#This Row],[Max Fecal Coliform]])/2</f>
        <v>90</v>
      </c>
      <c r="Z2233">
        <v>240</v>
      </c>
      <c r="AA2233">
        <v>410</v>
      </c>
      <c r="AB2233">
        <f>(Table1[[#This Row],[Min Total Coliform]]+Table1[[#This Row],[Max Total Coliform]])/2</f>
        <v>325</v>
      </c>
      <c r="AC2233">
        <f>MIN(10, (Table1[[#This Row],[Avg BOD]]/4)*10)</f>
        <v>3.75</v>
      </c>
      <c r="AD2233">
        <f>MIN(10, (Table1[[#This Row],[Avg Fecal Coliform]]/600)*10)</f>
        <v>1.5</v>
      </c>
      <c r="AE2233">
        <f>MIN(10, (Table1[[#This Row],[Avg Nitrate N + Nitrite N]]/10)*10)</f>
        <v>0.5</v>
      </c>
      <c r="AF2233">
        <f>IF(OR(Table1[[#This Row],[Avg pH]]&lt;6.5,Table1[[#This Row],[Avg pH]]&gt;8.5),10,0)</f>
        <v>0</v>
      </c>
      <c r="AG2233">
        <f>MAX(0, 10-(2*Table1[[#This Row],[Avg Dissolved Oxygen]]))</f>
        <v>0</v>
      </c>
      <c r="AH2233">
        <f>(Table1[[#This Row],[Fecal Score]]*0.3) + (Table1[[#This Row],[BOD Score]]*0.25) + (Table1[[#This Row],[Nitrate Score]]*0.2) + (Table1[[#This Row],[pH Score]]*0.15) + (Table1[[#This Row],[Dissolved Oxygen Score]]*0.1)</f>
        <v>1.4875</v>
      </c>
      <c r="AI2233">
        <v>2021</v>
      </c>
    </row>
    <row r="2234" spans="1:35">
      <c r="A2234">
        <v>3470</v>
      </c>
      <c r="B2234" t="s">
        <v>221</v>
      </c>
      <c r="C2234" t="s">
        <v>1</v>
      </c>
      <c r="D2234" t="s">
        <v>206</v>
      </c>
      <c r="E2234">
        <v>26</v>
      </c>
      <c r="F2234">
        <v>27</v>
      </c>
      <c r="G2234">
        <f>(Table1[[#This Row],[Min Temperature]]+Table1[[#This Row],[Max Temperature]])/2</f>
        <v>26.5</v>
      </c>
      <c r="H2234">
        <v>5.2</v>
      </c>
      <c r="I2234">
        <v>7.1</v>
      </c>
      <c r="J2234">
        <f>(Table1[[#This Row],[Min Dissolved Oxygen]]+Table1[[#This Row],[Max Dissolved Oxygen]])/2</f>
        <v>6.15</v>
      </c>
      <c r="K2234">
        <v>5.7</v>
      </c>
      <c r="L2234">
        <v>6.9</v>
      </c>
      <c r="M2234">
        <f>(Table1[[#This Row],[Min pH]]+Table1[[#This Row],[Max pH]])/2</f>
        <v>6.3000000000000007</v>
      </c>
      <c r="N2234">
        <v>105</v>
      </c>
      <c r="O2234">
        <v>165</v>
      </c>
      <c r="P2234">
        <f>(Table1[[#This Row],[Min Conductivity]]+Table1[[#This Row],[Max Conductivity]])/2</f>
        <v>135</v>
      </c>
      <c r="Q2234">
        <v>1.7</v>
      </c>
      <c r="R2234">
        <v>3.8</v>
      </c>
      <c r="S2234">
        <f>(Table1[[#This Row],[Min BOD]]+Table1[[#This Row],[Max BOD]])/2</f>
        <v>2.75</v>
      </c>
      <c r="T2234">
        <v>0.3</v>
      </c>
      <c r="U2234">
        <v>0.3</v>
      </c>
      <c r="V2234">
        <f>(Table1[[#This Row],[Min Nitrate N + Nitrite N]]+Table1[[#This Row],[Max Nitrate N + Nitrite N]])/2</f>
        <v>0.3</v>
      </c>
      <c r="W2234">
        <v>200</v>
      </c>
      <c r="X2234">
        <v>700</v>
      </c>
      <c r="Y2234">
        <f>(Table1[[#This Row],[Min Fecal Coliform]]+Table1[[#This Row],[Max Fecal Coliform]])/2</f>
        <v>450</v>
      </c>
      <c r="Z2234">
        <v>700</v>
      </c>
      <c r="AA2234">
        <v>1700</v>
      </c>
      <c r="AB2234">
        <f>(Table1[[#This Row],[Min Total Coliform]]+Table1[[#This Row],[Max Total Coliform]])/2</f>
        <v>1200</v>
      </c>
      <c r="AC2234">
        <f>MIN(10, (Table1[[#This Row],[Avg BOD]]/4)*10)</f>
        <v>6.875</v>
      </c>
      <c r="AD2234">
        <f>MIN(10, (Table1[[#This Row],[Avg Fecal Coliform]]/600)*10)</f>
        <v>7.5</v>
      </c>
      <c r="AE2234">
        <f>MIN(10, (Table1[[#This Row],[Avg Nitrate N + Nitrite N]]/10)*10)</f>
        <v>0.3</v>
      </c>
      <c r="AF2234">
        <f>IF(OR(Table1[[#This Row],[Avg pH]]&lt;6.5,Table1[[#This Row],[Avg pH]]&gt;8.5),10,0)</f>
        <v>10</v>
      </c>
      <c r="AG2234">
        <f>MAX(0, 10-(2*Table1[[#This Row],[Avg Dissolved Oxygen]]))</f>
        <v>0</v>
      </c>
      <c r="AH2234">
        <f>(Table1[[#This Row],[Fecal Score]]*0.3) + (Table1[[#This Row],[BOD Score]]*0.25) + (Table1[[#This Row],[Nitrate Score]]*0.2) + (Table1[[#This Row],[pH Score]]*0.15) + (Table1[[#This Row],[Dissolved Oxygen Score]]*0.1)</f>
        <v>5.5287499999999996</v>
      </c>
      <c r="AI2234">
        <v>2021</v>
      </c>
    </row>
    <row r="2235" spans="1:35">
      <c r="A2235">
        <v>1575</v>
      </c>
      <c r="B2235" t="s">
        <v>625</v>
      </c>
      <c r="C2235" t="s">
        <v>1</v>
      </c>
      <c r="D2235" t="s">
        <v>206</v>
      </c>
      <c r="E2235">
        <v>27</v>
      </c>
      <c r="F2235">
        <v>31</v>
      </c>
      <c r="G2235">
        <f>(Table1[[#This Row],[Min Temperature]]+Table1[[#This Row],[Max Temperature]])/2</f>
        <v>29</v>
      </c>
      <c r="H2235">
        <v>3.4</v>
      </c>
      <c r="I2235">
        <v>7.8</v>
      </c>
      <c r="J2235">
        <f>(Table1[[#This Row],[Min Dissolved Oxygen]]+Table1[[#This Row],[Max Dissolved Oxygen]])/2</f>
        <v>5.6</v>
      </c>
      <c r="K2235">
        <v>6.3</v>
      </c>
      <c r="L2235">
        <v>7.9</v>
      </c>
      <c r="M2235">
        <f>(Table1[[#This Row],[Min pH]]+Table1[[#This Row],[Max pH]])/2</f>
        <v>7.1</v>
      </c>
      <c r="N2235">
        <v>200</v>
      </c>
      <c r="O2235">
        <v>42380</v>
      </c>
      <c r="P2235">
        <f>(Table1[[#This Row],[Min Conductivity]]+Table1[[#This Row],[Max Conductivity]])/2</f>
        <v>21290</v>
      </c>
      <c r="Q2235">
        <v>1</v>
      </c>
      <c r="R2235">
        <v>3.6</v>
      </c>
      <c r="S2235">
        <f>(Table1[[#This Row],[Min BOD]]+Table1[[#This Row],[Max BOD]])/2</f>
        <v>2.2999999999999998</v>
      </c>
      <c r="T2235">
        <v>0.3</v>
      </c>
      <c r="U2235">
        <v>2.7</v>
      </c>
      <c r="V2235">
        <f>(Table1[[#This Row],[Min Nitrate N + Nitrite N]]+Table1[[#This Row],[Max Nitrate N + Nitrite N]])/2</f>
        <v>1.5</v>
      </c>
      <c r="W2235">
        <v>630</v>
      </c>
      <c r="X2235">
        <v>32000</v>
      </c>
      <c r="Y2235">
        <f>(Table1[[#This Row],[Min Fecal Coliform]]+Table1[[#This Row],[Max Fecal Coliform]])/2</f>
        <v>16315</v>
      </c>
      <c r="Z2235">
        <v>1500</v>
      </c>
      <c r="AA2235">
        <v>200000</v>
      </c>
      <c r="AB2235">
        <f>(Table1[[#This Row],[Min Total Coliform]]+Table1[[#This Row],[Max Total Coliform]])/2</f>
        <v>100750</v>
      </c>
      <c r="AC2235">
        <f>MIN(10, (Table1[[#This Row],[Avg BOD]]/4)*10)</f>
        <v>5.75</v>
      </c>
      <c r="AD2235">
        <f>MIN(10, (Table1[[#This Row],[Avg Fecal Coliform]]/600)*10)</f>
        <v>10</v>
      </c>
      <c r="AE2235">
        <f>MIN(10, (Table1[[#This Row],[Avg Nitrate N + Nitrite N]]/10)*10)</f>
        <v>1.5</v>
      </c>
      <c r="AF2235">
        <f>IF(OR(Table1[[#This Row],[Avg pH]]&lt;6.5,Table1[[#This Row],[Avg pH]]&gt;8.5),10,0)</f>
        <v>0</v>
      </c>
      <c r="AG2235">
        <f>MAX(0, 10-(2*Table1[[#This Row],[Avg Dissolved Oxygen]]))</f>
        <v>0</v>
      </c>
      <c r="AH2235">
        <f>(Table1[[#This Row],[Fecal Score]]*0.3) + (Table1[[#This Row],[BOD Score]]*0.25) + (Table1[[#This Row],[Nitrate Score]]*0.2) + (Table1[[#This Row],[pH Score]]*0.15) + (Table1[[#This Row],[Dissolved Oxygen Score]]*0.1)</f>
        <v>4.7374999999999998</v>
      </c>
      <c r="AI2235">
        <v>2021</v>
      </c>
    </row>
    <row r="2236" spans="1:35">
      <c r="A2236">
        <v>3462</v>
      </c>
      <c r="B2236" t="s">
        <v>223</v>
      </c>
      <c r="C2236" t="s">
        <v>8</v>
      </c>
      <c r="D2236" t="s">
        <v>206</v>
      </c>
      <c r="E2236">
        <v>23</v>
      </c>
      <c r="F2236">
        <v>32</v>
      </c>
      <c r="G2236">
        <f>(Table1[[#This Row],[Min Temperature]]+Table1[[#This Row],[Max Temperature]])/2</f>
        <v>27.5</v>
      </c>
      <c r="H2236">
        <v>6.5</v>
      </c>
      <c r="I2236">
        <v>8.1999999999999993</v>
      </c>
      <c r="J2236">
        <f>(Table1[[#This Row],[Min Dissolved Oxygen]]+Table1[[#This Row],[Max Dissolved Oxygen]])/2</f>
        <v>7.35</v>
      </c>
      <c r="K2236">
        <v>6.7</v>
      </c>
      <c r="L2236">
        <v>8</v>
      </c>
      <c r="M2236">
        <f>(Table1[[#This Row],[Min pH]]+Table1[[#This Row],[Max pH]])/2</f>
        <v>7.35</v>
      </c>
      <c r="N2236">
        <v>43</v>
      </c>
      <c r="O2236">
        <v>190</v>
      </c>
      <c r="P2236">
        <f>(Table1[[#This Row],[Min Conductivity]]+Table1[[#This Row],[Max Conductivity]])/2</f>
        <v>116.5</v>
      </c>
      <c r="Q2236">
        <v>1</v>
      </c>
      <c r="R2236">
        <v>2.1</v>
      </c>
      <c r="S2236">
        <f>(Table1[[#This Row],[Min BOD]]+Table1[[#This Row],[Max BOD]])/2</f>
        <v>1.55</v>
      </c>
      <c r="T2236">
        <v>0.3</v>
      </c>
      <c r="U2236">
        <v>0.72</v>
      </c>
      <c r="V2236">
        <f>(Table1[[#This Row],[Min Nitrate N + Nitrite N]]+Table1[[#This Row],[Max Nitrate N + Nitrite N]])/2</f>
        <v>0.51</v>
      </c>
      <c r="W2236">
        <v>20</v>
      </c>
      <c r="X2236">
        <v>810</v>
      </c>
      <c r="Y2236">
        <f>(Table1[[#This Row],[Min Fecal Coliform]]+Table1[[#This Row],[Max Fecal Coliform]])/2</f>
        <v>415</v>
      </c>
      <c r="Z2236">
        <v>40</v>
      </c>
      <c r="AA2236">
        <v>1300</v>
      </c>
      <c r="AB2236">
        <f>(Table1[[#This Row],[Min Total Coliform]]+Table1[[#This Row],[Max Total Coliform]])/2</f>
        <v>670</v>
      </c>
      <c r="AC2236">
        <f>MIN(10, (Table1[[#This Row],[Avg BOD]]/4)*10)</f>
        <v>3.875</v>
      </c>
      <c r="AD2236">
        <f>MIN(10, (Table1[[#This Row],[Avg Fecal Coliform]]/600)*10)</f>
        <v>6.9166666666666661</v>
      </c>
      <c r="AE2236">
        <f>MIN(10, (Table1[[#This Row],[Avg Nitrate N + Nitrite N]]/10)*10)</f>
        <v>0.51</v>
      </c>
      <c r="AF2236">
        <f>IF(OR(Table1[[#This Row],[Avg pH]]&lt;6.5,Table1[[#This Row],[Avg pH]]&gt;8.5),10,0)</f>
        <v>0</v>
      </c>
      <c r="AG2236">
        <f>MAX(0, 10-(2*Table1[[#This Row],[Avg Dissolved Oxygen]]))</f>
        <v>0</v>
      </c>
      <c r="AH2236">
        <f>(Table1[[#This Row],[Fecal Score]]*0.3) + (Table1[[#This Row],[BOD Score]]*0.25) + (Table1[[#This Row],[Nitrate Score]]*0.2) + (Table1[[#This Row],[pH Score]]*0.15) + (Table1[[#This Row],[Dissolved Oxygen Score]]*0.1)</f>
        <v>3.1457499999999996</v>
      </c>
      <c r="AI2236">
        <v>2021</v>
      </c>
    </row>
    <row r="2237" spans="1:35">
      <c r="A2237">
        <v>2325</v>
      </c>
      <c r="B2237" t="s">
        <v>222</v>
      </c>
      <c r="C2237" t="s">
        <v>8</v>
      </c>
      <c r="D2237" t="s">
        <v>206</v>
      </c>
      <c r="E2237">
        <v>26</v>
      </c>
      <c r="F2237">
        <v>27</v>
      </c>
      <c r="G2237">
        <f>(Table1[[#This Row],[Min Temperature]]+Table1[[#This Row],[Max Temperature]])/2</f>
        <v>26.5</v>
      </c>
      <c r="H2237">
        <v>2.5</v>
      </c>
      <c r="I2237">
        <v>6.7</v>
      </c>
      <c r="J2237">
        <f>(Table1[[#This Row],[Min Dissolved Oxygen]]+Table1[[#This Row],[Max Dissolved Oxygen]])/2</f>
        <v>4.5999999999999996</v>
      </c>
      <c r="K2237">
        <v>7</v>
      </c>
      <c r="L2237">
        <v>7.9</v>
      </c>
      <c r="M2237">
        <f>(Table1[[#This Row],[Min pH]]+Table1[[#This Row],[Max pH]])/2</f>
        <v>7.45</v>
      </c>
      <c r="N2237">
        <v>248</v>
      </c>
      <c r="O2237">
        <v>282</v>
      </c>
      <c r="P2237">
        <f>(Table1[[#This Row],[Min Conductivity]]+Table1[[#This Row],[Max Conductivity]])/2</f>
        <v>265</v>
      </c>
      <c r="Q2237">
        <v>3.7</v>
      </c>
      <c r="R2237">
        <v>7.8</v>
      </c>
      <c r="S2237">
        <f>(Table1[[#This Row],[Min BOD]]+Table1[[#This Row],[Max BOD]])/2</f>
        <v>5.75</v>
      </c>
      <c r="T2237">
        <v>0.3</v>
      </c>
      <c r="U2237">
        <v>0.3</v>
      </c>
      <c r="V2237">
        <f>(Table1[[#This Row],[Min Nitrate N + Nitrite N]]+Table1[[#This Row],[Max Nitrate N + Nitrite N]])/2</f>
        <v>0.3</v>
      </c>
      <c r="W2237">
        <v>1000</v>
      </c>
      <c r="X2237">
        <v>2200</v>
      </c>
      <c r="Y2237">
        <f>(Table1[[#This Row],[Min Fecal Coliform]]+Table1[[#This Row],[Max Fecal Coliform]])/2</f>
        <v>1600</v>
      </c>
      <c r="Z2237">
        <v>3100</v>
      </c>
      <c r="AA2237">
        <v>7000</v>
      </c>
      <c r="AB2237">
        <f>(Table1[[#This Row],[Min Total Coliform]]+Table1[[#This Row],[Max Total Coliform]])/2</f>
        <v>5050</v>
      </c>
      <c r="AC2237">
        <f>MIN(10, (Table1[[#This Row],[Avg BOD]]/4)*10)</f>
        <v>10</v>
      </c>
      <c r="AD2237">
        <f>MIN(10, (Table1[[#This Row],[Avg Fecal Coliform]]/600)*10)</f>
        <v>10</v>
      </c>
      <c r="AE2237">
        <f>MIN(10, (Table1[[#This Row],[Avg Nitrate N + Nitrite N]]/10)*10)</f>
        <v>0.3</v>
      </c>
      <c r="AF2237">
        <f>IF(OR(Table1[[#This Row],[Avg pH]]&lt;6.5,Table1[[#This Row],[Avg pH]]&gt;8.5),10,0)</f>
        <v>0</v>
      </c>
      <c r="AG2237">
        <f>MAX(0, 10-(2*Table1[[#This Row],[Avg Dissolved Oxygen]]))</f>
        <v>0.80000000000000071</v>
      </c>
      <c r="AH2237">
        <f>(Table1[[#This Row],[Fecal Score]]*0.3) + (Table1[[#This Row],[BOD Score]]*0.25) + (Table1[[#This Row],[Nitrate Score]]*0.2) + (Table1[[#This Row],[pH Score]]*0.15) + (Table1[[#This Row],[Dissolved Oxygen Score]]*0.1)</f>
        <v>5.64</v>
      </c>
      <c r="AI2237">
        <v>2021</v>
      </c>
    </row>
    <row r="2238" spans="1:35">
      <c r="A2238">
        <v>4557</v>
      </c>
      <c r="B2238" t="s">
        <v>629</v>
      </c>
      <c r="C2238" t="s">
        <v>8</v>
      </c>
      <c r="D2238" t="s">
        <v>225</v>
      </c>
      <c r="E2238">
        <v>27.9</v>
      </c>
      <c r="F2238">
        <v>31.3</v>
      </c>
      <c r="G2238">
        <f>(Table1[[#This Row],[Min Temperature]]+Table1[[#This Row],[Max Temperature]])/2</f>
        <v>29.6</v>
      </c>
      <c r="H2238">
        <v>3.78139158576051</v>
      </c>
      <c r="I2238">
        <v>6.6045307443365697</v>
      </c>
      <c r="J2238">
        <f>(Table1[[#This Row],[Min Dissolved Oxygen]]+Table1[[#This Row],[Max Dissolved Oxygen]])/2</f>
        <v>5.1929611650485397</v>
      </c>
      <c r="K2238">
        <v>7.1</v>
      </c>
      <c r="L2238">
        <v>9.1999999999999993</v>
      </c>
      <c r="M2238">
        <f>(Table1[[#This Row],[Min pH]]+Table1[[#This Row],[Max pH]])/2</f>
        <v>8.1499999999999986</v>
      </c>
      <c r="N2238">
        <v>229</v>
      </c>
      <c r="O2238">
        <v>515</v>
      </c>
      <c r="P2238">
        <f>(Table1[[#This Row],[Min Conductivity]]+Table1[[#This Row],[Max Conductivity]])/2</f>
        <v>372</v>
      </c>
      <c r="Q2238">
        <v>3.1844660194174699</v>
      </c>
      <c r="R2238">
        <v>13.853074433657</v>
      </c>
      <c r="S2238">
        <f>(Table1[[#This Row],[Min BOD]]+Table1[[#This Row],[Max BOD]])/2</f>
        <v>8.5187702265372351</v>
      </c>
      <c r="T2238">
        <v>0.32</v>
      </c>
      <c r="U2238">
        <v>0.32</v>
      </c>
      <c r="V2238">
        <f>(Table1[[#This Row],[Min Nitrate N + Nitrite N]]+Table1[[#This Row],[Max Nitrate N + Nitrite N]])/2</f>
        <v>0.32</v>
      </c>
      <c r="W2238">
        <v>2</v>
      </c>
      <c r="X2238">
        <v>2</v>
      </c>
      <c r="Y2238">
        <f>(Table1[[#This Row],[Min Fecal Coliform]]+Table1[[#This Row],[Max Fecal Coliform]])/2</f>
        <v>2</v>
      </c>
      <c r="Z2238">
        <v>2</v>
      </c>
      <c r="AA2238">
        <v>2</v>
      </c>
      <c r="AB2238">
        <f>(Table1[[#This Row],[Min Total Coliform]]+Table1[[#This Row],[Max Total Coliform]])/2</f>
        <v>2</v>
      </c>
      <c r="AC2238">
        <f>MIN(10, (Table1[[#This Row],[Avg BOD]]/4)*10)</f>
        <v>10</v>
      </c>
      <c r="AD2238">
        <f>MIN(10, (Table1[[#This Row],[Avg Fecal Coliform]]/600)*10)</f>
        <v>3.3333333333333333E-2</v>
      </c>
      <c r="AE2238">
        <f>MIN(10, (Table1[[#This Row],[Avg Nitrate N + Nitrite N]]/10)*10)</f>
        <v>0.32</v>
      </c>
      <c r="AF2238">
        <f>IF(OR(Table1[[#This Row],[Avg pH]]&lt;6.5,Table1[[#This Row],[Avg pH]]&gt;8.5),10,0)</f>
        <v>0</v>
      </c>
      <c r="AG2238">
        <f>MAX(0, 10-(2*Table1[[#This Row],[Avg Dissolved Oxygen]]))</f>
        <v>0</v>
      </c>
      <c r="AH2238">
        <f>(Table1[[#This Row],[Fecal Score]]*0.3) + (Table1[[#This Row],[BOD Score]]*0.25) + (Table1[[#This Row],[Nitrate Score]]*0.2) + (Table1[[#This Row],[pH Score]]*0.15) + (Table1[[#This Row],[Dissolved Oxygen Score]]*0.1)</f>
        <v>2.5739999999999998</v>
      </c>
      <c r="AI2238">
        <v>2021</v>
      </c>
    </row>
    <row r="2239" spans="1:35">
      <c r="A2239">
        <v>1401</v>
      </c>
      <c r="B2239" t="s">
        <v>628</v>
      </c>
      <c r="C2239" t="s">
        <v>8</v>
      </c>
      <c r="D2239" t="s">
        <v>225</v>
      </c>
      <c r="E2239">
        <v>28</v>
      </c>
      <c r="F2239">
        <v>30</v>
      </c>
      <c r="G2239">
        <f>(Table1[[#This Row],[Min Temperature]]+Table1[[#This Row],[Max Temperature]])/2</f>
        <v>29</v>
      </c>
      <c r="H2239">
        <v>9</v>
      </c>
      <c r="I2239">
        <v>9</v>
      </c>
      <c r="J2239">
        <f>(Table1[[#This Row],[Min Dissolved Oxygen]]+Table1[[#This Row],[Max Dissolved Oxygen]])/2</f>
        <v>9</v>
      </c>
      <c r="K2239">
        <v>7.1</v>
      </c>
      <c r="L2239">
        <v>9.5</v>
      </c>
      <c r="M2239">
        <f>(Table1[[#This Row],[Min pH]]+Table1[[#This Row],[Max pH]])/2</f>
        <v>8.3000000000000007</v>
      </c>
      <c r="N2239">
        <v>300</v>
      </c>
      <c r="O2239">
        <v>900</v>
      </c>
      <c r="P2239">
        <f>(Table1[[#This Row],[Min Conductivity]]+Table1[[#This Row],[Max Conductivity]])/2</f>
        <v>600</v>
      </c>
      <c r="Q2239">
        <v>1</v>
      </c>
      <c r="R2239">
        <v>1</v>
      </c>
      <c r="S2239">
        <f>(Table1[[#This Row],[Min BOD]]+Table1[[#This Row],[Max BOD]])/2</f>
        <v>1</v>
      </c>
      <c r="T2239">
        <v>0.32</v>
      </c>
      <c r="U2239">
        <v>0.32</v>
      </c>
      <c r="V2239">
        <f>(Table1[[#This Row],[Min Nitrate N + Nitrite N]]+Table1[[#This Row],[Max Nitrate N + Nitrite N]])/2</f>
        <v>0.32</v>
      </c>
      <c r="W2239">
        <v>5</v>
      </c>
      <c r="X2239">
        <v>5</v>
      </c>
      <c r="Y2239">
        <f>(Table1[[#This Row],[Min Fecal Coliform]]+Table1[[#This Row],[Max Fecal Coliform]])/2</f>
        <v>5</v>
      </c>
      <c r="Z2239">
        <v>1600</v>
      </c>
      <c r="AA2239">
        <v>1600</v>
      </c>
      <c r="AB2239">
        <f>(Table1[[#This Row],[Min Total Coliform]]+Table1[[#This Row],[Max Total Coliform]])/2</f>
        <v>1600</v>
      </c>
      <c r="AC2239">
        <f>MIN(10, (Table1[[#This Row],[Avg BOD]]/4)*10)</f>
        <v>2.5</v>
      </c>
      <c r="AD2239">
        <f>MIN(10, (Table1[[#This Row],[Avg Fecal Coliform]]/600)*10)</f>
        <v>8.3333333333333329E-2</v>
      </c>
      <c r="AE2239">
        <f>MIN(10, (Table1[[#This Row],[Avg Nitrate N + Nitrite N]]/10)*10)</f>
        <v>0.32</v>
      </c>
      <c r="AF2239">
        <f>IF(OR(Table1[[#This Row],[Avg pH]]&lt;6.5,Table1[[#This Row],[Avg pH]]&gt;8.5),10,0)</f>
        <v>0</v>
      </c>
      <c r="AG2239">
        <f>MAX(0, 10-(2*Table1[[#This Row],[Avg Dissolved Oxygen]]))</f>
        <v>0</v>
      </c>
      <c r="AH2239">
        <f>(Table1[[#This Row],[Fecal Score]]*0.3) + (Table1[[#This Row],[BOD Score]]*0.25) + (Table1[[#This Row],[Nitrate Score]]*0.2) + (Table1[[#This Row],[pH Score]]*0.15) + (Table1[[#This Row],[Dissolved Oxygen Score]]*0.1)</f>
        <v>0.71399999999999997</v>
      </c>
      <c r="AI2239">
        <v>2021</v>
      </c>
    </row>
    <row r="2240" spans="1:35">
      <c r="A2240">
        <v>4568</v>
      </c>
      <c r="B2240" t="s">
        <v>630</v>
      </c>
      <c r="C2240" t="s">
        <v>8</v>
      </c>
      <c r="D2240" t="s">
        <v>225</v>
      </c>
      <c r="E2240">
        <v>28.1</v>
      </c>
      <c r="F2240">
        <v>31.1</v>
      </c>
      <c r="G2240">
        <f>(Table1[[#This Row],[Min Temperature]]+Table1[[#This Row],[Max Temperature]])/2</f>
        <v>29.6</v>
      </c>
      <c r="H2240">
        <v>3.78139158576051</v>
      </c>
      <c r="I2240">
        <v>6.6045307443365697</v>
      </c>
      <c r="J2240">
        <f>(Table1[[#This Row],[Min Dissolved Oxygen]]+Table1[[#This Row],[Max Dissolved Oxygen]])/2</f>
        <v>5.1929611650485397</v>
      </c>
      <c r="K2240">
        <v>6.4</v>
      </c>
      <c r="L2240">
        <v>7.6</v>
      </c>
      <c r="M2240">
        <f>(Table1[[#This Row],[Min pH]]+Table1[[#This Row],[Max pH]])/2</f>
        <v>7</v>
      </c>
      <c r="N2240">
        <v>658</v>
      </c>
      <c r="O2240">
        <v>824</v>
      </c>
      <c r="P2240">
        <f>(Table1[[#This Row],[Min Conductivity]]+Table1[[#This Row],[Max Conductivity]])/2</f>
        <v>741</v>
      </c>
      <c r="Q2240">
        <v>3.1844660194174699</v>
      </c>
      <c r="R2240">
        <v>13.853074433657</v>
      </c>
      <c r="S2240">
        <f>(Table1[[#This Row],[Min BOD]]+Table1[[#This Row],[Max BOD]])/2</f>
        <v>8.5187702265372351</v>
      </c>
      <c r="T2240">
        <v>1.2430281690140901</v>
      </c>
      <c r="U2240">
        <v>6.2730105633802804</v>
      </c>
      <c r="V2240">
        <f>(Table1[[#This Row],[Min Nitrate N + Nitrite N]]+Table1[[#This Row],[Max Nitrate N + Nitrite N]])/2</f>
        <v>3.7580193661971855</v>
      </c>
      <c r="W2240">
        <v>1010.2165492957701</v>
      </c>
      <c r="X2240">
        <v>9370632.2394366208</v>
      </c>
      <c r="Y2240">
        <f>(Table1[[#This Row],[Min Fecal Coliform]]+Table1[[#This Row],[Max Fecal Coliform]])/2</f>
        <v>4685821.2279929584</v>
      </c>
      <c r="Z2240">
        <v>30837.3908450704</v>
      </c>
      <c r="AA2240">
        <v>27354974.920774601</v>
      </c>
      <c r="AB2240">
        <f>(Table1[[#This Row],[Min Total Coliform]]+Table1[[#This Row],[Max Total Coliform]])/2</f>
        <v>13692906.155809836</v>
      </c>
      <c r="AC2240">
        <f>MIN(10, (Table1[[#This Row],[Avg BOD]]/4)*10)</f>
        <v>10</v>
      </c>
      <c r="AD2240">
        <f>MIN(10, (Table1[[#This Row],[Avg Fecal Coliform]]/600)*10)</f>
        <v>10</v>
      </c>
      <c r="AE2240">
        <f>MIN(10, (Table1[[#This Row],[Avg Nitrate N + Nitrite N]]/10)*10)</f>
        <v>3.7580193661971855</v>
      </c>
      <c r="AF2240">
        <f>IF(OR(Table1[[#This Row],[Avg pH]]&lt;6.5,Table1[[#This Row],[Avg pH]]&gt;8.5),10,0)</f>
        <v>0</v>
      </c>
      <c r="AG2240">
        <f>MAX(0, 10-(2*Table1[[#This Row],[Avg Dissolved Oxygen]]))</f>
        <v>0</v>
      </c>
      <c r="AH2240">
        <f>(Table1[[#This Row],[Fecal Score]]*0.3) + (Table1[[#This Row],[BOD Score]]*0.25) + (Table1[[#This Row],[Nitrate Score]]*0.2) + (Table1[[#This Row],[pH Score]]*0.15) + (Table1[[#This Row],[Dissolved Oxygen Score]]*0.1)</f>
        <v>6.2516038732394374</v>
      </c>
      <c r="AI2240">
        <v>2021</v>
      </c>
    </row>
    <row r="2241" spans="1:35">
      <c r="A2241">
        <v>2132</v>
      </c>
      <c r="B2241" t="s">
        <v>234</v>
      </c>
      <c r="C2241" t="s">
        <v>1</v>
      </c>
      <c r="D2241" t="s">
        <v>227</v>
      </c>
      <c r="E2241">
        <v>19</v>
      </c>
      <c r="F2241">
        <v>24.3</v>
      </c>
      <c r="G2241">
        <f>(Table1[[#This Row],[Min Temperature]]+Table1[[#This Row],[Max Temperature]])/2</f>
        <v>21.65</v>
      </c>
      <c r="H2241">
        <v>6.8</v>
      </c>
      <c r="I2241">
        <v>7.9</v>
      </c>
      <c r="J2241">
        <f>(Table1[[#This Row],[Min Dissolved Oxygen]]+Table1[[#This Row],[Max Dissolved Oxygen]])/2</f>
        <v>7.35</v>
      </c>
      <c r="K2241">
        <v>7.4</v>
      </c>
      <c r="L2241">
        <v>8.8000000000000007</v>
      </c>
      <c r="M2241">
        <f>(Table1[[#This Row],[Min pH]]+Table1[[#This Row],[Max pH]])/2</f>
        <v>8.1000000000000014</v>
      </c>
      <c r="N2241">
        <v>326</v>
      </c>
      <c r="O2241">
        <v>512</v>
      </c>
      <c r="P2241">
        <f>(Table1[[#This Row],[Min Conductivity]]+Table1[[#This Row],[Max Conductivity]])/2</f>
        <v>419</v>
      </c>
      <c r="Q2241">
        <v>1</v>
      </c>
      <c r="R2241">
        <v>2</v>
      </c>
      <c r="S2241">
        <f>(Table1[[#This Row],[Min BOD]]+Table1[[#This Row],[Max BOD]])/2</f>
        <v>1.5</v>
      </c>
      <c r="T2241">
        <v>0.54</v>
      </c>
      <c r="U2241">
        <v>4.42</v>
      </c>
      <c r="V2241">
        <f>(Table1[[#This Row],[Min Nitrate N + Nitrite N]]+Table1[[#This Row],[Max Nitrate N + Nitrite N]])/2</f>
        <v>2.48</v>
      </c>
      <c r="W2241">
        <v>2</v>
      </c>
      <c r="X2241">
        <v>2</v>
      </c>
      <c r="Y2241">
        <f>(Table1[[#This Row],[Min Fecal Coliform]]+Table1[[#This Row],[Max Fecal Coliform]])/2</f>
        <v>2</v>
      </c>
      <c r="Z2241">
        <v>43</v>
      </c>
      <c r="AA2241">
        <v>63</v>
      </c>
      <c r="AB2241">
        <f>(Table1[[#This Row],[Min Total Coliform]]+Table1[[#This Row],[Max Total Coliform]])/2</f>
        <v>53</v>
      </c>
      <c r="AC2241">
        <f>MIN(10, (Table1[[#This Row],[Avg BOD]]/4)*10)</f>
        <v>3.75</v>
      </c>
      <c r="AD2241">
        <f>MIN(10, (Table1[[#This Row],[Avg Fecal Coliform]]/600)*10)</f>
        <v>3.3333333333333333E-2</v>
      </c>
      <c r="AE2241">
        <f>MIN(10, (Table1[[#This Row],[Avg Nitrate N + Nitrite N]]/10)*10)</f>
        <v>2.48</v>
      </c>
      <c r="AF2241">
        <f>IF(OR(Table1[[#This Row],[Avg pH]]&lt;6.5,Table1[[#This Row],[Avg pH]]&gt;8.5),10,0)</f>
        <v>0</v>
      </c>
      <c r="AG2241">
        <f>MAX(0, 10-(2*Table1[[#This Row],[Avg Dissolved Oxygen]]))</f>
        <v>0</v>
      </c>
      <c r="AH2241">
        <f>(Table1[[#This Row],[Fecal Score]]*0.3) + (Table1[[#This Row],[BOD Score]]*0.25) + (Table1[[#This Row],[Nitrate Score]]*0.2) + (Table1[[#This Row],[pH Score]]*0.15) + (Table1[[#This Row],[Dissolved Oxygen Score]]*0.1)</f>
        <v>1.4435</v>
      </c>
      <c r="AI2241">
        <v>2021</v>
      </c>
    </row>
    <row r="2242" spans="1:35">
      <c r="A2242">
        <v>3296</v>
      </c>
      <c r="B2242" t="s">
        <v>245</v>
      </c>
      <c r="C2242" t="s">
        <v>1</v>
      </c>
      <c r="D2242" t="s">
        <v>227</v>
      </c>
      <c r="E2242">
        <v>20</v>
      </c>
      <c r="F2242">
        <v>24</v>
      </c>
      <c r="G2242">
        <f>(Table1[[#This Row],[Min Temperature]]+Table1[[#This Row],[Max Temperature]])/2</f>
        <v>22</v>
      </c>
      <c r="H2242">
        <v>7</v>
      </c>
      <c r="I2242">
        <v>7.8</v>
      </c>
      <c r="J2242">
        <f>(Table1[[#This Row],[Min Dissolved Oxygen]]+Table1[[#This Row],[Max Dissolved Oxygen]])/2</f>
        <v>7.4</v>
      </c>
      <c r="K2242">
        <v>7.1</v>
      </c>
      <c r="L2242">
        <v>8.4</v>
      </c>
      <c r="M2242">
        <f>(Table1[[#This Row],[Min pH]]+Table1[[#This Row],[Max pH]])/2</f>
        <v>7.75</v>
      </c>
      <c r="N2242">
        <v>325</v>
      </c>
      <c r="O2242">
        <v>573</v>
      </c>
      <c r="P2242">
        <f>(Table1[[#This Row],[Min Conductivity]]+Table1[[#This Row],[Max Conductivity]])/2</f>
        <v>449</v>
      </c>
      <c r="Q2242">
        <v>1</v>
      </c>
      <c r="R2242">
        <v>1.3</v>
      </c>
      <c r="S2242">
        <f>(Table1[[#This Row],[Min BOD]]+Table1[[#This Row],[Max BOD]])/2</f>
        <v>1.1499999999999999</v>
      </c>
      <c r="T2242">
        <v>0.02</v>
      </c>
      <c r="U2242">
        <v>1.01</v>
      </c>
      <c r="V2242">
        <f>(Table1[[#This Row],[Min Nitrate N + Nitrite N]]+Table1[[#This Row],[Max Nitrate N + Nitrite N]])/2</f>
        <v>0.51500000000000001</v>
      </c>
      <c r="W2242">
        <v>2</v>
      </c>
      <c r="X2242">
        <v>2</v>
      </c>
      <c r="Y2242">
        <f>(Table1[[#This Row],[Min Fecal Coliform]]+Table1[[#This Row],[Max Fecal Coliform]])/2</f>
        <v>2</v>
      </c>
      <c r="Z2242">
        <v>40</v>
      </c>
      <c r="AA2242">
        <v>58</v>
      </c>
      <c r="AB2242">
        <f>(Table1[[#This Row],[Min Total Coliform]]+Table1[[#This Row],[Max Total Coliform]])/2</f>
        <v>49</v>
      </c>
      <c r="AC2242">
        <f>MIN(10, (Table1[[#This Row],[Avg BOD]]/4)*10)</f>
        <v>2.875</v>
      </c>
      <c r="AD2242">
        <f>MIN(10, (Table1[[#This Row],[Avg Fecal Coliform]]/600)*10)</f>
        <v>3.3333333333333333E-2</v>
      </c>
      <c r="AE2242">
        <f>MIN(10, (Table1[[#This Row],[Avg Nitrate N + Nitrite N]]/10)*10)</f>
        <v>0.51500000000000001</v>
      </c>
      <c r="AF2242">
        <f>IF(OR(Table1[[#This Row],[Avg pH]]&lt;6.5,Table1[[#This Row],[Avg pH]]&gt;8.5),10,0)</f>
        <v>0</v>
      </c>
      <c r="AG2242">
        <f>MAX(0, 10-(2*Table1[[#This Row],[Avg Dissolved Oxygen]]))</f>
        <v>0</v>
      </c>
      <c r="AH2242">
        <f>(Table1[[#This Row],[Fecal Score]]*0.3) + (Table1[[#This Row],[BOD Score]]*0.25) + (Table1[[#This Row],[Nitrate Score]]*0.2) + (Table1[[#This Row],[pH Score]]*0.15) + (Table1[[#This Row],[Dissolved Oxygen Score]]*0.1)</f>
        <v>0.83174999999999999</v>
      </c>
      <c r="AI2242">
        <v>2021</v>
      </c>
    </row>
    <row r="2243" spans="1:35">
      <c r="A2243">
        <v>4615</v>
      </c>
      <c r="B2243" t="s">
        <v>635</v>
      </c>
      <c r="C2243" t="s">
        <v>1</v>
      </c>
      <c r="D2243" t="s">
        <v>227</v>
      </c>
      <c r="E2243">
        <v>17</v>
      </c>
      <c r="F2243">
        <v>28.2</v>
      </c>
      <c r="G2243">
        <f>(Table1[[#This Row],[Min Temperature]]+Table1[[#This Row],[Max Temperature]])/2</f>
        <v>22.6</v>
      </c>
      <c r="H2243">
        <v>5.8</v>
      </c>
      <c r="I2243">
        <v>7.3</v>
      </c>
      <c r="J2243">
        <f>(Table1[[#This Row],[Min Dissolved Oxygen]]+Table1[[#This Row],[Max Dissolved Oxygen]])/2</f>
        <v>6.55</v>
      </c>
      <c r="K2243">
        <v>7.1</v>
      </c>
      <c r="L2243">
        <v>8.1999999999999993</v>
      </c>
      <c r="M2243">
        <f>(Table1[[#This Row],[Min pH]]+Table1[[#This Row],[Max pH]])/2</f>
        <v>7.6499999999999995</v>
      </c>
      <c r="N2243">
        <v>280</v>
      </c>
      <c r="O2243">
        <v>764</v>
      </c>
      <c r="P2243">
        <f>(Table1[[#This Row],[Min Conductivity]]+Table1[[#This Row],[Max Conductivity]])/2</f>
        <v>522</v>
      </c>
      <c r="Q2243">
        <v>2.7</v>
      </c>
      <c r="R2243">
        <v>6</v>
      </c>
      <c r="S2243">
        <f>(Table1[[#This Row],[Min BOD]]+Table1[[#This Row],[Max BOD]])/2</f>
        <v>4.3499999999999996</v>
      </c>
      <c r="T2243">
        <v>0.3</v>
      </c>
      <c r="U2243">
        <v>0.77</v>
      </c>
      <c r="V2243">
        <f>(Table1[[#This Row],[Min Nitrate N + Nitrite N]]+Table1[[#This Row],[Max Nitrate N + Nitrite N]])/2</f>
        <v>0.53500000000000003</v>
      </c>
      <c r="W2243">
        <v>2</v>
      </c>
      <c r="X2243">
        <v>110</v>
      </c>
      <c r="Y2243">
        <f>(Table1[[#This Row],[Min Fecal Coliform]]+Table1[[#This Row],[Max Fecal Coliform]])/2</f>
        <v>56</v>
      </c>
      <c r="Z2243">
        <v>43</v>
      </c>
      <c r="AA2243">
        <v>920</v>
      </c>
      <c r="AB2243">
        <f>(Table1[[#This Row],[Min Total Coliform]]+Table1[[#This Row],[Max Total Coliform]])/2</f>
        <v>481.5</v>
      </c>
      <c r="AC2243">
        <f>MIN(10, (Table1[[#This Row],[Avg BOD]]/4)*10)</f>
        <v>10</v>
      </c>
      <c r="AD2243">
        <f>MIN(10, (Table1[[#This Row],[Avg Fecal Coliform]]/600)*10)</f>
        <v>0.93333333333333335</v>
      </c>
      <c r="AE2243">
        <f>MIN(10, (Table1[[#This Row],[Avg Nitrate N + Nitrite N]]/10)*10)</f>
        <v>0.53500000000000003</v>
      </c>
      <c r="AF2243">
        <f>IF(OR(Table1[[#This Row],[Avg pH]]&lt;6.5,Table1[[#This Row],[Avg pH]]&gt;8.5),10,0)</f>
        <v>0</v>
      </c>
      <c r="AG2243">
        <f>MAX(0, 10-(2*Table1[[#This Row],[Avg Dissolved Oxygen]]))</f>
        <v>0</v>
      </c>
      <c r="AH2243">
        <f>(Table1[[#This Row],[Fecal Score]]*0.3) + (Table1[[#This Row],[BOD Score]]*0.25) + (Table1[[#This Row],[Nitrate Score]]*0.2) + (Table1[[#This Row],[pH Score]]*0.15) + (Table1[[#This Row],[Dissolved Oxygen Score]]*0.1)</f>
        <v>2.887</v>
      </c>
      <c r="AI2243">
        <v>2021</v>
      </c>
    </row>
    <row r="2244" spans="1:35">
      <c r="A2244">
        <v>2135</v>
      </c>
      <c r="B2244" t="s">
        <v>632</v>
      </c>
      <c r="C2244" t="s">
        <v>1</v>
      </c>
      <c r="D2244" t="s">
        <v>227</v>
      </c>
      <c r="E2244">
        <v>19.2</v>
      </c>
      <c r="F2244">
        <v>32.9</v>
      </c>
      <c r="G2244">
        <f>(Table1[[#This Row],[Min Temperature]]+Table1[[#This Row],[Max Temperature]])/2</f>
        <v>26.049999999999997</v>
      </c>
      <c r="H2244">
        <v>6.7</v>
      </c>
      <c r="I2244">
        <v>7.9</v>
      </c>
      <c r="J2244">
        <f>(Table1[[#This Row],[Min Dissolved Oxygen]]+Table1[[#This Row],[Max Dissolved Oxygen]])/2</f>
        <v>7.3000000000000007</v>
      </c>
      <c r="K2244">
        <v>7</v>
      </c>
      <c r="L2244">
        <v>8.1</v>
      </c>
      <c r="M2244">
        <f>(Table1[[#This Row],[Min pH]]+Table1[[#This Row],[Max pH]])/2</f>
        <v>7.55</v>
      </c>
      <c r="N2244">
        <v>204</v>
      </c>
      <c r="O2244">
        <v>288</v>
      </c>
      <c r="P2244">
        <f>(Table1[[#This Row],[Min Conductivity]]+Table1[[#This Row],[Max Conductivity]])/2</f>
        <v>246</v>
      </c>
      <c r="Q2244">
        <v>1</v>
      </c>
      <c r="R2244">
        <v>1.6</v>
      </c>
      <c r="S2244">
        <f>(Table1[[#This Row],[Min BOD]]+Table1[[#This Row],[Max BOD]])/2</f>
        <v>1.3</v>
      </c>
      <c r="T2244">
        <v>0.35</v>
      </c>
      <c r="U2244">
        <v>1.18</v>
      </c>
      <c r="V2244">
        <f>(Table1[[#This Row],[Min Nitrate N + Nitrite N]]+Table1[[#This Row],[Max Nitrate N + Nitrite N]])/2</f>
        <v>0.7649999999999999</v>
      </c>
      <c r="W2244">
        <v>2</v>
      </c>
      <c r="X2244">
        <v>2</v>
      </c>
      <c r="Y2244">
        <f>(Table1[[#This Row],[Min Fecal Coliform]]+Table1[[#This Row],[Max Fecal Coliform]])/2</f>
        <v>2</v>
      </c>
      <c r="Z2244">
        <v>33</v>
      </c>
      <c r="AA2244">
        <v>47</v>
      </c>
      <c r="AB2244">
        <f>(Table1[[#This Row],[Min Total Coliform]]+Table1[[#This Row],[Max Total Coliform]])/2</f>
        <v>40</v>
      </c>
      <c r="AC2244">
        <f>MIN(10, (Table1[[#This Row],[Avg BOD]]/4)*10)</f>
        <v>3.25</v>
      </c>
      <c r="AD2244">
        <f>MIN(10, (Table1[[#This Row],[Avg Fecal Coliform]]/600)*10)</f>
        <v>3.3333333333333333E-2</v>
      </c>
      <c r="AE2244">
        <f>MIN(10, (Table1[[#This Row],[Avg Nitrate N + Nitrite N]]/10)*10)</f>
        <v>0.7649999999999999</v>
      </c>
      <c r="AF2244">
        <f>IF(OR(Table1[[#This Row],[Avg pH]]&lt;6.5,Table1[[#This Row],[Avg pH]]&gt;8.5),10,0)</f>
        <v>0</v>
      </c>
      <c r="AG2244">
        <f>MAX(0, 10-(2*Table1[[#This Row],[Avg Dissolved Oxygen]]))</f>
        <v>0</v>
      </c>
      <c r="AH2244">
        <f>(Table1[[#This Row],[Fecal Score]]*0.3) + (Table1[[#This Row],[BOD Score]]*0.25) + (Table1[[#This Row],[Nitrate Score]]*0.2) + (Table1[[#This Row],[pH Score]]*0.15) + (Table1[[#This Row],[Dissolved Oxygen Score]]*0.1)</f>
        <v>0.97550000000000003</v>
      </c>
      <c r="AI2244">
        <v>2021</v>
      </c>
    </row>
    <row r="2245" spans="1:35">
      <c r="A2245">
        <v>2141</v>
      </c>
      <c r="B2245" t="s">
        <v>459</v>
      </c>
      <c r="C2245" t="s">
        <v>1</v>
      </c>
      <c r="D2245" t="s">
        <v>227</v>
      </c>
      <c r="E2245">
        <v>20</v>
      </c>
      <c r="F2245">
        <v>32</v>
      </c>
      <c r="G2245">
        <f>(Table1[[#This Row],[Min Temperature]]+Table1[[#This Row],[Max Temperature]])/2</f>
        <v>26</v>
      </c>
      <c r="H2245">
        <v>6</v>
      </c>
      <c r="I2245">
        <v>8.6</v>
      </c>
      <c r="J2245">
        <f>(Table1[[#This Row],[Min Dissolved Oxygen]]+Table1[[#This Row],[Max Dissolved Oxygen]])/2</f>
        <v>7.3</v>
      </c>
      <c r="K2245">
        <v>6.8</v>
      </c>
      <c r="L2245">
        <v>8.1</v>
      </c>
      <c r="M2245">
        <f>(Table1[[#This Row],[Min pH]]+Table1[[#This Row],[Max pH]])/2</f>
        <v>7.4499999999999993</v>
      </c>
      <c r="N2245">
        <v>215</v>
      </c>
      <c r="O2245">
        <v>524</v>
      </c>
      <c r="P2245">
        <f>(Table1[[#This Row],[Min Conductivity]]+Table1[[#This Row],[Max Conductivity]])/2</f>
        <v>369.5</v>
      </c>
      <c r="Q2245">
        <v>1.4</v>
      </c>
      <c r="R2245">
        <v>8.4</v>
      </c>
      <c r="S2245">
        <f>(Table1[[#This Row],[Min BOD]]+Table1[[#This Row],[Max BOD]])/2</f>
        <v>4.9000000000000004</v>
      </c>
      <c r="T2245">
        <v>0.33</v>
      </c>
      <c r="U2245">
        <v>9.17</v>
      </c>
      <c r="V2245">
        <f>(Table1[[#This Row],[Min Nitrate N + Nitrite N]]+Table1[[#This Row],[Max Nitrate N + Nitrite N]])/2</f>
        <v>4.75</v>
      </c>
      <c r="W2245">
        <v>2</v>
      </c>
      <c r="X2245">
        <v>180</v>
      </c>
      <c r="Y2245">
        <f>(Table1[[#This Row],[Min Fecal Coliform]]+Table1[[#This Row],[Max Fecal Coliform]])/2</f>
        <v>91</v>
      </c>
      <c r="Z2245">
        <v>49</v>
      </c>
      <c r="AA2245">
        <v>24000</v>
      </c>
      <c r="AB2245">
        <f>(Table1[[#This Row],[Min Total Coliform]]+Table1[[#This Row],[Max Total Coliform]])/2</f>
        <v>12024.5</v>
      </c>
      <c r="AC2245">
        <f>MIN(10, (Table1[[#This Row],[Avg BOD]]/4)*10)</f>
        <v>10</v>
      </c>
      <c r="AD2245">
        <f>MIN(10, (Table1[[#This Row],[Avg Fecal Coliform]]/600)*10)</f>
        <v>1.5166666666666666</v>
      </c>
      <c r="AE2245">
        <f>MIN(10, (Table1[[#This Row],[Avg Nitrate N + Nitrite N]]/10)*10)</f>
        <v>4.75</v>
      </c>
      <c r="AF2245">
        <f>IF(OR(Table1[[#This Row],[Avg pH]]&lt;6.5,Table1[[#This Row],[Avg pH]]&gt;8.5),10,0)</f>
        <v>0</v>
      </c>
      <c r="AG2245">
        <f>MAX(0, 10-(2*Table1[[#This Row],[Avg Dissolved Oxygen]]))</f>
        <v>0</v>
      </c>
      <c r="AH2245">
        <f>(Table1[[#This Row],[Fecal Score]]*0.3) + (Table1[[#This Row],[BOD Score]]*0.25) + (Table1[[#This Row],[Nitrate Score]]*0.2) + (Table1[[#This Row],[pH Score]]*0.15) + (Table1[[#This Row],[Dissolved Oxygen Score]]*0.1)</f>
        <v>3.9050000000000002</v>
      </c>
      <c r="AI2245">
        <v>2021</v>
      </c>
    </row>
    <row r="2246" spans="1:35">
      <c r="A2246">
        <v>2142</v>
      </c>
      <c r="B2246" t="s">
        <v>244</v>
      </c>
      <c r="C2246" t="s">
        <v>1</v>
      </c>
      <c r="D2246" t="s">
        <v>227</v>
      </c>
      <c r="E2246">
        <v>20</v>
      </c>
      <c r="F2246">
        <v>24</v>
      </c>
      <c r="G2246">
        <f>(Table1[[#This Row],[Min Temperature]]+Table1[[#This Row],[Max Temperature]])/2</f>
        <v>22</v>
      </c>
      <c r="H2246">
        <v>7</v>
      </c>
      <c r="I2246">
        <v>7.9</v>
      </c>
      <c r="J2246">
        <f>(Table1[[#This Row],[Min Dissolved Oxygen]]+Table1[[#This Row],[Max Dissolved Oxygen]])/2</f>
        <v>7.45</v>
      </c>
      <c r="K2246">
        <v>7.2</v>
      </c>
      <c r="L2246">
        <v>7.9</v>
      </c>
      <c r="M2246">
        <f>(Table1[[#This Row],[Min pH]]+Table1[[#This Row],[Max pH]])/2</f>
        <v>7.5500000000000007</v>
      </c>
      <c r="N2246">
        <v>250</v>
      </c>
      <c r="O2246">
        <v>490</v>
      </c>
      <c r="P2246">
        <f>(Table1[[#This Row],[Min Conductivity]]+Table1[[#This Row],[Max Conductivity]])/2</f>
        <v>370</v>
      </c>
      <c r="Q2246">
        <v>1.4</v>
      </c>
      <c r="R2246">
        <v>2.4</v>
      </c>
      <c r="S2246">
        <f>(Table1[[#This Row],[Min BOD]]+Table1[[#This Row],[Max BOD]])/2</f>
        <v>1.9</v>
      </c>
      <c r="T2246">
        <v>0.3</v>
      </c>
      <c r="U2246">
        <v>0.5</v>
      </c>
      <c r="V2246">
        <f>(Table1[[#This Row],[Min Nitrate N + Nitrite N]]+Table1[[#This Row],[Max Nitrate N + Nitrite N]])/2</f>
        <v>0.4</v>
      </c>
      <c r="W2246">
        <v>2</v>
      </c>
      <c r="X2246">
        <v>2</v>
      </c>
      <c r="Y2246">
        <f>(Table1[[#This Row],[Min Fecal Coliform]]+Table1[[#This Row],[Max Fecal Coliform]])/2</f>
        <v>2</v>
      </c>
      <c r="Z2246">
        <v>24</v>
      </c>
      <c r="AA2246">
        <v>34</v>
      </c>
      <c r="AB2246">
        <f>(Table1[[#This Row],[Min Total Coliform]]+Table1[[#This Row],[Max Total Coliform]])/2</f>
        <v>29</v>
      </c>
      <c r="AC2246">
        <f>MIN(10, (Table1[[#This Row],[Avg BOD]]/4)*10)</f>
        <v>4.75</v>
      </c>
      <c r="AD2246">
        <f>MIN(10, (Table1[[#This Row],[Avg Fecal Coliform]]/600)*10)</f>
        <v>3.3333333333333333E-2</v>
      </c>
      <c r="AE2246">
        <f>MIN(10, (Table1[[#This Row],[Avg Nitrate N + Nitrite N]]/10)*10)</f>
        <v>0.4</v>
      </c>
      <c r="AF2246">
        <f>IF(OR(Table1[[#This Row],[Avg pH]]&lt;6.5,Table1[[#This Row],[Avg pH]]&gt;8.5),10,0)</f>
        <v>0</v>
      </c>
      <c r="AG2246">
        <f>MAX(0, 10-(2*Table1[[#This Row],[Avg Dissolved Oxygen]]))</f>
        <v>0</v>
      </c>
      <c r="AH2246">
        <f>(Table1[[#This Row],[Fecal Score]]*0.3) + (Table1[[#This Row],[BOD Score]]*0.25) + (Table1[[#This Row],[Nitrate Score]]*0.2) + (Table1[[#This Row],[pH Score]]*0.15) + (Table1[[#This Row],[Dissolved Oxygen Score]]*0.1)</f>
        <v>1.2775000000000001</v>
      </c>
      <c r="AI2246">
        <v>2021</v>
      </c>
    </row>
    <row r="2247" spans="1:35">
      <c r="A2247">
        <v>3845</v>
      </c>
      <c r="B2247" t="s">
        <v>633</v>
      </c>
      <c r="C2247" t="s">
        <v>1</v>
      </c>
      <c r="D2247" t="s">
        <v>227</v>
      </c>
      <c r="E2247">
        <v>17</v>
      </c>
      <c r="F2247">
        <v>30</v>
      </c>
      <c r="G2247">
        <f>(Table1[[#This Row],[Min Temperature]]+Table1[[#This Row],[Max Temperature]])/2</f>
        <v>23.5</v>
      </c>
      <c r="H2247">
        <v>7.1</v>
      </c>
      <c r="I2247">
        <v>7.9</v>
      </c>
      <c r="J2247">
        <f>(Table1[[#This Row],[Min Dissolved Oxygen]]+Table1[[#This Row],[Max Dissolved Oxygen]])/2</f>
        <v>7.5</v>
      </c>
      <c r="K2247">
        <v>7.1</v>
      </c>
      <c r="L2247">
        <v>8.9</v>
      </c>
      <c r="M2247">
        <f>(Table1[[#This Row],[Min pH]]+Table1[[#This Row],[Max pH]])/2</f>
        <v>8</v>
      </c>
      <c r="N2247">
        <v>511</v>
      </c>
      <c r="O2247">
        <v>713</v>
      </c>
      <c r="P2247">
        <f>(Table1[[#This Row],[Min Conductivity]]+Table1[[#This Row],[Max Conductivity]])/2</f>
        <v>612</v>
      </c>
      <c r="Q2247">
        <v>1</v>
      </c>
      <c r="R2247">
        <v>1.8</v>
      </c>
      <c r="S2247">
        <f>(Table1[[#This Row],[Min BOD]]+Table1[[#This Row],[Max BOD]])/2</f>
        <v>1.4</v>
      </c>
      <c r="T2247">
        <v>2.2000000000000002</v>
      </c>
      <c r="U2247">
        <v>3</v>
      </c>
      <c r="V2247">
        <f>(Table1[[#This Row],[Min Nitrate N + Nitrite N]]+Table1[[#This Row],[Max Nitrate N + Nitrite N]])/2</f>
        <v>2.6</v>
      </c>
      <c r="W2247">
        <v>3</v>
      </c>
      <c r="X2247">
        <v>4</v>
      </c>
      <c r="Y2247">
        <f>(Table1[[#This Row],[Min Fecal Coliform]]+Table1[[#This Row],[Max Fecal Coliform]])/2</f>
        <v>3.5</v>
      </c>
      <c r="Z2247">
        <v>14</v>
      </c>
      <c r="AA2247">
        <v>43</v>
      </c>
      <c r="AB2247">
        <f>(Table1[[#This Row],[Min Total Coliform]]+Table1[[#This Row],[Max Total Coliform]])/2</f>
        <v>28.5</v>
      </c>
      <c r="AC2247">
        <f>MIN(10, (Table1[[#This Row],[Avg BOD]]/4)*10)</f>
        <v>3.5</v>
      </c>
      <c r="AD2247">
        <f>MIN(10, (Table1[[#This Row],[Avg Fecal Coliform]]/600)*10)</f>
        <v>5.8333333333333334E-2</v>
      </c>
      <c r="AE2247">
        <f>MIN(10, (Table1[[#This Row],[Avg Nitrate N + Nitrite N]]/10)*10)</f>
        <v>2.6</v>
      </c>
      <c r="AF2247">
        <f>IF(OR(Table1[[#This Row],[Avg pH]]&lt;6.5,Table1[[#This Row],[Avg pH]]&gt;8.5),10,0)</f>
        <v>0</v>
      </c>
      <c r="AG2247">
        <f>MAX(0, 10-(2*Table1[[#This Row],[Avg Dissolved Oxygen]]))</f>
        <v>0</v>
      </c>
      <c r="AH2247">
        <f>(Table1[[#This Row],[Fecal Score]]*0.3) + (Table1[[#This Row],[BOD Score]]*0.25) + (Table1[[#This Row],[Nitrate Score]]*0.2) + (Table1[[#This Row],[pH Score]]*0.15) + (Table1[[#This Row],[Dissolved Oxygen Score]]*0.1)</f>
        <v>1.4125000000000001</v>
      </c>
      <c r="AI2247">
        <v>2021</v>
      </c>
    </row>
    <row r="2248" spans="1:35">
      <c r="A2248">
        <v>2140</v>
      </c>
      <c r="B2248" t="s">
        <v>242</v>
      </c>
      <c r="C2248" t="s">
        <v>1</v>
      </c>
      <c r="D2248" t="s">
        <v>227</v>
      </c>
      <c r="E2248">
        <v>19</v>
      </c>
      <c r="F2248">
        <v>30</v>
      </c>
      <c r="G2248">
        <f>(Table1[[#This Row],[Min Temperature]]+Table1[[#This Row],[Max Temperature]])/2</f>
        <v>24.5</v>
      </c>
      <c r="H2248">
        <v>5.2</v>
      </c>
      <c r="I2248">
        <v>10.4</v>
      </c>
      <c r="J2248">
        <f>(Table1[[#This Row],[Min Dissolved Oxygen]]+Table1[[#This Row],[Max Dissolved Oxygen]])/2</f>
        <v>7.8000000000000007</v>
      </c>
      <c r="K2248">
        <v>7.1</v>
      </c>
      <c r="L2248">
        <v>8.3000000000000007</v>
      </c>
      <c r="M2248">
        <f>(Table1[[#This Row],[Min pH]]+Table1[[#This Row],[Max pH]])/2</f>
        <v>7.7</v>
      </c>
      <c r="N2248">
        <v>183</v>
      </c>
      <c r="O2248">
        <v>422</v>
      </c>
      <c r="P2248">
        <f>(Table1[[#This Row],[Min Conductivity]]+Table1[[#This Row],[Max Conductivity]])/2</f>
        <v>302.5</v>
      </c>
      <c r="Q2248">
        <v>1</v>
      </c>
      <c r="R2248">
        <v>1.4</v>
      </c>
      <c r="S2248">
        <f>(Table1[[#This Row],[Min BOD]]+Table1[[#This Row],[Max BOD]])/2</f>
        <v>1.2</v>
      </c>
      <c r="T2248">
        <v>1.88</v>
      </c>
      <c r="U2248">
        <v>6.66</v>
      </c>
      <c r="V2248">
        <f>(Table1[[#This Row],[Min Nitrate N + Nitrite N]]+Table1[[#This Row],[Max Nitrate N + Nitrite N]])/2</f>
        <v>4.2699999999999996</v>
      </c>
      <c r="W2248">
        <v>2</v>
      </c>
      <c r="X2248">
        <v>180</v>
      </c>
      <c r="Y2248">
        <f>(Table1[[#This Row],[Min Fecal Coliform]]+Table1[[#This Row],[Max Fecal Coliform]])/2</f>
        <v>91</v>
      </c>
      <c r="Z2248">
        <v>110</v>
      </c>
      <c r="AA2248">
        <v>35000</v>
      </c>
      <c r="AB2248">
        <f>(Table1[[#This Row],[Min Total Coliform]]+Table1[[#This Row],[Max Total Coliform]])/2</f>
        <v>17555</v>
      </c>
      <c r="AC2248">
        <f>MIN(10, (Table1[[#This Row],[Avg BOD]]/4)*10)</f>
        <v>3</v>
      </c>
      <c r="AD2248">
        <f>MIN(10, (Table1[[#This Row],[Avg Fecal Coliform]]/600)*10)</f>
        <v>1.5166666666666666</v>
      </c>
      <c r="AE2248">
        <f>MIN(10, (Table1[[#This Row],[Avg Nitrate N + Nitrite N]]/10)*10)</f>
        <v>4.2699999999999996</v>
      </c>
      <c r="AF2248">
        <f>IF(OR(Table1[[#This Row],[Avg pH]]&lt;6.5,Table1[[#This Row],[Avg pH]]&gt;8.5),10,0)</f>
        <v>0</v>
      </c>
      <c r="AG2248">
        <f>MAX(0, 10-(2*Table1[[#This Row],[Avg Dissolved Oxygen]]))</f>
        <v>0</v>
      </c>
      <c r="AH2248">
        <f>(Table1[[#This Row],[Fecal Score]]*0.3) + (Table1[[#This Row],[BOD Score]]*0.25) + (Table1[[#This Row],[Nitrate Score]]*0.2) + (Table1[[#This Row],[pH Score]]*0.15) + (Table1[[#This Row],[Dissolved Oxygen Score]]*0.1)</f>
        <v>2.0590000000000002</v>
      </c>
      <c r="AI2248">
        <v>2021</v>
      </c>
    </row>
    <row r="2249" spans="1:35">
      <c r="A2249">
        <v>2128</v>
      </c>
      <c r="B2249" t="s">
        <v>230</v>
      </c>
      <c r="C2249" t="s">
        <v>1</v>
      </c>
      <c r="D2249" t="s">
        <v>227</v>
      </c>
      <c r="E2249">
        <v>16.600000000000001</v>
      </c>
      <c r="F2249">
        <v>27</v>
      </c>
      <c r="G2249">
        <f>(Table1[[#This Row],[Min Temperature]]+Table1[[#This Row],[Max Temperature]])/2</f>
        <v>21.8</v>
      </c>
      <c r="H2249">
        <v>7.1</v>
      </c>
      <c r="I2249">
        <v>8.3000000000000007</v>
      </c>
      <c r="J2249">
        <f>(Table1[[#This Row],[Min Dissolved Oxygen]]+Table1[[#This Row],[Max Dissolved Oxygen]])/2</f>
        <v>7.7</v>
      </c>
      <c r="K2249">
        <v>7.2</v>
      </c>
      <c r="L2249">
        <v>8.1</v>
      </c>
      <c r="M2249">
        <f>(Table1[[#This Row],[Min pH]]+Table1[[#This Row],[Max pH]])/2</f>
        <v>7.65</v>
      </c>
      <c r="N2249">
        <v>238</v>
      </c>
      <c r="O2249">
        <v>411</v>
      </c>
      <c r="P2249">
        <f>(Table1[[#This Row],[Min Conductivity]]+Table1[[#This Row],[Max Conductivity]])/2</f>
        <v>324.5</v>
      </c>
      <c r="Q2249">
        <v>1</v>
      </c>
      <c r="R2249">
        <v>1.9</v>
      </c>
      <c r="S2249">
        <f>(Table1[[#This Row],[Min BOD]]+Table1[[#This Row],[Max BOD]])/2</f>
        <v>1.45</v>
      </c>
      <c r="T2249">
        <v>0.13</v>
      </c>
      <c r="U2249">
        <v>0.4</v>
      </c>
      <c r="V2249">
        <f>(Table1[[#This Row],[Min Nitrate N + Nitrite N]]+Table1[[#This Row],[Max Nitrate N + Nitrite N]])/2</f>
        <v>0.26500000000000001</v>
      </c>
      <c r="W2249">
        <v>2</v>
      </c>
      <c r="X2249">
        <v>4</v>
      </c>
      <c r="Y2249">
        <f>(Table1[[#This Row],[Min Fecal Coliform]]+Table1[[#This Row],[Max Fecal Coliform]])/2</f>
        <v>3</v>
      </c>
      <c r="Z2249">
        <v>8</v>
      </c>
      <c r="AA2249">
        <v>48</v>
      </c>
      <c r="AB2249">
        <f>(Table1[[#This Row],[Min Total Coliform]]+Table1[[#This Row],[Max Total Coliform]])/2</f>
        <v>28</v>
      </c>
      <c r="AC2249">
        <f>MIN(10, (Table1[[#This Row],[Avg BOD]]/4)*10)</f>
        <v>3.625</v>
      </c>
      <c r="AD2249">
        <f>MIN(10, (Table1[[#This Row],[Avg Fecal Coliform]]/600)*10)</f>
        <v>0.05</v>
      </c>
      <c r="AE2249">
        <f>MIN(10, (Table1[[#This Row],[Avg Nitrate N + Nitrite N]]/10)*10)</f>
        <v>0.26500000000000001</v>
      </c>
      <c r="AF2249">
        <f>IF(OR(Table1[[#This Row],[Avg pH]]&lt;6.5,Table1[[#This Row],[Avg pH]]&gt;8.5),10,0)</f>
        <v>0</v>
      </c>
      <c r="AG2249">
        <f>MAX(0, 10-(2*Table1[[#This Row],[Avg Dissolved Oxygen]]))</f>
        <v>0</v>
      </c>
      <c r="AH2249">
        <f>(Table1[[#This Row],[Fecal Score]]*0.3) + (Table1[[#This Row],[BOD Score]]*0.25) + (Table1[[#This Row],[Nitrate Score]]*0.2) + (Table1[[#This Row],[pH Score]]*0.15) + (Table1[[#This Row],[Dissolved Oxygen Score]]*0.1)</f>
        <v>0.97425000000000006</v>
      </c>
      <c r="AI2249">
        <v>2021</v>
      </c>
    </row>
    <row r="2250" spans="1:35">
      <c r="A2250">
        <v>4622</v>
      </c>
      <c r="B2250" t="s">
        <v>636</v>
      </c>
      <c r="C2250" t="s">
        <v>1</v>
      </c>
      <c r="D2250" t="s">
        <v>227</v>
      </c>
      <c r="E2250">
        <v>22</v>
      </c>
      <c r="F2250">
        <v>30</v>
      </c>
      <c r="G2250">
        <f>(Table1[[#This Row],[Min Temperature]]+Table1[[#This Row],[Max Temperature]])/2</f>
        <v>26</v>
      </c>
      <c r="H2250">
        <v>4.3</v>
      </c>
      <c r="I2250">
        <v>7.1</v>
      </c>
      <c r="J2250">
        <f>(Table1[[#This Row],[Min Dissolved Oxygen]]+Table1[[#This Row],[Max Dissolved Oxygen]])/2</f>
        <v>5.6999999999999993</v>
      </c>
      <c r="K2250">
        <v>7.2</v>
      </c>
      <c r="L2250">
        <v>8.5</v>
      </c>
      <c r="M2250">
        <f>(Table1[[#This Row],[Min pH]]+Table1[[#This Row],[Max pH]])/2</f>
        <v>7.85</v>
      </c>
      <c r="N2250">
        <v>243</v>
      </c>
      <c r="O2250">
        <v>702</v>
      </c>
      <c r="P2250">
        <f>(Table1[[#This Row],[Min Conductivity]]+Table1[[#This Row],[Max Conductivity]])/2</f>
        <v>472.5</v>
      </c>
      <c r="Q2250">
        <v>1</v>
      </c>
      <c r="R2250">
        <v>2.9</v>
      </c>
      <c r="S2250">
        <f>(Table1[[#This Row],[Min BOD]]+Table1[[#This Row],[Max BOD]])/2</f>
        <v>1.95</v>
      </c>
      <c r="T2250">
        <v>0.05</v>
      </c>
      <c r="U2250">
        <v>0.47</v>
      </c>
      <c r="V2250">
        <f>(Table1[[#This Row],[Min Nitrate N + Nitrite N]]+Table1[[#This Row],[Max Nitrate N + Nitrite N]])/2</f>
        <v>0.26</v>
      </c>
      <c r="W2250">
        <v>2</v>
      </c>
      <c r="X2250">
        <v>2</v>
      </c>
      <c r="Y2250">
        <f>(Table1[[#This Row],[Min Fecal Coliform]]+Table1[[#This Row],[Max Fecal Coliform]])/2</f>
        <v>2</v>
      </c>
      <c r="Z2250">
        <v>4</v>
      </c>
      <c r="AA2250">
        <v>38</v>
      </c>
      <c r="AB2250">
        <f>(Table1[[#This Row],[Min Total Coliform]]+Table1[[#This Row],[Max Total Coliform]])/2</f>
        <v>21</v>
      </c>
      <c r="AC2250">
        <f>MIN(10, (Table1[[#This Row],[Avg BOD]]/4)*10)</f>
        <v>4.875</v>
      </c>
      <c r="AD2250">
        <f>MIN(10, (Table1[[#This Row],[Avg Fecal Coliform]]/600)*10)</f>
        <v>3.3333333333333333E-2</v>
      </c>
      <c r="AE2250">
        <f>MIN(10, (Table1[[#This Row],[Avg Nitrate N + Nitrite N]]/10)*10)</f>
        <v>0.26</v>
      </c>
      <c r="AF2250">
        <f>IF(OR(Table1[[#This Row],[Avg pH]]&lt;6.5,Table1[[#This Row],[Avg pH]]&gt;8.5),10,0)</f>
        <v>0</v>
      </c>
      <c r="AG2250">
        <f>MAX(0, 10-(2*Table1[[#This Row],[Avg Dissolved Oxygen]]))</f>
        <v>0</v>
      </c>
      <c r="AH2250">
        <f>(Table1[[#This Row],[Fecal Score]]*0.3) + (Table1[[#This Row],[BOD Score]]*0.25) + (Table1[[#This Row],[Nitrate Score]]*0.2) + (Table1[[#This Row],[pH Score]]*0.15) + (Table1[[#This Row],[Dissolved Oxygen Score]]*0.1)</f>
        <v>1.2807500000000001</v>
      </c>
      <c r="AI2250">
        <v>2021</v>
      </c>
    </row>
    <row r="2251" spans="1:35">
      <c r="A2251">
        <v>1374</v>
      </c>
      <c r="B2251" t="s">
        <v>228</v>
      </c>
      <c r="C2251" t="s">
        <v>1</v>
      </c>
      <c r="D2251" t="s">
        <v>227</v>
      </c>
      <c r="E2251">
        <v>19</v>
      </c>
      <c r="F2251">
        <v>33</v>
      </c>
      <c r="G2251">
        <f>(Table1[[#This Row],[Min Temperature]]+Table1[[#This Row],[Max Temperature]])/2</f>
        <v>26</v>
      </c>
      <c r="H2251">
        <v>4.7</v>
      </c>
      <c r="I2251">
        <v>8.3000000000000007</v>
      </c>
      <c r="J2251">
        <f>(Table1[[#This Row],[Min Dissolved Oxygen]]+Table1[[#This Row],[Max Dissolved Oxygen]])/2</f>
        <v>6.5</v>
      </c>
      <c r="K2251">
        <v>7.2</v>
      </c>
      <c r="L2251">
        <v>8</v>
      </c>
      <c r="M2251">
        <f>(Table1[[#This Row],[Min pH]]+Table1[[#This Row],[Max pH]])/2</f>
        <v>7.6</v>
      </c>
      <c r="N2251">
        <v>226</v>
      </c>
      <c r="O2251">
        <v>509</v>
      </c>
      <c r="P2251">
        <f>(Table1[[#This Row],[Min Conductivity]]+Table1[[#This Row],[Max Conductivity]])/2</f>
        <v>367.5</v>
      </c>
      <c r="Q2251">
        <v>1.2</v>
      </c>
      <c r="R2251">
        <v>8</v>
      </c>
      <c r="S2251">
        <f>(Table1[[#This Row],[Min BOD]]+Table1[[#This Row],[Max BOD]])/2</f>
        <v>4.5999999999999996</v>
      </c>
      <c r="T2251">
        <v>3.8</v>
      </c>
      <c r="U2251">
        <v>15.23</v>
      </c>
      <c r="V2251">
        <f>(Table1[[#This Row],[Min Nitrate N + Nitrite N]]+Table1[[#This Row],[Max Nitrate N + Nitrite N]])/2</f>
        <v>9.5150000000000006</v>
      </c>
      <c r="W2251">
        <v>2</v>
      </c>
      <c r="X2251">
        <v>920</v>
      </c>
      <c r="Y2251">
        <f>(Table1[[#This Row],[Min Fecal Coliform]]+Table1[[#This Row],[Max Fecal Coliform]])/2</f>
        <v>461</v>
      </c>
      <c r="Z2251">
        <v>150</v>
      </c>
      <c r="AA2251">
        <v>120000</v>
      </c>
      <c r="AB2251">
        <f>(Table1[[#This Row],[Min Total Coliform]]+Table1[[#This Row],[Max Total Coliform]])/2</f>
        <v>60075</v>
      </c>
      <c r="AC2251">
        <f>MIN(10, (Table1[[#This Row],[Avg BOD]]/4)*10)</f>
        <v>10</v>
      </c>
      <c r="AD2251">
        <f>MIN(10, (Table1[[#This Row],[Avg Fecal Coliform]]/600)*10)</f>
        <v>7.6833333333333336</v>
      </c>
      <c r="AE2251">
        <f>MIN(10, (Table1[[#This Row],[Avg Nitrate N + Nitrite N]]/10)*10)</f>
        <v>9.5150000000000006</v>
      </c>
      <c r="AF2251">
        <f>IF(OR(Table1[[#This Row],[Avg pH]]&lt;6.5,Table1[[#This Row],[Avg pH]]&gt;8.5),10,0)</f>
        <v>0</v>
      </c>
      <c r="AG2251">
        <f>MAX(0, 10-(2*Table1[[#This Row],[Avg Dissolved Oxygen]]))</f>
        <v>0</v>
      </c>
      <c r="AH2251">
        <f>(Table1[[#This Row],[Fecal Score]]*0.3) + (Table1[[#This Row],[BOD Score]]*0.25) + (Table1[[#This Row],[Nitrate Score]]*0.2) + (Table1[[#This Row],[pH Score]]*0.15) + (Table1[[#This Row],[Dissolved Oxygen Score]]*0.1)</f>
        <v>6.7080000000000002</v>
      </c>
      <c r="AI2251">
        <v>2021</v>
      </c>
    </row>
    <row r="2252" spans="1:35">
      <c r="A2252">
        <v>2130</v>
      </c>
      <c r="B2252" t="s">
        <v>232</v>
      </c>
      <c r="C2252" t="s">
        <v>1</v>
      </c>
      <c r="D2252" t="s">
        <v>227</v>
      </c>
      <c r="E2252">
        <v>20</v>
      </c>
      <c r="F2252">
        <v>27</v>
      </c>
      <c r="G2252">
        <f>(Table1[[#This Row],[Min Temperature]]+Table1[[#This Row],[Max Temperature]])/2</f>
        <v>23.5</v>
      </c>
      <c r="H2252">
        <v>5.2</v>
      </c>
      <c r="I2252">
        <v>7.8</v>
      </c>
      <c r="J2252">
        <f>(Table1[[#This Row],[Min Dissolved Oxygen]]+Table1[[#This Row],[Max Dissolved Oxygen]])/2</f>
        <v>6.5</v>
      </c>
      <c r="K2252">
        <v>7.6</v>
      </c>
      <c r="L2252">
        <v>8.1</v>
      </c>
      <c r="M2252">
        <f>(Table1[[#This Row],[Min pH]]+Table1[[#This Row],[Max pH]])/2</f>
        <v>7.85</v>
      </c>
      <c r="N2252">
        <v>278</v>
      </c>
      <c r="O2252">
        <v>800</v>
      </c>
      <c r="P2252">
        <f>(Table1[[#This Row],[Min Conductivity]]+Table1[[#This Row],[Max Conductivity]])/2</f>
        <v>539</v>
      </c>
      <c r="Q2252">
        <v>1.7</v>
      </c>
      <c r="R2252">
        <v>3.2</v>
      </c>
      <c r="S2252">
        <f>(Table1[[#This Row],[Min BOD]]+Table1[[#This Row],[Max BOD]])/2</f>
        <v>2.4500000000000002</v>
      </c>
      <c r="T2252">
        <v>0.6</v>
      </c>
      <c r="U2252">
        <v>0.98</v>
      </c>
      <c r="V2252">
        <f>(Table1[[#This Row],[Min Nitrate N + Nitrite N]]+Table1[[#This Row],[Max Nitrate N + Nitrite N]])/2</f>
        <v>0.79</v>
      </c>
      <c r="W2252">
        <v>2</v>
      </c>
      <c r="X2252">
        <v>8</v>
      </c>
      <c r="Y2252">
        <f>(Table1[[#This Row],[Min Fecal Coliform]]+Table1[[#This Row],[Max Fecal Coliform]])/2</f>
        <v>5</v>
      </c>
      <c r="Z2252">
        <v>32</v>
      </c>
      <c r="AA2252">
        <v>110</v>
      </c>
      <c r="AB2252">
        <f>(Table1[[#This Row],[Min Total Coliform]]+Table1[[#This Row],[Max Total Coliform]])/2</f>
        <v>71</v>
      </c>
      <c r="AC2252">
        <f>MIN(10, (Table1[[#This Row],[Avg BOD]]/4)*10)</f>
        <v>6.125</v>
      </c>
      <c r="AD2252">
        <f>MIN(10, (Table1[[#This Row],[Avg Fecal Coliform]]/600)*10)</f>
        <v>8.3333333333333329E-2</v>
      </c>
      <c r="AE2252">
        <f>MIN(10, (Table1[[#This Row],[Avg Nitrate N + Nitrite N]]/10)*10)</f>
        <v>0.79</v>
      </c>
      <c r="AF2252">
        <f>IF(OR(Table1[[#This Row],[Avg pH]]&lt;6.5,Table1[[#This Row],[Avg pH]]&gt;8.5),10,0)</f>
        <v>0</v>
      </c>
      <c r="AG2252">
        <f>MAX(0, 10-(2*Table1[[#This Row],[Avg Dissolved Oxygen]]))</f>
        <v>0</v>
      </c>
      <c r="AH2252">
        <f>(Table1[[#This Row],[Fecal Score]]*0.3) + (Table1[[#This Row],[BOD Score]]*0.25) + (Table1[[#This Row],[Nitrate Score]]*0.2) + (Table1[[#This Row],[pH Score]]*0.15) + (Table1[[#This Row],[Dissolved Oxygen Score]]*0.1)</f>
        <v>1.7142499999999998</v>
      </c>
      <c r="AI2252">
        <v>2021</v>
      </c>
    </row>
    <row r="2253" spans="1:35">
      <c r="A2253">
        <v>1466</v>
      </c>
      <c r="B2253" t="s">
        <v>806</v>
      </c>
      <c r="C2253" t="s">
        <v>1</v>
      </c>
      <c r="D2253" t="s">
        <v>227</v>
      </c>
      <c r="E2253">
        <v>17</v>
      </c>
      <c r="F2253">
        <v>32</v>
      </c>
      <c r="G2253">
        <f>(Table1[[#This Row],[Min Temperature]]+Table1[[#This Row],[Max Temperature]])/2</f>
        <v>24.5</v>
      </c>
      <c r="H2253">
        <v>7</v>
      </c>
      <c r="I2253">
        <v>8</v>
      </c>
      <c r="J2253">
        <f>(Table1[[#This Row],[Min Dissolved Oxygen]]+Table1[[#This Row],[Max Dissolved Oxygen]])/2</f>
        <v>7.5</v>
      </c>
      <c r="K2253">
        <v>7.3</v>
      </c>
      <c r="L2253">
        <v>8.1999999999999993</v>
      </c>
      <c r="M2253">
        <f>(Table1[[#This Row],[Min pH]]+Table1[[#This Row],[Max pH]])/2</f>
        <v>7.75</v>
      </c>
      <c r="N2253">
        <v>611</v>
      </c>
      <c r="O2253">
        <v>813</v>
      </c>
      <c r="P2253">
        <f>(Table1[[#This Row],[Min Conductivity]]+Table1[[#This Row],[Max Conductivity]])/2</f>
        <v>712</v>
      </c>
      <c r="Q2253">
        <v>1.2</v>
      </c>
      <c r="R2253">
        <v>1.8</v>
      </c>
      <c r="S2253">
        <f>(Table1[[#This Row],[Min BOD]]+Table1[[#This Row],[Max BOD]])/2</f>
        <v>1.5</v>
      </c>
      <c r="T2253">
        <v>2.2000000000000002</v>
      </c>
      <c r="U2253">
        <v>2.9</v>
      </c>
      <c r="V2253">
        <f>(Table1[[#This Row],[Min Nitrate N + Nitrite N]]+Table1[[#This Row],[Max Nitrate N + Nitrite N]])/2</f>
        <v>2.5499999999999998</v>
      </c>
      <c r="W2253">
        <v>3</v>
      </c>
      <c r="X2253">
        <v>7</v>
      </c>
      <c r="Y2253">
        <f>(Table1[[#This Row],[Min Fecal Coliform]]+Table1[[#This Row],[Max Fecal Coliform]])/2</f>
        <v>5</v>
      </c>
      <c r="Z2253">
        <v>15</v>
      </c>
      <c r="AA2253">
        <v>75</v>
      </c>
      <c r="AB2253">
        <f>(Table1[[#This Row],[Min Total Coliform]]+Table1[[#This Row],[Max Total Coliform]])/2</f>
        <v>45</v>
      </c>
      <c r="AC2253">
        <f>MIN(10, (Table1[[#This Row],[Avg BOD]]/4)*10)</f>
        <v>3.75</v>
      </c>
      <c r="AD2253">
        <f>MIN(10, (Table1[[#This Row],[Avg Fecal Coliform]]/600)*10)</f>
        <v>8.3333333333333329E-2</v>
      </c>
      <c r="AE2253">
        <f>MIN(10, (Table1[[#This Row],[Avg Nitrate N + Nitrite N]]/10)*10)</f>
        <v>2.5499999999999998</v>
      </c>
      <c r="AF2253">
        <f>IF(OR(Table1[[#This Row],[Avg pH]]&lt;6.5,Table1[[#This Row],[Avg pH]]&gt;8.5),10,0)</f>
        <v>0</v>
      </c>
      <c r="AG2253">
        <f>MAX(0, 10-(2*Table1[[#This Row],[Avg Dissolved Oxygen]]))</f>
        <v>0</v>
      </c>
      <c r="AH2253">
        <f>(Table1[[#This Row],[Fecal Score]]*0.3) + (Table1[[#This Row],[BOD Score]]*0.25) + (Table1[[#This Row],[Nitrate Score]]*0.2) + (Table1[[#This Row],[pH Score]]*0.15) + (Table1[[#This Row],[Dissolved Oxygen Score]]*0.1)</f>
        <v>1.4725000000000001</v>
      </c>
      <c r="AI2253">
        <v>2021</v>
      </c>
    </row>
    <row r="2254" spans="1:35">
      <c r="A2254">
        <v>2134</v>
      </c>
      <c r="B2254" t="s">
        <v>236</v>
      </c>
      <c r="C2254" t="s">
        <v>1</v>
      </c>
      <c r="D2254" t="s">
        <v>227</v>
      </c>
      <c r="E2254">
        <v>19</v>
      </c>
      <c r="F2254">
        <v>23.8</v>
      </c>
      <c r="G2254">
        <f>(Table1[[#This Row],[Min Temperature]]+Table1[[#This Row],[Max Temperature]])/2</f>
        <v>21.4</v>
      </c>
      <c r="H2254">
        <v>6.2</v>
      </c>
      <c r="I2254">
        <v>7.7</v>
      </c>
      <c r="J2254">
        <f>(Table1[[#This Row],[Min Dissolved Oxygen]]+Table1[[#This Row],[Max Dissolved Oxygen]])/2</f>
        <v>6.95</v>
      </c>
      <c r="K2254">
        <v>6.1</v>
      </c>
      <c r="L2254">
        <v>8.5</v>
      </c>
      <c r="M2254">
        <f>(Table1[[#This Row],[Min pH]]+Table1[[#This Row],[Max pH]])/2</f>
        <v>7.3</v>
      </c>
      <c r="N2254">
        <v>260</v>
      </c>
      <c r="O2254">
        <v>371</v>
      </c>
      <c r="P2254">
        <f>(Table1[[#This Row],[Min Conductivity]]+Table1[[#This Row],[Max Conductivity]])/2</f>
        <v>315.5</v>
      </c>
      <c r="Q2254">
        <v>1</v>
      </c>
      <c r="R2254">
        <v>1.8</v>
      </c>
      <c r="S2254">
        <f>(Table1[[#This Row],[Min BOD]]+Table1[[#This Row],[Max BOD]])/2</f>
        <v>1.4</v>
      </c>
      <c r="T2254">
        <v>0.62</v>
      </c>
      <c r="U2254">
        <v>4.08</v>
      </c>
      <c r="V2254">
        <f>(Table1[[#This Row],[Min Nitrate N + Nitrite N]]+Table1[[#This Row],[Max Nitrate N + Nitrite N]])/2</f>
        <v>2.35</v>
      </c>
      <c r="W2254">
        <v>2</v>
      </c>
      <c r="X2254">
        <v>2</v>
      </c>
      <c r="Y2254">
        <f>(Table1[[#This Row],[Min Fecal Coliform]]+Table1[[#This Row],[Max Fecal Coliform]])/2</f>
        <v>2</v>
      </c>
      <c r="Z2254">
        <v>36</v>
      </c>
      <c r="AA2254">
        <v>63</v>
      </c>
      <c r="AB2254">
        <f>(Table1[[#This Row],[Min Total Coliform]]+Table1[[#This Row],[Max Total Coliform]])/2</f>
        <v>49.5</v>
      </c>
      <c r="AC2254">
        <f>MIN(10, (Table1[[#This Row],[Avg BOD]]/4)*10)</f>
        <v>3.5</v>
      </c>
      <c r="AD2254">
        <f>MIN(10, (Table1[[#This Row],[Avg Fecal Coliform]]/600)*10)</f>
        <v>3.3333333333333333E-2</v>
      </c>
      <c r="AE2254">
        <f>MIN(10, (Table1[[#This Row],[Avg Nitrate N + Nitrite N]]/10)*10)</f>
        <v>2.35</v>
      </c>
      <c r="AF2254">
        <f>IF(OR(Table1[[#This Row],[Avg pH]]&lt;6.5,Table1[[#This Row],[Avg pH]]&gt;8.5),10,0)</f>
        <v>0</v>
      </c>
      <c r="AG2254">
        <f>MAX(0, 10-(2*Table1[[#This Row],[Avg Dissolved Oxygen]]))</f>
        <v>0</v>
      </c>
      <c r="AH2254">
        <f>(Table1[[#This Row],[Fecal Score]]*0.3) + (Table1[[#This Row],[BOD Score]]*0.25) + (Table1[[#This Row],[Nitrate Score]]*0.2) + (Table1[[#This Row],[pH Score]]*0.15) + (Table1[[#This Row],[Dissolved Oxygen Score]]*0.1)</f>
        <v>1.355</v>
      </c>
      <c r="AI2254">
        <v>2021</v>
      </c>
    </row>
    <row r="2255" spans="1:35">
      <c r="A2255">
        <v>2136</v>
      </c>
      <c r="B2255" t="s">
        <v>238</v>
      </c>
      <c r="C2255" t="s">
        <v>1</v>
      </c>
      <c r="D2255" t="s">
        <v>227</v>
      </c>
      <c r="E2255">
        <v>20</v>
      </c>
      <c r="F2255">
        <v>33</v>
      </c>
      <c r="G2255">
        <f>(Table1[[#This Row],[Min Temperature]]+Table1[[#This Row],[Max Temperature]])/2</f>
        <v>26.5</v>
      </c>
      <c r="H2255">
        <v>2</v>
      </c>
      <c r="I2255">
        <v>10.199999999999999</v>
      </c>
      <c r="J2255">
        <f>(Table1[[#This Row],[Min Dissolved Oxygen]]+Table1[[#This Row],[Max Dissolved Oxygen]])/2</f>
        <v>6.1</v>
      </c>
      <c r="K2255">
        <v>6.8</v>
      </c>
      <c r="L2255">
        <v>8.6</v>
      </c>
      <c r="M2255">
        <f>(Table1[[#This Row],[Min pH]]+Table1[[#This Row],[Max pH]])/2</f>
        <v>7.6999999999999993</v>
      </c>
      <c r="N2255">
        <v>445</v>
      </c>
      <c r="O2255">
        <v>738</v>
      </c>
      <c r="P2255">
        <f>(Table1[[#This Row],[Min Conductivity]]+Table1[[#This Row],[Max Conductivity]])/2</f>
        <v>591.5</v>
      </c>
      <c r="Q2255">
        <v>4.8</v>
      </c>
      <c r="R2255">
        <v>12</v>
      </c>
      <c r="S2255">
        <f>(Table1[[#This Row],[Min BOD]]+Table1[[#This Row],[Max BOD]])/2</f>
        <v>8.4</v>
      </c>
      <c r="T2255">
        <v>3.35</v>
      </c>
      <c r="U2255">
        <v>21.39</v>
      </c>
      <c r="V2255">
        <f>(Table1[[#This Row],[Min Nitrate N + Nitrite N]]+Table1[[#This Row],[Max Nitrate N + Nitrite N]])/2</f>
        <v>12.370000000000001</v>
      </c>
      <c r="W2255">
        <v>14</v>
      </c>
      <c r="X2255">
        <v>2100</v>
      </c>
      <c r="Y2255">
        <f>(Table1[[#This Row],[Min Fecal Coliform]]+Table1[[#This Row],[Max Fecal Coliform]])/2</f>
        <v>1057</v>
      </c>
      <c r="Z2255">
        <v>280</v>
      </c>
      <c r="AA2255">
        <v>220000</v>
      </c>
      <c r="AB2255">
        <f>(Table1[[#This Row],[Min Total Coliform]]+Table1[[#This Row],[Max Total Coliform]])/2</f>
        <v>110140</v>
      </c>
      <c r="AC2255">
        <f>MIN(10, (Table1[[#This Row],[Avg BOD]]/4)*10)</f>
        <v>10</v>
      </c>
      <c r="AD2255">
        <f>MIN(10, (Table1[[#This Row],[Avg Fecal Coliform]]/600)*10)</f>
        <v>10</v>
      </c>
      <c r="AE2255">
        <f>MIN(10, (Table1[[#This Row],[Avg Nitrate N + Nitrite N]]/10)*10)</f>
        <v>10</v>
      </c>
      <c r="AF2255">
        <f>IF(OR(Table1[[#This Row],[Avg pH]]&lt;6.5,Table1[[#This Row],[Avg pH]]&gt;8.5),10,0)</f>
        <v>0</v>
      </c>
      <c r="AG2255">
        <f>MAX(0, 10-(2*Table1[[#This Row],[Avg Dissolved Oxygen]]))</f>
        <v>0</v>
      </c>
      <c r="AH2255">
        <f>(Table1[[#This Row],[Fecal Score]]*0.3) + (Table1[[#This Row],[BOD Score]]*0.25) + (Table1[[#This Row],[Nitrate Score]]*0.2) + (Table1[[#This Row],[pH Score]]*0.15) + (Table1[[#This Row],[Dissolved Oxygen Score]]*0.1)</f>
        <v>7.5</v>
      </c>
      <c r="AI2255">
        <v>2021</v>
      </c>
    </row>
    <row r="2256" spans="1:35">
      <c r="A2256">
        <v>2133</v>
      </c>
      <c r="B2256" t="s">
        <v>235</v>
      </c>
      <c r="C2256" t="s">
        <v>1</v>
      </c>
      <c r="D2256" t="s">
        <v>227</v>
      </c>
      <c r="E2256">
        <v>20</v>
      </c>
      <c r="F2256">
        <v>23</v>
      </c>
      <c r="G2256">
        <f>(Table1[[#This Row],[Min Temperature]]+Table1[[#This Row],[Max Temperature]])/2</f>
        <v>21.5</v>
      </c>
      <c r="H2256">
        <v>6.7</v>
      </c>
      <c r="I2256">
        <v>7.8</v>
      </c>
      <c r="J2256">
        <f>(Table1[[#This Row],[Min Dissolved Oxygen]]+Table1[[#This Row],[Max Dissolved Oxygen]])/2</f>
        <v>7.25</v>
      </c>
      <c r="K2256">
        <v>7.4</v>
      </c>
      <c r="L2256">
        <v>8.1999999999999993</v>
      </c>
      <c r="M2256">
        <f>(Table1[[#This Row],[Min pH]]+Table1[[#This Row],[Max pH]])/2</f>
        <v>7.8</v>
      </c>
      <c r="N2256">
        <v>344</v>
      </c>
      <c r="O2256">
        <v>796</v>
      </c>
      <c r="P2256">
        <f>(Table1[[#This Row],[Min Conductivity]]+Table1[[#This Row],[Max Conductivity]])/2</f>
        <v>570</v>
      </c>
      <c r="Q2256">
        <v>1</v>
      </c>
      <c r="R2256">
        <v>1.4</v>
      </c>
      <c r="S2256">
        <f>(Table1[[#This Row],[Min BOD]]+Table1[[#This Row],[Max BOD]])/2</f>
        <v>1.2</v>
      </c>
      <c r="T2256">
        <v>0.68</v>
      </c>
      <c r="U2256">
        <v>1.22</v>
      </c>
      <c r="V2256">
        <f>(Table1[[#This Row],[Min Nitrate N + Nitrite N]]+Table1[[#This Row],[Max Nitrate N + Nitrite N]])/2</f>
        <v>0.95</v>
      </c>
      <c r="W2256">
        <v>2</v>
      </c>
      <c r="X2256">
        <v>2</v>
      </c>
      <c r="Y2256">
        <f>(Table1[[#This Row],[Min Fecal Coliform]]+Table1[[#This Row],[Max Fecal Coliform]])/2</f>
        <v>2</v>
      </c>
      <c r="Z2256">
        <v>34</v>
      </c>
      <c r="AA2256">
        <v>63</v>
      </c>
      <c r="AB2256">
        <f>(Table1[[#This Row],[Min Total Coliform]]+Table1[[#This Row],[Max Total Coliform]])/2</f>
        <v>48.5</v>
      </c>
      <c r="AC2256">
        <f>MIN(10, (Table1[[#This Row],[Avg BOD]]/4)*10)</f>
        <v>3</v>
      </c>
      <c r="AD2256">
        <f>MIN(10, (Table1[[#This Row],[Avg Fecal Coliform]]/600)*10)</f>
        <v>3.3333333333333333E-2</v>
      </c>
      <c r="AE2256">
        <f>MIN(10, (Table1[[#This Row],[Avg Nitrate N + Nitrite N]]/10)*10)</f>
        <v>0.95</v>
      </c>
      <c r="AF2256">
        <f>IF(OR(Table1[[#This Row],[Avg pH]]&lt;6.5,Table1[[#This Row],[Avg pH]]&gt;8.5),10,0)</f>
        <v>0</v>
      </c>
      <c r="AG2256">
        <f>MAX(0, 10-(2*Table1[[#This Row],[Avg Dissolved Oxygen]]))</f>
        <v>0</v>
      </c>
      <c r="AH2256">
        <f>(Table1[[#This Row],[Fecal Score]]*0.3) + (Table1[[#This Row],[BOD Score]]*0.25) + (Table1[[#This Row],[Nitrate Score]]*0.2) + (Table1[[#This Row],[pH Score]]*0.15) + (Table1[[#This Row],[Dissolved Oxygen Score]]*0.1)</f>
        <v>0.95</v>
      </c>
      <c r="AI2256">
        <v>2021</v>
      </c>
    </row>
    <row r="2257" spans="1:35">
      <c r="A2257">
        <v>4614</v>
      </c>
      <c r="B2257" t="s">
        <v>634</v>
      </c>
      <c r="C2257" t="s">
        <v>1</v>
      </c>
      <c r="D2257" t="s">
        <v>227</v>
      </c>
      <c r="E2257">
        <v>17</v>
      </c>
      <c r="F2257">
        <v>27.7</v>
      </c>
      <c r="G2257">
        <f>(Table1[[#This Row],[Min Temperature]]+Table1[[#This Row],[Max Temperature]])/2</f>
        <v>22.35</v>
      </c>
      <c r="H2257">
        <v>6</v>
      </c>
      <c r="I2257">
        <v>7.7</v>
      </c>
      <c r="J2257">
        <f>(Table1[[#This Row],[Min Dissolved Oxygen]]+Table1[[#This Row],[Max Dissolved Oxygen]])/2</f>
        <v>6.85</v>
      </c>
      <c r="K2257">
        <v>7.1</v>
      </c>
      <c r="L2257">
        <v>7.8</v>
      </c>
      <c r="M2257">
        <f>(Table1[[#This Row],[Min pH]]+Table1[[#This Row],[Max pH]])/2</f>
        <v>7.4499999999999993</v>
      </c>
      <c r="N2257">
        <v>368</v>
      </c>
      <c r="O2257">
        <v>690</v>
      </c>
      <c r="P2257">
        <f>(Table1[[#This Row],[Min Conductivity]]+Table1[[#This Row],[Max Conductivity]])/2</f>
        <v>529</v>
      </c>
      <c r="Q2257">
        <v>2.6</v>
      </c>
      <c r="R2257">
        <v>5</v>
      </c>
      <c r="S2257">
        <f>(Table1[[#This Row],[Min BOD]]+Table1[[#This Row],[Max BOD]])/2</f>
        <v>3.8</v>
      </c>
      <c r="T2257">
        <v>0.3</v>
      </c>
      <c r="U2257">
        <v>0.6</v>
      </c>
      <c r="V2257">
        <f>(Table1[[#This Row],[Min Nitrate N + Nitrite N]]+Table1[[#This Row],[Max Nitrate N + Nitrite N]])/2</f>
        <v>0.44999999999999996</v>
      </c>
      <c r="W2257">
        <v>2</v>
      </c>
      <c r="X2257">
        <v>350</v>
      </c>
      <c r="Y2257">
        <f>(Table1[[#This Row],[Min Fecal Coliform]]+Table1[[#This Row],[Max Fecal Coliform]])/2</f>
        <v>176</v>
      </c>
      <c r="Z2257">
        <v>46</v>
      </c>
      <c r="AA2257">
        <v>1600</v>
      </c>
      <c r="AB2257">
        <f>(Table1[[#This Row],[Min Total Coliform]]+Table1[[#This Row],[Max Total Coliform]])/2</f>
        <v>823</v>
      </c>
      <c r="AC2257">
        <f>MIN(10, (Table1[[#This Row],[Avg BOD]]/4)*10)</f>
        <v>9.5</v>
      </c>
      <c r="AD2257">
        <f>MIN(10, (Table1[[#This Row],[Avg Fecal Coliform]]/600)*10)</f>
        <v>2.9333333333333336</v>
      </c>
      <c r="AE2257">
        <f>MIN(10, (Table1[[#This Row],[Avg Nitrate N + Nitrite N]]/10)*10)</f>
        <v>0.44999999999999996</v>
      </c>
      <c r="AF2257">
        <f>IF(OR(Table1[[#This Row],[Avg pH]]&lt;6.5,Table1[[#This Row],[Avg pH]]&gt;8.5),10,0)</f>
        <v>0</v>
      </c>
      <c r="AG2257">
        <f>MAX(0, 10-(2*Table1[[#This Row],[Avg Dissolved Oxygen]]))</f>
        <v>0</v>
      </c>
      <c r="AH2257">
        <f>(Table1[[#This Row],[Fecal Score]]*0.3) + (Table1[[#This Row],[BOD Score]]*0.25) + (Table1[[#This Row],[Nitrate Score]]*0.2) + (Table1[[#This Row],[pH Score]]*0.15) + (Table1[[#This Row],[Dissolved Oxygen Score]]*0.1)</f>
        <v>3.3449999999999998</v>
      </c>
      <c r="AI2257">
        <v>2021</v>
      </c>
    </row>
    <row r="2258" spans="1:35">
      <c r="A2258">
        <v>2139</v>
      </c>
      <c r="B2258" t="s">
        <v>241</v>
      </c>
      <c r="C2258" t="s">
        <v>1</v>
      </c>
      <c r="D2258" t="s">
        <v>227</v>
      </c>
      <c r="E2258">
        <v>19</v>
      </c>
      <c r="F2258">
        <v>32</v>
      </c>
      <c r="G2258">
        <f>(Table1[[#This Row],[Min Temperature]]+Table1[[#This Row],[Max Temperature]])/2</f>
        <v>25.5</v>
      </c>
      <c r="H2258">
        <v>4.0999999999999996</v>
      </c>
      <c r="I2258">
        <v>8</v>
      </c>
      <c r="J2258">
        <f>(Table1[[#This Row],[Min Dissolved Oxygen]]+Table1[[#This Row],[Max Dissolved Oxygen]])/2</f>
        <v>6.05</v>
      </c>
      <c r="K2258">
        <v>7.4</v>
      </c>
      <c r="L2258">
        <v>8.1</v>
      </c>
      <c r="M2258">
        <f>(Table1[[#This Row],[Min pH]]+Table1[[#This Row],[Max pH]])/2</f>
        <v>7.75</v>
      </c>
      <c r="N2258">
        <v>211</v>
      </c>
      <c r="O2258">
        <v>285</v>
      </c>
      <c r="P2258">
        <f>(Table1[[#This Row],[Min Conductivity]]+Table1[[#This Row],[Max Conductivity]])/2</f>
        <v>248</v>
      </c>
      <c r="Q2258">
        <v>1</v>
      </c>
      <c r="R2258">
        <v>1.7</v>
      </c>
      <c r="S2258">
        <f>(Table1[[#This Row],[Min BOD]]+Table1[[#This Row],[Max BOD]])/2</f>
        <v>1.35</v>
      </c>
      <c r="T2258">
        <v>2.2200000000000002</v>
      </c>
      <c r="U2258">
        <v>5.03</v>
      </c>
      <c r="V2258">
        <f>(Table1[[#This Row],[Min Nitrate N + Nitrite N]]+Table1[[#This Row],[Max Nitrate N + Nitrite N]])/2</f>
        <v>3.625</v>
      </c>
      <c r="W2258">
        <v>2</v>
      </c>
      <c r="X2258">
        <v>3500</v>
      </c>
      <c r="Y2258">
        <f>(Table1[[#This Row],[Min Fecal Coliform]]+Table1[[#This Row],[Max Fecal Coliform]])/2</f>
        <v>1751</v>
      </c>
      <c r="Z2258">
        <v>240</v>
      </c>
      <c r="AA2258">
        <v>92000</v>
      </c>
      <c r="AB2258">
        <f>(Table1[[#This Row],[Min Total Coliform]]+Table1[[#This Row],[Max Total Coliform]])/2</f>
        <v>46120</v>
      </c>
      <c r="AC2258">
        <f>MIN(10, (Table1[[#This Row],[Avg BOD]]/4)*10)</f>
        <v>3.375</v>
      </c>
      <c r="AD2258">
        <f>MIN(10, (Table1[[#This Row],[Avg Fecal Coliform]]/600)*10)</f>
        <v>10</v>
      </c>
      <c r="AE2258">
        <f>MIN(10, (Table1[[#This Row],[Avg Nitrate N + Nitrite N]]/10)*10)</f>
        <v>3.625</v>
      </c>
      <c r="AF2258">
        <f>IF(OR(Table1[[#This Row],[Avg pH]]&lt;6.5,Table1[[#This Row],[Avg pH]]&gt;8.5),10,0)</f>
        <v>0</v>
      </c>
      <c r="AG2258">
        <f>MAX(0, 10-(2*Table1[[#This Row],[Avg Dissolved Oxygen]]))</f>
        <v>0</v>
      </c>
      <c r="AH2258">
        <f>(Table1[[#This Row],[Fecal Score]]*0.3) + (Table1[[#This Row],[BOD Score]]*0.25) + (Table1[[#This Row],[Nitrate Score]]*0.2) + (Table1[[#This Row],[pH Score]]*0.15) + (Table1[[#This Row],[Dissolved Oxygen Score]]*0.1)</f>
        <v>4.5687499999999996</v>
      </c>
      <c r="AI2258">
        <v>2021</v>
      </c>
    </row>
    <row r="2259" spans="1:35">
      <c r="A2259">
        <v>1373</v>
      </c>
      <c r="B2259" t="s">
        <v>226</v>
      </c>
      <c r="C2259" t="s">
        <v>1</v>
      </c>
      <c r="D2259" t="s">
        <v>227</v>
      </c>
      <c r="E2259">
        <v>19</v>
      </c>
      <c r="F2259">
        <v>32</v>
      </c>
      <c r="G2259">
        <f>(Table1[[#This Row],[Min Temperature]]+Table1[[#This Row],[Max Temperature]])/2</f>
        <v>25.5</v>
      </c>
      <c r="H2259">
        <v>5</v>
      </c>
      <c r="I2259">
        <v>8.1</v>
      </c>
      <c r="J2259">
        <f>(Table1[[#This Row],[Min Dissolved Oxygen]]+Table1[[#This Row],[Max Dissolved Oxygen]])/2</f>
        <v>6.55</v>
      </c>
      <c r="K2259">
        <v>7.2</v>
      </c>
      <c r="L2259">
        <v>7.7</v>
      </c>
      <c r="M2259">
        <f>(Table1[[#This Row],[Min pH]]+Table1[[#This Row],[Max pH]])/2</f>
        <v>7.45</v>
      </c>
      <c r="N2259">
        <v>208</v>
      </c>
      <c r="O2259">
        <v>305</v>
      </c>
      <c r="P2259">
        <f>(Table1[[#This Row],[Min Conductivity]]+Table1[[#This Row],[Max Conductivity]])/2</f>
        <v>256.5</v>
      </c>
      <c r="Q2259">
        <v>1.1000000000000001</v>
      </c>
      <c r="R2259">
        <v>4.2</v>
      </c>
      <c r="S2259">
        <f>(Table1[[#This Row],[Min BOD]]+Table1[[#This Row],[Max BOD]])/2</f>
        <v>2.6500000000000004</v>
      </c>
      <c r="T2259">
        <v>2.4300000000000002</v>
      </c>
      <c r="U2259">
        <v>3.9</v>
      </c>
      <c r="V2259">
        <f>(Table1[[#This Row],[Min Nitrate N + Nitrite N]]+Table1[[#This Row],[Max Nitrate N + Nitrite N]])/2</f>
        <v>3.165</v>
      </c>
      <c r="W2259">
        <v>2</v>
      </c>
      <c r="X2259">
        <v>4700</v>
      </c>
      <c r="Y2259">
        <f>(Table1[[#This Row],[Min Fecal Coliform]]+Table1[[#This Row],[Max Fecal Coliform]])/2</f>
        <v>2351</v>
      </c>
      <c r="Z2259">
        <v>150</v>
      </c>
      <c r="AA2259">
        <v>43000</v>
      </c>
      <c r="AB2259">
        <f>(Table1[[#This Row],[Min Total Coliform]]+Table1[[#This Row],[Max Total Coliform]])/2</f>
        <v>21575</v>
      </c>
      <c r="AC2259">
        <f>MIN(10, (Table1[[#This Row],[Avg BOD]]/4)*10)</f>
        <v>6.6250000000000009</v>
      </c>
      <c r="AD2259">
        <f>MIN(10, (Table1[[#This Row],[Avg Fecal Coliform]]/600)*10)</f>
        <v>10</v>
      </c>
      <c r="AE2259">
        <f>MIN(10, (Table1[[#This Row],[Avg Nitrate N + Nitrite N]]/10)*10)</f>
        <v>3.165</v>
      </c>
      <c r="AF2259">
        <f>IF(OR(Table1[[#This Row],[Avg pH]]&lt;6.5,Table1[[#This Row],[Avg pH]]&gt;8.5),10,0)</f>
        <v>0</v>
      </c>
      <c r="AG2259">
        <f>MAX(0, 10-(2*Table1[[#This Row],[Avg Dissolved Oxygen]]))</f>
        <v>0</v>
      </c>
      <c r="AH2259">
        <f>(Table1[[#This Row],[Fecal Score]]*0.3) + (Table1[[#This Row],[BOD Score]]*0.25) + (Table1[[#This Row],[Nitrate Score]]*0.2) + (Table1[[#This Row],[pH Score]]*0.15) + (Table1[[#This Row],[Dissolved Oxygen Score]]*0.1)</f>
        <v>5.28925</v>
      </c>
      <c r="AI2259">
        <v>2021</v>
      </c>
    </row>
    <row r="2260" spans="1:35">
      <c r="A2260">
        <v>2138</v>
      </c>
      <c r="B2260" t="s">
        <v>240</v>
      </c>
      <c r="C2260" t="s">
        <v>1</v>
      </c>
      <c r="D2260" t="s">
        <v>227</v>
      </c>
      <c r="E2260">
        <v>20</v>
      </c>
      <c r="F2260">
        <v>32</v>
      </c>
      <c r="G2260">
        <f>(Table1[[#This Row],[Min Temperature]]+Table1[[#This Row],[Max Temperature]])/2</f>
        <v>26</v>
      </c>
      <c r="H2260">
        <v>5</v>
      </c>
      <c r="I2260">
        <v>8.6</v>
      </c>
      <c r="J2260">
        <f>(Table1[[#This Row],[Min Dissolved Oxygen]]+Table1[[#This Row],[Max Dissolved Oxygen]])/2</f>
        <v>6.8</v>
      </c>
      <c r="K2260">
        <v>7.3</v>
      </c>
      <c r="L2260">
        <v>8.1</v>
      </c>
      <c r="M2260">
        <f>(Table1[[#This Row],[Min pH]]+Table1[[#This Row],[Max pH]])/2</f>
        <v>7.6999999999999993</v>
      </c>
      <c r="N2260">
        <v>205</v>
      </c>
      <c r="O2260">
        <v>256</v>
      </c>
      <c r="P2260">
        <f>(Table1[[#This Row],[Min Conductivity]]+Table1[[#This Row],[Max Conductivity]])/2</f>
        <v>230.5</v>
      </c>
      <c r="Q2260">
        <v>1.2</v>
      </c>
      <c r="R2260">
        <v>4</v>
      </c>
      <c r="S2260">
        <f>(Table1[[#This Row],[Min BOD]]+Table1[[#This Row],[Max BOD]])/2</f>
        <v>2.6</v>
      </c>
      <c r="T2260">
        <v>2.25</v>
      </c>
      <c r="U2260">
        <v>5.01</v>
      </c>
      <c r="V2260">
        <f>(Table1[[#This Row],[Min Nitrate N + Nitrite N]]+Table1[[#This Row],[Max Nitrate N + Nitrite N]])/2</f>
        <v>3.63</v>
      </c>
      <c r="W2260">
        <v>2</v>
      </c>
      <c r="X2260">
        <v>2600</v>
      </c>
      <c r="Y2260">
        <f>(Table1[[#This Row],[Min Fecal Coliform]]+Table1[[#This Row],[Max Fecal Coliform]])/2</f>
        <v>1301</v>
      </c>
      <c r="Z2260">
        <v>110</v>
      </c>
      <c r="AA2260">
        <v>92000</v>
      </c>
      <c r="AB2260">
        <f>(Table1[[#This Row],[Min Total Coliform]]+Table1[[#This Row],[Max Total Coliform]])/2</f>
        <v>46055</v>
      </c>
      <c r="AC2260">
        <f>MIN(10, (Table1[[#This Row],[Avg BOD]]/4)*10)</f>
        <v>6.5</v>
      </c>
      <c r="AD2260">
        <f>MIN(10, (Table1[[#This Row],[Avg Fecal Coliform]]/600)*10)</f>
        <v>10</v>
      </c>
      <c r="AE2260">
        <f>MIN(10, (Table1[[#This Row],[Avg Nitrate N + Nitrite N]]/10)*10)</f>
        <v>3.63</v>
      </c>
      <c r="AF2260">
        <f>IF(OR(Table1[[#This Row],[Avg pH]]&lt;6.5,Table1[[#This Row],[Avg pH]]&gt;8.5),10,0)</f>
        <v>0</v>
      </c>
      <c r="AG2260">
        <f>MAX(0, 10-(2*Table1[[#This Row],[Avg Dissolved Oxygen]]))</f>
        <v>0</v>
      </c>
      <c r="AH2260">
        <f>(Table1[[#This Row],[Fecal Score]]*0.3) + (Table1[[#This Row],[BOD Score]]*0.25) + (Table1[[#This Row],[Nitrate Score]]*0.2) + (Table1[[#This Row],[pH Score]]*0.15) + (Table1[[#This Row],[Dissolved Oxygen Score]]*0.1)</f>
        <v>5.351</v>
      </c>
      <c r="AI2260">
        <v>2021</v>
      </c>
    </row>
    <row r="2261" spans="1:35">
      <c r="A2261">
        <v>2137</v>
      </c>
      <c r="B2261" t="s">
        <v>239</v>
      </c>
      <c r="C2261" t="s">
        <v>1</v>
      </c>
      <c r="D2261" t="s">
        <v>227</v>
      </c>
      <c r="E2261">
        <v>20</v>
      </c>
      <c r="F2261">
        <v>31</v>
      </c>
      <c r="G2261">
        <f>(Table1[[#This Row],[Min Temperature]]+Table1[[#This Row],[Max Temperature]])/2</f>
        <v>25.5</v>
      </c>
      <c r="H2261">
        <v>4.7</v>
      </c>
      <c r="I2261">
        <v>8.6</v>
      </c>
      <c r="J2261">
        <f>(Table1[[#This Row],[Min Dissolved Oxygen]]+Table1[[#This Row],[Max Dissolved Oxygen]])/2</f>
        <v>6.65</v>
      </c>
      <c r="K2261">
        <v>7.3</v>
      </c>
      <c r="L2261">
        <v>8.1999999999999993</v>
      </c>
      <c r="M2261">
        <f>(Table1[[#This Row],[Min pH]]+Table1[[#This Row],[Max pH]])/2</f>
        <v>7.75</v>
      </c>
      <c r="N2261">
        <v>210</v>
      </c>
      <c r="O2261">
        <v>288</v>
      </c>
      <c r="P2261">
        <f>(Table1[[#This Row],[Min Conductivity]]+Table1[[#This Row],[Max Conductivity]])/2</f>
        <v>249</v>
      </c>
      <c r="Q2261">
        <v>1.1000000000000001</v>
      </c>
      <c r="R2261">
        <v>3.6</v>
      </c>
      <c r="S2261">
        <f>(Table1[[#This Row],[Min BOD]]+Table1[[#This Row],[Max BOD]])/2</f>
        <v>2.35</v>
      </c>
      <c r="T2261">
        <v>2.0299999999999998</v>
      </c>
      <c r="U2261">
        <v>4.75</v>
      </c>
      <c r="V2261">
        <f>(Table1[[#This Row],[Min Nitrate N + Nitrite N]]+Table1[[#This Row],[Max Nitrate N + Nitrite N]])/2</f>
        <v>3.3899999999999997</v>
      </c>
      <c r="W2261">
        <v>2</v>
      </c>
      <c r="X2261">
        <v>3500</v>
      </c>
      <c r="Y2261">
        <f>(Table1[[#This Row],[Min Fecal Coliform]]+Table1[[#This Row],[Max Fecal Coliform]])/2</f>
        <v>1751</v>
      </c>
      <c r="Z2261">
        <v>140</v>
      </c>
      <c r="AA2261">
        <v>54000</v>
      </c>
      <c r="AB2261">
        <f>(Table1[[#This Row],[Min Total Coliform]]+Table1[[#This Row],[Max Total Coliform]])/2</f>
        <v>27070</v>
      </c>
      <c r="AC2261">
        <f>MIN(10, (Table1[[#This Row],[Avg BOD]]/4)*10)</f>
        <v>5.875</v>
      </c>
      <c r="AD2261">
        <f>MIN(10, (Table1[[#This Row],[Avg Fecal Coliform]]/600)*10)</f>
        <v>10</v>
      </c>
      <c r="AE2261">
        <f>MIN(10, (Table1[[#This Row],[Avg Nitrate N + Nitrite N]]/10)*10)</f>
        <v>3.3899999999999997</v>
      </c>
      <c r="AF2261">
        <f>IF(OR(Table1[[#This Row],[Avg pH]]&lt;6.5,Table1[[#This Row],[Avg pH]]&gt;8.5),10,0)</f>
        <v>0</v>
      </c>
      <c r="AG2261">
        <f>MAX(0, 10-(2*Table1[[#This Row],[Avg Dissolved Oxygen]]))</f>
        <v>0</v>
      </c>
      <c r="AH2261">
        <f>(Table1[[#This Row],[Fecal Score]]*0.3) + (Table1[[#This Row],[BOD Score]]*0.25) + (Table1[[#This Row],[Nitrate Score]]*0.2) + (Table1[[#This Row],[pH Score]]*0.15) + (Table1[[#This Row],[Dissolved Oxygen Score]]*0.1)</f>
        <v>5.1467499999999999</v>
      </c>
      <c r="AI2261">
        <v>2021</v>
      </c>
    </row>
    <row r="2262" spans="1:35">
      <c r="A2262">
        <v>2131</v>
      </c>
      <c r="B2262" t="s">
        <v>233</v>
      </c>
      <c r="C2262" t="s">
        <v>1</v>
      </c>
      <c r="D2262" t="s">
        <v>227</v>
      </c>
      <c r="E2262">
        <v>20</v>
      </c>
      <c r="F2262">
        <v>24</v>
      </c>
      <c r="G2262">
        <f>(Table1[[#This Row],[Min Temperature]]+Table1[[#This Row],[Max Temperature]])/2</f>
        <v>22</v>
      </c>
      <c r="H2262">
        <v>6.6</v>
      </c>
      <c r="I2262">
        <v>7.9</v>
      </c>
      <c r="J2262">
        <f>(Table1[[#This Row],[Min Dissolved Oxygen]]+Table1[[#This Row],[Max Dissolved Oxygen]])/2</f>
        <v>7.25</v>
      </c>
      <c r="K2262">
        <v>7.6</v>
      </c>
      <c r="L2262">
        <v>8.5</v>
      </c>
      <c r="M2262">
        <f>(Table1[[#This Row],[Min pH]]+Table1[[#This Row],[Max pH]])/2</f>
        <v>8.0500000000000007</v>
      </c>
      <c r="N2262">
        <v>493</v>
      </c>
      <c r="O2262">
        <v>743</v>
      </c>
      <c r="P2262">
        <f>(Table1[[#This Row],[Min Conductivity]]+Table1[[#This Row],[Max Conductivity]])/2</f>
        <v>618</v>
      </c>
      <c r="Q2262">
        <v>1</v>
      </c>
      <c r="R2262">
        <v>2.2000000000000002</v>
      </c>
      <c r="S2262">
        <f>(Table1[[#This Row],[Min BOD]]+Table1[[#This Row],[Max BOD]])/2</f>
        <v>1.6</v>
      </c>
      <c r="T2262">
        <v>0.65</v>
      </c>
      <c r="U2262">
        <v>1.1200000000000001</v>
      </c>
      <c r="V2262">
        <f>(Table1[[#This Row],[Min Nitrate N + Nitrite N]]+Table1[[#This Row],[Max Nitrate N + Nitrite N]])/2</f>
        <v>0.88500000000000001</v>
      </c>
      <c r="W2262">
        <v>2</v>
      </c>
      <c r="X2262">
        <v>2</v>
      </c>
      <c r="Y2262">
        <f>(Table1[[#This Row],[Min Fecal Coliform]]+Table1[[#This Row],[Max Fecal Coliform]])/2</f>
        <v>2</v>
      </c>
      <c r="Z2262">
        <v>40</v>
      </c>
      <c r="AA2262">
        <v>70</v>
      </c>
      <c r="AB2262">
        <f>(Table1[[#This Row],[Min Total Coliform]]+Table1[[#This Row],[Max Total Coliform]])/2</f>
        <v>55</v>
      </c>
      <c r="AC2262">
        <f>MIN(10, (Table1[[#This Row],[Avg BOD]]/4)*10)</f>
        <v>4</v>
      </c>
      <c r="AD2262">
        <f>MIN(10, (Table1[[#This Row],[Avg Fecal Coliform]]/600)*10)</f>
        <v>3.3333333333333333E-2</v>
      </c>
      <c r="AE2262">
        <f>MIN(10, (Table1[[#This Row],[Avg Nitrate N + Nitrite N]]/10)*10)</f>
        <v>0.88500000000000001</v>
      </c>
      <c r="AF2262">
        <f>IF(OR(Table1[[#This Row],[Avg pH]]&lt;6.5,Table1[[#This Row],[Avg pH]]&gt;8.5),10,0)</f>
        <v>0</v>
      </c>
      <c r="AG2262">
        <f>MAX(0, 10-(2*Table1[[#This Row],[Avg Dissolved Oxygen]]))</f>
        <v>0</v>
      </c>
      <c r="AH2262">
        <f>(Table1[[#This Row],[Fecal Score]]*0.3) + (Table1[[#This Row],[BOD Score]]*0.25) + (Table1[[#This Row],[Nitrate Score]]*0.2) + (Table1[[#This Row],[pH Score]]*0.15) + (Table1[[#This Row],[Dissolved Oxygen Score]]*0.1)</f>
        <v>1.1870000000000001</v>
      </c>
      <c r="AI2262">
        <v>2021</v>
      </c>
    </row>
    <row r="2263" spans="1:35">
      <c r="A2263">
        <v>3850</v>
      </c>
      <c r="B2263" t="s">
        <v>637</v>
      </c>
      <c r="C2263" t="s">
        <v>8</v>
      </c>
      <c r="D2263" t="s">
        <v>227</v>
      </c>
      <c r="E2263">
        <v>20</v>
      </c>
      <c r="F2263">
        <v>24</v>
      </c>
      <c r="G2263">
        <f>(Table1[[#This Row],[Min Temperature]]+Table1[[#This Row],[Max Temperature]])/2</f>
        <v>22</v>
      </c>
      <c r="H2263">
        <v>6.9</v>
      </c>
      <c r="I2263">
        <v>7.8</v>
      </c>
      <c r="J2263">
        <f>(Table1[[#This Row],[Min Dissolved Oxygen]]+Table1[[#This Row],[Max Dissolved Oxygen]])/2</f>
        <v>7.35</v>
      </c>
      <c r="K2263">
        <v>7.4</v>
      </c>
      <c r="L2263">
        <v>8.4</v>
      </c>
      <c r="M2263">
        <f>(Table1[[#This Row],[Min pH]]+Table1[[#This Row],[Max pH]])/2</f>
        <v>7.9</v>
      </c>
      <c r="N2263">
        <v>327</v>
      </c>
      <c r="O2263">
        <v>424</v>
      </c>
      <c r="P2263">
        <f>(Table1[[#This Row],[Min Conductivity]]+Table1[[#This Row],[Max Conductivity]])/2</f>
        <v>375.5</v>
      </c>
      <c r="Q2263">
        <v>1</v>
      </c>
      <c r="R2263">
        <v>1.3</v>
      </c>
      <c r="S2263">
        <f>(Table1[[#This Row],[Min BOD]]+Table1[[#This Row],[Max BOD]])/2</f>
        <v>1.1499999999999999</v>
      </c>
      <c r="T2263">
        <v>0.54</v>
      </c>
      <c r="U2263">
        <v>1.92</v>
      </c>
      <c r="V2263">
        <f>(Table1[[#This Row],[Min Nitrate N + Nitrite N]]+Table1[[#This Row],[Max Nitrate N + Nitrite N]])/2</f>
        <v>1.23</v>
      </c>
      <c r="W2263">
        <v>2</v>
      </c>
      <c r="X2263">
        <v>2</v>
      </c>
      <c r="Y2263">
        <f>(Table1[[#This Row],[Min Fecal Coliform]]+Table1[[#This Row],[Max Fecal Coliform]])/2</f>
        <v>2</v>
      </c>
      <c r="Z2263">
        <v>33</v>
      </c>
      <c r="AA2263">
        <v>403</v>
      </c>
      <c r="AB2263">
        <f>(Table1[[#This Row],[Min Total Coliform]]+Table1[[#This Row],[Max Total Coliform]])/2</f>
        <v>218</v>
      </c>
      <c r="AC2263">
        <f>MIN(10, (Table1[[#This Row],[Avg BOD]]/4)*10)</f>
        <v>2.875</v>
      </c>
      <c r="AD2263">
        <f>MIN(10, (Table1[[#This Row],[Avg Fecal Coliform]]/600)*10)</f>
        <v>3.3333333333333333E-2</v>
      </c>
      <c r="AE2263">
        <f>MIN(10, (Table1[[#This Row],[Avg Nitrate N + Nitrite N]]/10)*10)</f>
        <v>1.23</v>
      </c>
      <c r="AF2263">
        <f>IF(OR(Table1[[#This Row],[Avg pH]]&lt;6.5,Table1[[#This Row],[Avg pH]]&gt;8.5),10,0)</f>
        <v>0</v>
      </c>
      <c r="AG2263">
        <f>MAX(0, 10-(2*Table1[[#This Row],[Avg Dissolved Oxygen]]))</f>
        <v>0</v>
      </c>
      <c r="AH2263">
        <f>(Table1[[#This Row],[Fecal Score]]*0.3) + (Table1[[#This Row],[BOD Score]]*0.25) + (Table1[[#This Row],[Nitrate Score]]*0.2) + (Table1[[#This Row],[pH Score]]*0.15) + (Table1[[#This Row],[Dissolved Oxygen Score]]*0.1)</f>
        <v>0.97475000000000001</v>
      </c>
      <c r="AI2263">
        <v>2021</v>
      </c>
    </row>
    <row r="2264" spans="1:35">
      <c r="A2264">
        <v>3831</v>
      </c>
      <c r="B2264" t="s">
        <v>255</v>
      </c>
      <c r="C2264" t="s">
        <v>8</v>
      </c>
      <c r="D2264" t="s">
        <v>227</v>
      </c>
      <c r="E2264">
        <v>16</v>
      </c>
      <c r="F2264">
        <v>30.3</v>
      </c>
      <c r="G2264">
        <f>(Table1[[#This Row],[Min Temperature]]+Table1[[#This Row],[Max Temperature]])/2</f>
        <v>23.15</v>
      </c>
      <c r="H2264">
        <v>6</v>
      </c>
      <c r="I2264">
        <v>7.6</v>
      </c>
      <c r="J2264">
        <f>(Table1[[#This Row],[Min Dissolved Oxygen]]+Table1[[#This Row],[Max Dissolved Oxygen]])/2</f>
        <v>6.8</v>
      </c>
      <c r="K2264">
        <v>7.3</v>
      </c>
      <c r="L2264">
        <v>7.9</v>
      </c>
      <c r="M2264">
        <f>(Table1[[#This Row],[Min pH]]+Table1[[#This Row],[Max pH]])/2</f>
        <v>7.6</v>
      </c>
      <c r="N2264">
        <v>220</v>
      </c>
      <c r="O2264">
        <v>612</v>
      </c>
      <c r="P2264">
        <f>(Table1[[#This Row],[Min Conductivity]]+Table1[[#This Row],[Max Conductivity]])/2</f>
        <v>416</v>
      </c>
      <c r="Q2264">
        <v>1.8</v>
      </c>
      <c r="R2264">
        <v>4.4000000000000004</v>
      </c>
      <c r="S2264">
        <f>(Table1[[#This Row],[Min BOD]]+Table1[[#This Row],[Max BOD]])/2</f>
        <v>3.1</v>
      </c>
      <c r="T2264">
        <v>0.3</v>
      </c>
      <c r="U2264">
        <v>2.2999999999999998</v>
      </c>
      <c r="V2264">
        <f>(Table1[[#This Row],[Min Nitrate N + Nitrite N]]+Table1[[#This Row],[Max Nitrate N + Nitrite N]])/2</f>
        <v>1.2999999999999998</v>
      </c>
      <c r="W2264">
        <v>2</v>
      </c>
      <c r="X2264">
        <v>120</v>
      </c>
      <c r="Y2264">
        <f>(Table1[[#This Row],[Min Fecal Coliform]]+Table1[[#This Row],[Max Fecal Coliform]])/2</f>
        <v>61</v>
      </c>
      <c r="Z2264">
        <v>17</v>
      </c>
      <c r="AA2264">
        <v>1600</v>
      </c>
      <c r="AB2264">
        <f>(Table1[[#This Row],[Min Total Coliform]]+Table1[[#This Row],[Max Total Coliform]])/2</f>
        <v>808.5</v>
      </c>
      <c r="AC2264">
        <f>MIN(10, (Table1[[#This Row],[Avg BOD]]/4)*10)</f>
        <v>7.75</v>
      </c>
      <c r="AD2264">
        <f>MIN(10, (Table1[[#This Row],[Avg Fecal Coliform]]/600)*10)</f>
        <v>1.0166666666666666</v>
      </c>
      <c r="AE2264">
        <f>MIN(10, (Table1[[#This Row],[Avg Nitrate N + Nitrite N]]/10)*10)</f>
        <v>1.2999999999999998</v>
      </c>
      <c r="AF2264">
        <f>IF(OR(Table1[[#This Row],[Avg pH]]&lt;6.5,Table1[[#This Row],[Avg pH]]&gt;8.5),10,0)</f>
        <v>0</v>
      </c>
      <c r="AG2264">
        <f>MAX(0, 10-(2*Table1[[#This Row],[Avg Dissolved Oxygen]]))</f>
        <v>0</v>
      </c>
      <c r="AH2264">
        <f>(Table1[[#This Row],[Fecal Score]]*0.3) + (Table1[[#This Row],[BOD Score]]*0.25) + (Table1[[#This Row],[Nitrate Score]]*0.2) + (Table1[[#This Row],[pH Score]]*0.15) + (Table1[[#This Row],[Dissolved Oxygen Score]]*0.1)</f>
        <v>2.5024999999999999</v>
      </c>
      <c r="AI2264">
        <v>2021</v>
      </c>
    </row>
    <row r="2265" spans="1:35">
      <c r="A2265">
        <v>3830</v>
      </c>
      <c r="B2265" t="s">
        <v>254</v>
      </c>
      <c r="C2265" t="s">
        <v>8</v>
      </c>
      <c r="D2265" t="s">
        <v>227</v>
      </c>
      <c r="E2265">
        <v>17.3</v>
      </c>
      <c r="F2265">
        <v>27.6</v>
      </c>
      <c r="G2265">
        <f>(Table1[[#This Row],[Min Temperature]]+Table1[[#This Row],[Max Temperature]])/2</f>
        <v>22.450000000000003</v>
      </c>
      <c r="H2265">
        <v>5.7</v>
      </c>
      <c r="I2265">
        <v>7.6</v>
      </c>
      <c r="J2265">
        <f>(Table1[[#This Row],[Min Dissolved Oxygen]]+Table1[[#This Row],[Max Dissolved Oxygen]])/2</f>
        <v>6.65</v>
      </c>
      <c r="K2265">
        <v>7.3</v>
      </c>
      <c r="L2265">
        <v>8.6999999999999993</v>
      </c>
      <c r="M2265">
        <f>(Table1[[#This Row],[Min pH]]+Table1[[#This Row],[Max pH]])/2</f>
        <v>8</v>
      </c>
      <c r="N2265">
        <v>180</v>
      </c>
      <c r="O2265">
        <v>671</v>
      </c>
      <c r="P2265">
        <f>(Table1[[#This Row],[Min Conductivity]]+Table1[[#This Row],[Max Conductivity]])/2</f>
        <v>425.5</v>
      </c>
      <c r="Q2265">
        <v>2.4</v>
      </c>
      <c r="R2265">
        <v>8</v>
      </c>
      <c r="S2265">
        <f>(Table1[[#This Row],[Min BOD]]+Table1[[#This Row],[Max BOD]])/2</f>
        <v>5.2</v>
      </c>
      <c r="T2265">
        <v>0.3</v>
      </c>
      <c r="U2265">
        <v>0.73</v>
      </c>
      <c r="V2265">
        <f>(Table1[[#This Row],[Min Nitrate N + Nitrite N]]+Table1[[#This Row],[Max Nitrate N + Nitrite N]])/2</f>
        <v>0.51500000000000001</v>
      </c>
      <c r="W2265">
        <v>2</v>
      </c>
      <c r="X2265">
        <v>150</v>
      </c>
      <c r="Y2265">
        <f>(Table1[[#This Row],[Min Fecal Coliform]]+Table1[[#This Row],[Max Fecal Coliform]])/2</f>
        <v>76</v>
      </c>
      <c r="Z2265">
        <v>14</v>
      </c>
      <c r="AA2265">
        <v>1600</v>
      </c>
      <c r="AB2265">
        <f>(Table1[[#This Row],[Min Total Coliform]]+Table1[[#This Row],[Max Total Coliform]])/2</f>
        <v>807</v>
      </c>
      <c r="AC2265">
        <f>MIN(10, (Table1[[#This Row],[Avg BOD]]/4)*10)</f>
        <v>10</v>
      </c>
      <c r="AD2265">
        <f>MIN(10, (Table1[[#This Row],[Avg Fecal Coliform]]/600)*10)</f>
        <v>1.2666666666666668</v>
      </c>
      <c r="AE2265">
        <f>MIN(10, (Table1[[#This Row],[Avg Nitrate N + Nitrite N]]/10)*10)</f>
        <v>0.51500000000000001</v>
      </c>
      <c r="AF2265">
        <f>IF(OR(Table1[[#This Row],[Avg pH]]&lt;6.5,Table1[[#This Row],[Avg pH]]&gt;8.5),10,0)</f>
        <v>0</v>
      </c>
      <c r="AG2265">
        <f>MAX(0, 10-(2*Table1[[#This Row],[Avg Dissolved Oxygen]]))</f>
        <v>0</v>
      </c>
      <c r="AH2265">
        <f>(Table1[[#This Row],[Fecal Score]]*0.3) + (Table1[[#This Row],[BOD Score]]*0.25) + (Table1[[#This Row],[Nitrate Score]]*0.2) + (Table1[[#This Row],[pH Score]]*0.15) + (Table1[[#This Row],[Dissolved Oxygen Score]]*0.1)</f>
        <v>2.9830000000000001</v>
      </c>
      <c r="AI2265">
        <v>2021</v>
      </c>
    </row>
    <row r="2266" spans="1:35">
      <c r="A2266">
        <v>3299</v>
      </c>
      <c r="B2266" t="s">
        <v>248</v>
      </c>
      <c r="C2266" t="s">
        <v>8</v>
      </c>
      <c r="D2266" t="s">
        <v>227</v>
      </c>
      <c r="E2266">
        <v>17</v>
      </c>
      <c r="F2266">
        <v>27.9</v>
      </c>
      <c r="G2266">
        <f>(Table1[[#This Row],[Min Temperature]]+Table1[[#This Row],[Max Temperature]])/2</f>
        <v>22.45</v>
      </c>
      <c r="H2266">
        <v>5.3</v>
      </c>
      <c r="I2266">
        <v>7.6</v>
      </c>
      <c r="J2266">
        <f>(Table1[[#This Row],[Min Dissolved Oxygen]]+Table1[[#This Row],[Max Dissolved Oxygen]])/2</f>
        <v>6.4499999999999993</v>
      </c>
      <c r="K2266">
        <v>7.2</v>
      </c>
      <c r="L2266">
        <v>7.9</v>
      </c>
      <c r="M2266">
        <f>(Table1[[#This Row],[Min pH]]+Table1[[#This Row],[Max pH]])/2</f>
        <v>7.5500000000000007</v>
      </c>
      <c r="N2266">
        <v>260</v>
      </c>
      <c r="O2266">
        <v>636</v>
      </c>
      <c r="P2266">
        <f>(Table1[[#This Row],[Min Conductivity]]+Table1[[#This Row],[Max Conductivity]])/2</f>
        <v>448</v>
      </c>
      <c r="Q2266">
        <v>2.2999999999999998</v>
      </c>
      <c r="R2266">
        <v>4</v>
      </c>
      <c r="S2266">
        <f>(Table1[[#This Row],[Min BOD]]+Table1[[#This Row],[Max BOD]])/2</f>
        <v>3.15</v>
      </c>
      <c r="T2266">
        <v>0.3</v>
      </c>
      <c r="U2266">
        <v>0.73</v>
      </c>
      <c r="V2266">
        <f>(Table1[[#This Row],[Min Nitrate N + Nitrite N]]+Table1[[#This Row],[Max Nitrate N + Nitrite N]])/2</f>
        <v>0.51500000000000001</v>
      </c>
      <c r="W2266">
        <v>2</v>
      </c>
      <c r="X2266">
        <v>70</v>
      </c>
      <c r="Y2266">
        <f>(Table1[[#This Row],[Min Fecal Coliform]]+Table1[[#This Row],[Max Fecal Coliform]])/2</f>
        <v>36</v>
      </c>
      <c r="Z2266">
        <v>41</v>
      </c>
      <c r="AA2266">
        <v>1600</v>
      </c>
      <c r="AB2266">
        <f>(Table1[[#This Row],[Min Total Coliform]]+Table1[[#This Row],[Max Total Coliform]])/2</f>
        <v>820.5</v>
      </c>
      <c r="AC2266">
        <f>MIN(10, (Table1[[#This Row],[Avg BOD]]/4)*10)</f>
        <v>7.875</v>
      </c>
      <c r="AD2266">
        <f>MIN(10, (Table1[[#This Row],[Avg Fecal Coliform]]/600)*10)</f>
        <v>0.6</v>
      </c>
      <c r="AE2266">
        <f>MIN(10, (Table1[[#This Row],[Avg Nitrate N + Nitrite N]]/10)*10)</f>
        <v>0.51500000000000001</v>
      </c>
      <c r="AF2266">
        <f>IF(OR(Table1[[#This Row],[Avg pH]]&lt;6.5,Table1[[#This Row],[Avg pH]]&gt;8.5),10,0)</f>
        <v>0</v>
      </c>
      <c r="AG2266">
        <f>MAX(0, 10-(2*Table1[[#This Row],[Avg Dissolved Oxygen]]))</f>
        <v>0</v>
      </c>
      <c r="AH2266">
        <f>(Table1[[#This Row],[Fecal Score]]*0.3) + (Table1[[#This Row],[BOD Score]]*0.25) + (Table1[[#This Row],[Nitrate Score]]*0.2) + (Table1[[#This Row],[pH Score]]*0.15) + (Table1[[#This Row],[Dissolved Oxygen Score]]*0.1)</f>
        <v>2.2517500000000004</v>
      </c>
      <c r="AI2266">
        <v>2021</v>
      </c>
    </row>
    <row r="2267" spans="1:35">
      <c r="A2267">
        <v>3297</v>
      </c>
      <c r="B2267" t="s">
        <v>246</v>
      </c>
      <c r="C2267" t="s">
        <v>8</v>
      </c>
      <c r="D2267" t="s">
        <v>227</v>
      </c>
      <c r="E2267">
        <v>22</v>
      </c>
      <c r="F2267">
        <v>29</v>
      </c>
      <c r="G2267">
        <f>(Table1[[#This Row],[Min Temperature]]+Table1[[#This Row],[Max Temperature]])/2</f>
        <v>25.5</v>
      </c>
      <c r="H2267">
        <v>6.8</v>
      </c>
      <c r="I2267">
        <v>7.9</v>
      </c>
      <c r="J2267">
        <f>(Table1[[#This Row],[Min Dissolved Oxygen]]+Table1[[#This Row],[Max Dissolved Oxygen]])/2</f>
        <v>7.35</v>
      </c>
      <c r="K2267">
        <v>7.2</v>
      </c>
      <c r="L2267">
        <v>8.5</v>
      </c>
      <c r="M2267">
        <f>(Table1[[#This Row],[Min pH]]+Table1[[#This Row],[Max pH]])/2</f>
        <v>7.85</v>
      </c>
      <c r="N2267">
        <v>339</v>
      </c>
      <c r="O2267">
        <v>440</v>
      </c>
      <c r="P2267">
        <f>(Table1[[#This Row],[Min Conductivity]]+Table1[[#This Row],[Max Conductivity]])/2</f>
        <v>389.5</v>
      </c>
      <c r="Q2267">
        <v>1.6</v>
      </c>
      <c r="R2267">
        <v>2.9</v>
      </c>
      <c r="S2267">
        <f>(Table1[[#This Row],[Min BOD]]+Table1[[#This Row],[Max BOD]])/2</f>
        <v>2.25</v>
      </c>
      <c r="T2267">
        <v>0.32</v>
      </c>
      <c r="U2267">
        <v>1</v>
      </c>
      <c r="V2267">
        <f>(Table1[[#This Row],[Min Nitrate N + Nitrite N]]+Table1[[#This Row],[Max Nitrate N + Nitrite N]])/2</f>
        <v>0.66</v>
      </c>
      <c r="W2267">
        <v>2</v>
      </c>
      <c r="X2267">
        <v>6</v>
      </c>
      <c r="Y2267">
        <f>(Table1[[#This Row],[Min Fecal Coliform]]+Table1[[#This Row],[Max Fecal Coliform]])/2</f>
        <v>4</v>
      </c>
      <c r="Z2267">
        <v>47</v>
      </c>
      <c r="AA2267">
        <v>110</v>
      </c>
      <c r="AB2267">
        <f>(Table1[[#This Row],[Min Total Coliform]]+Table1[[#This Row],[Max Total Coliform]])/2</f>
        <v>78.5</v>
      </c>
      <c r="AC2267">
        <f>MIN(10, (Table1[[#This Row],[Avg BOD]]/4)*10)</f>
        <v>5.625</v>
      </c>
      <c r="AD2267">
        <f>MIN(10, (Table1[[#This Row],[Avg Fecal Coliform]]/600)*10)</f>
        <v>6.6666666666666666E-2</v>
      </c>
      <c r="AE2267">
        <f>MIN(10, (Table1[[#This Row],[Avg Nitrate N + Nitrite N]]/10)*10)</f>
        <v>0.66</v>
      </c>
      <c r="AF2267">
        <f>IF(OR(Table1[[#This Row],[Avg pH]]&lt;6.5,Table1[[#This Row],[Avg pH]]&gt;8.5),10,0)</f>
        <v>0</v>
      </c>
      <c r="AG2267">
        <f>MAX(0, 10-(2*Table1[[#This Row],[Avg Dissolved Oxygen]]))</f>
        <v>0</v>
      </c>
      <c r="AH2267">
        <f>(Table1[[#This Row],[Fecal Score]]*0.3) + (Table1[[#This Row],[BOD Score]]*0.25) + (Table1[[#This Row],[Nitrate Score]]*0.2) + (Table1[[#This Row],[pH Score]]*0.15) + (Table1[[#This Row],[Dissolved Oxygen Score]]*0.1)</f>
        <v>1.5582500000000001</v>
      </c>
      <c r="AI2267">
        <v>2021</v>
      </c>
    </row>
    <row r="2268" spans="1:35">
      <c r="A2268">
        <v>3301</v>
      </c>
      <c r="B2268" t="s">
        <v>250</v>
      </c>
      <c r="C2268" t="s">
        <v>8</v>
      </c>
      <c r="D2268" t="s">
        <v>227</v>
      </c>
      <c r="E2268">
        <v>16.2</v>
      </c>
      <c r="F2268">
        <v>31</v>
      </c>
      <c r="G2268">
        <f>(Table1[[#This Row],[Min Temperature]]+Table1[[#This Row],[Max Temperature]])/2</f>
        <v>23.6</v>
      </c>
      <c r="H2268">
        <v>6.2</v>
      </c>
      <c r="I2268">
        <v>7.8</v>
      </c>
      <c r="J2268">
        <f>(Table1[[#This Row],[Min Dissolved Oxygen]]+Table1[[#This Row],[Max Dissolved Oxygen]])/2</f>
        <v>7</v>
      </c>
      <c r="K2268">
        <v>7.2</v>
      </c>
      <c r="L2268">
        <v>7.9</v>
      </c>
      <c r="M2268">
        <f>(Table1[[#This Row],[Min pH]]+Table1[[#This Row],[Max pH]])/2</f>
        <v>7.5500000000000007</v>
      </c>
      <c r="N2268">
        <v>262</v>
      </c>
      <c r="O2268">
        <v>687</v>
      </c>
      <c r="P2268">
        <f>(Table1[[#This Row],[Min Conductivity]]+Table1[[#This Row],[Max Conductivity]])/2</f>
        <v>474.5</v>
      </c>
      <c r="Q2268">
        <v>1.1000000000000001</v>
      </c>
      <c r="R2268">
        <v>5.2</v>
      </c>
      <c r="S2268">
        <f>(Table1[[#This Row],[Min BOD]]+Table1[[#This Row],[Max BOD]])/2</f>
        <v>3.1500000000000004</v>
      </c>
      <c r="T2268">
        <v>0.21</v>
      </c>
      <c r="U2268">
        <v>0.3</v>
      </c>
      <c r="V2268">
        <f>(Table1[[#This Row],[Min Nitrate N + Nitrite N]]+Table1[[#This Row],[Max Nitrate N + Nitrite N]])/2</f>
        <v>0.255</v>
      </c>
      <c r="W2268">
        <v>2</v>
      </c>
      <c r="X2268">
        <v>110</v>
      </c>
      <c r="Y2268">
        <f>(Table1[[#This Row],[Min Fecal Coliform]]+Table1[[#This Row],[Max Fecal Coliform]])/2</f>
        <v>56</v>
      </c>
      <c r="Z2268">
        <v>17</v>
      </c>
      <c r="AA2268">
        <v>920</v>
      </c>
      <c r="AB2268">
        <f>(Table1[[#This Row],[Min Total Coliform]]+Table1[[#This Row],[Max Total Coliform]])/2</f>
        <v>468.5</v>
      </c>
      <c r="AC2268">
        <f>MIN(10, (Table1[[#This Row],[Avg BOD]]/4)*10)</f>
        <v>7.8750000000000009</v>
      </c>
      <c r="AD2268">
        <f>MIN(10, (Table1[[#This Row],[Avg Fecal Coliform]]/600)*10)</f>
        <v>0.93333333333333335</v>
      </c>
      <c r="AE2268">
        <f>MIN(10, (Table1[[#This Row],[Avg Nitrate N + Nitrite N]]/10)*10)</f>
        <v>0.255</v>
      </c>
      <c r="AF2268">
        <f>IF(OR(Table1[[#This Row],[Avg pH]]&lt;6.5,Table1[[#This Row],[Avg pH]]&gt;8.5),10,0)</f>
        <v>0</v>
      </c>
      <c r="AG2268">
        <f>MAX(0, 10-(2*Table1[[#This Row],[Avg Dissolved Oxygen]]))</f>
        <v>0</v>
      </c>
      <c r="AH2268">
        <f>(Table1[[#This Row],[Fecal Score]]*0.3) + (Table1[[#This Row],[BOD Score]]*0.25) + (Table1[[#This Row],[Nitrate Score]]*0.2) + (Table1[[#This Row],[pH Score]]*0.15) + (Table1[[#This Row],[Dissolved Oxygen Score]]*0.1)</f>
        <v>2.2997500000000004</v>
      </c>
      <c r="AI2268">
        <v>2021</v>
      </c>
    </row>
    <row r="2269" spans="1:35">
      <c r="A2269">
        <v>3302</v>
      </c>
      <c r="B2269" t="s">
        <v>251</v>
      </c>
      <c r="C2269" t="s">
        <v>8</v>
      </c>
      <c r="D2269" t="s">
        <v>227</v>
      </c>
      <c r="E2269">
        <v>19</v>
      </c>
      <c r="F2269">
        <v>24</v>
      </c>
      <c r="G2269">
        <f>(Table1[[#This Row],[Min Temperature]]+Table1[[#This Row],[Max Temperature]])/2</f>
        <v>21.5</v>
      </c>
      <c r="H2269">
        <v>6.5</v>
      </c>
      <c r="I2269">
        <v>7.6</v>
      </c>
      <c r="J2269">
        <f>(Table1[[#This Row],[Min Dissolved Oxygen]]+Table1[[#This Row],[Max Dissolved Oxygen]])/2</f>
        <v>7.05</v>
      </c>
      <c r="K2269">
        <v>7.4</v>
      </c>
      <c r="L2269">
        <v>8.6999999999999993</v>
      </c>
      <c r="M2269">
        <f>(Table1[[#This Row],[Min pH]]+Table1[[#This Row],[Max pH]])/2</f>
        <v>8.0500000000000007</v>
      </c>
      <c r="N2269">
        <v>440</v>
      </c>
      <c r="O2269">
        <v>621</v>
      </c>
      <c r="P2269">
        <f>(Table1[[#This Row],[Min Conductivity]]+Table1[[#This Row],[Max Conductivity]])/2</f>
        <v>530.5</v>
      </c>
      <c r="Q2269">
        <v>1.2</v>
      </c>
      <c r="R2269">
        <v>2.2000000000000002</v>
      </c>
      <c r="S2269">
        <f>(Table1[[#This Row],[Min BOD]]+Table1[[#This Row],[Max BOD]])/2</f>
        <v>1.7000000000000002</v>
      </c>
      <c r="T2269">
        <v>0.81</v>
      </c>
      <c r="U2269">
        <v>3.09</v>
      </c>
      <c r="V2269">
        <f>(Table1[[#This Row],[Min Nitrate N + Nitrite N]]+Table1[[#This Row],[Max Nitrate N + Nitrite N]])/2</f>
        <v>1.95</v>
      </c>
      <c r="W2269">
        <v>2</v>
      </c>
      <c r="X2269">
        <v>2</v>
      </c>
      <c r="Y2269">
        <f>(Table1[[#This Row],[Min Fecal Coliform]]+Table1[[#This Row],[Max Fecal Coliform]])/2</f>
        <v>2</v>
      </c>
      <c r="Z2269">
        <v>63</v>
      </c>
      <c r="AA2269">
        <v>140</v>
      </c>
      <c r="AB2269">
        <f>(Table1[[#This Row],[Min Total Coliform]]+Table1[[#This Row],[Max Total Coliform]])/2</f>
        <v>101.5</v>
      </c>
      <c r="AC2269">
        <f>MIN(10, (Table1[[#This Row],[Avg BOD]]/4)*10)</f>
        <v>4.25</v>
      </c>
      <c r="AD2269">
        <f>MIN(10, (Table1[[#This Row],[Avg Fecal Coliform]]/600)*10)</f>
        <v>3.3333333333333333E-2</v>
      </c>
      <c r="AE2269">
        <f>MIN(10, (Table1[[#This Row],[Avg Nitrate N + Nitrite N]]/10)*10)</f>
        <v>1.9500000000000002</v>
      </c>
      <c r="AF2269">
        <f>IF(OR(Table1[[#This Row],[Avg pH]]&lt;6.5,Table1[[#This Row],[Avg pH]]&gt;8.5),10,0)</f>
        <v>0</v>
      </c>
      <c r="AG2269">
        <f>MAX(0, 10-(2*Table1[[#This Row],[Avg Dissolved Oxygen]]))</f>
        <v>0</v>
      </c>
      <c r="AH2269">
        <f>(Table1[[#This Row],[Fecal Score]]*0.3) + (Table1[[#This Row],[BOD Score]]*0.25) + (Table1[[#This Row],[Nitrate Score]]*0.2) + (Table1[[#This Row],[pH Score]]*0.15) + (Table1[[#This Row],[Dissolved Oxygen Score]]*0.1)</f>
        <v>1.4625000000000001</v>
      </c>
      <c r="AI2269">
        <v>2021</v>
      </c>
    </row>
    <row r="2270" spans="1:35">
      <c r="A2270">
        <v>3298</v>
      </c>
      <c r="B2270" t="s">
        <v>247</v>
      </c>
      <c r="C2270" t="s">
        <v>8</v>
      </c>
      <c r="D2270" t="s">
        <v>227</v>
      </c>
      <c r="E2270">
        <v>11.4</v>
      </c>
      <c r="F2270">
        <v>25</v>
      </c>
      <c r="G2270">
        <f>(Table1[[#This Row],[Min Temperature]]+Table1[[#This Row],[Max Temperature]])/2</f>
        <v>18.2</v>
      </c>
      <c r="H2270">
        <v>6.8</v>
      </c>
      <c r="I2270">
        <v>7.5</v>
      </c>
      <c r="J2270">
        <f>(Table1[[#This Row],[Min Dissolved Oxygen]]+Table1[[#This Row],[Max Dissolved Oxygen]])/2</f>
        <v>7.15</v>
      </c>
      <c r="K2270">
        <v>7.2</v>
      </c>
      <c r="L2270">
        <v>7.9</v>
      </c>
      <c r="M2270">
        <f>(Table1[[#This Row],[Min pH]]+Table1[[#This Row],[Max pH]])/2</f>
        <v>7.5500000000000007</v>
      </c>
      <c r="N2270">
        <v>210</v>
      </c>
      <c r="O2270">
        <v>592</v>
      </c>
      <c r="P2270">
        <f>(Table1[[#This Row],[Min Conductivity]]+Table1[[#This Row],[Max Conductivity]])/2</f>
        <v>401</v>
      </c>
      <c r="Q2270">
        <v>1.7</v>
      </c>
      <c r="R2270">
        <v>2.1</v>
      </c>
      <c r="S2270">
        <f>(Table1[[#This Row],[Min BOD]]+Table1[[#This Row],[Max BOD]])/2</f>
        <v>1.9</v>
      </c>
      <c r="T2270">
        <v>0.61</v>
      </c>
      <c r="U2270">
        <v>1.02</v>
      </c>
      <c r="V2270">
        <f>(Table1[[#This Row],[Min Nitrate N + Nitrite N]]+Table1[[#This Row],[Max Nitrate N + Nitrite N]])/2</f>
        <v>0.81499999999999995</v>
      </c>
      <c r="W2270">
        <v>2</v>
      </c>
      <c r="X2270">
        <v>4</v>
      </c>
      <c r="Y2270">
        <f>(Table1[[#This Row],[Min Fecal Coliform]]+Table1[[#This Row],[Max Fecal Coliform]])/2</f>
        <v>3</v>
      </c>
      <c r="Z2270">
        <v>48</v>
      </c>
      <c r="AA2270">
        <v>49</v>
      </c>
      <c r="AB2270">
        <f>(Table1[[#This Row],[Min Total Coliform]]+Table1[[#This Row],[Max Total Coliform]])/2</f>
        <v>48.5</v>
      </c>
      <c r="AC2270">
        <f>MIN(10, (Table1[[#This Row],[Avg BOD]]/4)*10)</f>
        <v>4.75</v>
      </c>
      <c r="AD2270">
        <f>MIN(10, (Table1[[#This Row],[Avg Fecal Coliform]]/600)*10)</f>
        <v>0.05</v>
      </c>
      <c r="AE2270">
        <f>MIN(10, (Table1[[#This Row],[Avg Nitrate N + Nitrite N]]/10)*10)</f>
        <v>0.81499999999999995</v>
      </c>
      <c r="AF2270">
        <f>IF(OR(Table1[[#This Row],[Avg pH]]&lt;6.5,Table1[[#This Row],[Avg pH]]&gt;8.5),10,0)</f>
        <v>0</v>
      </c>
      <c r="AG2270">
        <f>MAX(0, 10-(2*Table1[[#This Row],[Avg Dissolved Oxygen]]))</f>
        <v>0</v>
      </c>
      <c r="AH2270">
        <f>(Table1[[#This Row],[Fecal Score]]*0.3) + (Table1[[#This Row],[BOD Score]]*0.25) + (Table1[[#This Row],[Nitrate Score]]*0.2) + (Table1[[#This Row],[pH Score]]*0.15) + (Table1[[#This Row],[Dissolved Oxygen Score]]*0.1)</f>
        <v>1.3654999999999999</v>
      </c>
      <c r="AI2270">
        <v>2021</v>
      </c>
    </row>
    <row r="2271" spans="1:35">
      <c r="A2271">
        <v>3303</v>
      </c>
      <c r="B2271" t="s">
        <v>252</v>
      </c>
      <c r="C2271" t="s">
        <v>8</v>
      </c>
      <c r="D2271" t="s">
        <v>227</v>
      </c>
      <c r="E2271">
        <v>19</v>
      </c>
      <c r="F2271">
        <v>30</v>
      </c>
      <c r="G2271">
        <f>(Table1[[#This Row],[Min Temperature]]+Table1[[#This Row],[Max Temperature]])/2</f>
        <v>24.5</v>
      </c>
      <c r="H2271">
        <v>5.8</v>
      </c>
      <c r="I2271">
        <v>7.5</v>
      </c>
      <c r="J2271">
        <f>(Table1[[#This Row],[Min Dissolved Oxygen]]+Table1[[#This Row],[Max Dissolved Oxygen]])/2</f>
        <v>6.65</v>
      </c>
      <c r="K2271">
        <v>7.5</v>
      </c>
      <c r="L2271">
        <v>8.5</v>
      </c>
      <c r="M2271">
        <f>(Table1[[#This Row],[Min pH]]+Table1[[#This Row],[Max pH]])/2</f>
        <v>8</v>
      </c>
      <c r="N2271">
        <v>288</v>
      </c>
      <c r="O2271">
        <v>415</v>
      </c>
      <c r="P2271">
        <f>(Table1[[#This Row],[Min Conductivity]]+Table1[[#This Row],[Max Conductivity]])/2</f>
        <v>351.5</v>
      </c>
      <c r="Q2271">
        <v>1</v>
      </c>
      <c r="R2271">
        <v>1.9</v>
      </c>
      <c r="S2271">
        <f>(Table1[[#This Row],[Min BOD]]+Table1[[#This Row],[Max BOD]])/2</f>
        <v>1.45</v>
      </c>
      <c r="T2271">
        <v>0.48</v>
      </c>
      <c r="U2271">
        <v>0.9</v>
      </c>
      <c r="V2271">
        <f>(Table1[[#This Row],[Min Nitrate N + Nitrite N]]+Table1[[#This Row],[Max Nitrate N + Nitrite N]])/2</f>
        <v>0.69</v>
      </c>
      <c r="W2271">
        <v>2</v>
      </c>
      <c r="X2271">
        <v>2</v>
      </c>
      <c r="Y2271">
        <f>(Table1[[#This Row],[Min Fecal Coliform]]+Table1[[#This Row],[Max Fecal Coliform]])/2</f>
        <v>2</v>
      </c>
      <c r="Z2271">
        <v>33</v>
      </c>
      <c r="AA2271">
        <v>48</v>
      </c>
      <c r="AB2271">
        <f>(Table1[[#This Row],[Min Total Coliform]]+Table1[[#This Row],[Max Total Coliform]])/2</f>
        <v>40.5</v>
      </c>
      <c r="AC2271">
        <f>MIN(10, (Table1[[#This Row],[Avg BOD]]/4)*10)</f>
        <v>3.625</v>
      </c>
      <c r="AD2271">
        <f>MIN(10, (Table1[[#This Row],[Avg Fecal Coliform]]/600)*10)</f>
        <v>3.3333333333333333E-2</v>
      </c>
      <c r="AE2271">
        <f>MIN(10, (Table1[[#This Row],[Avg Nitrate N + Nitrite N]]/10)*10)</f>
        <v>0.69</v>
      </c>
      <c r="AF2271">
        <f>IF(OR(Table1[[#This Row],[Avg pH]]&lt;6.5,Table1[[#This Row],[Avg pH]]&gt;8.5),10,0)</f>
        <v>0</v>
      </c>
      <c r="AG2271">
        <f>MAX(0, 10-(2*Table1[[#This Row],[Avg Dissolved Oxygen]]))</f>
        <v>0</v>
      </c>
      <c r="AH2271">
        <f>(Table1[[#This Row],[Fecal Score]]*0.3) + (Table1[[#This Row],[BOD Score]]*0.25) + (Table1[[#This Row],[Nitrate Score]]*0.2) + (Table1[[#This Row],[pH Score]]*0.15) + (Table1[[#This Row],[Dissolved Oxygen Score]]*0.1)</f>
        <v>1.0542499999999999</v>
      </c>
      <c r="AI2271">
        <v>2021</v>
      </c>
    </row>
    <row r="2272" spans="1:35">
      <c r="A2272">
        <v>3300</v>
      </c>
      <c r="B2272" t="s">
        <v>249</v>
      </c>
      <c r="C2272" t="s">
        <v>8</v>
      </c>
      <c r="D2272" t="s">
        <v>227</v>
      </c>
      <c r="E2272">
        <v>17</v>
      </c>
      <c r="F2272">
        <v>26</v>
      </c>
      <c r="G2272">
        <f>(Table1[[#This Row],[Min Temperature]]+Table1[[#This Row],[Max Temperature]])/2</f>
        <v>21.5</v>
      </c>
      <c r="H2272">
        <v>5.2</v>
      </c>
      <c r="I2272">
        <v>8.3000000000000007</v>
      </c>
      <c r="J2272">
        <f>(Table1[[#This Row],[Min Dissolved Oxygen]]+Table1[[#This Row],[Max Dissolved Oxygen]])/2</f>
        <v>6.75</v>
      </c>
      <c r="K2272">
        <v>7.2</v>
      </c>
      <c r="L2272">
        <v>8.1999999999999993</v>
      </c>
      <c r="M2272">
        <f>(Table1[[#This Row],[Min pH]]+Table1[[#This Row],[Max pH]])/2</f>
        <v>7.6999999999999993</v>
      </c>
      <c r="N2272">
        <v>265</v>
      </c>
      <c r="O2272">
        <v>780</v>
      </c>
      <c r="P2272">
        <f>(Table1[[#This Row],[Min Conductivity]]+Table1[[#This Row],[Max Conductivity]])/2</f>
        <v>522.5</v>
      </c>
      <c r="Q2272">
        <v>2.8</v>
      </c>
      <c r="R2272">
        <v>8</v>
      </c>
      <c r="S2272">
        <f>(Table1[[#This Row],[Min BOD]]+Table1[[#This Row],[Max BOD]])/2</f>
        <v>5.4</v>
      </c>
      <c r="T2272">
        <v>0.12</v>
      </c>
      <c r="U2272">
        <v>4.5999999999999996</v>
      </c>
      <c r="V2272">
        <f>(Table1[[#This Row],[Min Nitrate N + Nitrite N]]+Table1[[#This Row],[Max Nitrate N + Nitrite N]])/2</f>
        <v>2.36</v>
      </c>
      <c r="W2272">
        <v>2</v>
      </c>
      <c r="X2272">
        <v>280</v>
      </c>
      <c r="Y2272">
        <f>(Table1[[#This Row],[Min Fecal Coliform]]+Table1[[#This Row],[Max Fecal Coliform]])/2</f>
        <v>141</v>
      </c>
      <c r="Z2272">
        <v>63</v>
      </c>
      <c r="AA2272">
        <v>1600</v>
      </c>
      <c r="AB2272">
        <f>(Table1[[#This Row],[Min Total Coliform]]+Table1[[#This Row],[Max Total Coliform]])/2</f>
        <v>831.5</v>
      </c>
      <c r="AC2272">
        <f>MIN(10, (Table1[[#This Row],[Avg BOD]]/4)*10)</f>
        <v>10</v>
      </c>
      <c r="AD2272">
        <f>MIN(10, (Table1[[#This Row],[Avg Fecal Coliform]]/600)*10)</f>
        <v>2.3499999999999996</v>
      </c>
      <c r="AE2272">
        <f>MIN(10, (Table1[[#This Row],[Avg Nitrate N + Nitrite N]]/10)*10)</f>
        <v>2.36</v>
      </c>
      <c r="AF2272">
        <f>IF(OR(Table1[[#This Row],[Avg pH]]&lt;6.5,Table1[[#This Row],[Avg pH]]&gt;8.5),10,0)</f>
        <v>0</v>
      </c>
      <c r="AG2272">
        <f>MAX(0, 10-(2*Table1[[#This Row],[Avg Dissolved Oxygen]]))</f>
        <v>0</v>
      </c>
      <c r="AH2272">
        <f>(Table1[[#This Row],[Fecal Score]]*0.3) + (Table1[[#This Row],[BOD Score]]*0.25) + (Table1[[#This Row],[Nitrate Score]]*0.2) + (Table1[[#This Row],[pH Score]]*0.15) + (Table1[[#This Row],[Dissolved Oxygen Score]]*0.1)</f>
        <v>3.677</v>
      </c>
      <c r="AI2272">
        <v>2021</v>
      </c>
    </row>
    <row r="2273" spans="1:35">
      <c r="A2273">
        <v>3304</v>
      </c>
      <c r="B2273" t="s">
        <v>253</v>
      </c>
      <c r="C2273" t="s">
        <v>8</v>
      </c>
      <c r="D2273" t="s">
        <v>227</v>
      </c>
      <c r="E2273">
        <v>15</v>
      </c>
      <c r="F2273">
        <v>36</v>
      </c>
      <c r="G2273">
        <f>(Table1[[#This Row],[Min Temperature]]+Table1[[#This Row],[Max Temperature]])/2</f>
        <v>25.5</v>
      </c>
      <c r="H2273">
        <v>6.5</v>
      </c>
      <c r="I2273">
        <v>7.6</v>
      </c>
      <c r="J2273">
        <f>(Table1[[#This Row],[Min Dissolved Oxygen]]+Table1[[#This Row],[Max Dissolved Oxygen]])/2</f>
        <v>7.05</v>
      </c>
      <c r="K2273">
        <v>7.1</v>
      </c>
      <c r="L2273">
        <v>7.5</v>
      </c>
      <c r="M2273">
        <f>(Table1[[#This Row],[Min pH]]+Table1[[#This Row],[Max pH]])/2</f>
        <v>7.3</v>
      </c>
      <c r="N2273">
        <v>203</v>
      </c>
      <c r="O2273">
        <v>530</v>
      </c>
      <c r="P2273">
        <f>(Table1[[#This Row],[Min Conductivity]]+Table1[[#This Row],[Max Conductivity]])/2</f>
        <v>366.5</v>
      </c>
      <c r="Q2273">
        <v>1.4</v>
      </c>
      <c r="R2273">
        <v>1.8</v>
      </c>
      <c r="S2273">
        <f>(Table1[[#This Row],[Min BOD]]+Table1[[#This Row],[Max BOD]])/2</f>
        <v>1.6</v>
      </c>
      <c r="T2273">
        <v>0.32</v>
      </c>
      <c r="U2273">
        <v>3.17</v>
      </c>
      <c r="V2273">
        <f>(Table1[[#This Row],[Min Nitrate N + Nitrite N]]+Table1[[#This Row],[Max Nitrate N + Nitrite N]])/2</f>
        <v>1.7449999999999999</v>
      </c>
      <c r="W2273">
        <v>1010.2165492957701</v>
      </c>
      <c r="X2273">
        <v>9370632.2394366208</v>
      </c>
      <c r="Y2273">
        <f>(Table1[[#This Row],[Min Fecal Coliform]]+Table1[[#This Row],[Max Fecal Coliform]])/2</f>
        <v>4685821.2279929584</v>
      </c>
      <c r="Z2273">
        <v>30837.3908450704</v>
      </c>
      <c r="AA2273">
        <v>27354974.920774601</v>
      </c>
      <c r="AB2273">
        <f>(Table1[[#This Row],[Min Total Coliform]]+Table1[[#This Row],[Max Total Coliform]])/2</f>
        <v>13692906.155809836</v>
      </c>
      <c r="AC2273">
        <f>MIN(10, (Table1[[#This Row],[Avg BOD]]/4)*10)</f>
        <v>4</v>
      </c>
      <c r="AD2273">
        <f>MIN(10, (Table1[[#This Row],[Avg Fecal Coliform]]/600)*10)</f>
        <v>10</v>
      </c>
      <c r="AE2273">
        <f>MIN(10, (Table1[[#This Row],[Avg Nitrate N + Nitrite N]]/10)*10)</f>
        <v>1.7449999999999999</v>
      </c>
      <c r="AF2273">
        <f>IF(OR(Table1[[#This Row],[Avg pH]]&lt;6.5,Table1[[#This Row],[Avg pH]]&gt;8.5),10,0)</f>
        <v>0</v>
      </c>
      <c r="AG2273">
        <f>MAX(0, 10-(2*Table1[[#This Row],[Avg Dissolved Oxygen]]))</f>
        <v>0</v>
      </c>
      <c r="AH2273">
        <f>(Table1[[#This Row],[Fecal Score]]*0.3) + (Table1[[#This Row],[BOD Score]]*0.25) + (Table1[[#This Row],[Nitrate Score]]*0.2) + (Table1[[#This Row],[pH Score]]*0.15) + (Table1[[#This Row],[Dissolved Oxygen Score]]*0.1)</f>
        <v>4.3490000000000002</v>
      </c>
      <c r="AI2273">
        <v>2021</v>
      </c>
    </row>
    <row r="2274" spans="1:35">
      <c r="A2274">
        <v>3849</v>
      </c>
      <c r="B2274" t="s">
        <v>256</v>
      </c>
      <c r="C2274" t="s">
        <v>8</v>
      </c>
      <c r="D2274" t="s">
        <v>227</v>
      </c>
      <c r="E2274">
        <v>20</v>
      </c>
      <c r="F2274">
        <v>23</v>
      </c>
      <c r="G2274">
        <f>(Table1[[#This Row],[Min Temperature]]+Table1[[#This Row],[Max Temperature]])/2</f>
        <v>21.5</v>
      </c>
      <c r="H2274">
        <v>0.3</v>
      </c>
      <c r="I2274">
        <v>7.8</v>
      </c>
      <c r="J2274">
        <f>(Table1[[#This Row],[Min Dissolved Oxygen]]+Table1[[#This Row],[Max Dissolved Oxygen]])/2</f>
        <v>4.05</v>
      </c>
      <c r="K2274">
        <v>7.5439999999999996</v>
      </c>
      <c r="L2274">
        <v>8.1999999999999993</v>
      </c>
      <c r="M2274">
        <f>(Table1[[#This Row],[Min pH]]+Table1[[#This Row],[Max pH]])/2</f>
        <v>7.8719999999999999</v>
      </c>
      <c r="N2274">
        <v>5</v>
      </c>
      <c r="O2274">
        <v>529</v>
      </c>
      <c r="P2274">
        <f>(Table1[[#This Row],[Min Conductivity]]+Table1[[#This Row],[Max Conductivity]])/2</f>
        <v>267</v>
      </c>
      <c r="Q2274">
        <v>1</v>
      </c>
      <c r="R2274">
        <v>1.2</v>
      </c>
      <c r="S2274">
        <f>(Table1[[#This Row],[Min BOD]]+Table1[[#This Row],[Max BOD]])/2</f>
        <v>1.1000000000000001</v>
      </c>
      <c r="T2274">
        <v>0.61</v>
      </c>
      <c r="U2274">
        <v>1</v>
      </c>
      <c r="V2274">
        <f>(Table1[[#This Row],[Min Nitrate N + Nitrite N]]+Table1[[#This Row],[Max Nitrate N + Nitrite N]])/2</f>
        <v>0.80499999999999994</v>
      </c>
      <c r="W2274">
        <v>2</v>
      </c>
      <c r="X2274">
        <v>2</v>
      </c>
      <c r="Y2274">
        <f>(Table1[[#This Row],[Min Fecal Coliform]]+Table1[[#This Row],[Max Fecal Coliform]])/2</f>
        <v>2</v>
      </c>
      <c r="Z2274">
        <v>33</v>
      </c>
      <c r="AA2274">
        <v>49</v>
      </c>
      <c r="AB2274">
        <f>(Table1[[#This Row],[Min Total Coliform]]+Table1[[#This Row],[Max Total Coliform]])/2</f>
        <v>41</v>
      </c>
      <c r="AC2274">
        <f>MIN(10, (Table1[[#This Row],[Avg BOD]]/4)*10)</f>
        <v>2.75</v>
      </c>
      <c r="AD2274">
        <f>MIN(10, (Table1[[#This Row],[Avg Fecal Coliform]]/600)*10)</f>
        <v>3.3333333333333333E-2</v>
      </c>
      <c r="AE2274">
        <f>MIN(10, (Table1[[#This Row],[Avg Nitrate N + Nitrite N]]/10)*10)</f>
        <v>0.80499999999999994</v>
      </c>
      <c r="AF2274">
        <f>IF(OR(Table1[[#This Row],[Avg pH]]&lt;6.5,Table1[[#This Row],[Avg pH]]&gt;8.5),10,0)</f>
        <v>0</v>
      </c>
      <c r="AG2274">
        <f>MAX(0, 10-(2*Table1[[#This Row],[Avg Dissolved Oxygen]]))</f>
        <v>1.9000000000000004</v>
      </c>
      <c r="AH2274">
        <f>(Table1[[#This Row],[Fecal Score]]*0.3) + (Table1[[#This Row],[BOD Score]]*0.25) + (Table1[[#This Row],[Nitrate Score]]*0.2) + (Table1[[#This Row],[pH Score]]*0.15) + (Table1[[#This Row],[Dissolved Oxygen Score]]*0.1)</f>
        <v>1.0485000000000002</v>
      </c>
      <c r="AI2274">
        <v>2021</v>
      </c>
    </row>
    <row r="2275" spans="1:35">
      <c r="A2275">
        <v>2129</v>
      </c>
      <c r="B2275" t="s">
        <v>638</v>
      </c>
      <c r="C2275" t="s">
        <v>35</v>
      </c>
      <c r="D2275" t="s">
        <v>227</v>
      </c>
      <c r="E2275">
        <v>16.600000000000001</v>
      </c>
      <c r="F2275">
        <v>27.4</v>
      </c>
      <c r="G2275">
        <f>(Table1[[#This Row],[Min Temperature]]+Table1[[#This Row],[Max Temperature]])/2</f>
        <v>22</v>
      </c>
      <c r="H2275">
        <v>7</v>
      </c>
      <c r="I2275">
        <v>7.9</v>
      </c>
      <c r="J2275">
        <f>(Table1[[#This Row],[Min Dissolved Oxygen]]+Table1[[#This Row],[Max Dissolved Oxygen]])/2</f>
        <v>7.45</v>
      </c>
      <c r="K2275">
        <v>7.2</v>
      </c>
      <c r="L2275">
        <v>7.9</v>
      </c>
      <c r="M2275">
        <f>(Table1[[#This Row],[Min pH]]+Table1[[#This Row],[Max pH]])/2</f>
        <v>7.5500000000000007</v>
      </c>
      <c r="N2275">
        <v>210</v>
      </c>
      <c r="O2275">
        <v>358</v>
      </c>
      <c r="P2275">
        <f>(Table1[[#This Row],[Min Conductivity]]+Table1[[#This Row],[Max Conductivity]])/2</f>
        <v>284</v>
      </c>
      <c r="Q2275">
        <v>1</v>
      </c>
      <c r="R2275">
        <v>1.8</v>
      </c>
      <c r="S2275">
        <f>(Table1[[#This Row],[Min BOD]]+Table1[[#This Row],[Max BOD]])/2</f>
        <v>1.4</v>
      </c>
      <c r="T2275">
        <v>0.21</v>
      </c>
      <c r="U2275">
        <v>0.4</v>
      </c>
      <c r="V2275">
        <f>(Table1[[#This Row],[Min Nitrate N + Nitrite N]]+Table1[[#This Row],[Max Nitrate N + Nitrite N]])/2</f>
        <v>0.30499999999999999</v>
      </c>
      <c r="W2275">
        <v>2</v>
      </c>
      <c r="X2275">
        <v>4</v>
      </c>
      <c r="Y2275">
        <f>(Table1[[#This Row],[Min Fecal Coliform]]+Table1[[#This Row],[Max Fecal Coliform]])/2</f>
        <v>3</v>
      </c>
      <c r="Z2275">
        <v>7</v>
      </c>
      <c r="AA2275">
        <v>46</v>
      </c>
      <c r="AB2275">
        <f>(Table1[[#This Row],[Min Total Coliform]]+Table1[[#This Row],[Max Total Coliform]])/2</f>
        <v>26.5</v>
      </c>
      <c r="AC2275">
        <f>MIN(10, (Table1[[#This Row],[Avg BOD]]/4)*10)</f>
        <v>3.5</v>
      </c>
      <c r="AD2275">
        <f>MIN(10, (Table1[[#This Row],[Avg Fecal Coliform]]/600)*10)</f>
        <v>0.05</v>
      </c>
      <c r="AE2275">
        <f>MIN(10, (Table1[[#This Row],[Avg Nitrate N + Nitrite N]]/10)*10)</f>
        <v>0.30499999999999999</v>
      </c>
      <c r="AF2275">
        <f>IF(OR(Table1[[#This Row],[Avg pH]]&lt;6.5,Table1[[#This Row],[Avg pH]]&gt;8.5),10,0)</f>
        <v>0</v>
      </c>
      <c r="AG2275">
        <f>MAX(0, 10-(2*Table1[[#This Row],[Avg Dissolved Oxygen]]))</f>
        <v>0</v>
      </c>
      <c r="AH2275">
        <f>(Table1[[#This Row],[Fecal Score]]*0.3) + (Table1[[#This Row],[BOD Score]]*0.25) + (Table1[[#This Row],[Nitrate Score]]*0.2) + (Table1[[#This Row],[pH Score]]*0.15) + (Table1[[#This Row],[Dissolved Oxygen Score]]*0.1)</f>
        <v>0.95100000000000007</v>
      </c>
      <c r="AI2275">
        <v>2021</v>
      </c>
    </row>
    <row r="2276" spans="1:35">
      <c r="A2276">
        <v>1426</v>
      </c>
      <c r="B2276" t="s">
        <v>640</v>
      </c>
      <c r="C2276" t="s">
        <v>1</v>
      </c>
      <c r="D2276" t="s">
        <v>259</v>
      </c>
      <c r="E2276">
        <v>18</v>
      </c>
      <c r="F2276">
        <v>28</v>
      </c>
      <c r="G2276">
        <f>(Table1[[#This Row],[Min Temperature]]+Table1[[#This Row],[Max Temperature]])/2</f>
        <v>23</v>
      </c>
      <c r="H2276">
        <v>6.6</v>
      </c>
      <c r="I2276">
        <v>7.6</v>
      </c>
      <c r="J2276">
        <f>(Table1[[#This Row],[Min Dissolved Oxygen]]+Table1[[#This Row],[Max Dissolved Oxygen]])/2</f>
        <v>7.1</v>
      </c>
      <c r="K2276">
        <v>6.4</v>
      </c>
      <c r="L2276">
        <v>7.5</v>
      </c>
      <c r="M2276">
        <f>(Table1[[#This Row],[Min pH]]+Table1[[#This Row],[Max pH]])/2</f>
        <v>6.95</v>
      </c>
      <c r="N2276">
        <v>180</v>
      </c>
      <c r="O2276">
        <v>205</v>
      </c>
      <c r="P2276">
        <f>(Table1[[#This Row],[Min Conductivity]]+Table1[[#This Row],[Max Conductivity]])/2</f>
        <v>192.5</v>
      </c>
      <c r="Q2276">
        <v>2.7</v>
      </c>
      <c r="R2276">
        <v>3.5</v>
      </c>
      <c r="S2276">
        <f>(Table1[[#This Row],[Min BOD]]+Table1[[#This Row],[Max BOD]])/2</f>
        <v>3.1</v>
      </c>
      <c r="T2276">
        <v>1.2430281690140901</v>
      </c>
      <c r="U2276">
        <v>6.2730105633802804</v>
      </c>
      <c r="V2276">
        <f>(Table1[[#This Row],[Min Nitrate N + Nitrite N]]+Table1[[#This Row],[Max Nitrate N + Nitrite N]])/2</f>
        <v>3.7580193661971855</v>
      </c>
      <c r="W2276">
        <v>25</v>
      </c>
      <c r="X2276">
        <v>65</v>
      </c>
      <c r="Y2276">
        <f>(Table1[[#This Row],[Min Fecal Coliform]]+Table1[[#This Row],[Max Fecal Coliform]])/2</f>
        <v>45</v>
      </c>
      <c r="Z2276">
        <v>70</v>
      </c>
      <c r="AA2276">
        <v>120</v>
      </c>
      <c r="AB2276">
        <f>(Table1[[#This Row],[Min Total Coliform]]+Table1[[#This Row],[Max Total Coliform]])/2</f>
        <v>95</v>
      </c>
      <c r="AC2276">
        <f>MIN(10, (Table1[[#This Row],[Avg BOD]]/4)*10)</f>
        <v>7.75</v>
      </c>
      <c r="AD2276">
        <f>MIN(10, (Table1[[#This Row],[Avg Fecal Coliform]]/600)*10)</f>
        <v>0.75</v>
      </c>
      <c r="AE2276">
        <f>MIN(10, (Table1[[#This Row],[Avg Nitrate N + Nitrite N]]/10)*10)</f>
        <v>3.7580193661971855</v>
      </c>
      <c r="AF2276">
        <f>IF(OR(Table1[[#This Row],[Avg pH]]&lt;6.5,Table1[[#This Row],[Avg pH]]&gt;8.5),10,0)</f>
        <v>0</v>
      </c>
      <c r="AG2276">
        <f>MAX(0, 10-(2*Table1[[#This Row],[Avg Dissolved Oxygen]]))</f>
        <v>0</v>
      </c>
      <c r="AH2276">
        <f>(Table1[[#This Row],[Fecal Score]]*0.3) + (Table1[[#This Row],[BOD Score]]*0.25) + (Table1[[#This Row],[Nitrate Score]]*0.2) + (Table1[[#This Row],[pH Score]]*0.15) + (Table1[[#This Row],[Dissolved Oxygen Score]]*0.1)</f>
        <v>2.9141038732394371</v>
      </c>
      <c r="AI2276">
        <v>2021</v>
      </c>
    </row>
    <row r="2277" spans="1:35">
      <c r="A2277">
        <v>1630</v>
      </c>
      <c r="B2277" t="s">
        <v>642</v>
      </c>
      <c r="C2277" t="s">
        <v>1</v>
      </c>
      <c r="D2277" t="s">
        <v>259</v>
      </c>
      <c r="E2277">
        <v>19</v>
      </c>
      <c r="F2277">
        <v>28</v>
      </c>
      <c r="G2277">
        <f>(Table1[[#This Row],[Min Temperature]]+Table1[[#This Row],[Max Temperature]])/2</f>
        <v>23.5</v>
      </c>
      <c r="H2277">
        <v>6.8</v>
      </c>
      <c r="I2277">
        <v>7.3</v>
      </c>
      <c r="J2277">
        <f>(Table1[[#This Row],[Min Dissolved Oxygen]]+Table1[[#This Row],[Max Dissolved Oxygen]])/2</f>
        <v>7.05</v>
      </c>
      <c r="K2277">
        <v>6.9</v>
      </c>
      <c r="L2277">
        <v>7.5</v>
      </c>
      <c r="M2277">
        <f>(Table1[[#This Row],[Min pH]]+Table1[[#This Row],[Max pH]])/2</f>
        <v>7.2</v>
      </c>
      <c r="N2277">
        <v>150</v>
      </c>
      <c r="O2277">
        <v>240</v>
      </c>
      <c r="P2277">
        <f>(Table1[[#This Row],[Min Conductivity]]+Table1[[#This Row],[Max Conductivity]])/2</f>
        <v>195</v>
      </c>
      <c r="Q2277">
        <v>3</v>
      </c>
      <c r="R2277">
        <v>3.7</v>
      </c>
      <c r="S2277">
        <f>(Table1[[#This Row],[Min BOD]]+Table1[[#This Row],[Max BOD]])/2</f>
        <v>3.35</v>
      </c>
      <c r="T2277">
        <v>1.2430281690140901</v>
      </c>
      <c r="U2277">
        <v>6.2730105633802804</v>
      </c>
      <c r="V2277">
        <f>(Table1[[#This Row],[Min Nitrate N + Nitrite N]]+Table1[[#This Row],[Max Nitrate N + Nitrite N]])/2</f>
        <v>3.7580193661971855</v>
      </c>
      <c r="W2277">
        <v>10</v>
      </c>
      <c r="X2277">
        <v>20</v>
      </c>
      <c r="Y2277">
        <f>(Table1[[#This Row],[Min Fecal Coliform]]+Table1[[#This Row],[Max Fecal Coliform]])/2</f>
        <v>15</v>
      </c>
      <c r="Z2277">
        <v>15</v>
      </c>
      <c r="AA2277">
        <v>60</v>
      </c>
      <c r="AB2277">
        <f>(Table1[[#This Row],[Min Total Coliform]]+Table1[[#This Row],[Max Total Coliform]])/2</f>
        <v>37.5</v>
      </c>
      <c r="AC2277">
        <f>MIN(10, (Table1[[#This Row],[Avg BOD]]/4)*10)</f>
        <v>8.375</v>
      </c>
      <c r="AD2277">
        <f>MIN(10, (Table1[[#This Row],[Avg Fecal Coliform]]/600)*10)</f>
        <v>0.25</v>
      </c>
      <c r="AE2277">
        <f>MIN(10, (Table1[[#This Row],[Avg Nitrate N + Nitrite N]]/10)*10)</f>
        <v>3.7580193661971855</v>
      </c>
      <c r="AF2277">
        <f>IF(OR(Table1[[#This Row],[Avg pH]]&lt;6.5,Table1[[#This Row],[Avg pH]]&gt;8.5),10,0)</f>
        <v>0</v>
      </c>
      <c r="AG2277">
        <f>MAX(0, 10-(2*Table1[[#This Row],[Avg Dissolved Oxygen]]))</f>
        <v>0</v>
      </c>
      <c r="AH2277">
        <f>(Table1[[#This Row],[Fecal Score]]*0.3) + (Table1[[#This Row],[BOD Score]]*0.25) + (Table1[[#This Row],[Nitrate Score]]*0.2) + (Table1[[#This Row],[pH Score]]*0.15) + (Table1[[#This Row],[Dissolved Oxygen Score]]*0.1)</f>
        <v>2.9203538732394372</v>
      </c>
      <c r="AI2277">
        <v>2021</v>
      </c>
    </row>
    <row r="2278" spans="1:35">
      <c r="A2278">
        <v>1629</v>
      </c>
      <c r="B2278" t="s">
        <v>641</v>
      </c>
      <c r="C2278" t="s">
        <v>1</v>
      </c>
      <c r="D2278" t="s">
        <v>259</v>
      </c>
      <c r="E2278">
        <v>19</v>
      </c>
      <c r="F2278">
        <v>28</v>
      </c>
      <c r="G2278">
        <f>(Table1[[#This Row],[Min Temperature]]+Table1[[#This Row],[Max Temperature]])/2</f>
        <v>23.5</v>
      </c>
      <c r="H2278">
        <v>6.5</v>
      </c>
      <c r="I2278">
        <v>7.6</v>
      </c>
      <c r="J2278">
        <f>(Table1[[#This Row],[Min Dissolved Oxygen]]+Table1[[#This Row],[Max Dissolved Oxygen]])/2</f>
        <v>7.05</v>
      </c>
      <c r="K2278">
        <v>6.8</v>
      </c>
      <c r="L2278">
        <v>7.5</v>
      </c>
      <c r="M2278">
        <f>(Table1[[#This Row],[Min pH]]+Table1[[#This Row],[Max pH]])/2</f>
        <v>7.15</v>
      </c>
      <c r="N2278">
        <v>130</v>
      </c>
      <c r="O2278">
        <v>210</v>
      </c>
      <c r="P2278">
        <f>(Table1[[#This Row],[Min Conductivity]]+Table1[[#This Row],[Max Conductivity]])/2</f>
        <v>170</v>
      </c>
      <c r="Q2278">
        <v>2.9</v>
      </c>
      <c r="R2278">
        <v>3.6</v>
      </c>
      <c r="S2278">
        <f>(Table1[[#This Row],[Min BOD]]+Table1[[#This Row],[Max BOD]])/2</f>
        <v>3.25</v>
      </c>
      <c r="T2278">
        <v>1.2430281690140901</v>
      </c>
      <c r="U2278">
        <v>6.2730105633802804</v>
      </c>
      <c r="V2278">
        <f>(Table1[[#This Row],[Min Nitrate N + Nitrite N]]+Table1[[#This Row],[Max Nitrate N + Nitrite N]])/2</f>
        <v>3.7580193661971855</v>
      </c>
      <c r="W2278">
        <v>10</v>
      </c>
      <c r="X2278">
        <v>75</v>
      </c>
      <c r="Y2278">
        <f>(Table1[[#This Row],[Min Fecal Coliform]]+Table1[[#This Row],[Max Fecal Coliform]])/2</f>
        <v>42.5</v>
      </c>
      <c r="Z2278">
        <v>60</v>
      </c>
      <c r="AA2278">
        <v>105</v>
      </c>
      <c r="AB2278">
        <f>(Table1[[#This Row],[Min Total Coliform]]+Table1[[#This Row],[Max Total Coliform]])/2</f>
        <v>82.5</v>
      </c>
      <c r="AC2278">
        <f>MIN(10, (Table1[[#This Row],[Avg BOD]]/4)*10)</f>
        <v>8.125</v>
      </c>
      <c r="AD2278">
        <f>MIN(10, (Table1[[#This Row],[Avg Fecal Coliform]]/600)*10)</f>
        <v>0.70833333333333326</v>
      </c>
      <c r="AE2278">
        <f>MIN(10, (Table1[[#This Row],[Avg Nitrate N + Nitrite N]]/10)*10)</f>
        <v>3.7580193661971855</v>
      </c>
      <c r="AF2278">
        <f>IF(OR(Table1[[#This Row],[Avg pH]]&lt;6.5,Table1[[#This Row],[Avg pH]]&gt;8.5),10,0)</f>
        <v>0</v>
      </c>
      <c r="AG2278">
        <f>MAX(0, 10-(2*Table1[[#This Row],[Avg Dissolved Oxygen]]))</f>
        <v>0</v>
      </c>
      <c r="AH2278">
        <f>(Table1[[#This Row],[Fecal Score]]*0.3) + (Table1[[#This Row],[BOD Score]]*0.25) + (Table1[[#This Row],[Nitrate Score]]*0.2) + (Table1[[#This Row],[pH Score]]*0.15) + (Table1[[#This Row],[Dissolved Oxygen Score]]*0.1)</f>
        <v>2.9953538732394369</v>
      </c>
      <c r="AI2278">
        <v>2021</v>
      </c>
    </row>
    <row r="2279" spans="1:35">
      <c r="A2279">
        <v>1425</v>
      </c>
      <c r="B2279" t="s">
        <v>639</v>
      </c>
      <c r="C2279" t="s">
        <v>1</v>
      </c>
      <c r="D2279" t="s">
        <v>259</v>
      </c>
      <c r="E2279">
        <v>18.7</v>
      </c>
      <c r="F2279">
        <v>28</v>
      </c>
      <c r="G2279">
        <f>(Table1[[#This Row],[Min Temperature]]+Table1[[#This Row],[Max Temperature]])/2</f>
        <v>23.35</v>
      </c>
      <c r="H2279">
        <v>6.8</v>
      </c>
      <c r="I2279">
        <v>7.4</v>
      </c>
      <c r="J2279">
        <f>(Table1[[#This Row],[Min Dissolved Oxygen]]+Table1[[#This Row],[Max Dissolved Oxygen]])/2</f>
        <v>7.1</v>
      </c>
      <c r="K2279">
        <v>6.9</v>
      </c>
      <c r="L2279">
        <v>7.7</v>
      </c>
      <c r="M2279">
        <f>(Table1[[#This Row],[Min pH]]+Table1[[#This Row],[Max pH]])/2</f>
        <v>7.3000000000000007</v>
      </c>
      <c r="N2279">
        <v>150</v>
      </c>
      <c r="O2279">
        <v>215</v>
      </c>
      <c r="P2279">
        <f>(Table1[[#This Row],[Min Conductivity]]+Table1[[#This Row],[Max Conductivity]])/2</f>
        <v>182.5</v>
      </c>
      <c r="Q2279">
        <v>3.1</v>
      </c>
      <c r="R2279">
        <v>3.6</v>
      </c>
      <c r="S2279">
        <f>(Table1[[#This Row],[Min BOD]]+Table1[[#This Row],[Max BOD]])/2</f>
        <v>3.35</v>
      </c>
      <c r="T2279">
        <v>1.2430281690140901</v>
      </c>
      <c r="U2279">
        <v>6.2730105633802804</v>
      </c>
      <c r="V2279">
        <f>(Table1[[#This Row],[Min Nitrate N + Nitrite N]]+Table1[[#This Row],[Max Nitrate N + Nitrite N]])/2</f>
        <v>3.7580193661971855</v>
      </c>
      <c r="W2279">
        <v>10</v>
      </c>
      <c r="X2279">
        <v>45</v>
      </c>
      <c r="Y2279">
        <f>(Table1[[#This Row],[Min Fecal Coliform]]+Table1[[#This Row],[Max Fecal Coliform]])/2</f>
        <v>27.5</v>
      </c>
      <c r="Z2279">
        <v>50</v>
      </c>
      <c r="AA2279">
        <v>95</v>
      </c>
      <c r="AB2279">
        <f>(Table1[[#This Row],[Min Total Coliform]]+Table1[[#This Row],[Max Total Coliform]])/2</f>
        <v>72.5</v>
      </c>
      <c r="AC2279">
        <f>MIN(10, (Table1[[#This Row],[Avg BOD]]/4)*10)</f>
        <v>8.375</v>
      </c>
      <c r="AD2279">
        <f>MIN(10, (Table1[[#This Row],[Avg Fecal Coliform]]/600)*10)</f>
        <v>0.45833333333333331</v>
      </c>
      <c r="AE2279">
        <f>MIN(10, (Table1[[#This Row],[Avg Nitrate N + Nitrite N]]/10)*10)</f>
        <v>3.7580193661971855</v>
      </c>
      <c r="AF2279">
        <f>IF(OR(Table1[[#This Row],[Avg pH]]&lt;6.5,Table1[[#This Row],[Avg pH]]&gt;8.5),10,0)</f>
        <v>0</v>
      </c>
      <c r="AG2279">
        <f>MAX(0, 10-(2*Table1[[#This Row],[Avg Dissolved Oxygen]]))</f>
        <v>0</v>
      </c>
      <c r="AH2279">
        <f>(Table1[[#This Row],[Fecal Score]]*0.3) + (Table1[[#This Row],[BOD Score]]*0.25) + (Table1[[#This Row],[Nitrate Score]]*0.2) + (Table1[[#This Row],[pH Score]]*0.15) + (Table1[[#This Row],[Dissolved Oxygen Score]]*0.1)</f>
        <v>2.9828538732394372</v>
      </c>
      <c r="AI2279">
        <v>2021</v>
      </c>
    </row>
    <row r="2280" spans="1:35">
      <c r="A2280">
        <v>2837</v>
      </c>
      <c r="B2280" t="s">
        <v>643</v>
      </c>
      <c r="C2280" t="s">
        <v>1</v>
      </c>
      <c r="D2280" t="s">
        <v>259</v>
      </c>
      <c r="E2280">
        <v>20</v>
      </c>
      <c r="F2280">
        <v>28</v>
      </c>
      <c r="G2280">
        <f>(Table1[[#This Row],[Min Temperature]]+Table1[[#This Row],[Max Temperature]])/2</f>
        <v>24</v>
      </c>
      <c r="H2280">
        <v>6.9</v>
      </c>
      <c r="I2280">
        <v>7.6</v>
      </c>
      <c r="J2280">
        <f>(Table1[[#This Row],[Min Dissolved Oxygen]]+Table1[[#This Row],[Max Dissolved Oxygen]])/2</f>
        <v>7.25</v>
      </c>
      <c r="K2280">
        <v>7</v>
      </c>
      <c r="L2280">
        <v>7.4</v>
      </c>
      <c r="M2280">
        <f>(Table1[[#This Row],[Min pH]]+Table1[[#This Row],[Max pH]])/2</f>
        <v>7.2</v>
      </c>
      <c r="N2280">
        <v>130</v>
      </c>
      <c r="O2280">
        <v>286</v>
      </c>
      <c r="P2280">
        <f>(Table1[[#This Row],[Min Conductivity]]+Table1[[#This Row],[Max Conductivity]])/2</f>
        <v>208</v>
      </c>
      <c r="Q2280">
        <v>3.2</v>
      </c>
      <c r="R2280">
        <v>3.6</v>
      </c>
      <c r="S2280">
        <f>(Table1[[#This Row],[Min BOD]]+Table1[[#This Row],[Max BOD]])/2</f>
        <v>3.4000000000000004</v>
      </c>
      <c r="T2280">
        <v>1.2430281690140901</v>
      </c>
      <c r="U2280">
        <v>6.2730105633802804</v>
      </c>
      <c r="V2280">
        <f>(Table1[[#This Row],[Min Nitrate N + Nitrite N]]+Table1[[#This Row],[Max Nitrate N + Nitrite N]])/2</f>
        <v>3.7580193661971855</v>
      </c>
      <c r="W2280">
        <v>5</v>
      </c>
      <c r="X2280">
        <v>25</v>
      </c>
      <c r="Y2280">
        <f>(Table1[[#This Row],[Min Fecal Coliform]]+Table1[[#This Row],[Max Fecal Coliform]])/2</f>
        <v>15</v>
      </c>
      <c r="Z2280">
        <v>30</v>
      </c>
      <c r="AA2280">
        <v>60</v>
      </c>
      <c r="AB2280">
        <f>(Table1[[#This Row],[Min Total Coliform]]+Table1[[#This Row],[Max Total Coliform]])/2</f>
        <v>45</v>
      </c>
      <c r="AC2280">
        <f>MIN(10, (Table1[[#This Row],[Avg BOD]]/4)*10)</f>
        <v>8.5</v>
      </c>
      <c r="AD2280">
        <f>MIN(10, (Table1[[#This Row],[Avg Fecal Coliform]]/600)*10)</f>
        <v>0.25</v>
      </c>
      <c r="AE2280">
        <f>MIN(10, (Table1[[#This Row],[Avg Nitrate N + Nitrite N]]/10)*10)</f>
        <v>3.7580193661971855</v>
      </c>
      <c r="AF2280">
        <f>IF(OR(Table1[[#This Row],[Avg pH]]&lt;6.5,Table1[[#This Row],[Avg pH]]&gt;8.5),10,0)</f>
        <v>0</v>
      </c>
      <c r="AG2280">
        <f>MAX(0, 10-(2*Table1[[#This Row],[Avg Dissolved Oxygen]]))</f>
        <v>0</v>
      </c>
      <c r="AH2280">
        <f>(Table1[[#This Row],[Fecal Score]]*0.3) + (Table1[[#This Row],[BOD Score]]*0.25) + (Table1[[#This Row],[Nitrate Score]]*0.2) + (Table1[[#This Row],[pH Score]]*0.15) + (Table1[[#This Row],[Dissolved Oxygen Score]]*0.1)</f>
        <v>2.9516038732394372</v>
      </c>
      <c r="AI2280">
        <v>2021</v>
      </c>
    </row>
    <row r="2281" spans="1:35">
      <c r="A2281">
        <v>2849</v>
      </c>
      <c r="B2281" t="s">
        <v>654</v>
      </c>
      <c r="C2281" t="s">
        <v>8</v>
      </c>
      <c r="D2281" t="s">
        <v>259</v>
      </c>
      <c r="E2281">
        <v>19</v>
      </c>
      <c r="F2281">
        <v>28</v>
      </c>
      <c r="G2281">
        <f>(Table1[[#This Row],[Min Temperature]]+Table1[[#This Row],[Max Temperature]])/2</f>
        <v>23.5</v>
      </c>
      <c r="H2281">
        <v>5.8</v>
      </c>
      <c r="I2281">
        <v>6.9</v>
      </c>
      <c r="J2281">
        <f>(Table1[[#This Row],[Min Dissolved Oxygen]]+Table1[[#This Row],[Max Dissolved Oxygen]])/2</f>
        <v>6.35</v>
      </c>
      <c r="K2281">
        <v>7</v>
      </c>
      <c r="L2281">
        <v>7.6</v>
      </c>
      <c r="M2281">
        <f>(Table1[[#This Row],[Min pH]]+Table1[[#This Row],[Max pH]])/2</f>
        <v>7.3</v>
      </c>
      <c r="N2281">
        <v>110</v>
      </c>
      <c r="O2281">
        <v>430</v>
      </c>
      <c r="P2281">
        <f>(Table1[[#This Row],[Min Conductivity]]+Table1[[#This Row],[Max Conductivity]])/2</f>
        <v>270</v>
      </c>
      <c r="Q2281">
        <v>3.3</v>
      </c>
      <c r="R2281">
        <v>3.9</v>
      </c>
      <c r="S2281">
        <f>(Table1[[#This Row],[Min BOD]]+Table1[[#This Row],[Max BOD]])/2</f>
        <v>3.5999999999999996</v>
      </c>
      <c r="T2281">
        <v>0.3</v>
      </c>
      <c r="U2281">
        <v>0.3</v>
      </c>
      <c r="V2281">
        <f>(Table1[[#This Row],[Min Nitrate N + Nitrite N]]+Table1[[#This Row],[Max Nitrate N + Nitrite N]])/2</f>
        <v>0.3</v>
      </c>
      <c r="W2281">
        <v>30</v>
      </c>
      <c r="X2281">
        <v>60</v>
      </c>
      <c r="Y2281">
        <f>(Table1[[#This Row],[Min Fecal Coliform]]+Table1[[#This Row],[Max Fecal Coliform]])/2</f>
        <v>45</v>
      </c>
      <c r="Z2281">
        <v>75</v>
      </c>
      <c r="AA2281">
        <v>175</v>
      </c>
      <c r="AB2281">
        <f>(Table1[[#This Row],[Min Total Coliform]]+Table1[[#This Row],[Max Total Coliform]])/2</f>
        <v>125</v>
      </c>
      <c r="AC2281">
        <f>MIN(10, (Table1[[#This Row],[Avg BOD]]/4)*10)</f>
        <v>9</v>
      </c>
      <c r="AD2281">
        <f>MIN(10, (Table1[[#This Row],[Avg Fecal Coliform]]/600)*10)</f>
        <v>0.75</v>
      </c>
      <c r="AE2281">
        <f>MIN(10, (Table1[[#This Row],[Avg Nitrate N + Nitrite N]]/10)*10)</f>
        <v>0.3</v>
      </c>
      <c r="AF2281">
        <f>IF(OR(Table1[[#This Row],[Avg pH]]&lt;6.5,Table1[[#This Row],[Avg pH]]&gt;8.5),10,0)</f>
        <v>0</v>
      </c>
      <c r="AG2281">
        <f>MAX(0, 10-(2*Table1[[#This Row],[Avg Dissolved Oxygen]]))</f>
        <v>0</v>
      </c>
      <c r="AH2281">
        <f>(Table1[[#This Row],[Fecal Score]]*0.3) + (Table1[[#This Row],[BOD Score]]*0.25) + (Table1[[#This Row],[Nitrate Score]]*0.2) + (Table1[[#This Row],[pH Score]]*0.15) + (Table1[[#This Row],[Dissolved Oxygen Score]]*0.1)</f>
        <v>2.5350000000000001</v>
      </c>
      <c r="AI2281">
        <v>2021</v>
      </c>
    </row>
    <row r="2282" spans="1:35">
      <c r="A2282">
        <v>2841</v>
      </c>
      <c r="B2282" t="s">
        <v>646</v>
      </c>
      <c r="C2282" t="s">
        <v>8</v>
      </c>
      <c r="D2282" t="s">
        <v>259</v>
      </c>
      <c r="E2282">
        <v>20</v>
      </c>
      <c r="F2282">
        <v>28</v>
      </c>
      <c r="G2282">
        <f>(Table1[[#This Row],[Min Temperature]]+Table1[[#This Row],[Max Temperature]])/2</f>
        <v>24</v>
      </c>
      <c r="H2282">
        <v>6.2</v>
      </c>
      <c r="I2282">
        <v>7.5</v>
      </c>
      <c r="J2282">
        <f>(Table1[[#This Row],[Min Dissolved Oxygen]]+Table1[[#This Row],[Max Dissolved Oxygen]])/2</f>
        <v>6.85</v>
      </c>
      <c r="K2282">
        <v>7</v>
      </c>
      <c r="L2282">
        <v>7.5</v>
      </c>
      <c r="M2282">
        <f>(Table1[[#This Row],[Min pH]]+Table1[[#This Row],[Max pH]])/2</f>
        <v>7.25</v>
      </c>
      <c r="N2282">
        <v>80</v>
      </c>
      <c r="O2282">
        <v>450</v>
      </c>
      <c r="P2282">
        <f>(Table1[[#This Row],[Min Conductivity]]+Table1[[#This Row],[Max Conductivity]])/2</f>
        <v>265</v>
      </c>
      <c r="Q2282">
        <v>3.2</v>
      </c>
      <c r="R2282">
        <v>3.9</v>
      </c>
      <c r="S2282">
        <f>(Table1[[#This Row],[Min BOD]]+Table1[[#This Row],[Max BOD]])/2</f>
        <v>3.55</v>
      </c>
      <c r="T2282">
        <v>1.2430281690140901</v>
      </c>
      <c r="U2282">
        <v>6.2730105633802804</v>
      </c>
      <c r="V2282">
        <f>(Table1[[#This Row],[Min Nitrate N + Nitrite N]]+Table1[[#This Row],[Max Nitrate N + Nitrite N]])/2</f>
        <v>3.7580193661971855</v>
      </c>
      <c r="W2282">
        <v>35</v>
      </c>
      <c r="X2282">
        <v>70</v>
      </c>
      <c r="Y2282">
        <f>(Table1[[#This Row],[Min Fecal Coliform]]+Table1[[#This Row],[Max Fecal Coliform]])/2</f>
        <v>52.5</v>
      </c>
      <c r="Z2282">
        <v>70</v>
      </c>
      <c r="AA2282">
        <v>120</v>
      </c>
      <c r="AB2282">
        <f>(Table1[[#This Row],[Min Total Coliform]]+Table1[[#This Row],[Max Total Coliform]])/2</f>
        <v>95</v>
      </c>
      <c r="AC2282">
        <f>MIN(10, (Table1[[#This Row],[Avg BOD]]/4)*10)</f>
        <v>8.875</v>
      </c>
      <c r="AD2282">
        <f>MIN(10, (Table1[[#This Row],[Avg Fecal Coliform]]/600)*10)</f>
        <v>0.875</v>
      </c>
      <c r="AE2282">
        <f>MIN(10, (Table1[[#This Row],[Avg Nitrate N + Nitrite N]]/10)*10)</f>
        <v>3.7580193661971855</v>
      </c>
      <c r="AF2282">
        <f>IF(OR(Table1[[#This Row],[Avg pH]]&lt;6.5,Table1[[#This Row],[Avg pH]]&gt;8.5),10,0)</f>
        <v>0</v>
      </c>
      <c r="AG2282">
        <f>MAX(0, 10-(2*Table1[[#This Row],[Avg Dissolved Oxygen]]))</f>
        <v>0</v>
      </c>
      <c r="AH2282">
        <f>(Table1[[#This Row],[Fecal Score]]*0.3) + (Table1[[#This Row],[BOD Score]]*0.25) + (Table1[[#This Row],[Nitrate Score]]*0.2) + (Table1[[#This Row],[pH Score]]*0.15) + (Table1[[#This Row],[Dissolved Oxygen Score]]*0.1)</f>
        <v>3.2328538732394372</v>
      </c>
      <c r="AI2282">
        <v>2021</v>
      </c>
    </row>
    <row r="2283" spans="1:35">
      <c r="A2283">
        <v>2840</v>
      </c>
      <c r="B2283" t="s">
        <v>645</v>
      </c>
      <c r="C2283" t="s">
        <v>8</v>
      </c>
      <c r="D2283" t="s">
        <v>259</v>
      </c>
      <c r="E2283">
        <v>21</v>
      </c>
      <c r="F2283">
        <v>28</v>
      </c>
      <c r="G2283">
        <f>(Table1[[#This Row],[Min Temperature]]+Table1[[#This Row],[Max Temperature]])/2</f>
        <v>24.5</v>
      </c>
      <c r="H2283">
        <v>6.7</v>
      </c>
      <c r="I2283">
        <v>7.4</v>
      </c>
      <c r="J2283">
        <f>(Table1[[#This Row],[Min Dissolved Oxygen]]+Table1[[#This Row],[Max Dissolved Oxygen]])/2</f>
        <v>7.0500000000000007</v>
      </c>
      <c r="K2283">
        <v>7.2</v>
      </c>
      <c r="L2283">
        <v>7.5</v>
      </c>
      <c r="M2283">
        <f>(Table1[[#This Row],[Min pH]]+Table1[[#This Row],[Max pH]])/2</f>
        <v>7.35</v>
      </c>
      <c r="N2283">
        <v>80</v>
      </c>
      <c r="O2283">
        <v>350</v>
      </c>
      <c r="P2283">
        <f>(Table1[[#This Row],[Min Conductivity]]+Table1[[#This Row],[Max Conductivity]])/2</f>
        <v>215</v>
      </c>
      <c r="Q2283">
        <v>3.1</v>
      </c>
      <c r="R2283">
        <v>3.6</v>
      </c>
      <c r="S2283">
        <f>(Table1[[#This Row],[Min BOD]]+Table1[[#This Row],[Max BOD]])/2</f>
        <v>3.35</v>
      </c>
      <c r="T2283">
        <v>1.2430281690140901</v>
      </c>
      <c r="U2283">
        <v>6.2730105633802804</v>
      </c>
      <c r="V2283">
        <f>(Table1[[#This Row],[Min Nitrate N + Nitrite N]]+Table1[[#This Row],[Max Nitrate N + Nitrite N]])/2</f>
        <v>3.7580193661971855</v>
      </c>
      <c r="W2283">
        <v>2</v>
      </c>
      <c r="X2283">
        <v>20</v>
      </c>
      <c r="Y2283">
        <f>(Table1[[#This Row],[Min Fecal Coliform]]+Table1[[#This Row],[Max Fecal Coliform]])/2</f>
        <v>11</v>
      </c>
      <c r="Z2283">
        <v>25</v>
      </c>
      <c r="AA2283">
        <v>50</v>
      </c>
      <c r="AB2283">
        <f>(Table1[[#This Row],[Min Total Coliform]]+Table1[[#This Row],[Max Total Coliform]])/2</f>
        <v>37.5</v>
      </c>
      <c r="AC2283">
        <f>MIN(10, (Table1[[#This Row],[Avg BOD]]/4)*10)</f>
        <v>8.375</v>
      </c>
      <c r="AD2283">
        <f>MIN(10, (Table1[[#This Row],[Avg Fecal Coliform]]/600)*10)</f>
        <v>0.18333333333333335</v>
      </c>
      <c r="AE2283">
        <f>MIN(10, (Table1[[#This Row],[Avg Nitrate N + Nitrite N]]/10)*10)</f>
        <v>3.7580193661971855</v>
      </c>
      <c r="AF2283">
        <f>IF(OR(Table1[[#This Row],[Avg pH]]&lt;6.5,Table1[[#This Row],[Avg pH]]&gt;8.5),10,0)</f>
        <v>0</v>
      </c>
      <c r="AG2283">
        <f>MAX(0, 10-(2*Table1[[#This Row],[Avg Dissolved Oxygen]]))</f>
        <v>0</v>
      </c>
      <c r="AH2283">
        <f>(Table1[[#This Row],[Fecal Score]]*0.3) + (Table1[[#This Row],[BOD Score]]*0.25) + (Table1[[#This Row],[Nitrate Score]]*0.2) + (Table1[[#This Row],[pH Score]]*0.15) + (Table1[[#This Row],[Dissolved Oxygen Score]]*0.1)</f>
        <v>2.9003538732394372</v>
      </c>
      <c r="AI2283">
        <v>2021</v>
      </c>
    </row>
    <row r="2284" spans="1:35">
      <c r="A2284">
        <v>2842</v>
      </c>
      <c r="B2284" t="s">
        <v>647</v>
      </c>
      <c r="C2284" t="s">
        <v>8</v>
      </c>
      <c r="D2284" t="s">
        <v>259</v>
      </c>
      <c r="E2284">
        <v>21</v>
      </c>
      <c r="F2284">
        <v>28</v>
      </c>
      <c r="G2284">
        <f>(Table1[[#This Row],[Min Temperature]]+Table1[[#This Row],[Max Temperature]])/2</f>
        <v>24.5</v>
      </c>
      <c r="H2284">
        <v>6.5</v>
      </c>
      <c r="I2284">
        <v>7.5</v>
      </c>
      <c r="J2284">
        <f>(Table1[[#This Row],[Min Dissolved Oxygen]]+Table1[[#This Row],[Max Dissolved Oxygen]])/2</f>
        <v>7</v>
      </c>
      <c r="K2284">
        <v>7.1</v>
      </c>
      <c r="L2284">
        <v>7.5</v>
      </c>
      <c r="M2284">
        <f>(Table1[[#This Row],[Min pH]]+Table1[[#This Row],[Max pH]])/2</f>
        <v>7.3</v>
      </c>
      <c r="N2284">
        <v>90</v>
      </c>
      <c r="O2284">
        <v>300</v>
      </c>
      <c r="P2284">
        <f>(Table1[[#This Row],[Min Conductivity]]+Table1[[#This Row],[Max Conductivity]])/2</f>
        <v>195</v>
      </c>
      <c r="Q2284">
        <v>3.2</v>
      </c>
      <c r="R2284">
        <v>3.7</v>
      </c>
      <c r="S2284">
        <f>(Table1[[#This Row],[Min BOD]]+Table1[[#This Row],[Max BOD]])/2</f>
        <v>3.45</v>
      </c>
      <c r="T2284">
        <v>1.2430281690140901</v>
      </c>
      <c r="U2284">
        <v>6.2730105633802804</v>
      </c>
      <c r="V2284">
        <f>(Table1[[#This Row],[Min Nitrate N + Nitrite N]]+Table1[[#This Row],[Max Nitrate N + Nitrite N]])/2</f>
        <v>3.7580193661971855</v>
      </c>
      <c r="W2284">
        <v>2</v>
      </c>
      <c r="X2284">
        <v>40</v>
      </c>
      <c r="Y2284">
        <f>(Table1[[#This Row],[Min Fecal Coliform]]+Table1[[#This Row],[Max Fecal Coliform]])/2</f>
        <v>21</v>
      </c>
      <c r="Z2284">
        <v>35</v>
      </c>
      <c r="AA2284">
        <v>70</v>
      </c>
      <c r="AB2284">
        <f>(Table1[[#This Row],[Min Total Coliform]]+Table1[[#This Row],[Max Total Coliform]])/2</f>
        <v>52.5</v>
      </c>
      <c r="AC2284">
        <f>MIN(10, (Table1[[#This Row],[Avg BOD]]/4)*10)</f>
        <v>8.625</v>
      </c>
      <c r="AD2284">
        <f>MIN(10, (Table1[[#This Row],[Avg Fecal Coliform]]/600)*10)</f>
        <v>0.35000000000000003</v>
      </c>
      <c r="AE2284">
        <f>MIN(10, (Table1[[#This Row],[Avg Nitrate N + Nitrite N]]/10)*10)</f>
        <v>3.7580193661971855</v>
      </c>
      <c r="AF2284">
        <f>IF(OR(Table1[[#This Row],[Avg pH]]&lt;6.5,Table1[[#This Row],[Avg pH]]&gt;8.5),10,0)</f>
        <v>0</v>
      </c>
      <c r="AG2284">
        <f>MAX(0, 10-(2*Table1[[#This Row],[Avg Dissolved Oxygen]]))</f>
        <v>0</v>
      </c>
      <c r="AH2284">
        <f>(Table1[[#This Row],[Fecal Score]]*0.3) + (Table1[[#This Row],[BOD Score]]*0.25) + (Table1[[#This Row],[Nitrate Score]]*0.2) + (Table1[[#This Row],[pH Score]]*0.15) + (Table1[[#This Row],[Dissolved Oxygen Score]]*0.1)</f>
        <v>3.012853873239437</v>
      </c>
      <c r="AI2284">
        <v>2021</v>
      </c>
    </row>
    <row r="2285" spans="1:35">
      <c r="A2285">
        <v>2844</v>
      </c>
      <c r="B2285" t="s">
        <v>649</v>
      </c>
      <c r="C2285" t="s">
        <v>8</v>
      </c>
      <c r="D2285" t="s">
        <v>259</v>
      </c>
      <c r="E2285">
        <v>18</v>
      </c>
      <c r="F2285">
        <v>27</v>
      </c>
      <c r="G2285">
        <f>(Table1[[#This Row],[Min Temperature]]+Table1[[#This Row],[Max Temperature]])/2</f>
        <v>22.5</v>
      </c>
      <c r="H2285">
        <v>6.5</v>
      </c>
      <c r="I2285">
        <v>7.4</v>
      </c>
      <c r="J2285">
        <f>(Table1[[#This Row],[Min Dissolved Oxygen]]+Table1[[#This Row],[Max Dissolved Oxygen]])/2</f>
        <v>6.95</v>
      </c>
      <c r="K2285">
        <v>7.2</v>
      </c>
      <c r="L2285">
        <v>7.6</v>
      </c>
      <c r="M2285">
        <f>(Table1[[#This Row],[Min pH]]+Table1[[#This Row],[Max pH]])/2</f>
        <v>7.4</v>
      </c>
      <c r="N2285">
        <v>90</v>
      </c>
      <c r="O2285">
        <v>340</v>
      </c>
      <c r="P2285">
        <f>(Table1[[#This Row],[Min Conductivity]]+Table1[[#This Row],[Max Conductivity]])/2</f>
        <v>215</v>
      </c>
      <c r="Q2285">
        <v>3</v>
      </c>
      <c r="R2285">
        <v>3.7</v>
      </c>
      <c r="S2285">
        <f>(Table1[[#This Row],[Min BOD]]+Table1[[#This Row],[Max BOD]])/2</f>
        <v>3.35</v>
      </c>
      <c r="T2285">
        <v>1.2430281690140901</v>
      </c>
      <c r="U2285">
        <v>6.2730105633802804</v>
      </c>
      <c r="V2285">
        <f>(Table1[[#This Row],[Min Nitrate N + Nitrite N]]+Table1[[#This Row],[Max Nitrate N + Nitrite N]])/2</f>
        <v>3.7580193661971855</v>
      </c>
      <c r="W2285">
        <v>5</v>
      </c>
      <c r="X2285">
        <v>15</v>
      </c>
      <c r="Y2285">
        <f>(Table1[[#This Row],[Min Fecal Coliform]]+Table1[[#This Row],[Max Fecal Coliform]])/2</f>
        <v>10</v>
      </c>
      <c r="Z2285">
        <v>20</v>
      </c>
      <c r="AA2285">
        <v>65</v>
      </c>
      <c r="AB2285">
        <f>(Table1[[#This Row],[Min Total Coliform]]+Table1[[#This Row],[Max Total Coliform]])/2</f>
        <v>42.5</v>
      </c>
      <c r="AC2285">
        <f>MIN(10, (Table1[[#This Row],[Avg BOD]]/4)*10)</f>
        <v>8.375</v>
      </c>
      <c r="AD2285">
        <f>MIN(10, (Table1[[#This Row],[Avg Fecal Coliform]]/600)*10)</f>
        <v>0.16666666666666666</v>
      </c>
      <c r="AE2285">
        <f>MIN(10, (Table1[[#This Row],[Avg Nitrate N + Nitrite N]]/10)*10)</f>
        <v>3.7580193661971855</v>
      </c>
      <c r="AF2285">
        <f>IF(OR(Table1[[#This Row],[Avg pH]]&lt;6.5,Table1[[#This Row],[Avg pH]]&gt;8.5),10,0)</f>
        <v>0</v>
      </c>
      <c r="AG2285">
        <f>MAX(0, 10-(2*Table1[[#This Row],[Avg Dissolved Oxygen]]))</f>
        <v>0</v>
      </c>
      <c r="AH2285">
        <f>(Table1[[#This Row],[Fecal Score]]*0.3) + (Table1[[#This Row],[BOD Score]]*0.25) + (Table1[[#This Row],[Nitrate Score]]*0.2) + (Table1[[#This Row],[pH Score]]*0.15) + (Table1[[#This Row],[Dissolved Oxygen Score]]*0.1)</f>
        <v>2.8953538732394368</v>
      </c>
      <c r="AI2285">
        <v>2021</v>
      </c>
    </row>
    <row r="2286" spans="1:35">
      <c r="A2286">
        <v>2850</v>
      </c>
      <c r="B2286" t="s">
        <v>655</v>
      </c>
      <c r="C2286" t="s">
        <v>8</v>
      </c>
      <c r="D2286" t="s">
        <v>259</v>
      </c>
      <c r="E2286">
        <v>21</v>
      </c>
      <c r="F2286">
        <v>28</v>
      </c>
      <c r="G2286">
        <f>(Table1[[#This Row],[Min Temperature]]+Table1[[#This Row],[Max Temperature]])/2</f>
        <v>24.5</v>
      </c>
      <c r="H2286">
        <v>5.4</v>
      </c>
      <c r="I2286">
        <v>6.8</v>
      </c>
      <c r="J2286">
        <f>(Table1[[#This Row],[Min Dissolved Oxygen]]+Table1[[#This Row],[Max Dissolved Oxygen]])/2</f>
        <v>6.1</v>
      </c>
      <c r="K2286">
        <v>6.9</v>
      </c>
      <c r="L2286">
        <v>7.7</v>
      </c>
      <c r="M2286">
        <f>(Table1[[#This Row],[Min pH]]+Table1[[#This Row],[Max pH]])/2</f>
        <v>7.3000000000000007</v>
      </c>
      <c r="N2286">
        <v>150</v>
      </c>
      <c r="O2286">
        <v>350</v>
      </c>
      <c r="P2286">
        <f>(Table1[[#This Row],[Min Conductivity]]+Table1[[#This Row],[Max Conductivity]])/2</f>
        <v>250</v>
      </c>
      <c r="Q2286">
        <v>3.3</v>
      </c>
      <c r="R2286">
        <v>4.4000000000000004</v>
      </c>
      <c r="S2286">
        <f>(Table1[[#This Row],[Min BOD]]+Table1[[#This Row],[Max BOD]])/2</f>
        <v>3.85</v>
      </c>
      <c r="T2286">
        <v>1.2430281690140901</v>
      </c>
      <c r="U2286">
        <v>6.2730105633802804</v>
      </c>
      <c r="V2286">
        <f>(Table1[[#This Row],[Min Nitrate N + Nitrite N]]+Table1[[#This Row],[Max Nitrate N + Nitrite N]])/2</f>
        <v>3.7580193661971855</v>
      </c>
      <c r="W2286">
        <v>40</v>
      </c>
      <c r="X2286">
        <v>70</v>
      </c>
      <c r="Y2286">
        <f>(Table1[[#This Row],[Min Fecal Coliform]]+Table1[[#This Row],[Max Fecal Coliform]])/2</f>
        <v>55</v>
      </c>
      <c r="Z2286">
        <v>105</v>
      </c>
      <c r="AA2286">
        <v>185</v>
      </c>
      <c r="AB2286">
        <f>(Table1[[#This Row],[Min Total Coliform]]+Table1[[#This Row],[Max Total Coliform]])/2</f>
        <v>145</v>
      </c>
      <c r="AC2286">
        <f>MIN(10, (Table1[[#This Row],[Avg BOD]]/4)*10)</f>
        <v>9.625</v>
      </c>
      <c r="AD2286">
        <f>MIN(10, (Table1[[#This Row],[Avg Fecal Coliform]]/600)*10)</f>
        <v>0.91666666666666663</v>
      </c>
      <c r="AE2286">
        <f>MIN(10, (Table1[[#This Row],[Avg Nitrate N + Nitrite N]]/10)*10)</f>
        <v>3.7580193661971855</v>
      </c>
      <c r="AF2286">
        <f>IF(OR(Table1[[#This Row],[Avg pH]]&lt;6.5,Table1[[#This Row],[Avg pH]]&gt;8.5),10,0)</f>
        <v>0</v>
      </c>
      <c r="AG2286">
        <f>MAX(0, 10-(2*Table1[[#This Row],[Avg Dissolved Oxygen]]))</f>
        <v>0</v>
      </c>
      <c r="AH2286">
        <f>(Table1[[#This Row],[Fecal Score]]*0.3) + (Table1[[#This Row],[BOD Score]]*0.25) + (Table1[[#This Row],[Nitrate Score]]*0.2) + (Table1[[#This Row],[pH Score]]*0.15) + (Table1[[#This Row],[Dissolved Oxygen Score]]*0.1)</f>
        <v>3.4328538732394369</v>
      </c>
      <c r="AI2286">
        <v>2021</v>
      </c>
    </row>
    <row r="2287" spans="1:35">
      <c r="A2287">
        <v>2848</v>
      </c>
      <c r="B2287" t="s">
        <v>653</v>
      </c>
      <c r="C2287" t="s">
        <v>8</v>
      </c>
      <c r="D2287" t="s">
        <v>259</v>
      </c>
      <c r="E2287">
        <v>21</v>
      </c>
      <c r="F2287">
        <v>28</v>
      </c>
      <c r="G2287">
        <f>(Table1[[#This Row],[Min Temperature]]+Table1[[#This Row],[Max Temperature]])/2</f>
        <v>24.5</v>
      </c>
      <c r="H2287">
        <v>5.5</v>
      </c>
      <c r="I2287">
        <v>7.1</v>
      </c>
      <c r="J2287">
        <f>(Table1[[#This Row],[Min Dissolved Oxygen]]+Table1[[#This Row],[Max Dissolved Oxygen]])/2</f>
        <v>6.3</v>
      </c>
      <c r="K2287">
        <v>7</v>
      </c>
      <c r="L2287">
        <v>7.7</v>
      </c>
      <c r="M2287">
        <f>(Table1[[#This Row],[Min pH]]+Table1[[#This Row],[Max pH]])/2</f>
        <v>7.35</v>
      </c>
      <c r="N2287">
        <v>150</v>
      </c>
      <c r="O2287">
        <v>660</v>
      </c>
      <c r="P2287">
        <f>(Table1[[#This Row],[Min Conductivity]]+Table1[[#This Row],[Max Conductivity]])/2</f>
        <v>405</v>
      </c>
      <c r="Q2287">
        <v>3.4</v>
      </c>
      <c r="R2287">
        <v>4.0999999999999996</v>
      </c>
      <c r="S2287">
        <f>(Table1[[#This Row],[Min BOD]]+Table1[[#This Row],[Max BOD]])/2</f>
        <v>3.75</v>
      </c>
      <c r="T2287">
        <v>1.2430281690140901</v>
      </c>
      <c r="U2287">
        <v>6.2730105633802804</v>
      </c>
      <c r="V2287">
        <f>(Table1[[#This Row],[Min Nitrate N + Nitrite N]]+Table1[[#This Row],[Max Nitrate N + Nitrite N]])/2</f>
        <v>3.7580193661971855</v>
      </c>
      <c r="W2287">
        <v>35</v>
      </c>
      <c r="X2287">
        <v>65</v>
      </c>
      <c r="Y2287">
        <f>(Table1[[#This Row],[Min Fecal Coliform]]+Table1[[#This Row],[Max Fecal Coliform]])/2</f>
        <v>50</v>
      </c>
      <c r="Z2287">
        <v>85</v>
      </c>
      <c r="AA2287">
        <v>170</v>
      </c>
      <c r="AB2287">
        <f>(Table1[[#This Row],[Min Total Coliform]]+Table1[[#This Row],[Max Total Coliform]])/2</f>
        <v>127.5</v>
      </c>
      <c r="AC2287">
        <f>MIN(10, (Table1[[#This Row],[Avg BOD]]/4)*10)</f>
        <v>9.375</v>
      </c>
      <c r="AD2287">
        <f>MIN(10, (Table1[[#This Row],[Avg Fecal Coliform]]/600)*10)</f>
        <v>0.83333333333333326</v>
      </c>
      <c r="AE2287">
        <f>MIN(10, (Table1[[#This Row],[Avg Nitrate N + Nitrite N]]/10)*10)</f>
        <v>3.7580193661971855</v>
      </c>
      <c r="AF2287">
        <f>IF(OR(Table1[[#This Row],[Avg pH]]&lt;6.5,Table1[[#This Row],[Avg pH]]&gt;8.5),10,0)</f>
        <v>0</v>
      </c>
      <c r="AG2287">
        <f>MAX(0, 10-(2*Table1[[#This Row],[Avg Dissolved Oxygen]]))</f>
        <v>0</v>
      </c>
      <c r="AH2287">
        <f>(Table1[[#This Row],[Fecal Score]]*0.3) + (Table1[[#This Row],[BOD Score]]*0.25) + (Table1[[#This Row],[Nitrate Score]]*0.2) + (Table1[[#This Row],[pH Score]]*0.15) + (Table1[[#This Row],[Dissolved Oxygen Score]]*0.1)</f>
        <v>3.345353873239437</v>
      </c>
      <c r="AI2287">
        <v>2021</v>
      </c>
    </row>
    <row r="2288" spans="1:35">
      <c r="A2288">
        <v>2851</v>
      </c>
      <c r="B2288" t="s">
        <v>656</v>
      </c>
      <c r="C2288" t="s">
        <v>8</v>
      </c>
      <c r="D2288" t="s">
        <v>259</v>
      </c>
      <c r="E2288">
        <v>21</v>
      </c>
      <c r="F2288">
        <v>28</v>
      </c>
      <c r="G2288">
        <f>(Table1[[#This Row],[Min Temperature]]+Table1[[#This Row],[Max Temperature]])/2</f>
        <v>24.5</v>
      </c>
      <c r="H2288">
        <v>5.3</v>
      </c>
      <c r="I2288">
        <v>7</v>
      </c>
      <c r="J2288">
        <f>(Table1[[#This Row],[Min Dissolved Oxygen]]+Table1[[#This Row],[Max Dissolved Oxygen]])/2</f>
        <v>6.15</v>
      </c>
      <c r="K2288">
        <v>6.9</v>
      </c>
      <c r="L2288">
        <v>7.6</v>
      </c>
      <c r="M2288">
        <f>(Table1[[#This Row],[Min pH]]+Table1[[#This Row],[Max pH]])/2</f>
        <v>7.25</v>
      </c>
      <c r="N2288">
        <v>280</v>
      </c>
      <c r="O2288">
        <v>610</v>
      </c>
      <c r="P2288">
        <f>(Table1[[#This Row],[Min Conductivity]]+Table1[[#This Row],[Max Conductivity]])/2</f>
        <v>445</v>
      </c>
      <c r="Q2288">
        <v>3.4</v>
      </c>
      <c r="R2288">
        <v>4.5999999999999996</v>
      </c>
      <c r="S2288">
        <f>(Table1[[#This Row],[Min BOD]]+Table1[[#This Row],[Max BOD]])/2</f>
        <v>4</v>
      </c>
      <c r="T2288">
        <v>1.2430281690140901</v>
      </c>
      <c r="U2288">
        <v>6.2730105633802804</v>
      </c>
      <c r="V2288">
        <f>(Table1[[#This Row],[Min Nitrate N + Nitrite N]]+Table1[[#This Row],[Max Nitrate N + Nitrite N]])/2</f>
        <v>3.7580193661971855</v>
      </c>
      <c r="W2288">
        <v>60</v>
      </c>
      <c r="X2288">
        <v>95</v>
      </c>
      <c r="Y2288">
        <f>(Table1[[#This Row],[Min Fecal Coliform]]+Table1[[#This Row],[Max Fecal Coliform]])/2</f>
        <v>77.5</v>
      </c>
      <c r="Z2288">
        <v>215</v>
      </c>
      <c r="AA2288">
        <v>310</v>
      </c>
      <c r="AB2288">
        <f>(Table1[[#This Row],[Min Total Coliform]]+Table1[[#This Row],[Max Total Coliform]])/2</f>
        <v>262.5</v>
      </c>
      <c r="AC2288">
        <f>MIN(10, (Table1[[#This Row],[Avg BOD]]/4)*10)</f>
        <v>10</v>
      </c>
      <c r="AD2288">
        <f>MIN(10, (Table1[[#This Row],[Avg Fecal Coliform]]/600)*10)</f>
        <v>1.2916666666666667</v>
      </c>
      <c r="AE2288">
        <f>MIN(10, (Table1[[#This Row],[Avg Nitrate N + Nitrite N]]/10)*10)</f>
        <v>3.7580193661971855</v>
      </c>
      <c r="AF2288">
        <f>IF(OR(Table1[[#This Row],[Avg pH]]&lt;6.5,Table1[[#This Row],[Avg pH]]&gt;8.5),10,0)</f>
        <v>0</v>
      </c>
      <c r="AG2288">
        <f>MAX(0, 10-(2*Table1[[#This Row],[Avg Dissolved Oxygen]]))</f>
        <v>0</v>
      </c>
      <c r="AH2288">
        <f>(Table1[[#This Row],[Fecal Score]]*0.3) + (Table1[[#This Row],[BOD Score]]*0.25) + (Table1[[#This Row],[Nitrate Score]]*0.2) + (Table1[[#This Row],[pH Score]]*0.15) + (Table1[[#This Row],[Dissolved Oxygen Score]]*0.1)</f>
        <v>3.6391038732394372</v>
      </c>
      <c r="AI2288">
        <v>2021</v>
      </c>
    </row>
    <row r="2289" spans="1:35">
      <c r="A2289">
        <v>2843</v>
      </c>
      <c r="B2289" t="s">
        <v>648</v>
      </c>
      <c r="C2289" t="s">
        <v>8</v>
      </c>
      <c r="D2289" t="s">
        <v>259</v>
      </c>
      <c r="E2289">
        <v>20</v>
      </c>
      <c r="F2289">
        <v>27</v>
      </c>
      <c r="G2289">
        <f>(Table1[[#This Row],[Min Temperature]]+Table1[[#This Row],[Max Temperature]])/2</f>
        <v>23.5</v>
      </c>
      <c r="H2289">
        <v>6.4</v>
      </c>
      <c r="I2289">
        <v>7.1</v>
      </c>
      <c r="J2289">
        <f>(Table1[[#This Row],[Min Dissolved Oxygen]]+Table1[[#This Row],[Max Dissolved Oxygen]])/2</f>
        <v>6.75</v>
      </c>
      <c r="K2289">
        <v>6.8</v>
      </c>
      <c r="L2289">
        <v>7.4</v>
      </c>
      <c r="M2289">
        <f>(Table1[[#This Row],[Min pH]]+Table1[[#This Row],[Max pH]])/2</f>
        <v>7.1</v>
      </c>
      <c r="N2289">
        <v>90</v>
      </c>
      <c r="O2289">
        <v>320</v>
      </c>
      <c r="P2289">
        <f>(Table1[[#This Row],[Min Conductivity]]+Table1[[#This Row],[Max Conductivity]])/2</f>
        <v>205</v>
      </c>
      <c r="Q2289">
        <v>3.2</v>
      </c>
      <c r="R2289">
        <v>3.7</v>
      </c>
      <c r="S2289">
        <f>(Table1[[#This Row],[Min BOD]]+Table1[[#This Row],[Max BOD]])/2</f>
        <v>3.45</v>
      </c>
      <c r="T2289">
        <v>1.2430281690140901</v>
      </c>
      <c r="U2289">
        <v>6.2730105633802804</v>
      </c>
      <c r="V2289">
        <f>(Table1[[#This Row],[Min Nitrate N + Nitrite N]]+Table1[[#This Row],[Max Nitrate N + Nitrite N]])/2</f>
        <v>3.7580193661971855</v>
      </c>
      <c r="W2289">
        <v>20</v>
      </c>
      <c r="X2289">
        <v>40</v>
      </c>
      <c r="Y2289">
        <f>(Table1[[#This Row],[Min Fecal Coliform]]+Table1[[#This Row],[Max Fecal Coliform]])/2</f>
        <v>30</v>
      </c>
      <c r="Z2289">
        <v>50</v>
      </c>
      <c r="AA2289">
        <v>110</v>
      </c>
      <c r="AB2289">
        <f>(Table1[[#This Row],[Min Total Coliform]]+Table1[[#This Row],[Max Total Coliform]])/2</f>
        <v>80</v>
      </c>
      <c r="AC2289">
        <f>MIN(10, (Table1[[#This Row],[Avg BOD]]/4)*10)</f>
        <v>8.625</v>
      </c>
      <c r="AD2289">
        <f>MIN(10, (Table1[[#This Row],[Avg Fecal Coliform]]/600)*10)</f>
        <v>0.5</v>
      </c>
      <c r="AE2289">
        <f>MIN(10, (Table1[[#This Row],[Avg Nitrate N + Nitrite N]]/10)*10)</f>
        <v>3.7580193661971855</v>
      </c>
      <c r="AF2289">
        <f>IF(OR(Table1[[#This Row],[Avg pH]]&lt;6.5,Table1[[#This Row],[Avg pH]]&gt;8.5),10,0)</f>
        <v>0</v>
      </c>
      <c r="AG2289">
        <f>MAX(0, 10-(2*Table1[[#This Row],[Avg Dissolved Oxygen]]))</f>
        <v>0</v>
      </c>
      <c r="AH2289">
        <f>(Table1[[#This Row],[Fecal Score]]*0.3) + (Table1[[#This Row],[BOD Score]]*0.25) + (Table1[[#This Row],[Nitrate Score]]*0.2) + (Table1[[#This Row],[pH Score]]*0.15) + (Table1[[#This Row],[Dissolved Oxygen Score]]*0.1)</f>
        <v>3.0578538732394369</v>
      </c>
      <c r="AI2289">
        <v>2021</v>
      </c>
    </row>
    <row r="2290" spans="1:35">
      <c r="A2290">
        <v>2847</v>
      </c>
      <c r="B2290" t="s">
        <v>652</v>
      </c>
      <c r="C2290" t="s">
        <v>8</v>
      </c>
      <c r="D2290" t="s">
        <v>259</v>
      </c>
      <c r="E2290">
        <v>20</v>
      </c>
      <c r="F2290">
        <v>28</v>
      </c>
      <c r="G2290">
        <f>(Table1[[#This Row],[Min Temperature]]+Table1[[#This Row],[Max Temperature]])/2</f>
        <v>24</v>
      </c>
      <c r="H2290">
        <v>6</v>
      </c>
      <c r="I2290">
        <v>7.8</v>
      </c>
      <c r="J2290">
        <f>(Table1[[#This Row],[Min Dissolved Oxygen]]+Table1[[#This Row],[Max Dissolved Oxygen]])/2</f>
        <v>6.9</v>
      </c>
      <c r="K2290">
        <v>6.9</v>
      </c>
      <c r="L2290">
        <v>7.5</v>
      </c>
      <c r="M2290">
        <f>(Table1[[#This Row],[Min pH]]+Table1[[#This Row],[Max pH]])/2</f>
        <v>7.2</v>
      </c>
      <c r="N2290">
        <v>120</v>
      </c>
      <c r="O2290">
        <v>230</v>
      </c>
      <c r="P2290">
        <f>(Table1[[#This Row],[Min Conductivity]]+Table1[[#This Row],[Max Conductivity]])/2</f>
        <v>175</v>
      </c>
      <c r="Q2290">
        <v>3</v>
      </c>
      <c r="R2290">
        <v>3.9</v>
      </c>
      <c r="S2290">
        <f>(Table1[[#This Row],[Min BOD]]+Table1[[#This Row],[Max BOD]])/2</f>
        <v>3.45</v>
      </c>
      <c r="T2290">
        <v>1.2430281690140901</v>
      </c>
      <c r="U2290">
        <v>6.2730105633802804</v>
      </c>
      <c r="V2290">
        <f>(Table1[[#This Row],[Min Nitrate N + Nitrite N]]+Table1[[#This Row],[Max Nitrate N + Nitrite N]])/2</f>
        <v>3.7580193661971855</v>
      </c>
      <c r="W2290">
        <v>10</v>
      </c>
      <c r="X2290">
        <v>50</v>
      </c>
      <c r="Y2290">
        <f>(Table1[[#This Row],[Min Fecal Coliform]]+Table1[[#This Row],[Max Fecal Coliform]])/2</f>
        <v>30</v>
      </c>
      <c r="Z2290">
        <v>35</v>
      </c>
      <c r="AA2290">
        <v>160</v>
      </c>
      <c r="AB2290">
        <f>(Table1[[#This Row],[Min Total Coliform]]+Table1[[#This Row],[Max Total Coliform]])/2</f>
        <v>97.5</v>
      </c>
      <c r="AC2290">
        <f>MIN(10, (Table1[[#This Row],[Avg BOD]]/4)*10)</f>
        <v>8.625</v>
      </c>
      <c r="AD2290">
        <f>MIN(10, (Table1[[#This Row],[Avg Fecal Coliform]]/600)*10)</f>
        <v>0.5</v>
      </c>
      <c r="AE2290">
        <f>MIN(10, (Table1[[#This Row],[Avg Nitrate N + Nitrite N]]/10)*10)</f>
        <v>3.7580193661971855</v>
      </c>
      <c r="AF2290">
        <f>IF(OR(Table1[[#This Row],[Avg pH]]&lt;6.5,Table1[[#This Row],[Avg pH]]&gt;8.5),10,0)</f>
        <v>0</v>
      </c>
      <c r="AG2290">
        <f>MAX(0, 10-(2*Table1[[#This Row],[Avg Dissolved Oxygen]]))</f>
        <v>0</v>
      </c>
      <c r="AH2290">
        <f>(Table1[[#This Row],[Fecal Score]]*0.3) + (Table1[[#This Row],[BOD Score]]*0.25) + (Table1[[#This Row],[Nitrate Score]]*0.2) + (Table1[[#This Row],[pH Score]]*0.15) + (Table1[[#This Row],[Dissolved Oxygen Score]]*0.1)</f>
        <v>3.0578538732394369</v>
      </c>
      <c r="AI2290">
        <v>2021</v>
      </c>
    </row>
    <row r="2291" spans="1:35">
      <c r="A2291">
        <v>2846</v>
      </c>
      <c r="B2291" t="s">
        <v>651</v>
      </c>
      <c r="C2291" t="s">
        <v>8</v>
      </c>
      <c r="D2291" t="s">
        <v>259</v>
      </c>
      <c r="E2291">
        <v>20</v>
      </c>
      <c r="F2291">
        <v>28</v>
      </c>
      <c r="G2291">
        <f>(Table1[[#This Row],[Min Temperature]]+Table1[[#This Row],[Max Temperature]])/2</f>
        <v>24</v>
      </c>
      <c r="H2291">
        <v>6.2</v>
      </c>
      <c r="I2291">
        <v>7.8</v>
      </c>
      <c r="J2291">
        <f>(Table1[[#This Row],[Min Dissolved Oxygen]]+Table1[[#This Row],[Max Dissolved Oxygen]])/2</f>
        <v>7</v>
      </c>
      <c r="K2291">
        <v>7</v>
      </c>
      <c r="L2291">
        <v>7.6</v>
      </c>
      <c r="M2291">
        <f>(Table1[[#This Row],[Min pH]]+Table1[[#This Row],[Max pH]])/2</f>
        <v>7.3</v>
      </c>
      <c r="N2291">
        <v>80</v>
      </c>
      <c r="O2291">
        <v>175</v>
      </c>
      <c r="P2291">
        <f>(Table1[[#This Row],[Min Conductivity]]+Table1[[#This Row],[Max Conductivity]])/2</f>
        <v>127.5</v>
      </c>
      <c r="Q2291">
        <v>2.9</v>
      </c>
      <c r="R2291">
        <v>3.6</v>
      </c>
      <c r="S2291">
        <f>(Table1[[#This Row],[Min BOD]]+Table1[[#This Row],[Max BOD]])/2</f>
        <v>3.25</v>
      </c>
      <c r="T2291">
        <v>1.2430281690140901</v>
      </c>
      <c r="U2291">
        <v>6.2730105633802804</v>
      </c>
      <c r="V2291">
        <f>(Table1[[#This Row],[Min Nitrate N + Nitrite N]]+Table1[[#This Row],[Max Nitrate N + Nitrite N]])/2</f>
        <v>3.7580193661971855</v>
      </c>
      <c r="W2291">
        <v>2</v>
      </c>
      <c r="X2291">
        <v>15</v>
      </c>
      <c r="Y2291">
        <f>(Table1[[#This Row],[Min Fecal Coliform]]+Table1[[#This Row],[Max Fecal Coliform]])/2</f>
        <v>8.5</v>
      </c>
      <c r="Z2291">
        <v>15</v>
      </c>
      <c r="AA2291">
        <v>50</v>
      </c>
      <c r="AB2291">
        <f>(Table1[[#This Row],[Min Total Coliform]]+Table1[[#This Row],[Max Total Coliform]])/2</f>
        <v>32.5</v>
      </c>
      <c r="AC2291">
        <f>MIN(10, (Table1[[#This Row],[Avg BOD]]/4)*10)</f>
        <v>8.125</v>
      </c>
      <c r="AD2291">
        <f>MIN(10, (Table1[[#This Row],[Avg Fecal Coliform]]/600)*10)</f>
        <v>0.14166666666666666</v>
      </c>
      <c r="AE2291">
        <f>MIN(10, (Table1[[#This Row],[Avg Nitrate N + Nitrite N]]/10)*10)</f>
        <v>3.7580193661971855</v>
      </c>
      <c r="AF2291">
        <f>IF(OR(Table1[[#This Row],[Avg pH]]&lt;6.5,Table1[[#This Row],[Avg pH]]&gt;8.5),10,0)</f>
        <v>0</v>
      </c>
      <c r="AG2291">
        <f>MAX(0, 10-(2*Table1[[#This Row],[Avg Dissolved Oxygen]]))</f>
        <v>0</v>
      </c>
      <c r="AH2291">
        <f>(Table1[[#This Row],[Fecal Score]]*0.3) + (Table1[[#This Row],[BOD Score]]*0.25) + (Table1[[#This Row],[Nitrate Score]]*0.2) + (Table1[[#This Row],[pH Score]]*0.15) + (Table1[[#This Row],[Dissolved Oxygen Score]]*0.1)</f>
        <v>2.825353873239437</v>
      </c>
      <c r="AI2291">
        <v>2021</v>
      </c>
    </row>
    <row r="2292" spans="1:35">
      <c r="A2292">
        <v>2845</v>
      </c>
      <c r="B2292" t="s">
        <v>650</v>
      </c>
      <c r="C2292" t="s">
        <v>8</v>
      </c>
      <c r="D2292" t="s">
        <v>259</v>
      </c>
      <c r="E2292">
        <v>21</v>
      </c>
      <c r="F2292">
        <v>27</v>
      </c>
      <c r="G2292">
        <f>(Table1[[#This Row],[Min Temperature]]+Table1[[#This Row],[Max Temperature]])/2</f>
        <v>24</v>
      </c>
      <c r="H2292">
        <v>6.6</v>
      </c>
      <c r="I2292">
        <v>7.8</v>
      </c>
      <c r="J2292">
        <f>(Table1[[#This Row],[Min Dissolved Oxygen]]+Table1[[#This Row],[Max Dissolved Oxygen]])/2</f>
        <v>7.1999999999999993</v>
      </c>
      <c r="K2292">
        <v>7.3</v>
      </c>
      <c r="L2292">
        <v>7.6</v>
      </c>
      <c r="M2292">
        <f>(Table1[[#This Row],[Min pH]]+Table1[[#This Row],[Max pH]])/2</f>
        <v>7.4499999999999993</v>
      </c>
      <c r="N2292">
        <v>80</v>
      </c>
      <c r="O2292">
        <v>190</v>
      </c>
      <c r="P2292">
        <f>(Table1[[#This Row],[Min Conductivity]]+Table1[[#This Row],[Max Conductivity]])/2</f>
        <v>135</v>
      </c>
      <c r="Q2292">
        <v>2.8</v>
      </c>
      <c r="R2292">
        <v>3.7</v>
      </c>
      <c r="S2292">
        <f>(Table1[[#This Row],[Min BOD]]+Table1[[#This Row],[Max BOD]])/2</f>
        <v>3.25</v>
      </c>
      <c r="T2292">
        <v>1.2430281690140901</v>
      </c>
      <c r="U2292">
        <v>6.2730105633802804</v>
      </c>
      <c r="V2292">
        <f>(Table1[[#This Row],[Min Nitrate N + Nitrite N]]+Table1[[#This Row],[Max Nitrate N + Nitrite N]])/2</f>
        <v>3.7580193661971855</v>
      </c>
      <c r="W2292">
        <v>10</v>
      </c>
      <c r="X2292">
        <v>62</v>
      </c>
      <c r="Y2292">
        <f>(Table1[[#This Row],[Min Fecal Coliform]]+Table1[[#This Row],[Max Fecal Coliform]])/2</f>
        <v>36</v>
      </c>
      <c r="Z2292">
        <v>20</v>
      </c>
      <c r="AA2292">
        <v>75</v>
      </c>
      <c r="AB2292">
        <f>(Table1[[#This Row],[Min Total Coliform]]+Table1[[#This Row],[Max Total Coliform]])/2</f>
        <v>47.5</v>
      </c>
      <c r="AC2292">
        <f>MIN(10, (Table1[[#This Row],[Avg BOD]]/4)*10)</f>
        <v>8.125</v>
      </c>
      <c r="AD2292">
        <f>MIN(10, (Table1[[#This Row],[Avg Fecal Coliform]]/600)*10)</f>
        <v>0.6</v>
      </c>
      <c r="AE2292">
        <f>MIN(10, (Table1[[#This Row],[Avg Nitrate N + Nitrite N]]/10)*10)</f>
        <v>3.7580193661971855</v>
      </c>
      <c r="AF2292">
        <f>IF(OR(Table1[[#This Row],[Avg pH]]&lt;6.5,Table1[[#This Row],[Avg pH]]&gt;8.5),10,0)</f>
        <v>0</v>
      </c>
      <c r="AG2292">
        <f>MAX(0, 10-(2*Table1[[#This Row],[Avg Dissolved Oxygen]]))</f>
        <v>0</v>
      </c>
      <c r="AH2292">
        <f>(Table1[[#This Row],[Fecal Score]]*0.3) + (Table1[[#This Row],[BOD Score]]*0.25) + (Table1[[#This Row],[Nitrate Score]]*0.2) + (Table1[[#This Row],[pH Score]]*0.15) + (Table1[[#This Row],[Dissolved Oxygen Score]]*0.1)</f>
        <v>2.9628538732394372</v>
      </c>
      <c r="AI2292">
        <v>2021</v>
      </c>
    </row>
    <row r="2293" spans="1:35">
      <c r="A2293">
        <v>2839</v>
      </c>
      <c r="B2293" t="s">
        <v>644</v>
      </c>
      <c r="C2293" t="s">
        <v>8</v>
      </c>
      <c r="D2293" t="s">
        <v>259</v>
      </c>
      <c r="E2293">
        <v>21</v>
      </c>
      <c r="F2293">
        <v>28</v>
      </c>
      <c r="G2293">
        <f>(Table1[[#This Row],[Min Temperature]]+Table1[[#This Row],[Max Temperature]])/2</f>
        <v>24.5</v>
      </c>
      <c r="H2293">
        <v>6.7</v>
      </c>
      <c r="I2293">
        <v>7.7</v>
      </c>
      <c r="J2293">
        <f>(Table1[[#This Row],[Min Dissolved Oxygen]]+Table1[[#This Row],[Max Dissolved Oxygen]])/2</f>
        <v>7.2</v>
      </c>
      <c r="K2293">
        <v>7.1</v>
      </c>
      <c r="L2293">
        <v>7.6</v>
      </c>
      <c r="M2293">
        <f>(Table1[[#This Row],[Min pH]]+Table1[[#This Row],[Max pH]])/2</f>
        <v>7.35</v>
      </c>
      <c r="N2293">
        <v>80</v>
      </c>
      <c r="O2293">
        <v>350</v>
      </c>
      <c r="P2293">
        <f>(Table1[[#This Row],[Min Conductivity]]+Table1[[#This Row],[Max Conductivity]])/2</f>
        <v>215</v>
      </c>
      <c r="Q2293">
        <v>3.2</v>
      </c>
      <c r="R2293">
        <v>3.6</v>
      </c>
      <c r="S2293">
        <f>(Table1[[#This Row],[Min BOD]]+Table1[[#This Row],[Max BOD]])/2</f>
        <v>3.4000000000000004</v>
      </c>
      <c r="T2293">
        <v>1.2430281690140901</v>
      </c>
      <c r="U2293">
        <v>6.2730105633802804</v>
      </c>
      <c r="V2293">
        <f>(Table1[[#This Row],[Min Nitrate N + Nitrite N]]+Table1[[#This Row],[Max Nitrate N + Nitrite N]])/2</f>
        <v>3.7580193661971855</v>
      </c>
      <c r="W2293">
        <v>10</v>
      </c>
      <c r="X2293">
        <v>30</v>
      </c>
      <c r="Y2293">
        <f>(Table1[[#This Row],[Min Fecal Coliform]]+Table1[[#This Row],[Max Fecal Coliform]])/2</f>
        <v>20</v>
      </c>
      <c r="Z2293">
        <v>30</v>
      </c>
      <c r="AA2293">
        <v>95</v>
      </c>
      <c r="AB2293">
        <f>(Table1[[#This Row],[Min Total Coliform]]+Table1[[#This Row],[Max Total Coliform]])/2</f>
        <v>62.5</v>
      </c>
      <c r="AC2293">
        <f>MIN(10, (Table1[[#This Row],[Avg BOD]]/4)*10)</f>
        <v>8.5</v>
      </c>
      <c r="AD2293">
        <f>MIN(10, (Table1[[#This Row],[Avg Fecal Coliform]]/600)*10)</f>
        <v>0.33333333333333331</v>
      </c>
      <c r="AE2293">
        <f>MIN(10, (Table1[[#This Row],[Avg Nitrate N + Nitrite N]]/10)*10)</f>
        <v>3.7580193661971855</v>
      </c>
      <c r="AF2293">
        <f>IF(OR(Table1[[#This Row],[Avg pH]]&lt;6.5,Table1[[#This Row],[Avg pH]]&gt;8.5),10,0)</f>
        <v>0</v>
      </c>
      <c r="AG2293">
        <f>MAX(0, 10-(2*Table1[[#This Row],[Avg Dissolved Oxygen]]))</f>
        <v>0</v>
      </c>
      <c r="AH2293">
        <f>(Table1[[#This Row],[Fecal Score]]*0.3) + (Table1[[#This Row],[BOD Score]]*0.25) + (Table1[[#This Row],[Nitrate Score]]*0.2) + (Table1[[#This Row],[pH Score]]*0.15) + (Table1[[#This Row],[Dissolved Oxygen Score]]*0.1)</f>
        <v>2.9766038732394371</v>
      </c>
      <c r="AI2293">
        <v>2021</v>
      </c>
    </row>
    <row r="2294" spans="1:35">
      <c r="A2294">
        <v>3349</v>
      </c>
      <c r="B2294" t="s">
        <v>663</v>
      </c>
      <c r="C2294" t="s">
        <v>1</v>
      </c>
      <c r="D2294" t="s">
        <v>278</v>
      </c>
      <c r="E2294">
        <v>17.100000000000001</v>
      </c>
      <c r="F2294">
        <v>29</v>
      </c>
      <c r="G2294">
        <f>(Table1[[#This Row],[Min Temperature]]+Table1[[#This Row],[Max Temperature]])/2</f>
        <v>23.05</v>
      </c>
      <c r="H2294">
        <v>6.5</v>
      </c>
      <c r="I2294">
        <v>7</v>
      </c>
      <c r="J2294">
        <f>(Table1[[#This Row],[Min Dissolved Oxygen]]+Table1[[#This Row],[Max Dissolved Oxygen]])/2</f>
        <v>6.75</v>
      </c>
      <c r="K2294">
        <v>6.9</v>
      </c>
      <c r="L2294">
        <v>7.3</v>
      </c>
      <c r="M2294">
        <f>(Table1[[#This Row],[Min pH]]+Table1[[#This Row],[Max pH]])/2</f>
        <v>7.1</v>
      </c>
      <c r="N2294">
        <v>61</v>
      </c>
      <c r="O2294">
        <v>78</v>
      </c>
      <c r="P2294">
        <f>(Table1[[#This Row],[Min Conductivity]]+Table1[[#This Row],[Max Conductivity]])/2</f>
        <v>69.5</v>
      </c>
      <c r="Q2294">
        <v>1.5</v>
      </c>
      <c r="R2294">
        <v>2.2000000000000002</v>
      </c>
      <c r="S2294">
        <f>(Table1[[#This Row],[Min BOD]]+Table1[[#This Row],[Max BOD]])/2</f>
        <v>1.85</v>
      </c>
      <c r="T2294">
        <v>0.42</v>
      </c>
      <c r="U2294">
        <v>0.56000000000000005</v>
      </c>
      <c r="V2294">
        <f>(Table1[[#This Row],[Min Nitrate N + Nitrite N]]+Table1[[#This Row],[Max Nitrate N + Nitrite N]])/2</f>
        <v>0.49</v>
      </c>
      <c r="W2294">
        <v>110</v>
      </c>
      <c r="X2294">
        <v>170</v>
      </c>
      <c r="Y2294">
        <f>(Table1[[#This Row],[Min Fecal Coliform]]+Table1[[#This Row],[Max Fecal Coliform]])/2</f>
        <v>140</v>
      </c>
      <c r="Z2294">
        <v>450</v>
      </c>
      <c r="AA2294">
        <v>540</v>
      </c>
      <c r="AB2294">
        <f>(Table1[[#This Row],[Min Total Coliform]]+Table1[[#This Row],[Max Total Coliform]])/2</f>
        <v>495</v>
      </c>
      <c r="AC2294">
        <f>MIN(10, (Table1[[#This Row],[Avg BOD]]/4)*10)</f>
        <v>4.625</v>
      </c>
      <c r="AD2294">
        <f>MIN(10, (Table1[[#This Row],[Avg Fecal Coliform]]/600)*10)</f>
        <v>2.3333333333333335</v>
      </c>
      <c r="AE2294">
        <f>MIN(10, (Table1[[#This Row],[Avg Nitrate N + Nitrite N]]/10)*10)</f>
        <v>0.49</v>
      </c>
      <c r="AF2294">
        <f>IF(OR(Table1[[#This Row],[Avg pH]]&lt;6.5,Table1[[#This Row],[Avg pH]]&gt;8.5),10,0)</f>
        <v>0</v>
      </c>
      <c r="AG2294">
        <f>MAX(0, 10-(2*Table1[[#This Row],[Avg Dissolved Oxygen]]))</f>
        <v>0</v>
      </c>
      <c r="AH2294">
        <f>(Table1[[#This Row],[Fecal Score]]*0.3) + (Table1[[#This Row],[BOD Score]]*0.25) + (Table1[[#This Row],[Nitrate Score]]*0.2) + (Table1[[#This Row],[pH Score]]*0.15) + (Table1[[#This Row],[Dissolved Oxygen Score]]*0.1)</f>
        <v>1.9542500000000003</v>
      </c>
      <c r="AI2294">
        <v>2021</v>
      </c>
    </row>
    <row r="2295" spans="1:35">
      <c r="A2295">
        <v>1459</v>
      </c>
      <c r="B2295" t="s">
        <v>659</v>
      </c>
      <c r="C2295" t="s">
        <v>1</v>
      </c>
      <c r="D2295" t="s">
        <v>278</v>
      </c>
      <c r="E2295">
        <v>12</v>
      </c>
      <c r="F2295">
        <v>21</v>
      </c>
      <c r="G2295">
        <f>(Table1[[#This Row],[Min Temperature]]+Table1[[#This Row],[Max Temperature]])/2</f>
        <v>16.5</v>
      </c>
      <c r="H2295">
        <v>6.8</v>
      </c>
      <c r="I2295">
        <v>7.6</v>
      </c>
      <c r="J2295">
        <f>(Table1[[#This Row],[Min Dissolved Oxygen]]+Table1[[#This Row],[Max Dissolved Oxygen]])/2</f>
        <v>7.1999999999999993</v>
      </c>
      <c r="K2295">
        <v>6.9</v>
      </c>
      <c r="L2295">
        <v>7.3</v>
      </c>
      <c r="M2295">
        <f>(Table1[[#This Row],[Min pH]]+Table1[[#This Row],[Max pH]])/2</f>
        <v>7.1</v>
      </c>
      <c r="N2295">
        <v>37</v>
      </c>
      <c r="O2295">
        <v>70</v>
      </c>
      <c r="P2295">
        <f>(Table1[[#This Row],[Min Conductivity]]+Table1[[#This Row],[Max Conductivity]])/2</f>
        <v>53.5</v>
      </c>
      <c r="Q2295">
        <v>1.4</v>
      </c>
      <c r="R2295">
        <v>1.9</v>
      </c>
      <c r="S2295">
        <f>(Table1[[#This Row],[Min BOD]]+Table1[[#This Row],[Max BOD]])/2</f>
        <v>1.65</v>
      </c>
      <c r="T2295">
        <v>0.32</v>
      </c>
      <c r="U2295">
        <v>0.52</v>
      </c>
      <c r="V2295">
        <f>(Table1[[#This Row],[Min Nitrate N + Nitrite N]]+Table1[[#This Row],[Max Nitrate N + Nitrite N]])/2</f>
        <v>0.42000000000000004</v>
      </c>
      <c r="W2295">
        <v>10</v>
      </c>
      <c r="X2295">
        <v>17</v>
      </c>
      <c r="Y2295">
        <f>(Table1[[#This Row],[Min Fecal Coliform]]+Table1[[#This Row],[Max Fecal Coliform]])/2</f>
        <v>13.5</v>
      </c>
      <c r="Z2295">
        <v>130</v>
      </c>
      <c r="AA2295">
        <v>170</v>
      </c>
      <c r="AB2295">
        <f>(Table1[[#This Row],[Min Total Coliform]]+Table1[[#This Row],[Max Total Coliform]])/2</f>
        <v>150</v>
      </c>
      <c r="AC2295">
        <f>MIN(10, (Table1[[#This Row],[Avg BOD]]/4)*10)</f>
        <v>4.125</v>
      </c>
      <c r="AD2295">
        <f>MIN(10, (Table1[[#This Row],[Avg Fecal Coliform]]/600)*10)</f>
        <v>0.22499999999999998</v>
      </c>
      <c r="AE2295">
        <f>MIN(10, (Table1[[#This Row],[Avg Nitrate N + Nitrite N]]/10)*10)</f>
        <v>0.42000000000000004</v>
      </c>
      <c r="AF2295">
        <f>IF(OR(Table1[[#This Row],[Avg pH]]&lt;6.5,Table1[[#This Row],[Avg pH]]&gt;8.5),10,0)</f>
        <v>0</v>
      </c>
      <c r="AG2295">
        <f>MAX(0, 10-(2*Table1[[#This Row],[Avg Dissolved Oxygen]]))</f>
        <v>0</v>
      </c>
      <c r="AH2295">
        <f>(Table1[[#This Row],[Fecal Score]]*0.3) + (Table1[[#This Row],[BOD Score]]*0.25) + (Table1[[#This Row],[Nitrate Score]]*0.2) + (Table1[[#This Row],[pH Score]]*0.15) + (Table1[[#This Row],[Dissolved Oxygen Score]]*0.1)</f>
        <v>1.18275</v>
      </c>
      <c r="AI2295">
        <v>2021</v>
      </c>
    </row>
    <row r="2296" spans="1:35">
      <c r="A2296">
        <v>1347</v>
      </c>
      <c r="B2296" t="s">
        <v>657</v>
      </c>
      <c r="C2296" t="s">
        <v>1</v>
      </c>
      <c r="D2296" t="s">
        <v>278</v>
      </c>
      <c r="E2296">
        <v>15</v>
      </c>
      <c r="F2296">
        <v>23.1</v>
      </c>
      <c r="G2296">
        <f>(Table1[[#This Row],[Min Temperature]]+Table1[[#This Row],[Max Temperature]])/2</f>
        <v>19.05</v>
      </c>
      <c r="H2296">
        <v>5.7</v>
      </c>
      <c r="I2296">
        <v>6.8</v>
      </c>
      <c r="J2296">
        <f>(Table1[[#This Row],[Min Dissolved Oxygen]]+Table1[[#This Row],[Max Dissolved Oxygen]])/2</f>
        <v>6.25</v>
      </c>
      <c r="K2296">
        <v>7</v>
      </c>
      <c r="L2296">
        <v>7.8</v>
      </c>
      <c r="M2296">
        <f>(Table1[[#This Row],[Min pH]]+Table1[[#This Row],[Max pH]])/2</f>
        <v>7.4</v>
      </c>
      <c r="N2296">
        <v>74</v>
      </c>
      <c r="O2296">
        <v>117</v>
      </c>
      <c r="P2296">
        <f>(Table1[[#This Row],[Min Conductivity]]+Table1[[#This Row],[Max Conductivity]])/2</f>
        <v>95.5</v>
      </c>
      <c r="Q2296">
        <v>5.2</v>
      </c>
      <c r="R2296">
        <v>7.8</v>
      </c>
      <c r="S2296">
        <f>(Table1[[#This Row],[Min BOD]]+Table1[[#This Row],[Max BOD]])/2</f>
        <v>6.5</v>
      </c>
      <c r="T2296">
        <v>0.32</v>
      </c>
      <c r="U2296">
        <v>1.1200000000000001</v>
      </c>
      <c r="V2296">
        <f>(Table1[[#This Row],[Min Nitrate N + Nitrite N]]+Table1[[#This Row],[Max Nitrate N + Nitrite N]])/2</f>
        <v>0.72000000000000008</v>
      </c>
      <c r="W2296">
        <v>380</v>
      </c>
      <c r="X2296">
        <v>420</v>
      </c>
      <c r="Y2296">
        <f>(Table1[[#This Row],[Min Fecal Coliform]]+Table1[[#This Row],[Max Fecal Coliform]])/2</f>
        <v>400</v>
      </c>
      <c r="Z2296">
        <v>1100</v>
      </c>
      <c r="AA2296">
        <v>1700</v>
      </c>
      <c r="AB2296">
        <f>(Table1[[#This Row],[Min Total Coliform]]+Table1[[#This Row],[Max Total Coliform]])/2</f>
        <v>1400</v>
      </c>
      <c r="AC2296">
        <f>MIN(10, (Table1[[#This Row],[Avg BOD]]/4)*10)</f>
        <v>10</v>
      </c>
      <c r="AD2296">
        <f>MIN(10, (Table1[[#This Row],[Avg Fecal Coliform]]/600)*10)</f>
        <v>6.6666666666666661</v>
      </c>
      <c r="AE2296">
        <f>MIN(10, (Table1[[#This Row],[Avg Nitrate N + Nitrite N]]/10)*10)</f>
        <v>0.72000000000000008</v>
      </c>
      <c r="AF2296">
        <f>IF(OR(Table1[[#This Row],[Avg pH]]&lt;6.5,Table1[[#This Row],[Avg pH]]&gt;8.5),10,0)</f>
        <v>0</v>
      </c>
      <c r="AG2296">
        <f>MAX(0, 10-(2*Table1[[#This Row],[Avg Dissolved Oxygen]]))</f>
        <v>0</v>
      </c>
      <c r="AH2296">
        <f>(Table1[[#This Row],[Fecal Score]]*0.3) + (Table1[[#This Row],[BOD Score]]*0.25) + (Table1[[#This Row],[Nitrate Score]]*0.2) + (Table1[[#This Row],[pH Score]]*0.15) + (Table1[[#This Row],[Dissolved Oxygen Score]]*0.1)</f>
        <v>4.6440000000000001</v>
      </c>
      <c r="AI2296">
        <v>2021</v>
      </c>
    </row>
    <row r="2297" spans="1:35">
      <c r="A2297">
        <v>3347</v>
      </c>
      <c r="B2297" t="s">
        <v>661</v>
      </c>
      <c r="C2297" t="s">
        <v>1</v>
      </c>
      <c r="D2297" t="s">
        <v>278</v>
      </c>
      <c r="E2297">
        <v>15</v>
      </c>
      <c r="F2297">
        <v>23</v>
      </c>
      <c r="G2297">
        <f>(Table1[[#This Row],[Min Temperature]]+Table1[[#This Row],[Max Temperature]])/2</f>
        <v>19</v>
      </c>
      <c r="H2297">
        <v>5.5</v>
      </c>
      <c r="I2297">
        <v>6.8</v>
      </c>
      <c r="J2297">
        <f>(Table1[[#This Row],[Min Dissolved Oxygen]]+Table1[[#This Row],[Max Dissolved Oxygen]])/2</f>
        <v>6.15</v>
      </c>
      <c r="K2297">
        <v>7.1</v>
      </c>
      <c r="L2297">
        <v>7.8</v>
      </c>
      <c r="M2297">
        <f>(Table1[[#This Row],[Min pH]]+Table1[[#This Row],[Max pH]])/2</f>
        <v>7.4499999999999993</v>
      </c>
      <c r="N2297">
        <v>73</v>
      </c>
      <c r="O2297">
        <v>105</v>
      </c>
      <c r="P2297">
        <f>(Table1[[#This Row],[Min Conductivity]]+Table1[[#This Row],[Max Conductivity]])/2</f>
        <v>89</v>
      </c>
      <c r="Q2297">
        <v>4.8</v>
      </c>
      <c r="R2297">
        <v>7.5</v>
      </c>
      <c r="S2297">
        <f>(Table1[[#This Row],[Min BOD]]+Table1[[#This Row],[Max BOD]])/2</f>
        <v>6.15</v>
      </c>
      <c r="T2297">
        <v>0.35</v>
      </c>
      <c r="U2297">
        <v>1.02</v>
      </c>
      <c r="V2297">
        <f>(Table1[[#This Row],[Min Nitrate N + Nitrite N]]+Table1[[#This Row],[Max Nitrate N + Nitrite N]])/2</f>
        <v>0.68500000000000005</v>
      </c>
      <c r="W2297">
        <v>310</v>
      </c>
      <c r="X2297">
        <v>410</v>
      </c>
      <c r="Y2297">
        <f>(Table1[[#This Row],[Min Fecal Coliform]]+Table1[[#This Row],[Max Fecal Coliform]])/2</f>
        <v>360</v>
      </c>
      <c r="Z2297">
        <v>830</v>
      </c>
      <c r="AA2297">
        <v>1300</v>
      </c>
      <c r="AB2297">
        <f>(Table1[[#This Row],[Min Total Coliform]]+Table1[[#This Row],[Max Total Coliform]])/2</f>
        <v>1065</v>
      </c>
      <c r="AC2297">
        <f>MIN(10, (Table1[[#This Row],[Avg BOD]]/4)*10)</f>
        <v>10</v>
      </c>
      <c r="AD2297">
        <f>MIN(10, (Table1[[#This Row],[Avg Fecal Coliform]]/600)*10)</f>
        <v>6</v>
      </c>
      <c r="AE2297">
        <f>MIN(10, (Table1[[#This Row],[Avg Nitrate N + Nitrite N]]/10)*10)</f>
        <v>0.68500000000000005</v>
      </c>
      <c r="AF2297">
        <f>IF(OR(Table1[[#This Row],[Avg pH]]&lt;6.5,Table1[[#This Row],[Avg pH]]&gt;8.5),10,0)</f>
        <v>0</v>
      </c>
      <c r="AG2297">
        <f>MAX(0, 10-(2*Table1[[#This Row],[Avg Dissolved Oxygen]]))</f>
        <v>0</v>
      </c>
      <c r="AH2297">
        <f>(Table1[[#This Row],[Fecal Score]]*0.3) + (Table1[[#This Row],[BOD Score]]*0.25) + (Table1[[#This Row],[Nitrate Score]]*0.2) + (Table1[[#This Row],[pH Score]]*0.15) + (Table1[[#This Row],[Dissolved Oxygen Score]]*0.1)</f>
        <v>4.4369999999999994</v>
      </c>
      <c r="AI2297">
        <v>2021</v>
      </c>
    </row>
    <row r="2298" spans="1:35">
      <c r="A2298">
        <v>3346</v>
      </c>
      <c r="B2298" t="s">
        <v>807</v>
      </c>
      <c r="C2298" t="s">
        <v>1</v>
      </c>
      <c r="D2298" t="s">
        <v>278</v>
      </c>
      <c r="E2298">
        <v>14</v>
      </c>
      <c r="F2298">
        <v>23.1</v>
      </c>
      <c r="G2298">
        <f>(Table1[[#This Row],[Min Temperature]]+Table1[[#This Row],[Max Temperature]])/2</f>
        <v>18.55</v>
      </c>
      <c r="H2298">
        <v>4.5</v>
      </c>
      <c r="I2298">
        <v>5.9</v>
      </c>
      <c r="J2298">
        <f>(Table1[[#This Row],[Min Dissolved Oxygen]]+Table1[[#This Row],[Max Dissolved Oxygen]])/2</f>
        <v>5.2</v>
      </c>
      <c r="K2298">
        <v>7.2</v>
      </c>
      <c r="L2298">
        <v>7.9</v>
      </c>
      <c r="M2298">
        <f>(Table1[[#This Row],[Min pH]]+Table1[[#This Row],[Max pH]])/2</f>
        <v>7.5500000000000007</v>
      </c>
      <c r="N2298">
        <v>77</v>
      </c>
      <c r="O2298">
        <v>250</v>
      </c>
      <c r="P2298">
        <f>(Table1[[#This Row],[Min Conductivity]]+Table1[[#This Row],[Max Conductivity]])/2</f>
        <v>163.5</v>
      </c>
      <c r="Q2298">
        <v>6</v>
      </c>
      <c r="R2298">
        <v>9</v>
      </c>
      <c r="S2298">
        <f>(Table1[[#This Row],[Min BOD]]+Table1[[#This Row],[Max BOD]])/2</f>
        <v>7.5</v>
      </c>
      <c r="T2298">
        <v>0.32</v>
      </c>
      <c r="U2298">
        <v>1.22</v>
      </c>
      <c r="V2298">
        <f>(Table1[[#This Row],[Min Nitrate N + Nitrite N]]+Table1[[#This Row],[Max Nitrate N + Nitrite N]])/2</f>
        <v>0.77</v>
      </c>
      <c r="W2298">
        <v>350</v>
      </c>
      <c r="X2298">
        <v>520</v>
      </c>
      <c r="Y2298">
        <f>(Table1[[#This Row],[Min Fecal Coliform]]+Table1[[#This Row],[Max Fecal Coliform]])/2</f>
        <v>435</v>
      </c>
      <c r="Z2298">
        <v>920</v>
      </c>
      <c r="AA2298">
        <v>2100</v>
      </c>
      <c r="AB2298">
        <f>(Table1[[#This Row],[Min Total Coliform]]+Table1[[#This Row],[Max Total Coliform]])/2</f>
        <v>1510</v>
      </c>
      <c r="AC2298">
        <f>MIN(10, (Table1[[#This Row],[Avg BOD]]/4)*10)</f>
        <v>10</v>
      </c>
      <c r="AD2298">
        <f>MIN(10, (Table1[[#This Row],[Avg Fecal Coliform]]/600)*10)</f>
        <v>7.25</v>
      </c>
      <c r="AE2298">
        <f>MIN(10, (Table1[[#This Row],[Avg Nitrate N + Nitrite N]]/10)*10)</f>
        <v>0.77</v>
      </c>
      <c r="AF2298">
        <f>IF(OR(Table1[[#This Row],[Avg pH]]&lt;6.5,Table1[[#This Row],[Avg pH]]&gt;8.5),10,0)</f>
        <v>0</v>
      </c>
      <c r="AG2298">
        <f>MAX(0, 10-(2*Table1[[#This Row],[Avg Dissolved Oxygen]]))</f>
        <v>0</v>
      </c>
      <c r="AH2298">
        <f>(Table1[[#This Row],[Fecal Score]]*0.3) + (Table1[[#This Row],[BOD Score]]*0.25) + (Table1[[#This Row],[Nitrate Score]]*0.2) + (Table1[[#This Row],[pH Score]]*0.15) + (Table1[[#This Row],[Dissolved Oxygen Score]]*0.1)</f>
        <v>4.8289999999999997</v>
      </c>
      <c r="AI2298">
        <v>2021</v>
      </c>
    </row>
    <row r="2299" spans="1:35">
      <c r="A2299">
        <v>3348</v>
      </c>
      <c r="B2299" t="s">
        <v>662</v>
      </c>
      <c r="C2299" t="s">
        <v>1</v>
      </c>
      <c r="D2299" t="s">
        <v>278</v>
      </c>
      <c r="E2299">
        <v>15</v>
      </c>
      <c r="F2299">
        <v>23.2</v>
      </c>
      <c r="G2299">
        <f>(Table1[[#This Row],[Min Temperature]]+Table1[[#This Row],[Max Temperature]])/2</f>
        <v>19.100000000000001</v>
      </c>
      <c r="H2299">
        <v>5.6</v>
      </c>
      <c r="I2299">
        <v>6.6</v>
      </c>
      <c r="J2299">
        <f>(Table1[[#This Row],[Min Dissolved Oxygen]]+Table1[[#This Row],[Max Dissolved Oxygen]])/2</f>
        <v>6.1</v>
      </c>
      <c r="K2299">
        <v>6.8</v>
      </c>
      <c r="L2299">
        <v>7.8</v>
      </c>
      <c r="M2299">
        <f>(Table1[[#This Row],[Min pH]]+Table1[[#This Row],[Max pH]])/2</f>
        <v>7.3</v>
      </c>
      <c r="N2299">
        <v>69</v>
      </c>
      <c r="O2299">
        <v>130</v>
      </c>
      <c r="P2299">
        <f>(Table1[[#This Row],[Min Conductivity]]+Table1[[#This Row],[Max Conductivity]])/2</f>
        <v>99.5</v>
      </c>
      <c r="Q2299">
        <v>5.3</v>
      </c>
      <c r="R2299">
        <v>7</v>
      </c>
      <c r="S2299">
        <f>(Table1[[#This Row],[Min BOD]]+Table1[[#This Row],[Max BOD]])/2</f>
        <v>6.15</v>
      </c>
      <c r="T2299">
        <v>0.32</v>
      </c>
      <c r="U2299">
        <v>0.66</v>
      </c>
      <c r="V2299">
        <f>(Table1[[#This Row],[Min Nitrate N + Nitrite N]]+Table1[[#This Row],[Max Nitrate N + Nitrite N]])/2</f>
        <v>0.49</v>
      </c>
      <c r="W2299">
        <v>340</v>
      </c>
      <c r="X2299">
        <v>460</v>
      </c>
      <c r="Y2299">
        <f>(Table1[[#This Row],[Min Fecal Coliform]]+Table1[[#This Row],[Max Fecal Coliform]])/2</f>
        <v>400</v>
      </c>
      <c r="Z2299">
        <v>940</v>
      </c>
      <c r="AA2299">
        <v>1700</v>
      </c>
      <c r="AB2299">
        <f>(Table1[[#This Row],[Min Total Coliform]]+Table1[[#This Row],[Max Total Coliform]])/2</f>
        <v>1320</v>
      </c>
      <c r="AC2299">
        <f>MIN(10, (Table1[[#This Row],[Avg BOD]]/4)*10)</f>
        <v>10</v>
      </c>
      <c r="AD2299">
        <f>MIN(10, (Table1[[#This Row],[Avg Fecal Coliform]]/600)*10)</f>
        <v>6.6666666666666661</v>
      </c>
      <c r="AE2299">
        <f>MIN(10, (Table1[[#This Row],[Avg Nitrate N + Nitrite N]]/10)*10)</f>
        <v>0.49</v>
      </c>
      <c r="AF2299">
        <f>IF(OR(Table1[[#This Row],[Avg pH]]&lt;6.5,Table1[[#This Row],[Avg pH]]&gt;8.5),10,0)</f>
        <v>0</v>
      </c>
      <c r="AG2299">
        <f>MAX(0, 10-(2*Table1[[#This Row],[Avg Dissolved Oxygen]]))</f>
        <v>0</v>
      </c>
      <c r="AH2299">
        <f>(Table1[[#This Row],[Fecal Score]]*0.3) + (Table1[[#This Row],[BOD Score]]*0.25) + (Table1[[#This Row],[Nitrate Score]]*0.2) + (Table1[[#This Row],[pH Score]]*0.15) + (Table1[[#This Row],[Dissolved Oxygen Score]]*0.1)</f>
        <v>4.5979999999999999</v>
      </c>
      <c r="AI2299">
        <v>2021</v>
      </c>
    </row>
    <row r="2300" spans="1:35">
      <c r="A2300">
        <v>1348</v>
      </c>
      <c r="B2300" t="s">
        <v>658</v>
      </c>
      <c r="C2300" t="s">
        <v>1</v>
      </c>
      <c r="D2300" t="s">
        <v>278</v>
      </c>
      <c r="E2300">
        <v>14</v>
      </c>
      <c r="F2300">
        <v>26</v>
      </c>
      <c r="G2300">
        <f>(Table1[[#This Row],[Min Temperature]]+Table1[[#This Row],[Max Temperature]])/2</f>
        <v>20</v>
      </c>
      <c r="H2300">
        <v>6</v>
      </c>
      <c r="I2300">
        <v>7.8</v>
      </c>
      <c r="J2300">
        <f>(Table1[[#This Row],[Min Dissolved Oxygen]]+Table1[[#This Row],[Max Dissolved Oxygen]])/2</f>
        <v>6.9</v>
      </c>
      <c r="K2300">
        <v>7</v>
      </c>
      <c r="L2300">
        <v>7.8</v>
      </c>
      <c r="M2300">
        <f>(Table1[[#This Row],[Min pH]]+Table1[[#This Row],[Max pH]])/2</f>
        <v>7.4</v>
      </c>
      <c r="N2300">
        <v>110</v>
      </c>
      <c r="O2300">
        <v>145</v>
      </c>
      <c r="P2300">
        <f>(Table1[[#This Row],[Min Conductivity]]+Table1[[#This Row],[Max Conductivity]])/2</f>
        <v>127.5</v>
      </c>
      <c r="Q2300">
        <v>2.1</v>
      </c>
      <c r="R2300">
        <v>3.6</v>
      </c>
      <c r="S2300">
        <f>(Table1[[#This Row],[Min BOD]]+Table1[[#This Row],[Max BOD]])/2</f>
        <v>2.85</v>
      </c>
      <c r="T2300">
        <v>0.32</v>
      </c>
      <c r="U2300">
        <v>0.79</v>
      </c>
      <c r="V2300">
        <f>(Table1[[#This Row],[Min Nitrate N + Nitrite N]]+Table1[[#This Row],[Max Nitrate N + Nitrite N]])/2</f>
        <v>0.55500000000000005</v>
      </c>
      <c r="W2300">
        <v>70</v>
      </c>
      <c r="X2300">
        <v>120</v>
      </c>
      <c r="Y2300">
        <f>(Table1[[#This Row],[Min Fecal Coliform]]+Table1[[#This Row],[Max Fecal Coliform]])/2</f>
        <v>95</v>
      </c>
      <c r="Z2300">
        <v>350</v>
      </c>
      <c r="AA2300">
        <v>490</v>
      </c>
      <c r="AB2300">
        <f>(Table1[[#This Row],[Min Total Coliform]]+Table1[[#This Row],[Max Total Coliform]])/2</f>
        <v>420</v>
      </c>
      <c r="AC2300">
        <f>MIN(10, (Table1[[#This Row],[Avg BOD]]/4)*10)</f>
        <v>7.125</v>
      </c>
      <c r="AD2300">
        <f>MIN(10, (Table1[[#This Row],[Avg Fecal Coliform]]/600)*10)</f>
        <v>1.5833333333333333</v>
      </c>
      <c r="AE2300">
        <f>MIN(10, (Table1[[#This Row],[Avg Nitrate N + Nitrite N]]/10)*10)</f>
        <v>0.55500000000000005</v>
      </c>
      <c r="AF2300">
        <f>IF(OR(Table1[[#This Row],[Avg pH]]&lt;6.5,Table1[[#This Row],[Avg pH]]&gt;8.5),10,0)</f>
        <v>0</v>
      </c>
      <c r="AG2300">
        <f>MAX(0, 10-(2*Table1[[#This Row],[Avg Dissolved Oxygen]]))</f>
        <v>0</v>
      </c>
      <c r="AH2300">
        <f>(Table1[[#This Row],[Fecal Score]]*0.3) + (Table1[[#This Row],[BOD Score]]*0.25) + (Table1[[#This Row],[Nitrate Score]]*0.2) + (Table1[[#This Row],[pH Score]]*0.15) + (Table1[[#This Row],[Dissolved Oxygen Score]]*0.1)</f>
        <v>2.3672500000000003</v>
      </c>
      <c r="AI2300">
        <v>2021</v>
      </c>
    </row>
    <row r="2301" spans="1:35">
      <c r="A2301">
        <v>3723</v>
      </c>
      <c r="B2301" t="s">
        <v>285</v>
      </c>
      <c r="C2301" t="s">
        <v>1</v>
      </c>
      <c r="D2301" t="s">
        <v>286</v>
      </c>
      <c r="E2301">
        <v>13</v>
      </c>
      <c r="F2301">
        <v>22</v>
      </c>
      <c r="G2301">
        <f>(Table1[[#This Row],[Min Temperature]]+Table1[[#This Row],[Max Temperature]])/2</f>
        <v>17.5</v>
      </c>
      <c r="H2301">
        <v>6.7</v>
      </c>
      <c r="I2301">
        <v>12.7</v>
      </c>
      <c r="J2301">
        <f>(Table1[[#This Row],[Min Dissolved Oxygen]]+Table1[[#This Row],[Max Dissolved Oxygen]])/2</f>
        <v>9.6999999999999993</v>
      </c>
      <c r="K2301">
        <v>6.4</v>
      </c>
      <c r="L2301">
        <v>7.6</v>
      </c>
      <c r="M2301">
        <f>(Table1[[#This Row],[Min pH]]+Table1[[#This Row],[Max pH]])/2</f>
        <v>7</v>
      </c>
      <c r="N2301">
        <v>58</v>
      </c>
      <c r="O2301">
        <v>283</v>
      </c>
      <c r="P2301">
        <f>(Table1[[#This Row],[Min Conductivity]]+Table1[[#This Row],[Max Conductivity]])/2</f>
        <v>170.5</v>
      </c>
      <c r="Q2301">
        <v>1</v>
      </c>
      <c r="R2301">
        <v>2.2000000000000002</v>
      </c>
      <c r="S2301">
        <f>(Table1[[#This Row],[Min BOD]]+Table1[[#This Row],[Max BOD]])/2</f>
        <v>1.6</v>
      </c>
      <c r="T2301">
        <v>0.02</v>
      </c>
      <c r="U2301">
        <v>0.03</v>
      </c>
      <c r="V2301">
        <f>(Table1[[#This Row],[Min Nitrate N + Nitrite N]]+Table1[[#This Row],[Max Nitrate N + Nitrite N]])/2</f>
        <v>2.5000000000000001E-2</v>
      </c>
      <c r="W2301">
        <v>1010.2165492957701</v>
      </c>
      <c r="X2301">
        <v>9370632.2394366208</v>
      </c>
      <c r="Y2301">
        <f>(Table1[[#This Row],[Min Fecal Coliform]]+Table1[[#This Row],[Max Fecal Coliform]])/2</f>
        <v>4685821.2279929584</v>
      </c>
      <c r="Z2301">
        <v>30837.3908450704</v>
      </c>
      <c r="AA2301">
        <v>27354974.920774601</v>
      </c>
      <c r="AB2301">
        <f>(Table1[[#This Row],[Min Total Coliform]]+Table1[[#This Row],[Max Total Coliform]])/2</f>
        <v>13692906.155809836</v>
      </c>
      <c r="AC2301">
        <f>MIN(10, (Table1[[#This Row],[Avg BOD]]/4)*10)</f>
        <v>4</v>
      </c>
      <c r="AD2301">
        <f>MIN(10, (Table1[[#This Row],[Avg Fecal Coliform]]/600)*10)</f>
        <v>10</v>
      </c>
      <c r="AE2301">
        <f>MIN(10, (Table1[[#This Row],[Avg Nitrate N + Nitrite N]]/10)*10)</f>
        <v>2.5000000000000001E-2</v>
      </c>
      <c r="AF2301">
        <f>IF(OR(Table1[[#This Row],[Avg pH]]&lt;6.5,Table1[[#This Row],[Avg pH]]&gt;8.5),10,0)</f>
        <v>0</v>
      </c>
      <c r="AG2301">
        <f>MAX(0, 10-(2*Table1[[#This Row],[Avg Dissolved Oxygen]]))</f>
        <v>0</v>
      </c>
      <c r="AH2301">
        <f>(Table1[[#This Row],[Fecal Score]]*0.3) + (Table1[[#This Row],[BOD Score]]*0.25) + (Table1[[#This Row],[Nitrate Score]]*0.2) + (Table1[[#This Row],[pH Score]]*0.15) + (Table1[[#This Row],[Dissolved Oxygen Score]]*0.1)</f>
        <v>4.0049999999999999</v>
      </c>
      <c r="AI2301">
        <v>2021</v>
      </c>
    </row>
    <row r="2302" spans="1:35">
      <c r="A2302">
        <v>3722</v>
      </c>
      <c r="B2302" t="s">
        <v>287</v>
      </c>
      <c r="C2302" t="s">
        <v>8</v>
      </c>
      <c r="D2302" t="s">
        <v>286</v>
      </c>
      <c r="E2302">
        <v>16</v>
      </c>
      <c r="F2302">
        <v>29</v>
      </c>
      <c r="G2302">
        <f>(Table1[[#This Row],[Min Temperature]]+Table1[[#This Row],[Max Temperature]])/2</f>
        <v>22.5</v>
      </c>
      <c r="H2302">
        <v>4.0999999999999996</v>
      </c>
      <c r="I2302">
        <v>9.5</v>
      </c>
      <c r="J2302">
        <f>(Table1[[#This Row],[Min Dissolved Oxygen]]+Table1[[#This Row],[Max Dissolved Oxygen]])/2</f>
        <v>6.8</v>
      </c>
      <c r="K2302">
        <v>6.6</v>
      </c>
      <c r="L2302">
        <v>7.8</v>
      </c>
      <c r="M2302">
        <f>(Table1[[#This Row],[Min pH]]+Table1[[#This Row],[Max pH]])/2</f>
        <v>7.1999999999999993</v>
      </c>
      <c r="N2302">
        <v>234</v>
      </c>
      <c r="O2302">
        <v>422</v>
      </c>
      <c r="P2302">
        <f>(Table1[[#This Row],[Min Conductivity]]+Table1[[#This Row],[Max Conductivity]])/2</f>
        <v>328</v>
      </c>
      <c r="Q2302">
        <v>1.2</v>
      </c>
      <c r="R2302">
        <v>3.2</v>
      </c>
      <c r="S2302">
        <f>(Table1[[#This Row],[Min BOD]]+Table1[[#This Row],[Max BOD]])/2</f>
        <v>2.2000000000000002</v>
      </c>
      <c r="T2302">
        <v>0.03</v>
      </c>
      <c r="U2302">
        <v>0.12</v>
      </c>
      <c r="V2302">
        <f>(Table1[[#This Row],[Min Nitrate N + Nitrite N]]+Table1[[#This Row],[Max Nitrate N + Nitrite N]])/2</f>
        <v>7.4999999999999997E-2</v>
      </c>
      <c r="W2302">
        <v>1010.2165492957701</v>
      </c>
      <c r="X2302">
        <v>9370632.2394366208</v>
      </c>
      <c r="Y2302">
        <f>(Table1[[#This Row],[Min Fecal Coliform]]+Table1[[#This Row],[Max Fecal Coliform]])/2</f>
        <v>4685821.2279929584</v>
      </c>
      <c r="Z2302">
        <v>30837.3908450704</v>
      </c>
      <c r="AA2302">
        <v>27354974.920774601</v>
      </c>
      <c r="AB2302">
        <f>(Table1[[#This Row],[Min Total Coliform]]+Table1[[#This Row],[Max Total Coliform]])/2</f>
        <v>13692906.155809836</v>
      </c>
      <c r="AC2302">
        <f>MIN(10, (Table1[[#This Row],[Avg BOD]]/4)*10)</f>
        <v>5.5</v>
      </c>
      <c r="AD2302">
        <f>MIN(10, (Table1[[#This Row],[Avg Fecal Coliform]]/600)*10)</f>
        <v>10</v>
      </c>
      <c r="AE2302">
        <f>MIN(10, (Table1[[#This Row],[Avg Nitrate N + Nitrite N]]/10)*10)</f>
        <v>7.4999999999999997E-2</v>
      </c>
      <c r="AF2302">
        <f>IF(OR(Table1[[#This Row],[Avg pH]]&lt;6.5,Table1[[#This Row],[Avg pH]]&gt;8.5),10,0)</f>
        <v>0</v>
      </c>
      <c r="AG2302">
        <f>MAX(0, 10-(2*Table1[[#This Row],[Avg Dissolved Oxygen]]))</f>
        <v>0</v>
      </c>
      <c r="AH2302">
        <f>(Table1[[#This Row],[Fecal Score]]*0.3) + (Table1[[#This Row],[BOD Score]]*0.25) + (Table1[[#This Row],[Nitrate Score]]*0.2) + (Table1[[#This Row],[pH Score]]*0.15) + (Table1[[#This Row],[Dissolved Oxygen Score]]*0.1)</f>
        <v>4.3899999999999997</v>
      </c>
      <c r="AI2302">
        <v>2021</v>
      </c>
    </row>
    <row r="2303" spans="1:35">
      <c r="A2303">
        <v>3755</v>
      </c>
      <c r="B2303" t="s">
        <v>288</v>
      </c>
      <c r="C2303" t="s">
        <v>8</v>
      </c>
      <c r="D2303" t="s">
        <v>286</v>
      </c>
      <c r="E2303">
        <v>20</v>
      </c>
      <c r="F2303">
        <v>30</v>
      </c>
      <c r="G2303">
        <f>(Table1[[#This Row],[Min Temperature]]+Table1[[#This Row],[Max Temperature]])/2</f>
        <v>25</v>
      </c>
      <c r="H2303">
        <v>5</v>
      </c>
      <c r="I2303">
        <v>8.9</v>
      </c>
      <c r="J2303">
        <f>(Table1[[#This Row],[Min Dissolved Oxygen]]+Table1[[#This Row],[Max Dissolved Oxygen]])/2</f>
        <v>6.95</v>
      </c>
      <c r="K2303">
        <v>7.1</v>
      </c>
      <c r="L2303">
        <v>7.7</v>
      </c>
      <c r="M2303">
        <f>(Table1[[#This Row],[Min pH]]+Table1[[#This Row],[Max pH]])/2</f>
        <v>7.4</v>
      </c>
      <c r="N2303">
        <v>195</v>
      </c>
      <c r="O2303">
        <v>347</v>
      </c>
      <c r="P2303">
        <f>(Table1[[#This Row],[Min Conductivity]]+Table1[[#This Row],[Max Conductivity]])/2</f>
        <v>271</v>
      </c>
      <c r="Q2303">
        <v>1.2</v>
      </c>
      <c r="R2303">
        <v>2.9</v>
      </c>
      <c r="S2303">
        <f>(Table1[[#This Row],[Min BOD]]+Table1[[#This Row],[Max BOD]])/2</f>
        <v>2.0499999999999998</v>
      </c>
      <c r="T2303">
        <v>0.02</v>
      </c>
      <c r="U2303">
        <v>0.06</v>
      </c>
      <c r="V2303">
        <f>(Table1[[#This Row],[Min Nitrate N + Nitrite N]]+Table1[[#This Row],[Max Nitrate N + Nitrite N]])/2</f>
        <v>0.04</v>
      </c>
      <c r="W2303">
        <v>1010.2165492957701</v>
      </c>
      <c r="X2303">
        <v>9370632.2394366208</v>
      </c>
      <c r="Y2303">
        <f>(Table1[[#This Row],[Min Fecal Coliform]]+Table1[[#This Row],[Max Fecal Coliform]])/2</f>
        <v>4685821.2279929584</v>
      </c>
      <c r="Z2303">
        <v>30837.3908450704</v>
      </c>
      <c r="AA2303">
        <v>27354974.920774601</v>
      </c>
      <c r="AB2303">
        <f>(Table1[[#This Row],[Min Total Coliform]]+Table1[[#This Row],[Max Total Coliform]])/2</f>
        <v>13692906.155809836</v>
      </c>
      <c r="AC2303">
        <f>MIN(10, (Table1[[#This Row],[Avg BOD]]/4)*10)</f>
        <v>5.125</v>
      </c>
      <c r="AD2303">
        <f>MIN(10, (Table1[[#This Row],[Avg Fecal Coliform]]/600)*10)</f>
        <v>10</v>
      </c>
      <c r="AE2303">
        <f>MIN(10, (Table1[[#This Row],[Avg Nitrate N + Nitrite N]]/10)*10)</f>
        <v>0.04</v>
      </c>
      <c r="AF2303">
        <f>IF(OR(Table1[[#This Row],[Avg pH]]&lt;6.5,Table1[[#This Row],[Avg pH]]&gt;8.5),10,0)</f>
        <v>0</v>
      </c>
      <c r="AG2303">
        <f>MAX(0, 10-(2*Table1[[#This Row],[Avg Dissolved Oxygen]]))</f>
        <v>0</v>
      </c>
      <c r="AH2303">
        <f>(Table1[[#This Row],[Fecal Score]]*0.3) + (Table1[[#This Row],[BOD Score]]*0.25) + (Table1[[#This Row],[Nitrate Score]]*0.2) + (Table1[[#This Row],[pH Score]]*0.15) + (Table1[[#This Row],[Dissolved Oxygen Score]]*0.1)</f>
        <v>4.28925</v>
      </c>
      <c r="AI2303">
        <v>2021</v>
      </c>
    </row>
    <row r="2304" spans="1:35">
      <c r="A2304">
        <v>3743</v>
      </c>
      <c r="B2304" t="s">
        <v>289</v>
      </c>
      <c r="C2304" t="s">
        <v>35</v>
      </c>
      <c r="D2304" t="s">
        <v>286</v>
      </c>
      <c r="E2304">
        <v>17</v>
      </c>
      <c r="F2304">
        <v>22</v>
      </c>
      <c r="G2304">
        <f>(Table1[[#This Row],[Min Temperature]]+Table1[[#This Row],[Max Temperature]])/2</f>
        <v>19.5</v>
      </c>
      <c r="H2304">
        <v>6.8</v>
      </c>
      <c r="I2304">
        <v>9.1999999999999993</v>
      </c>
      <c r="J2304">
        <f>(Table1[[#This Row],[Min Dissolved Oxygen]]+Table1[[#This Row],[Max Dissolved Oxygen]])/2</f>
        <v>8</v>
      </c>
      <c r="K2304">
        <v>6.7</v>
      </c>
      <c r="L2304">
        <v>7.8</v>
      </c>
      <c r="M2304">
        <f>(Table1[[#This Row],[Min pH]]+Table1[[#This Row],[Max pH]])/2</f>
        <v>7.25</v>
      </c>
      <c r="N2304">
        <v>34</v>
      </c>
      <c r="O2304">
        <v>379</v>
      </c>
      <c r="P2304">
        <f>(Table1[[#This Row],[Min Conductivity]]+Table1[[#This Row],[Max Conductivity]])/2</f>
        <v>206.5</v>
      </c>
      <c r="Q2304">
        <v>1</v>
      </c>
      <c r="R2304">
        <v>2.6</v>
      </c>
      <c r="S2304">
        <f>(Table1[[#This Row],[Min BOD]]+Table1[[#This Row],[Max BOD]])/2</f>
        <v>1.8</v>
      </c>
      <c r="T2304">
        <v>0.02</v>
      </c>
      <c r="U2304">
        <v>0.03</v>
      </c>
      <c r="V2304">
        <f>(Table1[[#This Row],[Min Nitrate N + Nitrite N]]+Table1[[#This Row],[Max Nitrate N + Nitrite N]])/2</f>
        <v>2.5000000000000001E-2</v>
      </c>
      <c r="W2304">
        <v>1010.2165492957701</v>
      </c>
      <c r="X2304">
        <v>9370632.2394366208</v>
      </c>
      <c r="Y2304">
        <f>(Table1[[#This Row],[Min Fecal Coliform]]+Table1[[#This Row],[Max Fecal Coliform]])/2</f>
        <v>4685821.2279929584</v>
      </c>
      <c r="Z2304">
        <v>30837.3908450704</v>
      </c>
      <c r="AA2304">
        <v>27354974.920774601</v>
      </c>
      <c r="AB2304">
        <f>(Table1[[#This Row],[Min Total Coliform]]+Table1[[#This Row],[Max Total Coliform]])/2</f>
        <v>13692906.155809836</v>
      </c>
      <c r="AC2304">
        <f>MIN(10, (Table1[[#This Row],[Avg BOD]]/4)*10)</f>
        <v>4.5</v>
      </c>
      <c r="AD2304">
        <f>MIN(10, (Table1[[#This Row],[Avg Fecal Coliform]]/600)*10)</f>
        <v>10</v>
      </c>
      <c r="AE2304">
        <f>MIN(10, (Table1[[#This Row],[Avg Nitrate N + Nitrite N]]/10)*10)</f>
        <v>2.5000000000000001E-2</v>
      </c>
      <c r="AF2304">
        <f>IF(OR(Table1[[#This Row],[Avg pH]]&lt;6.5,Table1[[#This Row],[Avg pH]]&gt;8.5),10,0)</f>
        <v>0</v>
      </c>
      <c r="AG2304">
        <f>MAX(0, 10-(2*Table1[[#This Row],[Avg Dissolved Oxygen]]))</f>
        <v>0</v>
      </c>
      <c r="AH2304">
        <f>(Table1[[#This Row],[Fecal Score]]*0.3) + (Table1[[#This Row],[BOD Score]]*0.25) + (Table1[[#This Row],[Nitrate Score]]*0.2) + (Table1[[#This Row],[pH Score]]*0.15) + (Table1[[#This Row],[Dissolved Oxygen Score]]*0.1)</f>
        <v>4.13</v>
      </c>
      <c r="AI2304">
        <v>2021</v>
      </c>
    </row>
    <row r="2305" spans="1:35">
      <c r="A2305">
        <v>2887</v>
      </c>
      <c r="B2305" t="s">
        <v>665</v>
      </c>
      <c r="C2305" t="s">
        <v>1</v>
      </c>
      <c r="D2305" t="s">
        <v>291</v>
      </c>
      <c r="E2305">
        <v>19</v>
      </c>
      <c r="F2305">
        <v>34.299999999999997</v>
      </c>
      <c r="G2305">
        <f>(Table1[[#This Row],[Min Temperature]]+Table1[[#This Row],[Max Temperature]])/2</f>
        <v>26.65</v>
      </c>
      <c r="H2305">
        <v>3.2</v>
      </c>
      <c r="I2305">
        <v>6.2</v>
      </c>
      <c r="J2305">
        <f>(Table1[[#This Row],[Min Dissolved Oxygen]]+Table1[[#This Row],[Max Dissolved Oxygen]])/2</f>
        <v>4.7</v>
      </c>
      <c r="K2305">
        <v>6.5</v>
      </c>
      <c r="L2305">
        <v>8</v>
      </c>
      <c r="M2305">
        <f>(Table1[[#This Row],[Min pH]]+Table1[[#This Row],[Max pH]])/2</f>
        <v>7.25</v>
      </c>
      <c r="N2305">
        <v>88</v>
      </c>
      <c r="O2305">
        <v>550</v>
      </c>
      <c r="P2305">
        <f>(Table1[[#This Row],[Min Conductivity]]+Table1[[#This Row],[Max Conductivity]])/2</f>
        <v>319</v>
      </c>
      <c r="Q2305">
        <v>1.5</v>
      </c>
      <c r="R2305">
        <v>2.6</v>
      </c>
      <c r="S2305">
        <f>(Table1[[#This Row],[Min BOD]]+Table1[[#This Row],[Max BOD]])/2</f>
        <v>2.0499999999999998</v>
      </c>
      <c r="T2305">
        <v>0.3</v>
      </c>
      <c r="U2305">
        <v>1.7</v>
      </c>
      <c r="V2305">
        <f>(Table1[[#This Row],[Min Nitrate N + Nitrite N]]+Table1[[#This Row],[Max Nitrate N + Nitrite N]])/2</f>
        <v>1</v>
      </c>
      <c r="W2305">
        <v>1010.2165492957701</v>
      </c>
      <c r="X2305">
        <v>9370632.2394366208</v>
      </c>
      <c r="Y2305">
        <f>(Table1[[#This Row],[Min Fecal Coliform]]+Table1[[#This Row],[Max Fecal Coliform]])/2</f>
        <v>4685821.2279929584</v>
      </c>
      <c r="Z2305">
        <v>30837.3908450704</v>
      </c>
      <c r="AA2305">
        <v>27354974.920774601</v>
      </c>
      <c r="AB2305">
        <f>(Table1[[#This Row],[Min Total Coliform]]+Table1[[#This Row],[Max Total Coliform]])/2</f>
        <v>13692906.155809836</v>
      </c>
      <c r="AC2305">
        <f>MIN(10, (Table1[[#This Row],[Avg BOD]]/4)*10)</f>
        <v>5.125</v>
      </c>
      <c r="AD2305">
        <f>MIN(10, (Table1[[#This Row],[Avg Fecal Coliform]]/600)*10)</f>
        <v>10</v>
      </c>
      <c r="AE2305">
        <f>MIN(10, (Table1[[#This Row],[Avg Nitrate N + Nitrite N]]/10)*10)</f>
        <v>1</v>
      </c>
      <c r="AF2305">
        <f>IF(OR(Table1[[#This Row],[Avg pH]]&lt;6.5,Table1[[#This Row],[Avg pH]]&gt;8.5),10,0)</f>
        <v>0</v>
      </c>
      <c r="AG2305">
        <f>MAX(0, 10-(2*Table1[[#This Row],[Avg Dissolved Oxygen]]))</f>
        <v>0.59999999999999964</v>
      </c>
      <c r="AH2305">
        <f>(Table1[[#This Row],[Fecal Score]]*0.3) + (Table1[[#This Row],[BOD Score]]*0.25) + (Table1[[#This Row],[Nitrate Score]]*0.2) + (Table1[[#This Row],[pH Score]]*0.15) + (Table1[[#This Row],[Dissolved Oxygen Score]]*0.1)</f>
        <v>4.5412499999999998</v>
      </c>
      <c r="AI2305">
        <v>2021</v>
      </c>
    </row>
    <row r="2306" spans="1:35">
      <c r="A2306">
        <v>2886</v>
      </c>
      <c r="B2306" t="s">
        <v>664</v>
      </c>
      <c r="C2306" t="s">
        <v>1</v>
      </c>
      <c r="D2306" t="s">
        <v>291</v>
      </c>
      <c r="E2306">
        <v>19</v>
      </c>
      <c r="F2306">
        <v>41</v>
      </c>
      <c r="G2306">
        <f>(Table1[[#This Row],[Min Temperature]]+Table1[[#This Row],[Max Temperature]])/2</f>
        <v>30</v>
      </c>
      <c r="H2306">
        <v>1.4</v>
      </c>
      <c r="I2306">
        <v>6.8</v>
      </c>
      <c r="J2306">
        <f>(Table1[[#This Row],[Min Dissolved Oxygen]]+Table1[[#This Row],[Max Dissolved Oxygen]])/2</f>
        <v>4.0999999999999996</v>
      </c>
      <c r="K2306">
        <v>2</v>
      </c>
      <c r="L2306">
        <v>7.8</v>
      </c>
      <c r="M2306">
        <f>(Table1[[#This Row],[Min pH]]+Table1[[#This Row],[Max pH]])/2</f>
        <v>4.9000000000000004</v>
      </c>
      <c r="N2306">
        <v>72</v>
      </c>
      <c r="O2306">
        <v>250</v>
      </c>
      <c r="P2306">
        <f>(Table1[[#This Row],[Min Conductivity]]+Table1[[#This Row],[Max Conductivity]])/2</f>
        <v>161</v>
      </c>
      <c r="Q2306">
        <v>1.3</v>
      </c>
      <c r="R2306">
        <v>2.8</v>
      </c>
      <c r="S2306">
        <f>(Table1[[#This Row],[Min BOD]]+Table1[[#This Row],[Max BOD]])/2</f>
        <v>2.0499999999999998</v>
      </c>
      <c r="T2306">
        <v>0.6</v>
      </c>
      <c r="U2306">
        <v>1.6</v>
      </c>
      <c r="V2306">
        <f>(Table1[[#This Row],[Min Nitrate N + Nitrite N]]+Table1[[#This Row],[Max Nitrate N + Nitrite N]])/2</f>
        <v>1.1000000000000001</v>
      </c>
      <c r="W2306">
        <v>1010.2165492957701</v>
      </c>
      <c r="X2306">
        <v>9370632.2394366208</v>
      </c>
      <c r="Y2306">
        <f>(Table1[[#This Row],[Min Fecal Coliform]]+Table1[[#This Row],[Max Fecal Coliform]])/2</f>
        <v>4685821.2279929584</v>
      </c>
      <c r="Z2306">
        <v>30837.3908450704</v>
      </c>
      <c r="AA2306">
        <v>27354974.920774601</v>
      </c>
      <c r="AB2306">
        <f>(Table1[[#This Row],[Min Total Coliform]]+Table1[[#This Row],[Max Total Coliform]])/2</f>
        <v>13692906.155809836</v>
      </c>
      <c r="AC2306">
        <f>MIN(10, (Table1[[#This Row],[Avg BOD]]/4)*10)</f>
        <v>5.125</v>
      </c>
      <c r="AD2306">
        <f>MIN(10, (Table1[[#This Row],[Avg Fecal Coliform]]/600)*10)</f>
        <v>10</v>
      </c>
      <c r="AE2306">
        <f>MIN(10, (Table1[[#This Row],[Avg Nitrate N + Nitrite N]]/10)*10)</f>
        <v>1.1000000000000001</v>
      </c>
      <c r="AF2306">
        <f>IF(OR(Table1[[#This Row],[Avg pH]]&lt;6.5,Table1[[#This Row],[Avg pH]]&gt;8.5),10,0)</f>
        <v>10</v>
      </c>
      <c r="AG2306">
        <f>MAX(0, 10-(2*Table1[[#This Row],[Avg Dissolved Oxygen]]))</f>
        <v>1.8000000000000007</v>
      </c>
      <c r="AH2306">
        <f>(Table1[[#This Row],[Fecal Score]]*0.3) + (Table1[[#This Row],[BOD Score]]*0.25) + (Table1[[#This Row],[Nitrate Score]]*0.2) + (Table1[[#This Row],[pH Score]]*0.15) + (Table1[[#This Row],[Dissolved Oxygen Score]]*0.1)</f>
        <v>6.1812499999999995</v>
      </c>
      <c r="AI2306">
        <v>2021</v>
      </c>
    </row>
    <row r="2307" spans="1:35">
      <c r="A2307">
        <v>3956</v>
      </c>
      <c r="B2307" t="s">
        <v>299</v>
      </c>
      <c r="C2307" t="s">
        <v>1</v>
      </c>
      <c r="D2307" t="s">
        <v>294</v>
      </c>
      <c r="E2307">
        <v>19</v>
      </c>
      <c r="F2307">
        <v>35</v>
      </c>
      <c r="G2307">
        <f>(Table1[[#This Row],[Min Temperature]]+Table1[[#This Row],[Max Temperature]])/2</f>
        <v>27</v>
      </c>
      <c r="H2307">
        <v>5.2</v>
      </c>
      <c r="I2307">
        <v>7.5</v>
      </c>
      <c r="J2307">
        <f>(Table1[[#This Row],[Min Dissolved Oxygen]]+Table1[[#This Row],[Max Dissolved Oxygen]])/2</f>
        <v>6.35</v>
      </c>
      <c r="K2307">
        <v>6.6</v>
      </c>
      <c r="L2307">
        <v>8</v>
      </c>
      <c r="M2307">
        <f>(Table1[[#This Row],[Min pH]]+Table1[[#This Row],[Max pH]])/2</f>
        <v>7.3</v>
      </c>
      <c r="N2307">
        <v>111</v>
      </c>
      <c r="O2307">
        <v>184</v>
      </c>
      <c r="P2307">
        <f>(Table1[[#This Row],[Min Conductivity]]+Table1[[#This Row],[Max Conductivity]])/2</f>
        <v>147.5</v>
      </c>
      <c r="Q2307">
        <v>1.2</v>
      </c>
      <c r="R2307">
        <v>2.6</v>
      </c>
      <c r="S2307">
        <f>(Table1[[#This Row],[Min BOD]]+Table1[[#This Row],[Max BOD]])/2</f>
        <v>1.9</v>
      </c>
      <c r="T2307">
        <v>0.32</v>
      </c>
      <c r="U2307">
        <v>0.62</v>
      </c>
      <c r="V2307">
        <f>(Table1[[#This Row],[Min Nitrate N + Nitrite N]]+Table1[[#This Row],[Max Nitrate N + Nitrite N]])/2</f>
        <v>0.47</v>
      </c>
      <c r="W2307">
        <v>700</v>
      </c>
      <c r="X2307">
        <v>4900</v>
      </c>
      <c r="Y2307">
        <f>(Table1[[#This Row],[Min Fecal Coliform]]+Table1[[#This Row],[Max Fecal Coliform]])/2</f>
        <v>2800</v>
      </c>
      <c r="Z2307">
        <v>2400</v>
      </c>
      <c r="AA2307">
        <v>17000</v>
      </c>
      <c r="AB2307">
        <f>(Table1[[#This Row],[Min Total Coliform]]+Table1[[#This Row],[Max Total Coliform]])/2</f>
        <v>9700</v>
      </c>
      <c r="AC2307">
        <f>MIN(10, (Table1[[#This Row],[Avg BOD]]/4)*10)</f>
        <v>4.75</v>
      </c>
      <c r="AD2307">
        <f>MIN(10, (Table1[[#This Row],[Avg Fecal Coliform]]/600)*10)</f>
        <v>10</v>
      </c>
      <c r="AE2307">
        <f>MIN(10, (Table1[[#This Row],[Avg Nitrate N + Nitrite N]]/10)*10)</f>
        <v>0.47</v>
      </c>
      <c r="AF2307">
        <f>IF(OR(Table1[[#This Row],[Avg pH]]&lt;6.5,Table1[[#This Row],[Avg pH]]&gt;8.5),10,0)</f>
        <v>0</v>
      </c>
      <c r="AG2307">
        <f>MAX(0, 10-(2*Table1[[#This Row],[Avg Dissolved Oxygen]]))</f>
        <v>0</v>
      </c>
      <c r="AH2307">
        <f>(Table1[[#This Row],[Fecal Score]]*0.3) + (Table1[[#This Row],[BOD Score]]*0.25) + (Table1[[#This Row],[Nitrate Score]]*0.2) + (Table1[[#This Row],[pH Score]]*0.15) + (Table1[[#This Row],[Dissolved Oxygen Score]]*0.1)</f>
        <v>4.2815000000000003</v>
      </c>
      <c r="AI2307">
        <v>2021</v>
      </c>
    </row>
    <row r="2308" spans="1:35">
      <c r="A2308">
        <v>3957</v>
      </c>
      <c r="B2308" t="s">
        <v>668</v>
      </c>
      <c r="C2308" t="s">
        <v>1</v>
      </c>
      <c r="D2308" t="s">
        <v>294</v>
      </c>
      <c r="E2308">
        <v>20</v>
      </c>
      <c r="F2308">
        <v>33</v>
      </c>
      <c r="G2308">
        <f>(Table1[[#This Row],[Min Temperature]]+Table1[[#This Row],[Max Temperature]])/2</f>
        <v>26.5</v>
      </c>
      <c r="H2308">
        <v>4</v>
      </c>
      <c r="I2308">
        <v>7.7</v>
      </c>
      <c r="J2308">
        <f>(Table1[[#This Row],[Min Dissolved Oxygen]]+Table1[[#This Row],[Max Dissolved Oxygen]])/2</f>
        <v>5.85</v>
      </c>
      <c r="K2308">
        <v>6.5</v>
      </c>
      <c r="L2308">
        <v>8.1999999999999993</v>
      </c>
      <c r="M2308">
        <f>(Table1[[#This Row],[Min pH]]+Table1[[#This Row],[Max pH]])/2</f>
        <v>7.35</v>
      </c>
      <c r="N2308">
        <v>96</v>
      </c>
      <c r="O2308">
        <v>223</v>
      </c>
      <c r="P2308">
        <f>(Table1[[#This Row],[Min Conductivity]]+Table1[[#This Row],[Max Conductivity]])/2</f>
        <v>159.5</v>
      </c>
      <c r="Q2308">
        <v>1.1000000000000001</v>
      </c>
      <c r="R2308">
        <v>2.2000000000000002</v>
      </c>
      <c r="S2308">
        <f>(Table1[[#This Row],[Min BOD]]+Table1[[#This Row],[Max BOD]])/2</f>
        <v>1.6500000000000001</v>
      </c>
      <c r="T2308">
        <v>0.32</v>
      </c>
      <c r="U2308">
        <v>1.1499999999999999</v>
      </c>
      <c r="V2308">
        <f>(Table1[[#This Row],[Min Nitrate N + Nitrite N]]+Table1[[#This Row],[Max Nitrate N + Nitrite N]])/2</f>
        <v>0.73499999999999999</v>
      </c>
      <c r="W2308">
        <v>130</v>
      </c>
      <c r="X2308">
        <v>2300</v>
      </c>
      <c r="Y2308">
        <f>(Table1[[#This Row],[Min Fecal Coliform]]+Table1[[#This Row],[Max Fecal Coliform]])/2</f>
        <v>1215</v>
      </c>
      <c r="Z2308">
        <v>790</v>
      </c>
      <c r="AA2308">
        <v>9200</v>
      </c>
      <c r="AB2308">
        <f>(Table1[[#This Row],[Min Total Coliform]]+Table1[[#This Row],[Max Total Coliform]])/2</f>
        <v>4995</v>
      </c>
      <c r="AC2308">
        <f>MIN(10, (Table1[[#This Row],[Avg BOD]]/4)*10)</f>
        <v>4.125</v>
      </c>
      <c r="AD2308">
        <f>MIN(10, (Table1[[#This Row],[Avg Fecal Coliform]]/600)*10)</f>
        <v>10</v>
      </c>
      <c r="AE2308">
        <f>MIN(10, (Table1[[#This Row],[Avg Nitrate N + Nitrite N]]/10)*10)</f>
        <v>0.73499999999999999</v>
      </c>
      <c r="AF2308">
        <f>IF(OR(Table1[[#This Row],[Avg pH]]&lt;6.5,Table1[[#This Row],[Avg pH]]&gt;8.5),10,0)</f>
        <v>0</v>
      </c>
      <c r="AG2308">
        <f>MAX(0, 10-(2*Table1[[#This Row],[Avg Dissolved Oxygen]]))</f>
        <v>0</v>
      </c>
      <c r="AH2308">
        <f>(Table1[[#This Row],[Fecal Score]]*0.3) + (Table1[[#This Row],[BOD Score]]*0.25) + (Table1[[#This Row],[Nitrate Score]]*0.2) + (Table1[[#This Row],[pH Score]]*0.15) + (Table1[[#This Row],[Dissolved Oxygen Score]]*0.1)</f>
        <v>4.1782500000000002</v>
      </c>
      <c r="AI2308">
        <v>2021</v>
      </c>
    </row>
    <row r="2309" spans="1:35">
      <c r="A2309">
        <v>3955</v>
      </c>
      <c r="B2309" t="s">
        <v>298</v>
      </c>
      <c r="C2309" t="s">
        <v>1</v>
      </c>
      <c r="D2309" t="s">
        <v>294</v>
      </c>
      <c r="E2309">
        <v>20</v>
      </c>
      <c r="F2309">
        <v>34</v>
      </c>
      <c r="G2309">
        <f>(Table1[[#This Row],[Min Temperature]]+Table1[[#This Row],[Max Temperature]])/2</f>
        <v>27</v>
      </c>
      <c r="H2309">
        <v>6.2</v>
      </c>
      <c r="I2309">
        <v>7.8</v>
      </c>
      <c r="J2309">
        <f>(Table1[[#This Row],[Min Dissolved Oxygen]]+Table1[[#This Row],[Max Dissolved Oxygen]])/2</f>
        <v>7</v>
      </c>
      <c r="K2309">
        <v>6.5</v>
      </c>
      <c r="L2309">
        <v>8.5</v>
      </c>
      <c r="M2309">
        <f>(Table1[[#This Row],[Min pH]]+Table1[[#This Row],[Max pH]])/2</f>
        <v>7.5</v>
      </c>
      <c r="N2309">
        <v>102</v>
      </c>
      <c r="O2309">
        <v>181</v>
      </c>
      <c r="P2309">
        <f>(Table1[[#This Row],[Min Conductivity]]+Table1[[#This Row],[Max Conductivity]])/2</f>
        <v>141.5</v>
      </c>
      <c r="Q2309">
        <v>1.1000000000000001</v>
      </c>
      <c r="R2309">
        <v>1.9</v>
      </c>
      <c r="S2309">
        <f>(Table1[[#This Row],[Min BOD]]+Table1[[#This Row],[Max BOD]])/2</f>
        <v>1.5</v>
      </c>
      <c r="T2309">
        <v>0.32</v>
      </c>
      <c r="U2309">
        <v>1.02</v>
      </c>
      <c r="V2309">
        <f>(Table1[[#This Row],[Min Nitrate N + Nitrite N]]+Table1[[#This Row],[Max Nitrate N + Nitrite N]])/2</f>
        <v>0.67</v>
      </c>
      <c r="W2309">
        <v>130</v>
      </c>
      <c r="X2309">
        <v>3500</v>
      </c>
      <c r="Y2309">
        <f>(Table1[[#This Row],[Min Fecal Coliform]]+Table1[[#This Row],[Max Fecal Coliform]])/2</f>
        <v>1815</v>
      </c>
      <c r="Z2309">
        <v>490</v>
      </c>
      <c r="AA2309">
        <v>16000</v>
      </c>
      <c r="AB2309">
        <f>(Table1[[#This Row],[Min Total Coliform]]+Table1[[#This Row],[Max Total Coliform]])/2</f>
        <v>8245</v>
      </c>
      <c r="AC2309">
        <f>MIN(10, (Table1[[#This Row],[Avg BOD]]/4)*10)</f>
        <v>3.75</v>
      </c>
      <c r="AD2309">
        <f>MIN(10, (Table1[[#This Row],[Avg Fecal Coliform]]/600)*10)</f>
        <v>10</v>
      </c>
      <c r="AE2309">
        <f>MIN(10, (Table1[[#This Row],[Avg Nitrate N + Nitrite N]]/10)*10)</f>
        <v>0.67</v>
      </c>
      <c r="AF2309">
        <f>IF(OR(Table1[[#This Row],[Avg pH]]&lt;6.5,Table1[[#This Row],[Avg pH]]&gt;8.5),10,0)</f>
        <v>0</v>
      </c>
      <c r="AG2309">
        <f>MAX(0, 10-(2*Table1[[#This Row],[Avg Dissolved Oxygen]]))</f>
        <v>0</v>
      </c>
      <c r="AH2309">
        <f>(Table1[[#This Row],[Fecal Score]]*0.3) + (Table1[[#This Row],[BOD Score]]*0.25) + (Table1[[#This Row],[Nitrate Score]]*0.2) + (Table1[[#This Row],[pH Score]]*0.15) + (Table1[[#This Row],[Dissolved Oxygen Score]]*0.1)</f>
        <v>4.0715000000000003</v>
      </c>
      <c r="AI2309">
        <v>2021</v>
      </c>
    </row>
    <row r="2310" spans="1:35">
      <c r="A2310">
        <v>2438</v>
      </c>
      <c r="B2310" t="s">
        <v>667</v>
      </c>
      <c r="C2310" t="s">
        <v>1</v>
      </c>
      <c r="D2310" t="s">
        <v>294</v>
      </c>
      <c r="E2310">
        <v>20</v>
      </c>
      <c r="F2310">
        <v>32</v>
      </c>
      <c r="G2310">
        <f>(Table1[[#This Row],[Min Temperature]]+Table1[[#This Row],[Max Temperature]])/2</f>
        <v>26</v>
      </c>
      <c r="H2310">
        <v>5.8</v>
      </c>
      <c r="I2310">
        <v>7.8</v>
      </c>
      <c r="J2310">
        <f>(Table1[[#This Row],[Min Dissolved Oxygen]]+Table1[[#This Row],[Max Dissolved Oxygen]])/2</f>
        <v>6.8</v>
      </c>
      <c r="K2310">
        <v>6.9</v>
      </c>
      <c r="L2310">
        <v>8.4</v>
      </c>
      <c r="M2310">
        <f>(Table1[[#This Row],[Min pH]]+Table1[[#This Row],[Max pH]])/2</f>
        <v>7.65</v>
      </c>
      <c r="N2310">
        <v>117</v>
      </c>
      <c r="O2310">
        <v>259</v>
      </c>
      <c r="P2310">
        <f>(Table1[[#This Row],[Min Conductivity]]+Table1[[#This Row],[Max Conductivity]])/2</f>
        <v>188</v>
      </c>
      <c r="Q2310">
        <v>1.1000000000000001</v>
      </c>
      <c r="R2310">
        <v>2.2999999999999998</v>
      </c>
      <c r="S2310">
        <f>(Table1[[#This Row],[Min BOD]]+Table1[[#This Row],[Max BOD]])/2</f>
        <v>1.7</v>
      </c>
      <c r="T2310">
        <v>0.32</v>
      </c>
      <c r="U2310">
        <v>1.22</v>
      </c>
      <c r="V2310">
        <f>(Table1[[#This Row],[Min Nitrate N + Nitrite N]]+Table1[[#This Row],[Max Nitrate N + Nitrite N]])/2</f>
        <v>0.77</v>
      </c>
      <c r="W2310">
        <v>220</v>
      </c>
      <c r="X2310">
        <v>1700</v>
      </c>
      <c r="Y2310">
        <f>(Table1[[#This Row],[Min Fecal Coliform]]+Table1[[#This Row],[Max Fecal Coliform]])/2</f>
        <v>960</v>
      </c>
      <c r="Z2310">
        <v>1300</v>
      </c>
      <c r="AA2310">
        <v>4700</v>
      </c>
      <c r="AB2310">
        <f>(Table1[[#This Row],[Min Total Coliform]]+Table1[[#This Row],[Max Total Coliform]])/2</f>
        <v>3000</v>
      </c>
      <c r="AC2310">
        <f>MIN(10, (Table1[[#This Row],[Avg BOD]]/4)*10)</f>
        <v>4.25</v>
      </c>
      <c r="AD2310">
        <f>MIN(10, (Table1[[#This Row],[Avg Fecal Coliform]]/600)*10)</f>
        <v>10</v>
      </c>
      <c r="AE2310">
        <f>MIN(10, (Table1[[#This Row],[Avg Nitrate N + Nitrite N]]/10)*10)</f>
        <v>0.77</v>
      </c>
      <c r="AF2310">
        <f>IF(OR(Table1[[#This Row],[Avg pH]]&lt;6.5,Table1[[#This Row],[Avg pH]]&gt;8.5),10,0)</f>
        <v>0</v>
      </c>
      <c r="AG2310">
        <f>MAX(0, 10-(2*Table1[[#This Row],[Avg Dissolved Oxygen]]))</f>
        <v>0</v>
      </c>
      <c r="AH2310">
        <f>(Table1[[#This Row],[Fecal Score]]*0.3) + (Table1[[#This Row],[BOD Score]]*0.25) + (Table1[[#This Row],[Nitrate Score]]*0.2) + (Table1[[#This Row],[pH Score]]*0.15) + (Table1[[#This Row],[Dissolved Oxygen Score]]*0.1)</f>
        <v>4.2164999999999999</v>
      </c>
      <c r="AI2310">
        <v>2021</v>
      </c>
    </row>
    <row r="2311" spans="1:35">
      <c r="A2311">
        <v>3953</v>
      </c>
      <c r="B2311" t="s">
        <v>296</v>
      </c>
      <c r="C2311" t="s">
        <v>1</v>
      </c>
      <c r="D2311" t="s">
        <v>294</v>
      </c>
      <c r="E2311">
        <v>14</v>
      </c>
      <c r="F2311">
        <v>32</v>
      </c>
      <c r="G2311">
        <f>(Table1[[#This Row],[Min Temperature]]+Table1[[#This Row],[Max Temperature]])/2</f>
        <v>23</v>
      </c>
      <c r="H2311">
        <v>5.6</v>
      </c>
      <c r="I2311">
        <v>11</v>
      </c>
      <c r="J2311">
        <f>(Table1[[#This Row],[Min Dissolved Oxygen]]+Table1[[#This Row],[Max Dissolved Oxygen]])/2</f>
        <v>8.3000000000000007</v>
      </c>
      <c r="K2311">
        <v>6.9</v>
      </c>
      <c r="L2311">
        <v>8.5</v>
      </c>
      <c r="M2311">
        <f>(Table1[[#This Row],[Min pH]]+Table1[[#This Row],[Max pH]])/2</f>
        <v>7.7</v>
      </c>
      <c r="N2311">
        <v>106</v>
      </c>
      <c r="O2311">
        <v>40520</v>
      </c>
      <c r="P2311">
        <f>(Table1[[#This Row],[Min Conductivity]]+Table1[[#This Row],[Max Conductivity]])/2</f>
        <v>20313</v>
      </c>
      <c r="Q2311">
        <v>1.3</v>
      </c>
      <c r="R2311">
        <v>2.7</v>
      </c>
      <c r="S2311">
        <f>(Table1[[#This Row],[Min BOD]]+Table1[[#This Row],[Max BOD]])/2</f>
        <v>2</v>
      </c>
      <c r="T2311">
        <v>0.32</v>
      </c>
      <c r="U2311">
        <v>1.66</v>
      </c>
      <c r="V2311">
        <f>(Table1[[#This Row],[Min Nitrate N + Nitrite N]]+Table1[[#This Row],[Max Nitrate N + Nitrite N]])/2</f>
        <v>0.99</v>
      </c>
      <c r="W2311">
        <v>2</v>
      </c>
      <c r="X2311">
        <v>2300</v>
      </c>
      <c r="Y2311">
        <f>(Table1[[#This Row],[Min Fecal Coliform]]+Table1[[#This Row],[Max Fecal Coliform]])/2</f>
        <v>1151</v>
      </c>
      <c r="Z2311">
        <v>2</v>
      </c>
      <c r="AA2311">
        <v>4900</v>
      </c>
      <c r="AB2311">
        <f>(Table1[[#This Row],[Min Total Coliform]]+Table1[[#This Row],[Max Total Coliform]])/2</f>
        <v>2451</v>
      </c>
      <c r="AC2311">
        <f>MIN(10, (Table1[[#This Row],[Avg BOD]]/4)*10)</f>
        <v>5</v>
      </c>
      <c r="AD2311">
        <f>MIN(10, (Table1[[#This Row],[Avg Fecal Coliform]]/600)*10)</f>
        <v>10</v>
      </c>
      <c r="AE2311">
        <f>MIN(10, (Table1[[#This Row],[Avg Nitrate N + Nitrite N]]/10)*10)</f>
        <v>0.99</v>
      </c>
      <c r="AF2311">
        <f>IF(OR(Table1[[#This Row],[Avg pH]]&lt;6.5,Table1[[#This Row],[Avg pH]]&gt;8.5),10,0)</f>
        <v>0</v>
      </c>
      <c r="AG2311">
        <f>MAX(0, 10-(2*Table1[[#This Row],[Avg Dissolved Oxygen]]))</f>
        <v>0</v>
      </c>
      <c r="AH2311">
        <f>(Table1[[#This Row],[Fecal Score]]*0.3) + (Table1[[#This Row],[BOD Score]]*0.25) + (Table1[[#This Row],[Nitrate Score]]*0.2) + (Table1[[#This Row],[pH Score]]*0.15) + (Table1[[#This Row],[Dissolved Oxygen Score]]*0.1)</f>
        <v>4.4480000000000004</v>
      </c>
      <c r="AI2311">
        <v>2021</v>
      </c>
    </row>
    <row r="2312" spans="1:35">
      <c r="A2312">
        <v>2437</v>
      </c>
      <c r="B2312" t="s">
        <v>666</v>
      </c>
      <c r="C2312" t="s">
        <v>1</v>
      </c>
      <c r="D2312" t="s">
        <v>294</v>
      </c>
      <c r="E2312">
        <v>20</v>
      </c>
      <c r="F2312">
        <v>32</v>
      </c>
      <c r="G2312">
        <f>(Table1[[#This Row],[Min Temperature]]+Table1[[#This Row],[Max Temperature]])/2</f>
        <v>26</v>
      </c>
      <c r="H2312">
        <v>5.8</v>
      </c>
      <c r="I2312">
        <v>9.6</v>
      </c>
      <c r="J2312">
        <f>(Table1[[#This Row],[Min Dissolved Oxygen]]+Table1[[#This Row],[Max Dissolved Oxygen]])/2</f>
        <v>7.6999999999999993</v>
      </c>
      <c r="K2312">
        <v>6.9</v>
      </c>
      <c r="L2312">
        <v>8.4</v>
      </c>
      <c r="M2312">
        <f>(Table1[[#This Row],[Min pH]]+Table1[[#This Row],[Max pH]])/2</f>
        <v>7.65</v>
      </c>
      <c r="N2312">
        <v>2930</v>
      </c>
      <c r="O2312">
        <v>42780</v>
      </c>
      <c r="P2312">
        <f>(Table1[[#This Row],[Min Conductivity]]+Table1[[#This Row],[Max Conductivity]])/2</f>
        <v>22855</v>
      </c>
      <c r="Q2312">
        <v>1.2</v>
      </c>
      <c r="R2312">
        <v>1.9</v>
      </c>
      <c r="S2312">
        <f>(Table1[[#This Row],[Min BOD]]+Table1[[#This Row],[Max BOD]])/2</f>
        <v>1.5499999999999998</v>
      </c>
      <c r="T2312">
        <v>0.35</v>
      </c>
      <c r="U2312">
        <v>1.59</v>
      </c>
      <c r="V2312">
        <f>(Table1[[#This Row],[Min Nitrate N + Nitrite N]]+Table1[[#This Row],[Max Nitrate N + Nitrite N]])/2</f>
        <v>0.97</v>
      </c>
      <c r="W2312">
        <v>2</v>
      </c>
      <c r="X2312">
        <v>1700</v>
      </c>
      <c r="Y2312">
        <f>(Table1[[#This Row],[Min Fecal Coliform]]+Table1[[#This Row],[Max Fecal Coliform]])/2</f>
        <v>851</v>
      </c>
      <c r="Z2312">
        <v>20</v>
      </c>
      <c r="AA2312">
        <v>3500</v>
      </c>
      <c r="AB2312">
        <f>(Table1[[#This Row],[Min Total Coliform]]+Table1[[#This Row],[Max Total Coliform]])/2</f>
        <v>1760</v>
      </c>
      <c r="AC2312">
        <f>MIN(10, (Table1[[#This Row],[Avg BOD]]/4)*10)</f>
        <v>3.8749999999999996</v>
      </c>
      <c r="AD2312">
        <f>MIN(10, (Table1[[#This Row],[Avg Fecal Coliform]]/600)*10)</f>
        <v>10</v>
      </c>
      <c r="AE2312">
        <f>MIN(10, (Table1[[#This Row],[Avg Nitrate N + Nitrite N]]/10)*10)</f>
        <v>0.97</v>
      </c>
      <c r="AF2312">
        <f>IF(OR(Table1[[#This Row],[Avg pH]]&lt;6.5,Table1[[#This Row],[Avg pH]]&gt;8.5),10,0)</f>
        <v>0</v>
      </c>
      <c r="AG2312">
        <f>MAX(0, 10-(2*Table1[[#This Row],[Avg Dissolved Oxygen]]))</f>
        <v>0</v>
      </c>
      <c r="AH2312">
        <f>(Table1[[#This Row],[Fecal Score]]*0.3) + (Table1[[#This Row],[BOD Score]]*0.25) + (Table1[[#This Row],[Nitrate Score]]*0.2) + (Table1[[#This Row],[pH Score]]*0.15) + (Table1[[#This Row],[Dissolved Oxygen Score]]*0.1)</f>
        <v>4.16275</v>
      </c>
      <c r="AI2312">
        <v>2021</v>
      </c>
    </row>
    <row r="2313" spans="1:35">
      <c r="A2313">
        <v>3954</v>
      </c>
      <c r="B2313" t="s">
        <v>297</v>
      </c>
      <c r="C2313" t="s">
        <v>1</v>
      </c>
      <c r="D2313" t="s">
        <v>294</v>
      </c>
      <c r="E2313">
        <v>13</v>
      </c>
      <c r="F2313">
        <v>30</v>
      </c>
      <c r="G2313">
        <f>(Table1[[#This Row],[Min Temperature]]+Table1[[#This Row],[Max Temperature]])/2</f>
        <v>21.5</v>
      </c>
      <c r="H2313">
        <v>3</v>
      </c>
      <c r="I2313">
        <v>11.5</v>
      </c>
      <c r="J2313">
        <f>(Table1[[#This Row],[Min Dissolved Oxygen]]+Table1[[#This Row],[Max Dissolved Oxygen]])/2</f>
        <v>7.25</v>
      </c>
      <c r="K2313">
        <v>7.9</v>
      </c>
      <c r="L2313">
        <v>8.5</v>
      </c>
      <c r="M2313">
        <f>(Table1[[#This Row],[Min pH]]+Table1[[#This Row],[Max pH]])/2</f>
        <v>8.1999999999999993</v>
      </c>
      <c r="N2313">
        <v>147</v>
      </c>
      <c r="O2313">
        <v>945</v>
      </c>
      <c r="P2313">
        <f>(Table1[[#This Row],[Min Conductivity]]+Table1[[#This Row],[Max Conductivity]])/2</f>
        <v>546</v>
      </c>
      <c r="Q2313">
        <v>1.9</v>
      </c>
      <c r="R2313">
        <v>6</v>
      </c>
      <c r="S2313">
        <f>(Table1[[#This Row],[Min BOD]]+Table1[[#This Row],[Max BOD]])/2</f>
        <v>3.95</v>
      </c>
      <c r="T2313">
        <v>0.32</v>
      </c>
      <c r="U2313">
        <v>2.12</v>
      </c>
      <c r="V2313">
        <f>(Table1[[#This Row],[Min Nitrate N + Nitrite N]]+Table1[[#This Row],[Max Nitrate N + Nitrite N]])/2</f>
        <v>1.22</v>
      </c>
      <c r="W2313">
        <v>110</v>
      </c>
      <c r="X2313">
        <v>1700</v>
      </c>
      <c r="Y2313">
        <f>(Table1[[#This Row],[Min Fecal Coliform]]+Table1[[#This Row],[Max Fecal Coliform]])/2</f>
        <v>905</v>
      </c>
      <c r="Z2313">
        <v>460</v>
      </c>
      <c r="AA2313">
        <v>3500</v>
      </c>
      <c r="AB2313">
        <f>(Table1[[#This Row],[Min Total Coliform]]+Table1[[#This Row],[Max Total Coliform]])/2</f>
        <v>1980</v>
      </c>
      <c r="AC2313">
        <f>MIN(10, (Table1[[#This Row],[Avg BOD]]/4)*10)</f>
        <v>9.875</v>
      </c>
      <c r="AD2313">
        <f>MIN(10, (Table1[[#This Row],[Avg Fecal Coliform]]/600)*10)</f>
        <v>10</v>
      </c>
      <c r="AE2313">
        <f>MIN(10, (Table1[[#This Row],[Avg Nitrate N + Nitrite N]]/10)*10)</f>
        <v>1.22</v>
      </c>
      <c r="AF2313">
        <f>IF(OR(Table1[[#This Row],[Avg pH]]&lt;6.5,Table1[[#This Row],[Avg pH]]&gt;8.5),10,0)</f>
        <v>0</v>
      </c>
      <c r="AG2313">
        <f>MAX(0, 10-(2*Table1[[#This Row],[Avg Dissolved Oxygen]]))</f>
        <v>0</v>
      </c>
      <c r="AH2313">
        <f>(Table1[[#This Row],[Fecal Score]]*0.3) + (Table1[[#This Row],[BOD Score]]*0.25) + (Table1[[#This Row],[Nitrate Score]]*0.2) + (Table1[[#This Row],[pH Score]]*0.15) + (Table1[[#This Row],[Dissolved Oxygen Score]]*0.1)</f>
        <v>5.7127499999999998</v>
      </c>
      <c r="AI2313">
        <v>2021</v>
      </c>
    </row>
    <row r="2314" spans="1:35">
      <c r="A2314">
        <v>2431</v>
      </c>
      <c r="B2314" t="s">
        <v>669</v>
      </c>
      <c r="C2314" t="s">
        <v>8</v>
      </c>
      <c r="D2314" t="s">
        <v>294</v>
      </c>
      <c r="E2314">
        <v>22</v>
      </c>
      <c r="F2314">
        <v>33</v>
      </c>
      <c r="G2314">
        <f>(Table1[[#This Row],[Min Temperature]]+Table1[[#This Row],[Max Temperature]])/2</f>
        <v>27.5</v>
      </c>
      <c r="H2314">
        <v>4.0999999999999996</v>
      </c>
      <c r="I2314">
        <v>9.1</v>
      </c>
      <c r="J2314">
        <f>(Table1[[#This Row],[Min Dissolved Oxygen]]+Table1[[#This Row],[Max Dissolved Oxygen]])/2</f>
        <v>6.6</v>
      </c>
      <c r="K2314">
        <v>6.5</v>
      </c>
      <c r="L2314">
        <v>8</v>
      </c>
      <c r="M2314">
        <f>(Table1[[#This Row],[Min pH]]+Table1[[#This Row],[Max pH]])/2</f>
        <v>7.25</v>
      </c>
      <c r="N2314">
        <v>236</v>
      </c>
      <c r="O2314">
        <v>420</v>
      </c>
      <c r="P2314">
        <f>(Table1[[#This Row],[Min Conductivity]]+Table1[[#This Row],[Max Conductivity]])/2</f>
        <v>328</v>
      </c>
      <c r="Q2314">
        <v>1.1000000000000001</v>
      </c>
      <c r="R2314">
        <v>2.8</v>
      </c>
      <c r="S2314">
        <f>(Table1[[#This Row],[Min BOD]]+Table1[[#This Row],[Max BOD]])/2</f>
        <v>1.95</v>
      </c>
      <c r="T2314">
        <v>0.32</v>
      </c>
      <c r="U2314">
        <v>1.52</v>
      </c>
      <c r="V2314">
        <f>(Table1[[#This Row],[Min Nitrate N + Nitrite N]]+Table1[[#This Row],[Max Nitrate N + Nitrite N]])/2</f>
        <v>0.92</v>
      </c>
      <c r="W2314">
        <v>2</v>
      </c>
      <c r="X2314">
        <v>24000</v>
      </c>
      <c r="Y2314">
        <f>(Table1[[#This Row],[Min Fecal Coliform]]+Table1[[#This Row],[Max Fecal Coliform]])/2</f>
        <v>12001</v>
      </c>
      <c r="Z2314">
        <v>170</v>
      </c>
      <c r="AA2314">
        <v>54000</v>
      </c>
      <c r="AB2314">
        <f>(Table1[[#This Row],[Min Total Coliform]]+Table1[[#This Row],[Max Total Coliform]])/2</f>
        <v>27085</v>
      </c>
      <c r="AC2314">
        <f>MIN(10, (Table1[[#This Row],[Avg BOD]]/4)*10)</f>
        <v>4.875</v>
      </c>
      <c r="AD2314">
        <f>MIN(10, (Table1[[#This Row],[Avg Fecal Coliform]]/600)*10)</f>
        <v>10</v>
      </c>
      <c r="AE2314">
        <f>MIN(10, (Table1[[#This Row],[Avg Nitrate N + Nitrite N]]/10)*10)</f>
        <v>0.91999999999999993</v>
      </c>
      <c r="AF2314">
        <f>IF(OR(Table1[[#This Row],[Avg pH]]&lt;6.5,Table1[[#This Row],[Avg pH]]&gt;8.5),10,0)</f>
        <v>0</v>
      </c>
      <c r="AG2314">
        <f>MAX(0, 10-(2*Table1[[#This Row],[Avg Dissolved Oxygen]]))</f>
        <v>0</v>
      </c>
      <c r="AH2314">
        <f>(Table1[[#This Row],[Fecal Score]]*0.3) + (Table1[[#This Row],[BOD Score]]*0.25) + (Table1[[#This Row],[Nitrate Score]]*0.2) + (Table1[[#This Row],[pH Score]]*0.15) + (Table1[[#This Row],[Dissolved Oxygen Score]]*0.1)</f>
        <v>4.4027500000000002</v>
      </c>
      <c r="AI2314">
        <v>2021</v>
      </c>
    </row>
    <row r="2315" spans="1:35">
      <c r="A2315">
        <v>2434</v>
      </c>
      <c r="B2315" t="s">
        <v>302</v>
      </c>
      <c r="C2315" t="s">
        <v>8</v>
      </c>
      <c r="D2315" t="s">
        <v>294</v>
      </c>
      <c r="E2315">
        <v>25</v>
      </c>
      <c r="F2315">
        <v>34</v>
      </c>
      <c r="G2315">
        <f>(Table1[[#This Row],[Min Temperature]]+Table1[[#This Row],[Max Temperature]])/2</f>
        <v>29.5</v>
      </c>
      <c r="H2315">
        <v>2</v>
      </c>
      <c r="I2315">
        <v>11.9</v>
      </c>
      <c r="J2315">
        <f>(Table1[[#This Row],[Min Dissolved Oxygen]]+Table1[[#This Row],[Max Dissolved Oxygen]])/2</f>
        <v>6.95</v>
      </c>
      <c r="K2315">
        <v>7.6</v>
      </c>
      <c r="L2315">
        <v>9.4</v>
      </c>
      <c r="M2315">
        <f>(Table1[[#This Row],[Min pH]]+Table1[[#This Row],[Max pH]])/2</f>
        <v>8.5</v>
      </c>
      <c r="N2315">
        <v>283</v>
      </c>
      <c r="O2315">
        <v>561</v>
      </c>
      <c r="P2315">
        <f>(Table1[[#This Row],[Min Conductivity]]+Table1[[#This Row],[Max Conductivity]])/2</f>
        <v>422</v>
      </c>
      <c r="Q2315">
        <v>3.8</v>
      </c>
      <c r="R2315">
        <v>5.7</v>
      </c>
      <c r="S2315">
        <f>(Table1[[#This Row],[Min BOD]]+Table1[[#This Row],[Max BOD]])/2</f>
        <v>4.75</v>
      </c>
      <c r="T2315">
        <v>0.32</v>
      </c>
      <c r="U2315">
        <v>1.72</v>
      </c>
      <c r="V2315">
        <f>(Table1[[#This Row],[Min Nitrate N + Nitrite N]]+Table1[[#This Row],[Max Nitrate N + Nitrite N]])/2</f>
        <v>1.02</v>
      </c>
      <c r="W2315">
        <v>20</v>
      </c>
      <c r="X2315">
        <v>35000</v>
      </c>
      <c r="Y2315">
        <f>(Table1[[#This Row],[Min Fecal Coliform]]+Table1[[#This Row],[Max Fecal Coliform]])/2</f>
        <v>17510</v>
      </c>
      <c r="Z2315">
        <v>45</v>
      </c>
      <c r="AA2315">
        <v>54000</v>
      </c>
      <c r="AB2315">
        <f>(Table1[[#This Row],[Min Total Coliform]]+Table1[[#This Row],[Max Total Coliform]])/2</f>
        <v>27022.5</v>
      </c>
      <c r="AC2315">
        <f>MIN(10, (Table1[[#This Row],[Avg BOD]]/4)*10)</f>
        <v>10</v>
      </c>
      <c r="AD2315">
        <f>MIN(10, (Table1[[#This Row],[Avg Fecal Coliform]]/600)*10)</f>
        <v>10</v>
      </c>
      <c r="AE2315">
        <f>MIN(10, (Table1[[#This Row],[Avg Nitrate N + Nitrite N]]/10)*10)</f>
        <v>1.02</v>
      </c>
      <c r="AF2315">
        <f>IF(OR(Table1[[#This Row],[Avg pH]]&lt;6.5,Table1[[#This Row],[Avg pH]]&gt;8.5),10,0)</f>
        <v>0</v>
      </c>
      <c r="AG2315">
        <f>MAX(0, 10-(2*Table1[[#This Row],[Avg Dissolved Oxygen]]))</f>
        <v>0</v>
      </c>
      <c r="AH2315">
        <f>(Table1[[#This Row],[Fecal Score]]*0.3) + (Table1[[#This Row],[BOD Score]]*0.25) + (Table1[[#This Row],[Nitrate Score]]*0.2) + (Table1[[#This Row],[pH Score]]*0.15) + (Table1[[#This Row],[Dissolved Oxygen Score]]*0.1)</f>
        <v>5.7039999999999997</v>
      </c>
      <c r="AI2315">
        <v>2021</v>
      </c>
    </row>
    <row r="2316" spans="1:35">
      <c r="A2316">
        <v>3962</v>
      </c>
      <c r="B2316" t="s">
        <v>305</v>
      </c>
      <c r="C2316" t="s">
        <v>8</v>
      </c>
      <c r="D2316" t="s">
        <v>294</v>
      </c>
      <c r="E2316">
        <v>12</v>
      </c>
      <c r="F2316">
        <v>29</v>
      </c>
      <c r="G2316">
        <f>(Table1[[#This Row],[Min Temperature]]+Table1[[#This Row],[Max Temperature]])/2</f>
        <v>20.5</v>
      </c>
      <c r="H2316">
        <v>5.7</v>
      </c>
      <c r="I2316">
        <v>6.4</v>
      </c>
      <c r="J2316">
        <f>(Table1[[#This Row],[Min Dissolved Oxygen]]+Table1[[#This Row],[Max Dissolved Oxygen]])/2</f>
        <v>6.0500000000000007</v>
      </c>
      <c r="K2316">
        <v>7.1</v>
      </c>
      <c r="L2316">
        <v>7.6</v>
      </c>
      <c r="M2316">
        <f>(Table1[[#This Row],[Min pH]]+Table1[[#This Row],[Max pH]])/2</f>
        <v>7.35</v>
      </c>
      <c r="N2316">
        <v>216</v>
      </c>
      <c r="O2316">
        <v>402</v>
      </c>
      <c r="P2316">
        <f>(Table1[[#This Row],[Min Conductivity]]+Table1[[#This Row],[Max Conductivity]])/2</f>
        <v>309</v>
      </c>
      <c r="Q2316">
        <v>1.4</v>
      </c>
      <c r="R2316">
        <v>2.7</v>
      </c>
      <c r="S2316">
        <f>(Table1[[#This Row],[Min BOD]]+Table1[[#This Row],[Max BOD]])/2</f>
        <v>2.0499999999999998</v>
      </c>
      <c r="T2316">
        <v>0.32</v>
      </c>
      <c r="U2316">
        <v>1.84</v>
      </c>
      <c r="V2316">
        <f>(Table1[[#This Row],[Min Nitrate N + Nitrite N]]+Table1[[#This Row],[Max Nitrate N + Nitrite N]])/2</f>
        <v>1.08</v>
      </c>
      <c r="W2316">
        <v>140</v>
      </c>
      <c r="X2316">
        <v>160000</v>
      </c>
      <c r="Y2316">
        <f>(Table1[[#This Row],[Min Fecal Coliform]]+Table1[[#This Row],[Max Fecal Coliform]])/2</f>
        <v>80070</v>
      </c>
      <c r="Z2316">
        <v>490</v>
      </c>
      <c r="AA2316">
        <v>160000</v>
      </c>
      <c r="AB2316">
        <f>(Table1[[#This Row],[Min Total Coliform]]+Table1[[#This Row],[Max Total Coliform]])/2</f>
        <v>80245</v>
      </c>
      <c r="AC2316">
        <f>MIN(10, (Table1[[#This Row],[Avg BOD]]/4)*10)</f>
        <v>5.125</v>
      </c>
      <c r="AD2316">
        <f>MIN(10, (Table1[[#This Row],[Avg Fecal Coliform]]/600)*10)</f>
        <v>10</v>
      </c>
      <c r="AE2316">
        <f>MIN(10, (Table1[[#This Row],[Avg Nitrate N + Nitrite N]]/10)*10)</f>
        <v>1.08</v>
      </c>
      <c r="AF2316">
        <f>IF(OR(Table1[[#This Row],[Avg pH]]&lt;6.5,Table1[[#This Row],[Avg pH]]&gt;8.5),10,0)</f>
        <v>0</v>
      </c>
      <c r="AG2316">
        <f>MAX(0, 10-(2*Table1[[#This Row],[Avg Dissolved Oxygen]]))</f>
        <v>0</v>
      </c>
      <c r="AH2316">
        <f>(Table1[[#This Row],[Fecal Score]]*0.3) + (Table1[[#This Row],[BOD Score]]*0.25) + (Table1[[#This Row],[Nitrate Score]]*0.2) + (Table1[[#This Row],[pH Score]]*0.15) + (Table1[[#This Row],[Dissolved Oxygen Score]]*0.1)</f>
        <v>4.4972500000000002</v>
      </c>
      <c r="AI2316">
        <v>2021</v>
      </c>
    </row>
    <row r="2317" spans="1:35">
      <c r="A2317">
        <v>2433</v>
      </c>
      <c r="B2317" t="s">
        <v>465</v>
      </c>
      <c r="C2317" t="s">
        <v>8</v>
      </c>
      <c r="D2317" t="s">
        <v>294</v>
      </c>
      <c r="E2317">
        <v>25</v>
      </c>
      <c r="F2317">
        <v>34</v>
      </c>
      <c r="G2317">
        <f>(Table1[[#This Row],[Min Temperature]]+Table1[[#This Row],[Max Temperature]])/2</f>
        <v>29.5</v>
      </c>
      <c r="H2317">
        <v>3.2</v>
      </c>
      <c r="I2317">
        <v>12.5</v>
      </c>
      <c r="J2317">
        <f>(Table1[[#This Row],[Min Dissolved Oxygen]]+Table1[[#This Row],[Max Dissolved Oxygen]])/2</f>
        <v>7.85</v>
      </c>
      <c r="K2317">
        <v>7.4</v>
      </c>
      <c r="L2317">
        <v>9.4</v>
      </c>
      <c r="M2317">
        <f>(Table1[[#This Row],[Min pH]]+Table1[[#This Row],[Max pH]])/2</f>
        <v>8.4</v>
      </c>
      <c r="N2317">
        <v>380</v>
      </c>
      <c r="O2317">
        <v>688</v>
      </c>
      <c r="P2317">
        <f>(Table1[[#This Row],[Min Conductivity]]+Table1[[#This Row],[Max Conductivity]])/2</f>
        <v>534</v>
      </c>
      <c r="Q2317">
        <v>3.4</v>
      </c>
      <c r="R2317">
        <v>8.3000000000000007</v>
      </c>
      <c r="S2317">
        <f>(Table1[[#This Row],[Min BOD]]+Table1[[#This Row],[Max BOD]])/2</f>
        <v>5.8500000000000005</v>
      </c>
      <c r="T2317">
        <v>0.35</v>
      </c>
      <c r="U2317">
        <v>8.6199999999999992</v>
      </c>
      <c r="V2317">
        <f>(Table1[[#This Row],[Min Nitrate N + Nitrite N]]+Table1[[#This Row],[Max Nitrate N + Nitrite N]])/2</f>
        <v>4.4849999999999994</v>
      </c>
      <c r="W2317">
        <v>45</v>
      </c>
      <c r="X2317">
        <v>13000</v>
      </c>
      <c r="Y2317">
        <f>(Table1[[#This Row],[Min Fecal Coliform]]+Table1[[#This Row],[Max Fecal Coliform]])/2</f>
        <v>6522.5</v>
      </c>
      <c r="Z2317">
        <v>45</v>
      </c>
      <c r="AA2317">
        <v>24000</v>
      </c>
      <c r="AB2317">
        <f>(Table1[[#This Row],[Min Total Coliform]]+Table1[[#This Row],[Max Total Coliform]])/2</f>
        <v>12022.5</v>
      </c>
      <c r="AC2317">
        <f>MIN(10, (Table1[[#This Row],[Avg BOD]]/4)*10)</f>
        <v>10</v>
      </c>
      <c r="AD2317">
        <f>MIN(10, (Table1[[#This Row],[Avg Fecal Coliform]]/600)*10)</f>
        <v>10</v>
      </c>
      <c r="AE2317">
        <f>MIN(10, (Table1[[#This Row],[Avg Nitrate N + Nitrite N]]/10)*10)</f>
        <v>4.4849999999999994</v>
      </c>
      <c r="AF2317">
        <f>IF(OR(Table1[[#This Row],[Avg pH]]&lt;6.5,Table1[[#This Row],[Avg pH]]&gt;8.5),10,0)</f>
        <v>0</v>
      </c>
      <c r="AG2317">
        <f>MAX(0, 10-(2*Table1[[#This Row],[Avg Dissolved Oxygen]]))</f>
        <v>0</v>
      </c>
      <c r="AH2317">
        <f>(Table1[[#This Row],[Fecal Score]]*0.3) + (Table1[[#This Row],[BOD Score]]*0.25) + (Table1[[#This Row],[Nitrate Score]]*0.2) + (Table1[[#This Row],[pH Score]]*0.15) + (Table1[[#This Row],[Dissolved Oxygen Score]]*0.1)</f>
        <v>6.3970000000000002</v>
      </c>
      <c r="AI2317">
        <v>2021</v>
      </c>
    </row>
    <row r="2318" spans="1:35">
      <c r="A2318">
        <v>2432</v>
      </c>
      <c r="B2318" t="s">
        <v>464</v>
      </c>
      <c r="C2318" t="s">
        <v>8</v>
      </c>
      <c r="D2318" t="s">
        <v>294</v>
      </c>
      <c r="E2318">
        <v>25</v>
      </c>
      <c r="F2318">
        <v>34</v>
      </c>
      <c r="G2318">
        <f>(Table1[[#This Row],[Min Temperature]]+Table1[[#This Row],[Max Temperature]])/2</f>
        <v>29.5</v>
      </c>
      <c r="H2318">
        <v>4.2</v>
      </c>
      <c r="I2318">
        <v>15.7</v>
      </c>
      <c r="J2318">
        <f>(Table1[[#This Row],[Min Dissolved Oxygen]]+Table1[[#This Row],[Max Dissolved Oxygen]])/2</f>
        <v>9.9499999999999993</v>
      </c>
      <c r="K2318">
        <v>7.7</v>
      </c>
      <c r="L2318">
        <v>9.5</v>
      </c>
      <c r="M2318">
        <f>(Table1[[#This Row],[Min pH]]+Table1[[#This Row],[Max pH]])/2</f>
        <v>8.6</v>
      </c>
      <c r="N2318">
        <v>356</v>
      </c>
      <c r="O2318">
        <v>961</v>
      </c>
      <c r="P2318">
        <f>(Table1[[#This Row],[Min Conductivity]]+Table1[[#This Row],[Max Conductivity]])/2</f>
        <v>658.5</v>
      </c>
      <c r="Q2318">
        <v>3.6</v>
      </c>
      <c r="R2318">
        <v>8.1999999999999993</v>
      </c>
      <c r="S2318">
        <f>(Table1[[#This Row],[Min BOD]]+Table1[[#This Row],[Max BOD]])/2</f>
        <v>5.8999999999999995</v>
      </c>
      <c r="T2318">
        <v>0.32</v>
      </c>
      <c r="U2318">
        <v>2.92</v>
      </c>
      <c r="V2318">
        <f>(Table1[[#This Row],[Min Nitrate N + Nitrite N]]+Table1[[#This Row],[Max Nitrate N + Nitrite N]])/2</f>
        <v>1.6199999999999999</v>
      </c>
      <c r="W2318">
        <v>130</v>
      </c>
      <c r="X2318">
        <v>1300</v>
      </c>
      <c r="Y2318">
        <f>(Table1[[#This Row],[Min Fecal Coliform]]+Table1[[#This Row],[Max Fecal Coliform]])/2</f>
        <v>715</v>
      </c>
      <c r="Z2318">
        <v>490</v>
      </c>
      <c r="AA2318">
        <v>9200</v>
      </c>
      <c r="AB2318">
        <f>(Table1[[#This Row],[Min Total Coliform]]+Table1[[#This Row],[Max Total Coliform]])/2</f>
        <v>4845</v>
      </c>
      <c r="AC2318">
        <f>MIN(10, (Table1[[#This Row],[Avg BOD]]/4)*10)</f>
        <v>10</v>
      </c>
      <c r="AD2318">
        <f>MIN(10, (Table1[[#This Row],[Avg Fecal Coliform]]/600)*10)</f>
        <v>10</v>
      </c>
      <c r="AE2318">
        <f>MIN(10, (Table1[[#This Row],[Avg Nitrate N + Nitrite N]]/10)*10)</f>
        <v>1.6199999999999997</v>
      </c>
      <c r="AF2318">
        <f>IF(OR(Table1[[#This Row],[Avg pH]]&lt;6.5,Table1[[#This Row],[Avg pH]]&gt;8.5),10,0)</f>
        <v>10</v>
      </c>
      <c r="AG2318">
        <f>MAX(0, 10-(2*Table1[[#This Row],[Avg Dissolved Oxygen]]))</f>
        <v>0</v>
      </c>
      <c r="AH2318">
        <f>(Table1[[#This Row],[Fecal Score]]*0.3) + (Table1[[#This Row],[BOD Score]]*0.25) + (Table1[[#This Row],[Nitrate Score]]*0.2) + (Table1[[#This Row],[pH Score]]*0.15) + (Table1[[#This Row],[Dissolved Oxygen Score]]*0.1)</f>
        <v>7.3239999999999998</v>
      </c>
      <c r="AI2318">
        <v>2021</v>
      </c>
    </row>
    <row r="2319" spans="1:35">
      <c r="A2319">
        <v>2436</v>
      </c>
      <c r="B2319" t="s">
        <v>304</v>
      </c>
      <c r="C2319" t="s">
        <v>8</v>
      </c>
      <c r="D2319" t="s">
        <v>294</v>
      </c>
      <c r="E2319">
        <v>25</v>
      </c>
      <c r="F2319">
        <v>35</v>
      </c>
      <c r="G2319">
        <f>(Table1[[#This Row],[Min Temperature]]+Table1[[#This Row],[Max Temperature]])/2</f>
        <v>30</v>
      </c>
      <c r="H2319">
        <v>2.1</v>
      </c>
      <c r="I2319">
        <v>11.1</v>
      </c>
      <c r="J2319">
        <f>(Table1[[#This Row],[Min Dissolved Oxygen]]+Table1[[#This Row],[Max Dissolved Oxygen]])/2</f>
        <v>6.6</v>
      </c>
      <c r="K2319">
        <v>6.9</v>
      </c>
      <c r="L2319">
        <v>9.3000000000000007</v>
      </c>
      <c r="M2319">
        <f>(Table1[[#This Row],[Min pH]]+Table1[[#This Row],[Max pH]])/2</f>
        <v>8.1000000000000014</v>
      </c>
      <c r="N2319">
        <v>332</v>
      </c>
      <c r="O2319">
        <v>599</v>
      </c>
      <c r="P2319">
        <f>(Table1[[#This Row],[Min Conductivity]]+Table1[[#This Row],[Max Conductivity]])/2</f>
        <v>465.5</v>
      </c>
      <c r="Q2319">
        <v>3.3</v>
      </c>
      <c r="R2319">
        <v>12</v>
      </c>
      <c r="S2319">
        <f>(Table1[[#This Row],[Min BOD]]+Table1[[#This Row],[Max BOD]])/2</f>
        <v>7.65</v>
      </c>
      <c r="T2319">
        <v>0.32</v>
      </c>
      <c r="U2319">
        <v>3.46</v>
      </c>
      <c r="V2319">
        <f>(Table1[[#This Row],[Min Nitrate N + Nitrite N]]+Table1[[#This Row],[Max Nitrate N + Nitrite N]])/2</f>
        <v>1.89</v>
      </c>
      <c r="W2319">
        <v>45</v>
      </c>
      <c r="X2319">
        <v>2400</v>
      </c>
      <c r="Y2319">
        <f>(Table1[[#This Row],[Min Fecal Coliform]]+Table1[[#This Row],[Max Fecal Coliform]])/2</f>
        <v>1222.5</v>
      </c>
      <c r="Z2319">
        <v>130</v>
      </c>
      <c r="AA2319">
        <v>5400</v>
      </c>
      <c r="AB2319">
        <f>(Table1[[#This Row],[Min Total Coliform]]+Table1[[#This Row],[Max Total Coliform]])/2</f>
        <v>2765</v>
      </c>
      <c r="AC2319">
        <f>MIN(10, (Table1[[#This Row],[Avg BOD]]/4)*10)</f>
        <v>10</v>
      </c>
      <c r="AD2319">
        <f>MIN(10, (Table1[[#This Row],[Avg Fecal Coliform]]/600)*10)</f>
        <v>10</v>
      </c>
      <c r="AE2319">
        <f>MIN(10, (Table1[[#This Row],[Avg Nitrate N + Nitrite N]]/10)*10)</f>
        <v>1.8900000000000001</v>
      </c>
      <c r="AF2319">
        <f>IF(OR(Table1[[#This Row],[Avg pH]]&lt;6.5,Table1[[#This Row],[Avg pH]]&gt;8.5),10,0)</f>
        <v>0</v>
      </c>
      <c r="AG2319">
        <f>MAX(0, 10-(2*Table1[[#This Row],[Avg Dissolved Oxygen]]))</f>
        <v>0</v>
      </c>
      <c r="AH2319">
        <f>(Table1[[#This Row],[Fecal Score]]*0.3) + (Table1[[#This Row],[BOD Score]]*0.25) + (Table1[[#This Row],[Nitrate Score]]*0.2) + (Table1[[#This Row],[pH Score]]*0.15) + (Table1[[#This Row],[Dissolved Oxygen Score]]*0.1)</f>
        <v>5.8780000000000001</v>
      </c>
      <c r="AI2319">
        <v>2021</v>
      </c>
    </row>
    <row r="2320" spans="1:35">
      <c r="A2320">
        <v>3963</v>
      </c>
      <c r="B2320" t="s">
        <v>306</v>
      </c>
      <c r="C2320" t="s">
        <v>8</v>
      </c>
      <c r="D2320" t="s">
        <v>294</v>
      </c>
      <c r="E2320">
        <v>22</v>
      </c>
      <c r="F2320">
        <v>26</v>
      </c>
      <c r="G2320">
        <f>(Table1[[#This Row],[Min Temperature]]+Table1[[#This Row],[Max Temperature]])/2</f>
        <v>24</v>
      </c>
      <c r="H2320">
        <v>2.8</v>
      </c>
      <c r="I2320">
        <v>12.6</v>
      </c>
      <c r="J2320">
        <f>(Table1[[#This Row],[Min Dissolved Oxygen]]+Table1[[#This Row],[Max Dissolved Oxygen]])/2</f>
        <v>7.6999999999999993</v>
      </c>
      <c r="K2320">
        <v>7.3</v>
      </c>
      <c r="L2320">
        <v>8.4</v>
      </c>
      <c r="M2320">
        <f>(Table1[[#This Row],[Min pH]]+Table1[[#This Row],[Max pH]])/2</f>
        <v>7.85</v>
      </c>
      <c r="N2320">
        <v>392</v>
      </c>
      <c r="O2320">
        <v>1334</v>
      </c>
      <c r="P2320">
        <f>(Table1[[#This Row],[Min Conductivity]]+Table1[[#This Row],[Max Conductivity]])/2</f>
        <v>863</v>
      </c>
      <c r="Q2320">
        <v>3.4</v>
      </c>
      <c r="R2320">
        <v>9.5</v>
      </c>
      <c r="S2320">
        <f>(Table1[[#This Row],[Min BOD]]+Table1[[#This Row],[Max BOD]])/2</f>
        <v>6.45</v>
      </c>
      <c r="T2320">
        <v>0.32</v>
      </c>
      <c r="U2320">
        <v>11.52</v>
      </c>
      <c r="V2320">
        <f>(Table1[[#This Row],[Min Nitrate N + Nitrite N]]+Table1[[#This Row],[Max Nitrate N + Nitrite N]])/2</f>
        <v>5.92</v>
      </c>
      <c r="W2320">
        <v>130</v>
      </c>
      <c r="X2320">
        <v>1300</v>
      </c>
      <c r="Y2320">
        <f>(Table1[[#This Row],[Min Fecal Coliform]]+Table1[[#This Row],[Max Fecal Coliform]])/2</f>
        <v>715</v>
      </c>
      <c r="Z2320">
        <v>490</v>
      </c>
      <c r="AA2320">
        <v>2800</v>
      </c>
      <c r="AB2320">
        <f>(Table1[[#This Row],[Min Total Coliform]]+Table1[[#This Row],[Max Total Coliform]])/2</f>
        <v>1645</v>
      </c>
      <c r="AC2320">
        <f>MIN(10, (Table1[[#This Row],[Avg BOD]]/4)*10)</f>
        <v>10</v>
      </c>
      <c r="AD2320">
        <f>MIN(10, (Table1[[#This Row],[Avg Fecal Coliform]]/600)*10)</f>
        <v>10</v>
      </c>
      <c r="AE2320">
        <f>MIN(10, (Table1[[#This Row],[Avg Nitrate N + Nitrite N]]/10)*10)</f>
        <v>5.92</v>
      </c>
      <c r="AF2320">
        <f>IF(OR(Table1[[#This Row],[Avg pH]]&lt;6.5,Table1[[#This Row],[Avg pH]]&gt;8.5),10,0)</f>
        <v>0</v>
      </c>
      <c r="AG2320">
        <f>MAX(0, 10-(2*Table1[[#This Row],[Avg Dissolved Oxygen]]))</f>
        <v>0</v>
      </c>
      <c r="AH2320">
        <f>(Table1[[#This Row],[Fecal Score]]*0.3) + (Table1[[#This Row],[BOD Score]]*0.25) + (Table1[[#This Row],[Nitrate Score]]*0.2) + (Table1[[#This Row],[pH Score]]*0.15) + (Table1[[#This Row],[Dissolved Oxygen Score]]*0.1)</f>
        <v>6.6840000000000002</v>
      </c>
      <c r="AI2320">
        <v>2021</v>
      </c>
    </row>
    <row r="2321" spans="1:35">
      <c r="A2321">
        <v>2435</v>
      </c>
      <c r="B2321" t="s">
        <v>303</v>
      </c>
      <c r="C2321" t="s">
        <v>8</v>
      </c>
      <c r="D2321" t="s">
        <v>294</v>
      </c>
      <c r="E2321">
        <v>23</v>
      </c>
      <c r="F2321">
        <v>35</v>
      </c>
      <c r="G2321">
        <f>(Table1[[#This Row],[Min Temperature]]+Table1[[#This Row],[Max Temperature]])/2</f>
        <v>29</v>
      </c>
      <c r="H2321">
        <v>3.3</v>
      </c>
      <c r="I2321">
        <v>15.6</v>
      </c>
      <c r="J2321">
        <f>(Table1[[#This Row],[Min Dissolved Oxygen]]+Table1[[#This Row],[Max Dissolved Oxygen]])/2</f>
        <v>9.4499999999999993</v>
      </c>
      <c r="K2321">
        <v>7.5</v>
      </c>
      <c r="L2321">
        <v>9.3000000000000007</v>
      </c>
      <c r="M2321">
        <f>(Table1[[#This Row],[Min pH]]+Table1[[#This Row],[Max pH]])/2</f>
        <v>8.4</v>
      </c>
      <c r="N2321">
        <v>298</v>
      </c>
      <c r="O2321">
        <v>745</v>
      </c>
      <c r="P2321">
        <f>(Table1[[#This Row],[Min Conductivity]]+Table1[[#This Row],[Max Conductivity]])/2</f>
        <v>521.5</v>
      </c>
      <c r="Q2321">
        <v>3.6</v>
      </c>
      <c r="R2321">
        <v>8</v>
      </c>
      <c r="S2321">
        <f>(Table1[[#This Row],[Min BOD]]+Table1[[#This Row],[Max BOD]])/2</f>
        <v>5.8</v>
      </c>
      <c r="T2321">
        <v>0.32</v>
      </c>
      <c r="U2321">
        <v>13.34</v>
      </c>
      <c r="V2321">
        <f>(Table1[[#This Row],[Min Nitrate N + Nitrite N]]+Table1[[#This Row],[Max Nitrate N + Nitrite N]])/2</f>
        <v>6.83</v>
      </c>
      <c r="W2321">
        <v>45</v>
      </c>
      <c r="X2321">
        <v>2400</v>
      </c>
      <c r="Y2321">
        <f>(Table1[[#This Row],[Min Fecal Coliform]]+Table1[[#This Row],[Max Fecal Coliform]])/2</f>
        <v>1222.5</v>
      </c>
      <c r="Z2321">
        <v>170</v>
      </c>
      <c r="AA2321">
        <v>4300</v>
      </c>
      <c r="AB2321">
        <f>(Table1[[#This Row],[Min Total Coliform]]+Table1[[#This Row],[Max Total Coliform]])/2</f>
        <v>2235</v>
      </c>
      <c r="AC2321">
        <f>MIN(10, (Table1[[#This Row],[Avg BOD]]/4)*10)</f>
        <v>10</v>
      </c>
      <c r="AD2321">
        <f>MIN(10, (Table1[[#This Row],[Avg Fecal Coliform]]/600)*10)</f>
        <v>10</v>
      </c>
      <c r="AE2321">
        <f>MIN(10, (Table1[[#This Row],[Avg Nitrate N + Nitrite N]]/10)*10)</f>
        <v>6.83</v>
      </c>
      <c r="AF2321">
        <f>IF(OR(Table1[[#This Row],[Avg pH]]&lt;6.5,Table1[[#This Row],[Avg pH]]&gt;8.5),10,0)</f>
        <v>0</v>
      </c>
      <c r="AG2321">
        <f>MAX(0, 10-(2*Table1[[#This Row],[Avg Dissolved Oxygen]]))</f>
        <v>0</v>
      </c>
      <c r="AH2321">
        <f>(Table1[[#This Row],[Fecal Score]]*0.3) + (Table1[[#This Row],[BOD Score]]*0.25) + (Table1[[#This Row],[Nitrate Score]]*0.2) + (Table1[[#This Row],[pH Score]]*0.15) + (Table1[[#This Row],[Dissolved Oxygen Score]]*0.1)</f>
        <v>6.8659999999999997</v>
      </c>
      <c r="AI2321">
        <v>2021</v>
      </c>
    </row>
    <row r="2322" spans="1:35">
      <c r="A2322">
        <v>1686</v>
      </c>
      <c r="B2322" t="s">
        <v>671</v>
      </c>
      <c r="C2322" t="s">
        <v>1</v>
      </c>
      <c r="D2322" t="s">
        <v>308</v>
      </c>
      <c r="E2322">
        <v>28</v>
      </c>
      <c r="F2322">
        <v>33</v>
      </c>
      <c r="G2322">
        <f>(Table1[[#This Row],[Min Temperature]]+Table1[[#This Row],[Max Temperature]])/2</f>
        <v>30.5</v>
      </c>
      <c r="H2322">
        <v>5.2</v>
      </c>
      <c r="I2322">
        <v>5.6</v>
      </c>
      <c r="J2322">
        <f>(Table1[[#This Row],[Min Dissolved Oxygen]]+Table1[[#This Row],[Max Dissolved Oxygen]])/2</f>
        <v>5.4</v>
      </c>
      <c r="K2322">
        <v>7.1</v>
      </c>
      <c r="L2322">
        <v>7.5</v>
      </c>
      <c r="M2322">
        <f>(Table1[[#This Row],[Min pH]]+Table1[[#This Row],[Max pH]])/2</f>
        <v>7.3</v>
      </c>
      <c r="N2322">
        <v>198</v>
      </c>
      <c r="O2322">
        <v>375</v>
      </c>
      <c r="P2322">
        <f>(Table1[[#This Row],[Min Conductivity]]+Table1[[#This Row],[Max Conductivity]])/2</f>
        <v>286.5</v>
      </c>
      <c r="Q2322">
        <v>1</v>
      </c>
      <c r="R2322">
        <v>2.5</v>
      </c>
      <c r="S2322">
        <f>(Table1[[#This Row],[Min BOD]]+Table1[[#This Row],[Max BOD]])/2</f>
        <v>1.75</v>
      </c>
      <c r="T2322">
        <v>0.32</v>
      </c>
      <c r="U2322">
        <v>1.22</v>
      </c>
      <c r="V2322">
        <f>(Table1[[#This Row],[Min Nitrate N + Nitrite N]]+Table1[[#This Row],[Max Nitrate N + Nitrite N]])/2</f>
        <v>0.77</v>
      </c>
      <c r="W2322">
        <v>2</v>
      </c>
      <c r="X2322">
        <v>23</v>
      </c>
      <c r="Y2322">
        <f>(Table1[[#This Row],[Min Fecal Coliform]]+Table1[[#This Row],[Max Fecal Coliform]])/2</f>
        <v>12.5</v>
      </c>
      <c r="Z2322">
        <v>350</v>
      </c>
      <c r="AA2322">
        <v>1600</v>
      </c>
      <c r="AB2322">
        <f>(Table1[[#This Row],[Min Total Coliform]]+Table1[[#This Row],[Max Total Coliform]])/2</f>
        <v>975</v>
      </c>
      <c r="AC2322">
        <f>MIN(10, (Table1[[#This Row],[Avg BOD]]/4)*10)</f>
        <v>4.375</v>
      </c>
      <c r="AD2322">
        <f>MIN(10, (Table1[[#This Row],[Avg Fecal Coliform]]/600)*10)</f>
        <v>0.20833333333333331</v>
      </c>
      <c r="AE2322">
        <f>MIN(10, (Table1[[#This Row],[Avg Nitrate N + Nitrite N]]/10)*10)</f>
        <v>0.77</v>
      </c>
      <c r="AF2322">
        <f>IF(OR(Table1[[#This Row],[Avg pH]]&lt;6.5,Table1[[#This Row],[Avg pH]]&gt;8.5),10,0)</f>
        <v>0</v>
      </c>
      <c r="AG2322">
        <f>MAX(0, 10-(2*Table1[[#This Row],[Avg Dissolved Oxygen]]))</f>
        <v>0</v>
      </c>
      <c r="AH2322">
        <f>(Table1[[#This Row],[Fecal Score]]*0.3) + (Table1[[#This Row],[BOD Score]]*0.25) + (Table1[[#This Row],[Nitrate Score]]*0.2) + (Table1[[#This Row],[pH Score]]*0.15) + (Table1[[#This Row],[Dissolved Oxygen Score]]*0.1)</f>
        <v>1.3102499999999999</v>
      </c>
      <c r="AI2322">
        <v>2021</v>
      </c>
    </row>
    <row r="2323" spans="1:35">
      <c r="A2323">
        <v>4634</v>
      </c>
      <c r="B2323" t="s">
        <v>672</v>
      </c>
      <c r="C2323" t="s">
        <v>1</v>
      </c>
      <c r="D2323" t="s">
        <v>308</v>
      </c>
      <c r="E2323">
        <v>29</v>
      </c>
      <c r="F2323">
        <v>33</v>
      </c>
      <c r="G2323">
        <f>(Table1[[#This Row],[Min Temperature]]+Table1[[#This Row],[Max Temperature]])/2</f>
        <v>31</v>
      </c>
      <c r="H2323">
        <v>6.7</v>
      </c>
      <c r="I2323">
        <v>14.1</v>
      </c>
      <c r="J2323">
        <f>(Table1[[#This Row],[Min Dissolved Oxygen]]+Table1[[#This Row],[Max Dissolved Oxygen]])/2</f>
        <v>10.4</v>
      </c>
      <c r="K2323">
        <v>7.6</v>
      </c>
      <c r="L2323">
        <v>9.1</v>
      </c>
      <c r="M2323">
        <f>(Table1[[#This Row],[Min pH]]+Table1[[#This Row],[Max pH]])/2</f>
        <v>8.35</v>
      </c>
      <c r="N2323">
        <v>570</v>
      </c>
      <c r="O2323">
        <v>1682</v>
      </c>
      <c r="P2323">
        <f>(Table1[[#This Row],[Min Conductivity]]+Table1[[#This Row],[Max Conductivity]])/2</f>
        <v>1126</v>
      </c>
      <c r="Q2323">
        <v>2.8</v>
      </c>
      <c r="R2323">
        <v>30</v>
      </c>
      <c r="S2323">
        <f>(Table1[[#This Row],[Min BOD]]+Table1[[#This Row],[Max BOD]])/2</f>
        <v>16.399999999999999</v>
      </c>
      <c r="T2323">
        <v>0.32</v>
      </c>
      <c r="U2323">
        <v>4.3</v>
      </c>
      <c r="V2323">
        <f>(Table1[[#This Row],[Min Nitrate N + Nitrite N]]+Table1[[#This Row],[Max Nitrate N + Nitrite N]])/2</f>
        <v>2.31</v>
      </c>
      <c r="W2323">
        <v>110</v>
      </c>
      <c r="X2323">
        <v>500</v>
      </c>
      <c r="Y2323">
        <f>(Table1[[#This Row],[Min Fecal Coliform]]+Table1[[#This Row],[Max Fecal Coliform]])/2</f>
        <v>305</v>
      </c>
      <c r="Z2323">
        <v>900</v>
      </c>
      <c r="AA2323">
        <v>1600</v>
      </c>
      <c r="AB2323">
        <f>(Table1[[#This Row],[Min Total Coliform]]+Table1[[#This Row],[Max Total Coliform]])/2</f>
        <v>1250</v>
      </c>
      <c r="AC2323">
        <f>MIN(10, (Table1[[#This Row],[Avg BOD]]/4)*10)</f>
        <v>10</v>
      </c>
      <c r="AD2323">
        <f>MIN(10, (Table1[[#This Row],[Avg Fecal Coliform]]/600)*10)</f>
        <v>5.083333333333333</v>
      </c>
      <c r="AE2323">
        <f>MIN(10, (Table1[[#This Row],[Avg Nitrate N + Nitrite N]]/10)*10)</f>
        <v>2.31</v>
      </c>
      <c r="AF2323">
        <f>IF(OR(Table1[[#This Row],[Avg pH]]&lt;6.5,Table1[[#This Row],[Avg pH]]&gt;8.5),10,0)</f>
        <v>0</v>
      </c>
      <c r="AG2323">
        <f>MAX(0, 10-(2*Table1[[#This Row],[Avg Dissolved Oxygen]]))</f>
        <v>0</v>
      </c>
      <c r="AH2323">
        <f>(Table1[[#This Row],[Fecal Score]]*0.3) + (Table1[[#This Row],[BOD Score]]*0.25) + (Table1[[#This Row],[Nitrate Score]]*0.2) + (Table1[[#This Row],[pH Score]]*0.15) + (Table1[[#This Row],[Dissolved Oxygen Score]]*0.1)</f>
        <v>4.4870000000000001</v>
      </c>
      <c r="AI2323">
        <v>2021</v>
      </c>
    </row>
    <row r="2324" spans="1:35">
      <c r="A2324">
        <v>1396</v>
      </c>
      <c r="B2324" t="s">
        <v>670</v>
      </c>
      <c r="C2324" t="s">
        <v>1</v>
      </c>
      <c r="D2324" t="s">
        <v>308</v>
      </c>
      <c r="E2324">
        <v>28</v>
      </c>
      <c r="F2324">
        <v>32</v>
      </c>
      <c r="G2324">
        <f>(Table1[[#This Row],[Min Temperature]]+Table1[[#This Row],[Max Temperature]])/2</f>
        <v>30</v>
      </c>
      <c r="H2324">
        <v>5.0999999999999996</v>
      </c>
      <c r="I2324">
        <v>9.3000000000000007</v>
      </c>
      <c r="J2324">
        <f>(Table1[[#This Row],[Min Dissolved Oxygen]]+Table1[[#This Row],[Max Dissolved Oxygen]])/2</f>
        <v>7.2</v>
      </c>
      <c r="K2324">
        <v>6.3</v>
      </c>
      <c r="L2324">
        <v>8</v>
      </c>
      <c r="M2324">
        <f>(Table1[[#This Row],[Min pH]]+Table1[[#This Row],[Max pH]])/2</f>
        <v>7.15</v>
      </c>
      <c r="N2324">
        <v>197</v>
      </c>
      <c r="O2324">
        <v>283</v>
      </c>
      <c r="P2324">
        <f>(Table1[[#This Row],[Min Conductivity]]+Table1[[#This Row],[Max Conductivity]])/2</f>
        <v>240</v>
      </c>
      <c r="Q2324">
        <v>1</v>
      </c>
      <c r="R2324">
        <v>2.2999999999999998</v>
      </c>
      <c r="S2324">
        <f>(Table1[[#This Row],[Min BOD]]+Table1[[#This Row],[Max BOD]])/2</f>
        <v>1.65</v>
      </c>
      <c r="T2324">
        <v>0.32</v>
      </c>
      <c r="U2324">
        <v>0.82</v>
      </c>
      <c r="V2324">
        <f>(Table1[[#This Row],[Min Nitrate N + Nitrite N]]+Table1[[#This Row],[Max Nitrate N + Nitrite N]])/2</f>
        <v>0.56999999999999995</v>
      </c>
      <c r="W2324">
        <v>2</v>
      </c>
      <c r="X2324">
        <v>110</v>
      </c>
      <c r="Y2324">
        <f>(Table1[[#This Row],[Min Fecal Coliform]]+Table1[[#This Row],[Max Fecal Coliform]])/2</f>
        <v>56</v>
      </c>
      <c r="Z2324">
        <v>2</v>
      </c>
      <c r="AA2324">
        <v>1600</v>
      </c>
      <c r="AB2324">
        <f>(Table1[[#This Row],[Min Total Coliform]]+Table1[[#This Row],[Max Total Coliform]])/2</f>
        <v>801</v>
      </c>
      <c r="AC2324">
        <f>MIN(10, (Table1[[#This Row],[Avg BOD]]/4)*10)</f>
        <v>4.125</v>
      </c>
      <c r="AD2324">
        <f>MIN(10, (Table1[[#This Row],[Avg Fecal Coliform]]/600)*10)</f>
        <v>0.93333333333333335</v>
      </c>
      <c r="AE2324">
        <f>MIN(10, (Table1[[#This Row],[Avg Nitrate N + Nitrite N]]/10)*10)</f>
        <v>0.56999999999999995</v>
      </c>
      <c r="AF2324">
        <f>IF(OR(Table1[[#This Row],[Avg pH]]&lt;6.5,Table1[[#This Row],[Avg pH]]&gt;8.5),10,0)</f>
        <v>0</v>
      </c>
      <c r="AG2324">
        <f>MAX(0, 10-(2*Table1[[#This Row],[Avg Dissolved Oxygen]]))</f>
        <v>0</v>
      </c>
      <c r="AH2324">
        <f>(Table1[[#This Row],[Fecal Score]]*0.3) + (Table1[[#This Row],[BOD Score]]*0.25) + (Table1[[#This Row],[Nitrate Score]]*0.2) + (Table1[[#This Row],[pH Score]]*0.15) + (Table1[[#This Row],[Dissolved Oxygen Score]]*0.1)</f>
        <v>1.4252500000000001</v>
      </c>
      <c r="AI2324">
        <v>2021</v>
      </c>
    </row>
    <row r="2325" spans="1:35">
      <c r="A2325">
        <v>1297</v>
      </c>
      <c r="B2325" t="s">
        <v>310</v>
      </c>
      <c r="C2325" t="s">
        <v>1</v>
      </c>
      <c r="D2325" t="s">
        <v>311</v>
      </c>
      <c r="E2325">
        <v>15</v>
      </c>
      <c r="F2325">
        <v>29</v>
      </c>
      <c r="G2325">
        <f>(Table1[[#This Row],[Min Temperature]]+Table1[[#This Row],[Max Temperature]])/2</f>
        <v>22</v>
      </c>
      <c r="H2325">
        <v>6.7</v>
      </c>
      <c r="I2325">
        <v>9</v>
      </c>
      <c r="J2325">
        <f>(Table1[[#This Row],[Min Dissolved Oxygen]]+Table1[[#This Row],[Max Dissolved Oxygen]])/2</f>
        <v>7.85</v>
      </c>
      <c r="K2325">
        <v>7.6</v>
      </c>
      <c r="L2325">
        <v>8.1</v>
      </c>
      <c r="M2325">
        <f>(Table1[[#This Row],[Min pH]]+Table1[[#This Row],[Max pH]])/2</f>
        <v>7.85</v>
      </c>
      <c r="N2325">
        <v>207</v>
      </c>
      <c r="O2325">
        <v>295</v>
      </c>
      <c r="P2325">
        <f>(Table1[[#This Row],[Min Conductivity]]+Table1[[#This Row],[Max Conductivity]])/2</f>
        <v>251</v>
      </c>
      <c r="Q2325">
        <v>1</v>
      </c>
      <c r="R2325">
        <v>2.7</v>
      </c>
      <c r="S2325">
        <f>(Table1[[#This Row],[Min BOD]]+Table1[[#This Row],[Max BOD]])/2</f>
        <v>1.85</v>
      </c>
      <c r="T2325">
        <v>0.6</v>
      </c>
      <c r="U2325">
        <v>2.9</v>
      </c>
      <c r="V2325">
        <f>(Table1[[#This Row],[Min Nitrate N + Nitrite N]]+Table1[[#This Row],[Max Nitrate N + Nitrite N]])/2</f>
        <v>1.75</v>
      </c>
      <c r="W2325">
        <v>320</v>
      </c>
      <c r="X2325">
        <v>1300</v>
      </c>
      <c r="Y2325">
        <f>(Table1[[#This Row],[Min Fecal Coliform]]+Table1[[#This Row],[Max Fecal Coliform]])/2</f>
        <v>810</v>
      </c>
      <c r="Z2325">
        <v>910</v>
      </c>
      <c r="AA2325">
        <v>3300</v>
      </c>
      <c r="AB2325">
        <f>(Table1[[#This Row],[Min Total Coliform]]+Table1[[#This Row],[Max Total Coliform]])/2</f>
        <v>2105</v>
      </c>
      <c r="AC2325">
        <f>MIN(10, (Table1[[#This Row],[Avg BOD]]/4)*10)</f>
        <v>4.625</v>
      </c>
      <c r="AD2325">
        <f>MIN(10, (Table1[[#This Row],[Avg Fecal Coliform]]/600)*10)</f>
        <v>10</v>
      </c>
      <c r="AE2325">
        <f>MIN(10, (Table1[[#This Row],[Avg Nitrate N + Nitrite N]]/10)*10)</f>
        <v>1.75</v>
      </c>
      <c r="AF2325">
        <f>IF(OR(Table1[[#This Row],[Avg pH]]&lt;6.5,Table1[[#This Row],[Avg pH]]&gt;8.5),10,0)</f>
        <v>0</v>
      </c>
      <c r="AG2325">
        <f>MAX(0, 10-(2*Table1[[#This Row],[Avg Dissolved Oxygen]]))</f>
        <v>0</v>
      </c>
      <c r="AH2325">
        <f>(Table1[[#This Row],[Fecal Score]]*0.3) + (Table1[[#This Row],[BOD Score]]*0.25) + (Table1[[#This Row],[Nitrate Score]]*0.2) + (Table1[[#This Row],[pH Score]]*0.15) + (Table1[[#This Row],[Dissolved Oxygen Score]]*0.1)</f>
        <v>4.5062499999999996</v>
      </c>
      <c r="AI2325">
        <v>2021</v>
      </c>
    </row>
    <row r="2326" spans="1:35">
      <c r="A2326">
        <v>1382</v>
      </c>
      <c r="B2326" t="s">
        <v>466</v>
      </c>
      <c r="C2326" t="s">
        <v>1</v>
      </c>
      <c r="D2326" t="s">
        <v>311</v>
      </c>
      <c r="E2326">
        <v>15</v>
      </c>
      <c r="F2326">
        <v>29</v>
      </c>
      <c r="G2326">
        <f>(Table1[[#This Row],[Min Temperature]]+Table1[[#This Row],[Max Temperature]])/2</f>
        <v>22</v>
      </c>
      <c r="H2326">
        <v>5.9</v>
      </c>
      <c r="I2326">
        <v>9.4</v>
      </c>
      <c r="J2326">
        <f>(Table1[[#This Row],[Min Dissolved Oxygen]]+Table1[[#This Row],[Max Dissolved Oxygen]])/2</f>
        <v>7.65</v>
      </c>
      <c r="K2326">
        <v>7.5</v>
      </c>
      <c r="L2326">
        <v>8.1</v>
      </c>
      <c r="M2326">
        <f>(Table1[[#This Row],[Min pH]]+Table1[[#This Row],[Max pH]])/2</f>
        <v>7.8</v>
      </c>
      <c r="N2326">
        <v>188</v>
      </c>
      <c r="O2326">
        <v>340</v>
      </c>
      <c r="P2326">
        <f>(Table1[[#This Row],[Min Conductivity]]+Table1[[#This Row],[Max Conductivity]])/2</f>
        <v>264</v>
      </c>
      <c r="Q2326">
        <v>1</v>
      </c>
      <c r="R2326">
        <v>3.8</v>
      </c>
      <c r="S2326">
        <f>(Table1[[#This Row],[Min BOD]]+Table1[[#This Row],[Max BOD]])/2</f>
        <v>2.4</v>
      </c>
      <c r="T2326">
        <v>0.6</v>
      </c>
      <c r="U2326">
        <v>5.6</v>
      </c>
      <c r="V2326">
        <f>(Table1[[#This Row],[Min Nitrate N + Nitrite N]]+Table1[[#This Row],[Max Nitrate N + Nitrite N]])/2</f>
        <v>3.0999999999999996</v>
      </c>
      <c r="W2326">
        <v>110</v>
      </c>
      <c r="X2326">
        <v>1700</v>
      </c>
      <c r="Y2326">
        <f>(Table1[[#This Row],[Min Fecal Coliform]]+Table1[[#This Row],[Max Fecal Coliform]])/2</f>
        <v>905</v>
      </c>
      <c r="Z2326">
        <v>490</v>
      </c>
      <c r="AA2326">
        <v>4100</v>
      </c>
      <c r="AB2326">
        <f>(Table1[[#This Row],[Min Total Coliform]]+Table1[[#This Row],[Max Total Coliform]])/2</f>
        <v>2295</v>
      </c>
      <c r="AC2326">
        <f>MIN(10, (Table1[[#This Row],[Avg BOD]]/4)*10)</f>
        <v>6</v>
      </c>
      <c r="AD2326">
        <f>MIN(10, (Table1[[#This Row],[Avg Fecal Coliform]]/600)*10)</f>
        <v>10</v>
      </c>
      <c r="AE2326">
        <f>MIN(10, (Table1[[#This Row],[Avg Nitrate N + Nitrite N]]/10)*10)</f>
        <v>3.0999999999999996</v>
      </c>
      <c r="AF2326">
        <f>IF(OR(Table1[[#This Row],[Avg pH]]&lt;6.5,Table1[[#This Row],[Avg pH]]&gt;8.5),10,0)</f>
        <v>0</v>
      </c>
      <c r="AG2326">
        <f>MAX(0, 10-(2*Table1[[#This Row],[Avg Dissolved Oxygen]]))</f>
        <v>0</v>
      </c>
      <c r="AH2326">
        <f>(Table1[[#This Row],[Fecal Score]]*0.3) + (Table1[[#This Row],[BOD Score]]*0.25) + (Table1[[#This Row],[Nitrate Score]]*0.2) + (Table1[[#This Row],[pH Score]]*0.15) + (Table1[[#This Row],[Dissolved Oxygen Score]]*0.1)</f>
        <v>5.12</v>
      </c>
      <c r="AI2326">
        <v>2021</v>
      </c>
    </row>
    <row r="2327" spans="1:35">
      <c r="A2327">
        <v>2912</v>
      </c>
      <c r="B2327" t="s">
        <v>313</v>
      </c>
      <c r="C2327" t="s">
        <v>1</v>
      </c>
      <c r="D2327" t="s">
        <v>311</v>
      </c>
      <c r="E2327">
        <v>7</v>
      </c>
      <c r="F2327">
        <v>37</v>
      </c>
      <c r="G2327">
        <f>(Table1[[#This Row],[Min Temperature]]+Table1[[#This Row],[Max Temperature]])/2</f>
        <v>22</v>
      </c>
      <c r="H2327">
        <v>7</v>
      </c>
      <c r="I2327">
        <v>8.1999999999999993</v>
      </c>
      <c r="J2327">
        <f>(Table1[[#This Row],[Min Dissolved Oxygen]]+Table1[[#This Row],[Max Dissolved Oxygen]])/2</f>
        <v>7.6</v>
      </c>
      <c r="K2327">
        <v>7.5</v>
      </c>
      <c r="L2327">
        <v>8.3000000000000007</v>
      </c>
      <c r="M2327">
        <f>(Table1[[#This Row],[Min pH]]+Table1[[#This Row],[Max pH]])/2</f>
        <v>7.9</v>
      </c>
      <c r="N2327">
        <v>135</v>
      </c>
      <c r="O2327">
        <v>234</v>
      </c>
      <c r="P2327">
        <f>(Table1[[#This Row],[Min Conductivity]]+Table1[[#This Row],[Max Conductivity]])/2</f>
        <v>184.5</v>
      </c>
      <c r="Q2327">
        <v>1</v>
      </c>
      <c r="R2327">
        <v>1</v>
      </c>
      <c r="S2327">
        <f>(Table1[[#This Row],[Min BOD]]+Table1[[#This Row],[Max BOD]])/2</f>
        <v>1</v>
      </c>
      <c r="T2327">
        <v>0.3</v>
      </c>
      <c r="U2327">
        <v>0.7</v>
      </c>
      <c r="V2327">
        <f>(Table1[[#This Row],[Min Nitrate N + Nitrite N]]+Table1[[#This Row],[Max Nitrate N + Nitrite N]])/2</f>
        <v>0.5</v>
      </c>
      <c r="W2327">
        <v>20</v>
      </c>
      <c r="X2327">
        <v>40</v>
      </c>
      <c r="Y2327">
        <f>(Table1[[#This Row],[Min Fecal Coliform]]+Table1[[#This Row],[Max Fecal Coliform]])/2</f>
        <v>30</v>
      </c>
      <c r="Z2327">
        <v>79</v>
      </c>
      <c r="AA2327">
        <v>140</v>
      </c>
      <c r="AB2327">
        <f>(Table1[[#This Row],[Min Total Coliform]]+Table1[[#This Row],[Max Total Coliform]])/2</f>
        <v>109.5</v>
      </c>
      <c r="AC2327">
        <f>MIN(10, (Table1[[#This Row],[Avg BOD]]/4)*10)</f>
        <v>2.5</v>
      </c>
      <c r="AD2327">
        <f>MIN(10, (Table1[[#This Row],[Avg Fecal Coliform]]/600)*10)</f>
        <v>0.5</v>
      </c>
      <c r="AE2327">
        <f>MIN(10, (Table1[[#This Row],[Avg Nitrate N + Nitrite N]]/10)*10)</f>
        <v>0.5</v>
      </c>
      <c r="AF2327">
        <f>IF(OR(Table1[[#This Row],[Avg pH]]&lt;6.5,Table1[[#This Row],[Avg pH]]&gt;8.5),10,0)</f>
        <v>0</v>
      </c>
      <c r="AG2327">
        <f>MAX(0, 10-(2*Table1[[#This Row],[Avg Dissolved Oxygen]]))</f>
        <v>0</v>
      </c>
      <c r="AH2327">
        <f>(Table1[[#This Row],[Fecal Score]]*0.3) + (Table1[[#This Row],[BOD Score]]*0.25) + (Table1[[#This Row],[Nitrate Score]]*0.2) + (Table1[[#This Row],[pH Score]]*0.15) + (Table1[[#This Row],[Dissolved Oxygen Score]]*0.1)</f>
        <v>0.875</v>
      </c>
      <c r="AI2327">
        <v>2021</v>
      </c>
    </row>
    <row r="2328" spans="1:35">
      <c r="A2328">
        <v>1481</v>
      </c>
      <c r="B2328" t="s">
        <v>318</v>
      </c>
      <c r="C2328" t="s">
        <v>1</v>
      </c>
      <c r="D2328" t="s">
        <v>315</v>
      </c>
      <c r="E2328">
        <v>23</v>
      </c>
      <c r="F2328">
        <v>28</v>
      </c>
      <c r="G2328">
        <f>(Table1[[#This Row],[Min Temperature]]+Table1[[#This Row],[Max Temperature]])/2</f>
        <v>25.5</v>
      </c>
      <c r="H2328">
        <v>5.9</v>
      </c>
      <c r="I2328">
        <v>7.3</v>
      </c>
      <c r="J2328">
        <f>(Table1[[#This Row],[Min Dissolved Oxygen]]+Table1[[#This Row],[Max Dissolved Oxygen]])/2</f>
        <v>6.6</v>
      </c>
      <c r="K2328">
        <v>7.8</v>
      </c>
      <c r="L2328">
        <v>8.6999999999999993</v>
      </c>
      <c r="M2328">
        <f>(Table1[[#This Row],[Min pH]]+Table1[[#This Row],[Max pH]])/2</f>
        <v>8.25</v>
      </c>
      <c r="N2328">
        <v>590</v>
      </c>
      <c r="O2328">
        <v>867</v>
      </c>
      <c r="P2328">
        <f>(Table1[[#This Row],[Min Conductivity]]+Table1[[#This Row],[Max Conductivity]])/2</f>
        <v>728.5</v>
      </c>
      <c r="Q2328">
        <v>1.9</v>
      </c>
      <c r="R2328">
        <v>2.8</v>
      </c>
      <c r="S2328">
        <f>(Table1[[#This Row],[Min BOD]]+Table1[[#This Row],[Max BOD]])/2</f>
        <v>2.3499999999999996</v>
      </c>
      <c r="T2328">
        <v>1.84</v>
      </c>
      <c r="U2328">
        <v>6.42</v>
      </c>
      <c r="V2328">
        <f>(Table1[[#This Row],[Min Nitrate N + Nitrite N]]+Table1[[#This Row],[Max Nitrate N + Nitrite N]])/2</f>
        <v>4.13</v>
      </c>
      <c r="W2328">
        <v>39</v>
      </c>
      <c r="X2328">
        <v>93</v>
      </c>
      <c r="Y2328">
        <f>(Table1[[#This Row],[Min Fecal Coliform]]+Table1[[#This Row],[Max Fecal Coliform]])/2</f>
        <v>66</v>
      </c>
      <c r="Z2328">
        <v>75</v>
      </c>
      <c r="AA2328">
        <v>210</v>
      </c>
      <c r="AB2328">
        <f>(Table1[[#This Row],[Min Total Coliform]]+Table1[[#This Row],[Max Total Coliform]])/2</f>
        <v>142.5</v>
      </c>
      <c r="AC2328">
        <f>MIN(10, (Table1[[#This Row],[Avg BOD]]/4)*10)</f>
        <v>5.8749999999999991</v>
      </c>
      <c r="AD2328">
        <f>MIN(10, (Table1[[#This Row],[Avg Fecal Coliform]]/600)*10)</f>
        <v>1.1000000000000001</v>
      </c>
      <c r="AE2328">
        <f>MIN(10, (Table1[[#This Row],[Avg Nitrate N + Nitrite N]]/10)*10)</f>
        <v>4.13</v>
      </c>
      <c r="AF2328">
        <f>IF(OR(Table1[[#This Row],[Avg pH]]&lt;6.5,Table1[[#This Row],[Avg pH]]&gt;8.5),10,0)</f>
        <v>0</v>
      </c>
      <c r="AG2328">
        <f>MAX(0, 10-(2*Table1[[#This Row],[Avg Dissolved Oxygen]]))</f>
        <v>0</v>
      </c>
      <c r="AH2328">
        <f>(Table1[[#This Row],[Fecal Score]]*0.3) + (Table1[[#This Row],[BOD Score]]*0.25) + (Table1[[#This Row],[Nitrate Score]]*0.2) + (Table1[[#This Row],[pH Score]]*0.15) + (Table1[[#This Row],[Dissolved Oxygen Score]]*0.1)</f>
        <v>2.6247499999999997</v>
      </c>
      <c r="AI2328">
        <v>2021</v>
      </c>
    </row>
    <row r="2329" spans="1:35">
      <c r="A2329">
        <v>2940</v>
      </c>
      <c r="B2329" t="s">
        <v>471</v>
      </c>
      <c r="C2329" t="s">
        <v>1</v>
      </c>
      <c r="D2329" t="s">
        <v>315</v>
      </c>
      <c r="E2329">
        <v>24</v>
      </c>
      <c r="F2329">
        <v>29</v>
      </c>
      <c r="G2329">
        <f>(Table1[[#This Row],[Min Temperature]]+Table1[[#This Row],[Max Temperature]])/2</f>
        <v>26.5</v>
      </c>
      <c r="H2329">
        <v>4.4000000000000004</v>
      </c>
      <c r="I2329">
        <v>5.2</v>
      </c>
      <c r="J2329">
        <f>(Table1[[#This Row],[Min Dissolved Oxygen]]+Table1[[#This Row],[Max Dissolved Oxygen]])/2</f>
        <v>4.8000000000000007</v>
      </c>
      <c r="K2329">
        <v>7.9</v>
      </c>
      <c r="L2329">
        <v>8.9</v>
      </c>
      <c r="M2329">
        <f>(Table1[[#This Row],[Min pH]]+Table1[[#This Row],[Max pH]])/2</f>
        <v>8.4</v>
      </c>
      <c r="N2329">
        <v>730</v>
      </c>
      <c r="O2329">
        <v>11113</v>
      </c>
      <c r="P2329">
        <f>(Table1[[#This Row],[Min Conductivity]]+Table1[[#This Row],[Max Conductivity]])/2</f>
        <v>5921.5</v>
      </c>
      <c r="Q2329">
        <v>1.8</v>
      </c>
      <c r="R2329">
        <v>4.0999999999999996</v>
      </c>
      <c r="S2329">
        <f>(Table1[[#This Row],[Min BOD]]+Table1[[#This Row],[Max BOD]])/2</f>
        <v>2.9499999999999997</v>
      </c>
      <c r="T2329">
        <v>3.09</v>
      </c>
      <c r="U2329">
        <v>8.2200000000000006</v>
      </c>
      <c r="V2329">
        <f>(Table1[[#This Row],[Min Nitrate N + Nitrite N]]+Table1[[#This Row],[Max Nitrate N + Nitrite N]])/2</f>
        <v>5.6550000000000002</v>
      </c>
      <c r="W2329">
        <v>150</v>
      </c>
      <c r="X2329">
        <v>460</v>
      </c>
      <c r="Y2329">
        <f>(Table1[[#This Row],[Min Fecal Coliform]]+Table1[[#This Row],[Max Fecal Coliform]])/2</f>
        <v>305</v>
      </c>
      <c r="Z2329">
        <v>460</v>
      </c>
      <c r="AA2329">
        <v>1100</v>
      </c>
      <c r="AB2329">
        <f>(Table1[[#This Row],[Min Total Coliform]]+Table1[[#This Row],[Max Total Coliform]])/2</f>
        <v>780</v>
      </c>
      <c r="AC2329">
        <f>MIN(10, (Table1[[#This Row],[Avg BOD]]/4)*10)</f>
        <v>7.3749999999999991</v>
      </c>
      <c r="AD2329">
        <f>MIN(10, (Table1[[#This Row],[Avg Fecal Coliform]]/600)*10)</f>
        <v>5.083333333333333</v>
      </c>
      <c r="AE2329">
        <f>MIN(10, (Table1[[#This Row],[Avg Nitrate N + Nitrite N]]/10)*10)</f>
        <v>5.6550000000000002</v>
      </c>
      <c r="AF2329">
        <f>IF(OR(Table1[[#This Row],[Avg pH]]&lt;6.5,Table1[[#This Row],[Avg pH]]&gt;8.5),10,0)</f>
        <v>0</v>
      </c>
      <c r="AG2329">
        <f>MAX(0, 10-(2*Table1[[#This Row],[Avg Dissolved Oxygen]]))</f>
        <v>0.39999999999999858</v>
      </c>
      <c r="AH2329">
        <f>(Table1[[#This Row],[Fecal Score]]*0.3) + (Table1[[#This Row],[BOD Score]]*0.25) + (Table1[[#This Row],[Nitrate Score]]*0.2) + (Table1[[#This Row],[pH Score]]*0.15) + (Table1[[#This Row],[Dissolved Oxygen Score]]*0.1)</f>
        <v>4.5397499999999997</v>
      </c>
      <c r="AI2329">
        <v>2021</v>
      </c>
    </row>
    <row r="2330" spans="1:35">
      <c r="A2330">
        <v>4178</v>
      </c>
      <c r="B2330" t="s">
        <v>813</v>
      </c>
      <c r="C2330" t="s">
        <v>1</v>
      </c>
      <c r="D2330" t="s">
        <v>315</v>
      </c>
      <c r="E2330">
        <v>20</v>
      </c>
      <c r="F2330">
        <v>28</v>
      </c>
      <c r="G2330">
        <f>(Table1[[#This Row],[Min Temperature]]+Table1[[#This Row],[Max Temperature]])/2</f>
        <v>24</v>
      </c>
      <c r="H2330">
        <v>4.9000000000000004</v>
      </c>
      <c r="I2330">
        <v>5.8</v>
      </c>
      <c r="J2330">
        <f>(Table1[[#This Row],[Min Dissolved Oxygen]]+Table1[[#This Row],[Max Dissolved Oxygen]])/2</f>
        <v>5.35</v>
      </c>
      <c r="K2330">
        <v>7.6</v>
      </c>
      <c r="L2330">
        <v>8.5</v>
      </c>
      <c r="M2330">
        <f>(Table1[[#This Row],[Min pH]]+Table1[[#This Row],[Max pH]])/2</f>
        <v>8.0500000000000007</v>
      </c>
      <c r="N2330">
        <v>480</v>
      </c>
      <c r="O2330">
        <v>1283</v>
      </c>
      <c r="P2330">
        <f>(Table1[[#This Row],[Min Conductivity]]+Table1[[#This Row],[Max Conductivity]])/2</f>
        <v>881.5</v>
      </c>
      <c r="Q2330">
        <v>1.1000000000000001</v>
      </c>
      <c r="R2330">
        <v>3.3</v>
      </c>
      <c r="S2330">
        <f>(Table1[[#This Row],[Min BOD]]+Table1[[#This Row],[Max BOD]])/2</f>
        <v>2.2000000000000002</v>
      </c>
      <c r="T2330">
        <v>1.84</v>
      </c>
      <c r="U2330">
        <v>6.22</v>
      </c>
      <c r="V2330">
        <f>(Table1[[#This Row],[Min Nitrate N + Nitrite N]]+Table1[[#This Row],[Max Nitrate N + Nitrite N]])/2</f>
        <v>4.03</v>
      </c>
      <c r="W2330">
        <v>240</v>
      </c>
      <c r="X2330">
        <v>460</v>
      </c>
      <c r="Y2330">
        <f>(Table1[[#This Row],[Min Fecal Coliform]]+Table1[[#This Row],[Max Fecal Coliform]])/2</f>
        <v>350</v>
      </c>
      <c r="Z2330">
        <v>460</v>
      </c>
      <c r="AA2330">
        <v>1100</v>
      </c>
      <c r="AB2330">
        <f>(Table1[[#This Row],[Min Total Coliform]]+Table1[[#This Row],[Max Total Coliform]])/2</f>
        <v>780</v>
      </c>
      <c r="AC2330">
        <f>MIN(10, (Table1[[#This Row],[Avg BOD]]/4)*10)</f>
        <v>5.5</v>
      </c>
      <c r="AD2330">
        <f>MIN(10, (Table1[[#This Row],[Avg Fecal Coliform]]/600)*10)</f>
        <v>5.8333333333333339</v>
      </c>
      <c r="AE2330">
        <f>MIN(10, (Table1[[#This Row],[Avg Nitrate N + Nitrite N]]/10)*10)</f>
        <v>4.03</v>
      </c>
      <c r="AF2330">
        <f>IF(OR(Table1[[#This Row],[Avg pH]]&lt;6.5,Table1[[#This Row],[Avg pH]]&gt;8.5),10,0)</f>
        <v>0</v>
      </c>
      <c r="AG2330">
        <f>MAX(0, 10-(2*Table1[[#This Row],[Avg Dissolved Oxygen]]))</f>
        <v>0</v>
      </c>
      <c r="AH2330">
        <f>(Table1[[#This Row],[Fecal Score]]*0.3) + (Table1[[#This Row],[BOD Score]]*0.25) + (Table1[[#This Row],[Nitrate Score]]*0.2) + (Table1[[#This Row],[pH Score]]*0.15) + (Table1[[#This Row],[Dissolved Oxygen Score]]*0.1)</f>
        <v>3.931</v>
      </c>
      <c r="AI2330">
        <v>2021</v>
      </c>
    </row>
    <row r="2331" spans="1:35">
      <c r="A2331">
        <v>2936</v>
      </c>
      <c r="B2331" t="s">
        <v>322</v>
      </c>
      <c r="C2331" t="s">
        <v>1</v>
      </c>
      <c r="D2331" t="s">
        <v>315</v>
      </c>
      <c r="E2331">
        <v>29</v>
      </c>
      <c r="F2331">
        <v>29</v>
      </c>
      <c r="G2331">
        <f>(Table1[[#This Row],[Min Temperature]]+Table1[[#This Row],[Max Temperature]])/2</f>
        <v>29</v>
      </c>
      <c r="H2331">
        <v>4</v>
      </c>
      <c r="I2331">
        <v>4.4000000000000004</v>
      </c>
      <c r="J2331">
        <f>(Table1[[#This Row],[Min Dissolved Oxygen]]+Table1[[#This Row],[Max Dissolved Oxygen]])/2</f>
        <v>4.2</v>
      </c>
      <c r="K2331">
        <v>7.2</v>
      </c>
      <c r="L2331">
        <v>7.2</v>
      </c>
      <c r="M2331">
        <f>(Table1[[#This Row],[Min pH]]+Table1[[#This Row],[Max pH]])/2</f>
        <v>7.2</v>
      </c>
      <c r="N2331">
        <v>110</v>
      </c>
      <c r="O2331">
        <v>279</v>
      </c>
      <c r="P2331">
        <f>(Table1[[#This Row],[Min Conductivity]]+Table1[[#This Row],[Max Conductivity]])/2</f>
        <v>194.5</v>
      </c>
      <c r="Q2331">
        <v>1</v>
      </c>
      <c r="R2331">
        <v>1.4</v>
      </c>
      <c r="S2331">
        <f>(Table1[[#This Row],[Min BOD]]+Table1[[#This Row],[Max BOD]])/2</f>
        <v>1.2</v>
      </c>
      <c r="T2331">
        <v>0.74</v>
      </c>
      <c r="U2331">
        <v>1.26</v>
      </c>
      <c r="V2331">
        <f>(Table1[[#This Row],[Min Nitrate N + Nitrite N]]+Table1[[#This Row],[Max Nitrate N + Nitrite N]])/2</f>
        <v>1</v>
      </c>
      <c r="W2331">
        <v>23</v>
      </c>
      <c r="X2331">
        <v>93</v>
      </c>
      <c r="Y2331">
        <f>(Table1[[#This Row],[Min Fecal Coliform]]+Table1[[#This Row],[Max Fecal Coliform]])/2</f>
        <v>58</v>
      </c>
      <c r="Z2331">
        <v>64</v>
      </c>
      <c r="AA2331">
        <v>150</v>
      </c>
      <c r="AB2331">
        <f>(Table1[[#This Row],[Min Total Coliform]]+Table1[[#This Row],[Max Total Coliform]])/2</f>
        <v>107</v>
      </c>
      <c r="AC2331">
        <f>MIN(10, (Table1[[#This Row],[Avg BOD]]/4)*10)</f>
        <v>3</v>
      </c>
      <c r="AD2331">
        <f>MIN(10, (Table1[[#This Row],[Avg Fecal Coliform]]/600)*10)</f>
        <v>0.96666666666666667</v>
      </c>
      <c r="AE2331">
        <f>MIN(10, (Table1[[#This Row],[Avg Nitrate N + Nitrite N]]/10)*10)</f>
        <v>1</v>
      </c>
      <c r="AF2331">
        <f>IF(OR(Table1[[#This Row],[Avg pH]]&lt;6.5,Table1[[#This Row],[Avg pH]]&gt;8.5),10,0)</f>
        <v>0</v>
      </c>
      <c r="AG2331">
        <f>MAX(0, 10-(2*Table1[[#This Row],[Avg Dissolved Oxygen]]))</f>
        <v>1.5999999999999996</v>
      </c>
      <c r="AH2331">
        <f>(Table1[[#This Row],[Fecal Score]]*0.3) + (Table1[[#This Row],[BOD Score]]*0.25) + (Table1[[#This Row],[Nitrate Score]]*0.2) + (Table1[[#This Row],[pH Score]]*0.15) + (Table1[[#This Row],[Dissolved Oxygen Score]]*0.1)</f>
        <v>1.4</v>
      </c>
      <c r="AI2331">
        <v>2021</v>
      </c>
    </row>
    <row r="2332" spans="1:35">
      <c r="A2332">
        <v>2941</v>
      </c>
      <c r="B2332" t="s">
        <v>677</v>
      </c>
      <c r="C2332" t="s">
        <v>1</v>
      </c>
      <c r="D2332" t="s">
        <v>315</v>
      </c>
      <c r="E2332">
        <v>23</v>
      </c>
      <c r="F2332">
        <v>28</v>
      </c>
      <c r="G2332">
        <f>(Table1[[#This Row],[Min Temperature]]+Table1[[#This Row],[Max Temperature]])/2</f>
        <v>25.5</v>
      </c>
      <c r="H2332">
        <v>7.1</v>
      </c>
      <c r="I2332">
        <v>7.8</v>
      </c>
      <c r="J2332">
        <f>(Table1[[#This Row],[Min Dissolved Oxygen]]+Table1[[#This Row],[Max Dissolved Oxygen]])/2</f>
        <v>7.4499999999999993</v>
      </c>
      <c r="K2332">
        <v>8.3000000000000007</v>
      </c>
      <c r="L2332">
        <v>9</v>
      </c>
      <c r="M2332">
        <f>(Table1[[#This Row],[Min pH]]+Table1[[#This Row],[Max pH]])/2</f>
        <v>8.65</v>
      </c>
      <c r="N2332">
        <v>530</v>
      </c>
      <c r="O2332">
        <v>777</v>
      </c>
      <c r="P2332">
        <f>(Table1[[#This Row],[Min Conductivity]]+Table1[[#This Row],[Max Conductivity]])/2</f>
        <v>653.5</v>
      </c>
      <c r="Q2332">
        <v>1.2</v>
      </c>
      <c r="R2332">
        <v>2.1</v>
      </c>
      <c r="S2332">
        <f>(Table1[[#This Row],[Min BOD]]+Table1[[#This Row],[Max BOD]])/2</f>
        <v>1.65</v>
      </c>
      <c r="T2332">
        <v>1.66</v>
      </c>
      <c r="U2332">
        <v>3.54</v>
      </c>
      <c r="V2332">
        <f>(Table1[[#This Row],[Min Nitrate N + Nitrite N]]+Table1[[#This Row],[Max Nitrate N + Nitrite N]])/2</f>
        <v>2.6</v>
      </c>
      <c r="W2332">
        <v>23</v>
      </c>
      <c r="X2332">
        <v>75</v>
      </c>
      <c r="Y2332">
        <f>(Table1[[#This Row],[Min Fecal Coliform]]+Table1[[#This Row],[Max Fecal Coliform]])/2</f>
        <v>49</v>
      </c>
      <c r="Z2332">
        <v>75</v>
      </c>
      <c r="AA2332">
        <v>150</v>
      </c>
      <c r="AB2332">
        <f>(Table1[[#This Row],[Min Total Coliform]]+Table1[[#This Row],[Max Total Coliform]])/2</f>
        <v>112.5</v>
      </c>
      <c r="AC2332">
        <f>MIN(10, (Table1[[#This Row],[Avg BOD]]/4)*10)</f>
        <v>4.125</v>
      </c>
      <c r="AD2332">
        <f>MIN(10, (Table1[[#This Row],[Avg Fecal Coliform]]/600)*10)</f>
        <v>0.81666666666666665</v>
      </c>
      <c r="AE2332">
        <f>MIN(10, (Table1[[#This Row],[Avg Nitrate N + Nitrite N]]/10)*10)</f>
        <v>2.6</v>
      </c>
      <c r="AF2332">
        <f>IF(OR(Table1[[#This Row],[Avg pH]]&lt;6.5,Table1[[#This Row],[Avg pH]]&gt;8.5),10,0)</f>
        <v>10</v>
      </c>
      <c r="AG2332">
        <f>MAX(0, 10-(2*Table1[[#This Row],[Avg Dissolved Oxygen]]))</f>
        <v>0</v>
      </c>
      <c r="AH2332">
        <f>(Table1[[#This Row],[Fecal Score]]*0.3) + (Table1[[#This Row],[BOD Score]]*0.25) + (Table1[[#This Row],[Nitrate Score]]*0.2) + (Table1[[#This Row],[pH Score]]*0.15) + (Table1[[#This Row],[Dissolved Oxygen Score]]*0.1)</f>
        <v>3.2962500000000001</v>
      </c>
      <c r="AI2332">
        <v>2021</v>
      </c>
    </row>
    <row r="2333" spans="1:35">
      <c r="A2333">
        <v>2942</v>
      </c>
      <c r="B2333" t="s">
        <v>678</v>
      </c>
      <c r="C2333" t="s">
        <v>1</v>
      </c>
      <c r="D2333" t="s">
        <v>315</v>
      </c>
      <c r="E2333">
        <v>24</v>
      </c>
      <c r="F2333">
        <v>28</v>
      </c>
      <c r="G2333">
        <f>(Table1[[#This Row],[Min Temperature]]+Table1[[#This Row],[Max Temperature]])/2</f>
        <v>26</v>
      </c>
      <c r="H2333">
        <v>7.2</v>
      </c>
      <c r="I2333">
        <v>7.8</v>
      </c>
      <c r="J2333">
        <f>(Table1[[#This Row],[Min Dissolved Oxygen]]+Table1[[#This Row],[Max Dissolved Oxygen]])/2</f>
        <v>7.5</v>
      </c>
      <c r="K2333">
        <v>8.4</v>
      </c>
      <c r="L2333">
        <v>8.9</v>
      </c>
      <c r="M2333">
        <f>(Table1[[#This Row],[Min pH]]+Table1[[#This Row],[Max pH]])/2</f>
        <v>8.65</v>
      </c>
      <c r="N2333">
        <v>520</v>
      </c>
      <c r="O2333">
        <v>665</v>
      </c>
      <c r="P2333">
        <f>(Table1[[#This Row],[Min Conductivity]]+Table1[[#This Row],[Max Conductivity]])/2</f>
        <v>592.5</v>
      </c>
      <c r="Q2333">
        <v>1.3</v>
      </c>
      <c r="R2333">
        <v>2.4</v>
      </c>
      <c r="S2333">
        <f>(Table1[[#This Row],[Min BOD]]+Table1[[#This Row],[Max BOD]])/2</f>
        <v>1.85</v>
      </c>
      <c r="T2333">
        <v>1.42</v>
      </c>
      <c r="U2333">
        <v>3.37</v>
      </c>
      <c r="V2333">
        <f>(Table1[[#This Row],[Min Nitrate N + Nitrite N]]+Table1[[#This Row],[Max Nitrate N + Nitrite N]])/2</f>
        <v>2.395</v>
      </c>
      <c r="W2333">
        <v>39</v>
      </c>
      <c r="X2333">
        <v>75</v>
      </c>
      <c r="Y2333">
        <f>(Table1[[#This Row],[Min Fecal Coliform]]+Table1[[#This Row],[Max Fecal Coliform]])/2</f>
        <v>57</v>
      </c>
      <c r="Z2333">
        <v>64</v>
      </c>
      <c r="AA2333">
        <v>150</v>
      </c>
      <c r="AB2333">
        <f>(Table1[[#This Row],[Min Total Coliform]]+Table1[[#This Row],[Max Total Coliform]])/2</f>
        <v>107</v>
      </c>
      <c r="AC2333">
        <f>MIN(10, (Table1[[#This Row],[Avg BOD]]/4)*10)</f>
        <v>4.625</v>
      </c>
      <c r="AD2333">
        <f>MIN(10, (Table1[[#This Row],[Avg Fecal Coliform]]/600)*10)</f>
        <v>0.95</v>
      </c>
      <c r="AE2333">
        <f>MIN(10, (Table1[[#This Row],[Avg Nitrate N + Nitrite N]]/10)*10)</f>
        <v>2.395</v>
      </c>
      <c r="AF2333">
        <f>IF(OR(Table1[[#This Row],[Avg pH]]&lt;6.5,Table1[[#This Row],[Avg pH]]&gt;8.5),10,0)</f>
        <v>10</v>
      </c>
      <c r="AG2333">
        <f>MAX(0, 10-(2*Table1[[#This Row],[Avg Dissolved Oxygen]]))</f>
        <v>0</v>
      </c>
      <c r="AH2333">
        <f>(Table1[[#This Row],[Fecal Score]]*0.3) + (Table1[[#This Row],[BOD Score]]*0.25) + (Table1[[#This Row],[Nitrate Score]]*0.2) + (Table1[[#This Row],[pH Score]]*0.15) + (Table1[[#This Row],[Dissolved Oxygen Score]]*0.1)</f>
        <v>3.4202500000000002</v>
      </c>
      <c r="AI2333">
        <v>2021</v>
      </c>
    </row>
    <row r="2334" spans="1:35">
      <c r="A2334">
        <v>2944</v>
      </c>
      <c r="B2334" t="s">
        <v>330</v>
      </c>
      <c r="C2334" t="s">
        <v>1</v>
      </c>
      <c r="D2334" t="s">
        <v>315</v>
      </c>
      <c r="E2334">
        <v>18</v>
      </c>
      <c r="F2334">
        <v>30</v>
      </c>
      <c r="G2334">
        <f>(Table1[[#This Row],[Min Temperature]]+Table1[[#This Row],[Max Temperature]])/2</f>
        <v>24</v>
      </c>
      <c r="H2334">
        <v>0.5</v>
      </c>
      <c r="I2334">
        <v>4.4000000000000004</v>
      </c>
      <c r="J2334">
        <f>(Table1[[#This Row],[Min Dissolved Oxygen]]+Table1[[#This Row],[Max Dissolved Oxygen]])/2</f>
        <v>2.4500000000000002</v>
      </c>
      <c r="K2334">
        <v>8.5</v>
      </c>
      <c r="L2334">
        <v>9.1999999999999993</v>
      </c>
      <c r="M2334">
        <f>(Table1[[#This Row],[Min pH]]+Table1[[#This Row],[Max pH]])/2</f>
        <v>8.85</v>
      </c>
      <c r="N2334">
        <v>1210</v>
      </c>
      <c r="O2334">
        <v>2670</v>
      </c>
      <c r="P2334">
        <f>(Table1[[#This Row],[Min Conductivity]]+Table1[[#This Row],[Max Conductivity]])/2</f>
        <v>1940</v>
      </c>
      <c r="Q2334">
        <v>3.2</v>
      </c>
      <c r="R2334">
        <v>5.9</v>
      </c>
      <c r="S2334">
        <f>(Table1[[#This Row],[Min BOD]]+Table1[[#This Row],[Max BOD]])/2</f>
        <v>4.5500000000000007</v>
      </c>
      <c r="T2334">
        <v>2.5</v>
      </c>
      <c r="U2334">
        <v>10.32</v>
      </c>
      <c r="V2334">
        <f>(Table1[[#This Row],[Min Nitrate N + Nitrite N]]+Table1[[#This Row],[Max Nitrate N + Nitrite N]])/2</f>
        <v>6.41</v>
      </c>
      <c r="W2334">
        <v>93</v>
      </c>
      <c r="X2334">
        <v>460</v>
      </c>
      <c r="Y2334">
        <f>(Table1[[#This Row],[Min Fecal Coliform]]+Table1[[#This Row],[Max Fecal Coliform]])/2</f>
        <v>276.5</v>
      </c>
      <c r="Z2334">
        <v>210</v>
      </c>
      <c r="AA2334">
        <v>1100</v>
      </c>
      <c r="AB2334">
        <f>(Table1[[#This Row],[Min Total Coliform]]+Table1[[#This Row],[Max Total Coliform]])/2</f>
        <v>655</v>
      </c>
      <c r="AC2334">
        <f>MIN(10, (Table1[[#This Row],[Avg BOD]]/4)*10)</f>
        <v>10</v>
      </c>
      <c r="AD2334">
        <f>MIN(10, (Table1[[#This Row],[Avg Fecal Coliform]]/600)*10)</f>
        <v>4.6083333333333334</v>
      </c>
      <c r="AE2334">
        <f>MIN(10, (Table1[[#This Row],[Avg Nitrate N + Nitrite N]]/10)*10)</f>
        <v>6.41</v>
      </c>
      <c r="AF2334">
        <f>IF(OR(Table1[[#This Row],[Avg pH]]&lt;6.5,Table1[[#This Row],[Avg pH]]&gt;8.5),10,0)</f>
        <v>10</v>
      </c>
      <c r="AG2334">
        <f>MAX(0, 10-(2*Table1[[#This Row],[Avg Dissolved Oxygen]]))</f>
        <v>5.0999999999999996</v>
      </c>
      <c r="AH2334">
        <f>(Table1[[#This Row],[Fecal Score]]*0.3) + (Table1[[#This Row],[BOD Score]]*0.25) + (Table1[[#This Row],[Nitrate Score]]*0.2) + (Table1[[#This Row],[pH Score]]*0.15) + (Table1[[#This Row],[Dissolved Oxygen Score]]*0.1)</f>
        <v>7.1745000000000001</v>
      </c>
      <c r="AI2334">
        <v>2021</v>
      </c>
    </row>
    <row r="2335" spans="1:35">
      <c r="A2335">
        <v>2935</v>
      </c>
      <c r="B2335" t="s">
        <v>673</v>
      </c>
      <c r="C2335" t="s">
        <v>1</v>
      </c>
      <c r="D2335" t="s">
        <v>315</v>
      </c>
      <c r="E2335">
        <v>19</v>
      </c>
      <c r="F2335">
        <v>33</v>
      </c>
      <c r="G2335">
        <f>(Table1[[#This Row],[Min Temperature]]+Table1[[#This Row],[Max Temperature]])/2</f>
        <v>26</v>
      </c>
      <c r="H2335">
        <v>3.7</v>
      </c>
      <c r="I2335">
        <v>4.4000000000000004</v>
      </c>
      <c r="J2335">
        <f>(Table1[[#This Row],[Min Dissolved Oxygen]]+Table1[[#This Row],[Max Dissolved Oxygen]])/2</f>
        <v>4.0500000000000007</v>
      </c>
      <c r="K2335">
        <v>7.4</v>
      </c>
      <c r="L2335">
        <v>8.6</v>
      </c>
      <c r="M2335">
        <f>(Table1[[#This Row],[Min pH]]+Table1[[#This Row],[Max pH]])/2</f>
        <v>8</v>
      </c>
      <c r="N2335">
        <v>270</v>
      </c>
      <c r="O2335">
        <v>435</v>
      </c>
      <c r="P2335">
        <f>(Table1[[#This Row],[Min Conductivity]]+Table1[[#This Row],[Max Conductivity]])/2</f>
        <v>352.5</v>
      </c>
      <c r="Q2335">
        <v>2.2999999999999998</v>
      </c>
      <c r="R2335">
        <v>3.2</v>
      </c>
      <c r="S2335">
        <f>(Table1[[#This Row],[Min BOD]]+Table1[[#This Row],[Max BOD]])/2</f>
        <v>2.75</v>
      </c>
      <c r="T2335">
        <v>1.56</v>
      </c>
      <c r="U2335">
        <v>4.08</v>
      </c>
      <c r="V2335">
        <f>(Table1[[#This Row],[Min Nitrate N + Nitrite N]]+Table1[[#This Row],[Max Nitrate N + Nitrite N]])/2</f>
        <v>2.8200000000000003</v>
      </c>
      <c r="W2335">
        <v>150</v>
      </c>
      <c r="X2335">
        <v>240</v>
      </c>
      <c r="Y2335">
        <f>(Table1[[#This Row],[Min Fecal Coliform]]+Table1[[#This Row],[Max Fecal Coliform]])/2</f>
        <v>195</v>
      </c>
      <c r="Z2335">
        <v>460</v>
      </c>
      <c r="AA2335">
        <v>460</v>
      </c>
      <c r="AB2335">
        <f>(Table1[[#This Row],[Min Total Coliform]]+Table1[[#This Row],[Max Total Coliform]])/2</f>
        <v>460</v>
      </c>
      <c r="AC2335">
        <f>MIN(10, (Table1[[#This Row],[Avg BOD]]/4)*10)</f>
        <v>6.875</v>
      </c>
      <c r="AD2335">
        <f>MIN(10, (Table1[[#This Row],[Avg Fecal Coliform]]/600)*10)</f>
        <v>3.25</v>
      </c>
      <c r="AE2335">
        <f>MIN(10, (Table1[[#This Row],[Avg Nitrate N + Nitrite N]]/10)*10)</f>
        <v>2.8200000000000003</v>
      </c>
      <c r="AF2335">
        <f>IF(OR(Table1[[#This Row],[Avg pH]]&lt;6.5,Table1[[#This Row],[Avg pH]]&gt;8.5),10,0)</f>
        <v>0</v>
      </c>
      <c r="AG2335">
        <f>MAX(0, 10-(2*Table1[[#This Row],[Avg Dissolved Oxygen]]))</f>
        <v>1.8999999999999986</v>
      </c>
      <c r="AH2335">
        <f>(Table1[[#This Row],[Fecal Score]]*0.3) + (Table1[[#This Row],[BOD Score]]*0.25) + (Table1[[#This Row],[Nitrate Score]]*0.2) + (Table1[[#This Row],[pH Score]]*0.15) + (Table1[[#This Row],[Dissolved Oxygen Score]]*0.1)</f>
        <v>3.4477500000000001</v>
      </c>
      <c r="AI2335">
        <v>2021</v>
      </c>
    </row>
    <row r="2336" spans="1:35">
      <c r="A2336">
        <v>1714</v>
      </c>
      <c r="B2336" t="s">
        <v>319</v>
      </c>
      <c r="C2336" t="s">
        <v>1</v>
      </c>
      <c r="D2336" t="s">
        <v>315</v>
      </c>
      <c r="E2336">
        <v>21</v>
      </c>
      <c r="F2336">
        <v>26</v>
      </c>
      <c r="G2336">
        <f>(Table1[[#This Row],[Min Temperature]]+Table1[[#This Row],[Max Temperature]])/2</f>
        <v>23.5</v>
      </c>
      <c r="H2336">
        <v>6.9</v>
      </c>
      <c r="I2336">
        <v>9</v>
      </c>
      <c r="J2336">
        <f>(Table1[[#This Row],[Min Dissolved Oxygen]]+Table1[[#This Row],[Max Dissolved Oxygen]])/2</f>
        <v>7.95</v>
      </c>
      <c r="K2336">
        <v>7.3</v>
      </c>
      <c r="L2336">
        <v>8.5</v>
      </c>
      <c r="M2336">
        <f>(Table1[[#This Row],[Min pH]]+Table1[[#This Row],[Max pH]])/2</f>
        <v>7.9</v>
      </c>
      <c r="N2336">
        <v>270</v>
      </c>
      <c r="O2336">
        <v>408</v>
      </c>
      <c r="P2336">
        <f>(Table1[[#This Row],[Min Conductivity]]+Table1[[#This Row],[Max Conductivity]])/2</f>
        <v>339</v>
      </c>
      <c r="Q2336">
        <v>1</v>
      </c>
      <c r="R2336">
        <v>2.1</v>
      </c>
      <c r="S2336">
        <f>(Table1[[#This Row],[Min BOD]]+Table1[[#This Row],[Max BOD]])/2</f>
        <v>1.55</v>
      </c>
      <c r="T2336">
        <v>0.64</v>
      </c>
      <c r="U2336">
        <v>2.61</v>
      </c>
      <c r="V2336">
        <f>(Table1[[#This Row],[Min Nitrate N + Nitrite N]]+Table1[[#This Row],[Max Nitrate N + Nitrite N]])/2</f>
        <v>1.625</v>
      </c>
      <c r="W2336">
        <v>23</v>
      </c>
      <c r="X2336">
        <v>93</v>
      </c>
      <c r="Y2336">
        <f>(Table1[[#This Row],[Min Fecal Coliform]]+Table1[[#This Row],[Max Fecal Coliform]])/2</f>
        <v>58</v>
      </c>
      <c r="Z2336">
        <v>64</v>
      </c>
      <c r="AA2336">
        <v>150</v>
      </c>
      <c r="AB2336">
        <f>(Table1[[#This Row],[Min Total Coliform]]+Table1[[#This Row],[Max Total Coliform]])/2</f>
        <v>107</v>
      </c>
      <c r="AC2336">
        <f>MIN(10, (Table1[[#This Row],[Avg BOD]]/4)*10)</f>
        <v>3.875</v>
      </c>
      <c r="AD2336">
        <f>MIN(10, (Table1[[#This Row],[Avg Fecal Coliform]]/600)*10)</f>
        <v>0.96666666666666667</v>
      </c>
      <c r="AE2336">
        <f>MIN(10, (Table1[[#This Row],[Avg Nitrate N + Nitrite N]]/10)*10)</f>
        <v>1.625</v>
      </c>
      <c r="AF2336">
        <f>IF(OR(Table1[[#This Row],[Avg pH]]&lt;6.5,Table1[[#This Row],[Avg pH]]&gt;8.5),10,0)</f>
        <v>0</v>
      </c>
      <c r="AG2336">
        <f>MAX(0, 10-(2*Table1[[#This Row],[Avg Dissolved Oxygen]]))</f>
        <v>0</v>
      </c>
      <c r="AH2336">
        <f>(Table1[[#This Row],[Fecal Score]]*0.3) + (Table1[[#This Row],[BOD Score]]*0.25) + (Table1[[#This Row],[Nitrate Score]]*0.2) + (Table1[[#This Row],[pH Score]]*0.15) + (Table1[[#This Row],[Dissolved Oxygen Score]]*0.1)</f>
        <v>1.58375</v>
      </c>
      <c r="AI2336">
        <v>2021</v>
      </c>
    </row>
    <row r="2337" spans="1:35">
      <c r="A2337">
        <v>2943</v>
      </c>
      <c r="B2337" t="s">
        <v>811</v>
      </c>
      <c r="C2337" t="s">
        <v>1</v>
      </c>
      <c r="D2337" t="s">
        <v>315</v>
      </c>
      <c r="E2337">
        <v>18</v>
      </c>
      <c r="F2337">
        <v>32</v>
      </c>
      <c r="G2337">
        <f>(Table1[[#This Row],[Min Temperature]]+Table1[[#This Row],[Max Temperature]])/2</f>
        <v>25</v>
      </c>
      <c r="H2337">
        <v>2.1</v>
      </c>
      <c r="I2337">
        <v>6.6</v>
      </c>
      <c r="J2337">
        <f>(Table1[[#This Row],[Min Dissolved Oxygen]]+Table1[[#This Row],[Max Dissolved Oxygen]])/2</f>
        <v>4.3499999999999996</v>
      </c>
      <c r="K2337">
        <v>7.7</v>
      </c>
      <c r="L2337">
        <v>8.6</v>
      </c>
      <c r="M2337">
        <f>(Table1[[#This Row],[Min pH]]+Table1[[#This Row],[Max pH]])/2</f>
        <v>8.15</v>
      </c>
      <c r="N2337">
        <v>460</v>
      </c>
      <c r="O2337">
        <v>1177</v>
      </c>
      <c r="P2337">
        <f>(Table1[[#This Row],[Min Conductivity]]+Table1[[#This Row],[Max Conductivity]])/2</f>
        <v>818.5</v>
      </c>
      <c r="Q2337">
        <v>2.1</v>
      </c>
      <c r="R2337">
        <v>4.0999999999999996</v>
      </c>
      <c r="S2337">
        <f>(Table1[[#This Row],[Min BOD]]+Table1[[#This Row],[Max BOD]])/2</f>
        <v>3.0999999999999996</v>
      </c>
      <c r="T2337">
        <v>1.82</v>
      </c>
      <c r="U2337">
        <v>7.84</v>
      </c>
      <c r="V2337">
        <f>(Table1[[#This Row],[Min Nitrate N + Nitrite N]]+Table1[[#This Row],[Max Nitrate N + Nitrite N]])/2</f>
        <v>4.83</v>
      </c>
      <c r="W2337">
        <v>150</v>
      </c>
      <c r="X2337">
        <v>460</v>
      </c>
      <c r="Y2337">
        <f>(Table1[[#This Row],[Min Fecal Coliform]]+Table1[[#This Row],[Max Fecal Coliform]])/2</f>
        <v>305</v>
      </c>
      <c r="Z2337">
        <v>240</v>
      </c>
      <c r="AA2337">
        <v>1100</v>
      </c>
      <c r="AB2337">
        <f>(Table1[[#This Row],[Min Total Coliform]]+Table1[[#This Row],[Max Total Coliform]])/2</f>
        <v>670</v>
      </c>
      <c r="AC2337">
        <f>MIN(10, (Table1[[#This Row],[Avg BOD]]/4)*10)</f>
        <v>7.7499999999999991</v>
      </c>
      <c r="AD2337">
        <f>MIN(10, (Table1[[#This Row],[Avg Fecal Coliform]]/600)*10)</f>
        <v>5.083333333333333</v>
      </c>
      <c r="AE2337">
        <f>MIN(10, (Table1[[#This Row],[Avg Nitrate N + Nitrite N]]/10)*10)</f>
        <v>4.83</v>
      </c>
      <c r="AF2337">
        <f>IF(OR(Table1[[#This Row],[Avg pH]]&lt;6.5,Table1[[#This Row],[Avg pH]]&gt;8.5),10,0)</f>
        <v>0</v>
      </c>
      <c r="AG2337">
        <f>MAX(0, 10-(2*Table1[[#This Row],[Avg Dissolved Oxygen]]))</f>
        <v>1.3000000000000007</v>
      </c>
      <c r="AH2337">
        <f>(Table1[[#This Row],[Fecal Score]]*0.3) + (Table1[[#This Row],[BOD Score]]*0.25) + (Table1[[#This Row],[Nitrate Score]]*0.2) + (Table1[[#This Row],[pH Score]]*0.15) + (Table1[[#This Row],[Dissolved Oxygen Score]]*0.1)</f>
        <v>4.5584999999999996</v>
      </c>
      <c r="AI2337">
        <v>2021</v>
      </c>
    </row>
    <row r="2338" spans="1:35">
      <c r="A2338">
        <v>1716</v>
      </c>
      <c r="B2338" t="s">
        <v>320</v>
      </c>
      <c r="C2338" t="s">
        <v>1</v>
      </c>
      <c r="D2338" t="s">
        <v>315</v>
      </c>
      <c r="E2338">
        <v>14</v>
      </c>
      <c r="F2338">
        <v>25.5</v>
      </c>
      <c r="G2338">
        <f>(Table1[[#This Row],[Min Temperature]]+Table1[[#This Row],[Max Temperature]])/2</f>
        <v>19.75</v>
      </c>
      <c r="H2338">
        <v>4.4000000000000004</v>
      </c>
      <c r="I2338">
        <v>6.7</v>
      </c>
      <c r="J2338">
        <f>(Table1[[#This Row],[Min Dissolved Oxygen]]+Table1[[#This Row],[Max Dissolved Oxygen]])/2</f>
        <v>5.5500000000000007</v>
      </c>
      <c r="K2338">
        <v>7.6</v>
      </c>
      <c r="L2338">
        <v>8.3000000000000007</v>
      </c>
      <c r="M2338">
        <f>(Table1[[#This Row],[Min pH]]+Table1[[#This Row],[Max pH]])/2</f>
        <v>7.95</v>
      </c>
      <c r="N2338">
        <v>230</v>
      </c>
      <c r="O2338">
        <v>420</v>
      </c>
      <c r="P2338">
        <f>(Table1[[#This Row],[Min Conductivity]]+Table1[[#This Row],[Max Conductivity]])/2</f>
        <v>325</v>
      </c>
      <c r="Q2338">
        <v>1.3</v>
      </c>
      <c r="R2338">
        <v>3.4</v>
      </c>
      <c r="S2338">
        <f>(Table1[[#This Row],[Min BOD]]+Table1[[#This Row],[Max BOD]])/2</f>
        <v>2.35</v>
      </c>
      <c r="T2338">
        <v>1.37</v>
      </c>
      <c r="U2338">
        <v>3.84</v>
      </c>
      <c r="V2338">
        <f>(Table1[[#This Row],[Min Nitrate N + Nitrite N]]+Table1[[#This Row],[Max Nitrate N + Nitrite N]])/2</f>
        <v>2.605</v>
      </c>
      <c r="W2338">
        <v>64</v>
      </c>
      <c r="X2338">
        <v>150</v>
      </c>
      <c r="Y2338">
        <f>(Table1[[#This Row],[Min Fecal Coliform]]+Table1[[#This Row],[Max Fecal Coliform]])/2</f>
        <v>107</v>
      </c>
      <c r="Z2338">
        <v>120</v>
      </c>
      <c r="AA2338">
        <v>210</v>
      </c>
      <c r="AB2338">
        <f>(Table1[[#This Row],[Min Total Coliform]]+Table1[[#This Row],[Max Total Coliform]])/2</f>
        <v>165</v>
      </c>
      <c r="AC2338">
        <f>MIN(10, (Table1[[#This Row],[Avg BOD]]/4)*10)</f>
        <v>5.875</v>
      </c>
      <c r="AD2338">
        <f>MIN(10, (Table1[[#This Row],[Avg Fecal Coliform]]/600)*10)</f>
        <v>1.7833333333333334</v>
      </c>
      <c r="AE2338">
        <f>MIN(10, (Table1[[#This Row],[Avg Nitrate N + Nitrite N]]/10)*10)</f>
        <v>2.605</v>
      </c>
      <c r="AF2338">
        <f>IF(OR(Table1[[#This Row],[Avg pH]]&lt;6.5,Table1[[#This Row],[Avg pH]]&gt;8.5),10,0)</f>
        <v>0</v>
      </c>
      <c r="AG2338">
        <f>MAX(0, 10-(2*Table1[[#This Row],[Avg Dissolved Oxygen]]))</f>
        <v>0</v>
      </c>
      <c r="AH2338">
        <f>(Table1[[#This Row],[Fecal Score]]*0.3) + (Table1[[#This Row],[BOD Score]]*0.25) + (Table1[[#This Row],[Nitrate Score]]*0.2) + (Table1[[#This Row],[pH Score]]*0.15) + (Table1[[#This Row],[Dissolved Oxygen Score]]*0.1)</f>
        <v>2.52475</v>
      </c>
      <c r="AI2338">
        <v>2021</v>
      </c>
    </row>
    <row r="2339" spans="1:35">
      <c r="A2339">
        <v>4795</v>
      </c>
      <c r="B2339" t="s">
        <v>814</v>
      </c>
      <c r="C2339" t="s">
        <v>1</v>
      </c>
      <c r="D2339" t="s">
        <v>315</v>
      </c>
      <c r="E2339">
        <v>20</v>
      </c>
      <c r="F2339">
        <v>28</v>
      </c>
      <c r="G2339">
        <f>(Table1[[#This Row],[Min Temperature]]+Table1[[#This Row],[Max Temperature]])/2</f>
        <v>24</v>
      </c>
      <c r="H2339">
        <v>3.3</v>
      </c>
      <c r="I2339">
        <v>7.2</v>
      </c>
      <c r="J2339">
        <f>(Table1[[#This Row],[Min Dissolved Oxygen]]+Table1[[#This Row],[Max Dissolved Oxygen]])/2</f>
        <v>5.25</v>
      </c>
      <c r="K2339">
        <v>7.6</v>
      </c>
      <c r="L2339">
        <v>8.9</v>
      </c>
      <c r="M2339">
        <f>(Table1[[#This Row],[Min pH]]+Table1[[#This Row],[Max pH]])/2</f>
        <v>8.25</v>
      </c>
      <c r="N2339">
        <v>460</v>
      </c>
      <c r="O2339">
        <v>1154</v>
      </c>
      <c r="P2339">
        <f>(Table1[[#This Row],[Min Conductivity]]+Table1[[#This Row],[Max Conductivity]])/2</f>
        <v>807</v>
      </c>
      <c r="Q2339">
        <v>2</v>
      </c>
      <c r="R2339">
        <v>3.9</v>
      </c>
      <c r="S2339">
        <f>(Table1[[#This Row],[Min BOD]]+Table1[[#This Row],[Max BOD]])/2</f>
        <v>2.95</v>
      </c>
      <c r="T2339">
        <v>1.78</v>
      </c>
      <c r="U2339">
        <v>3.53</v>
      </c>
      <c r="V2339">
        <f>(Table1[[#This Row],[Min Nitrate N + Nitrite N]]+Table1[[#This Row],[Max Nitrate N + Nitrite N]])/2</f>
        <v>2.6549999999999998</v>
      </c>
      <c r="W2339">
        <v>75</v>
      </c>
      <c r="X2339">
        <v>240</v>
      </c>
      <c r="Y2339">
        <f>(Table1[[#This Row],[Min Fecal Coliform]]+Table1[[#This Row],[Max Fecal Coliform]])/2</f>
        <v>157.5</v>
      </c>
      <c r="Z2339">
        <v>150</v>
      </c>
      <c r="AA2339">
        <v>460</v>
      </c>
      <c r="AB2339">
        <f>(Table1[[#This Row],[Min Total Coliform]]+Table1[[#This Row],[Max Total Coliform]])/2</f>
        <v>305</v>
      </c>
      <c r="AC2339">
        <f>MIN(10, (Table1[[#This Row],[Avg BOD]]/4)*10)</f>
        <v>7.375</v>
      </c>
      <c r="AD2339">
        <f>MIN(10, (Table1[[#This Row],[Avg Fecal Coliform]]/600)*10)</f>
        <v>2.625</v>
      </c>
      <c r="AE2339">
        <f>MIN(10, (Table1[[#This Row],[Avg Nitrate N + Nitrite N]]/10)*10)</f>
        <v>2.6549999999999994</v>
      </c>
      <c r="AF2339">
        <f>IF(OR(Table1[[#This Row],[Avg pH]]&lt;6.5,Table1[[#This Row],[Avg pH]]&gt;8.5),10,0)</f>
        <v>0</v>
      </c>
      <c r="AG2339">
        <f>MAX(0, 10-(2*Table1[[#This Row],[Avg Dissolved Oxygen]]))</f>
        <v>0</v>
      </c>
      <c r="AH2339">
        <f>(Table1[[#This Row],[Fecal Score]]*0.3) + (Table1[[#This Row],[BOD Score]]*0.25) + (Table1[[#This Row],[Nitrate Score]]*0.2) + (Table1[[#This Row],[pH Score]]*0.15) + (Table1[[#This Row],[Dissolved Oxygen Score]]*0.1)</f>
        <v>3.1622500000000002</v>
      </c>
      <c r="AI2339">
        <v>2021</v>
      </c>
    </row>
    <row r="2340" spans="1:35">
      <c r="A2340">
        <v>1285</v>
      </c>
      <c r="B2340" t="s">
        <v>314</v>
      </c>
      <c r="C2340" t="s">
        <v>1</v>
      </c>
      <c r="D2340" t="s">
        <v>315</v>
      </c>
      <c r="E2340">
        <v>22</v>
      </c>
      <c r="F2340">
        <v>29</v>
      </c>
      <c r="G2340">
        <f>(Table1[[#This Row],[Min Temperature]]+Table1[[#This Row],[Max Temperature]])/2</f>
        <v>25.5</v>
      </c>
      <c r="H2340">
        <v>5.8</v>
      </c>
      <c r="I2340">
        <v>6.2</v>
      </c>
      <c r="J2340">
        <f>(Table1[[#This Row],[Min Dissolved Oxygen]]+Table1[[#This Row],[Max Dissolved Oxygen]])/2</f>
        <v>6</v>
      </c>
      <c r="K2340">
        <v>7.5</v>
      </c>
      <c r="L2340">
        <v>8.5</v>
      </c>
      <c r="M2340">
        <f>(Table1[[#This Row],[Min pH]]+Table1[[#This Row],[Max pH]])/2</f>
        <v>8</v>
      </c>
      <c r="N2340">
        <v>440</v>
      </c>
      <c r="O2340">
        <v>607</v>
      </c>
      <c r="P2340">
        <f>(Table1[[#This Row],[Min Conductivity]]+Table1[[#This Row],[Max Conductivity]])/2</f>
        <v>523.5</v>
      </c>
      <c r="Q2340">
        <v>1.5</v>
      </c>
      <c r="R2340">
        <v>2.2999999999999998</v>
      </c>
      <c r="S2340">
        <f>(Table1[[#This Row],[Min BOD]]+Table1[[#This Row],[Max BOD]])/2</f>
        <v>1.9</v>
      </c>
      <c r="T2340">
        <v>1.72</v>
      </c>
      <c r="U2340">
        <v>5.42</v>
      </c>
      <c r="V2340">
        <f>(Table1[[#This Row],[Min Nitrate N + Nitrite N]]+Table1[[#This Row],[Max Nitrate N + Nitrite N]])/2</f>
        <v>3.57</v>
      </c>
      <c r="W2340">
        <v>23</v>
      </c>
      <c r="X2340">
        <v>39</v>
      </c>
      <c r="Y2340">
        <f>(Table1[[#This Row],[Min Fecal Coliform]]+Table1[[#This Row],[Max Fecal Coliform]])/2</f>
        <v>31</v>
      </c>
      <c r="Z2340">
        <v>39</v>
      </c>
      <c r="AA2340">
        <v>75</v>
      </c>
      <c r="AB2340">
        <f>(Table1[[#This Row],[Min Total Coliform]]+Table1[[#This Row],[Max Total Coliform]])/2</f>
        <v>57</v>
      </c>
      <c r="AC2340">
        <f>MIN(10, (Table1[[#This Row],[Avg BOD]]/4)*10)</f>
        <v>4.75</v>
      </c>
      <c r="AD2340">
        <f>MIN(10, (Table1[[#This Row],[Avg Fecal Coliform]]/600)*10)</f>
        <v>0.51666666666666661</v>
      </c>
      <c r="AE2340">
        <f>MIN(10, (Table1[[#This Row],[Avg Nitrate N + Nitrite N]]/10)*10)</f>
        <v>3.57</v>
      </c>
      <c r="AF2340">
        <f>IF(OR(Table1[[#This Row],[Avg pH]]&lt;6.5,Table1[[#This Row],[Avg pH]]&gt;8.5),10,0)</f>
        <v>0</v>
      </c>
      <c r="AG2340">
        <f>MAX(0, 10-(2*Table1[[#This Row],[Avg Dissolved Oxygen]]))</f>
        <v>0</v>
      </c>
      <c r="AH2340">
        <f>(Table1[[#This Row],[Fecal Score]]*0.3) + (Table1[[#This Row],[BOD Score]]*0.25) + (Table1[[#This Row],[Nitrate Score]]*0.2) + (Table1[[#This Row],[pH Score]]*0.15) + (Table1[[#This Row],[Dissolved Oxygen Score]]*0.1)</f>
        <v>2.0564999999999998</v>
      </c>
      <c r="AI2340">
        <v>2021</v>
      </c>
    </row>
    <row r="2341" spans="1:35">
      <c r="A2341">
        <v>1414</v>
      </c>
      <c r="B2341" t="s">
        <v>317</v>
      </c>
      <c r="C2341" t="s">
        <v>1</v>
      </c>
      <c r="D2341" t="s">
        <v>315</v>
      </c>
      <c r="E2341">
        <v>19</v>
      </c>
      <c r="F2341">
        <v>29</v>
      </c>
      <c r="G2341">
        <f>(Table1[[#This Row],[Min Temperature]]+Table1[[#This Row],[Max Temperature]])/2</f>
        <v>24</v>
      </c>
      <c r="H2341">
        <v>3.6</v>
      </c>
      <c r="I2341">
        <v>8.5</v>
      </c>
      <c r="J2341">
        <f>(Table1[[#This Row],[Min Dissolved Oxygen]]+Table1[[#This Row],[Max Dissolved Oxygen]])/2</f>
        <v>6.05</v>
      </c>
      <c r="K2341">
        <v>7.3</v>
      </c>
      <c r="L2341">
        <v>8</v>
      </c>
      <c r="M2341">
        <f>(Table1[[#This Row],[Min pH]]+Table1[[#This Row],[Max pH]])/2</f>
        <v>7.65</v>
      </c>
      <c r="N2341">
        <v>220</v>
      </c>
      <c r="O2341">
        <v>390</v>
      </c>
      <c r="P2341">
        <f>(Table1[[#This Row],[Min Conductivity]]+Table1[[#This Row],[Max Conductivity]])/2</f>
        <v>305</v>
      </c>
      <c r="Q2341">
        <v>2.2000000000000002</v>
      </c>
      <c r="R2341">
        <v>4.5</v>
      </c>
      <c r="S2341">
        <f>(Table1[[#This Row],[Min BOD]]+Table1[[#This Row],[Max BOD]])/2</f>
        <v>3.35</v>
      </c>
      <c r="T2341">
        <v>1.26</v>
      </c>
      <c r="U2341">
        <v>5.36</v>
      </c>
      <c r="V2341">
        <f>(Table1[[#This Row],[Min Nitrate N + Nitrite N]]+Table1[[#This Row],[Max Nitrate N + Nitrite N]])/2</f>
        <v>3.31</v>
      </c>
      <c r="W2341">
        <v>23</v>
      </c>
      <c r="X2341">
        <v>93</v>
      </c>
      <c r="Y2341">
        <f>(Table1[[#This Row],[Min Fecal Coliform]]+Table1[[#This Row],[Max Fecal Coliform]])/2</f>
        <v>58</v>
      </c>
      <c r="Z2341">
        <v>93</v>
      </c>
      <c r="AA2341">
        <v>150</v>
      </c>
      <c r="AB2341">
        <f>(Table1[[#This Row],[Min Total Coliform]]+Table1[[#This Row],[Max Total Coliform]])/2</f>
        <v>121.5</v>
      </c>
      <c r="AC2341">
        <f>MIN(10, (Table1[[#This Row],[Avg BOD]]/4)*10)</f>
        <v>8.375</v>
      </c>
      <c r="AD2341">
        <f>MIN(10, (Table1[[#This Row],[Avg Fecal Coliform]]/600)*10)</f>
        <v>0.96666666666666667</v>
      </c>
      <c r="AE2341">
        <f>MIN(10, (Table1[[#This Row],[Avg Nitrate N + Nitrite N]]/10)*10)</f>
        <v>3.31</v>
      </c>
      <c r="AF2341">
        <f>IF(OR(Table1[[#This Row],[Avg pH]]&lt;6.5,Table1[[#This Row],[Avg pH]]&gt;8.5),10,0)</f>
        <v>0</v>
      </c>
      <c r="AG2341">
        <f>MAX(0, 10-(2*Table1[[#This Row],[Avg Dissolved Oxygen]]))</f>
        <v>0</v>
      </c>
      <c r="AH2341">
        <f>(Table1[[#This Row],[Fecal Score]]*0.3) + (Table1[[#This Row],[BOD Score]]*0.25) + (Table1[[#This Row],[Nitrate Score]]*0.2) + (Table1[[#This Row],[pH Score]]*0.15) + (Table1[[#This Row],[Dissolved Oxygen Score]]*0.1)</f>
        <v>3.04575</v>
      </c>
      <c r="AI2341">
        <v>2021</v>
      </c>
    </row>
    <row r="2342" spans="1:35">
      <c r="A2342">
        <v>2938</v>
      </c>
      <c r="B2342" t="s">
        <v>809</v>
      </c>
      <c r="C2342" t="s">
        <v>1</v>
      </c>
      <c r="D2342" t="s">
        <v>315</v>
      </c>
      <c r="E2342">
        <v>17</v>
      </c>
      <c r="F2342">
        <v>26</v>
      </c>
      <c r="G2342">
        <f>(Table1[[#This Row],[Min Temperature]]+Table1[[#This Row],[Max Temperature]])/2</f>
        <v>21.5</v>
      </c>
      <c r="H2342">
        <v>5.2</v>
      </c>
      <c r="I2342">
        <v>7.7</v>
      </c>
      <c r="J2342">
        <f>(Table1[[#This Row],[Min Dissolved Oxygen]]+Table1[[#This Row],[Max Dissolved Oxygen]])/2</f>
        <v>6.45</v>
      </c>
      <c r="K2342">
        <v>8.1999999999999993</v>
      </c>
      <c r="L2342">
        <v>8.9</v>
      </c>
      <c r="M2342">
        <f>(Table1[[#This Row],[Min pH]]+Table1[[#This Row],[Max pH]])/2</f>
        <v>8.5500000000000007</v>
      </c>
      <c r="N2342">
        <v>460</v>
      </c>
      <c r="O2342">
        <v>790</v>
      </c>
      <c r="P2342">
        <f>(Table1[[#This Row],[Min Conductivity]]+Table1[[#This Row],[Max Conductivity]])/2</f>
        <v>625</v>
      </c>
      <c r="Q2342">
        <v>1.5</v>
      </c>
      <c r="R2342">
        <v>2.6</v>
      </c>
      <c r="S2342">
        <f>(Table1[[#This Row],[Min BOD]]+Table1[[#This Row],[Max BOD]])/2</f>
        <v>2.0499999999999998</v>
      </c>
      <c r="T2342">
        <v>1.1200000000000001</v>
      </c>
      <c r="U2342">
        <v>3.53</v>
      </c>
      <c r="V2342">
        <f>(Table1[[#This Row],[Min Nitrate N + Nitrite N]]+Table1[[#This Row],[Max Nitrate N + Nitrite N]])/2</f>
        <v>2.3250000000000002</v>
      </c>
      <c r="W2342">
        <v>23</v>
      </c>
      <c r="X2342">
        <v>150</v>
      </c>
      <c r="Y2342">
        <f>(Table1[[#This Row],[Min Fecal Coliform]]+Table1[[#This Row],[Max Fecal Coliform]])/2</f>
        <v>86.5</v>
      </c>
      <c r="Z2342">
        <v>93</v>
      </c>
      <c r="AA2342">
        <v>240</v>
      </c>
      <c r="AB2342">
        <f>(Table1[[#This Row],[Min Total Coliform]]+Table1[[#This Row],[Max Total Coliform]])/2</f>
        <v>166.5</v>
      </c>
      <c r="AC2342">
        <f>MIN(10, (Table1[[#This Row],[Avg BOD]]/4)*10)</f>
        <v>5.125</v>
      </c>
      <c r="AD2342">
        <f>MIN(10, (Table1[[#This Row],[Avg Fecal Coliform]]/600)*10)</f>
        <v>1.4416666666666667</v>
      </c>
      <c r="AE2342">
        <f>MIN(10, (Table1[[#This Row],[Avg Nitrate N + Nitrite N]]/10)*10)</f>
        <v>2.3250000000000002</v>
      </c>
      <c r="AF2342">
        <f>IF(OR(Table1[[#This Row],[Avg pH]]&lt;6.5,Table1[[#This Row],[Avg pH]]&gt;8.5),10,0)</f>
        <v>10</v>
      </c>
      <c r="AG2342">
        <f>MAX(0, 10-(2*Table1[[#This Row],[Avg Dissolved Oxygen]]))</f>
        <v>0</v>
      </c>
      <c r="AH2342">
        <f>(Table1[[#This Row],[Fecal Score]]*0.3) + (Table1[[#This Row],[BOD Score]]*0.25) + (Table1[[#This Row],[Nitrate Score]]*0.2) + (Table1[[#This Row],[pH Score]]*0.15) + (Table1[[#This Row],[Dissolved Oxygen Score]]*0.1)</f>
        <v>3.67875</v>
      </c>
      <c r="AI2342">
        <v>2021</v>
      </c>
    </row>
    <row r="2343" spans="1:35">
      <c r="A2343">
        <v>2939</v>
      </c>
      <c r="B2343" t="s">
        <v>810</v>
      </c>
      <c r="C2343" t="s">
        <v>1</v>
      </c>
      <c r="D2343" t="s">
        <v>315</v>
      </c>
      <c r="E2343">
        <v>17</v>
      </c>
      <c r="F2343">
        <v>27</v>
      </c>
      <c r="G2343">
        <f>(Table1[[#This Row],[Min Temperature]]+Table1[[#This Row],[Max Temperature]])/2</f>
        <v>22</v>
      </c>
      <c r="H2343">
        <v>4.5999999999999996</v>
      </c>
      <c r="I2343">
        <v>7.2</v>
      </c>
      <c r="J2343">
        <f>(Table1[[#This Row],[Min Dissolved Oxygen]]+Table1[[#This Row],[Max Dissolved Oxygen]])/2</f>
        <v>5.9</v>
      </c>
      <c r="K2343">
        <v>8.3000000000000007</v>
      </c>
      <c r="L2343">
        <v>9.3000000000000007</v>
      </c>
      <c r="M2343">
        <f>(Table1[[#This Row],[Min pH]]+Table1[[#This Row],[Max pH]])/2</f>
        <v>8.8000000000000007</v>
      </c>
      <c r="N2343">
        <v>450</v>
      </c>
      <c r="O2343">
        <v>771</v>
      </c>
      <c r="P2343">
        <f>(Table1[[#This Row],[Min Conductivity]]+Table1[[#This Row],[Max Conductivity]])/2</f>
        <v>610.5</v>
      </c>
      <c r="Q2343">
        <v>1.2</v>
      </c>
      <c r="R2343">
        <v>2.6</v>
      </c>
      <c r="S2343">
        <f>(Table1[[#This Row],[Min BOD]]+Table1[[#This Row],[Max BOD]])/2</f>
        <v>1.9</v>
      </c>
      <c r="T2343">
        <v>1.43</v>
      </c>
      <c r="U2343">
        <v>4.68</v>
      </c>
      <c r="V2343">
        <f>(Table1[[#This Row],[Min Nitrate N + Nitrite N]]+Table1[[#This Row],[Max Nitrate N + Nitrite N]])/2</f>
        <v>3.0549999999999997</v>
      </c>
      <c r="W2343">
        <v>75</v>
      </c>
      <c r="X2343">
        <v>240</v>
      </c>
      <c r="Y2343">
        <f>(Table1[[#This Row],[Min Fecal Coliform]]+Table1[[#This Row],[Max Fecal Coliform]])/2</f>
        <v>157.5</v>
      </c>
      <c r="Z2343">
        <v>120</v>
      </c>
      <c r="AA2343">
        <v>460</v>
      </c>
      <c r="AB2343">
        <f>(Table1[[#This Row],[Min Total Coliform]]+Table1[[#This Row],[Max Total Coliform]])/2</f>
        <v>290</v>
      </c>
      <c r="AC2343">
        <f>MIN(10, (Table1[[#This Row],[Avg BOD]]/4)*10)</f>
        <v>4.75</v>
      </c>
      <c r="AD2343">
        <f>MIN(10, (Table1[[#This Row],[Avg Fecal Coliform]]/600)*10)</f>
        <v>2.625</v>
      </c>
      <c r="AE2343">
        <f>MIN(10, (Table1[[#This Row],[Avg Nitrate N + Nitrite N]]/10)*10)</f>
        <v>3.0549999999999997</v>
      </c>
      <c r="AF2343">
        <f>IF(OR(Table1[[#This Row],[Avg pH]]&lt;6.5,Table1[[#This Row],[Avg pH]]&gt;8.5),10,0)</f>
        <v>10</v>
      </c>
      <c r="AG2343">
        <f>MAX(0, 10-(2*Table1[[#This Row],[Avg Dissolved Oxygen]]))</f>
        <v>0</v>
      </c>
      <c r="AH2343">
        <f>(Table1[[#This Row],[Fecal Score]]*0.3) + (Table1[[#This Row],[BOD Score]]*0.25) + (Table1[[#This Row],[Nitrate Score]]*0.2) + (Table1[[#This Row],[pH Score]]*0.15) + (Table1[[#This Row],[Dissolved Oxygen Score]]*0.1)</f>
        <v>4.0860000000000003</v>
      </c>
      <c r="AI2343">
        <v>2021</v>
      </c>
    </row>
    <row r="2344" spans="1:35">
      <c r="A2344">
        <v>2937</v>
      </c>
      <c r="B2344" t="s">
        <v>674</v>
      </c>
      <c r="C2344" t="s">
        <v>1</v>
      </c>
      <c r="D2344" t="s">
        <v>315</v>
      </c>
      <c r="E2344">
        <v>20</v>
      </c>
      <c r="F2344">
        <v>30</v>
      </c>
      <c r="G2344">
        <f>(Table1[[#This Row],[Min Temperature]]+Table1[[#This Row],[Max Temperature]])/2</f>
        <v>25</v>
      </c>
      <c r="H2344">
        <v>5.2</v>
      </c>
      <c r="I2344">
        <v>6.6</v>
      </c>
      <c r="J2344">
        <f>(Table1[[#This Row],[Min Dissolved Oxygen]]+Table1[[#This Row],[Max Dissolved Oxygen]])/2</f>
        <v>5.9</v>
      </c>
      <c r="K2344">
        <v>7.1</v>
      </c>
      <c r="L2344">
        <v>8.9</v>
      </c>
      <c r="M2344">
        <f>(Table1[[#This Row],[Min pH]]+Table1[[#This Row],[Max pH]])/2</f>
        <v>8</v>
      </c>
      <c r="N2344">
        <v>160</v>
      </c>
      <c r="O2344">
        <v>292</v>
      </c>
      <c r="P2344">
        <f>(Table1[[#This Row],[Min Conductivity]]+Table1[[#This Row],[Max Conductivity]])/2</f>
        <v>226</v>
      </c>
      <c r="Q2344">
        <v>1</v>
      </c>
      <c r="R2344">
        <v>1.7</v>
      </c>
      <c r="S2344">
        <f>(Table1[[#This Row],[Min BOD]]+Table1[[#This Row],[Max BOD]])/2</f>
        <v>1.35</v>
      </c>
      <c r="T2344">
        <v>1.04</v>
      </c>
      <c r="U2344">
        <v>2.67</v>
      </c>
      <c r="V2344">
        <f>(Table1[[#This Row],[Min Nitrate N + Nitrite N]]+Table1[[#This Row],[Max Nitrate N + Nitrite N]])/2</f>
        <v>1.855</v>
      </c>
      <c r="W2344">
        <v>14</v>
      </c>
      <c r="X2344">
        <v>75</v>
      </c>
      <c r="Y2344">
        <f>(Table1[[#This Row],[Min Fecal Coliform]]+Table1[[#This Row],[Max Fecal Coliform]])/2</f>
        <v>44.5</v>
      </c>
      <c r="Z2344">
        <v>20</v>
      </c>
      <c r="AA2344">
        <v>150</v>
      </c>
      <c r="AB2344">
        <f>(Table1[[#This Row],[Min Total Coliform]]+Table1[[#This Row],[Max Total Coliform]])/2</f>
        <v>85</v>
      </c>
      <c r="AC2344">
        <f>MIN(10, (Table1[[#This Row],[Avg BOD]]/4)*10)</f>
        <v>3.375</v>
      </c>
      <c r="AD2344">
        <f>MIN(10, (Table1[[#This Row],[Avg Fecal Coliform]]/600)*10)</f>
        <v>0.7416666666666667</v>
      </c>
      <c r="AE2344">
        <f>MIN(10, (Table1[[#This Row],[Avg Nitrate N + Nitrite N]]/10)*10)</f>
        <v>1.855</v>
      </c>
      <c r="AF2344">
        <f>IF(OR(Table1[[#This Row],[Avg pH]]&lt;6.5,Table1[[#This Row],[Avg pH]]&gt;8.5),10,0)</f>
        <v>0</v>
      </c>
      <c r="AG2344">
        <f>MAX(0, 10-(2*Table1[[#This Row],[Avg Dissolved Oxygen]]))</f>
        <v>0</v>
      </c>
      <c r="AH2344">
        <f>(Table1[[#This Row],[Fecal Score]]*0.3) + (Table1[[#This Row],[BOD Score]]*0.25) + (Table1[[#This Row],[Nitrate Score]]*0.2) + (Table1[[#This Row],[pH Score]]*0.15) + (Table1[[#This Row],[Dissolved Oxygen Score]]*0.1)</f>
        <v>1.4372499999999999</v>
      </c>
      <c r="AI2344">
        <v>2021</v>
      </c>
    </row>
    <row r="2345" spans="1:35">
      <c r="A2345">
        <v>4177</v>
      </c>
      <c r="B2345" t="s">
        <v>812</v>
      </c>
      <c r="C2345" t="s">
        <v>1</v>
      </c>
      <c r="D2345" t="s">
        <v>315</v>
      </c>
      <c r="E2345">
        <v>20</v>
      </c>
      <c r="F2345">
        <v>27</v>
      </c>
      <c r="G2345">
        <f>(Table1[[#This Row],[Min Temperature]]+Table1[[#This Row],[Max Temperature]])/2</f>
        <v>23.5</v>
      </c>
      <c r="H2345">
        <v>4.0999999999999996</v>
      </c>
      <c r="I2345">
        <v>5.7</v>
      </c>
      <c r="J2345">
        <f>(Table1[[#This Row],[Min Dissolved Oxygen]]+Table1[[#This Row],[Max Dissolved Oxygen]])/2</f>
        <v>4.9000000000000004</v>
      </c>
      <c r="K2345">
        <v>8</v>
      </c>
      <c r="L2345">
        <v>8.9</v>
      </c>
      <c r="M2345">
        <f>(Table1[[#This Row],[Min pH]]+Table1[[#This Row],[Max pH]])/2</f>
        <v>8.4499999999999993</v>
      </c>
      <c r="N2345">
        <v>460</v>
      </c>
      <c r="O2345">
        <v>790</v>
      </c>
      <c r="P2345">
        <f>(Table1[[#This Row],[Min Conductivity]]+Table1[[#This Row],[Max Conductivity]])/2</f>
        <v>625</v>
      </c>
      <c r="Q2345">
        <v>1</v>
      </c>
      <c r="R2345">
        <v>2.4</v>
      </c>
      <c r="S2345">
        <f>(Table1[[#This Row],[Min BOD]]+Table1[[#This Row],[Max BOD]])/2</f>
        <v>1.7</v>
      </c>
      <c r="T2345">
        <v>2.0499999999999998</v>
      </c>
      <c r="U2345">
        <v>3.52</v>
      </c>
      <c r="V2345">
        <f>(Table1[[#This Row],[Min Nitrate N + Nitrite N]]+Table1[[#This Row],[Max Nitrate N + Nitrite N]])/2</f>
        <v>2.7850000000000001</v>
      </c>
      <c r="W2345">
        <v>4</v>
      </c>
      <c r="X2345">
        <v>93</v>
      </c>
      <c r="Y2345">
        <f>(Table1[[#This Row],[Min Fecal Coliform]]+Table1[[#This Row],[Max Fecal Coliform]])/2</f>
        <v>48.5</v>
      </c>
      <c r="Z2345">
        <v>120</v>
      </c>
      <c r="AA2345">
        <v>210</v>
      </c>
      <c r="AB2345">
        <f>(Table1[[#This Row],[Min Total Coliform]]+Table1[[#This Row],[Max Total Coliform]])/2</f>
        <v>165</v>
      </c>
      <c r="AC2345">
        <f>MIN(10, (Table1[[#This Row],[Avg BOD]]/4)*10)</f>
        <v>4.25</v>
      </c>
      <c r="AD2345">
        <f>MIN(10, (Table1[[#This Row],[Avg Fecal Coliform]]/600)*10)</f>
        <v>0.80833333333333324</v>
      </c>
      <c r="AE2345">
        <f>MIN(10, (Table1[[#This Row],[Avg Nitrate N + Nitrite N]]/10)*10)</f>
        <v>2.7850000000000001</v>
      </c>
      <c r="AF2345">
        <f>IF(OR(Table1[[#This Row],[Avg pH]]&lt;6.5,Table1[[#This Row],[Avg pH]]&gt;8.5),10,0)</f>
        <v>0</v>
      </c>
      <c r="AG2345">
        <f>MAX(0, 10-(2*Table1[[#This Row],[Avg Dissolved Oxygen]]))</f>
        <v>0.19999999999999929</v>
      </c>
      <c r="AH2345">
        <f>(Table1[[#This Row],[Fecal Score]]*0.3) + (Table1[[#This Row],[BOD Score]]*0.25) + (Table1[[#This Row],[Nitrate Score]]*0.2) + (Table1[[#This Row],[pH Score]]*0.15) + (Table1[[#This Row],[Dissolved Oxygen Score]]*0.1)</f>
        <v>1.8820000000000001</v>
      </c>
      <c r="AI2345">
        <v>2021</v>
      </c>
    </row>
    <row r="2346" spans="1:35">
      <c r="A2346">
        <v>1286</v>
      </c>
      <c r="B2346" t="s">
        <v>316</v>
      </c>
      <c r="C2346" t="s">
        <v>1</v>
      </c>
      <c r="D2346" t="s">
        <v>315</v>
      </c>
      <c r="E2346">
        <v>20</v>
      </c>
      <c r="F2346">
        <v>28</v>
      </c>
      <c r="G2346">
        <f>(Table1[[#This Row],[Min Temperature]]+Table1[[#This Row],[Max Temperature]])/2</f>
        <v>24</v>
      </c>
      <c r="H2346">
        <v>4.5999999999999996</v>
      </c>
      <c r="I2346">
        <v>6</v>
      </c>
      <c r="J2346">
        <f>(Table1[[#This Row],[Min Dissolved Oxygen]]+Table1[[#This Row],[Max Dissolved Oxygen]])/2</f>
        <v>5.3</v>
      </c>
      <c r="K2346">
        <v>7.3</v>
      </c>
      <c r="L2346">
        <v>8.5</v>
      </c>
      <c r="M2346">
        <f>(Table1[[#This Row],[Min pH]]+Table1[[#This Row],[Max pH]])/2</f>
        <v>7.9</v>
      </c>
      <c r="N2346">
        <v>1170</v>
      </c>
      <c r="O2346">
        <v>1963</v>
      </c>
      <c r="P2346">
        <f>(Table1[[#This Row],[Min Conductivity]]+Table1[[#This Row],[Max Conductivity]])/2</f>
        <v>1566.5</v>
      </c>
      <c r="Q2346">
        <v>1.4</v>
      </c>
      <c r="R2346">
        <v>3.1</v>
      </c>
      <c r="S2346">
        <f>(Table1[[#This Row],[Min BOD]]+Table1[[#This Row],[Max BOD]])/2</f>
        <v>2.25</v>
      </c>
      <c r="T2346">
        <v>2.7</v>
      </c>
      <c r="U2346">
        <v>7.92</v>
      </c>
      <c r="V2346">
        <f>(Table1[[#This Row],[Min Nitrate N + Nitrite N]]+Table1[[#This Row],[Max Nitrate N + Nitrite N]])/2</f>
        <v>5.3100000000000005</v>
      </c>
      <c r="W2346">
        <v>93</v>
      </c>
      <c r="X2346">
        <v>150</v>
      </c>
      <c r="Y2346">
        <f>(Table1[[#This Row],[Min Fecal Coliform]]+Table1[[#This Row],[Max Fecal Coliform]])/2</f>
        <v>121.5</v>
      </c>
      <c r="Z2346">
        <v>150</v>
      </c>
      <c r="AA2346">
        <v>240</v>
      </c>
      <c r="AB2346">
        <f>(Table1[[#This Row],[Min Total Coliform]]+Table1[[#This Row],[Max Total Coliform]])/2</f>
        <v>195</v>
      </c>
      <c r="AC2346">
        <f>MIN(10, (Table1[[#This Row],[Avg BOD]]/4)*10)</f>
        <v>5.625</v>
      </c>
      <c r="AD2346">
        <f>MIN(10, (Table1[[#This Row],[Avg Fecal Coliform]]/600)*10)</f>
        <v>2.0250000000000004</v>
      </c>
      <c r="AE2346">
        <f>MIN(10, (Table1[[#This Row],[Avg Nitrate N + Nitrite N]]/10)*10)</f>
        <v>5.3100000000000005</v>
      </c>
      <c r="AF2346">
        <f>IF(OR(Table1[[#This Row],[Avg pH]]&lt;6.5,Table1[[#This Row],[Avg pH]]&gt;8.5),10,0)</f>
        <v>0</v>
      </c>
      <c r="AG2346">
        <f>MAX(0, 10-(2*Table1[[#This Row],[Avg Dissolved Oxygen]]))</f>
        <v>0</v>
      </c>
      <c r="AH2346">
        <f>(Table1[[#This Row],[Fecal Score]]*0.3) + (Table1[[#This Row],[BOD Score]]*0.25) + (Table1[[#This Row],[Nitrate Score]]*0.2) + (Table1[[#This Row],[pH Score]]*0.15) + (Table1[[#This Row],[Dissolved Oxygen Score]]*0.1)</f>
        <v>3.0757500000000002</v>
      </c>
      <c r="AI2346">
        <v>2021</v>
      </c>
    </row>
    <row r="2347" spans="1:35">
      <c r="A2347">
        <v>4179</v>
      </c>
      <c r="B2347" t="s">
        <v>473</v>
      </c>
      <c r="C2347" t="s">
        <v>8</v>
      </c>
      <c r="D2347" t="s">
        <v>315</v>
      </c>
      <c r="E2347">
        <v>23</v>
      </c>
      <c r="F2347">
        <v>27</v>
      </c>
      <c r="G2347">
        <f>(Table1[[#This Row],[Min Temperature]]+Table1[[#This Row],[Max Temperature]])/2</f>
        <v>25</v>
      </c>
      <c r="H2347">
        <v>7.1</v>
      </c>
      <c r="I2347">
        <v>7.9</v>
      </c>
      <c r="J2347">
        <f>(Table1[[#This Row],[Min Dissolved Oxygen]]+Table1[[#This Row],[Max Dissolved Oxygen]])/2</f>
        <v>7.5</v>
      </c>
      <c r="K2347">
        <v>7.2</v>
      </c>
      <c r="L2347">
        <v>8.4</v>
      </c>
      <c r="M2347">
        <f>(Table1[[#This Row],[Min pH]]+Table1[[#This Row],[Max pH]])/2</f>
        <v>7.8000000000000007</v>
      </c>
      <c r="N2347">
        <v>380</v>
      </c>
      <c r="O2347">
        <v>532</v>
      </c>
      <c r="P2347">
        <f>(Table1[[#This Row],[Min Conductivity]]+Table1[[#This Row],[Max Conductivity]])/2</f>
        <v>456</v>
      </c>
      <c r="Q2347">
        <v>1.4</v>
      </c>
      <c r="R2347">
        <v>2.4</v>
      </c>
      <c r="S2347">
        <f>(Table1[[#This Row],[Min BOD]]+Table1[[#This Row],[Max BOD]])/2</f>
        <v>1.9</v>
      </c>
      <c r="T2347">
        <v>1.56</v>
      </c>
      <c r="U2347">
        <v>3.69</v>
      </c>
      <c r="V2347">
        <f>(Table1[[#This Row],[Min Nitrate N + Nitrite N]]+Table1[[#This Row],[Max Nitrate N + Nitrite N]])/2</f>
        <v>2.625</v>
      </c>
      <c r="W2347">
        <v>23</v>
      </c>
      <c r="X2347">
        <v>64</v>
      </c>
      <c r="Y2347">
        <f>(Table1[[#This Row],[Min Fecal Coliform]]+Table1[[#This Row],[Max Fecal Coliform]])/2</f>
        <v>43.5</v>
      </c>
      <c r="Z2347">
        <v>64</v>
      </c>
      <c r="AA2347">
        <v>120</v>
      </c>
      <c r="AB2347">
        <f>(Table1[[#This Row],[Min Total Coliform]]+Table1[[#This Row],[Max Total Coliform]])/2</f>
        <v>92</v>
      </c>
      <c r="AC2347">
        <f>MIN(10, (Table1[[#This Row],[Avg BOD]]/4)*10)</f>
        <v>4.75</v>
      </c>
      <c r="AD2347">
        <f>MIN(10, (Table1[[#This Row],[Avg Fecal Coliform]]/600)*10)</f>
        <v>0.72499999999999998</v>
      </c>
      <c r="AE2347">
        <f>MIN(10, (Table1[[#This Row],[Avg Nitrate N + Nitrite N]]/10)*10)</f>
        <v>2.625</v>
      </c>
      <c r="AF2347">
        <f>IF(OR(Table1[[#This Row],[Avg pH]]&lt;6.5,Table1[[#This Row],[Avg pH]]&gt;8.5),10,0)</f>
        <v>0</v>
      </c>
      <c r="AG2347">
        <f>MAX(0, 10-(2*Table1[[#This Row],[Avg Dissolved Oxygen]]))</f>
        <v>0</v>
      </c>
      <c r="AH2347">
        <f>(Table1[[#This Row],[Fecal Score]]*0.3) + (Table1[[#This Row],[BOD Score]]*0.25) + (Table1[[#This Row],[Nitrate Score]]*0.2) + (Table1[[#This Row],[pH Score]]*0.15) + (Table1[[#This Row],[Dissolved Oxygen Score]]*0.1)</f>
        <v>1.9300000000000002</v>
      </c>
      <c r="AI2347">
        <v>2021</v>
      </c>
    </row>
    <row r="2348" spans="1:35">
      <c r="A2348">
        <v>1420</v>
      </c>
      <c r="B2348" t="s">
        <v>331</v>
      </c>
      <c r="C2348" t="s">
        <v>1</v>
      </c>
      <c r="D2348" t="s">
        <v>332</v>
      </c>
      <c r="E2348">
        <v>17</v>
      </c>
      <c r="F2348">
        <v>28</v>
      </c>
      <c r="G2348">
        <f>(Table1[[#This Row],[Min Temperature]]+Table1[[#This Row],[Max Temperature]])/2</f>
        <v>22.5</v>
      </c>
      <c r="H2348">
        <v>6</v>
      </c>
      <c r="I2348">
        <v>7</v>
      </c>
      <c r="J2348">
        <f>(Table1[[#This Row],[Min Dissolved Oxygen]]+Table1[[#This Row],[Max Dissolved Oxygen]])/2</f>
        <v>6.5</v>
      </c>
      <c r="K2348">
        <v>6.7</v>
      </c>
      <c r="L2348">
        <v>7.5</v>
      </c>
      <c r="M2348">
        <f>(Table1[[#This Row],[Min pH]]+Table1[[#This Row],[Max pH]])/2</f>
        <v>7.1</v>
      </c>
      <c r="N2348">
        <v>96</v>
      </c>
      <c r="O2348">
        <v>147</v>
      </c>
      <c r="P2348">
        <f>(Table1[[#This Row],[Min Conductivity]]+Table1[[#This Row],[Max Conductivity]])/2</f>
        <v>121.5</v>
      </c>
      <c r="Q2348">
        <v>2</v>
      </c>
      <c r="R2348">
        <v>3</v>
      </c>
      <c r="S2348">
        <f>(Table1[[#This Row],[Min BOD]]+Table1[[#This Row],[Max BOD]])/2</f>
        <v>2.5</v>
      </c>
      <c r="T2348">
        <v>0.32</v>
      </c>
      <c r="U2348">
        <v>0.95</v>
      </c>
      <c r="V2348">
        <f>(Table1[[#This Row],[Min Nitrate N + Nitrite N]]+Table1[[#This Row],[Max Nitrate N + Nitrite N]])/2</f>
        <v>0.63500000000000001</v>
      </c>
      <c r="W2348">
        <v>14</v>
      </c>
      <c r="X2348">
        <v>36</v>
      </c>
      <c r="Y2348">
        <f>(Table1[[#This Row],[Min Fecal Coliform]]+Table1[[#This Row],[Max Fecal Coliform]])/2</f>
        <v>25</v>
      </c>
      <c r="Z2348">
        <v>25</v>
      </c>
      <c r="AA2348">
        <v>96</v>
      </c>
      <c r="AB2348">
        <f>(Table1[[#This Row],[Min Total Coliform]]+Table1[[#This Row],[Max Total Coliform]])/2</f>
        <v>60.5</v>
      </c>
      <c r="AC2348">
        <f>MIN(10, (Table1[[#This Row],[Avg BOD]]/4)*10)</f>
        <v>6.25</v>
      </c>
      <c r="AD2348">
        <f>MIN(10, (Table1[[#This Row],[Avg Fecal Coliform]]/600)*10)</f>
        <v>0.41666666666666663</v>
      </c>
      <c r="AE2348">
        <f>MIN(10, (Table1[[#This Row],[Avg Nitrate N + Nitrite N]]/10)*10)</f>
        <v>0.63500000000000001</v>
      </c>
      <c r="AF2348">
        <f>IF(OR(Table1[[#This Row],[Avg pH]]&lt;6.5,Table1[[#This Row],[Avg pH]]&gt;8.5),10,0)</f>
        <v>0</v>
      </c>
      <c r="AG2348">
        <f>MAX(0, 10-(2*Table1[[#This Row],[Avg Dissolved Oxygen]]))</f>
        <v>0</v>
      </c>
      <c r="AH2348">
        <f>(Table1[[#This Row],[Fecal Score]]*0.3) + (Table1[[#This Row],[BOD Score]]*0.25) + (Table1[[#This Row],[Nitrate Score]]*0.2) + (Table1[[#This Row],[pH Score]]*0.15) + (Table1[[#This Row],[Dissolved Oxygen Score]]*0.1)</f>
        <v>1.8145</v>
      </c>
      <c r="AI2348">
        <v>2021</v>
      </c>
    </row>
    <row r="2349" spans="1:35">
      <c r="A2349">
        <v>3008</v>
      </c>
      <c r="B2349" t="s">
        <v>336</v>
      </c>
      <c r="C2349" t="s">
        <v>1</v>
      </c>
      <c r="D2349" t="s">
        <v>332</v>
      </c>
      <c r="E2349">
        <v>26</v>
      </c>
      <c r="F2349">
        <v>40</v>
      </c>
      <c r="G2349">
        <f>(Table1[[#This Row],[Min Temperature]]+Table1[[#This Row],[Max Temperature]])/2</f>
        <v>33</v>
      </c>
      <c r="H2349">
        <v>6</v>
      </c>
      <c r="I2349">
        <v>8.9</v>
      </c>
      <c r="J2349">
        <f>(Table1[[#This Row],[Min Dissolved Oxygen]]+Table1[[#This Row],[Max Dissolved Oxygen]])/2</f>
        <v>7.45</v>
      </c>
      <c r="K2349">
        <v>7</v>
      </c>
      <c r="L2349">
        <v>8.1</v>
      </c>
      <c r="M2349">
        <f>(Table1[[#This Row],[Min pH]]+Table1[[#This Row],[Max pH]])/2</f>
        <v>7.55</v>
      </c>
      <c r="N2349">
        <v>475</v>
      </c>
      <c r="O2349">
        <v>745</v>
      </c>
      <c r="P2349">
        <f>(Table1[[#This Row],[Min Conductivity]]+Table1[[#This Row],[Max Conductivity]])/2</f>
        <v>610</v>
      </c>
      <c r="Q2349">
        <v>2</v>
      </c>
      <c r="R2349">
        <v>3</v>
      </c>
      <c r="S2349">
        <f>(Table1[[#This Row],[Min BOD]]+Table1[[#This Row],[Max BOD]])/2</f>
        <v>2.5</v>
      </c>
      <c r="T2349">
        <v>0.32</v>
      </c>
      <c r="U2349">
        <v>0.52</v>
      </c>
      <c r="V2349">
        <f>(Table1[[#This Row],[Min Nitrate N + Nitrite N]]+Table1[[#This Row],[Max Nitrate N + Nitrite N]])/2</f>
        <v>0.42000000000000004</v>
      </c>
      <c r="W2349">
        <v>2</v>
      </c>
      <c r="X2349">
        <v>2</v>
      </c>
      <c r="Y2349">
        <f>(Table1[[#This Row],[Min Fecal Coliform]]+Table1[[#This Row],[Max Fecal Coliform]])/2</f>
        <v>2</v>
      </c>
      <c r="Z2349">
        <v>2</v>
      </c>
      <c r="AA2349">
        <v>68</v>
      </c>
      <c r="AB2349">
        <f>(Table1[[#This Row],[Min Total Coliform]]+Table1[[#This Row],[Max Total Coliform]])/2</f>
        <v>35</v>
      </c>
      <c r="AC2349">
        <f>MIN(10, (Table1[[#This Row],[Avg BOD]]/4)*10)</f>
        <v>6.25</v>
      </c>
      <c r="AD2349">
        <f>MIN(10, (Table1[[#This Row],[Avg Fecal Coliform]]/600)*10)</f>
        <v>3.3333333333333333E-2</v>
      </c>
      <c r="AE2349">
        <f>MIN(10, (Table1[[#This Row],[Avg Nitrate N + Nitrite N]]/10)*10)</f>
        <v>0.42000000000000004</v>
      </c>
      <c r="AF2349">
        <f>IF(OR(Table1[[#This Row],[Avg pH]]&lt;6.5,Table1[[#This Row],[Avg pH]]&gt;8.5),10,0)</f>
        <v>0</v>
      </c>
      <c r="AG2349">
        <f>MAX(0, 10-(2*Table1[[#This Row],[Avg Dissolved Oxygen]]))</f>
        <v>0</v>
      </c>
      <c r="AH2349">
        <f>(Table1[[#This Row],[Fecal Score]]*0.3) + (Table1[[#This Row],[BOD Score]]*0.25) + (Table1[[#This Row],[Nitrate Score]]*0.2) + (Table1[[#This Row],[pH Score]]*0.15) + (Table1[[#This Row],[Dissolved Oxygen Score]]*0.1)</f>
        <v>1.6565000000000001</v>
      </c>
      <c r="AI2349">
        <v>2021</v>
      </c>
    </row>
    <row r="2350" spans="1:35">
      <c r="A2350">
        <v>3010</v>
      </c>
      <c r="B2350" t="s">
        <v>338</v>
      </c>
      <c r="C2350" t="s">
        <v>1</v>
      </c>
      <c r="D2350" t="s">
        <v>332</v>
      </c>
      <c r="E2350">
        <v>27</v>
      </c>
      <c r="F2350">
        <v>37</v>
      </c>
      <c r="G2350">
        <f>(Table1[[#This Row],[Min Temperature]]+Table1[[#This Row],[Max Temperature]])/2</f>
        <v>32</v>
      </c>
      <c r="H2350">
        <v>6</v>
      </c>
      <c r="I2350">
        <v>7</v>
      </c>
      <c r="J2350">
        <f>(Table1[[#This Row],[Min Dissolved Oxygen]]+Table1[[#This Row],[Max Dissolved Oxygen]])/2</f>
        <v>6.5</v>
      </c>
      <c r="K2350">
        <v>7.3</v>
      </c>
      <c r="L2350">
        <v>8</v>
      </c>
      <c r="M2350">
        <f>(Table1[[#This Row],[Min pH]]+Table1[[#This Row],[Max pH]])/2</f>
        <v>7.65</v>
      </c>
      <c r="N2350">
        <v>929</v>
      </c>
      <c r="O2350">
        <v>1410</v>
      </c>
      <c r="P2350">
        <f>(Table1[[#This Row],[Min Conductivity]]+Table1[[#This Row],[Max Conductivity]])/2</f>
        <v>1169.5</v>
      </c>
      <c r="Q2350">
        <v>2</v>
      </c>
      <c r="R2350">
        <v>4</v>
      </c>
      <c r="S2350">
        <f>(Table1[[#This Row],[Min BOD]]+Table1[[#This Row],[Max BOD]])/2</f>
        <v>3</v>
      </c>
      <c r="T2350">
        <v>0.32</v>
      </c>
      <c r="U2350">
        <v>0.62</v>
      </c>
      <c r="V2350">
        <f>(Table1[[#This Row],[Min Nitrate N + Nitrite N]]+Table1[[#This Row],[Max Nitrate N + Nitrite N]])/2</f>
        <v>0.47</v>
      </c>
      <c r="W2350">
        <v>2</v>
      </c>
      <c r="X2350">
        <v>78</v>
      </c>
      <c r="Y2350">
        <f>(Table1[[#This Row],[Min Fecal Coliform]]+Table1[[#This Row],[Max Fecal Coliform]])/2</f>
        <v>40</v>
      </c>
      <c r="Z2350">
        <v>4</v>
      </c>
      <c r="AA2350">
        <v>230</v>
      </c>
      <c r="AB2350">
        <f>(Table1[[#This Row],[Min Total Coliform]]+Table1[[#This Row],[Max Total Coliform]])/2</f>
        <v>117</v>
      </c>
      <c r="AC2350">
        <f>MIN(10, (Table1[[#This Row],[Avg BOD]]/4)*10)</f>
        <v>7.5</v>
      </c>
      <c r="AD2350">
        <f>MIN(10, (Table1[[#This Row],[Avg Fecal Coliform]]/600)*10)</f>
        <v>0.66666666666666663</v>
      </c>
      <c r="AE2350">
        <f>MIN(10, (Table1[[#This Row],[Avg Nitrate N + Nitrite N]]/10)*10)</f>
        <v>0.47</v>
      </c>
      <c r="AF2350">
        <f>IF(OR(Table1[[#This Row],[Avg pH]]&lt;6.5,Table1[[#This Row],[Avg pH]]&gt;8.5),10,0)</f>
        <v>0</v>
      </c>
      <c r="AG2350">
        <f>MAX(0, 10-(2*Table1[[#This Row],[Avg Dissolved Oxygen]]))</f>
        <v>0</v>
      </c>
      <c r="AH2350">
        <f>(Table1[[#This Row],[Fecal Score]]*0.3) + (Table1[[#This Row],[BOD Score]]*0.25) + (Table1[[#This Row],[Nitrate Score]]*0.2) + (Table1[[#This Row],[pH Score]]*0.15) + (Table1[[#This Row],[Dissolved Oxygen Score]]*0.1)</f>
        <v>2.169</v>
      </c>
      <c r="AI2350">
        <v>2021</v>
      </c>
    </row>
    <row r="2351" spans="1:35">
      <c r="A2351">
        <v>3011</v>
      </c>
      <c r="B2351" t="s">
        <v>339</v>
      </c>
      <c r="C2351" t="s">
        <v>1</v>
      </c>
      <c r="D2351" t="s">
        <v>332</v>
      </c>
      <c r="E2351">
        <v>25</v>
      </c>
      <c r="F2351">
        <v>36</v>
      </c>
      <c r="G2351">
        <f>(Table1[[#This Row],[Min Temperature]]+Table1[[#This Row],[Max Temperature]])/2</f>
        <v>30.5</v>
      </c>
      <c r="H2351">
        <v>5</v>
      </c>
      <c r="I2351">
        <v>6.9</v>
      </c>
      <c r="J2351">
        <f>(Table1[[#This Row],[Min Dissolved Oxygen]]+Table1[[#This Row],[Max Dissolved Oxygen]])/2</f>
        <v>5.95</v>
      </c>
      <c r="K2351">
        <v>6.9</v>
      </c>
      <c r="L2351">
        <v>8.1999999999999993</v>
      </c>
      <c r="M2351">
        <f>(Table1[[#This Row],[Min pH]]+Table1[[#This Row],[Max pH]])/2</f>
        <v>7.55</v>
      </c>
      <c r="N2351">
        <v>8330</v>
      </c>
      <c r="O2351">
        <v>59400</v>
      </c>
      <c r="P2351">
        <f>(Table1[[#This Row],[Min Conductivity]]+Table1[[#This Row],[Max Conductivity]])/2</f>
        <v>33865</v>
      </c>
      <c r="Q2351">
        <v>2</v>
      </c>
      <c r="R2351">
        <v>4</v>
      </c>
      <c r="S2351">
        <f>(Table1[[#This Row],[Min BOD]]+Table1[[#This Row],[Max BOD]])/2</f>
        <v>3</v>
      </c>
      <c r="T2351">
        <v>0.32</v>
      </c>
      <c r="U2351">
        <v>1.5</v>
      </c>
      <c r="V2351">
        <f>(Table1[[#This Row],[Min Nitrate N + Nitrite N]]+Table1[[#This Row],[Max Nitrate N + Nitrite N]])/2</f>
        <v>0.91</v>
      </c>
      <c r="W2351">
        <v>2</v>
      </c>
      <c r="X2351">
        <v>45</v>
      </c>
      <c r="Y2351">
        <f>(Table1[[#This Row],[Min Fecal Coliform]]+Table1[[#This Row],[Max Fecal Coliform]])/2</f>
        <v>23.5</v>
      </c>
      <c r="Z2351">
        <v>4</v>
      </c>
      <c r="AA2351">
        <v>230</v>
      </c>
      <c r="AB2351">
        <f>(Table1[[#This Row],[Min Total Coliform]]+Table1[[#This Row],[Max Total Coliform]])/2</f>
        <v>117</v>
      </c>
      <c r="AC2351">
        <f>MIN(10, (Table1[[#This Row],[Avg BOD]]/4)*10)</f>
        <v>7.5</v>
      </c>
      <c r="AD2351">
        <f>MIN(10, (Table1[[#This Row],[Avg Fecal Coliform]]/600)*10)</f>
        <v>0.39166666666666672</v>
      </c>
      <c r="AE2351">
        <f>MIN(10, (Table1[[#This Row],[Avg Nitrate N + Nitrite N]]/10)*10)</f>
        <v>0.90999999999999992</v>
      </c>
      <c r="AF2351">
        <f>IF(OR(Table1[[#This Row],[Avg pH]]&lt;6.5,Table1[[#This Row],[Avg pH]]&gt;8.5),10,0)</f>
        <v>0</v>
      </c>
      <c r="AG2351">
        <f>MAX(0, 10-(2*Table1[[#This Row],[Avg Dissolved Oxygen]]))</f>
        <v>0</v>
      </c>
      <c r="AH2351">
        <f>(Table1[[#This Row],[Fecal Score]]*0.3) + (Table1[[#This Row],[BOD Score]]*0.25) + (Table1[[#This Row],[Nitrate Score]]*0.2) + (Table1[[#This Row],[pH Score]]*0.15) + (Table1[[#This Row],[Dissolved Oxygen Score]]*0.1)</f>
        <v>2.1745000000000001</v>
      </c>
      <c r="AI2351">
        <v>2021</v>
      </c>
    </row>
    <row r="2352" spans="1:35">
      <c r="A2352">
        <v>3009</v>
      </c>
      <c r="B2352" t="s">
        <v>337</v>
      </c>
      <c r="C2352" t="s">
        <v>1</v>
      </c>
      <c r="D2352" t="s">
        <v>332</v>
      </c>
      <c r="E2352">
        <v>25</v>
      </c>
      <c r="F2352">
        <v>33</v>
      </c>
      <c r="G2352">
        <f>(Table1[[#This Row],[Min Temperature]]+Table1[[#This Row],[Max Temperature]])/2</f>
        <v>29</v>
      </c>
      <c r="H2352">
        <v>5.0999999999999996</v>
      </c>
      <c r="I2352">
        <v>7.1</v>
      </c>
      <c r="J2352">
        <f>(Table1[[#This Row],[Min Dissolved Oxygen]]+Table1[[#This Row],[Max Dissolved Oxygen]])/2</f>
        <v>6.1</v>
      </c>
      <c r="K2352">
        <v>6.6</v>
      </c>
      <c r="L2352">
        <v>8</v>
      </c>
      <c r="M2352">
        <f>(Table1[[#This Row],[Min pH]]+Table1[[#This Row],[Max pH]])/2</f>
        <v>7.3</v>
      </c>
      <c r="N2352">
        <v>432</v>
      </c>
      <c r="O2352">
        <v>660</v>
      </c>
      <c r="P2352">
        <f>(Table1[[#This Row],[Min Conductivity]]+Table1[[#This Row],[Max Conductivity]])/2</f>
        <v>546</v>
      </c>
      <c r="Q2352">
        <v>2</v>
      </c>
      <c r="R2352">
        <v>4</v>
      </c>
      <c r="S2352">
        <f>(Table1[[#This Row],[Min BOD]]+Table1[[#This Row],[Max BOD]])/2</f>
        <v>3</v>
      </c>
      <c r="T2352">
        <v>0.32</v>
      </c>
      <c r="U2352">
        <v>0.62</v>
      </c>
      <c r="V2352">
        <f>(Table1[[#This Row],[Min Nitrate N + Nitrite N]]+Table1[[#This Row],[Max Nitrate N + Nitrite N]])/2</f>
        <v>0.47</v>
      </c>
      <c r="W2352">
        <v>2</v>
      </c>
      <c r="X2352">
        <v>20</v>
      </c>
      <c r="Y2352">
        <f>(Table1[[#This Row],[Min Fecal Coliform]]+Table1[[#This Row],[Max Fecal Coliform]])/2</f>
        <v>11</v>
      </c>
      <c r="Z2352">
        <v>2</v>
      </c>
      <c r="AA2352">
        <v>200</v>
      </c>
      <c r="AB2352">
        <f>(Table1[[#This Row],[Min Total Coliform]]+Table1[[#This Row],[Max Total Coliform]])/2</f>
        <v>101</v>
      </c>
      <c r="AC2352">
        <f>MIN(10, (Table1[[#This Row],[Avg BOD]]/4)*10)</f>
        <v>7.5</v>
      </c>
      <c r="AD2352">
        <f>MIN(10, (Table1[[#This Row],[Avg Fecal Coliform]]/600)*10)</f>
        <v>0.18333333333333335</v>
      </c>
      <c r="AE2352">
        <f>MIN(10, (Table1[[#This Row],[Avg Nitrate N + Nitrite N]]/10)*10)</f>
        <v>0.47</v>
      </c>
      <c r="AF2352">
        <f>IF(OR(Table1[[#This Row],[Avg pH]]&lt;6.5,Table1[[#This Row],[Avg pH]]&gt;8.5),10,0)</f>
        <v>0</v>
      </c>
      <c r="AG2352">
        <f>MAX(0, 10-(2*Table1[[#This Row],[Avg Dissolved Oxygen]]))</f>
        <v>0</v>
      </c>
      <c r="AH2352">
        <f>(Table1[[#This Row],[Fecal Score]]*0.3) + (Table1[[#This Row],[BOD Score]]*0.25) + (Table1[[#This Row],[Nitrate Score]]*0.2) + (Table1[[#This Row],[pH Score]]*0.15) + (Table1[[#This Row],[Dissolved Oxygen Score]]*0.1)</f>
        <v>2.024</v>
      </c>
      <c r="AI2352">
        <v>2021</v>
      </c>
    </row>
    <row r="2353" spans="1:35">
      <c r="A2353">
        <v>1421</v>
      </c>
      <c r="B2353" t="s">
        <v>333</v>
      </c>
      <c r="C2353" t="s">
        <v>1</v>
      </c>
      <c r="D2353" t="s">
        <v>332</v>
      </c>
      <c r="E2353">
        <v>17</v>
      </c>
      <c r="F2353">
        <v>31</v>
      </c>
      <c r="G2353">
        <f>(Table1[[#This Row],[Min Temperature]]+Table1[[#This Row],[Max Temperature]])/2</f>
        <v>24</v>
      </c>
      <c r="H2353">
        <v>5.7</v>
      </c>
      <c r="I2353">
        <v>7.2</v>
      </c>
      <c r="J2353">
        <f>(Table1[[#This Row],[Min Dissolved Oxygen]]+Table1[[#This Row],[Max Dissolved Oxygen]])/2</f>
        <v>6.45</v>
      </c>
      <c r="K2353">
        <v>6.1</v>
      </c>
      <c r="L2353">
        <v>7.1</v>
      </c>
      <c r="M2353">
        <f>(Table1[[#This Row],[Min pH]]+Table1[[#This Row],[Max pH]])/2</f>
        <v>6.6</v>
      </c>
      <c r="N2353">
        <v>339</v>
      </c>
      <c r="O2353">
        <v>492</v>
      </c>
      <c r="P2353">
        <f>(Table1[[#This Row],[Min Conductivity]]+Table1[[#This Row],[Max Conductivity]])/2</f>
        <v>415.5</v>
      </c>
      <c r="Q2353">
        <v>1</v>
      </c>
      <c r="R2353">
        <v>4.5</v>
      </c>
      <c r="S2353">
        <f>(Table1[[#This Row],[Min BOD]]+Table1[[#This Row],[Max BOD]])/2</f>
        <v>2.75</v>
      </c>
      <c r="T2353">
        <v>0.32</v>
      </c>
      <c r="U2353">
        <v>0.33</v>
      </c>
      <c r="V2353">
        <f>(Table1[[#This Row],[Min Nitrate N + Nitrite N]]+Table1[[#This Row],[Max Nitrate N + Nitrite N]])/2</f>
        <v>0.32500000000000001</v>
      </c>
      <c r="W2353">
        <v>38</v>
      </c>
      <c r="X2353">
        <v>120</v>
      </c>
      <c r="Y2353">
        <f>(Table1[[#This Row],[Min Fecal Coliform]]+Table1[[#This Row],[Max Fecal Coliform]])/2</f>
        <v>79</v>
      </c>
      <c r="Z2353">
        <v>120</v>
      </c>
      <c r="AA2353">
        <v>330</v>
      </c>
      <c r="AB2353">
        <f>(Table1[[#This Row],[Min Total Coliform]]+Table1[[#This Row],[Max Total Coliform]])/2</f>
        <v>225</v>
      </c>
      <c r="AC2353">
        <f>MIN(10, (Table1[[#This Row],[Avg BOD]]/4)*10)</f>
        <v>6.875</v>
      </c>
      <c r="AD2353">
        <f>MIN(10, (Table1[[#This Row],[Avg Fecal Coliform]]/600)*10)</f>
        <v>1.3166666666666664</v>
      </c>
      <c r="AE2353">
        <f>MIN(10, (Table1[[#This Row],[Avg Nitrate N + Nitrite N]]/10)*10)</f>
        <v>0.32500000000000001</v>
      </c>
      <c r="AF2353">
        <f>IF(OR(Table1[[#This Row],[Avg pH]]&lt;6.5,Table1[[#This Row],[Avg pH]]&gt;8.5),10,0)</f>
        <v>0</v>
      </c>
      <c r="AG2353">
        <f>MAX(0, 10-(2*Table1[[#This Row],[Avg Dissolved Oxygen]]))</f>
        <v>0</v>
      </c>
      <c r="AH2353">
        <f>(Table1[[#This Row],[Fecal Score]]*0.3) + (Table1[[#This Row],[BOD Score]]*0.25) + (Table1[[#This Row],[Nitrate Score]]*0.2) + (Table1[[#This Row],[pH Score]]*0.15) + (Table1[[#This Row],[Dissolved Oxygen Score]]*0.1)</f>
        <v>2.17875</v>
      </c>
      <c r="AI2353">
        <v>2021</v>
      </c>
    </row>
    <row r="2354" spans="1:35">
      <c r="A2354">
        <v>3007</v>
      </c>
      <c r="B2354" t="s">
        <v>335</v>
      </c>
      <c r="C2354" t="s">
        <v>1</v>
      </c>
      <c r="D2354" t="s">
        <v>332</v>
      </c>
      <c r="E2354">
        <v>23</v>
      </c>
      <c r="F2354">
        <v>30</v>
      </c>
      <c r="G2354">
        <f>(Table1[[#This Row],[Min Temperature]]+Table1[[#This Row],[Max Temperature]])/2</f>
        <v>26.5</v>
      </c>
      <c r="H2354">
        <v>6</v>
      </c>
      <c r="I2354">
        <v>6.4</v>
      </c>
      <c r="J2354">
        <f>(Table1[[#This Row],[Min Dissolved Oxygen]]+Table1[[#This Row],[Max Dissolved Oxygen]])/2</f>
        <v>6.2</v>
      </c>
      <c r="K2354">
        <v>6.8</v>
      </c>
      <c r="L2354">
        <v>7.9</v>
      </c>
      <c r="M2354">
        <f>(Table1[[#This Row],[Min pH]]+Table1[[#This Row],[Max pH]])/2</f>
        <v>7.35</v>
      </c>
      <c r="N2354">
        <v>349</v>
      </c>
      <c r="O2354">
        <v>684</v>
      </c>
      <c r="P2354">
        <f>(Table1[[#This Row],[Min Conductivity]]+Table1[[#This Row],[Max Conductivity]])/2</f>
        <v>516.5</v>
      </c>
      <c r="Q2354">
        <v>1</v>
      </c>
      <c r="R2354">
        <v>3</v>
      </c>
      <c r="S2354">
        <f>(Table1[[#This Row],[Min BOD]]+Table1[[#This Row],[Max BOD]])/2</f>
        <v>2</v>
      </c>
      <c r="T2354">
        <v>0.32</v>
      </c>
      <c r="U2354">
        <v>0.82</v>
      </c>
      <c r="V2354">
        <f>(Table1[[#This Row],[Min Nitrate N + Nitrite N]]+Table1[[#This Row],[Max Nitrate N + Nitrite N]])/2</f>
        <v>0.56999999999999995</v>
      </c>
      <c r="W2354">
        <v>23</v>
      </c>
      <c r="X2354">
        <v>46</v>
      </c>
      <c r="Y2354">
        <f>(Table1[[#This Row],[Min Fecal Coliform]]+Table1[[#This Row],[Max Fecal Coliform]])/2</f>
        <v>34.5</v>
      </c>
      <c r="Z2354">
        <v>58</v>
      </c>
      <c r="AA2354">
        <v>120</v>
      </c>
      <c r="AB2354">
        <f>(Table1[[#This Row],[Min Total Coliform]]+Table1[[#This Row],[Max Total Coliform]])/2</f>
        <v>89</v>
      </c>
      <c r="AC2354">
        <f>MIN(10, (Table1[[#This Row],[Avg BOD]]/4)*10)</f>
        <v>5</v>
      </c>
      <c r="AD2354">
        <f>MIN(10, (Table1[[#This Row],[Avg Fecal Coliform]]/600)*10)</f>
        <v>0.57500000000000007</v>
      </c>
      <c r="AE2354">
        <f>MIN(10, (Table1[[#This Row],[Avg Nitrate N + Nitrite N]]/10)*10)</f>
        <v>0.56999999999999995</v>
      </c>
      <c r="AF2354">
        <f>IF(OR(Table1[[#This Row],[Avg pH]]&lt;6.5,Table1[[#This Row],[Avg pH]]&gt;8.5),10,0)</f>
        <v>0</v>
      </c>
      <c r="AG2354">
        <f>MAX(0, 10-(2*Table1[[#This Row],[Avg Dissolved Oxygen]]))</f>
        <v>0</v>
      </c>
      <c r="AH2354">
        <f>(Table1[[#This Row],[Fecal Score]]*0.3) + (Table1[[#This Row],[BOD Score]]*0.25) + (Table1[[#This Row],[Nitrate Score]]*0.2) + (Table1[[#This Row],[pH Score]]*0.15) + (Table1[[#This Row],[Dissolved Oxygen Score]]*0.1)</f>
        <v>1.5365000000000002</v>
      </c>
      <c r="AI2354">
        <v>2021</v>
      </c>
    </row>
    <row r="2355" spans="1:35">
      <c r="A2355">
        <v>1452</v>
      </c>
      <c r="B2355" t="s">
        <v>334</v>
      </c>
      <c r="C2355" t="s">
        <v>1</v>
      </c>
      <c r="D2355" t="s">
        <v>332</v>
      </c>
      <c r="E2355">
        <v>20</v>
      </c>
      <c r="F2355">
        <v>30</v>
      </c>
      <c r="G2355">
        <f>(Table1[[#This Row],[Min Temperature]]+Table1[[#This Row],[Max Temperature]])/2</f>
        <v>25</v>
      </c>
      <c r="H2355">
        <v>5.3</v>
      </c>
      <c r="I2355">
        <v>7</v>
      </c>
      <c r="J2355">
        <f>(Table1[[#This Row],[Min Dissolved Oxygen]]+Table1[[#This Row],[Max Dissolved Oxygen]])/2</f>
        <v>6.15</v>
      </c>
      <c r="K2355">
        <v>6</v>
      </c>
      <c r="L2355">
        <v>7.8</v>
      </c>
      <c r="M2355">
        <f>(Table1[[#This Row],[Min pH]]+Table1[[#This Row],[Max pH]])/2</f>
        <v>6.9</v>
      </c>
      <c r="N2355">
        <v>242</v>
      </c>
      <c r="O2355">
        <v>371</v>
      </c>
      <c r="P2355">
        <f>(Table1[[#This Row],[Min Conductivity]]+Table1[[#This Row],[Max Conductivity]])/2</f>
        <v>306.5</v>
      </c>
      <c r="Q2355">
        <v>1</v>
      </c>
      <c r="R2355">
        <v>2.2000000000000002</v>
      </c>
      <c r="S2355">
        <f>(Table1[[#This Row],[Min BOD]]+Table1[[#This Row],[Max BOD]])/2</f>
        <v>1.6</v>
      </c>
      <c r="T2355">
        <v>0.32</v>
      </c>
      <c r="U2355">
        <v>0.33</v>
      </c>
      <c r="V2355">
        <f>(Table1[[#This Row],[Min Nitrate N + Nitrite N]]+Table1[[#This Row],[Max Nitrate N + Nitrite N]])/2</f>
        <v>0.32500000000000001</v>
      </c>
      <c r="W2355">
        <v>31</v>
      </c>
      <c r="X2355">
        <v>120</v>
      </c>
      <c r="Y2355">
        <f>(Table1[[#This Row],[Min Fecal Coliform]]+Table1[[#This Row],[Max Fecal Coliform]])/2</f>
        <v>75.5</v>
      </c>
      <c r="Z2355">
        <v>110</v>
      </c>
      <c r="AA2355">
        <v>260</v>
      </c>
      <c r="AB2355">
        <f>(Table1[[#This Row],[Min Total Coliform]]+Table1[[#This Row],[Max Total Coliform]])/2</f>
        <v>185</v>
      </c>
      <c r="AC2355">
        <f>MIN(10, (Table1[[#This Row],[Avg BOD]]/4)*10)</f>
        <v>4</v>
      </c>
      <c r="AD2355">
        <f>MIN(10, (Table1[[#This Row],[Avg Fecal Coliform]]/600)*10)</f>
        <v>1.2583333333333333</v>
      </c>
      <c r="AE2355">
        <f>MIN(10, (Table1[[#This Row],[Avg Nitrate N + Nitrite N]]/10)*10)</f>
        <v>0.32500000000000001</v>
      </c>
      <c r="AF2355">
        <f>IF(OR(Table1[[#This Row],[Avg pH]]&lt;6.5,Table1[[#This Row],[Avg pH]]&gt;8.5),10,0)</f>
        <v>0</v>
      </c>
      <c r="AG2355">
        <f>MAX(0, 10-(2*Table1[[#This Row],[Avg Dissolved Oxygen]]))</f>
        <v>0</v>
      </c>
      <c r="AH2355">
        <f>(Table1[[#This Row],[Fecal Score]]*0.3) + (Table1[[#This Row],[BOD Score]]*0.25) + (Table1[[#This Row],[Nitrate Score]]*0.2) + (Table1[[#This Row],[pH Score]]*0.15) + (Table1[[#This Row],[Dissolved Oxygen Score]]*0.1)</f>
        <v>1.4424999999999999</v>
      </c>
      <c r="AI2355">
        <v>2021</v>
      </c>
    </row>
    <row r="2356" spans="1:35">
      <c r="A2356">
        <v>4823</v>
      </c>
      <c r="B2356" t="s">
        <v>680</v>
      </c>
      <c r="C2356" t="s">
        <v>35</v>
      </c>
      <c r="D2356" t="s">
        <v>332</v>
      </c>
      <c r="E2356">
        <v>25</v>
      </c>
      <c r="F2356">
        <v>39</v>
      </c>
      <c r="G2356">
        <f>(Table1[[#This Row],[Min Temperature]]+Table1[[#This Row],[Max Temperature]])/2</f>
        <v>32</v>
      </c>
      <c r="H2356">
        <v>5</v>
      </c>
      <c r="I2356">
        <v>6.7</v>
      </c>
      <c r="J2356">
        <f>(Table1[[#This Row],[Min Dissolved Oxygen]]+Table1[[#This Row],[Max Dissolved Oxygen]])/2</f>
        <v>5.85</v>
      </c>
      <c r="K2356">
        <v>6.8</v>
      </c>
      <c r="L2356">
        <v>7.4</v>
      </c>
      <c r="M2356">
        <f>(Table1[[#This Row],[Min pH]]+Table1[[#This Row],[Max pH]])/2</f>
        <v>7.1</v>
      </c>
      <c r="N2356">
        <v>946</v>
      </c>
      <c r="O2356">
        <v>2032</v>
      </c>
      <c r="P2356">
        <f>(Table1[[#This Row],[Min Conductivity]]+Table1[[#This Row],[Max Conductivity]])/2</f>
        <v>1489</v>
      </c>
      <c r="Q2356">
        <v>2</v>
      </c>
      <c r="R2356">
        <v>4</v>
      </c>
      <c r="S2356">
        <f>(Table1[[#This Row],[Min BOD]]+Table1[[#This Row],[Max BOD]])/2</f>
        <v>3</v>
      </c>
      <c r="T2356">
        <v>0.32</v>
      </c>
      <c r="U2356">
        <v>1.18</v>
      </c>
      <c r="V2356">
        <f>(Table1[[#This Row],[Min Nitrate N + Nitrite N]]+Table1[[#This Row],[Max Nitrate N + Nitrite N]])/2</f>
        <v>0.75</v>
      </c>
      <c r="W2356">
        <v>2</v>
      </c>
      <c r="X2356">
        <v>20</v>
      </c>
      <c r="Y2356">
        <f>(Table1[[#This Row],[Min Fecal Coliform]]+Table1[[#This Row],[Max Fecal Coliform]])/2</f>
        <v>11</v>
      </c>
      <c r="Z2356">
        <v>2</v>
      </c>
      <c r="AA2356">
        <v>110</v>
      </c>
      <c r="AB2356">
        <f>(Table1[[#This Row],[Min Total Coliform]]+Table1[[#This Row],[Max Total Coliform]])/2</f>
        <v>56</v>
      </c>
      <c r="AC2356">
        <f>MIN(10, (Table1[[#This Row],[Avg BOD]]/4)*10)</f>
        <v>7.5</v>
      </c>
      <c r="AD2356">
        <f>MIN(10, (Table1[[#This Row],[Avg Fecal Coliform]]/600)*10)</f>
        <v>0.18333333333333335</v>
      </c>
      <c r="AE2356">
        <f>MIN(10, (Table1[[#This Row],[Avg Nitrate N + Nitrite N]]/10)*10)</f>
        <v>0.75</v>
      </c>
      <c r="AF2356">
        <f>IF(OR(Table1[[#This Row],[Avg pH]]&lt;6.5,Table1[[#This Row],[Avg pH]]&gt;8.5),10,0)</f>
        <v>0</v>
      </c>
      <c r="AG2356">
        <f>MAX(0, 10-(2*Table1[[#This Row],[Avg Dissolved Oxygen]]))</f>
        <v>0</v>
      </c>
      <c r="AH2356">
        <f>(Table1[[#This Row],[Fecal Score]]*0.3) + (Table1[[#This Row],[BOD Score]]*0.25) + (Table1[[#This Row],[Nitrate Score]]*0.2) + (Table1[[#This Row],[pH Score]]*0.15) + (Table1[[#This Row],[Dissolved Oxygen Score]]*0.1)</f>
        <v>2.08</v>
      </c>
      <c r="AI2356">
        <v>2021</v>
      </c>
    </row>
    <row r="2357" spans="1:35">
      <c r="A2357">
        <v>5052</v>
      </c>
      <c r="B2357" t="s">
        <v>858</v>
      </c>
      <c r="C2357" t="s">
        <v>1</v>
      </c>
      <c r="D2357" t="s">
        <v>341</v>
      </c>
      <c r="E2357">
        <v>20</v>
      </c>
      <c r="F2357">
        <v>24</v>
      </c>
      <c r="G2357">
        <f>(Table1[[#This Row],[Min Temperature]]+Table1[[#This Row],[Max Temperature]])/2</f>
        <v>22</v>
      </c>
      <c r="H2357">
        <v>0.3</v>
      </c>
      <c r="I2357">
        <v>4.4000000000000004</v>
      </c>
      <c r="J2357">
        <f>(Table1[[#This Row],[Min Dissolved Oxygen]]+Table1[[#This Row],[Max Dissolved Oxygen]])/2</f>
        <v>2.35</v>
      </c>
      <c r="K2357">
        <v>6.6</v>
      </c>
      <c r="L2357">
        <v>8.4</v>
      </c>
      <c r="M2357">
        <f>(Table1[[#This Row],[Min pH]]+Table1[[#This Row],[Max pH]])/2</f>
        <v>7.5</v>
      </c>
      <c r="N2357">
        <v>659</v>
      </c>
      <c r="O2357">
        <v>1451</v>
      </c>
      <c r="P2357">
        <f>(Table1[[#This Row],[Min Conductivity]]+Table1[[#This Row],[Max Conductivity]])/2</f>
        <v>1055</v>
      </c>
      <c r="Q2357">
        <v>3</v>
      </c>
      <c r="R2357">
        <v>16</v>
      </c>
      <c r="S2357">
        <f>(Table1[[#This Row],[Min BOD]]+Table1[[#This Row],[Max BOD]])/2</f>
        <v>9.5</v>
      </c>
      <c r="T2357">
        <v>3.2</v>
      </c>
      <c r="U2357">
        <v>7.6</v>
      </c>
      <c r="V2357">
        <f>(Table1[[#This Row],[Min Nitrate N + Nitrite N]]+Table1[[#This Row],[Max Nitrate N + Nitrite N]])/2</f>
        <v>5.4</v>
      </c>
      <c r="W2357">
        <v>2</v>
      </c>
      <c r="X2357">
        <v>23</v>
      </c>
      <c r="Y2357">
        <f>(Table1[[#This Row],[Min Fecal Coliform]]+Table1[[#This Row],[Max Fecal Coliform]])/2</f>
        <v>12.5</v>
      </c>
      <c r="Z2357">
        <v>80</v>
      </c>
      <c r="AA2357">
        <v>540</v>
      </c>
      <c r="AB2357">
        <f>(Table1[[#This Row],[Min Total Coliform]]+Table1[[#This Row],[Max Total Coliform]])/2</f>
        <v>310</v>
      </c>
      <c r="AC2357">
        <f>MIN(10, (Table1[[#This Row],[Avg BOD]]/4)*10)</f>
        <v>10</v>
      </c>
      <c r="AD2357">
        <f>MIN(10, (Table1[[#This Row],[Avg Fecal Coliform]]/600)*10)</f>
        <v>0.20833333333333331</v>
      </c>
      <c r="AE2357">
        <f>MIN(10, (Table1[[#This Row],[Avg Nitrate N + Nitrite N]]/10)*10)</f>
        <v>5.4</v>
      </c>
      <c r="AF2357">
        <f>IF(OR(Table1[[#This Row],[Avg pH]]&lt;6.5,Table1[[#This Row],[Avg pH]]&gt;8.5),10,0)</f>
        <v>0</v>
      </c>
      <c r="AG2357">
        <f>MAX(0, 10-(2*Table1[[#This Row],[Avg Dissolved Oxygen]]))</f>
        <v>5.3</v>
      </c>
      <c r="AH2357">
        <f>(Table1[[#This Row],[Fecal Score]]*0.3) + (Table1[[#This Row],[BOD Score]]*0.25) + (Table1[[#This Row],[Nitrate Score]]*0.2) + (Table1[[#This Row],[pH Score]]*0.15) + (Table1[[#This Row],[Dissolved Oxygen Score]]*0.1)</f>
        <v>4.1725000000000003</v>
      </c>
      <c r="AI2357">
        <v>2021</v>
      </c>
    </row>
    <row r="2358" spans="1:35">
      <c r="A2358">
        <v>4676</v>
      </c>
      <c r="B2358" t="s">
        <v>689</v>
      </c>
      <c r="C2358" t="s">
        <v>1</v>
      </c>
      <c r="D2358" t="s">
        <v>341</v>
      </c>
      <c r="E2358">
        <v>28</v>
      </c>
      <c r="F2358">
        <v>29</v>
      </c>
      <c r="G2358">
        <f>(Table1[[#This Row],[Min Temperature]]+Table1[[#This Row],[Max Temperature]])/2</f>
        <v>28.5</v>
      </c>
      <c r="H2358">
        <v>0.3</v>
      </c>
      <c r="I2358">
        <v>1.3</v>
      </c>
      <c r="J2358">
        <f>(Table1[[#This Row],[Min Dissolved Oxygen]]+Table1[[#This Row],[Max Dissolved Oxygen]])/2</f>
        <v>0.8</v>
      </c>
      <c r="K2358">
        <v>7.1</v>
      </c>
      <c r="L2358">
        <v>8.1</v>
      </c>
      <c r="M2358">
        <f>(Table1[[#This Row],[Min pH]]+Table1[[#This Row],[Max pH]])/2</f>
        <v>7.6</v>
      </c>
      <c r="N2358">
        <v>1145</v>
      </c>
      <c r="O2358">
        <v>1680</v>
      </c>
      <c r="P2358">
        <f>(Table1[[#This Row],[Min Conductivity]]+Table1[[#This Row],[Max Conductivity]])/2</f>
        <v>1412.5</v>
      </c>
      <c r="Q2358">
        <v>5.8</v>
      </c>
      <c r="R2358">
        <v>16</v>
      </c>
      <c r="S2358">
        <f>(Table1[[#This Row],[Min BOD]]+Table1[[#This Row],[Max BOD]])/2</f>
        <v>10.9</v>
      </c>
      <c r="T2358">
        <v>2.7</v>
      </c>
      <c r="U2358">
        <v>24.7</v>
      </c>
      <c r="V2358">
        <f>(Table1[[#This Row],[Min Nitrate N + Nitrite N]]+Table1[[#This Row],[Max Nitrate N + Nitrite N]])/2</f>
        <v>13.7</v>
      </c>
      <c r="W2358">
        <v>14</v>
      </c>
      <c r="X2358">
        <v>58</v>
      </c>
      <c r="Y2358">
        <f>(Table1[[#This Row],[Min Fecal Coliform]]+Table1[[#This Row],[Max Fecal Coliform]])/2</f>
        <v>36</v>
      </c>
      <c r="Z2358">
        <v>240</v>
      </c>
      <c r="AA2358">
        <v>430</v>
      </c>
      <c r="AB2358">
        <f>(Table1[[#This Row],[Min Total Coliform]]+Table1[[#This Row],[Max Total Coliform]])/2</f>
        <v>335</v>
      </c>
      <c r="AC2358">
        <f>MIN(10, (Table1[[#This Row],[Avg BOD]]/4)*10)</f>
        <v>10</v>
      </c>
      <c r="AD2358">
        <f>MIN(10, (Table1[[#This Row],[Avg Fecal Coliform]]/600)*10)</f>
        <v>0.6</v>
      </c>
      <c r="AE2358">
        <f>MIN(10, (Table1[[#This Row],[Avg Nitrate N + Nitrite N]]/10)*10)</f>
        <v>10</v>
      </c>
      <c r="AF2358">
        <f>IF(OR(Table1[[#This Row],[Avg pH]]&lt;6.5,Table1[[#This Row],[Avg pH]]&gt;8.5),10,0)</f>
        <v>0</v>
      </c>
      <c r="AG2358">
        <f>MAX(0, 10-(2*Table1[[#This Row],[Avg Dissolved Oxygen]]))</f>
        <v>8.4</v>
      </c>
      <c r="AH2358">
        <f>(Table1[[#This Row],[Fecal Score]]*0.3) + (Table1[[#This Row],[BOD Score]]*0.25) + (Table1[[#This Row],[Nitrate Score]]*0.2) + (Table1[[#This Row],[pH Score]]*0.15) + (Table1[[#This Row],[Dissolved Oxygen Score]]*0.1)</f>
        <v>5.52</v>
      </c>
      <c r="AI2358">
        <v>2021</v>
      </c>
    </row>
    <row r="2359" spans="1:35">
      <c r="A2359">
        <v>5048</v>
      </c>
      <c r="B2359" t="s">
        <v>859</v>
      </c>
      <c r="C2359" t="s">
        <v>1</v>
      </c>
      <c r="D2359" t="s">
        <v>341</v>
      </c>
      <c r="E2359">
        <v>27</v>
      </c>
      <c r="F2359">
        <v>27</v>
      </c>
      <c r="G2359">
        <f>(Table1[[#This Row],[Min Temperature]]+Table1[[#This Row],[Max Temperature]])/2</f>
        <v>27</v>
      </c>
      <c r="H2359">
        <v>2</v>
      </c>
      <c r="I2359">
        <v>3.8</v>
      </c>
      <c r="J2359">
        <f>(Table1[[#This Row],[Min Dissolved Oxygen]]+Table1[[#This Row],[Max Dissolved Oxygen]])/2</f>
        <v>2.9</v>
      </c>
      <c r="K2359">
        <v>7.1</v>
      </c>
      <c r="L2359">
        <v>8.1999999999999993</v>
      </c>
      <c r="M2359">
        <f>(Table1[[#This Row],[Min pH]]+Table1[[#This Row],[Max pH]])/2</f>
        <v>7.6499999999999995</v>
      </c>
      <c r="N2359">
        <v>732</v>
      </c>
      <c r="O2359">
        <v>877</v>
      </c>
      <c r="P2359">
        <f>(Table1[[#This Row],[Min Conductivity]]+Table1[[#This Row],[Max Conductivity]])/2</f>
        <v>804.5</v>
      </c>
      <c r="Q2359">
        <v>3</v>
      </c>
      <c r="R2359">
        <v>9</v>
      </c>
      <c r="S2359">
        <f>(Table1[[#This Row],[Min BOD]]+Table1[[#This Row],[Max BOD]])/2</f>
        <v>6</v>
      </c>
      <c r="T2359">
        <v>3.2</v>
      </c>
      <c r="U2359">
        <v>6.2</v>
      </c>
      <c r="V2359">
        <f>(Table1[[#This Row],[Min Nitrate N + Nitrite N]]+Table1[[#This Row],[Max Nitrate N + Nitrite N]])/2</f>
        <v>4.7</v>
      </c>
      <c r="W2359">
        <v>14</v>
      </c>
      <c r="X2359">
        <v>63</v>
      </c>
      <c r="Y2359">
        <f>(Table1[[#This Row],[Min Fecal Coliform]]+Table1[[#This Row],[Max Fecal Coliform]])/2</f>
        <v>38.5</v>
      </c>
      <c r="Z2359">
        <v>140</v>
      </c>
      <c r="AA2359">
        <v>540</v>
      </c>
      <c r="AB2359">
        <f>(Table1[[#This Row],[Min Total Coliform]]+Table1[[#This Row],[Max Total Coliform]])/2</f>
        <v>340</v>
      </c>
      <c r="AC2359">
        <f>MIN(10, (Table1[[#This Row],[Avg BOD]]/4)*10)</f>
        <v>10</v>
      </c>
      <c r="AD2359">
        <f>MIN(10, (Table1[[#This Row],[Avg Fecal Coliform]]/600)*10)</f>
        <v>0.64166666666666661</v>
      </c>
      <c r="AE2359">
        <f>MIN(10, (Table1[[#This Row],[Avg Nitrate N + Nitrite N]]/10)*10)</f>
        <v>4.7</v>
      </c>
      <c r="AF2359">
        <f>IF(OR(Table1[[#This Row],[Avg pH]]&lt;6.5,Table1[[#This Row],[Avg pH]]&gt;8.5),10,0)</f>
        <v>0</v>
      </c>
      <c r="AG2359">
        <f>MAX(0, 10-(2*Table1[[#This Row],[Avg Dissolved Oxygen]]))</f>
        <v>4.2</v>
      </c>
      <c r="AH2359">
        <f>(Table1[[#This Row],[Fecal Score]]*0.3) + (Table1[[#This Row],[BOD Score]]*0.25) + (Table1[[#This Row],[Nitrate Score]]*0.2) + (Table1[[#This Row],[pH Score]]*0.15) + (Table1[[#This Row],[Dissolved Oxygen Score]]*0.1)</f>
        <v>4.0525000000000002</v>
      </c>
      <c r="AI2359">
        <v>2021</v>
      </c>
    </row>
    <row r="2360" spans="1:35">
      <c r="A2360">
        <v>4682</v>
      </c>
      <c r="B2360" t="s">
        <v>691</v>
      </c>
      <c r="C2360" t="s">
        <v>1</v>
      </c>
      <c r="D2360" t="s">
        <v>341</v>
      </c>
      <c r="E2360">
        <v>27</v>
      </c>
      <c r="F2360">
        <v>29</v>
      </c>
      <c r="G2360">
        <f>(Table1[[#This Row],[Min Temperature]]+Table1[[#This Row],[Max Temperature]])/2</f>
        <v>28</v>
      </c>
      <c r="H2360">
        <v>0.7</v>
      </c>
      <c r="I2360">
        <v>4.0999999999999996</v>
      </c>
      <c r="J2360">
        <f>(Table1[[#This Row],[Min Dissolved Oxygen]]+Table1[[#This Row],[Max Dissolved Oxygen]])/2</f>
        <v>2.4</v>
      </c>
      <c r="K2360">
        <v>7.1</v>
      </c>
      <c r="L2360">
        <v>8.5</v>
      </c>
      <c r="M2360">
        <f>(Table1[[#This Row],[Min pH]]+Table1[[#This Row],[Max pH]])/2</f>
        <v>7.8</v>
      </c>
      <c r="N2360">
        <v>655</v>
      </c>
      <c r="O2360">
        <v>1457</v>
      </c>
      <c r="P2360">
        <f>(Table1[[#This Row],[Min Conductivity]]+Table1[[#This Row],[Max Conductivity]])/2</f>
        <v>1056</v>
      </c>
      <c r="Q2360">
        <v>3.4</v>
      </c>
      <c r="R2360">
        <v>12</v>
      </c>
      <c r="S2360">
        <f>(Table1[[#This Row],[Min BOD]]+Table1[[#This Row],[Max BOD]])/2</f>
        <v>7.7</v>
      </c>
      <c r="T2360">
        <v>0.7</v>
      </c>
      <c r="U2360">
        <v>38</v>
      </c>
      <c r="V2360">
        <f>(Table1[[#This Row],[Min Nitrate N + Nitrite N]]+Table1[[#This Row],[Max Nitrate N + Nitrite N]])/2</f>
        <v>19.350000000000001</v>
      </c>
      <c r="W2360">
        <v>9</v>
      </c>
      <c r="X2360">
        <v>36</v>
      </c>
      <c r="Y2360">
        <f>(Table1[[#This Row],[Min Fecal Coliform]]+Table1[[#This Row],[Max Fecal Coliform]])/2</f>
        <v>22.5</v>
      </c>
      <c r="Z2360">
        <v>140</v>
      </c>
      <c r="AA2360">
        <v>430</v>
      </c>
      <c r="AB2360">
        <f>(Table1[[#This Row],[Min Total Coliform]]+Table1[[#This Row],[Max Total Coliform]])/2</f>
        <v>285</v>
      </c>
      <c r="AC2360">
        <f>MIN(10, (Table1[[#This Row],[Avg BOD]]/4)*10)</f>
        <v>10</v>
      </c>
      <c r="AD2360">
        <f>MIN(10, (Table1[[#This Row],[Avg Fecal Coliform]]/600)*10)</f>
        <v>0.375</v>
      </c>
      <c r="AE2360">
        <f>MIN(10, (Table1[[#This Row],[Avg Nitrate N + Nitrite N]]/10)*10)</f>
        <v>10</v>
      </c>
      <c r="AF2360">
        <f>IF(OR(Table1[[#This Row],[Avg pH]]&lt;6.5,Table1[[#This Row],[Avg pH]]&gt;8.5),10,0)</f>
        <v>0</v>
      </c>
      <c r="AG2360">
        <f>MAX(0, 10-(2*Table1[[#This Row],[Avg Dissolved Oxygen]]))</f>
        <v>5.2</v>
      </c>
      <c r="AH2360">
        <f>(Table1[[#This Row],[Fecal Score]]*0.3) + (Table1[[#This Row],[BOD Score]]*0.25) + (Table1[[#This Row],[Nitrate Score]]*0.2) + (Table1[[#This Row],[pH Score]]*0.15) + (Table1[[#This Row],[Dissolved Oxygen Score]]*0.1)</f>
        <v>5.1325000000000003</v>
      </c>
      <c r="AI2360">
        <v>2021</v>
      </c>
    </row>
    <row r="2361" spans="1:35">
      <c r="A2361">
        <v>5040</v>
      </c>
      <c r="B2361" t="s">
        <v>860</v>
      </c>
      <c r="C2361" t="s">
        <v>1</v>
      </c>
      <c r="D2361" t="s">
        <v>341</v>
      </c>
      <c r="E2361">
        <v>28</v>
      </c>
      <c r="F2361">
        <v>32</v>
      </c>
      <c r="G2361">
        <f>(Table1[[#This Row],[Min Temperature]]+Table1[[#This Row],[Max Temperature]])/2</f>
        <v>30</v>
      </c>
      <c r="H2361">
        <v>0.3</v>
      </c>
      <c r="I2361">
        <v>0.3</v>
      </c>
      <c r="J2361">
        <f>(Table1[[#This Row],[Min Dissolved Oxygen]]+Table1[[#This Row],[Max Dissolved Oxygen]])/2</f>
        <v>0.3</v>
      </c>
      <c r="K2361">
        <v>7</v>
      </c>
      <c r="L2361">
        <v>7.9</v>
      </c>
      <c r="M2361">
        <f>(Table1[[#This Row],[Min pH]]+Table1[[#This Row],[Max pH]])/2</f>
        <v>7.45</v>
      </c>
      <c r="N2361">
        <v>995</v>
      </c>
      <c r="O2361">
        <v>1519</v>
      </c>
      <c r="P2361">
        <f>(Table1[[#This Row],[Min Conductivity]]+Table1[[#This Row],[Max Conductivity]])/2</f>
        <v>1257</v>
      </c>
      <c r="Q2361">
        <v>6.4</v>
      </c>
      <c r="R2361">
        <v>16</v>
      </c>
      <c r="S2361">
        <f>(Table1[[#This Row],[Min BOD]]+Table1[[#This Row],[Max BOD]])/2</f>
        <v>11.2</v>
      </c>
      <c r="T2361">
        <v>3.5</v>
      </c>
      <c r="U2361">
        <v>14.8</v>
      </c>
      <c r="V2361">
        <f>(Table1[[#This Row],[Min Nitrate N + Nitrite N]]+Table1[[#This Row],[Max Nitrate N + Nitrite N]])/2</f>
        <v>9.15</v>
      </c>
      <c r="W2361">
        <v>13</v>
      </c>
      <c r="X2361">
        <v>94</v>
      </c>
      <c r="Y2361">
        <f>(Table1[[#This Row],[Min Fecal Coliform]]+Table1[[#This Row],[Max Fecal Coliform]])/2</f>
        <v>53.5</v>
      </c>
      <c r="Z2361">
        <v>280</v>
      </c>
      <c r="AA2361">
        <v>540</v>
      </c>
      <c r="AB2361">
        <f>(Table1[[#This Row],[Min Total Coliform]]+Table1[[#This Row],[Max Total Coliform]])/2</f>
        <v>410</v>
      </c>
      <c r="AC2361">
        <f>MIN(10, (Table1[[#This Row],[Avg BOD]]/4)*10)</f>
        <v>10</v>
      </c>
      <c r="AD2361">
        <f>MIN(10, (Table1[[#This Row],[Avg Fecal Coliform]]/600)*10)</f>
        <v>0.89166666666666672</v>
      </c>
      <c r="AE2361">
        <f>MIN(10, (Table1[[#This Row],[Avg Nitrate N + Nitrite N]]/10)*10)</f>
        <v>9.15</v>
      </c>
      <c r="AF2361">
        <f>IF(OR(Table1[[#This Row],[Avg pH]]&lt;6.5,Table1[[#This Row],[Avg pH]]&gt;8.5),10,0)</f>
        <v>0</v>
      </c>
      <c r="AG2361">
        <f>MAX(0, 10-(2*Table1[[#This Row],[Avg Dissolved Oxygen]]))</f>
        <v>9.4</v>
      </c>
      <c r="AH2361">
        <f>(Table1[[#This Row],[Fecal Score]]*0.3) + (Table1[[#This Row],[BOD Score]]*0.25) + (Table1[[#This Row],[Nitrate Score]]*0.2) + (Table1[[#This Row],[pH Score]]*0.15) + (Table1[[#This Row],[Dissolved Oxygen Score]]*0.1)</f>
        <v>5.5375000000000005</v>
      </c>
      <c r="AI2361">
        <v>2021</v>
      </c>
    </row>
    <row r="2362" spans="1:35">
      <c r="A2362">
        <v>4690</v>
      </c>
      <c r="B2362" t="s">
        <v>698</v>
      </c>
      <c r="C2362" t="s">
        <v>1</v>
      </c>
      <c r="D2362" t="s">
        <v>341</v>
      </c>
      <c r="E2362">
        <v>23</v>
      </c>
      <c r="F2362">
        <v>30</v>
      </c>
      <c r="G2362">
        <f>(Table1[[#This Row],[Min Temperature]]+Table1[[#This Row],[Max Temperature]])/2</f>
        <v>26.5</v>
      </c>
      <c r="H2362">
        <v>0.3</v>
      </c>
      <c r="I2362">
        <v>4.0999999999999996</v>
      </c>
      <c r="J2362">
        <f>(Table1[[#This Row],[Min Dissolved Oxygen]]+Table1[[#This Row],[Max Dissolved Oxygen]])/2</f>
        <v>2.1999999999999997</v>
      </c>
      <c r="K2362">
        <v>7.3</v>
      </c>
      <c r="L2362">
        <v>8.4</v>
      </c>
      <c r="M2362">
        <f>(Table1[[#This Row],[Min pH]]+Table1[[#This Row],[Max pH]])/2</f>
        <v>7.85</v>
      </c>
      <c r="N2362">
        <v>688</v>
      </c>
      <c r="O2362">
        <v>1191</v>
      </c>
      <c r="P2362">
        <f>(Table1[[#This Row],[Min Conductivity]]+Table1[[#This Row],[Max Conductivity]])/2</f>
        <v>939.5</v>
      </c>
      <c r="Q2362">
        <v>2.6</v>
      </c>
      <c r="R2362">
        <v>6.8</v>
      </c>
      <c r="S2362">
        <f>(Table1[[#This Row],[Min BOD]]+Table1[[#This Row],[Max BOD]])/2</f>
        <v>4.7</v>
      </c>
      <c r="T2362">
        <v>3.6</v>
      </c>
      <c r="U2362">
        <v>14.2</v>
      </c>
      <c r="V2362">
        <f>(Table1[[#This Row],[Min Nitrate N + Nitrite N]]+Table1[[#This Row],[Max Nitrate N + Nitrite N]])/2</f>
        <v>8.9</v>
      </c>
      <c r="W2362">
        <v>7</v>
      </c>
      <c r="X2362">
        <v>39</v>
      </c>
      <c r="Y2362">
        <f>(Table1[[#This Row],[Min Fecal Coliform]]+Table1[[#This Row],[Max Fecal Coliform]])/2</f>
        <v>23</v>
      </c>
      <c r="Z2362">
        <v>170</v>
      </c>
      <c r="AA2362">
        <v>540</v>
      </c>
      <c r="AB2362">
        <f>(Table1[[#This Row],[Min Total Coliform]]+Table1[[#This Row],[Max Total Coliform]])/2</f>
        <v>355</v>
      </c>
      <c r="AC2362">
        <f>MIN(10, (Table1[[#This Row],[Avg BOD]]/4)*10)</f>
        <v>10</v>
      </c>
      <c r="AD2362">
        <f>MIN(10, (Table1[[#This Row],[Avg Fecal Coliform]]/600)*10)</f>
        <v>0.3833333333333333</v>
      </c>
      <c r="AE2362">
        <f>MIN(10, (Table1[[#This Row],[Avg Nitrate N + Nitrite N]]/10)*10)</f>
        <v>8.9</v>
      </c>
      <c r="AF2362">
        <f>IF(OR(Table1[[#This Row],[Avg pH]]&lt;6.5,Table1[[#This Row],[Avg pH]]&gt;8.5),10,0)</f>
        <v>0</v>
      </c>
      <c r="AG2362">
        <f>MAX(0, 10-(2*Table1[[#This Row],[Avg Dissolved Oxygen]]))</f>
        <v>5.6000000000000005</v>
      </c>
      <c r="AH2362">
        <f>(Table1[[#This Row],[Fecal Score]]*0.3) + (Table1[[#This Row],[BOD Score]]*0.25) + (Table1[[#This Row],[Nitrate Score]]*0.2) + (Table1[[#This Row],[pH Score]]*0.15) + (Table1[[#This Row],[Dissolved Oxygen Score]]*0.1)</f>
        <v>4.9550000000000001</v>
      </c>
      <c r="AI2362">
        <v>2021</v>
      </c>
    </row>
    <row r="2363" spans="1:35">
      <c r="A2363">
        <v>3074</v>
      </c>
      <c r="B2363" t="s">
        <v>477</v>
      </c>
      <c r="C2363" t="s">
        <v>1</v>
      </c>
      <c r="D2363" t="s">
        <v>341</v>
      </c>
      <c r="E2363">
        <v>20</v>
      </c>
      <c r="F2363">
        <v>28</v>
      </c>
      <c r="G2363">
        <f>(Table1[[#This Row],[Min Temperature]]+Table1[[#This Row],[Max Temperature]])/2</f>
        <v>24</v>
      </c>
      <c r="H2363">
        <v>0.3</v>
      </c>
      <c r="I2363">
        <v>0.3</v>
      </c>
      <c r="J2363">
        <f>(Table1[[#This Row],[Min Dissolved Oxygen]]+Table1[[#This Row],[Max Dissolved Oxygen]])/2</f>
        <v>0.3</v>
      </c>
      <c r="K2363">
        <v>6.7</v>
      </c>
      <c r="L2363">
        <v>7.9</v>
      </c>
      <c r="M2363">
        <f>(Table1[[#This Row],[Min pH]]+Table1[[#This Row],[Max pH]])/2</f>
        <v>7.3000000000000007</v>
      </c>
      <c r="N2363">
        <v>783</v>
      </c>
      <c r="O2363">
        <v>1246</v>
      </c>
      <c r="P2363">
        <f>(Table1[[#This Row],[Min Conductivity]]+Table1[[#This Row],[Max Conductivity]])/2</f>
        <v>1014.5</v>
      </c>
      <c r="Q2363">
        <v>6</v>
      </c>
      <c r="R2363">
        <v>18</v>
      </c>
      <c r="S2363">
        <f>(Table1[[#This Row],[Min BOD]]+Table1[[#This Row],[Max BOD]])/2</f>
        <v>12</v>
      </c>
      <c r="T2363">
        <v>1.2</v>
      </c>
      <c r="U2363">
        <v>10.8</v>
      </c>
      <c r="V2363">
        <f>(Table1[[#This Row],[Min Nitrate N + Nitrite N]]+Table1[[#This Row],[Max Nitrate N + Nitrite N]])/2</f>
        <v>6</v>
      </c>
      <c r="W2363">
        <v>11</v>
      </c>
      <c r="X2363">
        <v>70</v>
      </c>
      <c r="Y2363">
        <f>(Table1[[#This Row],[Min Fecal Coliform]]+Table1[[#This Row],[Max Fecal Coliform]])/2</f>
        <v>40.5</v>
      </c>
      <c r="Z2363">
        <v>210</v>
      </c>
      <c r="AA2363">
        <v>540</v>
      </c>
      <c r="AB2363">
        <f>(Table1[[#This Row],[Min Total Coliform]]+Table1[[#This Row],[Max Total Coliform]])/2</f>
        <v>375</v>
      </c>
      <c r="AC2363">
        <f>MIN(10, (Table1[[#This Row],[Avg BOD]]/4)*10)</f>
        <v>10</v>
      </c>
      <c r="AD2363">
        <f>MIN(10, (Table1[[#This Row],[Avg Fecal Coliform]]/600)*10)</f>
        <v>0.67500000000000004</v>
      </c>
      <c r="AE2363">
        <f>MIN(10, (Table1[[#This Row],[Avg Nitrate N + Nitrite N]]/10)*10)</f>
        <v>6</v>
      </c>
      <c r="AF2363">
        <f>IF(OR(Table1[[#This Row],[Avg pH]]&lt;6.5,Table1[[#This Row],[Avg pH]]&gt;8.5),10,0)</f>
        <v>0</v>
      </c>
      <c r="AG2363">
        <f>MAX(0, 10-(2*Table1[[#This Row],[Avg Dissolved Oxygen]]))</f>
        <v>9.4</v>
      </c>
      <c r="AH2363">
        <f>(Table1[[#This Row],[Fecal Score]]*0.3) + (Table1[[#This Row],[BOD Score]]*0.25) + (Table1[[#This Row],[Nitrate Score]]*0.2) + (Table1[[#This Row],[pH Score]]*0.15) + (Table1[[#This Row],[Dissolved Oxygen Score]]*0.1)</f>
        <v>4.8425000000000002</v>
      </c>
      <c r="AI2363">
        <v>2021</v>
      </c>
    </row>
    <row r="2364" spans="1:35">
      <c r="A2364">
        <v>5035</v>
      </c>
      <c r="B2364" t="s">
        <v>861</v>
      </c>
      <c r="C2364" t="s">
        <v>1</v>
      </c>
      <c r="D2364" t="s">
        <v>341</v>
      </c>
      <c r="E2364">
        <v>23</v>
      </c>
      <c r="F2364">
        <v>30</v>
      </c>
      <c r="G2364">
        <f>(Table1[[#This Row],[Min Temperature]]+Table1[[#This Row],[Max Temperature]])/2</f>
        <v>26.5</v>
      </c>
      <c r="H2364">
        <v>0.3</v>
      </c>
      <c r="I2364">
        <v>2</v>
      </c>
      <c r="J2364">
        <f>(Table1[[#This Row],[Min Dissolved Oxygen]]+Table1[[#This Row],[Max Dissolved Oxygen]])/2</f>
        <v>1.1499999999999999</v>
      </c>
      <c r="K2364">
        <v>7.1</v>
      </c>
      <c r="L2364">
        <v>8.5</v>
      </c>
      <c r="M2364">
        <f>(Table1[[#This Row],[Min pH]]+Table1[[#This Row],[Max pH]])/2</f>
        <v>7.8</v>
      </c>
      <c r="N2364">
        <v>1042</v>
      </c>
      <c r="O2364">
        <v>1318</v>
      </c>
      <c r="P2364">
        <f>(Table1[[#This Row],[Min Conductivity]]+Table1[[#This Row],[Max Conductivity]])/2</f>
        <v>1180</v>
      </c>
      <c r="Q2364">
        <v>4</v>
      </c>
      <c r="R2364">
        <v>12</v>
      </c>
      <c r="S2364">
        <f>(Table1[[#This Row],[Min BOD]]+Table1[[#This Row],[Max BOD]])/2</f>
        <v>8</v>
      </c>
      <c r="T2364">
        <v>4.5999999999999996</v>
      </c>
      <c r="U2364">
        <v>12.4</v>
      </c>
      <c r="V2364">
        <f>(Table1[[#This Row],[Min Nitrate N + Nitrite N]]+Table1[[#This Row],[Max Nitrate N + Nitrite N]])/2</f>
        <v>8.5</v>
      </c>
      <c r="W2364">
        <v>21</v>
      </c>
      <c r="X2364">
        <v>63</v>
      </c>
      <c r="Y2364">
        <f>(Table1[[#This Row],[Min Fecal Coliform]]+Table1[[#This Row],[Max Fecal Coliform]])/2</f>
        <v>42</v>
      </c>
      <c r="Z2364">
        <v>280</v>
      </c>
      <c r="AA2364">
        <v>920</v>
      </c>
      <c r="AB2364">
        <f>(Table1[[#This Row],[Min Total Coliform]]+Table1[[#This Row],[Max Total Coliform]])/2</f>
        <v>600</v>
      </c>
      <c r="AC2364">
        <f>MIN(10, (Table1[[#This Row],[Avg BOD]]/4)*10)</f>
        <v>10</v>
      </c>
      <c r="AD2364">
        <f>MIN(10, (Table1[[#This Row],[Avg Fecal Coliform]]/600)*10)</f>
        <v>0.70000000000000007</v>
      </c>
      <c r="AE2364">
        <f>MIN(10, (Table1[[#This Row],[Avg Nitrate N + Nitrite N]]/10)*10)</f>
        <v>8.5</v>
      </c>
      <c r="AF2364">
        <f>IF(OR(Table1[[#This Row],[Avg pH]]&lt;6.5,Table1[[#This Row],[Avg pH]]&gt;8.5),10,0)</f>
        <v>0</v>
      </c>
      <c r="AG2364">
        <f>MAX(0, 10-(2*Table1[[#This Row],[Avg Dissolved Oxygen]]))</f>
        <v>7.7</v>
      </c>
      <c r="AH2364">
        <f>(Table1[[#This Row],[Fecal Score]]*0.3) + (Table1[[#This Row],[BOD Score]]*0.25) + (Table1[[#This Row],[Nitrate Score]]*0.2) + (Table1[[#This Row],[pH Score]]*0.15) + (Table1[[#This Row],[Dissolved Oxygen Score]]*0.1)</f>
        <v>5.18</v>
      </c>
      <c r="AI2364">
        <v>2021</v>
      </c>
    </row>
    <row r="2365" spans="1:35">
      <c r="A2365">
        <v>4684</v>
      </c>
      <c r="B2365" t="s">
        <v>693</v>
      </c>
      <c r="C2365" t="s">
        <v>1</v>
      </c>
      <c r="D2365" t="s">
        <v>341</v>
      </c>
      <c r="E2365">
        <v>24</v>
      </c>
      <c r="F2365">
        <v>25</v>
      </c>
      <c r="G2365">
        <f>(Table1[[#This Row],[Min Temperature]]+Table1[[#This Row],[Max Temperature]])/2</f>
        <v>24.5</v>
      </c>
      <c r="H2365">
        <v>5.7</v>
      </c>
      <c r="I2365">
        <v>6.9</v>
      </c>
      <c r="J2365">
        <f>(Table1[[#This Row],[Min Dissolved Oxygen]]+Table1[[#This Row],[Max Dissolved Oxygen]])/2</f>
        <v>6.3000000000000007</v>
      </c>
      <c r="K2365">
        <v>6.4</v>
      </c>
      <c r="L2365">
        <v>7.5</v>
      </c>
      <c r="M2365">
        <f>(Table1[[#This Row],[Min pH]]+Table1[[#This Row],[Max pH]])/2</f>
        <v>6.95</v>
      </c>
      <c r="N2365">
        <v>385</v>
      </c>
      <c r="O2365">
        <v>750</v>
      </c>
      <c r="P2365">
        <f>(Table1[[#This Row],[Min Conductivity]]+Table1[[#This Row],[Max Conductivity]])/2</f>
        <v>567.5</v>
      </c>
      <c r="Q2365">
        <v>2.1</v>
      </c>
      <c r="R2365">
        <v>3</v>
      </c>
      <c r="S2365">
        <f>(Table1[[#This Row],[Min BOD]]+Table1[[#This Row],[Max BOD]])/2</f>
        <v>2.5499999999999998</v>
      </c>
      <c r="T2365">
        <v>4.09</v>
      </c>
      <c r="U2365">
        <v>7.1</v>
      </c>
      <c r="V2365">
        <f>(Table1[[#This Row],[Min Nitrate N + Nitrite N]]+Table1[[#This Row],[Max Nitrate N + Nitrite N]])/2</f>
        <v>5.5949999999999998</v>
      </c>
      <c r="W2365">
        <v>10</v>
      </c>
      <c r="X2365">
        <v>17</v>
      </c>
      <c r="Y2365">
        <f>(Table1[[#This Row],[Min Fecal Coliform]]+Table1[[#This Row],[Max Fecal Coliform]])/2</f>
        <v>13.5</v>
      </c>
      <c r="Z2365">
        <v>110</v>
      </c>
      <c r="AA2365">
        <v>240</v>
      </c>
      <c r="AB2365">
        <f>(Table1[[#This Row],[Min Total Coliform]]+Table1[[#This Row],[Max Total Coliform]])/2</f>
        <v>175</v>
      </c>
      <c r="AC2365">
        <f>MIN(10, (Table1[[#This Row],[Avg BOD]]/4)*10)</f>
        <v>6.375</v>
      </c>
      <c r="AD2365">
        <f>MIN(10, (Table1[[#This Row],[Avg Fecal Coliform]]/600)*10)</f>
        <v>0.22499999999999998</v>
      </c>
      <c r="AE2365">
        <f>MIN(10, (Table1[[#This Row],[Avg Nitrate N + Nitrite N]]/10)*10)</f>
        <v>5.5949999999999998</v>
      </c>
      <c r="AF2365">
        <f>IF(OR(Table1[[#This Row],[Avg pH]]&lt;6.5,Table1[[#This Row],[Avg pH]]&gt;8.5),10,0)</f>
        <v>0</v>
      </c>
      <c r="AG2365">
        <f>MAX(0, 10-(2*Table1[[#This Row],[Avg Dissolved Oxygen]]))</f>
        <v>0</v>
      </c>
      <c r="AH2365">
        <f>(Table1[[#This Row],[Fecal Score]]*0.3) + (Table1[[#This Row],[BOD Score]]*0.25) + (Table1[[#This Row],[Nitrate Score]]*0.2) + (Table1[[#This Row],[pH Score]]*0.15) + (Table1[[#This Row],[Dissolved Oxygen Score]]*0.1)</f>
        <v>2.7802499999999997</v>
      </c>
      <c r="AI2365">
        <v>2021</v>
      </c>
    </row>
    <row r="2366" spans="1:35">
      <c r="A2366">
        <v>5060</v>
      </c>
      <c r="B2366" t="s">
        <v>862</v>
      </c>
      <c r="C2366" t="s">
        <v>1</v>
      </c>
      <c r="D2366" t="s">
        <v>341</v>
      </c>
      <c r="E2366">
        <v>20</v>
      </c>
      <c r="F2366">
        <v>30</v>
      </c>
      <c r="G2366">
        <f>(Table1[[#This Row],[Min Temperature]]+Table1[[#This Row],[Max Temperature]])/2</f>
        <v>25</v>
      </c>
      <c r="H2366">
        <v>0.3</v>
      </c>
      <c r="I2366">
        <v>2.9</v>
      </c>
      <c r="J2366">
        <f>(Table1[[#This Row],[Min Dissolved Oxygen]]+Table1[[#This Row],[Max Dissolved Oxygen]])/2</f>
        <v>1.5999999999999999</v>
      </c>
      <c r="K2366">
        <v>7</v>
      </c>
      <c r="L2366">
        <v>8.3000000000000007</v>
      </c>
      <c r="M2366">
        <f>(Table1[[#This Row],[Min pH]]+Table1[[#This Row],[Max pH]])/2</f>
        <v>7.65</v>
      </c>
      <c r="N2366">
        <v>1024</v>
      </c>
      <c r="O2366">
        <v>1528</v>
      </c>
      <c r="P2366">
        <f>(Table1[[#This Row],[Min Conductivity]]+Table1[[#This Row],[Max Conductivity]])/2</f>
        <v>1276</v>
      </c>
      <c r="Q2366">
        <v>4</v>
      </c>
      <c r="R2366">
        <v>20</v>
      </c>
      <c r="S2366">
        <f>(Table1[[#This Row],[Min BOD]]+Table1[[#This Row],[Max BOD]])/2</f>
        <v>12</v>
      </c>
      <c r="T2366">
        <v>5.2</v>
      </c>
      <c r="U2366">
        <v>17.7</v>
      </c>
      <c r="V2366">
        <f>(Table1[[#This Row],[Min Nitrate N + Nitrite N]]+Table1[[#This Row],[Max Nitrate N + Nitrite N]])/2</f>
        <v>11.45</v>
      </c>
      <c r="W2366">
        <v>17</v>
      </c>
      <c r="X2366">
        <v>36</v>
      </c>
      <c r="Y2366">
        <f>(Table1[[#This Row],[Min Fecal Coliform]]+Table1[[#This Row],[Max Fecal Coliform]])/2</f>
        <v>26.5</v>
      </c>
      <c r="Z2366">
        <v>240</v>
      </c>
      <c r="AA2366">
        <v>540</v>
      </c>
      <c r="AB2366">
        <f>(Table1[[#This Row],[Min Total Coliform]]+Table1[[#This Row],[Max Total Coliform]])/2</f>
        <v>390</v>
      </c>
      <c r="AC2366">
        <f>MIN(10, (Table1[[#This Row],[Avg BOD]]/4)*10)</f>
        <v>10</v>
      </c>
      <c r="AD2366">
        <f>MIN(10, (Table1[[#This Row],[Avg Fecal Coliform]]/600)*10)</f>
        <v>0.44166666666666665</v>
      </c>
      <c r="AE2366">
        <f>MIN(10, (Table1[[#This Row],[Avg Nitrate N + Nitrite N]]/10)*10)</f>
        <v>10</v>
      </c>
      <c r="AF2366">
        <f>IF(OR(Table1[[#This Row],[Avg pH]]&lt;6.5,Table1[[#This Row],[Avg pH]]&gt;8.5),10,0)</f>
        <v>0</v>
      </c>
      <c r="AG2366">
        <f>MAX(0, 10-(2*Table1[[#This Row],[Avg Dissolved Oxygen]]))</f>
        <v>6.8000000000000007</v>
      </c>
      <c r="AH2366">
        <f>(Table1[[#This Row],[Fecal Score]]*0.3) + (Table1[[#This Row],[BOD Score]]*0.25) + (Table1[[#This Row],[Nitrate Score]]*0.2) + (Table1[[#This Row],[pH Score]]*0.15) + (Table1[[#This Row],[Dissolved Oxygen Score]]*0.1)</f>
        <v>5.3125</v>
      </c>
      <c r="AI2366">
        <v>2021</v>
      </c>
    </row>
    <row r="2367" spans="1:35">
      <c r="A2367">
        <v>5051</v>
      </c>
      <c r="B2367" t="s">
        <v>863</v>
      </c>
      <c r="C2367" t="s">
        <v>1</v>
      </c>
      <c r="D2367" t="s">
        <v>341</v>
      </c>
      <c r="E2367">
        <v>27</v>
      </c>
      <c r="F2367">
        <v>29</v>
      </c>
      <c r="G2367">
        <f>(Table1[[#This Row],[Min Temperature]]+Table1[[#This Row],[Max Temperature]])/2</f>
        <v>28</v>
      </c>
      <c r="H2367">
        <v>0.3</v>
      </c>
      <c r="I2367">
        <v>3.9</v>
      </c>
      <c r="J2367">
        <f>(Table1[[#This Row],[Min Dissolved Oxygen]]+Table1[[#This Row],[Max Dissolved Oxygen]])/2</f>
        <v>2.1</v>
      </c>
      <c r="K2367">
        <v>7</v>
      </c>
      <c r="L2367">
        <v>8.3000000000000007</v>
      </c>
      <c r="M2367">
        <f>(Table1[[#This Row],[Min pH]]+Table1[[#This Row],[Max pH]])/2</f>
        <v>7.65</v>
      </c>
      <c r="N2367">
        <v>1146</v>
      </c>
      <c r="O2367">
        <v>1888</v>
      </c>
      <c r="P2367">
        <f>(Table1[[#This Row],[Min Conductivity]]+Table1[[#This Row],[Max Conductivity]])/2</f>
        <v>1517</v>
      </c>
      <c r="Q2367">
        <v>2.1</v>
      </c>
      <c r="R2367">
        <v>14</v>
      </c>
      <c r="S2367">
        <f>(Table1[[#This Row],[Min BOD]]+Table1[[#This Row],[Max BOD]])/2</f>
        <v>8.0500000000000007</v>
      </c>
      <c r="T2367">
        <v>2.1</v>
      </c>
      <c r="U2367">
        <v>12.8</v>
      </c>
      <c r="V2367">
        <f>(Table1[[#This Row],[Min Nitrate N + Nitrite N]]+Table1[[#This Row],[Max Nitrate N + Nitrite N]])/2</f>
        <v>7.45</v>
      </c>
      <c r="W2367">
        <v>11</v>
      </c>
      <c r="X2367">
        <v>63</v>
      </c>
      <c r="Y2367">
        <f>(Table1[[#This Row],[Min Fecal Coliform]]+Table1[[#This Row],[Max Fecal Coliform]])/2</f>
        <v>37</v>
      </c>
      <c r="Z2367">
        <v>170</v>
      </c>
      <c r="AA2367">
        <v>540</v>
      </c>
      <c r="AB2367">
        <f>(Table1[[#This Row],[Min Total Coliform]]+Table1[[#This Row],[Max Total Coliform]])/2</f>
        <v>355</v>
      </c>
      <c r="AC2367">
        <f>MIN(10, (Table1[[#This Row],[Avg BOD]]/4)*10)</f>
        <v>10</v>
      </c>
      <c r="AD2367">
        <f>MIN(10, (Table1[[#This Row],[Avg Fecal Coliform]]/600)*10)</f>
        <v>0.6166666666666667</v>
      </c>
      <c r="AE2367">
        <f>MIN(10, (Table1[[#This Row],[Avg Nitrate N + Nitrite N]]/10)*10)</f>
        <v>7.45</v>
      </c>
      <c r="AF2367">
        <f>IF(OR(Table1[[#This Row],[Avg pH]]&lt;6.5,Table1[[#This Row],[Avg pH]]&gt;8.5),10,0)</f>
        <v>0</v>
      </c>
      <c r="AG2367">
        <f>MAX(0, 10-(2*Table1[[#This Row],[Avg Dissolved Oxygen]]))</f>
        <v>5.8</v>
      </c>
      <c r="AH2367">
        <f>(Table1[[#This Row],[Fecal Score]]*0.3) + (Table1[[#This Row],[BOD Score]]*0.25) + (Table1[[#This Row],[Nitrate Score]]*0.2) + (Table1[[#This Row],[pH Score]]*0.15) + (Table1[[#This Row],[Dissolved Oxygen Score]]*0.1)</f>
        <v>4.7550000000000008</v>
      </c>
      <c r="AI2367">
        <v>2021</v>
      </c>
    </row>
    <row r="2368" spans="1:35">
      <c r="B2368" t="s">
        <v>864</v>
      </c>
      <c r="C2368" t="s">
        <v>1</v>
      </c>
      <c r="D2368" t="s">
        <v>341</v>
      </c>
      <c r="E2368">
        <v>20</v>
      </c>
      <c r="F2368">
        <v>29</v>
      </c>
      <c r="G2368">
        <f>(Table1[[#This Row],[Min Temperature]]+Table1[[#This Row],[Max Temperature]])/2</f>
        <v>24.5</v>
      </c>
      <c r="H2368">
        <v>1</v>
      </c>
      <c r="I2368">
        <v>5.0999999999999996</v>
      </c>
      <c r="J2368">
        <f>(Table1[[#This Row],[Min Dissolved Oxygen]]+Table1[[#This Row],[Max Dissolved Oxygen]])/2</f>
        <v>3.05</v>
      </c>
      <c r="K2368">
        <v>7</v>
      </c>
      <c r="L2368">
        <v>8.6</v>
      </c>
      <c r="M2368">
        <f>(Table1[[#This Row],[Min pH]]+Table1[[#This Row],[Max pH]])/2</f>
        <v>7.8</v>
      </c>
      <c r="N2368">
        <v>846</v>
      </c>
      <c r="O2368">
        <v>987</v>
      </c>
      <c r="P2368">
        <f>(Table1[[#This Row],[Min Conductivity]]+Table1[[#This Row],[Max Conductivity]])/2</f>
        <v>916.5</v>
      </c>
      <c r="Q2368">
        <v>3</v>
      </c>
      <c r="R2368">
        <v>6</v>
      </c>
      <c r="S2368">
        <f>(Table1[[#This Row],[Min BOD]]+Table1[[#This Row],[Max BOD]])/2</f>
        <v>4.5</v>
      </c>
      <c r="T2368">
        <v>3.8</v>
      </c>
      <c r="U2368">
        <v>356</v>
      </c>
      <c r="V2368">
        <f>(Table1[[#This Row],[Min Nitrate N + Nitrite N]]+Table1[[#This Row],[Max Nitrate N + Nitrite N]])/2</f>
        <v>179.9</v>
      </c>
      <c r="W2368">
        <v>6</v>
      </c>
      <c r="X2368">
        <v>33</v>
      </c>
      <c r="Y2368">
        <f>(Table1[[#This Row],[Min Fecal Coliform]]+Table1[[#This Row],[Max Fecal Coliform]])/2</f>
        <v>19.5</v>
      </c>
      <c r="Z2368">
        <v>21</v>
      </c>
      <c r="AA2368">
        <v>540</v>
      </c>
      <c r="AB2368">
        <f>(Table1[[#This Row],[Min Total Coliform]]+Table1[[#This Row],[Max Total Coliform]])/2</f>
        <v>280.5</v>
      </c>
      <c r="AC2368">
        <f>MIN(10, (Table1[[#This Row],[Avg BOD]]/4)*10)</f>
        <v>10</v>
      </c>
      <c r="AD2368">
        <f>MIN(10, (Table1[[#This Row],[Avg Fecal Coliform]]/600)*10)</f>
        <v>0.32500000000000001</v>
      </c>
      <c r="AE2368">
        <f>MIN(10, (Table1[[#This Row],[Avg Nitrate N + Nitrite N]]/10)*10)</f>
        <v>10</v>
      </c>
      <c r="AF2368">
        <f>IF(OR(Table1[[#This Row],[Avg pH]]&lt;6.5,Table1[[#This Row],[Avg pH]]&gt;8.5),10,0)</f>
        <v>0</v>
      </c>
      <c r="AG2368">
        <f>MAX(0, 10-(2*Table1[[#This Row],[Avg Dissolved Oxygen]]))</f>
        <v>3.9000000000000004</v>
      </c>
      <c r="AH2368">
        <f>(Table1[[#This Row],[Fecal Score]]*0.3) + (Table1[[#This Row],[BOD Score]]*0.25) + (Table1[[#This Row],[Nitrate Score]]*0.2) + (Table1[[#This Row],[pH Score]]*0.15) + (Table1[[#This Row],[Dissolved Oxygen Score]]*0.1)</f>
        <v>4.9874999999999998</v>
      </c>
      <c r="AI2368">
        <v>2021</v>
      </c>
    </row>
    <row r="2369" spans="1:35">
      <c r="A2369">
        <v>4668</v>
      </c>
      <c r="B2369" t="s">
        <v>684</v>
      </c>
      <c r="C2369" t="s">
        <v>1</v>
      </c>
      <c r="D2369" t="s">
        <v>341</v>
      </c>
      <c r="E2369">
        <v>28</v>
      </c>
      <c r="F2369">
        <v>30</v>
      </c>
      <c r="G2369">
        <f>(Table1[[#This Row],[Min Temperature]]+Table1[[#This Row],[Max Temperature]])/2</f>
        <v>29</v>
      </c>
      <c r="H2369">
        <v>0.3</v>
      </c>
      <c r="I2369">
        <v>2.2000000000000002</v>
      </c>
      <c r="J2369">
        <f>(Table1[[#This Row],[Min Dissolved Oxygen]]+Table1[[#This Row],[Max Dissolved Oxygen]])/2</f>
        <v>1.25</v>
      </c>
      <c r="K2369">
        <v>7.2</v>
      </c>
      <c r="L2369">
        <v>8.1999999999999993</v>
      </c>
      <c r="M2369">
        <f>(Table1[[#This Row],[Min pH]]+Table1[[#This Row],[Max pH]])/2</f>
        <v>7.6999999999999993</v>
      </c>
      <c r="N2369">
        <v>1080</v>
      </c>
      <c r="O2369">
        <v>1732</v>
      </c>
      <c r="P2369">
        <f>(Table1[[#This Row],[Min Conductivity]]+Table1[[#This Row],[Max Conductivity]])/2</f>
        <v>1406</v>
      </c>
      <c r="Q2369">
        <v>6</v>
      </c>
      <c r="R2369">
        <v>12</v>
      </c>
      <c r="S2369">
        <f>(Table1[[#This Row],[Min BOD]]+Table1[[#This Row],[Max BOD]])/2</f>
        <v>9</v>
      </c>
      <c r="T2369">
        <v>2.2000000000000002</v>
      </c>
      <c r="U2369">
        <v>18</v>
      </c>
      <c r="V2369">
        <f>(Table1[[#This Row],[Min Nitrate N + Nitrite N]]+Table1[[#This Row],[Max Nitrate N + Nitrite N]])/2</f>
        <v>10.1</v>
      </c>
      <c r="W2369">
        <v>21</v>
      </c>
      <c r="X2369">
        <v>63</v>
      </c>
      <c r="Y2369">
        <f>(Table1[[#This Row],[Min Fecal Coliform]]+Table1[[#This Row],[Max Fecal Coliform]])/2</f>
        <v>42</v>
      </c>
      <c r="Z2369">
        <v>280</v>
      </c>
      <c r="AA2369">
        <v>540</v>
      </c>
      <c r="AB2369">
        <f>(Table1[[#This Row],[Min Total Coliform]]+Table1[[#This Row],[Max Total Coliform]])/2</f>
        <v>410</v>
      </c>
      <c r="AC2369">
        <f>MIN(10, (Table1[[#This Row],[Avg BOD]]/4)*10)</f>
        <v>10</v>
      </c>
      <c r="AD2369">
        <f>MIN(10, (Table1[[#This Row],[Avg Fecal Coliform]]/600)*10)</f>
        <v>0.70000000000000007</v>
      </c>
      <c r="AE2369">
        <f>MIN(10, (Table1[[#This Row],[Avg Nitrate N + Nitrite N]]/10)*10)</f>
        <v>10</v>
      </c>
      <c r="AF2369">
        <f>IF(OR(Table1[[#This Row],[Avg pH]]&lt;6.5,Table1[[#This Row],[Avg pH]]&gt;8.5),10,0)</f>
        <v>0</v>
      </c>
      <c r="AG2369">
        <f>MAX(0, 10-(2*Table1[[#This Row],[Avg Dissolved Oxygen]]))</f>
        <v>7.5</v>
      </c>
      <c r="AH2369">
        <f>(Table1[[#This Row],[Fecal Score]]*0.3) + (Table1[[#This Row],[BOD Score]]*0.25) + (Table1[[#This Row],[Nitrate Score]]*0.2) + (Table1[[#This Row],[pH Score]]*0.15) + (Table1[[#This Row],[Dissolved Oxygen Score]]*0.1)</f>
        <v>5.46</v>
      </c>
      <c r="AI2369">
        <v>2021</v>
      </c>
    </row>
    <row r="2370" spans="1:35">
      <c r="A2370">
        <v>5046</v>
      </c>
      <c r="B2370" t="s">
        <v>865</v>
      </c>
      <c r="C2370" t="s">
        <v>1</v>
      </c>
      <c r="D2370" t="s">
        <v>341</v>
      </c>
      <c r="E2370">
        <v>27</v>
      </c>
      <c r="F2370">
        <v>30</v>
      </c>
      <c r="G2370">
        <f>(Table1[[#This Row],[Min Temperature]]+Table1[[#This Row],[Max Temperature]])/2</f>
        <v>28.5</v>
      </c>
      <c r="H2370">
        <v>2.2000000000000002</v>
      </c>
      <c r="I2370">
        <v>5</v>
      </c>
      <c r="J2370">
        <f>(Table1[[#This Row],[Min Dissolved Oxygen]]+Table1[[#This Row],[Max Dissolved Oxygen]])/2</f>
        <v>3.6</v>
      </c>
      <c r="K2370">
        <v>7.3</v>
      </c>
      <c r="L2370">
        <v>8.5</v>
      </c>
      <c r="M2370">
        <f>(Table1[[#This Row],[Min pH]]+Table1[[#This Row],[Max pH]])/2</f>
        <v>7.9</v>
      </c>
      <c r="N2370">
        <v>377</v>
      </c>
      <c r="O2370">
        <v>572</v>
      </c>
      <c r="P2370">
        <f>(Table1[[#This Row],[Min Conductivity]]+Table1[[#This Row],[Max Conductivity]])/2</f>
        <v>474.5</v>
      </c>
      <c r="Q2370">
        <v>2.1</v>
      </c>
      <c r="R2370">
        <v>6</v>
      </c>
      <c r="S2370">
        <f>(Table1[[#This Row],[Min BOD]]+Table1[[#This Row],[Max BOD]])/2</f>
        <v>4.05</v>
      </c>
      <c r="T2370">
        <v>0.3</v>
      </c>
      <c r="U2370">
        <v>4</v>
      </c>
      <c r="V2370">
        <f>(Table1[[#This Row],[Min Nitrate N + Nitrite N]]+Table1[[#This Row],[Max Nitrate N + Nitrite N]])/2</f>
        <v>2.15</v>
      </c>
      <c r="W2370">
        <v>2</v>
      </c>
      <c r="X2370">
        <v>33</v>
      </c>
      <c r="Y2370">
        <f>(Table1[[#This Row],[Min Fecal Coliform]]+Table1[[#This Row],[Max Fecal Coliform]])/2</f>
        <v>17.5</v>
      </c>
      <c r="Z2370">
        <v>28</v>
      </c>
      <c r="AA2370">
        <v>540</v>
      </c>
      <c r="AB2370">
        <f>(Table1[[#This Row],[Min Total Coliform]]+Table1[[#This Row],[Max Total Coliform]])/2</f>
        <v>284</v>
      </c>
      <c r="AC2370">
        <f>MIN(10, (Table1[[#This Row],[Avg BOD]]/4)*10)</f>
        <v>10</v>
      </c>
      <c r="AD2370">
        <f>MIN(10, (Table1[[#This Row],[Avg Fecal Coliform]]/600)*10)</f>
        <v>0.29166666666666669</v>
      </c>
      <c r="AE2370">
        <f>MIN(10, (Table1[[#This Row],[Avg Nitrate N + Nitrite N]]/10)*10)</f>
        <v>2.15</v>
      </c>
      <c r="AF2370">
        <f>IF(OR(Table1[[#This Row],[Avg pH]]&lt;6.5,Table1[[#This Row],[Avg pH]]&gt;8.5),10,0)</f>
        <v>0</v>
      </c>
      <c r="AG2370">
        <f>MAX(0, 10-(2*Table1[[#This Row],[Avg Dissolved Oxygen]]))</f>
        <v>2.8</v>
      </c>
      <c r="AH2370">
        <f>(Table1[[#This Row],[Fecal Score]]*0.3) + (Table1[[#This Row],[BOD Score]]*0.25) + (Table1[[#This Row],[Nitrate Score]]*0.2) + (Table1[[#This Row],[pH Score]]*0.15) + (Table1[[#This Row],[Dissolved Oxygen Score]]*0.1)</f>
        <v>3.2974999999999999</v>
      </c>
      <c r="AI2370">
        <v>2021</v>
      </c>
    </row>
    <row r="2371" spans="1:35">
      <c r="A2371">
        <v>5039</v>
      </c>
      <c r="B2371" t="s">
        <v>866</v>
      </c>
      <c r="C2371" t="s">
        <v>1</v>
      </c>
      <c r="D2371" t="s">
        <v>341</v>
      </c>
      <c r="E2371">
        <v>22</v>
      </c>
      <c r="F2371">
        <v>30</v>
      </c>
      <c r="G2371">
        <f>(Table1[[#This Row],[Min Temperature]]+Table1[[#This Row],[Max Temperature]])/2</f>
        <v>26</v>
      </c>
      <c r="H2371">
        <v>0.3</v>
      </c>
      <c r="I2371">
        <v>3.8</v>
      </c>
      <c r="J2371">
        <f>(Table1[[#This Row],[Min Dissolved Oxygen]]+Table1[[#This Row],[Max Dissolved Oxygen]])/2</f>
        <v>2.0499999999999998</v>
      </c>
      <c r="K2371">
        <v>7.1</v>
      </c>
      <c r="L2371">
        <v>8.1999999999999993</v>
      </c>
      <c r="M2371">
        <f>(Table1[[#This Row],[Min pH]]+Table1[[#This Row],[Max pH]])/2</f>
        <v>7.6499999999999995</v>
      </c>
      <c r="N2371">
        <v>1048</v>
      </c>
      <c r="O2371">
        <v>1821</v>
      </c>
      <c r="P2371">
        <f>(Table1[[#This Row],[Min Conductivity]]+Table1[[#This Row],[Max Conductivity]])/2</f>
        <v>1434.5</v>
      </c>
      <c r="Q2371">
        <v>3.2</v>
      </c>
      <c r="R2371">
        <v>18</v>
      </c>
      <c r="S2371">
        <f>(Table1[[#This Row],[Min BOD]]+Table1[[#This Row],[Max BOD]])/2</f>
        <v>10.6</v>
      </c>
      <c r="T2371">
        <v>0.3</v>
      </c>
      <c r="U2371">
        <v>16.8</v>
      </c>
      <c r="V2371">
        <f>(Table1[[#This Row],[Min Nitrate N + Nitrite N]]+Table1[[#This Row],[Max Nitrate N + Nitrite N]])/2</f>
        <v>8.5500000000000007</v>
      </c>
      <c r="W2371">
        <v>13</v>
      </c>
      <c r="X2371">
        <v>79</v>
      </c>
      <c r="Y2371">
        <f>(Table1[[#This Row],[Min Fecal Coliform]]+Table1[[#This Row],[Max Fecal Coliform]])/2</f>
        <v>46</v>
      </c>
      <c r="Z2371">
        <v>94</v>
      </c>
      <c r="AA2371">
        <v>540</v>
      </c>
      <c r="AB2371">
        <f>(Table1[[#This Row],[Min Total Coliform]]+Table1[[#This Row],[Max Total Coliform]])/2</f>
        <v>317</v>
      </c>
      <c r="AC2371">
        <f>MIN(10, (Table1[[#This Row],[Avg BOD]]/4)*10)</f>
        <v>10</v>
      </c>
      <c r="AD2371">
        <f>MIN(10, (Table1[[#This Row],[Avg Fecal Coliform]]/600)*10)</f>
        <v>0.76666666666666661</v>
      </c>
      <c r="AE2371">
        <f>MIN(10, (Table1[[#This Row],[Avg Nitrate N + Nitrite N]]/10)*10)</f>
        <v>8.5500000000000007</v>
      </c>
      <c r="AF2371">
        <f>IF(OR(Table1[[#This Row],[Avg pH]]&lt;6.5,Table1[[#This Row],[Avg pH]]&gt;8.5),10,0)</f>
        <v>0</v>
      </c>
      <c r="AG2371">
        <f>MAX(0, 10-(2*Table1[[#This Row],[Avg Dissolved Oxygen]]))</f>
        <v>5.9</v>
      </c>
      <c r="AH2371">
        <f>(Table1[[#This Row],[Fecal Score]]*0.3) + (Table1[[#This Row],[BOD Score]]*0.25) + (Table1[[#This Row],[Nitrate Score]]*0.2) + (Table1[[#This Row],[pH Score]]*0.15) + (Table1[[#This Row],[Dissolved Oxygen Score]]*0.1)</f>
        <v>5.03</v>
      </c>
      <c r="AI2371">
        <v>2021</v>
      </c>
    </row>
    <row r="2372" spans="1:35">
      <c r="A2372">
        <v>3070</v>
      </c>
      <c r="B2372" t="s">
        <v>349</v>
      </c>
      <c r="C2372" t="s">
        <v>1</v>
      </c>
      <c r="D2372" t="s">
        <v>341</v>
      </c>
      <c r="E2372">
        <v>25</v>
      </c>
      <c r="F2372">
        <v>30</v>
      </c>
      <c r="G2372">
        <f>(Table1[[#This Row],[Min Temperature]]+Table1[[#This Row],[Max Temperature]])/2</f>
        <v>27.5</v>
      </c>
      <c r="H2372">
        <v>0.8</v>
      </c>
      <c r="I2372">
        <v>3.2</v>
      </c>
      <c r="J2372">
        <f>(Table1[[#This Row],[Min Dissolved Oxygen]]+Table1[[#This Row],[Max Dissolved Oxygen]])/2</f>
        <v>2</v>
      </c>
      <c r="K2372">
        <v>7.6</v>
      </c>
      <c r="L2372">
        <v>8.5</v>
      </c>
      <c r="M2372">
        <f>(Table1[[#This Row],[Min pH]]+Table1[[#This Row],[Max pH]])/2</f>
        <v>8.0500000000000007</v>
      </c>
      <c r="N2372">
        <v>1042</v>
      </c>
      <c r="O2372">
        <v>1476</v>
      </c>
      <c r="P2372">
        <f>(Table1[[#This Row],[Min Conductivity]]+Table1[[#This Row],[Max Conductivity]])/2</f>
        <v>1259</v>
      </c>
      <c r="Q2372">
        <v>3</v>
      </c>
      <c r="R2372">
        <v>6</v>
      </c>
      <c r="S2372">
        <f>(Table1[[#This Row],[Min BOD]]+Table1[[#This Row],[Max BOD]])/2</f>
        <v>4.5</v>
      </c>
      <c r="T2372">
        <v>1</v>
      </c>
      <c r="U2372">
        <v>14</v>
      </c>
      <c r="V2372">
        <f>(Table1[[#This Row],[Min Nitrate N + Nitrite N]]+Table1[[#This Row],[Max Nitrate N + Nitrite N]])/2</f>
        <v>7.5</v>
      </c>
      <c r="W2372">
        <v>7</v>
      </c>
      <c r="X2372">
        <v>54</v>
      </c>
      <c r="Y2372">
        <f>(Table1[[#This Row],[Min Fecal Coliform]]+Table1[[#This Row],[Max Fecal Coliform]])/2</f>
        <v>30.5</v>
      </c>
      <c r="Z2372">
        <v>280</v>
      </c>
      <c r="AA2372">
        <v>540</v>
      </c>
      <c r="AB2372">
        <f>(Table1[[#This Row],[Min Total Coliform]]+Table1[[#This Row],[Max Total Coliform]])/2</f>
        <v>410</v>
      </c>
      <c r="AC2372">
        <f>MIN(10, (Table1[[#This Row],[Avg BOD]]/4)*10)</f>
        <v>10</v>
      </c>
      <c r="AD2372">
        <f>MIN(10, (Table1[[#This Row],[Avg Fecal Coliform]]/600)*10)</f>
        <v>0.5083333333333333</v>
      </c>
      <c r="AE2372">
        <f>MIN(10, (Table1[[#This Row],[Avg Nitrate N + Nitrite N]]/10)*10)</f>
        <v>7.5</v>
      </c>
      <c r="AF2372">
        <f>IF(OR(Table1[[#This Row],[Avg pH]]&lt;6.5,Table1[[#This Row],[Avg pH]]&gt;8.5),10,0)</f>
        <v>0</v>
      </c>
      <c r="AG2372">
        <f>MAX(0, 10-(2*Table1[[#This Row],[Avg Dissolved Oxygen]]))</f>
        <v>6</v>
      </c>
      <c r="AH2372">
        <f>(Table1[[#This Row],[Fecal Score]]*0.3) + (Table1[[#This Row],[BOD Score]]*0.25) + (Table1[[#This Row],[Nitrate Score]]*0.2) + (Table1[[#This Row],[pH Score]]*0.15) + (Table1[[#This Row],[Dissolved Oxygen Score]]*0.1)</f>
        <v>4.7524999999999995</v>
      </c>
      <c r="AI2372">
        <v>2021</v>
      </c>
    </row>
    <row r="2373" spans="1:35">
      <c r="A2373">
        <v>5059</v>
      </c>
      <c r="B2373" t="s">
        <v>867</v>
      </c>
      <c r="C2373" t="s">
        <v>1</v>
      </c>
      <c r="D2373" t="s">
        <v>341</v>
      </c>
      <c r="E2373">
        <v>20</v>
      </c>
      <c r="F2373">
        <v>32</v>
      </c>
      <c r="G2373">
        <f>(Table1[[#This Row],[Min Temperature]]+Table1[[#This Row],[Max Temperature]])/2</f>
        <v>26</v>
      </c>
      <c r="H2373">
        <v>0.3</v>
      </c>
      <c r="I2373">
        <v>4.0999999999999996</v>
      </c>
      <c r="J2373">
        <f>(Table1[[#This Row],[Min Dissolved Oxygen]]+Table1[[#This Row],[Max Dissolved Oxygen]])/2</f>
        <v>2.1999999999999997</v>
      </c>
      <c r="K2373">
        <v>7.1</v>
      </c>
      <c r="L2373">
        <v>8.4</v>
      </c>
      <c r="M2373">
        <f>(Table1[[#This Row],[Min pH]]+Table1[[#This Row],[Max pH]])/2</f>
        <v>7.75</v>
      </c>
      <c r="N2373">
        <v>999</v>
      </c>
      <c r="O2373">
        <v>1323</v>
      </c>
      <c r="P2373">
        <f>(Table1[[#This Row],[Min Conductivity]]+Table1[[#This Row],[Max Conductivity]])/2</f>
        <v>1161</v>
      </c>
      <c r="Q2373">
        <v>3</v>
      </c>
      <c r="R2373">
        <v>10</v>
      </c>
      <c r="S2373">
        <f>(Table1[[#This Row],[Min BOD]]+Table1[[#This Row],[Max BOD]])/2</f>
        <v>6.5</v>
      </c>
      <c r="T2373">
        <v>2.6</v>
      </c>
      <c r="U2373">
        <v>10.3</v>
      </c>
      <c r="V2373">
        <f>(Table1[[#This Row],[Min Nitrate N + Nitrite N]]+Table1[[#This Row],[Max Nitrate N + Nitrite N]])/2</f>
        <v>6.45</v>
      </c>
      <c r="W2373">
        <v>10</v>
      </c>
      <c r="X2373">
        <v>34</v>
      </c>
      <c r="Y2373">
        <f>(Table1[[#This Row],[Min Fecal Coliform]]+Table1[[#This Row],[Max Fecal Coliform]])/2</f>
        <v>22</v>
      </c>
      <c r="Z2373">
        <v>220</v>
      </c>
      <c r="AA2373">
        <v>540</v>
      </c>
      <c r="AB2373">
        <f>(Table1[[#This Row],[Min Total Coliform]]+Table1[[#This Row],[Max Total Coliform]])/2</f>
        <v>380</v>
      </c>
      <c r="AC2373">
        <f>MIN(10, (Table1[[#This Row],[Avg BOD]]/4)*10)</f>
        <v>10</v>
      </c>
      <c r="AD2373">
        <f>MIN(10, (Table1[[#This Row],[Avg Fecal Coliform]]/600)*10)</f>
        <v>0.3666666666666667</v>
      </c>
      <c r="AE2373">
        <f>MIN(10, (Table1[[#This Row],[Avg Nitrate N + Nitrite N]]/10)*10)</f>
        <v>6.45</v>
      </c>
      <c r="AF2373">
        <f>IF(OR(Table1[[#This Row],[Avg pH]]&lt;6.5,Table1[[#This Row],[Avg pH]]&gt;8.5),10,0)</f>
        <v>0</v>
      </c>
      <c r="AG2373">
        <f>MAX(0, 10-(2*Table1[[#This Row],[Avg Dissolved Oxygen]]))</f>
        <v>5.6000000000000005</v>
      </c>
      <c r="AH2373">
        <f>(Table1[[#This Row],[Fecal Score]]*0.3) + (Table1[[#This Row],[BOD Score]]*0.25) + (Table1[[#This Row],[Nitrate Score]]*0.2) + (Table1[[#This Row],[pH Score]]*0.15) + (Table1[[#This Row],[Dissolved Oxygen Score]]*0.1)</f>
        <v>4.46</v>
      </c>
      <c r="AI2373">
        <v>2021</v>
      </c>
    </row>
    <row r="2374" spans="1:35">
      <c r="A2374">
        <v>5062</v>
      </c>
      <c r="B2374" t="s">
        <v>868</v>
      </c>
      <c r="C2374" t="s">
        <v>1</v>
      </c>
      <c r="D2374" t="s">
        <v>341</v>
      </c>
      <c r="E2374">
        <v>20</v>
      </c>
      <c r="F2374">
        <v>30</v>
      </c>
      <c r="G2374">
        <f>(Table1[[#This Row],[Min Temperature]]+Table1[[#This Row],[Max Temperature]])/2</f>
        <v>25</v>
      </c>
      <c r="H2374">
        <v>0.3</v>
      </c>
      <c r="I2374">
        <v>3.9</v>
      </c>
      <c r="J2374">
        <f>(Table1[[#This Row],[Min Dissolved Oxygen]]+Table1[[#This Row],[Max Dissolved Oxygen]])/2</f>
        <v>2.1</v>
      </c>
      <c r="K2374">
        <v>7</v>
      </c>
      <c r="L2374">
        <v>8.5</v>
      </c>
      <c r="M2374">
        <f>(Table1[[#This Row],[Min pH]]+Table1[[#This Row],[Max pH]])/2</f>
        <v>7.75</v>
      </c>
      <c r="N2374">
        <v>830</v>
      </c>
      <c r="O2374">
        <v>1313</v>
      </c>
      <c r="P2374">
        <f>(Table1[[#This Row],[Min Conductivity]]+Table1[[#This Row],[Max Conductivity]])/2</f>
        <v>1071.5</v>
      </c>
      <c r="Q2374">
        <v>4</v>
      </c>
      <c r="R2374">
        <v>14</v>
      </c>
      <c r="S2374">
        <f>(Table1[[#This Row],[Min BOD]]+Table1[[#This Row],[Max BOD]])/2</f>
        <v>9</v>
      </c>
      <c r="T2374">
        <v>6.2</v>
      </c>
      <c r="U2374">
        <v>39</v>
      </c>
      <c r="V2374">
        <f>(Table1[[#This Row],[Min Nitrate N + Nitrite N]]+Table1[[#This Row],[Max Nitrate N + Nitrite N]])/2</f>
        <v>22.6</v>
      </c>
      <c r="W2374">
        <v>8</v>
      </c>
      <c r="X2374">
        <v>33</v>
      </c>
      <c r="Y2374">
        <f>(Table1[[#This Row],[Min Fecal Coliform]]+Table1[[#This Row],[Max Fecal Coliform]])/2</f>
        <v>20.5</v>
      </c>
      <c r="Z2374">
        <v>170</v>
      </c>
      <c r="AA2374">
        <v>540</v>
      </c>
      <c r="AB2374">
        <f>(Table1[[#This Row],[Min Total Coliform]]+Table1[[#This Row],[Max Total Coliform]])/2</f>
        <v>355</v>
      </c>
      <c r="AC2374">
        <f>MIN(10, (Table1[[#This Row],[Avg BOD]]/4)*10)</f>
        <v>10</v>
      </c>
      <c r="AD2374">
        <f>MIN(10, (Table1[[#This Row],[Avg Fecal Coliform]]/600)*10)</f>
        <v>0.34166666666666667</v>
      </c>
      <c r="AE2374">
        <f>MIN(10, (Table1[[#This Row],[Avg Nitrate N + Nitrite N]]/10)*10)</f>
        <v>10</v>
      </c>
      <c r="AF2374">
        <f>IF(OR(Table1[[#This Row],[Avg pH]]&lt;6.5,Table1[[#This Row],[Avg pH]]&gt;8.5),10,0)</f>
        <v>0</v>
      </c>
      <c r="AG2374">
        <f>MAX(0, 10-(2*Table1[[#This Row],[Avg Dissolved Oxygen]]))</f>
        <v>5.8</v>
      </c>
      <c r="AH2374">
        <f>(Table1[[#This Row],[Fecal Score]]*0.3) + (Table1[[#This Row],[BOD Score]]*0.25) + (Table1[[#This Row],[Nitrate Score]]*0.2) + (Table1[[#This Row],[pH Score]]*0.15) + (Table1[[#This Row],[Dissolved Oxygen Score]]*0.1)</f>
        <v>5.1825000000000001</v>
      </c>
      <c r="AI2374">
        <v>2021</v>
      </c>
    </row>
    <row r="2375" spans="1:35">
      <c r="A2375">
        <v>3073</v>
      </c>
      <c r="B2375" t="s">
        <v>476</v>
      </c>
      <c r="C2375" t="s">
        <v>1</v>
      </c>
      <c r="D2375" t="s">
        <v>341</v>
      </c>
      <c r="E2375">
        <v>21</v>
      </c>
      <c r="F2375">
        <v>30</v>
      </c>
      <c r="G2375">
        <f>(Table1[[#This Row],[Min Temperature]]+Table1[[#This Row],[Max Temperature]])/2</f>
        <v>25.5</v>
      </c>
      <c r="H2375">
        <v>0.3</v>
      </c>
      <c r="I2375">
        <v>0.3</v>
      </c>
      <c r="J2375">
        <f>(Table1[[#This Row],[Min Dissolved Oxygen]]+Table1[[#This Row],[Max Dissolved Oxygen]])/2</f>
        <v>0.3</v>
      </c>
      <c r="K2375">
        <v>7.1</v>
      </c>
      <c r="L2375">
        <v>8.4</v>
      </c>
      <c r="M2375">
        <f>(Table1[[#This Row],[Min pH]]+Table1[[#This Row],[Max pH]])/2</f>
        <v>7.75</v>
      </c>
      <c r="N2375">
        <v>961</v>
      </c>
      <c r="O2375">
        <v>1685</v>
      </c>
      <c r="P2375">
        <f>(Table1[[#This Row],[Min Conductivity]]+Table1[[#This Row],[Max Conductivity]])/2</f>
        <v>1323</v>
      </c>
      <c r="Q2375">
        <v>6</v>
      </c>
      <c r="R2375">
        <v>10</v>
      </c>
      <c r="S2375">
        <f>(Table1[[#This Row],[Min BOD]]+Table1[[#This Row],[Max BOD]])/2</f>
        <v>8</v>
      </c>
      <c r="T2375">
        <v>2.1</v>
      </c>
      <c r="U2375">
        <v>7</v>
      </c>
      <c r="V2375">
        <f>(Table1[[#This Row],[Min Nitrate N + Nitrite N]]+Table1[[#This Row],[Max Nitrate N + Nitrite N]])/2</f>
        <v>4.55</v>
      </c>
      <c r="W2375">
        <v>21</v>
      </c>
      <c r="X2375">
        <v>84</v>
      </c>
      <c r="Y2375">
        <f>(Table1[[#This Row],[Min Fecal Coliform]]+Table1[[#This Row],[Max Fecal Coliform]])/2</f>
        <v>52.5</v>
      </c>
      <c r="Z2375">
        <v>430</v>
      </c>
      <c r="AA2375">
        <v>540</v>
      </c>
      <c r="AB2375">
        <f>(Table1[[#This Row],[Min Total Coliform]]+Table1[[#This Row],[Max Total Coliform]])/2</f>
        <v>485</v>
      </c>
      <c r="AC2375">
        <f>MIN(10, (Table1[[#This Row],[Avg BOD]]/4)*10)</f>
        <v>10</v>
      </c>
      <c r="AD2375">
        <f>MIN(10, (Table1[[#This Row],[Avg Fecal Coliform]]/600)*10)</f>
        <v>0.875</v>
      </c>
      <c r="AE2375">
        <f>MIN(10, (Table1[[#This Row],[Avg Nitrate N + Nitrite N]]/10)*10)</f>
        <v>4.55</v>
      </c>
      <c r="AF2375">
        <f>IF(OR(Table1[[#This Row],[Avg pH]]&lt;6.5,Table1[[#This Row],[Avg pH]]&gt;8.5),10,0)</f>
        <v>0</v>
      </c>
      <c r="AG2375">
        <f>MAX(0, 10-(2*Table1[[#This Row],[Avg Dissolved Oxygen]]))</f>
        <v>9.4</v>
      </c>
      <c r="AH2375">
        <f>(Table1[[#This Row],[Fecal Score]]*0.3) + (Table1[[#This Row],[BOD Score]]*0.25) + (Table1[[#This Row],[Nitrate Score]]*0.2) + (Table1[[#This Row],[pH Score]]*0.15) + (Table1[[#This Row],[Dissolved Oxygen Score]]*0.1)</f>
        <v>4.6125000000000007</v>
      </c>
      <c r="AI2375">
        <v>2021</v>
      </c>
    </row>
    <row r="2376" spans="1:35">
      <c r="A2376">
        <v>1789</v>
      </c>
      <c r="B2376" t="s">
        <v>343</v>
      </c>
      <c r="C2376" t="s">
        <v>1</v>
      </c>
      <c r="D2376" t="s">
        <v>341</v>
      </c>
      <c r="E2376">
        <v>20</v>
      </c>
      <c r="F2376">
        <v>29</v>
      </c>
      <c r="G2376">
        <f>(Table1[[#This Row],[Min Temperature]]+Table1[[#This Row],[Max Temperature]])/2</f>
        <v>24.5</v>
      </c>
      <c r="H2376">
        <v>4.9000000000000004</v>
      </c>
      <c r="I2376">
        <v>6.2</v>
      </c>
      <c r="J2376">
        <f>(Table1[[#This Row],[Min Dissolved Oxygen]]+Table1[[#This Row],[Max Dissolved Oxygen]])/2</f>
        <v>5.5500000000000007</v>
      </c>
      <c r="K2376">
        <v>7.3</v>
      </c>
      <c r="L2376">
        <v>8.1</v>
      </c>
      <c r="M2376">
        <f>(Table1[[#This Row],[Min pH]]+Table1[[#This Row],[Max pH]])/2</f>
        <v>7.6999999999999993</v>
      </c>
      <c r="N2376">
        <v>388</v>
      </c>
      <c r="O2376">
        <v>526</v>
      </c>
      <c r="P2376">
        <f>(Table1[[#This Row],[Min Conductivity]]+Table1[[#This Row],[Max Conductivity]])/2</f>
        <v>457</v>
      </c>
      <c r="Q2376">
        <v>2.1</v>
      </c>
      <c r="R2376">
        <v>2.6</v>
      </c>
      <c r="S2376">
        <f>(Table1[[#This Row],[Min BOD]]+Table1[[#This Row],[Max BOD]])/2</f>
        <v>2.35</v>
      </c>
      <c r="T2376">
        <v>0.3</v>
      </c>
      <c r="U2376">
        <v>1.2</v>
      </c>
      <c r="V2376">
        <f>(Table1[[#This Row],[Min Nitrate N + Nitrite N]]+Table1[[#This Row],[Max Nitrate N + Nitrite N]])/2</f>
        <v>0.75</v>
      </c>
      <c r="W2376">
        <v>2</v>
      </c>
      <c r="X2376">
        <v>4</v>
      </c>
      <c r="Y2376">
        <f>(Table1[[#This Row],[Min Fecal Coliform]]+Table1[[#This Row],[Max Fecal Coliform]])/2</f>
        <v>3</v>
      </c>
      <c r="Z2376">
        <v>2</v>
      </c>
      <c r="AA2376">
        <v>110</v>
      </c>
      <c r="AB2376">
        <f>(Table1[[#This Row],[Min Total Coliform]]+Table1[[#This Row],[Max Total Coliform]])/2</f>
        <v>56</v>
      </c>
      <c r="AC2376">
        <f>MIN(10, (Table1[[#This Row],[Avg BOD]]/4)*10)</f>
        <v>5.875</v>
      </c>
      <c r="AD2376">
        <f>MIN(10, (Table1[[#This Row],[Avg Fecal Coliform]]/600)*10)</f>
        <v>0.05</v>
      </c>
      <c r="AE2376">
        <f>MIN(10, (Table1[[#This Row],[Avg Nitrate N + Nitrite N]]/10)*10)</f>
        <v>0.75</v>
      </c>
      <c r="AF2376">
        <f>IF(OR(Table1[[#This Row],[Avg pH]]&lt;6.5,Table1[[#This Row],[Avg pH]]&gt;8.5),10,0)</f>
        <v>0</v>
      </c>
      <c r="AG2376">
        <f>MAX(0, 10-(2*Table1[[#This Row],[Avg Dissolved Oxygen]]))</f>
        <v>0</v>
      </c>
      <c r="AH2376">
        <f>(Table1[[#This Row],[Fecal Score]]*0.3) + (Table1[[#This Row],[BOD Score]]*0.25) + (Table1[[#This Row],[Nitrate Score]]*0.2) + (Table1[[#This Row],[pH Score]]*0.15) + (Table1[[#This Row],[Dissolved Oxygen Score]]*0.1)</f>
        <v>1.63375</v>
      </c>
      <c r="AI2376">
        <v>2021</v>
      </c>
    </row>
    <row r="2377" spans="1:35">
      <c r="A2377">
        <v>4679</v>
      </c>
      <c r="B2377" t="s">
        <v>713</v>
      </c>
      <c r="C2377" t="s">
        <v>1</v>
      </c>
      <c r="D2377" t="s">
        <v>341</v>
      </c>
      <c r="E2377">
        <v>28</v>
      </c>
      <c r="F2377">
        <v>35</v>
      </c>
      <c r="G2377">
        <f>(Table1[[#This Row],[Min Temperature]]+Table1[[#This Row],[Max Temperature]])/2</f>
        <v>31.5</v>
      </c>
      <c r="H2377">
        <v>0.3</v>
      </c>
      <c r="I2377">
        <v>0.9</v>
      </c>
      <c r="J2377">
        <f>(Table1[[#This Row],[Min Dissolved Oxygen]]+Table1[[#This Row],[Max Dissolved Oxygen]])/2</f>
        <v>0.6</v>
      </c>
      <c r="K2377">
        <v>7</v>
      </c>
      <c r="L2377">
        <v>8.4</v>
      </c>
      <c r="M2377">
        <f>(Table1[[#This Row],[Min pH]]+Table1[[#This Row],[Max pH]])/2</f>
        <v>7.7</v>
      </c>
      <c r="N2377">
        <v>1773</v>
      </c>
      <c r="O2377">
        <v>3194</v>
      </c>
      <c r="P2377">
        <f>(Table1[[#This Row],[Min Conductivity]]+Table1[[#This Row],[Max Conductivity]])/2</f>
        <v>2483.5</v>
      </c>
      <c r="Q2377">
        <v>6</v>
      </c>
      <c r="R2377">
        <v>22</v>
      </c>
      <c r="S2377">
        <f>(Table1[[#This Row],[Min BOD]]+Table1[[#This Row],[Max BOD]])/2</f>
        <v>14</v>
      </c>
      <c r="T2377">
        <v>5.2</v>
      </c>
      <c r="U2377">
        <v>29</v>
      </c>
      <c r="V2377">
        <f>(Table1[[#This Row],[Min Nitrate N + Nitrite N]]+Table1[[#This Row],[Max Nitrate N + Nitrite N]])/2</f>
        <v>17.100000000000001</v>
      </c>
      <c r="W2377">
        <v>26</v>
      </c>
      <c r="X2377">
        <v>120</v>
      </c>
      <c r="Y2377">
        <f>(Table1[[#This Row],[Min Fecal Coliform]]+Table1[[#This Row],[Max Fecal Coliform]])/2</f>
        <v>73</v>
      </c>
      <c r="Z2377">
        <v>350</v>
      </c>
      <c r="AA2377">
        <v>920</v>
      </c>
      <c r="AB2377">
        <f>(Table1[[#This Row],[Min Total Coliform]]+Table1[[#This Row],[Max Total Coliform]])/2</f>
        <v>635</v>
      </c>
      <c r="AC2377">
        <f>MIN(10, (Table1[[#This Row],[Avg BOD]]/4)*10)</f>
        <v>10</v>
      </c>
      <c r="AD2377">
        <f>MIN(10, (Table1[[#This Row],[Avg Fecal Coliform]]/600)*10)</f>
        <v>1.2166666666666668</v>
      </c>
      <c r="AE2377">
        <f>MIN(10, (Table1[[#This Row],[Avg Nitrate N + Nitrite N]]/10)*10)</f>
        <v>10</v>
      </c>
      <c r="AF2377">
        <f>IF(OR(Table1[[#This Row],[Avg pH]]&lt;6.5,Table1[[#This Row],[Avg pH]]&gt;8.5),10,0)</f>
        <v>0</v>
      </c>
      <c r="AG2377">
        <f>MAX(0, 10-(2*Table1[[#This Row],[Avg Dissolved Oxygen]]))</f>
        <v>8.8000000000000007</v>
      </c>
      <c r="AH2377">
        <f>(Table1[[#This Row],[Fecal Score]]*0.3) + (Table1[[#This Row],[BOD Score]]*0.25) + (Table1[[#This Row],[Nitrate Score]]*0.2) + (Table1[[#This Row],[pH Score]]*0.15) + (Table1[[#This Row],[Dissolved Oxygen Score]]*0.1)</f>
        <v>5.7450000000000001</v>
      </c>
      <c r="AI2377">
        <v>2021</v>
      </c>
    </row>
    <row r="2378" spans="1:35">
      <c r="A2378">
        <v>1391</v>
      </c>
      <c r="B2378" t="s">
        <v>340</v>
      </c>
      <c r="C2378" t="s">
        <v>1</v>
      </c>
      <c r="D2378" t="s">
        <v>341</v>
      </c>
      <c r="E2378">
        <v>23.2</v>
      </c>
      <c r="F2378">
        <v>32</v>
      </c>
      <c r="G2378">
        <f>(Table1[[#This Row],[Min Temperature]]+Table1[[#This Row],[Max Temperature]])/2</f>
        <v>27.6</v>
      </c>
      <c r="H2378">
        <v>0.3</v>
      </c>
      <c r="I2378">
        <v>2.4</v>
      </c>
      <c r="J2378">
        <f>(Table1[[#This Row],[Min Dissolved Oxygen]]+Table1[[#This Row],[Max Dissolved Oxygen]])/2</f>
        <v>1.3499999999999999</v>
      </c>
      <c r="K2378">
        <v>7.4</v>
      </c>
      <c r="L2378">
        <v>8</v>
      </c>
      <c r="M2378">
        <f>(Table1[[#This Row],[Min pH]]+Table1[[#This Row],[Max pH]])/2</f>
        <v>7.7</v>
      </c>
      <c r="N2378">
        <v>1044</v>
      </c>
      <c r="O2378">
        <v>1410</v>
      </c>
      <c r="P2378">
        <f>(Table1[[#This Row],[Min Conductivity]]+Table1[[#This Row],[Max Conductivity]])/2</f>
        <v>1227</v>
      </c>
      <c r="Q2378">
        <v>5.8</v>
      </c>
      <c r="R2378">
        <v>8</v>
      </c>
      <c r="S2378">
        <f>(Table1[[#This Row],[Min BOD]]+Table1[[#This Row],[Max BOD]])/2</f>
        <v>6.9</v>
      </c>
      <c r="T2378">
        <v>1.8</v>
      </c>
      <c r="U2378">
        <v>14.6</v>
      </c>
      <c r="V2378">
        <f>(Table1[[#This Row],[Min Nitrate N + Nitrite N]]+Table1[[#This Row],[Max Nitrate N + Nitrite N]])/2</f>
        <v>8.1999999999999993</v>
      </c>
      <c r="W2378">
        <v>39</v>
      </c>
      <c r="X2378">
        <v>120</v>
      </c>
      <c r="Y2378">
        <f>(Table1[[#This Row],[Min Fecal Coliform]]+Table1[[#This Row],[Max Fecal Coliform]])/2</f>
        <v>79.5</v>
      </c>
      <c r="Z2378">
        <v>430</v>
      </c>
      <c r="AA2378">
        <v>920</v>
      </c>
      <c r="AB2378">
        <f>(Table1[[#This Row],[Min Total Coliform]]+Table1[[#This Row],[Max Total Coliform]])/2</f>
        <v>675</v>
      </c>
      <c r="AC2378">
        <f>MIN(10, (Table1[[#This Row],[Avg BOD]]/4)*10)</f>
        <v>10</v>
      </c>
      <c r="AD2378">
        <f>MIN(10, (Table1[[#This Row],[Avg Fecal Coliform]]/600)*10)</f>
        <v>1.3250000000000002</v>
      </c>
      <c r="AE2378">
        <f>MIN(10, (Table1[[#This Row],[Avg Nitrate N + Nitrite N]]/10)*10)</f>
        <v>8.1999999999999993</v>
      </c>
      <c r="AF2378">
        <f>IF(OR(Table1[[#This Row],[Avg pH]]&lt;6.5,Table1[[#This Row],[Avg pH]]&gt;8.5),10,0)</f>
        <v>0</v>
      </c>
      <c r="AG2378">
        <f>MAX(0, 10-(2*Table1[[#This Row],[Avg Dissolved Oxygen]]))</f>
        <v>7.3000000000000007</v>
      </c>
      <c r="AH2378">
        <f>(Table1[[#This Row],[Fecal Score]]*0.3) + (Table1[[#This Row],[BOD Score]]*0.25) + (Table1[[#This Row],[Nitrate Score]]*0.2) + (Table1[[#This Row],[pH Score]]*0.15) + (Table1[[#This Row],[Dissolved Oxygen Score]]*0.1)</f>
        <v>5.2675000000000001</v>
      </c>
      <c r="AI2378">
        <v>2021</v>
      </c>
    </row>
    <row r="2379" spans="1:35">
      <c r="A2379">
        <v>4686</v>
      </c>
      <c r="B2379" t="s">
        <v>695</v>
      </c>
      <c r="C2379" t="s">
        <v>1</v>
      </c>
      <c r="D2379" t="s">
        <v>341</v>
      </c>
      <c r="E2379">
        <v>25</v>
      </c>
      <c r="F2379">
        <v>25</v>
      </c>
      <c r="G2379">
        <f>(Table1[[#This Row],[Min Temperature]]+Table1[[#This Row],[Max Temperature]])/2</f>
        <v>25</v>
      </c>
      <c r="H2379">
        <v>5.9</v>
      </c>
      <c r="I2379">
        <v>6.8</v>
      </c>
      <c r="J2379">
        <f>(Table1[[#This Row],[Min Dissolved Oxygen]]+Table1[[#This Row],[Max Dissolved Oxygen]])/2</f>
        <v>6.35</v>
      </c>
      <c r="K2379">
        <v>6.5</v>
      </c>
      <c r="L2379">
        <v>7.3</v>
      </c>
      <c r="M2379">
        <f>(Table1[[#This Row],[Min pH]]+Table1[[#This Row],[Max pH]])/2</f>
        <v>6.9</v>
      </c>
      <c r="N2379">
        <v>394</v>
      </c>
      <c r="O2379">
        <v>914</v>
      </c>
      <c r="P2379">
        <f>(Table1[[#This Row],[Min Conductivity]]+Table1[[#This Row],[Max Conductivity]])/2</f>
        <v>654</v>
      </c>
      <c r="Q2379">
        <v>2.1</v>
      </c>
      <c r="R2379">
        <v>3.6</v>
      </c>
      <c r="S2379">
        <f>(Table1[[#This Row],[Min BOD]]+Table1[[#This Row],[Max BOD]])/2</f>
        <v>2.85</v>
      </c>
      <c r="T2379">
        <v>3.11</v>
      </c>
      <c r="U2379">
        <v>7.15</v>
      </c>
      <c r="V2379">
        <f>(Table1[[#This Row],[Min Nitrate N + Nitrite N]]+Table1[[#This Row],[Max Nitrate N + Nitrite N]])/2</f>
        <v>5.13</v>
      </c>
      <c r="W2379">
        <v>10</v>
      </c>
      <c r="X2379">
        <v>25</v>
      </c>
      <c r="Y2379">
        <f>(Table1[[#This Row],[Min Fecal Coliform]]+Table1[[#This Row],[Max Fecal Coliform]])/2</f>
        <v>17.5</v>
      </c>
      <c r="Z2379">
        <v>120</v>
      </c>
      <c r="AA2379">
        <v>280</v>
      </c>
      <c r="AB2379">
        <f>(Table1[[#This Row],[Min Total Coliform]]+Table1[[#This Row],[Max Total Coliform]])/2</f>
        <v>200</v>
      </c>
      <c r="AC2379">
        <f>MIN(10, (Table1[[#This Row],[Avg BOD]]/4)*10)</f>
        <v>7.125</v>
      </c>
      <c r="AD2379">
        <f>MIN(10, (Table1[[#This Row],[Avg Fecal Coliform]]/600)*10)</f>
        <v>0.29166666666666669</v>
      </c>
      <c r="AE2379">
        <f>MIN(10, (Table1[[#This Row],[Avg Nitrate N + Nitrite N]]/10)*10)</f>
        <v>5.13</v>
      </c>
      <c r="AF2379">
        <f>IF(OR(Table1[[#This Row],[Avg pH]]&lt;6.5,Table1[[#This Row],[Avg pH]]&gt;8.5),10,0)</f>
        <v>0</v>
      </c>
      <c r="AG2379">
        <f>MAX(0, 10-(2*Table1[[#This Row],[Avg Dissolved Oxygen]]))</f>
        <v>0</v>
      </c>
      <c r="AH2379">
        <f>(Table1[[#This Row],[Fecal Score]]*0.3) + (Table1[[#This Row],[BOD Score]]*0.25) + (Table1[[#This Row],[Nitrate Score]]*0.2) + (Table1[[#This Row],[pH Score]]*0.15) + (Table1[[#This Row],[Dissolved Oxygen Score]]*0.1)</f>
        <v>2.8947500000000002</v>
      </c>
      <c r="AI2379">
        <v>2021</v>
      </c>
    </row>
    <row r="2380" spans="1:35">
      <c r="A2380">
        <v>4699</v>
      </c>
      <c r="B2380" t="s">
        <v>707</v>
      </c>
      <c r="C2380" t="s">
        <v>1</v>
      </c>
      <c r="D2380" t="s">
        <v>341</v>
      </c>
      <c r="E2380">
        <v>20</v>
      </c>
      <c r="F2380">
        <v>35</v>
      </c>
      <c r="G2380">
        <f>(Table1[[#This Row],[Min Temperature]]+Table1[[#This Row],[Max Temperature]])/2</f>
        <v>27.5</v>
      </c>
      <c r="H2380">
        <v>2.9</v>
      </c>
      <c r="I2380">
        <v>5</v>
      </c>
      <c r="J2380">
        <f>(Table1[[#This Row],[Min Dissolved Oxygen]]+Table1[[#This Row],[Max Dissolved Oxygen]])/2</f>
        <v>3.95</v>
      </c>
      <c r="K2380">
        <v>7.2</v>
      </c>
      <c r="L2380">
        <v>8.3000000000000007</v>
      </c>
      <c r="M2380">
        <f>(Table1[[#This Row],[Min pH]]+Table1[[#This Row],[Max pH]])/2</f>
        <v>7.75</v>
      </c>
      <c r="N2380">
        <v>378</v>
      </c>
      <c r="O2380">
        <v>671</v>
      </c>
      <c r="P2380">
        <f>(Table1[[#This Row],[Min Conductivity]]+Table1[[#This Row],[Max Conductivity]])/2</f>
        <v>524.5</v>
      </c>
      <c r="Q2380">
        <v>2.1</v>
      </c>
      <c r="R2380">
        <v>4</v>
      </c>
      <c r="S2380">
        <f>(Table1[[#This Row],[Min BOD]]+Table1[[#This Row],[Max BOD]])/2</f>
        <v>3.05</v>
      </c>
      <c r="T2380">
        <v>0.3</v>
      </c>
      <c r="U2380">
        <v>2.4</v>
      </c>
      <c r="V2380">
        <f>(Table1[[#This Row],[Min Nitrate N + Nitrite N]]+Table1[[#This Row],[Max Nitrate N + Nitrite N]])/2</f>
        <v>1.3499999999999999</v>
      </c>
      <c r="W2380">
        <v>8</v>
      </c>
      <c r="X2380">
        <v>34</v>
      </c>
      <c r="Y2380">
        <f>(Table1[[#This Row],[Min Fecal Coliform]]+Table1[[#This Row],[Max Fecal Coliform]])/2</f>
        <v>21</v>
      </c>
      <c r="Z2380">
        <v>110</v>
      </c>
      <c r="AA2380">
        <v>280</v>
      </c>
      <c r="AB2380">
        <f>(Table1[[#This Row],[Min Total Coliform]]+Table1[[#This Row],[Max Total Coliform]])/2</f>
        <v>195</v>
      </c>
      <c r="AC2380">
        <f>MIN(10, (Table1[[#This Row],[Avg BOD]]/4)*10)</f>
        <v>7.625</v>
      </c>
      <c r="AD2380">
        <f>MIN(10, (Table1[[#This Row],[Avg Fecal Coliform]]/600)*10)</f>
        <v>0.35000000000000003</v>
      </c>
      <c r="AE2380">
        <f>MIN(10, (Table1[[#This Row],[Avg Nitrate N + Nitrite N]]/10)*10)</f>
        <v>1.3499999999999999</v>
      </c>
      <c r="AF2380">
        <f>IF(OR(Table1[[#This Row],[Avg pH]]&lt;6.5,Table1[[#This Row],[Avg pH]]&gt;8.5),10,0)</f>
        <v>0</v>
      </c>
      <c r="AG2380">
        <f>MAX(0, 10-(2*Table1[[#This Row],[Avg Dissolved Oxygen]]))</f>
        <v>2.0999999999999996</v>
      </c>
      <c r="AH2380">
        <f>(Table1[[#This Row],[Fecal Score]]*0.3) + (Table1[[#This Row],[BOD Score]]*0.25) + (Table1[[#This Row],[Nitrate Score]]*0.2) + (Table1[[#This Row],[pH Score]]*0.15) + (Table1[[#This Row],[Dissolved Oxygen Score]]*0.1)</f>
        <v>2.49125</v>
      </c>
      <c r="AI2380">
        <v>2021</v>
      </c>
    </row>
    <row r="2381" spans="1:35">
      <c r="A2381">
        <v>5054</v>
      </c>
      <c r="B2381" t="s">
        <v>869</v>
      </c>
      <c r="C2381" t="s">
        <v>1</v>
      </c>
      <c r="D2381" t="s">
        <v>341</v>
      </c>
      <c r="E2381">
        <v>20</v>
      </c>
      <c r="F2381">
        <v>30</v>
      </c>
      <c r="G2381">
        <f>(Table1[[#This Row],[Min Temperature]]+Table1[[#This Row],[Max Temperature]])/2</f>
        <v>25</v>
      </c>
      <c r="H2381">
        <v>1.8</v>
      </c>
      <c r="I2381">
        <v>5.0999999999999996</v>
      </c>
      <c r="J2381">
        <f>(Table1[[#This Row],[Min Dissolved Oxygen]]+Table1[[#This Row],[Max Dissolved Oxygen]])/2</f>
        <v>3.4499999999999997</v>
      </c>
      <c r="K2381">
        <v>7.1</v>
      </c>
      <c r="L2381">
        <v>8.5</v>
      </c>
      <c r="M2381">
        <f>(Table1[[#This Row],[Min pH]]+Table1[[#This Row],[Max pH]])/2</f>
        <v>7.8</v>
      </c>
      <c r="N2381">
        <v>554</v>
      </c>
      <c r="O2381">
        <v>775</v>
      </c>
      <c r="P2381">
        <f>(Table1[[#This Row],[Min Conductivity]]+Table1[[#This Row],[Max Conductivity]])/2</f>
        <v>664.5</v>
      </c>
      <c r="Q2381">
        <v>2.1</v>
      </c>
      <c r="R2381">
        <v>7</v>
      </c>
      <c r="S2381">
        <f>(Table1[[#This Row],[Min BOD]]+Table1[[#This Row],[Max BOD]])/2</f>
        <v>4.55</v>
      </c>
      <c r="T2381">
        <v>2.2000000000000002</v>
      </c>
      <c r="U2381">
        <v>7.8</v>
      </c>
      <c r="V2381">
        <f>(Table1[[#This Row],[Min Nitrate N + Nitrite N]]+Table1[[#This Row],[Max Nitrate N + Nitrite N]])/2</f>
        <v>5</v>
      </c>
      <c r="W2381">
        <v>4</v>
      </c>
      <c r="X2381">
        <v>27</v>
      </c>
      <c r="Y2381">
        <f>(Table1[[#This Row],[Min Fecal Coliform]]+Table1[[#This Row],[Max Fecal Coliform]])/2</f>
        <v>15.5</v>
      </c>
      <c r="Z2381">
        <v>33</v>
      </c>
      <c r="AA2381">
        <v>430</v>
      </c>
      <c r="AB2381">
        <f>(Table1[[#This Row],[Min Total Coliform]]+Table1[[#This Row],[Max Total Coliform]])/2</f>
        <v>231.5</v>
      </c>
      <c r="AC2381">
        <f>MIN(10, (Table1[[#This Row],[Avg BOD]]/4)*10)</f>
        <v>10</v>
      </c>
      <c r="AD2381">
        <f>MIN(10, (Table1[[#This Row],[Avg Fecal Coliform]]/600)*10)</f>
        <v>0.2583333333333333</v>
      </c>
      <c r="AE2381">
        <f>MIN(10, (Table1[[#This Row],[Avg Nitrate N + Nitrite N]]/10)*10)</f>
        <v>5</v>
      </c>
      <c r="AF2381">
        <f>IF(OR(Table1[[#This Row],[Avg pH]]&lt;6.5,Table1[[#This Row],[Avg pH]]&gt;8.5),10,0)</f>
        <v>0</v>
      </c>
      <c r="AG2381">
        <f>MAX(0, 10-(2*Table1[[#This Row],[Avg Dissolved Oxygen]]))</f>
        <v>3.1000000000000005</v>
      </c>
      <c r="AH2381">
        <f>(Table1[[#This Row],[Fecal Score]]*0.3) + (Table1[[#This Row],[BOD Score]]*0.25) + (Table1[[#This Row],[Nitrate Score]]*0.2) + (Table1[[#This Row],[pH Score]]*0.15) + (Table1[[#This Row],[Dissolved Oxygen Score]]*0.1)</f>
        <v>3.8875000000000002</v>
      </c>
      <c r="AI2381">
        <v>2021</v>
      </c>
    </row>
    <row r="2382" spans="1:35">
      <c r="A2382">
        <v>4705</v>
      </c>
      <c r="B2382" t="s">
        <v>710</v>
      </c>
      <c r="C2382" t="s">
        <v>1</v>
      </c>
      <c r="D2382" t="s">
        <v>341</v>
      </c>
      <c r="E2382">
        <v>27</v>
      </c>
      <c r="F2382">
        <v>29</v>
      </c>
      <c r="G2382">
        <f>(Table1[[#This Row],[Min Temperature]]+Table1[[#This Row],[Max Temperature]])/2</f>
        <v>28</v>
      </c>
      <c r="H2382">
        <v>0.3</v>
      </c>
      <c r="I2382">
        <v>0.9</v>
      </c>
      <c r="J2382">
        <f>(Table1[[#This Row],[Min Dissolved Oxygen]]+Table1[[#This Row],[Max Dissolved Oxygen]])/2</f>
        <v>0.6</v>
      </c>
      <c r="K2382">
        <v>7.3</v>
      </c>
      <c r="L2382">
        <v>8.5</v>
      </c>
      <c r="M2382">
        <f>(Table1[[#This Row],[Min pH]]+Table1[[#This Row],[Max pH]])/2</f>
        <v>7.9</v>
      </c>
      <c r="N2382">
        <v>1269</v>
      </c>
      <c r="O2382">
        <v>1942</v>
      </c>
      <c r="P2382">
        <f>(Table1[[#This Row],[Min Conductivity]]+Table1[[#This Row],[Max Conductivity]])/2</f>
        <v>1605.5</v>
      </c>
      <c r="Q2382">
        <v>6</v>
      </c>
      <c r="R2382">
        <v>14</v>
      </c>
      <c r="S2382">
        <f>(Table1[[#This Row],[Min BOD]]+Table1[[#This Row],[Max BOD]])/2</f>
        <v>10</v>
      </c>
      <c r="T2382">
        <v>7.2</v>
      </c>
      <c r="U2382">
        <v>27</v>
      </c>
      <c r="V2382">
        <f>(Table1[[#This Row],[Min Nitrate N + Nitrite N]]+Table1[[#This Row],[Max Nitrate N + Nitrite N]])/2</f>
        <v>17.100000000000001</v>
      </c>
      <c r="W2382">
        <v>21</v>
      </c>
      <c r="X2382">
        <v>63</v>
      </c>
      <c r="Y2382">
        <f>(Table1[[#This Row],[Min Fecal Coliform]]+Table1[[#This Row],[Max Fecal Coliform]])/2</f>
        <v>42</v>
      </c>
      <c r="Z2382">
        <v>350</v>
      </c>
      <c r="AA2382">
        <v>540</v>
      </c>
      <c r="AB2382">
        <f>(Table1[[#This Row],[Min Total Coliform]]+Table1[[#This Row],[Max Total Coliform]])/2</f>
        <v>445</v>
      </c>
      <c r="AC2382">
        <f>MIN(10, (Table1[[#This Row],[Avg BOD]]/4)*10)</f>
        <v>10</v>
      </c>
      <c r="AD2382">
        <f>MIN(10, (Table1[[#This Row],[Avg Fecal Coliform]]/600)*10)</f>
        <v>0.70000000000000007</v>
      </c>
      <c r="AE2382">
        <f>MIN(10, (Table1[[#This Row],[Avg Nitrate N + Nitrite N]]/10)*10)</f>
        <v>10</v>
      </c>
      <c r="AF2382">
        <f>IF(OR(Table1[[#This Row],[Avg pH]]&lt;6.5,Table1[[#This Row],[Avg pH]]&gt;8.5),10,0)</f>
        <v>0</v>
      </c>
      <c r="AG2382">
        <f>MAX(0, 10-(2*Table1[[#This Row],[Avg Dissolved Oxygen]]))</f>
        <v>8.8000000000000007</v>
      </c>
      <c r="AH2382">
        <f>(Table1[[#This Row],[Fecal Score]]*0.3) + (Table1[[#This Row],[BOD Score]]*0.25) + (Table1[[#This Row],[Nitrate Score]]*0.2) + (Table1[[#This Row],[pH Score]]*0.15) + (Table1[[#This Row],[Dissolved Oxygen Score]]*0.1)</f>
        <v>5.59</v>
      </c>
      <c r="AI2382">
        <v>2021</v>
      </c>
    </row>
    <row r="2383" spans="1:35">
      <c r="A2383">
        <v>5032</v>
      </c>
      <c r="B2383" t="s">
        <v>870</v>
      </c>
      <c r="C2383" t="s">
        <v>1</v>
      </c>
      <c r="D2383" t="s">
        <v>341</v>
      </c>
      <c r="E2383">
        <v>24</v>
      </c>
      <c r="F2383">
        <v>29</v>
      </c>
      <c r="G2383">
        <f>(Table1[[#This Row],[Min Temperature]]+Table1[[#This Row],[Max Temperature]])/2</f>
        <v>26.5</v>
      </c>
      <c r="H2383">
        <v>0.3</v>
      </c>
      <c r="I2383">
        <v>4.0999999999999996</v>
      </c>
      <c r="J2383">
        <f>(Table1[[#This Row],[Min Dissolved Oxygen]]+Table1[[#This Row],[Max Dissolved Oxygen]])/2</f>
        <v>2.1999999999999997</v>
      </c>
      <c r="K2383">
        <v>7.2</v>
      </c>
      <c r="L2383">
        <v>8.5</v>
      </c>
      <c r="M2383">
        <f>(Table1[[#This Row],[Min pH]]+Table1[[#This Row],[Max pH]])/2</f>
        <v>7.85</v>
      </c>
      <c r="N2383">
        <v>869</v>
      </c>
      <c r="O2383">
        <v>1366</v>
      </c>
      <c r="P2383">
        <f>(Table1[[#This Row],[Min Conductivity]]+Table1[[#This Row],[Max Conductivity]])/2</f>
        <v>1117.5</v>
      </c>
      <c r="Q2383">
        <v>3</v>
      </c>
      <c r="R2383">
        <v>10</v>
      </c>
      <c r="S2383">
        <f>(Table1[[#This Row],[Min BOD]]+Table1[[#This Row],[Max BOD]])/2</f>
        <v>6.5</v>
      </c>
      <c r="T2383">
        <v>1.8</v>
      </c>
      <c r="U2383">
        <v>12</v>
      </c>
      <c r="V2383">
        <f>(Table1[[#This Row],[Min Nitrate N + Nitrite N]]+Table1[[#This Row],[Max Nitrate N + Nitrite N]])/2</f>
        <v>6.9</v>
      </c>
      <c r="W2383">
        <v>11</v>
      </c>
      <c r="X2383">
        <v>49</v>
      </c>
      <c r="Y2383">
        <f>(Table1[[#This Row],[Min Fecal Coliform]]+Table1[[#This Row],[Max Fecal Coliform]])/2</f>
        <v>30</v>
      </c>
      <c r="Z2383">
        <v>130</v>
      </c>
      <c r="AA2383">
        <v>430</v>
      </c>
      <c r="AB2383">
        <f>(Table1[[#This Row],[Min Total Coliform]]+Table1[[#This Row],[Max Total Coliform]])/2</f>
        <v>280</v>
      </c>
      <c r="AC2383">
        <f>MIN(10, (Table1[[#This Row],[Avg BOD]]/4)*10)</f>
        <v>10</v>
      </c>
      <c r="AD2383">
        <f>MIN(10, (Table1[[#This Row],[Avg Fecal Coliform]]/600)*10)</f>
        <v>0.5</v>
      </c>
      <c r="AE2383">
        <f>MIN(10, (Table1[[#This Row],[Avg Nitrate N + Nitrite N]]/10)*10)</f>
        <v>6.9</v>
      </c>
      <c r="AF2383">
        <f>IF(OR(Table1[[#This Row],[Avg pH]]&lt;6.5,Table1[[#This Row],[Avg pH]]&gt;8.5),10,0)</f>
        <v>0</v>
      </c>
      <c r="AG2383">
        <f>MAX(0, 10-(2*Table1[[#This Row],[Avg Dissolved Oxygen]]))</f>
        <v>5.6000000000000005</v>
      </c>
      <c r="AH2383">
        <f>(Table1[[#This Row],[Fecal Score]]*0.3) + (Table1[[#This Row],[BOD Score]]*0.25) + (Table1[[#This Row],[Nitrate Score]]*0.2) + (Table1[[#This Row],[pH Score]]*0.15) + (Table1[[#This Row],[Dissolved Oxygen Score]]*0.1)</f>
        <v>4.59</v>
      </c>
      <c r="AI2383">
        <v>2021</v>
      </c>
    </row>
    <row r="2384" spans="1:35">
      <c r="A2384">
        <v>5057</v>
      </c>
      <c r="B2384" t="s">
        <v>871</v>
      </c>
      <c r="C2384" t="s">
        <v>1</v>
      </c>
      <c r="D2384" t="s">
        <v>341</v>
      </c>
      <c r="E2384">
        <v>20</v>
      </c>
      <c r="F2384">
        <v>33</v>
      </c>
      <c r="G2384">
        <f>(Table1[[#This Row],[Min Temperature]]+Table1[[#This Row],[Max Temperature]])/2</f>
        <v>26.5</v>
      </c>
      <c r="H2384">
        <v>0.3</v>
      </c>
      <c r="I2384">
        <v>0.3</v>
      </c>
      <c r="J2384">
        <f>(Table1[[#This Row],[Min Dissolved Oxygen]]+Table1[[#This Row],[Max Dissolved Oxygen]])/2</f>
        <v>0.3</v>
      </c>
      <c r="K2384">
        <v>6.9</v>
      </c>
      <c r="L2384">
        <v>7.6</v>
      </c>
      <c r="M2384">
        <f>(Table1[[#This Row],[Min pH]]+Table1[[#This Row],[Max pH]])/2</f>
        <v>7.25</v>
      </c>
      <c r="N2384">
        <v>1045</v>
      </c>
      <c r="O2384">
        <v>1769</v>
      </c>
      <c r="P2384">
        <f>(Table1[[#This Row],[Min Conductivity]]+Table1[[#This Row],[Max Conductivity]])/2</f>
        <v>1407</v>
      </c>
      <c r="Q2384">
        <v>6</v>
      </c>
      <c r="R2384">
        <v>17</v>
      </c>
      <c r="S2384">
        <f>(Table1[[#This Row],[Min BOD]]+Table1[[#This Row],[Max BOD]])/2</f>
        <v>11.5</v>
      </c>
      <c r="T2384">
        <v>5.4</v>
      </c>
      <c r="U2384">
        <v>19.899999999999999</v>
      </c>
      <c r="V2384">
        <f>(Table1[[#This Row],[Min Nitrate N + Nitrite N]]+Table1[[#This Row],[Max Nitrate N + Nitrite N]])/2</f>
        <v>12.649999999999999</v>
      </c>
      <c r="W2384">
        <v>10</v>
      </c>
      <c r="X2384">
        <v>47</v>
      </c>
      <c r="Y2384">
        <f>(Table1[[#This Row],[Min Fecal Coliform]]+Table1[[#This Row],[Max Fecal Coliform]])/2</f>
        <v>28.5</v>
      </c>
      <c r="Z2384">
        <v>350</v>
      </c>
      <c r="AA2384">
        <v>540</v>
      </c>
      <c r="AB2384">
        <f>(Table1[[#This Row],[Min Total Coliform]]+Table1[[#This Row],[Max Total Coliform]])/2</f>
        <v>445</v>
      </c>
      <c r="AC2384">
        <f>MIN(10, (Table1[[#This Row],[Avg BOD]]/4)*10)</f>
        <v>10</v>
      </c>
      <c r="AD2384">
        <f>MIN(10, (Table1[[#This Row],[Avg Fecal Coliform]]/600)*10)</f>
        <v>0.47499999999999998</v>
      </c>
      <c r="AE2384">
        <f>MIN(10, (Table1[[#This Row],[Avg Nitrate N + Nitrite N]]/10)*10)</f>
        <v>10</v>
      </c>
      <c r="AF2384">
        <f>IF(OR(Table1[[#This Row],[Avg pH]]&lt;6.5,Table1[[#This Row],[Avg pH]]&gt;8.5),10,0)</f>
        <v>0</v>
      </c>
      <c r="AG2384">
        <f>MAX(0, 10-(2*Table1[[#This Row],[Avg Dissolved Oxygen]]))</f>
        <v>9.4</v>
      </c>
      <c r="AH2384">
        <f>(Table1[[#This Row],[Fecal Score]]*0.3) + (Table1[[#This Row],[BOD Score]]*0.25) + (Table1[[#This Row],[Nitrate Score]]*0.2) + (Table1[[#This Row],[pH Score]]*0.15) + (Table1[[#This Row],[Dissolved Oxygen Score]]*0.1)</f>
        <v>5.5825000000000005</v>
      </c>
      <c r="AI2384">
        <v>2021</v>
      </c>
    </row>
    <row r="2385" spans="1:35">
      <c r="A2385">
        <v>4235</v>
      </c>
      <c r="B2385" t="s">
        <v>480</v>
      </c>
      <c r="C2385" t="s">
        <v>1</v>
      </c>
      <c r="D2385" t="s">
        <v>341</v>
      </c>
      <c r="E2385">
        <v>28</v>
      </c>
      <c r="F2385">
        <v>35</v>
      </c>
      <c r="G2385">
        <f>(Table1[[#This Row],[Min Temperature]]+Table1[[#This Row],[Max Temperature]])/2</f>
        <v>31.5</v>
      </c>
      <c r="H2385">
        <v>1.8</v>
      </c>
      <c r="I2385">
        <v>4.4000000000000004</v>
      </c>
      <c r="J2385">
        <f>(Table1[[#This Row],[Min Dissolved Oxygen]]+Table1[[#This Row],[Max Dissolved Oxygen]])/2</f>
        <v>3.1</v>
      </c>
      <c r="K2385">
        <v>7</v>
      </c>
      <c r="L2385">
        <v>8.4</v>
      </c>
      <c r="M2385">
        <f>(Table1[[#This Row],[Min pH]]+Table1[[#This Row],[Max pH]])/2</f>
        <v>7.7</v>
      </c>
      <c r="N2385">
        <v>715</v>
      </c>
      <c r="O2385">
        <v>1291</v>
      </c>
      <c r="P2385">
        <f>(Table1[[#This Row],[Min Conductivity]]+Table1[[#This Row],[Max Conductivity]])/2</f>
        <v>1003</v>
      </c>
      <c r="Q2385">
        <v>2.1</v>
      </c>
      <c r="R2385">
        <v>5.8</v>
      </c>
      <c r="S2385">
        <f>(Table1[[#This Row],[Min BOD]]+Table1[[#This Row],[Max BOD]])/2</f>
        <v>3.95</v>
      </c>
      <c r="T2385">
        <v>1.5</v>
      </c>
      <c r="U2385">
        <v>8.8000000000000007</v>
      </c>
      <c r="V2385">
        <f>(Table1[[#This Row],[Min Nitrate N + Nitrite N]]+Table1[[#This Row],[Max Nitrate N + Nitrite N]])/2</f>
        <v>5.15</v>
      </c>
      <c r="W2385">
        <v>11</v>
      </c>
      <c r="X2385">
        <v>33</v>
      </c>
      <c r="Y2385">
        <f>(Table1[[#This Row],[Min Fecal Coliform]]+Table1[[#This Row],[Max Fecal Coliform]])/2</f>
        <v>22</v>
      </c>
      <c r="Z2385">
        <v>170</v>
      </c>
      <c r="AA2385">
        <v>540</v>
      </c>
      <c r="AB2385">
        <f>(Table1[[#This Row],[Min Total Coliform]]+Table1[[#This Row],[Max Total Coliform]])/2</f>
        <v>355</v>
      </c>
      <c r="AC2385">
        <f>MIN(10, (Table1[[#This Row],[Avg BOD]]/4)*10)</f>
        <v>9.875</v>
      </c>
      <c r="AD2385">
        <f>MIN(10, (Table1[[#This Row],[Avg Fecal Coliform]]/600)*10)</f>
        <v>0.3666666666666667</v>
      </c>
      <c r="AE2385">
        <f>MIN(10, (Table1[[#This Row],[Avg Nitrate N + Nitrite N]]/10)*10)</f>
        <v>5.15</v>
      </c>
      <c r="AF2385">
        <f>IF(OR(Table1[[#This Row],[Avg pH]]&lt;6.5,Table1[[#This Row],[Avg pH]]&gt;8.5),10,0)</f>
        <v>0</v>
      </c>
      <c r="AG2385">
        <f>MAX(0, 10-(2*Table1[[#This Row],[Avg Dissolved Oxygen]]))</f>
        <v>3.8</v>
      </c>
      <c r="AH2385">
        <f>(Table1[[#This Row],[Fecal Score]]*0.3) + (Table1[[#This Row],[BOD Score]]*0.25) + (Table1[[#This Row],[Nitrate Score]]*0.2) + (Table1[[#This Row],[pH Score]]*0.15) + (Table1[[#This Row],[Dissolved Oxygen Score]]*0.1)</f>
        <v>3.9887499999999996</v>
      </c>
      <c r="AI2385">
        <v>2021</v>
      </c>
    </row>
    <row r="2386" spans="1:35">
      <c r="A2386">
        <v>4680</v>
      </c>
      <c r="B2386" t="s">
        <v>714</v>
      </c>
      <c r="C2386" t="s">
        <v>1</v>
      </c>
      <c r="D2386" t="s">
        <v>341</v>
      </c>
      <c r="E2386">
        <v>28</v>
      </c>
      <c r="F2386">
        <v>29</v>
      </c>
      <c r="G2386">
        <f>(Table1[[#This Row],[Min Temperature]]+Table1[[#This Row],[Max Temperature]])/2</f>
        <v>28.5</v>
      </c>
      <c r="H2386">
        <v>5</v>
      </c>
      <c r="I2386">
        <v>6.6</v>
      </c>
      <c r="J2386">
        <f>(Table1[[#This Row],[Min Dissolved Oxygen]]+Table1[[#This Row],[Max Dissolved Oxygen]])/2</f>
        <v>5.8</v>
      </c>
      <c r="K2386">
        <v>6.9</v>
      </c>
      <c r="L2386">
        <v>8.4</v>
      </c>
      <c r="M2386">
        <f>(Table1[[#This Row],[Min pH]]+Table1[[#This Row],[Max pH]])/2</f>
        <v>7.65</v>
      </c>
      <c r="N2386">
        <v>124</v>
      </c>
      <c r="O2386">
        <v>211</v>
      </c>
      <c r="P2386">
        <f>(Table1[[#This Row],[Min Conductivity]]+Table1[[#This Row],[Max Conductivity]])/2</f>
        <v>167.5</v>
      </c>
      <c r="Q2386">
        <v>2.1</v>
      </c>
      <c r="R2386">
        <v>2.6</v>
      </c>
      <c r="S2386">
        <f>(Table1[[#This Row],[Min BOD]]+Table1[[#This Row],[Max BOD]])/2</f>
        <v>2.35</v>
      </c>
      <c r="T2386">
        <v>0.3</v>
      </c>
      <c r="U2386">
        <v>0.8</v>
      </c>
      <c r="V2386">
        <f>(Table1[[#This Row],[Min Nitrate N + Nitrite N]]+Table1[[#This Row],[Max Nitrate N + Nitrite N]])/2</f>
        <v>0.55000000000000004</v>
      </c>
      <c r="W2386">
        <v>2</v>
      </c>
      <c r="X2386">
        <v>2</v>
      </c>
      <c r="Y2386">
        <f>(Table1[[#This Row],[Min Fecal Coliform]]+Table1[[#This Row],[Max Fecal Coliform]])/2</f>
        <v>2</v>
      </c>
      <c r="Z2386">
        <v>4</v>
      </c>
      <c r="AA2386">
        <v>32</v>
      </c>
      <c r="AB2386">
        <f>(Table1[[#This Row],[Min Total Coliform]]+Table1[[#This Row],[Max Total Coliform]])/2</f>
        <v>18</v>
      </c>
      <c r="AC2386">
        <f>MIN(10, (Table1[[#This Row],[Avg BOD]]/4)*10)</f>
        <v>5.875</v>
      </c>
      <c r="AD2386">
        <f>MIN(10, (Table1[[#This Row],[Avg Fecal Coliform]]/600)*10)</f>
        <v>3.3333333333333333E-2</v>
      </c>
      <c r="AE2386">
        <f>MIN(10, (Table1[[#This Row],[Avg Nitrate N + Nitrite N]]/10)*10)</f>
        <v>0.55000000000000004</v>
      </c>
      <c r="AF2386">
        <f>IF(OR(Table1[[#This Row],[Avg pH]]&lt;6.5,Table1[[#This Row],[Avg pH]]&gt;8.5),10,0)</f>
        <v>0</v>
      </c>
      <c r="AG2386">
        <f>MAX(0, 10-(2*Table1[[#This Row],[Avg Dissolved Oxygen]]))</f>
        <v>0</v>
      </c>
      <c r="AH2386">
        <f>(Table1[[#This Row],[Fecal Score]]*0.3) + (Table1[[#This Row],[BOD Score]]*0.25) + (Table1[[#This Row],[Nitrate Score]]*0.2) + (Table1[[#This Row],[pH Score]]*0.15) + (Table1[[#This Row],[Dissolved Oxygen Score]]*0.1)</f>
        <v>1.5887500000000001</v>
      </c>
      <c r="AI2386">
        <v>2021</v>
      </c>
    </row>
    <row r="2387" spans="1:35">
      <c r="A2387">
        <v>3071</v>
      </c>
      <c r="B2387" t="s">
        <v>350</v>
      </c>
      <c r="C2387" t="s">
        <v>1</v>
      </c>
      <c r="D2387" t="s">
        <v>341</v>
      </c>
      <c r="E2387">
        <v>20</v>
      </c>
      <c r="F2387">
        <v>30</v>
      </c>
      <c r="G2387">
        <f>(Table1[[#This Row],[Min Temperature]]+Table1[[#This Row],[Max Temperature]])/2</f>
        <v>25</v>
      </c>
      <c r="H2387">
        <v>0.3</v>
      </c>
      <c r="I2387">
        <v>1</v>
      </c>
      <c r="J2387">
        <f>(Table1[[#This Row],[Min Dissolved Oxygen]]+Table1[[#This Row],[Max Dissolved Oxygen]])/2</f>
        <v>0.65</v>
      </c>
      <c r="K2387">
        <v>7.2</v>
      </c>
      <c r="L2387">
        <v>8.1999999999999993</v>
      </c>
      <c r="M2387">
        <f>(Table1[[#This Row],[Min pH]]+Table1[[#This Row],[Max pH]])/2</f>
        <v>7.6999999999999993</v>
      </c>
      <c r="N2387">
        <v>870</v>
      </c>
      <c r="O2387">
        <v>1520</v>
      </c>
      <c r="P2387">
        <f>(Table1[[#This Row],[Min Conductivity]]+Table1[[#This Row],[Max Conductivity]])/2</f>
        <v>1195</v>
      </c>
      <c r="Q2387">
        <v>4.2</v>
      </c>
      <c r="R2387">
        <v>10</v>
      </c>
      <c r="S2387">
        <f>(Table1[[#This Row],[Min BOD]]+Table1[[#This Row],[Max BOD]])/2</f>
        <v>7.1</v>
      </c>
      <c r="T2387">
        <v>2.6</v>
      </c>
      <c r="U2387">
        <v>13</v>
      </c>
      <c r="V2387">
        <f>(Table1[[#This Row],[Min Nitrate N + Nitrite N]]+Table1[[#This Row],[Max Nitrate N + Nitrite N]])/2</f>
        <v>7.8</v>
      </c>
      <c r="W2387">
        <v>7</v>
      </c>
      <c r="X2387">
        <v>110</v>
      </c>
      <c r="Y2387">
        <f>(Table1[[#This Row],[Min Fecal Coliform]]+Table1[[#This Row],[Max Fecal Coliform]])/2</f>
        <v>58.5</v>
      </c>
      <c r="Z2387">
        <v>280</v>
      </c>
      <c r="AA2387">
        <v>540</v>
      </c>
      <c r="AB2387">
        <f>(Table1[[#This Row],[Min Total Coliform]]+Table1[[#This Row],[Max Total Coliform]])/2</f>
        <v>410</v>
      </c>
      <c r="AC2387">
        <f>MIN(10, (Table1[[#This Row],[Avg BOD]]/4)*10)</f>
        <v>10</v>
      </c>
      <c r="AD2387">
        <f>MIN(10, (Table1[[#This Row],[Avg Fecal Coliform]]/600)*10)</f>
        <v>0.97500000000000009</v>
      </c>
      <c r="AE2387">
        <f>MIN(10, (Table1[[#This Row],[Avg Nitrate N + Nitrite N]]/10)*10)</f>
        <v>7.8000000000000007</v>
      </c>
      <c r="AF2387">
        <f>IF(OR(Table1[[#This Row],[Avg pH]]&lt;6.5,Table1[[#This Row],[Avg pH]]&gt;8.5),10,0)</f>
        <v>0</v>
      </c>
      <c r="AG2387">
        <f>MAX(0, 10-(2*Table1[[#This Row],[Avg Dissolved Oxygen]]))</f>
        <v>8.6999999999999993</v>
      </c>
      <c r="AH2387">
        <f>(Table1[[#This Row],[Fecal Score]]*0.3) + (Table1[[#This Row],[BOD Score]]*0.25) + (Table1[[#This Row],[Nitrate Score]]*0.2) + (Table1[[#This Row],[pH Score]]*0.15) + (Table1[[#This Row],[Dissolved Oxygen Score]]*0.1)</f>
        <v>5.2225000000000001</v>
      </c>
      <c r="AI2387">
        <v>2021</v>
      </c>
    </row>
    <row r="2388" spans="1:35">
      <c r="A2388">
        <v>2340</v>
      </c>
      <c r="B2388" t="s">
        <v>682</v>
      </c>
      <c r="C2388" t="s">
        <v>1</v>
      </c>
      <c r="D2388" t="s">
        <v>341</v>
      </c>
      <c r="E2388">
        <v>21</v>
      </c>
      <c r="F2388">
        <v>30</v>
      </c>
      <c r="G2388">
        <f>(Table1[[#This Row],[Min Temperature]]+Table1[[#This Row],[Max Temperature]])/2</f>
        <v>25.5</v>
      </c>
      <c r="H2388">
        <v>3.1</v>
      </c>
      <c r="I2388">
        <v>5.4</v>
      </c>
      <c r="J2388">
        <f>(Table1[[#This Row],[Min Dissolved Oxygen]]+Table1[[#This Row],[Max Dissolved Oxygen]])/2</f>
        <v>4.25</v>
      </c>
      <c r="K2388">
        <v>7.5</v>
      </c>
      <c r="L2388">
        <v>8.3000000000000007</v>
      </c>
      <c r="M2388">
        <f>(Table1[[#This Row],[Min pH]]+Table1[[#This Row],[Max pH]])/2</f>
        <v>7.9</v>
      </c>
      <c r="N2388">
        <v>1086</v>
      </c>
      <c r="O2388">
        <v>1744</v>
      </c>
      <c r="P2388">
        <f>(Table1[[#This Row],[Min Conductivity]]+Table1[[#This Row],[Max Conductivity]])/2</f>
        <v>1415</v>
      </c>
      <c r="Q2388">
        <v>2.4</v>
      </c>
      <c r="R2388">
        <v>5.4</v>
      </c>
      <c r="S2388">
        <f>(Table1[[#This Row],[Min BOD]]+Table1[[#This Row],[Max BOD]])/2</f>
        <v>3.9000000000000004</v>
      </c>
      <c r="T2388">
        <v>0.4</v>
      </c>
      <c r="U2388">
        <v>4.5</v>
      </c>
      <c r="V2388">
        <f>(Table1[[#This Row],[Min Nitrate N + Nitrite N]]+Table1[[#This Row],[Max Nitrate N + Nitrite N]])/2</f>
        <v>2.4500000000000002</v>
      </c>
      <c r="W2388">
        <v>3</v>
      </c>
      <c r="X2388">
        <v>22</v>
      </c>
      <c r="Y2388">
        <f>(Table1[[#This Row],[Min Fecal Coliform]]+Table1[[#This Row],[Max Fecal Coliform]])/2</f>
        <v>12.5</v>
      </c>
      <c r="Z2388">
        <v>150</v>
      </c>
      <c r="AA2388">
        <v>350</v>
      </c>
      <c r="AB2388">
        <f>(Table1[[#This Row],[Min Total Coliform]]+Table1[[#This Row],[Max Total Coliform]])/2</f>
        <v>250</v>
      </c>
      <c r="AC2388">
        <f>MIN(10, (Table1[[#This Row],[Avg BOD]]/4)*10)</f>
        <v>9.75</v>
      </c>
      <c r="AD2388">
        <f>MIN(10, (Table1[[#This Row],[Avg Fecal Coliform]]/600)*10)</f>
        <v>0.20833333333333331</v>
      </c>
      <c r="AE2388">
        <f>MIN(10, (Table1[[#This Row],[Avg Nitrate N + Nitrite N]]/10)*10)</f>
        <v>2.4500000000000002</v>
      </c>
      <c r="AF2388">
        <f>IF(OR(Table1[[#This Row],[Avg pH]]&lt;6.5,Table1[[#This Row],[Avg pH]]&gt;8.5),10,0)</f>
        <v>0</v>
      </c>
      <c r="AG2388">
        <f>MAX(0, 10-(2*Table1[[#This Row],[Avg Dissolved Oxygen]]))</f>
        <v>1.5</v>
      </c>
      <c r="AH2388">
        <f>(Table1[[#This Row],[Fecal Score]]*0.3) + (Table1[[#This Row],[BOD Score]]*0.25) + (Table1[[#This Row],[Nitrate Score]]*0.2) + (Table1[[#This Row],[pH Score]]*0.15) + (Table1[[#This Row],[Dissolved Oxygen Score]]*0.1)</f>
        <v>3.14</v>
      </c>
      <c r="AI2388">
        <v>2021</v>
      </c>
    </row>
    <row r="2389" spans="1:35">
      <c r="A2389">
        <v>4677</v>
      </c>
      <c r="B2389" t="s">
        <v>711</v>
      </c>
      <c r="C2389" t="s">
        <v>1</v>
      </c>
      <c r="D2389" t="s">
        <v>341</v>
      </c>
      <c r="E2389">
        <v>27</v>
      </c>
      <c r="F2389">
        <v>29</v>
      </c>
      <c r="G2389">
        <f>(Table1[[#This Row],[Min Temperature]]+Table1[[#This Row],[Max Temperature]])/2</f>
        <v>28</v>
      </c>
      <c r="H2389">
        <v>0.3</v>
      </c>
      <c r="I2389">
        <v>0.3</v>
      </c>
      <c r="J2389">
        <f>(Table1[[#This Row],[Min Dissolved Oxygen]]+Table1[[#This Row],[Max Dissolved Oxygen]])/2</f>
        <v>0.3</v>
      </c>
      <c r="K2389">
        <v>7.1</v>
      </c>
      <c r="L2389">
        <v>7.7</v>
      </c>
      <c r="M2389">
        <f>(Table1[[#This Row],[Min pH]]+Table1[[#This Row],[Max pH]])/2</f>
        <v>7.4</v>
      </c>
      <c r="N2389">
        <v>1488</v>
      </c>
      <c r="O2389">
        <v>1731</v>
      </c>
      <c r="P2389">
        <f>(Table1[[#This Row],[Min Conductivity]]+Table1[[#This Row],[Max Conductivity]])/2</f>
        <v>1609.5</v>
      </c>
      <c r="Q2389">
        <v>6.2</v>
      </c>
      <c r="R2389">
        <v>12</v>
      </c>
      <c r="S2389">
        <f>(Table1[[#This Row],[Min BOD]]+Table1[[#This Row],[Max BOD]])/2</f>
        <v>9.1</v>
      </c>
      <c r="T2389">
        <v>4</v>
      </c>
      <c r="U2389">
        <v>18.2</v>
      </c>
      <c r="V2389">
        <f>(Table1[[#This Row],[Min Nitrate N + Nitrite N]]+Table1[[#This Row],[Max Nitrate N + Nitrite N]])/2</f>
        <v>11.1</v>
      </c>
      <c r="W2389">
        <v>17</v>
      </c>
      <c r="X2389">
        <v>63</v>
      </c>
      <c r="Y2389">
        <f>(Table1[[#This Row],[Min Fecal Coliform]]+Table1[[#This Row],[Max Fecal Coliform]])/2</f>
        <v>40</v>
      </c>
      <c r="Z2389">
        <v>430</v>
      </c>
      <c r="AA2389">
        <v>920</v>
      </c>
      <c r="AB2389">
        <f>(Table1[[#This Row],[Min Total Coliform]]+Table1[[#This Row],[Max Total Coliform]])/2</f>
        <v>675</v>
      </c>
      <c r="AC2389">
        <f>MIN(10, (Table1[[#This Row],[Avg BOD]]/4)*10)</f>
        <v>10</v>
      </c>
      <c r="AD2389">
        <f>MIN(10, (Table1[[#This Row],[Avg Fecal Coliform]]/600)*10)</f>
        <v>0.66666666666666663</v>
      </c>
      <c r="AE2389">
        <f>MIN(10, (Table1[[#This Row],[Avg Nitrate N + Nitrite N]]/10)*10)</f>
        <v>10</v>
      </c>
      <c r="AF2389">
        <f>IF(OR(Table1[[#This Row],[Avg pH]]&lt;6.5,Table1[[#This Row],[Avg pH]]&gt;8.5),10,0)</f>
        <v>0</v>
      </c>
      <c r="AG2389">
        <f>MAX(0, 10-(2*Table1[[#This Row],[Avg Dissolved Oxygen]]))</f>
        <v>9.4</v>
      </c>
      <c r="AH2389">
        <f>(Table1[[#This Row],[Fecal Score]]*0.3) + (Table1[[#This Row],[BOD Score]]*0.25) + (Table1[[#This Row],[Nitrate Score]]*0.2) + (Table1[[#This Row],[pH Score]]*0.15) + (Table1[[#This Row],[Dissolved Oxygen Score]]*0.1)</f>
        <v>5.6400000000000006</v>
      </c>
      <c r="AI2389">
        <v>2021</v>
      </c>
    </row>
    <row r="2390" spans="1:35">
      <c r="A2390">
        <v>4701</v>
      </c>
      <c r="B2390" t="s">
        <v>708</v>
      </c>
      <c r="C2390" t="s">
        <v>1</v>
      </c>
      <c r="D2390" t="s">
        <v>341</v>
      </c>
      <c r="E2390">
        <v>20</v>
      </c>
      <c r="F2390">
        <v>27</v>
      </c>
      <c r="G2390">
        <f>(Table1[[#This Row],[Min Temperature]]+Table1[[#This Row],[Max Temperature]])/2</f>
        <v>23.5</v>
      </c>
      <c r="H2390">
        <v>0.3</v>
      </c>
      <c r="I2390">
        <v>3.2</v>
      </c>
      <c r="J2390">
        <f>(Table1[[#This Row],[Min Dissolved Oxygen]]+Table1[[#This Row],[Max Dissolved Oxygen]])/2</f>
        <v>1.75</v>
      </c>
      <c r="K2390">
        <v>6.9</v>
      </c>
      <c r="L2390">
        <v>8.5</v>
      </c>
      <c r="M2390">
        <f>(Table1[[#This Row],[Min pH]]+Table1[[#This Row],[Max pH]])/2</f>
        <v>7.7</v>
      </c>
      <c r="N2390">
        <v>940</v>
      </c>
      <c r="O2390">
        <v>1360</v>
      </c>
      <c r="P2390">
        <f>(Table1[[#This Row],[Min Conductivity]]+Table1[[#This Row],[Max Conductivity]])/2</f>
        <v>1150</v>
      </c>
      <c r="Q2390">
        <v>4</v>
      </c>
      <c r="R2390">
        <v>10</v>
      </c>
      <c r="S2390">
        <f>(Table1[[#This Row],[Min BOD]]+Table1[[#This Row],[Max BOD]])/2</f>
        <v>7</v>
      </c>
      <c r="T2390">
        <v>3</v>
      </c>
      <c r="U2390">
        <v>12</v>
      </c>
      <c r="V2390">
        <f>(Table1[[#This Row],[Min Nitrate N + Nitrite N]]+Table1[[#This Row],[Max Nitrate N + Nitrite N]])/2</f>
        <v>7.5</v>
      </c>
      <c r="W2390">
        <v>10</v>
      </c>
      <c r="X2390">
        <v>47</v>
      </c>
      <c r="Y2390">
        <f>(Table1[[#This Row],[Min Fecal Coliform]]+Table1[[#This Row],[Max Fecal Coliform]])/2</f>
        <v>28.5</v>
      </c>
      <c r="Z2390">
        <v>140</v>
      </c>
      <c r="AA2390">
        <v>540</v>
      </c>
      <c r="AB2390">
        <f>(Table1[[#This Row],[Min Total Coliform]]+Table1[[#This Row],[Max Total Coliform]])/2</f>
        <v>340</v>
      </c>
      <c r="AC2390">
        <f>MIN(10, (Table1[[#This Row],[Avg BOD]]/4)*10)</f>
        <v>10</v>
      </c>
      <c r="AD2390">
        <f>MIN(10, (Table1[[#This Row],[Avg Fecal Coliform]]/600)*10)</f>
        <v>0.47499999999999998</v>
      </c>
      <c r="AE2390">
        <f>MIN(10, (Table1[[#This Row],[Avg Nitrate N + Nitrite N]]/10)*10)</f>
        <v>7.5</v>
      </c>
      <c r="AF2390">
        <f>IF(OR(Table1[[#This Row],[Avg pH]]&lt;6.5,Table1[[#This Row],[Avg pH]]&gt;8.5),10,0)</f>
        <v>0</v>
      </c>
      <c r="AG2390">
        <f>MAX(0, 10-(2*Table1[[#This Row],[Avg Dissolved Oxygen]]))</f>
        <v>6.5</v>
      </c>
      <c r="AH2390">
        <f>(Table1[[#This Row],[Fecal Score]]*0.3) + (Table1[[#This Row],[BOD Score]]*0.25) + (Table1[[#This Row],[Nitrate Score]]*0.2) + (Table1[[#This Row],[pH Score]]*0.15) + (Table1[[#This Row],[Dissolved Oxygen Score]]*0.1)</f>
        <v>4.7925000000000004</v>
      </c>
      <c r="AI2390">
        <v>2021</v>
      </c>
    </row>
    <row r="2391" spans="1:35">
      <c r="A2391">
        <v>4670</v>
      </c>
      <c r="B2391" t="s">
        <v>816</v>
      </c>
      <c r="C2391" t="s">
        <v>1</v>
      </c>
      <c r="D2391" t="s">
        <v>341</v>
      </c>
      <c r="E2391">
        <v>28</v>
      </c>
      <c r="F2391">
        <v>35</v>
      </c>
      <c r="G2391">
        <f>(Table1[[#This Row],[Min Temperature]]+Table1[[#This Row],[Max Temperature]])/2</f>
        <v>31.5</v>
      </c>
      <c r="H2391">
        <v>2.8</v>
      </c>
      <c r="I2391">
        <v>5.8</v>
      </c>
      <c r="J2391">
        <f>(Table1[[#This Row],[Min Dissolved Oxygen]]+Table1[[#This Row],[Max Dissolved Oxygen]])/2</f>
        <v>4.3</v>
      </c>
      <c r="K2391">
        <v>6.7</v>
      </c>
      <c r="L2391">
        <v>8</v>
      </c>
      <c r="M2391">
        <f>(Table1[[#This Row],[Min pH]]+Table1[[#This Row],[Max pH]])/2</f>
        <v>7.35</v>
      </c>
      <c r="N2391">
        <v>520</v>
      </c>
      <c r="O2391">
        <v>1358</v>
      </c>
      <c r="P2391">
        <f>(Table1[[#This Row],[Min Conductivity]]+Table1[[#This Row],[Max Conductivity]])/2</f>
        <v>939</v>
      </c>
      <c r="Q2391">
        <v>2.1</v>
      </c>
      <c r="R2391">
        <v>5.4</v>
      </c>
      <c r="S2391">
        <f>(Table1[[#This Row],[Min BOD]]+Table1[[#This Row],[Max BOD]])/2</f>
        <v>3.75</v>
      </c>
      <c r="T2391">
        <v>0.3</v>
      </c>
      <c r="U2391">
        <v>6</v>
      </c>
      <c r="V2391">
        <f>(Table1[[#This Row],[Min Nitrate N + Nitrite N]]+Table1[[#This Row],[Max Nitrate N + Nitrite N]])/2</f>
        <v>3.15</v>
      </c>
      <c r="W2391">
        <v>6</v>
      </c>
      <c r="X2391">
        <v>49</v>
      </c>
      <c r="Y2391">
        <f>(Table1[[#This Row],[Min Fecal Coliform]]+Table1[[#This Row],[Max Fecal Coliform]])/2</f>
        <v>27.5</v>
      </c>
      <c r="Z2391">
        <v>170</v>
      </c>
      <c r="AA2391">
        <v>540</v>
      </c>
      <c r="AB2391">
        <f>(Table1[[#This Row],[Min Total Coliform]]+Table1[[#This Row],[Max Total Coliform]])/2</f>
        <v>355</v>
      </c>
      <c r="AC2391">
        <f>MIN(10, (Table1[[#This Row],[Avg BOD]]/4)*10)</f>
        <v>9.375</v>
      </c>
      <c r="AD2391">
        <f>MIN(10, (Table1[[#This Row],[Avg Fecal Coliform]]/600)*10)</f>
        <v>0.45833333333333331</v>
      </c>
      <c r="AE2391">
        <f>MIN(10, (Table1[[#This Row],[Avg Nitrate N + Nitrite N]]/10)*10)</f>
        <v>3.15</v>
      </c>
      <c r="AF2391">
        <f>IF(OR(Table1[[#This Row],[Avg pH]]&lt;6.5,Table1[[#This Row],[Avg pH]]&gt;8.5),10,0)</f>
        <v>0</v>
      </c>
      <c r="AG2391">
        <f>MAX(0, 10-(2*Table1[[#This Row],[Avg Dissolved Oxygen]]))</f>
        <v>1.4000000000000004</v>
      </c>
      <c r="AH2391">
        <f>(Table1[[#This Row],[Fecal Score]]*0.3) + (Table1[[#This Row],[BOD Score]]*0.25) + (Table1[[#This Row],[Nitrate Score]]*0.2) + (Table1[[#This Row],[pH Score]]*0.15) + (Table1[[#This Row],[Dissolved Oxygen Score]]*0.1)</f>
        <v>3.2512500000000002</v>
      </c>
      <c r="AI2391">
        <v>2021</v>
      </c>
    </row>
    <row r="2392" spans="1:35">
      <c r="A2392">
        <v>5047</v>
      </c>
      <c r="B2392" t="s">
        <v>872</v>
      </c>
      <c r="C2392" t="s">
        <v>1</v>
      </c>
      <c r="D2392" t="s">
        <v>341</v>
      </c>
      <c r="E2392">
        <v>28</v>
      </c>
      <c r="F2392">
        <v>28</v>
      </c>
      <c r="G2392">
        <f>(Table1[[#This Row],[Min Temperature]]+Table1[[#This Row],[Max Temperature]])/2</f>
        <v>28</v>
      </c>
      <c r="H2392">
        <v>0.8</v>
      </c>
      <c r="I2392">
        <v>5.0999999999999996</v>
      </c>
      <c r="J2392">
        <f>(Table1[[#This Row],[Min Dissolved Oxygen]]+Table1[[#This Row],[Max Dissolved Oxygen]])/2</f>
        <v>2.9499999999999997</v>
      </c>
      <c r="K2392">
        <v>6.7</v>
      </c>
      <c r="L2392">
        <v>7.8</v>
      </c>
      <c r="M2392">
        <f>(Table1[[#This Row],[Min pH]]+Table1[[#This Row],[Max pH]])/2</f>
        <v>7.25</v>
      </c>
      <c r="N2392">
        <v>543</v>
      </c>
      <c r="O2392">
        <v>882</v>
      </c>
      <c r="P2392">
        <f>(Table1[[#This Row],[Min Conductivity]]+Table1[[#This Row],[Max Conductivity]])/2</f>
        <v>712.5</v>
      </c>
      <c r="Q2392">
        <v>2.1</v>
      </c>
      <c r="R2392">
        <v>8</v>
      </c>
      <c r="S2392">
        <f>(Table1[[#This Row],[Min BOD]]+Table1[[#This Row],[Max BOD]])/2</f>
        <v>5.05</v>
      </c>
      <c r="T2392">
        <v>1.8</v>
      </c>
      <c r="U2392">
        <v>11.6</v>
      </c>
      <c r="V2392">
        <f>(Table1[[#This Row],[Min Nitrate N + Nitrite N]]+Table1[[#This Row],[Max Nitrate N + Nitrite N]])/2</f>
        <v>6.7</v>
      </c>
      <c r="W2392">
        <v>11</v>
      </c>
      <c r="X2392">
        <v>33</v>
      </c>
      <c r="Y2392">
        <f>(Table1[[#This Row],[Min Fecal Coliform]]+Table1[[#This Row],[Max Fecal Coliform]])/2</f>
        <v>22</v>
      </c>
      <c r="Z2392">
        <v>210</v>
      </c>
      <c r="AA2392">
        <v>540</v>
      </c>
      <c r="AB2392">
        <f>(Table1[[#This Row],[Min Total Coliform]]+Table1[[#This Row],[Max Total Coliform]])/2</f>
        <v>375</v>
      </c>
      <c r="AC2392">
        <f>MIN(10, (Table1[[#This Row],[Avg BOD]]/4)*10)</f>
        <v>10</v>
      </c>
      <c r="AD2392">
        <f>MIN(10, (Table1[[#This Row],[Avg Fecal Coliform]]/600)*10)</f>
        <v>0.3666666666666667</v>
      </c>
      <c r="AE2392">
        <f>MIN(10, (Table1[[#This Row],[Avg Nitrate N + Nitrite N]]/10)*10)</f>
        <v>6.7</v>
      </c>
      <c r="AF2392">
        <f>IF(OR(Table1[[#This Row],[Avg pH]]&lt;6.5,Table1[[#This Row],[Avg pH]]&gt;8.5),10,0)</f>
        <v>0</v>
      </c>
      <c r="AG2392">
        <f>MAX(0, 10-(2*Table1[[#This Row],[Avg Dissolved Oxygen]]))</f>
        <v>4.1000000000000005</v>
      </c>
      <c r="AH2392">
        <f>(Table1[[#This Row],[Fecal Score]]*0.3) + (Table1[[#This Row],[BOD Score]]*0.25) + (Table1[[#This Row],[Nitrate Score]]*0.2) + (Table1[[#This Row],[pH Score]]*0.15) + (Table1[[#This Row],[Dissolved Oxygen Score]]*0.1)</f>
        <v>4.3600000000000003</v>
      </c>
      <c r="AI2392">
        <v>2021</v>
      </c>
    </row>
    <row r="2393" spans="1:35">
      <c r="A2393">
        <v>4698</v>
      </c>
      <c r="B2393" t="s">
        <v>706</v>
      </c>
      <c r="C2393" t="s">
        <v>1</v>
      </c>
      <c r="D2393" t="s">
        <v>341</v>
      </c>
      <c r="E2393">
        <v>28</v>
      </c>
      <c r="F2393">
        <v>29</v>
      </c>
      <c r="G2393">
        <f>(Table1[[#This Row],[Min Temperature]]+Table1[[#This Row],[Max Temperature]])/2</f>
        <v>28.5</v>
      </c>
      <c r="H2393">
        <v>0.3</v>
      </c>
      <c r="I2393">
        <v>0.3</v>
      </c>
      <c r="J2393">
        <f>(Table1[[#This Row],[Min Dissolved Oxygen]]+Table1[[#This Row],[Max Dissolved Oxygen]])/2</f>
        <v>0.3</v>
      </c>
      <c r="K2393">
        <v>7.5</v>
      </c>
      <c r="L2393">
        <v>8.1999999999999993</v>
      </c>
      <c r="M2393">
        <f>(Table1[[#This Row],[Min pH]]+Table1[[#This Row],[Max pH]])/2</f>
        <v>7.85</v>
      </c>
      <c r="N2393">
        <v>1481</v>
      </c>
      <c r="O2393">
        <v>1983</v>
      </c>
      <c r="P2393">
        <f>(Table1[[#This Row],[Min Conductivity]]+Table1[[#This Row],[Max Conductivity]])/2</f>
        <v>1732</v>
      </c>
      <c r="Q2393">
        <v>7</v>
      </c>
      <c r="R2393">
        <v>10</v>
      </c>
      <c r="S2393">
        <f>(Table1[[#This Row],[Min BOD]]+Table1[[#This Row],[Max BOD]])/2</f>
        <v>8.5</v>
      </c>
      <c r="T2393">
        <v>8.4</v>
      </c>
      <c r="U2393">
        <v>16.600000000000001</v>
      </c>
      <c r="V2393">
        <f>(Table1[[#This Row],[Min Nitrate N + Nitrite N]]+Table1[[#This Row],[Max Nitrate N + Nitrite N]])/2</f>
        <v>12.5</v>
      </c>
      <c r="W2393">
        <v>47</v>
      </c>
      <c r="X2393">
        <v>63</v>
      </c>
      <c r="Y2393">
        <f>(Table1[[#This Row],[Min Fecal Coliform]]+Table1[[#This Row],[Max Fecal Coliform]])/2</f>
        <v>55</v>
      </c>
      <c r="Z2393">
        <v>430</v>
      </c>
      <c r="AA2393">
        <v>540</v>
      </c>
      <c r="AB2393">
        <f>(Table1[[#This Row],[Min Total Coliform]]+Table1[[#This Row],[Max Total Coliform]])/2</f>
        <v>485</v>
      </c>
      <c r="AC2393">
        <f>MIN(10, (Table1[[#This Row],[Avg BOD]]/4)*10)</f>
        <v>10</v>
      </c>
      <c r="AD2393">
        <f>MIN(10, (Table1[[#This Row],[Avg Fecal Coliform]]/600)*10)</f>
        <v>0.91666666666666663</v>
      </c>
      <c r="AE2393">
        <f>MIN(10, (Table1[[#This Row],[Avg Nitrate N + Nitrite N]]/10)*10)</f>
        <v>10</v>
      </c>
      <c r="AF2393">
        <f>IF(OR(Table1[[#This Row],[Avg pH]]&lt;6.5,Table1[[#This Row],[Avg pH]]&gt;8.5),10,0)</f>
        <v>0</v>
      </c>
      <c r="AG2393">
        <f>MAX(0, 10-(2*Table1[[#This Row],[Avg Dissolved Oxygen]]))</f>
        <v>9.4</v>
      </c>
      <c r="AH2393">
        <f>(Table1[[#This Row],[Fecal Score]]*0.3) + (Table1[[#This Row],[BOD Score]]*0.25) + (Table1[[#This Row],[Nitrate Score]]*0.2) + (Table1[[#This Row],[pH Score]]*0.15) + (Table1[[#This Row],[Dissolved Oxygen Score]]*0.1)</f>
        <v>5.7150000000000007</v>
      </c>
      <c r="AI2393">
        <v>2021</v>
      </c>
    </row>
    <row r="2394" spans="1:35">
      <c r="A2394">
        <v>5049</v>
      </c>
      <c r="B2394" t="s">
        <v>873</v>
      </c>
      <c r="C2394" t="s">
        <v>1</v>
      </c>
      <c r="D2394" t="s">
        <v>341</v>
      </c>
      <c r="E2394">
        <v>27</v>
      </c>
      <c r="F2394">
        <v>28</v>
      </c>
      <c r="G2394">
        <f>(Table1[[#This Row],[Min Temperature]]+Table1[[#This Row],[Max Temperature]])/2</f>
        <v>27.5</v>
      </c>
      <c r="H2394">
        <v>1.3</v>
      </c>
      <c r="I2394">
        <v>4.2</v>
      </c>
      <c r="J2394">
        <f>(Table1[[#This Row],[Min Dissolved Oxygen]]+Table1[[#This Row],[Max Dissolved Oxygen]])/2</f>
        <v>2.75</v>
      </c>
      <c r="K2394">
        <v>7.2</v>
      </c>
      <c r="L2394">
        <v>8.1999999999999993</v>
      </c>
      <c r="M2394">
        <f>(Table1[[#This Row],[Min pH]]+Table1[[#This Row],[Max pH]])/2</f>
        <v>7.6999999999999993</v>
      </c>
      <c r="N2394">
        <v>685</v>
      </c>
      <c r="O2394">
        <v>1054</v>
      </c>
      <c r="P2394">
        <f>(Table1[[#This Row],[Min Conductivity]]+Table1[[#This Row],[Max Conductivity]])/2</f>
        <v>869.5</v>
      </c>
      <c r="Q2394">
        <v>3</v>
      </c>
      <c r="R2394">
        <v>11</v>
      </c>
      <c r="S2394">
        <f>(Table1[[#This Row],[Min BOD]]+Table1[[#This Row],[Max BOD]])/2</f>
        <v>7</v>
      </c>
      <c r="T2394">
        <v>0.4</v>
      </c>
      <c r="U2394">
        <v>23</v>
      </c>
      <c r="V2394">
        <f>(Table1[[#This Row],[Min Nitrate N + Nitrite N]]+Table1[[#This Row],[Max Nitrate N + Nitrite N]])/2</f>
        <v>11.7</v>
      </c>
      <c r="W2394">
        <v>2</v>
      </c>
      <c r="X2394">
        <v>47</v>
      </c>
      <c r="Y2394">
        <f>(Table1[[#This Row],[Min Fecal Coliform]]+Table1[[#This Row],[Max Fecal Coliform]])/2</f>
        <v>24.5</v>
      </c>
      <c r="Z2394">
        <v>64</v>
      </c>
      <c r="AA2394">
        <v>540</v>
      </c>
      <c r="AB2394">
        <f>(Table1[[#This Row],[Min Total Coliform]]+Table1[[#This Row],[Max Total Coliform]])/2</f>
        <v>302</v>
      </c>
      <c r="AC2394">
        <f>MIN(10, (Table1[[#This Row],[Avg BOD]]/4)*10)</f>
        <v>10</v>
      </c>
      <c r="AD2394">
        <f>MIN(10, (Table1[[#This Row],[Avg Fecal Coliform]]/600)*10)</f>
        <v>0.40833333333333333</v>
      </c>
      <c r="AE2394">
        <f>MIN(10, (Table1[[#This Row],[Avg Nitrate N + Nitrite N]]/10)*10)</f>
        <v>10</v>
      </c>
      <c r="AF2394">
        <f>IF(OR(Table1[[#This Row],[Avg pH]]&lt;6.5,Table1[[#This Row],[Avg pH]]&gt;8.5),10,0)</f>
        <v>0</v>
      </c>
      <c r="AG2394">
        <f>MAX(0, 10-(2*Table1[[#This Row],[Avg Dissolved Oxygen]]))</f>
        <v>4.5</v>
      </c>
      <c r="AH2394">
        <f>(Table1[[#This Row],[Fecal Score]]*0.3) + (Table1[[#This Row],[BOD Score]]*0.25) + (Table1[[#This Row],[Nitrate Score]]*0.2) + (Table1[[#This Row],[pH Score]]*0.15) + (Table1[[#This Row],[Dissolved Oxygen Score]]*0.1)</f>
        <v>5.0725000000000007</v>
      </c>
      <c r="AI2394">
        <v>2021</v>
      </c>
    </row>
    <row r="2395" spans="1:35">
      <c r="A2395">
        <v>4672</v>
      </c>
      <c r="B2395" t="s">
        <v>686</v>
      </c>
      <c r="C2395" t="s">
        <v>1</v>
      </c>
      <c r="D2395" t="s">
        <v>341</v>
      </c>
      <c r="E2395">
        <v>20</v>
      </c>
      <c r="F2395">
        <v>31</v>
      </c>
      <c r="G2395">
        <f>(Table1[[#This Row],[Min Temperature]]+Table1[[#This Row],[Max Temperature]])/2</f>
        <v>25.5</v>
      </c>
      <c r="H2395">
        <v>0.9</v>
      </c>
      <c r="I2395">
        <v>3.8</v>
      </c>
      <c r="J2395">
        <f>(Table1[[#This Row],[Min Dissolved Oxygen]]+Table1[[#This Row],[Max Dissolved Oxygen]])/2</f>
        <v>2.35</v>
      </c>
      <c r="K2395">
        <v>7.2</v>
      </c>
      <c r="L2395">
        <v>8.4</v>
      </c>
      <c r="M2395">
        <f>(Table1[[#This Row],[Min pH]]+Table1[[#This Row],[Max pH]])/2</f>
        <v>7.8000000000000007</v>
      </c>
      <c r="N2395">
        <v>809</v>
      </c>
      <c r="O2395">
        <v>1030</v>
      </c>
      <c r="P2395">
        <f>(Table1[[#This Row],[Min Conductivity]]+Table1[[#This Row],[Max Conductivity]])/2</f>
        <v>919.5</v>
      </c>
      <c r="Q2395">
        <v>3.2</v>
      </c>
      <c r="R2395">
        <v>10</v>
      </c>
      <c r="S2395">
        <f>(Table1[[#This Row],[Min BOD]]+Table1[[#This Row],[Max BOD]])/2</f>
        <v>6.6</v>
      </c>
      <c r="T2395">
        <v>1.2</v>
      </c>
      <c r="U2395">
        <v>16.2</v>
      </c>
      <c r="V2395">
        <f>(Table1[[#This Row],[Min Nitrate N + Nitrite N]]+Table1[[#This Row],[Max Nitrate N + Nitrite N]])/2</f>
        <v>8.6999999999999993</v>
      </c>
      <c r="W2395">
        <v>4</v>
      </c>
      <c r="X2395">
        <v>84</v>
      </c>
      <c r="Y2395">
        <f>(Table1[[#This Row],[Min Fecal Coliform]]+Table1[[#This Row],[Max Fecal Coliform]])/2</f>
        <v>44</v>
      </c>
      <c r="Z2395">
        <v>240</v>
      </c>
      <c r="AA2395">
        <v>540</v>
      </c>
      <c r="AB2395">
        <f>(Table1[[#This Row],[Min Total Coliform]]+Table1[[#This Row],[Max Total Coliform]])/2</f>
        <v>390</v>
      </c>
      <c r="AC2395">
        <f>MIN(10, (Table1[[#This Row],[Avg BOD]]/4)*10)</f>
        <v>10</v>
      </c>
      <c r="AD2395">
        <f>MIN(10, (Table1[[#This Row],[Avg Fecal Coliform]]/600)*10)</f>
        <v>0.73333333333333339</v>
      </c>
      <c r="AE2395">
        <f>MIN(10, (Table1[[#This Row],[Avg Nitrate N + Nitrite N]]/10)*10)</f>
        <v>8.6999999999999993</v>
      </c>
      <c r="AF2395">
        <f>IF(OR(Table1[[#This Row],[Avg pH]]&lt;6.5,Table1[[#This Row],[Avg pH]]&gt;8.5),10,0)</f>
        <v>0</v>
      </c>
      <c r="AG2395">
        <f>MAX(0, 10-(2*Table1[[#This Row],[Avg Dissolved Oxygen]]))</f>
        <v>5.3</v>
      </c>
      <c r="AH2395">
        <f>(Table1[[#This Row],[Fecal Score]]*0.3) + (Table1[[#This Row],[BOD Score]]*0.25) + (Table1[[#This Row],[Nitrate Score]]*0.2) + (Table1[[#This Row],[pH Score]]*0.15) + (Table1[[#This Row],[Dissolved Oxygen Score]]*0.1)</f>
        <v>4.99</v>
      </c>
      <c r="AI2395">
        <v>2021</v>
      </c>
    </row>
    <row r="2396" spans="1:35">
      <c r="A2396">
        <v>4673</v>
      </c>
      <c r="B2396" t="s">
        <v>687</v>
      </c>
      <c r="C2396" t="s">
        <v>1</v>
      </c>
      <c r="D2396" t="s">
        <v>341</v>
      </c>
      <c r="E2396">
        <v>18</v>
      </c>
      <c r="F2396">
        <v>29</v>
      </c>
      <c r="G2396">
        <f>(Table1[[#This Row],[Min Temperature]]+Table1[[#This Row],[Max Temperature]])/2</f>
        <v>23.5</v>
      </c>
      <c r="H2396">
        <v>0.3</v>
      </c>
      <c r="I2396">
        <v>3</v>
      </c>
      <c r="J2396">
        <f>(Table1[[#This Row],[Min Dissolved Oxygen]]+Table1[[#This Row],[Max Dissolved Oxygen]])/2</f>
        <v>1.65</v>
      </c>
      <c r="K2396">
        <v>6.7</v>
      </c>
      <c r="L2396">
        <v>8.4</v>
      </c>
      <c r="M2396">
        <f>(Table1[[#This Row],[Min pH]]+Table1[[#This Row],[Max pH]])/2</f>
        <v>7.5500000000000007</v>
      </c>
      <c r="N2396">
        <v>682</v>
      </c>
      <c r="O2396">
        <v>1244</v>
      </c>
      <c r="P2396">
        <f>(Table1[[#This Row],[Min Conductivity]]+Table1[[#This Row],[Max Conductivity]])/2</f>
        <v>963</v>
      </c>
      <c r="Q2396">
        <v>3.2</v>
      </c>
      <c r="R2396">
        <v>11</v>
      </c>
      <c r="S2396">
        <f>(Table1[[#This Row],[Min BOD]]+Table1[[#This Row],[Max BOD]])/2</f>
        <v>7.1</v>
      </c>
      <c r="T2396">
        <v>3.6</v>
      </c>
      <c r="U2396">
        <v>9.1999999999999993</v>
      </c>
      <c r="V2396">
        <f>(Table1[[#This Row],[Min Nitrate N + Nitrite N]]+Table1[[#This Row],[Max Nitrate N + Nitrite N]])/2</f>
        <v>6.3999999999999995</v>
      </c>
      <c r="W2396">
        <v>11</v>
      </c>
      <c r="X2396">
        <v>46</v>
      </c>
      <c r="Y2396">
        <f>(Table1[[#This Row],[Min Fecal Coliform]]+Table1[[#This Row],[Max Fecal Coliform]])/2</f>
        <v>28.5</v>
      </c>
      <c r="Z2396">
        <v>140</v>
      </c>
      <c r="AA2396">
        <v>540</v>
      </c>
      <c r="AB2396">
        <f>(Table1[[#This Row],[Min Total Coliform]]+Table1[[#This Row],[Max Total Coliform]])/2</f>
        <v>340</v>
      </c>
      <c r="AC2396">
        <f>MIN(10, (Table1[[#This Row],[Avg BOD]]/4)*10)</f>
        <v>10</v>
      </c>
      <c r="AD2396">
        <f>MIN(10, (Table1[[#This Row],[Avg Fecal Coliform]]/600)*10)</f>
        <v>0.47499999999999998</v>
      </c>
      <c r="AE2396">
        <f>MIN(10, (Table1[[#This Row],[Avg Nitrate N + Nitrite N]]/10)*10)</f>
        <v>6.3999999999999986</v>
      </c>
      <c r="AF2396">
        <f>IF(OR(Table1[[#This Row],[Avg pH]]&lt;6.5,Table1[[#This Row],[Avg pH]]&gt;8.5),10,0)</f>
        <v>0</v>
      </c>
      <c r="AG2396">
        <f>MAX(0, 10-(2*Table1[[#This Row],[Avg Dissolved Oxygen]]))</f>
        <v>6.7</v>
      </c>
      <c r="AH2396">
        <f>(Table1[[#This Row],[Fecal Score]]*0.3) + (Table1[[#This Row],[BOD Score]]*0.25) + (Table1[[#This Row],[Nitrate Score]]*0.2) + (Table1[[#This Row],[pH Score]]*0.15) + (Table1[[#This Row],[Dissolved Oxygen Score]]*0.1)</f>
        <v>4.5925000000000002</v>
      </c>
      <c r="AI2396">
        <v>2021</v>
      </c>
    </row>
    <row r="2397" spans="1:35">
      <c r="A2397">
        <v>4674</v>
      </c>
      <c r="B2397" t="s">
        <v>688</v>
      </c>
      <c r="C2397" t="s">
        <v>1</v>
      </c>
      <c r="D2397" t="s">
        <v>341</v>
      </c>
      <c r="E2397">
        <v>24</v>
      </c>
      <c r="F2397">
        <v>29</v>
      </c>
      <c r="G2397">
        <f>(Table1[[#This Row],[Min Temperature]]+Table1[[#This Row],[Max Temperature]])/2</f>
        <v>26.5</v>
      </c>
      <c r="H2397">
        <v>2</v>
      </c>
      <c r="I2397">
        <v>3.8</v>
      </c>
      <c r="J2397">
        <f>(Table1[[#This Row],[Min Dissolved Oxygen]]+Table1[[#This Row],[Max Dissolved Oxygen]])/2</f>
        <v>2.9</v>
      </c>
      <c r="K2397">
        <v>7.4</v>
      </c>
      <c r="L2397">
        <v>8.4</v>
      </c>
      <c r="M2397">
        <f>(Table1[[#This Row],[Min pH]]+Table1[[#This Row],[Max pH]])/2</f>
        <v>7.9</v>
      </c>
      <c r="N2397">
        <v>742</v>
      </c>
      <c r="O2397">
        <v>1106</v>
      </c>
      <c r="P2397">
        <f>(Table1[[#This Row],[Min Conductivity]]+Table1[[#This Row],[Max Conductivity]])/2</f>
        <v>924</v>
      </c>
      <c r="Q2397">
        <v>2.8</v>
      </c>
      <c r="R2397">
        <v>10</v>
      </c>
      <c r="S2397">
        <f>(Table1[[#This Row],[Min BOD]]+Table1[[#This Row],[Max BOD]])/2</f>
        <v>6.4</v>
      </c>
      <c r="T2397">
        <v>1</v>
      </c>
      <c r="U2397">
        <v>8.6</v>
      </c>
      <c r="V2397">
        <f>(Table1[[#This Row],[Min Nitrate N + Nitrite N]]+Table1[[#This Row],[Max Nitrate N + Nitrite N]])/2</f>
        <v>4.8</v>
      </c>
      <c r="W2397">
        <v>11</v>
      </c>
      <c r="X2397">
        <v>73</v>
      </c>
      <c r="Y2397">
        <f>(Table1[[#This Row],[Min Fecal Coliform]]+Table1[[#This Row],[Max Fecal Coliform]])/2</f>
        <v>42</v>
      </c>
      <c r="Z2397">
        <v>170</v>
      </c>
      <c r="AA2397">
        <v>540</v>
      </c>
      <c r="AB2397">
        <f>(Table1[[#This Row],[Min Total Coliform]]+Table1[[#This Row],[Max Total Coliform]])/2</f>
        <v>355</v>
      </c>
      <c r="AC2397">
        <f>MIN(10, (Table1[[#This Row],[Avg BOD]]/4)*10)</f>
        <v>10</v>
      </c>
      <c r="AD2397">
        <f>MIN(10, (Table1[[#This Row],[Avg Fecal Coliform]]/600)*10)</f>
        <v>0.70000000000000007</v>
      </c>
      <c r="AE2397">
        <f>MIN(10, (Table1[[#This Row],[Avg Nitrate N + Nitrite N]]/10)*10)</f>
        <v>4.8</v>
      </c>
      <c r="AF2397">
        <f>IF(OR(Table1[[#This Row],[Avg pH]]&lt;6.5,Table1[[#This Row],[Avg pH]]&gt;8.5),10,0)</f>
        <v>0</v>
      </c>
      <c r="AG2397">
        <f>MAX(0, 10-(2*Table1[[#This Row],[Avg Dissolved Oxygen]]))</f>
        <v>4.2</v>
      </c>
      <c r="AH2397">
        <f>(Table1[[#This Row],[Fecal Score]]*0.3) + (Table1[[#This Row],[BOD Score]]*0.25) + (Table1[[#This Row],[Nitrate Score]]*0.2) + (Table1[[#This Row],[pH Score]]*0.15) + (Table1[[#This Row],[Dissolved Oxygen Score]]*0.1)</f>
        <v>4.09</v>
      </c>
      <c r="AI2397">
        <v>2021</v>
      </c>
    </row>
    <row r="2398" spans="1:35">
      <c r="A2398">
        <v>2341</v>
      </c>
      <c r="B2398" t="s">
        <v>345</v>
      </c>
      <c r="C2398" t="s">
        <v>1</v>
      </c>
      <c r="D2398" t="s">
        <v>341</v>
      </c>
      <c r="E2398">
        <v>24</v>
      </c>
      <c r="F2398">
        <v>31</v>
      </c>
      <c r="G2398">
        <f>(Table1[[#This Row],[Min Temperature]]+Table1[[#This Row],[Max Temperature]])/2</f>
        <v>27.5</v>
      </c>
      <c r="H2398">
        <v>0.3</v>
      </c>
      <c r="I2398">
        <v>2.9</v>
      </c>
      <c r="J2398">
        <f>(Table1[[#This Row],[Min Dissolved Oxygen]]+Table1[[#This Row],[Max Dissolved Oxygen]])/2</f>
        <v>1.5999999999999999</v>
      </c>
      <c r="K2398">
        <v>7.2</v>
      </c>
      <c r="L2398">
        <v>8.1</v>
      </c>
      <c r="M2398">
        <f>(Table1[[#This Row],[Min pH]]+Table1[[#This Row],[Max pH]])/2</f>
        <v>7.65</v>
      </c>
      <c r="N2398">
        <v>1177</v>
      </c>
      <c r="O2398">
        <v>1398</v>
      </c>
      <c r="P2398">
        <f>(Table1[[#This Row],[Min Conductivity]]+Table1[[#This Row],[Max Conductivity]])/2</f>
        <v>1287.5</v>
      </c>
      <c r="Q2398">
        <v>2.2000000000000002</v>
      </c>
      <c r="R2398">
        <v>8</v>
      </c>
      <c r="S2398">
        <f>(Table1[[#This Row],[Min BOD]]+Table1[[#This Row],[Max BOD]])/2</f>
        <v>5.0999999999999996</v>
      </c>
      <c r="T2398">
        <v>1.2</v>
      </c>
      <c r="U2398">
        <v>6.4</v>
      </c>
      <c r="V2398">
        <f>(Table1[[#This Row],[Min Nitrate N + Nitrite N]]+Table1[[#This Row],[Max Nitrate N + Nitrite N]])/2</f>
        <v>3.8000000000000003</v>
      </c>
      <c r="W2398">
        <v>4</v>
      </c>
      <c r="X2398">
        <v>84</v>
      </c>
      <c r="Y2398">
        <f>(Table1[[#This Row],[Min Fecal Coliform]]+Table1[[#This Row],[Max Fecal Coliform]])/2</f>
        <v>44</v>
      </c>
      <c r="Z2398">
        <v>280</v>
      </c>
      <c r="AA2398">
        <v>430</v>
      </c>
      <c r="AB2398">
        <f>(Table1[[#This Row],[Min Total Coliform]]+Table1[[#This Row],[Max Total Coliform]])/2</f>
        <v>355</v>
      </c>
      <c r="AC2398">
        <f>MIN(10, (Table1[[#This Row],[Avg BOD]]/4)*10)</f>
        <v>10</v>
      </c>
      <c r="AD2398">
        <f>MIN(10, (Table1[[#This Row],[Avg Fecal Coliform]]/600)*10)</f>
        <v>0.73333333333333339</v>
      </c>
      <c r="AE2398">
        <f>MIN(10, (Table1[[#This Row],[Avg Nitrate N + Nitrite N]]/10)*10)</f>
        <v>3.8</v>
      </c>
      <c r="AF2398">
        <f>IF(OR(Table1[[#This Row],[Avg pH]]&lt;6.5,Table1[[#This Row],[Avg pH]]&gt;8.5),10,0)</f>
        <v>0</v>
      </c>
      <c r="AG2398">
        <f>MAX(0, 10-(2*Table1[[#This Row],[Avg Dissolved Oxygen]]))</f>
        <v>6.8000000000000007</v>
      </c>
      <c r="AH2398">
        <f>(Table1[[#This Row],[Fecal Score]]*0.3) + (Table1[[#This Row],[BOD Score]]*0.25) + (Table1[[#This Row],[Nitrate Score]]*0.2) + (Table1[[#This Row],[pH Score]]*0.15) + (Table1[[#This Row],[Dissolved Oxygen Score]]*0.1)</f>
        <v>4.16</v>
      </c>
      <c r="AI2398">
        <v>2021</v>
      </c>
    </row>
    <row r="2399" spans="1:35">
      <c r="A2399">
        <v>5029</v>
      </c>
      <c r="B2399" t="s">
        <v>874</v>
      </c>
      <c r="C2399" t="s">
        <v>1</v>
      </c>
      <c r="D2399" t="s">
        <v>341</v>
      </c>
      <c r="E2399">
        <v>21</v>
      </c>
      <c r="F2399">
        <v>27</v>
      </c>
      <c r="G2399">
        <f>(Table1[[#This Row],[Min Temperature]]+Table1[[#This Row],[Max Temperature]])/2</f>
        <v>24</v>
      </c>
      <c r="H2399">
        <v>0.3</v>
      </c>
      <c r="I2399">
        <v>4</v>
      </c>
      <c r="J2399">
        <f>(Table1[[#This Row],[Min Dissolved Oxygen]]+Table1[[#This Row],[Max Dissolved Oxygen]])/2</f>
        <v>2.15</v>
      </c>
      <c r="K2399">
        <v>7.2</v>
      </c>
      <c r="L2399">
        <v>8.5</v>
      </c>
      <c r="M2399">
        <f>(Table1[[#This Row],[Min pH]]+Table1[[#This Row],[Max pH]])/2</f>
        <v>7.85</v>
      </c>
      <c r="N2399">
        <v>366</v>
      </c>
      <c r="O2399">
        <v>2188</v>
      </c>
      <c r="P2399">
        <f>(Table1[[#This Row],[Min Conductivity]]+Table1[[#This Row],[Max Conductivity]])/2</f>
        <v>1277</v>
      </c>
      <c r="Q2399">
        <v>2.1</v>
      </c>
      <c r="R2399">
        <v>18</v>
      </c>
      <c r="S2399">
        <f>(Table1[[#This Row],[Min BOD]]+Table1[[#This Row],[Max BOD]])/2</f>
        <v>10.050000000000001</v>
      </c>
      <c r="T2399">
        <v>1.7</v>
      </c>
      <c r="U2399">
        <v>9.9</v>
      </c>
      <c r="V2399">
        <f>(Table1[[#This Row],[Min Nitrate N + Nitrite N]]+Table1[[#This Row],[Max Nitrate N + Nitrite N]])/2</f>
        <v>5.8</v>
      </c>
      <c r="W2399">
        <v>9</v>
      </c>
      <c r="X2399">
        <v>63</v>
      </c>
      <c r="Y2399">
        <f>(Table1[[#This Row],[Min Fecal Coliform]]+Table1[[#This Row],[Max Fecal Coliform]])/2</f>
        <v>36</v>
      </c>
      <c r="Z2399">
        <v>79</v>
      </c>
      <c r="AA2399">
        <v>430</v>
      </c>
      <c r="AB2399">
        <f>(Table1[[#This Row],[Min Total Coliform]]+Table1[[#This Row],[Max Total Coliform]])/2</f>
        <v>254.5</v>
      </c>
      <c r="AC2399">
        <f>MIN(10, (Table1[[#This Row],[Avg BOD]]/4)*10)</f>
        <v>10</v>
      </c>
      <c r="AD2399">
        <f>MIN(10, (Table1[[#This Row],[Avg Fecal Coliform]]/600)*10)</f>
        <v>0.6</v>
      </c>
      <c r="AE2399">
        <f>MIN(10, (Table1[[#This Row],[Avg Nitrate N + Nitrite N]]/10)*10)</f>
        <v>5.8</v>
      </c>
      <c r="AF2399">
        <f>IF(OR(Table1[[#This Row],[Avg pH]]&lt;6.5,Table1[[#This Row],[Avg pH]]&gt;8.5),10,0)</f>
        <v>0</v>
      </c>
      <c r="AG2399">
        <f>MAX(0, 10-(2*Table1[[#This Row],[Avg Dissolved Oxygen]]))</f>
        <v>5.7</v>
      </c>
      <c r="AH2399">
        <f>(Table1[[#This Row],[Fecal Score]]*0.3) + (Table1[[#This Row],[BOD Score]]*0.25) + (Table1[[#This Row],[Nitrate Score]]*0.2) + (Table1[[#This Row],[pH Score]]*0.15) + (Table1[[#This Row],[Dissolved Oxygen Score]]*0.1)</f>
        <v>4.41</v>
      </c>
      <c r="AI2399">
        <v>2021</v>
      </c>
    </row>
    <row r="2400" spans="1:35">
      <c r="A2400">
        <v>5045</v>
      </c>
      <c r="B2400" t="s">
        <v>875</v>
      </c>
      <c r="C2400" t="s">
        <v>1</v>
      </c>
      <c r="D2400" t="s">
        <v>341</v>
      </c>
      <c r="E2400">
        <v>26</v>
      </c>
      <c r="F2400">
        <v>42</v>
      </c>
      <c r="G2400">
        <f>(Table1[[#This Row],[Min Temperature]]+Table1[[#This Row],[Max Temperature]])/2</f>
        <v>34</v>
      </c>
      <c r="H2400">
        <v>0.3</v>
      </c>
      <c r="I2400">
        <v>3.1</v>
      </c>
      <c r="J2400">
        <f>(Table1[[#This Row],[Min Dissolved Oxygen]]+Table1[[#This Row],[Max Dissolved Oxygen]])/2</f>
        <v>1.7</v>
      </c>
      <c r="K2400">
        <v>6.8</v>
      </c>
      <c r="L2400">
        <v>8.1999999999999993</v>
      </c>
      <c r="M2400">
        <f>(Table1[[#This Row],[Min pH]]+Table1[[#This Row],[Max pH]])/2</f>
        <v>7.5</v>
      </c>
      <c r="N2400">
        <v>1072</v>
      </c>
      <c r="O2400">
        <v>1790</v>
      </c>
      <c r="P2400">
        <f>(Table1[[#This Row],[Min Conductivity]]+Table1[[#This Row],[Max Conductivity]])/2</f>
        <v>1431</v>
      </c>
      <c r="Q2400">
        <v>3</v>
      </c>
      <c r="R2400">
        <v>11</v>
      </c>
      <c r="S2400">
        <f>(Table1[[#This Row],[Min BOD]]+Table1[[#This Row],[Max BOD]])/2</f>
        <v>7</v>
      </c>
      <c r="T2400">
        <v>0.3</v>
      </c>
      <c r="U2400">
        <v>18.600000000000001</v>
      </c>
      <c r="V2400">
        <f>(Table1[[#This Row],[Min Nitrate N + Nitrite N]]+Table1[[#This Row],[Max Nitrate N + Nitrite N]])/2</f>
        <v>9.4500000000000011</v>
      </c>
      <c r="W2400">
        <v>15</v>
      </c>
      <c r="X2400">
        <v>63</v>
      </c>
      <c r="Y2400">
        <f>(Table1[[#This Row],[Min Fecal Coliform]]+Table1[[#This Row],[Max Fecal Coliform]])/2</f>
        <v>39</v>
      </c>
      <c r="Z2400">
        <v>79</v>
      </c>
      <c r="AA2400">
        <v>540</v>
      </c>
      <c r="AB2400">
        <f>(Table1[[#This Row],[Min Total Coliform]]+Table1[[#This Row],[Max Total Coliform]])/2</f>
        <v>309.5</v>
      </c>
      <c r="AC2400">
        <f>MIN(10, (Table1[[#This Row],[Avg BOD]]/4)*10)</f>
        <v>10</v>
      </c>
      <c r="AD2400">
        <f>MIN(10, (Table1[[#This Row],[Avg Fecal Coliform]]/600)*10)</f>
        <v>0.65</v>
      </c>
      <c r="AE2400">
        <f>MIN(10, (Table1[[#This Row],[Avg Nitrate N + Nitrite N]]/10)*10)</f>
        <v>9.4500000000000011</v>
      </c>
      <c r="AF2400">
        <f>IF(OR(Table1[[#This Row],[Avg pH]]&lt;6.5,Table1[[#This Row],[Avg pH]]&gt;8.5),10,0)</f>
        <v>0</v>
      </c>
      <c r="AG2400">
        <f>MAX(0, 10-(2*Table1[[#This Row],[Avg Dissolved Oxygen]]))</f>
        <v>6.6</v>
      </c>
      <c r="AH2400">
        <f>(Table1[[#This Row],[Fecal Score]]*0.3) + (Table1[[#This Row],[BOD Score]]*0.25) + (Table1[[#This Row],[Nitrate Score]]*0.2) + (Table1[[#This Row],[pH Score]]*0.15) + (Table1[[#This Row],[Dissolved Oxygen Score]]*0.1)</f>
        <v>5.2450000000000001</v>
      </c>
      <c r="AI2400">
        <v>2021</v>
      </c>
    </row>
    <row r="2401" spans="1:35">
      <c r="A2401">
        <v>5043</v>
      </c>
      <c r="B2401" t="s">
        <v>876</v>
      </c>
      <c r="C2401" t="s">
        <v>1</v>
      </c>
      <c r="D2401" t="s">
        <v>341</v>
      </c>
      <c r="E2401">
        <v>27</v>
      </c>
      <c r="F2401">
        <v>28</v>
      </c>
      <c r="G2401">
        <f>(Table1[[#This Row],[Min Temperature]]+Table1[[#This Row],[Max Temperature]])/2</f>
        <v>27.5</v>
      </c>
      <c r="H2401">
        <v>0.3</v>
      </c>
      <c r="I2401">
        <v>2</v>
      </c>
      <c r="J2401">
        <f>(Table1[[#This Row],[Min Dissolved Oxygen]]+Table1[[#This Row],[Max Dissolved Oxygen]])/2</f>
        <v>1.1499999999999999</v>
      </c>
      <c r="K2401">
        <v>7.1</v>
      </c>
      <c r="L2401">
        <v>8</v>
      </c>
      <c r="M2401">
        <f>(Table1[[#This Row],[Min pH]]+Table1[[#This Row],[Max pH]])/2</f>
        <v>7.55</v>
      </c>
      <c r="N2401">
        <v>1010</v>
      </c>
      <c r="O2401">
        <v>1358</v>
      </c>
      <c r="P2401">
        <f>(Table1[[#This Row],[Min Conductivity]]+Table1[[#This Row],[Max Conductivity]])/2</f>
        <v>1184</v>
      </c>
      <c r="Q2401">
        <v>5</v>
      </c>
      <c r="R2401">
        <v>13</v>
      </c>
      <c r="S2401">
        <f>(Table1[[#This Row],[Min BOD]]+Table1[[#This Row],[Max BOD]])/2</f>
        <v>9</v>
      </c>
      <c r="T2401">
        <v>0.3</v>
      </c>
      <c r="U2401">
        <v>12.6</v>
      </c>
      <c r="V2401">
        <f>(Table1[[#This Row],[Min Nitrate N + Nitrite N]]+Table1[[#This Row],[Max Nitrate N + Nitrite N]])/2</f>
        <v>6.45</v>
      </c>
      <c r="W2401">
        <v>21</v>
      </c>
      <c r="X2401">
        <v>63</v>
      </c>
      <c r="Y2401">
        <f>(Table1[[#This Row],[Min Fecal Coliform]]+Table1[[#This Row],[Max Fecal Coliform]])/2</f>
        <v>42</v>
      </c>
      <c r="Z2401">
        <v>430</v>
      </c>
      <c r="AA2401">
        <v>920</v>
      </c>
      <c r="AB2401">
        <f>(Table1[[#This Row],[Min Total Coliform]]+Table1[[#This Row],[Max Total Coliform]])/2</f>
        <v>675</v>
      </c>
      <c r="AC2401">
        <f>MIN(10, (Table1[[#This Row],[Avg BOD]]/4)*10)</f>
        <v>10</v>
      </c>
      <c r="AD2401">
        <f>MIN(10, (Table1[[#This Row],[Avg Fecal Coliform]]/600)*10)</f>
        <v>0.70000000000000007</v>
      </c>
      <c r="AE2401">
        <f>MIN(10, (Table1[[#This Row],[Avg Nitrate N + Nitrite N]]/10)*10)</f>
        <v>6.45</v>
      </c>
      <c r="AF2401">
        <f>IF(OR(Table1[[#This Row],[Avg pH]]&lt;6.5,Table1[[#This Row],[Avg pH]]&gt;8.5),10,0)</f>
        <v>0</v>
      </c>
      <c r="AG2401">
        <f>MAX(0, 10-(2*Table1[[#This Row],[Avg Dissolved Oxygen]]))</f>
        <v>7.7</v>
      </c>
      <c r="AH2401">
        <f>(Table1[[#This Row],[Fecal Score]]*0.3) + (Table1[[#This Row],[BOD Score]]*0.25) + (Table1[[#This Row],[Nitrate Score]]*0.2) + (Table1[[#This Row],[pH Score]]*0.15) + (Table1[[#This Row],[Dissolved Oxygen Score]]*0.1)</f>
        <v>4.7699999999999996</v>
      </c>
      <c r="AI2401">
        <v>2021</v>
      </c>
    </row>
    <row r="2402" spans="1:35">
      <c r="A2402">
        <v>4691</v>
      </c>
      <c r="B2402" t="s">
        <v>699</v>
      </c>
      <c r="C2402" t="s">
        <v>1</v>
      </c>
      <c r="D2402" t="s">
        <v>341</v>
      </c>
      <c r="E2402">
        <v>28</v>
      </c>
      <c r="F2402">
        <v>32</v>
      </c>
      <c r="G2402">
        <f>(Table1[[#This Row],[Min Temperature]]+Table1[[#This Row],[Max Temperature]])/2</f>
        <v>30</v>
      </c>
      <c r="H2402">
        <v>0.3</v>
      </c>
      <c r="I2402">
        <v>2</v>
      </c>
      <c r="J2402">
        <f>(Table1[[#This Row],[Min Dissolved Oxygen]]+Table1[[#This Row],[Max Dissolved Oxygen]])/2</f>
        <v>1.1499999999999999</v>
      </c>
      <c r="K2402">
        <v>6.9</v>
      </c>
      <c r="L2402">
        <v>8.4</v>
      </c>
      <c r="M2402">
        <f>(Table1[[#This Row],[Min pH]]+Table1[[#This Row],[Max pH]])/2</f>
        <v>7.65</v>
      </c>
      <c r="N2402">
        <v>919</v>
      </c>
      <c r="O2402">
        <v>1632</v>
      </c>
      <c r="P2402">
        <f>(Table1[[#This Row],[Min Conductivity]]+Table1[[#This Row],[Max Conductivity]])/2</f>
        <v>1275.5</v>
      </c>
      <c r="Q2402">
        <v>5.8</v>
      </c>
      <c r="R2402">
        <v>12</v>
      </c>
      <c r="S2402">
        <f>(Table1[[#This Row],[Min BOD]]+Table1[[#This Row],[Max BOD]])/2</f>
        <v>8.9</v>
      </c>
      <c r="T2402">
        <v>1</v>
      </c>
      <c r="U2402">
        <v>13.5</v>
      </c>
      <c r="V2402">
        <f>(Table1[[#This Row],[Min Nitrate N + Nitrite N]]+Table1[[#This Row],[Max Nitrate N + Nitrite N]])/2</f>
        <v>7.25</v>
      </c>
      <c r="W2402">
        <v>17</v>
      </c>
      <c r="X2402">
        <v>84</v>
      </c>
      <c r="Y2402">
        <f>(Table1[[#This Row],[Min Fecal Coliform]]+Table1[[#This Row],[Max Fecal Coliform]])/2</f>
        <v>50.5</v>
      </c>
      <c r="Z2402">
        <v>240</v>
      </c>
      <c r="AA2402">
        <v>540</v>
      </c>
      <c r="AB2402">
        <f>(Table1[[#This Row],[Min Total Coliform]]+Table1[[#This Row],[Max Total Coliform]])/2</f>
        <v>390</v>
      </c>
      <c r="AC2402">
        <f>MIN(10, (Table1[[#This Row],[Avg BOD]]/4)*10)</f>
        <v>10</v>
      </c>
      <c r="AD2402">
        <f>MIN(10, (Table1[[#This Row],[Avg Fecal Coliform]]/600)*10)</f>
        <v>0.84166666666666667</v>
      </c>
      <c r="AE2402">
        <f>MIN(10, (Table1[[#This Row],[Avg Nitrate N + Nitrite N]]/10)*10)</f>
        <v>7.25</v>
      </c>
      <c r="AF2402">
        <f>IF(OR(Table1[[#This Row],[Avg pH]]&lt;6.5,Table1[[#This Row],[Avg pH]]&gt;8.5),10,0)</f>
        <v>0</v>
      </c>
      <c r="AG2402">
        <f>MAX(0, 10-(2*Table1[[#This Row],[Avg Dissolved Oxygen]]))</f>
        <v>7.7</v>
      </c>
      <c r="AH2402">
        <f>(Table1[[#This Row],[Fecal Score]]*0.3) + (Table1[[#This Row],[BOD Score]]*0.25) + (Table1[[#This Row],[Nitrate Score]]*0.2) + (Table1[[#This Row],[pH Score]]*0.15) + (Table1[[#This Row],[Dissolved Oxygen Score]]*0.1)</f>
        <v>4.9725000000000001</v>
      </c>
      <c r="AI2402">
        <v>2021</v>
      </c>
    </row>
    <row r="2403" spans="1:35">
      <c r="A2403">
        <v>5063</v>
      </c>
      <c r="B2403" t="s">
        <v>877</v>
      </c>
      <c r="C2403" t="s">
        <v>1</v>
      </c>
      <c r="D2403" t="s">
        <v>341</v>
      </c>
      <c r="E2403">
        <v>20</v>
      </c>
      <c r="F2403">
        <v>35</v>
      </c>
      <c r="G2403">
        <f>(Table1[[#This Row],[Min Temperature]]+Table1[[#This Row],[Max Temperature]])/2</f>
        <v>27.5</v>
      </c>
      <c r="H2403">
        <v>0.3</v>
      </c>
      <c r="I2403">
        <v>3.8</v>
      </c>
      <c r="J2403">
        <f>(Table1[[#This Row],[Min Dissolved Oxygen]]+Table1[[#This Row],[Max Dissolved Oxygen]])/2</f>
        <v>2.0499999999999998</v>
      </c>
      <c r="K2403">
        <v>7.3</v>
      </c>
      <c r="L2403">
        <v>8.1999999999999993</v>
      </c>
      <c r="M2403">
        <f>(Table1[[#This Row],[Min pH]]+Table1[[#This Row],[Max pH]])/2</f>
        <v>7.75</v>
      </c>
      <c r="N2403">
        <v>279</v>
      </c>
      <c r="O2403">
        <v>1102</v>
      </c>
      <c r="P2403">
        <f>(Table1[[#This Row],[Min Conductivity]]+Table1[[#This Row],[Max Conductivity]])/2</f>
        <v>690.5</v>
      </c>
      <c r="Q2403">
        <v>2.1</v>
      </c>
      <c r="R2403">
        <v>32</v>
      </c>
      <c r="S2403">
        <f>(Table1[[#This Row],[Min BOD]]+Table1[[#This Row],[Max BOD]])/2</f>
        <v>17.05</v>
      </c>
      <c r="T2403">
        <v>2.2000000000000002</v>
      </c>
      <c r="U2403">
        <v>6</v>
      </c>
      <c r="V2403">
        <f>(Table1[[#This Row],[Min Nitrate N + Nitrite N]]+Table1[[#This Row],[Max Nitrate N + Nitrite N]])/2</f>
        <v>4.0999999999999996</v>
      </c>
      <c r="W2403">
        <v>4</v>
      </c>
      <c r="X2403">
        <v>21</v>
      </c>
      <c r="Y2403">
        <f>(Table1[[#This Row],[Min Fecal Coliform]]+Table1[[#This Row],[Max Fecal Coliform]])/2</f>
        <v>12.5</v>
      </c>
      <c r="Z2403">
        <v>280</v>
      </c>
      <c r="AA2403">
        <v>430</v>
      </c>
      <c r="AB2403">
        <f>(Table1[[#This Row],[Min Total Coliform]]+Table1[[#This Row],[Max Total Coliform]])/2</f>
        <v>355</v>
      </c>
      <c r="AC2403">
        <f>MIN(10, (Table1[[#This Row],[Avg BOD]]/4)*10)</f>
        <v>10</v>
      </c>
      <c r="AD2403">
        <f>MIN(10, (Table1[[#This Row],[Avg Fecal Coliform]]/600)*10)</f>
        <v>0.20833333333333331</v>
      </c>
      <c r="AE2403">
        <f>MIN(10, (Table1[[#This Row],[Avg Nitrate N + Nitrite N]]/10)*10)</f>
        <v>4.0999999999999996</v>
      </c>
      <c r="AF2403">
        <f>IF(OR(Table1[[#This Row],[Avg pH]]&lt;6.5,Table1[[#This Row],[Avg pH]]&gt;8.5),10,0)</f>
        <v>0</v>
      </c>
      <c r="AG2403">
        <f>MAX(0, 10-(2*Table1[[#This Row],[Avg Dissolved Oxygen]]))</f>
        <v>5.9</v>
      </c>
      <c r="AH2403">
        <f>(Table1[[#This Row],[Fecal Score]]*0.3) + (Table1[[#This Row],[BOD Score]]*0.25) + (Table1[[#This Row],[Nitrate Score]]*0.2) + (Table1[[#This Row],[pH Score]]*0.15) + (Table1[[#This Row],[Dissolved Oxygen Score]]*0.1)</f>
        <v>3.9725000000000001</v>
      </c>
      <c r="AI2403">
        <v>2021</v>
      </c>
    </row>
    <row r="2404" spans="1:35">
      <c r="A2404">
        <v>4688</v>
      </c>
      <c r="B2404" t="s">
        <v>697</v>
      </c>
      <c r="C2404" t="s">
        <v>1</v>
      </c>
      <c r="D2404" t="s">
        <v>341</v>
      </c>
      <c r="E2404">
        <v>23</v>
      </c>
      <c r="F2404">
        <v>26</v>
      </c>
      <c r="G2404">
        <f>(Table1[[#This Row],[Min Temperature]]+Table1[[#This Row],[Max Temperature]])/2</f>
        <v>24.5</v>
      </c>
      <c r="H2404">
        <v>5.9</v>
      </c>
      <c r="I2404">
        <v>7.1</v>
      </c>
      <c r="J2404">
        <f>(Table1[[#This Row],[Min Dissolved Oxygen]]+Table1[[#This Row],[Max Dissolved Oxygen]])/2</f>
        <v>6.5</v>
      </c>
      <c r="K2404">
        <v>6.8</v>
      </c>
      <c r="L2404">
        <v>7.4</v>
      </c>
      <c r="M2404">
        <f>(Table1[[#This Row],[Min pH]]+Table1[[#This Row],[Max pH]])/2</f>
        <v>7.1</v>
      </c>
      <c r="N2404">
        <v>410</v>
      </c>
      <c r="O2404">
        <v>670</v>
      </c>
      <c r="P2404">
        <f>(Table1[[#This Row],[Min Conductivity]]+Table1[[#This Row],[Max Conductivity]])/2</f>
        <v>540</v>
      </c>
      <c r="Q2404">
        <v>2.1</v>
      </c>
      <c r="R2404">
        <v>3</v>
      </c>
      <c r="S2404">
        <f>(Table1[[#This Row],[Min BOD]]+Table1[[#This Row],[Max BOD]])/2</f>
        <v>2.5499999999999998</v>
      </c>
      <c r="T2404">
        <v>4.0999999999999996</v>
      </c>
      <c r="U2404">
        <v>7.15</v>
      </c>
      <c r="V2404">
        <f>(Table1[[#This Row],[Min Nitrate N + Nitrite N]]+Table1[[#This Row],[Max Nitrate N + Nitrite N]])/2</f>
        <v>5.625</v>
      </c>
      <c r="W2404">
        <v>6</v>
      </c>
      <c r="X2404">
        <v>9</v>
      </c>
      <c r="Y2404">
        <f>(Table1[[#This Row],[Min Fecal Coliform]]+Table1[[#This Row],[Max Fecal Coliform]])/2</f>
        <v>7.5</v>
      </c>
      <c r="Z2404">
        <v>21</v>
      </c>
      <c r="AA2404">
        <v>41</v>
      </c>
      <c r="AB2404">
        <f>(Table1[[#This Row],[Min Total Coliform]]+Table1[[#This Row],[Max Total Coliform]])/2</f>
        <v>31</v>
      </c>
      <c r="AC2404">
        <f>MIN(10, (Table1[[#This Row],[Avg BOD]]/4)*10)</f>
        <v>6.375</v>
      </c>
      <c r="AD2404">
        <f>MIN(10, (Table1[[#This Row],[Avg Fecal Coliform]]/600)*10)</f>
        <v>0.125</v>
      </c>
      <c r="AE2404">
        <f>MIN(10, (Table1[[#This Row],[Avg Nitrate N + Nitrite N]]/10)*10)</f>
        <v>5.625</v>
      </c>
      <c r="AF2404">
        <f>IF(OR(Table1[[#This Row],[Avg pH]]&lt;6.5,Table1[[#This Row],[Avg pH]]&gt;8.5),10,0)</f>
        <v>0</v>
      </c>
      <c r="AG2404">
        <f>MAX(0, 10-(2*Table1[[#This Row],[Avg Dissolved Oxygen]]))</f>
        <v>0</v>
      </c>
      <c r="AH2404">
        <f>(Table1[[#This Row],[Fecal Score]]*0.3) + (Table1[[#This Row],[BOD Score]]*0.25) + (Table1[[#This Row],[Nitrate Score]]*0.2) + (Table1[[#This Row],[pH Score]]*0.15) + (Table1[[#This Row],[Dissolved Oxygen Score]]*0.1)</f>
        <v>2.7562500000000001</v>
      </c>
      <c r="AI2404">
        <v>2021</v>
      </c>
    </row>
    <row r="2405" spans="1:35">
      <c r="A2405">
        <v>5030</v>
      </c>
      <c r="B2405" t="s">
        <v>878</v>
      </c>
      <c r="C2405" t="s">
        <v>1</v>
      </c>
      <c r="D2405" t="s">
        <v>341</v>
      </c>
      <c r="E2405">
        <v>22</v>
      </c>
      <c r="F2405">
        <v>32</v>
      </c>
      <c r="G2405">
        <f>(Table1[[#This Row],[Min Temperature]]+Table1[[#This Row],[Max Temperature]])/2</f>
        <v>27</v>
      </c>
      <c r="H2405">
        <v>0.3</v>
      </c>
      <c r="I2405">
        <v>3.3</v>
      </c>
      <c r="J2405">
        <f>(Table1[[#This Row],[Min Dissolved Oxygen]]+Table1[[#This Row],[Max Dissolved Oxygen]])/2</f>
        <v>1.7999999999999998</v>
      </c>
      <c r="K2405">
        <v>7.5</v>
      </c>
      <c r="L2405">
        <v>8.9</v>
      </c>
      <c r="M2405">
        <f>(Table1[[#This Row],[Min pH]]+Table1[[#This Row],[Max pH]])/2</f>
        <v>8.1999999999999993</v>
      </c>
      <c r="N2405">
        <v>1112</v>
      </c>
      <c r="O2405">
        <v>1356</v>
      </c>
      <c r="P2405">
        <f>(Table1[[#This Row],[Min Conductivity]]+Table1[[#This Row],[Max Conductivity]])/2</f>
        <v>1234</v>
      </c>
      <c r="Q2405">
        <v>3.3</v>
      </c>
      <c r="R2405">
        <v>20</v>
      </c>
      <c r="S2405">
        <f>(Table1[[#This Row],[Min BOD]]+Table1[[#This Row],[Max BOD]])/2</f>
        <v>11.65</v>
      </c>
      <c r="T2405">
        <v>2.4</v>
      </c>
      <c r="U2405">
        <v>14.3</v>
      </c>
      <c r="V2405">
        <f>(Table1[[#This Row],[Min Nitrate N + Nitrite N]]+Table1[[#This Row],[Max Nitrate N + Nitrite N]])/2</f>
        <v>8.35</v>
      </c>
      <c r="W2405">
        <v>17</v>
      </c>
      <c r="X2405">
        <v>63</v>
      </c>
      <c r="Y2405">
        <f>(Table1[[#This Row],[Min Fecal Coliform]]+Table1[[#This Row],[Max Fecal Coliform]])/2</f>
        <v>40</v>
      </c>
      <c r="Z2405">
        <v>70</v>
      </c>
      <c r="AA2405">
        <v>540</v>
      </c>
      <c r="AB2405">
        <f>(Table1[[#This Row],[Min Total Coliform]]+Table1[[#This Row],[Max Total Coliform]])/2</f>
        <v>305</v>
      </c>
      <c r="AC2405">
        <f>MIN(10, (Table1[[#This Row],[Avg BOD]]/4)*10)</f>
        <v>10</v>
      </c>
      <c r="AD2405">
        <f>MIN(10, (Table1[[#This Row],[Avg Fecal Coliform]]/600)*10)</f>
        <v>0.66666666666666663</v>
      </c>
      <c r="AE2405">
        <f>MIN(10, (Table1[[#This Row],[Avg Nitrate N + Nitrite N]]/10)*10)</f>
        <v>8.35</v>
      </c>
      <c r="AF2405">
        <f>IF(OR(Table1[[#This Row],[Avg pH]]&lt;6.5,Table1[[#This Row],[Avg pH]]&gt;8.5),10,0)</f>
        <v>0</v>
      </c>
      <c r="AG2405">
        <f>MAX(0, 10-(2*Table1[[#This Row],[Avg Dissolved Oxygen]]))</f>
        <v>6.4</v>
      </c>
      <c r="AH2405">
        <f>(Table1[[#This Row],[Fecal Score]]*0.3) + (Table1[[#This Row],[BOD Score]]*0.25) + (Table1[[#This Row],[Nitrate Score]]*0.2) + (Table1[[#This Row],[pH Score]]*0.15) + (Table1[[#This Row],[Dissolved Oxygen Score]]*0.1)</f>
        <v>5.01</v>
      </c>
      <c r="AI2405">
        <v>2021</v>
      </c>
    </row>
    <row r="2406" spans="1:35">
      <c r="A2406">
        <v>5056</v>
      </c>
      <c r="B2406" t="s">
        <v>879</v>
      </c>
      <c r="C2406" t="s">
        <v>1</v>
      </c>
      <c r="D2406" t="s">
        <v>341</v>
      </c>
      <c r="E2406">
        <v>20</v>
      </c>
      <c r="F2406">
        <v>27</v>
      </c>
      <c r="G2406">
        <f>(Table1[[#This Row],[Min Temperature]]+Table1[[#This Row],[Max Temperature]])/2</f>
        <v>23.5</v>
      </c>
      <c r="H2406">
        <v>0.3</v>
      </c>
      <c r="I2406">
        <v>4</v>
      </c>
      <c r="J2406">
        <f>(Table1[[#This Row],[Min Dissolved Oxygen]]+Table1[[#This Row],[Max Dissolved Oxygen]])/2</f>
        <v>2.15</v>
      </c>
      <c r="K2406">
        <v>7.1</v>
      </c>
      <c r="L2406">
        <v>8.6</v>
      </c>
      <c r="M2406">
        <f>(Table1[[#This Row],[Min pH]]+Table1[[#This Row],[Max pH]])/2</f>
        <v>7.85</v>
      </c>
      <c r="N2406">
        <v>828</v>
      </c>
      <c r="O2406">
        <v>1248</v>
      </c>
      <c r="P2406">
        <f>(Table1[[#This Row],[Min Conductivity]]+Table1[[#This Row],[Max Conductivity]])/2</f>
        <v>1038</v>
      </c>
      <c r="Q2406">
        <v>3</v>
      </c>
      <c r="R2406">
        <v>10</v>
      </c>
      <c r="S2406">
        <f>(Table1[[#This Row],[Min BOD]]+Table1[[#This Row],[Max BOD]])/2</f>
        <v>6.5</v>
      </c>
      <c r="T2406">
        <v>2</v>
      </c>
      <c r="U2406">
        <v>14</v>
      </c>
      <c r="V2406">
        <f>(Table1[[#This Row],[Min Nitrate N + Nitrite N]]+Table1[[#This Row],[Max Nitrate N + Nitrite N]])/2</f>
        <v>8</v>
      </c>
      <c r="W2406">
        <v>11</v>
      </c>
      <c r="X2406">
        <v>33</v>
      </c>
      <c r="Y2406">
        <f>(Table1[[#This Row],[Min Fecal Coliform]]+Table1[[#This Row],[Max Fecal Coliform]])/2</f>
        <v>22</v>
      </c>
      <c r="Z2406">
        <v>150</v>
      </c>
      <c r="AA2406">
        <v>540</v>
      </c>
      <c r="AB2406">
        <f>(Table1[[#This Row],[Min Total Coliform]]+Table1[[#This Row],[Max Total Coliform]])/2</f>
        <v>345</v>
      </c>
      <c r="AC2406">
        <f>MIN(10, (Table1[[#This Row],[Avg BOD]]/4)*10)</f>
        <v>10</v>
      </c>
      <c r="AD2406">
        <f>MIN(10, (Table1[[#This Row],[Avg Fecal Coliform]]/600)*10)</f>
        <v>0.3666666666666667</v>
      </c>
      <c r="AE2406">
        <f>MIN(10, (Table1[[#This Row],[Avg Nitrate N + Nitrite N]]/10)*10)</f>
        <v>8</v>
      </c>
      <c r="AF2406">
        <f>IF(OR(Table1[[#This Row],[Avg pH]]&lt;6.5,Table1[[#This Row],[Avg pH]]&gt;8.5),10,0)</f>
        <v>0</v>
      </c>
      <c r="AG2406">
        <f>MAX(0, 10-(2*Table1[[#This Row],[Avg Dissolved Oxygen]]))</f>
        <v>5.7</v>
      </c>
      <c r="AH2406">
        <f>(Table1[[#This Row],[Fecal Score]]*0.3) + (Table1[[#This Row],[BOD Score]]*0.25) + (Table1[[#This Row],[Nitrate Score]]*0.2) + (Table1[[#This Row],[pH Score]]*0.15) + (Table1[[#This Row],[Dissolved Oxygen Score]]*0.1)</f>
        <v>4.78</v>
      </c>
      <c r="AI2406">
        <v>2021</v>
      </c>
    </row>
    <row r="2407" spans="1:35">
      <c r="A2407">
        <v>4229</v>
      </c>
      <c r="B2407" t="s">
        <v>478</v>
      </c>
      <c r="C2407" t="s">
        <v>1</v>
      </c>
      <c r="D2407" t="s">
        <v>341</v>
      </c>
      <c r="E2407">
        <v>26</v>
      </c>
      <c r="F2407">
        <v>35</v>
      </c>
      <c r="G2407">
        <f>(Table1[[#This Row],[Min Temperature]]+Table1[[#This Row],[Max Temperature]])/2</f>
        <v>30.5</v>
      </c>
      <c r="H2407">
        <v>0.3</v>
      </c>
      <c r="I2407">
        <v>2.7</v>
      </c>
      <c r="J2407">
        <f>(Table1[[#This Row],[Min Dissolved Oxygen]]+Table1[[#This Row],[Max Dissolved Oxygen]])/2</f>
        <v>1.5</v>
      </c>
      <c r="K2407">
        <v>7.2</v>
      </c>
      <c r="L2407">
        <v>8.5</v>
      </c>
      <c r="M2407">
        <f>(Table1[[#This Row],[Min pH]]+Table1[[#This Row],[Max pH]])/2</f>
        <v>7.85</v>
      </c>
      <c r="N2407">
        <v>1322</v>
      </c>
      <c r="O2407">
        <v>2186</v>
      </c>
      <c r="P2407">
        <f>(Table1[[#This Row],[Min Conductivity]]+Table1[[#This Row],[Max Conductivity]])/2</f>
        <v>1754</v>
      </c>
      <c r="Q2407">
        <v>6</v>
      </c>
      <c r="R2407">
        <v>12</v>
      </c>
      <c r="S2407">
        <f>(Table1[[#This Row],[Min BOD]]+Table1[[#This Row],[Max BOD]])/2</f>
        <v>9</v>
      </c>
      <c r="T2407">
        <v>3.8</v>
      </c>
      <c r="U2407">
        <v>35</v>
      </c>
      <c r="V2407">
        <f>(Table1[[#This Row],[Min Nitrate N + Nitrite N]]+Table1[[#This Row],[Max Nitrate N + Nitrite N]])/2</f>
        <v>19.399999999999999</v>
      </c>
      <c r="W2407">
        <v>17</v>
      </c>
      <c r="X2407">
        <v>84</v>
      </c>
      <c r="Y2407">
        <f>(Table1[[#This Row],[Min Fecal Coliform]]+Table1[[#This Row],[Max Fecal Coliform]])/2</f>
        <v>50.5</v>
      </c>
      <c r="Z2407">
        <v>140</v>
      </c>
      <c r="AA2407">
        <v>920</v>
      </c>
      <c r="AB2407">
        <f>(Table1[[#This Row],[Min Total Coliform]]+Table1[[#This Row],[Max Total Coliform]])/2</f>
        <v>530</v>
      </c>
      <c r="AC2407">
        <f>MIN(10, (Table1[[#This Row],[Avg BOD]]/4)*10)</f>
        <v>10</v>
      </c>
      <c r="AD2407">
        <f>MIN(10, (Table1[[#This Row],[Avg Fecal Coliform]]/600)*10)</f>
        <v>0.84166666666666667</v>
      </c>
      <c r="AE2407">
        <f>MIN(10, (Table1[[#This Row],[Avg Nitrate N + Nitrite N]]/10)*10)</f>
        <v>10</v>
      </c>
      <c r="AF2407">
        <f>IF(OR(Table1[[#This Row],[Avg pH]]&lt;6.5,Table1[[#This Row],[Avg pH]]&gt;8.5),10,0)</f>
        <v>0</v>
      </c>
      <c r="AG2407">
        <f>MAX(0, 10-(2*Table1[[#This Row],[Avg Dissolved Oxygen]]))</f>
        <v>7</v>
      </c>
      <c r="AH2407">
        <f>(Table1[[#This Row],[Fecal Score]]*0.3) + (Table1[[#This Row],[BOD Score]]*0.25) + (Table1[[#This Row],[Nitrate Score]]*0.2) + (Table1[[#This Row],[pH Score]]*0.15) + (Table1[[#This Row],[Dissolved Oxygen Score]]*0.1)</f>
        <v>5.4524999999999997</v>
      </c>
      <c r="AI2407">
        <v>2021</v>
      </c>
    </row>
    <row r="2408" spans="1:35">
      <c r="A2408">
        <v>2342</v>
      </c>
      <c r="B2408" t="s">
        <v>475</v>
      </c>
      <c r="C2408" t="s">
        <v>1</v>
      </c>
      <c r="D2408" t="s">
        <v>341</v>
      </c>
      <c r="E2408">
        <v>25</v>
      </c>
      <c r="F2408">
        <v>29</v>
      </c>
      <c r="G2408">
        <f>(Table1[[#This Row],[Min Temperature]]+Table1[[#This Row],[Max Temperature]])/2</f>
        <v>27</v>
      </c>
      <c r="H2408">
        <v>0.3</v>
      </c>
      <c r="I2408">
        <v>0.3</v>
      </c>
      <c r="J2408">
        <f>(Table1[[#This Row],[Min Dissolved Oxygen]]+Table1[[#This Row],[Max Dissolved Oxygen]])/2</f>
        <v>0.3</v>
      </c>
      <c r="K2408">
        <v>7.2</v>
      </c>
      <c r="L2408">
        <v>7.9</v>
      </c>
      <c r="M2408">
        <f>(Table1[[#This Row],[Min pH]]+Table1[[#This Row],[Max pH]])/2</f>
        <v>7.5500000000000007</v>
      </c>
      <c r="N2408">
        <v>1384</v>
      </c>
      <c r="O2408">
        <v>2436</v>
      </c>
      <c r="P2408">
        <f>(Table1[[#This Row],[Min Conductivity]]+Table1[[#This Row],[Max Conductivity]])/2</f>
        <v>1910</v>
      </c>
      <c r="Q2408">
        <v>6.2</v>
      </c>
      <c r="R2408">
        <v>22</v>
      </c>
      <c r="S2408">
        <f>(Table1[[#This Row],[Min BOD]]+Table1[[#This Row],[Max BOD]])/2</f>
        <v>14.1</v>
      </c>
      <c r="T2408">
        <v>4</v>
      </c>
      <c r="U2408">
        <v>28.7</v>
      </c>
      <c r="V2408">
        <f>(Table1[[#This Row],[Min Nitrate N + Nitrite N]]+Table1[[#This Row],[Max Nitrate N + Nitrite N]])/2</f>
        <v>16.350000000000001</v>
      </c>
      <c r="W2408">
        <v>21</v>
      </c>
      <c r="X2408">
        <v>94</v>
      </c>
      <c r="Y2408">
        <f>(Table1[[#This Row],[Min Fecal Coliform]]+Table1[[#This Row],[Max Fecal Coliform]])/2</f>
        <v>57.5</v>
      </c>
      <c r="Z2408">
        <v>430</v>
      </c>
      <c r="AA2408">
        <v>540</v>
      </c>
      <c r="AB2408">
        <f>(Table1[[#This Row],[Min Total Coliform]]+Table1[[#This Row],[Max Total Coliform]])/2</f>
        <v>485</v>
      </c>
      <c r="AC2408">
        <f>MIN(10, (Table1[[#This Row],[Avg BOD]]/4)*10)</f>
        <v>10</v>
      </c>
      <c r="AD2408">
        <f>MIN(10, (Table1[[#This Row],[Avg Fecal Coliform]]/600)*10)</f>
        <v>0.95833333333333337</v>
      </c>
      <c r="AE2408">
        <f>MIN(10, (Table1[[#This Row],[Avg Nitrate N + Nitrite N]]/10)*10)</f>
        <v>10</v>
      </c>
      <c r="AF2408">
        <f>IF(OR(Table1[[#This Row],[Avg pH]]&lt;6.5,Table1[[#This Row],[Avg pH]]&gt;8.5),10,0)</f>
        <v>0</v>
      </c>
      <c r="AG2408">
        <f>MAX(0, 10-(2*Table1[[#This Row],[Avg Dissolved Oxygen]]))</f>
        <v>9.4</v>
      </c>
      <c r="AH2408">
        <f>(Table1[[#This Row],[Fecal Score]]*0.3) + (Table1[[#This Row],[BOD Score]]*0.25) + (Table1[[#This Row],[Nitrate Score]]*0.2) + (Table1[[#This Row],[pH Score]]*0.15) + (Table1[[#This Row],[Dissolved Oxygen Score]]*0.1)</f>
        <v>5.7275</v>
      </c>
      <c r="AI2408">
        <v>2021</v>
      </c>
    </row>
    <row r="2409" spans="1:35">
      <c r="A2409">
        <v>4696</v>
      </c>
      <c r="B2409" t="s">
        <v>704</v>
      </c>
      <c r="C2409" t="s">
        <v>1</v>
      </c>
      <c r="D2409" t="s">
        <v>341</v>
      </c>
      <c r="E2409">
        <v>26</v>
      </c>
      <c r="F2409">
        <v>28</v>
      </c>
      <c r="G2409">
        <f>(Table1[[#This Row],[Min Temperature]]+Table1[[#This Row],[Max Temperature]])/2</f>
        <v>27</v>
      </c>
      <c r="H2409">
        <v>0.3</v>
      </c>
      <c r="I2409">
        <v>0.3</v>
      </c>
      <c r="J2409">
        <f>(Table1[[#This Row],[Min Dissolved Oxygen]]+Table1[[#This Row],[Max Dissolved Oxygen]])/2</f>
        <v>0.3</v>
      </c>
      <c r="K2409">
        <v>7.2</v>
      </c>
      <c r="L2409">
        <v>8.1</v>
      </c>
      <c r="M2409">
        <f>(Table1[[#This Row],[Min pH]]+Table1[[#This Row],[Max pH]])/2</f>
        <v>7.65</v>
      </c>
      <c r="N2409">
        <v>1079</v>
      </c>
      <c r="O2409">
        <v>1803</v>
      </c>
      <c r="P2409">
        <f>(Table1[[#This Row],[Min Conductivity]]+Table1[[#This Row],[Max Conductivity]])/2</f>
        <v>1441</v>
      </c>
      <c r="Q2409">
        <v>6</v>
      </c>
      <c r="R2409">
        <v>12</v>
      </c>
      <c r="S2409">
        <f>(Table1[[#This Row],[Min BOD]]+Table1[[#This Row],[Max BOD]])/2</f>
        <v>9</v>
      </c>
      <c r="T2409">
        <v>3</v>
      </c>
      <c r="U2409">
        <v>26</v>
      </c>
      <c r="V2409">
        <f>(Table1[[#This Row],[Min Nitrate N + Nitrite N]]+Table1[[#This Row],[Max Nitrate N + Nitrite N]])/2</f>
        <v>14.5</v>
      </c>
      <c r="W2409">
        <v>8</v>
      </c>
      <c r="X2409">
        <v>63</v>
      </c>
      <c r="Y2409">
        <f>(Table1[[#This Row],[Min Fecal Coliform]]+Table1[[#This Row],[Max Fecal Coliform]])/2</f>
        <v>35.5</v>
      </c>
      <c r="Z2409">
        <v>210</v>
      </c>
      <c r="AA2409">
        <v>540</v>
      </c>
      <c r="AB2409">
        <f>(Table1[[#This Row],[Min Total Coliform]]+Table1[[#This Row],[Max Total Coliform]])/2</f>
        <v>375</v>
      </c>
      <c r="AC2409">
        <f>MIN(10, (Table1[[#This Row],[Avg BOD]]/4)*10)</f>
        <v>10</v>
      </c>
      <c r="AD2409">
        <f>MIN(10, (Table1[[#This Row],[Avg Fecal Coliform]]/600)*10)</f>
        <v>0.59166666666666667</v>
      </c>
      <c r="AE2409">
        <f>MIN(10, (Table1[[#This Row],[Avg Nitrate N + Nitrite N]]/10)*10)</f>
        <v>10</v>
      </c>
      <c r="AF2409">
        <f>IF(OR(Table1[[#This Row],[Avg pH]]&lt;6.5,Table1[[#This Row],[Avg pH]]&gt;8.5),10,0)</f>
        <v>0</v>
      </c>
      <c r="AG2409">
        <f>MAX(0, 10-(2*Table1[[#This Row],[Avg Dissolved Oxygen]]))</f>
        <v>9.4</v>
      </c>
      <c r="AH2409">
        <f>(Table1[[#This Row],[Fecal Score]]*0.3) + (Table1[[#This Row],[BOD Score]]*0.25) + (Table1[[#This Row],[Nitrate Score]]*0.2) + (Table1[[#This Row],[pH Score]]*0.15) + (Table1[[#This Row],[Dissolved Oxygen Score]]*0.1)</f>
        <v>5.6175000000000006</v>
      </c>
      <c r="AI2409">
        <v>2021</v>
      </c>
    </row>
    <row r="2410" spans="1:35">
      <c r="A2410">
        <v>4678</v>
      </c>
      <c r="B2410" t="s">
        <v>712</v>
      </c>
      <c r="C2410" t="s">
        <v>1</v>
      </c>
      <c r="D2410" t="s">
        <v>341</v>
      </c>
      <c r="E2410">
        <v>19</v>
      </c>
      <c r="F2410">
        <v>30</v>
      </c>
      <c r="G2410">
        <f>(Table1[[#This Row],[Min Temperature]]+Table1[[#This Row],[Max Temperature]])/2</f>
        <v>24.5</v>
      </c>
      <c r="H2410">
        <v>0.3</v>
      </c>
      <c r="I2410">
        <v>0.3</v>
      </c>
      <c r="J2410">
        <f>(Table1[[#This Row],[Min Dissolved Oxygen]]+Table1[[#This Row],[Max Dissolved Oxygen]])/2</f>
        <v>0.3</v>
      </c>
      <c r="K2410">
        <v>7.2</v>
      </c>
      <c r="L2410">
        <v>8.1</v>
      </c>
      <c r="M2410">
        <f>(Table1[[#This Row],[Min pH]]+Table1[[#This Row],[Max pH]])/2</f>
        <v>7.65</v>
      </c>
      <c r="N2410">
        <v>1193</v>
      </c>
      <c r="O2410">
        <v>1745</v>
      </c>
      <c r="P2410">
        <f>(Table1[[#This Row],[Min Conductivity]]+Table1[[#This Row],[Max Conductivity]])/2</f>
        <v>1469</v>
      </c>
      <c r="Q2410">
        <v>7</v>
      </c>
      <c r="R2410">
        <v>22</v>
      </c>
      <c r="S2410">
        <f>(Table1[[#This Row],[Min BOD]]+Table1[[#This Row],[Max BOD]])/2</f>
        <v>14.5</v>
      </c>
      <c r="T2410">
        <v>3.8</v>
      </c>
      <c r="U2410">
        <v>28</v>
      </c>
      <c r="V2410">
        <f>(Table1[[#This Row],[Min Nitrate N + Nitrite N]]+Table1[[#This Row],[Max Nitrate N + Nitrite N]])/2</f>
        <v>15.9</v>
      </c>
      <c r="W2410">
        <v>14</v>
      </c>
      <c r="X2410">
        <v>63</v>
      </c>
      <c r="Y2410">
        <f>(Table1[[#This Row],[Min Fecal Coliform]]+Table1[[#This Row],[Max Fecal Coliform]])/2</f>
        <v>38.5</v>
      </c>
      <c r="Z2410">
        <v>240</v>
      </c>
      <c r="AA2410">
        <v>540</v>
      </c>
      <c r="AB2410">
        <f>(Table1[[#This Row],[Min Total Coliform]]+Table1[[#This Row],[Max Total Coliform]])/2</f>
        <v>390</v>
      </c>
      <c r="AC2410">
        <f>MIN(10, (Table1[[#This Row],[Avg BOD]]/4)*10)</f>
        <v>10</v>
      </c>
      <c r="AD2410">
        <f>MIN(10, (Table1[[#This Row],[Avg Fecal Coliform]]/600)*10)</f>
        <v>0.64166666666666661</v>
      </c>
      <c r="AE2410">
        <f>MIN(10, (Table1[[#This Row],[Avg Nitrate N + Nitrite N]]/10)*10)</f>
        <v>10</v>
      </c>
      <c r="AF2410">
        <f>IF(OR(Table1[[#This Row],[Avg pH]]&lt;6.5,Table1[[#This Row],[Avg pH]]&gt;8.5),10,0)</f>
        <v>0</v>
      </c>
      <c r="AG2410">
        <f>MAX(0, 10-(2*Table1[[#This Row],[Avg Dissolved Oxygen]]))</f>
        <v>9.4</v>
      </c>
      <c r="AH2410">
        <f>(Table1[[#This Row],[Fecal Score]]*0.3) + (Table1[[#This Row],[BOD Score]]*0.25) + (Table1[[#This Row],[Nitrate Score]]*0.2) + (Table1[[#This Row],[pH Score]]*0.15) + (Table1[[#This Row],[Dissolved Oxygen Score]]*0.1)</f>
        <v>5.6325000000000003</v>
      </c>
      <c r="AI2410">
        <v>2021</v>
      </c>
    </row>
    <row r="2411" spans="1:35">
      <c r="A2411">
        <v>4693</v>
      </c>
      <c r="B2411" t="s">
        <v>701</v>
      </c>
      <c r="C2411" t="s">
        <v>1</v>
      </c>
      <c r="D2411" t="s">
        <v>341</v>
      </c>
      <c r="E2411">
        <v>19</v>
      </c>
      <c r="F2411">
        <v>32</v>
      </c>
      <c r="G2411">
        <f>(Table1[[#This Row],[Min Temperature]]+Table1[[#This Row],[Max Temperature]])/2</f>
        <v>25.5</v>
      </c>
      <c r="H2411">
        <v>0.3</v>
      </c>
      <c r="I2411">
        <v>2.6</v>
      </c>
      <c r="J2411">
        <f>(Table1[[#This Row],[Min Dissolved Oxygen]]+Table1[[#This Row],[Max Dissolved Oxygen]])/2</f>
        <v>1.45</v>
      </c>
      <c r="K2411">
        <v>7.1</v>
      </c>
      <c r="L2411">
        <v>7.7</v>
      </c>
      <c r="M2411">
        <f>(Table1[[#This Row],[Min pH]]+Table1[[#This Row],[Max pH]])/2</f>
        <v>7.4</v>
      </c>
      <c r="N2411">
        <v>737</v>
      </c>
      <c r="O2411">
        <v>1515</v>
      </c>
      <c r="P2411">
        <f>(Table1[[#This Row],[Min Conductivity]]+Table1[[#This Row],[Max Conductivity]])/2</f>
        <v>1126</v>
      </c>
      <c r="Q2411">
        <v>4.5999999999999996</v>
      </c>
      <c r="R2411">
        <v>14</v>
      </c>
      <c r="S2411">
        <f>(Table1[[#This Row],[Min BOD]]+Table1[[#This Row],[Max BOD]])/2</f>
        <v>9.3000000000000007</v>
      </c>
      <c r="T2411">
        <v>4.2</v>
      </c>
      <c r="U2411">
        <v>9.4</v>
      </c>
      <c r="V2411">
        <f>(Table1[[#This Row],[Min Nitrate N + Nitrite N]]+Table1[[#This Row],[Max Nitrate N + Nitrite N]])/2</f>
        <v>6.8000000000000007</v>
      </c>
      <c r="W2411">
        <v>21</v>
      </c>
      <c r="X2411">
        <v>73</v>
      </c>
      <c r="Y2411">
        <f>(Table1[[#This Row],[Min Fecal Coliform]]+Table1[[#This Row],[Max Fecal Coliform]])/2</f>
        <v>47</v>
      </c>
      <c r="Z2411">
        <v>210</v>
      </c>
      <c r="AA2411">
        <v>430</v>
      </c>
      <c r="AB2411">
        <f>(Table1[[#This Row],[Min Total Coliform]]+Table1[[#This Row],[Max Total Coliform]])/2</f>
        <v>320</v>
      </c>
      <c r="AC2411">
        <f>MIN(10, (Table1[[#This Row],[Avg BOD]]/4)*10)</f>
        <v>10</v>
      </c>
      <c r="AD2411">
        <f>MIN(10, (Table1[[#This Row],[Avg Fecal Coliform]]/600)*10)</f>
        <v>0.78333333333333344</v>
      </c>
      <c r="AE2411">
        <f>MIN(10, (Table1[[#This Row],[Avg Nitrate N + Nitrite N]]/10)*10)</f>
        <v>6.8000000000000007</v>
      </c>
      <c r="AF2411">
        <f>IF(OR(Table1[[#This Row],[Avg pH]]&lt;6.5,Table1[[#This Row],[Avg pH]]&gt;8.5),10,0)</f>
        <v>0</v>
      </c>
      <c r="AG2411">
        <f>MAX(0, 10-(2*Table1[[#This Row],[Avg Dissolved Oxygen]]))</f>
        <v>7.1</v>
      </c>
      <c r="AH2411">
        <f>(Table1[[#This Row],[Fecal Score]]*0.3) + (Table1[[#This Row],[BOD Score]]*0.25) + (Table1[[#This Row],[Nitrate Score]]*0.2) + (Table1[[#This Row],[pH Score]]*0.15) + (Table1[[#This Row],[Dissolved Oxygen Score]]*0.1)</f>
        <v>4.8050000000000006</v>
      </c>
      <c r="AI2411">
        <v>2021</v>
      </c>
    </row>
    <row r="2412" spans="1:35">
      <c r="A2412">
        <v>5041</v>
      </c>
      <c r="B2412" t="s">
        <v>880</v>
      </c>
      <c r="C2412" t="s">
        <v>1</v>
      </c>
      <c r="D2412" t="s">
        <v>341</v>
      </c>
      <c r="E2412">
        <v>27</v>
      </c>
      <c r="F2412">
        <v>32</v>
      </c>
      <c r="G2412">
        <f>(Table1[[#This Row],[Min Temperature]]+Table1[[#This Row],[Max Temperature]])/2</f>
        <v>29.5</v>
      </c>
      <c r="H2412">
        <v>0.3</v>
      </c>
      <c r="I2412">
        <v>2.2000000000000002</v>
      </c>
      <c r="J2412">
        <f>(Table1[[#This Row],[Min Dissolved Oxygen]]+Table1[[#This Row],[Max Dissolved Oxygen]])/2</f>
        <v>1.25</v>
      </c>
      <c r="K2412">
        <v>7.1</v>
      </c>
      <c r="L2412">
        <v>8.6</v>
      </c>
      <c r="M2412">
        <f>(Table1[[#This Row],[Min pH]]+Table1[[#This Row],[Max pH]])/2</f>
        <v>7.85</v>
      </c>
      <c r="N2412">
        <v>1050</v>
      </c>
      <c r="O2412">
        <v>1579</v>
      </c>
      <c r="P2412">
        <f>(Table1[[#This Row],[Min Conductivity]]+Table1[[#This Row],[Max Conductivity]])/2</f>
        <v>1314.5</v>
      </c>
      <c r="Q2412">
        <v>4</v>
      </c>
      <c r="R2412">
        <v>22</v>
      </c>
      <c r="S2412">
        <f>(Table1[[#This Row],[Min BOD]]+Table1[[#This Row],[Max BOD]])/2</f>
        <v>13</v>
      </c>
      <c r="T2412">
        <v>1.2</v>
      </c>
      <c r="U2412">
        <v>11.2</v>
      </c>
      <c r="V2412">
        <f>(Table1[[#This Row],[Min Nitrate N + Nitrite N]]+Table1[[#This Row],[Max Nitrate N + Nitrite N]])/2</f>
        <v>6.1999999999999993</v>
      </c>
      <c r="W2412">
        <v>21</v>
      </c>
      <c r="X2412">
        <v>77</v>
      </c>
      <c r="Y2412">
        <f>(Table1[[#This Row],[Min Fecal Coliform]]+Table1[[#This Row],[Max Fecal Coliform]])/2</f>
        <v>49</v>
      </c>
      <c r="Z2412">
        <v>280</v>
      </c>
      <c r="AA2412">
        <v>540</v>
      </c>
      <c r="AB2412">
        <f>(Table1[[#This Row],[Min Total Coliform]]+Table1[[#This Row],[Max Total Coliform]])/2</f>
        <v>410</v>
      </c>
      <c r="AC2412">
        <f>MIN(10, (Table1[[#This Row],[Avg BOD]]/4)*10)</f>
        <v>10</v>
      </c>
      <c r="AD2412">
        <f>MIN(10, (Table1[[#This Row],[Avg Fecal Coliform]]/600)*10)</f>
        <v>0.81666666666666665</v>
      </c>
      <c r="AE2412">
        <f>MIN(10, (Table1[[#This Row],[Avg Nitrate N + Nitrite N]]/10)*10)</f>
        <v>6.1999999999999993</v>
      </c>
      <c r="AF2412">
        <f>IF(OR(Table1[[#This Row],[Avg pH]]&lt;6.5,Table1[[#This Row],[Avg pH]]&gt;8.5),10,0)</f>
        <v>0</v>
      </c>
      <c r="AG2412">
        <f>MAX(0, 10-(2*Table1[[#This Row],[Avg Dissolved Oxygen]]))</f>
        <v>7.5</v>
      </c>
      <c r="AH2412">
        <f>(Table1[[#This Row],[Fecal Score]]*0.3) + (Table1[[#This Row],[BOD Score]]*0.25) + (Table1[[#This Row],[Nitrate Score]]*0.2) + (Table1[[#This Row],[pH Score]]*0.15) + (Table1[[#This Row],[Dissolved Oxygen Score]]*0.1)</f>
        <v>4.7350000000000003</v>
      </c>
      <c r="AI2412">
        <v>2021</v>
      </c>
    </row>
    <row r="2413" spans="1:35">
      <c r="A2413">
        <v>4702</v>
      </c>
      <c r="B2413" t="s">
        <v>817</v>
      </c>
      <c r="C2413" t="s">
        <v>1</v>
      </c>
      <c r="D2413" t="s">
        <v>341</v>
      </c>
      <c r="E2413">
        <v>28</v>
      </c>
      <c r="F2413">
        <v>34</v>
      </c>
      <c r="G2413">
        <f>(Table1[[#This Row],[Min Temperature]]+Table1[[#This Row],[Max Temperature]])/2</f>
        <v>31</v>
      </c>
      <c r="H2413">
        <v>2.1</v>
      </c>
      <c r="I2413">
        <v>4.5999999999999996</v>
      </c>
      <c r="J2413">
        <f>(Table1[[#This Row],[Min Dissolved Oxygen]]+Table1[[#This Row],[Max Dissolved Oxygen]])/2</f>
        <v>3.3499999999999996</v>
      </c>
      <c r="K2413">
        <v>7.3</v>
      </c>
      <c r="L2413">
        <v>8.1999999999999993</v>
      </c>
      <c r="M2413">
        <f>(Table1[[#This Row],[Min pH]]+Table1[[#This Row],[Max pH]])/2</f>
        <v>7.75</v>
      </c>
      <c r="N2413">
        <v>1130</v>
      </c>
      <c r="O2413">
        <v>1817</v>
      </c>
      <c r="P2413">
        <f>(Table1[[#This Row],[Min Conductivity]]+Table1[[#This Row],[Max Conductivity]])/2</f>
        <v>1473.5</v>
      </c>
      <c r="Q2413">
        <v>8</v>
      </c>
      <c r="R2413">
        <v>19</v>
      </c>
      <c r="S2413">
        <f>(Table1[[#This Row],[Min BOD]]+Table1[[#This Row],[Max BOD]])/2</f>
        <v>13.5</v>
      </c>
      <c r="T2413">
        <v>5.0999999999999996</v>
      </c>
      <c r="U2413">
        <v>15</v>
      </c>
      <c r="V2413">
        <f>(Table1[[#This Row],[Min Nitrate N + Nitrite N]]+Table1[[#This Row],[Max Nitrate N + Nitrite N]])/2</f>
        <v>10.050000000000001</v>
      </c>
      <c r="W2413">
        <v>70</v>
      </c>
      <c r="X2413">
        <v>220</v>
      </c>
      <c r="Y2413">
        <f>(Table1[[#This Row],[Min Fecal Coliform]]+Table1[[#This Row],[Max Fecal Coliform]])/2</f>
        <v>145</v>
      </c>
      <c r="Z2413">
        <v>230</v>
      </c>
      <c r="AA2413">
        <v>1600</v>
      </c>
      <c r="AB2413">
        <f>(Table1[[#This Row],[Min Total Coliform]]+Table1[[#This Row],[Max Total Coliform]])/2</f>
        <v>915</v>
      </c>
      <c r="AC2413">
        <f>MIN(10, (Table1[[#This Row],[Avg BOD]]/4)*10)</f>
        <v>10</v>
      </c>
      <c r="AD2413">
        <f>MIN(10, (Table1[[#This Row],[Avg Fecal Coliform]]/600)*10)</f>
        <v>2.4166666666666665</v>
      </c>
      <c r="AE2413">
        <f>MIN(10, (Table1[[#This Row],[Avg Nitrate N + Nitrite N]]/10)*10)</f>
        <v>10</v>
      </c>
      <c r="AF2413">
        <f>IF(OR(Table1[[#This Row],[Avg pH]]&lt;6.5,Table1[[#This Row],[Avg pH]]&gt;8.5),10,0)</f>
        <v>0</v>
      </c>
      <c r="AG2413">
        <f>MAX(0, 10-(2*Table1[[#This Row],[Avg Dissolved Oxygen]]))</f>
        <v>3.3000000000000007</v>
      </c>
      <c r="AH2413">
        <f>(Table1[[#This Row],[Fecal Score]]*0.3) + (Table1[[#This Row],[BOD Score]]*0.25) + (Table1[[#This Row],[Nitrate Score]]*0.2) + (Table1[[#This Row],[pH Score]]*0.15) + (Table1[[#This Row],[Dissolved Oxygen Score]]*0.1)</f>
        <v>5.5549999999999997</v>
      </c>
      <c r="AI2413">
        <v>2021</v>
      </c>
    </row>
    <row r="2414" spans="1:35">
      <c r="A2414">
        <v>4669</v>
      </c>
      <c r="B2414" t="s">
        <v>685</v>
      </c>
      <c r="C2414" t="s">
        <v>1</v>
      </c>
      <c r="D2414" t="s">
        <v>341</v>
      </c>
      <c r="E2414">
        <v>20</v>
      </c>
      <c r="F2414">
        <v>28</v>
      </c>
      <c r="G2414">
        <f>(Table1[[#This Row],[Min Temperature]]+Table1[[#This Row],[Max Temperature]])/2</f>
        <v>24</v>
      </c>
      <c r="H2414">
        <v>0.3</v>
      </c>
      <c r="I2414">
        <v>3.4</v>
      </c>
      <c r="J2414">
        <f>(Table1[[#This Row],[Min Dissolved Oxygen]]+Table1[[#This Row],[Max Dissolved Oxygen]])/2</f>
        <v>1.8499999999999999</v>
      </c>
      <c r="K2414">
        <v>6.8</v>
      </c>
      <c r="L2414">
        <v>8.3000000000000007</v>
      </c>
      <c r="M2414">
        <f>(Table1[[#This Row],[Min pH]]+Table1[[#This Row],[Max pH]])/2</f>
        <v>7.5500000000000007</v>
      </c>
      <c r="N2414">
        <v>623</v>
      </c>
      <c r="O2414">
        <v>2440</v>
      </c>
      <c r="P2414">
        <f>(Table1[[#This Row],[Min Conductivity]]+Table1[[#This Row],[Max Conductivity]])/2</f>
        <v>1531.5</v>
      </c>
      <c r="Q2414">
        <v>3.5</v>
      </c>
      <c r="R2414">
        <v>14</v>
      </c>
      <c r="S2414">
        <f>(Table1[[#This Row],[Min BOD]]+Table1[[#This Row],[Max BOD]])/2</f>
        <v>8.75</v>
      </c>
      <c r="T2414">
        <v>3.6</v>
      </c>
      <c r="U2414">
        <v>12.4</v>
      </c>
      <c r="V2414">
        <f>(Table1[[#This Row],[Min Nitrate N + Nitrite N]]+Table1[[#This Row],[Max Nitrate N + Nitrite N]])/2</f>
        <v>8</v>
      </c>
      <c r="W2414">
        <v>17</v>
      </c>
      <c r="X2414">
        <v>94</v>
      </c>
      <c r="Y2414">
        <f>(Table1[[#This Row],[Min Fecal Coliform]]+Table1[[#This Row],[Max Fecal Coliform]])/2</f>
        <v>55.5</v>
      </c>
      <c r="Z2414">
        <v>170</v>
      </c>
      <c r="AA2414">
        <v>540</v>
      </c>
      <c r="AB2414">
        <f>(Table1[[#This Row],[Min Total Coliform]]+Table1[[#This Row],[Max Total Coliform]])/2</f>
        <v>355</v>
      </c>
      <c r="AC2414">
        <f>MIN(10, (Table1[[#This Row],[Avg BOD]]/4)*10)</f>
        <v>10</v>
      </c>
      <c r="AD2414">
        <f>MIN(10, (Table1[[#This Row],[Avg Fecal Coliform]]/600)*10)</f>
        <v>0.92500000000000004</v>
      </c>
      <c r="AE2414">
        <f>MIN(10, (Table1[[#This Row],[Avg Nitrate N + Nitrite N]]/10)*10)</f>
        <v>8</v>
      </c>
      <c r="AF2414">
        <f>IF(OR(Table1[[#This Row],[Avg pH]]&lt;6.5,Table1[[#This Row],[Avg pH]]&gt;8.5),10,0)</f>
        <v>0</v>
      </c>
      <c r="AG2414">
        <f>MAX(0, 10-(2*Table1[[#This Row],[Avg Dissolved Oxygen]]))</f>
        <v>6.3000000000000007</v>
      </c>
      <c r="AH2414">
        <f>(Table1[[#This Row],[Fecal Score]]*0.3) + (Table1[[#This Row],[BOD Score]]*0.25) + (Table1[[#This Row],[Nitrate Score]]*0.2) + (Table1[[#This Row],[pH Score]]*0.15) + (Table1[[#This Row],[Dissolved Oxygen Score]]*0.1)</f>
        <v>5.0074999999999994</v>
      </c>
      <c r="AI2414">
        <v>2021</v>
      </c>
    </row>
    <row r="2415" spans="1:35">
      <c r="A2415">
        <v>4683</v>
      </c>
      <c r="B2415" t="s">
        <v>692</v>
      </c>
      <c r="C2415" t="s">
        <v>1</v>
      </c>
      <c r="D2415" t="s">
        <v>341</v>
      </c>
      <c r="E2415">
        <v>28</v>
      </c>
      <c r="F2415">
        <v>29</v>
      </c>
      <c r="G2415">
        <f>(Table1[[#This Row],[Min Temperature]]+Table1[[#This Row],[Max Temperature]])/2</f>
        <v>28.5</v>
      </c>
      <c r="H2415">
        <v>3.3</v>
      </c>
      <c r="I2415">
        <v>5.9</v>
      </c>
      <c r="J2415">
        <f>(Table1[[#This Row],[Min Dissolved Oxygen]]+Table1[[#This Row],[Max Dissolved Oxygen]])/2</f>
        <v>4.5999999999999996</v>
      </c>
      <c r="K2415">
        <v>7.1</v>
      </c>
      <c r="L2415">
        <v>8.4</v>
      </c>
      <c r="M2415">
        <f>(Table1[[#This Row],[Min pH]]+Table1[[#This Row],[Max pH]])/2</f>
        <v>7.75</v>
      </c>
      <c r="N2415">
        <v>527</v>
      </c>
      <c r="O2415">
        <v>746</v>
      </c>
      <c r="P2415">
        <f>(Table1[[#This Row],[Min Conductivity]]+Table1[[#This Row],[Max Conductivity]])/2</f>
        <v>636.5</v>
      </c>
      <c r="Q2415">
        <v>2.1</v>
      </c>
      <c r="R2415">
        <v>8</v>
      </c>
      <c r="S2415">
        <f>(Table1[[#This Row],[Min BOD]]+Table1[[#This Row],[Max BOD]])/2</f>
        <v>5.05</v>
      </c>
      <c r="T2415">
        <v>0.6</v>
      </c>
      <c r="U2415">
        <v>2.8</v>
      </c>
      <c r="V2415">
        <f>(Table1[[#This Row],[Min Nitrate N + Nitrite N]]+Table1[[#This Row],[Max Nitrate N + Nitrite N]])/2</f>
        <v>1.7</v>
      </c>
      <c r="W2415">
        <v>2</v>
      </c>
      <c r="X2415">
        <v>31</v>
      </c>
      <c r="Y2415">
        <f>(Table1[[#This Row],[Min Fecal Coliform]]+Table1[[#This Row],[Max Fecal Coliform]])/2</f>
        <v>16.5</v>
      </c>
      <c r="Z2415">
        <v>26</v>
      </c>
      <c r="AA2415">
        <v>350</v>
      </c>
      <c r="AB2415">
        <f>(Table1[[#This Row],[Min Total Coliform]]+Table1[[#This Row],[Max Total Coliform]])/2</f>
        <v>188</v>
      </c>
      <c r="AC2415">
        <f>MIN(10, (Table1[[#This Row],[Avg BOD]]/4)*10)</f>
        <v>10</v>
      </c>
      <c r="AD2415">
        <f>MIN(10, (Table1[[#This Row],[Avg Fecal Coliform]]/600)*10)</f>
        <v>0.27500000000000002</v>
      </c>
      <c r="AE2415">
        <f>MIN(10, (Table1[[#This Row],[Avg Nitrate N + Nitrite N]]/10)*10)</f>
        <v>1.6999999999999997</v>
      </c>
      <c r="AF2415">
        <f>IF(OR(Table1[[#This Row],[Avg pH]]&lt;6.5,Table1[[#This Row],[Avg pH]]&gt;8.5),10,0)</f>
        <v>0</v>
      </c>
      <c r="AG2415">
        <f>MAX(0, 10-(2*Table1[[#This Row],[Avg Dissolved Oxygen]]))</f>
        <v>0.80000000000000071</v>
      </c>
      <c r="AH2415">
        <f>(Table1[[#This Row],[Fecal Score]]*0.3) + (Table1[[#This Row],[BOD Score]]*0.25) + (Table1[[#This Row],[Nitrate Score]]*0.2) + (Table1[[#This Row],[pH Score]]*0.15) + (Table1[[#This Row],[Dissolved Oxygen Score]]*0.1)</f>
        <v>3.0024999999999999</v>
      </c>
      <c r="AI2415">
        <v>2021</v>
      </c>
    </row>
    <row r="2416" spans="1:35">
      <c r="A2416">
        <v>5061</v>
      </c>
      <c r="B2416" t="s">
        <v>881</v>
      </c>
      <c r="C2416" t="s">
        <v>1</v>
      </c>
      <c r="D2416" t="s">
        <v>341</v>
      </c>
      <c r="E2416">
        <v>20</v>
      </c>
      <c r="F2416">
        <v>27</v>
      </c>
      <c r="G2416">
        <f>(Table1[[#This Row],[Min Temperature]]+Table1[[#This Row],[Max Temperature]])/2</f>
        <v>23.5</v>
      </c>
      <c r="H2416">
        <v>0.3</v>
      </c>
      <c r="I2416">
        <v>3.2</v>
      </c>
      <c r="J2416">
        <f>(Table1[[#This Row],[Min Dissolved Oxygen]]+Table1[[#This Row],[Max Dissolved Oxygen]])/2</f>
        <v>1.75</v>
      </c>
      <c r="K2416">
        <v>7.1</v>
      </c>
      <c r="L2416">
        <v>8.3000000000000007</v>
      </c>
      <c r="M2416">
        <f>(Table1[[#This Row],[Min pH]]+Table1[[#This Row],[Max pH]])/2</f>
        <v>7.7</v>
      </c>
      <c r="N2416">
        <v>717</v>
      </c>
      <c r="O2416">
        <v>1404</v>
      </c>
      <c r="P2416">
        <f>(Table1[[#This Row],[Min Conductivity]]+Table1[[#This Row],[Max Conductivity]])/2</f>
        <v>1060.5</v>
      </c>
      <c r="Q2416">
        <v>4</v>
      </c>
      <c r="R2416">
        <v>15</v>
      </c>
      <c r="S2416">
        <f>(Table1[[#This Row],[Min BOD]]+Table1[[#This Row],[Max BOD]])/2</f>
        <v>9.5</v>
      </c>
      <c r="T2416">
        <v>5.2</v>
      </c>
      <c r="U2416">
        <v>14.3</v>
      </c>
      <c r="V2416">
        <f>(Table1[[#This Row],[Min Nitrate N + Nitrite N]]+Table1[[#This Row],[Max Nitrate N + Nitrite N]])/2</f>
        <v>9.75</v>
      </c>
      <c r="W2416">
        <v>13</v>
      </c>
      <c r="X2416">
        <v>33</v>
      </c>
      <c r="Y2416">
        <f>(Table1[[#This Row],[Min Fecal Coliform]]+Table1[[#This Row],[Max Fecal Coliform]])/2</f>
        <v>23</v>
      </c>
      <c r="Z2416">
        <v>160</v>
      </c>
      <c r="AA2416">
        <v>540</v>
      </c>
      <c r="AB2416">
        <f>(Table1[[#This Row],[Min Total Coliform]]+Table1[[#This Row],[Max Total Coliform]])/2</f>
        <v>350</v>
      </c>
      <c r="AC2416">
        <f>MIN(10, (Table1[[#This Row],[Avg BOD]]/4)*10)</f>
        <v>10</v>
      </c>
      <c r="AD2416">
        <f>MIN(10, (Table1[[#This Row],[Avg Fecal Coliform]]/600)*10)</f>
        <v>0.3833333333333333</v>
      </c>
      <c r="AE2416">
        <f>MIN(10, (Table1[[#This Row],[Avg Nitrate N + Nitrite N]]/10)*10)</f>
        <v>9.75</v>
      </c>
      <c r="AF2416">
        <f>IF(OR(Table1[[#This Row],[Avg pH]]&lt;6.5,Table1[[#This Row],[Avg pH]]&gt;8.5),10,0)</f>
        <v>0</v>
      </c>
      <c r="AG2416">
        <f>MAX(0, 10-(2*Table1[[#This Row],[Avg Dissolved Oxygen]]))</f>
        <v>6.5</v>
      </c>
      <c r="AH2416">
        <f>(Table1[[#This Row],[Fecal Score]]*0.3) + (Table1[[#This Row],[BOD Score]]*0.25) + (Table1[[#This Row],[Nitrate Score]]*0.2) + (Table1[[#This Row],[pH Score]]*0.15) + (Table1[[#This Row],[Dissolved Oxygen Score]]*0.1)</f>
        <v>5.2150000000000007</v>
      </c>
      <c r="AI2416">
        <v>2021</v>
      </c>
    </row>
    <row r="2417" spans="1:35">
      <c r="A2417">
        <v>4681</v>
      </c>
      <c r="B2417" t="s">
        <v>690</v>
      </c>
      <c r="C2417" t="s">
        <v>1</v>
      </c>
      <c r="D2417" t="s">
        <v>341</v>
      </c>
      <c r="E2417">
        <v>27</v>
      </c>
      <c r="F2417">
        <v>28</v>
      </c>
      <c r="G2417">
        <f>(Table1[[#This Row],[Min Temperature]]+Table1[[#This Row],[Max Temperature]])/2</f>
        <v>27.5</v>
      </c>
      <c r="H2417">
        <v>4.8</v>
      </c>
      <c r="I2417">
        <v>6.5</v>
      </c>
      <c r="J2417">
        <f>(Table1[[#This Row],[Min Dissolved Oxygen]]+Table1[[#This Row],[Max Dissolved Oxygen]])/2</f>
        <v>5.65</v>
      </c>
      <c r="K2417">
        <v>7.5</v>
      </c>
      <c r="L2417">
        <v>8.5</v>
      </c>
      <c r="M2417">
        <f>(Table1[[#This Row],[Min pH]]+Table1[[#This Row],[Max pH]])/2</f>
        <v>8</v>
      </c>
      <c r="N2417">
        <v>136</v>
      </c>
      <c r="O2417">
        <v>458</v>
      </c>
      <c r="P2417">
        <f>(Table1[[#This Row],[Min Conductivity]]+Table1[[#This Row],[Max Conductivity]])/2</f>
        <v>297</v>
      </c>
      <c r="Q2417">
        <v>2.1</v>
      </c>
      <c r="R2417">
        <v>2.8</v>
      </c>
      <c r="S2417">
        <f>(Table1[[#This Row],[Min BOD]]+Table1[[#This Row],[Max BOD]])/2</f>
        <v>2.4500000000000002</v>
      </c>
      <c r="T2417">
        <v>0.3</v>
      </c>
      <c r="U2417">
        <v>0.8</v>
      </c>
      <c r="V2417">
        <f>(Table1[[#This Row],[Min Nitrate N + Nitrite N]]+Table1[[#This Row],[Max Nitrate N + Nitrite N]])/2</f>
        <v>0.55000000000000004</v>
      </c>
      <c r="W2417">
        <v>2</v>
      </c>
      <c r="X2417">
        <v>2</v>
      </c>
      <c r="Y2417">
        <f>(Table1[[#This Row],[Min Fecal Coliform]]+Table1[[#This Row],[Max Fecal Coliform]])/2</f>
        <v>2</v>
      </c>
      <c r="Z2417">
        <v>10</v>
      </c>
      <c r="AA2417">
        <v>39</v>
      </c>
      <c r="AB2417">
        <f>(Table1[[#This Row],[Min Total Coliform]]+Table1[[#This Row],[Max Total Coliform]])/2</f>
        <v>24.5</v>
      </c>
      <c r="AC2417">
        <f>MIN(10, (Table1[[#This Row],[Avg BOD]]/4)*10)</f>
        <v>6.125</v>
      </c>
      <c r="AD2417">
        <f>MIN(10, (Table1[[#This Row],[Avg Fecal Coliform]]/600)*10)</f>
        <v>3.3333333333333333E-2</v>
      </c>
      <c r="AE2417">
        <f>MIN(10, (Table1[[#This Row],[Avg Nitrate N + Nitrite N]]/10)*10)</f>
        <v>0.55000000000000004</v>
      </c>
      <c r="AF2417">
        <f>IF(OR(Table1[[#This Row],[Avg pH]]&lt;6.5,Table1[[#This Row],[Avg pH]]&gt;8.5),10,0)</f>
        <v>0</v>
      </c>
      <c r="AG2417">
        <f>MAX(0, 10-(2*Table1[[#This Row],[Avg Dissolved Oxygen]]))</f>
        <v>0</v>
      </c>
      <c r="AH2417">
        <f>(Table1[[#This Row],[Fecal Score]]*0.3) + (Table1[[#This Row],[BOD Score]]*0.25) + (Table1[[#This Row],[Nitrate Score]]*0.2) + (Table1[[#This Row],[pH Score]]*0.15) + (Table1[[#This Row],[Dissolved Oxygen Score]]*0.1)</f>
        <v>1.6512500000000001</v>
      </c>
      <c r="AI2417">
        <v>2021</v>
      </c>
    </row>
    <row r="2418" spans="1:35">
      <c r="A2418">
        <v>5053</v>
      </c>
      <c r="B2418" t="s">
        <v>882</v>
      </c>
      <c r="C2418" t="s">
        <v>1</v>
      </c>
      <c r="D2418" t="s">
        <v>341</v>
      </c>
      <c r="E2418">
        <v>30</v>
      </c>
      <c r="F2418">
        <v>35</v>
      </c>
      <c r="G2418">
        <f>(Table1[[#This Row],[Min Temperature]]+Table1[[#This Row],[Max Temperature]])/2</f>
        <v>32.5</v>
      </c>
      <c r="H2418">
        <v>0.3</v>
      </c>
      <c r="I2418">
        <v>2.4</v>
      </c>
      <c r="J2418">
        <f>(Table1[[#This Row],[Min Dissolved Oxygen]]+Table1[[#This Row],[Max Dissolved Oxygen]])/2</f>
        <v>1.3499999999999999</v>
      </c>
      <c r="K2418">
        <v>7.2</v>
      </c>
      <c r="L2418">
        <v>8.5</v>
      </c>
      <c r="M2418">
        <f>(Table1[[#This Row],[Min pH]]+Table1[[#This Row],[Max pH]])/2</f>
        <v>7.85</v>
      </c>
      <c r="N2418">
        <v>487</v>
      </c>
      <c r="O2418">
        <v>868</v>
      </c>
      <c r="P2418">
        <f>(Table1[[#This Row],[Min Conductivity]]+Table1[[#This Row],[Max Conductivity]])/2</f>
        <v>677.5</v>
      </c>
      <c r="Q2418">
        <v>3</v>
      </c>
      <c r="R2418">
        <v>6</v>
      </c>
      <c r="S2418">
        <f>(Table1[[#This Row],[Min BOD]]+Table1[[#This Row],[Max BOD]])/2</f>
        <v>4.5</v>
      </c>
      <c r="T2418">
        <v>1</v>
      </c>
      <c r="U2418">
        <v>13</v>
      </c>
      <c r="V2418">
        <f>(Table1[[#This Row],[Min Nitrate N + Nitrite N]]+Table1[[#This Row],[Max Nitrate N + Nitrite N]])/2</f>
        <v>7</v>
      </c>
      <c r="W2418">
        <v>8</v>
      </c>
      <c r="X2418">
        <v>33</v>
      </c>
      <c r="Y2418">
        <f>(Table1[[#This Row],[Min Fecal Coliform]]+Table1[[#This Row],[Max Fecal Coliform]])/2</f>
        <v>20.5</v>
      </c>
      <c r="Z2418">
        <v>170</v>
      </c>
      <c r="AA2418">
        <v>540</v>
      </c>
      <c r="AB2418">
        <f>(Table1[[#This Row],[Min Total Coliform]]+Table1[[#This Row],[Max Total Coliform]])/2</f>
        <v>355</v>
      </c>
      <c r="AC2418">
        <f>MIN(10, (Table1[[#This Row],[Avg BOD]]/4)*10)</f>
        <v>10</v>
      </c>
      <c r="AD2418">
        <f>MIN(10, (Table1[[#This Row],[Avg Fecal Coliform]]/600)*10)</f>
        <v>0.34166666666666667</v>
      </c>
      <c r="AE2418">
        <f>MIN(10, (Table1[[#This Row],[Avg Nitrate N + Nitrite N]]/10)*10)</f>
        <v>7</v>
      </c>
      <c r="AF2418">
        <f>IF(OR(Table1[[#This Row],[Avg pH]]&lt;6.5,Table1[[#This Row],[Avg pH]]&gt;8.5),10,0)</f>
        <v>0</v>
      </c>
      <c r="AG2418">
        <f>MAX(0, 10-(2*Table1[[#This Row],[Avg Dissolved Oxygen]]))</f>
        <v>7.3000000000000007</v>
      </c>
      <c r="AH2418">
        <f>(Table1[[#This Row],[Fecal Score]]*0.3) + (Table1[[#This Row],[BOD Score]]*0.25) + (Table1[[#This Row],[Nitrate Score]]*0.2) + (Table1[[#This Row],[pH Score]]*0.15) + (Table1[[#This Row],[Dissolved Oxygen Score]]*0.1)</f>
        <v>4.7325000000000008</v>
      </c>
      <c r="AI2418">
        <v>2021</v>
      </c>
    </row>
    <row r="2419" spans="1:35">
      <c r="A2419">
        <v>3068</v>
      </c>
      <c r="B2419" t="s">
        <v>347</v>
      </c>
      <c r="C2419" t="s">
        <v>1</v>
      </c>
      <c r="D2419" t="s">
        <v>341</v>
      </c>
      <c r="E2419">
        <v>27</v>
      </c>
      <c r="F2419">
        <v>27</v>
      </c>
      <c r="G2419">
        <f>(Table1[[#This Row],[Min Temperature]]+Table1[[#This Row],[Max Temperature]])/2</f>
        <v>27</v>
      </c>
      <c r="H2419">
        <v>5</v>
      </c>
      <c r="I2419">
        <v>6.4</v>
      </c>
      <c r="J2419">
        <f>(Table1[[#This Row],[Min Dissolved Oxygen]]+Table1[[#This Row],[Max Dissolved Oxygen]])/2</f>
        <v>5.7</v>
      </c>
      <c r="K2419">
        <v>7.6</v>
      </c>
      <c r="L2419">
        <v>8.3000000000000007</v>
      </c>
      <c r="M2419">
        <f>(Table1[[#This Row],[Min pH]]+Table1[[#This Row],[Max pH]])/2</f>
        <v>7.95</v>
      </c>
      <c r="N2419">
        <v>205</v>
      </c>
      <c r="O2419">
        <v>339</v>
      </c>
      <c r="P2419">
        <f>(Table1[[#This Row],[Min Conductivity]]+Table1[[#This Row],[Max Conductivity]])/2</f>
        <v>272</v>
      </c>
      <c r="Q2419">
        <v>2.1</v>
      </c>
      <c r="R2419">
        <v>2.2999999999999998</v>
      </c>
      <c r="S2419">
        <f>(Table1[[#This Row],[Min BOD]]+Table1[[#This Row],[Max BOD]])/2</f>
        <v>2.2000000000000002</v>
      </c>
      <c r="T2419">
        <v>0.3</v>
      </c>
      <c r="U2419">
        <v>1.2</v>
      </c>
      <c r="V2419">
        <f>(Table1[[#This Row],[Min Nitrate N + Nitrite N]]+Table1[[#This Row],[Max Nitrate N + Nitrite N]])/2</f>
        <v>0.75</v>
      </c>
      <c r="W2419">
        <v>2</v>
      </c>
      <c r="X2419">
        <v>4</v>
      </c>
      <c r="Y2419">
        <f>(Table1[[#This Row],[Min Fecal Coliform]]+Table1[[#This Row],[Max Fecal Coliform]])/2</f>
        <v>3</v>
      </c>
      <c r="Z2419">
        <v>15</v>
      </c>
      <c r="AA2419">
        <v>120</v>
      </c>
      <c r="AB2419">
        <f>(Table1[[#This Row],[Min Total Coliform]]+Table1[[#This Row],[Max Total Coliform]])/2</f>
        <v>67.5</v>
      </c>
      <c r="AC2419">
        <f>MIN(10, (Table1[[#This Row],[Avg BOD]]/4)*10)</f>
        <v>5.5</v>
      </c>
      <c r="AD2419">
        <f>MIN(10, (Table1[[#This Row],[Avg Fecal Coliform]]/600)*10)</f>
        <v>0.05</v>
      </c>
      <c r="AE2419">
        <f>MIN(10, (Table1[[#This Row],[Avg Nitrate N + Nitrite N]]/10)*10)</f>
        <v>0.75</v>
      </c>
      <c r="AF2419">
        <f>IF(OR(Table1[[#This Row],[Avg pH]]&lt;6.5,Table1[[#This Row],[Avg pH]]&gt;8.5),10,0)</f>
        <v>0</v>
      </c>
      <c r="AG2419">
        <f>MAX(0, 10-(2*Table1[[#This Row],[Avg Dissolved Oxygen]]))</f>
        <v>0</v>
      </c>
      <c r="AH2419">
        <f>(Table1[[#This Row],[Fecal Score]]*0.3) + (Table1[[#This Row],[BOD Score]]*0.25) + (Table1[[#This Row],[Nitrate Score]]*0.2) + (Table1[[#This Row],[pH Score]]*0.15) + (Table1[[#This Row],[Dissolved Oxygen Score]]*0.1)</f>
        <v>1.54</v>
      </c>
      <c r="AI2419">
        <v>2021</v>
      </c>
    </row>
    <row r="2420" spans="1:35">
      <c r="A2420">
        <v>4687</v>
      </c>
      <c r="B2420" t="s">
        <v>696</v>
      </c>
      <c r="C2420" t="s">
        <v>1</v>
      </c>
      <c r="D2420" t="s">
        <v>341</v>
      </c>
      <c r="E2420">
        <v>25</v>
      </c>
      <c r="F2420">
        <v>25</v>
      </c>
      <c r="G2420">
        <f>(Table1[[#This Row],[Min Temperature]]+Table1[[#This Row],[Max Temperature]])/2</f>
        <v>25</v>
      </c>
      <c r="H2420">
        <v>5.5</v>
      </c>
      <c r="I2420">
        <v>6.6</v>
      </c>
      <c r="J2420">
        <f>(Table1[[#This Row],[Min Dissolved Oxygen]]+Table1[[#This Row],[Max Dissolved Oxygen]])/2</f>
        <v>6.05</v>
      </c>
      <c r="K2420">
        <v>6.7</v>
      </c>
      <c r="L2420">
        <v>7.5</v>
      </c>
      <c r="M2420">
        <f>(Table1[[#This Row],[Min pH]]+Table1[[#This Row],[Max pH]])/2</f>
        <v>7.1</v>
      </c>
      <c r="N2420">
        <v>548</v>
      </c>
      <c r="O2420">
        <v>1072</v>
      </c>
      <c r="P2420">
        <f>(Table1[[#This Row],[Min Conductivity]]+Table1[[#This Row],[Max Conductivity]])/2</f>
        <v>810</v>
      </c>
      <c r="Q2420">
        <v>2.4</v>
      </c>
      <c r="R2420">
        <v>5</v>
      </c>
      <c r="S2420">
        <f>(Table1[[#This Row],[Min BOD]]+Table1[[#This Row],[Max BOD]])/2</f>
        <v>3.7</v>
      </c>
      <c r="T2420">
        <v>5.18</v>
      </c>
      <c r="U2420">
        <v>10.17</v>
      </c>
      <c r="V2420">
        <f>(Table1[[#This Row],[Min Nitrate N + Nitrite N]]+Table1[[#This Row],[Max Nitrate N + Nitrite N]])/2</f>
        <v>7.6749999999999998</v>
      </c>
      <c r="W2420">
        <v>14</v>
      </c>
      <c r="X2420">
        <v>31</v>
      </c>
      <c r="Y2420">
        <f>(Table1[[#This Row],[Min Fecal Coliform]]+Table1[[#This Row],[Max Fecal Coliform]])/2</f>
        <v>22.5</v>
      </c>
      <c r="Z2420">
        <v>170</v>
      </c>
      <c r="AA2420">
        <v>350</v>
      </c>
      <c r="AB2420">
        <f>(Table1[[#This Row],[Min Total Coliform]]+Table1[[#This Row],[Max Total Coliform]])/2</f>
        <v>260</v>
      </c>
      <c r="AC2420">
        <f>MIN(10, (Table1[[#This Row],[Avg BOD]]/4)*10)</f>
        <v>9.25</v>
      </c>
      <c r="AD2420">
        <f>MIN(10, (Table1[[#This Row],[Avg Fecal Coliform]]/600)*10)</f>
        <v>0.375</v>
      </c>
      <c r="AE2420">
        <f>MIN(10, (Table1[[#This Row],[Avg Nitrate N + Nitrite N]]/10)*10)</f>
        <v>7.6749999999999998</v>
      </c>
      <c r="AF2420">
        <f>IF(OR(Table1[[#This Row],[Avg pH]]&lt;6.5,Table1[[#This Row],[Avg pH]]&gt;8.5),10,0)</f>
        <v>0</v>
      </c>
      <c r="AG2420">
        <f>MAX(0, 10-(2*Table1[[#This Row],[Avg Dissolved Oxygen]]))</f>
        <v>0</v>
      </c>
      <c r="AH2420">
        <f>(Table1[[#This Row],[Fecal Score]]*0.3) + (Table1[[#This Row],[BOD Score]]*0.25) + (Table1[[#This Row],[Nitrate Score]]*0.2) + (Table1[[#This Row],[pH Score]]*0.15) + (Table1[[#This Row],[Dissolved Oxygen Score]]*0.1)</f>
        <v>3.96</v>
      </c>
      <c r="AI2420">
        <v>2021</v>
      </c>
    </row>
    <row r="2421" spans="1:35">
      <c r="A2421">
        <v>5058</v>
      </c>
      <c r="B2421" t="s">
        <v>883</v>
      </c>
      <c r="C2421" t="s">
        <v>1</v>
      </c>
      <c r="D2421" t="s">
        <v>341</v>
      </c>
      <c r="E2421">
        <v>20</v>
      </c>
      <c r="F2421">
        <v>32</v>
      </c>
      <c r="G2421">
        <f>(Table1[[#This Row],[Min Temperature]]+Table1[[#This Row],[Max Temperature]])/2</f>
        <v>26</v>
      </c>
      <c r="H2421">
        <v>0.3</v>
      </c>
      <c r="I2421">
        <v>4.2</v>
      </c>
      <c r="J2421">
        <f>(Table1[[#This Row],[Min Dissolved Oxygen]]+Table1[[#This Row],[Max Dissolved Oxygen]])/2</f>
        <v>2.25</v>
      </c>
      <c r="K2421">
        <v>7</v>
      </c>
      <c r="L2421">
        <v>8.4</v>
      </c>
      <c r="M2421">
        <f>(Table1[[#This Row],[Min pH]]+Table1[[#This Row],[Max pH]])/2</f>
        <v>7.7</v>
      </c>
      <c r="N2421">
        <v>644</v>
      </c>
      <c r="O2421">
        <v>920</v>
      </c>
      <c r="P2421">
        <f>(Table1[[#This Row],[Min Conductivity]]+Table1[[#This Row],[Max Conductivity]])/2</f>
        <v>782</v>
      </c>
      <c r="Q2421">
        <v>2.6</v>
      </c>
      <c r="R2421">
        <v>8</v>
      </c>
      <c r="S2421">
        <f>(Table1[[#This Row],[Min BOD]]+Table1[[#This Row],[Max BOD]])/2</f>
        <v>5.3</v>
      </c>
      <c r="T2421">
        <v>1.6</v>
      </c>
      <c r="U2421">
        <v>8.6</v>
      </c>
      <c r="V2421">
        <f>(Table1[[#This Row],[Min Nitrate N + Nitrite N]]+Table1[[#This Row],[Max Nitrate N + Nitrite N]])/2</f>
        <v>5.0999999999999996</v>
      </c>
      <c r="W2421">
        <v>8</v>
      </c>
      <c r="X2421">
        <v>22</v>
      </c>
      <c r="Y2421">
        <f>(Table1[[#This Row],[Min Fecal Coliform]]+Table1[[#This Row],[Max Fecal Coliform]])/2</f>
        <v>15</v>
      </c>
      <c r="Z2421">
        <v>80</v>
      </c>
      <c r="AA2421">
        <v>540</v>
      </c>
      <c r="AB2421">
        <f>(Table1[[#This Row],[Min Total Coliform]]+Table1[[#This Row],[Max Total Coliform]])/2</f>
        <v>310</v>
      </c>
      <c r="AC2421">
        <f>MIN(10, (Table1[[#This Row],[Avg BOD]]/4)*10)</f>
        <v>10</v>
      </c>
      <c r="AD2421">
        <f>MIN(10, (Table1[[#This Row],[Avg Fecal Coliform]]/600)*10)</f>
        <v>0.25</v>
      </c>
      <c r="AE2421">
        <f>MIN(10, (Table1[[#This Row],[Avg Nitrate N + Nitrite N]]/10)*10)</f>
        <v>5.0999999999999996</v>
      </c>
      <c r="AF2421">
        <f>IF(OR(Table1[[#This Row],[Avg pH]]&lt;6.5,Table1[[#This Row],[Avg pH]]&gt;8.5),10,0)</f>
        <v>0</v>
      </c>
      <c r="AG2421">
        <f>MAX(0, 10-(2*Table1[[#This Row],[Avg Dissolved Oxygen]]))</f>
        <v>5.5</v>
      </c>
      <c r="AH2421">
        <f>(Table1[[#This Row],[Fecal Score]]*0.3) + (Table1[[#This Row],[BOD Score]]*0.25) + (Table1[[#This Row],[Nitrate Score]]*0.2) + (Table1[[#This Row],[pH Score]]*0.15) + (Table1[[#This Row],[Dissolved Oxygen Score]]*0.1)</f>
        <v>4.1450000000000005</v>
      </c>
      <c r="AI2421">
        <v>2021</v>
      </c>
    </row>
    <row r="2422" spans="1:35">
      <c r="A2422">
        <v>3072</v>
      </c>
      <c r="B2422" t="s">
        <v>351</v>
      </c>
      <c r="C2422" t="s">
        <v>1</v>
      </c>
      <c r="D2422" t="s">
        <v>341</v>
      </c>
      <c r="E2422">
        <v>21</v>
      </c>
      <c r="F2422">
        <v>30</v>
      </c>
      <c r="G2422">
        <f>(Table1[[#This Row],[Min Temperature]]+Table1[[#This Row],[Max Temperature]])/2</f>
        <v>25.5</v>
      </c>
      <c r="H2422">
        <v>0.3</v>
      </c>
      <c r="I2422">
        <v>1.6</v>
      </c>
      <c r="J2422">
        <f>(Table1[[#This Row],[Min Dissolved Oxygen]]+Table1[[#This Row],[Max Dissolved Oxygen]])/2</f>
        <v>0.95000000000000007</v>
      </c>
      <c r="K2422">
        <v>7.1</v>
      </c>
      <c r="L2422">
        <v>8.3000000000000007</v>
      </c>
      <c r="M2422">
        <f>(Table1[[#This Row],[Min pH]]+Table1[[#This Row],[Max pH]])/2</f>
        <v>7.7</v>
      </c>
      <c r="N2422">
        <v>1150</v>
      </c>
      <c r="O2422">
        <v>1865</v>
      </c>
      <c r="P2422">
        <f>(Table1[[#This Row],[Min Conductivity]]+Table1[[#This Row],[Max Conductivity]])/2</f>
        <v>1507.5</v>
      </c>
      <c r="Q2422">
        <v>6</v>
      </c>
      <c r="R2422">
        <v>13</v>
      </c>
      <c r="S2422">
        <f>(Table1[[#This Row],[Min BOD]]+Table1[[#This Row],[Max BOD]])/2</f>
        <v>9.5</v>
      </c>
      <c r="T2422">
        <v>2.2000000000000002</v>
      </c>
      <c r="U2422">
        <v>12</v>
      </c>
      <c r="V2422">
        <f>(Table1[[#This Row],[Min Nitrate N + Nitrite N]]+Table1[[#This Row],[Max Nitrate N + Nitrite N]])/2</f>
        <v>7.1</v>
      </c>
      <c r="W2422">
        <v>17</v>
      </c>
      <c r="X2422">
        <v>84</v>
      </c>
      <c r="Y2422">
        <f>(Table1[[#This Row],[Min Fecal Coliform]]+Table1[[#This Row],[Max Fecal Coliform]])/2</f>
        <v>50.5</v>
      </c>
      <c r="Z2422">
        <v>350</v>
      </c>
      <c r="AA2422">
        <v>540</v>
      </c>
      <c r="AB2422">
        <f>(Table1[[#This Row],[Min Total Coliform]]+Table1[[#This Row],[Max Total Coliform]])/2</f>
        <v>445</v>
      </c>
      <c r="AC2422">
        <f>MIN(10, (Table1[[#This Row],[Avg BOD]]/4)*10)</f>
        <v>10</v>
      </c>
      <c r="AD2422">
        <f>MIN(10, (Table1[[#This Row],[Avg Fecal Coliform]]/600)*10)</f>
        <v>0.84166666666666667</v>
      </c>
      <c r="AE2422">
        <f>MIN(10, (Table1[[#This Row],[Avg Nitrate N + Nitrite N]]/10)*10)</f>
        <v>7.1</v>
      </c>
      <c r="AF2422">
        <f>IF(OR(Table1[[#This Row],[Avg pH]]&lt;6.5,Table1[[#This Row],[Avg pH]]&gt;8.5),10,0)</f>
        <v>0</v>
      </c>
      <c r="AG2422">
        <f>MAX(0, 10-(2*Table1[[#This Row],[Avg Dissolved Oxygen]]))</f>
        <v>8.1</v>
      </c>
      <c r="AH2422">
        <f>(Table1[[#This Row],[Fecal Score]]*0.3) + (Table1[[#This Row],[BOD Score]]*0.25) + (Table1[[#This Row],[Nitrate Score]]*0.2) + (Table1[[#This Row],[pH Score]]*0.15) + (Table1[[#This Row],[Dissolved Oxygen Score]]*0.1)</f>
        <v>4.9824999999999999</v>
      </c>
      <c r="AI2422">
        <v>2021</v>
      </c>
    </row>
    <row r="2423" spans="1:35">
      <c r="A2423">
        <v>5038</v>
      </c>
      <c r="B2423" t="s">
        <v>884</v>
      </c>
      <c r="C2423" t="s">
        <v>1</v>
      </c>
      <c r="D2423" t="s">
        <v>341</v>
      </c>
      <c r="E2423">
        <v>21</v>
      </c>
      <c r="F2423">
        <v>30</v>
      </c>
      <c r="G2423">
        <f>(Table1[[#This Row],[Min Temperature]]+Table1[[#This Row],[Max Temperature]])/2</f>
        <v>25.5</v>
      </c>
      <c r="H2423">
        <v>0.3</v>
      </c>
      <c r="I2423">
        <v>2.2000000000000002</v>
      </c>
      <c r="J2423">
        <f>(Table1[[#This Row],[Min Dissolved Oxygen]]+Table1[[#This Row],[Max Dissolved Oxygen]])/2</f>
        <v>1.25</v>
      </c>
      <c r="K2423">
        <v>7.1</v>
      </c>
      <c r="L2423">
        <v>8.3000000000000007</v>
      </c>
      <c r="M2423">
        <f>(Table1[[#This Row],[Min pH]]+Table1[[#This Row],[Max pH]])/2</f>
        <v>7.7</v>
      </c>
      <c r="N2423">
        <v>1224</v>
      </c>
      <c r="O2423">
        <v>2627</v>
      </c>
      <c r="P2423">
        <f>(Table1[[#This Row],[Min Conductivity]]+Table1[[#This Row],[Max Conductivity]])/2</f>
        <v>1925.5</v>
      </c>
      <c r="Q2423">
        <v>3</v>
      </c>
      <c r="R2423">
        <v>36</v>
      </c>
      <c r="S2423">
        <f>(Table1[[#This Row],[Min BOD]]+Table1[[#This Row],[Max BOD]])/2</f>
        <v>19.5</v>
      </c>
      <c r="T2423">
        <v>0.3</v>
      </c>
      <c r="U2423">
        <v>18.600000000000001</v>
      </c>
      <c r="V2423">
        <f>(Table1[[#This Row],[Min Nitrate N + Nitrite N]]+Table1[[#This Row],[Max Nitrate N + Nitrite N]])/2</f>
        <v>9.4500000000000011</v>
      </c>
      <c r="W2423">
        <v>17</v>
      </c>
      <c r="X2423">
        <v>63</v>
      </c>
      <c r="Y2423">
        <f>(Table1[[#This Row],[Min Fecal Coliform]]+Table1[[#This Row],[Max Fecal Coliform]])/2</f>
        <v>40</v>
      </c>
      <c r="Z2423">
        <v>350</v>
      </c>
      <c r="AA2423">
        <v>540</v>
      </c>
      <c r="AB2423">
        <f>(Table1[[#This Row],[Min Total Coliform]]+Table1[[#This Row],[Max Total Coliform]])/2</f>
        <v>445</v>
      </c>
      <c r="AC2423">
        <f>MIN(10, (Table1[[#This Row],[Avg BOD]]/4)*10)</f>
        <v>10</v>
      </c>
      <c r="AD2423">
        <f>MIN(10, (Table1[[#This Row],[Avg Fecal Coliform]]/600)*10)</f>
        <v>0.66666666666666663</v>
      </c>
      <c r="AE2423">
        <f>MIN(10, (Table1[[#This Row],[Avg Nitrate N + Nitrite N]]/10)*10)</f>
        <v>9.4500000000000011</v>
      </c>
      <c r="AF2423">
        <f>IF(OR(Table1[[#This Row],[Avg pH]]&lt;6.5,Table1[[#This Row],[Avg pH]]&gt;8.5),10,0)</f>
        <v>0</v>
      </c>
      <c r="AG2423">
        <f>MAX(0, 10-(2*Table1[[#This Row],[Avg Dissolved Oxygen]]))</f>
        <v>7.5</v>
      </c>
      <c r="AH2423">
        <f>(Table1[[#This Row],[Fecal Score]]*0.3) + (Table1[[#This Row],[BOD Score]]*0.25) + (Table1[[#This Row],[Nitrate Score]]*0.2) + (Table1[[#This Row],[pH Score]]*0.15) + (Table1[[#This Row],[Dissolved Oxygen Score]]*0.1)</f>
        <v>5.3400000000000007</v>
      </c>
      <c r="AI2423">
        <v>2021</v>
      </c>
    </row>
    <row r="2424" spans="1:35">
      <c r="A2424">
        <v>1788</v>
      </c>
      <c r="B2424" t="s">
        <v>681</v>
      </c>
      <c r="C2424" t="s">
        <v>1</v>
      </c>
      <c r="D2424" t="s">
        <v>341</v>
      </c>
      <c r="E2424">
        <v>24</v>
      </c>
      <c r="F2424">
        <v>35</v>
      </c>
      <c r="G2424">
        <f>(Table1[[#This Row],[Min Temperature]]+Table1[[#This Row],[Max Temperature]])/2</f>
        <v>29.5</v>
      </c>
      <c r="H2424">
        <v>0.3</v>
      </c>
      <c r="I2424">
        <v>1.2</v>
      </c>
      <c r="J2424">
        <f>(Table1[[#This Row],[Min Dissolved Oxygen]]+Table1[[#This Row],[Max Dissolved Oxygen]])/2</f>
        <v>0.75</v>
      </c>
      <c r="K2424">
        <v>7.2</v>
      </c>
      <c r="L2424">
        <v>8.3000000000000007</v>
      </c>
      <c r="M2424">
        <f>(Table1[[#This Row],[Min pH]]+Table1[[#This Row],[Max pH]])/2</f>
        <v>7.75</v>
      </c>
      <c r="N2424">
        <v>944</v>
      </c>
      <c r="O2424">
        <v>1537</v>
      </c>
      <c r="P2424">
        <f>(Table1[[#This Row],[Min Conductivity]]+Table1[[#This Row],[Max Conductivity]])/2</f>
        <v>1240.5</v>
      </c>
      <c r="Q2424">
        <v>5.8</v>
      </c>
      <c r="R2424">
        <v>14</v>
      </c>
      <c r="S2424">
        <f>(Table1[[#This Row],[Min BOD]]+Table1[[#This Row],[Max BOD]])/2</f>
        <v>9.9</v>
      </c>
      <c r="T2424">
        <v>2</v>
      </c>
      <c r="U2424">
        <v>10.6</v>
      </c>
      <c r="V2424">
        <f>(Table1[[#This Row],[Min Nitrate N + Nitrite N]]+Table1[[#This Row],[Max Nitrate N + Nitrite N]])/2</f>
        <v>6.3</v>
      </c>
      <c r="W2424">
        <v>21</v>
      </c>
      <c r="X2424">
        <v>34</v>
      </c>
      <c r="Y2424">
        <f>(Table1[[#This Row],[Min Fecal Coliform]]+Table1[[#This Row],[Max Fecal Coliform]])/2</f>
        <v>27.5</v>
      </c>
      <c r="Z2424">
        <v>280</v>
      </c>
      <c r="AA2424">
        <v>540</v>
      </c>
      <c r="AB2424">
        <f>(Table1[[#This Row],[Min Total Coliform]]+Table1[[#This Row],[Max Total Coliform]])/2</f>
        <v>410</v>
      </c>
      <c r="AC2424">
        <f>MIN(10, (Table1[[#This Row],[Avg BOD]]/4)*10)</f>
        <v>10</v>
      </c>
      <c r="AD2424">
        <f>MIN(10, (Table1[[#This Row],[Avg Fecal Coliform]]/600)*10)</f>
        <v>0.45833333333333331</v>
      </c>
      <c r="AE2424">
        <f>MIN(10, (Table1[[#This Row],[Avg Nitrate N + Nitrite N]]/10)*10)</f>
        <v>6.3</v>
      </c>
      <c r="AF2424">
        <f>IF(OR(Table1[[#This Row],[Avg pH]]&lt;6.5,Table1[[#This Row],[Avg pH]]&gt;8.5),10,0)</f>
        <v>0</v>
      </c>
      <c r="AG2424">
        <f>MAX(0, 10-(2*Table1[[#This Row],[Avg Dissolved Oxygen]]))</f>
        <v>8.5</v>
      </c>
      <c r="AH2424">
        <f>(Table1[[#This Row],[Fecal Score]]*0.3) + (Table1[[#This Row],[BOD Score]]*0.25) + (Table1[[#This Row],[Nitrate Score]]*0.2) + (Table1[[#This Row],[pH Score]]*0.15) + (Table1[[#This Row],[Dissolved Oxygen Score]]*0.1)</f>
        <v>4.7475000000000005</v>
      </c>
      <c r="AI2424">
        <v>2021</v>
      </c>
    </row>
    <row r="2425" spans="1:35">
      <c r="A2425">
        <v>5033</v>
      </c>
      <c r="B2425" t="s">
        <v>885</v>
      </c>
      <c r="C2425" t="s">
        <v>1</v>
      </c>
      <c r="D2425" t="s">
        <v>341</v>
      </c>
      <c r="E2425">
        <v>22</v>
      </c>
      <c r="F2425">
        <v>30</v>
      </c>
      <c r="G2425">
        <f>(Table1[[#This Row],[Min Temperature]]+Table1[[#This Row],[Max Temperature]])/2</f>
        <v>26</v>
      </c>
      <c r="H2425">
        <v>0.3</v>
      </c>
      <c r="I2425">
        <v>0.3</v>
      </c>
      <c r="J2425">
        <f>(Table1[[#This Row],[Min Dissolved Oxygen]]+Table1[[#This Row],[Max Dissolved Oxygen]])/2</f>
        <v>0.3</v>
      </c>
      <c r="K2425">
        <v>7</v>
      </c>
      <c r="L2425">
        <v>8.1</v>
      </c>
      <c r="M2425">
        <f>(Table1[[#This Row],[Min pH]]+Table1[[#This Row],[Max pH]])/2</f>
        <v>7.55</v>
      </c>
      <c r="N2425">
        <v>840</v>
      </c>
      <c r="O2425">
        <v>1535</v>
      </c>
      <c r="P2425">
        <f>(Table1[[#This Row],[Min Conductivity]]+Table1[[#This Row],[Max Conductivity]])/2</f>
        <v>1187.5</v>
      </c>
      <c r="Q2425">
        <v>4</v>
      </c>
      <c r="R2425">
        <v>22</v>
      </c>
      <c r="S2425">
        <f>(Table1[[#This Row],[Min BOD]]+Table1[[#This Row],[Max BOD]])/2</f>
        <v>13</v>
      </c>
      <c r="T2425">
        <v>3.2</v>
      </c>
      <c r="U2425">
        <v>10.199999999999999</v>
      </c>
      <c r="V2425">
        <f>(Table1[[#This Row],[Min Nitrate N + Nitrite N]]+Table1[[#This Row],[Max Nitrate N + Nitrite N]])/2</f>
        <v>6.6999999999999993</v>
      </c>
      <c r="W2425">
        <v>12</v>
      </c>
      <c r="X2425">
        <v>63</v>
      </c>
      <c r="Y2425">
        <f>(Table1[[#This Row],[Min Fecal Coliform]]+Table1[[#This Row],[Max Fecal Coliform]])/2</f>
        <v>37.5</v>
      </c>
      <c r="Z2425">
        <v>140</v>
      </c>
      <c r="AA2425">
        <v>540</v>
      </c>
      <c r="AB2425">
        <f>(Table1[[#This Row],[Min Total Coliform]]+Table1[[#This Row],[Max Total Coliform]])/2</f>
        <v>340</v>
      </c>
      <c r="AC2425">
        <f>MIN(10, (Table1[[#This Row],[Avg BOD]]/4)*10)</f>
        <v>10</v>
      </c>
      <c r="AD2425">
        <f>MIN(10, (Table1[[#This Row],[Avg Fecal Coliform]]/600)*10)</f>
        <v>0.625</v>
      </c>
      <c r="AE2425">
        <f>MIN(10, (Table1[[#This Row],[Avg Nitrate N + Nitrite N]]/10)*10)</f>
        <v>6.6999999999999993</v>
      </c>
      <c r="AF2425">
        <f>IF(OR(Table1[[#This Row],[Avg pH]]&lt;6.5,Table1[[#This Row],[Avg pH]]&gt;8.5),10,0)</f>
        <v>0</v>
      </c>
      <c r="AG2425">
        <f>MAX(0, 10-(2*Table1[[#This Row],[Avg Dissolved Oxygen]]))</f>
        <v>9.4</v>
      </c>
      <c r="AH2425">
        <f>(Table1[[#This Row],[Fecal Score]]*0.3) + (Table1[[#This Row],[BOD Score]]*0.25) + (Table1[[#This Row],[Nitrate Score]]*0.2) + (Table1[[#This Row],[pH Score]]*0.15) + (Table1[[#This Row],[Dissolved Oxygen Score]]*0.1)</f>
        <v>4.9675000000000002</v>
      </c>
      <c r="AI2425">
        <v>2021</v>
      </c>
    </row>
    <row r="2426" spans="1:35">
      <c r="A2426">
        <v>3069</v>
      </c>
      <c r="B2426" t="s">
        <v>348</v>
      </c>
      <c r="C2426" t="s">
        <v>1</v>
      </c>
      <c r="D2426" t="s">
        <v>341</v>
      </c>
      <c r="E2426">
        <v>22</v>
      </c>
      <c r="F2426">
        <v>29</v>
      </c>
      <c r="G2426">
        <f>(Table1[[#This Row],[Min Temperature]]+Table1[[#This Row],[Max Temperature]])/2</f>
        <v>25.5</v>
      </c>
      <c r="H2426">
        <v>5.2</v>
      </c>
      <c r="I2426">
        <v>6.1</v>
      </c>
      <c r="J2426">
        <f>(Table1[[#This Row],[Min Dissolved Oxygen]]+Table1[[#This Row],[Max Dissolved Oxygen]])/2</f>
        <v>5.65</v>
      </c>
      <c r="K2426">
        <v>7.4</v>
      </c>
      <c r="L2426">
        <v>8.4</v>
      </c>
      <c r="M2426">
        <f>(Table1[[#This Row],[Min pH]]+Table1[[#This Row],[Max pH]])/2</f>
        <v>7.9</v>
      </c>
      <c r="N2426">
        <v>498</v>
      </c>
      <c r="O2426">
        <v>622</v>
      </c>
      <c r="P2426">
        <f>(Table1[[#This Row],[Min Conductivity]]+Table1[[#This Row],[Max Conductivity]])/2</f>
        <v>560</v>
      </c>
      <c r="Q2426">
        <v>2.1</v>
      </c>
      <c r="R2426">
        <v>2.8</v>
      </c>
      <c r="S2426">
        <f>(Table1[[#This Row],[Min BOD]]+Table1[[#This Row],[Max BOD]])/2</f>
        <v>2.4500000000000002</v>
      </c>
      <c r="T2426">
        <v>0.3</v>
      </c>
      <c r="U2426">
        <v>2.4</v>
      </c>
      <c r="V2426">
        <f>(Table1[[#This Row],[Min Nitrate N + Nitrite N]]+Table1[[#This Row],[Max Nitrate N + Nitrite N]])/2</f>
        <v>1.3499999999999999</v>
      </c>
      <c r="W2426">
        <v>2</v>
      </c>
      <c r="X2426">
        <v>12</v>
      </c>
      <c r="Y2426">
        <f>(Table1[[#This Row],[Min Fecal Coliform]]+Table1[[#This Row],[Max Fecal Coliform]])/2</f>
        <v>7</v>
      </c>
      <c r="Z2426">
        <v>27</v>
      </c>
      <c r="AA2426">
        <v>280</v>
      </c>
      <c r="AB2426">
        <f>(Table1[[#This Row],[Min Total Coliform]]+Table1[[#This Row],[Max Total Coliform]])/2</f>
        <v>153.5</v>
      </c>
      <c r="AC2426">
        <f>MIN(10, (Table1[[#This Row],[Avg BOD]]/4)*10)</f>
        <v>6.125</v>
      </c>
      <c r="AD2426">
        <f>MIN(10, (Table1[[#This Row],[Avg Fecal Coliform]]/600)*10)</f>
        <v>0.11666666666666667</v>
      </c>
      <c r="AE2426">
        <f>MIN(10, (Table1[[#This Row],[Avg Nitrate N + Nitrite N]]/10)*10)</f>
        <v>1.3499999999999999</v>
      </c>
      <c r="AF2426">
        <f>IF(OR(Table1[[#This Row],[Avg pH]]&lt;6.5,Table1[[#This Row],[Avg pH]]&gt;8.5),10,0)</f>
        <v>0</v>
      </c>
      <c r="AG2426">
        <f>MAX(0, 10-(2*Table1[[#This Row],[Avg Dissolved Oxygen]]))</f>
        <v>0</v>
      </c>
      <c r="AH2426">
        <f>(Table1[[#This Row],[Fecal Score]]*0.3) + (Table1[[#This Row],[BOD Score]]*0.25) + (Table1[[#This Row],[Nitrate Score]]*0.2) + (Table1[[#This Row],[pH Score]]*0.15) + (Table1[[#This Row],[Dissolved Oxygen Score]]*0.1)</f>
        <v>1.8362499999999999</v>
      </c>
      <c r="AI2426">
        <v>2021</v>
      </c>
    </row>
    <row r="2427" spans="1:35">
      <c r="A2427">
        <v>5034</v>
      </c>
      <c r="B2427" t="s">
        <v>886</v>
      </c>
      <c r="C2427" t="s">
        <v>1</v>
      </c>
      <c r="D2427" t="s">
        <v>341</v>
      </c>
      <c r="E2427">
        <v>24</v>
      </c>
      <c r="F2427">
        <v>30</v>
      </c>
      <c r="G2427">
        <f>(Table1[[#This Row],[Min Temperature]]+Table1[[#This Row],[Max Temperature]])/2</f>
        <v>27</v>
      </c>
      <c r="H2427">
        <v>1.2</v>
      </c>
      <c r="I2427">
        <v>5.9</v>
      </c>
      <c r="J2427">
        <f>(Table1[[#This Row],[Min Dissolved Oxygen]]+Table1[[#This Row],[Max Dissolved Oxygen]])/2</f>
        <v>3.5500000000000003</v>
      </c>
      <c r="K2427">
        <v>7.4</v>
      </c>
      <c r="L2427">
        <v>8.5</v>
      </c>
      <c r="M2427">
        <f>(Table1[[#This Row],[Min pH]]+Table1[[#This Row],[Max pH]])/2</f>
        <v>7.95</v>
      </c>
      <c r="N2427">
        <v>634</v>
      </c>
      <c r="O2427">
        <v>1354</v>
      </c>
      <c r="P2427">
        <f>(Table1[[#This Row],[Min Conductivity]]+Table1[[#This Row],[Max Conductivity]])/2</f>
        <v>994</v>
      </c>
      <c r="Q2427">
        <v>2.1</v>
      </c>
      <c r="R2427">
        <v>7</v>
      </c>
      <c r="S2427">
        <f>(Table1[[#This Row],[Min BOD]]+Table1[[#This Row],[Max BOD]])/2</f>
        <v>4.55</v>
      </c>
      <c r="T2427">
        <v>1.6</v>
      </c>
      <c r="U2427">
        <v>10.199999999999999</v>
      </c>
      <c r="V2427">
        <f>(Table1[[#This Row],[Min Nitrate N + Nitrite N]]+Table1[[#This Row],[Max Nitrate N + Nitrite N]])/2</f>
        <v>5.8999999999999995</v>
      </c>
      <c r="W2427">
        <v>14</v>
      </c>
      <c r="X2427">
        <v>63</v>
      </c>
      <c r="Y2427">
        <f>(Table1[[#This Row],[Min Fecal Coliform]]+Table1[[#This Row],[Max Fecal Coliform]])/2</f>
        <v>38.5</v>
      </c>
      <c r="Z2427">
        <v>33</v>
      </c>
      <c r="AA2427">
        <v>540</v>
      </c>
      <c r="AB2427">
        <f>(Table1[[#This Row],[Min Total Coliform]]+Table1[[#This Row],[Max Total Coliform]])/2</f>
        <v>286.5</v>
      </c>
      <c r="AC2427">
        <f>MIN(10, (Table1[[#This Row],[Avg BOD]]/4)*10)</f>
        <v>10</v>
      </c>
      <c r="AD2427">
        <f>MIN(10, (Table1[[#This Row],[Avg Fecal Coliform]]/600)*10)</f>
        <v>0.64166666666666661</v>
      </c>
      <c r="AE2427">
        <f>MIN(10, (Table1[[#This Row],[Avg Nitrate N + Nitrite N]]/10)*10)</f>
        <v>5.8999999999999995</v>
      </c>
      <c r="AF2427">
        <f>IF(OR(Table1[[#This Row],[Avg pH]]&lt;6.5,Table1[[#This Row],[Avg pH]]&gt;8.5),10,0)</f>
        <v>0</v>
      </c>
      <c r="AG2427">
        <f>MAX(0, 10-(2*Table1[[#This Row],[Avg Dissolved Oxygen]]))</f>
        <v>2.8999999999999995</v>
      </c>
      <c r="AH2427">
        <f>(Table1[[#This Row],[Fecal Score]]*0.3) + (Table1[[#This Row],[BOD Score]]*0.25) + (Table1[[#This Row],[Nitrate Score]]*0.2) + (Table1[[#This Row],[pH Score]]*0.15) + (Table1[[#This Row],[Dissolved Oxygen Score]]*0.1)</f>
        <v>4.1624999999999996</v>
      </c>
      <c r="AI2427">
        <v>2021</v>
      </c>
    </row>
    <row r="2428" spans="1:35">
      <c r="A2428">
        <v>5044</v>
      </c>
      <c r="B2428" t="s">
        <v>887</v>
      </c>
      <c r="C2428" t="s">
        <v>1</v>
      </c>
      <c r="D2428" t="s">
        <v>341</v>
      </c>
      <c r="E2428">
        <v>28</v>
      </c>
      <c r="F2428">
        <v>41</v>
      </c>
      <c r="G2428">
        <f>(Table1[[#This Row],[Min Temperature]]+Table1[[#This Row],[Max Temperature]])/2</f>
        <v>34.5</v>
      </c>
      <c r="H2428">
        <v>0.3</v>
      </c>
      <c r="I2428">
        <v>1</v>
      </c>
      <c r="J2428">
        <f>(Table1[[#This Row],[Min Dissolved Oxygen]]+Table1[[#This Row],[Max Dissolved Oxygen]])/2</f>
        <v>0.65</v>
      </c>
      <c r="K2428">
        <v>7.1</v>
      </c>
      <c r="L2428">
        <v>7.8</v>
      </c>
      <c r="M2428">
        <f>(Table1[[#This Row],[Min pH]]+Table1[[#This Row],[Max pH]])/2</f>
        <v>7.4499999999999993</v>
      </c>
      <c r="N2428">
        <v>944</v>
      </c>
      <c r="O2428">
        <v>1592</v>
      </c>
      <c r="P2428">
        <f>(Table1[[#This Row],[Min Conductivity]]+Table1[[#This Row],[Max Conductivity]])/2</f>
        <v>1268</v>
      </c>
      <c r="Q2428">
        <v>5</v>
      </c>
      <c r="R2428">
        <v>14</v>
      </c>
      <c r="S2428">
        <f>(Table1[[#This Row],[Min BOD]]+Table1[[#This Row],[Max BOD]])/2</f>
        <v>9.5</v>
      </c>
      <c r="T2428">
        <v>0.3</v>
      </c>
      <c r="U2428">
        <v>14.2</v>
      </c>
      <c r="V2428">
        <f>(Table1[[#This Row],[Min Nitrate N + Nitrite N]]+Table1[[#This Row],[Max Nitrate N + Nitrite N]])/2</f>
        <v>7.25</v>
      </c>
      <c r="W2428">
        <v>21</v>
      </c>
      <c r="X2428">
        <v>63</v>
      </c>
      <c r="Y2428">
        <f>(Table1[[#This Row],[Min Fecal Coliform]]+Table1[[#This Row],[Max Fecal Coliform]])/2</f>
        <v>42</v>
      </c>
      <c r="Z2428">
        <v>430</v>
      </c>
      <c r="AA2428">
        <v>540</v>
      </c>
      <c r="AB2428">
        <f>(Table1[[#This Row],[Min Total Coliform]]+Table1[[#This Row],[Max Total Coliform]])/2</f>
        <v>485</v>
      </c>
      <c r="AC2428">
        <f>MIN(10, (Table1[[#This Row],[Avg BOD]]/4)*10)</f>
        <v>10</v>
      </c>
      <c r="AD2428">
        <f>MIN(10, (Table1[[#This Row],[Avg Fecal Coliform]]/600)*10)</f>
        <v>0.70000000000000007</v>
      </c>
      <c r="AE2428">
        <f>MIN(10, (Table1[[#This Row],[Avg Nitrate N + Nitrite N]]/10)*10)</f>
        <v>7.25</v>
      </c>
      <c r="AF2428">
        <f>IF(OR(Table1[[#This Row],[Avg pH]]&lt;6.5,Table1[[#This Row],[Avg pH]]&gt;8.5),10,0)</f>
        <v>0</v>
      </c>
      <c r="AG2428">
        <f>MAX(0, 10-(2*Table1[[#This Row],[Avg Dissolved Oxygen]]))</f>
        <v>8.6999999999999993</v>
      </c>
      <c r="AH2428">
        <f>(Table1[[#This Row],[Fecal Score]]*0.3) + (Table1[[#This Row],[BOD Score]]*0.25) + (Table1[[#This Row],[Nitrate Score]]*0.2) + (Table1[[#This Row],[pH Score]]*0.15) + (Table1[[#This Row],[Dissolved Oxygen Score]]*0.1)</f>
        <v>5.03</v>
      </c>
      <c r="AI2428">
        <v>2021</v>
      </c>
    </row>
    <row r="2429" spans="1:35">
      <c r="A2429">
        <v>4685</v>
      </c>
      <c r="B2429" t="s">
        <v>694</v>
      </c>
      <c r="C2429" t="s">
        <v>1</v>
      </c>
      <c r="D2429" t="s">
        <v>341</v>
      </c>
      <c r="E2429">
        <v>24</v>
      </c>
      <c r="F2429">
        <v>25</v>
      </c>
      <c r="G2429">
        <f>(Table1[[#This Row],[Min Temperature]]+Table1[[#This Row],[Max Temperature]])/2</f>
        <v>24.5</v>
      </c>
      <c r="H2429">
        <v>5.8</v>
      </c>
      <c r="I2429">
        <v>6.7</v>
      </c>
      <c r="J2429">
        <f>(Table1[[#This Row],[Min Dissolved Oxygen]]+Table1[[#This Row],[Max Dissolved Oxygen]])/2</f>
        <v>6.25</v>
      </c>
      <c r="K2429">
        <v>6.9</v>
      </c>
      <c r="L2429">
        <v>7.4</v>
      </c>
      <c r="M2429">
        <f>(Table1[[#This Row],[Min pH]]+Table1[[#This Row],[Max pH]])/2</f>
        <v>7.15</v>
      </c>
      <c r="N2429">
        <v>418</v>
      </c>
      <c r="O2429">
        <v>838</v>
      </c>
      <c r="P2429">
        <f>(Table1[[#This Row],[Min Conductivity]]+Table1[[#This Row],[Max Conductivity]])/2</f>
        <v>628</v>
      </c>
      <c r="Q2429">
        <v>2.1</v>
      </c>
      <c r="R2429">
        <v>3.4</v>
      </c>
      <c r="S2429">
        <f>(Table1[[#This Row],[Min BOD]]+Table1[[#This Row],[Max BOD]])/2</f>
        <v>2.75</v>
      </c>
      <c r="T2429">
        <v>4.13</v>
      </c>
      <c r="U2429">
        <v>7.13</v>
      </c>
      <c r="V2429">
        <f>(Table1[[#This Row],[Min Nitrate N + Nitrite N]]+Table1[[#This Row],[Max Nitrate N + Nitrite N]])/2</f>
        <v>5.63</v>
      </c>
      <c r="W2429">
        <v>12</v>
      </c>
      <c r="X2429">
        <v>27</v>
      </c>
      <c r="Y2429">
        <f>(Table1[[#This Row],[Min Fecal Coliform]]+Table1[[#This Row],[Max Fecal Coliform]])/2</f>
        <v>19.5</v>
      </c>
      <c r="Z2429">
        <v>130</v>
      </c>
      <c r="AA2429">
        <v>280</v>
      </c>
      <c r="AB2429">
        <f>(Table1[[#This Row],[Min Total Coliform]]+Table1[[#This Row],[Max Total Coliform]])/2</f>
        <v>205</v>
      </c>
      <c r="AC2429">
        <f>MIN(10, (Table1[[#This Row],[Avg BOD]]/4)*10)</f>
        <v>6.875</v>
      </c>
      <c r="AD2429">
        <f>MIN(10, (Table1[[#This Row],[Avg Fecal Coliform]]/600)*10)</f>
        <v>0.32500000000000001</v>
      </c>
      <c r="AE2429">
        <f>MIN(10, (Table1[[#This Row],[Avg Nitrate N + Nitrite N]]/10)*10)</f>
        <v>5.629999999999999</v>
      </c>
      <c r="AF2429">
        <f>IF(OR(Table1[[#This Row],[Avg pH]]&lt;6.5,Table1[[#This Row],[Avg pH]]&gt;8.5),10,0)</f>
        <v>0</v>
      </c>
      <c r="AG2429">
        <f>MAX(0, 10-(2*Table1[[#This Row],[Avg Dissolved Oxygen]]))</f>
        <v>0</v>
      </c>
      <c r="AH2429">
        <f>(Table1[[#This Row],[Fecal Score]]*0.3) + (Table1[[#This Row],[BOD Score]]*0.25) + (Table1[[#This Row],[Nitrate Score]]*0.2) + (Table1[[#This Row],[pH Score]]*0.15) + (Table1[[#This Row],[Dissolved Oxygen Score]]*0.1)</f>
        <v>2.9422499999999996</v>
      </c>
      <c r="AI2429">
        <v>2021</v>
      </c>
    </row>
    <row r="2430" spans="1:35">
      <c r="A2430">
        <v>4667</v>
      </c>
      <c r="B2430" t="s">
        <v>683</v>
      </c>
      <c r="C2430" t="s">
        <v>1</v>
      </c>
      <c r="D2430" t="s">
        <v>341</v>
      </c>
      <c r="E2430">
        <v>23</v>
      </c>
      <c r="F2430">
        <v>33</v>
      </c>
      <c r="G2430">
        <f>(Table1[[#This Row],[Min Temperature]]+Table1[[#This Row],[Max Temperature]])/2</f>
        <v>28</v>
      </c>
      <c r="H2430">
        <v>0.3</v>
      </c>
      <c r="I2430">
        <v>1</v>
      </c>
      <c r="J2430">
        <f>(Table1[[#This Row],[Min Dissolved Oxygen]]+Table1[[#This Row],[Max Dissolved Oxygen]])/2</f>
        <v>0.65</v>
      </c>
      <c r="K2430">
        <v>6.9</v>
      </c>
      <c r="L2430">
        <v>7.9</v>
      </c>
      <c r="M2430">
        <f>(Table1[[#This Row],[Min pH]]+Table1[[#This Row],[Max pH]])/2</f>
        <v>7.4</v>
      </c>
      <c r="N2430">
        <v>977</v>
      </c>
      <c r="O2430">
        <v>2360</v>
      </c>
      <c r="P2430">
        <f>(Table1[[#This Row],[Min Conductivity]]+Table1[[#This Row],[Max Conductivity]])/2</f>
        <v>1668.5</v>
      </c>
      <c r="Q2430">
        <v>6</v>
      </c>
      <c r="R2430">
        <v>16</v>
      </c>
      <c r="S2430">
        <f>(Table1[[#This Row],[Min BOD]]+Table1[[#This Row],[Max BOD]])/2</f>
        <v>11</v>
      </c>
      <c r="T2430">
        <v>4.5</v>
      </c>
      <c r="U2430">
        <v>19</v>
      </c>
      <c r="V2430">
        <f>(Table1[[#This Row],[Min Nitrate N + Nitrite N]]+Table1[[#This Row],[Max Nitrate N + Nitrite N]])/2</f>
        <v>11.75</v>
      </c>
      <c r="W2430">
        <v>27</v>
      </c>
      <c r="X2430">
        <v>73</v>
      </c>
      <c r="Y2430">
        <f>(Table1[[#This Row],[Min Fecal Coliform]]+Table1[[#This Row],[Max Fecal Coliform]])/2</f>
        <v>50</v>
      </c>
      <c r="Z2430">
        <v>350</v>
      </c>
      <c r="AA2430">
        <v>540</v>
      </c>
      <c r="AB2430">
        <f>(Table1[[#This Row],[Min Total Coliform]]+Table1[[#This Row],[Max Total Coliform]])/2</f>
        <v>445</v>
      </c>
      <c r="AC2430">
        <f>MIN(10, (Table1[[#This Row],[Avg BOD]]/4)*10)</f>
        <v>10</v>
      </c>
      <c r="AD2430">
        <f>MIN(10, (Table1[[#This Row],[Avg Fecal Coliform]]/600)*10)</f>
        <v>0.83333333333333326</v>
      </c>
      <c r="AE2430">
        <f>MIN(10, (Table1[[#This Row],[Avg Nitrate N + Nitrite N]]/10)*10)</f>
        <v>10</v>
      </c>
      <c r="AF2430">
        <f>IF(OR(Table1[[#This Row],[Avg pH]]&lt;6.5,Table1[[#This Row],[Avg pH]]&gt;8.5),10,0)</f>
        <v>0</v>
      </c>
      <c r="AG2430">
        <f>MAX(0, 10-(2*Table1[[#This Row],[Avg Dissolved Oxygen]]))</f>
        <v>8.6999999999999993</v>
      </c>
      <c r="AH2430">
        <f>(Table1[[#This Row],[Fecal Score]]*0.3) + (Table1[[#This Row],[BOD Score]]*0.25) + (Table1[[#This Row],[Nitrate Score]]*0.2) + (Table1[[#This Row],[pH Score]]*0.15) + (Table1[[#This Row],[Dissolved Oxygen Score]]*0.1)</f>
        <v>5.62</v>
      </c>
      <c r="AI2430">
        <v>2021</v>
      </c>
    </row>
    <row r="2431" spans="1:35">
      <c r="A2431">
        <v>5037</v>
      </c>
      <c r="B2431" t="s">
        <v>888</v>
      </c>
      <c r="C2431" t="s">
        <v>1</v>
      </c>
      <c r="D2431" t="s">
        <v>341</v>
      </c>
      <c r="E2431">
        <v>29</v>
      </c>
      <c r="F2431">
        <v>38</v>
      </c>
      <c r="G2431">
        <f>(Table1[[#This Row],[Min Temperature]]+Table1[[#This Row],[Max Temperature]])/2</f>
        <v>33.5</v>
      </c>
      <c r="H2431">
        <v>0.3</v>
      </c>
      <c r="I2431">
        <v>0.3</v>
      </c>
      <c r="J2431">
        <f>(Table1[[#This Row],[Min Dissolved Oxygen]]+Table1[[#This Row],[Max Dissolved Oxygen]])/2</f>
        <v>0.3</v>
      </c>
      <c r="K2431">
        <v>7.1</v>
      </c>
      <c r="L2431">
        <v>8.4</v>
      </c>
      <c r="M2431">
        <f>(Table1[[#This Row],[Min pH]]+Table1[[#This Row],[Max pH]])/2</f>
        <v>7.75</v>
      </c>
      <c r="N2431">
        <v>1289</v>
      </c>
      <c r="O2431">
        <v>1558</v>
      </c>
      <c r="P2431">
        <f>(Table1[[#This Row],[Min Conductivity]]+Table1[[#This Row],[Max Conductivity]])/2</f>
        <v>1423.5</v>
      </c>
      <c r="Q2431">
        <v>6</v>
      </c>
      <c r="R2431">
        <v>12</v>
      </c>
      <c r="S2431">
        <f>(Table1[[#This Row],[Min BOD]]+Table1[[#This Row],[Max BOD]])/2</f>
        <v>9</v>
      </c>
      <c r="T2431">
        <v>0.3</v>
      </c>
      <c r="U2431">
        <v>14.2</v>
      </c>
      <c r="V2431">
        <f>(Table1[[#This Row],[Min Nitrate N + Nitrite N]]+Table1[[#This Row],[Max Nitrate N + Nitrite N]])/2</f>
        <v>7.25</v>
      </c>
      <c r="W2431">
        <v>21</v>
      </c>
      <c r="X2431">
        <v>33</v>
      </c>
      <c r="Y2431">
        <f>(Table1[[#This Row],[Min Fecal Coliform]]+Table1[[#This Row],[Max Fecal Coliform]])/2</f>
        <v>27</v>
      </c>
      <c r="Z2431">
        <v>430</v>
      </c>
      <c r="AA2431">
        <v>540</v>
      </c>
      <c r="AB2431">
        <f>(Table1[[#This Row],[Min Total Coliform]]+Table1[[#This Row],[Max Total Coliform]])/2</f>
        <v>485</v>
      </c>
      <c r="AC2431">
        <f>MIN(10, (Table1[[#This Row],[Avg BOD]]/4)*10)</f>
        <v>10</v>
      </c>
      <c r="AD2431">
        <f>MIN(10, (Table1[[#This Row],[Avg Fecal Coliform]]/600)*10)</f>
        <v>0.44999999999999996</v>
      </c>
      <c r="AE2431">
        <f>MIN(10, (Table1[[#This Row],[Avg Nitrate N + Nitrite N]]/10)*10)</f>
        <v>7.25</v>
      </c>
      <c r="AF2431">
        <f>IF(OR(Table1[[#This Row],[Avg pH]]&lt;6.5,Table1[[#This Row],[Avg pH]]&gt;8.5),10,0)</f>
        <v>0</v>
      </c>
      <c r="AG2431">
        <f>MAX(0, 10-(2*Table1[[#This Row],[Avg Dissolved Oxygen]]))</f>
        <v>9.4</v>
      </c>
      <c r="AH2431">
        <f>(Table1[[#This Row],[Fecal Score]]*0.3) + (Table1[[#This Row],[BOD Score]]*0.25) + (Table1[[#This Row],[Nitrate Score]]*0.2) + (Table1[[#This Row],[pH Score]]*0.15) + (Table1[[#This Row],[Dissolved Oxygen Score]]*0.1)</f>
        <v>5.0250000000000004</v>
      </c>
      <c r="AI2431">
        <v>2021</v>
      </c>
    </row>
    <row r="2432" spans="1:35">
      <c r="A2432">
        <v>4234</v>
      </c>
      <c r="B2432" t="s">
        <v>479</v>
      </c>
      <c r="C2432" t="s">
        <v>1</v>
      </c>
      <c r="D2432" t="s">
        <v>341</v>
      </c>
      <c r="E2432">
        <v>27</v>
      </c>
      <c r="F2432">
        <v>35</v>
      </c>
      <c r="G2432">
        <f>(Table1[[#This Row],[Min Temperature]]+Table1[[#This Row],[Max Temperature]])/2</f>
        <v>31</v>
      </c>
      <c r="H2432">
        <v>0.3</v>
      </c>
      <c r="I2432">
        <v>3.7</v>
      </c>
      <c r="J2432">
        <f>(Table1[[#This Row],[Min Dissolved Oxygen]]+Table1[[#This Row],[Max Dissolved Oxygen]])/2</f>
        <v>2</v>
      </c>
      <c r="K2432">
        <v>6.9</v>
      </c>
      <c r="L2432">
        <v>8.4</v>
      </c>
      <c r="M2432">
        <f>(Table1[[#This Row],[Min pH]]+Table1[[#This Row],[Max pH]])/2</f>
        <v>7.65</v>
      </c>
      <c r="N2432">
        <v>813</v>
      </c>
      <c r="O2432">
        <v>1020</v>
      </c>
      <c r="P2432">
        <f>(Table1[[#This Row],[Min Conductivity]]+Table1[[#This Row],[Max Conductivity]])/2</f>
        <v>916.5</v>
      </c>
      <c r="Q2432">
        <v>2.1</v>
      </c>
      <c r="R2432">
        <v>8</v>
      </c>
      <c r="S2432">
        <f>(Table1[[#This Row],[Min BOD]]+Table1[[#This Row],[Max BOD]])/2</f>
        <v>5.05</v>
      </c>
      <c r="T2432">
        <v>0.3</v>
      </c>
      <c r="U2432">
        <v>7.4</v>
      </c>
      <c r="V2432">
        <f>(Table1[[#This Row],[Min Nitrate N + Nitrite N]]+Table1[[#This Row],[Max Nitrate N + Nitrite N]])/2</f>
        <v>3.85</v>
      </c>
      <c r="W2432">
        <v>7</v>
      </c>
      <c r="X2432">
        <v>57</v>
      </c>
      <c r="Y2432">
        <f>(Table1[[#This Row],[Min Fecal Coliform]]+Table1[[#This Row],[Max Fecal Coliform]])/2</f>
        <v>32</v>
      </c>
      <c r="Z2432">
        <v>120</v>
      </c>
      <c r="AA2432">
        <v>430</v>
      </c>
      <c r="AB2432">
        <f>(Table1[[#This Row],[Min Total Coliform]]+Table1[[#This Row],[Max Total Coliform]])/2</f>
        <v>275</v>
      </c>
      <c r="AC2432">
        <f>MIN(10, (Table1[[#This Row],[Avg BOD]]/4)*10)</f>
        <v>10</v>
      </c>
      <c r="AD2432">
        <f>MIN(10, (Table1[[#This Row],[Avg Fecal Coliform]]/600)*10)</f>
        <v>0.53333333333333333</v>
      </c>
      <c r="AE2432">
        <f>MIN(10, (Table1[[#This Row],[Avg Nitrate N + Nitrite N]]/10)*10)</f>
        <v>3.85</v>
      </c>
      <c r="AF2432">
        <f>IF(OR(Table1[[#This Row],[Avg pH]]&lt;6.5,Table1[[#This Row],[Avg pH]]&gt;8.5),10,0)</f>
        <v>0</v>
      </c>
      <c r="AG2432">
        <f>MAX(0, 10-(2*Table1[[#This Row],[Avg Dissolved Oxygen]]))</f>
        <v>6</v>
      </c>
      <c r="AH2432">
        <f>(Table1[[#This Row],[Fecal Score]]*0.3) + (Table1[[#This Row],[BOD Score]]*0.25) + (Table1[[#This Row],[Nitrate Score]]*0.2) + (Table1[[#This Row],[pH Score]]*0.15) + (Table1[[#This Row],[Dissolved Oxygen Score]]*0.1)</f>
        <v>4.03</v>
      </c>
      <c r="AI2432">
        <v>2021</v>
      </c>
    </row>
    <row r="2433" spans="1:35">
      <c r="A2433">
        <v>5050</v>
      </c>
      <c r="B2433" t="s">
        <v>889</v>
      </c>
      <c r="C2433" t="s">
        <v>1</v>
      </c>
      <c r="D2433" t="s">
        <v>341</v>
      </c>
      <c r="E2433">
        <v>27</v>
      </c>
      <c r="F2433">
        <v>30</v>
      </c>
      <c r="G2433">
        <f>(Table1[[#This Row],[Min Temperature]]+Table1[[#This Row],[Max Temperature]])/2</f>
        <v>28.5</v>
      </c>
      <c r="H2433">
        <v>0.3</v>
      </c>
      <c r="I2433">
        <v>3.1</v>
      </c>
      <c r="J2433">
        <f>(Table1[[#This Row],[Min Dissolved Oxygen]]+Table1[[#This Row],[Max Dissolved Oxygen]])/2</f>
        <v>1.7</v>
      </c>
      <c r="K2433">
        <v>7.1</v>
      </c>
      <c r="L2433">
        <v>7.8</v>
      </c>
      <c r="M2433">
        <f>(Table1[[#This Row],[Min pH]]+Table1[[#This Row],[Max pH]])/2</f>
        <v>7.4499999999999993</v>
      </c>
      <c r="N2433">
        <v>1312</v>
      </c>
      <c r="O2433">
        <v>1604</v>
      </c>
      <c r="P2433">
        <f>(Table1[[#This Row],[Min Conductivity]]+Table1[[#This Row],[Max Conductivity]])/2</f>
        <v>1458</v>
      </c>
      <c r="Q2433">
        <v>5</v>
      </c>
      <c r="R2433">
        <v>16</v>
      </c>
      <c r="S2433">
        <f>(Table1[[#This Row],[Min BOD]]+Table1[[#This Row],[Max BOD]])/2</f>
        <v>10.5</v>
      </c>
      <c r="T2433">
        <v>7.8</v>
      </c>
      <c r="U2433">
        <v>52</v>
      </c>
      <c r="V2433">
        <f>(Table1[[#This Row],[Min Nitrate N + Nitrite N]]+Table1[[#This Row],[Max Nitrate N + Nitrite N]])/2</f>
        <v>29.9</v>
      </c>
      <c r="W2433">
        <v>9</v>
      </c>
      <c r="X2433">
        <v>63</v>
      </c>
      <c r="Y2433">
        <f>(Table1[[#This Row],[Min Fecal Coliform]]+Table1[[#This Row],[Max Fecal Coliform]])/2</f>
        <v>36</v>
      </c>
      <c r="Z2433">
        <v>130</v>
      </c>
      <c r="AA2433">
        <v>540</v>
      </c>
      <c r="AB2433">
        <f>(Table1[[#This Row],[Min Total Coliform]]+Table1[[#This Row],[Max Total Coliform]])/2</f>
        <v>335</v>
      </c>
      <c r="AC2433">
        <f>MIN(10, (Table1[[#This Row],[Avg BOD]]/4)*10)</f>
        <v>10</v>
      </c>
      <c r="AD2433">
        <f>MIN(10, (Table1[[#This Row],[Avg Fecal Coliform]]/600)*10)</f>
        <v>0.6</v>
      </c>
      <c r="AE2433">
        <f>MIN(10, (Table1[[#This Row],[Avg Nitrate N + Nitrite N]]/10)*10)</f>
        <v>10</v>
      </c>
      <c r="AF2433">
        <f>IF(OR(Table1[[#This Row],[Avg pH]]&lt;6.5,Table1[[#This Row],[Avg pH]]&gt;8.5),10,0)</f>
        <v>0</v>
      </c>
      <c r="AG2433">
        <f>MAX(0, 10-(2*Table1[[#This Row],[Avg Dissolved Oxygen]]))</f>
        <v>6.6</v>
      </c>
      <c r="AH2433">
        <f>(Table1[[#This Row],[Fecal Score]]*0.3) + (Table1[[#This Row],[BOD Score]]*0.25) + (Table1[[#This Row],[Nitrate Score]]*0.2) + (Table1[[#This Row],[pH Score]]*0.15) + (Table1[[#This Row],[Dissolved Oxygen Score]]*0.1)</f>
        <v>5.34</v>
      </c>
      <c r="AI2433">
        <v>2021</v>
      </c>
    </row>
    <row r="2434" spans="1:35">
      <c r="A2434">
        <v>5042</v>
      </c>
      <c r="B2434" t="s">
        <v>890</v>
      </c>
      <c r="C2434" t="s">
        <v>1</v>
      </c>
      <c r="D2434" t="s">
        <v>341</v>
      </c>
      <c r="E2434">
        <v>27</v>
      </c>
      <c r="F2434">
        <v>28</v>
      </c>
      <c r="G2434">
        <f>(Table1[[#This Row],[Min Temperature]]+Table1[[#This Row],[Max Temperature]])/2</f>
        <v>27.5</v>
      </c>
      <c r="H2434">
        <v>0.3</v>
      </c>
      <c r="I2434">
        <v>3</v>
      </c>
      <c r="J2434">
        <f>(Table1[[#This Row],[Min Dissolved Oxygen]]+Table1[[#This Row],[Max Dissolved Oxygen]])/2</f>
        <v>1.65</v>
      </c>
      <c r="K2434">
        <v>7</v>
      </c>
      <c r="L2434">
        <v>8.1</v>
      </c>
      <c r="M2434">
        <f>(Table1[[#This Row],[Min pH]]+Table1[[#This Row],[Max pH]])/2</f>
        <v>7.55</v>
      </c>
      <c r="N2434">
        <v>1027</v>
      </c>
      <c r="O2434">
        <v>2250</v>
      </c>
      <c r="P2434">
        <f>(Table1[[#This Row],[Min Conductivity]]+Table1[[#This Row],[Max Conductivity]])/2</f>
        <v>1638.5</v>
      </c>
      <c r="Q2434">
        <v>5.8</v>
      </c>
      <c r="R2434">
        <v>20</v>
      </c>
      <c r="S2434">
        <f>(Table1[[#This Row],[Min BOD]]+Table1[[#This Row],[Max BOD]])/2</f>
        <v>12.9</v>
      </c>
      <c r="T2434">
        <v>0.6</v>
      </c>
      <c r="U2434">
        <v>37</v>
      </c>
      <c r="V2434">
        <f>(Table1[[#This Row],[Min Nitrate N + Nitrite N]]+Table1[[#This Row],[Max Nitrate N + Nitrite N]])/2</f>
        <v>18.8</v>
      </c>
      <c r="W2434">
        <v>27</v>
      </c>
      <c r="X2434">
        <v>63</v>
      </c>
      <c r="Y2434">
        <f>(Table1[[#This Row],[Min Fecal Coliform]]+Table1[[#This Row],[Max Fecal Coliform]])/2</f>
        <v>45</v>
      </c>
      <c r="Z2434">
        <v>220</v>
      </c>
      <c r="AA2434">
        <v>920</v>
      </c>
      <c r="AB2434">
        <f>(Table1[[#This Row],[Min Total Coliform]]+Table1[[#This Row],[Max Total Coliform]])/2</f>
        <v>570</v>
      </c>
      <c r="AC2434">
        <f>MIN(10, (Table1[[#This Row],[Avg BOD]]/4)*10)</f>
        <v>10</v>
      </c>
      <c r="AD2434">
        <f>MIN(10, (Table1[[#This Row],[Avg Fecal Coliform]]/600)*10)</f>
        <v>0.75</v>
      </c>
      <c r="AE2434">
        <f>MIN(10, (Table1[[#This Row],[Avg Nitrate N + Nitrite N]]/10)*10)</f>
        <v>10</v>
      </c>
      <c r="AF2434">
        <f>IF(OR(Table1[[#This Row],[Avg pH]]&lt;6.5,Table1[[#This Row],[Avg pH]]&gt;8.5),10,0)</f>
        <v>0</v>
      </c>
      <c r="AG2434">
        <f>MAX(0, 10-(2*Table1[[#This Row],[Avg Dissolved Oxygen]]))</f>
        <v>6.7</v>
      </c>
      <c r="AH2434">
        <f>(Table1[[#This Row],[Fecal Score]]*0.3) + (Table1[[#This Row],[BOD Score]]*0.25) + (Table1[[#This Row],[Nitrate Score]]*0.2) + (Table1[[#This Row],[pH Score]]*0.15) + (Table1[[#This Row],[Dissolved Oxygen Score]]*0.1)</f>
        <v>5.3949999999999996</v>
      </c>
      <c r="AI2434">
        <v>2021</v>
      </c>
    </row>
    <row r="2435" spans="1:35">
      <c r="A2435">
        <v>5031</v>
      </c>
      <c r="B2435" t="s">
        <v>891</v>
      </c>
      <c r="C2435" t="s">
        <v>1</v>
      </c>
      <c r="D2435" t="s">
        <v>341</v>
      </c>
      <c r="E2435">
        <v>22</v>
      </c>
      <c r="F2435">
        <v>29</v>
      </c>
      <c r="G2435">
        <f>(Table1[[#This Row],[Min Temperature]]+Table1[[#This Row],[Max Temperature]])/2</f>
        <v>25.5</v>
      </c>
      <c r="H2435">
        <v>0.3</v>
      </c>
      <c r="I2435">
        <v>3.8</v>
      </c>
      <c r="J2435">
        <f>(Table1[[#This Row],[Min Dissolved Oxygen]]+Table1[[#This Row],[Max Dissolved Oxygen]])/2</f>
        <v>2.0499999999999998</v>
      </c>
      <c r="K2435">
        <v>7.2</v>
      </c>
      <c r="L2435">
        <v>8</v>
      </c>
      <c r="M2435">
        <f>(Table1[[#This Row],[Min pH]]+Table1[[#This Row],[Max pH]])/2</f>
        <v>7.6</v>
      </c>
      <c r="N2435">
        <v>740</v>
      </c>
      <c r="O2435">
        <v>1352</v>
      </c>
      <c r="P2435">
        <f>(Table1[[#This Row],[Min Conductivity]]+Table1[[#This Row],[Max Conductivity]])/2</f>
        <v>1046</v>
      </c>
      <c r="Q2435">
        <v>4</v>
      </c>
      <c r="R2435">
        <v>19</v>
      </c>
      <c r="S2435">
        <f>(Table1[[#This Row],[Min BOD]]+Table1[[#This Row],[Max BOD]])/2</f>
        <v>11.5</v>
      </c>
      <c r="T2435">
        <v>0.9</v>
      </c>
      <c r="U2435">
        <v>8.6</v>
      </c>
      <c r="V2435">
        <f>(Table1[[#This Row],[Min Nitrate N + Nitrite N]]+Table1[[#This Row],[Max Nitrate N + Nitrite N]])/2</f>
        <v>4.75</v>
      </c>
      <c r="W2435">
        <v>2</v>
      </c>
      <c r="X2435">
        <v>57</v>
      </c>
      <c r="Y2435">
        <f>(Table1[[#This Row],[Min Fecal Coliform]]+Table1[[#This Row],[Max Fecal Coliform]])/2</f>
        <v>29.5</v>
      </c>
      <c r="Z2435">
        <v>220</v>
      </c>
      <c r="AA2435">
        <v>920</v>
      </c>
      <c r="AB2435">
        <f>(Table1[[#This Row],[Min Total Coliform]]+Table1[[#This Row],[Max Total Coliform]])/2</f>
        <v>570</v>
      </c>
      <c r="AC2435">
        <f>MIN(10, (Table1[[#This Row],[Avg BOD]]/4)*10)</f>
        <v>10</v>
      </c>
      <c r="AD2435">
        <f>MIN(10, (Table1[[#This Row],[Avg Fecal Coliform]]/600)*10)</f>
        <v>0.49166666666666664</v>
      </c>
      <c r="AE2435">
        <f>MIN(10, (Table1[[#This Row],[Avg Nitrate N + Nitrite N]]/10)*10)</f>
        <v>4.75</v>
      </c>
      <c r="AF2435">
        <f>IF(OR(Table1[[#This Row],[Avg pH]]&lt;6.5,Table1[[#This Row],[Avg pH]]&gt;8.5),10,0)</f>
        <v>0</v>
      </c>
      <c r="AG2435">
        <f>MAX(0, 10-(2*Table1[[#This Row],[Avg Dissolved Oxygen]]))</f>
        <v>5.9</v>
      </c>
      <c r="AH2435">
        <f>(Table1[[#This Row],[Fecal Score]]*0.3) + (Table1[[#This Row],[BOD Score]]*0.25) + (Table1[[#This Row],[Nitrate Score]]*0.2) + (Table1[[#This Row],[pH Score]]*0.15) + (Table1[[#This Row],[Dissolved Oxygen Score]]*0.1)</f>
        <v>4.1875</v>
      </c>
      <c r="AI2435">
        <v>2021</v>
      </c>
    </row>
    <row r="2436" spans="1:35">
      <c r="A2436">
        <v>3076</v>
      </c>
      <c r="B2436" t="s">
        <v>361</v>
      </c>
      <c r="C2436" t="s">
        <v>8</v>
      </c>
      <c r="D2436" t="s">
        <v>341</v>
      </c>
      <c r="E2436">
        <v>25</v>
      </c>
      <c r="F2436">
        <v>29</v>
      </c>
      <c r="G2436">
        <f>(Table1[[#This Row],[Min Temperature]]+Table1[[#This Row],[Max Temperature]])/2</f>
        <v>27</v>
      </c>
      <c r="H2436">
        <v>0.3</v>
      </c>
      <c r="I2436">
        <v>0.3</v>
      </c>
      <c r="J2436">
        <f>(Table1[[#This Row],[Min Dissolved Oxygen]]+Table1[[#This Row],[Max Dissolved Oxygen]])/2</f>
        <v>0.3</v>
      </c>
      <c r="K2436">
        <v>7.3</v>
      </c>
      <c r="L2436">
        <v>8.1999999999999993</v>
      </c>
      <c r="M2436">
        <f>(Table1[[#This Row],[Min pH]]+Table1[[#This Row],[Max pH]])/2</f>
        <v>7.75</v>
      </c>
      <c r="N2436">
        <v>925</v>
      </c>
      <c r="O2436">
        <v>1500</v>
      </c>
      <c r="P2436">
        <f>(Table1[[#This Row],[Min Conductivity]]+Table1[[#This Row],[Max Conductivity]])/2</f>
        <v>1212.5</v>
      </c>
      <c r="Q2436">
        <v>7.8</v>
      </c>
      <c r="R2436">
        <v>12</v>
      </c>
      <c r="S2436">
        <f>(Table1[[#This Row],[Min BOD]]+Table1[[#This Row],[Max BOD]])/2</f>
        <v>9.9</v>
      </c>
      <c r="T2436">
        <v>2</v>
      </c>
      <c r="U2436">
        <v>6.4</v>
      </c>
      <c r="V2436">
        <f>(Table1[[#This Row],[Min Nitrate N + Nitrite N]]+Table1[[#This Row],[Max Nitrate N + Nitrite N]])/2</f>
        <v>4.2</v>
      </c>
      <c r="W2436">
        <v>33</v>
      </c>
      <c r="X2436">
        <v>79</v>
      </c>
      <c r="Y2436">
        <f>(Table1[[#This Row],[Min Fecal Coliform]]+Table1[[#This Row],[Max Fecal Coliform]])/2</f>
        <v>56</v>
      </c>
      <c r="Z2436">
        <v>350</v>
      </c>
      <c r="AA2436">
        <v>430</v>
      </c>
      <c r="AB2436">
        <f>(Table1[[#This Row],[Min Total Coliform]]+Table1[[#This Row],[Max Total Coliform]])/2</f>
        <v>390</v>
      </c>
      <c r="AC2436">
        <f>MIN(10, (Table1[[#This Row],[Avg BOD]]/4)*10)</f>
        <v>10</v>
      </c>
      <c r="AD2436">
        <f>MIN(10, (Table1[[#This Row],[Avg Fecal Coliform]]/600)*10)</f>
        <v>0.93333333333333335</v>
      </c>
      <c r="AE2436">
        <f>MIN(10, (Table1[[#This Row],[Avg Nitrate N + Nitrite N]]/10)*10)</f>
        <v>4.2</v>
      </c>
      <c r="AF2436">
        <f>IF(OR(Table1[[#This Row],[Avg pH]]&lt;6.5,Table1[[#This Row],[Avg pH]]&gt;8.5),10,0)</f>
        <v>0</v>
      </c>
      <c r="AG2436">
        <f>MAX(0, 10-(2*Table1[[#This Row],[Avg Dissolved Oxygen]]))</f>
        <v>9.4</v>
      </c>
      <c r="AH2436">
        <f>(Table1[[#This Row],[Fecal Score]]*0.3) + (Table1[[#This Row],[BOD Score]]*0.25) + (Table1[[#This Row],[Nitrate Score]]*0.2) + (Table1[[#This Row],[pH Score]]*0.15) + (Table1[[#This Row],[Dissolved Oxygen Score]]*0.1)</f>
        <v>4.5600000000000005</v>
      </c>
      <c r="AI2436">
        <v>2021</v>
      </c>
    </row>
    <row r="2437" spans="1:35">
      <c r="A2437">
        <v>2347</v>
      </c>
      <c r="B2437" t="s">
        <v>357</v>
      </c>
      <c r="C2437" t="s">
        <v>8</v>
      </c>
      <c r="D2437" t="s">
        <v>341</v>
      </c>
      <c r="E2437">
        <v>19</v>
      </c>
      <c r="F2437">
        <v>24</v>
      </c>
      <c r="G2437">
        <f>(Table1[[#This Row],[Min Temperature]]+Table1[[#This Row],[Max Temperature]])/2</f>
        <v>21.5</v>
      </c>
      <c r="H2437">
        <v>0.3</v>
      </c>
      <c r="I2437">
        <v>1.3</v>
      </c>
      <c r="J2437">
        <f>(Table1[[#This Row],[Min Dissolved Oxygen]]+Table1[[#This Row],[Max Dissolved Oxygen]])/2</f>
        <v>0.8</v>
      </c>
      <c r="K2437">
        <v>6.4</v>
      </c>
      <c r="L2437">
        <v>7.3</v>
      </c>
      <c r="M2437">
        <f>(Table1[[#This Row],[Min pH]]+Table1[[#This Row],[Max pH]])/2</f>
        <v>6.85</v>
      </c>
      <c r="N2437">
        <v>4750</v>
      </c>
      <c r="O2437">
        <v>15300</v>
      </c>
      <c r="P2437">
        <f>(Table1[[#This Row],[Min Conductivity]]+Table1[[#This Row],[Max Conductivity]])/2</f>
        <v>10025</v>
      </c>
      <c r="Q2437">
        <v>31</v>
      </c>
      <c r="R2437">
        <v>350</v>
      </c>
      <c r="S2437">
        <f>(Table1[[#This Row],[Min BOD]]+Table1[[#This Row],[Max BOD]])/2</f>
        <v>190.5</v>
      </c>
      <c r="T2437">
        <v>24.37</v>
      </c>
      <c r="U2437">
        <v>46.37</v>
      </c>
      <c r="V2437">
        <f>(Table1[[#This Row],[Min Nitrate N + Nitrite N]]+Table1[[#This Row],[Max Nitrate N + Nitrite N]])/2</f>
        <v>35.369999999999997</v>
      </c>
      <c r="W2437">
        <v>6</v>
      </c>
      <c r="X2437">
        <v>14</v>
      </c>
      <c r="Y2437">
        <f>(Table1[[#This Row],[Min Fecal Coliform]]+Table1[[#This Row],[Max Fecal Coliform]])/2</f>
        <v>10</v>
      </c>
      <c r="Z2437">
        <v>170</v>
      </c>
      <c r="AA2437">
        <v>540</v>
      </c>
      <c r="AB2437">
        <f>(Table1[[#This Row],[Min Total Coliform]]+Table1[[#This Row],[Max Total Coliform]])/2</f>
        <v>355</v>
      </c>
      <c r="AC2437">
        <f>MIN(10, (Table1[[#This Row],[Avg BOD]]/4)*10)</f>
        <v>10</v>
      </c>
      <c r="AD2437">
        <f>MIN(10, (Table1[[#This Row],[Avg Fecal Coliform]]/600)*10)</f>
        <v>0.16666666666666666</v>
      </c>
      <c r="AE2437">
        <f>MIN(10, (Table1[[#This Row],[Avg Nitrate N + Nitrite N]]/10)*10)</f>
        <v>10</v>
      </c>
      <c r="AF2437">
        <f>IF(OR(Table1[[#This Row],[Avg pH]]&lt;6.5,Table1[[#This Row],[Avg pH]]&gt;8.5),10,0)</f>
        <v>0</v>
      </c>
      <c r="AG2437">
        <f>MAX(0, 10-(2*Table1[[#This Row],[Avg Dissolved Oxygen]]))</f>
        <v>8.4</v>
      </c>
      <c r="AH2437">
        <f>(Table1[[#This Row],[Fecal Score]]*0.3) + (Table1[[#This Row],[BOD Score]]*0.25) + (Table1[[#This Row],[Nitrate Score]]*0.2) + (Table1[[#This Row],[pH Score]]*0.15) + (Table1[[#This Row],[Dissolved Oxygen Score]]*0.1)</f>
        <v>5.39</v>
      </c>
      <c r="AI2437">
        <v>2021</v>
      </c>
    </row>
    <row r="2438" spans="1:35">
      <c r="A2438">
        <v>2346</v>
      </c>
      <c r="B2438" t="s">
        <v>717</v>
      </c>
      <c r="C2438" t="s">
        <v>8</v>
      </c>
      <c r="D2438" t="s">
        <v>341</v>
      </c>
      <c r="E2438">
        <v>27</v>
      </c>
      <c r="F2438">
        <v>28</v>
      </c>
      <c r="G2438">
        <f>(Table1[[#This Row],[Min Temperature]]+Table1[[#This Row],[Max Temperature]])/2</f>
        <v>27.5</v>
      </c>
      <c r="H2438">
        <v>4.0999999999999996</v>
      </c>
      <c r="I2438">
        <v>5.9</v>
      </c>
      <c r="J2438">
        <f>(Table1[[#This Row],[Min Dissolved Oxygen]]+Table1[[#This Row],[Max Dissolved Oxygen]])/2</f>
        <v>5</v>
      </c>
      <c r="K2438">
        <v>7.6</v>
      </c>
      <c r="L2438">
        <v>8.5</v>
      </c>
      <c r="M2438">
        <f>(Table1[[#This Row],[Min pH]]+Table1[[#This Row],[Max pH]])/2</f>
        <v>8.0500000000000007</v>
      </c>
      <c r="N2438">
        <v>537</v>
      </c>
      <c r="O2438">
        <v>901</v>
      </c>
      <c r="P2438">
        <f>(Table1[[#This Row],[Min Conductivity]]+Table1[[#This Row],[Max Conductivity]])/2</f>
        <v>719</v>
      </c>
      <c r="Q2438">
        <v>2.1</v>
      </c>
      <c r="R2438">
        <v>4</v>
      </c>
      <c r="S2438">
        <f>(Table1[[#This Row],[Min BOD]]+Table1[[#This Row],[Max BOD]])/2</f>
        <v>3.05</v>
      </c>
      <c r="T2438">
        <v>0.8</v>
      </c>
      <c r="U2438">
        <v>2.2000000000000002</v>
      </c>
      <c r="V2438">
        <f>(Table1[[#This Row],[Min Nitrate N + Nitrite N]]+Table1[[#This Row],[Max Nitrate N + Nitrite N]])/2</f>
        <v>1.5</v>
      </c>
      <c r="W2438">
        <v>2</v>
      </c>
      <c r="X2438">
        <v>27</v>
      </c>
      <c r="Y2438">
        <f>(Table1[[#This Row],[Min Fecal Coliform]]+Table1[[#This Row],[Max Fecal Coliform]])/2</f>
        <v>14.5</v>
      </c>
      <c r="Z2438">
        <v>11</v>
      </c>
      <c r="AA2438">
        <v>220</v>
      </c>
      <c r="AB2438">
        <f>(Table1[[#This Row],[Min Total Coliform]]+Table1[[#This Row],[Max Total Coliform]])/2</f>
        <v>115.5</v>
      </c>
      <c r="AC2438">
        <f>MIN(10, (Table1[[#This Row],[Avg BOD]]/4)*10)</f>
        <v>7.625</v>
      </c>
      <c r="AD2438">
        <f>MIN(10, (Table1[[#This Row],[Avg Fecal Coliform]]/600)*10)</f>
        <v>0.24166666666666667</v>
      </c>
      <c r="AE2438">
        <f>MIN(10, (Table1[[#This Row],[Avg Nitrate N + Nitrite N]]/10)*10)</f>
        <v>1.5</v>
      </c>
      <c r="AF2438">
        <f>IF(OR(Table1[[#This Row],[Avg pH]]&lt;6.5,Table1[[#This Row],[Avg pH]]&gt;8.5),10,0)</f>
        <v>0</v>
      </c>
      <c r="AG2438">
        <f>MAX(0, 10-(2*Table1[[#This Row],[Avg Dissolved Oxygen]]))</f>
        <v>0</v>
      </c>
      <c r="AH2438">
        <f>(Table1[[#This Row],[Fecal Score]]*0.3) + (Table1[[#This Row],[BOD Score]]*0.25) + (Table1[[#This Row],[Nitrate Score]]*0.2) + (Table1[[#This Row],[pH Score]]*0.15) + (Table1[[#This Row],[Dissolved Oxygen Score]]*0.1)</f>
        <v>2.2787500000000001</v>
      </c>
      <c r="AI2438">
        <v>2021</v>
      </c>
    </row>
    <row r="2439" spans="1:35">
      <c r="A2439">
        <v>2357</v>
      </c>
      <c r="B2439" t="s">
        <v>718</v>
      </c>
      <c r="C2439" t="s">
        <v>8</v>
      </c>
      <c r="D2439" t="s">
        <v>341</v>
      </c>
      <c r="E2439">
        <v>26</v>
      </c>
      <c r="F2439">
        <v>30</v>
      </c>
      <c r="G2439">
        <f>(Table1[[#This Row],[Min Temperature]]+Table1[[#This Row],[Max Temperature]])/2</f>
        <v>28</v>
      </c>
      <c r="H2439">
        <v>2</v>
      </c>
      <c r="I2439">
        <v>3.6</v>
      </c>
      <c r="J2439">
        <f>(Table1[[#This Row],[Min Dissolved Oxygen]]+Table1[[#This Row],[Max Dissolved Oxygen]])/2</f>
        <v>2.8</v>
      </c>
      <c r="K2439">
        <v>7.3</v>
      </c>
      <c r="L2439">
        <v>8.5</v>
      </c>
      <c r="M2439">
        <f>(Table1[[#This Row],[Min pH]]+Table1[[#This Row],[Max pH]])/2</f>
        <v>7.9</v>
      </c>
      <c r="N2439">
        <v>705</v>
      </c>
      <c r="O2439">
        <v>944</v>
      </c>
      <c r="P2439">
        <f>(Table1[[#This Row],[Min Conductivity]]+Table1[[#This Row],[Max Conductivity]])/2</f>
        <v>824.5</v>
      </c>
      <c r="Q2439">
        <v>2.4</v>
      </c>
      <c r="R2439">
        <v>6</v>
      </c>
      <c r="S2439">
        <f>(Table1[[#This Row],[Min BOD]]+Table1[[#This Row],[Max BOD]])/2</f>
        <v>4.2</v>
      </c>
      <c r="T2439">
        <v>0.8</v>
      </c>
      <c r="U2439">
        <v>5.4</v>
      </c>
      <c r="V2439">
        <f>(Table1[[#This Row],[Min Nitrate N + Nitrite N]]+Table1[[#This Row],[Max Nitrate N + Nitrite N]])/2</f>
        <v>3.1</v>
      </c>
      <c r="W2439">
        <v>7</v>
      </c>
      <c r="X2439">
        <v>57</v>
      </c>
      <c r="Y2439">
        <f>(Table1[[#This Row],[Min Fecal Coliform]]+Table1[[#This Row],[Max Fecal Coliform]])/2</f>
        <v>32</v>
      </c>
      <c r="Z2439">
        <v>240</v>
      </c>
      <c r="AA2439">
        <v>430</v>
      </c>
      <c r="AB2439">
        <f>(Table1[[#This Row],[Min Total Coliform]]+Table1[[#This Row],[Max Total Coliform]])/2</f>
        <v>335</v>
      </c>
      <c r="AC2439">
        <f>MIN(10, (Table1[[#This Row],[Avg BOD]]/4)*10)</f>
        <v>10</v>
      </c>
      <c r="AD2439">
        <f>MIN(10, (Table1[[#This Row],[Avg Fecal Coliform]]/600)*10)</f>
        <v>0.53333333333333333</v>
      </c>
      <c r="AE2439">
        <f>MIN(10, (Table1[[#This Row],[Avg Nitrate N + Nitrite N]]/10)*10)</f>
        <v>3.1</v>
      </c>
      <c r="AF2439">
        <f>IF(OR(Table1[[#This Row],[Avg pH]]&lt;6.5,Table1[[#This Row],[Avg pH]]&gt;8.5),10,0)</f>
        <v>0</v>
      </c>
      <c r="AG2439">
        <f>MAX(0, 10-(2*Table1[[#This Row],[Avg Dissolved Oxygen]]))</f>
        <v>4.4000000000000004</v>
      </c>
      <c r="AH2439">
        <f>(Table1[[#This Row],[Fecal Score]]*0.3) + (Table1[[#This Row],[BOD Score]]*0.25) + (Table1[[#This Row],[Nitrate Score]]*0.2) + (Table1[[#This Row],[pH Score]]*0.15) + (Table1[[#This Row],[Dissolved Oxygen Score]]*0.1)</f>
        <v>3.72</v>
      </c>
      <c r="AI2439">
        <v>2021</v>
      </c>
    </row>
    <row r="2440" spans="1:35">
      <c r="A2440">
        <v>3077</v>
      </c>
      <c r="B2440" t="s">
        <v>362</v>
      </c>
      <c r="C2440" t="s">
        <v>8</v>
      </c>
      <c r="D2440" t="s">
        <v>341</v>
      </c>
      <c r="E2440">
        <v>21</v>
      </c>
      <c r="F2440">
        <v>29</v>
      </c>
      <c r="G2440">
        <f>(Table1[[#This Row],[Min Temperature]]+Table1[[#This Row],[Max Temperature]])/2</f>
        <v>25</v>
      </c>
      <c r="H2440">
        <v>0.6</v>
      </c>
      <c r="I2440">
        <v>3.2</v>
      </c>
      <c r="J2440">
        <f>(Table1[[#This Row],[Min Dissolved Oxygen]]+Table1[[#This Row],[Max Dissolved Oxygen]])/2</f>
        <v>1.9000000000000001</v>
      </c>
      <c r="K2440">
        <v>7</v>
      </c>
      <c r="L2440">
        <v>8.3000000000000007</v>
      </c>
      <c r="M2440">
        <f>(Table1[[#This Row],[Min pH]]+Table1[[#This Row],[Max pH]])/2</f>
        <v>7.65</v>
      </c>
      <c r="N2440">
        <v>1225</v>
      </c>
      <c r="O2440">
        <v>1609</v>
      </c>
      <c r="P2440">
        <f>(Table1[[#This Row],[Min Conductivity]]+Table1[[#This Row],[Max Conductivity]])/2</f>
        <v>1417</v>
      </c>
      <c r="Q2440">
        <v>3.2</v>
      </c>
      <c r="R2440">
        <v>8</v>
      </c>
      <c r="S2440">
        <f>(Table1[[#This Row],[Min BOD]]+Table1[[#This Row],[Max BOD]])/2</f>
        <v>5.6</v>
      </c>
      <c r="T2440">
        <v>1</v>
      </c>
      <c r="U2440">
        <v>4.5999999999999996</v>
      </c>
      <c r="V2440">
        <f>(Table1[[#This Row],[Min Nitrate N + Nitrite N]]+Table1[[#This Row],[Max Nitrate N + Nitrite N]])/2</f>
        <v>2.8</v>
      </c>
      <c r="W2440">
        <v>15</v>
      </c>
      <c r="X2440">
        <v>53</v>
      </c>
      <c r="Y2440">
        <f>(Table1[[#This Row],[Min Fecal Coliform]]+Table1[[#This Row],[Max Fecal Coliform]])/2</f>
        <v>34</v>
      </c>
      <c r="Z2440">
        <v>210</v>
      </c>
      <c r="AA2440">
        <v>540</v>
      </c>
      <c r="AB2440">
        <f>(Table1[[#This Row],[Min Total Coliform]]+Table1[[#This Row],[Max Total Coliform]])/2</f>
        <v>375</v>
      </c>
      <c r="AC2440">
        <f>MIN(10, (Table1[[#This Row],[Avg BOD]]/4)*10)</f>
        <v>10</v>
      </c>
      <c r="AD2440">
        <f>MIN(10, (Table1[[#This Row],[Avg Fecal Coliform]]/600)*10)</f>
        <v>0.56666666666666665</v>
      </c>
      <c r="AE2440">
        <f>MIN(10, (Table1[[#This Row],[Avg Nitrate N + Nitrite N]]/10)*10)</f>
        <v>2.8</v>
      </c>
      <c r="AF2440">
        <f>IF(OR(Table1[[#This Row],[Avg pH]]&lt;6.5,Table1[[#This Row],[Avg pH]]&gt;8.5),10,0)</f>
        <v>0</v>
      </c>
      <c r="AG2440">
        <f>MAX(0, 10-(2*Table1[[#This Row],[Avg Dissolved Oxygen]]))</f>
        <v>6.1999999999999993</v>
      </c>
      <c r="AH2440">
        <f>(Table1[[#This Row],[Fecal Score]]*0.3) + (Table1[[#This Row],[BOD Score]]*0.25) + (Table1[[#This Row],[Nitrate Score]]*0.2) + (Table1[[#This Row],[pH Score]]*0.15) + (Table1[[#This Row],[Dissolved Oxygen Score]]*0.1)</f>
        <v>3.85</v>
      </c>
      <c r="AI2440">
        <v>2021</v>
      </c>
    </row>
    <row r="2441" spans="1:35">
      <c r="A2441">
        <v>4675</v>
      </c>
      <c r="B2441" t="s">
        <v>721</v>
      </c>
      <c r="C2441" t="s">
        <v>8</v>
      </c>
      <c r="D2441" t="s">
        <v>341</v>
      </c>
      <c r="E2441">
        <v>25</v>
      </c>
      <c r="F2441">
        <v>35</v>
      </c>
      <c r="G2441">
        <f>(Table1[[#This Row],[Min Temperature]]+Table1[[#This Row],[Max Temperature]])/2</f>
        <v>30</v>
      </c>
      <c r="H2441">
        <v>3</v>
      </c>
      <c r="I2441">
        <v>5.0999999999999996</v>
      </c>
      <c r="J2441">
        <f>(Table1[[#This Row],[Min Dissolved Oxygen]]+Table1[[#This Row],[Max Dissolved Oxygen]])/2</f>
        <v>4.05</v>
      </c>
      <c r="K2441">
        <v>6.9</v>
      </c>
      <c r="L2441">
        <v>8.6</v>
      </c>
      <c r="M2441">
        <f>(Table1[[#This Row],[Min pH]]+Table1[[#This Row],[Max pH]])/2</f>
        <v>7.75</v>
      </c>
      <c r="N2441">
        <v>589</v>
      </c>
      <c r="O2441">
        <v>873</v>
      </c>
      <c r="P2441">
        <f>(Table1[[#This Row],[Min Conductivity]]+Table1[[#This Row],[Max Conductivity]])/2</f>
        <v>731</v>
      </c>
      <c r="Q2441">
        <v>2.2000000000000002</v>
      </c>
      <c r="R2441">
        <v>4</v>
      </c>
      <c r="S2441">
        <f>(Table1[[#This Row],[Min BOD]]+Table1[[#This Row],[Max BOD]])/2</f>
        <v>3.1</v>
      </c>
      <c r="T2441">
        <v>1</v>
      </c>
      <c r="U2441">
        <v>10.8</v>
      </c>
      <c r="V2441">
        <f>(Table1[[#This Row],[Min Nitrate N + Nitrite N]]+Table1[[#This Row],[Max Nitrate N + Nitrite N]])/2</f>
        <v>5.9</v>
      </c>
      <c r="W2441">
        <v>2</v>
      </c>
      <c r="X2441">
        <v>43</v>
      </c>
      <c r="Y2441">
        <f>(Table1[[#This Row],[Min Fecal Coliform]]+Table1[[#This Row],[Max Fecal Coliform]])/2</f>
        <v>22.5</v>
      </c>
      <c r="Z2441">
        <v>120</v>
      </c>
      <c r="AA2441">
        <v>430</v>
      </c>
      <c r="AB2441">
        <f>(Table1[[#This Row],[Min Total Coliform]]+Table1[[#This Row],[Max Total Coliform]])/2</f>
        <v>275</v>
      </c>
      <c r="AC2441">
        <f>MIN(10, (Table1[[#This Row],[Avg BOD]]/4)*10)</f>
        <v>7.75</v>
      </c>
      <c r="AD2441">
        <f>MIN(10, (Table1[[#This Row],[Avg Fecal Coliform]]/600)*10)</f>
        <v>0.375</v>
      </c>
      <c r="AE2441">
        <f>MIN(10, (Table1[[#This Row],[Avg Nitrate N + Nitrite N]]/10)*10)</f>
        <v>5.9</v>
      </c>
      <c r="AF2441">
        <f>IF(OR(Table1[[#This Row],[Avg pH]]&lt;6.5,Table1[[#This Row],[Avg pH]]&gt;8.5),10,0)</f>
        <v>0</v>
      </c>
      <c r="AG2441">
        <f>MAX(0, 10-(2*Table1[[#This Row],[Avg Dissolved Oxygen]]))</f>
        <v>1.9000000000000004</v>
      </c>
      <c r="AH2441">
        <f>(Table1[[#This Row],[Fecal Score]]*0.3) + (Table1[[#This Row],[BOD Score]]*0.25) + (Table1[[#This Row],[Nitrate Score]]*0.2) + (Table1[[#This Row],[pH Score]]*0.15) + (Table1[[#This Row],[Dissolved Oxygen Score]]*0.1)</f>
        <v>3.42</v>
      </c>
      <c r="AI2441">
        <v>2021</v>
      </c>
    </row>
    <row r="2442" spans="1:35">
      <c r="A2442">
        <v>2344</v>
      </c>
      <c r="B2442" t="s">
        <v>715</v>
      </c>
      <c r="C2442" t="s">
        <v>8</v>
      </c>
      <c r="D2442" t="s">
        <v>341</v>
      </c>
      <c r="E2442">
        <v>26</v>
      </c>
      <c r="F2442">
        <v>28</v>
      </c>
      <c r="G2442">
        <f>(Table1[[#This Row],[Min Temperature]]+Table1[[#This Row],[Max Temperature]])/2</f>
        <v>27</v>
      </c>
      <c r="H2442">
        <v>0.3</v>
      </c>
      <c r="I2442">
        <v>1.2</v>
      </c>
      <c r="J2442">
        <f>(Table1[[#This Row],[Min Dissolved Oxygen]]+Table1[[#This Row],[Max Dissolved Oxygen]])/2</f>
        <v>0.75</v>
      </c>
      <c r="K2442">
        <v>7.4</v>
      </c>
      <c r="L2442">
        <v>8.3000000000000007</v>
      </c>
      <c r="M2442">
        <f>(Table1[[#This Row],[Min pH]]+Table1[[#This Row],[Max pH]])/2</f>
        <v>7.8500000000000005</v>
      </c>
      <c r="N2442">
        <v>1046</v>
      </c>
      <c r="O2442">
        <v>1753</v>
      </c>
      <c r="P2442">
        <f>(Table1[[#This Row],[Min Conductivity]]+Table1[[#This Row],[Max Conductivity]])/2</f>
        <v>1399.5</v>
      </c>
      <c r="Q2442">
        <v>6</v>
      </c>
      <c r="R2442">
        <v>10</v>
      </c>
      <c r="S2442">
        <f>(Table1[[#This Row],[Min BOD]]+Table1[[#This Row],[Max BOD]])/2</f>
        <v>8</v>
      </c>
      <c r="T2442">
        <v>0.3</v>
      </c>
      <c r="U2442">
        <v>4.8</v>
      </c>
      <c r="V2442">
        <f>(Table1[[#This Row],[Min Nitrate N + Nitrite N]]+Table1[[#This Row],[Max Nitrate N + Nitrite N]])/2</f>
        <v>2.5499999999999998</v>
      </c>
      <c r="W2442">
        <v>21</v>
      </c>
      <c r="X2442">
        <v>47</v>
      </c>
      <c r="Y2442">
        <f>(Table1[[#This Row],[Min Fecal Coliform]]+Table1[[#This Row],[Max Fecal Coliform]])/2</f>
        <v>34</v>
      </c>
      <c r="Z2442">
        <v>430</v>
      </c>
      <c r="AA2442">
        <v>540</v>
      </c>
      <c r="AB2442">
        <f>(Table1[[#This Row],[Min Total Coliform]]+Table1[[#This Row],[Max Total Coliform]])/2</f>
        <v>485</v>
      </c>
      <c r="AC2442">
        <f>MIN(10, (Table1[[#This Row],[Avg BOD]]/4)*10)</f>
        <v>10</v>
      </c>
      <c r="AD2442">
        <f>MIN(10, (Table1[[#This Row],[Avg Fecal Coliform]]/600)*10)</f>
        <v>0.56666666666666665</v>
      </c>
      <c r="AE2442">
        <f>MIN(10, (Table1[[#This Row],[Avg Nitrate N + Nitrite N]]/10)*10)</f>
        <v>2.5499999999999998</v>
      </c>
      <c r="AF2442">
        <f>IF(OR(Table1[[#This Row],[Avg pH]]&lt;6.5,Table1[[#This Row],[Avg pH]]&gt;8.5),10,0)</f>
        <v>0</v>
      </c>
      <c r="AG2442">
        <f>MAX(0, 10-(2*Table1[[#This Row],[Avg Dissolved Oxygen]]))</f>
        <v>8.5</v>
      </c>
      <c r="AH2442">
        <f>(Table1[[#This Row],[Fecal Score]]*0.3) + (Table1[[#This Row],[BOD Score]]*0.25) + (Table1[[#This Row],[Nitrate Score]]*0.2) + (Table1[[#This Row],[pH Score]]*0.15) + (Table1[[#This Row],[Dissolved Oxygen Score]]*0.1)</f>
        <v>4.0299999999999994</v>
      </c>
      <c r="AI2442">
        <v>2021</v>
      </c>
    </row>
    <row r="2443" spans="1:35">
      <c r="A2443">
        <v>4665</v>
      </c>
      <c r="B2443" t="s">
        <v>720</v>
      </c>
      <c r="C2443" t="s">
        <v>8</v>
      </c>
      <c r="D2443" t="s">
        <v>341</v>
      </c>
      <c r="E2443">
        <v>27</v>
      </c>
      <c r="F2443">
        <v>28</v>
      </c>
      <c r="G2443">
        <f>(Table1[[#This Row],[Min Temperature]]+Table1[[#This Row],[Max Temperature]])/2</f>
        <v>27.5</v>
      </c>
      <c r="H2443">
        <v>3</v>
      </c>
      <c r="I2443">
        <v>5.4</v>
      </c>
      <c r="J2443">
        <f>(Table1[[#This Row],[Min Dissolved Oxygen]]+Table1[[#This Row],[Max Dissolved Oxygen]])/2</f>
        <v>4.2</v>
      </c>
      <c r="K2443">
        <v>7.2</v>
      </c>
      <c r="L2443">
        <v>8.4</v>
      </c>
      <c r="M2443">
        <f>(Table1[[#This Row],[Min pH]]+Table1[[#This Row],[Max pH]])/2</f>
        <v>7.8000000000000007</v>
      </c>
      <c r="N2443">
        <v>566</v>
      </c>
      <c r="O2443">
        <v>996</v>
      </c>
      <c r="P2443">
        <f>(Table1[[#This Row],[Min Conductivity]]+Table1[[#This Row],[Max Conductivity]])/2</f>
        <v>781</v>
      </c>
      <c r="Q2443">
        <v>2.1</v>
      </c>
      <c r="R2443">
        <v>3.9</v>
      </c>
      <c r="S2443">
        <f>(Table1[[#This Row],[Min BOD]]+Table1[[#This Row],[Max BOD]])/2</f>
        <v>3</v>
      </c>
      <c r="T2443">
        <v>0.3</v>
      </c>
      <c r="U2443">
        <v>1.8</v>
      </c>
      <c r="V2443">
        <f>(Table1[[#This Row],[Min Nitrate N + Nitrite N]]+Table1[[#This Row],[Max Nitrate N + Nitrite N]])/2</f>
        <v>1.05</v>
      </c>
      <c r="W2443">
        <v>2</v>
      </c>
      <c r="X2443">
        <v>4</v>
      </c>
      <c r="Y2443">
        <f>(Table1[[#This Row],[Min Fecal Coliform]]+Table1[[#This Row],[Max Fecal Coliform]])/2</f>
        <v>3</v>
      </c>
      <c r="Z2443">
        <v>10</v>
      </c>
      <c r="AA2443">
        <v>130</v>
      </c>
      <c r="AB2443">
        <f>(Table1[[#This Row],[Min Total Coliform]]+Table1[[#This Row],[Max Total Coliform]])/2</f>
        <v>70</v>
      </c>
      <c r="AC2443">
        <f>MIN(10, (Table1[[#This Row],[Avg BOD]]/4)*10)</f>
        <v>7.5</v>
      </c>
      <c r="AD2443">
        <f>MIN(10, (Table1[[#This Row],[Avg Fecal Coliform]]/600)*10)</f>
        <v>0.05</v>
      </c>
      <c r="AE2443">
        <f>MIN(10, (Table1[[#This Row],[Avg Nitrate N + Nitrite N]]/10)*10)</f>
        <v>1.05</v>
      </c>
      <c r="AF2443">
        <f>IF(OR(Table1[[#This Row],[Avg pH]]&lt;6.5,Table1[[#This Row],[Avg pH]]&gt;8.5),10,0)</f>
        <v>0</v>
      </c>
      <c r="AG2443">
        <f>MAX(0, 10-(2*Table1[[#This Row],[Avg Dissolved Oxygen]]))</f>
        <v>1.5999999999999996</v>
      </c>
      <c r="AH2443">
        <f>(Table1[[#This Row],[Fecal Score]]*0.3) + (Table1[[#This Row],[BOD Score]]*0.25) + (Table1[[#This Row],[Nitrate Score]]*0.2) + (Table1[[#This Row],[pH Score]]*0.15) + (Table1[[#This Row],[Dissolved Oxygen Score]]*0.1)</f>
        <v>2.2600000000000002</v>
      </c>
      <c r="AI2443">
        <v>2021</v>
      </c>
    </row>
    <row r="2444" spans="1:35">
      <c r="A2444">
        <v>2359</v>
      </c>
      <c r="B2444" t="s">
        <v>719</v>
      </c>
      <c r="C2444" t="s">
        <v>8</v>
      </c>
      <c r="D2444" t="s">
        <v>341</v>
      </c>
      <c r="E2444">
        <v>26</v>
      </c>
      <c r="F2444">
        <v>30</v>
      </c>
      <c r="G2444">
        <f>(Table1[[#This Row],[Min Temperature]]+Table1[[#This Row],[Max Temperature]])/2</f>
        <v>28</v>
      </c>
      <c r="H2444">
        <v>0.3</v>
      </c>
      <c r="I2444">
        <v>1.2</v>
      </c>
      <c r="J2444">
        <f>(Table1[[#This Row],[Min Dissolved Oxygen]]+Table1[[#This Row],[Max Dissolved Oxygen]])/2</f>
        <v>0.75</v>
      </c>
      <c r="K2444">
        <v>7.2</v>
      </c>
      <c r="L2444">
        <v>8.5</v>
      </c>
      <c r="M2444">
        <f>(Table1[[#This Row],[Min pH]]+Table1[[#This Row],[Max pH]])/2</f>
        <v>7.85</v>
      </c>
      <c r="N2444">
        <v>1163</v>
      </c>
      <c r="O2444">
        <v>1665</v>
      </c>
      <c r="P2444">
        <f>(Table1[[#This Row],[Min Conductivity]]+Table1[[#This Row],[Max Conductivity]])/2</f>
        <v>1414</v>
      </c>
      <c r="Q2444">
        <v>6</v>
      </c>
      <c r="R2444">
        <v>12</v>
      </c>
      <c r="S2444">
        <f>(Table1[[#This Row],[Min BOD]]+Table1[[#This Row],[Max BOD]])/2</f>
        <v>9</v>
      </c>
      <c r="T2444">
        <v>2.4</v>
      </c>
      <c r="U2444">
        <v>26</v>
      </c>
      <c r="V2444">
        <f>(Table1[[#This Row],[Min Nitrate N + Nitrite N]]+Table1[[#This Row],[Max Nitrate N + Nitrite N]])/2</f>
        <v>14.2</v>
      </c>
      <c r="W2444">
        <v>33</v>
      </c>
      <c r="X2444">
        <v>63</v>
      </c>
      <c r="Y2444">
        <f>(Table1[[#This Row],[Min Fecal Coliform]]+Table1[[#This Row],[Max Fecal Coliform]])/2</f>
        <v>48</v>
      </c>
      <c r="Z2444">
        <v>430</v>
      </c>
      <c r="AA2444">
        <v>920</v>
      </c>
      <c r="AB2444">
        <f>(Table1[[#This Row],[Min Total Coliform]]+Table1[[#This Row],[Max Total Coliform]])/2</f>
        <v>675</v>
      </c>
      <c r="AC2444">
        <f>MIN(10, (Table1[[#This Row],[Avg BOD]]/4)*10)</f>
        <v>10</v>
      </c>
      <c r="AD2444">
        <f>MIN(10, (Table1[[#This Row],[Avg Fecal Coliform]]/600)*10)</f>
        <v>0.8</v>
      </c>
      <c r="AE2444">
        <f>MIN(10, (Table1[[#This Row],[Avg Nitrate N + Nitrite N]]/10)*10)</f>
        <v>10</v>
      </c>
      <c r="AF2444">
        <f>IF(OR(Table1[[#This Row],[Avg pH]]&lt;6.5,Table1[[#This Row],[Avg pH]]&gt;8.5),10,0)</f>
        <v>0</v>
      </c>
      <c r="AG2444">
        <f>MAX(0, 10-(2*Table1[[#This Row],[Avg Dissolved Oxygen]]))</f>
        <v>8.5</v>
      </c>
      <c r="AH2444">
        <f>(Table1[[#This Row],[Fecal Score]]*0.3) + (Table1[[#This Row],[BOD Score]]*0.25) + (Table1[[#This Row],[Nitrate Score]]*0.2) + (Table1[[#This Row],[pH Score]]*0.15) + (Table1[[#This Row],[Dissolved Oxygen Score]]*0.1)</f>
        <v>5.59</v>
      </c>
      <c r="AI2444">
        <v>2021</v>
      </c>
    </row>
    <row r="2445" spans="1:35">
      <c r="A2445">
        <v>4236</v>
      </c>
      <c r="B2445" t="s">
        <v>493</v>
      </c>
      <c r="C2445" t="s">
        <v>8</v>
      </c>
      <c r="D2445" t="s">
        <v>341</v>
      </c>
      <c r="E2445">
        <v>20</v>
      </c>
      <c r="F2445">
        <v>29</v>
      </c>
      <c r="G2445">
        <f>(Table1[[#This Row],[Min Temperature]]+Table1[[#This Row],[Max Temperature]])/2</f>
        <v>24.5</v>
      </c>
      <c r="H2445">
        <v>1</v>
      </c>
      <c r="I2445">
        <v>2</v>
      </c>
      <c r="J2445">
        <f>(Table1[[#This Row],[Min Dissolved Oxygen]]+Table1[[#This Row],[Max Dissolved Oxygen]])/2</f>
        <v>1.5</v>
      </c>
      <c r="K2445">
        <v>7.4</v>
      </c>
      <c r="L2445">
        <v>7.9</v>
      </c>
      <c r="M2445">
        <f>(Table1[[#This Row],[Min pH]]+Table1[[#This Row],[Max pH]])/2</f>
        <v>7.65</v>
      </c>
      <c r="N2445">
        <v>1144</v>
      </c>
      <c r="O2445">
        <v>1605</v>
      </c>
      <c r="P2445">
        <f>(Table1[[#This Row],[Min Conductivity]]+Table1[[#This Row],[Max Conductivity]])/2</f>
        <v>1374.5</v>
      </c>
      <c r="Q2445">
        <v>4</v>
      </c>
      <c r="R2445">
        <v>6</v>
      </c>
      <c r="S2445">
        <f>(Table1[[#This Row],[Min BOD]]+Table1[[#This Row],[Max BOD]])/2</f>
        <v>5</v>
      </c>
      <c r="T2445">
        <v>10.199999999999999</v>
      </c>
      <c r="U2445">
        <v>28.8</v>
      </c>
      <c r="V2445">
        <f>(Table1[[#This Row],[Min Nitrate N + Nitrite N]]+Table1[[#This Row],[Max Nitrate N + Nitrite N]])/2</f>
        <v>19.5</v>
      </c>
      <c r="W2445">
        <v>43</v>
      </c>
      <c r="X2445">
        <v>58</v>
      </c>
      <c r="Y2445">
        <f>(Table1[[#This Row],[Min Fecal Coliform]]+Table1[[#This Row],[Max Fecal Coliform]])/2</f>
        <v>50.5</v>
      </c>
      <c r="Z2445">
        <v>430</v>
      </c>
      <c r="AA2445">
        <v>540</v>
      </c>
      <c r="AB2445">
        <f>(Table1[[#This Row],[Min Total Coliform]]+Table1[[#This Row],[Max Total Coliform]])/2</f>
        <v>485</v>
      </c>
      <c r="AC2445">
        <f>MIN(10, (Table1[[#This Row],[Avg BOD]]/4)*10)</f>
        <v>10</v>
      </c>
      <c r="AD2445">
        <f>MIN(10, (Table1[[#This Row],[Avg Fecal Coliform]]/600)*10)</f>
        <v>0.84166666666666667</v>
      </c>
      <c r="AE2445">
        <f>MIN(10, (Table1[[#This Row],[Avg Nitrate N + Nitrite N]]/10)*10)</f>
        <v>10</v>
      </c>
      <c r="AF2445">
        <f>IF(OR(Table1[[#This Row],[Avg pH]]&lt;6.5,Table1[[#This Row],[Avg pH]]&gt;8.5),10,0)</f>
        <v>0</v>
      </c>
      <c r="AG2445">
        <f>MAX(0, 10-(2*Table1[[#This Row],[Avg Dissolved Oxygen]]))</f>
        <v>7</v>
      </c>
      <c r="AH2445">
        <f>(Table1[[#This Row],[Fecal Score]]*0.3) + (Table1[[#This Row],[BOD Score]]*0.25) + (Table1[[#This Row],[Nitrate Score]]*0.2) + (Table1[[#This Row],[pH Score]]*0.15) + (Table1[[#This Row],[Dissolved Oxygen Score]]*0.1)</f>
        <v>5.4524999999999997</v>
      </c>
      <c r="AI2445">
        <v>2021</v>
      </c>
    </row>
    <row r="2446" spans="1:35">
      <c r="A2446">
        <v>3078</v>
      </c>
      <c r="B2446" t="s">
        <v>363</v>
      </c>
      <c r="C2446" t="s">
        <v>8</v>
      </c>
      <c r="D2446" t="s">
        <v>341</v>
      </c>
      <c r="E2446">
        <v>25</v>
      </c>
      <c r="F2446">
        <v>29</v>
      </c>
      <c r="G2446">
        <f>(Table1[[#This Row],[Min Temperature]]+Table1[[#This Row],[Max Temperature]])/2</f>
        <v>27</v>
      </c>
      <c r="H2446">
        <v>0.3</v>
      </c>
      <c r="I2446">
        <v>1.8</v>
      </c>
      <c r="J2446">
        <f>(Table1[[#This Row],[Min Dissolved Oxygen]]+Table1[[#This Row],[Max Dissolved Oxygen]])/2</f>
        <v>1.05</v>
      </c>
      <c r="K2446">
        <v>7.2</v>
      </c>
      <c r="L2446">
        <v>8</v>
      </c>
      <c r="M2446">
        <f>(Table1[[#This Row],[Min pH]]+Table1[[#This Row],[Max pH]])/2</f>
        <v>7.6</v>
      </c>
      <c r="N2446">
        <v>1020</v>
      </c>
      <c r="O2446">
        <v>1505</v>
      </c>
      <c r="P2446">
        <f>(Table1[[#This Row],[Min Conductivity]]+Table1[[#This Row],[Max Conductivity]])/2</f>
        <v>1262.5</v>
      </c>
      <c r="Q2446">
        <v>4.2</v>
      </c>
      <c r="R2446">
        <v>15</v>
      </c>
      <c r="S2446">
        <f>(Table1[[#This Row],[Min BOD]]+Table1[[#This Row],[Max BOD]])/2</f>
        <v>9.6</v>
      </c>
      <c r="T2446">
        <v>1.6</v>
      </c>
      <c r="U2446">
        <v>9</v>
      </c>
      <c r="V2446">
        <f>(Table1[[#This Row],[Min Nitrate N + Nitrite N]]+Table1[[#This Row],[Max Nitrate N + Nitrite N]])/2</f>
        <v>5.3</v>
      </c>
      <c r="W2446">
        <v>4</v>
      </c>
      <c r="X2446">
        <v>47</v>
      </c>
      <c r="Y2446">
        <f>(Table1[[#This Row],[Min Fecal Coliform]]+Table1[[#This Row],[Max Fecal Coliform]])/2</f>
        <v>25.5</v>
      </c>
      <c r="Z2446">
        <v>350</v>
      </c>
      <c r="AA2446">
        <v>540</v>
      </c>
      <c r="AB2446">
        <f>(Table1[[#This Row],[Min Total Coliform]]+Table1[[#This Row],[Max Total Coliform]])/2</f>
        <v>445</v>
      </c>
      <c r="AC2446">
        <f>MIN(10, (Table1[[#This Row],[Avg BOD]]/4)*10)</f>
        <v>10</v>
      </c>
      <c r="AD2446">
        <f>MIN(10, (Table1[[#This Row],[Avg Fecal Coliform]]/600)*10)</f>
        <v>0.42500000000000004</v>
      </c>
      <c r="AE2446">
        <f>MIN(10, (Table1[[#This Row],[Avg Nitrate N + Nitrite N]]/10)*10)</f>
        <v>5.3000000000000007</v>
      </c>
      <c r="AF2446">
        <f>IF(OR(Table1[[#This Row],[Avg pH]]&lt;6.5,Table1[[#This Row],[Avg pH]]&gt;8.5),10,0)</f>
        <v>0</v>
      </c>
      <c r="AG2446">
        <f>MAX(0, 10-(2*Table1[[#This Row],[Avg Dissolved Oxygen]]))</f>
        <v>7.9</v>
      </c>
      <c r="AH2446">
        <f>(Table1[[#This Row],[Fecal Score]]*0.3) + (Table1[[#This Row],[BOD Score]]*0.25) + (Table1[[#This Row],[Nitrate Score]]*0.2) + (Table1[[#This Row],[pH Score]]*0.15) + (Table1[[#This Row],[Dissolved Oxygen Score]]*0.1)</f>
        <v>4.4775</v>
      </c>
      <c r="AI2446">
        <v>2021</v>
      </c>
    </row>
    <row r="2447" spans="1:35">
      <c r="A2447">
        <v>3075</v>
      </c>
      <c r="B2447" t="s">
        <v>360</v>
      </c>
      <c r="C2447" t="s">
        <v>8</v>
      </c>
      <c r="D2447" t="s">
        <v>341</v>
      </c>
      <c r="E2447">
        <v>24</v>
      </c>
      <c r="F2447">
        <v>28</v>
      </c>
      <c r="G2447">
        <f>(Table1[[#This Row],[Min Temperature]]+Table1[[#This Row],[Max Temperature]])/2</f>
        <v>26</v>
      </c>
      <c r="H2447">
        <v>0.3</v>
      </c>
      <c r="I2447">
        <v>2.2000000000000002</v>
      </c>
      <c r="J2447">
        <f>(Table1[[#This Row],[Min Dissolved Oxygen]]+Table1[[#This Row],[Max Dissolved Oxygen]])/2</f>
        <v>1.25</v>
      </c>
      <c r="K2447">
        <v>7.2</v>
      </c>
      <c r="L2447">
        <v>8.4</v>
      </c>
      <c r="M2447">
        <f>(Table1[[#This Row],[Min pH]]+Table1[[#This Row],[Max pH]])/2</f>
        <v>7.8000000000000007</v>
      </c>
      <c r="N2447">
        <v>628</v>
      </c>
      <c r="O2447">
        <v>1679</v>
      </c>
      <c r="P2447">
        <f>(Table1[[#This Row],[Min Conductivity]]+Table1[[#This Row],[Max Conductivity]])/2</f>
        <v>1153.5</v>
      </c>
      <c r="Q2447">
        <v>4</v>
      </c>
      <c r="R2447">
        <v>11</v>
      </c>
      <c r="S2447">
        <f>(Table1[[#This Row],[Min BOD]]+Table1[[#This Row],[Max BOD]])/2</f>
        <v>7.5</v>
      </c>
      <c r="T2447">
        <v>1.1000000000000001</v>
      </c>
      <c r="U2447">
        <v>7.6</v>
      </c>
      <c r="V2447">
        <f>(Table1[[#This Row],[Min Nitrate N + Nitrite N]]+Table1[[#This Row],[Max Nitrate N + Nitrite N]])/2</f>
        <v>4.3499999999999996</v>
      </c>
      <c r="W2447">
        <v>11</v>
      </c>
      <c r="X2447">
        <v>63</v>
      </c>
      <c r="Y2447">
        <f>(Table1[[#This Row],[Min Fecal Coliform]]+Table1[[#This Row],[Max Fecal Coliform]])/2</f>
        <v>37</v>
      </c>
      <c r="Z2447">
        <v>350</v>
      </c>
      <c r="AA2447">
        <v>540</v>
      </c>
      <c r="AB2447">
        <f>(Table1[[#This Row],[Min Total Coliform]]+Table1[[#This Row],[Max Total Coliform]])/2</f>
        <v>445</v>
      </c>
      <c r="AC2447">
        <f>MIN(10, (Table1[[#This Row],[Avg BOD]]/4)*10)</f>
        <v>10</v>
      </c>
      <c r="AD2447">
        <f>MIN(10, (Table1[[#This Row],[Avg Fecal Coliform]]/600)*10)</f>
        <v>0.6166666666666667</v>
      </c>
      <c r="AE2447">
        <f>MIN(10, (Table1[[#This Row],[Avg Nitrate N + Nitrite N]]/10)*10)</f>
        <v>4.3499999999999996</v>
      </c>
      <c r="AF2447">
        <f>IF(OR(Table1[[#This Row],[Avg pH]]&lt;6.5,Table1[[#This Row],[Avg pH]]&gt;8.5),10,0)</f>
        <v>0</v>
      </c>
      <c r="AG2447">
        <f>MAX(0, 10-(2*Table1[[#This Row],[Avg Dissolved Oxygen]]))</f>
        <v>7.5</v>
      </c>
      <c r="AH2447">
        <f>(Table1[[#This Row],[Fecal Score]]*0.3) + (Table1[[#This Row],[BOD Score]]*0.25) + (Table1[[#This Row],[Nitrate Score]]*0.2) + (Table1[[#This Row],[pH Score]]*0.15) + (Table1[[#This Row],[Dissolved Oxygen Score]]*0.1)</f>
        <v>4.3049999999999997</v>
      </c>
      <c r="AI2447">
        <v>2021</v>
      </c>
    </row>
    <row r="2448" spans="1:35">
      <c r="A2448">
        <v>2345</v>
      </c>
      <c r="B2448" t="s">
        <v>716</v>
      </c>
      <c r="C2448" t="s">
        <v>8</v>
      </c>
      <c r="D2448" t="s">
        <v>341</v>
      </c>
      <c r="E2448">
        <v>27</v>
      </c>
      <c r="F2448">
        <v>28</v>
      </c>
      <c r="G2448">
        <f>(Table1[[#This Row],[Min Temperature]]+Table1[[#This Row],[Max Temperature]])/2</f>
        <v>27.5</v>
      </c>
      <c r="H2448">
        <v>0.3</v>
      </c>
      <c r="I2448">
        <v>3</v>
      </c>
      <c r="J2448">
        <f>(Table1[[#This Row],[Min Dissolved Oxygen]]+Table1[[#This Row],[Max Dissolved Oxygen]])/2</f>
        <v>1.65</v>
      </c>
      <c r="K2448">
        <v>7.5</v>
      </c>
      <c r="L2448">
        <v>8.5</v>
      </c>
      <c r="M2448">
        <f>(Table1[[#This Row],[Min pH]]+Table1[[#This Row],[Max pH]])/2</f>
        <v>8</v>
      </c>
      <c r="N2448">
        <v>1450</v>
      </c>
      <c r="O2448">
        <v>7050</v>
      </c>
      <c r="P2448">
        <f>(Table1[[#This Row],[Min Conductivity]]+Table1[[#This Row],[Max Conductivity]])/2</f>
        <v>4250</v>
      </c>
      <c r="Q2448">
        <v>4</v>
      </c>
      <c r="R2448">
        <v>32</v>
      </c>
      <c r="S2448">
        <f>(Table1[[#This Row],[Min BOD]]+Table1[[#This Row],[Max BOD]])/2</f>
        <v>18</v>
      </c>
      <c r="T2448">
        <v>1.1000000000000001</v>
      </c>
      <c r="U2448">
        <v>14</v>
      </c>
      <c r="V2448">
        <f>(Table1[[#This Row],[Min Nitrate N + Nitrite N]]+Table1[[#This Row],[Max Nitrate N + Nitrite N]])/2</f>
        <v>7.55</v>
      </c>
      <c r="W2448">
        <v>2</v>
      </c>
      <c r="X2448">
        <v>31</v>
      </c>
      <c r="Y2448">
        <f>(Table1[[#This Row],[Min Fecal Coliform]]+Table1[[#This Row],[Max Fecal Coliform]])/2</f>
        <v>16.5</v>
      </c>
      <c r="Z2448">
        <v>120</v>
      </c>
      <c r="AA2448">
        <v>350</v>
      </c>
      <c r="AB2448">
        <f>(Table1[[#This Row],[Min Total Coliform]]+Table1[[#This Row],[Max Total Coliform]])/2</f>
        <v>235</v>
      </c>
      <c r="AC2448">
        <f>MIN(10, (Table1[[#This Row],[Avg BOD]]/4)*10)</f>
        <v>10</v>
      </c>
      <c r="AD2448">
        <f>MIN(10, (Table1[[#This Row],[Avg Fecal Coliform]]/600)*10)</f>
        <v>0.27500000000000002</v>
      </c>
      <c r="AE2448">
        <f>MIN(10, (Table1[[#This Row],[Avg Nitrate N + Nitrite N]]/10)*10)</f>
        <v>7.55</v>
      </c>
      <c r="AF2448">
        <f>IF(OR(Table1[[#This Row],[Avg pH]]&lt;6.5,Table1[[#This Row],[Avg pH]]&gt;8.5),10,0)</f>
        <v>0</v>
      </c>
      <c r="AG2448">
        <f>MAX(0, 10-(2*Table1[[#This Row],[Avg Dissolved Oxygen]]))</f>
        <v>6.7</v>
      </c>
      <c r="AH2448">
        <f>(Table1[[#This Row],[Fecal Score]]*0.3) + (Table1[[#This Row],[BOD Score]]*0.25) + (Table1[[#This Row],[Nitrate Score]]*0.2) + (Table1[[#This Row],[pH Score]]*0.15) + (Table1[[#This Row],[Dissolved Oxygen Score]]*0.1)</f>
        <v>4.7625000000000002</v>
      </c>
      <c r="AI2448">
        <v>2021</v>
      </c>
    </row>
    <row r="2449" spans="1:35">
      <c r="A2449">
        <v>4238</v>
      </c>
      <c r="B2449" t="s">
        <v>726</v>
      </c>
      <c r="C2449" t="s">
        <v>35</v>
      </c>
      <c r="D2449" t="s">
        <v>341</v>
      </c>
      <c r="E2449">
        <v>24</v>
      </c>
      <c r="F2449">
        <v>26</v>
      </c>
      <c r="G2449">
        <f>(Table1[[#This Row],[Min Temperature]]+Table1[[#This Row],[Max Temperature]])/2</f>
        <v>25</v>
      </c>
      <c r="H2449">
        <v>5</v>
      </c>
      <c r="I2449">
        <v>6</v>
      </c>
      <c r="J2449">
        <f>(Table1[[#This Row],[Min Dissolved Oxygen]]+Table1[[#This Row],[Max Dissolved Oxygen]])/2</f>
        <v>5.5</v>
      </c>
      <c r="K2449">
        <v>6.5</v>
      </c>
      <c r="L2449">
        <v>7.5</v>
      </c>
      <c r="M2449">
        <f>(Table1[[#This Row],[Min pH]]+Table1[[#This Row],[Max pH]])/2</f>
        <v>7</v>
      </c>
      <c r="N2449">
        <v>998</v>
      </c>
      <c r="O2449">
        <v>1347</v>
      </c>
      <c r="P2449">
        <f>(Table1[[#This Row],[Min Conductivity]]+Table1[[#This Row],[Max Conductivity]])/2</f>
        <v>1172.5</v>
      </c>
      <c r="Q2449">
        <v>3.2</v>
      </c>
      <c r="R2449">
        <v>6</v>
      </c>
      <c r="S2449">
        <f>(Table1[[#This Row],[Min BOD]]+Table1[[#This Row],[Max BOD]])/2</f>
        <v>4.5999999999999996</v>
      </c>
      <c r="T2449">
        <v>9.1300000000000008</v>
      </c>
      <c r="U2449">
        <v>13.17</v>
      </c>
      <c r="V2449">
        <f>(Table1[[#This Row],[Min Nitrate N + Nitrite N]]+Table1[[#This Row],[Max Nitrate N + Nitrite N]])/2</f>
        <v>11.15</v>
      </c>
      <c r="W2449">
        <v>4</v>
      </c>
      <c r="X2449">
        <v>12</v>
      </c>
      <c r="Y2449">
        <f>(Table1[[#This Row],[Min Fecal Coliform]]+Table1[[#This Row],[Max Fecal Coliform]])/2</f>
        <v>8</v>
      </c>
      <c r="Z2449">
        <v>79</v>
      </c>
      <c r="AA2449">
        <v>170</v>
      </c>
      <c r="AB2449">
        <f>(Table1[[#This Row],[Min Total Coliform]]+Table1[[#This Row],[Max Total Coliform]])/2</f>
        <v>124.5</v>
      </c>
      <c r="AC2449">
        <f>MIN(10, (Table1[[#This Row],[Avg BOD]]/4)*10)</f>
        <v>10</v>
      </c>
      <c r="AD2449">
        <f>MIN(10, (Table1[[#This Row],[Avg Fecal Coliform]]/600)*10)</f>
        <v>0.13333333333333333</v>
      </c>
      <c r="AE2449">
        <f>MIN(10, (Table1[[#This Row],[Avg Nitrate N + Nitrite N]]/10)*10)</f>
        <v>10</v>
      </c>
      <c r="AF2449">
        <f>IF(OR(Table1[[#This Row],[Avg pH]]&lt;6.5,Table1[[#This Row],[Avg pH]]&gt;8.5),10,0)</f>
        <v>0</v>
      </c>
      <c r="AG2449">
        <f>MAX(0, 10-(2*Table1[[#This Row],[Avg Dissolved Oxygen]]))</f>
        <v>0</v>
      </c>
      <c r="AH2449">
        <f>(Table1[[#This Row],[Fecal Score]]*0.3) + (Table1[[#This Row],[BOD Score]]*0.25) + (Table1[[#This Row],[Nitrate Score]]*0.2) + (Table1[[#This Row],[pH Score]]*0.15) + (Table1[[#This Row],[Dissolved Oxygen Score]]*0.1)</f>
        <v>4.54</v>
      </c>
      <c r="AI2449">
        <v>2021</v>
      </c>
    </row>
    <row r="2450" spans="1:35">
      <c r="A2450">
        <v>1464</v>
      </c>
      <c r="B2450" t="s">
        <v>482</v>
      </c>
      <c r="C2450" t="s">
        <v>35</v>
      </c>
      <c r="D2450" t="s">
        <v>341</v>
      </c>
      <c r="E2450">
        <v>18</v>
      </c>
      <c r="F2450">
        <v>22</v>
      </c>
      <c r="G2450">
        <f>(Table1[[#This Row],[Min Temperature]]+Table1[[#This Row],[Max Temperature]])/2</f>
        <v>20</v>
      </c>
      <c r="H2450">
        <v>5</v>
      </c>
      <c r="I2450">
        <v>6.2</v>
      </c>
      <c r="J2450">
        <f>(Table1[[#This Row],[Min Dissolved Oxygen]]+Table1[[#This Row],[Max Dissolved Oxygen]])/2</f>
        <v>5.6</v>
      </c>
      <c r="K2450">
        <v>7.1</v>
      </c>
      <c r="L2450">
        <v>7.5</v>
      </c>
      <c r="M2450">
        <f>(Table1[[#This Row],[Min pH]]+Table1[[#This Row],[Max pH]])/2</f>
        <v>7.3</v>
      </c>
      <c r="N2450">
        <v>598</v>
      </c>
      <c r="O2450">
        <v>1004</v>
      </c>
      <c r="P2450">
        <f>(Table1[[#This Row],[Min Conductivity]]+Table1[[#This Row],[Max Conductivity]])/2</f>
        <v>801</v>
      </c>
      <c r="Q2450">
        <v>2.2000000000000002</v>
      </c>
      <c r="R2450">
        <v>4.5</v>
      </c>
      <c r="S2450">
        <f>(Table1[[#This Row],[Min BOD]]+Table1[[#This Row],[Max BOD]])/2</f>
        <v>3.35</v>
      </c>
      <c r="T2450">
        <v>5.1100000000000003</v>
      </c>
      <c r="U2450">
        <v>12.12</v>
      </c>
      <c r="V2450">
        <f>(Table1[[#This Row],[Min Nitrate N + Nitrite N]]+Table1[[#This Row],[Max Nitrate N + Nitrite N]])/2</f>
        <v>8.6150000000000002</v>
      </c>
      <c r="W2450">
        <v>4</v>
      </c>
      <c r="X2450">
        <v>12</v>
      </c>
      <c r="Y2450">
        <f>(Table1[[#This Row],[Min Fecal Coliform]]+Table1[[#This Row],[Max Fecal Coliform]])/2</f>
        <v>8</v>
      </c>
      <c r="Z2450">
        <v>36</v>
      </c>
      <c r="AA2450">
        <v>49</v>
      </c>
      <c r="AB2450">
        <f>(Table1[[#This Row],[Min Total Coliform]]+Table1[[#This Row],[Max Total Coliform]])/2</f>
        <v>42.5</v>
      </c>
      <c r="AC2450">
        <f>MIN(10, (Table1[[#This Row],[Avg BOD]]/4)*10)</f>
        <v>8.375</v>
      </c>
      <c r="AD2450">
        <f>MIN(10, (Table1[[#This Row],[Avg Fecal Coliform]]/600)*10)</f>
        <v>0.13333333333333333</v>
      </c>
      <c r="AE2450">
        <f>MIN(10, (Table1[[#This Row],[Avg Nitrate N + Nitrite N]]/10)*10)</f>
        <v>8.6150000000000002</v>
      </c>
      <c r="AF2450">
        <f>IF(OR(Table1[[#This Row],[Avg pH]]&lt;6.5,Table1[[#This Row],[Avg pH]]&gt;8.5),10,0)</f>
        <v>0</v>
      </c>
      <c r="AG2450">
        <f>MAX(0, 10-(2*Table1[[#This Row],[Avg Dissolved Oxygen]]))</f>
        <v>0</v>
      </c>
      <c r="AH2450">
        <f>(Table1[[#This Row],[Fecal Score]]*0.3) + (Table1[[#This Row],[BOD Score]]*0.25) + (Table1[[#This Row],[Nitrate Score]]*0.2) + (Table1[[#This Row],[pH Score]]*0.15) + (Table1[[#This Row],[Dissolved Oxygen Score]]*0.1)</f>
        <v>3.8567499999999999</v>
      </c>
      <c r="AI2450">
        <v>2021</v>
      </c>
    </row>
    <row r="2451" spans="1:35">
      <c r="A2451">
        <v>4703</v>
      </c>
      <c r="B2451" t="s">
        <v>735</v>
      </c>
      <c r="C2451" t="s">
        <v>35</v>
      </c>
      <c r="D2451" t="s">
        <v>341</v>
      </c>
      <c r="E2451">
        <v>26</v>
      </c>
      <c r="F2451">
        <v>33</v>
      </c>
      <c r="G2451">
        <f>(Table1[[#This Row],[Min Temperature]]+Table1[[#This Row],[Max Temperature]])/2</f>
        <v>29.5</v>
      </c>
      <c r="H2451">
        <v>0.3</v>
      </c>
      <c r="I2451">
        <v>0.3</v>
      </c>
      <c r="J2451">
        <f>(Table1[[#This Row],[Min Dissolved Oxygen]]+Table1[[#This Row],[Max Dissolved Oxygen]])/2</f>
        <v>0.3</v>
      </c>
      <c r="K2451">
        <v>7</v>
      </c>
      <c r="L2451">
        <v>8.4</v>
      </c>
      <c r="M2451">
        <f>(Table1[[#This Row],[Min pH]]+Table1[[#This Row],[Max pH]])/2</f>
        <v>7.7</v>
      </c>
      <c r="N2451">
        <v>1305</v>
      </c>
      <c r="O2451">
        <v>2234</v>
      </c>
      <c r="P2451">
        <f>(Table1[[#This Row],[Min Conductivity]]+Table1[[#This Row],[Max Conductivity]])/2</f>
        <v>1769.5</v>
      </c>
      <c r="Q2451">
        <v>7.4</v>
      </c>
      <c r="R2451">
        <v>19</v>
      </c>
      <c r="S2451">
        <f>(Table1[[#This Row],[Min BOD]]+Table1[[#This Row],[Max BOD]])/2</f>
        <v>13.2</v>
      </c>
      <c r="T2451">
        <v>2.8</v>
      </c>
      <c r="U2451">
        <v>23</v>
      </c>
      <c r="V2451">
        <f>(Table1[[#This Row],[Min Nitrate N + Nitrite N]]+Table1[[#This Row],[Max Nitrate N + Nitrite N]])/2</f>
        <v>12.9</v>
      </c>
      <c r="W2451">
        <v>25</v>
      </c>
      <c r="X2451">
        <v>84</v>
      </c>
      <c r="Y2451">
        <f>(Table1[[#This Row],[Min Fecal Coliform]]+Table1[[#This Row],[Max Fecal Coliform]])/2</f>
        <v>54.5</v>
      </c>
      <c r="Z2451">
        <v>350</v>
      </c>
      <c r="AA2451">
        <v>920</v>
      </c>
      <c r="AB2451">
        <f>(Table1[[#This Row],[Min Total Coliform]]+Table1[[#This Row],[Max Total Coliform]])/2</f>
        <v>635</v>
      </c>
      <c r="AC2451">
        <f>MIN(10, (Table1[[#This Row],[Avg BOD]]/4)*10)</f>
        <v>10</v>
      </c>
      <c r="AD2451">
        <f>MIN(10, (Table1[[#This Row],[Avg Fecal Coliform]]/600)*10)</f>
        <v>0.90833333333333333</v>
      </c>
      <c r="AE2451">
        <f>MIN(10, (Table1[[#This Row],[Avg Nitrate N + Nitrite N]]/10)*10)</f>
        <v>10</v>
      </c>
      <c r="AF2451">
        <f>IF(OR(Table1[[#This Row],[Avg pH]]&lt;6.5,Table1[[#This Row],[Avg pH]]&gt;8.5),10,0)</f>
        <v>0</v>
      </c>
      <c r="AG2451">
        <f>MAX(0, 10-(2*Table1[[#This Row],[Avg Dissolved Oxygen]]))</f>
        <v>9.4</v>
      </c>
      <c r="AH2451">
        <f>(Table1[[#This Row],[Fecal Score]]*0.3) + (Table1[[#This Row],[BOD Score]]*0.25) + (Table1[[#This Row],[Nitrate Score]]*0.2) + (Table1[[#This Row],[pH Score]]*0.15) + (Table1[[#This Row],[Dissolved Oxygen Score]]*0.1)</f>
        <v>5.7125000000000004</v>
      </c>
      <c r="AI2451">
        <v>2021</v>
      </c>
    </row>
    <row r="2452" spans="1:35">
      <c r="A2452">
        <v>3085</v>
      </c>
      <c r="B2452" t="s">
        <v>372</v>
      </c>
      <c r="C2452" t="s">
        <v>35</v>
      </c>
      <c r="D2452" t="s">
        <v>341</v>
      </c>
      <c r="E2452">
        <v>28</v>
      </c>
      <c r="F2452">
        <v>28</v>
      </c>
      <c r="G2452">
        <f>(Table1[[#This Row],[Min Temperature]]+Table1[[#This Row],[Max Temperature]])/2</f>
        <v>28</v>
      </c>
      <c r="H2452">
        <v>0.3</v>
      </c>
      <c r="I2452">
        <v>4.5999999999999996</v>
      </c>
      <c r="J2452">
        <f>(Table1[[#This Row],[Min Dissolved Oxygen]]+Table1[[#This Row],[Max Dissolved Oxygen]])/2</f>
        <v>2.4499999999999997</v>
      </c>
      <c r="K2452">
        <v>7</v>
      </c>
      <c r="L2452">
        <v>8.4</v>
      </c>
      <c r="M2452">
        <f>(Table1[[#This Row],[Min pH]]+Table1[[#This Row],[Max pH]])/2</f>
        <v>7.7</v>
      </c>
      <c r="N2452">
        <v>706</v>
      </c>
      <c r="O2452">
        <v>1355</v>
      </c>
      <c r="P2452">
        <f>(Table1[[#This Row],[Min Conductivity]]+Table1[[#This Row],[Max Conductivity]])/2</f>
        <v>1030.5</v>
      </c>
      <c r="Q2452">
        <v>3.8</v>
      </c>
      <c r="R2452">
        <v>18</v>
      </c>
      <c r="S2452">
        <f>(Table1[[#This Row],[Min BOD]]+Table1[[#This Row],[Max BOD]])/2</f>
        <v>10.9</v>
      </c>
      <c r="T2452">
        <v>1.4</v>
      </c>
      <c r="U2452">
        <v>12</v>
      </c>
      <c r="V2452">
        <f>(Table1[[#This Row],[Min Nitrate N + Nitrite N]]+Table1[[#This Row],[Max Nitrate N + Nitrite N]])/2</f>
        <v>6.7</v>
      </c>
      <c r="W2452">
        <v>13</v>
      </c>
      <c r="X2452">
        <v>47</v>
      </c>
      <c r="Y2452">
        <f>(Table1[[#This Row],[Min Fecal Coliform]]+Table1[[#This Row],[Max Fecal Coliform]])/2</f>
        <v>30</v>
      </c>
      <c r="Z2452">
        <v>110</v>
      </c>
      <c r="AA2452">
        <v>540</v>
      </c>
      <c r="AB2452">
        <f>(Table1[[#This Row],[Min Total Coliform]]+Table1[[#This Row],[Max Total Coliform]])/2</f>
        <v>325</v>
      </c>
      <c r="AC2452">
        <f>MIN(10, (Table1[[#This Row],[Avg BOD]]/4)*10)</f>
        <v>10</v>
      </c>
      <c r="AD2452">
        <f>MIN(10, (Table1[[#This Row],[Avg Fecal Coliform]]/600)*10)</f>
        <v>0.5</v>
      </c>
      <c r="AE2452">
        <f>MIN(10, (Table1[[#This Row],[Avg Nitrate N + Nitrite N]]/10)*10)</f>
        <v>6.7</v>
      </c>
      <c r="AF2452">
        <f>IF(OR(Table1[[#This Row],[Avg pH]]&lt;6.5,Table1[[#This Row],[Avg pH]]&gt;8.5),10,0)</f>
        <v>0</v>
      </c>
      <c r="AG2452">
        <f>MAX(0, 10-(2*Table1[[#This Row],[Avg Dissolved Oxygen]]))</f>
        <v>5.1000000000000005</v>
      </c>
      <c r="AH2452">
        <f>(Table1[[#This Row],[Fecal Score]]*0.3) + (Table1[[#This Row],[BOD Score]]*0.25) + (Table1[[#This Row],[Nitrate Score]]*0.2) + (Table1[[#This Row],[pH Score]]*0.15) + (Table1[[#This Row],[Dissolved Oxygen Score]]*0.1)</f>
        <v>4.5</v>
      </c>
      <c r="AI2452">
        <v>2021</v>
      </c>
    </row>
    <row r="2453" spans="1:35">
      <c r="A2453">
        <v>4241</v>
      </c>
      <c r="B2453" t="s">
        <v>728</v>
      </c>
      <c r="C2453" t="s">
        <v>35</v>
      </c>
      <c r="D2453" t="s">
        <v>341</v>
      </c>
      <c r="E2453">
        <v>26</v>
      </c>
      <c r="F2453">
        <v>26</v>
      </c>
      <c r="G2453">
        <f>(Table1[[#This Row],[Min Temperature]]+Table1[[#This Row],[Max Temperature]])/2</f>
        <v>26</v>
      </c>
      <c r="H2453">
        <v>4.5999999999999996</v>
      </c>
      <c r="I2453">
        <v>6.3</v>
      </c>
      <c r="J2453">
        <f>(Table1[[#This Row],[Min Dissolved Oxygen]]+Table1[[#This Row],[Max Dissolved Oxygen]])/2</f>
        <v>5.4499999999999993</v>
      </c>
      <c r="K2453">
        <v>6.7</v>
      </c>
      <c r="L2453">
        <v>7.5</v>
      </c>
      <c r="M2453">
        <f>(Table1[[#This Row],[Min pH]]+Table1[[#This Row],[Max pH]])/2</f>
        <v>7.1</v>
      </c>
      <c r="N2453">
        <v>795</v>
      </c>
      <c r="O2453">
        <v>1687</v>
      </c>
      <c r="P2453">
        <f>(Table1[[#This Row],[Min Conductivity]]+Table1[[#This Row],[Max Conductivity]])/2</f>
        <v>1241</v>
      </c>
      <c r="Q2453">
        <v>3.2</v>
      </c>
      <c r="R2453">
        <v>6</v>
      </c>
      <c r="S2453">
        <f>(Table1[[#This Row],[Min BOD]]+Table1[[#This Row],[Max BOD]])/2</f>
        <v>4.5999999999999996</v>
      </c>
      <c r="T2453">
        <v>10.1</v>
      </c>
      <c r="U2453">
        <v>15.13</v>
      </c>
      <c r="V2453">
        <f>(Table1[[#This Row],[Min Nitrate N + Nitrite N]]+Table1[[#This Row],[Max Nitrate N + Nitrite N]])/2</f>
        <v>12.615</v>
      </c>
      <c r="W2453">
        <v>4</v>
      </c>
      <c r="X2453">
        <v>11</v>
      </c>
      <c r="Y2453">
        <f>(Table1[[#This Row],[Min Fecal Coliform]]+Table1[[#This Row],[Max Fecal Coliform]])/2</f>
        <v>7.5</v>
      </c>
      <c r="Z2453">
        <v>49</v>
      </c>
      <c r="AA2453">
        <v>140</v>
      </c>
      <c r="AB2453">
        <f>(Table1[[#This Row],[Min Total Coliform]]+Table1[[#This Row],[Max Total Coliform]])/2</f>
        <v>94.5</v>
      </c>
      <c r="AC2453">
        <f>MIN(10, (Table1[[#This Row],[Avg BOD]]/4)*10)</f>
        <v>10</v>
      </c>
      <c r="AD2453">
        <f>MIN(10, (Table1[[#This Row],[Avg Fecal Coliform]]/600)*10)</f>
        <v>0.125</v>
      </c>
      <c r="AE2453">
        <f>MIN(10, (Table1[[#This Row],[Avg Nitrate N + Nitrite N]]/10)*10)</f>
        <v>10</v>
      </c>
      <c r="AF2453">
        <f>IF(OR(Table1[[#This Row],[Avg pH]]&lt;6.5,Table1[[#This Row],[Avg pH]]&gt;8.5),10,0)</f>
        <v>0</v>
      </c>
      <c r="AG2453">
        <f>MAX(0, 10-(2*Table1[[#This Row],[Avg Dissolved Oxygen]]))</f>
        <v>0</v>
      </c>
      <c r="AH2453">
        <f>(Table1[[#This Row],[Fecal Score]]*0.3) + (Table1[[#This Row],[BOD Score]]*0.25) + (Table1[[#This Row],[Nitrate Score]]*0.2) + (Table1[[#This Row],[pH Score]]*0.15) + (Table1[[#This Row],[Dissolved Oxygen Score]]*0.1)</f>
        <v>4.5374999999999996</v>
      </c>
      <c r="AI2453">
        <v>2021</v>
      </c>
    </row>
    <row r="2454" spans="1:35">
      <c r="A2454">
        <v>1447</v>
      </c>
      <c r="B2454" t="s">
        <v>364</v>
      </c>
      <c r="C2454" t="s">
        <v>35</v>
      </c>
      <c r="D2454" t="s">
        <v>341</v>
      </c>
      <c r="E2454">
        <v>27</v>
      </c>
      <c r="F2454">
        <v>29</v>
      </c>
      <c r="G2454">
        <f>(Table1[[#This Row],[Min Temperature]]+Table1[[#This Row],[Max Temperature]])/2</f>
        <v>28</v>
      </c>
      <c r="H2454">
        <v>5.0999999999999996</v>
      </c>
      <c r="I2454">
        <v>6.2</v>
      </c>
      <c r="J2454">
        <f>(Table1[[#This Row],[Min Dissolved Oxygen]]+Table1[[#This Row],[Max Dissolved Oxygen]])/2</f>
        <v>5.65</v>
      </c>
      <c r="K2454">
        <v>7.9</v>
      </c>
      <c r="L2454">
        <v>8.5</v>
      </c>
      <c r="M2454">
        <f>(Table1[[#This Row],[Min pH]]+Table1[[#This Row],[Max pH]])/2</f>
        <v>8.1999999999999993</v>
      </c>
      <c r="N2454">
        <v>253</v>
      </c>
      <c r="O2454">
        <v>502</v>
      </c>
      <c r="P2454">
        <f>(Table1[[#This Row],[Min Conductivity]]+Table1[[#This Row],[Max Conductivity]])/2</f>
        <v>377.5</v>
      </c>
      <c r="Q2454">
        <v>2</v>
      </c>
      <c r="R2454">
        <v>2.1</v>
      </c>
      <c r="S2454">
        <f>(Table1[[#This Row],[Min BOD]]+Table1[[#This Row],[Max BOD]])/2</f>
        <v>2.0499999999999998</v>
      </c>
      <c r="T2454">
        <v>0.3</v>
      </c>
      <c r="U2454">
        <v>2.6</v>
      </c>
      <c r="V2454">
        <f>(Table1[[#This Row],[Min Nitrate N + Nitrite N]]+Table1[[#This Row],[Max Nitrate N + Nitrite N]])/2</f>
        <v>1.45</v>
      </c>
      <c r="W2454">
        <v>2</v>
      </c>
      <c r="X2454">
        <v>17</v>
      </c>
      <c r="Y2454">
        <f>(Table1[[#This Row],[Min Fecal Coliform]]+Table1[[#This Row],[Max Fecal Coliform]])/2</f>
        <v>9.5</v>
      </c>
      <c r="Z2454">
        <v>14</v>
      </c>
      <c r="AA2454">
        <v>280</v>
      </c>
      <c r="AB2454">
        <f>(Table1[[#This Row],[Min Total Coliform]]+Table1[[#This Row],[Max Total Coliform]])/2</f>
        <v>147</v>
      </c>
      <c r="AC2454">
        <f>MIN(10, (Table1[[#This Row],[Avg BOD]]/4)*10)</f>
        <v>5.125</v>
      </c>
      <c r="AD2454">
        <f>MIN(10, (Table1[[#This Row],[Avg Fecal Coliform]]/600)*10)</f>
        <v>0.15833333333333335</v>
      </c>
      <c r="AE2454">
        <f>MIN(10, (Table1[[#This Row],[Avg Nitrate N + Nitrite N]]/10)*10)</f>
        <v>1.45</v>
      </c>
      <c r="AF2454">
        <f>IF(OR(Table1[[#This Row],[Avg pH]]&lt;6.5,Table1[[#This Row],[Avg pH]]&gt;8.5),10,0)</f>
        <v>0</v>
      </c>
      <c r="AG2454">
        <f>MAX(0, 10-(2*Table1[[#This Row],[Avg Dissolved Oxygen]]))</f>
        <v>0</v>
      </c>
      <c r="AH2454">
        <f>(Table1[[#This Row],[Fecal Score]]*0.3) + (Table1[[#This Row],[BOD Score]]*0.25) + (Table1[[#This Row],[Nitrate Score]]*0.2) + (Table1[[#This Row],[pH Score]]*0.15) + (Table1[[#This Row],[Dissolved Oxygen Score]]*0.1)</f>
        <v>1.6187500000000001</v>
      </c>
      <c r="AI2454">
        <v>2021</v>
      </c>
    </row>
    <row r="2455" spans="1:35">
      <c r="A2455">
        <v>4233</v>
      </c>
      <c r="B2455" t="s">
        <v>725</v>
      </c>
      <c r="C2455" t="s">
        <v>35</v>
      </c>
      <c r="D2455" t="s">
        <v>341</v>
      </c>
      <c r="E2455">
        <v>24</v>
      </c>
      <c r="F2455">
        <v>34</v>
      </c>
      <c r="G2455">
        <f>(Table1[[#This Row],[Min Temperature]]+Table1[[#This Row],[Max Temperature]])/2</f>
        <v>29</v>
      </c>
      <c r="H2455">
        <v>4</v>
      </c>
      <c r="I2455">
        <v>5.4</v>
      </c>
      <c r="J2455">
        <f>(Table1[[#This Row],[Min Dissolved Oxygen]]+Table1[[#This Row],[Max Dissolved Oxygen]])/2</f>
        <v>4.7</v>
      </c>
      <c r="K2455">
        <v>6.7</v>
      </c>
      <c r="L2455">
        <v>7.4</v>
      </c>
      <c r="M2455">
        <f>(Table1[[#This Row],[Min pH]]+Table1[[#This Row],[Max pH]])/2</f>
        <v>7.0500000000000007</v>
      </c>
      <c r="N2455">
        <v>3530</v>
      </c>
      <c r="O2455">
        <v>5140</v>
      </c>
      <c r="P2455">
        <f>(Table1[[#This Row],[Min Conductivity]]+Table1[[#This Row],[Max Conductivity]])/2</f>
        <v>4335</v>
      </c>
      <c r="Q2455">
        <v>10</v>
      </c>
      <c r="R2455">
        <v>15</v>
      </c>
      <c r="S2455">
        <f>(Table1[[#This Row],[Min BOD]]+Table1[[#This Row],[Max BOD]])/2</f>
        <v>12.5</v>
      </c>
      <c r="T2455">
        <v>10.15</v>
      </c>
      <c r="U2455">
        <v>24.18</v>
      </c>
      <c r="V2455">
        <f>(Table1[[#This Row],[Min Nitrate N + Nitrite N]]+Table1[[#This Row],[Max Nitrate N + Nitrite N]])/2</f>
        <v>17.164999999999999</v>
      </c>
      <c r="W2455">
        <v>12</v>
      </c>
      <c r="X2455">
        <v>27</v>
      </c>
      <c r="Y2455">
        <f>(Table1[[#This Row],[Min Fecal Coliform]]+Table1[[#This Row],[Max Fecal Coliform]])/2</f>
        <v>19.5</v>
      </c>
      <c r="Z2455">
        <v>110</v>
      </c>
      <c r="AA2455">
        <v>240</v>
      </c>
      <c r="AB2455">
        <f>(Table1[[#This Row],[Min Total Coliform]]+Table1[[#This Row],[Max Total Coliform]])/2</f>
        <v>175</v>
      </c>
      <c r="AC2455">
        <f>MIN(10, (Table1[[#This Row],[Avg BOD]]/4)*10)</f>
        <v>10</v>
      </c>
      <c r="AD2455">
        <f>MIN(10, (Table1[[#This Row],[Avg Fecal Coliform]]/600)*10)</f>
        <v>0.32500000000000001</v>
      </c>
      <c r="AE2455">
        <f>MIN(10, (Table1[[#This Row],[Avg Nitrate N + Nitrite N]]/10)*10)</f>
        <v>10</v>
      </c>
      <c r="AF2455">
        <f>IF(OR(Table1[[#This Row],[Avg pH]]&lt;6.5,Table1[[#This Row],[Avg pH]]&gt;8.5),10,0)</f>
        <v>0</v>
      </c>
      <c r="AG2455">
        <f>MAX(0, 10-(2*Table1[[#This Row],[Avg Dissolved Oxygen]]))</f>
        <v>0.59999999999999964</v>
      </c>
      <c r="AH2455">
        <f>(Table1[[#This Row],[Fecal Score]]*0.3) + (Table1[[#This Row],[BOD Score]]*0.25) + (Table1[[#This Row],[Nitrate Score]]*0.2) + (Table1[[#This Row],[pH Score]]*0.15) + (Table1[[#This Row],[Dissolved Oxygen Score]]*0.1)</f>
        <v>4.6574999999999998</v>
      </c>
      <c r="AI2455">
        <v>2021</v>
      </c>
    </row>
    <row r="2456" spans="1:35">
      <c r="A2456">
        <v>1780</v>
      </c>
      <c r="B2456" t="s">
        <v>722</v>
      </c>
      <c r="C2456" t="s">
        <v>35</v>
      </c>
      <c r="D2456" t="s">
        <v>341</v>
      </c>
      <c r="E2456">
        <v>19</v>
      </c>
      <c r="F2456">
        <v>24</v>
      </c>
      <c r="G2456">
        <f>(Table1[[#This Row],[Min Temperature]]+Table1[[#This Row],[Max Temperature]])/2</f>
        <v>21.5</v>
      </c>
      <c r="H2456">
        <v>5</v>
      </c>
      <c r="I2456">
        <v>6.2</v>
      </c>
      <c r="J2456">
        <f>(Table1[[#This Row],[Min Dissolved Oxygen]]+Table1[[#This Row],[Max Dissolved Oxygen]])/2</f>
        <v>5.6</v>
      </c>
      <c r="K2456">
        <v>6.8</v>
      </c>
      <c r="L2456">
        <v>7.5</v>
      </c>
      <c r="M2456">
        <f>(Table1[[#This Row],[Min pH]]+Table1[[#This Row],[Max pH]])/2</f>
        <v>7.15</v>
      </c>
      <c r="N2456">
        <v>1140</v>
      </c>
      <c r="O2456">
        <v>1802</v>
      </c>
      <c r="P2456">
        <f>(Table1[[#This Row],[Min Conductivity]]+Table1[[#This Row],[Max Conductivity]])/2</f>
        <v>1471</v>
      </c>
      <c r="Q2456">
        <v>5.2</v>
      </c>
      <c r="R2456">
        <v>8</v>
      </c>
      <c r="S2456">
        <f>(Table1[[#This Row],[Min BOD]]+Table1[[#This Row],[Max BOD]])/2</f>
        <v>6.6</v>
      </c>
      <c r="T2456">
        <v>9.1300000000000008</v>
      </c>
      <c r="U2456">
        <v>14.2</v>
      </c>
      <c r="V2456">
        <f>(Table1[[#This Row],[Min Nitrate N + Nitrite N]]+Table1[[#This Row],[Max Nitrate N + Nitrite N]])/2</f>
        <v>11.664999999999999</v>
      </c>
      <c r="W2456">
        <v>4</v>
      </c>
      <c r="X2456">
        <v>10</v>
      </c>
      <c r="Y2456">
        <f>(Table1[[#This Row],[Min Fecal Coliform]]+Table1[[#This Row],[Max Fecal Coliform]])/2</f>
        <v>7</v>
      </c>
      <c r="Z2456">
        <v>70</v>
      </c>
      <c r="AA2456">
        <v>140</v>
      </c>
      <c r="AB2456">
        <f>(Table1[[#This Row],[Min Total Coliform]]+Table1[[#This Row],[Max Total Coliform]])/2</f>
        <v>105</v>
      </c>
      <c r="AC2456">
        <f>MIN(10, (Table1[[#This Row],[Avg BOD]]/4)*10)</f>
        <v>10</v>
      </c>
      <c r="AD2456">
        <f>MIN(10, (Table1[[#This Row],[Avg Fecal Coliform]]/600)*10)</f>
        <v>0.11666666666666667</v>
      </c>
      <c r="AE2456">
        <f>MIN(10, (Table1[[#This Row],[Avg Nitrate N + Nitrite N]]/10)*10)</f>
        <v>10</v>
      </c>
      <c r="AF2456">
        <f>IF(OR(Table1[[#This Row],[Avg pH]]&lt;6.5,Table1[[#This Row],[Avg pH]]&gt;8.5),10,0)</f>
        <v>0</v>
      </c>
      <c r="AG2456">
        <f>MAX(0, 10-(2*Table1[[#This Row],[Avg Dissolved Oxygen]]))</f>
        <v>0</v>
      </c>
      <c r="AH2456">
        <f>(Table1[[#This Row],[Fecal Score]]*0.3) + (Table1[[#This Row],[BOD Score]]*0.25) + (Table1[[#This Row],[Nitrate Score]]*0.2) + (Table1[[#This Row],[pH Score]]*0.15) + (Table1[[#This Row],[Dissolved Oxygen Score]]*0.1)</f>
        <v>4.5350000000000001</v>
      </c>
      <c r="AI2456">
        <v>2021</v>
      </c>
    </row>
    <row r="2457" spans="1:35">
      <c r="A2457">
        <v>4228</v>
      </c>
      <c r="B2457" t="s">
        <v>488</v>
      </c>
      <c r="C2457" t="s">
        <v>35</v>
      </c>
      <c r="D2457" t="s">
        <v>341</v>
      </c>
      <c r="E2457">
        <v>26</v>
      </c>
      <c r="F2457">
        <v>33</v>
      </c>
      <c r="G2457">
        <f>(Table1[[#This Row],[Min Temperature]]+Table1[[#This Row],[Max Temperature]])/2</f>
        <v>29.5</v>
      </c>
      <c r="H2457">
        <v>0.3</v>
      </c>
      <c r="I2457">
        <v>1.2</v>
      </c>
      <c r="J2457">
        <f>(Table1[[#This Row],[Min Dissolved Oxygen]]+Table1[[#This Row],[Max Dissolved Oxygen]])/2</f>
        <v>0.75</v>
      </c>
      <c r="K2457">
        <v>7.1</v>
      </c>
      <c r="L2457">
        <v>8.4</v>
      </c>
      <c r="M2457">
        <f>(Table1[[#This Row],[Min pH]]+Table1[[#This Row],[Max pH]])/2</f>
        <v>7.75</v>
      </c>
      <c r="N2457">
        <v>992</v>
      </c>
      <c r="O2457">
        <v>2097</v>
      </c>
      <c r="P2457">
        <f>(Table1[[#This Row],[Min Conductivity]]+Table1[[#This Row],[Max Conductivity]])/2</f>
        <v>1544.5</v>
      </c>
      <c r="Q2457">
        <v>5.6</v>
      </c>
      <c r="R2457">
        <v>20</v>
      </c>
      <c r="S2457">
        <f>(Table1[[#This Row],[Min BOD]]+Table1[[#This Row],[Max BOD]])/2</f>
        <v>12.8</v>
      </c>
      <c r="T2457">
        <v>2.4</v>
      </c>
      <c r="U2457">
        <v>14.6</v>
      </c>
      <c r="V2457">
        <f>(Table1[[#This Row],[Min Nitrate N + Nitrite N]]+Table1[[#This Row],[Max Nitrate N + Nitrite N]])/2</f>
        <v>8.5</v>
      </c>
      <c r="W2457">
        <v>11</v>
      </c>
      <c r="X2457">
        <v>63</v>
      </c>
      <c r="Y2457">
        <f>(Table1[[#This Row],[Min Fecal Coliform]]+Table1[[#This Row],[Max Fecal Coliform]])/2</f>
        <v>37</v>
      </c>
      <c r="Z2457">
        <v>350</v>
      </c>
      <c r="AA2457">
        <v>540</v>
      </c>
      <c r="AB2457">
        <f>(Table1[[#This Row],[Min Total Coliform]]+Table1[[#This Row],[Max Total Coliform]])/2</f>
        <v>445</v>
      </c>
      <c r="AC2457">
        <f>MIN(10, (Table1[[#This Row],[Avg BOD]]/4)*10)</f>
        <v>10</v>
      </c>
      <c r="AD2457">
        <f>MIN(10, (Table1[[#This Row],[Avg Fecal Coliform]]/600)*10)</f>
        <v>0.6166666666666667</v>
      </c>
      <c r="AE2457">
        <f>MIN(10, (Table1[[#This Row],[Avg Nitrate N + Nitrite N]]/10)*10)</f>
        <v>8.5</v>
      </c>
      <c r="AF2457">
        <f>IF(OR(Table1[[#This Row],[Avg pH]]&lt;6.5,Table1[[#This Row],[Avg pH]]&gt;8.5),10,0)</f>
        <v>0</v>
      </c>
      <c r="AG2457">
        <f>MAX(0, 10-(2*Table1[[#This Row],[Avg Dissolved Oxygen]]))</f>
        <v>8.5</v>
      </c>
      <c r="AH2457">
        <f>(Table1[[#This Row],[Fecal Score]]*0.3) + (Table1[[#This Row],[BOD Score]]*0.25) + (Table1[[#This Row],[Nitrate Score]]*0.2) + (Table1[[#This Row],[pH Score]]*0.15) + (Table1[[#This Row],[Dissolved Oxygen Score]]*0.1)</f>
        <v>5.2349999999999994</v>
      </c>
      <c r="AI2457">
        <v>2021</v>
      </c>
    </row>
    <row r="2458" spans="1:35">
      <c r="A2458">
        <v>4243</v>
      </c>
      <c r="B2458" t="s">
        <v>730</v>
      </c>
      <c r="C2458" t="s">
        <v>35</v>
      </c>
      <c r="D2458" t="s">
        <v>341</v>
      </c>
      <c r="E2458">
        <v>24</v>
      </c>
      <c r="F2458">
        <v>25</v>
      </c>
      <c r="G2458">
        <f>(Table1[[#This Row],[Min Temperature]]+Table1[[#This Row],[Max Temperature]])/2</f>
        <v>24.5</v>
      </c>
      <c r="H2458">
        <v>3.7</v>
      </c>
      <c r="I2458">
        <v>5.4</v>
      </c>
      <c r="J2458">
        <f>(Table1[[#This Row],[Min Dissolved Oxygen]]+Table1[[#This Row],[Max Dissolved Oxygen]])/2</f>
        <v>4.5500000000000007</v>
      </c>
      <c r="K2458">
        <v>6.8</v>
      </c>
      <c r="L2458">
        <v>7.5</v>
      </c>
      <c r="M2458">
        <f>(Table1[[#This Row],[Min pH]]+Table1[[#This Row],[Max pH]])/2</f>
        <v>7.15</v>
      </c>
      <c r="N2458">
        <v>2186</v>
      </c>
      <c r="O2458">
        <v>5400</v>
      </c>
      <c r="P2458">
        <f>(Table1[[#This Row],[Min Conductivity]]+Table1[[#This Row],[Max Conductivity]])/2</f>
        <v>3793</v>
      </c>
      <c r="Q2458">
        <v>8</v>
      </c>
      <c r="R2458">
        <v>22</v>
      </c>
      <c r="S2458">
        <f>(Table1[[#This Row],[Min BOD]]+Table1[[#This Row],[Max BOD]])/2</f>
        <v>15</v>
      </c>
      <c r="T2458">
        <v>13.18</v>
      </c>
      <c r="U2458">
        <v>23.28</v>
      </c>
      <c r="V2458">
        <f>(Table1[[#This Row],[Min Nitrate N + Nitrite N]]+Table1[[#This Row],[Max Nitrate N + Nitrite N]])/2</f>
        <v>18.23</v>
      </c>
      <c r="W2458">
        <v>13</v>
      </c>
      <c r="X2458">
        <v>20</v>
      </c>
      <c r="Y2458">
        <f>(Table1[[#This Row],[Min Fecal Coliform]]+Table1[[#This Row],[Max Fecal Coliform]])/2</f>
        <v>16.5</v>
      </c>
      <c r="Z2458">
        <v>110</v>
      </c>
      <c r="AA2458">
        <v>280</v>
      </c>
      <c r="AB2458">
        <f>(Table1[[#This Row],[Min Total Coliform]]+Table1[[#This Row],[Max Total Coliform]])/2</f>
        <v>195</v>
      </c>
      <c r="AC2458">
        <f>MIN(10, (Table1[[#This Row],[Avg BOD]]/4)*10)</f>
        <v>10</v>
      </c>
      <c r="AD2458">
        <f>MIN(10, (Table1[[#This Row],[Avg Fecal Coliform]]/600)*10)</f>
        <v>0.27500000000000002</v>
      </c>
      <c r="AE2458">
        <f>MIN(10, (Table1[[#This Row],[Avg Nitrate N + Nitrite N]]/10)*10)</f>
        <v>10</v>
      </c>
      <c r="AF2458">
        <f>IF(OR(Table1[[#This Row],[Avg pH]]&lt;6.5,Table1[[#This Row],[Avg pH]]&gt;8.5),10,0)</f>
        <v>0</v>
      </c>
      <c r="AG2458">
        <f>MAX(0, 10-(2*Table1[[#This Row],[Avg Dissolved Oxygen]]))</f>
        <v>0.89999999999999858</v>
      </c>
      <c r="AH2458">
        <f>(Table1[[#This Row],[Fecal Score]]*0.3) + (Table1[[#This Row],[BOD Score]]*0.25) + (Table1[[#This Row],[Nitrate Score]]*0.2) + (Table1[[#This Row],[pH Score]]*0.15) + (Table1[[#This Row],[Dissolved Oxygen Score]]*0.1)</f>
        <v>4.6724999999999994</v>
      </c>
      <c r="AI2458">
        <v>2021</v>
      </c>
    </row>
    <row r="2459" spans="1:35">
      <c r="A2459">
        <v>4225</v>
      </c>
      <c r="B2459" t="s">
        <v>487</v>
      </c>
      <c r="C2459" t="s">
        <v>35</v>
      </c>
      <c r="D2459" t="s">
        <v>341</v>
      </c>
      <c r="E2459">
        <v>22</v>
      </c>
      <c r="F2459">
        <v>30</v>
      </c>
      <c r="G2459">
        <f>(Table1[[#This Row],[Min Temperature]]+Table1[[#This Row],[Max Temperature]])/2</f>
        <v>26</v>
      </c>
      <c r="H2459">
        <v>3.6</v>
      </c>
      <c r="I2459">
        <v>6</v>
      </c>
      <c r="J2459">
        <f>(Table1[[#This Row],[Min Dissolved Oxygen]]+Table1[[#This Row],[Max Dissolved Oxygen]])/2</f>
        <v>4.8</v>
      </c>
      <c r="K2459">
        <v>7.3</v>
      </c>
      <c r="L2459">
        <v>8.1999999999999993</v>
      </c>
      <c r="M2459">
        <f>(Table1[[#This Row],[Min pH]]+Table1[[#This Row],[Max pH]])/2</f>
        <v>7.75</v>
      </c>
      <c r="N2459">
        <v>471</v>
      </c>
      <c r="O2459">
        <v>1488</v>
      </c>
      <c r="P2459">
        <f>(Table1[[#This Row],[Min Conductivity]]+Table1[[#This Row],[Max Conductivity]])/2</f>
        <v>979.5</v>
      </c>
      <c r="Q2459">
        <v>2.1</v>
      </c>
      <c r="R2459">
        <v>4.2</v>
      </c>
      <c r="S2459">
        <f>(Table1[[#This Row],[Min BOD]]+Table1[[#This Row],[Max BOD]])/2</f>
        <v>3.1500000000000004</v>
      </c>
      <c r="T2459">
        <v>1.2</v>
      </c>
      <c r="U2459">
        <v>3.7</v>
      </c>
      <c r="V2459">
        <f>(Table1[[#This Row],[Min Nitrate N + Nitrite N]]+Table1[[#This Row],[Max Nitrate N + Nitrite N]])/2</f>
        <v>2.4500000000000002</v>
      </c>
      <c r="W2459">
        <v>2</v>
      </c>
      <c r="X2459">
        <v>33</v>
      </c>
      <c r="Y2459">
        <f>(Table1[[#This Row],[Min Fecal Coliform]]+Table1[[#This Row],[Max Fecal Coliform]])/2</f>
        <v>17.5</v>
      </c>
      <c r="Z2459">
        <v>17</v>
      </c>
      <c r="AA2459">
        <v>430</v>
      </c>
      <c r="AB2459">
        <f>(Table1[[#This Row],[Min Total Coliform]]+Table1[[#This Row],[Max Total Coliform]])/2</f>
        <v>223.5</v>
      </c>
      <c r="AC2459">
        <f>MIN(10, (Table1[[#This Row],[Avg BOD]]/4)*10)</f>
        <v>7.8750000000000009</v>
      </c>
      <c r="AD2459">
        <f>MIN(10, (Table1[[#This Row],[Avg Fecal Coliform]]/600)*10)</f>
        <v>0.29166666666666669</v>
      </c>
      <c r="AE2459">
        <f>MIN(10, (Table1[[#This Row],[Avg Nitrate N + Nitrite N]]/10)*10)</f>
        <v>2.4500000000000002</v>
      </c>
      <c r="AF2459">
        <f>IF(OR(Table1[[#This Row],[Avg pH]]&lt;6.5,Table1[[#This Row],[Avg pH]]&gt;8.5),10,0)</f>
        <v>0</v>
      </c>
      <c r="AG2459">
        <f>MAX(0, 10-(2*Table1[[#This Row],[Avg Dissolved Oxygen]]))</f>
        <v>0.40000000000000036</v>
      </c>
      <c r="AH2459">
        <f>(Table1[[#This Row],[Fecal Score]]*0.3) + (Table1[[#This Row],[BOD Score]]*0.25) + (Table1[[#This Row],[Nitrate Score]]*0.2) + (Table1[[#This Row],[pH Score]]*0.15) + (Table1[[#This Row],[Dissolved Oxygen Score]]*0.1)</f>
        <v>2.5862500000000006</v>
      </c>
      <c r="AI2459">
        <v>2021</v>
      </c>
    </row>
    <row r="2460" spans="1:35">
      <c r="A2460">
        <v>2348</v>
      </c>
      <c r="B2460" t="s">
        <v>369</v>
      </c>
      <c r="C2460" t="s">
        <v>35</v>
      </c>
      <c r="D2460" t="s">
        <v>341</v>
      </c>
      <c r="E2460">
        <v>20</v>
      </c>
      <c r="F2460">
        <v>25</v>
      </c>
      <c r="G2460">
        <f>(Table1[[#This Row],[Min Temperature]]+Table1[[#This Row],[Max Temperature]])/2</f>
        <v>22.5</v>
      </c>
      <c r="H2460">
        <v>4</v>
      </c>
      <c r="I2460">
        <v>5.6</v>
      </c>
      <c r="J2460">
        <f>(Table1[[#This Row],[Min Dissolved Oxygen]]+Table1[[#This Row],[Max Dissolved Oxygen]])/2</f>
        <v>4.8</v>
      </c>
      <c r="K2460">
        <v>7</v>
      </c>
      <c r="L2460">
        <v>7.3</v>
      </c>
      <c r="M2460">
        <f>(Table1[[#This Row],[Min pH]]+Table1[[#This Row],[Max pH]])/2</f>
        <v>7.15</v>
      </c>
      <c r="N2460">
        <v>1428</v>
      </c>
      <c r="O2460">
        <v>3964</v>
      </c>
      <c r="P2460">
        <f>(Table1[[#This Row],[Min Conductivity]]+Table1[[#This Row],[Max Conductivity]])/2</f>
        <v>2696</v>
      </c>
      <c r="Q2460">
        <v>5</v>
      </c>
      <c r="R2460">
        <v>10</v>
      </c>
      <c r="S2460">
        <f>(Table1[[#This Row],[Min BOD]]+Table1[[#This Row],[Max BOD]])/2</f>
        <v>7.5</v>
      </c>
      <c r="T2460">
        <v>12.2</v>
      </c>
      <c r="U2460">
        <v>21.15</v>
      </c>
      <c r="V2460">
        <f>(Table1[[#This Row],[Min Nitrate N + Nitrite N]]+Table1[[#This Row],[Max Nitrate N + Nitrite N]])/2</f>
        <v>16.674999999999997</v>
      </c>
      <c r="W2460">
        <v>2</v>
      </c>
      <c r="X2460">
        <v>8</v>
      </c>
      <c r="Y2460">
        <f>(Table1[[#This Row],[Min Fecal Coliform]]+Table1[[#This Row],[Max Fecal Coliform]])/2</f>
        <v>5</v>
      </c>
      <c r="Z2460">
        <v>39</v>
      </c>
      <c r="AA2460">
        <v>63</v>
      </c>
      <c r="AB2460">
        <f>(Table1[[#This Row],[Min Total Coliform]]+Table1[[#This Row],[Max Total Coliform]])/2</f>
        <v>51</v>
      </c>
      <c r="AC2460">
        <f>MIN(10, (Table1[[#This Row],[Avg BOD]]/4)*10)</f>
        <v>10</v>
      </c>
      <c r="AD2460">
        <f>MIN(10, (Table1[[#This Row],[Avg Fecal Coliform]]/600)*10)</f>
        <v>8.3333333333333329E-2</v>
      </c>
      <c r="AE2460">
        <f>MIN(10, (Table1[[#This Row],[Avg Nitrate N + Nitrite N]]/10)*10)</f>
        <v>10</v>
      </c>
      <c r="AF2460">
        <f>IF(OR(Table1[[#This Row],[Avg pH]]&lt;6.5,Table1[[#This Row],[Avg pH]]&gt;8.5),10,0)</f>
        <v>0</v>
      </c>
      <c r="AG2460">
        <f>MAX(0, 10-(2*Table1[[#This Row],[Avg Dissolved Oxygen]]))</f>
        <v>0.40000000000000036</v>
      </c>
      <c r="AH2460">
        <f>(Table1[[#This Row],[Fecal Score]]*0.3) + (Table1[[#This Row],[BOD Score]]*0.25) + (Table1[[#This Row],[Nitrate Score]]*0.2) + (Table1[[#This Row],[pH Score]]*0.15) + (Table1[[#This Row],[Dissolved Oxygen Score]]*0.1)</f>
        <v>4.5650000000000004</v>
      </c>
      <c r="AI2460">
        <v>2021</v>
      </c>
    </row>
    <row r="2461" spans="1:35">
      <c r="A2461">
        <v>4230</v>
      </c>
      <c r="B2461" t="s">
        <v>723</v>
      </c>
      <c r="C2461" t="s">
        <v>35</v>
      </c>
      <c r="D2461" t="s">
        <v>341</v>
      </c>
      <c r="E2461">
        <v>25</v>
      </c>
      <c r="F2461">
        <v>34</v>
      </c>
      <c r="G2461">
        <f>(Table1[[#This Row],[Min Temperature]]+Table1[[#This Row],[Max Temperature]])/2</f>
        <v>29.5</v>
      </c>
      <c r="H2461">
        <v>4.0999999999999996</v>
      </c>
      <c r="I2461">
        <v>5.4</v>
      </c>
      <c r="J2461">
        <f>(Table1[[#This Row],[Min Dissolved Oxygen]]+Table1[[#This Row],[Max Dissolved Oxygen]])/2</f>
        <v>4.75</v>
      </c>
      <c r="K2461">
        <v>7.2</v>
      </c>
      <c r="L2461">
        <v>7.5</v>
      </c>
      <c r="M2461">
        <f>(Table1[[#This Row],[Min pH]]+Table1[[#This Row],[Max pH]])/2</f>
        <v>7.35</v>
      </c>
      <c r="N2461">
        <v>2248</v>
      </c>
      <c r="O2461">
        <v>4810</v>
      </c>
      <c r="P2461">
        <f>(Table1[[#This Row],[Min Conductivity]]+Table1[[#This Row],[Max Conductivity]])/2</f>
        <v>3529</v>
      </c>
      <c r="Q2461">
        <v>5.4</v>
      </c>
      <c r="R2461">
        <v>6.6</v>
      </c>
      <c r="S2461">
        <f>(Table1[[#This Row],[Min BOD]]+Table1[[#This Row],[Max BOD]])/2</f>
        <v>6</v>
      </c>
      <c r="T2461">
        <v>12.12</v>
      </c>
      <c r="U2461">
        <v>16.100000000000001</v>
      </c>
      <c r="V2461">
        <f>(Table1[[#This Row],[Min Nitrate N + Nitrite N]]+Table1[[#This Row],[Max Nitrate N + Nitrite N]])/2</f>
        <v>14.11</v>
      </c>
      <c r="W2461">
        <v>6</v>
      </c>
      <c r="X2461">
        <v>9</v>
      </c>
      <c r="Y2461">
        <f>(Table1[[#This Row],[Min Fecal Coliform]]+Table1[[#This Row],[Max Fecal Coliform]])/2</f>
        <v>7.5</v>
      </c>
      <c r="Z2461">
        <v>63</v>
      </c>
      <c r="AA2461">
        <v>150</v>
      </c>
      <c r="AB2461">
        <f>(Table1[[#This Row],[Min Total Coliform]]+Table1[[#This Row],[Max Total Coliform]])/2</f>
        <v>106.5</v>
      </c>
      <c r="AC2461">
        <f>MIN(10, (Table1[[#This Row],[Avg BOD]]/4)*10)</f>
        <v>10</v>
      </c>
      <c r="AD2461">
        <f>MIN(10, (Table1[[#This Row],[Avg Fecal Coliform]]/600)*10)</f>
        <v>0.125</v>
      </c>
      <c r="AE2461">
        <f>MIN(10, (Table1[[#This Row],[Avg Nitrate N + Nitrite N]]/10)*10)</f>
        <v>10</v>
      </c>
      <c r="AF2461">
        <f>IF(OR(Table1[[#This Row],[Avg pH]]&lt;6.5,Table1[[#This Row],[Avg pH]]&gt;8.5),10,0)</f>
        <v>0</v>
      </c>
      <c r="AG2461">
        <f>MAX(0, 10-(2*Table1[[#This Row],[Avg Dissolved Oxygen]]))</f>
        <v>0.5</v>
      </c>
      <c r="AH2461">
        <f>(Table1[[#This Row],[Fecal Score]]*0.3) + (Table1[[#This Row],[BOD Score]]*0.25) + (Table1[[#This Row],[Nitrate Score]]*0.2) + (Table1[[#This Row],[pH Score]]*0.15) + (Table1[[#This Row],[Dissolved Oxygen Score]]*0.1)</f>
        <v>4.5874999999999995</v>
      </c>
      <c r="AI2461">
        <v>2021</v>
      </c>
    </row>
    <row r="2462" spans="1:35">
      <c r="A2462">
        <v>1783</v>
      </c>
      <c r="B2462" t="s">
        <v>483</v>
      </c>
      <c r="C2462" t="s">
        <v>35</v>
      </c>
      <c r="D2462" t="s">
        <v>341</v>
      </c>
      <c r="E2462">
        <v>19</v>
      </c>
      <c r="F2462">
        <v>23</v>
      </c>
      <c r="G2462">
        <f>(Table1[[#This Row],[Min Temperature]]+Table1[[#This Row],[Max Temperature]])/2</f>
        <v>21</v>
      </c>
      <c r="H2462">
        <v>5</v>
      </c>
      <c r="I2462">
        <v>6.2</v>
      </c>
      <c r="J2462">
        <f>(Table1[[#This Row],[Min Dissolved Oxygen]]+Table1[[#This Row],[Max Dissolved Oxygen]])/2</f>
        <v>5.6</v>
      </c>
      <c r="K2462">
        <v>6.6</v>
      </c>
      <c r="L2462">
        <v>7.6</v>
      </c>
      <c r="M2462">
        <f>(Table1[[#This Row],[Min pH]]+Table1[[#This Row],[Max pH]])/2</f>
        <v>7.1</v>
      </c>
      <c r="N2462">
        <v>1624</v>
      </c>
      <c r="O2462">
        <v>2895</v>
      </c>
      <c r="P2462">
        <f>(Table1[[#This Row],[Min Conductivity]]+Table1[[#This Row],[Max Conductivity]])/2</f>
        <v>2259.5</v>
      </c>
      <c r="Q2462">
        <v>5.4</v>
      </c>
      <c r="R2462">
        <v>9.5</v>
      </c>
      <c r="S2462">
        <f>(Table1[[#This Row],[Min BOD]]+Table1[[#This Row],[Max BOD]])/2</f>
        <v>7.45</v>
      </c>
      <c r="T2462">
        <v>13.1</v>
      </c>
      <c r="U2462">
        <v>26.1</v>
      </c>
      <c r="V2462">
        <f>(Table1[[#This Row],[Min Nitrate N + Nitrite N]]+Table1[[#This Row],[Max Nitrate N + Nitrite N]])/2</f>
        <v>19.600000000000001</v>
      </c>
      <c r="W2462">
        <v>2</v>
      </c>
      <c r="X2462">
        <v>8</v>
      </c>
      <c r="Y2462">
        <f>(Table1[[#This Row],[Min Fecal Coliform]]+Table1[[#This Row],[Max Fecal Coliform]])/2</f>
        <v>5</v>
      </c>
      <c r="Z2462">
        <v>38</v>
      </c>
      <c r="AA2462">
        <v>84</v>
      </c>
      <c r="AB2462">
        <f>(Table1[[#This Row],[Min Total Coliform]]+Table1[[#This Row],[Max Total Coliform]])/2</f>
        <v>61</v>
      </c>
      <c r="AC2462">
        <f>MIN(10, (Table1[[#This Row],[Avg BOD]]/4)*10)</f>
        <v>10</v>
      </c>
      <c r="AD2462">
        <f>MIN(10, (Table1[[#This Row],[Avg Fecal Coliform]]/600)*10)</f>
        <v>8.3333333333333329E-2</v>
      </c>
      <c r="AE2462">
        <f>MIN(10, (Table1[[#This Row],[Avg Nitrate N + Nitrite N]]/10)*10)</f>
        <v>10</v>
      </c>
      <c r="AF2462">
        <f>IF(OR(Table1[[#This Row],[Avg pH]]&lt;6.5,Table1[[#This Row],[Avg pH]]&gt;8.5),10,0)</f>
        <v>0</v>
      </c>
      <c r="AG2462">
        <f>MAX(0, 10-(2*Table1[[#This Row],[Avg Dissolved Oxygen]]))</f>
        <v>0</v>
      </c>
      <c r="AH2462">
        <f>(Table1[[#This Row],[Fecal Score]]*0.3) + (Table1[[#This Row],[BOD Score]]*0.25) + (Table1[[#This Row],[Nitrate Score]]*0.2) + (Table1[[#This Row],[pH Score]]*0.15) + (Table1[[#This Row],[Dissolved Oxygen Score]]*0.1)</f>
        <v>4.5250000000000004</v>
      </c>
      <c r="AI2462">
        <v>2021</v>
      </c>
    </row>
    <row r="2463" spans="1:35">
      <c r="A2463">
        <v>4232</v>
      </c>
      <c r="B2463" t="s">
        <v>491</v>
      </c>
      <c r="C2463" t="s">
        <v>35</v>
      </c>
      <c r="D2463" t="s">
        <v>341</v>
      </c>
      <c r="E2463">
        <v>25</v>
      </c>
      <c r="F2463">
        <v>34</v>
      </c>
      <c r="G2463">
        <f>(Table1[[#This Row],[Min Temperature]]+Table1[[#This Row],[Max Temperature]])/2</f>
        <v>29.5</v>
      </c>
      <c r="H2463">
        <v>5.4</v>
      </c>
      <c r="I2463">
        <v>6.5</v>
      </c>
      <c r="J2463">
        <f>(Table1[[#This Row],[Min Dissolved Oxygen]]+Table1[[#This Row],[Max Dissolved Oxygen]])/2</f>
        <v>5.95</v>
      </c>
      <c r="K2463">
        <v>7</v>
      </c>
      <c r="L2463">
        <v>7.5</v>
      </c>
      <c r="M2463">
        <f>(Table1[[#This Row],[Min pH]]+Table1[[#This Row],[Max pH]])/2</f>
        <v>7.25</v>
      </c>
      <c r="N2463">
        <v>495</v>
      </c>
      <c r="O2463">
        <v>893</v>
      </c>
      <c r="P2463">
        <f>(Table1[[#This Row],[Min Conductivity]]+Table1[[#This Row],[Max Conductivity]])/2</f>
        <v>694</v>
      </c>
      <c r="Q2463">
        <v>2.7</v>
      </c>
      <c r="R2463">
        <v>23</v>
      </c>
      <c r="S2463">
        <f>(Table1[[#This Row],[Min BOD]]+Table1[[#This Row],[Max BOD]])/2</f>
        <v>12.85</v>
      </c>
      <c r="T2463">
        <v>5.07</v>
      </c>
      <c r="U2463">
        <v>11.1</v>
      </c>
      <c r="V2463">
        <f>(Table1[[#This Row],[Min Nitrate N + Nitrite N]]+Table1[[#This Row],[Max Nitrate N + Nitrite N]])/2</f>
        <v>8.0850000000000009</v>
      </c>
      <c r="W2463">
        <v>2</v>
      </c>
      <c r="X2463">
        <v>6</v>
      </c>
      <c r="Y2463">
        <f>(Table1[[#This Row],[Min Fecal Coliform]]+Table1[[#This Row],[Max Fecal Coliform]])/2</f>
        <v>4</v>
      </c>
      <c r="Z2463">
        <v>31</v>
      </c>
      <c r="AA2463">
        <v>47</v>
      </c>
      <c r="AB2463">
        <f>(Table1[[#This Row],[Min Total Coliform]]+Table1[[#This Row],[Max Total Coliform]])/2</f>
        <v>39</v>
      </c>
      <c r="AC2463">
        <f>MIN(10, (Table1[[#This Row],[Avg BOD]]/4)*10)</f>
        <v>10</v>
      </c>
      <c r="AD2463">
        <f>MIN(10, (Table1[[#This Row],[Avg Fecal Coliform]]/600)*10)</f>
        <v>6.6666666666666666E-2</v>
      </c>
      <c r="AE2463">
        <f>MIN(10, (Table1[[#This Row],[Avg Nitrate N + Nitrite N]]/10)*10)</f>
        <v>8.0850000000000009</v>
      </c>
      <c r="AF2463">
        <f>IF(OR(Table1[[#This Row],[Avg pH]]&lt;6.5,Table1[[#This Row],[Avg pH]]&gt;8.5),10,0)</f>
        <v>0</v>
      </c>
      <c r="AG2463">
        <f>MAX(0, 10-(2*Table1[[#This Row],[Avg Dissolved Oxygen]]))</f>
        <v>0</v>
      </c>
      <c r="AH2463">
        <f>(Table1[[#This Row],[Fecal Score]]*0.3) + (Table1[[#This Row],[BOD Score]]*0.25) + (Table1[[#This Row],[Nitrate Score]]*0.2) + (Table1[[#This Row],[pH Score]]*0.15) + (Table1[[#This Row],[Dissolved Oxygen Score]]*0.1)</f>
        <v>4.1370000000000005</v>
      </c>
      <c r="AI2463">
        <v>2021</v>
      </c>
    </row>
    <row r="2464" spans="1:35">
      <c r="A2464">
        <v>4248</v>
      </c>
      <c r="B2464" t="s">
        <v>504</v>
      </c>
      <c r="C2464" t="s">
        <v>35</v>
      </c>
      <c r="D2464" t="s">
        <v>341</v>
      </c>
      <c r="E2464">
        <v>27</v>
      </c>
      <c r="F2464">
        <v>28</v>
      </c>
      <c r="G2464">
        <f>(Table1[[#This Row],[Min Temperature]]+Table1[[#This Row],[Max Temperature]])/2</f>
        <v>27.5</v>
      </c>
      <c r="H2464">
        <v>1.5</v>
      </c>
      <c r="I2464">
        <v>4</v>
      </c>
      <c r="J2464">
        <f>(Table1[[#This Row],[Min Dissolved Oxygen]]+Table1[[#This Row],[Max Dissolved Oxygen]])/2</f>
        <v>2.75</v>
      </c>
      <c r="K2464">
        <v>6.8</v>
      </c>
      <c r="L2464">
        <v>8.4</v>
      </c>
      <c r="M2464">
        <f>(Table1[[#This Row],[Min pH]]+Table1[[#This Row],[Max pH]])/2</f>
        <v>7.6</v>
      </c>
      <c r="N2464">
        <v>788</v>
      </c>
      <c r="O2464">
        <v>1090</v>
      </c>
      <c r="P2464">
        <f>(Table1[[#This Row],[Min Conductivity]]+Table1[[#This Row],[Max Conductivity]])/2</f>
        <v>939</v>
      </c>
      <c r="Q2464">
        <v>2.1</v>
      </c>
      <c r="R2464">
        <v>6</v>
      </c>
      <c r="S2464">
        <f>(Table1[[#This Row],[Min BOD]]+Table1[[#This Row],[Max BOD]])/2</f>
        <v>4.05</v>
      </c>
      <c r="T2464">
        <v>2.2000000000000002</v>
      </c>
      <c r="U2464">
        <v>5.2</v>
      </c>
      <c r="V2464">
        <f>(Table1[[#This Row],[Min Nitrate N + Nitrite N]]+Table1[[#This Row],[Max Nitrate N + Nitrite N]])/2</f>
        <v>3.7</v>
      </c>
      <c r="W2464">
        <v>2</v>
      </c>
      <c r="X2464">
        <v>27</v>
      </c>
      <c r="Y2464">
        <f>(Table1[[#This Row],[Min Fecal Coliform]]+Table1[[#This Row],[Max Fecal Coliform]])/2</f>
        <v>14.5</v>
      </c>
      <c r="Z2464">
        <v>21</v>
      </c>
      <c r="AA2464">
        <v>430</v>
      </c>
      <c r="AB2464">
        <f>(Table1[[#This Row],[Min Total Coliform]]+Table1[[#This Row],[Max Total Coliform]])/2</f>
        <v>225.5</v>
      </c>
      <c r="AC2464">
        <f>MIN(10, (Table1[[#This Row],[Avg BOD]]/4)*10)</f>
        <v>10</v>
      </c>
      <c r="AD2464">
        <f>MIN(10, (Table1[[#This Row],[Avg Fecal Coliform]]/600)*10)</f>
        <v>0.24166666666666667</v>
      </c>
      <c r="AE2464">
        <f>MIN(10, (Table1[[#This Row],[Avg Nitrate N + Nitrite N]]/10)*10)</f>
        <v>3.7</v>
      </c>
      <c r="AF2464">
        <f>IF(OR(Table1[[#This Row],[Avg pH]]&lt;6.5,Table1[[#This Row],[Avg pH]]&gt;8.5),10,0)</f>
        <v>0</v>
      </c>
      <c r="AG2464">
        <f>MAX(0, 10-(2*Table1[[#This Row],[Avg Dissolved Oxygen]]))</f>
        <v>4.5</v>
      </c>
      <c r="AH2464">
        <f>(Table1[[#This Row],[Fecal Score]]*0.3) + (Table1[[#This Row],[BOD Score]]*0.25) + (Table1[[#This Row],[Nitrate Score]]*0.2) + (Table1[[#This Row],[pH Score]]*0.15) + (Table1[[#This Row],[Dissolved Oxygen Score]]*0.1)</f>
        <v>3.7625000000000002</v>
      </c>
      <c r="AI2464">
        <v>2021</v>
      </c>
    </row>
    <row r="2465" spans="1:35">
      <c r="A2465">
        <v>4242</v>
      </c>
      <c r="B2465" t="s">
        <v>729</v>
      </c>
      <c r="C2465" t="s">
        <v>35</v>
      </c>
      <c r="D2465" t="s">
        <v>341</v>
      </c>
      <c r="E2465">
        <v>25</v>
      </c>
      <c r="F2465">
        <v>26</v>
      </c>
      <c r="G2465">
        <f>(Table1[[#This Row],[Min Temperature]]+Table1[[#This Row],[Max Temperature]])/2</f>
        <v>25.5</v>
      </c>
      <c r="H2465">
        <v>4.3</v>
      </c>
      <c r="I2465">
        <v>5.8</v>
      </c>
      <c r="J2465">
        <f>(Table1[[#This Row],[Min Dissolved Oxygen]]+Table1[[#This Row],[Max Dissolved Oxygen]])/2</f>
        <v>5.05</v>
      </c>
      <c r="K2465">
        <v>7</v>
      </c>
      <c r="L2465">
        <v>7.4</v>
      </c>
      <c r="M2465">
        <f>(Table1[[#This Row],[Min pH]]+Table1[[#This Row],[Max pH]])/2</f>
        <v>7.2</v>
      </c>
      <c r="N2465">
        <v>585</v>
      </c>
      <c r="O2465">
        <v>1439</v>
      </c>
      <c r="P2465">
        <f>(Table1[[#This Row],[Min Conductivity]]+Table1[[#This Row],[Max Conductivity]])/2</f>
        <v>1012</v>
      </c>
      <c r="Q2465">
        <v>4</v>
      </c>
      <c r="R2465">
        <v>6</v>
      </c>
      <c r="S2465">
        <f>(Table1[[#This Row],[Min BOD]]+Table1[[#This Row],[Max BOD]])/2</f>
        <v>5</v>
      </c>
      <c r="T2465">
        <v>3.1</v>
      </c>
      <c r="U2465">
        <v>14.17</v>
      </c>
      <c r="V2465">
        <f>(Table1[[#This Row],[Min Nitrate N + Nitrite N]]+Table1[[#This Row],[Max Nitrate N + Nitrite N]])/2</f>
        <v>8.6349999999999998</v>
      </c>
      <c r="W2465">
        <v>4</v>
      </c>
      <c r="X2465">
        <v>9</v>
      </c>
      <c r="Y2465">
        <f>(Table1[[#This Row],[Min Fecal Coliform]]+Table1[[#This Row],[Max Fecal Coliform]])/2</f>
        <v>6.5</v>
      </c>
      <c r="Z2465">
        <v>43</v>
      </c>
      <c r="AA2465">
        <v>94</v>
      </c>
      <c r="AB2465">
        <f>(Table1[[#This Row],[Min Total Coliform]]+Table1[[#This Row],[Max Total Coliform]])/2</f>
        <v>68.5</v>
      </c>
      <c r="AC2465">
        <f>MIN(10, (Table1[[#This Row],[Avg BOD]]/4)*10)</f>
        <v>10</v>
      </c>
      <c r="AD2465">
        <f>MIN(10, (Table1[[#This Row],[Avg Fecal Coliform]]/600)*10)</f>
        <v>0.10833333333333334</v>
      </c>
      <c r="AE2465">
        <f>MIN(10, (Table1[[#This Row],[Avg Nitrate N + Nitrite N]]/10)*10)</f>
        <v>8.6349999999999998</v>
      </c>
      <c r="AF2465">
        <f>IF(OR(Table1[[#This Row],[Avg pH]]&lt;6.5,Table1[[#This Row],[Avg pH]]&gt;8.5),10,0)</f>
        <v>0</v>
      </c>
      <c r="AG2465">
        <f>MAX(0, 10-(2*Table1[[#This Row],[Avg Dissolved Oxygen]]))</f>
        <v>0</v>
      </c>
      <c r="AH2465">
        <f>(Table1[[#This Row],[Fecal Score]]*0.3) + (Table1[[#This Row],[BOD Score]]*0.25) + (Table1[[#This Row],[Nitrate Score]]*0.2) + (Table1[[#This Row],[pH Score]]*0.15) + (Table1[[#This Row],[Dissolved Oxygen Score]]*0.1)</f>
        <v>4.2595000000000001</v>
      </c>
      <c r="AI2465">
        <v>2021</v>
      </c>
    </row>
    <row r="2466" spans="1:35">
      <c r="A2466">
        <v>4700</v>
      </c>
      <c r="B2466" t="s">
        <v>734</v>
      </c>
      <c r="C2466" t="s">
        <v>35</v>
      </c>
      <c r="D2466" t="s">
        <v>341</v>
      </c>
      <c r="E2466">
        <v>28</v>
      </c>
      <c r="F2466">
        <v>35</v>
      </c>
      <c r="G2466">
        <f>(Table1[[#This Row],[Min Temperature]]+Table1[[#This Row],[Max Temperature]])/2</f>
        <v>31.5</v>
      </c>
      <c r="H2466">
        <v>0.3</v>
      </c>
      <c r="I2466">
        <v>0.3</v>
      </c>
      <c r="J2466">
        <f>(Table1[[#This Row],[Min Dissolved Oxygen]]+Table1[[#This Row],[Max Dissolved Oxygen]])/2</f>
        <v>0.3</v>
      </c>
      <c r="K2466">
        <v>7.1</v>
      </c>
      <c r="L2466">
        <v>8.3000000000000007</v>
      </c>
      <c r="M2466">
        <f>(Table1[[#This Row],[Min pH]]+Table1[[#This Row],[Max pH]])/2</f>
        <v>7.7</v>
      </c>
      <c r="N2466">
        <v>1244</v>
      </c>
      <c r="O2466">
        <v>1615</v>
      </c>
      <c r="P2466">
        <f>(Table1[[#This Row],[Min Conductivity]]+Table1[[#This Row],[Max Conductivity]])/2</f>
        <v>1429.5</v>
      </c>
      <c r="Q2466">
        <v>12</v>
      </c>
      <c r="R2466">
        <v>22</v>
      </c>
      <c r="S2466">
        <f>(Table1[[#This Row],[Min BOD]]+Table1[[#This Row],[Max BOD]])/2</f>
        <v>17</v>
      </c>
      <c r="T2466">
        <v>1.8</v>
      </c>
      <c r="U2466">
        <v>18</v>
      </c>
      <c r="V2466">
        <f>(Table1[[#This Row],[Min Nitrate N + Nitrite N]]+Table1[[#This Row],[Max Nitrate N + Nitrite N]])/2</f>
        <v>9.9</v>
      </c>
      <c r="W2466">
        <v>15</v>
      </c>
      <c r="X2466">
        <v>47</v>
      </c>
      <c r="Y2466">
        <f>(Table1[[#This Row],[Min Fecal Coliform]]+Table1[[#This Row],[Max Fecal Coliform]])/2</f>
        <v>31</v>
      </c>
      <c r="Z2466">
        <v>120</v>
      </c>
      <c r="AA2466">
        <v>540</v>
      </c>
      <c r="AB2466">
        <f>(Table1[[#This Row],[Min Total Coliform]]+Table1[[#This Row],[Max Total Coliform]])/2</f>
        <v>330</v>
      </c>
      <c r="AC2466">
        <f>MIN(10, (Table1[[#This Row],[Avg BOD]]/4)*10)</f>
        <v>10</v>
      </c>
      <c r="AD2466">
        <f>MIN(10, (Table1[[#This Row],[Avg Fecal Coliform]]/600)*10)</f>
        <v>0.51666666666666661</v>
      </c>
      <c r="AE2466">
        <f>MIN(10, (Table1[[#This Row],[Avg Nitrate N + Nitrite N]]/10)*10)</f>
        <v>9.9</v>
      </c>
      <c r="AF2466">
        <f>IF(OR(Table1[[#This Row],[Avg pH]]&lt;6.5,Table1[[#This Row],[Avg pH]]&gt;8.5),10,0)</f>
        <v>0</v>
      </c>
      <c r="AG2466">
        <f>MAX(0, 10-(2*Table1[[#This Row],[Avg Dissolved Oxygen]]))</f>
        <v>9.4</v>
      </c>
      <c r="AH2466">
        <f>(Table1[[#This Row],[Fecal Score]]*0.3) + (Table1[[#This Row],[BOD Score]]*0.25) + (Table1[[#This Row],[Nitrate Score]]*0.2) + (Table1[[#This Row],[pH Score]]*0.15) + (Table1[[#This Row],[Dissolved Oxygen Score]]*0.1)</f>
        <v>5.5750000000000002</v>
      </c>
      <c r="AI2466">
        <v>2021</v>
      </c>
    </row>
    <row r="2467" spans="1:35">
      <c r="A2467">
        <v>4239</v>
      </c>
      <c r="B2467" t="s">
        <v>727</v>
      </c>
      <c r="C2467" t="s">
        <v>35</v>
      </c>
      <c r="D2467" t="s">
        <v>341</v>
      </c>
      <c r="E2467">
        <v>24</v>
      </c>
      <c r="F2467">
        <v>25</v>
      </c>
      <c r="G2467">
        <f>(Table1[[#This Row],[Min Temperature]]+Table1[[#This Row],[Max Temperature]])/2</f>
        <v>24.5</v>
      </c>
      <c r="H2467">
        <v>5</v>
      </c>
      <c r="I2467">
        <v>6.3</v>
      </c>
      <c r="J2467">
        <f>(Table1[[#This Row],[Min Dissolved Oxygen]]+Table1[[#This Row],[Max Dissolved Oxygen]])/2</f>
        <v>5.65</v>
      </c>
      <c r="K2467">
        <v>6.8</v>
      </c>
      <c r="L2467">
        <v>7.5</v>
      </c>
      <c r="M2467">
        <f>(Table1[[#This Row],[Min pH]]+Table1[[#This Row],[Max pH]])/2</f>
        <v>7.15</v>
      </c>
      <c r="N2467">
        <v>570</v>
      </c>
      <c r="O2467">
        <v>1347</v>
      </c>
      <c r="P2467">
        <f>(Table1[[#This Row],[Min Conductivity]]+Table1[[#This Row],[Max Conductivity]])/2</f>
        <v>958.5</v>
      </c>
      <c r="Q2467">
        <v>4</v>
      </c>
      <c r="R2467">
        <v>6</v>
      </c>
      <c r="S2467">
        <f>(Table1[[#This Row],[Min BOD]]+Table1[[#This Row],[Max BOD]])/2</f>
        <v>5</v>
      </c>
      <c r="T2467">
        <v>6.12</v>
      </c>
      <c r="U2467">
        <v>11.18</v>
      </c>
      <c r="V2467">
        <f>(Table1[[#This Row],[Min Nitrate N + Nitrite N]]+Table1[[#This Row],[Max Nitrate N + Nitrite N]])/2</f>
        <v>8.65</v>
      </c>
      <c r="W2467">
        <v>6</v>
      </c>
      <c r="X2467">
        <v>10</v>
      </c>
      <c r="Y2467">
        <f>(Table1[[#This Row],[Min Fecal Coliform]]+Table1[[#This Row],[Max Fecal Coliform]])/2</f>
        <v>8</v>
      </c>
      <c r="Z2467">
        <v>58</v>
      </c>
      <c r="AA2467">
        <v>170</v>
      </c>
      <c r="AB2467">
        <f>(Table1[[#This Row],[Min Total Coliform]]+Table1[[#This Row],[Max Total Coliform]])/2</f>
        <v>114</v>
      </c>
      <c r="AC2467">
        <f>MIN(10, (Table1[[#This Row],[Avg BOD]]/4)*10)</f>
        <v>10</v>
      </c>
      <c r="AD2467">
        <f>MIN(10, (Table1[[#This Row],[Avg Fecal Coliform]]/600)*10)</f>
        <v>0.13333333333333333</v>
      </c>
      <c r="AE2467">
        <f>MIN(10, (Table1[[#This Row],[Avg Nitrate N + Nitrite N]]/10)*10)</f>
        <v>8.65</v>
      </c>
      <c r="AF2467">
        <f>IF(OR(Table1[[#This Row],[Avg pH]]&lt;6.5,Table1[[#This Row],[Avg pH]]&gt;8.5),10,0)</f>
        <v>0</v>
      </c>
      <c r="AG2467">
        <f>MAX(0, 10-(2*Table1[[#This Row],[Avg Dissolved Oxygen]]))</f>
        <v>0</v>
      </c>
      <c r="AH2467">
        <f>(Table1[[#This Row],[Fecal Score]]*0.3) + (Table1[[#This Row],[BOD Score]]*0.25) + (Table1[[#This Row],[Nitrate Score]]*0.2) + (Table1[[#This Row],[pH Score]]*0.15) + (Table1[[#This Row],[Dissolved Oxygen Score]]*0.1)</f>
        <v>4.2700000000000005</v>
      </c>
      <c r="AI2467">
        <v>2021</v>
      </c>
    </row>
    <row r="2468" spans="1:35">
      <c r="A2468">
        <v>2358</v>
      </c>
      <c r="B2468" t="s">
        <v>370</v>
      </c>
      <c r="C2468" t="s">
        <v>35</v>
      </c>
      <c r="D2468" t="s">
        <v>341</v>
      </c>
      <c r="E2468">
        <v>25</v>
      </c>
      <c r="F2468">
        <v>27</v>
      </c>
      <c r="G2468">
        <f>(Table1[[#This Row],[Min Temperature]]+Table1[[#This Row],[Max Temperature]])/2</f>
        <v>26</v>
      </c>
      <c r="H2468">
        <v>0.3</v>
      </c>
      <c r="I2468">
        <v>0.3</v>
      </c>
      <c r="J2468">
        <f>(Table1[[#This Row],[Min Dissolved Oxygen]]+Table1[[#This Row],[Max Dissolved Oxygen]])/2</f>
        <v>0.3</v>
      </c>
      <c r="K2468">
        <v>7</v>
      </c>
      <c r="L2468">
        <v>8.1999999999999993</v>
      </c>
      <c r="M2468">
        <f>(Table1[[#This Row],[Min pH]]+Table1[[#This Row],[Max pH]])/2</f>
        <v>7.6</v>
      </c>
      <c r="N2468">
        <v>1724</v>
      </c>
      <c r="O2468">
        <v>2496</v>
      </c>
      <c r="P2468">
        <f>(Table1[[#This Row],[Min Conductivity]]+Table1[[#This Row],[Max Conductivity]])/2</f>
        <v>2110</v>
      </c>
      <c r="Q2468">
        <v>7.6</v>
      </c>
      <c r="R2468">
        <v>18</v>
      </c>
      <c r="S2468">
        <f>(Table1[[#This Row],[Min BOD]]+Table1[[#This Row],[Max BOD]])/2</f>
        <v>12.8</v>
      </c>
      <c r="T2468">
        <v>0.7</v>
      </c>
      <c r="U2468">
        <v>14.6</v>
      </c>
      <c r="V2468">
        <f>(Table1[[#This Row],[Min Nitrate N + Nitrite N]]+Table1[[#This Row],[Max Nitrate N + Nitrite N]])/2</f>
        <v>7.6499999999999995</v>
      </c>
      <c r="W2468">
        <v>17</v>
      </c>
      <c r="X2468">
        <v>94</v>
      </c>
      <c r="Y2468">
        <f>(Table1[[#This Row],[Min Fecal Coliform]]+Table1[[#This Row],[Max Fecal Coliform]])/2</f>
        <v>55.5</v>
      </c>
      <c r="Z2468">
        <v>350</v>
      </c>
      <c r="AA2468">
        <v>540</v>
      </c>
      <c r="AB2468">
        <f>(Table1[[#This Row],[Min Total Coliform]]+Table1[[#This Row],[Max Total Coliform]])/2</f>
        <v>445</v>
      </c>
      <c r="AC2468">
        <f>MIN(10, (Table1[[#This Row],[Avg BOD]]/4)*10)</f>
        <v>10</v>
      </c>
      <c r="AD2468">
        <f>MIN(10, (Table1[[#This Row],[Avg Fecal Coliform]]/600)*10)</f>
        <v>0.92500000000000004</v>
      </c>
      <c r="AE2468">
        <f>MIN(10, (Table1[[#This Row],[Avg Nitrate N + Nitrite N]]/10)*10)</f>
        <v>7.6499999999999986</v>
      </c>
      <c r="AF2468">
        <f>IF(OR(Table1[[#This Row],[Avg pH]]&lt;6.5,Table1[[#This Row],[Avg pH]]&gt;8.5),10,0)</f>
        <v>0</v>
      </c>
      <c r="AG2468">
        <f>MAX(0, 10-(2*Table1[[#This Row],[Avg Dissolved Oxygen]]))</f>
        <v>9.4</v>
      </c>
      <c r="AH2468">
        <f>(Table1[[#This Row],[Fecal Score]]*0.3) + (Table1[[#This Row],[BOD Score]]*0.25) + (Table1[[#This Row],[Nitrate Score]]*0.2) + (Table1[[#This Row],[pH Score]]*0.15) + (Table1[[#This Row],[Dissolved Oxygen Score]]*0.1)</f>
        <v>5.2474999999999996</v>
      </c>
      <c r="AI2468">
        <v>2021</v>
      </c>
    </row>
    <row r="2469" spans="1:35">
      <c r="A2469">
        <v>4245</v>
      </c>
      <c r="B2469" t="s">
        <v>731</v>
      </c>
      <c r="C2469" t="s">
        <v>35</v>
      </c>
      <c r="D2469" t="s">
        <v>341</v>
      </c>
      <c r="E2469">
        <v>24</v>
      </c>
      <c r="F2469">
        <v>24</v>
      </c>
      <c r="G2469">
        <f>(Table1[[#This Row],[Min Temperature]]+Table1[[#This Row],[Max Temperature]])/2</f>
        <v>24</v>
      </c>
      <c r="H2469">
        <v>5.4</v>
      </c>
      <c r="I2469">
        <v>6.4</v>
      </c>
      <c r="J2469">
        <f>(Table1[[#This Row],[Min Dissolved Oxygen]]+Table1[[#This Row],[Max Dissolved Oxygen]])/2</f>
        <v>5.9</v>
      </c>
      <c r="K2469">
        <v>6.9</v>
      </c>
      <c r="L2469">
        <v>7.4</v>
      </c>
      <c r="M2469">
        <f>(Table1[[#This Row],[Min pH]]+Table1[[#This Row],[Max pH]])/2</f>
        <v>7.15</v>
      </c>
      <c r="N2469">
        <v>642</v>
      </c>
      <c r="O2469">
        <v>1457</v>
      </c>
      <c r="P2469">
        <f>(Table1[[#This Row],[Min Conductivity]]+Table1[[#This Row],[Max Conductivity]])/2</f>
        <v>1049.5</v>
      </c>
      <c r="Q2469">
        <v>2.1</v>
      </c>
      <c r="R2469">
        <v>5</v>
      </c>
      <c r="S2469">
        <f>(Table1[[#This Row],[Min BOD]]+Table1[[#This Row],[Max BOD]])/2</f>
        <v>3.55</v>
      </c>
      <c r="T2469">
        <v>6.1</v>
      </c>
      <c r="U2469">
        <v>12.13</v>
      </c>
      <c r="V2469">
        <f>(Table1[[#This Row],[Min Nitrate N + Nitrite N]]+Table1[[#This Row],[Max Nitrate N + Nitrite N]])/2</f>
        <v>9.1150000000000002</v>
      </c>
      <c r="W2469">
        <v>6</v>
      </c>
      <c r="X2469">
        <v>12</v>
      </c>
      <c r="Y2469">
        <f>(Table1[[#This Row],[Min Fecal Coliform]]+Table1[[#This Row],[Max Fecal Coliform]])/2</f>
        <v>9</v>
      </c>
      <c r="Z2469">
        <v>47</v>
      </c>
      <c r="AA2469">
        <v>70</v>
      </c>
      <c r="AB2469">
        <f>(Table1[[#This Row],[Min Total Coliform]]+Table1[[#This Row],[Max Total Coliform]])/2</f>
        <v>58.5</v>
      </c>
      <c r="AC2469">
        <f>MIN(10, (Table1[[#This Row],[Avg BOD]]/4)*10)</f>
        <v>8.875</v>
      </c>
      <c r="AD2469">
        <f>MIN(10, (Table1[[#This Row],[Avg Fecal Coliform]]/600)*10)</f>
        <v>0.15</v>
      </c>
      <c r="AE2469">
        <f>MIN(10, (Table1[[#This Row],[Avg Nitrate N + Nitrite N]]/10)*10)</f>
        <v>9.1150000000000002</v>
      </c>
      <c r="AF2469">
        <f>IF(OR(Table1[[#This Row],[Avg pH]]&lt;6.5,Table1[[#This Row],[Avg pH]]&gt;8.5),10,0)</f>
        <v>0</v>
      </c>
      <c r="AG2469">
        <f>MAX(0, 10-(2*Table1[[#This Row],[Avg Dissolved Oxygen]]))</f>
        <v>0</v>
      </c>
      <c r="AH2469">
        <f>(Table1[[#This Row],[Fecal Score]]*0.3) + (Table1[[#This Row],[BOD Score]]*0.25) + (Table1[[#This Row],[Nitrate Score]]*0.2) + (Table1[[#This Row],[pH Score]]*0.15) + (Table1[[#This Row],[Dissolved Oxygen Score]]*0.1)</f>
        <v>4.0867500000000003</v>
      </c>
      <c r="AI2469">
        <v>2021</v>
      </c>
    </row>
    <row r="2470" spans="1:35">
      <c r="A2470">
        <v>4247</v>
      </c>
      <c r="B2470" t="s">
        <v>503</v>
      </c>
      <c r="C2470" t="s">
        <v>35</v>
      </c>
      <c r="D2470" t="s">
        <v>341</v>
      </c>
      <c r="E2470">
        <v>27</v>
      </c>
      <c r="F2470">
        <v>29</v>
      </c>
      <c r="G2470">
        <f>(Table1[[#This Row],[Min Temperature]]+Table1[[#This Row],[Max Temperature]])/2</f>
        <v>28</v>
      </c>
      <c r="H2470">
        <v>2.6</v>
      </c>
      <c r="I2470">
        <v>5.7</v>
      </c>
      <c r="J2470">
        <f>(Table1[[#This Row],[Min Dissolved Oxygen]]+Table1[[#This Row],[Max Dissolved Oxygen]])/2</f>
        <v>4.1500000000000004</v>
      </c>
      <c r="K2470">
        <v>7.4</v>
      </c>
      <c r="L2470">
        <v>8.6</v>
      </c>
      <c r="M2470">
        <f>(Table1[[#This Row],[Min pH]]+Table1[[#This Row],[Max pH]])/2</f>
        <v>8</v>
      </c>
      <c r="N2470">
        <v>420</v>
      </c>
      <c r="O2470">
        <v>1221</v>
      </c>
      <c r="P2470">
        <f>(Table1[[#This Row],[Min Conductivity]]+Table1[[#This Row],[Max Conductivity]])/2</f>
        <v>820.5</v>
      </c>
      <c r="Q2470">
        <v>2.1</v>
      </c>
      <c r="R2470">
        <v>4</v>
      </c>
      <c r="S2470">
        <f>(Table1[[#This Row],[Min BOD]]+Table1[[#This Row],[Max BOD]])/2</f>
        <v>3.05</v>
      </c>
      <c r="T2470">
        <v>0.6</v>
      </c>
      <c r="U2470">
        <v>6.8</v>
      </c>
      <c r="V2470">
        <f>(Table1[[#This Row],[Min Nitrate N + Nitrite N]]+Table1[[#This Row],[Max Nitrate N + Nitrite N]])/2</f>
        <v>3.6999999999999997</v>
      </c>
      <c r="W2470">
        <v>7</v>
      </c>
      <c r="X2470">
        <v>34</v>
      </c>
      <c r="Y2470">
        <f>(Table1[[#This Row],[Min Fecal Coliform]]+Table1[[#This Row],[Max Fecal Coliform]])/2</f>
        <v>20.5</v>
      </c>
      <c r="Z2470">
        <v>150</v>
      </c>
      <c r="AA2470">
        <v>350</v>
      </c>
      <c r="AB2470">
        <f>(Table1[[#This Row],[Min Total Coliform]]+Table1[[#This Row],[Max Total Coliform]])/2</f>
        <v>250</v>
      </c>
      <c r="AC2470">
        <f>MIN(10, (Table1[[#This Row],[Avg BOD]]/4)*10)</f>
        <v>7.625</v>
      </c>
      <c r="AD2470">
        <f>MIN(10, (Table1[[#This Row],[Avg Fecal Coliform]]/600)*10)</f>
        <v>0.34166666666666667</v>
      </c>
      <c r="AE2470">
        <f>MIN(10, (Table1[[#This Row],[Avg Nitrate N + Nitrite N]]/10)*10)</f>
        <v>3.7</v>
      </c>
      <c r="AF2470">
        <f>IF(OR(Table1[[#This Row],[Avg pH]]&lt;6.5,Table1[[#This Row],[Avg pH]]&gt;8.5),10,0)</f>
        <v>0</v>
      </c>
      <c r="AG2470">
        <f>MAX(0, 10-(2*Table1[[#This Row],[Avg Dissolved Oxygen]]))</f>
        <v>1.6999999999999993</v>
      </c>
      <c r="AH2470">
        <f>(Table1[[#This Row],[Fecal Score]]*0.3) + (Table1[[#This Row],[BOD Score]]*0.25) + (Table1[[#This Row],[Nitrate Score]]*0.2) + (Table1[[#This Row],[pH Score]]*0.15) + (Table1[[#This Row],[Dissolved Oxygen Score]]*0.1)</f>
        <v>2.9187500000000002</v>
      </c>
      <c r="AI2470">
        <v>2021</v>
      </c>
    </row>
    <row r="2471" spans="1:35">
      <c r="A2471">
        <v>4237</v>
      </c>
      <c r="B2471" t="s">
        <v>494</v>
      </c>
      <c r="C2471" t="s">
        <v>35</v>
      </c>
      <c r="D2471" t="s">
        <v>341</v>
      </c>
      <c r="E2471">
        <v>28</v>
      </c>
      <c r="F2471">
        <v>33</v>
      </c>
      <c r="G2471">
        <f>(Table1[[#This Row],[Min Temperature]]+Table1[[#This Row],[Max Temperature]])/2</f>
        <v>30.5</v>
      </c>
      <c r="H2471">
        <v>0.3</v>
      </c>
      <c r="I2471">
        <v>0.3</v>
      </c>
      <c r="J2471">
        <f>(Table1[[#This Row],[Min Dissolved Oxygen]]+Table1[[#This Row],[Max Dissolved Oxygen]])/2</f>
        <v>0.3</v>
      </c>
      <c r="K2471">
        <v>7</v>
      </c>
      <c r="L2471">
        <v>7.9</v>
      </c>
      <c r="M2471">
        <f>(Table1[[#This Row],[Min pH]]+Table1[[#This Row],[Max pH]])/2</f>
        <v>7.45</v>
      </c>
      <c r="N2471">
        <v>921</v>
      </c>
      <c r="O2471">
        <v>3030</v>
      </c>
      <c r="P2471">
        <f>(Table1[[#This Row],[Min Conductivity]]+Table1[[#This Row],[Max Conductivity]])/2</f>
        <v>1975.5</v>
      </c>
      <c r="Q2471">
        <v>6</v>
      </c>
      <c r="R2471">
        <v>14</v>
      </c>
      <c r="S2471">
        <f>(Table1[[#This Row],[Min BOD]]+Table1[[#This Row],[Max BOD]])/2</f>
        <v>10</v>
      </c>
      <c r="T2471">
        <v>2.5</v>
      </c>
      <c r="U2471">
        <v>31.8</v>
      </c>
      <c r="V2471">
        <f>(Table1[[#This Row],[Min Nitrate N + Nitrite N]]+Table1[[#This Row],[Max Nitrate N + Nitrite N]])/2</f>
        <v>17.149999999999999</v>
      </c>
      <c r="W2471">
        <v>17</v>
      </c>
      <c r="X2471">
        <v>33</v>
      </c>
      <c r="Y2471">
        <f>(Table1[[#This Row],[Min Fecal Coliform]]+Table1[[#This Row],[Max Fecal Coliform]])/2</f>
        <v>25</v>
      </c>
      <c r="Z2471">
        <v>280</v>
      </c>
      <c r="AA2471">
        <v>1600</v>
      </c>
      <c r="AB2471">
        <f>(Table1[[#This Row],[Min Total Coliform]]+Table1[[#This Row],[Max Total Coliform]])/2</f>
        <v>940</v>
      </c>
      <c r="AC2471">
        <f>MIN(10, (Table1[[#This Row],[Avg BOD]]/4)*10)</f>
        <v>10</v>
      </c>
      <c r="AD2471">
        <f>MIN(10, (Table1[[#This Row],[Avg Fecal Coliform]]/600)*10)</f>
        <v>0.41666666666666663</v>
      </c>
      <c r="AE2471">
        <f>MIN(10, (Table1[[#This Row],[Avg Nitrate N + Nitrite N]]/10)*10)</f>
        <v>10</v>
      </c>
      <c r="AF2471">
        <f>IF(OR(Table1[[#This Row],[Avg pH]]&lt;6.5,Table1[[#This Row],[Avg pH]]&gt;8.5),10,0)</f>
        <v>0</v>
      </c>
      <c r="AG2471">
        <f>MAX(0, 10-(2*Table1[[#This Row],[Avg Dissolved Oxygen]]))</f>
        <v>9.4</v>
      </c>
      <c r="AH2471">
        <f>(Table1[[#This Row],[Fecal Score]]*0.3) + (Table1[[#This Row],[BOD Score]]*0.25) + (Table1[[#This Row],[Nitrate Score]]*0.2) + (Table1[[#This Row],[pH Score]]*0.15) + (Table1[[#This Row],[Dissolved Oxygen Score]]*0.1)</f>
        <v>5.5650000000000004</v>
      </c>
      <c r="AI2471">
        <v>2021</v>
      </c>
    </row>
    <row r="2472" spans="1:35">
      <c r="A2472">
        <v>4240</v>
      </c>
      <c r="B2472" t="s">
        <v>818</v>
      </c>
      <c r="C2472" t="s">
        <v>35</v>
      </c>
      <c r="D2472" t="s">
        <v>341</v>
      </c>
      <c r="E2472">
        <v>24</v>
      </c>
      <c r="F2472">
        <v>26</v>
      </c>
      <c r="G2472">
        <f>(Table1[[#This Row],[Min Temperature]]+Table1[[#This Row],[Max Temperature]])/2</f>
        <v>25</v>
      </c>
      <c r="H2472">
        <v>4.5</v>
      </c>
      <c r="I2472">
        <v>6.2</v>
      </c>
      <c r="J2472">
        <f>(Table1[[#This Row],[Min Dissolved Oxygen]]+Table1[[#This Row],[Max Dissolved Oxygen]])/2</f>
        <v>5.35</v>
      </c>
      <c r="K2472">
        <v>6.8</v>
      </c>
      <c r="L2472">
        <v>7.5</v>
      </c>
      <c r="M2472">
        <f>(Table1[[#This Row],[Min pH]]+Table1[[#This Row],[Max pH]])/2</f>
        <v>7.15</v>
      </c>
      <c r="N2472">
        <v>420</v>
      </c>
      <c r="O2472">
        <v>1709</v>
      </c>
      <c r="P2472">
        <f>(Table1[[#This Row],[Min Conductivity]]+Table1[[#This Row],[Max Conductivity]])/2</f>
        <v>1064.5</v>
      </c>
      <c r="Q2472">
        <v>2.2000000000000002</v>
      </c>
      <c r="R2472">
        <v>5.7</v>
      </c>
      <c r="S2472">
        <f>(Table1[[#This Row],[Min BOD]]+Table1[[#This Row],[Max BOD]])/2</f>
        <v>3.95</v>
      </c>
      <c r="T2472">
        <v>4.0999999999999996</v>
      </c>
      <c r="U2472">
        <v>12.11</v>
      </c>
      <c r="V2472">
        <f>(Table1[[#This Row],[Min Nitrate N + Nitrite N]]+Table1[[#This Row],[Max Nitrate N + Nitrite N]])/2</f>
        <v>8.1050000000000004</v>
      </c>
      <c r="W2472">
        <v>2</v>
      </c>
      <c r="X2472">
        <v>7</v>
      </c>
      <c r="Y2472">
        <f>(Table1[[#This Row],[Min Fecal Coliform]]+Table1[[#This Row],[Max Fecal Coliform]])/2</f>
        <v>4.5</v>
      </c>
      <c r="Z2472">
        <v>26</v>
      </c>
      <c r="AA2472">
        <v>70</v>
      </c>
      <c r="AB2472">
        <f>(Table1[[#This Row],[Min Total Coliform]]+Table1[[#This Row],[Max Total Coliform]])/2</f>
        <v>48</v>
      </c>
      <c r="AC2472">
        <f>MIN(10, (Table1[[#This Row],[Avg BOD]]/4)*10)</f>
        <v>9.875</v>
      </c>
      <c r="AD2472">
        <f>MIN(10, (Table1[[#This Row],[Avg Fecal Coliform]]/600)*10)</f>
        <v>7.4999999999999997E-2</v>
      </c>
      <c r="AE2472">
        <f>MIN(10, (Table1[[#This Row],[Avg Nitrate N + Nitrite N]]/10)*10)</f>
        <v>8.1050000000000004</v>
      </c>
      <c r="AF2472">
        <f>IF(OR(Table1[[#This Row],[Avg pH]]&lt;6.5,Table1[[#This Row],[Avg pH]]&gt;8.5),10,0)</f>
        <v>0</v>
      </c>
      <c r="AG2472">
        <f>MAX(0, 10-(2*Table1[[#This Row],[Avg Dissolved Oxygen]]))</f>
        <v>0</v>
      </c>
      <c r="AH2472">
        <f>(Table1[[#This Row],[Fecal Score]]*0.3) + (Table1[[#This Row],[BOD Score]]*0.25) + (Table1[[#This Row],[Nitrate Score]]*0.2) + (Table1[[#This Row],[pH Score]]*0.15) + (Table1[[#This Row],[Dissolved Oxygen Score]]*0.1)</f>
        <v>4.1122500000000004</v>
      </c>
      <c r="AI2472">
        <v>2021</v>
      </c>
    </row>
    <row r="2473" spans="1:35">
      <c r="A2473">
        <v>4704</v>
      </c>
      <c r="B2473" t="s">
        <v>736</v>
      </c>
      <c r="C2473" t="s">
        <v>35</v>
      </c>
      <c r="D2473" t="s">
        <v>341</v>
      </c>
      <c r="E2473">
        <v>27</v>
      </c>
      <c r="F2473">
        <v>35</v>
      </c>
      <c r="G2473">
        <f>(Table1[[#This Row],[Min Temperature]]+Table1[[#This Row],[Max Temperature]])/2</f>
        <v>31</v>
      </c>
      <c r="H2473">
        <v>0.3</v>
      </c>
      <c r="I2473">
        <v>4.5999999999999996</v>
      </c>
      <c r="J2473">
        <f>(Table1[[#This Row],[Min Dissolved Oxygen]]+Table1[[#This Row],[Max Dissolved Oxygen]])/2</f>
        <v>2.4499999999999997</v>
      </c>
      <c r="K2473">
        <v>6.9</v>
      </c>
      <c r="L2473">
        <v>8.4</v>
      </c>
      <c r="M2473">
        <f>(Table1[[#This Row],[Min pH]]+Table1[[#This Row],[Max pH]])/2</f>
        <v>7.65</v>
      </c>
      <c r="N2473">
        <v>427</v>
      </c>
      <c r="O2473">
        <v>1178</v>
      </c>
      <c r="P2473">
        <f>(Table1[[#This Row],[Min Conductivity]]+Table1[[#This Row],[Max Conductivity]])/2</f>
        <v>802.5</v>
      </c>
      <c r="Q2473">
        <v>2.1</v>
      </c>
      <c r="R2473">
        <v>8</v>
      </c>
      <c r="S2473">
        <f>(Table1[[#This Row],[Min BOD]]+Table1[[#This Row],[Max BOD]])/2</f>
        <v>5.05</v>
      </c>
      <c r="T2473">
        <v>1.4</v>
      </c>
      <c r="U2473">
        <v>6</v>
      </c>
      <c r="V2473">
        <f>(Table1[[#This Row],[Min Nitrate N + Nitrite N]]+Table1[[#This Row],[Max Nitrate N + Nitrite N]])/2</f>
        <v>3.7</v>
      </c>
      <c r="W2473">
        <v>4</v>
      </c>
      <c r="X2473">
        <v>58</v>
      </c>
      <c r="Y2473">
        <f>(Table1[[#This Row],[Min Fecal Coliform]]+Table1[[#This Row],[Max Fecal Coliform]])/2</f>
        <v>31</v>
      </c>
      <c r="Z2473">
        <v>220</v>
      </c>
      <c r="AA2473">
        <v>430</v>
      </c>
      <c r="AB2473">
        <f>(Table1[[#This Row],[Min Total Coliform]]+Table1[[#This Row],[Max Total Coliform]])/2</f>
        <v>325</v>
      </c>
      <c r="AC2473">
        <f>MIN(10, (Table1[[#This Row],[Avg BOD]]/4)*10)</f>
        <v>10</v>
      </c>
      <c r="AD2473">
        <f>MIN(10, (Table1[[#This Row],[Avg Fecal Coliform]]/600)*10)</f>
        <v>0.51666666666666661</v>
      </c>
      <c r="AE2473">
        <f>MIN(10, (Table1[[#This Row],[Avg Nitrate N + Nitrite N]]/10)*10)</f>
        <v>3.7</v>
      </c>
      <c r="AF2473">
        <f>IF(OR(Table1[[#This Row],[Avg pH]]&lt;6.5,Table1[[#This Row],[Avg pH]]&gt;8.5),10,0)</f>
        <v>0</v>
      </c>
      <c r="AG2473">
        <f>MAX(0, 10-(2*Table1[[#This Row],[Avg Dissolved Oxygen]]))</f>
        <v>5.1000000000000005</v>
      </c>
      <c r="AH2473">
        <f>(Table1[[#This Row],[Fecal Score]]*0.3) + (Table1[[#This Row],[BOD Score]]*0.25) + (Table1[[#This Row],[Nitrate Score]]*0.2) + (Table1[[#This Row],[pH Score]]*0.15) + (Table1[[#This Row],[Dissolved Oxygen Score]]*0.1)</f>
        <v>3.9050000000000002</v>
      </c>
      <c r="AI2473">
        <v>2021</v>
      </c>
    </row>
    <row r="2474" spans="1:35">
      <c r="A2474">
        <v>2343</v>
      </c>
      <c r="B2474" t="s">
        <v>368</v>
      </c>
      <c r="C2474" t="s">
        <v>35</v>
      </c>
      <c r="D2474" t="s">
        <v>341</v>
      </c>
      <c r="E2474">
        <v>24</v>
      </c>
      <c r="F2474">
        <v>29</v>
      </c>
      <c r="G2474">
        <f>(Table1[[#This Row],[Min Temperature]]+Table1[[#This Row],[Max Temperature]])/2</f>
        <v>26.5</v>
      </c>
      <c r="H2474">
        <v>0.3</v>
      </c>
      <c r="I2474">
        <v>2.6</v>
      </c>
      <c r="J2474">
        <f>(Table1[[#This Row],[Min Dissolved Oxygen]]+Table1[[#This Row],[Max Dissolved Oxygen]])/2</f>
        <v>1.45</v>
      </c>
      <c r="K2474">
        <v>7.4</v>
      </c>
      <c r="L2474">
        <v>8.4</v>
      </c>
      <c r="M2474">
        <f>(Table1[[#This Row],[Min pH]]+Table1[[#This Row],[Max pH]])/2</f>
        <v>7.9</v>
      </c>
      <c r="N2474">
        <v>1921</v>
      </c>
      <c r="O2474">
        <v>4320</v>
      </c>
      <c r="P2474">
        <f>(Table1[[#This Row],[Min Conductivity]]+Table1[[#This Row],[Max Conductivity]])/2</f>
        <v>3120.5</v>
      </c>
      <c r="Q2474">
        <v>5.2</v>
      </c>
      <c r="R2474">
        <v>26</v>
      </c>
      <c r="S2474">
        <f>(Table1[[#This Row],[Min BOD]]+Table1[[#This Row],[Max BOD]])/2</f>
        <v>15.6</v>
      </c>
      <c r="T2474">
        <v>2.4</v>
      </c>
      <c r="U2474">
        <v>12</v>
      </c>
      <c r="V2474">
        <f>(Table1[[#This Row],[Min Nitrate N + Nitrite N]]+Table1[[#This Row],[Max Nitrate N + Nitrite N]])/2</f>
        <v>7.2</v>
      </c>
      <c r="W2474">
        <v>4</v>
      </c>
      <c r="X2474">
        <v>21</v>
      </c>
      <c r="Y2474">
        <f>(Table1[[#This Row],[Min Fecal Coliform]]+Table1[[#This Row],[Max Fecal Coliform]])/2</f>
        <v>12.5</v>
      </c>
      <c r="Z2474">
        <v>280</v>
      </c>
      <c r="AA2474">
        <v>540</v>
      </c>
      <c r="AB2474">
        <f>(Table1[[#This Row],[Min Total Coliform]]+Table1[[#This Row],[Max Total Coliform]])/2</f>
        <v>410</v>
      </c>
      <c r="AC2474">
        <f>MIN(10, (Table1[[#This Row],[Avg BOD]]/4)*10)</f>
        <v>10</v>
      </c>
      <c r="AD2474">
        <f>MIN(10, (Table1[[#This Row],[Avg Fecal Coliform]]/600)*10)</f>
        <v>0.20833333333333331</v>
      </c>
      <c r="AE2474">
        <f>MIN(10, (Table1[[#This Row],[Avg Nitrate N + Nitrite N]]/10)*10)</f>
        <v>7.1999999999999993</v>
      </c>
      <c r="AF2474">
        <f>IF(OR(Table1[[#This Row],[Avg pH]]&lt;6.5,Table1[[#This Row],[Avg pH]]&gt;8.5),10,0)</f>
        <v>0</v>
      </c>
      <c r="AG2474">
        <f>MAX(0, 10-(2*Table1[[#This Row],[Avg Dissolved Oxygen]]))</f>
        <v>7.1</v>
      </c>
      <c r="AH2474">
        <f>(Table1[[#This Row],[Fecal Score]]*0.3) + (Table1[[#This Row],[BOD Score]]*0.25) + (Table1[[#This Row],[Nitrate Score]]*0.2) + (Table1[[#This Row],[pH Score]]*0.15) + (Table1[[#This Row],[Dissolved Oxygen Score]]*0.1)</f>
        <v>4.7124999999999995</v>
      </c>
      <c r="AI2474">
        <v>2021</v>
      </c>
    </row>
    <row r="2475" spans="1:35">
      <c r="A2475">
        <v>4249</v>
      </c>
      <c r="B2475" t="s">
        <v>505</v>
      </c>
      <c r="C2475" t="s">
        <v>35</v>
      </c>
      <c r="D2475" t="s">
        <v>341</v>
      </c>
      <c r="E2475">
        <v>27</v>
      </c>
      <c r="F2475">
        <v>29</v>
      </c>
      <c r="G2475">
        <f>(Table1[[#This Row],[Min Temperature]]+Table1[[#This Row],[Max Temperature]])/2</f>
        <v>28</v>
      </c>
      <c r="H2475">
        <v>1.7</v>
      </c>
      <c r="I2475">
        <v>3.7</v>
      </c>
      <c r="J2475">
        <f>(Table1[[#This Row],[Min Dissolved Oxygen]]+Table1[[#This Row],[Max Dissolved Oxygen]])/2</f>
        <v>2.7</v>
      </c>
      <c r="K2475">
        <v>7.1</v>
      </c>
      <c r="L2475">
        <v>8.6</v>
      </c>
      <c r="M2475">
        <f>(Table1[[#This Row],[Min pH]]+Table1[[#This Row],[Max pH]])/2</f>
        <v>7.85</v>
      </c>
      <c r="N2475">
        <v>606</v>
      </c>
      <c r="O2475">
        <v>1306</v>
      </c>
      <c r="P2475">
        <f>(Table1[[#This Row],[Min Conductivity]]+Table1[[#This Row],[Max Conductivity]])/2</f>
        <v>956</v>
      </c>
      <c r="Q2475">
        <v>2.1</v>
      </c>
      <c r="R2475">
        <v>10</v>
      </c>
      <c r="S2475">
        <f>(Table1[[#This Row],[Min BOD]]+Table1[[#This Row],[Max BOD]])/2</f>
        <v>6.05</v>
      </c>
      <c r="T2475">
        <v>0.4</v>
      </c>
      <c r="U2475">
        <v>5.6</v>
      </c>
      <c r="V2475">
        <f>(Table1[[#This Row],[Min Nitrate N + Nitrite N]]+Table1[[#This Row],[Max Nitrate N + Nitrite N]])/2</f>
        <v>3</v>
      </c>
      <c r="W2475">
        <v>2</v>
      </c>
      <c r="X2475">
        <v>27</v>
      </c>
      <c r="Y2475">
        <f>(Table1[[#This Row],[Min Fecal Coliform]]+Table1[[#This Row],[Max Fecal Coliform]])/2</f>
        <v>14.5</v>
      </c>
      <c r="Z2475">
        <v>120</v>
      </c>
      <c r="AA2475">
        <v>430</v>
      </c>
      <c r="AB2475">
        <f>(Table1[[#This Row],[Min Total Coliform]]+Table1[[#This Row],[Max Total Coliform]])/2</f>
        <v>275</v>
      </c>
      <c r="AC2475">
        <f>MIN(10, (Table1[[#This Row],[Avg BOD]]/4)*10)</f>
        <v>10</v>
      </c>
      <c r="AD2475">
        <f>MIN(10, (Table1[[#This Row],[Avg Fecal Coliform]]/600)*10)</f>
        <v>0.24166666666666667</v>
      </c>
      <c r="AE2475">
        <f>MIN(10, (Table1[[#This Row],[Avg Nitrate N + Nitrite N]]/10)*10)</f>
        <v>3</v>
      </c>
      <c r="AF2475">
        <f>IF(OR(Table1[[#This Row],[Avg pH]]&lt;6.5,Table1[[#This Row],[Avg pH]]&gt;8.5),10,0)</f>
        <v>0</v>
      </c>
      <c r="AG2475">
        <f>MAX(0, 10-(2*Table1[[#This Row],[Avg Dissolved Oxygen]]))</f>
        <v>4.5999999999999996</v>
      </c>
      <c r="AH2475">
        <f>(Table1[[#This Row],[Fecal Score]]*0.3) + (Table1[[#This Row],[BOD Score]]*0.25) + (Table1[[#This Row],[Nitrate Score]]*0.2) + (Table1[[#This Row],[pH Score]]*0.15) + (Table1[[#This Row],[Dissolved Oxygen Score]]*0.1)</f>
        <v>3.6324999999999998</v>
      </c>
      <c r="AI2475">
        <v>2021</v>
      </c>
    </row>
    <row r="2476" spans="1:35">
      <c r="A2476">
        <v>4231</v>
      </c>
      <c r="B2476" t="s">
        <v>724</v>
      </c>
      <c r="C2476" t="s">
        <v>35</v>
      </c>
      <c r="D2476" t="s">
        <v>341</v>
      </c>
      <c r="E2476">
        <v>24</v>
      </c>
      <c r="F2476">
        <v>34</v>
      </c>
      <c r="G2476">
        <f>(Table1[[#This Row],[Min Temperature]]+Table1[[#This Row],[Max Temperature]])/2</f>
        <v>29</v>
      </c>
      <c r="H2476">
        <v>4.5999999999999996</v>
      </c>
      <c r="I2476">
        <v>5.8</v>
      </c>
      <c r="J2476">
        <f>(Table1[[#This Row],[Min Dissolved Oxygen]]+Table1[[#This Row],[Max Dissolved Oxygen]])/2</f>
        <v>5.1999999999999993</v>
      </c>
      <c r="K2476">
        <v>7.1</v>
      </c>
      <c r="L2476">
        <v>7.4</v>
      </c>
      <c r="M2476">
        <f>(Table1[[#This Row],[Min pH]]+Table1[[#This Row],[Max pH]])/2</f>
        <v>7.25</v>
      </c>
      <c r="N2476">
        <v>480</v>
      </c>
      <c r="O2476">
        <v>1325</v>
      </c>
      <c r="P2476">
        <f>(Table1[[#This Row],[Min Conductivity]]+Table1[[#This Row],[Max Conductivity]])/2</f>
        <v>902.5</v>
      </c>
      <c r="Q2476">
        <v>2.5</v>
      </c>
      <c r="R2476">
        <v>4</v>
      </c>
      <c r="S2476">
        <f>(Table1[[#This Row],[Min BOD]]+Table1[[#This Row],[Max BOD]])/2</f>
        <v>3.25</v>
      </c>
      <c r="T2476">
        <v>4.0999999999999996</v>
      </c>
      <c r="U2476">
        <v>10.199999999999999</v>
      </c>
      <c r="V2476">
        <f>(Table1[[#This Row],[Min Nitrate N + Nitrite N]]+Table1[[#This Row],[Max Nitrate N + Nitrite N]])/2</f>
        <v>7.1499999999999995</v>
      </c>
      <c r="W2476">
        <v>2</v>
      </c>
      <c r="X2476">
        <v>9</v>
      </c>
      <c r="Y2476">
        <f>(Table1[[#This Row],[Min Fecal Coliform]]+Table1[[#This Row],[Max Fecal Coliform]])/2</f>
        <v>5.5</v>
      </c>
      <c r="Z2476">
        <v>27</v>
      </c>
      <c r="AA2476">
        <v>47</v>
      </c>
      <c r="AB2476">
        <f>(Table1[[#This Row],[Min Total Coliform]]+Table1[[#This Row],[Max Total Coliform]])/2</f>
        <v>37</v>
      </c>
      <c r="AC2476">
        <f>MIN(10, (Table1[[#This Row],[Avg BOD]]/4)*10)</f>
        <v>8.125</v>
      </c>
      <c r="AD2476">
        <f>MIN(10, (Table1[[#This Row],[Avg Fecal Coliform]]/600)*10)</f>
        <v>9.1666666666666674E-2</v>
      </c>
      <c r="AE2476">
        <f>MIN(10, (Table1[[#This Row],[Avg Nitrate N + Nitrite N]]/10)*10)</f>
        <v>7.1499999999999995</v>
      </c>
      <c r="AF2476">
        <f>IF(OR(Table1[[#This Row],[Avg pH]]&lt;6.5,Table1[[#This Row],[Avg pH]]&gt;8.5),10,0)</f>
        <v>0</v>
      </c>
      <c r="AG2476">
        <f>MAX(0, 10-(2*Table1[[#This Row],[Avg Dissolved Oxygen]]))</f>
        <v>0</v>
      </c>
      <c r="AH2476">
        <f>(Table1[[#This Row],[Fecal Score]]*0.3) + (Table1[[#This Row],[BOD Score]]*0.25) + (Table1[[#This Row],[Nitrate Score]]*0.2) + (Table1[[#This Row],[pH Score]]*0.15) + (Table1[[#This Row],[Dissolved Oxygen Score]]*0.1)</f>
        <v>3.4887499999999996</v>
      </c>
      <c r="AI2476">
        <v>2021</v>
      </c>
    </row>
    <row r="2477" spans="1:35">
      <c r="A2477">
        <v>4302</v>
      </c>
      <c r="B2477" t="s">
        <v>732</v>
      </c>
      <c r="C2477" t="s">
        <v>35</v>
      </c>
      <c r="D2477" t="s">
        <v>341</v>
      </c>
      <c r="E2477">
        <v>24</v>
      </c>
      <c r="F2477">
        <v>25</v>
      </c>
      <c r="G2477">
        <f>(Table1[[#This Row],[Min Temperature]]+Table1[[#This Row],[Max Temperature]])/2</f>
        <v>24.5</v>
      </c>
      <c r="H2477">
        <v>5.0999999999999996</v>
      </c>
      <c r="I2477">
        <v>6.4</v>
      </c>
      <c r="J2477">
        <f>(Table1[[#This Row],[Min Dissolved Oxygen]]+Table1[[#This Row],[Max Dissolved Oxygen]])/2</f>
        <v>5.75</v>
      </c>
      <c r="K2477">
        <v>6.6</v>
      </c>
      <c r="L2477">
        <v>7.5</v>
      </c>
      <c r="M2477">
        <f>(Table1[[#This Row],[Min pH]]+Table1[[#This Row],[Max pH]])/2</f>
        <v>7.05</v>
      </c>
      <c r="N2477">
        <v>1023</v>
      </c>
      <c r="O2477">
        <v>1898</v>
      </c>
      <c r="P2477">
        <f>(Table1[[#This Row],[Min Conductivity]]+Table1[[#This Row],[Max Conductivity]])/2</f>
        <v>1460.5</v>
      </c>
      <c r="Q2477">
        <v>3.5</v>
      </c>
      <c r="R2477">
        <v>6</v>
      </c>
      <c r="S2477">
        <f>(Table1[[#This Row],[Min BOD]]+Table1[[#This Row],[Max BOD]])/2</f>
        <v>4.75</v>
      </c>
      <c r="T2477">
        <v>7.1</v>
      </c>
      <c r="U2477">
        <v>15.1</v>
      </c>
      <c r="V2477">
        <f>(Table1[[#This Row],[Min Nitrate N + Nitrite N]]+Table1[[#This Row],[Max Nitrate N + Nitrite N]])/2</f>
        <v>11.1</v>
      </c>
      <c r="W2477">
        <v>2</v>
      </c>
      <c r="X2477">
        <v>8</v>
      </c>
      <c r="Y2477">
        <f>(Table1[[#This Row],[Min Fecal Coliform]]+Table1[[#This Row],[Max Fecal Coliform]])/2</f>
        <v>5</v>
      </c>
      <c r="Z2477">
        <v>47</v>
      </c>
      <c r="AA2477">
        <v>84</v>
      </c>
      <c r="AB2477">
        <f>(Table1[[#This Row],[Min Total Coliform]]+Table1[[#This Row],[Max Total Coliform]])/2</f>
        <v>65.5</v>
      </c>
      <c r="AC2477">
        <f>MIN(10, (Table1[[#This Row],[Avg BOD]]/4)*10)</f>
        <v>10</v>
      </c>
      <c r="AD2477">
        <f>MIN(10, (Table1[[#This Row],[Avg Fecal Coliform]]/600)*10)</f>
        <v>8.3333333333333329E-2</v>
      </c>
      <c r="AE2477">
        <f>MIN(10, (Table1[[#This Row],[Avg Nitrate N + Nitrite N]]/10)*10)</f>
        <v>10</v>
      </c>
      <c r="AF2477">
        <f>IF(OR(Table1[[#This Row],[Avg pH]]&lt;6.5,Table1[[#This Row],[Avg pH]]&gt;8.5),10,0)</f>
        <v>0</v>
      </c>
      <c r="AG2477">
        <f>MAX(0, 10-(2*Table1[[#This Row],[Avg Dissolved Oxygen]]))</f>
        <v>0</v>
      </c>
      <c r="AH2477">
        <f>(Table1[[#This Row],[Fecal Score]]*0.3) + (Table1[[#This Row],[BOD Score]]*0.25) + (Table1[[#This Row],[Nitrate Score]]*0.2) + (Table1[[#This Row],[pH Score]]*0.15) + (Table1[[#This Row],[Dissolved Oxygen Score]]*0.1)</f>
        <v>4.5250000000000004</v>
      </c>
      <c r="AI2477">
        <v>2021</v>
      </c>
    </row>
    <row r="2478" spans="1:35">
      <c r="A2478">
        <v>3086</v>
      </c>
      <c r="B2478" t="s">
        <v>373</v>
      </c>
      <c r="C2478" t="s">
        <v>35</v>
      </c>
      <c r="D2478" t="s">
        <v>341</v>
      </c>
      <c r="E2478">
        <v>18</v>
      </c>
      <c r="F2478">
        <v>23</v>
      </c>
      <c r="G2478">
        <f>(Table1[[#This Row],[Min Temperature]]+Table1[[#This Row],[Max Temperature]])/2</f>
        <v>20.5</v>
      </c>
      <c r="H2478">
        <v>5.2</v>
      </c>
      <c r="I2478">
        <v>6.6</v>
      </c>
      <c r="J2478">
        <f>(Table1[[#This Row],[Min Dissolved Oxygen]]+Table1[[#This Row],[Max Dissolved Oxygen]])/2</f>
        <v>5.9</v>
      </c>
      <c r="K2478">
        <v>6.8</v>
      </c>
      <c r="L2478">
        <v>7.5</v>
      </c>
      <c r="M2478">
        <f>(Table1[[#This Row],[Min pH]]+Table1[[#This Row],[Max pH]])/2</f>
        <v>7.15</v>
      </c>
      <c r="N2478">
        <v>689</v>
      </c>
      <c r="O2478">
        <v>1180</v>
      </c>
      <c r="P2478">
        <f>(Table1[[#This Row],[Min Conductivity]]+Table1[[#This Row],[Max Conductivity]])/2</f>
        <v>934.5</v>
      </c>
      <c r="Q2478">
        <v>3</v>
      </c>
      <c r="R2478">
        <v>6.2</v>
      </c>
      <c r="S2478">
        <f>(Table1[[#This Row],[Min BOD]]+Table1[[#This Row],[Max BOD]])/2</f>
        <v>4.5999999999999996</v>
      </c>
      <c r="T2478">
        <v>6.16</v>
      </c>
      <c r="U2478">
        <v>14.1</v>
      </c>
      <c r="V2478">
        <f>(Table1[[#This Row],[Min Nitrate N + Nitrite N]]+Table1[[#This Row],[Max Nitrate N + Nitrite N]])/2</f>
        <v>10.129999999999999</v>
      </c>
      <c r="W2478">
        <v>6</v>
      </c>
      <c r="X2478">
        <v>11</v>
      </c>
      <c r="Y2478">
        <f>(Table1[[#This Row],[Min Fecal Coliform]]+Table1[[#This Row],[Max Fecal Coliform]])/2</f>
        <v>8.5</v>
      </c>
      <c r="Z2478">
        <v>34</v>
      </c>
      <c r="AA2478">
        <v>48</v>
      </c>
      <c r="AB2478">
        <f>(Table1[[#This Row],[Min Total Coliform]]+Table1[[#This Row],[Max Total Coliform]])/2</f>
        <v>41</v>
      </c>
      <c r="AC2478">
        <f>MIN(10, (Table1[[#This Row],[Avg BOD]]/4)*10)</f>
        <v>10</v>
      </c>
      <c r="AD2478">
        <f>MIN(10, (Table1[[#This Row],[Avg Fecal Coliform]]/600)*10)</f>
        <v>0.14166666666666666</v>
      </c>
      <c r="AE2478">
        <f>MIN(10, (Table1[[#This Row],[Avg Nitrate N + Nitrite N]]/10)*10)</f>
        <v>10</v>
      </c>
      <c r="AF2478">
        <f>IF(OR(Table1[[#This Row],[Avg pH]]&lt;6.5,Table1[[#This Row],[Avg pH]]&gt;8.5),10,0)</f>
        <v>0</v>
      </c>
      <c r="AG2478">
        <f>MAX(0, 10-(2*Table1[[#This Row],[Avg Dissolved Oxygen]]))</f>
        <v>0</v>
      </c>
      <c r="AH2478">
        <f>(Table1[[#This Row],[Fecal Score]]*0.3) + (Table1[[#This Row],[BOD Score]]*0.25) + (Table1[[#This Row],[Nitrate Score]]*0.2) + (Table1[[#This Row],[pH Score]]*0.15) + (Table1[[#This Row],[Dissolved Oxygen Score]]*0.1)</f>
        <v>4.5425000000000004</v>
      </c>
      <c r="AI2478">
        <v>2021</v>
      </c>
    </row>
    <row r="2479" spans="1:35">
      <c r="A2479">
        <v>4689</v>
      </c>
      <c r="B2479" t="s">
        <v>733</v>
      </c>
      <c r="C2479" t="s">
        <v>35</v>
      </c>
      <c r="D2479" t="s">
        <v>341</v>
      </c>
      <c r="E2479">
        <v>23</v>
      </c>
      <c r="F2479">
        <v>29</v>
      </c>
      <c r="G2479">
        <f>(Table1[[#This Row],[Min Temperature]]+Table1[[#This Row],[Max Temperature]])/2</f>
        <v>26</v>
      </c>
      <c r="H2479">
        <v>1.8</v>
      </c>
      <c r="I2479">
        <v>6.6</v>
      </c>
      <c r="J2479">
        <f>(Table1[[#This Row],[Min Dissolved Oxygen]]+Table1[[#This Row],[Max Dissolved Oxygen]])/2</f>
        <v>4.2</v>
      </c>
      <c r="K2479">
        <v>6.7</v>
      </c>
      <c r="L2479">
        <v>8.5</v>
      </c>
      <c r="M2479">
        <f>(Table1[[#This Row],[Min pH]]+Table1[[#This Row],[Max pH]])/2</f>
        <v>7.6</v>
      </c>
      <c r="N2479">
        <v>344</v>
      </c>
      <c r="O2479">
        <v>820</v>
      </c>
      <c r="P2479">
        <f>(Table1[[#This Row],[Min Conductivity]]+Table1[[#This Row],[Max Conductivity]])/2</f>
        <v>582</v>
      </c>
      <c r="Q2479">
        <v>2.1</v>
      </c>
      <c r="R2479">
        <v>8</v>
      </c>
      <c r="S2479">
        <f>(Table1[[#This Row],[Min BOD]]+Table1[[#This Row],[Max BOD]])/2</f>
        <v>5.05</v>
      </c>
      <c r="T2479">
        <v>0.8</v>
      </c>
      <c r="U2479">
        <v>8.1</v>
      </c>
      <c r="V2479">
        <f>(Table1[[#This Row],[Min Nitrate N + Nitrite N]]+Table1[[#This Row],[Max Nitrate N + Nitrite N]])/2</f>
        <v>4.45</v>
      </c>
      <c r="W2479">
        <v>7</v>
      </c>
      <c r="X2479">
        <v>27</v>
      </c>
      <c r="Y2479">
        <f>(Table1[[#This Row],[Min Fecal Coliform]]+Table1[[#This Row],[Max Fecal Coliform]])/2</f>
        <v>17</v>
      </c>
      <c r="Z2479">
        <v>150</v>
      </c>
      <c r="AA2479">
        <v>430</v>
      </c>
      <c r="AB2479">
        <f>(Table1[[#This Row],[Min Total Coliform]]+Table1[[#This Row],[Max Total Coliform]])/2</f>
        <v>290</v>
      </c>
      <c r="AC2479">
        <f>MIN(10, (Table1[[#This Row],[Avg BOD]]/4)*10)</f>
        <v>10</v>
      </c>
      <c r="AD2479">
        <f>MIN(10, (Table1[[#This Row],[Avg Fecal Coliform]]/600)*10)</f>
        <v>0.28333333333333333</v>
      </c>
      <c r="AE2479">
        <f>MIN(10, (Table1[[#This Row],[Avg Nitrate N + Nitrite N]]/10)*10)</f>
        <v>4.45</v>
      </c>
      <c r="AF2479">
        <f>IF(OR(Table1[[#This Row],[Avg pH]]&lt;6.5,Table1[[#This Row],[Avg pH]]&gt;8.5),10,0)</f>
        <v>0</v>
      </c>
      <c r="AG2479">
        <f>MAX(0, 10-(2*Table1[[#This Row],[Avg Dissolved Oxygen]]))</f>
        <v>1.5999999999999996</v>
      </c>
      <c r="AH2479">
        <f>(Table1[[#This Row],[Fecal Score]]*0.3) + (Table1[[#This Row],[BOD Score]]*0.25) + (Table1[[#This Row],[Nitrate Score]]*0.2) + (Table1[[#This Row],[pH Score]]*0.15) + (Table1[[#This Row],[Dissolved Oxygen Score]]*0.1)</f>
        <v>3.6350000000000002</v>
      </c>
      <c r="AI2479">
        <v>2021</v>
      </c>
    </row>
    <row r="2480" spans="1:35">
      <c r="A2480">
        <v>3084</v>
      </c>
      <c r="B2480" t="s">
        <v>371</v>
      </c>
      <c r="C2480" t="s">
        <v>35</v>
      </c>
      <c r="D2480" t="s">
        <v>341</v>
      </c>
      <c r="E2480">
        <v>28</v>
      </c>
      <c r="F2480">
        <v>29</v>
      </c>
      <c r="G2480">
        <f>(Table1[[#This Row],[Min Temperature]]+Table1[[#This Row],[Max Temperature]])/2</f>
        <v>28.5</v>
      </c>
      <c r="H2480">
        <v>4.0999999999999996</v>
      </c>
      <c r="I2480">
        <v>6.3</v>
      </c>
      <c r="J2480">
        <f>(Table1[[#This Row],[Min Dissolved Oxygen]]+Table1[[#This Row],[Max Dissolved Oxygen]])/2</f>
        <v>5.1999999999999993</v>
      </c>
      <c r="K2480">
        <v>7.6</v>
      </c>
      <c r="L2480">
        <v>8.5</v>
      </c>
      <c r="M2480">
        <f>(Table1[[#This Row],[Min pH]]+Table1[[#This Row],[Max pH]])/2</f>
        <v>8.0500000000000007</v>
      </c>
      <c r="N2480">
        <v>350</v>
      </c>
      <c r="O2480">
        <v>644</v>
      </c>
      <c r="P2480">
        <f>(Table1[[#This Row],[Min Conductivity]]+Table1[[#This Row],[Max Conductivity]])/2</f>
        <v>497</v>
      </c>
      <c r="Q2480">
        <v>2.1</v>
      </c>
      <c r="R2480">
        <v>3</v>
      </c>
      <c r="S2480">
        <f>(Table1[[#This Row],[Min BOD]]+Table1[[#This Row],[Max BOD]])/2</f>
        <v>2.5499999999999998</v>
      </c>
      <c r="T2480">
        <v>0.5</v>
      </c>
      <c r="U2480">
        <v>2.6</v>
      </c>
      <c r="V2480">
        <f>(Table1[[#This Row],[Min Nitrate N + Nitrite N]]+Table1[[#This Row],[Max Nitrate N + Nitrite N]])/2</f>
        <v>1.55</v>
      </c>
      <c r="W2480">
        <v>2</v>
      </c>
      <c r="X2480">
        <v>26</v>
      </c>
      <c r="Y2480">
        <f>(Table1[[#This Row],[Min Fecal Coliform]]+Table1[[#This Row],[Max Fecal Coliform]])/2</f>
        <v>14</v>
      </c>
      <c r="Z2480">
        <v>26</v>
      </c>
      <c r="AA2480">
        <v>350</v>
      </c>
      <c r="AB2480">
        <f>(Table1[[#This Row],[Min Total Coliform]]+Table1[[#This Row],[Max Total Coliform]])/2</f>
        <v>188</v>
      </c>
      <c r="AC2480">
        <f>MIN(10, (Table1[[#This Row],[Avg BOD]]/4)*10)</f>
        <v>6.375</v>
      </c>
      <c r="AD2480">
        <f>MIN(10, (Table1[[#This Row],[Avg Fecal Coliform]]/600)*10)</f>
        <v>0.23333333333333334</v>
      </c>
      <c r="AE2480">
        <f>MIN(10, (Table1[[#This Row],[Avg Nitrate N + Nitrite N]]/10)*10)</f>
        <v>1.55</v>
      </c>
      <c r="AF2480">
        <f>IF(OR(Table1[[#This Row],[Avg pH]]&lt;6.5,Table1[[#This Row],[Avg pH]]&gt;8.5),10,0)</f>
        <v>0</v>
      </c>
      <c r="AG2480">
        <f>MAX(0, 10-(2*Table1[[#This Row],[Avg Dissolved Oxygen]]))</f>
        <v>0</v>
      </c>
      <c r="AH2480">
        <f>(Table1[[#This Row],[Fecal Score]]*0.3) + (Table1[[#This Row],[BOD Score]]*0.25) + (Table1[[#This Row],[Nitrate Score]]*0.2) + (Table1[[#This Row],[pH Score]]*0.15) + (Table1[[#This Row],[Dissolved Oxygen Score]]*0.1)</f>
        <v>1.9737500000000001</v>
      </c>
      <c r="AI2480">
        <v>2021</v>
      </c>
    </row>
    <row r="2481" spans="1:35">
      <c r="A2481">
        <v>4244</v>
      </c>
      <c r="B2481" t="s">
        <v>501</v>
      </c>
      <c r="C2481" t="s">
        <v>35</v>
      </c>
      <c r="D2481" t="s">
        <v>341</v>
      </c>
      <c r="E2481">
        <v>24</v>
      </c>
      <c r="F2481">
        <v>25</v>
      </c>
      <c r="G2481">
        <f>(Table1[[#This Row],[Min Temperature]]+Table1[[#This Row],[Max Temperature]])/2</f>
        <v>24.5</v>
      </c>
      <c r="H2481">
        <v>5.2</v>
      </c>
      <c r="I2481">
        <v>6.6</v>
      </c>
      <c r="J2481">
        <f>(Table1[[#This Row],[Min Dissolved Oxygen]]+Table1[[#This Row],[Max Dissolved Oxygen]])/2</f>
        <v>5.9</v>
      </c>
      <c r="K2481">
        <v>6.7</v>
      </c>
      <c r="L2481">
        <v>7.5</v>
      </c>
      <c r="M2481">
        <f>(Table1[[#This Row],[Min pH]]+Table1[[#This Row],[Max pH]])/2</f>
        <v>7.1</v>
      </c>
      <c r="N2481">
        <v>5</v>
      </c>
      <c r="O2481">
        <v>1437</v>
      </c>
      <c r="P2481">
        <f>(Table1[[#This Row],[Min Conductivity]]+Table1[[#This Row],[Max Conductivity]])/2</f>
        <v>721</v>
      </c>
      <c r="Q2481">
        <v>2.2000000000000002</v>
      </c>
      <c r="R2481">
        <v>5</v>
      </c>
      <c r="S2481">
        <f>(Table1[[#This Row],[Min BOD]]+Table1[[#This Row],[Max BOD]])/2</f>
        <v>3.6</v>
      </c>
      <c r="T2481">
        <v>9.1</v>
      </c>
      <c r="U2481">
        <v>15.15</v>
      </c>
      <c r="V2481">
        <f>(Table1[[#This Row],[Min Nitrate N + Nitrite N]]+Table1[[#This Row],[Max Nitrate N + Nitrite N]])/2</f>
        <v>12.125</v>
      </c>
      <c r="W2481">
        <v>8</v>
      </c>
      <c r="X2481">
        <v>12</v>
      </c>
      <c r="Y2481">
        <f>(Table1[[#This Row],[Min Fecal Coliform]]+Table1[[#This Row],[Max Fecal Coliform]])/2</f>
        <v>10</v>
      </c>
      <c r="Z2481">
        <v>43</v>
      </c>
      <c r="AA2481">
        <v>84</v>
      </c>
      <c r="AB2481">
        <f>(Table1[[#This Row],[Min Total Coliform]]+Table1[[#This Row],[Max Total Coliform]])/2</f>
        <v>63.5</v>
      </c>
      <c r="AC2481">
        <f>MIN(10, (Table1[[#This Row],[Avg BOD]]/4)*10)</f>
        <v>9</v>
      </c>
      <c r="AD2481">
        <f>MIN(10, (Table1[[#This Row],[Avg Fecal Coliform]]/600)*10)</f>
        <v>0.16666666666666666</v>
      </c>
      <c r="AE2481">
        <f>MIN(10, (Table1[[#This Row],[Avg Nitrate N + Nitrite N]]/10)*10)</f>
        <v>10</v>
      </c>
      <c r="AF2481">
        <f>IF(OR(Table1[[#This Row],[Avg pH]]&lt;6.5,Table1[[#This Row],[Avg pH]]&gt;8.5),10,0)</f>
        <v>0</v>
      </c>
      <c r="AG2481">
        <f>MAX(0, 10-(2*Table1[[#This Row],[Avg Dissolved Oxygen]]))</f>
        <v>0</v>
      </c>
      <c r="AH2481">
        <f>(Table1[[#This Row],[Fecal Score]]*0.3) + (Table1[[#This Row],[BOD Score]]*0.25) + (Table1[[#This Row],[Nitrate Score]]*0.2) + (Table1[[#This Row],[pH Score]]*0.15) + (Table1[[#This Row],[Dissolved Oxygen Score]]*0.1)</f>
        <v>4.3</v>
      </c>
      <c r="AI2481">
        <v>2021</v>
      </c>
    </row>
    <row r="2482" spans="1:35">
      <c r="A2482">
        <v>3391</v>
      </c>
      <c r="B2482" t="s">
        <v>377</v>
      </c>
      <c r="C2482" t="s">
        <v>1</v>
      </c>
      <c r="D2482" t="s">
        <v>375</v>
      </c>
      <c r="E2482">
        <v>18</v>
      </c>
      <c r="F2482">
        <v>28.5</v>
      </c>
      <c r="G2482">
        <f>(Table1[[#This Row],[Min Temperature]]+Table1[[#This Row],[Max Temperature]])/2</f>
        <v>23.25</v>
      </c>
      <c r="H2482">
        <v>5.0999999999999996</v>
      </c>
      <c r="I2482">
        <v>5.9</v>
      </c>
      <c r="J2482">
        <f>(Table1[[#This Row],[Min Dissolved Oxygen]]+Table1[[#This Row],[Max Dissolved Oxygen]])/2</f>
        <v>5.5</v>
      </c>
      <c r="K2482">
        <v>7</v>
      </c>
      <c r="L2482">
        <v>7.4</v>
      </c>
      <c r="M2482">
        <f>(Table1[[#This Row],[Min pH]]+Table1[[#This Row],[Max pH]])/2</f>
        <v>7.2</v>
      </c>
      <c r="N2482">
        <v>155</v>
      </c>
      <c r="O2482">
        <v>200</v>
      </c>
      <c r="P2482">
        <f>(Table1[[#This Row],[Min Conductivity]]+Table1[[#This Row],[Max Conductivity]])/2</f>
        <v>177.5</v>
      </c>
      <c r="Q2482">
        <v>1</v>
      </c>
      <c r="R2482">
        <v>1.6</v>
      </c>
      <c r="S2482">
        <f>(Table1[[#This Row],[Min BOD]]+Table1[[#This Row],[Max BOD]])/2</f>
        <v>1.3</v>
      </c>
      <c r="T2482">
        <v>0.72</v>
      </c>
      <c r="U2482">
        <v>3</v>
      </c>
      <c r="V2482">
        <f>(Table1[[#This Row],[Min Nitrate N + Nitrite N]]+Table1[[#This Row],[Max Nitrate N + Nitrite N]])/2</f>
        <v>1.8599999999999999</v>
      </c>
      <c r="W2482">
        <v>17</v>
      </c>
      <c r="X2482">
        <v>58</v>
      </c>
      <c r="Y2482">
        <f>(Table1[[#This Row],[Min Fecal Coliform]]+Table1[[#This Row],[Max Fecal Coliform]])/2</f>
        <v>37.5</v>
      </c>
      <c r="Z2482">
        <v>94</v>
      </c>
      <c r="AA2482">
        <v>220</v>
      </c>
      <c r="AB2482">
        <f>(Table1[[#This Row],[Min Total Coliform]]+Table1[[#This Row],[Max Total Coliform]])/2</f>
        <v>157</v>
      </c>
      <c r="AC2482">
        <f>MIN(10, (Table1[[#This Row],[Avg BOD]]/4)*10)</f>
        <v>3.25</v>
      </c>
      <c r="AD2482">
        <f>MIN(10, (Table1[[#This Row],[Avg Fecal Coliform]]/600)*10)</f>
        <v>0.625</v>
      </c>
      <c r="AE2482">
        <f>MIN(10, (Table1[[#This Row],[Avg Nitrate N + Nitrite N]]/10)*10)</f>
        <v>1.8599999999999999</v>
      </c>
      <c r="AF2482">
        <f>IF(OR(Table1[[#This Row],[Avg pH]]&lt;6.5,Table1[[#This Row],[Avg pH]]&gt;8.5),10,0)</f>
        <v>0</v>
      </c>
      <c r="AG2482">
        <f>MAX(0, 10-(2*Table1[[#This Row],[Avg Dissolved Oxygen]]))</f>
        <v>0</v>
      </c>
      <c r="AH2482">
        <f>(Table1[[#This Row],[Fecal Score]]*0.3) + (Table1[[#This Row],[BOD Score]]*0.25) + (Table1[[#This Row],[Nitrate Score]]*0.2) + (Table1[[#This Row],[pH Score]]*0.15) + (Table1[[#This Row],[Dissolved Oxygen Score]]*0.1)</f>
        <v>1.3719999999999999</v>
      </c>
      <c r="AI2482">
        <v>2021</v>
      </c>
    </row>
    <row r="2483" spans="1:35">
      <c r="A2483">
        <v>4193</v>
      </c>
      <c r="B2483" t="s">
        <v>738</v>
      </c>
      <c r="C2483" t="s">
        <v>1</v>
      </c>
      <c r="D2483" t="s">
        <v>375</v>
      </c>
      <c r="E2483">
        <v>19</v>
      </c>
      <c r="F2483">
        <v>30</v>
      </c>
      <c r="G2483">
        <f>(Table1[[#This Row],[Min Temperature]]+Table1[[#This Row],[Max Temperature]])/2</f>
        <v>24.5</v>
      </c>
      <c r="H2483">
        <v>5.2</v>
      </c>
      <c r="I2483">
        <v>5.9</v>
      </c>
      <c r="J2483">
        <f>(Table1[[#This Row],[Min Dissolved Oxygen]]+Table1[[#This Row],[Max Dissolved Oxygen]])/2</f>
        <v>5.5500000000000007</v>
      </c>
      <c r="K2483">
        <v>6.6</v>
      </c>
      <c r="L2483">
        <v>7.3</v>
      </c>
      <c r="M2483">
        <f>(Table1[[#This Row],[Min pH]]+Table1[[#This Row],[Max pH]])/2</f>
        <v>6.9499999999999993</v>
      </c>
      <c r="N2483">
        <v>121</v>
      </c>
      <c r="O2483">
        <v>198</v>
      </c>
      <c r="P2483">
        <f>(Table1[[#This Row],[Min Conductivity]]+Table1[[#This Row],[Max Conductivity]])/2</f>
        <v>159.5</v>
      </c>
      <c r="Q2483">
        <v>1</v>
      </c>
      <c r="R2483">
        <v>2.2000000000000002</v>
      </c>
      <c r="S2483">
        <f>(Table1[[#This Row],[Min BOD]]+Table1[[#This Row],[Max BOD]])/2</f>
        <v>1.6</v>
      </c>
      <c r="T2483">
        <v>0.55000000000000004</v>
      </c>
      <c r="U2483">
        <v>3.08</v>
      </c>
      <c r="V2483">
        <f>(Table1[[#This Row],[Min Nitrate N + Nitrite N]]+Table1[[#This Row],[Max Nitrate N + Nitrite N]])/2</f>
        <v>1.8149999999999999</v>
      </c>
      <c r="W2483">
        <v>21</v>
      </c>
      <c r="X2483">
        <v>63</v>
      </c>
      <c r="Y2483">
        <f>(Table1[[#This Row],[Min Fecal Coliform]]+Table1[[#This Row],[Max Fecal Coliform]])/2</f>
        <v>42</v>
      </c>
      <c r="Z2483">
        <v>140</v>
      </c>
      <c r="AA2483">
        <v>280</v>
      </c>
      <c r="AB2483">
        <f>(Table1[[#This Row],[Min Total Coliform]]+Table1[[#This Row],[Max Total Coliform]])/2</f>
        <v>210</v>
      </c>
      <c r="AC2483">
        <f>MIN(10, (Table1[[#This Row],[Avg BOD]]/4)*10)</f>
        <v>4</v>
      </c>
      <c r="AD2483">
        <f>MIN(10, (Table1[[#This Row],[Avg Fecal Coliform]]/600)*10)</f>
        <v>0.70000000000000007</v>
      </c>
      <c r="AE2483">
        <f>MIN(10, (Table1[[#This Row],[Avg Nitrate N + Nitrite N]]/10)*10)</f>
        <v>1.8149999999999999</v>
      </c>
      <c r="AF2483">
        <f>IF(OR(Table1[[#This Row],[Avg pH]]&lt;6.5,Table1[[#This Row],[Avg pH]]&gt;8.5),10,0)</f>
        <v>0</v>
      </c>
      <c r="AG2483">
        <f>MAX(0, 10-(2*Table1[[#This Row],[Avg Dissolved Oxygen]]))</f>
        <v>0</v>
      </c>
      <c r="AH2483">
        <f>(Table1[[#This Row],[Fecal Score]]*0.3) + (Table1[[#This Row],[BOD Score]]*0.25) + (Table1[[#This Row],[Nitrate Score]]*0.2) + (Table1[[#This Row],[pH Score]]*0.15) + (Table1[[#This Row],[Dissolved Oxygen Score]]*0.1)</f>
        <v>1.573</v>
      </c>
      <c r="AI2483">
        <v>2021</v>
      </c>
    </row>
    <row r="2484" spans="1:35">
      <c r="A2484">
        <v>1727</v>
      </c>
      <c r="B2484" t="s">
        <v>374</v>
      </c>
      <c r="C2484" t="s">
        <v>1</v>
      </c>
      <c r="D2484" t="s">
        <v>375</v>
      </c>
      <c r="E2484">
        <v>19</v>
      </c>
      <c r="F2484">
        <v>29</v>
      </c>
      <c r="G2484">
        <f>(Table1[[#This Row],[Min Temperature]]+Table1[[#This Row],[Max Temperature]])/2</f>
        <v>24</v>
      </c>
      <c r="H2484">
        <v>5.2</v>
      </c>
      <c r="I2484">
        <v>6.4</v>
      </c>
      <c r="J2484">
        <f>(Table1[[#This Row],[Min Dissolved Oxygen]]+Table1[[#This Row],[Max Dissolved Oxygen]])/2</f>
        <v>5.8000000000000007</v>
      </c>
      <c r="K2484">
        <v>7.1</v>
      </c>
      <c r="L2484">
        <v>7.5</v>
      </c>
      <c r="M2484">
        <f>(Table1[[#This Row],[Min pH]]+Table1[[#This Row],[Max pH]])/2</f>
        <v>7.3</v>
      </c>
      <c r="N2484">
        <v>124</v>
      </c>
      <c r="O2484">
        <v>211</v>
      </c>
      <c r="P2484">
        <f>(Table1[[#This Row],[Min Conductivity]]+Table1[[#This Row],[Max Conductivity]])/2</f>
        <v>167.5</v>
      </c>
      <c r="Q2484">
        <v>1</v>
      </c>
      <c r="R2484">
        <v>1.5</v>
      </c>
      <c r="S2484">
        <f>(Table1[[#This Row],[Min BOD]]+Table1[[#This Row],[Max BOD]])/2</f>
        <v>1.25</v>
      </c>
      <c r="T2484">
        <v>0.57999999999999996</v>
      </c>
      <c r="U2484">
        <v>2.94</v>
      </c>
      <c r="V2484">
        <f>(Table1[[#This Row],[Min Nitrate N + Nitrite N]]+Table1[[#This Row],[Max Nitrate N + Nitrite N]])/2</f>
        <v>1.76</v>
      </c>
      <c r="W2484">
        <v>13</v>
      </c>
      <c r="X2484">
        <v>58</v>
      </c>
      <c r="Y2484">
        <f>(Table1[[#This Row],[Min Fecal Coliform]]+Table1[[#This Row],[Max Fecal Coliform]])/2</f>
        <v>35.5</v>
      </c>
      <c r="Z2484">
        <v>79</v>
      </c>
      <c r="AA2484">
        <v>210</v>
      </c>
      <c r="AB2484">
        <f>(Table1[[#This Row],[Min Total Coliform]]+Table1[[#This Row],[Max Total Coliform]])/2</f>
        <v>144.5</v>
      </c>
      <c r="AC2484">
        <f>MIN(10, (Table1[[#This Row],[Avg BOD]]/4)*10)</f>
        <v>3.125</v>
      </c>
      <c r="AD2484">
        <f>MIN(10, (Table1[[#This Row],[Avg Fecal Coliform]]/600)*10)</f>
        <v>0.59166666666666667</v>
      </c>
      <c r="AE2484">
        <f>MIN(10, (Table1[[#This Row],[Avg Nitrate N + Nitrite N]]/10)*10)</f>
        <v>1.7599999999999998</v>
      </c>
      <c r="AF2484">
        <f>IF(OR(Table1[[#This Row],[Avg pH]]&lt;6.5,Table1[[#This Row],[Avg pH]]&gt;8.5),10,0)</f>
        <v>0</v>
      </c>
      <c r="AG2484">
        <f>MAX(0, 10-(2*Table1[[#This Row],[Avg Dissolved Oxygen]]))</f>
        <v>0</v>
      </c>
      <c r="AH2484">
        <f>(Table1[[#This Row],[Fecal Score]]*0.3) + (Table1[[#This Row],[BOD Score]]*0.25) + (Table1[[#This Row],[Nitrate Score]]*0.2) + (Table1[[#This Row],[pH Score]]*0.15) + (Table1[[#This Row],[Dissolved Oxygen Score]]*0.1)</f>
        <v>1.3107500000000001</v>
      </c>
      <c r="AI2484">
        <v>2021</v>
      </c>
    </row>
    <row r="2485" spans="1:35">
      <c r="A2485">
        <v>4192</v>
      </c>
      <c r="B2485" t="s">
        <v>737</v>
      </c>
      <c r="C2485" t="s">
        <v>1</v>
      </c>
      <c r="D2485" t="s">
        <v>375</v>
      </c>
      <c r="E2485">
        <v>19</v>
      </c>
      <c r="F2485">
        <v>30</v>
      </c>
      <c r="G2485">
        <f>(Table1[[#This Row],[Min Temperature]]+Table1[[#This Row],[Max Temperature]])/2</f>
        <v>24.5</v>
      </c>
      <c r="H2485">
        <v>5.2</v>
      </c>
      <c r="I2485">
        <v>6.2</v>
      </c>
      <c r="J2485">
        <f>(Table1[[#This Row],[Min Dissolved Oxygen]]+Table1[[#This Row],[Max Dissolved Oxygen]])/2</f>
        <v>5.7</v>
      </c>
      <c r="K2485">
        <v>6.9</v>
      </c>
      <c r="L2485">
        <v>7.5</v>
      </c>
      <c r="M2485">
        <f>(Table1[[#This Row],[Min pH]]+Table1[[#This Row],[Max pH]])/2</f>
        <v>7.2</v>
      </c>
      <c r="N2485">
        <v>137</v>
      </c>
      <c r="O2485">
        <v>198</v>
      </c>
      <c r="P2485">
        <f>(Table1[[#This Row],[Min Conductivity]]+Table1[[#This Row],[Max Conductivity]])/2</f>
        <v>167.5</v>
      </c>
      <c r="Q2485">
        <v>1</v>
      </c>
      <c r="R2485">
        <v>1.8</v>
      </c>
      <c r="S2485">
        <f>(Table1[[#This Row],[Min BOD]]+Table1[[#This Row],[Max BOD]])/2</f>
        <v>1.4</v>
      </c>
      <c r="T2485">
        <v>0.48</v>
      </c>
      <c r="U2485">
        <v>2.5499999999999998</v>
      </c>
      <c r="V2485">
        <f>(Table1[[#This Row],[Min Nitrate N + Nitrite N]]+Table1[[#This Row],[Max Nitrate N + Nitrite N]])/2</f>
        <v>1.5149999999999999</v>
      </c>
      <c r="W2485">
        <v>22</v>
      </c>
      <c r="X2485">
        <v>41</v>
      </c>
      <c r="Y2485">
        <f>(Table1[[#This Row],[Min Fecal Coliform]]+Table1[[#This Row],[Max Fecal Coliform]])/2</f>
        <v>31.5</v>
      </c>
      <c r="Z2485">
        <v>120</v>
      </c>
      <c r="AA2485">
        <v>210</v>
      </c>
      <c r="AB2485">
        <f>(Table1[[#This Row],[Min Total Coliform]]+Table1[[#This Row],[Max Total Coliform]])/2</f>
        <v>165</v>
      </c>
      <c r="AC2485">
        <f>MIN(10, (Table1[[#This Row],[Avg BOD]]/4)*10)</f>
        <v>3.5</v>
      </c>
      <c r="AD2485">
        <f>MIN(10, (Table1[[#This Row],[Avg Fecal Coliform]]/600)*10)</f>
        <v>0.52500000000000002</v>
      </c>
      <c r="AE2485">
        <f>MIN(10, (Table1[[#This Row],[Avg Nitrate N + Nitrite N]]/10)*10)</f>
        <v>1.5149999999999999</v>
      </c>
      <c r="AF2485">
        <f>IF(OR(Table1[[#This Row],[Avg pH]]&lt;6.5,Table1[[#This Row],[Avg pH]]&gt;8.5),10,0)</f>
        <v>0</v>
      </c>
      <c r="AG2485">
        <f>MAX(0, 10-(2*Table1[[#This Row],[Avg Dissolved Oxygen]]))</f>
        <v>0</v>
      </c>
      <c r="AH2485">
        <f>(Table1[[#This Row],[Fecal Score]]*0.3) + (Table1[[#This Row],[BOD Score]]*0.25) + (Table1[[#This Row],[Nitrate Score]]*0.2) + (Table1[[#This Row],[pH Score]]*0.15) + (Table1[[#This Row],[Dissolved Oxygen Score]]*0.1)</f>
        <v>1.3354999999999999</v>
      </c>
      <c r="AI2485">
        <v>2021</v>
      </c>
    </row>
    <row r="2486" spans="1:35">
      <c r="A2486">
        <v>4643</v>
      </c>
      <c r="B2486" t="s">
        <v>821</v>
      </c>
      <c r="C2486" t="s">
        <v>1</v>
      </c>
      <c r="D2486" t="s">
        <v>375</v>
      </c>
      <c r="E2486">
        <v>18</v>
      </c>
      <c r="F2486">
        <v>29</v>
      </c>
      <c r="G2486">
        <f>(Table1[[#This Row],[Min Temperature]]+Table1[[#This Row],[Max Temperature]])/2</f>
        <v>23.5</v>
      </c>
      <c r="H2486">
        <v>5.2</v>
      </c>
      <c r="I2486">
        <v>6.3</v>
      </c>
      <c r="J2486">
        <f>(Table1[[#This Row],[Min Dissolved Oxygen]]+Table1[[#This Row],[Max Dissolved Oxygen]])/2</f>
        <v>5.75</v>
      </c>
      <c r="K2486">
        <v>7.1</v>
      </c>
      <c r="L2486">
        <v>7.5</v>
      </c>
      <c r="M2486">
        <f>(Table1[[#This Row],[Min pH]]+Table1[[#This Row],[Max pH]])/2</f>
        <v>7.3</v>
      </c>
      <c r="N2486">
        <v>152</v>
      </c>
      <c r="O2486">
        <v>203</v>
      </c>
      <c r="P2486">
        <f>(Table1[[#This Row],[Min Conductivity]]+Table1[[#This Row],[Max Conductivity]])/2</f>
        <v>177.5</v>
      </c>
      <c r="Q2486">
        <v>1</v>
      </c>
      <c r="R2486">
        <v>1.9</v>
      </c>
      <c r="S2486">
        <f>(Table1[[#This Row],[Min BOD]]+Table1[[#This Row],[Max BOD]])/2</f>
        <v>1.45</v>
      </c>
      <c r="T2486">
        <v>0.74</v>
      </c>
      <c r="U2486">
        <v>2.73</v>
      </c>
      <c r="V2486">
        <f>(Table1[[#This Row],[Min Nitrate N + Nitrite N]]+Table1[[#This Row],[Max Nitrate N + Nitrite N]])/2</f>
        <v>1.7349999999999999</v>
      </c>
      <c r="W2486">
        <v>21</v>
      </c>
      <c r="X2486">
        <v>58</v>
      </c>
      <c r="Y2486">
        <f>(Table1[[#This Row],[Min Fecal Coliform]]+Table1[[#This Row],[Max Fecal Coliform]])/2</f>
        <v>39.5</v>
      </c>
      <c r="Z2486">
        <v>94</v>
      </c>
      <c r="AA2486">
        <v>220</v>
      </c>
      <c r="AB2486">
        <f>(Table1[[#This Row],[Min Total Coliform]]+Table1[[#This Row],[Max Total Coliform]])/2</f>
        <v>157</v>
      </c>
      <c r="AC2486">
        <f>MIN(10, (Table1[[#This Row],[Avg BOD]]/4)*10)</f>
        <v>3.625</v>
      </c>
      <c r="AD2486">
        <f>MIN(10, (Table1[[#This Row],[Avg Fecal Coliform]]/600)*10)</f>
        <v>0.65833333333333321</v>
      </c>
      <c r="AE2486">
        <f>MIN(10, (Table1[[#This Row],[Avg Nitrate N + Nitrite N]]/10)*10)</f>
        <v>1.7349999999999999</v>
      </c>
      <c r="AF2486">
        <f>IF(OR(Table1[[#This Row],[Avg pH]]&lt;6.5,Table1[[#This Row],[Avg pH]]&gt;8.5),10,0)</f>
        <v>0</v>
      </c>
      <c r="AG2486">
        <f>MAX(0, 10-(2*Table1[[#This Row],[Avg Dissolved Oxygen]]))</f>
        <v>0</v>
      </c>
      <c r="AH2486">
        <f>(Table1[[#This Row],[Fecal Score]]*0.3) + (Table1[[#This Row],[BOD Score]]*0.25) + (Table1[[#This Row],[Nitrate Score]]*0.2) + (Table1[[#This Row],[pH Score]]*0.15) + (Table1[[#This Row],[Dissolved Oxygen Score]]*0.1)</f>
        <v>1.45075</v>
      </c>
      <c r="AI2486">
        <v>2021</v>
      </c>
    </row>
    <row r="2487" spans="1:35">
      <c r="A2487">
        <v>4642</v>
      </c>
      <c r="B2487" t="s">
        <v>820</v>
      </c>
      <c r="C2487" t="s">
        <v>1</v>
      </c>
      <c r="D2487" t="s">
        <v>375</v>
      </c>
      <c r="E2487">
        <v>18</v>
      </c>
      <c r="F2487">
        <v>29</v>
      </c>
      <c r="G2487">
        <f>(Table1[[#This Row],[Min Temperature]]+Table1[[#This Row],[Max Temperature]])/2</f>
        <v>23.5</v>
      </c>
      <c r="H2487">
        <v>5.3</v>
      </c>
      <c r="I2487">
        <v>6.9</v>
      </c>
      <c r="J2487">
        <f>(Table1[[#This Row],[Min Dissolved Oxygen]]+Table1[[#This Row],[Max Dissolved Oxygen]])/2</f>
        <v>6.1</v>
      </c>
      <c r="K2487">
        <v>6.9</v>
      </c>
      <c r="L2487">
        <v>7.3</v>
      </c>
      <c r="M2487">
        <f>(Table1[[#This Row],[Min pH]]+Table1[[#This Row],[Max pH]])/2</f>
        <v>7.1</v>
      </c>
      <c r="N2487">
        <v>148</v>
      </c>
      <c r="O2487">
        <v>206</v>
      </c>
      <c r="P2487">
        <f>(Table1[[#This Row],[Min Conductivity]]+Table1[[#This Row],[Max Conductivity]])/2</f>
        <v>177</v>
      </c>
      <c r="Q2487">
        <v>1.4</v>
      </c>
      <c r="R2487">
        <v>2.2999999999999998</v>
      </c>
      <c r="S2487">
        <f>(Table1[[#This Row],[Min BOD]]+Table1[[#This Row],[Max BOD]])/2</f>
        <v>1.8499999999999999</v>
      </c>
      <c r="T2487">
        <v>0.72</v>
      </c>
      <c r="U2487">
        <v>3.5</v>
      </c>
      <c r="V2487">
        <f>(Table1[[#This Row],[Min Nitrate N + Nitrite N]]+Table1[[#This Row],[Max Nitrate N + Nitrite N]])/2</f>
        <v>2.11</v>
      </c>
      <c r="W2487">
        <v>27</v>
      </c>
      <c r="X2487">
        <v>84</v>
      </c>
      <c r="Y2487">
        <f>(Table1[[#This Row],[Min Fecal Coliform]]+Table1[[#This Row],[Max Fecal Coliform]])/2</f>
        <v>55.5</v>
      </c>
      <c r="Z2487">
        <v>150</v>
      </c>
      <c r="AA2487">
        <v>280</v>
      </c>
      <c r="AB2487">
        <f>(Table1[[#This Row],[Min Total Coliform]]+Table1[[#This Row],[Max Total Coliform]])/2</f>
        <v>215</v>
      </c>
      <c r="AC2487">
        <f>MIN(10, (Table1[[#This Row],[Avg BOD]]/4)*10)</f>
        <v>4.625</v>
      </c>
      <c r="AD2487">
        <f>MIN(10, (Table1[[#This Row],[Avg Fecal Coliform]]/600)*10)</f>
        <v>0.92500000000000004</v>
      </c>
      <c r="AE2487">
        <f>MIN(10, (Table1[[#This Row],[Avg Nitrate N + Nitrite N]]/10)*10)</f>
        <v>2.11</v>
      </c>
      <c r="AF2487">
        <f>IF(OR(Table1[[#This Row],[Avg pH]]&lt;6.5,Table1[[#This Row],[Avg pH]]&gt;8.5),10,0)</f>
        <v>0</v>
      </c>
      <c r="AG2487">
        <f>MAX(0, 10-(2*Table1[[#This Row],[Avg Dissolved Oxygen]]))</f>
        <v>0</v>
      </c>
      <c r="AH2487">
        <f>(Table1[[#This Row],[Fecal Score]]*0.3) + (Table1[[#This Row],[BOD Score]]*0.25) + (Table1[[#This Row],[Nitrate Score]]*0.2) + (Table1[[#This Row],[pH Score]]*0.15) + (Table1[[#This Row],[Dissolved Oxygen Score]]*0.1)</f>
        <v>1.85575</v>
      </c>
      <c r="AI2487">
        <v>2021</v>
      </c>
    </row>
    <row r="2488" spans="1:35">
      <c r="A2488">
        <v>4644</v>
      </c>
      <c r="B2488" t="s">
        <v>822</v>
      </c>
      <c r="C2488" t="s">
        <v>1</v>
      </c>
      <c r="D2488" t="s">
        <v>375</v>
      </c>
      <c r="E2488">
        <v>18</v>
      </c>
      <c r="F2488">
        <v>29</v>
      </c>
      <c r="G2488">
        <f>(Table1[[#This Row],[Min Temperature]]+Table1[[#This Row],[Max Temperature]])/2</f>
        <v>23.5</v>
      </c>
      <c r="H2488">
        <v>5.6</v>
      </c>
      <c r="I2488">
        <v>6.5</v>
      </c>
      <c r="J2488">
        <f>(Table1[[#This Row],[Min Dissolved Oxygen]]+Table1[[#This Row],[Max Dissolved Oxygen]])/2</f>
        <v>6.05</v>
      </c>
      <c r="K2488">
        <v>7</v>
      </c>
      <c r="L2488">
        <v>7.7</v>
      </c>
      <c r="M2488">
        <f>(Table1[[#This Row],[Min pH]]+Table1[[#This Row],[Max pH]])/2</f>
        <v>7.35</v>
      </c>
      <c r="N2488">
        <v>129</v>
      </c>
      <c r="O2488">
        <v>181</v>
      </c>
      <c r="P2488">
        <f>(Table1[[#This Row],[Min Conductivity]]+Table1[[#This Row],[Max Conductivity]])/2</f>
        <v>155</v>
      </c>
      <c r="Q2488">
        <v>1</v>
      </c>
      <c r="R2488">
        <v>2.1</v>
      </c>
      <c r="S2488">
        <f>(Table1[[#This Row],[Min BOD]]+Table1[[#This Row],[Max BOD]])/2</f>
        <v>1.55</v>
      </c>
      <c r="T2488">
        <v>0.73</v>
      </c>
      <c r="U2488">
        <v>2.73</v>
      </c>
      <c r="V2488">
        <f>(Table1[[#This Row],[Min Nitrate N + Nitrite N]]+Table1[[#This Row],[Max Nitrate N + Nitrite N]])/2</f>
        <v>1.73</v>
      </c>
      <c r="W2488">
        <v>25</v>
      </c>
      <c r="X2488">
        <v>63</v>
      </c>
      <c r="Y2488">
        <f>(Table1[[#This Row],[Min Fecal Coliform]]+Table1[[#This Row],[Max Fecal Coliform]])/2</f>
        <v>44</v>
      </c>
      <c r="Z2488">
        <v>150</v>
      </c>
      <c r="AA2488">
        <v>280</v>
      </c>
      <c r="AB2488">
        <f>(Table1[[#This Row],[Min Total Coliform]]+Table1[[#This Row],[Max Total Coliform]])/2</f>
        <v>215</v>
      </c>
      <c r="AC2488">
        <f>MIN(10, (Table1[[#This Row],[Avg BOD]]/4)*10)</f>
        <v>3.875</v>
      </c>
      <c r="AD2488">
        <f>MIN(10, (Table1[[#This Row],[Avg Fecal Coliform]]/600)*10)</f>
        <v>0.73333333333333339</v>
      </c>
      <c r="AE2488">
        <f>MIN(10, (Table1[[#This Row],[Avg Nitrate N + Nitrite N]]/10)*10)</f>
        <v>1.73</v>
      </c>
      <c r="AF2488">
        <f>IF(OR(Table1[[#This Row],[Avg pH]]&lt;6.5,Table1[[#This Row],[Avg pH]]&gt;8.5),10,0)</f>
        <v>0</v>
      </c>
      <c r="AG2488">
        <f>MAX(0, 10-(2*Table1[[#This Row],[Avg Dissolved Oxygen]]))</f>
        <v>0</v>
      </c>
      <c r="AH2488">
        <f>(Table1[[#This Row],[Fecal Score]]*0.3) + (Table1[[#This Row],[BOD Score]]*0.25) + (Table1[[#This Row],[Nitrate Score]]*0.2) + (Table1[[#This Row],[pH Score]]*0.15) + (Table1[[#This Row],[Dissolved Oxygen Score]]*0.1)</f>
        <v>1.5347500000000001</v>
      </c>
      <c r="AI2488">
        <v>2021</v>
      </c>
    </row>
    <row r="2489" spans="1:35">
      <c r="A2489">
        <v>1728</v>
      </c>
      <c r="B2489" t="s">
        <v>376</v>
      </c>
      <c r="C2489" t="s">
        <v>1</v>
      </c>
      <c r="D2489" t="s">
        <v>375</v>
      </c>
      <c r="E2489">
        <v>19</v>
      </c>
      <c r="F2489">
        <v>28.5</v>
      </c>
      <c r="G2489">
        <f>(Table1[[#This Row],[Min Temperature]]+Table1[[#This Row],[Max Temperature]])/2</f>
        <v>23.75</v>
      </c>
      <c r="H2489">
        <v>5.0999999999999996</v>
      </c>
      <c r="I2489">
        <v>5.8</v>
      </c>
      <c r="J2489">
        <f>(Table1[[#This Row],[Min Dissolved Oxygen]]+Table1[[#This Row],[Max Dissolved Oxygen]])/2</f>
        <v>5.4499999999999993</v>
      </c>
      <c r="K2489">
        <v>6.6</v>
      </c>
      <c r="L2489">
        <v>7.5</v>
      </c>
      <c r="M2489">
        <f>(Table1[[#This Row],[Min pH]]+Table1[[#This Row],[Max pH]])/2</f>
        <v>7.05</v>
      </c>
      <c r="N2489">
        <v>132</v>
      </c>
      <c r="O2489">
        <v>187</v>
      </c>
      <c r="P2489">
        <f>(Table1[[#This Row],[Min Conductivity]]+Table1[[#This Row],[Max Conductivity]])/2</f>
        <v>159.5</v>
      </c>
      <c r="Q2489">
        <v>1.1000000000000001</v>
      </c>
      <c r="R2489">
        <v>1.7</v>
      </c>
      <c r="S2489">
        <f>(Table1[[#This Row],[Min BOD]]+Table1[[#This Row],[Max BOD]])/2</f>
        <v>1.4</v>
      </c>
      <c r="T2489">
        <v>1.07</v>
      </c>
      <c r="U2489">
        <v>3.06</v>
      </c>
      <c r="V2489">
        <f>(Table1[[#This Row],[Min Nitrate N + Nitrite N]]+Table1[[#This Row],[Max Nitrate N + Nitrite N]])/2</f>
        <v>2.0649999999999999</v>
      </c>
      <c r="W2489">
        <v>31</v>
      </c>
      <c r="X2489">
        <v>49</v>
      </c>
      <c r="Y2489">
        <f>(Table1[[#This Row],[Min Fecal Coliform]]+Table1[[#This Row],[Max Fecal Coliform]])/2</f>
        <v>40</v>
      </c>
      <c r="Z2489">
        <v>170</v>
      </c>
      <c r="AA2489">
        <v>240</v>
      </c>
      <c r="AB2489">
        <f>(Table1[[#This Row],[Min Total Coliform]]+Table1[[#This Row],[Max Total Coliform]])/2</f>
        <v>205</v>
      </c>
      <c r="AC2489">
        <f>MIN(10, (Table1[[#This Row],[Avg BOD]]/4)*10)</f>
        <v>3.5</v>
      </c>
      <c r="AD2489">
        <f>MIN(10, (Table1[[#This Row],[Avg Fecal Coliform]]/600)*10)</f>
        <v>0.66666666666666663</v>
      </c>
      <c r="AE2489">
        <f>MIN(10, (Table1[[#This Row],[Avg Nitrate N + Nitrite N]]/10)*10)</f>
        <v>2.0649999999999999</v>
      </c>
      <c r="AF2489">
        <f>IF(OR(Table1[[#This Row],[Avg pH]]&lt;6.5,Table1[[#This Row],[Avg pH]]&gt;8.5),10,0)</f>
        <v>0</v>
      </c>
      <c r="AG2489">
        <f>MAX(0, 10-(2*Table1[[#This Row],[Avg Dissolved Oxygen]]))</f>
        <v>0</v>
      </c>
      <c r="AH2489">
        <f>(Table1[[#This Row],[Fecal Score]]*0.3) + (Table1[[#This Row],[BOD Score]]*0.25) + (Table1[[#This Row],[Nitrate Score]]*0.2) + (Table1[[#This Row],[pH Score]]*0.15) + (Table1[[#This Row],[Dissolved Oxygen Score]]*0.1)</f>
        <v>1.488</v>
      </c>
      <c r="AI2489">
        <v>2021</v>
      </c>
    </row>
    <row r="2490" spans="1:35">
      <c r="A2490">
        <v>3393</v>
      </c>
      <c r="B2490" t="s">
        <v>379</v>
      </c>
      <c r="C2490" t="s">
        <v>8</v>
      </c>
      <c r="D2490" t="s">
        <v>375</v>
      </c>
      <c r="E2490">
        <v>19</v>
      </c>
      <c r="F2490">
        <v>28.5</v>
      </c>
      <c r="G2490">
        <f>(Table1[[#This Row],[Min Temperature]]+Table1[[#This Row],[Max Temperature]])/2</f>
        <v>23.75</v>
      </c>
      <c r="H2490">
        <v>5.4</v>
      </c>
      <c r="I2490">
        <v>6.5</v>
      </c>
      <c r="J2490">
        <f>(Table1[[#This Row],[Min Dissolved Oxygen]]+Table1[[#This Row],[Max Dissolved Oxygen]])/2</f>
        <v>5.95</v>
      </c>
      <c r="K2490">
        <v>6.9</v>
      </c>
      <c r="L2490">
        <v>7.5</v>
      </c>
      <c r="M2490">
        <f>(Table1[[#This Row],[Min pH]]+Table1[[#This Row],[Max pH]])/2</f>
        <v>7.2</v>
      </c>
      <c r="N2490">
        <v>157</v>
      </c>
      <c r="O2490">
        <v>228</v>
      </c>
      <c r="P2490">
        <f>(Table1[[#This Row],[Min Conductivity]]+Table1[[#This Row],[Max Conductivity]])/2</f>
        <v>192.5</v>
      </c>
      <c r="Q2490">
        <v>1</v>
      </c>
      <c r="R2490">
        <v>1.8</v>
      </c>
      <c r="S2490">
        <f>(Table1[[#This Row],[Min BOD]]+Table1[[#This Row],[Max BOD]])/2</f>
        <v>1.4</v>
      </c>
      <c r="T2490">
        <v>1</v>
      </c>
      <c r="U2490">
        <v>2.48</v>
      </c>
      <c r="V2490">
        <f>(Table1[[#This Row],[Min Nitrate N + Nitrite N]]+Table1[[#This Row],[Max Nitrate N + Nitrite N]])/2</f>
        <v>1.74</v>
      </c>
      <c r="W2490">
        <v>17</v>
      </c>
      <c r="X2490">
        <v>48</v>
      </c>
      <c r="Y2490">
        <f>(Table1[[#This Row],[Min Fecal Coliform]]+Table1[[#This Row],[Max Fecal Coliform]])/2</f>
        <v>32.5</v>
      </c>
      <c r="Z2490">
        <v>84</v>
      </c>
      <c r="AA2490">
        <v>170</v>
      </c>
      <c r="AB2490">
        <f>(Table1[[#This Row],[Min Total Coliform]]+Table1[[#This Row],[Max Total Coliform]])/2</f>
        <v>127</v>
      </c>
      <c r="AC2490">
        <f>MIN(10, (Table1[[#This Row],[Avg BOD]]/4)*10)</f>
        <v>3.5</v>
      </c>
      <c r="AD2490">
        <f>MIN(10, (Table1[[#This Row],[Avg Fecal Coliform]]/600)*10)</f>
        <v>0.54166666666666674</v>
      </c>
      <c r="AE2490">
        <f>MIN(10, (Table1[[#This Row],[Avg Nitrate N + Nitrite N]]/10)*10)</f>
        <v>1.7399999999999998</v>
      </c>
      <c r="AF2490">
        <f>IF(OR(Table1[[#This Row],[Avg pH]]&lt;6.5,Table1[[#This Row],[Avg pH]]&gt;8.5),10,0)</f>
        <v>0</v>
      </c>
      <c r="AG2490">
        <f>MAX(0, 10-(2*Table1[[#This Row],[Avg Dissolved Oxygen]]))</f>
        <v>0</v>
      </c>
      <c r="AH2490">
        <f>(Table1[[#This Row],[Fecal Score]]*0.3) + (Table1[[#This Row],[BOD Score]]*0.25) + (Table1[[#This Row],[Nitrate Score]]*0.2) + (Table1[[#This Row],[pH Score]]*0.15) + (Table1[[#This Row],[Dissolved Oxygen Score]]*0.1)</f>
        <v>1.3855</v>
      </c>
      <c r="AI2490">
        <v>2021</v>
      </c>
    </row>
    <row r="2491" spans="1:35">
      <c r="A2491">
        <v>4197</v>
      </c>
      <c r="B2491" t="s">
        <v>512</v>
      </c>
      <c r="C2491" t="s">
        <v>8</v>
      </c>
      <c r="D2491" t="s">
        <v>375</v>
      </c>
      <c r="E2491">
        <v>18.5</v>
      </c>
      <c r="F2491">
        <v>29</v>
      </c>
      <c r="G2491">
        <f>(Table1[[#This Row],[Min Temperature]]+Table1[[#This Row],[Max Temperature]])/2</f>
        <v>23.75</v>
      </c>
      <c r="H2491">
        <v>5.6</v>
      </c>
      <c r="I2491">
        <v>6.7</v>
      </c>
      <c r="J2491">
        <f>(Table1[[#This Row],[Min Dissolved Oxygen]]+Table1[[#This Row],[Max Dissolved Oxygen]])/2</f>
        <v>6.15</v>
      </c>
      <c r="K2491">
        <v>6.7</v>
      </c>
      <c r="L2491">
        <v>7.3</v>
      </c>
      <c r="M2491">
        <f>(Table1[[#This Row],[Min pH]]+Table1[[#This Row],[Max pH]])/2</f>
        <v>7</v>
      </c>
      <c r="N2491">
        <v>139</v>
      </c>
      <c r="O2491">
        <v>194</v>
      </c>
      <c r="P2491">
        <f>(Table1[[#This Row],[Min Conductivity]]+Table1[[#This Row],[Max Conductivity]])/2</f>
        <v>166.5</v>
      </c>
      <c r="Q2491">
        <v>1</v>
      </c>
      <c r="R2491">
        <v>1.8</v>
      </c>
      <c r="S2491">
        <f>(Table1[[#This Row],[Min BOD]]+Table1[[#This Row],[Max BOD]])/2</f>
        <v>1.4</v>
      </c>
      <c r="T2491">
        <v>0.67</v>
      </c>
      <c r="U2491">
        <v>2.39</v>
      </c>
      <c r="V2491">
        <f>(Table1[[#This Row],[Min Nitrate N + Nitrite N]]+Table1[[#This Row],[Max Nitrate N + Nitrite N]])/2</f>
        <v>1.53</v>
      </c>
      <c r="W2491">
        <v>17</v>
      </c>
      <c r="X2491">
        <v>46</v>
      </c>
      <c r="Y2491">
        <f>(Table1[[#This Row],[Min Fecal Coliform]]+Table1[[#This Row],[Max Fecal Coliform]])/2</f>
        <v>31.5</v>
      </c>
      <c r="Z2491">
        <v>84</v>
      </c>
      <c r="AA2491">
        <v>170</v>
      </c>
      <c r="AB2491">
        <f>(Table1[[#This Row],[Min Total Coliform]]+Table1[[#This Row],[Max Total Coliform]])/2</f>
        <v>127</v>
      </c>
      <c r="AC2491">
        <f>MIN(10, (Table1[[#This Row],[Avg BOD]]/4)*10)</f>
        <v>3.5</v>
      </c>
      <c r="AD2491">
        <f>MIN(10, (Table1[[#This Row],[Avg Fecal Coliform]]/600)*10)</f>
        <v>0.52500000000000002</v>
      </c>
      <c r="AE2491">
        <f>MIN(10, (Table1[[#This Row],[Avg Nitrate N + Nitrite N]]/10)*10)</f>
        <v>1.53</v>
      </c>
      <c r="AF2491">
        <f>IF(OR(Table1[[#This Row],[Avg pH]]&lt;6.5,Table1[[#This Row],[Avg pH]]&gt;8.5),10,0)</f>
        <v>0</v>
      </c>
      <c r="AG2491">
        <f>MAX(0, 10-(2*Table1[[#This Row],[Avg Dissolved Oxygen]]))</f>
        <v>0</v>
      </c>
      <c r="AH2491">
        <f>(Table1[[#This Row],[Fecal Score]]*0.3) + (Table1[[#This Row],[BOD Score]]*0.25) + (Table1[[#This Row],[Nitrate Score]]*0.2) + (Table1[[#This Row],[pH Score]]*0.15) + (Table1[[#This Row],[Dissolved Oxygen Score]]*0.1)</f>
        <v>1.3385</v>
      </c>
      <c r="AI2491">
        <v>2021</v>
      </c>
    </row>
    <row r="2492" spans="1:35">
      <c r="A2492">
        <v>4195</v>
      </c>
      <c r="B2492" t="s">
        <v>510</v>
      </c>
      <c r="C2492" t="s">
        <v>8</v>
      </c>
      <c r="D2492" t="s">
        <v>375</v>
      </c>
      <c r="E2492">
        <v>18.5</v>
      </c>
      <c r="F2492">
        <v>30</v>
      </c>
      <c r="G2492">
        <f>(Table1[[#This Row],[Min Temperature]]+Table1[[#This Row],[Max Temperature]])/2</f>
        <v>24.25</v>
      </c>
      <c r="H2492">
        <v>5</v>
      </c>
      <c r="I2492">
        <v>6.1</v>
      </c>
      <c r="J2492">
        <f>(Table1[[#This Row],[Min Dissolved Oxygen]]+Table1[[#This Row],[Max Dissolved Oxygen]])/2</f>
        <v>5.55</v>
      </c>
      <c r="K2492">
        <v>6.2</v>
      </c>
      <c r="L2492">
        <v>7.3</v>
      </c>
      <c r="M2492">
        <f>(Table1[[#This Row],[Min pH]]+Table1[[#This Row],[Max pH]])/2</f>
        <v>6.75</v>
      </c>
      <c r="N2492">
        <v>142</v>
      </c>
      <c r="O2492">
        <v>198</v>
      </c>
      <c r="P2492">
        <f>(Table1[[#This Row],[Min Conductivity]]+Table1[[#This Row],[Max Conductivity]])/2</f>
        <v>170</v>
      </c>
      <c r="Q2492">
        <v>1</v>
      </c>
      <c r="R2492">
        <v>1.9</v>
      </c>
      <c r="S2492">
        <f>(Table1[[#This Row],[Min BOD]]+Table1[[#This Row],[Max BOD]])/2</f>
        <v>1.45</v>
      </c>
      <c r="T2492">
        <v>0.7</v>
      </c>
      <c r="U2492">
        <v>2.4900000000000002</v>
      </c>
      <c r="V2492">
        <f>(Table1[[#This Row],[Min Nitrate N + Nitrite N]]+Table1[[#This Row],[Max Nitrate N + Nitrite N]])/2</f>
        <v>1.5950000000000002</v>
      </c>
      <c r="W2492">
        <v>15</v>
      </c>
      <c r="X2492">
        <v>48</v>
      </c>
      <c r="Y2492">
        <f>(Table1[[#This Row],[Min Fecal Coliform]]+Table1[[#This Row],[Max Fecal Coliform]])/2</f>
        <v>31.5</v>
      </c>
      <c r="Z2492">
        <v>63</v>
      </c>
      <c r="AA2492">
        <v>210</v>
      </c>
      <c r="AB2492">
        <f>(Table1[[#This Row],[Min Total Coliform]]+Table1[[#This Row],[Max Total Coliform]])/2</f>
        <v>136.5</v>
      </c>
      <c r="AC2492">
        <f>MIN(10, (Table1[[#This Row],[Avg BOD]]/4)*10)</f>
        <v>3.625</v>
      </c>
      <c r="AD2492">
        <f>MIN(10, (Table1[[#This Row],[Avg Fecal Coliform]]/600)*10)</f>
        <v>0.52500000000000002</v>
      </c>
      <c r="AE2492">
        <f>MIN(10, (Table1[[#This Row],[Avg Nitrate N + Nitrite N]]/10)*10)</f>
        <v>1.5950000000000002</v>
      </c>
      <c r="AF2492">
        <f>IF(OR(Table1[[#This Row],[Avg pH]]&lt;6.5,Table1[[#This Row],[Avg pH]]&gt;8.5),10,0)</f>
        <v>0</v>
      </c>
      <c r="AG2492">
        <f>MAX(0, 10-(2*Table1[[#This Row],[Avg Dissolved Oxygen]]))</f>
        <v>0</v>
      </c>
      <c r="AH2492">
        <f>(Table1[[#This Row],[Fecal Score]]*0.3) + (Table1[[#This Row],[BOD Score]]*0.25) + (Table1[[#This Row],[Nitrate Score]]*0.2) + (Table1[[#This Row],[pH Score]]*0.15) + (Table1[[#This Row],[Dissolved Oxygen Score]]*0.1)</f>
        <v>1.3827500000000001</v>
      </c>
      <c r="AI2492">
        <v>2021</v>
      </c>
    </row>
    <row r="2493" spans="1:35">
      <c r="A2493">
        <v>3396</v>
      </c>
      <c r="B2493" t="s">
        <v>382</v>
      </c>
      <c r="C2493" t="s">
        <v>8</v>
      </c>
      <c r="D2493" t="s">
        <v>375</v>
      </c>
      <c r="E2493">
        <v>19</v>
      </c>
      <c r="F2493">
        <v>29.5</v>
      </c>
      <c r="G2493">
        <f>(Table1[[#This Row],[Min Temperature]]+Table1[[#This Row],[Max Temperature]])/2</f>
        <v>24.25</v>
      </c>
      <c r="H2493">
        <v>5.2</v>
      </c>
      <c r="I2493">
        <v>6.2</v>
      </c>
      <c r="J2493">
        <f>(Table1[[#This Row],[Min Dissolved Oxygen]]+Table1[[#This Row],[Max Dissolved Oxygen]])/2</f>
        <v>5.7</v>
      </c>
      <c r="K2493">
        <v>6.9</v>
      </c>
      <c r="L2493">
        <v>7.3</v>
      </c>
      <c r="M2493">
        <f>(Table1[[#This Row],[Min pH]]+Table1[[#This Row],[Max pH]])/2</f>
        <v>7.1</v>
      </c>
      <c r="N2493">
        <v>143</v>
      </c>
      <c r="O2493">
        <v>201</v>
      </c>
      <c r="P2493">
        <f>(Table1[[#This Row],[Min Conductivity]]+Table1[[#This Row],[Max Conductivity]])/2</f>
        <v>172</v>
      </c>
      <c r="Q2493">
        <v>1</v>
      </c>
      <c r="R2493">
        <v>2.2000000000000002</v>
      </c>
      <c r="S2493">
        <f>(Table1[[#This Row],[Min BOD]]+Table1[[#This Row],[Max BOD]])/2</f>
        <v>1.6</v>
      </c>
      <c r="T2493">
        <v>0.71</v>
      </c>
      <c r="U2493">
        <v>3.08</v>
      </c>
      <c r="V2493">
        <f>(Table1[[#This Row],[Min Nitrate N + Nitrite N]]+Table1[[#This Row],[Max Nitrate N + Nitrite N]])/2</f>
        <v>1.895</v>
      </c>
      <c r="W2493">
        <v>17</v>
      </c>
      <c r="X2493">
        <v>58</v>
      </c>
      <c r="Y2493">
        <f>(Table1[[#This Row],[Min Fecal Coliform]]+Table1[[#This Row],[Max Fecal Coliform]])/2</f>
        <v>37.5</v>
      </c>
      <c r="Z2493">
        <v>84</v>
      </c>
      <c r="AA2493">
        <v>210</v>
      </c>
      <c r="AB2493">
        <f>(Table1[[#This Row],[Min Total Coliform]]+Table1[[#This Row],[Max Total Coliform]])/2</f>
        <v>147</v>
      </c>
      <c r="AC2493">
        <f>MIN(10, (Table1[[#This Row],[Avg BOD]]/4)*10)</f>
        <v>4</v>
      </c>
      <c r="AD2493">
        <f>MIN(10, (Table1[[#This Row],[Avg Fecal Coliform]]/600)*10)</f>
        <v>0.625</v>
      </c>
      <c r="AE2493">
        <f>MIN(10, (Table1[[#This Row],[Avg Nitrate N + Nitrite N]]/10)*10)</f>
        <v>1.895</v>
      </c>
      <c r="AF2493">
        <f>IF(OR(Table1[[#This Row],[Avg pH]]&lt;6.5,Table1[[#This Row],[Avg pH]]&gt;8.5),10,0)</f>
        <v>0</v>
      </c>
      <c r="AG2493">
        <f>MAX(0, 10-(2*Table1[[#This Row],[Avg Dissolved Oxygen]]))</f>
        <v>0</v>
      </c>
      <c r="AH2493">
        <f>(Table1[[#This Row],[Fecal Score]]*0.3) + (Table1[[#This Row],[BOD Score]]*0.25) + (Table1[[#This Row],[Nitrate Score]]*0.2) + (Table1[[#This Row],[pH Score]]*0.15) + (Table1[[#This Row],[Dissolved Oxygen Score]]*0.1)</f>
        <v>1.5665</v>
      </c>
      <c r="AI2493">
        <v>2021</v>
      </c>
    </row>
    <row r="2494" spans="1:35">
      <c r="A2494">
        <v>3394</v>
      </c>
      <c r="B2494" t="s">
        <v>380</v>
      </c>
      <c r="C2494" t="s">
        <v>8</v>
      </c>
      <c r="D2494" t="s">
        <v>375</v>
      </c>
      <c r="E2494">
        <v>19.5</v>
      </c>
      <c r="F2494">
        <v>29.5</v>
      </c>
      <c r="G2494">
        <f>(Table1[[#This Row],[Min Temperature]]+Table1[[#This Row],[Max Temperature]])/2</f>
        <v>24.5</v>
      </c>
      <c r="H2494">
        <v>5.0999999999999996</v>
      </c>
      <c r="I2494">
        <v>6.8</v>
      </c>
      <c r="J2494">
        <f>(Table1[[#This Row],[Min Dissolved Oxygen]]+Table1[[#This Row],[Max Dissolved Oxygen]])/2</f>
        <v>5.9499999999999993</v>
      </c>
      <c r="K2494">
        <v>7</v>
      </c>
      <c r="L2494">
        <v>7.7</v>
      </c>
      <c r="M2494">
        <f>(Table1[[#This Row],[Min pH]]+Table1[[#This Row],[Max pH]])/2</f>
        <v>7.35</v>
      </c>
      <c r="N2494">
        <v>141</v>
      </c>
      <c r="O2494">
        <v>220</v>
      </c>
      <c r="P2494">
        <f>(Table1[[#This Row],[Min Conductivity]]+Table1[[#This Row],[Max Conductivity]])/2</f>
        <v>180.5</v>
      </c>
      <c r="Q2494">
        <v>1.5</v>
      </c>
      <c r="R2494">
        <v>2.6</v>
      </c>
      <c r="S2494">
        <f>(Table1[[#This Row],[Min BOD]]+Table1[[#This Row],[Max BOD]])/2</f>
        <v>2.0499999999999998</v>
      </c>
      <c r="T2494">
        <v>1.54</v>
      </c>
      <c r="U2494">
        <v>4</v>
      </c>
      <c r="V2494">
        <f>(Table1[[#This Row],[Min Nitrate N + Nitrite N]]+Table1[[#This Row],[Max Nitrate N + Nitrite N]])/2</f>
        <v>2.77</v>
      </c>
      <c r="W2494">
        <v>33</v>
      </c>
      <c r="X2494">
        <v>93</v>
      </c>
      <c r="Y2494">
        <f>(Table1[[#This Row],[Min Fecal Coliform]]+Table1[[#This Row],[Max Fecal Coliform]])/2</f>
        <v>63</v>
      </c>
      <c r="Z2494">
        <v>140</v>
      </c>
      <c r="AA2494">
        <v>280</v>
      </c>
      <c r="AB2494">
        <f>(Table1[[#This Row],[Min Total Coliform]]+Table1[[#This Row],[Max Total Coliform]])/2</f>
        <v>210</v>
      </c>
      <c r="AC2494">
        <f>MIN(10, (Table1[[#This Row],[Avg BOD]]/4)*10)</f>
        <v>5.125</v>
      </c>
      <c r="AD2494">
        <f>MIN(10, (Table1[[#This Row],[Avg Fecal Coliform]]/600)*10)</f>
        <v>1.05</v>
      </c>
      <c r="AE2494">
        <f>MIN(10, (Table1[[#This Row],[Avg Nitrate N + Nitrite N]]/10)*10)</f>
        <v>2.7700000000000005</v>
      </c>
      <c r="AF2494">
        <f>IF(OR(Table1[[#This Row],[Avg pH]]&lt;6.5,Table1[[#This Row],[Avg pH]]&gt;8.5),10,0)</f>
        <v>0</v>
      </c>
      <c r="AG2494">
        <f>MAX(0, 10-(2*Table1[[#This Row],[Avg Dissolved Oxygen]]))</f>
        <v>0</v>
      </c>
      <c r="AH2494">
        <f>(Table1[[#This Row],[Fecal Score]]*0.3) + (Table1[[#This Row],[BOD Score]]*0.25) + (Table1[[#This Row],[Nitrate Score]]*0.2) + (Table1[[#This Row],[pH Score]]*0.15) + (Table1[[#This Row],[Dissolved Oxygen Score]]*0.1)</f>
        <v>2.1502500000000002</v>
      </c>
      <c r="AI2494">
        <v>2021</v>
      </c>
    </row>
    <row r="2495" spans="1:35">
      <c r="A2495">
        <v>4221</v>
      </c>
      <c r="B2495" t="s">
        <v>513</v>
      </c>
      <c r="C2495" t="s">
        <v>8</v>
      </c>
      <c r="D2495" t="s">
        <v>375</v>
      </c>
      <c r="E2495">
        <v>18</v>
      </c>
      <c r="F2495">
        <v>29</v>
      </c>
      <c r="G2495">
        <f>(Table1[[#This Row],[Min Temperature]]+Table1[[#This Row],[Max Temperature]])/2</f>
        <v>23.5</v>
      </c>
      <c r="H2495">
        <v>5.0999999999999996</v>
      </c>
      <c r="I2495">
        <v>6</v>
      </c>
      <c r="J2495">
        <f>(Table1[[#This Row],[Min Dissolved Oxygen]]+Table1[[#This Row],[Max Dissolved Oxygen]])/2</f>
        <v>5.55</v>
      </c>
      <c r="K2495">
        <v>6.9</v>
      </c>
      <c r="L2495">
        <v>7.5</v>
      </c>
      <c r="M2495">
        <f>(Table1[[#This Row],[Min pH]]+Table1[[#This Row],[Max pH]])/2</f>
        <v>7.2</v>
      </c>
      <c r="N2495">
        <v>143</v>
      </c>
      <c r="O2495">
        <v>191</v>
      </c>
      <c r="P2495">
        <f>(Table1[[#This Row],[Min Conductivity]]+Table1[[#This Row],[Max Conductivity]])/2</f>
        <v>167</v>
      </c>
      <c r="Q2495">
        <v>1.1000000000000001</v>
      </c>
      <c r="R2495">
        <v>1.6</v>
      </c>
      <c r="S2495">
        <f>(Table1[[#This Row],[Min BOD]]+Table1[[#This Row],[Max BOD]])/2</f>
        <v>1.35</v>
      </c>
      <c r="T2495">
        <v>0.61</v>
      </c>
      <c r="U2495">
        <v>2.48</v>
      </c>
      <c r="V2495">
        <f>(Table1[[#This Row],[Min Nitrate N + Nitrite N]]+Table1[[#This Row],[Max Nitrate N + Nitrite N]])/2</f>
        <v>1.5449999999999999</v>
      </c>
      <c r="W2495">
        <v>27</v>
      </c>
      <c r="X2495">
        <v>47</v>
      </c>
      <c r="Y2495">
        <f>(Table1[[#This Row],[Min Fecal Coliform]]+Table1[[#This Row],[Max Fecal Coliform]])/2</f>
        <v>37</v>
      </c>
      <c r="Z2495">
        <v>110</v>
      </c>
      <c r="AA2495">
        <v>210</v>
      </c>
      <c r="AB2495">
        <f>(Table1[[#This Row],[Min Total Coliform]]+Table1[[#This Row],[Max Total Coliform]])/2</f>
        <v>160</v>
      </c>
      <c r="AC2495">
        <f>MIN(10, (Table1[[#This Row],[Avg BOD]]/4)*10)</f>
        <v>3.375</v>
      </c>
      <c r="AD2495">
        <f>MIN(10, (Table1[[#This Row],[Avg Fecal Coliform]]/600)*10)</f>
        <v>0.6166666666666667</v>
      </c>
      <c r="AE2495">
        <f>MIN(10, (Table1[[#This Row],[Avg Nitrate N + Nitrite N]]/10)*10)</f>
        <v>1.5449999999999999</v>
      </c>
      <c r="AF2495">
        <f>IF(OR(Table1[[#This Row],[Avg pH]]&lt;6.5,Table1[[#This Row],[Avg pH]]&gt;8.5),10,0)</f>
        <v>0</v>
      </c>
      <c r="AG2495">
        <f>MAX(0, 10-(2*Table1[[#This Row],[Avg Dissolved Oxygen]]))</f>
        <v>0</v>
      </c>
      <c r="AH2495">
        <f>(Table1[[#This Row],[Fecal Score]]*0.3) + (Table1[[#This Row],[BOD Score]]*0.25) + (Table1[[#This Row],[Nitrate Score]]*0.2) + (Table1[[#This Row],[pH Score]]*0.15) + (Table1[[#This Row],[Dissolved Oxygen Score]]*0.1)</f>
        <v>1.33775</v>
      </c>
      <c r="AI2495">
        <v>2021</v>
      </c>
    </row>
    <row r="2496" spans="1:35">
      <c r="A2496">
        <v>4194</v>
      </c>
      <c r="B2496" t="s">
        <v>509</v>
      </c>
      <c r="C2496" t="s">
        <v>8</v>
      </c>
      <c r="D2496" t="s">
        <v>375</v>
      </c>
      <c r="E2496">
        <v>19</v>
      </c>
      <c r="F2496">
        <v>30</v>
      </c>
      <c r="G2496">
        <f>(Table1[[#This Row],[Min Temperature]]+Table1[[#This Row],[Max Temperature]])/2</f>
        <v>24.5</v>
      </c>
      <c r="H2496">
        <v>5.0999999999999996</v>
      </c>
      <c r="I2496">
        <v>5.9</v>
      </c>
      <c r="J2496">
        <f>(Table1[[#This Row],[Min Dissolved Oxygen]]+Table1[[#This Row],[Max Dissolved Oxygen]])/2</f>
        <v>5.5</v>
      </c>
      <c r="K2496">
        <v>6.8</v>
      </c>
      <c r="L2496">
        <v>7.4</v>
      </c>
      <c r="M2496">
        <f>(Table1[[#This Row],[Min pH]]+Table1[[#This Row],[Max pH]])/2</f>
        <v>7.1</v>
      </c>
      <c r="N2496">
        <v>135</v>
      </c>
      <c r="O2496">
        <v>198</v>
      </c>
      <c r="P2496">
        <f>(Table1[[#This Row],[Min Conductivity]]+Table1[[#This Row],[Max Conductivity]])/2</f>
        <v>166.5</v>
      </c>
      <c r="Q2496">
        <v>1</v>
      </c>
      <c r="R2496">
        <v>1.9</v>
      </c>
      <c r="S2496">
        <f>(Table1[[#This Row],[Min BOD]]+Table1[[#This Row],[Max BOD]])/2</f>
        <v>1.45</v>
      </c>
      <c r="T2496">
        <v>0.57999999999999996</v>
      </c>
      <c r="U2496">
        <v>2.4</v>
      </c>
      <c r="V2496">
        <f>(Table1[[#This Row],[Min Nitrate N + Nitrite N]]+Table1[[#This Row],[Max Nitrate N + Nitrite N]])/2</f>
        <v>1.49</v>
      </c>
      <c r="W2496">
        <v>17</v>
      </c>
      <c r="X2496">
        <v>47</v>
      </c>
      <c r="Y2496">
        <f>(Table1[[#This Row],[Min Fecal Coliform]]+Table1[[#This Row],[Max Fecal Coliform]])/2</f>
        <v>32</v>
      </c>
      <c r="Z2496">
        <v>110</v>
      </c>
      <c r="AA2496">
        <v>220</v>
      </c>
      <c r="AB2496">
        <f>(Table1[[#This Row],[Min Total Coliform]]+Table1[[#This Row],[Max Total Coliform]])/2</f>
        <v>165</v>
      </c>
      <c r="AC2496">
        <f>MIN(10, (Table1[[#This Row],[Avg BOD]]/4)*10)</f>
        <v>3.625</v>
      </c>
      <c r="AD2496">
        <f>MIN(10, (Table1[[#This Row],[Avg Fecal Coliform]]/600)*10)</f>
        <v>0.53333333333333333</v>
      </c>
      <c r="AE2496">
        <f>MIN(10, (Table1[[#This Row],[Avg Nitrate N + Nitrite N]]/10)*10)</f>
        <v>1.49</v>
      </c>
      <c r="AF2496">
        <f>IF(OR(Table1[[#This Row],[Avg pH]]&lt;6.5,Table1[[#This Row],[Avg pH]]&gt;8.5),10,0)</f>
        <v>0</v>
      </c>
      <c r="AG2496">
        <f>MAX(0, 10-(2*Table1[[#This Row],[Avg Dissolved Oxygen]]))</f>
        <v>0</v>
      </c>
      <c r="AH2496">
        <f>(Table1[[#This Row],[Fecal Score]]*0.3) + (Table1[[#This Row],[BOD Score]]*0.25) + (Table1[[#This Row],[Nitrate Score]]*0.2) + (Table1[[#This Row],[pH Score]]*0.15) + (Table1[[#This Row],[Dissolved Oxygen Score]]*0.1)</f>
        <v>1.36425</v>
      </c>
      <c r="AI2496">
        <v>2021</v>
      </c>
    </row>
    <row r="2497" spans="1:35">
      <c r="A2497">
        <v>3395</v>
      </c>
      <c r="B2497" t="s">
        <v>381</v>
      </c>
      <c r="C2497" t="s">
        <v>8</v>
      </c>
      <c r="D2497" t="s">
        <v>375</v>
      </c>
      <c r="E2497">
        <v>19</v>
      </c>
      <c r="F2497">
        <v>29</v>
      </c>
      <c r="G2497">
        <f>(Table1[[#This Row],[Min Temperature]]+Table1[[#This Row],[Max Temperature]])/2</f>
        <v>24</v>
      </c>
      <c r="H2497">
        <v>5.4</v>
      </c>
      <c r="I2497">
        <v>6.8</v>
      </c>
      <c r="J2497">
        <f>(Table1[[#This Row],[Min Dissolved Oxygen]]+Table1[[#This Row],[Max Dissolved Oxygen]])/2</f>
        <v>6.1</v>
      </c>
      <c r="K2497">
        <v>6.9</v>
      </c>
      <c r="L2497">
        <v>7.4</v>
      </c>
      <c r="M2497">
        <f>(Table1[[#This Row],[Min pH]]+Table1[[#This Row],[Max pH]])/2</f>
        <v>7.15</v>
      </c>
      <c r="N2497">
        <v>134</v>
      </c>
      <c r="O2497">
        <v>192</v>
      </c>
      <c r="P2497">
        <f>(Table1[[#This Row],[Min Conductivity]]+Table1[[#This Row],[Max Conductivity]])/2</f>
        <v>163</v>
      </c>
      <c r="Q2497">
        <v>1</v>
      </c>
      <c r="R2497">
        <v>1.5</v>
      </c>
      <c r="S2497">
        <f>(Table1[[#This Row],[Min BOD]]+Table1[[#This Row],[Max BOD]])/2</f>
        <v>1.25</v>
      </c>
      <c r="T2497">
        <v>0.72</v>
      </c>
      <c r="U2497">
        <v>2.39</v>
      </c>
      <c r="V2497">
        <f>(Table1[[#This Row],[Min Nitrate N + Nitrite N]]+Table1[[#This Row],[Max Nitrate N + Nitrite N]])/2</f>
        <v>1.5550000000000002</v>
      </c>
      <c r="W2497">
        <v>17</v>
      </c>
      <c r="X2497">
        <v>63</v>
      </c>
      <c r="Y2497">
        <f>(Table1[[#This Row],[Min Fecal Coliform]]+Table1[[#This Row],[Max Fecal Coliform]])/2</f>
        <v>40</v>
      </c>
      <c r="Z2497">
        <v>94</v>
      </c>
      <c r="AA2497">
        <v>240</v>
      </c>
      <c r="AB2497">
        <f>(Table1[[#This Row],[Min Total Coliform]]+Table1[[#This Row],[Max Total Coliform]])/2</f>
        <v>167</v>
      </c>
      <c r="AC2497">
        <f>MIN(10, (Table1[[#This Row],[Avg BOD]]/4)*10)</f>
        <v>3.125</v>
      </c>
      <c r="AD2497">
        <f>MIN(10, (Table1[[#This Row],[Avg Fecal Coliform]]/600)*10)</f>
        <v>0.66666666666666663</v>
      </c>
      <c r="AE2497">
        <f>MIN(10, (Table1[[#This Row],[Avg Nitrate N + Nitrite N]]/10)*10)</f>
        <v>1.5550000000000002</v>
      </c>
      <c r="AF2497">
        <f>IF(OR(Table1[[#This Row],[Avg pH]]&lt;6.5,Table1[[#This Row],[Avg pH]]&gt;8.5),10,0)</f>
        <v>0</v>
      </c>
      <c r="AG2497">
        <f>MAX(0, 10-(2*Table1[[#This Row],[Avg Dissolved Oxygen]]))</f>
        <v>0</v>
      </c>
      <c r="AH2497">
        <f>(Table1[[#This Row],[Fecal Score]]*0.3) + (Table1[[#This Row],[BOD Score]]*0.25) + (Table1[[#This Row],[Nitrate Score]]*0.2) + (Table1[[#This Row],[pH Score]]*0.15) + (Table1[[#This Row],[Dissolved Oxygen Score]]*0.1)</f>
        <v>1.2922500000000001</v>
      </c>
      <c r="AI2497">
        <v>2021</v>
      </c>
    </row>
    <row r="2498" spans="1:35">
      <c r="A2498">
        <v>4196</v>
      </c>
      <c r="B2498" t="s">
        <v>511</v>
      </c>
      <c r="C2498" t="s">
        <v>8</v>
      </c>
      <c r="D2498" t="s">
        <v>375</v>
      </c>
      <c r="E2498">
        <v>19.5</v>
      </c>
      <c r="F2498">
        <v>30</v>
      </c>
      <c r="G2498">
        <f>(Table1[[#This Row],[Min Temperature]]+Table1[[#This Row],[Max Temperature]])/2</f>
        <v>24.75</v>
      </c>
      <c r="H2498">
        <v>1.2</v>
      </c>
      <c r="I2498">
        <v>6.2</v>
      </c>
      <c r="J2498">
        <f>(Table1[[#This Row],[Min Dissolved Oxygen]]+Table1[[#This Row],[Max Dissolved Oxygen]])/2</f>
        <v>3.7</v>
      </c>
      <c r="K2498">
        <v>6.4</v>
      </c>
      <c r="L2498">
        <v>8</v>
      </c>
      <c r="M2498">
        <f>(Table1[[#This Row],[Min pH]]+Table1[[#This Row],[Max pH]])/2</f>
        <v>7.2</v>
      </c>
      <c r="N2498">
        <v>147</v>
      </c>
      <c r="O2498">
        <v>216</v>
      </c>
      <c r="P2498">
        <f>(Table1[[#This Row],[Min Conductivity]]+Table1[[#This Row],[Max Conductivity]])/2</f>
        <v>181.5</v>
      </c>
      <c r="Q2498">
        <v>3.1</v>
      </c>
      <c r="R2498">
        <v>11</v>
      </c>
      <c r="S2498">
        <f>(Table1[[#This Row],[Min BOD]]+Table1[[#This Row],[Max BOD]])/2</f>
        <v>7.05</v>
      </c>
      <c r="T2498">
        <v>0.89</v>
      </c>
      <c r="U2498">
        <v>6.6</v>
      </c>
      <c r="V2498">
        <f>(Table1[[#This Row],[Min Nitrate N + Nitrite N]]+Table1[[#This Row],[Max Nitrate N + Nitrite N]])/2</f>
        <v>3.7449999999999997</v>
      </c>
      <c r="W2498">
        <v>47</v>
      </c>
      <c r="X2498">
        <v>94</v>
      </c>
      <c r="Y2498">
        <f>(Table1[[#This Row],[Min Fecal Coliform]]+Table1[[#This Row],[Max Fecal Coliform]])/2</f>
        <v>70.5</v>
      </c>
      <c r="Z2498">
        <v>210</v>
      </c>
      <c r="AA2498">
        <v>430</v>
      </c>
      <c r="AB2498">
        <f>(Table1[[#This Row],[Min Total Coliform]]+Table1[[#This Row],[Max Total Coliform]])/2</f>
        <v>320</v>
      </c>
      <c r="AC2498">
        <f>MIN(10, (Table1[[#This Row],[Avg BOD]]/4)*10)</f>
        <v>10</v>
      </c>
      <c r="AD2498">
        <f>MIN(10, (Table1[[#This Row],[Avg Fecal Coliform]]/600)*10)</f>
        <v>1.1749999999999998</v>
      </c>
      <c r="AE2498">
        <f>MIN(10, (Table1[[#This Row],[Avg Nitrate N + Nitrite N]]/10)*10)</f>
        <v>3.7449999999999992</v>
      </c>
      <c r="AF2498">
        <f>IF(OR(Table1[[#This Row],[Avg pH]]&lt;6.5,Table1[[#This Row],[Avg pH]]&gt;8.5),10,0)</f>
        <v>0</v>
      </c>
      <c r="AG2498">
        <f>MAX(0, 10-(2*Table1[[#This Row],[Avg Dissolved Oxygen]]))</f>
        <v>2.5999999999999996</v>
      </c>
      <c r="AH2498">
        <f>(Table1[[#This Row],[Fecal Score]]*0.3) + (Table1[[#This Row],[BOD Score]]*0.25) + (Table1[[#This Row],[Nitrate Score]]*0.2) + (Table1[[#This Row],[pH Score]]*0.15) + (Table1[[#This Row],[Dissolved Oxygen Score]]*0.1)</f>
        <v>3.8614999999999995</v>
      </c>
      <c r="AI2498">
        <v>2021</v>
      </c>
    </row>
    <row r="2499" spans="1:35">
      <c r="A2499">
        <v>3392</v>
      </c>
      <c r="B2499" t="s">
        <v>378</v>
      </c>
      <c r="C2499" t="s">
        <v>8</v>
      </c>
      <c r="D2499" t="s">
        <v>375</v>
      </c>
      <c r="E2499">
        <v>19</v>
      </c>
      <c r="F2499">
        <v>29</v>
      </c>
      <c r="G2499">
        <f>(Table1[[#This Row],[Min Temperature]]+Table1[[#This Row],[Max Temperature]])/2</f>
        <v>24</v>
      </c>
      <c r="H2499">
        <v>5</v>
      </c>
      <c r="I2499">
        <v>5.9</v>
      </c>
      <c r="J2499">
        <f>(Table1[[#This Row],[Min Dissolved Oxygen]]+Table1[[#This Row],[Max Dissolved Oxygen]])/2</f>
        <v>5.45</v>
      </c>
      <c r="K2499">
        <v>6.6</v>
      </c>
      <c r="L2499">
        <v>7.2</v>
      </c>
      <c r="M2499">
        <f>(Table1[[#This Row],[Min pH]]+Table1[[#This Row],[Max pH]])/2</f>
        <v>6.9</v>
      </c>
      <c r="N2499">
        <v>128</v>
      </c>
      <c r="O2499">
        <v>192</v>
      </c>
      <c r="P2499">
        <f>(Table1[[#This Row],[Min Conductivity]]+Table1[[#This Row],[Max Conductivity]])/2</f>
        <v>160</v>
      </c>
      <c r="Q2499">
        <v>1.1000000000000001</v>
      </c>
      <c r="R2499">
        <v>1.9</v>
      </c>
      <c r="S2499">
        <f>(Table1[[#This Row],[Min BOD]]+Table1[[#This Row],[Max BOD]])/2</f>
        <v>1.5</v>
      </c>
      <c r="T2499">
        <v>0.68</v>
      </c>
      <c r="U2499">
        <v>2.9</v>
      </c>
      <c r="V2499">
        <f>(Table1[[#This Row],[Min Nitrate N + Nitrite N]]+Table1[[#This Row],[Max Nitrate N + Nitrite N]])/2</f>
        <v>1.79</v>
      </c>
      <c r="W2499">
        <v>17</v>
      </c>
      <c r="X2499">
        <v>58</v>
      </c>
      <c r="Y2499">
        <f>(Table1[[#This Row],[Min Fecal Coliform]]+Table1[[#This Row],[Max Fecal Coliform]])/2</f>
        <v>37.5</v>
      </c>
      <c r="Z2499">
        <v>84</v>
      </c>
      <c r="AA2499">
        <v>210</v>
      </c>
      <c r="AB2499">
        <f>(Table1[[#This Row],[Min Total Coliform]]+Table1[[#This Row],[Max Total Coliform]])/2</f>
        <v>147</v>
      </c>
      <c r="AC2499">
        <f>MIN(10, (Table1[[#This Row],[Avg BOD]]/4)*10)</f>
        <v>3.75</v>
      </c>
      <c r="AD2499">
        <f>MIN(10, (Table1[[#This Row],[Avg Fecal Coliform]]/600)*10)</f>
        <v>0.625</v>
      </c>
      <c r="AE2499">
        <f>MIN(10, (Table1[[#This Row],[Avg Nitrate N + Nitrite N]]/10)*10)</f>
        <v>1.79</v>
      </c>
      <c r="AF2499">
        <f>IF(OR(Table1[[#This Row],[Avg pH]]&lt;6.5,Table1[[#This Row],[Avg pH]]&gt;8.5),10,0)</f>
        <v>0</v>
      </c>
      <c r="AG2499">
        <f>MAX(0, 10-(2*Table1[[#This Row],[Avg Dissolved Oxygen]]))</f>
        <v>0</v>
      </c>
      <c r="AH2499">
        <f>(Table1[[#This Row],[Fecal Score]]*0.3) + (Table1[[#This Row],[BOD Score]]*0.25) + (Table1[[#This Row],[Nitrate Score]]*0.2) + (Table1[[#This Row],[pH Score]]*0.15) + (Table1[[#This Row],[Dissolved Oxygen Score]]*0.1)</f>
        <v>1.4830000000000001</v>
      </c>
      <c r="AI2499">
        <v>2021</v>
      </c>
    </row>
    <row r="2500" spans="1:35">
      <c r="A2500">
        <v>1364</v>
      </c>
      <c r="B2500" t="s">
        <v>383</v>
      </c>
      <c r="C2500" t="s">
        <v>1</v>
      </c>
      <c r="D2500" t="s">
        <v>384</v>
      </c>
      <c r="E2500">
        <v>17</v>
      </c>
      <c r="F2500">
        <v>24</v>
      </c>
      <c r="G2500">
        <f>(Table1[[#This Row],[Min Temperature]]+Table1[[#This Row],[Max Temperature]])/2</f>
        <v>20.5</v>
      </c>
      <c r="H2500">
        <v>7.8</v>
      </c>
      <c r="I2500">
        <v>8.8000000000000007</v>
      </c>
      <c r="J2500">
        <f>(Table1[[#This Row],[Min Dissolved Oxygen]]+Table1[[#This Row],[Max Dissolved Oxygen]])/2</f>
        <v>8.3000000000000007</v>
      </c>
      <c r="K2500">
        <v>8.1</v>
      </c>
      <c r="L2500">
        <v>9</v>
      </c>
      <c r="M2500">
        <f>(Table1[[#This Row],[Min pH]]+Table1[[#This Row],[Max pH]])/2</f>
        <v>8.5500000000000007</v>
      </c>
      <c r="N2500">
        <v>468</v>
      </c>
      <c r="O2500">
        <v>539</v>
      </c>
      <c r="P2500">
        <f>(Table1[[#This Row],[Min Conductivity]]+Table1[[#This Row],[Max Conductivity]])/2</f>
        <v>503.5</v>
      </c>
      <c r="Q2500">
        <v>5.2</v>
      </c>
      <c r="R2500">
        <v>6.8</v>
      </c>
      <c r="S2500">
        <f>(Table1[[#This Row],[Min BOD]]+Table1[[#This Row],[Max BOD]])/2</f>
        <v>6</v>
      </c>
      <c r="T2500">
        <v>1.2430281690140901</v>
      </c>
      <c r="U2500">
        <v>6.2730105633802804</v>
      </c>
      <c r="V2500">
        <f>(Table1[[#This Row],[Min Nitrate N + Nitrite N]]+Table1[[#This Row],[Max Nitrate N + Nitrite N]])/2</f>
        <v>3.7580193661971855</v>
      </c>
      <c r="W2500">
        <v>30000</v>
      </c>
      <c r="X2500">
        <v>40000</v>
      </c>
      <c r="Y2500">
        <f>(Table1[[#This Row],[Min Fecal Coliform]]+Table1[[#This Row],[Max Fecal Coliform]])/2</f>
        <v>35000</v>
      </c>
      <c r="Z2500">
        <v>55000</v>
      </c>
      <c r="AA2500">
        <v>64000</v>
      </c>
      <c r="AB2500">
        <f>(Table1[[#This Row],[Min Total Coliform]]+Table1[[#This Row],[Max Total Coliform]])/2</f>
        <v>59500</v>
      </c>
      <c r="AC2500">
        <f>MIN(10, (Table1[[#This Row],[Avg BOD]]/4)*10)</f>
        <v>10</v>
      </c>
      <c r="AD2500">
        <f>MIN(10, (Table1[[#This Row],[Avg Fecal Coliform]]/600)*10)</f>
        <v>10</v>
      </c>
      <c r="AE2500">
        <f>MIN(10, (Table1[[#This Row],[Avg Nitrate N + Nitrite N]]/10)*10)</f>
        <v>3.7580193661971855</v>
      </c>
      <c r="AF2500">
        <f>IF(OR(Table1[[#This Row],[Avg pH]]&lt;6.5,Table1[[#This Row],[Avg pH]]&gt;8.5),10,0)</f>
        <v>10</v>
      </c>
      <c r="AG2500">
        <f>MAX(0, 10-(2*Table1[[#This Row],[Avg Dissolved Oxygen]]))</f>
        <v>0</v>
      </c>
      <c r="AH2500">
        <f>(Table1[[#This Row],[Fecal Score]]*0.3) + (Table1[[#This Row],[BOD Score]]*0.25) + (Table1[[#This Row],[Nitrate Score]]*0.2) + (Table1[[#This Row],[pH Score]]*0.15) + (Table1[[#This Row],[Dissolved Oxygen Score]]*0.1)</f>
        <v>7.7516038732394374</v>
      </c>
      <c r="AI2500">
        <v>2021</v>
      </c>
    </row>
    <row r="2501" spans="1:35">
      <c r="A2501">
        <v>2499</v>
      </c>
      <c r="B2501" t="s">
        <v>385</v>
      </c>
      <c r="C2501" t="s">
        <v>1</v>
      </c>
      <c r="D2501" t="s">
        <v>384</v>
      </c>
      <c r="E2501">
        <v>19</v>
      </c>
      <c r="F2501">
        <v>26</v>
      </c>
      <c r="G2501">
        <f>(Table1[[#This Row],[Min Temperature]]+Table1[[#This Row],[Max Temperature]])/2</f>
        <v>22.5</v>
      </c>
      <c r="H2501">
        <v>5.8</v>
      </c>
      <c r="I2501">
        <v>7</v>
      </c>
      <c r="J2501">
        <f>(Table1[[#This Row],[Min Dissolved Oxygen]]+Table1[[#This Row],[Max Dissolved Oxygen]])/2</f>
        <v>6.4</v>
      </c>
      <c r="K2501">
        <v>7.6</v>
      </c>
      <c r="L2501">
        <v>8.1999999999999993</v>
      </c>
      <c r="M2501">
        <f>(Table1[[#This Row],[Min pH]]+Table1[[#This Row],[Max pH]])/2</f>
        <v>7.8999999999999995</v>
      </c>
      <c r="N2501">
        <v>251</v>
      </c>
      <c r="O2501">
        <v>371</v>
      </c>
      <c r="P2501">
        <f>(Table1[[#This Row],[Min Conductivity]]+Table1[[#This Row],[Max Conductivity]])/2</f>
        <v>311</v>
      </c>
      <c r="Q2501">
        <v>4</v>
      </c>
      <c r="R2501">
        <v>5</v>
      </c>
      <c r="S2501">
        <f>(Table1[[#This Row],[Min BOD]]+Table1[[#This Row],[Max BOD]])/2</f>
        <v>4.5</v>
      </c>
      <c r="T2501">
        <v>0.8</v>
      </c>
      <c r="U2501">
        <v>0.92</v>
      </c>
      <c r="V2501">
        <f>(Table1[[#This Row],[Min Nitrate N + Nitrite N]]+Table1[[#This Row],[Max Nitrate N + Nitrite N]])/2</f>
        <v>0.8600000000000001</v>
      </c>
      <c r="W2501">
        <v>3600</v>
      </c>
      <c r="X2501">
        <v>4300</v>
      </c>
      <c r="Y2501">
        <f>(Table1[[#This Row],[Min Fecal Coliform]]+Table1[[#This Row],[Max Fecal Coliform]])/2</f>
        <v>3950</v>
      </c>
      <c r="Z2501">
        <v>6300</v>
      </c>
      <c r="AA2501">
        <v>7900</v>
      </c>
      <c r="AB2501">
        <f>(Table1[[#This Row],[Min Total Coliform]]+Table1[[#This Row],[Max Total Coliform]])/2</f>
        <v>7100</v>
      </c>
      <c r="AC2501">
        <f>MIN(10, (Table1[[#This Row],[Avg BOD]]/4)*10)</f>
        <v>10</v>
      </c>
      <c r="AD2501">
        <f>MIN(10, (Table1[[#This Row],[Avg Fecal Coliform]]/600)*10)</f>
        <v>10</v>
      </c>
      <c r="AE2501">
        <f>MIN(10, (Table1[[#This Row],[Avg Nitrate N + Nitrite N]]/10)*10)</f>
        <v>0.8600000000000001</v>
      </c>
      <c r="AF2501">
        <f>IF(OR(Table1[[#This Row],[Avg pH]]&lt;6.5,Table1[[#This Row],[Avg pH]]&gt;8.5),10,0)</f>
        <v>0</v>
      </c>
      <c r="AG2501">
        <f>MAX(0, 10-(2*Table1[[#This Row],[Avg Dissolved Oxygen]]))</f>
        <v>0</v>
      </c>
      <c r="AH2501">
        <f>(Table1[[#This Row],[Fecal Score]]*0.3) + (Table1[[#This Row],[BOD Score]]*0.25) + (Table1[[#This Row],[Nitrate Score]]*0.2) + (Table1[[#This Row],[pH Score]]*0.15) + (Table1[[#This Row],[Dissolved Oxygen Score]]*0.1)</f>
        <v>5.6719999999999997</v>
      </c>
      <c r="AI2501">
        <v>2021</v>
      </c>
    </row>
    <row r="2502" spans="1:35">
      <c r="A2502">
        <v>2501</v>
      </c>
      <c r="B2502" t="s">
        <v>387</v>
      </c>
      <c r="C2502" t="s">
        <v>8</v>
      </c>
      <c r="D2502" t="s">
        <v>384</v>
      </c>
      <c r="E2502">
        <v>18</v>
      </c>
      <c r="F2502">
        <v>22</v>
      </c>
      <c r="G2502">
        <f>(Table1[[#This Row],[Min Temperature]]+Table1[[#This Row],[Max Temperature]])/2</f>
        <v>20</v>
      </c>
      <c r="H2502">
        <v>4.5</v>
      </c>
      <c r="I2502">
        <v>5.8</v>
      </c>
      <c r="J2502">
        <f>(Table1[[#This Row],[Min Dissolved Oxygen]]+Table1[[#This Row],[Max Dissolved Oxygen]])/2</f>
        <v>5.15</v>
      </c>
      <c r="K2502">
        <v>7.2</v>
      </c>
      <c r="L2502">
        <v>8.4</v>
      </c>
      <c r="M2502">
        <f>(Table1[[#This Row],[Min pH]]+Table1[[#This Row],[Max pH]])/2</f>
        <v>7.8000000000000007</v>
      </c>
      <c r="N2502">
        <v>624</v>
      </c>
      <c r="O2502">
        <v>629</v>
      </c>
      <c r="P2502">
        <f>(Table1[[#This Row],[Min Conductivity]]+Table1[[#This Row],[Max Conductivity]])/2</f>
        <v>626.5</v>
      </c>
      <c r="Q2502">
        <v>6</v>
      </c>
      <c r="R2502">
        <v>15</v>
      </c>
      <c r="S2502">
        <f>(Table1[[#This Row],[Min BOD]]+Table1[[#This Row],[Max BOD]])/2</f>
        <v>10.5</v>
      </c>
      <c r="T2502">
        <v>1.2430281690140901</v>
      </c>
      <c r="U2502">
        <v>6.2730105633802804</v>
      </c>
      <c r="V2502">
        <f>(Table1[[#This Row],[Min Nitrate N + Nitrite N]]+Table1[[#This Row],[Max Nitrate N + Nitrite N]])/2</f>
        <v>3.7580193661971855</v>
      </c>
      <c r="W2502">
        <v>1010.2165492957701</v>
      </c>
      <c r="X2502">
        <v>9370632.2394366208</v>
      </c>
      <c r="Y2502">
        <f>(Table1[[#This Row],[Min Fecal Coliform]]+Table1[[#This Row],[Max Fecal Coliform]])/2</f>
        <v>4685821.2279929584</v>
      </c>
      <c r="Z2502">
        <v>30837.3908450704</v>
      </c>
      <c r="AA2502">
        <v>27354974.920774601</v>
      </c>
      <c r="AB2502">
        <f>(Table1[[#This Row],[Min Total Coliform]]+Table1[[#This Row],[Max Total Coliform]])/2</f>
        <v>13692906.155809836</v>
      </c>
      <c r="AC2502">
        <f>MIN(10, (Table1[[#This Row],[Avg BOD]]/4)*10)</f>
        <v>10</v>
      </c>
      <c r="AD2502">
        <f>MIN(10, (Table1[[#This Row],[Avg Fecal Coliform]]/600)*10)</f>
        <v>10</v>
      </c>
      <c r="AE2502">
        <f>MIN(10, (Table1[[#This Row],[Avg Nitrate N + Nitrite N]]/10)*10)</f>
        <v>3.7580193661971855</v>
      </c>
      <c r="AF2502">
        <f>IF(OR(Table1[[#This Row],[Avg pH]]&lt;6.5,Table1[[#This Row],[Avg pH]]&gt;8.5),10,0)</f>
        <v>0</v>
      </c>
      <c r="AG2502">
        <f>MAX(0, 10-(2*Table1[[#This Row],[Avg Dissolved Oxygen]]))</f>
        <v>0</v>
      </c>
      <c r="AH2502">
        <f>(Table1[[#This Row],[Fecal Score]]*0.3) + (Table1[[#This Row],[BOD Score]]*0.25) + (Table1[[#This Row],[Nitrate Score]]*0.2) + (Table1[[#This Row],[pH Score]]*0.15) + (Table1[[#This Row],[Dissolved Oxygen Score]]*0.1)</f>
        <v>6.2516038732394374</v>
      </c>
      <c r="AI2502">
        <v>2021</v>
      </c>
    </row>
    <row r="2503" spans="1:35">
      <c r="A2503">
        <v>2500</v>
      </c>
      <c r="B2503" t="s">
        <v>386</v>
      </c>
      <c r="C2503" t="s">
        <v>8</v>
      </c>
      <c r="D2503" t="s">
        <v>384</v>
      </c>
      <c r="E2503">
        <v>18</v>
      </c>
      <c r="F2503">
        <v>23.2</v>
      </c>
      <c r="G2503">
        <f>(Table1[[#This Row],[Min Temperature]]+Table1[[#This Row],[Max Temperature]])/2</f>
        <v>20.6</v>
      </c>
      <c r="H2503">
        <v>1.2</v>
      </c>
      <c r="I2503">
        <v>4.7</v>
      </c>
      <c r="J2503">
        <f>(Table1[[#This Row],[Min Dissolved Oxygen]]+Table1[[#This Row],[Max Dissolved Oxygen]])/2</f>
        <v>2.95</v>
      </c>
      <c r="K2503">
        <v>7.5</v>
      </c>
      <c r="L2503">
        <v>8.9</v>
      </c>
      <c r="M2503">
        <f>(Table1[[#This Row],[Min pH]]+Table1[[#This Row],[Max pH]])/2</f>
        <v>8.1999999999999993</v>
      </c>
      <c r="N2503">
        <v>1190</v>
      </c>
      <c r="O2503">
        <v>1336</v>
      </c>
      <c r="P2503">
        <f>(Table1[[#This Row],[Min Conductivity]]+Table1[[#This Row],[Max Conductivity]])/2</f>
        <v>1263</v>
      </c>
      <c r="Q2503">
        <v>16</v>
      </c>
      <c r="R2503">
        <v>32</v>
      </c>
      <c r="S2503">
        <f>(Table1[[#This Row],[Min BOD]]+Table1[[#This Row],[Max BOD]])/2</f>
        <v>24</v>
      </c>
      <c r="T2503">
        <v>1.2430281690140901</v>
      </c>
      <c r="U2503">
        <v>6.2730105633802804</v>
      </c>
      <c r="V2503">
        <f>(Table1[[#This Row],[Min Nitrate N + Nitrite N]]+Table1[[#This Row],[Max Nitrate N + Nitrite N]])/2</f>
        <v>3.7580193661971855</v>
      </c>
      <c r="W2503">
        <v>4300</v>
      </c>
      <c r="X2503">
        <v>4300</v>
      </c>
      <c r="Y2503">
        <f>(Table1[[#This Row],[Min Fecal Coliform]]+Table1[[#This Row],[Max Fecal Coliform]])/2</f>
        <v>4300</v>
      </c>
      <c r="Z2503">
        <v>6300</v>
      </c>
      <c r="AA2503">
        <v>6300</v>
      </c>
      <c r="AB2503">
        <f>(Table1[[#This Row],[Min Total Coliform]]+Table1[[#This Row],[Max Total Coliform]])/2</f>
        <v>6300</v>
      </c>
      <c r="AC2503">
        <f>MIN(10, (Table1[[#This Row],[Avg BOD]]/4)*10)</f>
        <v>10</v>
      </c>
      <c r="AD2503">
        <f>MIN(10, (Table1[[#This Row],[Avg Fecal Coliform]]/600)*10)</f>
        <v>10</v>
      </c>
      <c r="AE2503">
        <f>MIN(10, (Table1[[#This Row],[Avg Nitrate N + Nitrite N]]/10)*10)</f>
        <v>3.7580193661971855</v>
      </c>
      <c r="AF2503">
        <f>IF(OR(Table1[[#This Row],[Avg pH]]&lt;6.5,Table1[[#This Row],[Avg pH]]&gt;8.5),10,0)</f>
        <v>0</v>
      </c>
      <c r="AG2503">
        <f>MAX(0, 10-(2*Table1[[#This Row],[Avg Dissolved Oxygen]]))</f>
        <v>4.0999999999999996</v>
      </c>
      <c r="AH2503">
        <f>(Table1[[#This Row],[Fecal Score]]*0.3) + (Table1[[#This Row],[BOD Score]]*0.25) + (Table1[[#This Row],[Nitrate Score]]*0.2) + (Table1[[#This Row],[pH Score]]*0.15) + (Table1[[#This Row],[Dissolved Oxygen Score]]*0.1)</f>
        <v>6.6616038732394376</v>
      </c>
      <c r="AI2503">
        <v>2021</v>
      </c>
    </row>
    <row r="2504" spans="1:35">
      <c r="A2504">
        <v>3437</v>
      </c>
      <c r="B2504" t="s">
        <v>390</v>
      </c>
      <c r="C2504" t="s">
        <v>1</v>
      </c>
      <c r="D2504" t="s">
        <v>389</v>
      </c>
      <c r="E2504">
        <v>11</v>
      </c>
      <c r="F2504">
        <v>23</v>
      </c>
      <c r="G2504">
        <f>(Table1[[#This Row],[Min Temperature]]+Table1[[#This Row],[Max Temperature]])/2</f>
        <v>17</v>
      </c>
      <c r="H2504">
        <v>7.4</v>
      </c>
      <c r="I2504">
        <v>9</v>
      </c>
      <c r="J2504">
        <f>(Table1[[#This Row],[Min Dissolved Oxygen]]+Table1[[#This Row],[Max Dissolved Oxygen]])/2</f>
        <v>8.1999999999999993</v>
      </c>
      <c r="K2504">
        <v>7.2</v>
      </c>
      <c r="L2504">
        <v>8</v>
      </c>
      <c r="M2504">
        <f>(Table1[[#This Row],[Min pH]]+Table1[[#This Row],[Max pH]])/2</f>
        <v>7.6</v>
      </c>
      <c r="N2504">
        <v>160</v>
      </c>
      <c r="O2504">
        <v>210</v>
      </c>
      <c r="P2504">
        <f>(Table1[[#This Row],[Min Conductivity]]+Table1[[#This Row],[Max Conductivity]])/2</f>
        <v>185</v>
      </c>
      <c r="Q2504">
        <v>1</v>
      </c>
      <c r="R2504">
        <v>1.6</v>
      </c>
      <c r="S2504">
        <f>(Table1[[#This Row],[Min BOD]]+Table1[[#This Row],[Max BOD]])/2</f>
        <v>1.3</v>
      </c>
      <c r="T2504">
        <v>0.32</v>
      </c>
      <c r="U2504">
        <v>0.37</v>
      </c>
      <c r="V2504">
        <f>(Table1[[#This Row],[Min Nitrate N + Nitrite N]]+Table1[[#This Row],[Max Nitrate N + Nitrite N]])/2</f>
        <v>0.34499999999999997</v>
      </c>
      <c r="W2504">
        <v>70</v>
      </c>
      <c r="X2504">
        <v>170</v>
      </c>
      <c r="Y2504">
        <f>(Table1[[#This Row],[Min Fecal Coliform]]+Table1[[#This Row],[Max Fecal Coliform]])/2</f>
        <v>120</v>
      </c>
      <c r="Z2504">
        <v>210</v>
      </c>
      <c r="AA2504">
        <v>540</v>
      </c>
      <c r="AB2504">
        <f>(Table1[[#This Row],[Min Total Coliform]]+Table1[[#This Row],[Max Total Coliform]])/2</f>
        <v>375</v>
      </c>
      <c r="AC2504">
        <f>MIN(10, (Table1[[#This Row],[Avg BOD]]/4)*10)</f>
        <v>3.25</v>
      </c>
      <c r="AD2504">
        <f>MIN(10, (Table1[[#This Row],[Avg Fecal Coliform]]/600)*10)</f>
        <v>2</v>
      </c>
      <c r="AE2504">
        <f>MIN(10, (Table1[[#This Row],[Avg Nitrate N + Nitrite N]]/10)*10)</f>
        <v>0.34499999999999997</v>
      </c>
      <c r="AF2504">
        <f>IF(OR(Table1[[#This Row],[Avg pH]]&lt;6.5,Table1[[#This Row],[Avg pH]]&gt;8.5),10,0)</f>
        <v>0</v>
      </c>
      <c r="AG2504">
        <f>MAX(0, 10-(2*Table1[[#This Row],[Avg Dissolved Oxygen]]))</f>
        <v>0</v>
      </c>
      <c r="AH2504">
        <f>(Table1[[#This Row],[Fecal Score]]*0.3) + (Table1[[#This Row],[BOD Score]]*0.25) + (Table1[[#This Row],[Nitrate Score]]*0.2) + (Table1[[#This Row],[pH Score]]*0.15) + (Table1[[#This Row],[Dissolved Oxygen Score]]*0.1)</f>
        <v>1.4815</v>
      </c>
      <c r="AI2504">
        <v>2021</v>
      </c>
    </row>
    <row r="2505" spans="1:35">
      <c r="A2505">
        <v>1362</v>
      </c>
      <c r="B2505" t="s">
        <v>388</v>
      </c>
      <c r="C2505" t="s">
        <v>1</v>
      </c>
      <c r="D2505" t="s">
        <v>389</v>
      </c>
      <c r="E2505">
        <v>9</v>
      </c>
      <c r="F2505">
        <v>22</v>
      </c>
      <c r="G2505">
        <f>(Table1[[#This Row],[Min Temperature]]+Table1[[#This Row],[Max Temperature]])/2</f>
        <v>15.5</v>
      </c>
      <c r="H2505">
        <v>7.6</v>
      </c>
      <c r="I2505">
        <v>9.6</v>
      </c>
      <c r="J2505">
        <f>(Table1[[#This Row],[Min Dissolved Oxygen]]+Table1[[#This Row],[Max Dissolved Oxygen]])/2</f>
        <v>8.6</v>
      </c>
      <c r="K2505">
        <v>7.2</v>
      </c>
      <c r="L2505">
        <v>7.8</v>
      </c>
      <c r="M2505">
        <f>(Table1[[#This Row],[Min pH]]+Table1[[#This Row],[Max pH]])/2</f>
        <v>7.5</v>
      </c>
      <c r="N2505">
        <v>370</v>
      </c>
      <c r="O2505">
        <v>440</v>
      </c>
      <c r="P2505">
        <f>(Table1[[#This Row],[Min Conductivity]]+Table1[[#This Row],[Max Conductivity]])/2</f>
        <v>405</v>
      </c>
      <c r="Q2505">
        <v>1</v>
      </c>
      <c r="R2505">
        <v>2</v>
      </c>
      <c r="S2505">
        <f>(Table1[[#This Row],[Min BOD]]+Table1[[#This Row],[Max BOD]])/2</f>
        <v>1.5</v>
      </c>
      <c r="T2505">
        <v>0.32</v>
      </c>
      <c r="U2505">
        <v>0.36</v>
      </c>
      <c r="V2505">
        <f>(Table1[[#This Row],[Min Nitrate N + Nitrite N]]+Table1[[#This Row],[Max Nitrate N + Nitrite N]])/2</f>
        <v>0.33999999999999997</v>
      </c>
      <c r="W2505">
        <v>140</v>
      </c>
      <c r="X2505">
        <v>350</v>
      </c>
      <c r="Y2505">
        <f>(Table1[[#This Row],[Min Fecal Coliform]]+Table1[[#This Row],[Max Fecal Coliform]])/2</f>
        <v>245</v>
      </c>
      <c r="Z2505">
        <v>350</v>
      </c>
      <c r="AA2505">
        <v>920</v>
      </c>
      <c r="AB2505">
        <f>(Table1[[#This Row],[Min Total Coliform]]+Table1[[#This Row],[Max Total Coliform]])/2</f>
        <v>635</v>
      </c>
      <c r="AC2505">
        <f>MIN(10, (Table1[[#This Row],[Avg BOD]]/4)*10)</f>
        <v>3.75</v>
      </c>
      <c r="AD2505">
        <f>MIN(10, (Table1[[#This Row],[Avg Fecal Coliform]]/600)*10)</f>
        <v>4.083333333333333</v>
      </c>
      <c r="AE2505">
        <f>MIN(10, (Table1[[#This Row],[Avg Nitrate N + Nitrite N]]/10)*10)</f>
        <v>0.33999999999999997</v>
      </c>
      <c r="AF2505">
        <f>IF(OR(Table1[[#This Row],[Avg pH]]&lt;6.5,Table1[[#This Row],[Avg pH]]&gt;8.5),10,0)</f>
        <v>0</v>
      </c>
      <c r="AG2505">
        <f>MAX(0, 10-(2*Table1[[#This Row],[Avg Dissolved Oxygen]]))</f>
        <v>0</v>
      </c>
      <c r="AH2505">
        <f>(Table1[[#This Row],[Fecal Score]]*0.3) + (Table1[[#This Row],[BOD Score]]*0.25) + (Table1[[#This Row],[Nitrate Score]]*0.2) + (Table1[[#This Row],[pH Score]]*0.15) + (Table1[[#This Row],[Dissolved Oxygen Score]]*0.1)</f>
        <v>2.2304999999999997</v>
      </c>
      <c r="AI2505">
        <v>2021</v>
      </c>
    </row>
    <row r="2506" spans="1:35">
      <c r="A2506">
        <v>2539</v>
      </c>
      <c r="B2506" t="s">
        <v>745</v>
      </c>
      <c r="C2506" t="s">
        <v>1</v>
      </c>
      <c r="D2506" t="s">
        <v>392</v>
      </c>
      <c r="E2506">
        <v>19</v>
      </c>
      <c r="F2506">
        <v>30</v>
      </c>
      <c r="G2506">
        <f>(Table1[[#This Row],[Min Temperature]]+Table1[[#This Row],[Max Temperature]])/2</f>
        <v>24.5</v>
      </c>
      <c r="H2506">
        <v>7.7</v>
      </c>
      <c r="I2506">
        <v>8.6</v>
      </c>
      <c r="J2506">
        <f>(Table1[[#This Row],[Min Dissolved Oxygen]]+Table1[[#This Row],[Max Dissolved Oxygen]])/2</f>
        <v>8.15</v>
      </c>
      <c r="K2506">
        <v>7</v>
      </c>
      <c r="L2506">
        <v>8.1</v>
      </c>
      <c r="M2506">
        <f>(Table1[[#This Row],[Min pH]]+Table1[[#This Row],[Max pH]])/2</f>
        <v>7.55</v>
      </c>
      <c r="N2506">
        <v>141</v>
      </c>
      <c r="O2506">
        <v>195</v>
      </c>
      <c r="P2506">
        <f>(Table1[[#This Row],[Min Conductivity]]+Table1[[#This Row],[Max Conductivity]])/2</f>
        <v>168</v>
      </c>
      <c r="Q2506">
        <v>1.2</v>
      </c>
      <c r="R2506">
        <v>1.7</v>
      </c>
      <c r="S2506">
        <f>(Table1[[#This Row],[Min BOD]]+Table1[[#This Row],[Max BOD]])/2</f>
        <v>1.45</v>
      </c>
      <c r="T2506">
        <v>0.3</v>
      </c>
      <c r="U2506">
        <v>0.3</v>
      </c>
      <c r="V2506">
        <f>(Table1[[#This Row],[Min Nitrate N + Nitrite N]]+Table1[[#This Row],[Max Nitrate N + Nitrite N]])/2</f>
        <v>0.3</v>
      </c>
      <c r="W2506">
        <v>1100</v>
      </c>
      <c r="X2506">
        <v>2200</v>
      </c>
      <c r="Y2506">
        <f>(Table1[[#This Row],[Min Fecal Coliform]]+Table1[[#This Row],[Max Fecal Coliform]])/2</f>
        <v>1650</v>
      </c>
      <c r="Z2506">
        <v>1400</v>
      </c>
      <c r="AA2506">
        <v>3900</v>
      </c>
      <c r="AB2506">
        <f>(Table1[[#This Row],[Min Total Coliform]]+Table1[[#This Row],[Max Total Coliform]])/2</f>
        <v>2650</v>
      </c>
      <c r="AC2506">
        <f>MIN(10, (Table1[[#This Row],[Avg BOD]]/4)*10)</f>
        <v>3.625</v>
      </c>
      <c r="AD2506">
        <f>MIN(10, (Table1[[#This Row],[Avg Fecal Coliform]]/600)*10)</f>
        <v>10</v>
      </c>
      <c r="AE2506">
        <f>MIN(10, (Table1[[#This Row],[Avg Nitrate N + Nitrite N]]/10)*10)</f>
        <v>0.3</v>
      </c>
      <c r="AF2506">
        <f>IF(OR(Table1[[#This Row],[Avg pH]]&lt;6.5,Table1[[#This Row],[Avg pH]]&gt;8.5),10,0)</f>
        <v>0</v>
      </c>
      <c r="AG2506">
        <f>MAX(0, 10-(2*Table1[[#This Row],[Avg Dissolved Oxygen]]))</f>
        <v>0</v>
      </c>
      <c r="AH2506">
        <f>(Table1[[#This Row],[Fecal Score]]*0.3) + (Table1[[#This Row],[BOD Score]]*0.25) + (Table1[[#This Row],[Nitrate Score]]*0.2) + (Table1[[#This Row],[pH Score]]*0.15) + (Table1[[#This Row],[Dissolved Oxygen Score]]*0.1)</f>
        <v>3.9662500000000001</v>
      </c>
      <c r="AI2506">
        <v>2021</v>
      </c>
    </row>
    <row r="2507" spans="1:35">
      <c r="A2507">
        <v>2505</v>
      </c>
      <c r="B2507" t="s">
        <v>741</v>
      </c>
      <c r="C2507" t="s">
        <v>1</v>
      </c>
      <c r="D2507" t="s">
        <v>392</v>
      </c>
      <c r="E2507">
        <v>22.5</v>
      </c>
      <c r="F2507">
        <v>34</v>
      </c>
      <c r="G2507">
        <f>(Table1[[#This Row],[Min Temperature]]+Table1[[#This Row],[Max Temperature]])/2</f>
        <v>28.25</v>
      </c>
      <c r="H2507">
        <v>4</v>
      </c>
      <c r="I2507">
        <v>13.1</v>
      </c>
      <c r="J2507">
        <f>(Table1[[#This Row],[Min Dissolved Oxygen]]+Table1[[#This Row],[Max Dissolved Oxygen]])/2</f>
        <v>8.5500000000000007</v>
      </c>
      <c r="K2507">
        <v>7.8</v>
      </c>
      <c r="L2507">
        <v>8.6999999999999993</v>
      </c>
      <c r="M2507">
        <f>(Table1[[#This Row],[Min pH]]+Table1[[#This Row],[Max pH]])/2</f>
        <v>8.25</v>
      </c>
      <c r="N2507">
        <v>568</v>
      </c>
      <c r="O2507">
        <v>763</v>
      </c>
      <c r="P2507">
        <f>(Table1[[#This Row],[Min Conductivity]]+Table1[[#This Row],[Max Conductivity]])/2</f>
        <v>665.5</v>
      </c>
      <c r="Q2507">
        <v>3.2</v>
      </c>
      <c r="R2507">
        <v>8.5</v>
      </c>
      <c r="S2507">
        <f>(Table1[[#This Row],[Min BOD]]+Table1[[#This Row],[Max BOD]])/2</f>
        <v>5.85</v>
      </c>
      <c r="T2507">
        <v>0.35</v>
      </c>
      <c r="U2507">
        <v>0.72</v>
      </c>
      <c r="V2507">
        <f>(Table1[[#This Row],[Min Nitrate N + Nitrite N]]+Table1[[#This Row],[Max Nitrate N + Nitrite N]])/2</f>
        <v>0.53499999999999992</v>
      </c>
      <c r="W2507">
        <v>3300</v>
      </c>
      <c r="X2507">
        <v>35000</v>
      </c>
      <c r="Y2507">
        <f>(Table1[[#This Row],[Min Fecal Coliform]]+Table1[[#This Row],[Max Fecal Coliform]])/2</f>
        <v>19150</v>
      </c>
      <c r="Z2507">
        <v>4900</v>
      </c>
      <c r="AA2507">
        <v>54000</v>
      </c>
      <c r="AB2507">
        <f>(Table1[[#This Row],[Min Total Coliform]]+Table1[[#This Row],[Max Total Coliform]])/2</f>
        <v>29450</v>
      </c>
      <c r="AC2507">
        <f>MIN(10, (Table1[[#This Row],[Avg BOD]]/4)*10)</f>
        <v>10</v>
      </c>
      <c r="AD2507">
        <f>MIN(10, (Table1[[#This Row],[Avg Fecal Coliform]]/600)*10)</f>
        <v>10</v>
      </c>
      <c r="AE2507">
        <f>MIN(10, (Table1[[#This Row],[Avg Nitrate N + Nitrite N]]/10)*10)</f>
        <v>0.53499999999999992</v>
      </c>
      <c r="AF2507">
        <f>IF(OR(Table1[[#This Row],[Avg pH]]&lt;6.5,Table1[[#This Row],[Avg pH]]&gt;8.5),10,0)</f>
        <v>0</v>
      </c>
      <c r="AG2507">
        <f>MAX(0, 10-(2*Table1[[#This Row],[Avg Dissolved Oxygen]]))</f>
        <v>0</v>
      </c>
      <c r="AH2507">
        <f>(Table1[[#This Row],[Fecal Score]]*0.3) + (Table1[[#This Row],[BOD Score]]*0.25) + (Table1[[#This Row],[Nitrate Score]]*0.2) + (Table1[[#This Row],[pH Score]]*0.15) + (Table1[[#This Row],[Dissolved Oxygen Score]]*0.1)</f>
        <v>5.6070000000000002</v>
      </c>
      <c r="AI2507">
        <v>2021</v>
      </c>
    </row>
    <row r="2508" spans="1:35">
      <c r="A2508">
        <v>2503</v>
      </c>
      <c r="B2508" t="s">
        <v>739</v>
      </c>
      <c r="C2508" t="s">
        <v>1</v>
      </c>
      <c r="D2508" t="s">
        <v>392</v>
      </c>
      <c r="E2508">
        <v>22.5</v>
      </c>
      <c r="F2508">
        <v>34</v>
      </c>
      <c r="G2508">
        <f>(Table1[[#This Row],[Min Temperature]]+Table1[[#This Row],[Max Temperature]])/2</f>
        <v>28.25</v>
      </c>
      <c r="H2508">
        <v>4.5</v>
      </c>
      <c r="I2508">
        <v>10.9</v>
      </c>
      <c r="J2508">
        <f>(Table1[[#This Row],[Min Dissolved Oxygen]]+Table1[[#This Row],[Max Dissolved Oxygen]])/2</f>
        <v>7.7</v>
      </c>
      <c r="K2508">
        <v>7.5</v>
      </c>
      <c r="L2508">
        <v>8.6</v>
      </c>
      <c r="M2508">
        <f>(Table1[[#This Row],[Min pH]]+Table1[[#This Row],[Max pH]])/2</f>
        <v>8.0500000000000007</v>
      </c>
      <c r="N2508">
        <v>567</v>
      </c>
      <c r="O2508">
        <v>868</v>
      </c>
      <c r="P2508">
        <f>(Table1[[#This Row],[Min Conductivity]]+Table1[[#This Row],[Max Conductivity]])/2</f>
        <v>717.5</v>
      </c>
      <c r="Q2508">
        <v>3.2</v>
      </c>
      <c r="R2508">
        <v>6.9</v>
      </c>
      <c r="S2508">
        <f>(Table1[[#This Row],[Min BOD]]+Table1[[#This Row],[Max BOD]])/2</f>
        <v>5.0500000000000007</v>
      </c>
      <c r="T2508">
        <v>0.3</v>
      </c>
      <c r="U2508">
        <v>0.8</v>
      </c>
      <c r="V2508">
        <f>(Table1[[#This Row],[Min Nitrate N + Nitrite N]]+Table1[[#This Row],[Max Nitrate N + Nitrite N]])/2</f>
        <v>0.55000000000000004</v>
      </c>
      <c r="W2508">
        <v>1400</v>
      </c>
      <c r="X2508">
        <v>92000</v>
      </c>
      <c r="Y2508">
        <f>(Table1[[#This Row],[Min Fecal Coliform]]+Table1[[#This Row],[Max Fecal Coliform]])/2</f>
        <v>46700</v>
      </c>
      <c r="Z2508">
        <v>3300</v>
      </c>
      <c r="AA2508">
        <v>160000</v>
      </c>
      <c r="AB2508">
        <f>(Table1[[#This Row],[Min Total Coliform]]+Table1[[#This Row],[Max Total Coliform]])/2</f>
        <v>81650</v>
      </c>
      <c r="AC2508">
        <f>MIN(10, (Table1[[#This Row],[Avg BOD]]/4)*10)</f>
        <v>10</v>
      </c>
      <c r="AD2508">
        <f>MIN(10, (Table1[[#This Row],[Avg Fecal Coliform]]/600)*10)</f>
        <v>10</v>
      </c>
      <c r="AE2508">
        <f>MIN(10, (Table1[[#This Row],[Avg Nitrate N + Nitrite N]]/10)*10)</f>
        <v>0.55000000000000004</v>
      </c>
      <c r="AF2508">
        <f>IF(OR(Table1[[#This Row],[Avg pH]]&lt;6.5,Table1[[#This Row],[Avg pH]]&gt;8.5),10,0)</f>
        <v>0</v>
      </c>
      <c r="AG2508">
        <f>MAX(0, 10-(2*Table1[[#This Row],[Avg Dissolved Oxygen]]))</f>
        <v>0</v>
      </c>
      <c r="AH2508">
        <f>(Table1[[#This Row],[Fecal Score]]*0.3) + (Table1[[#This Row],[BOD Score]]*0.25) + (Table1[[#This Row],[Nitrate Score]]*0.2) + (Table1[[#This Row],[pH Score]]*0.15) + (Table1[[#This Row],[Dissolved Oxygen Score]]*0.1)</f>
        <v>5.61</v>
      </c>
      <c r="AI2508">
        <v>2021</v>
      </c>
    </row>
    <row r="2509" spans="1:35">
      <c r="A2509">
        <v>4729</v>
      </c>
      <c r="B2509" t="s">
        <v>748</v>
      </c>
      <c r="C2509" t="s">
        <v>1</v>
      </c>
      <c r="D2509" t="s">
        <v>392</v>
      </c>
      <c r="E2509">
        <v>6</v>
      </c>
      <c r="F2509">
        <v>24</v>
      </c>
      <c r="G2509">
        <f>(Table1[[#This Row],[Min Temperature]]+Table1[[#This Row],[Max Temperature]])/2</f>
        <v>15</v>
      </c>
      <c r="H2509">
        <v>5.5</v>
      </c>
      <c r="I2509">
        <v>7.8</v>
      </c>
      <c r="J2509">
        <f>(Table1[[#This Row],[Min Dissolved Oxygen]]+Table1[[#This Row],[Max Dissolved Oxygen]])/2</f>
        <v>6.65</v>
      </c>
      <c r="K2509">
        <v>6.9</v>
      </c>
      <c r="L2509">
        <v>7.9</v>
      </c>
      <c r="M2509">
        <f>(Table1[[#This Row],[Min pH]]+Table1[[#This Row],[Max pH]])/2</f>
        <v>7.4</v>
      </c>
      <c r="N2509">
        <v>20</v>
      </c>
      <c r="O2509">
        <v>97</v>
      </c>
      <c r="P2509">
        <f>(Table1[[#This Row],[Min Conductivity]]+Table1[[#This Row],[Max Conductivity]])/2</f>
        <v>58.5</v>
      </c>
      <c r="Q2509">
        <v>1</v>
      </c>
      <c r="R2509">
        <v>1.8</v>
      </c>
      <c r="S2509">
        <f>(Table1[[#This Row],[Min BOD]]+Table1[[#This Row],[Max BOD]])/2</f>
        <v>1.4</v>
      </c>
      <c r="T2509">
        <v>0.3</v>
      </c>
      <c r="U2509">
        <v>0.3</v>
      </c>
      <c r="V2509">
        <f>(Table1[[#This Row],[Min Nitrate N + Nitrite N]]+Table1[[#This Row],[Max Nitrate N + Nitrite N]])/2</f>
        <v>0.3</v>
      </c>
      <c r="W2509">
        <v>60</v>
      </c>
      <c r="X2509">
        <v>5000</v>
      </c>
      <c r="Y2509">
        <f>(Table1[[#This Row],[Min Fecal Coliform]]+Table1[[#This Row],[Max Fecal Coliform]])/2</f>
        <v>2530</v>
      </c>
      <c r="Z2509">
        <v>110</v>
      </c>
      <c r="AA2509">
        <v>13000</v>
      </c>
      <c r="AB2509">
        <f>(Table1[[#This Row],[Min Total Coliform]]+Table1[[#This Row],[Max Total Coliform]])/2</f>
        <v>6555</v>
      </c>
      <c r="AC2509">
        <f>MIN(10, (Table1[[#This Row],[Avg BOD]]/4)*10)</f>
        <v>3.5</v>
      </c>
      <c r="AD2509">
        <f>MIN(10, (Table1[[#This Row],[Avg Fecal Coliform]]/600)*10)</f>
        <v>10</v>
      </c>
      <c r="AE2509">
        <f>MIN(10, (Table1[[#This Row],[Avg Nitrate N + Nitrite N]]/10)*10)</f>
        <v>0.3</v>
      </c>
      <c r="AF2509">
        <f>IF(OR(Table1[[#This Row],[Avg pH]]&lt;6.5,Table1[[#This Row],[Avg pH]]&gt;8.5),10,0)</f>
        <v>0</v>
      </c>
      <c r="AG2509">
        <f>MAX(0, 10-(2*Table1[[#This Row],[Avg Dissolved Oxygen]]))</f>
        <v>0</v>
      </c>
      <c r="AH2509">
        <f>(Table1[[#This Row],[Fecal Score]]*0.3) + (Table1[[#This Row],[BOD Score]]*0.25) + (Table1[[#This Row],[Nitrate Score]]*0.2) + (Table1[[#This Row],[pH Score]]*0.15) + (Table1[[#This Row],[Dissolved Oxygen Score]]*0.1)</f>
        <v>3.9350000000000001</v>
      </c>
      <c r="AI2509">
        <v>2021</v>
      </c>
    </row>
    <row r="2510" spans="1:35">
      <c r="A2510">
        <v>2519</v>
      </c>
      <c r="B2510" t="s">
        <v>742</v>
      </c>
      <c r="C2510" t="s">
        <v>1</v>
      </c>
      <c r="D2510" t="s">
        <v>392</v>
      </c>
      <c r="E2510">
        <v>21</v>
      </c>
      <c r="F2510">
        <v>30</v>
      </c>
      <c r="G2510">
        <f>(Table1[[#This Row],[Min Temperature]]+Table1[[#This Row],[Max Temperature]])/2</f>
        <v>25.5</v>
      </c>
      <c r="H2510">
        <v>6.8</v>
      </c>
      <c r="I2510">
        <v>8.1999999999999993</v>
      </c>
      <c r="J2510">
        <f>(Table1[[#This Row],[Min Dissolved Oxygen]]+Table1[[#This Row],[Max Dissolved Oxygen]])/2</f>
        <v>7.5</v>
      </c>
      <c r="K2510">
        <v>6.7</v>
      </c>
      <c r="L2510">
        <v>7.6</v>
      </c>
      <c r="M2510">
        <f>(Table1[[#This Row],[Min pH]]+Table1[[#This Row],[Max pH]])/2</f>
        <v>7.15</v>
      </c>
      <c r="N2510">
        <v>32</v>
      </c>
      <c r="O2510">
        <v>68</v>
      </c>
      <c r="P2510">
        <f>(Table1[[#This Row],[Min Conductivity]]+Table1[[#This Row],[Max Conductivity]])/2</f>
        <v>50</v>
      </c>
      <c r="Q2510">
        <v>1</v>
      </c>
      <c r="R2510">
        <v>2.2000000000000002</v>
      </c>
      <c r="S2510">
        <f>(Table1[[#This Row],[Min BOD]]+Table1[[#This Row],[Max BOD]])/2</f>
        <v>1.6</v>
      </c>
      <c r="T2510">
        <v>0.3</v>
      </c>
      <c r="U2510">
        <v>0.3</v>
      </c>
      <c r="V2510">
        <f>(Table1[[#This Row],[Min Nitrate N + Nitrite N]]+Table1[[#This Row],[Max Nitrate N + Nitrite N]])/2</f>
        <v>0.3</v>
      </c>
      <c r="W2510">
        <v>400</v>
      </c>
      <c r="X2510">
        <v>5000</v>
      </c>
      <c r="Y2510">
        <f>(Table1[[#This Row],[Min Fecal Coliform]]+Table1[[#This Row],[Max Fecal Coliform]])/2</f>
        <v>2700</v>
      </c>
      <c r="Z2510">
        <v>1300</v>
      </c>
      <c r="AA2510">
        <v>13000</v>
      </c>
      <c r="AB2510">
        <f>(Table1[[#This Row],[Min Total Coliform]]+Table1[[#This Row],[Max Total Coliform]])/2</f>
        <v>7150</v>
      </c>
      <c r="AC2510">
        <f>MIN(10, (Table1[[#This Row],[Avg BOD]]/4)*10)</f>
        <v>4</v>
      </c>
      <c r="AD2510">
        <f>MIN(10, (Table1[[#This Row],[Avg Fecal Coliform]]/600)*10)</f>
        <v>10</v>
      </c>
      <c r="AE2510">
        <f>MIN(10, (Table1[[#This Row],[Avg Nitrate N + Nitrite N]]/10)*10)</f>
        <v>0.3</v>
      </c>
      <c r="AF2510">
        <f>IF(OR(Table1[[#This Row],[Avg pH]]&lt;6.5,Table1[[#This Row],[Avg pH]]&gt;8.5),10,0)</f>
        <v>0</v>
      </c>
      <c r="AG2510">
        <f>MAX(0, 10-(2*Table1[[#This Row],[Avg Dissolved Oxygen]]))</f>
        <v>0</v>
      </c>
      <c r="AH2510">
        <f>(Table1[[#This Row],[Fecal Score]]*0.3) + (Table1[[#This Row],[BOD Score]]*0.25) + (Table1[[#This Row],[Nitrate Score]]*0.2) + (Table1[[#This Row],[pH Score]]*0.15) + (Table1[[#This Row],[Dissolved Oxygen Score]]*0.1)</f>
        <v>4.0599999999999996</v>
      </c>
      <c r="AI2510">
        <v>2021</v>
      </c>
    </row>
    <row r="2511" spans="1:35">
      <c r="A2511">
        <v>4720</v>
      </c>
      <c r="B2511" t="s">
        <v>746</v>
      </c>
      <c r="C2511" t="s">
        <v>1</v>
      </c>
      <c r="D2511" t="s">
        <v>392</v>
      </c>
      <c r="E2511">
        <v>19</v>
      </c>
      <c r="F2511">
        <v>33</v>
      </c>
      <c r="G2511">
        <f>(Table1[[#This Row],[Min Temperature]]+Table1[[#This Row],[Max Temperature]])/2</f>
        <v>26</v>
      </c>
      <c r="H2511">
        <v>6.8</v>
      </c>
      <c r="I2511">
        <v>8.9</v>
      </c>
      <c r="J2511">
        <f>(Table1[[#This Row],[Min Dissolved Oxygen]]+Table1[[#This Row],[Max Dissolved Oxygen]])/2</f>
        <v>7.85</v>
      </c>
      <c r="K2511">
        <v>6.7</v>
      </c>
      <c r="L2511">
        <v>8.4</v>
      </c>
      <c r="M2511">
        <f>(Table1[[#This Row],[Min pH]]+Table1[[#This Row],[Max pH]])/2</f>
        <v>7.5500000000000007</v>
      </c>
      <c r="N2511">
        <v>32</v>
      </c>
      <c r="O2511">
        <v>128</v>
      </c>
      <c r="P2511">
        <f>(Table1[[#This Row],[Min Conductivity]]+Table1[[#This Row],[Max Conductivity]])/2</f>
        <v>80</v>
      </c>
      <c r="Q2511">
        <v>1.4</v>
      </c>
      <c r="R2511">
        <v>2.1</v>
      </c>
      <c r="S2511">
        <f>(Table1[[#This Row],[Min BOD]]+Table1[[#This Row],[Max BOD]])/2</f>
        <v>1.75</v>
      </c>
      <c r="T2511">
        <v>0.3</v>
      </c>
      <c r="U2511">
        <v>0.3</v>
      </c>
      <c r="V2511">
        <f>(Table1[[#This Row],[Min Nitrate N + Nitrite N]]+Table1[[#This Row],[Max Nitrate N + Nitrite N]])/2</f>
        <v>0.3</v>
      </c>
      <c r="W2511">
        <v>170</v>
      </c>
      <c r="X2511">
        <v>2600</v>
      </c>
      <c r="Y2511">
        <f>(Table1[[#This Row],[Min Fecal Coliform]]+Table1[[#This Row],[Max Fecal Coliform]])/2</f>
        <v>1385</v>
      </c>
      <c r="Z2511">
        <v>700</v>
      </c>
      <c r="AA2511">
        <v>9000</v>
      </c>
      <c r="AB2511">
        <f>(Table1[[#This Row],[Min Total Coliform]]+Table1[[#This Row],[Max Total Coliform]])/2</f>
        <v>4850</v>
      </c>
      <c r="AC2511">
        <f>MIN(10, (Table1[[#This Row],[Avg BOD]]/4)*10)</f>
        <v>4.375</v>
      </c>
      <c r="AD2511">
        <f>MIN(10, (Table1[[#This Row],[Avg Fecal Coliform]]/600)*10)</f>
        <v>10</v>
      </c>
      <c r="AE2511">
        <f>MIN(10, (Table1[[#This Row],[Avg Nitrate N + Nitrite N]]/10)*10)</f>
        <v>0.3</v>
      </c>
      <c r="AF2511">
        <f>IF(OR(Table1[[#This Row],[Avg pH]]&lt;6.5,Table1[[#This Row],[Avg pH]]&gt;8.5),10,0)</f>
        <v>0</v>
      </c>
      <c r="AG2511">
        <f>MAX(0, 10-(2*Table1[[#This Row],[Avg Dissolved Oxygen]]))</f>
        <v>0</v>
      </c>
      <c r="AH2511">
        <f>(Table1[[#This Row],[Fecal Score]]*0.3) + (Table1[[#This Row],[BOD Score]]*0.25) + (Table1[[#This Row],[Nitrate Score]]*0.2) + (Table1[[#This Row],[pH Score]]*0.15) + (Table1[[#This Row],[Dissolved Oxygen Score]]*0.1)</f>
        <v>4.1537499999999996</v>
      </c>
      <c r="AI2511">
        <v>2021</v>
      </c>
    </row>
    <row r="2512" spans="1:35">
      <c r="A2512">
        <v>2504</v>
      </c>
      <c r="B2512" t="s">
        <v>740</v>
      </c>
      <c r="C2512" t="s">
        <v>1</v>
      </c>
      <c r="D2512" t="s">
        <v>392</v>
      </c>
      <c r="E2512">
        <v>22.5</v>
      </c>
      <c r="F2512">
        <v>34</v>
      </c>
      <c r="G2512">
        <f>(Table1[[#This Row],[Min Temperature]]+Table1[[#This Row],[Max Temperature]])/2</f>
        <v>28.25</v>
      </c>
      <c r="H2512">
        <v>3.8</v>
      </c>
      <c r="I2512">
        <v>12</v>
      </c>
      <c r="J2512">
        <f>(Table1[[#This Row],[Min Dissolved Oxygen]]+Table1[[#This Row],[Max Dissolved Oxygen]])/2</f>
        <v>7.9</v>
      </c>
      <c r="K2512">
        <v>7.6</v>
      </c>
      <c r="L2512">
        <v>8.6999999999999993</v>
      </c>
      <c r="M2512">
        <f>(Table1[[#This Row],[Min pH]]+Table1[[#This Row],[Max pH]])/2</f>
        <v>8.1499999999999986</v>
      </c>
      <c r="N2512">
        <v>569</v>
      </c>
      <c r="O2512">
        <v>775</v>
      </c>
      <c r="P2512">
        <f>(Table1[[#This Row],[Min Conductivity]]+Table1[[#This Row],[Max Conductivity]])/2</f>
        <v>672</v>
      </c>
      <c r="Q2512">
        <v>3.6</v>
      </c>
      <c r="R2512">
        <v>7.2</v>
      </c>
      <c r="S2512">
        <f>(Table1[[#This Row],[Min BOD]]+Table1[[#This Row],[Max BOD]])/2</f>
        <v>5.4</v>
      </c>
      <c r="T2512">
        <v>0.3</v>
      </c>
      <c r="U2512">
        <v>0.9</v>
      </c>
      <c r="V2512">
        <f>(Table1[[#This Row],[Min Nitrate N + Nitrite N]]+Table1[[#This Row],[Max Nitrate N + Nitrite N]])/2</f>
        <v>0.6</v>
      </c>
      <c r="W2512">
        <v>13000</v>
      </c>
      <c r="X2512">
        <v>240000</v>
      </c>
      <c r="Y2512">
        <f>(Table1[[#This Row],[Min Fecal Coliform]]+Table1[[#This Row],[Max Fecal Coliform]])/2</f>
        <v>126500</v>
      </c>
      <c r="Z2512">
        <v>23000</v>
      </c>
      <c r="AA2512">
        <v>540000</v>
      </c>
      <c r="AB2512">
        <f>(Table1[[#This Row],[Min Total Coliform]]+Table1[[#This Row],[Max Total Coliform]])/2</f>
        <v>281500</v>
      </c>
      <c r="AC2512">
        <f>MIN(10, (Table1[[#This Row],[Avg BOD]]/4)*10)</f>
        <v>10</v>
      </c>
      <c r="AD2512">
        <f>MIN(10, (Table1[[#This Row],[Avg Fecal Coliform]]/600)*10)</f>
        <v>10</v>
      </c>
      <c r="AE2512">
        <f>MIN(10, (Table1[[#This Row],[Avg Nitrate N + Nitrite N]]/10)*10)</f>
        <v>0.6</v>
      </c>
      <c r="AF2512">
        <f>IF(OR(Table1[[#This Row],[Avg pH]]&lt;6.5,Table1[[#This Row],[Avg pH]]&gt;8.5),10,0)</f>
        <v>0</v>
      </c>
      <c r="AG2512">
        <f>MAX(0, 10-(2*Table1[[#This Row],[Avg Dissolved Oxygen]]))</f>
        <v>0</v>
      </c>
      <c r="AH2512">
        <f>(Table1[[#This Row],[Fecal Score]]*0.3) + (Table1[[#This Row],[BOD Score]]*0.25) + (Table1[[#This Row],[Nitrate Score]]*0.2) + (Table1[[#This Row],[pH Score]]*0.15) + (Table1[[#This Row],[Dissolved Oxygen Score]]*0.1)</f>
        <v>5.62</v>
      </c>
      <c r="AI2512">
        <v>2021</v>
      </c>
    </row>
    <row r="2513" spans="1:35">
      <c r="A2513">
        <v>2520</v>
      </c>
      <c r="B2513" t="s">
        <v>743</v>
      </c>
      <c r="C2513" t="s">
        <v>1</v>
      </c>
      <c r="D2513" t="s">
        <v>392</v>
      </c>
      <c r="E2513">
        <v>4</v>
      </c>
      <c r="F2513">
        <v>24</v>
      </c>
      <c r="G2513">
        <f>(Table1[[#This Row],[Min Temperature]]+Table1[[#This Row],[Max Temperature]])/2</f>
        <v>14</v>
      </c>
      <c r="H2513">
        <v>5.8</v>
      </c>
      <c r="I2513">
        <v>6.9</v>
      </c>
      <c r="J2513">
        <f>(Table1[[#This Row],[Min Dissolved Oxygen]]+Table1[[#This Row],[Max Dissolved Oxygen]])/2</f>
        <v>6.35</v>
      </c>
      <c r="K2513">
        <v>6.5</v>
      </c>
      <c r="L2513">
        <v>8</v>
      </c>
      <c r="M2513">
        <f>(Table1[[#This Row],[Min pH]]+Table1[[#This Row],[Max pH]])/2</f>
        <v>7.25</v>
      </c>
      <c r="N2513">
        <v>67</v>
      </c>
      <c r="O2513">
        <v>196</v>
      </c>
      <c r="P2513">
        <f>(Table1[[#This Row],[Min Conductivity]]+Table1[[#This Row],[Max Conductivity]])/2</f>
        <v>131.5</v>
      </c>
      <c r="Q2513">
        <v>1.8</v>
      </c>
      <c r="R2513">
        <v>2.8</v>
      </c>
      <c r="S2513">
        <f>(Table1[[#This Row],[Min BOD]]+Table1[[#This Row],[Max BOD]])/2</f>
        <v>2.2999999999999998</v>
      </c>
      <c r="T2513">
        <v>0.3</v>
      </c>
      <c r="U2513">
        <v>0.32</v>
      </c>
      <c r="V2513">
        <f>(Table1[[#This Row],[Min Nitrate N + Nitrite N]]+Table1[[#This Row],[Max Nitrate N + Nitrite N]])/2</f>
        <v>0.31</v>
      </c>
      <c r="W2513">
        <v>2100</v>
      </c>
      <c r="X2513">
        <v>5000</v>
      </c>
      <c r="Y2513">
        <f>(Table1[[#This Row],[Min Fecal Coliform]]+Table1[[#This Row],[Max Fecal Coliform]])/2</f>
        <v>3550</v>
      </c>
      <c r="Z2513">
        <v>5000</v>
      </c>
      <c r="AA2513">
        <v>14000</v>
      </c>
      <c r="AB2513">
        <f>(Table1[[#This Row],[Min Total Coliform]]+Table1[[#This Row],[Max Total Coliform]])/2</f>
        <v>9500</v>
      </c>
      <c r="AC2513">
        <f>MIN(10, (Table1[[#This Row],[Avg BOD]]/4)*10)</f>
        <v>5.75</v>
      </c>
      <c r="AD2513">
        <f>MIN(10, (Table1[[#This Row],[Avg Fecal Coliform]]/600)*10)</f>
        <v>10</v>
      </c>
      <c r="AE2513">
        <f>MIN(10, (Table1[[#This Row],[Avg Nitrate N + Nitrite N]]/10)*10)</f>
        <v>0.31</v>
      </c>
      <c r="AF2513">
        <f>IF(OR(Table1[[#This Row],[Avg pH]]&lt;6.5,Table1[[#This Row],[Avg pH]]&gt;8.5),10,0)</f>
        <v>0</v>
      </c>
      <c r="AG2513">
        <f>MAX(0, 10-(2*Table1[[#This Row],[Avg Dissolved Oxygen]]))</f>
        <v>0</v>
      </c>
      <c r="AH2513">
        <f>(Table1[[#This Row],[Fecal Score]]*0.3) + (Table1[[#This Row],[BOD Score]]*0.25) + (Table1[[#This Row],[Nitrate Score]]*0.2) + (Table1[[#This Row],[pH Score]]*0.15) + (Table1[[#This Row],[Dissolved Oxygen Score]]*0.1)</f>
        <v>4.4995000000000003</v>
      </c>
      <c r="AI2513">
        <v>2021</v>
      </c>
    </row>
    <row r="2514" spans="1:35">
      <c r="A2514">
        <v>1765</v>
      </c>
      <c r="B2514" t="s">
        <v>391</v>
      </c>
      <c r="C2514" t="s">
        <v>1</v>
      </c>
      <c r="D2514" t="s">
        <v>392</v>
      </c>
      <c r="E2514">
        <v>22</v>
      </c>
      <c r="F2514">
        <v>31</v>
      </c>
      <c r="G2514">
        <f>(Table1[[#This Row],[Min Temperature]]+Table1[[#This Row],[Max Temperature]])/2</f>
        <v>26.5</v>
      </c>
      <c r="H2514">
        <v>5.2</v>
      </c>
      <c r="I2514">
        <v>9.6999999999999993</v>
      </c>
      <c r="J2514">
        <f>(Table1[[#This Row],[Min Dissolved Oxygen]]+Table1[[#This Row],[Max Dissolved Oxygen]])/2</f>
        <v>7.4499999999999993</v>
      </c>
      <c r="K2514">
        <v>7.2</v>
      </c>
      <c r="L2514">
        <v>8.5</v>
      </c>
      <c r="M2514">
        <f>(Table1[[#This Row],[Min pH]]+Table1[[#This Row],[Max pH]])/2</f>
        <v>7.85</v>
      </c>
      <c r="N2514">
        <v>252</v>
      </c>
      <c r="O2514">
        <v>826</v>
      </c>
      <c r="P2514">
        <f>(Table1[[#This Row],[Min Conductivity]]+Table1[[#This Row],[Max Conductivity]])/2</f>
        <v>539</v>
      </c>
      <c r="Q2514">
        <v>1.8</v>
      </c>
      <c r="R2514">
        <v>4.0999999999999996</v>
      </c>
      <c r="S2514">
        <f>(Table1[[#This Row],[Min BOD]]+Table1[[#This Row],[Max BOD]])/2</f>
        <v>2.9499999999999997</v>
      </c>
      <c r="T2514">
        <v>0.3</v>
      </c>
      <c r="U2514">
        <v>1.9</v>
      </c>
      <c r="V2514">
        <f>(Table1[[#This Row],[Min Nitrate N + Nitrite N]]+Table1[[#This Row],[Max Nitrate N + Nitrite N]])/2</f>
        <v>1.0999999999999999</v>
      </c>
      <c r="W2514">
        <v>330</v>
      </c>
      <c r="X2514">
        <v>790</v>
      </c>
      <c r="Y2514">
        <f>(Table1[[#This Row],[Min Fecal Coliform]]+Table1[[#This Row],[Max Fecal Coliform]])/2</f>
        <v>560</v>
      </c>
      <c r="Z2514">
        <v>1100</v>
      </c>
      <c r="AA2514">
        <v>1700</v>
      </c>
      <c r="AB2514">
        <f>(Table1[[#This Row],[Min Total Coliform]]+Table1[[#This Row],[Max Total Coliform]])/2</f>
        <v>1400</v>
      </c>
      <c r="AC2514">
        <f>MIN(10, (Table1[[#This Row],[Avg BOD]]/4)*10)</f>
        <v>7.3749999999999991</v>
      </c>
      <c r="AD2514">
        <f>MIN(10, (Table1[[#This Row],[Avg Fecal Coliform]]/600)*10)</f>
        <v>9.3333333333333339</v>
      </c>
      <c r="AE2514">
        <f>MIN(10, (Table1[[#This Row],[Avg Nitrate N + Nitrite N]]/10)*10)</f>
        <v>1.0999999999999999</v>
      </c>
      <c r="AF2514">
        <f>IF(OR(Table1[[#This Row],[Avg pH]]&lt;6.5,Table1[[#This Row],[Avg pH]]&gt;8.5),10,0)</f>
        <v>0</v>
      </c>
      <c r="AG2514">
        <f>MAX(0, 10-(2*Table1[[#This Row],[Avg Dissolved Oxygen]]))</f>
        <v>0</v>
      </c>
      <c r="AH2514">
        <f>(Table1[[#This Row],[Fecal Score]]*0.3) + (Table1[[#This Row],[BOD Score]]*0.25) + (Table1[[#This Row],[Nitrate Score]]*0.2) + (Table1[[#This Row],[pH Score]]*0.15) + (Table1[[#This Row],[Dissolved Oxygen Score]]*0.1)</f>
        <v>4.8637499999999996</v>
      </c>
      <c r="AI2514">
        <v>2021</v>
      </c>
    </row>
    <row r="2515" spans="1:35">
      <c r="A2515">
        <v>2544</v>
      </c>
      <c r="B2515" t="s">
        <v>401</v>
      </c>
      <c r="C2515" t="s">
        <v>1</v>
      </c>
      <c r="D2515" t="s">
        <v>392</v>
      </c>
      <c r="E2515">
        <v>22</v>
      </c>
      <c r="F2515">
        <v>32</v>
      </c>
      <c r="G2515">
        <f>(Table1[[#This Row],[Min Temperature]]+Table1[[#This Row],[Max Temperature]])/2</f>
        <v>27</v>
      </c>
      <c r="H2515">
        <v>8.8000000000000007</v>
      </c>
      <c r="I2515">
        <v>9.8000000000000007</v>
      </c>
      <c r="J2515">
        <f>(Table1[[#This Row],[Min Dissolved Oxygen]]+Table1[[#This Row],[Max Dissolved Oxygen]])/2</f>
        <v>9.3000000000000007</v>
      </c>
      <c r="K2515">
        <v>7</v>
      </c>
      <c r="L2515">
        <v>7.6</v>
      </c>
      <c r="M2515">
        <f>(Table1[[#This Row],[Min pH]]+Table1[[#This Row],[Max pH]])/2</f>
        <v>7.3</v>
      </c>
      <c r="N2515">
        <v>311</v>
      </c>
      <c r="O2515">
        <v>422</v>
      </c>
      <c r="P2515">
        <f>(Table1[[#This Row],[Min Conductivity]]+Table1[[#This Row],[Max Conductivity]])/2</f>
        <v>366.5</v>
      </c>
      <c r="Q2515">
        <v>2.7</v>
      </c>
      <c r="R2515">
        <v>7.3</v>
      </c>
      <c r="S2515">
        <f>(Table1[[#This Row],[Min BOD]]+Table1[[#This Row],[Max BOD]])/2</f>
        <v>5</v>
      </c>
      <c r="T2515">
        <v>0.3</v>
      </c>
      <c r="U2515">
        <v>0.8</v>
      </c>
      <c r="V2515">
        <f>(Table1[[#This Row],[Min Nitrate N + Nitrite N]]+Table1[[#This Row],[Max Nitrate N + Nitrite N]])/2</f>
        <v>0.55000000000000004</v>
      </c>
      <c r="W2515">
        <v>3100</v>
      </c>
      <c r="X2515">
        <v>9400</v>
      </c>
      <c r="Y2515">
        <f>(Table1[[#This Row],[Min Fecal Coliform]]+Table1[[#This Row],[Max Fecal Coliform]])/2</f>
        <v>6250</v>
      </c>
      <c r="Z2515">
        <v>4300</v>
      </c>
      <c r="AA2515">
        <v>12000</v>
      </c>
      <c r="AB2515">
        <f>(Table1[[#This Row],[Min Total Coliform]]+Table1[[#This Row],[Max Total Coliform]])/2</f>
        <v>8150</v>
      </c>
      <c r="AC2515">
        <f>MIN(10, (Table1[[#This Row],[Avg BOD]]/4)*10)</f>
        <v>10</v>
      </c>
      <c r="AD2515">
        <f>MIN(10, (Table1[[#This Row],[Avg Fecal Coliform]]/600)*10)</f>
        <v>10</v>
      </c>
      <c r="AE2515">
        <f>MIN(10, (Table1[[#This Row],[Avg Nitrate N + Nitrite N]]/10)*10)</f>
        <v>0.55000000000000004</v>
      </c>
      <c r="AF2515">
        <f>IF(OR(Table1[[#This Row],[Avg pH]]&lt;6.5,Table1[[#This Row],[Avg pH]]&gt;8.5),10,0)</f>
        <v>0</v>
      </c>
      <c r="AG2515">
        <f>MAX(0, 10-(2*Table1[[#This Row],[Avg Dissolved Oxygen]]))</f>
        <v>0</v>
      </c>
      <c r="AH2515">
        <f>(Table1[[#This Row],[Fecal Score]]*0.3) + (Table1[[#This Row],[BOD Score]]*0.25) + (Table1[[#This Row],[Nitrate Score]]*0.2) + (Table1[[#This Row],[pH Score]]*0.15) + (Table1[[#This Row],[Dissolved Oxygen Score]]*0.1)</f>
        <v>5.61</v>
      </c>
      <c r="AI2515">
        <v>2021</v>
      </c>
    </row>
    <row r="2516" spans="1:35">
      <c r="A2516">
        <v>2522</v>
      </c>
      <c r="B2516" t="s">
        <v>399</v>
      </c>
      <c r="C2516" t="s">
        <v>1</v>
      </c>
      <c r="D2516" t="s">
        <v>392</v>
      </c>
      <c r="E2516">
        <v>7</v>
      </c>
      <c r="F2516">
        <v>16</v>
      </c>
      <c r="G2516">
        <f>(Table1[[#This Row],[Min Temperature]]+Table1[[#This Row],[Max Temperature]])/2</f>
        <v>11.5</v>
      </c>
      <c r="H2516">
        <v>7.1</v>
      </c>
      <c r="I2516">
        <v>8.1</v>
      </c>
      <c r="J2516">
        <f>(Table1[[#This Row],[Min Dissolved Oxygen]]+Table1[[#This Row],[Max Dissolved Oxygen]])/2</f>
        <v>7.6</v>
      </c>
      <c r="K2516">
        <v>6.9</v>
      </c>
      <c r="L2516">
        <v>7.6</v>
      </c>
      <c r="M2516">
        <f>(Table1[[#This Row],[Min pH]]+Table1[[#This Row],[Max pH]])/2</f>
        <v>7.25</v>
      </c>
      <c r="N2516">
        <v>13</v>
      </c>
      <c r="O2516">
        <v>29</v>
      </c>
      <c r="P2516">
        <f>(Table1[[#This Row],[Min Conductivity]]+Table1[[#This Row],[Max Conductivity]])/2</f>
        <v>21</v>
      </c>
      <c r="Q2516">
        <v>1</v>
      </c>
      <c r="R2516">
        <v>1.1000000000000001</v>
      </c>
      <c r="S2516">
        <f>(Table1[[#This Row],[Min BOD]]+Table1[[#This Row],[Max BOD]])/2</f>
        <v>1.05</v>
      </c>
      <c r="T2516">
        <v>0.3</v>
      </c>
      <c r="U2516">
        <v>0.3</v>
      </c>
      <c r="V2516">
        <f>(Table1[[#This Row],[Min Nitrate N + Nitrite N]]+Table1[[#This Row],[Max Nitrate N + Nitrite N]])/2</f>
        <v>0.3</v>
      </c>
      <c r="W2516">
        <v>70</v>
      </c>
      <c r="X2516">
        <v>110</v>
      </c>
      <c r="Y2516">
        <f>(Table1[[#This Row],[Min Fecal Coliform]]+Table1[[#This Row],[Max Fecal Coliform]])/2</f>
        <v>90</v>
      </c>
      <c r="Z2516">
        <v>110</v>
      </c>
      <c r="AA2516">
        <v>210</v>
      </c>
      <c r="AB2516">
        <f>(Table1[[#This Row],[Min Total Coliform]]+Table1[[#This Row],[Max Total Coliform]])/2</f>
        <v>160</v>
      </c>
      <c r="AC2516">
        <f>MIN(10, (Table1[[#This Row],[Avg BOD]]/4)*10)</f>
        <v>2.625</v>
      </c>
      <c r="AD2516">
        <f>MIN(10, (Table1[[#This Row],[Avg Fecal Coliform]]/600)*10)</f>
        <v>1.5</v>
      </c>
      <c r="AE2516">
        <f>MIN(10, (Table1[[#This Row],[Avg Nitrate N + Nitrite N]]/10)*10)</f>
        <v>0.3</v>
      </c>
      <c r="AF2516">
        <f>IF(OR(Table1[[#This Row],[Avg pH]]&lt;6.5,Table1[[#This Row],[Avg pH]]&gt;8.5),10,0)</f>
        <v>0</v>
      </c>
      <c r="AG2516">
        <f>MAX(0, 10-(2*Table1[[#This Row],[Avg Dissolved Oxygen]]))</f>
        <v>0</v>
      </c>
      <c r="AH2516">
        <f>(Table1[[#This Row],[Fecal Score]]*0.3) + (Table1[[#This Row],[BOD Score]]*0.25) + (Table1[[#This Row],[Nitrate Score]]*0.2) + (Table1[[#This Row],[pH Score]]*0.15) + (Table1[[#This Row],[Dissolved Oxygen Score]]*0.1)</f>
        <v>1.16625</v>
      </c>
      <c r="AI2516">
        <v>2021</v>
      </c>
    </row>
    <row r="2517" spans="1:35">
      <c r="A2517">
        <v>2521</v>
      </c>
      <c r="B2517" t="s">
        <v>744</v>
      </c>
      <c r="C2517" t="s">
        <v>1</v>
      </c>
      <c r="D2517" t="s">
        <v>392</v>
      </c>
      <c r="E2517">
        <v>9</v>
      </c>
      <c r="F2517">
        <v>24</v>
      </c>
      <c r="G2517">
        <f>(Table1[[#This Row],[Min Temperature]]+Table1[[#This Row],[Max Temperature]])/2</f>
        <v>16.5</v>
      </c>
      <c r="H2517">
        <v>7.2</v>
      </c>
      <c r="I2517">
        <v>8.1999999999999993</v>
      </c>
      <c r="J2517">
        <f>(Table1[[#This Row],[Min Dissolved Oxygen]]+Table1[[#This Row],[Max Dissolved Oxygen]])/2</f>
        <v>7.6999999999999993</v>
      </c>
      <c r="K2517">
        <v>6.9</v>
      </c>
      <c r="L2517">
        <v>7.6</v>
      </c>
      <c r="M2517">
        <f>(Table1[[#This Row],[Min pH]]+Table1[[#This Row],[Max pH]])/2</f>
        <v>7.25</v>
      </c>
      <c r="N2517">
        <v>20</v>
      </c>
      <c r="O2517">
        <v>36</v>
      </c>
      <c r="P2517">
        <f>(Table1[[#This Row],[Min Conductivity]]+Table1[[#This Row],[Max Conductivity]])/2</f>
        <v>28</v>
      </c>
      <c r="Q2517">
        <v>1</v>
      </c>
      <c r="R2517">
        <v>1.8</v>
      </c>
      <c r="S2517">
        <f>(Table1[[#This Row],[Min BOD]]+Table1[[#This Row],[Max BOD]])/2</f>
        <v>1.4</v>
      </c>
      <c r="T2517">
        <v>0.3</v>
      </c>
      <c r="U2517">
        <v>0.3</v>
      </c>
      <c r="V2517">
        <f>(Table1[[#This Row],[Min Nitrate N + Nitrite N]]+Table1[[#This Row],[Max Nitrate N + Nitrite N]])/2</f>
        <v>0.3</v>
      </c>
      <c r="W2517">
        <v>60</v>
      </c>
      <c r="X2517">
        <v>130</v>
      </c>
      <c r="Y2517">
        <f>(Table1[[#This Row],[Min Fecal Coliform]]+Table1[[#This Row],[Max Fecal Coliform]])/2</f>
        <v>95</v>
      </c>
      <c r="Z2517">
        <v>110</v>
      </c>
      <c r="AA2517">
        <v>330</v>
      </c>
      <c r="AB2517">
        <f>(Table1[[#This Row],[Min Total Coliform]]+Table1[[#This Row],[Max Total Coliform]])/2</f>
        <v>220</v>
      </c>
      <c r="AC2517">
        <f>MIN(10, (Table1[[#This Row],[Avg BOD]]/4)*10)</f>
        <v>3.5</v>
      </c>
      <c r="AD2517">
        <f>MIN(10, (Table1[[#This Row],[Avg Fecal Coliform]]/600)*10)</f>
        <v>1.5833333333333333</v>
      </c>
      <c r="AE2517">
        <f>MIN(10, (Table1[[#This Row],[Avg Nitrate N + Nitrite N]]/10)*10)</f>
        <v>0.3</v>
      </c>
      <c r="AF2517">
        <f>IF(OR(Table1[[#This Row],[Avg pH]]&lt;6.5,Table1[[#This Row],[Avg pH]]&gt;8.5),10,0)</f>
        <v>0</v>
      </c>
      <c r="AG2517">
        <f>MAX(0, 10-(2*Table1[[#This Row],[Avg Dissolved Oxygen]]))</f>
        <v>0</v>
      </c>
      <c r="AH2517">
        <f>(Table1[[#This Row],[Fecal Score]]*0.3) + (Table1[[#This Row],[BOD Score]]*0.25) + (Table1[[#This Row],[Nitrate Score]]*0.2) + (Table1[[#This Row],[pH Score]]*0.15) + (Table1[[#This Row],[Dissolved Oxygen Score]]*0.1)</f>
        <v>1.4100000000000001</v>
      </c>
      <c r="AI2517">
        <v>2021</v>
      </c>
    </row>
    <row r="2518" spans="1:35">
      <c r="A2518">
        <v>4725</v>
      </c>
      <c r="B2518" t="s">
        <v>747</v>
      </c>
      <c r="C2518" t="s">
        <v>1</v>
      </c>
      <c r="D2518" t="s">
        <v>392</v>
      </c>
      <c r="E2518">
        <v>8</v>
      </c>
      <c r="F2518">
        <v>18</v>
      </c>
      <c r="G2518">
        <f>(Table1[[#This Row],[Min Temperature]]+Table1[[#This Row],[Max Temperature]])/2</f>
        <v>13</v>
      </c>
      <c r="H2518">
        <v>7.1</v>
      </c>
      <c r="I2518">
        <v>8.5</v>
      </c>
      <c r="J2518">
        <f>(Table1[[#This Row],[Min Dissolved Oxygen]]+Table1[[#This Row],[Max Dissolved Oxygen]])/2</f>
        <v>7.8</v>
      </c>
      <c r="K2518">
        <v>6.9</v>
      </c>
      <c r="L2518">
        <v>7.9</v>
      </c>
      <c r="M2518">
        <f>(Table1[[#This Row],[Min pH]]+Table1[[#This Row],[Max pH]])/2</f>
        <v>7.4</v>
      </c>
      <c r="N2518">
        <v>16</v>
      </c>
      <c r="O2518">
        <v>73</v>
      </c>
      <c r="P2518">
        <f>(Table1[[#This Row],[Min Conductivity]]+Table1[[#This Row],[Max Conductivity]])/2</f>
        <v>44.5</v>
      </c>
      <c r="Q2518">
        <v>1</v>
      </c>
      <c r="R2518">
        <v>1.6</v>
      </c>
      <c r="S2518">
        <f>(Table1[[#This Row],[Min BOD]]+Table1[[#This Row],[Max BOD]])/2</f>
        <v>1.3</v>
      </c>
      <c r="T2518">
        <v>0.3</v>
      </c>
      <c r="U2518">
        <v>0.3</v>
      </c>
      <c r="V2518">
        <f>(Table1[[#This Row],[Min Nitrate N + Nitrite N]]+Table1[[#This Row],[Max Nitrate N + Nitrite N]])/2</f>
        <v>0.3</v>
      </c>
      <c r="W2518">
        <v>70</v>
      </c>
      <c r="X2518">
        <v>110</v>
      </c>
      <c r="Y2518">
        <f>(Table1[[#This Row],[Min Fecal Coliform]]+Table1[[#This Row],[Max Fecal Coliform]])/2</f>
        <v>90</v>
      </c>
      <c r="Z2518">
        <v>110</v>
      </c>
      <c r="AA2518">
        <v>330</v>
      </c>
      <c r="AB2518">
        <f>(Table1[[#This Row],[Min Total Coliform]]+Table1[[#This Row],[Max Total Coliform]])/2</f>
        <v>220</v>
      </c>
      <c r="AC2518">
        <f>MIN(10, (Table1[[#This Row],[Avg BOD]]/4)*10)</f>
        <v>3.25</v>
      </c>
      <c r="AD2518">
        <f>MIN(10, (Table1[[#This Row],[Avg Fecal Coliform]]/600)*10)</f>
        <v>1.5</v>
      </c>
      <c r="AE2518">
        <f>MIN(10, (Table1[[#This Row],[Avg Nitrate N + Nitrite N]]/10)*10)</f>
        <v>0.3</v>
      </c>
      <c r="AF2518">
        <f>IF(OR(Table1[[#This Row],[Avg pH]]&lt;6.5,Table1[[#This Row],[Avg pH]]&gt;8.5),10,0)</f>
        <v>0</v>
      </c>
      <c r="AG2518">
        <f>MAX(0, 10-(2*Table1[[#This Row],[Avg Dissolved Oxygen]]))</f>
        <v>0</v>
      </c>
      <c r="AH2518">
        <f>(Table1[[#This Row],[Fecal Score]]*0.3) + (Table1[[#This Row],[BOD Score]]*0.25) + (Table1[[#This Row],[Nitrate Score]]*0.2) + (Table1[[#This Row],[pH Score]]*0.15) + (Table1[[#This Row],[Dissolved Oxygen Score]]*0.1)</f>
        <v>1.3225</v>
      </c>
      <c r="AI2518">
        <v>2021</v>
      </c>
    </row>
    <row r="2519" spans="1:35">
      <c r="A2519">
        <v>5159</v>
      </c>
      <c r="B2519" t="s">
        <v>892</v>
      </c>
      <c r="C2519" t="s">
        <v>1</v>
      </c>
      <c r="D2519" t="s">
        <v>2</v>
      </c>
      <c r="E2519">
        <v>22</v>
      </c>
      <c r="F2519">
        <v>27</v>
      </c>
      <c r="G2519">
        <f>(Table1[[#This Row],[Min Temperature]]+Table1[[#This Row],[Max Temperature]])/2</f>
        <v>24.5</v>
      </c>
      <c r="H2519">
        <v>3.9</v>
      </c>
      <c r="I2519">
        <v>6.5</v>
      </c>
      <c r="J2519">
        <f>(Table1[[#This Row],[Min Dissolved Oxygen]]+Table1[[#This Row],[Max Dissolved Oxygen]])/2</f>
        <v>5.2</v>
      </c>
      <c r="K2519">
        <v>7.1</v>
      </c>
      <c r="L2519">
        <v>7.9</v>
      </c>
      <c r="M2519">
        <f>(Table1[[#This Row],[Min pH]]+Table1[[#This Row],[Max pH]])/2</f>
        <v>7.5</v>
      </c>
      <c r="N2519">
        <v>374</v>
      </c>
      <c r="O2519">
        <v>1370</v>
      </c>
      <c r="P2519">
        <f>(Table1[[#This Row],[Min Conductivity]]+Table1[[#This Row],[Max Conductivity]])/2</f>
        <v>872</v>
      </c>
      <c r="Q2519">
        <v>1.5</v>
      </c>
      <c r="R2519">
        <v>3.7</v>
      </c>
      <c r="S2519">
        <f>(Table1[[#This Row],[Min BOD]]+Table1[[#This Row],[Max BOD]])/2</f>
        <v>2.6</v>
      </c>
      <c r="T2519">
        <v>0.33</v>
      </c>
      <c r="U2519">
        <v>5.9</v>
      </c>
      <c r="V2519">
        <f>(Table1[[#This Row],[Min Nitrate N + Nitrite N]]+Table1[[#This Row],[Max Nitrate N + Nitrite N]])/2</f>
        <v>3.1150000000000002</v>
      </c>
      <c r="W2519">
        <v>214</v>
      </c>
      <c r="X2519">
        <v>525</v>
      </c>
      <c r="Y2519">
        <f>(Table1[[#This Row],[Min Fecal Coliform]]+Table1[[#This Row],[Max Fecal Coliform]])/2</f>
        <v>369.5</v>
      </c>
      <c r="Z2519">
        <v>816</v>
      </c>
      <c r="AA2519">
        <v>1733</v>
      </c>
      <c r="AB2519">
        <f>(Table1[[#This Row],[Min Total Coliform]]+Table1[[#This Row],[Max Total Coliform]])/2</f>
        <v>1274.5</v>
      </c>
      <c r="AC2519">
        <f>MIN(10, (Table1[[#This Row],[Avg BOD]]/4)*10)</f>
        <v>6.5</v>
      </c>
      <c r="AD2519">
        <f>MIN(10, (Table1[[#This Row],[Avg Fecal Coliform]]/600)*10)</f>
        <v>6.1583333333333332</v>
      </c>
      <c r="AE2519">
        <f>MIN(10, (Table1[[#This Row],[Avg Nitrate N + Nitrite N]]/10)*10)</f>
        <v>3.1150000000000002</v>
      </c>
      <c r="AF2519">
        <f>IF(OR(Table1[[#This Row],[Avg pH]]&lt;6.5,Table1[[#This Row],[Avg pH]]&gt;8.5),10,0)</f>
        <v>0</v>
      </c>
      <c r="AG2519">
        <f>MAX(0, 10-(2*Table1[[#This Row],[Avg Dissolved Oxygen]]))</f>
        <v>0</v>
      </c>
      <c r="AH2519">
        <f>(Table1[[#This Row],[Fecal Score]]*0.3) + (Table1[[#This Row],[BOD Score]]*0.25) + (Table1[[#This Row],[Nitrate Score]]*0.2) + (Table1[[#This Row],[pH Score]]*0.15) + (Table1[[#This Row],[Dissolved Oxygen Score]]*0.1)</f>
        <v>4.0955000000000004</v>
      </c>
      <c r="AI2519">
        <v>2022</v>
      </c>
    </row>
    <row r="2520" spans="1:35">
      <c r="A2520">
        <v>4368</v>
      </c>
      <c r="B2520" t="s">
        <v>893</v>
      </c>
      <c r="C2520" t="s">
        <v>1</v>
      </c>
      <c r="D2520" t="s">
        <v>2</v>
      </c>
      <c r="E2520">
        <v>18</v>
      </c>
      <c r="F2520">
        <v>29</v>
      </c>
      <c r="G2520">
        <f>(Table1[[#This Row],[Min Temperature]]+Table1[[#This Row],[Max Temperature]])/2</f>
        <v>23.5</v>
      </c>
      <c r="H2520">
        <v>3.2</v>
      </c>
      <c r="I2520">
        <v>8.6999999999999993</v>
      </c>
      <c r="J2520">
        <f>(Table1[[#This Row],[Min Dissolved Oxygen]]+Table1[[#This Row],[Max Dissolved Oxygen]])/2</f>
        <v>5.9499999999999993</v>
      </c>
      <c r="K2520">
        <v>7.2</v>
      </c>
      <c r="L2520">
        <v>8.6</v>
      </c>
      <c r="M2520">
        <f>(Table1[[#This Row],[Min pH]]+Table1[[#This Row],[Max pH]])/2</f>
        <v>7.9</v>
      </c>
      <c r="N2520">
        <v>215</v>
      </c>
      <c r="O2520">
        <v>1800</v>
      </c>
      <c r="P2520">
        <f>(Table1[[#This Row],[Min Conductivity]]+Table1[[#This Row],[Max Conductivity]])/2</f>
        <v>1007.5</v>
      </c>
      <c r="Q2520">
        <v>1.6</v>
      </c>
      <c r="R2520">
        <v>6.1</v>
      </c>
      <c r="S2520">
        <f>(Table1[[#This Row],[Min BOD]]+Table1[[#This Row],[Max BOD]])/2</f>
        <v>3.8499999999999996</v>
      </c>
      <c r="T2520">
        <v>0.69</v>
      </c>
      <c r="U2520">
        <v>2.79</v>
      </c>
      <c r="V2520">
        <f>(Table1[[#This Row],[Min Nitrate N + Nitrite N]]+Table1[[#This Row],[Max Nitrate N + Nitrite N]])/2</f>
        <v>1.74</v>
      </c>
      <c r="W2520">
        <v>7</v>
      </c>
      <c r="X2520">
        <v>21</v>
      </c>
      <c r="Y2520">
        <f>(Table1[[#This Row],[Min Fecal Coliform]]+Table1[[#This Row],[Max Fecal Coliform]])/2</f>
        <v>14</v>
      </c>
      <c r="Z2520">
        <v>210</v>
      </c>
      <c r="AA2520">
        <v>460</v>
      </c>
      <c r="AB2520">
        <f>(Table1[[#This Row],[Min Total Coliform]]+Table1[[#This Row],[Max Total Coliform]])/2</f>
        <v>335</v>
      </c>
      <c r="AC2520">
        <f>MIN(10, (Table1[[#This Row],[Avg BOD]]/4)*10)</f>
        <v>9.625</v>
      </c>
      <c r="AD2520">
        <f>MIN(10, (Table1[[#This Row],[Avg Fecal Coliform]]/600)*10)</f>
        <v>0.23333333333333334</v>
      </c>
      <c r="AE2520">
        <f>MIN(10, (Table1[[#This Row],[Avg Nitrate N + Nitrite N]]/10)*10)</f>
        <v>1.7399999999999998</v>
      </c>
      <c r="AF2520">
        <f>IF(OR(Table1[[#This Row],[Avg pH]]&lt;6.5,Table1[[#This Row],[Avg pH]]&gt;8.5),10,0)</f>
        <v>0</v>
      </c>
      <c r="AG2520">
        <f>MAX(0, 10-(2*Table1[[#This Row],[Avg Dissolved Oxygen]]))</f>
        <v>0</v>
      </c>
      <c r="AH2520">
        <f>(Table1[[#This Row],[Fecal Score]]*0.3) + (Table1[[#This Row],[BOD Score]]*0.25) + (Table1[[#This Row],[Nitrate Score]]*0.2) + (Table1[[#This Row],[pH Score]]*0.15) + (Table1[[#This Row],[Dissolved Oxygen Score]]*0.1)</f>
        <v>2.8242499999999997</v>
      </c>
      <c r="AI2520">
        <v>2022</v>
      </c>
    </row>
    <row r="2521" spans="1:35">
      <c r="A2521">
        <v>2353</v>
      </c>
      <c r="B2521" t="s">
        <v>894</v>
      </c>
      <c r="C2521" t="s">
        <v>1</v>
      </c>
      <c r="D2521" t="s">
        <v>2</v>
      </c>
      <c r="E2521">
        <v>26</v>
      </c>
      <c r="F2521">
        <v>29</v>
      </c>
      <c r="G2521">
        <f>(Table1[[#This Row],[Min Temperature]]+Table1[[#This Row],[Max Temperature]])/2</f>
        <v>27.5</v>
      </c>
      <c r="H2521">
        <v>3.4</v>
      </c>
      <c r="I2521">
        <v>6.4</v>
      </c>
      <c r="J2521">
        <f>(Table1[[#This Row],[Min Dissolved Oxygen]]+Table1[[#This Row],[Max Dissolved Oxygen]])/2</f>
        <v>4.9000000000000004</v>
      </c>
      <c r="K2521">
        <v>7.1</v>
      </c>
      <c r="L2521">
        <v>8.5</v>
      </c>
      <c r="M2521">
        <f>(Table1[[#This Row],[Min pH]]+Table1[[#This Row],[Max pH]])/2</f>
        <v>7.8</v>
      </c>
      <c r="N2521">
        <v>402</v>
      </c>
      <c r="O2521">
        <v>888</v>
      </c>
      <c r="P2521">
        <f>(Table1[[#This Row],[Min Conductivity]]+Table1[[#This Row],[Max Conductivity]])/2</f>
        <v>645</v>
      </c>
      <c r="Q2521">
        <v>2.4</v>
      </c>
      <c r="R2521">
        <v>4.8</v>
      </c>
      <c r="S2521">
        <f>(Table1[[#This Row],[Min BOD]]+Table1[[#This Row],[Max BOD]])/2</f>
        <v>3.5999999999999996</v>
      </c>
      <c r="T2521">
        <v>1.1200000000000001</v>
      </c>
      <c r="U2521">
        <v>2.42</v>
      </c>
      <c r="V2521">
        <f>(Table1[[#This Row],[Min Nitrate N + Nitrite N]]+Table1[[#This Row],[Max Nitrate N + Nitrite N]])/2</f>
        <v>1.77</v>
      </c>
      <c r="W2521">
        <v>7</v>
      </c>
      <c r="X2521">
        <v>39</v>
      </c>
      <c r="Y2521">
        <f>(Table1[[#This Row],[Min Fecal Coliform]]+Table1[[#This Row],[Max Fecal Coliform]])/2</f>
        <v>23</v>
      </c>
      <c r="Z2521">
        <v>150</v>
      </c>
      <c r="AA2521">
        <v>240</v>
      </c>
      <c r="AB2521">
        <f>(Table1[[#This Row],[Min Total Coliform]]+Table1[[#This Row],[Max Total Coliform]])/2</f>
        <v>195</v>
      </c>
      <c r="AC2521">
        <f>MIN(10, (Table1[[#This Row],[Avg BOD]]/4)*10)</f>
        <v>9</v>
      </c>
      <c r="AD2521">
        <f>MIN(10, (Table1[[#This Row],[Avg Fecal Coliform]]/600)*10)</f>
        <v>0.3833333333333333</v>
      </c>
      <c r="AE2521">
        <f>MIN(10, (Table1[[#This Row],[Avg Nitrate N + Nitrite N]]/10)*10)</f>
        <v>1.77</v>
      </c>
      <c r="AF2521">
        <f>IF(OR(Table1[[#This Row],[Avg pH]]&lt;6.5,Table1[[#This Row],[Avg pH]]&gt;8.5),10,0)</f>
        <v>0</v>
      </c>
      <c r="AG2521">
        <f>MAX(0, 10-(2*Table1[[#This Row],[Avg Dissolved Oxygen]]))</f>
        <v>0.19999999999999929</v>
      </c>
      <c r="AH2521">
        <f>(Table1[[#This Row],[Fecal Score]]*0.3) + (Table1[[#This Row],[BOD Score]]*0.25) + (Table1[[#This Row],[Nitrate Score]]*0.2) + (Table1[[#This Row],[pH Score]]*0.15) + (Table1[[#This Row],[Dissolved Oxygen Score]]*0.1)</f>
        <v>2.7390000000000003</v>
      </c>
      <c r="AI2521">
        <v>2022</v>
      </c>
    </row>
    <row r="2522" spans="1:35">
      <c r="A2522">
        <v>5147</v>
      </c>
      <c r="B2522" t="s">
        <v>895</v>
      </c>
      <c r="C2522" t="s">
        <v>1</v>
      </c>
      <c r="D2522" t="s">
        <v>2</v>
      </c>
      <c r="E2522">
        <v>23</v>
      </c>
      <c r="F2522">
        <v>27</v>
      </c>
      <c r="G2522">
        <f>(Table1[[#This Row],[Min Temperature]]+Table1[[#This Row],[Max Temperature]])/2</f>
        <v>25</v>
      </c>
      <c r="H2522">
        <v>5.0999999999999996</v>
      </c>
      <c r="I2522">
        <v>6.1</v>
      </c>
      <c r="J2522">
        <f>(Table1[[#This Row],[Min Dissolved Oxygen]]+Table1[[#This Row],[Max Dissolved Oxygen]])/2</f>
        <v>5.6</v>
      </c>
      <c r="K2522">
        <v>6.6</v>
      </c>
      <c r="L2522">
        <v>7.8</v>
      </c>
      <c r="M2522">
        <f>(Table1[[#This Row],[Min pH]]+Table1[[#This Row],[Max pH]])/2</f>
        <v>7.1999999999999993</v>
      </c>
      <c r="N2522">
        <v>322</v>
      </c>
      <c r="O2522">
        <v>535</v>
      </c>
      <c r="P2522">
        <f>(Table1[[#This Row],[Min Conductivity]]+Table1[[#This Row],[Max Conductivity]])/2</f>
        <v>428.5</v>
      </c>
      <c r="Q2522">
        <v>1.5</v>
      </c>
      <c r="R2522">
        <v>2.2000000000000002</v>
      </c>
      <c r="S2522">
        <f>(Table1[[#This Row],[Min BOD]]+Table1[[#This Row],[Max BOD]])/2</f>
        <v>1.85</v>
      </c>
      <c r="T2522">
        <v>0.32</v>
      </c>
      <c r="U2522">
        <v>1.26</v>
      </c>
      <c r="V2522">
        <f>(Table1[[#This Row],[Min Nitrate N + Nitrite N]]+Table1[[#This Row],[Max Nitrate N + Nitrite N]])/2</f>
        <v>0.79</v>
      </c>
      <c r="W2522">
        <v>89</v>
      </c>
      <c r="X2522">
        <v>388</v>
      </c>
      <c r="Y2522">
        <f>(Table1[[#This Row],[Min Fecal Coliform]]+Table1[[#This Row],[Max Fecal Coliform]])/2</f>
        <v>238.5</v>
      </c>
      <c r="Z2522">
        <v>491</v>
      </c>
      <c r="AA2522">
        <v>1046</v>
      </c>
      <c r="AB2522">
        <f>(Table1[[#This Row],[Min Total Coliform]]+Table1[[#This Row],[Max Total Coliform]])/2</f>
        <v>768.5</v>
      </c>
      <c r="AC2522">
        <f>MIN(10, (Table1[[#This Row],[Avg BOD]]/4)*10)</f>
        <v>4.625</v>
      </c>
      <c r="AD2522">
        <f>MIN(10, (Table1[[#This Row],[Avg Fecal Coliform]]/600)*10)</f>
        <v>3.9750000000000001</v>
      </c>
      <c r="AE2522">
        <f>MIN(10, (Table1[[#This Row],[Avg Nitrate N + Nitrite N]]/10)*10)</f>
        <v>0.79</v>
      </c>
      <c r="AF2522">
        <f>IF(OR(Table1[[#This Row],[Avg pH]]&lt;6.5,Table1[[#This Row],[Avg pH]]&gt;8.5),10,0)</f>
        <v>0</v>
      </c>
      <c r="AG2522">
        <f>MAX(0, 10-(2*Table1[[#This Row],[Avg Dissolved Oxygen]]))</f>
        <v>0</v>
      </c>
      <c r="AH2522">
        <f>(Table1[[#This Row],[Fecal Score]]*0.3) + (Table1[[#This Row],[BOD Score]]*0.25) + (Table1[[#This Row],[Nitrate Score]]*0.2) + (Table1[[#This Row],[pH Score]]*0.15) + (Table1[[#This Row],[Dissolved Oxygen Score]]*0.1)</f>
        <v>2.5067499999999998</v>
      </c>
      <c r="AI2522">
        <v>2022</v>
      </c>
    </row>
    <row r="2523" spans="1:35">
      <c r="A2523">
        <v>1790</v>
      </c>
      <c r="B2523" t="s">
        <v>896</v>
      </c>
      <c r="C2523" t="s">
        <v>1</v>
      </c>
      <c r="D2523" t="s">
        <v>2</v>
      </c>
      <c r="E2523">
        <v>18</v>
      </c>
      <c r="F2523">
        <v>22</v>
      </c>
      <c r="G2523">
        <f>(Table1[[#This Row],[Min Temperature]]+Table1[[#This Row],[Max Temperature]])/2</f>
        <v>20</v>
      </c>
      <c r="H2523">
        <v>5.7</v>
      </c>
      <c r="I2523">
        <v>6.8</v>
      </c>
      <c r="J2523">
        <f>(Table1[[#This Row],[Min Dissolved Oxygen]]+Table1[[#This Row],[Max Dissolved Oxygen]])/2</f>
        <v>6.25</v>
      </c>
      <c r="K2523">
        <v>7.4</v>
      </c>
      <c r="L2523">
        <v>8.1</v>
      </c>
      <c r="M2523">
        <f>(Table1[[#This Row],[Min pH]]+Table1[[#This Row],[Max pH]])/2</f>
        <v>7.75</v>
      </c>
      <c r="N2523">
        <v>31100</v>
      </c>
      <c r="O2523">
        <v>42200</v>
      </c>
      <c r="P2523">
        <f>(Table1[[#This Row],[Min Conductivity]]+Table1[[#This Row],[Max Conductivity]])/2</f>
        <v>36650</v>
      </c>
      <c r="Q2523">
        <v>2.6</v>
      </c>
      <c r="R2523">
        <v>2.9</v>
      </c>
      <c r="S2523">
        <f>(Table1[[#This Row],[Min BOD]]+Table1[[#This Row],[Max BOD]])/2</f>
        <v>2.75</v>
      </c>
      <c r="T2523">
        <v>1.1100000000000001</v>
      </c>
      <c r="U2523">
        <v>1.78</v>
      </c>
      <c r="V2523">
        <f>(Table1[[#This Row],[Min Nitrate N + Nitrite N]]+Table1[[#This Row],[Max Nitrate N + Nitrite N]])/2</f>
        <v>1.4450000000000001</v>
      </c>
      <c r="W2523">
        <v>3</v>
      </c>
      <c r="X2523">
        <v>62</v>
      </c>
      <c r="Y2523">
        <f>(Table1[[#This Row],[Min Fecal Coliform]]+Table1[[#This Row],[Max Fecal Coliform]])/2</f>
        <v>32.5</v>
      </c>
      <c r="Z2523">
        <v>75</v>
      </c>
      <c r="AA2523">
        <v>689</v>
      </c>
      <c r="AB2523">
        <f>(Table1[[#This Row],[Min Total Coliform]]+Table1[[#This Row],[Max Total Coliform]])/2</f>
        <v>382</v>
      </c>
      <c r="AC2523">
        <f>MIN(10, (Table1[[#This Row],[Avg BOD]]/4)*10)</f>
        <v>6.875</v>
      </c>
      <c r="AD2523">
        <f>MIN(10, (Table1[[#This Row],[Avg Fecal Coliform]]/600)*10)</f>
        <v>0.54166666666666674</v>
      </c>
      <c r="AE2523">
        <f>MIN(10, (Table1[[#This Row],[Avg Nitrate N + Nitrite N]]/10)*10)</f>
        <v>1.4450000000000003</v>
      </c>
      <c r="AF2523">
        <f>IF(OR(Table1[[#This Row],[Avg pH]]&lt;6.5,Table1[[#This Row],[Avg pH]]&gt;8.5),10,0)</f>
        <v>0</v>
      </c>
      <c r="AG2523">
        <f>MAX(0, 10-(2*Table1[[#This Row],[Avg Dissolved Oxygen]]))</f>
        <v>0</v>
      </c>
      <c r="AH2523">
        <f>(Table1[[#This Row],[Fecal Score]]*0.3) + (Table1[[#This Row],[BOD Score]]*0.25) + (Table1[[#This Row],[Nitrate Score]]*0.2) + (Table1[[#This Row],[pH Score]]*0.15) + (Table1[[#This Row],[Dissolved Oxygen Score]]*0.1)</f>
        <v>2.1702500000000002</v>
      </c>
      <c r="AI2523">
        <v>2022</v>
      </c>
    </row>
    <row r="2524" spans="1:35">
      <c r="A2524">
        <v>5156</v>
      </c>
      <c r="B2524" t="s">
        <v>897</v>
      </c>
      <c r="C2524" t="s">
        <v>35</v>
      </c>
      <c r="D2524" t="s">
        <v>2</v>
      </c>
      <c r="E2524">
        <v>24</v>
      </c>
      <c r="F2524">
        <v>24</v>
      </c>
      <c r="G2524">
        <f>(Table1[[#This Row],[Min Temperature]]+Table1[[#This Row],[Max Temperature]])/2</f>
        <v>24</v>
      </c>
      <c r="H2524">
        <v>6.6</v>
      </c>
      <c r="I2524">
        <v>7.7</v>
      </c>
      <c r="J2524">
        <f>(Table1[[#This Row],[Min Dissolved Oxygen]]+Table1[[#This Row],[Max Dissolved Oxygen]])/2</f>
        <v>7.15</v>
      </c>
      <c r="K2524">
        <v>7.2</v>
      </c>
      <c r="L2524">
        <v>8</v>
      </c>
      <c r="M2524">
        <f>(Table1[[#This Row],[Min pH]]+Table1[[#This Row],[Max pH]])/2</f>
        <v>7.6</v>
      </c>
      <c r="N2524">
        <v>699</v>
      </c>
      <c r="O2524">
        <v>990</v>
      </c>
      <c r="P2524">
        <f>(Table1[[#This Row],[Min Conductivity]]+Table1[[#This Row],[Max Conductivity]])/2</f>
        <v>844.5</v>
      </c>
      <c r="Q2524">
        <v>2.4</v>
      </c>
      <c r="R2524">
        <v>2.9</v>
      </c>
      <c r="S2524">
        <f>(Table1[[#This Row],[Min BOD]]+Table1[[#This Row],[Max BOD]])/2</f>
        <v>2.65</v>
      </c>
      <c r="T2524">
        <v>1.4</v>
      </c>
      <c r="U2524">
        <v>2.04</v>
      </c>
      <c r="V2524">
        <f>(Table1[[#This Row],[Min Nitrate N + Nitrite N]]+Table1[[#This Row],[Max Nitrate N + Nitrite N]])/2</f>
        <v>1.72</v>
      </c>
      <c r="W2524">
        <v>3</v>
      </c>
      <c r="X2524">
        <v>343</v>
      </c>
      <c r="Y2524">
        <f>(Table1[[#This Row],[Min Fecal Coliform]]+Table1[[#This Row],[Max Fecal Coliform]])/2</f>
        <v>173</v>
      </c>
      <c r="Z2524">
        <v>75</v>
      </c>
      <c r="AA2524">
        <v>1380</v>
      </c>
      <c r="AB2524">
        <f>(Table1[[#This Row],[Min Total Coliform]]+Table1[[#This Row],[Max Total Coliform]])/2</f>
        <v>727.5</v>
      </c>
      <c r="AC2524">
        <f>MIN(10, (Table1[[#This Row],[Avg BOD]]/4)*10)</f>
        <v>6.625</v>
      </c>
      <c r="AD2524">
        <f>MIN(10, (Table1[[#This Row],[Avg Fecal Coliform]]/600)*10)</f>
        <v>2.8833333333333333</v>
      </c>
      <c r="AE2524">
        <f>MIN(10, (Table1[[#This Row],[Avg Nitrate N + Nitrite N]]/10)*10)</f>
        <v>1.7199999999999998</v>
      </c>
      <c r="AF2524">
        <f>IF(OR(Table1[[#This Row],[Avg pH]]&lt;6.5,Table1[[#This Row],[Avg pH]]&gt;8.5),10,0)</f>
        <v>0</v>
      </c>
      <c r="AG2524">
        <f>MAX(0, 10-(2*Table1[[#This Row],[Avg Dissolved Oxygen]]))</f>
        <v>0</v>
      </c>
      <c r="AH2524">
        <f>(Table1[[#This Row],[Fecal Score]]*0.3) + (Table1[[#This Row],[BOD Score]]*0.25) + (Table1[[#This Row],[Nitrate Score]]*0.2) + (Table1[[#This Row],[pH Score]]*0.15) + (Table1[[#This Row],[Dissolved Oxygen Score]]*0.1)</f>
        <v>2.8652500000000001</v>
      </c>
      <c r="AI2524">
        <v>2022</v>
      </c>
    </row>
    <row r="2525" spans="1:35">
      <c r="A2525">
        <v>4391</v>
      </c>
      <c r="B2525" t="s">
        <v>898</v>
      </c>
      <c r="C2525" t="s">
        <v>35</v>
      </c>
      <c r="D2525" t="s">
        <v>2</v>
      </c>
      <c r="E2525">
        <v>22</v>
      </c>
      <c r="F2525">
        <v>29</v>
      </c>
      <c r="G2525">
        <f>(Table1[[#This Row],[Min Temperature]]+Table1[[#This Row],[Max Temperature]])/2</f>
        <v>25.5</v>
      </c>
      <c r="H2525">
        <v>5.2</v>
      </c>
      <c r="I2525">
        <v>6.3</v>
      </c>
      <c r="J2525">
        <f>(Table1[[#This Row],[Min Dissolved Oxygen]]+Table1[[#This Row],[Max Dissolved Oxygen]])/2</f>
        <v>5.75</v>
      </c>
      <c r="K2525">
        <v>7</v>
      </c>
      <c r="L2525">
        <v>7.9</v>
      </c>
      <c r="M2525">
        <f>(Table1[[#This Row],[Min pH]]+Table1[[#This Row],[Max pH]])/2</f>
        <v>7.45</v>
      </c>
      <c r="N2525">
        <v>196</v>
      </c>
      <c r="O2525">
        <v>502</v>
      </c>
      <c r="P2525">
        <f>(Table1[[#This Row],[Min Conductivity]]+Table1[[#This Row],[Max Conductivity]])/2</f>
        <v>349</v>
      </c>
      <c r="Q2525">
        <v>1</v>
      </c>
      <c r="R2525">
        <v>2</v>
      </c>
      <c r="S2525">
        <f>(Table1[[#This Row],[Min BOD]]+Table1[[#This Row],[Max BOD]])/2</f>
        <v>1.5</v>
      </c>
      <c r="T2525">
        <v>0.32</v>
      </c>
      <c r="U2525">
        <v>3.12</v>
      </c>
      <c r="V2525">
        <f>(Table1[[#This Row],[Min Nitrate N + Nitrite N]]+Table1[[#This Row],[Max Nitrate N + Nitrite N]])/2</f>
        <v>1.72</v>
      </c>
      <c r="W2525">
        <v>104</v>
      </c>
      <c r="X2525">
        <v>258</v>
      </c>
      <c r="Y2525">
        <f>(Table1[[#This Row],[Min Fecal Coliform]]+Table1[[#This Row],[Max Fecal Coliform]])/2</f>
        <v>181</v>
      </c>
      <c r="Z2525">
        <v>258</v>
      </c>
      <c r="AA2525">
        <v>980</v>
      </c>
      <c r="AB2525">
        <f>(Table1[[#This Row],[Min Total Coliform]]+Table1[[#This Row],[Max Total Coliform]])/2</f>
        <v>619</v>
      </c>
      <c r="AC2525">
        <f>MIN(10, (Table1[[#This Row],[Avg BOD]]/4)*10)</f>
        <v>3.75</v>
      </c>
      <c r="AD2525">
        <f>MIN(10, (Table1[[#This Row],[Avg Fecal Coliform]]/600)*10)</f>
        <v>3.0166666666666671</v>
      </c>
      <c r="AE2525">
        <f>MIN(10, (Table1[[#This Row],[Avg Nitrate N + Nitrite N]]/10)*10)</f>
        <v>1.7199999999999998</v>
      </c>
      <c r="AF2525">
        <f>IF(OR(Table1[[#This Row],[Avg pH]]&lt;6.5,Table1[[#This Row],[Avg pH]]&gt;8.5),10,0)</f>
        <v>0</v>
      </c>
      <c r="AG2525">
        <f>MAX(0, 10-(2*Table1[[#This Row],[Avg Dissolved Oxygen]]))</f>
        <v>0</v>
      </c>
      <c r="AH2525">
        <f>(Table1[[#This Row],[Fecal Score]]*0.3) + (Table1[[#This Row],[BOD Score]]*0.25) + (Table1[[#This Row],[Nitrate Score]]*0.2) + (Table1[[#This Row],[pH Score]]*0.15) + (Table1[[#This Row],[Dissolved Oxygen Score]]*0.1)</f>
        <v>2.1865000000000001</v>
      </c>
      <c r="AI2525">
        <v>2022</v>
      </c>
    </row>
    <row r="2526" spans="1:35">
      <c r="A2526">
        <v>5150</v>
      </c>
      <c r="B2526" t="s">
        <v>899</v>
      </c>
      <c r="C2526" t="s">
        <v>35</v>
      </c>
      <c r="D2526" t="s">
        <v>2</v>
      </c>
      <c r="E2526">
        <v>17</v>
      </c>
      <c r="F2526">
        <v>21</v>
      </c>
      <c r="G2526">
        <f>(Table1[[#This Row],[Min Temperature]]+Table1[[#This Row],[Max Temperature]])/2</f>
        <v>19</v>
      </c>
      <c r="H2526">
        <v>6.2</v>
      </c>
      <c r="I2526">
        <v>7.5</v>
      </c>
      <c r="J2526">
        <f>(Table1[[#This Row],[Min Dissolved Oxygen]]+Table1[[#This Row],[Max Dissolved Oxygen]])/2</f>
        <v>6.85</v>
      </c>
      <c r="K2526">
        <v>7.5</v>
      </c>
      <c r="L2526">
        <v>8.3000000000000007</v>
      </c>
      <c r="M2526">
        <f>(Table1[[#This Row],[Min pH]]+Table1[[#This Row],[Max pH]])/2</f>
        <v>7.9</v>
      </c>
      <c r="N2526">
        <v>982</v>
      </c>
      <c r="O2526">
        <v>1286</v>
      </c>
      <c r="P2526">
        <f>(Table1[[#This Row],[Min Conductivity]]+Table1[[#This Row],[Max Conductivity]])/2</f>
        <v>1134</v>
      </c>
      <c r="Q2526">
        <v>2.5</v>
      </c>
      <c r="R2526">
        <v>2.9</v>
      </c>
      <c r="S2526">
        <f>(Table1[[#This Row],[Min BOD]]+Table1[[#This Row],[Max BOD]])/2</f>
        <v>2.7</v>
      </c>
      <c r="T2526">
        <v>0.45</v>
      </c>
      <c r="U2526">
        <v>4.46</v>
      </c>
      <c r="V2526">
        <f>(Table1[[#This Row],[Min Nitrate N + Nitrite N]]+Table1[[#This Row],[Max Nitrate N + Nitrite N]])/2</f>
        <v>2.4550000000000001</v>
      </c>
      <c r="W2526">
        <v>3</v>
      </c>
      <c r="X2526">
        <v>176</v>
      </c>
      <c r="Y2526">
        <f>(Table1[[#This Row],[Min Fecal Coliform]]+Table1[[#This Row],[Max Fecal Coliform]])/2</f>
        <v>89.5</v>
      </c>
      <c r="Z2526">
        <v>120</v>
      </c>
      <c r="AA2526">
        <v>680</v>
      </c>
      <c r="AB2526">
        <f>(Table1[[#This Row],[Min Total Coliform]]+Table1[[#This Row],[Max Total Coliform]])/2</f>
        <v>400</v>
      </c>
      <c r="AC2526">
        <f>MIN(10, (Table1[[#This Row],[Avg BOD]]/4)*10)</f>
        <v>6.75</v>
      </c>
      <c r="AD2526">
        <f>MIN(10, (Table1[[#This Row],[Avg Fecal Coliform]]/600)*10)</f>
        <v>1.4916666666666667</v>
      </c>
      <c r="AE2526">
        <f>MIN(10, (Table1[[#This Row],[Avg Nitrate N + Nitrite N]]/10)*10)</f>
        <v>2.4550000000000001</v>
      </c>
      <c r="AF2526">
        <f>IF(OR(Table1[[#This Row],[Avg pH]]&lt;6.5,Table1[[#This Row],[Avg pH]]&gt;8.5),10,0)</f>
        <v>0</v>
      </c>
      <c r="AG2526">
        <f>MAX(0, 10-(2*Table1[[#This Row],[Avg Dissolved Oxygen]]))</f>
        <v>0</v>
      </c>
      <c r="AH2526">
        <f>(Table1[[#This Row],[Fecal Score]]*0.3) + (Table1[[#This Row],[BOD Score]]*0.25) + (Table1[[#This Row],[Nitrate Score]]*0.2) + (Table1[[#This Row],[pH Score]]*0.15) + (Table1[[#This Row],[Dissolved Oxygen Score]]*0.1)</f>
        <v>2.6259999999999999</v>
      </c>
      <c r="AI2526">
        <v>2022</v>
      </c>
    </row>
    <row r="2527" spans="1:35">
      <c r="A2527">
        <v>4921</v>
      </c>
      <c r="B2527" t="s">
        <v>900</v>
      </c>
      <c r="C2527" t="s">
        <v>901</v>
      </c>
      <c r="D2527" t="s">
        <v>2</v>
      </c>
      <c r="E2527">
        <v>19</v>
      </c>
      <c r="F2527">
        <v>29</v>
      </c>
      <c r="G2527">
        <f>(Table1[[#This Row],[Min Temperature]]+Table1[[#This Row],[Max Temperature]])/2</f>
        <v>24</v>
      </c>
      <c r="H2527">
        <v>5.0999999999999996</v>
      </c>
      <c r="I2527">
        <v>6.6</v>
      </c>
      <c r="J2527">
        <f>(Table1[[#This Row],[Min Dissolved Oxygen]]+Table1[[#This Row],[Max Dissolved Oxygen]])/2</f>
        <v>5.85</v>
      </c>
      <c r="K2527">
        <v>7.5</v>
      </c>
      <c r="L2527">
        <v>8</v>
      </c>
      <c r="M2527">
        <f>(Table1[[#This Row],[Min pH]]+Table1[[#This Row],[Max pH]])/2</f>
        <v>7.75</v>
      </c>
      <c r="N2527">
        <v>510</v>
      </c>
      <c r="O2527">
        <v>720</v>
      </c>
      <c r="P2527">
        <f>(Table1[[#This Row],[Min Conductivity]]+Table1[[#This Row],[Max Conductivity]])/2</f>
        <v>615</v>
      </c>
      <c r="Q2527">
        <v>1.2</v>
      </c>
      <c r="R2527">
        <v>2.2999999999999998</v>
      </c>
      <c r="S2527">
        <f>(Table1[[#This Row],[Min BOD]]+Table1[[#This Row],[Max BOD]])/2</f>
        <v>1.75</v>
      </c>
      <c r="T2527">
        <v>0.32</v>
      </c>
      <c r="U2527">
        <v>0.79</v>
      </c>
      <c r="V2527">
        <f>(Table1[[#This Row],[Min Nitrate N + Nitrite N]]+Table1[[#This Row],[Max Nitrate N + Nitrite N]])/2</f>
        <v>0.55500000000000005</v>
      </c>
      <c r="W2527">
        <v>97</v>
      </c>
      <c r="X2527">
        <v>368</v>
      </c>
      <c r="Y2527">
        <f>(Table1[[#This Row],[Min Fecal Coliform]]+Table1[[#This Row],[Max Fecal Coliform]])/2</f>
        <v>232.5</v>
      </c>
      <c r="Z2527">
        <v>403</v>
      </c>
      <c r="AA2527">
        <v>914</v>
      </c>
      <c r="AB2527">
        <f>(Table1[[#This Row],[Min Total Coliform]]+Table1[[#This Row],[Max Total Coliform]])/2</f>
        <v>658.5</v>
      </c>
      <c r="AC2527">
        <f>MIN(10, (Table1[[#This Row],[Avg BOD]]/4)*10)</f>
        <v>4.375</v>
      </c>
      <c r="AD2527">
        <f>MIN(10, (Table1[[#This Row],[Avg Fecal Coliform]]/600)*10)</f>
        <v>3.875</v>
      </c>
      <c r="AE2527">
        <f>MIN(10, (Table1[[#This Row],[Avg Nitrate N + Nitrite N]]/10)*10)</f>
        <v>0.55500000000000005</v>
      </c>
      <c r="AF2527">
        <f>IF(OR(Table1[[#This Row],[Avg pH]]&lt;6.5,Table1[[#This Row],[Avg pH]]&gt;8.5),10,0)</f>
        <v>0</v>
      </c>
      <c r="AG2527">
        <f>MAX(0, 10-(2*Table1[[#This Row],[Avg Dissolved Oxygen]]))</f>
        <v>0</v>
      </c>
      <c r="AH2527">
        <f>(Table1[[#This Row],[Fecal Score]]*0.3) + (Table1[[#This Row],[BOD Score]]*0.25) + (Table1[[#This Row],[Nitrate Score]]*0.2) + (Table1[[#This Row],[pH Score]]*0.15) + (Table1[[#This Row],[Dissolved Oxygen Score]]*0.1)</f>
        <v>2.3672499999999999</v>
      </c>
      <c r="AI2527">
        <v>2022</v>
      </c>
    </row>
    <row r="2528" spans="1:35">
      <c r="A2528">
        <v>4936</v>
      </c>
      <c r="B2528" t="s">
        <v>902</v>
      </c>
      <c r="C2528" t="s">
        <v>901</v>
      </c>
      <c r="D2528" t="s">
        <v>2</v>
      </c>
      <c r="E2528">
        <v>22</v>
      </c>
      <c r="F2528">
        <v>26</v>
      </c>
      <c r="G2528">
        <f>(Table1[[#This Row],[Min Temperature]]+Table1[[#This Row],[Max Temperature]])/2</f>
        <v>24</v>
      </c>
      <c r="H2528">
        <v>6.4</v>
      </c>
      <c r="I2528">
        <v>7.6</v>
      </c>
      <c r="J2528">
        <f>(Table1[[#This Row],[Min Dissolved Oxygen]]+Table1[[#This Row],[Max Dissolved Oxygen]])/2</f>
        <v>7</v>
      </c>
      <c r="K2528">
        <v>7.3</v>
      </c>
      <c r="L2528">
        <v>8.4</v>
      </c>
      <c r="M2528">
        <f>(Table1[[#This Row],[Min pH]]+Table1[[#This Row],[Max pH]])/2</f>
        <v>7.85</v>
      </c>
      <c r="N2528">
        <v>247</v>
      </c>
      <c r="O2528">
        <v>480</v>
      </c>
      <c r="P2528">
        <f>(Table1[[#This Row],[Min Conductivity]]+Table1[[#This Row],[Max Conductivity]])/2</f>
        <v>363.5</v>
      </c>
      <c r="Q2528">
        <v>1.8</v>
      </c>
      <c r="R2528">
        <v>2.6</v>
      </c>
      <c r="S2528">
        <f>(Table1[[#This Row],[Min BOD]]+Table1[[#This Row],[Max BOD]])/2</f>
        <v>2.2000000000000002</v>
      </c>
      <c r="T2528">
        <v>0.92</v>
      </c>
      <c r="U2528">
        <v>2.0499999999999998</v>
      </c>
      <c r="V2528">
        <f>(Table1[[#This Row],[Min Nitrate N + Nitrite N]]+Table1[[#This Row],[Max Nitrate N + Nitrite N]])/2</f>
        <v>1.4849999999999999</v>
      </c>
      <c r="W2528">
        <v>3</v>
      </c>
      <c r="X2528">
        <v>29</v>
      </c>
      <c r="Y2528">
        <f>(Table1[[#This Row],[Min Fecal Coliform]]+Table1[[#This Row],[Max Fecal Coliform]])/2</f>
        <v>16</v>
      </c>
      <c r="Z2528">
        <v>64</v>
      </c>
      <c r="AA2528">
        <v>240</v>
      </c>
      <c r="AB2528">
        <f>(Table1[[#This Row],[Min Total Coliform]]+Table1[[#This Row],[Max Total Coliform]])/2</f>
        <v>152</v>
      </c>
      <c r="AC2528">
        <f>MIN(10, (Table1[[#This Row],[Avg BOD]]/4)*10)</f>
        <v>5.5</v>
      </c>
      <c r="AD2528">
        <f>MIN(10, (Table1[[#This Row],[Avg Fecal Coliform]]/600)*10)</f>
        <v>0.26666666666666666</v>
      </c>
      <c r="AE2528">
        <f>MIN(10, (Table1[[#This Row],[Avg Nitrate N + Nitrite N]]/10)*10)</f>
        <v>1.4849999999999999</v>
      </c>
      <c r="AF2528">
        <f>IF(OR(Table1[[#This Row],[Avg pH]]&lt;6.5,Table1[[#This Row],[Avg pH]]&gt;8.5),10,0)</f>
        <v>0</v>
      </c>
      <c r="AG2528">
        <f>MAX(0, 10-(2*Table1[[#This Row],[Avg Dissolved Oxygen]]))</f>
        <v>0</v>
      </c>
      <c r="AH2528">
        <f>(Table1[[#This Row],[Fecal Score]]*0.3) + (Table1[[#This Row],[BOD Score]]*0.25) + (Table1[[#This Row],[Nitrate Score]]*0.2) + (Table1[[#This Row],[pH Score]]*0.15) + (Table1[[#This Row],[Dissolved Oxygen Score]]*0.1)</f>
        <v>1.752</v>
      </c>
      <c r="AI2528">
        <v>2022</v>
      </c>
    </row>
    <row r="2529" spans="1:35">
      <c r="A2529">
        <v>4919</v>
      </c>
      <c r="B2529" t="s">
        <v>903</v>
      </c>
      <c r="C2529" t="s">
        <v>901</v>
      </c>
      <c r="D2529" t="s">
        <v>2</v>
      </c>
      <c r="E2529">
        <v>21</v>
      </c>
      <c r="F2529">
        <v>27</v>
      </c>
      <c r="G2529">
        <f>(Table1[[#This Row],[Min Temperature]]+Table1[[#This Row],[Max Temperature]])/2</f>
        <v>24</v>
      </c>
      <c r="H2529">
        <v>5.4</v>
      </c>
      <c r="I2529">
        <v>6.5</v>
      </c>
      <c r="J2529">
        <f>(Table1[[#This Row],[Min Dissolved Oxygen]]+Table1[[#This Row],[Max Dissolved Oxygen]])/2</f>
        <v>5.95</v>
      </c>
      <c r="K2529">
        <v>7</v>
      </c>
      <c r="L2529">
        <v>8</v>
      </c>
      <c r="M2529">
        <f>(Table1[[#This Row],[Min pH]]+Table1[[#This Row],[Max pH]])/2</f>
        <v>7.5</v>
      </c>
      <c r="N2529">
        <v>406</v>
      </c>
      <c r="O2529">
        <v>603</v>
      </c>
      <c r="P2529">
        <f>(Table1[[#This Row],[Min Conductivity]]+Table1[[#This Row],[Max Conductivity]])/2</f>
        <v>504.5</v>
      </c>
      <c r="Q2529">
        <v>1</v>
      </c>
      <c r="R2529">
        <v>2.2000000000000002</v>
      </c>
      <c r="S2529">
        <f>(Table1[[#This Row],[Min BOD]]+Table1[[#This Row],[Max BOD]])/2</f>
        <v>1.6</v>
      </c>
      <c r="T2529">
        <v>0.32</v>
      </c>
      <c r="U2529">
        <v>1.1200000000000001</v>
      </c>
      <c r="V2529">
        <f>(Table1[[#This Row],[Min Nitrate N + Nitrite N]]+Table1[[#This Row],[Max Nitrate N + Nitrite N]])/2</f>
        <v>0.72000000000000008</v>
      </c>
      <c r="W2529">
        <v>102</v>
      </c>
      <c r="X2529">
        <v>243</v>
      </c>
      <c r="Y2529">
        <f>(Table1[[#This Row],[Min Fecal Coliform]]+Table1[[#This Row],[Max Fecal Coliform]])/2</f>
        <v>172.5</v>
      </c>
      <c r="Z2529">
        <v>436</v>
      </c>
      <c r="AA2529">
        <v>816</v>
      </c>
      <c r="AB2529">
        <f>(Table1[[#This Row],[Min Total Coliform]]+Table1[[#This Row],[Max Total Coliform]])/2</f>
        <v>626</v>
      </c>
      <c r="AC2529">
        <f>MIN(10, (Table1[[#This Row],[Avg BOD]]/4)*10)</f>
        <v>4</v>
      </c>
      <c r="AD2529">
        <f>MIN(10, (Table1[[#This Row],[Avg Fecal Coliform]]/600)*10)</f>
        <v>2.875</v>
      </c>
      <c r="AE2529">
        <f>MIN(10, (Table1[[#This Row],[Avg Nitrate N + Nitrite N]]/10)*10)</f>
        <v>0.72000000000000008</v>
      </c>
      <c r="AF2529">
        <f>IF(OR(Table1[[#This Row],[Avg pH]]&lt;6.5,Table1[[#This Row],[Avg pH]]&gt;8.5),10,0)</f>
        <v>0</v>
      </c>
      <c r="AG2529">
        <f>MAX(0, 10-(2*Table1[[#This Row],[Avg Dissolved Oxygen]]))</f>
        <v>0</v>
      </c>
      <c r="AH2529">
        <f>(Table1[[#This Row],[Fecal Score]]*0.3) + (Table1[[#This Row],[BOD Score]]*0.25) + (Table1[[#This Row],[Nitrate Score]]*0.2) + (Table1[[#This Row],[pH Score]]*0.15) + (Table1[[#This Row],[Dissolved Oxygen Score]]*0.1)</f>
        <v>2.0065</v>
      </c>
      <c r="AI2529">
        <v>2022</v>
      </c>
    </row>
    <row r="2530" spans="1:35">
      <c r="A2530">
        <v>4926</v>
      </c>
      <c r="B2530" t="s">
        <v>904</v>
      </c>
      <c r="C2530" t="s">
        <v>901</v>
      </c>
      <c r="D2530" t="s">
        <v>2</v>
      </c>
      <c r="E2530">
        <v>24</v>
      </c>
      <c r="F2530">
        <v>32</v>
      </c>
      <c r="G2530">
        <f>(Table1[[#This Row],[Min Temperature]]+Table1[[#This Row],[Max Temperature]])/2</f>
        <v>28</v>
      </c>
      <c r="H2530">
        <v>2.9</v>
      </c>
      <c r="I2530">
        <v>7.5</v>
      </c>
      <c r="J2530">
        <f>(Table1[[#This Row],[Min Dissolved Oxygen]]+Table1[[#This Row],[Max Dissolved Oxygen]])/2</f>
        <v>5.2</v>
      </c>
      <c r="K2530">
        <v>7.4</v>
      </c>
      <c r="L2530">
        <v>8.1999999999999993</v>
      </c>
      <c r="M2530">
        <f>(Table1[[#This Row],[Min pH]]+Table1[[#This Row],[Max pH]])/2</f>
        <v>7.8</v>
      </c>
      <c r="N2530">
        <v>279</v>
      </c>
      <c r="O2530">
        <v>804</v>
      </c>
      <c r="P2530">
        <f>(Table1[[#This Row],[Min Conductivity]]+Table1[[#This Row],[Max Conductivity]])/2</f>
        <v>541.5</v>
      </c>
      <c r="Q2530">
        <v>1.7</v>
      </c>
      <c r="R2530">
        <v>10.199999999999999</v>
      </c>
      <c r="S2530">
        <f>(Table1[[#This Row],[Min BOD]]+Table1[[#This Row],[Max BOD]])/2</f>
        <v>5.9499999999999993</v>
      </c>
      <c r="T2530">
        <v>0.51</v>
      </c>
      <c r="U2530">
        <v>2.42</v>
      </c>
      <c r="V2530">
        <f>(Table1[[#This Row],[Min Nitrate N + Nitrite N]]+Table1[[#This Row],[Max Nitrate N + Nitrite N]])/2</f>
        <v>1.4649999999999999</v>
      </c>
      <c r="W2530">
        <v>4</v>
      </c>
      <c r="X2530">
        <v>20</v>
      </c>
      <c r="Y2530">
        <f>(Table1[[#This Row],[Min Fecal Coliform]]+Table1[[#This Row],[Max Fecal Coliform]])/2</f>
        <v>12</v>
      </c>
      <c r="Z2530">
        <v>75</v>
      </c>
      <c r="AA2530">
        <v>460</v>
      </c>
      <c r="AB2530">
        <f>(Table1[[#This Row],[Min Total Coliform]]+Table1[[#This Row],[Max Total Coliform]])/2</f>
        <v>267.5</v>
      </c>
      <c r="AC2530">
        <f>MIN(10, (Table1[[#This Row],[Avg BOD]]/4)*10)</f>
        <v>10</v>
      </c>
      <c r="AD2530">
        <f>MIN(10, (Table1[[#This Row],[Avg Fecal Coliform]]/600)*10)</f>
        <v>0.2</v>
      </c>
      <c r="AE2530">
        <f>MIN(10, (Table1[[#This Row],[Avg Nitrate N + Nitrite N]]/10)*10)</f>
        <v>1.4649999999999999</v>
      </c>
      <c r="AF2530">
        <f>IF(OR(Table1[[#This Row],[Avg pH]]&lt;6.5,Table1[[#This Row],[Avg pH]]&gt;8.5),10,0)</f>
        <v>0</v>
      </c>
      <c r="AG2530">
        <f>MAX(0, 10-(2*Table1[[#This Row],[Avg Dissolved Oxygen]]))</f>
        <v>0</v>
      </c>
      <c r="AH2530">
        <f>(Table1[[#This Row],[Fecal Score]]*0.3) + (Table1[[#This Row],[BOD Score]]*0.25) + (Table1[[#This Row],[Nitrate Score]]*0.2) + (Table1[[#This Row],[pH Score]]*0.15) + (Table1[[#This Row],[Dissolved Oxygen Score]]*0.1)</f>
        <v>2.8530000000000002</v>
      </c>
      <c r="AI2530">
        <v>2022</v>
      </c>
    </row>
    <row r="2531" spans="1:35">
      <c r="A2531">
        <v>4931</v>
      </c>
      <c r="B2531" t="s">
        <v>905</v>
      </c>
      <c r="C2531" t="s">
        <v>901</v>
      </c>
      <c r="D2531" t="s">
        <v>2</v>
      </c>
      <c r="E2531">
        <v>26</v>
      </c>
      <c r="F2531">
        <v>36</v>
      </c>
      <c r="G2531">
        <f>(Table1[[#This Row],[Min Temperature]]+Table1[[#This Row],[Max Temperature]])/2</f>
        <v>31</v>
      </c>
      <c r="H2531">
        <v>6.4</v>
      </c>
      <c r="I2531">
        <v>8</v>
      </c>
      <c r="J2531">
        <f>(Table1[[#This Row],[Min Dissolved Oxygen]]+Table1[[#This Row],[Max Dissolved Oxygen]])/2</f>
        <v>7.2</v>
      </c>
      <c r="K2531">
        <v>7.1</v>
      </c>
      <c r="L2531">
        <v>8.6999999999999993</v>
      </c>
      <c r="M2531">
        <f>(Table1[[#This Row],[Min pH]]+Table1[[#This Row],[Max pH]])/2</f>
        <v>7.8999999999999995</v>
      </c>
      <c r="N2531">
        <v>2182</v>
      </c>
      <c r="O2531">
        <v>56100</v>
      </c>
      <c r="P2531">
        <f>(Table1[[#This Row],[Min Conductivity]]+Table1[[#This Row],[Max Conductivity]])/2</f>
        <v>29141</v>
      </c>
      <c r="Q2531">
        <v>1.6</v>
      </c>
      <c r="R2531">
        <v>2.6</v>
      </c>
      <c r="S2531">
        <f>(Table1[[#This Row],[Min BOD]]+Table1[[#This Row],[Max BOD]])/2</f>
        <v>2.1</v>
      </c>
      <c r="T2531">
        <v>0.55000000000000004</v>
      </c>
      <c r="U2531">
        <v>8.0500000000000007</v>
      </c>
      <c r="V2531">
        <f>(Table1[[#This Row],[Min Nitrate N + Nitrite N]]+Table1[[#This Row],[Max Nitrate N + Nitrite N]])/2</f>
        <v>4.3000000000000007</v>
      </c>
      <c r="W2531">
        <v>3</v>
      </c>
      <c r="X2531">
        <v>15</v>
      </c>
      <c r="Y2531">
        <f>(Table1[[#This Row],[Min Fecal Coliform]]+Table1[[#This Row],[Max Fecal Coliform]])/2</f>
        <v>9</v>
      </c>
      <c r="Z2531">
        <v>93</v>
      </c>
      <c r="AA2531">
        <v>240</v>
      </c>
      <c r="AB2531">
        <f>(Table1[[#This Row],[Min Total Coliform]]+Table1[[#This Row],[Max Total Coliform]])/2</f>
        <v>166.5</v>
      </c>
      <c r="AC2531">
        <f>MIN(10, (Table1[[#This Row],[Avg BOD]]/4)*10)</f>
        <v>5.25</v>
      </c>
      <c r="AD2531">
        <f>MIN(10, (Table1[[#This Row],[Avg Fecal Coliform]]/600)*10)</f>
        <v>0.15</v>
      </c>
      <c r="AE2531">
        <f>MIN(10, (Table1[[#This Row],[Avg Nitrate N + Nitrite N]]/10)*10)</f>
        <v>4.3000000000000007</v>
      </c>
      <c r="AF2531">
        <f>IF(OR(Table1[[#This Row],[Avg pH]]&lt;6.5,Table1[[#This Row],[Avg pH]]&gt;8.5),10,0)</f>
        <v>0</v>
      </c>
      <c r="AG2531">
        <f>MAX(0, 10-(2*Table1[[#This Row],[Avg Dissolved Oxygen]]))</f>
        <v>0</v>
      </c>
      <c r="AH2531">
        <f>(Table1[[#This Row],[Fecal Score]]*0.3) + (Table1[[#This Row],[BOD Score]]*0.25) + (Table1[[#This Row],[Nitrate Score]]*0.2) + (Table1[[#This Row],[pH Score]]*0.15) + (Table1[[#This Row],[Dissolved Oxygen Score]]*0.1)</f>
        <v>2.2175000000000002</v>
      </c>
      <c r="AI2531">
        <v>2022</v>
      </c>
    </row>
    <row r="2532" spans="1:35">
      <c r="A2532">
        <v>4917</v>
      </c>
      <c r="B2532" t="s">
        <v>906</v>
      </c>
      <c r="C2532" t="s">
        <v>901</v>
      </c>
      <c r="D2532" t="s">
        <v>2</v>
      </c>
      <c r="E2532">
        <v>15</v>
      </c>
      <c r="F2532">
        <v>30</v>
      </c>
      <c r="G2532">
        <f>(Table1[[#This Row],[Min Temperature]]+Table1[[#This Row],[Max Temperature]])/2</f>
        <v>22.5</v>
      </c>
      <c r="H2532">
        <v>4</v>
      </c>
      <c r="I2532">
        <v>6.1</v>
      </c>
      <c r="J2532">
        <f>(Table1[[#This Row],[Min Dissolved Oxygen]]+Table1[[#This Row],[Max Dissolved Oxygen]])/2</f>
        <v>5.05</v>
      </c>
      <c r="K2532">
        <v>6.8</v>
      </c>
      <c r="L2532">
        <v>7.7</v>
      </c>
      <c r="M2532">
        <f>(Table1[[#This Row],[Min pH]]+Table1[[#This Row],[Max pH]])/2</f>
        <v>7.25</v>
      </c>
      <c r="N2532">
        <v>893</v>
      </c>
      <c r="O2532">
        <v>1203</v>
      </c>
      <c r="P2532">
        <f>(Table1[[#This Row],[Min Conductivity]]+Table1[[#This Row],[Max Conductivity]])/2</f>
        <v>1048</v>
      </c>
      <c r="Q2532">
        <v>1.3</v>
      </c>
      <c r="R2532">
        <v>3.5</v>
      </c>
      <c r="S2532">
        <f>(Table1[[#This Row],[Min BOD]]+Table1[[#This Row],[Max BOD]])/2</f>
        <v>2.4</v>
      </c>
      <c r="T2532">
        <v>0.32</v>
      </c>
      <c r="U2532">
        <v>3.59</v>
      </c>
      <c r="V2532">
        <f>(Table1[[#This Row],[Min Nitrate N + Nitrite N]]+Table1[[#This Row],[Max Nitrate N + Nitrite N]])/2</f>
        <v>1.9549999999999998</v>
      </c>
      <c r="W2532">
        <v>244</v>
      </c>
      <c r="X2532">
        <v>689</v>
      </c>
      <c r="Y2532">
        <f>(Table1[[#This Row],[Min Fecal Coliform]]+Table1[[#This Row],[Max Fecal Coliform]])/2</f>
        <v>466.5</v>
      </c>
      <c r="Z2532">
        <v>866</v>
      </c>
      <c r="AA2532">
        <v>1986</v>
      </c>
      <c r="AB2532">
        <f>(Table1[[#This Row],[Min Total Coliform]]+Table1[[#This Row],[Max Total Coliform]])/2</f>
        <v>1426</v>
      </c>
      <c r="AC2532">
        <f>MIN(10, (Table1[[#This Row],[Avg BOD]]/4)*10)</f>
        <v>6</v>
      </c>
      <c r="AD2532">
        <f>MIN(10, (Table1[[#This Row],[Avg Fecal Coliform]]/600)*10)</f>
        <v>7.7749999999999995</v>
      </c>
      <c r="AE2532">
        <f>MIN(10, (Table1[[#This Row],[Avg Nitrate N + Nitrite N]]/10)*10)</f>
        <v>1.9549999999999998</v>
      </c>
      <c r="AF2532">
        <f>IF(OR(Table1[[#This Row],[Avg pH]]&lt;6.5,Table1[[#This Row],[Avg pH]]&gt;8.5),10,0)</f>
        <v>0</v>
      </c>
      <c r="AG2532">
        <f>MAX(0, 10-(2*Table1[[#This Row],[Avg Dissolved Oxygen]]))</f>
        <v>0</v>
      </c>
      <c r="AH2532">
        <f>(Table1[[#This Row],[Fecal Score]]*0.3) + (Table1[[#This Row],[BOD Score]]*0.25) + (Table1[[#This Row],[Nitrate Score]]*0.2) + (Table1[[#This Row],[pH Score]]*0.15) + (Table1[[#This Row],[Dissolved Oxygen Score]]*0.1)</f>
        <v>4.2234999999999996</v>
      </c>
      <c r="AI2532">
        <v>2022</v>
      </c>
    </row>
    <row r="2533" spans="1:35">
      <c r="A2533">
        <v>4934</v>
      </c>
      <c r="B2533" t="s">
        <v>907</v>
      </c>
      <c r="C2533" t="s">
        <v>901</v>
      </c>
      <c r="D2533" t="s">
        <v>2</v>
      </c>
      <c r="E2533">
        <v>25</v>
      </c>
      <c r="F2533">
        <v>26</v>
      </c>
      <c r="G2533">
        <f>(Table1[[#This Row],[Min Temperature]]+Table1[[#This Row],[Max Temperature]])/2</f>
        <v>25.5</v>
      </c>
      <c r="H2533">
        <v>6.1</v>
      </c>
      <c r="I2533">
        <v>6.6</v>
      </c>
      <c r="J2533">
        <f>(Table1[[#This Row],[Min Dissolved Oxygen]]+Table1[[#This Row],[Max Dissolved Oxygen]])/2</f>
        <v>6.35</v>
      </c>
      <c r="K2533">
        <v>7.5</v>
      </c>
      <c r="L2533">
        <v>8.1</v>
      </c>
      <c r="M2533">
        <f>(Table1[[#This Row],[Min pH]]+Table1[[#This Row],[Max pH]])/2</f>
        <v>7.8</v>
      </c>
      <c r="N2533">
        <v>14950</v>
      </c>
      <c r="O2533">
        <v>31200</v>
      </c>
      <c r="P2533">
        <f>(Table1[[#This Row],[Min Conductivity]]+Table1[[#This Row],[Max Conductivity]])/2</f>
        <v>23075</v>
      </c>
      <c r="Q2533">
        <v>2.7</v>
      </c>
      <c r="R2533">
        <v>2.9</v>
      </c>
      <c r="S2533">
        <f>(Table1[[#This Row],[Min BOD]]+Table1[[#This Row],[Max BOD]])/2</f>
        <v>2.8</v>
      </c>
      <c r="T2533">
        <v>0.95</v>
      </c>
      <c r="U2533">
        <v>1.69</v>
      </c>
      <c r="V2533">
        <f>(Table1[[#This Row],[Min Nitrate N + Nitrite N]]+Table1[[#This Row],[Max Nitrate N + Nitrite N]])/2</f>
        <v>1.3199999999999998</v>
      </c>
      <c r="W2533">
        <v>3</v>
      </c>
      <c r="X2533">
        <v>22</v>
      </c>
      <c r="Y2533">
        <f>(Table1[[#This Row],[Min Fecal Coliform]]+Table1[[#This Row],[Max Fecal Coliform]])/2</f>
        <v>12.5</v>
      </c>
      <c r="Z2533">
        <v>75</v>
      </c>
      <c r="AA2533">
        <v>423</v>
      </c>
      <c r="AB2533">
        <f>(Table1[[#This Row],[Min Total Coliform]]+Table1[[#This Row],[Max Total Coliform]])/2</f>
        <v>249</v>
      </c>
      <c r="AC2533">
        <f>MIN(10, (Table1[[#This Row],[Avg BOD]]/4)*10)</f>
        <v>7</v>
      </c>
      <c r="AD2533">
        <f>MIN(10, (Table1[[#This Row],[Avg Fecal Coliform]]/600)*10)</f>
        <v>0.20833333333333331</v>
      </c>
      <c r="AE2533">
        <f>MIN(10, (Table1[[#This Row],[Avg Nitrate N + Nitrite N]]/10)*10)</f>
        <v>1.3199999999999998</v>
      </c>
      <c r="AF2533">
        <f>IF(OR(Table1[[#This Row],[Avg pH]]&lt;6.5,Table1[[#This Row],[Avg pH]]&gt;8.5),10,0)</f>
        <v>0</v>
      </c>
      <c r="AG2533">
        <f>MAX(0, 10-(2*Table1[[#This Row],[Avg Dissolved Oxygen]]))</f>
        <v>0</v>
      </c>
      <c r="AH2533">
        <f>(Table1[[#This Row],[Fecal Score]]*0.3) + (Table1[[#This Row],[BOD Score]]*0.25) + (Table1[[#This Row],[Nitrate Score]]*0.2) + (Table1[[#This Row],[pH Score]]*0.15) + (Table1[[#This Row],[Dissolved Oxygen Score]]*0.1)</f>
        <v>2.0764999999999998</v>
      </c>
      <c r="AI2533">
        <v>2022</v>
      </c>
    </row>
    <row r="2534" spans="1:35">
      <c r="A2534">
        <v>4918</v>
      </c>
      <c r="B2534" t="s">
        <v>908</v>
      </c>
      <c r="C2534" t="s">
        <v>901</v>
      </c>
      <c r="D2534" t="s">
        <v>2</v>
      </c>
      <c r="E2534">
        <v>16</v>
      </c>
      <c r="F2534">
        <v>28</v>
      </c>
      <c r="G2534">
        <f>(Table1[[#This Row],[Min Temperature]]+Table1[[#This Row],[Max Temperature]])/2</f>
        <v>22</v>
      </c>
      <c r="H2534">
        <v>4.0999999999999996</v>
      </c>
      <c r="I2534">
        <v>6.2</v>
      </c>
      <c r="J2534">
        <f>(Table1[[#This Row],[Min Dissolved Oxygen]]+Table1[[#This Row],[Max Dissolved Oxygen]])/2</f>
        <v>5.15</v>
      </c>
      <c r="K2534">
        <v>6.8</v>
      </c>
      <c r="L2534">
        <v>7.6</v>
      </c>
      <c r="M2534">
        <f>(Table1[[#This Row],[Min pH]]+Table1[[#This Row],[Max pH]])/2</f>
        <v>7.1999999999999993</v>
      </c>
      <c r="N2534">
        <v>701</v>
      </c>
      <c r="O2534">
        <v>1172</v>
      </c>
      <c r="P2534">
        <f>(Table1[[#This Row],[Min Conductivity]]+Table1[[#This Row],[Max Conductivity]])/2</f>
        <v>936.5</v>
      </c>
      <c r="Q2534">
        <v>1.2</v>
      </c>
      <c r="R2534">
        <v>3.7</v>
      </c>
      <c r="S2534">
        <f>(Table1[[#This Row],[Min BOD]]+Table1[[#This Row],[Max BOD]])/2</f>
        <v>2.4500000000000002</v>
      </c>
      <c r="T2534">
        <v>0.46</v>
      </c>
      <c r="U2534">
        <v>3.76</v>
      </c>
      <c r="V2534">
        <f>(Table1[[#This Row],[Min Nitrate N + Nitrite N]]+Table1[[#This Row],[Max Nitrate N + Nitrite N]])/2</f>
        <v>2.11</v>
      </c>
      <c r="W2534">
        <v>226</v>
      </c>
      <c r="X2534">
        <v>479</v>
      </c>
      <c r="Y2534">
        <f>(Table1[[#This Row],[Min Fecal Coliform]]+Table1[[#This Row],[Max Fecal Coliform]])/2</f>
        <v>352.5</v>
      </c>
      <c r="Z2534">
        <v>686</v>
      </c>
      <c r="AA2534">
        <v>1733</v>
      </c>
      <c r="AB2534">
        <f>(Table1[[#This Row],[Min Total Coliform]]+Table1[[#This Row],[Max Total Coliform]])/2</f>
        <v>1209.5</v>
      </c>
      <c r="AC2534">
        <f>MIN(10, (Table1[[#This Row],[Avg BOD]]/4)*10)</f>
        <v>6.125</v>
      </c>
      <c r="AD2534">
        <f>MIN(10, (Table1[[#This Row],[Avg Fecal Coliform]]/600)*10)</f>
        <v>5.875</v>
      </c>
      <c r="AE2534">
        <f>MIN(10, (Table1[[#This Row],[Avg Nitrate N + Nitrite N]]/10)*10)</f>
        <v>2.11</v>
      </c>
      <c r="AF2534">
        <f>IF(OR(Table1[[#This Row],[Avg pH]]&lt;6.5,Table1[[#This Row],[Avg pH]]&gt;8.5),10,0)</f>
        <v>0</v>
      </c>
      <c r="AG2534">
        <f>MAX(0, 10-(2*Table1[[#This Row],[Avg Dissolved Oxygen]]))</f>
        <v>0</v>
      </c>
      <c r="AH2534">
        <f>(Table1[[#This Row],[Fecal Score]]*0.3) + (Table1[[#This Row],[BOD Score]]*0.25) + (Table1[[#This Row],[Nitrate Score]]*0.2) + (Table1[[#This Row],[pH Score]]*0.15) + (Table1[[#This Row],[Dissolved Oxygen Score]]*0.1)</f>
        <v>3.7157500000000003</v>
      </c>
      <c r="AI2534">
        <v>2022</v>
      </c>
    </row>
    <row r="2535" spans="1:35">
      <c r="A2535">
        <v>4933</v>
      </c>
      <c r="B2535" t="s">
        <v>909</v>
      </c>
      <c r="C2535" t="s">
        <v>901</v>
      </c>
      <c r="D2535" t="s">
        <v>2</v>
      </c>
      <c r="E2535">
        <v>25</v>
      </c>
      <c r="F2535">
        <v>26</v>
      </c>
      <c r="G2535">
        <f>(Table1[[#This Row],[Min Temperature]]+Table1[[#This Row],[Max Temperature]])/2</f>
        <v>25.5</v>
      </c>
      <c r="H2535">
        <v>5.8</v>
      </c>
      <c r="I2535">
        <v>6.7</v>
      </c>
      <c r="J2535">
        <f>(Table1[[#This Row],[Min Dissolved Oxygen]]+Table1[[#This Row],[Max Dissolved Oxygen]])/2</f>
        <v>6.25</v>
      </c>
      <c r="K2535">
        <v>7.2</v>
      </c>
      <c r="L2535">
        <v>7.9</v>
      </c>
      <c r="M2535">
        <f>(Table1[[#This Row],[Min pH]]+Table1[[#This Row],[Max pH]])/2</f>
        <v>7.5500000000000007</v>
      </c>
      <c r="N2535">
        <v>23000</v>
      </c>
      <c r="O2535">
        <v>39200</v>
      </c>
      <c r="P2535">
        <f>(Table1[[#This Row],[Min Conductivity]]+Table1[[#This Row],[Max Conductivity]])/2</f>
        <v>31100</v>
      </c>
      <c r="Q2535">
        <v>2.6</v>
      </c>
      <c r="R2535">
        <v>2.9</v>
      </c>
      <c r="S2535">
        <f>(Table1[[#This Row],[Min BOD]]+Table1[[#This Row],[Max BOD]])/2</f>
        <v>2.75</v>
      </c>
      <c r="T2535">
        <v>0.74</v>
      </c>
      <c r="U2535">
        <v>1.76</v>
      </c>
      <c r="V2535">
        <f>(Table1[[#This Row],[Min Nitrate N + Nitrite N]]+Table1[[#This Row],[Max Nitrate N + Nitrite N]])/2</f>
        <v>1.25</v>
      </c>
      <c r="W2535">
        <v>3</v>
      </c>
      <c r="X2535">
        <v>16</v>
      </c>
      <c r="Y2535">
        <f>(Table1[[#This Row],[Min Fecal Coliform]]+Table1[[#This Row],[Max Fecal Coliform]])/2</f>
        <v>9.5</v>
      </c>
      <c r="Z2535">
        <v>47</v>
      </c>
      <c r="AA2535">
        <v>260</v>
      </c>
      <c r="AB2535">
        <f>(Table1[[#This Row],[Min Total Coliform]]+Table1[[#This Row],[Max Total Coliform]])/2</f>
        <v>153.5</v>
      </c>
      <c r="AC2535">
        <f>MIN(10, (Table1[[#This Row],[Avg BOD]]/4)*10)</f>
        <v>6.875</v>
      </c>
      <c r="AD2535">
        <f>MIN(10, (Table1[[#This Row],[Avg Fecal Coliform]]/600)*10)</f>
        <v>0.15833333333333335</v>
      </c>
      <c r="AE2535">
        <f>MIN(10, (Table1[[#This Row],[Avg Nitrate N + Nitrite N]]/10)*10)</f>
        <v>1.25</v>
      </c>
      <c r="AF2535">
        <f>IF(OR(Table1[[#This Row],[Avg pH]]&lt;6.5,Table1[[#This Row],[Avg pH]]&gt;8.5),10,0)</f>
        <v>0</v>
      </c>
      <c r="AG2535">
        <f>MAX(0, 10-(2*Table1[[#This Row],[Avg Dissolved Oxygen]]))</f>
        <v>0</v>
      </c>
      <c r="AH2535">
        <f>(Table1[[#This Row],[Fecal Score]]*0.3) + (Table1[[#This Row],[BOD Score]]*0.25) + (Table1[[#This Row],[Nitrate Score]]*0.2) + (Table1[[#This Row],[pH Score]]*0.15) + (Table1[[#This Row],[Dissolved Oxygen Score]]*0.1)</f>
        <v>2.0162500000000003</v>
      </c>
      <c r="AI2535">
        <v>2022</v>
      </c>
    </row>
    <row r="2536" spans="1:35">
      <c r="A2536">
        <v>4929</v>
      </c>
      <c r="B2536" t="s">
        <v>910</v>
      </c>
      <c r="C2536" t="s">
        <v>901</v>
      </c>
      <c r="D2536" t="s">
        <v>2</v>
      </c>
      <c r="E2536">
        <v>24</v>
      </c>
      <c r="F2536">
        <v>26</v>
      </c>
      <c r="G2536">
        <f>(Table1[[#This Row],[Min Temperature]]+Table1[[#This Row],[Max Temperature]])/2</f>
        <v>25</v>
      </c>
      <c r="H2536">
        <v>5</v>
      </c>
      <c r="I2536">
        <v>7.5</v>
      </c>
      <c r="J2536">
        <f>(Table1[[#This Row],[Min Dissolved Oxygen]]+Table1[[#This Row],[Max Dissolved Oxygen]])/2</f>
        <v>6.25</v>
      </c>
      <c r="K2536">
        <v>6.8</v>
      </c>
      <c r="L2536">
        <v>8.1</v>
      </c>
      <c r="M2536">
        <f>(Table1[[#This Row],[Min pH]]+Table1[[#This Row],[Max pH]])/2</f>
        <v>7.4499999999999993</v>
      </c>
      <c r="N2536">
        <v>1859</v>
      </c>
      <c r="O2536">
        <v>47070</v>
      </c>
      <c r="P2536">
        <f>(Table1[[#This Row],[Min Conductivity]]+Table1[[#This Row],[Max Conductivity]])/2</f>
        <v>24464.5</v>
      </c>
      <c r="Q2536">
        <v>2.2000000000000002</v>
      </c>
      <c r="R2536">
        <v>3</v>
      </c>
      <c r="S2536">
        <f>(Table1[[#This Row],[Min BOD]]+Table1[[#This Row],[Max BOD]])/2</f>
        <v>2.6</v>
      </c>
      <c r="T2536">
        <v>1.04</v>
      </c>
      <c r="U2536">
        <v>3.61</v>
      </c>
      <c r="V2536">
        <f>(Table1[[#This Row],[Min Nitrate N + Nitrite N]]+Table1[[#This Row],[Max Nitrate N + Nitrite N]])/2</f>
        <v>2.3250000000000002</v>
      </c>
      <c r="W2536">
        <v>3</v>
      </c>
      <c r="X2536">
        <v>9</v>
      </c>
      <c r="Y2536">
        <f>(Table1[[#This Row],[Min Fecal Coliform]]+Table1[[#This Row],[Max Fecal Coliform]])/2</f>
        <v>6</v>
      </c>
      <c r="Z2536">
        <v>21</v>
      </c>
      <c r="AA2536">
        <v>210</v>
      </c>
      <c r="AB2536">
        <f>(Table1[[#This Row],[Min Total Coliform]]+Table1[[#This Row],[Max Total Coliform]])/2</f>
        <v>115.5</v>
      </c>
      <c r="AC2536">
        <f>MIN(10, (Table1[[#This Row],[Avg BOD]]/4)*10)</f>
        <v>6.5</v>
      </c>
      <c r="AD2536">
        <f>MIN(10, (Table1[[#This Row],[Avg Fecal Coliform]]/600)*10)</f>
        <v>0.1</v>
      </c>
      <c r="AE2536">
        <f>MIN(10, (Table1[[#This Row],[Avg Nitrate N + Nitrite N]]/10)*10)</f>
        <v>2.3250000000000002</v>
      </c>
      <c r="AF2536">
        <f>IF(OR(Table1[[#This Row],[Avg pH]]&lt;6.5,Table1[[#This Row],[Avg pH]]&gt;8.5),10,0)</f>
        <v>0</v>
      </c>
      <c r="AG2536">
        <f>MAX(0, 10-(2*Table1[[#This Row],[Avg Dissolved Oxygen]]))</f>
        <v>0</v>
      </c>
      <c r="AH2536">
        <f>(Table1[[#This Row],[Fecal Score]]*0.3) + (Table1[[#This Row],[BOD Score]]*0.25) + (Table1[[#This Row],[Nitrate Score]]*0.2) + (Table1[[#This Row],[pH Score]]*0.15) + (Table1[[#This Row],[Dissolved Oxygen Score]]*0.1)</f>
        <v>2.12</v>
      </c>
      <c r="AI2536">
        <v>2022</v>
      </c>
    </row>
    <row r="2537" spans="1:35">
      <c r="A2537">
        <v>4916</v>
      </c>
      <c r="B2537" t="s">
        <v>911</v>
      </c>
      <c r="C2537" t="s">
        <v>901</v>
      </c>
      <c r="D2537" t="s">
        <v>2</v>
      </c>
      <c r="E2537">
        <v>22</v>
      </c>
      <c r="F2537">
        <v>27</v>
      </c>
      <c r="G2537">
        <f>(Table1[[#This Row],[Min Temperature]]+Table1[[#This Row],[Max Temperature]])/2</f>
        <v>24.5</v>
      </c>
      <c r="H2537">
        <v>5.3</v>
      </c>
      <c r="I2537">
        <v>6.4</v>
      </c>
      <c r="J2537">
        <f>(Table1[[#This Row],[Min Dissolved Oxygen]]+Table1[[#This Row],[Max Dissolved Oxygen]])/2</f>
        <v>5.85</v>
      </c>
      <c r="K2537">
        <v>7.2</v>
      </c>
      <c r="L2537">
        <v>8.1999999999999993</v>
      </c>
      <c r="M2537">
        <f>(Table1[[#This Row],[Min pH]]+Table1[[#This Row],[Max pH]])/2</f>
        <v>7.6999999999999993</v>
      </c>
      <c r="N2537">
        <v>364</v>
      </c>
      <c r="O2537">
        <v>490</v>
      </c>
      <c r="P2537">
        <f>(Table1[[#This Row],[Min Conductivity]]+Table1[[#This Row],[Max Conductivity]])/2</f>
        <v>427</v>
      </c>
      <c r="Q2537">
        <v>1</v>
      </c>
      <c r="R2537">
        <v>2.2999999999999998</v>
      </c>
      <c r="S2537">
        <f>(Table1[[#This Row],[Min BOD]]+Table1[[#This Row],[Max BOD]])/2</f>
        <v>1.65</v>
      </c>
      <c r="T2537">
        <v>0.32</v>
      </c>
      <c r="U2537">
        <v>0.74</v>
      </c>
      <c r="V2537">
        <f>(Table1[[#This Row],[Min Nitrate N + Nitrite N]]+Table1[[#This Row],[Max Nitrate N + Nitrite N]])/2</f>
        <v>0.53</v>
      </c>
      <c r="W2537">
        <v>118</v>
      </c>
      <c r="X2537">
        <v>293</v>
      </c>
      <c r="Y2537">
        <f>(Table1[[#This Row],[Min Fecal Coliform]]+Table1[[#This Row],[Max Fecal Coliform]])/2</f>
        <v>205.5</v>
      </c>
      <c r="Z2537">
        <v>365</v>
      </c>
      <c r="AA2537">
        <v>722</v>
      </c>
      <c r="AB2537">
        <f>(Table1[[#This Row],[Min Total Coliform]]+Table1[[#This Row],[Max Total Coliform]])/2</f>
        <v>543.5</v>
      </c>
      <c r="AC2537">
        <f>MIN(10, (Table1[[#This Row],[Avg BOD]]/4)*10)</f>
        <v>4.125</v>
      </c>
      <c r="AD2537">
        <f>MIN(10, (Table1[[#This Row],[Avg Fecal Coliform]]/600)*10)</f>
        <v>3.4250000000000003</v>
      </c>
      <c r="AE2537">
        <f>MIN(10, (Table1[[#This Row],[Avg Nitrate N + Nitrite N]]/10)*10)</f>
        <v>0.53</v>
      </c>
      <c r="AF2537">
        <f>IF(OR(Table1[[#This Row],[Avg pH]]&lt;6.5,Table1[[#This Row],[Avg pH]]&gt;8.5),10,0)</f>
        <v>0</v>
      </c>
      <c r="AG2537">
        <f>MAX(0, 10-(2*Table1[[#This Row],[Avg Dissolved Oxygen]]))</f>
        <v>0</v>
      </c>
      <c r="AH2537">
        <f>(Table1[[#This Row],[Fecal Score]]*0.3) + (Table1[[#This Row],[BOD Score]]*0.25) + (Table1[[#This Row],[Nitrate Score]]*0.2) + (Table1[[#This Row],[pH Score]]*0.15) + (Table1[[#This Row],[Dissolved Oxygen Score]]*0.1)</f>
        <v>2.1647499999999997</v>
      </c>
      <c r="AI2537">
        <v>2022</v>
      </c>
    </row>
    <row r="2538" spans="1:35">
      <c r="A2538">
        <v>4925</v>
      </c>
      <c r="B2538" t="s">
        <v>912</v>
      </c>
      <c r="C2538" t="s">
        <v>901</v>
      </c>
      <c r="D2538" t="s">
        <v>2</v>
      </c>
      <c r="E2538">
        <v>24</v>
      </c>
      <c r="F2538">
        <v>31</v>
      </c>
      <c r="G2538">
        <f>(Table1[[#This Row],[Min Temperature]]+Table1[[#This Row],[Max Temperature]])/2</f>
        <v>27.5</v>
      </c>
      <c r="H2538">
        <v>3.2</v>
      </c>
      <c r="I2538">
        <v>7.3</v>
      </c>
      <c r="J2538">
        <f>(Table1[[#This Row],[Min Dissolved Oxygen]]+Table1[[#This Row],[Max Dissolved Oxygen]])/2</f>
        <v>5.25</v>
      </c>
      <c r="K2538">
        <v>7</v>
      </c>
      <c r="L2538">
        <v>8.4</v>
      </c>
      <c r="M2538">
        <f>(Table1[[#This Row],[Min pH]]+Table1[[#This Row],[Max pH]])/2</f>
        <v>7.7</v>
      </c>
      <c r="N2538">
        <v>415</v>
      </c>
      <c r="O2538">
        <v>51700</v>
      </c>
      <c r="P2538">
        <f>(Table1[[#This Row],[Min Conductivity]]+Table1[[#This Row],[Max Conductivity]])/2</f>
        <v>26057.5</v>
      </c>
      <c r="Q2538">
        <v>1.1000000000000001</v>
      </c>
      <c r="R2538">
        <v>3.2</v>
      </c>
      <c r="S2538">
        <f>(Table1[[#This Row],[Min BOD]]+Table1[[#This Row],[Max BOD]])/2</f>
        <v>2.1500000000000004</v>
      </c>
      <c r="T2538">
        <v>0.53</v>
      </c>
      <c r="U2538">
        <v>2.33</v>
      </c>
      <c r="V2538">
        <f>(Table1[[#This Row],[Min Nitrate N + Nitrite N]]+Table1[[#This Row],[Max Nitrate N + Nitrite N]])/2</f>
        <v>1.4300000000000002</v>
      </c>
      <c r="W2538">
        <v>4</v>
      </c>
      <c r="X2538">
        <v>15</v>
      </c>
      <c r="Y2538">
        <f>(Table1[[#This Row],[Min Fecal Coliform]]+Table1[[#This Row],[Max Fecal Coliform]])/2</f>
        <v>9.5</v>
      </c>
      <c r="Z2538">
        <v>48</v>
      </c>
      <c r="AA2538">
        <v>240</v>
      </c>
      <c r="AB2538">
        <f>(Table1[[#This Row],[Min Total Coliform]]+Table1[[#This Row],[Max Total Coliform]])/2</f>
        <v>144</v>
      </c>
      <c r="AC2538">
        <f>MIN(10, (Table1[[#This Row],[Avg BOD]]/4)*10)</f>
        <v>5.3750000000000009</v>
      </c>
      <c r="AD2538">
        <f>MIN(10, (Table1[[#This Row],[Avg Fecal Coliform]]/600)*10)</f>
        <v>0.15833333333333335</v>
      </c>
      <c r="AE2538">
        <f>MIN(10, (Table1[[#This Row],[Avg Nitrate N + Nitrite N]]/10)*10)</f>
        <v>1.4300000000000002</v>
      </c>
      <c r="AF2538">
        <f>IF(OR(Table1[[#This Row],[Avg pH]]&lt;6.5,Table1[[#This Row],[Avg pH]]&gt;8.5),10,0)</f>
        <v>0</v>
      </c>
      <c r="AG2538">
        <f>MAX(0, 10-(2*Table1[[#This Row],[Avg Dissolved Oxygen]]))</f>
        <v>0</v>
      </c>
      <c r="AH2538">
        <f>(Table1[[#This Row],[Fecal Score]]*0.3) + (Table1[[#This Row],[BOD Score]]*0.25) + (Table1[[#This Row],[Nitrate Score]]*0.2) + (Table1[[#This Row],[pH Score]]*0.15) + (Table1[[#This Row],[Dissolved Oxygen Score]]*0.1)</f>
        <v>1.6772500000000004</v>
      </c>
      <c r="AI2538">
        <v>2022</v>
      </c>
    </row>
    <row r="2539" spans="1:35">
      <c r="A2539">
        <v>4930</v>
      </c>
      <c r="B2539" t="s">
        <v>913</v>
      </c>
      <c r="C2539" t="s">
        <v>901</v>
      </c>
      <c r="D2539" t="s">
        <v>2</v>
      </c>
      <c r="E2539">
        <v>25</v>
      </c>
      <c r="F2539">
        <v>27</v>
      </c>
      <c r="G2539">
        <f>(Table1[[#This Row],[Min Temperature]]+Table1[[#This Row],[Max Temperature]])/2</f>
        <v>26</v>
      </c>
      <c r="H2539">
        <v>5</v>
      </c>
      <c r="I2539">
        <v>8.1999999999999993</v>
      </c>
      <c r="J2539">
        <f>(Table1[[#This Row],[Min Dissolved Oxygen]]+Table1[[#This Row],[Max Dissolved Oxygen]])/2</f>
        <v>6.6</v>
      </c>
      <c r="K2539">
        <v>7.4</v>
      </c>
      <c r="L2539">
        <v>8.4</v>
      </c>
      <c r="M2539">
        <f>(Table1[[#This Row],[Min pH]]+Table1[[#This Row],[Max pH]])/2</f>
        <v>7.9</v>
      </c>
      <c r="N2539">
        <v>593</v>
      </c>
      <c r="O2539">
        <v>1446</v>
      </c>
      <c r="P2539">
        <f>(Table1[[#This Row],[Min Conductivity]]+Table1[[#This Row],[Max Conductivity]])/2</f>
        <v>1019.5</v>
      </c>
      <c r="Q2539">
        <v>1.8</v>
      </c>
      <c r="R2539">
        <v>3.6</v>
      </c>
      <c r="S2539">
        <f>(Table1[[#This Row],[Min BOD]]+Table1[[#This Row],[Max BOD]])/2</f>
        <v>2.7</v>
      </c>
      <c r="T2539">
        <v>0.56999999999999995</v>
      </c>
      <c r="U2539">
        <v>3.89</v>
      </c>
      <c r="V2539">
        <f>(Table1[[#This Row],[Min Nitrate N + Nitrite N]]+Table1[[#This Row],[Max Nitrate N + Nitrite N]])/2</f>
        <v>2.23</v>
      </c>
      <c r="W2539">
        <v>3</v>
      </c>
      <c r="X2539">
        <v>11</v>
      </c>
      <c r="Y2539">
        <f>(Table1[[#This Row],[Min Fecal Coliform]]+Table1[[#This Row],[Max Fecal Coliform]])/2</f>
        <v>7</v>
      </c>
      <c r="Z2539">
        <v>11</v>
      </c>
      <c r="AA2539">
        <v>210</v>
      </c>
      <c r="AB2539">
        <f>(Table1[[#This Row],[Min Total Coliform]]+Table1[[#This Row],[Max Total Coliform]])/2</f>
        <v>110.5</v>
      </c>
      <c r="AC2539">
        <f>MIN(10, (Table1[[#This Row],[Avg BOD]]/4)*10)</f>
        <v>6.75</v>
      </c>
      <c r="AD2539">
        <f>MIN(10, (Table1[[#This Row],[Avg Fecal Coliform]]/600)*10)</f>
        <v>0.11666666666666667</v>
      </c>
      <c r="AE2539">
        <f>MIN(10, (Table1[[#This Row],[Avg Nitrate N + Nitrite N]]/10)*10)</f>
        <v>2.23</v>
      </c>
      <c r="AF2539">
        <f>IF(OR(Table1[[#This Row],[Avg pH]]&lt;6.5,Table1[[#This Row],[Avg pH]]&gt;8.5),10,0)</f>
        <v>0</v>
      </c>
      <c r="AG2539">
        <f>MAX(0, 10-(2*Table1[[#This Row],[Avg Dissolved Oxygen]]))</f>
        <v>0</v>
      </c>
      <c r="AH2539">
        <f>(Table1[[#This Row],[Fecal Score]]*0.3) + (Table1[[#This Row],[BOD Score]]*0.25) + (Table1[[#This Row],[Nitrate Score]]*0.2) + (Table1[[#This Row],[pH Score]]*0.15) + (Table1[[#This Row],[Dissolved Oxygen Score]]*0.1)</f>
        <v>2.1684999999999999</v>
      </c>
      <c r="AI2539">
        <v>2022</v>
      </c>
    </row>
    <row r="2540" spans="1:35">
      <c r="A2540">
        <v>4915</v>
      </c>
      <c r="B2540" t="s">
        <v>914</v>
      </c>
      <c r="C2540" t="s">
        <v>901</v>
      </c>
      <c r="D2540" t="s">
        <v>2</v>
      </c>
      <c r="E2540">
        <v>21</v>
      </c>
      <c r="F2540">
        <v>27</v>
      </c>
      <c r="G2540">
        <f>(Table1[[#This Row],[Min Temperature]]+Table1[[#This Row],[Max Temperature]])/2</f>
        <v>24</v>
      </c>
      <c r="H2540">
        <v>4.2</v>
      </c>
      <c r="I2540">
        <v>6.2</v>
      </c>
      <c r="J2540">
        <f>(Table1[[#This Row],[Min Dissolved Oxygen]]+Table1[[#This Row],[Max Dissolved Oxygen]])/2</f>
        <v>5.2</v>
      </c>
      <c r="K2540">
        <v>7.3</v>
      </c>
      <c r="L2540">
        <v>8</v>
      </c>
      <c r="M2540">
        <f>(Table1[[#This Row],[Min pH]]+Table1[[#This Row],[Max pH]])/2</f>
        <v>7.65</v>
      </c>
      <c r="N2540">
        <v>746</v>
      </c>
      <c r="O2540">
        <v>2453</v>
      </c>
      <c r="P2540">
        <f>(Table1[[#This Row],[Min Conductivity]]+Table1[[#This Row],[Max Conductivity]])/2</f>
        <v>1599.5</v>
      </c>
      <c r="Q2540">
        <v>1.2</v>
      </c>
      <c r="R2540">
        <v>3.7</v>
      </c>
      <c r="S2540">
        <f>(Table1[[#This Row],[Min BOD]]+Table1[[#This Row],[Max BOD]])/2</f>
        <v>2.4500000000000002</v>
      </c>
      <c r="T2540">
        <v>0.32</v>
      </c>
      <c r="U2540">
        <v>1.88</v>
      </c>
      <c r="V2540">
        <f>(Table1[[#This Row],[Min Nitrate N + Nitrite N]]+Table1[[#This Row],[Max Nitrate N + Nitrite N]])/2</f>
        <v>1.0999999999999999</v>
      </c>
      <c r="W2540">
        <v>228</v>
      </c>
      <c r="X2540">
        <v>914</v>
      </c>
      <c r="Y2540">
        <f>(Table1[[#This Row],[Min Fecal Coliform]]+Table1[[#This Row],[Max Fecal Coliform]])/2</f>
        <v>571</v>
      </c>
      <c r="Z2540">
        <v>579</v>
      </c>
      <c r="AA2540">
        <v>2420</v>
      </c>
      <c r="AB2540">
        <f>(Table1[[#This Row],[Min Total Coliform]]+Table1[[#This Row],[Max Total Coliform]])/2</f>
        <v>1499.5</v>
      </c>
      <c r="AC2540">
        <f>MIN(10, (Table1[[#This Row],[Avg BOD]]/4)*10)</f>
        <v>6.125</v>
      </c>
      <c r="AD2540">
        <f>MIN(10, (Table1[[#This Row],[Avg Fecal Coliform]]/600)*10)</f>
        <v>9.5166666666666657</v>
      </c>
      <c r="AE2540">
        <f>MIN(10, (Table1[[#This Row],[Avg Nitrate N + Nitrite N]]/10)*10)</f>
        <v>1.0999999999999999</v>
      </c>
      <c r="AF2540">
        <f>IF(OR(Table1[[#This Row],[Avg pH]]&lt;6.5,Table1[[#This Row],[Avg pH]]&gt;8.5),10,0)</f>
        <v>0</v>
      </c>
      <c r="AG2540">
        <f>MAX(0, 10-(2*Table1[[#This Row],[Avg Dissolved Oxygen]]))</f>
        <v>0</v>
      </c>
      <c r="AH2540">
        <f>(Table1[[#This Row],[Fecal Score]]*0.3) + (Table1[[#This Row],[BOD Score]]*0.25) + (Table1[[#This Row],[Nitrate Score]]*0.2) + (Table1[[#This Row],[pH Score]]*0.15) + (Table1[[#This Row],[Dissolved Oxygen Score]]*0.1)</f>
        <v>4.6062499999999993</v>
      </c>
      <c r="AI2540">
        <v>2022</v>
      </c>
    </row>
    <row r="2541" spans="1:35">
      <c r="A2541">
        <v>4924</v>
      </c>
      <c r="B2541" t="s">
        <v>915</v>
      </c>
      <c r="C2541" t="s">
        <v>901</v>
      </c>
      <c r="D2541" t="s">
        <v>2</v>
      </c>
      <c r="E2541">
        <v>24</v>
      </c>
      <c r="F2541">
        <v>32</v>
      </c>
      <c r="G2541">
        <f>(Table1[[#This Row],[Min Temperature]]+Table1[[#This Row],[Max Temperature]])/2</f>
        <v>28</v>
      </c>
      <c r="H2541">
        <v>4.3</v>
      </c>
      <c r="I2541">
        <v>8</v>
      </c>
      <c r="J2541">
        <f>(Table1[[#This Row],[Min Dissolved Oxygen]]+Table1[[#This Row],[Max Dissolved Oxygen]])/2</f>
        <v>6.15</v>
      </c>
      <c r="K2541">
        <v>7.3</v>
      </c>
      <c r="L2541">
        <v>8.4</v>
      </c>
      <c r="M2541">
        <f>(Table1[[#This Row],[Min pH]]+Table1[[#This Row],[Max pH]])/2</f>
        <v>7.85</v>
      </c>
      <c r="N2541">
        <v>212</v>
      </c>
      <c r="O2541">
        <v>8710</v>
      </c>
      <c r="P2541">
        <f>(Table1[[#This Row],[Min Conductivity]]+Table1[[#This Row],[Max Conductivity]])/2</f>
        <v>4461</v>
      </c>
      <c r="Q2541">
        <v>1</v>
      </c>
      <c r="R2541">
        <v>6.2</v>
      </c>
      <c r="S2541">
        <f>(Table1[[#This Row],[Min BOD]]+Table1[[#This Row],[Max BOD]])/2</f>
        <v>3.6</v>
      </c>
      <c r="T2541">
        <v>0.55000000000000004</v>
      </c>
      <c r="U2541">
        <v>1.88</v>
      </c>
      <c r="V2541">
        <f>(Table1[[#This Row],[Min Nitrate N + Nitrite N]]+Table1[[#This Row],[Max Nitrate N + Nitrite N]])/2</f>
        <v>1.2149999999999999</v>
      </c>
      <c r="W2541">
        <v>9</v>
      </c>
      <c r="X2541">
        <v>21</v>
      </c>
      <c r="Y2541">
        <f>(Table1[[#This Row],[Min Fecal Coliform]]+Table1[[#This Row],[Max Fecal Coliform]])/2</f>
        <v>15</v>
      </c>
      <c r="Z2541">
        <v>120</v>
      </c>
      <c r="AA2541">
        <v>240</v>
      </c>
      <c r="AB2541">
        <f>(Table1[[#This Row],[Min Total Coliform]]+Table1[[#This Row],[Max Total Coliform]])/2</f>
        <v>180</v>
      </c>
      <c r="AC2541">
        <f>MIN(10, (Table1[[#This Row],[Avg BOD]]/4)*10)</f>
        <v>9</v>
      </c>
      <c r="AD2541">
        <f>MIN(10, (Table1[[#This Row],[Avg Fecal Coliform]]/600)*10)</f>
        <v>0.25</v>
      </c>
      <c r="AE2541">
        <f>MIN(10, (Table1[[#This Row],[Avg Nitrate N + Nitrite N]]/10)*10)</f>
        <v>1.2149999999999999</v>
      </c>
      <c r="AF2541">
        <f>IF(OR(Table1[[#This Row],[Avg pH]]&lt;6.5,Table1[[#This Row],[Avg pH]]&gt;8.5),10,0)</f>
        <v>0</v>
      </c>
      <c r="AG2541">
        <f>MAX(0, 10-(2*Table1[[#This Row],[Avg Dissolved Oxygen]]))</f>
        <v>0</v>
      </c>
      <c r="AH2541">
        <f>(Table1[[#This Row],[Fecal Score]]*0.3) + (Table1[[#This Row],[BOD Score]]*0.25) + (Table1[[#This Row],[Nitrate Score]]*0.2) + (Table1[[#This Row],[pH Score]]*0.15) + (Table1[[#This Row],[Dissolved Oxygen Score]]*0.1)</f>
        <v>2.5680000000000001</v>
      </c>
      <c r="AI2541">
        <v>2022</v>
      </c>
    </row>
    <row r="2542" spans="1:35">
      <c r="A2542">
        <v>4928</v>
      </c>
      <c r="B2542" t="s">
        <v>916</v>
      </c>
      <c r="C2542" t="s">
        <v>901</v>
      </c>
      <c r="D2542" t="s">
        <v>2</v>
      </c>
      <c r="E2542">
        <v>23</v>
      </c>
      <c r="F2542">
        <v>27</v>
      </c>
      <c r="G2542">
        <f>(Table1[[#This Row],[Min Temperature]]+Table1[[#This Row],[Max Temperature]])/2</f>
        <v>25</v>
      </c>
      <c r="H2542">
        <v>0.3</v>
      </c>
      <c r="I2542">
        <v>6.5</v>
      </c>
      <c r="J2542">
        <f>(Table1[[#This Row],[Min Dissolved Oxygen]]+Table1[[#This Row],[Max Dissolved Oxygen]])/2</f>
        <v>3.4</v>
      </c>
      <c r="K2542">
        <v>6.8</v>
      </c>
      <c r="L2542">
        <v>8.4</v>
      </c>
      <c r="M2542">
        <f>(Table1[[#This Row],[Min pH]]+Table1[[#This Row],[Max pH]])/2</f>
        <v>7.6</v>
      </c>
      <c r="N2542">
        <v>658</v>
      </c>
      <c r="O2542">
        <v>2630</v>
      </c>
      <c r="P2542">
        <f>(Table1[[#This Row],[Min Conductivity]]+Table1[[#This Row],[Max Conductivity]])/2</f>
        <v>1644</v>
      </c>
      <c r="Q2542">
        <v>5.4</v>
      </c>
      <c r="R2542">
        <v>54</v>
      </c>
      <c r="S2542">
        <f>(Table1[[#This Row],[Min BOD]]+Table1[[#This Row],[Max BOD]])/2</f>
        <v>29.7</v>
      </c>
      <c r="T2542">
        <v>0.32</v>
      </c>
      <c r="U2542">
        <v>4.95</v>
      </c>
      <c r="V2542">
        <f>(Table1[[#This Row],[Min Nitrate N + Nitrite N]]+Table1[[#This Row],[Max Nitrate N + Nitrite N]])/2</f>
        <v>2.6350000000000002</v>
      </c>
      <c r="W2542">
        <v>3</v>
      </c>
      <c r="X2542">
        <v>43</v>
      </c>
      <c r="Y2542">
        <f>(Table1[[#This Row],[Min Fecal Coliform]]+Table1[[#This Row],[Max Fecal Coliform]])/2</f>
        <v>23</v>
      </c>
      <c r="Z2542">
        <v>64</v>
      </c>
      <c r="AA2542">
        <v>2400</v>
      </c>
      <c r="AB2542">
        <f>(Table1[[#This Row],[Min Total Coliform]]+Table1[[#This Row],[Max Total Coliform]])/2</f>
        <v>1232</v>
      </c>
      <c r="AC2542">
        <f>MIN(10, (Table1[[#This Row],[Avg BOD]]/4)*10)</f>
        <v>10</v>
      </c>
      <c r="AD2542">
        <f>MIN(10, (Table1[[#This Row],[Avg Fecal Coliform]]/600)*10)</f>
        <v>0.3833333333333333</v>
      </c>
      <c r="AE2542">
        <f>MIN(10, (Table1[[#This Row],[Avg Nitrate N + Nitrite N]]/10)*10)</f>
        <v>2.6350000000000002</v>
      </c>
      <c r="AF2542">
        <f>IF(OR(Table1[[#This Row],[Avg pH]]&lt;6.5,Table1[[#This Row],[Avg pH]]&gt;8.5),10,0)</f>
        <v>0</v>
      </c>
      <c r="AG2542">
        <f>MAX(0, 10-(2*Table1[[#This Row],[Avg Dissolved Oxygen]]))</f>
        <v>3.2</v>
      </c>
      <c r="AH2542">
        <f>(Table1[[#This Row],[Fecal Score]]*0.3) + (Table1[[#This Row],[BOD Score]]*0.25) + (Table1[[#This Row],[Nitrate Score]]*0.2) + (Table1[[#This Row],[pH Score]]*0.15) + (Table1[[#This Row],[Dissolved Oxygen Score]]*0.1)</f>
        <v>3.4620000000000006</v>
      </c>
      <c r="AI2542">
        <v>2022</v>
      </c>
    </row>
    <row r="2543" spans="1:35">
      <c r="A2543">
        <v>4923</v>
      </c>
      <c r="B2543" t="s">
        <v>917</v>
      </c>
      <c r="C2543" t="s">
        <v>901</v>
      </c>
      <c r="D2543" t="s">
        <v>2</v>
      </c>
      <c r="E2543">
        <v>21</v>
      </c>
      <c r="F2543">
        <v>26</v>
      </c>
      <c r="G2543">
        <f>(Table1[[#This Row],[Min Temperature]]+Table1[[#This Row],[Max Temperature]])/2</f>
        <v>23.5</v>
      </c>
      <c r="H2543">
        <v>4.8</v>
      </c>
      <c r="I2543">
        <v>6.3</v>
      </c>
      <c r="J2543">
        <f>(Table1[[#This Row],[Min Dissolved Oxygen]]+Table1[[#This Row],[Max Dissolved Oxygen]])/2</f>
        <v>5.55</v>
      </c>
      <c r="K2543">
        <v>7</v>
      </c>
      <c r="L2543">
        <v>8.1</v>
      </c>
      <c r="M2543">
        <f>(Table1[[#This Row],[Min pH]]+Table1[[#This Row],[Max pH]])/2</f>
        <v>7.55</v>
      </c>
      <c r="N2543">
        <v>389</v>
      </c>
      <c r="O2543">
        <v>1370</v>
      </c>
      <c r="P2543">
        <f>(Table1[[#This Row],[Min Conductivity]]+Table1[[#This Row],[Max Conductivity]])/2</f>
        <v>879.5</v>
      </c>
      <c r="Q2543">
        <v>1.2</v>
      </c>
      <c r="R2543">
        <v>2.7</v>
      </c>
      <c r="S2543">
        <f>(Table1[[#This Row],[Min BOD]]+Table1[[#This Row],[Max BOD]])/2</f>
        <v>1.9500000000000002</v>
      </c>
      <c r="T2543">
        <v>0.43</v>
      </c>
      <c r="U2543">
        <v>1.94</v>
      </c>
      <c r="V2543">
        <f>(Table1[[#This Row],[Min Nitrate N + Nitrite N]]+Table1[[#This Row],[Max Nitrate N + Nitrite N]])/2</f>
        <v>1.1850000000000001</v>
      </c>
      <c r="W2543">
        <v>142</v>
      </c>
      <c r="X2543">
        <v>403</v>
      </c>
      <c r="Y2543">
        <f>(Table1[[#This Row],[Min Fecal Coliform]]+Table1[[#This Row],[Max Fecal Coliform]])/2</f>
        <v>272.5</v>
      </c>
      <c r="Z2543">
        <v>594</v>
      </c>
      <c r="AA2543">
        <v>1046</v>
      </c>
      <c r="AB2543">
        <f>(Table1[[#This Row],[Min Total Coliform]]+Table1[[#This Row],[Max Total Coliform]])/2</f>
        <v>820</v>
      </c>
      <c r="AC2543">
        <f>MIN(10, (Table1[[#This Row],[Avg BOD]]/4)*10)</f>
        <v>4.875</v>
      </c>
      <c r="AD2543">
        <f>MIN(10, (Table1[[#This Row],[Avg Fecal Coliform]]/600)*10)</f>
        <v>4.541666666666667</v>
      </c>
      <c r="AE2543">
        <f>MIN(10, (Table1[[#This Row],[Avg Nitrate N + Nitrite N]]/10)*10)</f>
        <v>1.1850000000000001</v>
      </c>
      <c r="AF2543">
        <f>IF(OR(Table1[[#This Row],[Avg pH]]&lt;6.5,Table1[[#This Row],[Avg pH]]&gt;8.5),10,0)</f>
        <v>0</v>
      </c>
      <c r="AG2543">
        <f>MAX(0, 10-(2*Table1[[#This Row],[Avg Dissolved Oxygen]]))</f>
        <v>0</v>
      </c>
      <c r="AH2543">
        <f>(Table1[[#This Row],[Fecal Score]]*0.3) + (Table1[[#This Row],[BOD Score]]*0.25) + (Table1[[#This Row],[Nitrate Score]]*0.2) + (Table1[[#This Row],[pH Score]]*0.15) + (Table1[[#This Row],[Dissolved Oxygen Score]]*0.1)</f>
        <v>2.8182499999999999</v>
      </c>
      <c r="AI2543">
        <v>2022</v>
      </c>
    </row>
    <row r="2544" spans="1:35">
      <c r="A2544">
        <v>4920</v>
      </c>
      <c r="B2544" t="s">
        <v>918</v>
      </c>
      <c r="C2544" t="s">
        <v>901</v>
      </c>
      <c r="D2544" t="s">
        <v>2</v>
      </c>
      <c r="E2544">
        <v>21</v>
      </c>
      <c r="F2544">
        <v>30</v>
      </c>
      <c r="G2544">
        <f>(Table1[[#This Row],[Min Temperature]]+Table1[[#This Row],[Max Temperature]])/2</f>
        <v>25.5</v>
      </c>
      <c r="H2544">
        <v>5.0999999999999996</v>
      </c>
      <c r="I2544">
        <v>6.7</v>
      </c>
      <c r="J2544">
        <f>(Table1[[#This Row],[Min Dissolved Oxygen]]+Table1[[#This Row],[Max Dissolved Oxygen]])/2</f>
        <v>5.9</v>
      </c>
      <c r="K2544">
        <v>7.3</v>
      </c>
      <c r="L2544">
        <v>8</v>
      </c>
      <c r="M2544">
        <f>(Table1[[#This Row],[Min pH]]+Table1[[#This Row],[Max pH]])/2</f>
        <v>7.65</v>
      </c>
      <c r="N2544">
        <v>464</v>
      </c>
      <c r="O2544">
        <v>820</v>
      </c>
      <c r="P2544">
        <f>(Table1[[#This Row],[Min Conductivity]]+Table1[[#This Row],[Max Conductivity]])/2</f>
        <v>642</v>
      </c>
      <c r="Q2544">
        <v>1</v>
      </c>
      <c r="R2544">
        <v>2.8</v>
      </c>
      <c r="S2544">
        <f>(Table1[[#This Row],[Min BOD]]+Table1[[#This Row],[Max BOD]])/2</f>
        <v>1.9</v>
      </c>
      <c r="T2544">
        <v>0.32</v>
      </c>
      <c r="U2544">
        <v>1.69</v>
      </c>
      <c r="V2544">
        <f>(Table1[[#This Row],[Min Nitrate N + Nitrite N]]+Table1[[#This Row],[Max Nitrate N + Nitrite N]])/2</f>
        <v>1.0049999999999999</v>
      </c>
      <c r="W2544">
        <v>38</v>
      </c>
      <c r="X2544">
        <v>330</v>
      </c>
      <c r="Y2544">
        <f>(Table1[[#This Row],[Min Fecal Coliform]]+Table1[[#This Row],[Max Fecal Coliform]])/2</f>
        <v>184</v>
      </c>
      <c r="Z2544">
        <v>403</v>
      </c>
      <c r="AA2544">
        <v>980</v>
      </c>
      <c r="AB2544">
        <f>(Table1[[#This Row],[Min Total Coliform]]+Table1[[#This Row],[Max Total Coliform]])/2</f>
        <v>691.5</v>
      </c>
      <c r="AC2544">
        <f>MIN(10, (Table1[[#This Row],[Avg BOD]]/4)*10)</f>
        <v>4.75</v>
      </c>
      <c r="AD2544">
        <f>MIN(10, (Table1[[#This Row],[Avg Fecal Coliform]]/600)*10)</f>
        <v>3.0666666666666664</v>
      </c>
      <c r="AE2544">
        <f>MIN(10, (Table1[[#This Row],[Avg Nitrate N + Nitrite N]]/10)*10)</f>
        <v>1.0049999999999999</v>
      </c>
      <c r="AF2544">
        <f>IF(OR(Table1[[#This Row],[Avg pH]]&lt;6.5,Table1[[#This Row],[Avg pH]]&gt;8.5),10,0)</f>
        <v>0</v>
      </c>
      <c r="AG2544">
        <f>MAX(0, 10-(2*Table1[[#This Row],[Avg Dissolved Oxygen]]))</f>
        <v>0</v>
      </c>
      <c r="AH2544">
        <f>(Table1[[#This Row],[Fecal Score]]*0.3) + (Table1[[#This Row],[BOD Score]]*0.25) + (Table1[[#This Row],[Nitrate Score]]*0.2) + (Table1[[#This Row],[pH Score]]*0.15) + (Table1[[#This Row],[Dissolved Oxygen Score]]*0.1)</f>
        <v>2.3085</v>
      </c>
      <c r="AI2544">
        <v>2022</v>
      </c>
    </row>
    <row r="2545" spans="1:35">
      <c r="A2545">
        <v>4927</v>
      </c>
      <c r="B2545" t="s">
        <v>919</v>
      </c>
      <c r="C2545" t="s">
        <v>901</v>
      </c>
      <c r="D2545" t="s">
        <v>2</v>
      </c>
      <c r="E2545">
        <v>25</v>
      </c>
      <c r="F2545">
        <v>29</v>
      </c>
      <c r="G2545">
        <f>(Table1[[#This Row],[Min Temperature]]+Table1[[#This Row],[Max Temperature]])/2</f>
        <v>27</v>
      </c>
      <c r="H2545">
        <v>5.7</v>
      </c>
      <c r="I2545">
        <v>8</v>
      </c>
      <c r="J2545">
        <f>(Table1[[#This Row],[Min Dissolved Oxygen]]+Table1[[#This Row],[Max Dissolved Oxygen]])/2</f>
        <v>6.85</v>
      </c>
      <c r="K2545">
        <v>7.1</v>
      </c>
      <c r="L2545">
        <v>8.5</v>
      </c>
      <c r="M2545">
        <f>(Table1[[#This Row],[Min pH]]+Table1[[#This Row],[Max pH]])/2</f>
        <v>7.8</v>
      </c>
      <c r="N2545">
        <v>218</v>
      </c>
      <c r="O2545">
        <v>444</v>
      </c>
      <c r="P2545">
        <f>(Table1[[#This Row],[Min Conductivity]]+Table1[[#This Row],[Max Conductivity]])/2</f>
        <v>331</v>
      </c>
      <c r="Q2545">
        <v>1.2</v>
      </c>
      <c r="R2545">
        <v>2.8</v>
      </c>
      <c r="S2545">
        <f>(Table1[[#This Row],[Min BOD]]+Table1[[#This Row],[Max BOD]])/2</f>
        <v>2</v>
      </c>
      <c r="T2545">
        <v>0.38</v>
      </c>
      <c r="U2545">
        <v>1.75</v>
      </c>
      <c r="V2545">
        <f>(Table1[[#This Row],[Min Nitrate N + Nitrite N]]+Table1[[#This Row],[Max Nitrate N + Nitrite N]])/2</f>
        <v>1.0649999999999999</v>
      </c>
      <c r="W2545">
        <v>3</v>
      </c>
      <c r="X2545">
        <v>21</v>
      </c>
      <c r="Y2545">
        <f>(Table1[[#This Row],[Min Fecal Coliform]]+Table1[[#This Row],[Max Fecal Coliform]])/2</f>
        <v>12</v>
      </c>
      <c r="Z2545">
        <v>39</v>
      </c>
      <c r="AA2545">
        <v>2400</v>
      </c>
      <c r="AB2545">
        <f>(Table1[[#This Row],[Min Total Coliform]]+Table1[[#This Row],[Max Total Coliform]])/2</f>
        <v>1219.5</v>
      </c>
      <c r="AC2545">
        <f>MIN(10, (Table1[[#This Row],[Avg BOD]]/4)*10)</f>
        <v>5</v>
      </c>
      <c r="AD2545">
        <f>MIN(10, (Table1[[#This Row],[Avg Fecal Coliform]]/600)*10)</f>
        <v>0.2</v>
      </c>
      <c r="AE2545">
        <f>MIN(10, (Table1[[#This Row],[Avg Nitrate N + Nitrite N]]/10)*10)</f>
        <v>1.0649999999999999</v>
      </c>
      <c r="AF2545">
        <f>IF(OR(Table1[[#This Row],[Avg pH]]&lt;6.5,Table1[[#This Row],[Avg pH]]&gt;8.5),10,0)</f>
        <v>0</v>
      </c>
      <c r="AG2545">
        <f>MAX(0, 10-(2*Table1[[#This Row],[Avg Dissolved Oxygen]]))</f>
        <v>0</v>
      </c>
      <c r="AH2545">
        <f>(Table1[[#This Row],[Fecal Score]]*0.3) + (Table1[[#This Row],[BOD Score]]*0.25) + (Table1[[#This Row],[Nitrate Score]]*0.2) + (Table1[[#This Row],[pH Score]]*0.15) + (Table1[[#This Row],[Dissolved Oxygen Score]]*0.1)</f>
        <v>1.5230000000000001</v>
      </c>
      <c r="AI2545">
        <v>2022</v>
      </c>
    </row>
    <row r="2546" spans="1:35">
      <c r="A2546">
        <v>4935</v>
      </c>
      <c r="B2546" t="s">
        <v>920</v>
      </c>
      <c r="C2546" t="s">
        <v>901</v>
      </c>
      <c r="D2546" t="s">
        <v>2</v>
      </c>
      <c r="E2546">
        <v>23</v>
      </c>
      <c r="F2546">
        <v>27</v>
      </c>
      <c r="G2546">
        <f>(Table1[[#This Row],[Min Temperature]]+Table1[[#This Row],[Max Temperature]])/2</f>
        <v>25</v>
      </c>
      <c r="H2546">
        <v>6.1</v>
      </c>
      <c r="I2546">
        <v>6.8</v>
      </c>
      <c r="J2546">
        <f>(Table1[[#This Row],[Min Dissolved Oxygen]]+Table1[[#This Row],[Max Dissolved Oxygen]])/2</f>
        <v>6.4499999999999993</v>
      </c>
      <c r="K2546">
        <v>7.2</v>
      </c>
      <c r="L2546">
        <v>7.8</v>
      </c>
      <c r="M2546">
        <f>(Table1[[#This Row],[Min pH]]+Table1[[#This Row],[Max pH]])/2</f>
        <v>7.5</v>
      </c>
      <c r="N2546">
        <v>877</v>
      </c>
      <c r="O2546">
        <v>1188</v>
      </c>
      <c r="P2546">
        <f>(Table1[[#This Row],[Min Conductivity]]+Table1[[#This Row],[Max Conductivity]])/2</f>
        <v>1032.5</v>
      </c>
      <c r="Q2546">
        <v>4</v>
      </c>
      <c r="R2546">
        <v>6.2</v>
      </c>
      <c r="S2546">
        <f>(Table1[[#This Row],[Min BOD]]+Table1[[#This Row],[Max BOD]])/2</f>
        <v>5.0999999999999996</v>
      </c>
      <c r="T2546">
        <v>2.96</v>
      </c>
      <c r="U2546">
        <v>5.88</v>
      </c>
      <c r="V2546">
        <f>(Table1[[#This Row],[Min Nitrate N + Nitrite N]]+Table1[[#This Row],[Max Nitrate N + Nitrite N]])/2</f>
        <v>4.42</v>
      </c>
      <c r="W2546">
        <v>4</v>
      </c>
      <c r="X2546">
        <v>609</v>
      </c>
      <c r="Y2546">
        <f>(Table1[[#This Row],[Min Fecal Coliform]]+Table1[[#This Row],[Max Fecal Coliform]])/2</f>
        <v>306.5</v>
      </c>
      <c r="Z2546">
        <v>380</v>
      </c>
      <c r="AA2546">
        <v>2938</v>
      </c>
      <c r="AB2546">
        <f>(Table1[[#This Row],[Min Total Coliform]]+Table1[[#This Row],[Max Total Coliform]])/2</f>
        <v>1659</v>
      </c>
      <c r="AC2546">
        <f>MIN(10, (Table1[[#This Row],[Avg BOD]]/4)*10)</f>
        <v>10</v>
      </c>
      <c r="AD2546">
        <f>MIN(10, (Table1[[#This Row],[Avg Fecal Coliform]]/600)*10)</f>
        <v>5.1083333333333334</v>
      </c>
      <c r="AE2546">
        <f>MIN(10, (Table1[[#This Row],[Avg Nitrate N + Nitrite N]]/10)*10)</f>
        <v>4.42</v>
      </c>
      <c r="AF2546">
        <f>IF(OR(Table1[[#This Row],[Avg pH]]&lt;6.5,Table1[[#This Row],[Avg pH]]&gt;8.5),10,0)</f>
        <v>0</v>
      </c>
      <c r="AG2546">
        <f>MAX(0, 10-(2*Table1[[#This Row],[Avg Dissolved Oxygen]]))</f>
        <v>0</v>
      </c>
      <c r="AH2546">
        <f>(Table1[[#This Row],[Fecal Score]]*0.3) + (Table1[[#This Row],[BOD Score]]*0.25) + (Table1[[#This Row],[Nitrate Score]]*0.2) + (Table1[[#This Row],[pH Score]]*0.15) + (Table1[[#This Row],[Dissolved Oxygen Score]]*0.1)</f>
        <v>4.9165000000000001</v>
      </c>
      <c r="AI2546">
        <v>2022</v>
      </c>
    </row>
    <row r="2547" spans="1:35">
      <c r="A2547">
        <v>4932</v>
      </c>
      <c r="B2547" t="s">
        <v>921</v>
      </c>
      <c r="C2547" t="s">
        <v>901</v>
      </c>
      <c r="D2547" t="s">
        <v>2</v>
      </c>
      <c r="E2547">
        <v>16</v>
      </c>
      <c r="F2547">
        <v>32</v>
      </c>
      <c r="G2547">
        <f>(Table1[[#This Row],[Min Temperature]]+Table1[[#This Row],[Max Temperature]])/2</f>
        <v>24</v>
      </c>
      <c r="H2547">
        <v>5.6</v>
      </c>
      <c r="I2547">
        <v>8.6</v>
      </c>
      <c r="J2547">
        <f>(Table1[[#This Row],[Min Dissolved Oxygen]]+Table1[[#This Row],[Max Dissolved Oxygen]])/2</f>
        <v>7.1</v>
      </c>
      <c r="K2547">
        <v>7.5</v>
      </c>
      <c r="L2547">
        <v>8.5</v>
      </c>
      <c r="M2547">
        <f>(Table1[[#This Row],[Min pH]]+Table1[[#This Row],[Max pH]])/2</f>
        <v>8</v>
      </c>
      <c r="N2547">
        <v>146</v>
      </c>
      <c r="O2547">
        <v>401</v>
      </c>
      <c r="P2547">
        <f>(Table1[[#This Row],[Min Conductivity]]+Table1[[#This Row],[Max Conductivity]])/2</f>
        <v>273.5</v>
      </c>
      <c r="Q2547">
        <v>1.4</v>
      </c>
      <c r="R2547">
        <v>4.2</v>
      </c>
      <c r="S2547">
        <f>(Table1[[#This Row],[Min BOD]]+Table1[[#This Row],[Max BOD]])/2</f>
        <v>2.8</v>
      </c>
      <c r="T2547">
        <v>0.32</v>
      </c>
      <c r="U2547">
        <v>2.12</v>
      </c>
      <c r="V2547">
        <f>(Table1[[#This Row],[Min Nitrate N + Nitrite N]]+Table1[[#This Row],[Max Nitrate N + Nitrite N]])/2</f>
        <v>1.22</v>
      </c>
      <c r="W2547">
        <v>3</v>
      </c>
      <c r="X2547">
        <v>15</v>
      </c>
      <c r="Y2547">
        <f>(Table1[[#This Row],[Min Fecal Coliform]]+Table1[[#This Row],[Max Fecal Coliform]])/2</f>
        <v>9</v>
      </c>
      <c r="Z2547">
        <v>64</v>
      </c>
      <c r="AA2547">
        <v>240</v>
      </c>
      <c r="AB2547">
        <f>(Table1[[#This Row],[Min Total Coliform]]+Table1[[#This Row],[Max Total Coliform]])/2</f>
        <v>152</v>
      </c>
      <c r="AC2547">
        <f>MIN(10, (Table1[[#This Row],[Avg BOD]]/4)*10)</f>
        <v>7</v>
      </c>
      <c r="AD2547">
        <f>MIN(10, (Table1[[#This Row],[Avg Fecal Coliform]]/600)*10)</f>
        <v>0.15</v>
      </c>
      <c r="AE2547">
        <f>MIN(10, (Table1[[#This Row],[Avg Nitrate N + Nitrite N]]/10)*10)</f>
        <v>1.22</v>
      </c>
      <c r="AF2547">
        <f>IF(OR(Table1[[#This Row],[Avg pH]]&lt;6.5,Table1[[#This Row],[Avg pH]]&gt;8.5),10,0)</f>
        <v>0</v>
      </c>
      <c r="AG2547">
        <f>MAX(0, 10-(2*Table1[[#This Row],[Avg Dissolved Oxygen]]))</f>
        <v>0</v>
      </c>
      <c r="AH2547">
        <f>(Table1[[#This Row],[Fecal Score]]*0.3) + (Table1[[#This Row],[BOD Score]]*0.25) + (Table1[[#This Row],[Nitrate Score]]*0.2) + (Table1[[#This Row],[pH Score]]*0.15) + (Table1[[#This Row],[Dissolved Oxygen Score]]*0.1)</f>
        <v>2.0389999999999997</v>
      </c>
      <c r="AI2547">
        <v>2022</v>
      </c>
    </row>
    <row r="2548" spans="1:35">
      <c r="A2548">
        <v>2207</v>
      </c>
      <c r="B2548" t="s">
        <v>922</v>
      </c>
      <c r="C2548" t="s">
        <v>1</v>
      </c>
      <c r="D2548" t="s">
        <v>5</v>
      </c>
      <c r="E2548">
        <v>22</v>
      </c>
      <c r="F2548">
        <v>24</v>
      </c>
      <c r="G2548">
        <f>(Table1[[#This Row],[Min Temperature]]+Table1[[#This Row],[Max Temperature]])/2</f>
        <v>23</v>
      </c>
      <c r="H2548">
        <v>4</v>
      </c>
      <c r="I2548">
        <v>7</v>
      </c>
      <c r="J2548">
        <f>(Table1[[#This Row],[Min Dissolved Oxygen]]+Table1[[#This Row],[Max Dissolved Oxygen]])/2</f>
        <v>5.5</v>
      </c>
      <c r="K2548">
        <v>6.8</v>
      </c>
      <c r="L2548">
        <v>7.4</v>
      </c>
      <c r="M2548">
        <f>(Table1[[#This Row],[Min pH]]+Table1[[#This Row],[Max pH]])/2</f>
        <v>7.1</v>
      </c>
      <c r="N2548">
        <v>140</v>
      </c>
      <c r="O2548">
        <v>248</v>
      </c>
      <c r="P2548">
        <f>(Table1[[#This Row],[Min Conductivity]]+Table1[[#This Row],[Max Conductivity]])/2</f>
        <v>194</v>
      </c>
      <c r="Q2548">
        <v>2.1</v>
      </c>
      <c r="R2548">
        <v>2.8</v>
      </c>
      <c r="S2548">
        <f>(Table1[[#This Row],[Min BOD]]+Table1[[#This Row],[Max BOD]])/2</f>
        <v>2.4500000000000002</v>
      </c>
      <c r="T2548">
        <v>0.8</v>
      </c>
      <c r="U2548">
        <v>2</v>
      </c>
      <c r="V2548">
        <f>(Table1[[#This Row],[Min Nitrate N + Nitrite N]]+Table1[[#This Row],[Max Nitrate N + Nitrite N]])/2</f>
        <v>1.4</v>
      </c>
      <c r="W2548">
        <v>300</v>
      </c>
      <c r="X2548">
        <v>940</v>
      </c>
      <c r="Y2548">
        <f>(Table1[[#This Row],[Min Fecal Coliform]]+Table1[[#This Row],[Max Fecal Coliform]])/2</f>
        <v>620</v>
      </c>
      <c r="Z2548">
        <v>720</v>
      </c>
      <c r="AA2548">
        <v>1600</v>
      </c>
      <c r="AB2548">
        <f>(Table1[[#This Row],[Min Total Coliform]]+Table1[[#This Row],[Max Total Coliform]])/2</f>
        <v>1160</v>
      </c>
      <c r="AC2548">
        <f>MIN(10, (Table1[[#This Row],[Avg BOD]]/4)*10)</f>
        <v>6.125</v>
      </c>
      <c r="AD2548">
        <f>MIN(10, (Table1[[#This Row],[Avg Fecal Coliform]]/600)*10)</f>
        <v>10</v>
      </c>
      <c r="AE2548">
        <f>MIN(10, (Table1[[#This Row],[Avg Nitrate N + Nitrite N]]/10)*10)</f>
        <v>1.4</v>
      </c>
      <c r="AF2548">
        <f>IF(OR(Table1[[#This Row],[Avg pH]]&lt;6.5,Table1[[#This Row],[Avg pH]]&gt;8.5),10,0)</f>
        <v>0</v>
      </c>
      <c r="AG2548">
        <f>MAX(0, 10-(2*Table1[[#This Row],[Avg Dissolved Oxygen]]))</f>
        <v>0</v>
      </c>
      <c r="AH2548">
        <f>(Table1[[#This Row],[Fecal Score]]*0.3) + (Table1[[#This Row],[BOD Score]]*0.25) + (Table1[[#This Row],[Nitrate Score]]*0.2) + (Table1[[#This Row],[pH Score]]*0.15) + (Table1[[#This Row],[Dissolved Oxygen Score]]*0.1)</f>
        <v>4.8112500000000002</v>
      </c>
      <c r="AI2548">
        <v>2022</v>
      </c>
    </row>
    <row r="2549" spans="1:35">
      <c r="A2549">
        <v>3789</v>
      </c>
      <c r="B2549" t="s">
        <v>752</v>
      </c>
      <c r="C2549" t="s">
        <v>1</v>
      </c>
      <c r="D2549" t="s">
        <v>5</v>
      </c>
      <c r="E2549">
        <v>22</v>
      </c>
      <c r="F2549">
        <v>23</v>
      </c>
      <c r="G2549">
        <f>(Table1[[#This Row],[Min Temperature]]+Table1[[#This Row],[Max Temperature]])/2</f>
        <v>22.5</v>
      </c>
      <c r="H2549">
        <v>4.5</v>
      </c>
      <c r="I2549">
        <v>9.4</v>
      </c>
      <c r="J2549">
        <f>(Table1[[#This Row],[Min Dissolved Oxygen]]+Table1[[#This Row],[Max Dissolved Oxygen]])/2</f>
        <v>6.95</v>
      </c>
      <c r="K2549">
        <v>6.9</v>
      </c>
      <c r="L2549">
        <v>7.6</v>
      </c>
      <c r="M2549">
        <f>(Table1[[#This Row],[Min pH]]+Table1[[#This Row],[Max pH]])/2</f>
        <v>7.25</v>
      </c>
      <c r="N2549">
        <v>196</v>
      </c>
      <c r="O2549">
        <v>298</v>
      </c>
      <c r="P2549">
        <f>(Table1[[#This Row],[Min Conductivity]]+Table1[[#This Row],[Max Conductivity]])/2</f>
        <v>247</v>
      </c>
      <c r="Q2549">
        <v>2</v>
      </c>
      <c r="R2549">
        <v>2.9</v>
      </c>
      <c r="S2549">
        <f>(Table1[[#This Row],[Min BOD]]+Table1[[#This Row],[Max BOD]])/2</f>
        <v>2.4500000000000002</v>
      </c>
      <c r="T2549">
        <v>0.9</v>
      </c>
      <c r="U2549">
        <v>1.2</v>
      </c>
      <c r="V2549">
        <f>(Table1[[#This Row],[Min Nitrate N + Nitrite N]]+Table1[[#This Row],[Max Nitrate N + Nitrite N]])/2</f>
        <v>1.05</v>
      </c>
      <c r="W2549">
        <v>300</v>
      </c>
      <c r="X2549">
        <v>730</v>
      </c>
      <c r="Y2549">
        <f>(Table1[[#This Row],[Min Fecal Coliform]]+Table1[[#This Row],[Max Fecal Coliform]])/2</f>
        <v>515</v>
      </c>
      <c r="Z2549">
        <v>730</v>
      </c>
      <c r="AA2549">
        <v>1500</v>
      </c>
      <c r="AB2549">
        <f>(Table1[[#This Row],[Min Total Coliform]]+Table1[[#This Row],[Max Total Coliform]])/2</f>
        <v>1115</v>
      </c>
      <c r="AC2549">
        <f>MIN(10, (Table1[[#This Row],[Avg BOD]]/4)*10)</f>
        <v>6.125</v>
      </c>
      <c r="AD2549">
        <f>MIN(10, (Table1[[#This Row],[Avg Fecal Coliform]]/600)*10)</f>
        <v>8.5833333333333321</v>
      </c>
      <c r="AE2549">
        <f>MIN(10, (Table1[[#This Row],[Avg Nitrate N + Nitrite N]]/10)*10)</f>
        <v>1.05</v>
      </c>
      <c r="AF2549">
        <f>IF(OR(Table1[[#This Row],[Avg pH]]&lt;6.5,Table1[[#This Row],[Avg pH]]&gt;8.5),10,0)</f>
        <v>0</v>
      </c>
      <c r="AG2549">
        <f>MAX(0, 10-(2*Table1[[#This Row],[Avg Dissolved Oxygen]]))</f>
        <v>0</v>
      </c>
      <c r="AH2549">
        <f>(Table1[[#This Row],[Fecal Score]]*0.3) + (Table1[[#This Row],[BOD Score]]*0.25) + (Table1[[#This Row],[Nitrate Score]]*0.2) + (Table1[[#This Row],[pH Score]]*0.15) + (Table1[[#This Row],[Dissolved Oxygen Score]]*0.1)</f>
        <v>4.3162499999999993</v>
      </c>
      <c r="AI2549">
        <v>2022</v>
      </c>
    </row>
    <row r="2550" spans="1:35">
      <c r="A2550">
        <v>3820</v>
      </c>
      <c r="B2550" t="s">
        <v>759</v>
      </c>
      <c r="C2550" t="s">
        <v>1</v>
      </c>
      <c r="D2550" t="s">
        <v>5</v>
      </c>
      <c r="E2550">
        <v>20</v>
      </c>
      <c r="F2550">
        <v>33</v>
      </c>
      <c r="G2550">
        <f>(Table1[[#This Row],[Min Temperature]]+Table1[[#This Row],[Max Temperature]])/2</f>
        <v>26.5</v>
      </c>
      <c r="H2550">
        <v>0.3</v>
      </c>
      <c r="I2550">
        <v>2.4</v>
      </c>
      <c r="J2550">
        <f>(Table1[[#This Row],[Min Dissolved Oxygen]]+Table1[[#This Row],[Max Dissolved Oxygen]])/2</f>
        <v>1.3499999999999999</v>
      </c>
      <c r="K2550">
        <v>6.8</v>
      </c>
      <c r="L2550">
        <v>7.7</v>
      </c>
      <c r="M2550">
        <f>(Table1[[#This Row],[Min pH]]+Table1[[#This Row],[Max pH]])/2</f>
        <v>7.25</v>
      </c>
      <c r="N2550">
        <v>430</v>
      </c>
      <c r="O2550">
        <v>585</v>
      </c>
      <c r="P2550">
        <f>(Table1[[#This Row],[Min Conductivity]]+Table1[[#This Row],[Max Conductivity]])/2</f>
        <v>507.5</v>
      </c>
      <c r="Q2550">
        <v>22.6</v>
      </c>
      <c r="R2550">
        <v>29.4</v>
      </c>
      <c r="S2550">
        <f>(Table1[[#This Row],[Min BOD]]+Table1[[#This Row],[Max BOD]])/2</f>
        <v>26</v>
      </c>
      <c r="T2550">
        <v>2.4</v>
      </c>
      <c r="U2550">
        <v>5.8</v>
      </c>
      <c r="V2550">
        <f>(Table1[[#This Row],[Min Nitrate N + Nitrite N]]+Table1[[#This Row],[Max Nitrate N + Nitrite N]])/2</f>
        <v>4.0999999999999996</v>
      </c>
      <c r="W2550">
        <v>2100</v>
      </c>
      <c r="X2550">
        <v>3900</v>
      </c>
      <c r="Y2550">
        <f>(Table1[[#This Row],[Min Fecal Coliform]]+Table1[[#This Row],[Max Fecal Coliform]])/2</f>
        <v>3000</v>
      </c>
      <c r="Z2550">
        <v>3900</v>
      </c>
      <c r="AA2550">
        <v>6400</v>
      </c>
      <c r="AB2550">
        <f>(Table1[[#This Row],[Min Total Coliform]]+Table1[[#This Row],[Max Total Coliform]])/2</f>
        <v>5150</v>
      </c>
      <c r="AC2550">
        <f>MIN(10, (Table1[[#This Row],[Avg BOD]]/4)*10)</f>
        <v>10</v>
      </c>
      <c r="AD2550">
        <f>MIN(10, (Table1[[#This Row],[Avg Fecal Coliform]]/600)*10)</f>
        <v>10</v>
      </c>
      <c r="AE2550">
        <f>MIN(10, (Table1[[#This Row],[Avg Nitrate N + Nitrite N]]/10)*10)</f>
        <v>4.0999999999999996</v>
      </c>
      <c r="AF2550">
        <f>IF(OR(Table1[[#This Row],[Avg pH]]&lt;6.5,Table1[[#This Row],[Avg pH]]&gt;8.5),10,0)</f>
        <v>0</v>
      </c>
      <c r="AG2550">
        <f>MAX(0, 10-(2*Table1[[#This Row],[Avg Dissolved Oxygen]]))</f>
        <v>7.3000000000000007</v>
      </c>
      <c r="AH2550">
        <f>(Table1[[#This Row],[Fecal Score]]*0.3) + (Table1[[#This Row],[BOD Score]]*0.25) + (Table1[[#This Row],[Nitrate Score]]*0.2) + (Table1[[#This Row],[pH Score]]*0.15) + (Table1[[#This Row],[Dissolved Oxygen Score]]*0.1)</f>
        <v>7.0500000000000007</v>
      </c>
      <c r="AI2550">
        <v>2022</v>
      </c>
    </row>
    <row r="2551" spans="1:35">
      <c r="A2551">
        <v>2220</v>
      </c>
      <c r="B2551" t="s">
        <v>22</v>
      </c>
      <c r="C2551" t="s">
        <v>1</v>
      </c>
      <c r="D2551" t="s">
        <v>5</v>
      </c>
      <c r="E2551">
        <v>20</v>
      </c>
      <c r="F2551">
        <v>27</v>
      </c>
      <c r="G2551">
        <f>(Table1[[#This Row],[Min Temperature]]+Table1[[#This Row],[Max Temperature]])/2</f>
        <v>23.5</v>
      </c>
      <c r="H2551">
        <v>4.5999999999999996</v>
      </c>
      <c r="I2551">
        <v>9</v>
      </c>
      <c r="J2551">
        <f>(Table1[[#This Row],[Min Dissolved Oxygen]]+Table1[[#This Row],[Max Dissolved Oxygen]])/2</f>
        <v>6.8</v>
      </c>
      <c r="K2551">
        <v>6.8</v>
      </c>
      <c r="L2551">
        <v>7.6</v>
      </c>
      <c r="M2551">
        <f>(Table1[[#This Row],[Min pH]]+Table1[[#This Row],[Max pH]])/2</f>
        <v>7.1999999999999993</v>
      </c>
      <c r="N2551">
        <v>92</v>
      </c>
      <c r="O2551">
        <v>153</v>
      </c>
      <c r="P2551">
        <f>(Table1[[#This Row],[Min Conductivity]]+Table1[[#This Row],[Max Conductivity]])/2</f>
        <v>122.5</v>
      </c>
      <c r="Q2551">
        <v>2.4</v>
      </c>
      <c r="R2551">
        <v>2.8</v>
      </c>
      <c r="S2551">
        <f>(Table1[[#This Row],[Min BOD]]+Table1[[#This Row],[Max BOD]])/2</f>
        <v>2.5999999999999996</v>
      </c>
      <c r="T2551">
        <v>0.8</v>
      </c>
      <c r="U2551">
        <v>2.1</v>
      </c>
      <c r="V2551">
        <f>(Table1[[#This Row],[Min Nitrate N + Nitrite N]]+Table1[[#This Row],[Max Nitrate N + Nitrite N]])/2</f>
        <v>1.4500000000000002</v>
      </c>
      <c r="W2551">
        <v>360</v>
      </c>
      <c r="X2551">
        <v>910</v>
      </c>
      <c r="Y2551">
        <f>(Table1[[#This Row],[Min Fecal Coliform]]+Table1[[#This Row],[Max Fecal Coliform]])/2</f>
        <v>635</v>
      </c>
      <c r="Z2551">
        <v>730</v>
      </c>
      <c r="AA2551">
        <v>2100</v>
      </c>
      <c r="AB2551">
        <f>(Table1[[#This Row],[Min Total Coliform]]+Table1[[#This Row],[Max Total Coliform]])/2</f>
        <v>1415</v>
      </c>
      <c r="AC2551">
        <f>MIN(10, (Table1[[#This Row],[Avg BOD]]/4)*10)</f>
        <v>6.4999999999999991</v>
      </c>
      <c r="AD2551">
        <f>MIN(10, (Table1[[#This Row],[Avg Fecal Coliform]]/600)*10)</f>
        <v>10</v>
      </c>
      <c r="AE2551">
        <f>MIN(10, (Table1[[#This Row],[Avg Nitrate N + Nitrite N]]/10)*10)</f>
        <v>1.4500000000000002</v>
      </c>
      <c r="AF2551">
        <f>IF(OR(Table1[[#This Row],[Avg pH]]&lt;6.5,Table1[[#This Row],[Avg pH]]&gt;8.5),10,0)</f>
        <v>0</v>
      </c>
      <c r="AG2551">
        <f>MAX(0, 10-(2*Table1[[#This Row],[Avg Dissolved Oxygen]]))</f>
        <v>0</v>
      </c>
      <c r="AH2551">
        <f>(Table1[[#This Row],[Fecal Score]]*0.3) + (Table1[[#This Row],[BOD Score]]*0.25) + (Table1[[#This Row],[Nitrate Score]]*0.2) + (Table1[[#This Row],[pH Score]]*0.15) + (Table1[[#This Row],[Dissolved Oxygen Score]]*0.1)</f>
        <v>4.915</v>
      </c>
      <c r="AI2551">
        <v>2022</v>
      </c>
    </row>
    <row r="2552" spans="1:35">
      <c r="A2552">
        <v>2206</v>
      </c>
      <c r="B2552" t="s">
        <v>6</v>
      </c>
      <c r="C2552" t="s">
        <v>1</v>
      </c>
      <c r="D2552" t="s">
        <v>5</v>
      </c>
      <c r="E2552">
        <v>23</v>
      </c>
      <c r="F2552">
        <v>37</v>
      </c>
      <c r="G2552">
        <f>(Table1[[#This Row],[Min Temperature]]+Table1[[#This Row],[Max Temperature]])/2</f>
        <v>30</v>
      </c>
      <c r="H2552">
        <v>4.8</v>
      </c>
      <c r="I2552">
        <v>5.2</v>
      </c>
      <c r="J2552">
        <f>(Table1[[#This Row],[Min Dissolved Oxygen]]+Table1[[#This Row],[Max Dissolved Oxygen]])/2</f>
        <v>5</v>
      </c>
      <c r="K2552">
        <v>7</v>
      </c>
      <c r="L2552">
        <v>7.6</v>
      </c>
      <c r="M2552">
        <f>(Table1[[#This Row],[Min pH]]+Table1[[#This Row],[Max pH]])/2</f>
        <v>7.3</v>
      </c>
      <c r="N2552">
        <v>90</v>
      </c>
      <c r="O2552">
        <v>156</v>
      </c>
      <c r="P2552">
        <f>(Table1[[#This Row],[Min Conductivity]]+Table1[[#This Row],[Max Conductivity]])/2</f>
        <v>123</v>
      </c>
      <c r="Q2552">
        <v>2.1</v>
      </c>
      <c r="R2552">
        <v>2.8</v>
      </c>
      <c r="S2552">
        <f>(Table1[[#This Row],[Min BOD]]+Table1[[#This Row],[Max BOD]])/2</f>
        <v>2.4500000000000002</v>
      </c>
      <c r="T2552">
        <v>0.9</v>
      </c>
      <c r="U2552">
        <v>1.6</v>
      </c>
      <c r="V2552">
        <f>(Table1[[#This Row],[Min Nitrate N + Nitrite N]]+Table1[[#This Row],[Max Nitrate N + Nitrite N]])/2</f>
        <v>1.25</v>
      </c>
      <c r="W2552">
        <v>300</v>
      </c>
      <c r="X2552">
        <v>610</v>
      </c>
      <c r="Y2552">
        <f>(Table1[[#This Row],[Min Fecal Coliform]]+Table1[[#This Row],[Max Fecal Coliform]])/2</f>
        <v>455</v>
      </c>
      <c r="Z2552">
        <v>910</v>
      </c>
      <c r="AA2552">
        <v>1400</v>
      </c>
      <c r="AB2552">
        <f>(Table1[[#This Row],[Min Total Coliform]]+Table1[[#This Row],[Max Total Coliform]])/2</f>
        <v>1155</v>
      </c>
      <c r="AC2552">
        <f>MIN(10, (Table1[[#This Row],[Avg BOD]]/4)*10)</f>
        <v>6.125</v>
      </c>
      <c r="AD2552">
        <f>MIN(10, (Table1[[#This Row],[Avg Fecal Coliform]]/600)*10)</f>
        <v>7.583333333333333</v>
      </c>
      <c r="AE2552">
        <f>MIN(10, (Table1[[#This Row],[Avg Nitrate N + Nitrite N]]/10)*10)</f>
        <v>1.25</v>
      </c>
      <c r="AF2552">
        <f>IF(OR(Table1[[#This Row],[Avg pH]]&lt;6.5,Table1[[#This Row],[Avg pH]]&gt;8.5),10,0)</f>
        <v>0</v>
      </c>
      <c r="AG2552">
        <f>MAX(0, 10-(2*Table1[[#This Row],[Avg Dissolved Oxygen]]))</f>
        <v>0</v>
      </c>
      <c r="AH2552">
        <f>(Table1[[#This Row],[Fecal Score]]*0.3) + (Table1[[#This Row],[BOD Score]]*0.25) + (Table1[[#This Row],[Nitrate Score]]*0.2) + (Table1[[#This Row],[pH Score]]*0.15) + (Table1[[#This Row],[Dissolved Oxygen Score]]*0.1)</f>
        <v>4.0562500000000004</v>
      </c>
      <c r="AI2552">
        <v>2022</v>
      </c>
    </row>
    <row r="2553" spans="1:35">
      <c r="A2553">
        <v>2218</v>
      </c>
      <c r="B2553" t="s">
        <v>923</v>
      </c>
      <c r="C2553" t="s">
        <v>1</v>
      </c>
      <c r="D2553" t="s">
        <v>5</v>
      </c>
      <c r="E2553">
        <v>18</v>
      </c>
      <c r="F2553">
        <v>32</v>
      </c>
      <c r="G2553">
        <f>(Table1[[#This Row],[Min Temperature]]+Table1[[#This Row],[Max Temperature]])/2</f>
        <v>25</v>
      </c>
      <c r="H2553">
        <v>5</v>
      </c>
      <c r="I2553">
        <v>7.3</v>
      </c>
      <c r="J2553">
        <f>(Table1[[#This Row],[Min Dissolved Oxygen]]+Table1[[#This Row],[Max Dissolved Oxygen]])/2</f>
        <v>6.15</v>
      </c>
      <c r="K2553">
        <v>6.8</v>
      </c>
      <c r="L2553">
        <v>8.1</v>
      </c>
      <c r="M2553">
        <f>(Table1[[#This Row],[Min pH]]+Table1[[#This Row],[Max pH]])/2</f>
        <v>7.4499999999999993</v>
      </c>
      <c r="N2553">
        <v>224</v>
      </c>
      <c r="O2553">
        <v>478</v>
      </c>
      <c r="P2553">
        <f>(Table1[[#This Row],[Min Conductivity]]+Table1[[#This Row],[Max Conductivity]])/2</f>
        <v>351</v>
      </c>
      <c r="Q2553">
        <v>5</v>
      </c>
      <c r="R2553">
        <v>5.9</v>
      </c>
      <c r="S2553">
        <f>(Table1[[#This Row],[Min BOD]]+Table1[[#This Row],[Max BOD]])/2</f>
        <v>5.45</v>
      </c>
      <c r="T2553">
        <v>2.5</v>
      </c>
      <c r="U2553">
        <v>4</v>
      </c>
      <c r="V2553">
        <f>(Table1[[#This Row],[Min Nitrate N + Nitrite N]]+Table1[[#This Row],[Max Nitrate N + Nitrite N]])/2</f>
        <v>3.25</v>
      </c>
      <c r="W2553">
        <v>360</v>
      </c>
      <c r="X2553">
        <v>920</v>
      </c>
      <c r="Y2553">
        <f>(Table1[[#This Row],[Min Fecal Coliform]]+Table1[[#This Row],[Max Fecal Coliform]])/2</f>
        <v>640</v>
      </c>
      <c r="Z2553">
        <v>910</v>
      </c>
      <c r="AA2553">
        <v>1600</v>
      </c>
      <c r="AB2553">
        <f>(Table1[[#This Row],[Min Total Coliform]]+Table1[[#This Row],[Max Total Coliform]])/2</f>
        <v>1255</v>
      </c>
      <c r="AC2553">
        <f>MIN(10, (Table1[[#This Row],[Avg BOD]]/4)*10)</f>
        <v>10</v>
      </c>
      <c r="AD2553">
        <f>MIN(10, (Table1[[#This Row],[Avg Fecal Coliform]]/600)*10)</f>
        <v>10</v>
      </c>
      <c r="AE2553">
        <f>MIN(10, (Table1[[#This Row],[Avg Nitrate N + Nitrite N]]/10)*10)</f>
        <v>3.25</v>
      </c>
      <c r="AF2553">
        <f>IF(OR(Table1[[#This Row],[Avg pH]]&lt;6.5,Table1[[#This Row],[Avg pH]]&gt;8.5),10,0)</f>
        <v>0</v>
      </c>
      <c r="AG2553">
        <f>MAX(0, 10-(2*Table1[[#This Row],[Avg Dissolved Oxygen]]))</f>
        <v>0</v>
      </c>
      <c r="AH2553">
        <f>(Table1[[#This Row],[Fecal Score]]*0.3) + (Table1[[#This Row],[BOD Score]]*0.25) + (Table1[[#This Row],[Nitrate Score]]*0.2) + (Table1[[#This Row],[pH Score]]*0.15) + (Table1[[#This Row],[Dissolved Oxygen Score]]*0.1)</f>
        <v>6.15</v>
      </c>
      <c r="AI2553">
        <v>2022</v>
      </c>
    </row>
    <row r="2554" spans="1:35">
      <c r="A2554">
        <v>1529</v>
      </c>
      <c r="B2554" t="s">
        <v>924</v>
      </c>
      <c r="C2554" t="s">
        <v>1</v>
      </c>
      <c r="D2554" t="s">
        <v>5</v>
      </c>
      <c r="E2554">
        <v>18</v>
      </c>
      <c r="F2554">
        <v>32</v>
      </c>
      <c r="G2554">
        <f>(Table1[[#This Row],[Min Temperature]]+Table1[[#This Row],[Max Temperature]])/2</f>
        <v>25</v>
      </c>
      <c r="H2554">
        <v>5.3</v>
      </c>
      <c r="I2554">
        <v>7.9</v>
      </c>
      <c r="J2554">
        <f>(Table1[[#This Row],[Min Dissolved Oxygen]]+Table1[[#This Row],[Max Dissolved Oxygen]])/2</f>
        <v>6.6</v>
      </c>
      <c r="K2554">
        <v>6.8</v>
      </c>
      <c r="L2554">
        <v>8</v>
      </c>
      <c r="M2554">
        <f>(Table1[[#This Row],[Min pH]]+Table1[[#This Row],[Max pH]])/2</f>
        <v>7.4</v>
      </c>
      <c r="N2554">
        <v>223</v>
      </c>
      <c r="O2554">
        <v>477</v>
      </c>
      <c r="P2554">
        <f>(Table1[[#This Row],[Min Conductivity]]+Table1[[#This Row],[Max Conductivity]])/2</f>
        <v>350</v>
      </c>
      <c r="Q2554">
        <v>5.0999999999999996</v>
      </c>
      <c r="R2554">
        <v>5.8</v>
      </c>
      <c r="S2554">
        <f>(Table1[[#This Row],[Min BOD]]+Table1[[#This Row],[Max BOD]])/2</f>
        <v>5.4499999999999993</v>
      </c>
      <c r="T2554">
        <v>2.6</v>
      </c>
      <c r="U2554">
        <v>3.8</v>
      </c>
      <c r="V2554">
        <f>(Table1[[#This Row],[Min Nitrate N + Nitrite N]]+Table1[[#This Row],[Max Nitrate N + Nitrite N]])/2</f>
        <v>3.2</v>
      </c>
      <c r="W2554">
        <v>300</v>
      </c>
      <c r="X2554">
        <v>940</v>
      </c>
      <c r="Y2554">
        <f>(Table1[[#This Row],[Min Fecal Coliform]]+Table1[[#This Row],[Max Fecal Coliform]])/2</f>
        <v>620</v>
      </c>
      <c r="Z2554">
        <v>910</v>
      </c>
      <c r="AA2554">
        <v>2000</v>
      </c>
      <c r="AB2554">
        <f>(Table1[[#This Row],[Min Total Coliform]]+Table1[[#This Row],[Max Total Coliform]])/2</f>
        <v>1455</v>
      </c>
      <c r="AC2554">
        <f>MIN(10, (Table1[[#This Row],[Avg BOD]]/4)*10)</f>
        <v>10</v>
      </c>
      <c r="AD2554">
        <f>MIN(10, (Table1[[#This Row],[Avg Fecal Coliform]]/600)*10)</f>
        <v>10</v>
      </c>
      <c r="AE2554">
        <f>MIN(10, (Table1[[#This Row],[Avg Nitrate N + Nitrite N]]/10)*10)</f>
        <v>3.2</v>
      </c>
      <c r="AF2554">
        <f>IF(OR(Table1[[#This Row],[Avg pH]]&lt;6.5,Table1[[#This Row],[Avg pH]]&gt;8.5),10,0)</f>
        <v>0</v>
      </c>
      <c r="AG2554">
        <f>MAX(0, 10-(2*Table1[[#This Row],[Avg Dissolved Oxygen]]))</f>
        <v>0</v>
      </c>
      <c r="AH2554">
        <f>(Table1[[#This Row],[Fecal Score]]*0.3) + (Table1[[#This Row],[BOD Score]]*0.25) + (Table1[[#This Row],[Nitrate Score]]*0.2) + (Table1[[#This Row],[pH Score]]*0.15) + (Table1[[#This Row],[Dissolved Oxygen Score]]*0.1)</f>
        <v>6.1400000000000006</v>
      </c>
      <c r="AI2554">
        <v>2022</v>
      </c>
    </row>
    <row r="2555" spans="1:35">
      <c r="A2555">
        <v>3821</v>
      </c>
      <c r="B2555" t="s">
        <v>760</v>
      </c>
      <c r="C2555" t="s">
        <v>1</v>
      </c>
      <c r="D2555" t="s">
        <v>5</v>
      </c>
      <c r="E2555">
        <v>21</v>
      </c>
      <c r="F2555">
        <v>37</v>
      </c>
      <c r="G2555">
        <f>(Table1[[#This Row],[Min Temperature]]+Table1[[#This Row],[Max Temperature]])/2</f>
        <v>29</v>
      </c>
      <c r="H2555">
        <v>4.5999999999999996</v>
      </c>
      <c r="I2555">
        <v>5.5</v>
      </c>
      <c r="J2555">
        <f>(Table1[[#This Row],[Min Dissolved Oxygen]]+Table1[[#This Row],[Max Dissolved Oxygen]])/2</f>
        <v>5.05</v>
      </c>
      <c r="K2555">
        <v>6.7</v>
      </c>
      <c r="L2555">
        <v>7.6</v>
      </c>
      <c r="M2555">
        <f>(Table1[[#This Row],[Min pH]]+Table1[[#This Row],[Max pH]])/2</f>
        <v>7.15</v>
      </c>
      <c r="N2555">
        <v>103</v>
      </c>
      <c r="O2555">
        <v>138</v>
      </c>
      <c r="P2555">
        <f>(Table1[[#This Row],[Min Conductivity]]+Table1[[#This Row],[Max Conductivity]])/2</f>
        <v>120.5</v>
      </c>
      <c r="Q2555">
        <v>1.8</v>
      </c>
      <c r="R2555">
        <v>2.5</v>
      </c>
      <c r="S2555">
        <f>(Table1[[#This Row],[Min BOD]]+Table1[[#This Row],[Max BOD]])/2</f>
        <v>2.15</v>
      </c>
      <c r="T2555">
        <v>0.8</v>
      </c>
      <c r="U2555">
        <v>2.1</v>
      </c>
      <c r="V2555">
        <f>(Table1[[#This Row],[Min Nitrate N + Nitrite N]]+Table1[[#This Row],[Max Nitrate N + Nitrite N]])/2</f>
        <v>1.4500000000000002</v>
      </c>
      <c r="W2555">
        <v>300</v>
      </c>
      <c r="X2555">
        <v>620</v>
      </c>
      <c r="Y2555">
        <f>(Table1[[#This Row],[Min Fecal Coliform]]+Table1[[#This Row],[Max Fecal Coliform]])/2</f>
        <v>460</v>
      </c>
      <c r="Z2555">
        <v>720</v>
      </c>
      <c r="AA2555">
        <v>1300</v>
      </c>
      <c r="AB2555">
        <f>(Table1[[#This Row],[Min Total Coliform]]+Table1[[#This Row],[Max Total Coliform]])/2</f>
        <v>1010</v>
      </c>
      <c r="AC2555">
        <f>MIN(10, (Table1[[#This Row],[Avg BOD]]/4)*10)</f>
        <v>5.375</v>
      </c>
      <c r="AD2555">
        <f>MIN(10, (Table1[[#This Row],[Avg Fecal Coliform]]/600)*10)</f>
        <v>7.666666666666667</v>
      </c>
      <c r="AE2555">
        <f>MIN(10, (Table1[[#This Row],[Avg Nitrate N + Nitrite N]]/10)*10)</f>
        <v>1.4500000000000002</v>
      </c>
      <c r="AF2555">
        <f>IF(OR(Table1[[#This Row],[Avg pH]]&lt;6.5,Table1[[#This Row],[Avg pH]]&gt;8.5),10,0)</f>
        <v>0</v>
      </c>
      <c r="AG2555">
        <f>MAX(0, 10-(2*Table1[[#This Row],[Avg Dissolved Oxygen]]))</f>
        <v>0</v>
      </c>
      <c r="AH2555">
        <f>(Table1[[#This Row],[Fecal Score]]*0.3) + (Table1[[#This Row],[BOD Score]]*0.25) + (Table1[[#This Row],[Nitrate Score]]*0.2) + (Table1[[#This Row],[pH Score]]*0.15) + (Table1[[#This Row],[Dissolved Oxygen Score]]*0.1)</f>
        <v>3.9337499999999999</v>
      </c>
      <c r="AI2555">
        <v>2022</v>
      </c>
    </row>
    <row r="2556" spans="1:35">
      <c r="A2556">
        <v>1263</v>
      </c>
      <c r="B2556" t="s">
        <v>925</v>
      </c>
      <c r="C2556" t="s">
        <v>1</v>
      </c>
      <c r="D2556" t="s">
        <v>5</v>
      </c>
      <c r="E2556">
        <v>20</v>
      </c>
      <c r="F2556">
        <v>30</v>
      </c>
      <c r="G2556">
        <f>(Table1[[#This Row],[Min Temperature]]+Table1[[#This Row],[Max Temperature]])/2</f>
        <v>25</v>
      </c>
      <c r="H2556">
        <v>4</v>
      </c>
      <c r="I2556">
        <v>4.8</v>
      </c>
      <c r="J2556">
        <f>(Table1[[#This Row],[Min Dissolved Oxygen]]+Table1[[#This Row],[Max Dissolved Oxygen]])/2</f>
        <v>4.4000000000000004</v>
      </c>
      <c r="K2556">
        <v>6.6</v>
      </c>
      <c r="L2556">
        <v>7.7</v>
      </c>
      <c r="M2556">
        <f>(Table1[[#This Row],[Min pH]]+Table1[[#This Row],[Max pH]])/2</f>
        <v>7.15</v>
      </c>
      <c r="N2556">
        <v>243</v>
      </c>
      <c r="O2556">
        <v>302</v>
      </c>
      <c r="P2556">
        <f>(Table1[[#This Row],[Min Conductivity]]+Table1[[#This Row],[Max Conductivity]])/2</f>
        <v>272.5</v>
      </c>
      <c r="Q2556">
        <v>2.2000000000000002</v>
      </c>
      <c r="R2556">
        <v>2.8</v>
      </c>
      <c r="S2556">
        <f>(Table1[[#This Row],[Min BOD]]+Table1[[#This Row],[Max BOD]])/2</f>
        <v>2.5</v>
      </c>
      <c r="T2556">
        <v>0.7</v>
      </c>
      <c r="U2556">
        <v>2.2000000000000002</v>
      </c>
      <c r="V2556">
        <f>(Table1[[#This Row],[Min Nitrate N + Nitrite N]]+Table1[[#This Row],[Max Nitrate N + Nitrite N]])/2</f>
        <v>1.4500000000000002</v>
      </c>
      <c r="W2556">
        <v>360</v>
      </c>
      <c r="X2556">
        <v>1100</v>
      </c>
      <c r="Y2556">
        <f>(Table1[[#This Row],[Min Fecal Coliform]]+Table1[[#This Row],[Max Fecal Coliform]])/2</f>
        <v>730</v>
      </c>
      <c r="Z2556">
        <v>720</v>
      </c>
      <c r="AA2556">
        <v>2100</v>
      </c>
      <c r="AB2556">
        <f>(Table1[[#This Row],[Min Total Coliform]]+Table1[[#This Row],[Max Total Coliform]])/2</f>
        <v>1410</v>
      </c>
      <c r="AC2556">
        <f>MIN(10, (Table1[[#This Row],[Avg BOD]]/4)*10)</f>
        <v>6.25</v>
      </c>
      <c r="AD2556">
        <f>MIN(10, (Table1[[#This Row],[Avg Fecal Coliform]]/600)*10)</f>
        <v>10</v>
      </c>
      <c r="AE2556">
        <f>MIN(10, (Table1[[#This Row],[Avg Nitrate N + Nitrite N]]/10)*10)</f>
        <v>1.4500000000000002</v>
      </c>
      <c r="AF2556">
        <f>IF(OR(Table1[[#This Row],[Avg pH]]&lt;6.5,Table1[[#This Row],[Avg pH]]&gt;8.5),10,0)</f>
        <v>0</v>
      </c>
      <c r="AG2556">
        <f>MAX(0, 10-(2*Table1[[#This Row],[Avg Dissolved Oxygen]]))</f>
        <v>1.1999999999999993</v>
      </c>
      <c r="AH2556">
        <f>(Table1[[#This Row],[Fecal Score]]*0.3) + (Table1[[#This Row],[BOD Score]]*0.25) + (Table1[[#This Row],[Nitrate Score]]*0.2) + (Table1[[#This Row],[pH Score]]*0.15) + (Table1[[#This Row],[Dissolved Oxygen Score]]*0.1)</f>
        <v>4.9725000000000001</v>
      </c>
      <c r="AI2556">
        <v>2022</v>
      </c>
    </row>
    <row r="2557" spans="1:35">
      <c r="A2557">
        <v>3787</v>
      </c>
      <c r="B2557" t="s">
        <v>751</v>
      </c>
      <c r="C2557" t="s">
        <v>1</v>
      </c>
      <c r="D2557" t="s">
        <v>5</v>
      </c>
      <c r="E2557">
        <v>22</v>
      </c>
      <c r="F2557">
        <v>24</v>
      </c>
      <c r="G2557">
        <f>(Table1[[#This Row],[Min Temperature]]+Table1[[#This Row],[Max Temperature]])/2</f>
        <v>23</v>
      </c>
      <c r="H2557">
        <v>4.2</v>
      </c>
      <c r="I2557">
        <v>9.1999999999999993</v>
      </c>
      <c r="J2557">
        <f>(Table1[[#This Row],[Min Dissolved Oxygen]]+Table1[[#This Row],[Max Dissolved Oxygen]])/2</f>
        <v>6.6999999999999993</v>
      </c>
      <c r="K2557">
        <v>6.7</v>
      </c>
      <c r="L2557">
        <v>7.8</v>
      </c>
      <c r="M2557">
        <f>(Table1[[#This Row],[Min pH]]+Table1[[#This Row],[Max pH]])/2</f>
        <v>7.25</v>
      </c>
      <c r="N2557">
        <v>126</v>
      </c>
      <c r="O2557">
        <v>223</v>
      </c>
      <c r="P2557">
        <f>(Table1[[#This Row],[Min Conductivity]]+Table1[[#This Row],[Max Conductivity]])/2</f>
        <v>174.5</v>
      </c>
      <c r="Q2557">
        <v>2</v>
      </c>
      <c r="R2557">
        <v>2.8</v>
      </c>
      <c r="S2557">
        <f>(Table1[[#This Row],[Min BOD]]+Table1[[#This Row],[Max BOD]])/2</f>
        <v>2.4</v>
      </c>
      <c r="T2557">
        <v>0.9</v>
      </c>
      <c r="U2557">
        <v>2.2000000000000002</v>
      </c>
      <c r="V2557">
        <f>(Table1[[#This Row],[Min Nitrate N + Nitrite N]]+Table1[[#This Row],[Max Nitrate N + Nitrite N]])/2</f>
        <v>1.55</v>
      </c>
      <c r="W2557">
        <v>300</v>
      </c>
      <c r="X2557">
        <v>720</v>
      </c>
      <c r="Y2557">
        <f>(Table1[[#This Row],[Min Fecal Coliform]]+Table1[[#This Row],[Max Fecal Coliform]])/2</f>
        <v>510</v>
      </c>
      <c r="Z2557">
        <v>910</v>
      </c>
      <c r="AA2557">
        <v>1400</v>
      </c>
      <c r="AB2557">
        <f>(Table1[[#This Row],[Min Total Coliform]]+Table1[[#This Row],[Max Total Coliform]])/2</f>
        <v>1155</v>
      </c>
      <c r="AC2557">
        <f>MIN(10, (Table1[[#This Row],[Avg BOD]]/4)*10)</f>
        <v>6</v>
      </c>
      <c r="AD2557">
        <f>MIN(10, (Table1[[#This Row],[Avg Fecal Coliform]]/600)*10)</f>
        <v>8.5</v>
      </c>
      <c r="AE2557">
        <f>MIN(10, (Table1[[#This Row],[Avg Nitrate N + Nitrite N]]/10)*10)</f>
        <v>1.55</v>
      </c>
      <c r="AF2557">
        <f>IF(OR(Table1[[#This Row],[Avg pH]]&lt;6.5,Table1[[#This Row],[Avg pH]]&gt;8.5),10,0)</f>
        <v>0</v>
      </c>
      <c r="AG2557">
        <f>MAX(0, 10-(2*Table1[[#This Row],[Avg Dissolved Oxygen]]))</f>
        <v>0</v>
      </c>
      <c r="AH2557">
        <f>(Table1[[#This Row],[Fecal Score]]*0.3) + (Table1[[#This Row],[BOD Score]]*0.25) + (Table1[[#This Row],[Nitrate Score]]*0.2) + (Table1[[#This Row],[pH Score]]*0.15) + (Table1[[#This Row],[Dissolved Oxygen Score]]*0.1)</f>
        <v>4.3599999999999994</v>
      </c>
      <c r="AI2557">
        <v>2022</v>
      </c>
    </row>
    <row r="2558" spans="1:35">
      <c r="A2558">
        <v>4337</v>
      </c>
      <c r="B2558" t="s">
        <v>520</v>
      </c>
      <c r="C2558" t="s">
        <v>1</v>
      </c>
      <c r="D2558" t="s">
        <v>5</v>
      </c>
      <c r="E2558">
        <v>18</v>
      </c>
      <c r="F2558">
        <v>33</v>
      </c>
      <c r="G2558">
        <f>(Table1[[#This Row],[Min Temperature]]+Table1[[#This Row],[Max Temperature]])/2</f>
        <v>25.5</v>
      </c>
      <c r="H2558">
        <v>4</v>
      </c>
      <c r="I2558">
        <v>6.8</v>
      </c>
      <c r="J2558">
        <f>(Table1[[#This Row],[Min Dissolved Oxygen]]+Table1[[#This Row],[Max Dissolved Oxygen]])/2</f>
        <v>5.4</v>
      </c>
      <c r="K2558">
        <v>6.6</v>
      </c>
      <c r="L2558">
        <v>7.5</v>
      </c>
      <c r="M2558">
        <f>(Table1[[#This Row],[Min pH]]+Table1[[#This Row],[Max pH]])/2</f>
        <v>7.05</v>
      </c>
      <c r="N2558">
        <v>49</v>
      </c>
      <c r="O2558">
        <v>88</v>
      </c>
      <c r="P2558">
        <f>(Table1[[#This Row],[Min Conductivity]]+Table1[[#This Row],[Max Conductivity]])/2</f>
        <v>68.5</v>
      </c>
      <c r="Q2558">
        <v>2.2999999999999998</v>
      </c>
      <c r="R2558">
        <v>2.7</v>
      </c>
      <c r="S2558">
        <f>(Table1[[#This Row],[Min BOD]]+Table1[[#This Row],[Max BOD]])/2</f>
        <v>2.5</v>
      </c>
      <c r="T2558">
        <v>0.7</v>
      </c>
      <c r="U2558">
        <v>1.1000000000000001</v>
      </c>
      <c r="V2558">
        <f>(Table1[[#This Row],[Min Nitrate N + Nitrite N]]+Table1[[#This Row],[Max Nitrate N + Nitrite N]])/2</f>
        <v>0.9</v>
      </c>
      <c r="W2558">
        <v>300</v>
      </c>
      <c r="X2558">
        <v>730</v>
      </c>
      <c r="Y2558">
        <f>(Table1[[#This Row],[Min Fecal Coliform]]+Table1[[#This Row],[Max Fecal Coliform]])/2</f>
        <v>515</v>
      </c>
      <c r="Z2558">
        <v>360</v>
      </c>
      <c r="AA2558">
        <v>1500</v>
      </c>
      <c r="AB2558">
        <f>(Table1[[#This Row],[Min Total Coliform]]+Table1[[#This Row],[Max Total Coliform]])/2</f>
        <v>930</v>
      </c>
      <c r="AC2558">
        <f>MIN(10, (Table1[[#This Row],[Avg BOD]]/4)*10)</f>
        <v>6.25</v>
      </c>
      <c r="AD2558">
        <f>MIN(10, (Table1[[#This Row],[Avg Fecal Coliform]]/600)*10)</f>
        <v>8.5833333333333321</v>
      </c>
      <c r="AE2558">
        <f>MIN(10, (Table1[[#This Row],[Avg Nitrate N + Nitrite N]]/10)*10)</f>
        <v>0.89999999999999991</v>
      </c>
      <c r="AF2558">
        <f>IF(OR(Table1[[#This Row],[Avg pH]]&lt;6.5,Table1[[#This Row],[Avg pH]]&gt;8.5),10,0)</f>
        <v>0</v>
      </c>
      <c r="AG2558">
        <f>MAX(0, 10-(2*Table1[[#This Row],[Avg Dissolved Oxygen]]))</f>
        <v>0</v>
      </c>
      <c r="AH2558">
        <f>(Table1[[#This Row],[Fecal Score]]*0.3) + (Table1[[#This Row],[BOD Score]]*0.25) + (Table1[[#This Row],[Nitrate Score]]*0.2) + (Table1[[#This Row],[pH Score]]*0.15) + (Table1[[#This Row],[Dissolved Oxygen Score]]*0.1)</f>
        <v>4.317499999999999</v>
      </c>
      <c r="AI2558">
        <v>2022</v>
      </c>
    </row>
    <row r="2559" spans="1:35">
      <c r="A2559">
        <v>3812</v>
      </c>
      <c r="B2559" t="s">
        <v>756</v>
      </c>
      <c r="C2559" t="s">
        <v>1</v>
      </c>
      <c r="D2559" t="s">
        <v>5</v>
      </c>
      <c r="E2559">
        <v>21</v>
      </c>
      <c r="F2559">
        <v>28</v>
      </c>
      <c r="G2559">
        <f>(Table1[[#This Row],[Min Temperature]]+Table1[[#This Row],[Max Temperature]])/2</f>
        <v>24.5</v>
      </c>
      <c r="H2559">
        <v>0.3</v>
      </c>
      <c r="I2559">
        <v>3</v>
      </c>
      <c r="J2559">
        <f>(Table1[[#This Row],[Min Dissolved Oxygen]]+Table1[[#This Row],[Max Dissolved Oxygen]])/2</f>
        <v>1.65</v>
      </c>
      <c r="K2559">
        <v>7.1</v>
      </c>
      <c r="L2559">
        <v>7.8</v>
      </c>
      <c r="M2559">
        <f>(Table1[[#This Row],[Min pH]]+Table1[[#This Row],[Max pH]])/2</f>
        <v>7.4499999999999993</v>
      </c>
      <c r="N2559">
        <v>953</v>
      </c>
      <c r="O2559">
        <v>1076</v>
      </c>
      <c r="P2559">
        <f>(Table1[[#This Row],[Min Conductivity]]+Table1[[#This Row],[Max Conductivity]])/2</f>
        <v>1014.5</v>
      </c>
      <c r="Q2559">
        <v>24.4</v>
      </c>
      <c r="R2559">
        <v>29.6</v>
      </c>
      <c r="S2559">
        <f>(Table1[[#This Row],[Min BOD]]+Table1[[#This Row],[Max BOD]])/2</f>
        <v>27</v>
      </c>
      <c r="T2559">
        <v>2.2999999999999998</v>
      </c>
      <c r="U2559">
        <v>3.6</v>
      </c>
      <c r="V2559">
        <f>(Table1[[#This Row],[Min Nitrate N + Nitrite N]]+Table1[[#This Row],[Max Nitrate N + Nitrite N]])/2</f>
        <v>2.95</v>
      </c>
      <c r="W2559">
        <v>300</v>
      </c>
      <c r="X2559">
        <v>1500</v>
      </c>
      <c r="Y2559">
        <f>(Table1[[#This Row],[Min Fecal Coliform]]+Table1[[#This Row],[Max Fecal Coliform]])/2</f>
        <v>900</v>
      </c>
      <c r="Z2559">
        <v>1400</v>
      </c>
      <c r="AA2559">
        <v>3500</v>
      </c>
      <c r="AB2559">
        <f>(Table1[[#This Row],[Min Total Coliform]]+Table1[[#This Row],[Max Total Coliform]])/2</f>
        <v>2450</v>
      </c>
      <c r="AC2559">
        <f>MIN(10, (Table1[[#This Row],[Avg BOD]]/4)*10)</f>
        <v>10</v>
      </c>
      <c r="AD2559">
        <f>MIN(10, (Table1[[#This Row],[Avg Fecal Coliform]]/600)*10)</f>
        <v>10</v>
      </c>
      <c r="AE2559">
        <f>MIN(10, (Table1[[#This Row],[Avg Nitrate N + Nitrite N]]/10)*10)</f>
        <v>2.95</v>
      </c>
      <c r="AF2559">
        <f>IF(OR(Table1[[#This Row],[Avg pH]]&lt;6.5,Table1[[#This Row],[Avg pH]]&gt;8.5),10,0)</f>
        <v>0</v>
      </c>
      <c r="AG2559">
        <f>MAX(0, 10-(2*Table1[[#This Row],[Avg Dissolved Oxygen]]))</f>
        <v>6.7</v>
      </c>
      <c r="AH2559">
        <f>(Table1[[#This Row],[Fecal Score]]*0.3) + (Table1[[#This Row],[BOD Score]]*0.25) + (Table1[[#This Row],[Nitrate Score]]*0.2) + (Table1[[#This Row],[pH Score]]*0.15) + (Table1[[#This Row],[Dissolved Oxygen Score]]*0.1)</f>
        <v>6.76</v>
      </c>
      <c r="AI2559">
        <v>2022</v>
      </c>
    </row>
    <row r="2560" spans="1:35">
      <c r="A2560">
        <v>3783</v>
      </c>
      <c r="B2560" t="s">
        <v>926</v>
      </c>
      <c r="C2560" t="s">
        <v>1</v>
      </c>
      <c r="D2560" t="s">
        <v>5</v>
      </c>
      <c r="E2560">
        <v>22</v>
      </c>
      <c r="F2560">
        <v>23</v>
      </c>
      <c r="G2560">
        <f>(Table1[[#This Row],[Min Temperature]]+Table1[[#This Row],[Max Temperature]])/2</f>
        <v>22.5</v>
      </c>
      <c r="H2560">
        <v>4</v>
      </c>
      <c r="I2560">
        <v>9.6999999999999993</v>
      </c>
      <c r="J2560">
        <f>(Table1[[#This Row],[Min Dissolved Oxygen]]+Table1[[#This Row],[Max Dissolved Oxygen]])/2</f>
        <v>6.85</v>
      </c>
      <c r="K2560">
        <v>6.8</v>
      </c>
      <c r="L2560">
        <v>7.6</v>
      </c>
      <c r="M2560">
        <f>(Table1[[#This Row],[Min pH]]+Table1[[#This Row],[Max pH]])/2</f>
        <v>7.1999999999999993</v>
      </c>
      <c r="N2560">
        <v>154</v>
      </c>
      <c r="O2560">
        <v>182</v>
      </c>
      <c r="P2560">
        <f>(Table1[[#This Row],[Min Conductivity]]+Table1[[#This Row],[Max Conductivity]])/2</f>
        <v>168</v>
      </c>
      <c r="Q2560">
        <v>2.1</v>
      </c>
      <c r="R2560">
        <v>2.7</v>
      </c>
      <c r="S2560">
        <f>(Table1[[#This Row],[Min BOD]]+Table1[[#This Row],[Max BOD]])/2</f>
        <v>2.4000000000000004</v>
      </c>
      <c r="T2560">
        <v>0.7</v>
      </c>
      <c r="U2560">
        <v>2</v>
      </c>
      <c r="V2560">
        <f>(Table1[[#This Row],[Min Nitrate N + Nitrite N]]+Table1[[#This Row],[Max Nitrate N + Nitrite N]])/2</f>
        <v>1.35</v>
      </c>
      <c r="W2560">
        <v>300</v>
      </c>
      <c r="X2560">
        <v>720</v>
      </c>
      <c r="Y2560">
        <f>(Table1[[#This Row],[Min Fecal Coliform]]+Table1[[#This Row],[Max Fecal Coliform]])/2</f>
        <v>510</v>
      </c>
      <c r="Z2560">
        <v>720</v>
      </c>
      <c r="AA2560">
        <v>1300</v>
      </c>
      <c r="AB2560">
        <f>(Table1[[#This Row],[Min Total Coliform]]+Table1[[#This Row],[Max Total Coliform]])/2</f>
        <v>1010</v>
      </c>
      <c r="AC2560">
        <f>MIN(10, (Table1[[#This Row],[Avg BOD]]/4)*10)</f>
        <v>6.0000000000000009</v>
      </c>
      <c r="AD2560">
        <f>MIN(10, (Table1[[#This Row],[Avg Fecal Coliform]]/600)*10)</f>
        <v>8.5</v>
      </c>
      <c r="AE2560">
        <f>MIN(10, (Table1[[#This Row],[Avg Nitrate N + Nitrite N]]/10)*10)</f>
        <v>1.35</v>
      </c>
      <c r="AF2560">
        <f>IF(OR(Table1[[#This Row],[Avg pH]]&lt;6.5,Table1[[#This Row],[Avg pH]]&gt;8.5),10,0)</f>
        <v>0</v>
      </c>
      <c r="AG2560">
        <f>MAX(0, 10-(2*Table1[[#This Row],[Avg Dissolved Oxygen]]))</f>
        <v>0</v>
      </c>
      <c r="AH2560">
        <f>(Table1[[#This Row],[Fecal Score]]*0.3) + (Table1[[#This Row],[BOD Score]]*0.25) + (Table1[[#This Row],[Nitrate Score]]*0.2) + (Table1[[#This Row],[pH Score]]*0.15) + (Table1[[#This Row],[Dissolved Oxygen Score]]*0.1)</f>
        <v>4.32</v>
      </c>
      <c r="AI2560">
        <v>2022</v>
      </c>
    </row>
    <row r="2561" spans="1:35">
      <c r="A2561">
        <v>3800</v>
      </c>
      <c r="B2561" t="s">
        <v>754</v>
      </c>
      <c r="C2561" t="s">
        <v>1</v>
      </c>
      <c r="D2561" t="s">
        <v>5</v>
      </c>
      <c r="E2561">
        <v>21</v>
      </c>
      <c r="F2561">
        <v>25</v>
      </c>
      <c r="G2561">
        <f>(Table1[[#This Row],[Min Temperature]]+Table1[[#This Row],[Max Temperature]])/2</f>
        <v>23</v>
      </c>
      <c r="H2561">
        <v>4</v>
      </c>
      <c r="I2561">
        <v>4.2</v>
      </c>
      <c r="J2561">
        <f>(Table1[[#This Row],[Min Dissolved Oxygen]]+Table1[[#This Row],[Max Dissolved Oxygen]])/2</f>
        <v>4.0999999999999996</v>
      </c>
      <c r="K2561">
        <v>6.5</v>
      </c>
      <c r="L2561">
        <v>7.7</v>
      </c>
      <c r="M2561">
        <f>(Table1[[#This Row],[Min pH]]+Table1[[#This Row],[Max pH]])/2</f>
        <v>7.1</v>
      </c>
      <c r="N2561">
        <v>138</v>
      </c>
      <c r="O2561">
        <v>164</v>
      </c>
      <c r="P2561">
        <f>(Table1[[#This Row],[Min Conductivity]]+Table1[[#This Row],[Max Conductivity]])/2</f>
        <v>151</v>
      </c>
      <c r="Q2561">
        <v>2.2000000000000002</v>
      </c>
      <c r="R2561">
        <v>2.9</v>
      </c>
      <c r="S2561">
        <f>(Table1[[#This Row],[Min BOD]]+Table1[[#This Row],[Max BOD]])/2</f>
        <v>2.5499999999999998</v>
      </c>
      <c r="T2561">
        <v>0.7</v>
      </c>
      <c r="U2561">
        <v>1.6</v>
      </c>
      <c r="V2561">
        <f>(Table1[[#This Row],[Min Nitrate N + Nitrite N]]+Table1[[#This Row],[Max Nitrate N + Nitrite N]])/2</f>
        <v>1.1499999999999999</v>
      </c>
      <c r="W2561">
        <v>300</v>
      </c>
      <c r="X2561">
        <v>730</v>
      </c>
      <c r="Y2561">
        <f>(Table1[[#This Row],[Min Fecal Coliform]]+Table1[[#This Row],[Max Fecal Coliform]])/2</f>
        <v>515</v>
      </c>
      <c r="Z2561">
        <v>730</v>
      </c>
      <c r="AA2561">
        <v>1500</v>
      </c>
      <c r="AB2561">
        <f>(Table1[[#This Row],[Min Total Coliform]]+Table1[[#This Row],[Max Total Coliform]])/2</f>
        <v>1115</v>
      </c>
      <c r="AC2561">
        <f>MIN(10, (Table1[[#This Row],[Avg BOD]]/4)*10)</f>
        <v>6.375</v>
      </c>
      <c r="AD2561">
        <f>MIN(10, (Table1[[#This Row],[Avg Fecal Coliform]]/600)*10)</f>
        <v>8.5833333333333321</v>
      </c>
      <c r="AE2561">
        <f>MIN(10, (Table1[[#This Row],[Avg Nitrate N + Nitrite N]]/10)*10)</f>
        <v>1.1499999999999999</v>
      </c>
      <c r="AF2561">
        <f>IF(OR(Table1[[#This Row],[Avg pH]]&lt;6.5,Table1[[#This Row],[Avg pH]]&gt;8.5),10,0)</f>
        <v>0</v>
      </c>
      <c r="AG2561">
        <f>MAX(0, 10-(2*Table1[[#This Row],[Avg Dissolved Oxygen]]))</f>
        <v>1.8000000000000007</v>
      </c>
      <c r="AH2561">
        <f>(Table1[[#This Row],[Fecal Score]]*0.3) + (Table1[[#This Row],[BOD Score]]*0.25) + (Table1[[#This Row],[Nitrate Score]]*0.2) + (Table1[[#This Row],[pH Score]]*0.15) + (Table1[[#This Row],[Dissolved Oxygen Score]]*0.1)</f>
        <v>4.5787499999999994</v>
      </c>
      <c r="AI2561">
        <v>2022</v>
      </c>
    </row>
    <row r="2562" spans="1:35">
      <c r="A2562">
        <v>2205</v>
      </c>
      <c r="B2562" t="s">
        <v>4</v>
      </c>
      <c r="C2562" t="s">
        <v>1</v>
      </c>
      <c r="D2562" t="s">
        <v>5</v>
      </c>
      <c r="E2562">
        <v>22</v>
      </c>
      <c r="F2562">
        <v>23</v>
      </c>
      <c r="G2562">
        <f>(Table1[[#This Row],[Min Temperature]]+Table1[[#This Row],[Max Temperature]])/2</f>
        <v>22.5</v>
      </c>
      <c r="H2562">
        <v>4</v>
      </c>
      <c r="I2562">
        <v>7.2</v>
      </c>
      <c r="J2562">
        <f>(Table1[[#This Row],[Min Dissolved Oxygen]]+Table1[[#This Row],[Max Dissolved Oxygen]])/2</f>
        <v>5.6</v>
      </c>
      <c r="K2562">
        <v>6.5</v>
      </c>
      <c r="L2562">
        <v>7.8</v>
      </c>
      <c r="M2562">
        <f>(Table1[[#This Row],[Min pH]]+Table1[[#This Row],[Max pH]])/2</f>
        <v>7.15</v>
      </c>
      <c r="N2562">
        <v>140</v>
      </c>
      <c r="O2562">
        <v>180</v>
      </c>
      <c r="P2562">
        <f>(Table1[[#This Row],[Min Conductivity]]+Table1[[#This Row],[Max Conductivity]])/2</f>
        <v>160</v>
      </c>
      <c r="Q2562">
        <v>2.1</v>
      </c>
      <c r="R2562">
        <v>2.6</v>
      </c>
      <c r="S2562">
        <f>(Table1[[#This Row],[Min BOD]]+Table1[[#This Row],[Max BOD]])/2</f>
        <v>2.35</v>
      </c>
      <c r="T2562">
        <v>0.5</v>
      </c>
      <c r="U2562">
        <v>1.2</v>
      </c>
      <c r="V2562">
        <f>(Table1[[#This Row],[Min Nitrate N + Nitrite N]]+Table1[[#This Row],[Max Nitrate N + Nitrite N]])/2</f>
        <v>0.85</v>
      </c>
      <c r="W2562">
        <v>300</v>
      </c>
      <c r="X2562">
        <v>720</v>
      </c>
      <c r="Y2562">
        <f>(Table1[[#This Row],[Min Fecal Coliform]]+Table1[[#This Row],[Max Fecal Coliform]])/2</f>
        <v>510</v>
      </c>
      <c r="Z2562">
        <v>720</v>
      </c>
      <c r="AA2562">
        <v>1400</v>
      </c>
      <c r="AB2562">
        <f>(Table1[[#This Row],[Min Total Coliform]]+Table1[[#This Row],[Max Total Coliform]])/2</f>
        <v>1060</v>
      </c>
      <c r="AC2562">
        <f>MIN(10, (Table1[[#This Row],[Avg BOD]]/4)*10)</f>
        <v>5.875</v>
      </c>
      <c r="AD2562">
        <f>MIN(10, (Table1[[#This Row],[Avg Fecal Coliform]]/600)*10)</f>
        <v>8.5</v>
      </c>
      <c r="AE2562">
        <f>MIN(10, (Table1[[#This Row],[Avg Nitrate N + Nitrite N]]/10)*10)</f>
        <v>0.84999999999999987</v>
      </c>
      <c r="AF2562">
        <f>IF(OR(Table1[[#This Row],[Avg pH]]&lt;6.5,Table1[[#This Row],[Avg pH]]&gt;8.5),10,0)</f>
        <v>0</v>
      </c>
      <c r="AG2562">
        <f>MAX(0, 10-(2*Table1[[#This Row],[Avg Dissolved Oxygen]]))</f>
        <v>0</v>
      </c>
      <c r="AH2562">
        <f>(Table1[[#This Row],[Fecal Score]]*0.3) + (Table1[[#This Row],[BOD Score]]*0.25) + (Table1[[#This Row],[Nitrate Score]]*0.2) + (Table1[[#This Row],[pH Score]]*0.15) + (Table1[[#This Row],[Dissolved Oxygen Score]]*0.1)</f>
        <v>4.1887499999999998</v>
      </c>
      <c r="AI2562">
        <v>2022</v>
      </c>
    </row>
    <row r="2563" spans="1:35">
      <c r="A2563">
        <v>3808</v>
      </c>
      <c r="B2563" t="s">
        <v>755</v>
      </c>
      <c r="C2563" t="s">
        <v>1</v>
      </c>
      <c r="D2563" t="s">
        <v>5</v>
      </c>
      <c r="E2563">
        <v>22</v>
      </c>
      <c r="F2563">
        <v>38</v>
      </c>
      <c r="G2563">
        <f>(Table1[[#This Row],[Min Temperature]]+Table1[[#This Row],[Max Temperature]])/2</f>
        <v>30</v>
      </c>
      <c r="H2563">
        <v>4.0999999999999996</v>
      </c>
      <c r="I2563">
        <v>9.6999999999999993</v>
      </c>
      <c r="J2563">
        <f>(Table1[[#This Row],[Min Dissolved Oxygen]]+Table1[[#This Row],[Max Dissolved Oxygen]])/2</f>
        <v>6.8999999999999995</v>
      </c>
      <c r="K2563">
        <v>6.8</v>
      </c>
      <c r="L2563">
        <v>7.6</v>
      </c>
      <c r="M2563">
        <f>(Table1[[#This Row],[Min pH]]+Table1[[#This Row],[Max pH]])/2</f>
        <v>7.1999999999999993</v>
      </c>
      <c r="N2563">
        <v>126</v>
      </c>
      <c r="O2563">
        <v>186</v>
      </c>
      <c r="P2563">
        <f>(Table1[[#This Row],[Min Conductivity]]+Table1[[#This Row],[Max Conductivity]])/2</f>
        <v>156</v>
      </c>
      <c r="Q2563">
        <v>2.2000000000000002</v>
      </c>
      <c r="R2563">
        <v>2.7</v>
      </c>
      <c r="S2563">
        <f>(Table1[[#This Row],[Min BOD]]+Table1[[#This Row],[Max BOD]])/2</f>
        <v>2.4500000000000002</v>
      </c>
      <c r="T2563">
        <v>0.8</v>
      </c>
      <c r="U2563">
        <v>2</v>
      </c>
      <c r="V2563">
        <f>(Table1[[#This Row],[Min Nitrate N + Nitrite N]]+Table1[[#This Row],[Max Nitrate N + Nitrite N]])/2</f>
        <v>1.4</v>
      </c>
      <c r="W2563">
        <v>300</v>
      </c>
      <c r="X2563">
        <v>730</v>
      </c>
      <c r="Y2563">
        <f>(Table1[[#This Row],[Min Fecal Coliform]]+Table1[[#This Row],[Max Fecal Coliform]])/2</f>
        <v>515</v>
      </c>
      <c r="Z2563">
        <v>610</v>
      </c>
      <c r="AA2563">
        <v>1500</v>
      </c>
      <c r="AB2563">
        <f>(Table1[[#This Row],[Min Total Coliform]]+Table1[[#This Row],[Max Total Coliform]])/2</f>
        <v>1055</v>
      </c>
      <c r="AC2563">
        <f>MIN(10, (Table1[[#This Row],[Avg BOD]]/4)*10)</f>
        <v>6.125</v>
      </c>
      <c r="AD2563">
        <f>MIN(10, (Table1[[#This Row],[Avg Fecal Coliform]]/600)*10)</f>
        <v>8.5833333333333321</v>
      </c>
      <c r="AE2563">
        <f>MIN(10, (Table1[[#This Row],[Avg Nitrate N + Nitrite N]]/10)*10)</f>
        <v>1.4</v>
      </c>
      <c r="AF2563">
        <f>IF(OR(Table1[[#This Row],[Avg pH]]&lt;6.5,Table1[[#This Row],[Avg pH]]&gt;8.5),10,0)</f>
        <v>0</v>
      </c>
      <c r="AG2563">
        <f>MAX(0, 10-(2*Table1[[#This Row],[Avg Dissolved Oxygen]]))</f>
        <v>0</v>
      </c>
      <c r="AH2563">
        <f>(Table1[[#This Row],[Fecal Score]]*0.3) + (Table1[[#This Row],[BOD Score]]*0.25) + (Table1[[#This Row],[Nitrate Score]]*0.2) + (Table1[[#This Row],[pH Score]]*0.15) + (Table1[[#This Row],[Dissolved Oxygen Score]]*0.1)</f>
        <v>4.3862499999999995</v>
      </c>
      <c r="AI2563">
        <v>2022</v>
      </c>
    </row>
    <row r="2564" spans="1:35">
      <c r="A2564">
        <v>3798</v>
      </c>
      <c r="B2564" t="s">
        <v>753</v>
      </c>
      <c r="C2564" t="s">
        <v>1</v>
      </c>
      <c r="D2564" t="s">
        <v>5</v>
      </c>
      <c r="E2564">
        <v>19</v>
      </c>
      <c r="F2564">
        <v>30</v>
      </c>
      <c r="G2564">
        <f>(Table1[[#This Row],[Min Temperature]]+Table1[[#This Row],[Max Temperature]])/2</f>
        <v>24.5</v>
      </c>
      <c r="H2564">
        <v>4</v>
      </c>
      <c r="I2564">
        <v>8</v>
      </c>
      <c r="J2564">
        <f>(Table1[[#This Row],[Min Dissolved Oxygen]]+Table1[[#This Row],[Max Dissolved Oxygen]])/2</f>
        <v>6</v>
      </c>
      <c r="K2564">
        <v>6.5</v>
      </c>
      <c r="L2564">
        <v>7.6</v>
      </c>
      <c r="M2564">
        <f>(Table1[[#This Row],[Min pH]]+Table1[[#This Row],[Max pH]])/2</f>
        <v>7.05</v>
      </c>
      <c r="N2564">
        <v>87</v>
      </c>
      <c r="O2564">
        <v>131</v>
      </c>
      <c r="P2564">
        <f>(Table1[[#This Row],[Min Conductivity]]+Table1[[#This Row],[Max Conductivity]])/2</f>
        <v>109</v>
      </c>
      <c r="Q2564">
        <v>2.2999999999999998</v>
      </c>
      <c r="R2564">
        <v>2.6</v>
      </c>
      <c r="S2564">
        <f>(Table1[[#This Row],[Min BOD]]+Table1[[#This Row],[Max BOD]])/2</f>
        <v>2.4500000000000002</v>
      </c>
      <c r="T2564">
        <v>0.8</v>
      </c>
      <c r="U2564">
        <v>4</v>
      </c>
      <c r="V2564">
        <f>(Table1[[#This Row],[Min Nitrate N + Nitrite N]]+Table1[[#This Row],[Max Nitrate N + Nitrite N]])/2</f>
        <v>2.4</v>
      </c>
      <c r="W2564">
        <v>360</v>
      </c>
      <c r="X2564">
        <v>720</v>
      </c>
      <c r="Y2564">
        <f>(Table1[[#This Row],[Min Fecal Coliform]]+Table1[[#This Row],[Max Fecal Coliform]])/2</f>
        <v>540</v>
      </c>
      <c r="Z2564">
        <v>910</v>
      </c>
      <c r="AA2564">
        <v>1400</v>
      </c>
      <c r="AB2564">
        <f>(Table1[[#This Row],[Min Total Coliform]]+Table1[[#This Row],[Max Total Coliform]])/2</f>
        <v>1155</v>
      </c>
      <c r="AC2564">
        <f>MIN(10, (Table1[[#This Row],[Avg BOD]]/4)*10)</f>
        <v>6.125</v>
      </c>
      <c r="AD2564">
        <f>MIN(10, (Table1[[#This Row],[Avg Fecal Coliform]]/600)*10)</f>
        <v>9</v>
      </c>
      <c r="AE2564">
        <f>MIN(10, (Table1[[#This Row],[Avg Nitrate N + Nitrite N]]/10)*10)</f>
        <v>2.4</v>
      </c>
      <c r="AF2564">
        <f>IF(OR(Table1[[#This Row],[Avg pH]]&lt;6.5,Table1[[#This Row],[Avg pH]]&gt;8.5),10,0)</f>
        <v>0</v>
      </c>
      <c r="AG2564">
        <f>MAX(0, 10-(2*Table1[[#This Row],[Avg Dissolved Oxygen]]))</f>
        <v>0</v>
      </c>
      <c r="AH2564">
        <f>(Table1[[#This Row],[Fecal Score]]*0.3) + (Table1[[#This Row],[BOD Score]]*0.25) + (Table1[[#This Row],[Nitrate Score]]*0.2) + (Table1[[#This Row],[pH Score]]*0.15) + (Table1[[#This Row],[Dissolved Oxygen Score]]*0.1)</f>
        <v>4.7112499999999997</v>
      </c>
      <c r="AI2564">
        <v>2022</v>
      </c>
    </row>
    <row r="2565" spans="1:35">
      <c r="A2565">
        <v>2215</v>
      </c>
      <c r="B2565" t="s">
        <v>17</v>
      </c>
      <c r="C2565" t="s">
        <v>1</v>
      </c>
      <c r="D2565" t="s">
        <v>5</v>
      </c>
      <c r="E2565">
        <v>21</v>
      </c>
      <c r="F2565">
        <v>32</v>
      </c>
      <c r="G2565">
        <f>(Table1[[#This Row],[Min Temperature]]+Table1[[#This Row],[Max Temperature]])/2</f>
        <v>26.5</v>
      </c>
      <c r="H2565">
        <v>4</v>
      </c>
      <c r="I2565">
        <v>9.5</v>
      </c>
      <c r="J2565">
        <f>(Table1[[#This Row],[Min Dissolved Oxygen]]+Table1[[#This Row],[Max Dissolved Oxygen]])/2</f>
        <v>6.75</v>
      </c>
      <c r="K2565">
        <v>6.8</v>
      </c>
      <c r="L2565">
        <v>7.6</v>
      </c>
      <c r="M2565">
        <f>(Table1[[#This Row],[Min pH]]+Table1[[#This Row],[Max pH]])/2</f>
        <v>7.1999999999999993</v>
      </c>
      <c r="N2565">
        <v>78</v>
      </c>
      <c r="O2565">
        <v>122</v>
      </c>
      <c r="P2565">
        <f>(Table1[[#This Row],[Min Conductivity]]+Table1[[#This Row],[Max Conductivity]])/2</f>
        <v>100</v>
      </c>
      <c r="Q2565">
        <v>2.1</v>
      </c>
      <c r="R2565">
        <v>2.8</v>
      </c>
      <c r="S2565">
        <f>(Table1[[#This Row],[Min BOD]]+Table1[[#This Row],[Max BOD]])/2</f>
        <v>2.4500000000000002</v>
      </c>
      <c r="T2565">
        <v>0.8</v>
      </c>
      <c r="U2565">
        <v>1.8</v>
      </c>
      <c r="V2565">
        <f>(Table1[[#This Row],[Min Nitrate N + Nitrite N]]+Table1[[#This Row],[Max Nitrate N + Nitrite N]])/2</f>
        <v>1.3</v>
      </c>
      <c r="W2565">
        <v>300</v>
      </c>
      <c r="X2565">
        <v>720</v>
      </c>
      <c r="Y2565">
        <f>(Table1[[#This Row],[Min Fecal Coliform]]+Table1[[#This Row],[Max Fecal Coliform]])/2</f>
        <v>510</v>
      </c>
      <c r="Z2565">
        <v>720</v>
      </c>
      <c r="AA2565">
        <v>1500</v>
      </c>
      <c r="AB2565">
        <f>(Table1[[#This Row],[Min Total Coliform]]+Table1[[#This Row],[Max Total Coliform]])/2</f>
        <v>1110</v>
      </c>
      <c r="AC2565">
        <f>MIN(10, (Table1[[#This Row],[Avg BOD]]/4)*10)</f>
        <v>6.125</v>
      </c>
      <c r="AD2565">
        <f>MIN(10, (Table1[[#This Row],[Avg Fecal Coliform]]/600)*10)</f>
        <v>8.5</v>
      </c>
      <c r="AE2565">
        <f>MIN(10, (Table1[[#This Row],[Avg Nitrate N + Nitrite N]]/10)*10)</f>
        <v>1.3</v>
      </c>
      <c r="AF2565">
        <f>IF(OR(Table1[[#This Row],[Avg pH]]&lt;6.5,Table1[[#This Row],[Avg pH]]&gt;8.5),10,0)</f>
        <v>0</v>
      </c>
      <c r="AG2565">
        <f>MAX(0, 10-(2*Table1[[#This Row],[Avg Dissolved Oxygen]]))</f>
        <v>0</v>
      </c>
      <c r="AH2565">
        <f>(Table1[[#This Row],[Fecal Score]]*0.3) + (Table1[[#This Row],[BOD Score]]*0.25) + (Table1[[#This Row],[Nitrate Score]]*0.2) + (Table1[[#This Row],[pH Score]]*0.15) + (Table1[[#This Row],[Dissolved Oxygen Score]]*0.1)</f>
        <v>4.3412499999999996</v>
      </c>
      <c r="AI2565">
        <v>2022</v>
      </c>
    </row>
    <row r="2566" spans="1:35">
      <c r="A2566">
        <v>3814</v>
      </c>
      <c r="B2566" t="s">
        <v>757</v>
      </c>
      <c r="C2566" t="s">
        <v>1</v>
      </c>
      <c r="D2566" t="s">
        <v>5</v>
      </c>
      <c r="E2566">
        <v>20</v>
      </c>
      <c r="F2566">
        <v>35</v>
      </c>
      <c r="G2566">
        <f>(Table1[[#This Row],[Min Temperature]]+Table1[[#This Row],[Max Temperature]])/2</f>
        <v>27.5</v>
      </c>
      <c r="H2566">
        <v>0.3</v>
      </c>
      <c r="I2566">
        <v>5</v>
      </c>
      <c r="J2566">
        <f>(Table1[[#This Row],[Min Dissolved Oxygen]]+Table1[[#This Row],[Max Dissolved Oxygen]])/2</f>
        <v>2.65</v>
      </c>
      <c r="K2566">
        <v>7</v>
      </c>
      <c r="L2566">
        <v>7.8</v>
      </c>
      <c r="M2566">
        <f>(Table1[[#This Row],[Min pH]]+Table1[[#This Row],[Max pH]])/2</f>
        <v>7.4</v>
      </c>
      <c r="N2566">
        <v>462</v>
      </c>
      <c r="O2566">
        <v>594</v>
      </c>
      <c r="P2566">
        <f>(Table1[[#This Row],[Min Conductivity]]+Table1[[#This Row],[Max Conductivity]])/2</f>
        <v>528</v>
      </c>
      <c r="Q2566">
        <v>12.6</v>
      </c>
      <c r="R2566">
        <v>19.7</v>
      </c>
      <c r="S2566">
        <f>(Table1[[#This Row],[Min BOD]]+Table1[[#This Row],[Max BOD]])/2</f>
        <v>16.149999999999999</v>
      </c>
      <c r="T2566">
        <v>1.2</v>
      </c>
      <c r="U2566">
        <v>2</v>
      </c>
      <c r="V2566">
        <f>(Table1[[#This Row],[Min Nitrate N + Nitrite N]]+Table1[[#This Row],[Max Nitrate N + Nitrite N]])/2</f>
        <v>1.6</v>
      </c>
      <c r="W2566">
        <v>1500</v>
      </c>
      <c r="X2566">
        <v>2800</v>
      </c>
      <c r="Y2566">
        <f>(Table1[[#This Row],[Min Fecal Coliform]]+Table1[[#This Row],[Max Fecal Coliform]])/2</f>
        <v>2150</v>
      </c>
      <c r="Z2566">
        <v>2800</v>
      </c>
      <c r="AA2566">
        <v>4400</v>
      </c>
      <c r="AB2566">
        <f>(Table1[[#This Row],[Min Total Coliform]]+Table1[[#This Row],[Max Total Coliform]])/2</f>
        <v>3600</v>
      </c>
      <c r="AC2566">
        <f>MIN(10, (Table1[[#This Row],[Avg BOD]]/4)*10)</f>
        <v>10</v>
      </c>
      <c r="AD2566">
        <f>MIN(10, (Table1[[#This Row],[Avg Fecal Coliform]]/600)*10)</f>
        <v>10</v>
      </c>
      <c r="AE2566">
        <f>MIN(10, (Table1[[#This Row],[Avg Nitrate N + Nitrite N]]/10)*10)</f>
        <v>1.6</v>
      </c>
      <c r="AF2566">
        <f>IF(OR(Table1[[#This Row],[Avg pH]]&lt;6.5,Table1[[#This Row],[Avg pH]]&gt;8.5),10,0)</f>
        <v>0</v>
      </c>
      <c r="AG2566">
        <f>MAX(0, 10-(2*Table1[[#This Row],[Avg Dissolved Oxygen]]))</f>
        <v>4.7</v>
      </c>
      <c r="AH2566">
        <f>(Table1[[#This Row],[Fecal Score]]*0.3) + (Table1[[#This Row],[BOD Score]]*0.25) + (Table1[[#This Row],[Nitrate Score]]*0.2) + (Table1[[#This Row],[pH Score]]*0.15) + (Table1[[#This Row],[Dissolved Oxygen Score]]*0.1)</f>
        <v>6.29</v>
      </c>
      <c r="AI2566">
        <v>2022</v>
      </c>
    </row>
    <row r="2567" spans="1:35">
      <c r="A2567">
        <v>3804</v>
      </c>
      <c r="B2567" t="s">
        <v>519</v>
      </c>
      <c r="C2567" t="s">
        <v>1</v>
      </c>
      <c r="D2567" t="s">
        <v>5</v>
      </c>
      <c r="E2567">
        <v>20</v>
      </c>
      <c r="F2567">
        <v>25</v>
      </c>
      <c r="G2567">
        <f>(Table1[[#This Row],[Min Temperature]]+Table1[[#This Row],[Max Temperature]])/2</f>
        <v>22.5</v>
      </c>
      <c r="H2567">
        <v>4.0999999999999996</v>
      </c>
      <c r="I2567">
        <v>5.2</v>
      </c>
      <c r="J2567">
        <f>(Table1[[#This Row],[Min Dissolved Oxygen]]+Table1[[#This Row],[Max Dissolved Oxygen]])/2</f>
        <v>4.6500000000000004</v>
      </c>
      <c r="K2567">
        <v>6.8</v>
      </c>
      <c r="L2567">
        <v>7.2</v>
      </c>
      <c r="M2567">
        <f>(Table1[[#This Row],[Min pH]]+Table1[[#This Row],[Max pH]])/2</f>
        <v>7</v>
      </c>
      <c r="N2567">
        <v>104</v>
      </c>
      <c r="O2567">
        <v>156</v>
      </c>
      <c r="P2567">
        <f>(Table1[[#This Row],[Min Conductivity]]+Table1[[#This Row],[Max Conductivity]])/2</f>
        <v>130</v>
      </c>
      <c r="Q2567">
        <v>2.2999999999999998</v>
      </c>
      <c r="R2567">
        <v>2.9</v>
      </c>
      <c r="S2567">
        <f>(Table1[[#This Row],[Min BOD]]+Table1[[#This Row],[Max BOD]])/2</f>
        <v>2.5999999999999996</v>
      </c>
      <c r="T2567">
        <v>0.7</v>
      </c>
      <c r="U2567">
        <v>1.1000000000000001</v>
      </c>
      <c r="V2567">
        <f>(Table1[[#This Row],[Min Nitrate N + Nitrite N]]+Table1[[#This Row],[Max Nitrate N + Nitrite N]])/2</f>
        <v>0.9</v>
      </c>
      <c r="W2567">
        <v>300</v>
      </c>
      <c r="X2567">
        <v>910</v>
      </c>
      <c r="Y2567">
        <f>(Table1[[#This Row],[Min Fecal Coliform]]+Table1[[#This Row],[Max Fecal Coliform]])/2</f>
        <v>605</v>
      </c>
      <c r="Z2567">
        <v>900</v>
      </c>
      <c r="AA2567">
        <v>2000</v>
      </c>
      <c r="AB2567">
        <f>(Table1[[#This Row],[Min Total Coliform]]+Table1[[#This Row],[Max Total Coliform]])/2</f>
        <v>1450</v>
      </c>
      <c r="AC2567">
        <f>MIN(10, (Table1[[#This Row],[Avg BOD]]/4)*10)</f>
        <v>6.4999999999999991</v>
      </c>
      <c r="AD2567">
        <f>MIN(10, (Table1[[#This Row],[Avg Fecal Coliform]]/600)*10)</f>
        <v>10</v>
      </c>
      <c r="AE2567">
        <f>MIN(10, (Table1[[#This Row],[Avg Nitrate N + Nitrite N]]/10)*10)</f>
        <v>0.89999999999999991</v>
      </c>
      <c r="AF2567">
        <f>IF(OR(Table1[[#This Row],[Avg pH]]&lt;6.5,Table1[[#This Row],[Avg pH]]&gt;8.5),10,0)</f>
        <v>0</v>
      </c>
      <c r="AG2567">
        <f>MAX(0, 10-(2*Table1[[#This Row],[Avg Dissolved Oxygen]]))</f>
        <v>0.69999999999999929</v>
      </c>
      <c r="AH2567">
        <f>(Table1[[#This Row],[Fecal Score]]*0.3) + (Table1[[#This Row],[BOD Score]]*0.25) + (Table1[[#This Row],[Nitrate Score]]*0.2) + (Table1[[#This Row],[pH Score]]*0.15) + (Table1[[#This Row],[Dissolved Oxygen Score]]*0.1)</f>
        <v>4.875</v>
      </c>
      <c r="AI2567">
        <v>2022</v>
      </c>
    </row>
    <row r="2568" spans="1:35">
      <c r="A2568">
        <v>3819</v>
      </c>
      <c r="B2568" t="s">
        <v>758</v>
      </c>
      <c r="C2568" t="s">
        <v>1</v>
      </c>
      <c r="D2568" t="s">
        <v>5</v>
      </c>
      <c r="E2568">
        <v>20</v>
      </c>
      <c r="F2568">
        <v>35</v>
      </c>
      <c r="G2568">
        <f>(Table1[[#This Row],[Min Temperature]]+Table1[[#This Row],[Max Temperature]])/2</f>
        <v>27.5</v>
      </c>
      <c r="H2568">
        <v>0.3</v>
      </c>
      <c r="I2568">
        <v>2.7</v>
      </c>
      <c r="J2568">
        <f>(Table1[[#This Row],[Min Dissolved Oxygen]]+Table1[[#This Row],[Max Dissolved Oxygen]])/2</f>
        <v>1.5</v>
      </c>
      <c r="K2568">
        <v>6.9</v>
      </c>
      <c r="L2568">
        <v>7.8</v>
      </c>
      <c r="M2568">
        <f>(Table1[[#This Row],[Min pH]]+Table1[[#This Row],[Max pH]])/2</f>
        <v>7.35</v>
      </c>
      <c r="N2568">
        <v>430</v>
      </c>
      <c r="O2568">
        <v>602</v>
      </c>
      <c r="P2568">
        <f>(Table1[[#This Row],[Min Conductivity]]+Table1[[#This Row],[Max Conductivity]])/2</f>
        <v>516</v>
      </c>
      <c r="Q2568">
        <v>20.8</v>
      </c>
      <c r="R2568">
        <v>29.6</v>
      </c>
      <c r="S2568">
        <f>(Table1[[#This Row],[Min BOD]]+Table1[[#This Row],[Max BOD]])/2</f>
        <v>25.200000000000003</v>
      </c>
      <c r="T2568">
        <v>2.8</v>
      </c>
      <c r="U2568">
        <v>5.7</v>
      </c>
      <c r="V2568">
        <f>(Table1[[#This Row],[Min Nitrate N + Nitrite N]]+Table1[[#This Row],[Max Nitrate N + Nitrite N]])/2</f>
        <v>4.25</v>
      </c>
      <c r="W2568">
        <v>2800</v>
      </c>
      <c r="X2568">
        <v>3900</v>
      </c>
      <c r="Y2568">
        <f>(Table1[[#This Row],[Min Fecal Coliform]]+Table1[[#This Row],[Max Fecal Coliform]])/2</f>
        <v>3350</v>
      </c>
      <c r="Z2568">
        <v>4400</v>
      </c>
      <c r="AA2568">
        <v>5300</v>
      </c>
      <c r="AB2568">
        <f>(Table1[[#This Row],[Min Total Coliform]]+Table1[[#This Row],[Max Total Coliform]])/2</f>
        <v>4850</v>
      </c>
      <c r="AC2568">
        <f>MIN(10, (Table1[[#This Row],[Avg BOD]]/4)*10)</f>
        <v>10</v>
      </c>
      <c r="AD2568">
        <f>MIN(10, (Table1[[#This Row],[Avg Fecal Coliform]]/600)*10)</f>
        <v>10</v>
      </c>
      <c r="AE2568">
        <f>MIN(10, (Table1[[#This Row],[Avg Nitrate N + Nitrite N]]/10)*10)</f>
        <v>4.25</v>
      </c>
      <c r="AF2568">
        <f>IF(OR(Table1[[#This Row],[Avg pH]]&lt;6.5,Table1[[#This Row],[Avg pH]]&gt;8.5),10,0)</f>
        <v>0</v>
      </c>
      <c r="AG2568">
        <f>MAX(0, 10-(2*Table1[[#This Row],[Avg Dissolved Oxygen]]))</f>
        <v>7</v>
      </c>
      <c r="AH2568">
        <f>(Table1[[#This Row],[Fecal Score]]*0.3) + (Table1[[#This Row],[BOD Score]]*0.25) + (Table1[[#This Row],[Nitrate Score]]*0.2) + (Table1[[#This Row],[pH Score]]*0.15) + (Table1[[#This Row],[Dissolved Oxygen Score]]*0.1)</f>
        <v>7.05</v>
      </c>
      <c r="AI2568">
        <v>2022</v>
      </c>
    </row>
    <row r="2569" spans="1:35">
      <c r="A2569">
        <v>2225</v>
      </c>
      <c r="B2569" t="s">
        <v>27</v>
      </c>
      <c r="C2569" t="s">
        <v>8</v>
      </c>
      <c r="D2569" t="s">
        <v>5</v>
      </c>
      <c r="E2569">
        <v>19</v>
      </c>
      <c r="F2569">
        <v>25</v>
      </c>
      <c r="G2569">
        <f>(Table1[[#This Row],[Min Temperature]]+Table1[[#This Row],[Max Temperature]])/2</f>
        <v>22</v>
      </c>
      <c r="H2569">
        <v>4</v>
      </c>
      <c r="I2569">
        <v>4.5999999999999996</v>
      </c>
      <c r="J2569">
        <f>(Table1[[#This Row],[Min Dissolved Oxygen]]+Table1[[#This Row],[Max Dissolved Oxygen]])/2</f>
        <v>4.3</v>
      </c>
      <c r="K2569">
        <v>7</v>
      </c>
      <c r="L2569">
        <v>7.3</v>
      </c>
      <c r="M2569">
        <f>(Table1[[#This Row],[Min pH]]+Table1[[#This Row],[Max pH]])/2</f>
        <v>7.15</v>
      </c>
      <c r="N2569">
        <v>101</v>
      </c>
      <c r="O2569">
        <v>108</v>
      </c>
      <c r="P2569">
        <f>(Table1[[#This Row],[Min Conductivity]]+Table1[[#This Row],[Max Conductivity]])/2</f>
        <v>104.5</v>
      </c>
      <c r="Q2569">
        <v>2.2999999999999998</v>
      </c>
      <c r="R2569">
        <v>2.9</v>
      </c>
      <c r="S2569">
        <f>(Table1[[#This Row],[Min BOD]]+Table1[[#This Row],[Max BOD]])/2</f>
        <v>2.5999999999999996</v>
      </c>
      <c r="T2569">
        <v>0.7</v>
      </c>
      <c r="U2569">
        <v>1.1000000000000001</v>
      </c>
      <c r="V2569">
        <f>(Table1[[#This Row],[Min Nitrate N + Nitrite N]]+Table1[[#This Row],[Max Nitrate N + Nitrite N]])/2</f>
        <v>0.9</v>
      </c>
      <c r="W2569">
        <v>360</v>
      </c>
      <c r="X2569">
        <v>730</v>
      </c>
      <c r="Y2569">
        <f>(Table1[[#This Row],[Min Fecal Coliform]]+Table1[[#This Row],[Max Fecal Coliform]])/2</f>
        <v>545</v>
      </c>
      <c r="Z2569">
        <v>1100</v>
      </c>
      <c r="AA2569">
        <v>1500</v>
      </c>
      <c r="AB2569">
        <f>(Table1[[#This Row],[Min Total Coliform]]+Table1[[#This Row],[Max Total Coliform]])/2</f>
        <v>1300</v>
      </c>
      <c r="AC2569">
        <f>MIN(10, (Table1[[#This Row],[Avg BOD]]/4)*10)</f>
        <v>6.4999999999999991</v>
      </c>
      <c r="AD2569">
        <f>MIN(10, (Table1[[#This Row],[Avg Fecal Coliform]]/600)*10)</f>
        <v>9.0833333333333339</v>
      </c>
      <c r="AE2569">
        <f>MIN(10, (Table1[[#This Row],[Avg Nitrate N + Nitrite N]]/10)*10)</f>
        <v>0.89999999999999991</v>
      </c>
      <c r="AF2569">
        <f>IF(OR(Table1[[#This Row],[Avg pH]]&lt;6.5,Table1[[#This Row],[Avg pH]]&gt;8.5),10,0)</f>
        <v>0</v>
      </c>
      <c r="AG2569">
        <f>MAX(0, 10-(2*Table1[[#This Row],[Avg Dissolved Oxygen]]))</f>
        <v>1.4000000000000004</v>
      </c>
      <c r="AH2569">
        <f>(Table1[[#This Row],[Fecal Score]]*0.3) + (Table1[[#This Row],[BOD Score]]*0.25) + (Table1[[#This Row],[Nitrate Score]]*0.2) + (Table1[[#This Row],[pH Score]]*0.15) + (Table1[[#This Row],[Dissolved Oxygen Score]]*0.1)</f>
        <v>4.669999999999999</v>
      </c>
      <c r="AI2569">
        <v>2022</v>
      </c>
    </row>
    <row r="2570" spans="1:35">
      <c r="A2570">
        <v>2214</v>
      </c>
      <c r="B2570" t="s">
        <v>927</v>
      </c>
      <c r="C2570" t="s">
        <v>8</v>
      </c>
      <c r="D2570" t="s">
        <v>5</v>
      </c>
      <c r="E2570">
        <v>21</v>
      </c>
      <c r="F2570">
        <v>34</v>
      </c>
      <c r="G2570">
        <f>(Table1[[#This Row],[Min Temperature]]+Table1[[#This Row],[Max Temperature]])/2</f>
        <v>27.5</v>
      </c>
      <c r="H2570">
        <v>4</v>
      </c>
      <c r="I2570">
        <v>10.5</v>
      </c>
      <c r="J2570">
        <f>(Table1[[#This Row],[Min Dissolved Oxygen]]+Table1[[#This Row],[Max Dissolved Oxygen]])/2</f>
        <v>7.25</v>
      </c>
      <c r="K2570">
        <v>6.6</v>
      </c>
      <c r="L2570">
        <v>7.5</v>
      </c>
      <c r="M2570">
        <f>(Table1[[#This Row],[Min pH]]+Table1[[#This Row],[Max pH]])/2</f>
        <v>7.05</v>
      </c>
      <c r="N2570">
        <v>67</v>
      </c>
      <c r="O2570">
        <v>128</v>
      </c>
      <c r="P2570">
        <f>(Table1[[#This Row],[Min Conductivity]]+Table1[[#This Row],[Max Conductivity]])/2</f>
        <v>97.5</v>
      </c>
      <c r="Q2570">
        <v>2.1</v>
      </c>
      <c r="R2570">
        <v>2.6</v>
      </c>
      <c r="S2570">
        <f>(Table1[[#This Row],[Min BOD]]+Table1[[#This Row],[Max BOD]])/2</f>
        <v>2.35</v>
      </c>
      <c r="T2570">
        <v>0.9</v>
      </c>
      <c r="U2570">
        <v>2</v>
      </c>
      <c r="V2570">
        <f>(Table1[[#This Row],[Min Nitrate N + Nitrite N]]+Table1[[#This Row],[Max Nitrate N + Nitrite N]])/2</f>
        <v>1.45</v>
      </c>
      <c r="W2570">
        <v>300</v>
      </c>
      <c r="X2570">
        <v>730</v>
      </c>
      <c r="Y2570">
        <f>(Table1[[#This Row],[Min Fecal Coliform]]+Table1[[#This Row],[Max Fecal Coliform]])/2</f>
        <v>515</v>
      </c>
      <c r="Z2570">
        <v>910</v>
      </c>
      <c r="AA2570">
        <v>1500</v>
      </c>
      <c r="AB2570">
        <f>(Table1[[#This Row],[Min Total Coliform]]+Table1[[#This Row],[Max Total Coliform]])/2</f>
        <v>1205</v>
      </c>
      <c r="AC2570">
        <f>MIN(10, (Table1[[#This Row],[Avg BOD]]/4)*10)</f>
        <v>5.875</v>
      </c>
      <c r="AD2570">
        <f>MIN(10, (Table1[[#This Row],[Avg Fecal Coliform]]/600)*10)</f>
        <v>8.5833333333333321</v>
      </c>
      <c r="AE2570">
        <f>MIN(10, (Table1[[#This Row],[Avg Nitrate N + Nitrite N]]/10)*10)</f>
        <v>1.45</v>
      </c>
      <c r="AF2570">
        <f>IF(OR(Table1[[#This Row],[Avg pH]]&lt;6.5,Table1[[#This Row],[Avg pH]]&gt;8.5),10,0)</f>
        <v>0</v>
      </c>
      <c r="AG2570">
        <f>MAX(0, 10-(2*Table1[[#This Row],[Avg Dissolved Oxygen]]))</f>
        <v>0</v>
      </c>
      <c r="AH2570">
        <f>(Table1[[#This Row],[Fecal Score]]*0.3) + (Table1[[#This Row],[BOD Score]]*0.25) + (Table1[[#This Row],[Nitrate Score]]*0.2) + (Table1[[#This Row],[pH Score]]*0.15) + (Table1[[#This Row],[Dissolved Oxygen Score]]*0.1)</f>
        <v>4.3337499999999993</v>
      </c>
      <c r="AI2570">
        <v>2022</v>
      </c>
    </row>
    <row r="2571" spans="1:35">
      <c r="A2571">
        <v>2219</v>
      </c>
      <c r="B2571" t="s">
        <v>21</v>
      </c>
      <c r="C2571" t="s">
        <v>8</v>
      </c>
      <c r="D2571" t="s">
        <v>5</v>
      </c>
      <c r="E2571">
        <v>20</v>
      </c>
      <c r="F2571">
        <v>27</v>
      </c>
      <c r="G2571">
        <f>(Table1[[#This Row],[Min Temperature]]+Table1[[#This Row],[Max Temperature]])/2</f>
        <v>23.5</v>
      </c>
      <c r="H2571">
        <v>6.5</v>
      </c>
      <c r="I2571">
        <v>10.199999999999999</v>
      </c>
      <c r="J2571">
        <f>(Table1[[#This Row],[Min Dissolved Oxygen]]+Table1[[#This Row],[Max Dissolved Oxygen]])/2</f>
        <v>8.35</v>
      </c>
      <c r="K2571">
        <v>7.1</v>
      </c>
      <c r="L2571">
        <v>8.1</v>
      </c>
      <c r="M2571">
        <f>(Table1[[#This Row],[Min pH]]+Table1[[#This Row],[Max pH]])/2</f>
        <v>7.6</v>
      </c>
      <c r="N2571">
        <v>218</v>
      </c>
      <c r="O2571">
        <v>309</v>
      </c>
      <c r="P2571">
        <f>(Table1[[#This Row],[Min Conductivity]]+Table1[[#This Row],[Max Conductivity]])/2</f>
        <v>263.5</v>
      </c>
      <c r="Q2571">
        <v>2.2000000000000002</v>
      </c>
      <c r="R2571">
        <v>2.6</v>
      </c>
      <c r="S2571">
        <f>(Table1[[#This Row],[Min BOD]]+Table1[[#This Row],[Max BOD]])/2</f>
        <v>2.4000000000000004</v>
      </c>
      <c r="T2571">
        <v>0.8</v>
      </c>
      <c r="U2571">
        <v>2</v>
      </c>
      <c r="V2571">
        <f>(Table1[[#This Row],[Min Nitrate N + Nitrite N]]+Table1[[#This Row],[Max Nitrate N + Nitrite N]])/2</f>
        <v>1.4</v>
      </c>
      <c r="W2571">
        <v>300</v>
      </c>
      <c r="X2571">
        <v>1100</v>
      </c>
      <c r="Y2571">
        <f>(Table1[[#This Row],[Min Fecal Coliform]]+Table1[[#This Row],[Max Fecal Coliform]])/2</f>
        <v>700</v>
      </c>
      <c r="Z2571">
        <v>910</v>
      </c>
      <c r="AA2571">
        <v>2000</v>
      </c>
      <c r="AB2571">
        <f>(Table1[[#This Row],[Min Total Coliform]]+Table1[[#This Row],[Max Total Coliform]])/2</f>
        <v>1455</v>
      </c>
      <c r="AC2571">
        <f>MIN(10, (Table1[[#This Row],[Avg BOD]]/4)*10)</f>
        <v>6.0000000000000009</v>
      </c>
      <c r="AD2571">
        <f>MIN(10, (Table1[[#This Row],[Avg Fecal Coliform]]/600)*10)</f>
        <v>10</v>
      </c>
      <c r="AE2571">
        <f>MIN(10, (Table1[[#This Row],[Avg Nitrate N + Nitrite N]]/10)*10)</f>
        <v>1.4</v>
      </c>
      <c r="AF2571">
        <f>IF(OR(Table1[[#This Row],[Avg pH]]&lt;6.5,Table1[[#This Row],[Avg pH]]&gt;8.5),10,0)</f>
        <v>0</v>
      </c>
      <c r="AG2571">
        <f>MAX(0, 10-(2*Table1[[#This Row],[Avg Dissolved Oxygen]]))</f>
        <v>0</v>
      </c>
      <c r="AH2571">
        <f>(Table1[[#This Row],[Fecal Score]]*0.3) + (Table1[[#This Row],[BOD Score]]*0.25) + (Table1[[#This Row],[Nitrate Score]]*0.2) + (Table1[[#This Row],[pH Score]]*0.15) + (Table1[[#This Row],[Dissolved Oxygen Score]]*0.1)</f>
        <v>4.78</v>
      </c>
      <c r="AI2571">
        <v>2022</v>
      </c>
    </row>
    <row r="2572" spans="1:35">
      <c r="A2572">
        <v>3772</v>
      </c>
      <c r="B2572" t="s">
        <v>31</v>
      </c>
      <c r="C2572" t="s">
        <v>8</v>
      </c>
      <c r="D2572" t="s">
        <v>5</v>
      </c>
      <c r="E2572">
        <v>18</v>
      </c>
      <c r="F2572">
        <v>33</v>
      </c>
      <c r="G2572">
        <f>(Table1[[#This Row],[Min Temperature]]+Table1[[#This Row],[Max Temperature]])/2</f>
        <v>25.5</v>
      </c>
      <c r="H2572">
        <v>5.6</v>
      </c>
      <c r="I2572">
        <v>7.1</v>
      </c>
      <c r="J2572">
        <f>(Table1[[#This Row],[Min Dissolved Oxygen]]+Table1[[#This Row],[Max Dissolved Oxygen]])/2</f>
        <v>6.35</v>
      </c>
      <c r="K2572">
        <v>6.8</v>
      </c>
      <c r="L2572">
        <v>7.5</v>
      </c>
      <c r="M2572">
        <f>(Table1[[#This Row],[Min pH]]+Table1[[#This Row],[Max pH]])/2</f>
        <v>7.15</v>
      </c>
      <c r="N2572">
        <v>81</v>
      </c>
      <c r="O2572">
        <v>118</v>
      </c>
      <c r="P2572">
        <f>(Table1[[#This Row],[Min Conductivity]]+Table1[[#This Row],[Max Conductivity]])/2</f>
        <v>99.5</v>
      </c>
      <c r="Q2572">
        <v>2.1</v>
      </c>
      <c r="R2572">
        <v>2.6</v>
      </c>
      <c r="S2572">
        <f>(Table1[[#This Row],[Min BOD]]+Table1[[#This Row],[Max BOD]])/2</f>
        <v>2.35</v>
      </c>
      <c r="T2572">
        <v>0.8</v>
      </c>
      <c r="U2572">
        <v>1.3</v>
      </c>
      <c r="V2572">
        <f>(Table1[[#This Row],[Min Nitrate N + Nitrite N]]+Table1[[#This Row],[Max Nitrate N + Nitrite N]])/2</f>
        <v>1.05</v>
      </c>
      <c r="W2572">
        <v>300</v>
      </c>
      <c r="X2572">
        <v>910</v>
      </c>
      <c r="Y2572">
        <f>(Table1[[#This Row],[Min Fecal Coliform]]+Table1[[#This Row],[Max Fecal Coliform]])/2</f>
        <v>605</v>
      </c>
      <c r="Z2572">
        <v>360</v>
      </c>
      <c r="AA2572">
        <v>1500</v>
      </c>
      <c r="AB2572">
        <f>(Table1[[#This Row],[Min Total Coliform]]+Table1[[#This Row],[Max Total Coliform]])/2</f>
        <v>930</v>
      </c>
      <c r="AC2572">
        <f>MIN(10, (Table1[[#This Row],[Avg BOD]]/4)*10)</f>
        <v>5.875</v>
      </c>
      <c r="AD2572">
        <f>MIN(10, (Table1[[#This Row],[Avg Fecal Coliform]]/600)*10)</f>
        <v>10</v>
      </c>
      <c r="AE2572">
        <f>MIN(10, (Table1[[#This Row],[Avg Nitrate N + Nitrite N]]/10)*10)</f>
        <v>1.05</v>
      </c>
      <c r="AF2572">
        <f>IF(OR(Table1[[#This Row],[Avg pH]]&lt;6.5,Table1[[#This Row],[Avg pH]]&gt;8.5),10,0)</f>
        <v>0</v>
      </c>
      <c r="AG2572">
        <f>MAX(0, 10-(2*Table1[[#This Row],[Avg Dissolved Oxygen]]))</f>
        <v>0</v>
      </c>
      <c r="AH2572">
        <f>(Table1[[#This Row],[Fecal Score]]*0.3) + (Table1[[#This Row],[BOD Score]]*0.25) + (Table1[[#This Row],[Nitrate Score]]*0.2) + (Table1[[#This Row],[pH Score]]*0.15) + (Table1[[#This Row],[Dissolved Oxygen Score]]*0.1)</f>
        <v>4.67875</v>
      </c>
      <c r="AI2572">
        <v>2022</v>
      </c>
    </row>
    <row r="2573" spans="1:35">
      <c r="A2573">
        <v>2208</v>
      </c>
      <c r="B2573" t="s">
        <v>10</v>
      </c>
      <c r="C2573" t="s">
        <v>8</v>
      </c>
      <c r="D2573" t="s">
        <v>5</v>
      </c>
      <c r="E2573">
        <v>20</v>
      </c>
      <c r="F2573">
        <v>34</v>
      </c>
      <c r="G2573">
        <f>(Table1[[#This Row],[Min Temperature]]+Table1[[#This Row],[Max Temperature]])/2</f>
        <v>27</v>
      </c>
      <c r="H2573">
        <v>4.7</v>
      </c>
      <c r="I2573">
        <v>7.8</v>
      </c>
      <c r="J2573">
        <f>(Table1[[#This Row],[Min Dissolved Oxygen]]+Table1[[#This Row],[Max Dissolved Oxygen]])/2</f>
        <v>6.25</v>
      </c>
      <c r="K2573">
        <v>6.8</v>
      </c>
      <c r="L2573">
        <v>7.4</v>
      </c>
      <c r="M2573">
        <f>(Table1[[#This Row],[Min pH]]+Table1[[#This Row],[Max pH]])/2</f>
        <v>7.1</v>
      </c>
      <c r="N2573">
        <v>52</v>
      </c>
      <c r="O2573">
        <v>96</v>
      </c>
      <c r="P2573">
        <f>(Table1[[#This Row],[Min Conductivity]]+Table1[[#This Row],[Max Conductivity]])/2</f>
        <v>74</v>
      </c>
      <c r="Q2573">
        <v>2.1</v>
      </c>
      <c r="R2573">
        <v>2.8</v>
      </c>
      <c r="S2573">
        <f>(Table1[[#This Row],[Min BOD]]+Table1[[#This Row],[Max BOD]])/2</f>
        <v>2.4500000000000002</v>
      </c>
      <c r="T2573">
        <v>0.8</v>
      </c>
      <c r="U2573">
        <v>1.2</v>
      </c>
      <c r="V2573">
        <f>(Table1[[#This Row],[Min Nitrate N + Nitrite N]]+Table1[[#This Row],[Max Nitrate N + Nitrite N]])/2</f>
        <v>1</v>
      </c>
      <c r="W2573">
        <v>300</v>
      </c>
      <c r="X2573">
        <v>720</v>
      </c>
      <c r="Y2573">
        <f>(Table1[[#This Row],[Min Fecal Coliform]]+Table1[[#This Row],[Max Fecal Coliform]])/2</f>
        <v>510</v>
      </c>
      <c r="Z2573">
        <v>720</v>
      </c>
      <c r="AA2573">
        <v>1400</v>
      </c>
      <c r="AB2573">
        <f>(Table1[[#This Row],[Min Total Coliform]]+Table1[[#This Row],[Max Total Coliform]])/2</f>
        <v>1060</v>
      </c>
      <c r="AC2573">
        <f>MIN(10, (Table1[[#This Row],[Avg BOD]]/4)*10)</f>
        <v>6.125</v>
      </c>
      <c r="AD2573">
        <f>MIN(10, (Table1[[#This Row],[Avg Fecal Coliform]]/600)*10)</f>
        <v>8.5</v>
      </c>
      <c r="AE2573">
        <f>MIN(10, (Table1[[#This Row],[Avg Nitrate N + Nitrite N]]/10)*10)</f>
        <v>1</v>
      </c>
      <c r="AF2573">
        <f>IF(OR(Table1[[#This Row],[Avg pH]]&lt;6.5,Table1[[#This Row],[Avg pH]]&gt;8.5),10,0)</f>
        <v>0</v>
      </c>
      <c r="AG2573">
        <f>MAX(0, 10-(2*Table1[[#This Row],[Avg Dissolved Oxygen]]))</f>
        <v>0</v>
      </c>
      <c r="AH2573">
        <f>(Table1[[#This Row],[Fecal Score]]*0.3) + (Table1[[#This Row],[BOD Score]]*0.25) + (Table1[[#This Row],[Nitrate Score]]*0.2) + (Table1[[#This Row],[pH Score]]*0.15) + (Table1[[#This Row],[Dissolved Oxygen Score]]*0.1)</f>
        <v>4.28125</v>
      </c>
      <c r="AI2573">
        <v>2022</v>
      </c>
    </row>
    <row r="2574" spans="1:35">
      <c r="A2574">
        <v>2216</v>
      </c>
      <c r="B2574" t="s">
        <v>18</v>
      </c>
      <c r="C2574" t="s">
        <v>8</v>
      </c>
      <c r="D2574" t="s">
        <v>5</v>
      </c>
      <c r="E2574">
        <v>19</v>
      </c>
      <c r="F2574">
        <v>32</v>
      </c>
      <c r="G2574">
        <f>(Table1[[#This Row],[Min Temperature]]+Table1[[#This Row],[Max Temperature]])/2</f>
        <v>25.5</v>
      </c>
      <c r="H2574">
        <v>5.7</v>
      </c>
      <c r="I2574">
        <v>10.199999999999999</v>
      </c>
      <c r="J2574">
        <f>(Table1[[#This Row],[Min Dissolved Oxygen]]+Table1[[#This Row],[Max Dissolved Oxygen]])/2</f>
        <v>7.9499999999999993</v>
      </c>
      <c r="K2574">
        <v>7</v>
      </c>
      <c r="L2574">
        <v>8.1</v>
      </c>
      <c r="M2574">
        <f>(Table1[[#This Row],[Min pH]]+Table1[[#This Row],[Max pH]])/2</f>
        <v>7.55</v>
      </c>
      <c r="N2574">
        <v>156</v>
      </c>
      <c r="O2574">
        <v>250</v>
      </c>
      <c r="P2574">
        <f>(Table1[[#This Row],[Min Conductivity]]+Table1[[#This Row],[Max Conductivity]])/2</f>
        <v>203</v>
      </c>
      <c r="Q2574">
        <v>2.2999999999999998</v>
      </c>
      <c r="R2574">
        <v>2.8</v>
      </c>
      <c r="S2574">
        <f>(Table1[[#This Row],[Min BOD]]+Table1[[#This Row],[Max BOD]])/2</f>
        <v>2.5499999999999998</v>
      </c>
      <c r="T2574">
        <v>0.9</v>
      </c>
      <c r="U2574">
        <v>4</v>
      </c>
      <c r="V2574">
        <f>(Table1[[#This Row],[Min Nitrate N + Nitrite N]]+Table1[[#This Row],[Max Nitrate N + Nitrite N]])/2</f>
        <v>2.4500000000000002</v>
      </c>
      <c r="W2574">
        <v>610</v>
      </c>
      <c r="X2574">
        <v>940</v>
      </c>
      <c r="Y2574">
        <f>(Table1[[#This Row],[Min Fecal Coliform]]+Table1[[#This Row],[Max Fecal Coliform]])/2</f>
        <v>775</v>
      </c>
      <c r="Z2574">
        <v>1100</v>
      </c>
      <c r="AA2574">
        <v>1900</v>
      </c>
      <c r="AB2574">
        <f>(Table1[[#This Row],[Min Total Coliform]]+Table1[[#This Row],[Max Total Coliform]])/2</f>
        <v>1500</v>
      </c>
      <c r="AC2574">
        <f>MIN(10, (Table1[[#This Row],[Avg BOD]]/4)*10)</f>
        <v>6.375</v>
      </c>
      <c r="AD2574">
        <f>MIN(10, (Table1[[#This Row],[Avg Fecal Coliform]]/600)*10)</f>
        <v>10</v>
      </c>
      <c r="AE2574">
        <f>MIN(10, (Table1[[#This Row],[Avg Nitrate N + Nitrite N]]/10)*10)</f>
        <v>2.4500000000000002</v>
      </c>
      <c r="AF2574">
        <f>IF(OR(Table1[[#This Row],[Avg pH]]&lt;6.5,Table1[[#This Row],[Avg pH]]&gt;8.5),10,0)</f>
        <v>0</v>
      </c>
      <c r="AG2574">
        <f>MAX(0, 10-(2*Table1[[#This Row],[Avg Dissolved Oxygen]]))</f>
        <v>0</v>
      </c>
      <c r="AH2574">
        <f>(Table1[[#This Row],[Fecal Score]]*0.3) + (Table1[[#This Row],[BOD Score]]*0.25) + (Table1[[#This Row],[Nitrate Score]]*0.2) + (Table1[[#This Row],[pH Score]]*0.15) + (Table1[[#This Row],[Dissolved Oxygen Score]]*0.1)</f>
        <v>5.0837500000000002</v>
      </c>
      <c r="AI2574">
        <v>2022</v>
      </c>
    </row>
    <row r="2575" spans="1:35">
      <c r="A2575">
        <v>2221</v>
      </c>
      <c r="B2575" t="s">
        <v>23</v>
      </c>
      <c r="C2575" t="s">
        <v>8</v>
      </c>
      <c r="D2575" t="s">
        <v>5</v>
      </c>
      <c r="E2575">
        <v>20</v>
      </c>
      <c r="F2575">
        <v>27</v>
      </c>
      <c r="G2575">
        <f>(Table1[[#This Row],[Min Temperature]]+Table1[[#This Row],[Max Temperature]])/2</f>
        <v>23.5</v>
      </c>
      <c r="H2575">
        <v>5.5</v>
      </c>
      <c r="I2575">
        <v>10</v>
      </c>
      <c r="J2575">
        <f>(Table1[[#This Row],[Min Dissolved Oxygen]]+Table1[[#This Row],[Max Dissolved Oxygen]])/2</f>
        <v>7.75</v>
      </c>
      <c r="K2575">
        <v>7.1</v>
      </c>
      <c r="L2575">
        <v>7.8</v>
      </c>
      <c r="M2575">
        <f>(Table1[[#This Row],[Min pH]]+Table1[[#This Row],[Max pH]])/2</f>
        <v>7.4499999999999993</v>
      </c>
      <c r="N2575">
        <v>84</v>
      </c>
      <c r="O2575">
        <v>134</v>
      </c>
      <c r="P2575">
        <f>(Table1[[#This Row],[Min Conductivity]]+Table1[[#This Row],[Max Conductivity]])/2</f>
        <v>109</v>
      </c>
      <c r="Q2575">
        <v>2.2000000000000002</v>
      </c>
      <c r="R2575">
        <v>2.7</v>
      </c>
      <c r="S2575">
        <f>(Table1[[#This Row],[Min BOD]]+Table1[[#This Row],[Max BOD]])/2</f>
        <v>2.4500000000000002</v>
      </c>
      <c r="T2575">
        <v>0.9</v>
      </c>
      <c r="U2575">
        <v>2</v>
      </c>
      <c r="V2575">
        <f>(Table1[[#This Row],[Min Nitrate N + Nitrite N]]+Table1[[#This Row],[Max Nitrate N + Nitrite N]])/2</f>
        <v>1.45</v>
      </c>
      <c r="W2575">
        <v>300</v>
      </c>
      <c r="X2575">
        <v>730</v>
      </c>
      <c r="Y2575">
        <f>(Table1[[#This Row],[Min Fecal Coliform]]+Table1[[#This Row],[Max Fecal Coliform]])/2</f>
        <v>515</v>
      </c>
      <c r="Z2575">
        <v>910</v>
      </c>
      <c r="AA2575">
        <v>1400</v>
      </c>
      <c r="AB2575">
        <f>(Table1[[#This Row],[Min Total Coliform]]+Table1[[#This Row],[Max Total Coliform]])/2</f>
        <v>1155</v>
      </c>
      <c r="AC2575">
        <f>MIN(10, (Table1[[#This Row],[Avg BOD]]/4)*10)</f>
        <v>6.125</v>
      </c>
      <c r="AD2575">
        <f>MIN(10, (Table1[[#This Row],[Avg Fecal Coliform]]/600)*10)</f>
        <v>8.5833333333333321</v>
      </c>
      <c r="AE2575">
        <f>MIN(10, (Table1[[#This Row],[Avg Nitrate N + Nitrite N]]/10)*10)</f>
        <v>1.45</v>
      </c>
      <c r="AF2575">
        <f>IF(OR(Table1[[#This Row],[Avg pH]]&lt;6.5,Table1[[#This Row],[Avg pH]]&gt;8.5),10,0)</f>
        <v>0</v>
      </c>
      <c r="AG2575">
        <f>MAX(0, 10-(2*Table1[[#This Row],[Avg Dissolved Oxygen]]))</f>
        <v>0</v>
      </c>
      <c r="AH2575">
        <f>(Table1[[#This Row],[Fecal Score]]*0.3) + (Table1[[#This Row],[BOD Score]]*0.25) + (Table1[[#This Row],[Nitrate Score]]*0.2) + (Table1[[#This Row],[pH Score]]*0.15) + (Table1[[#This Row],[Dissolved Oxygen Score]]*0.1)</f>
        <v>4.3962499999999993</v>
      </c>
      <c r="AI2575">
        <v>2022</v>
      </c>
    </row>
    <row r="2576" spans="1:35">
      <c r="A2576">
        <v>2209</v>
      </c>
      <c r="B2576" t="s">
        <v>11</v>
      </c>
      <c r="C2576" t="s">
        <v>8</v>
      </c>
      <c r="D2576" t="s">
        <v>5</v>
      </c>
      <c r="E2576">
        <v>17</v>
      </c>
      <c r="F2576">
        <v>33</v>
      </c>
      <c r="G2576">
        <f>(Table1[[#This Row],[Min Temperature]]+Table1[[#This Row],[Max Temperature]])/2</f>
        <v>25</v>
      </c>
      <c r="H2576">
        <v>4.2</v>
      </c>
      <c r="I2576">
        <v>7.2</v>
      </c>
      <c r="J2576">
        <f>(Table1[[#This Row],[Min Dissolved Oxygen]]+Table1[[#This Row],[Max Dissolved Oxygen]])/2</f>
        <v>5.7</v>
      </c>
      <c r="K2576">
        <v>6.7</v>
      </c>
      <c r="L2576">
        <v>7.5</v>
      </c>
      <c r="M2576">
        <f>(Table1[[#This Row],[Min pH]]+Table1[[#This Row],[Max pH]])/2</f>
        <v>7.1</v>
      </c>
      <c r="N2576">
        <v>59</v>
      </c>
      <c r="O2576">
        <v>114</v>
      </c>
      <c r="P2576">
        <f>(Table1[[#This Row],[Min Conductivity]]+Table1[[#This Row],[Max Conductivity]])/2</f>
        <v>86.5</v>
      </c>
      <c r="Q2576">
        <v>2</v>
      </c>
      <c r="R2576">
        <v>2.6</v>
      </c>
      <c r="S2576">
        <f>(Table1[[#This Row],[Min BOD]]+Table1[[#This Row],[Max BOD]])/2</f>
        <v>2.2999999999999998</v>
      </c>
      <c r="T2576">
        <v>0.8</v>
      </c>
      <c r="U2576">
        <v>1.2</v>
      </c>
      <c r="V2576">
        <f>(Table1[[#This Row],[Min Nitrate N + Nitrite N]]+Table1[[#This Row],[Max Nitrate N + Nitrite N]])/2</f>
        <v>1</v>
      </c>
      <c r="W2576">
        <v>300</v>
      </c>
      <c r="X2576">
        <v>910</v>
      </c>
      <c r="Y2576">
        <f>(Table1[[#This Row],[Min Fecal Coliform]]+Table1[[#This Row],[Max Fecal Coliform]])/2</f>
        <v>605</v>
      </c>
      <c r="Z2576">
        <v>720</v>
      </c>
      <c r="AA2576">
        <v>1500</v>
      </c>
      <c r="AB2576">
        <f>(Table1[[#This Row],[Min Total Coliform]]+Table1[[#This Row],[Max Total Coliform]])/2</f>
        <v>1110</v>
      </c>
      <c r="AC2576">
        <f>MIN(10, (Table1[[#This Row],[Avg BOD]]/4)*10)</f>
        <v>5.75</v>
      </c>
      <c r="AD2576">
        <f>MIN(10, (Table1[[#This Row],[Avg Fecal Coliform]]/600)*10)</f>
        <v>10</v>
      </c>
      <c r="AE2576">
        <f>MIN(10, (Table1[[#This Row],[Avg Nitrate N + Nitrite N]]/10)*10)</f>
        <v>1</v>
      </c>
      <c r="AF2576">
        <f>IF(OR(Table1[[#This Row],[Avg pH]]&lt;6.5,Table1[[#This Row],[Avg pH]]&gt;8.5),10,0)</f>
        <v>0</v>
      </c>
      <c r="AG2576">
        <f>MAX(0, 10-(2*Table1[[#This Row],[Avg Dissolved Oxygen]]))</f>
        <v>0</v>
      </c>
      <c r="AH2576">
        <f>(Table1[[#This Row],[Fecal Score]]*0.3) + (Table1[[#This Row],[BOD Score]]*0.25) + (Table1[[#This Row],[Nitrate Score]]*0.2) + (Table1[[#This Row],[pH Score]]*0.15) + (Table1[[#This Row],[Dissolved Oxygen Score]]*0.1)</f>
        <v>4.6375000000000002</v>
      </c>
      <c r="AI2576">
        <v>2022</v>
      </c>
    </row>
    <row r="2577" spans="1:35">
      <c r="A2577">
        <v>2212</v>
      </c>
      <c r="B2577" t="s">
        <v>14</v>
      </c>
      <c r="C2577" t="s">
        <v>8</v>
      </c>
      <c r="D2577" t="s">
        <v>5</v>
      </c>
      <c r="E2577">
        <v>22</v>
      </c>
      <c r="F2577">
        <v>30</v>
      </c>
      <c r="G2577">
        <f>(Table1[[#This Row],[Min Temperature]]+Table1[[#This Row],[Max Temperature]])/2</f>
        <v>26</v>
      </c>
      <c r="H2577">
        <v>7</v>
      </c>
      <c r="I2577">
        <v>7.3</v>
      </c>
      <c r="J2577">
        <f>(Table1[[#This Row],[Min Dissolved Oxygen]]+Table1[[#This Row],[Max Dissolved Oxygen]])/2</f>
        <v>7.15</v>
      </c>
      <c r="K2577">
        <v>7</v>
      </c>
      <c r="L2577">
        <v>7.9</v>
      </c>
      <c r="M2577">
        <f>(Table1[[#This Row],[Min pH]]+Table1[[#This Row],[Max pH]])/2</f>
        <v>7.45</v>
      </c>
      <c r="N2577">
        <v>87</v>
      </c>
      <c r="O2577">
        <v>198</v>
      </c>
      <c r="P2577">
        <f>(Table1[[#This Row],[Min Conductivity]]+Table1[[#This Row],[Max Conductivity]])/2</f>
        <v>142.5</v>
      </c>
      <c r="Q2577">
        <v>2.2999999999999998</v>
      </c>
      <c r="R2577">
        <v>2.8</v>
      </c>
      <c r="S2577">
        <f>(Table1[[#This Row],[Min BOD]]+Table1[[#This Row],[Max BOD]])/2</f>
        <v>2.5499999999999998</v>
      </c>
      <c r="T2577">
        <v>0.7</v>
      </c>
      <c r="U2577">
        <v>1.3</v>
      </c>
      <c r="V2577">
        <f>(Table1[[#This Row],[Min Nitrate N + Nitrite N]]+Table1[[#This Row],[Max Nitrate N + Nitrite N]])/2</f>
        <v>1</v>
      </c>
      <c r="W2577">
        <v>300</v>
      </c>
      <c r="X2577">
        <v>910</v>
      </c>
      <c r="Y2577">
        <f>(Table1[[#This Row],[Min Fecal Coliform]]+Table1[[#This Row],[Max Fecal Coliform]])/2</f>
        <v>605</v>
      </c>
      <c r="Z2577">
        <v>730</v>
      </c>
      <c r="AA2577">
        <v>1500</v>
      </c>
      <c r="AB2577">
        <f>(Table1[[#This Row],[Min Total Coliform]]+Table1[[#This Row],[Max Total Coliform]])/2</f>
        <v>1115</v>
      </c>
      <c r="AC2577">
        <f>MIN(10, (Table1[[#This Row],[Avg BOD]]/4)*10)</f>
        <v>6.375</v>
      </c>
      <c r="AD2577">
        <f>MIN(10, (Table1[[#This Row],[Avg Fecal Coliform]]/600)*10)</f>
        <v>10</v>
      </c>
      <c r="AE2577">
        <f>MIN(10, (Table1[[#This Row],[Avg Nitrate N + Nitrite N]]/10)*10)</f>
        <v>1</v>
      </c>
      <c r="AF2577">
        <f>IF(OR(Table1[[#This Row],[Avg pH]]&lt;6.5,Table1[[#This Row],[Avg pH]]&gt;8.5),10,0)</f>
        <v>0</v>
      </c>
      <c r="AG2577">
        <f>MAX(0, 10-(2*Table1[[#This Row],[Avg Dissolved Oxygen]]))</f>
        <v>0</v>
      </c>
      <c r="AH2577">
        <f>(Table1[[#This Row],[Fecal Score]]*0.3) + (Table1[[#This Row],[BOD Score]]*0.25) + (Table1[[#This Row],[Nitrate Score]]*0.2) + (Table1[[#This Row],[pH Score]]*0.15) + (Table1[[#This Row],[Dissolved Oxygen Score]]*0.1)</f>
        <v>4.7937500000000002</v>
      </c>
      <c r="AI2577">
        <v>2022</v>
      </c>
    </row>
    <row r="2578" spans="1:35">
      <c r="A2578">
        <v>2227</v>
      </c>
      <c r="B2578" t="s">
        <v>928</v>
      </c>
      <c r="C2578" t="s">
        <v>8</v>
      </c>
      <c r="D2578" t="s">
        <v>5</v>
      </c>
      <c r="E2578">
        <v>17</v>
      </c>
      <c r="F2578">
        <v>33</v>
      </c>
      <c r="G2578">
        <f>(Table1[[#This Row],[Min Temperature]]+Table1[[#This Row],[Max Temperature]])/2</f>
        <v>25</v>
      </c>
      <c r="H2578">
        <v>5.4</v>
      </c>
      <c r="I2578">
        <v>7.2</v>
      </c>
      <c r="J2578">
        <f>(Table1[[#This Row],[Min Dissolved Oxygen]]+Table1[[#This Row],[Max Dissolved Oxygen]])/2</f>
        <v>6.3000000000000007</v>
      </c>
      <c r="K2578">
        <v>6.6</v>
      </c>
      <c r="L2578">
        <v>7.7</v>
      </c>
      <c r="M2578">
        <f>(Table1[[#This Row],[Min pH]]+Table1[[#This Row],[Max pH]])/2</f>
        <v>7.15</v>
      </c>
      <c r="N2578">
        <v>48</v>
      </c>
      <c r="O2578">
        <v>86</v>
      </c>
      <c r="P2578">
        <f>(Table1[[#This Row],[Min Conductivity]]+Table1[[#This Row],[Max Conductivity]])/2</f>
        <v>67</v>
      </c>
      <c r="Q2578">
        <v>2.1</v>
      </c>
      <c r="R2578">
        <v>2.5</v>
      </c>
      <c r="S2578">
        <f>(Table1[[#This Row],[Min BOD]]+Table1[[#This Row],[Max BOD]])/2</f>
        <v>2.2999999999999998</v>
      </c>
      <c r="T2578">
        <v>0.8</v>
      </c>
      <c r="U2578">
        <v>1.3</v>
      </c>
      <c r="V2578">
        <f>(Table1[[#This Row],[Min Nitrate N + Nitrite N]]+Table1[[#This Row],[Max Nitrate N + Nitrite N]])/2</f>
        <v>1.05</v>
      </c>
      <c r="W2578">
        <v>360</v>
      </c>
      <c r="X2578">
        <v>720</v>
      </c>
      <c r="Y2578">
        <f>(Table1[[#This Row],[Min Fecal Coliform]]+Table1[[#This Row],[Max Fecal Coliform]])/2</f>
        <v>540</v>
      </c>
      <c r="Z2578">
        <v>360</v>
      </c>
      <c r="AA2578">
        <v>910</v>
      </c>
      <c r="AB2578">
        <f>(Table1[[#This Row],[Min Total Coliform]]+Table1[[#This Row],[Max Total Coliform]])/2</f>
        <v>635</v>
      </c>
      <c r="AC2578">
        <f>MIN(10, (Table1[[#This Row],[Avg BOD]]/4)*10)</f>
        <v>5.75</v>
      </c>
      <c r="AD2578">
        <f>MIN(10, (Table1[[#This Row],[Avg Fecal Coliform]]/600)*10)</f>
        <v>9</v>
      </c>
      <c r="AE2578">
        <f>MIN(10, (Table1[[#This Row],[Avg Nitrate N + Nitrite N]]/10)*10)</f>
        <v>1.05</v>
      </c>
      <c r="AF2578">
        <f>IF(OR(Table1[[#This Row],[Avg pH]]&lt;6.5,Table1[[#This Row],[Avg pH]]&gt;8.5),10,0)</f>
        <v>0</v>
      </c>
      <c r="AG2578">
        <f>MAX(0, 10-(2*Table1[[#This Row],[Avg Dissolved Oxygen]]))</f>
        <v>0</v>
      </c>
      <c r="AH2578">
        <f>(Table1[[#This Row],[Fecal Score]]*0.3) + (Table1[[#This Row],[BOD Score]]*0.25) + (Table1[[#This Row],[Nitrate Score]]*0.2) + (Table1[[#This Row],[pH Score]]*0.15) + (Table1[[#This Row],[Dissolved Oxygen Score]]*0.1)</f>
        <v>4.3474999999999993</v>
      </c>
      <c r="AI2578">
        <v>2022</v>
      </c>
    </row>
    <row r="2579" spans="1:35">
      <c r="A2579">
        <v>2213</v>
      </c>
      <c r="B2579" t="s">
        <v>15</v>
      </c>
      <c r="C2579" t="s">
        <v>8</v>
      </c>
      <c r="D2579" t="s">
        <v>5</v>
      </c>
      <c r="E2579">
        <v>22</v>
      </c>
      <c r="F2579">
        <v>32</v>
      </c>
      <c r="G2579">
        <f>(Table1[[#This Row],[Min Temperature]]+Table1[[#This Row],[Max Temperature]])/2</f>
        <v>27</v>
      </c>
      <c r="H2579">
        <v>6.8</v>
      </c>
      <c r="I2579">
        <v>7.3</v>
      </c>
      <c r="J2579">
        <f>(Table1[[#This Row],[Min Dissolved Oxygen]]+Table1[[#This Row],[Max Dissolved Oxygen]])/2</f>
        <v>7.05</v>
      </c>
      <c r="K2579">
        <v>6.8</v>
      </c>
      <c r="L2579">
        <v>8.1999999999999993</v>
      </c>
      <c r="M2579">
        <f>(Table1[[#This Row],[Min pH]]+Table1[[#This Row],[Max pH]])/2</f>
        <v>7.5</v>
      </c>
      <c r="N2579">
        <v>105</v>
      </c>
      <c r="O2579">
        <v>355</v>
      </c>
      <c r="P2579">
        <f>(Table1[[#This Row],[Min Conductivity]]+Table1[[#This Row],[Max Conductivity]])/2</f>
        <v>230</v>
      </c>
      <c r="Q2579">
        <v>2.2999999999999998</v>
      </c>
      <c r="R2579">
        <v>2.7</v>
      </c>
      <c r="S2579">
        <f>(Table1[[#This Row],[Min BOD]]+Table1[[#This Row],[Max BOD]])/2</f>
        <v>2.5</v>
      </c>
      <c r="T2579">
        <v>0.8</v>
      </c>
      <c r="U2579">
        <v>1.1000000000000001</v>
      </c>
      <c r="V2579">
        <f>(Table1[[#This Row],[Min Nitrate N + Nitrite N]]+Table1[[#This Row],[Max Nitrate N + Nitrite N]])/2</f>
        <v>0.95000000000000007</v>
      </c>
      <c r="W2579">
        <v>300</v>
      </c>
      <c r="X2579">
        <v>940</v>
      </c>
      <c r="Y2579">
        <f>(Table1[[#This Row],[Min Fecal Coliform]]+Table1[[#This Row],[Max Fecal Coliform]])/2</f>
        <v>620</v>
      </c>
      <c r="Z2579">
        <v>910</v>
      </c>
      <c r="AA2579">
        <v>1500</v>
      </c>
      <c r="AB2579">
        <f>(Table1[[#This Row],[Min Total Coliform]]+Table1[[#This Row],[Max Total Coliform]])/2</f>
        <v>1205</v>
      </c>
      <c r="AC2579">
        <f>MIN(10, (Table1[[#This Row],[Avg BOD]]/4)*10)</f>
        <v>6.25</v>
      </c>
      <c r="AD2579">
        <f>MIN(10, (Table1[[#This Row],[Avg Fecal Coliform]]/600)*10)</f>
        <v>10</v>
      </c>
      <c r="AE2579">
        <f>MIN(10, (Table1[[#This Row],[Avg Nitrate N + Nitrite N]]/10)*10)</f>
        <v>0.95</v>
      </c>
      <c r="AF2579">
        <f>IF(OR(Table1[[#This Row],[Avg pH]]&lt;6.5,Table1[[#This Row],[Avg pH]]&gt;8.5),10,0)</f>
        <v>0</v>
      </c>
      <c r="AG2579">
        <f>MAX(0, 10-(2*Table1[[#This Row],[Avg Dissolved Oxygen]]))</f>
        <v>0</v>
      </c>
      <c r="AH2579">
        <f>(Table1[[#This Row],[Fecal Score]]*0.3) + (Table1[[#This Row],[BOD Score]]*0.25) + (Table1[[#This Row],[Nitrate Score]]*0.2) + (Table1[[#This Row],[pH Score]]*0.15) + (Table1[[#This Row],[Dissolved Oxygen Score]]*0.1)</f>
        <v>4.7525000000000004</v>
      </c>
      <c r="AI2579">
        <v>2022</v>
      </c>
    </row>
    <row r="2580" spans="1:35">
      <c r="A2580">
        <v>1532</v>
      </c>
      <c r="B2580" t="s">
        <v>929</v>
      </c>
      <c r="C2580" t="s">
        <v>8</v>
      </c>
      <c r="D2580" t="s">
        <v>5</v>
      </c>
      <c r="E2580">
        <v>17</v>
      </c>
      <c r="F2580">
        <v>32</v>
      </c>
      <c r="G2580">
        <f>(Table1[[#This Row],[Min Temperature]]+Table1[[#This Row],[Max Temperature]])/2</f>
        <v>24.5</v>
      </c>
      <c r="H2580">
        <v>4.8</v>
      </c>
      <c r="I2580">
        <v>8.1999999999999993</v>
      </c>
      <c r="J2580">
        <f>(Table1[[#This Row],[Min Dissolved Oxygen]]+Table1[[#This Row],[Max Dissolved Oxygen]])/2</f>
        <v>6.5</v>
      </c>
      <c r="K2580">
        <v>6.8</v>
      </c>
      <c r="L2580">
        <v>7.9</v>
      </c>
      <c r="M2580">
        <f>(Table1[[#This Row],[Min pH]]+Table1[[#This Row],[Max pH]])/2</f>
        <v>7.35</v>
      </c>
      <c r="N2580">
        <v>58</v>
      </c>
      <c r="O2580">
        <v>104</v>
      </c>
      <c r="P2580">
        <f>(Table1[[#This Row],[Min Conductivity]]+Table1[[#This Row],[Max Conductivity]])/2</f>
        <v>81</v>
      </c>
      <c r="Q2580">
        <v>1.9</v>
      </c>
      <c r="R2580">
        <v>2.6</v>
      </c>
      <c r="S2580">
        <f>(Table1[[#This Row],[Min BOD]]+Table1[[#This Row],[Max BOD]])/2</f>
        <v>2.25</v>
      </c>
      <c r="T2580">
        <v>0.6</v>
      </c>
      <c r="U2580">
        <v>1.3</v>
      </c>
      <c r="V2580">
        <f>(Table1[[#This Row],[Min Nitrate N + Nitrite N]]+Table1[[#This Row],[Max Nitrate N + Nitrite N]])/2</f>
        <v>0.95</v>
      </c>
      <c r="W2580">
        <v>300</v>
      </c>
      <c r="X2580">
        <v>730</v>
      </c>
      <c r="Y2580">
        <f>(Table1[[#This Row],[Min Fecal Coliform]]+Table1[[#This Row],[Max Fecal Coliform]])/2</f>
        <v>515</v>
      </c>
      <c r="Z2580">
        <v>360</v>
      </c>
      <c r="AA2580">
        <v>1100</v>
      </c>
      <c r="AB2580">
        <f>(Table1[[#This Row],[Min Total Coliform]]+Table1[[#This Row],[Max Total Coliform]])/2</f>
        <v>730</v>
      </c>
      <c r="AC2580">
        <f>MIN(10, (Table1[[#This Row],[Avg BOD]]/4)*10)</f>
        <v>5.625</v>
      </c>
      <c r="AD2580">
        <f>MIN(10, (Table1[[#This Row],[Avg Fecal Coliform]]/600)*10)</f>
        <v>8.5833333333333321</v>
      </c>
      <c r="AE2580">
        <f>MIN(10, (Table1[[#This Row],[Avg Nitrate N + Nitrite N]]/10)*10)</f>
        <v>0.95</v>
      </c>
      <c r="AF2580">
        <f>IF(OR(Table1[[#This Row],[Avg pH]]&lt;6.5,Table1[[#This Row],[Avg pH]]&gt;8.5),10,0)</f>
        <v>0</v>
      </c>
      <c r="AG2580">
        <f>MAX(0, 10-(2*Table1[[#This Row],[Avg Dissolved Oxygen]]))</f>
        <v>0</v>
      </c>
      <c r="AH2580">
        <f>(Table1[[#This Row],[Fecal Score]]*0.3) + (Table1[[#This Row],[BOD Score]]*0.25) + (Table1[[#This Row],[Nitrate Score]]*0.2) + (Table1[[#This Row],[pH Score]]*0.15) + (Table1[[#This Row],[Dissolved Oxygen Score]]*0.1)</f>
        <v>4.1712499999999997</v>
      </c>
      <c r="AI2580">
        <v>2022</v>
      </c>
    </row>
    <row r="2581" spans="1:35">
      <c r="A2581">
        <v>3809</v>
      </c>
      <c r="B2581" t="s">
        <v>32</v>
      </c>
      <c r="C2581" t="s">
        <v>8</v>
      </c>
      <c r="D2581" t="s">
        <v>5</v>
      </c>
      <c r="E2581">
        <v>18</v>
      </c>
      <c r="F2581">
        <v>34</v>
      </c>
      <c r="G2581">
        <f>(Table1[[#This Row],[Min Temperature]]+Table1[[#This Row],[Max Temperature]])/2</f>
        <v>26</v>
      </c>
      <c r="H2581">
        <v>4.2</v>
      </c>
      <c r="I2581">
        <v>9.3000000000000007</v>
      </c>
      <c r="J2581">
        <f>(Table1[[#This Row],[Min Dissolved Oxygen]]+Table1[[#This Row],[Max Dissolved Oxygen]])/2</f>
        <v>6.75</v>
      </c>
      <c r="K2581">
        <v>7.2</v>
      </c>
      <c r="L2581">
        <v>7.7</v>
      </c>
      <c r="M2581">
        <f>(Table1[[#This Row],[Min pH]]+Table1[[#This Row],[Max pH]])/2</f>
        <v>7.45</v>
      </c>
      <c r="N2581">
        <v>348</v>
      </c>
      <c r="O2581">
        <v>428</v>
      </c>
      <c r="P2581">
        <f>(Table1[[#This Row],[Min Conductivity]]+Table1[[#This Row],[Max Conductivity]])/2</f>
        <v>388</v>
      </c>
      <c r="Q2581">
        <v>2.4</v>
      </c>
      <c r="R2581">
        <v>2.8</v>
      </c>
      <c r="S2581">
        <f>(Table1[[#This Row],[Min BOD]]+Table1[[#This Row],[Max BOD]])/2</f>
        <v>2.5999999999999996</v>
      </c>
      <c r="T2581">
        <v>0.8</v>
      </c>
      <c r="U2581">
        <v>1.6</v>
      </c>
      <c r="V2581">
        <f>(Table1[[#This Row],[Min Nitrate N + Nitrite N]]+Table1[[#This Row],[Max Nitrate N + Nitrite N]])/2</f>
        <v>1.2000000000000002</v>
      </c>
      <c r="W2581">
        <v>360</v>
      </c>
      <c r="X2581">
        <v>940</v>
      </c>
      <c r="Y2581">
        <f>(Table1[[#This Row],[Min Fecal Coliform]]+Table1[[#This Row],[Max Fecal Coliform]])/2</f>
        <v>650</v>
      </c>
      <c r="Z2581">
        <v>1400</v>
      </c>
      <c r="AA2581">
        <v>1600</v>
      </c>
      <c r="AB2581">
        <f>(Table1[[#This Row],[Min Total Coliform]]+Table1[[#This Row],[Max Total Coliform]])/2</f>
        <v>1500</v>
      </c>
      <c r="AC2581">
        <f>MIN(10, (Table1[[#This Row],[Avg BOD]]/4)*10)</f>
        <v>6.4999999999999991</v>
      </c>
      <c r="AD2581">
        <f>MIN(10, (Table1[[#This Row],[Avg Fecal Coliform]]/600)*10)</f>
        <v>10</v>
      </c>
      <c r="AE2581">
        <f>MIN(10, (Table1[[#This Row],[Avg Nitrate N + Nitrite N]]/10)*10)</f>
        <v>1.2000000000000002</v>
      </c>
      <c r="AF2581">
        <f>IF(OR(Table1[[#This Row],[Avg pH]]&lt;6.5,Table1[[#This Row],[Avg pH]]&gt;8.5),10,0)</f>
        <v>0</v>
      </c>
      <c r="AG2581">
        <f>MAX(0, 10-(2*Table1[[#This Row],[Avg Dissolved Oxygen]]))</f>
        <v>0</v>
      </c>
      <c r="AH2581">
        <f>(Table1[[#This Row],[Fecal Score]]*0.3) + (Table1[[#This Row],[BOD Score]]*0.25) + (Table1[[#This Row],[Nitrate Score]]*0.2) + (Table1[[#This Row],[pH Score]]*0.15) + (Table1[[#This Row],[Dissolved Oxygen Score]]*0.1)</f>
        <v>4.8650000000000002</v>
      </c>
      <c r="AI2581">
        <v>2022</v>
      </c>
    </row>
    <row r="2582" spans="1:35">
      <c r="A2582">
        <v>2223</v>
      </c>
      <c r="B2582" t="s">
        <v>25</v>
      </c>
      <c r="C2582" t="s">
        <v>8</v>
      </c>
      <c r="D2582" t="s">
        <v>5</v>
      </c>
      <c r="E2582">
        <v>22</v>
      </c>
      <c r="F2582">
        <v>38</v>
      </c>
      <c r="G2582">
        <f>(Table1[[#This Row],[Min Temperature]]+Table1[[#This Row],[Max Temperature]])/2</f>
        <v>30</v>
      </c>
      <c r="H2582">
        <v>4.5</v>
      </c>
      <c r="I2582">
        <v>5.2</v>
      </c>
      <c r="J2582">
        <f>(Table1[[#This Row],[Min Dissolved Oxygen]]+Table1[[#This Row],[Max Dissolved Oxygen]])/2</f>
        <v>4.8499999999999996</v>
      </c>
      <c r="K2582">
        <v>6.9</v>
      </c>
      <c r="L2582">
        <v>7.6</v>
      </c>
      <c r="M2582">
        <f>(Table1[[#This Row],[Min pH]]+Table1[[#This Row],[Max pH]])/2</f>
        <v>7.25</v>
      </c>
      <c r="N2582">
        <v>80</v>
      </c>
      <c r="O2582">
        <v>104</v>
      </c>
      <c r="P2582">
        <f>(Table1[[#This Row],[Min Conductivity]]+Table1[[#This Row],[Max Conductivity]])/2</f>
        <v>92</v>
      </c>
      <c r="Q2582">
        <v>2.2000000000000002</v>
      </c>
      <c r="R2582">
        <v>2.7</v>
      </c>
      <c r="S2582">
        <f>(Table1[[#This Row],[Min BOD]]+Table1[[#This Row],[Max BOD]])/2</f>
        <v>2.4500000000000002</v>
      </c>
      <c r="T2582">
        <v>0.7</v>
      </c>
      <c r="U2582">
        <v>2.2999999999999998</v>
      </c>
      <c r="V2582">
        <f>(Table1[[#This Row],[Min Nitrate N + Nitrite N]]+Table1[[#This Row],[Max Nitrate N + Nitrite N]])/2</f>
        <v>1.5</v>
      </c>
      <c r="W2582">
        <v>300</v>
      </c>
      <c r="X2582">
        <v>730</v>
      </c>
      <c r="Y2582">
        <f>(Table1[[#This Row],[Min Fecal Coliform]]+Table1[[#This Row],[Max Fecal Coliform]])/2</f>
        <v>515</v>
      </c>
      <c r="Z2582">
        <v>910</v>
      </c>
      <c r="AA2582">
        <v>1500</v>
      </c>
      <c r="AB2582">
        <f>(Table1[[#This Row],[Min Total Coliform]]+Table1[[#This Row],[Max Total Coliform]])/2</f>
        <v>1205</v>
      </c>
      <c r="AC2582">
        <f>MIN(10, (Table1[[#This Row],[Avg BOD]]/4)*10)</f>
        <v>6.125</v>
      </c>
      <c r="AD2582">
        <f>MIN(10, (Table1[[#This Row],[Avg Fecal Coliform]]/600)*10)</f>
        <v>8.5833333333333321</v>
      </c>
      <c r="AE2582">
        <f>MIN(10, (Table1[[#This Row],[Avg Nitrate N + Nitrite N]]/10)*10)</f>
        <v>1.5</v>
      </c>
      <c r="AF2582">
        <f>IF(OR(Table1[[#This Row],[Avg pH]]&lt;6.5,Table1[[#This Row],[Avg pH]]&gt;8.5),10,0)</f>
        <v>0</v>
      </c>
      <c r="AG2582">
        <f>MAX(0, 10-(2*Table1[[#This Row],[Avg Dissolved Oxygen]]))</f>
        <v>0.30000000000000071</v>
      </c>
      <c r="AH2582">
        <f>(Table1[[#This Row],[Fecal Score]]*0.3) + (Table1[[#This Row],[BOD Score]]*0.25) + (Table1[[#This Row],[Nitrate Score]]*0.2) + (Table1[[#This Row],[pH Score]]*0.15) + (Table1[[#This Row],[Dissolved Oxygen Score]]*0.1)</f>
        <v>4.4362499999999994</v>
      </c>
      <c r="AI2582">
        <v>2022</v>
      </c>
    </row>
    <row r="2583" spans="1:35">
      <c r="A2583">
        <v>4006</v>
      </c>
      <c r="B2583" t="s">
        <v>409</v>
      </c>
      <c r="C2583" t="s">
        <v>8</v>
      </c>
      <c r="D2583" t="s">
        <v>5</v>
      </c>
      <c r="E2583">
        <v>19</v>
      </c>
      <c r="F2583">
        <v>34</v>
      </c>
      <c r="G2583">
        <f>(Table1[[#This Row],[Min Temperature]]+Table1[[#This Row],[Max Temperature]])/2</f>
        <v>26.5</v>
      </c>
      <c r="H2583">
        <v>4.7</v>
      </c>
      <c r="I2583">
        <v>7.4</v>
      </c>
      <c r="J2583">
        <f>(Table1[[#This Row],[Min Dissolved Oxygen]]+Table1[[#This Row],[Max Dissolved Oxygen]])/2</f>
        <v>6.0500000000000007</v>
      </c>
      <c r="K2583">
        <v>6.8</v>
      </c>
      <c r="L2583">
        <v>7.3</v>
      </c>
      <c r="M2583">
        <f>(Table1[[#This Row],[Min pH]]+Table1[[#This Row],[Max pH]])/2</f>
        <v>7.05</v>
      </c>
      <c r="N2583">
        <v>59</v>
      </c>
      <c r="O2583">
        <v>96</v>
      </c>
      <c r="P2583">
        <f>(Table1[[#This Row],[Min Conductivity]]+Table1[[#This Row],[Max Conductivity]])/2</f>
        <v>77.5</v>
      </c>
      <c r="Q2583">
        <v>2.1</v>
      </c>
      <c r="R2583">
        <v>6.8</v>
      </c>
      <c r="S2583">
        <f>(Table1[[#This Row],[Min BOD]]+Table1[[#This Row],[Max BOD]])/2</f>
        <v>4.45</v>
      </c>
      <c r="T2583">
        <v>0.7</v>
      </c>
      <c r="U2583">
        <v>1.1000000000000001</v>
      </c>
      <c r="V2583">
        <f>(Table1[[#This Row],[Min Nitrate N + Nitrite N]]+Table1[[#This Row],[Max Nitrate N + Nitrite N]])/2</f>
        <v>0.9</v>
      </c>
      <c r="W2583">
        <v>300</v>
      </c>
      <c r="X2583">
        <v>600</v>
      </c>
      <c r="Y2583">
        <f>(Table1[[#This Row],[Min Fecal Coliform]]+Table1[[#This Row],[Max Fecal Coliform]])/2</f>
        <v>450</v>
      </c>
      <c r="Z2583">
        <v>360</v>
      </c>
      <c r="AA2583">
        <v>910</v>
      </c>
      <c r="AB2583">
        <f>(Table1[[#This Row],[Min Total Coliform]]+Table1[[#This Row],[Max Total Coliform]])/2</f>
        <v>635</v>
      </c>
      <c r="AC2583">
        <f>MIN(10, (Table1[[#This Row],[Avg BOD]]/4)*10)</f>
        <v>10</v>
      </c>
      <c r="AD2583">
        <f>MIN(10, (Table1[[#This Row],[Avg Fecal Coliform]]/600)*10)</f>
        <v>7.5</v>
      </c>
      <c r="AE2583">
        <f>MIN(10, (Table1[[#This Row],[Avg Nitrate N + Nitrite N]]/10)*10)</f>
        <v>0.89999999999999991</v>
      </c>
      <c r="AF2583">
        <f>IF(OR(Table1[[#This Row],[Avg pH]]&lt;6.5,Table1[[#This Row],[Avg pH]]&gt;8.5),10,0)</f>
        <v>0</v>
      </c>
      <c r="AG2583">
        <f>MAX(0, 10-(2*Table1[[#This Row],[Avg Dissolved Oxygen]]))</f>
        <v>0</v>
      </c>
      <c r="AH2583">
        <f>(Table1[[#This Row],[Fecal Score]]*0.3) + (Table1[[#This Row],[BOD Score]]*0.25) + (Table1[[#This Row],[Nitrate Score]]*0.2) + (Table1[[#This Row],[pH Score]]*0.15) + (Table1[[#This Row],[Dissolved Oxygen Score]]*0.1)</f>
        <v>4.93</v>
      </c>
      <c r="AI2583">
        <v>2022</v>
      </c>
    </row>
    <row r="2584" spans="1:35">
      <c r="A2584">
        <v>2211</v>
      </c>
      <c r="B2584" t="s">
        <v>13</v>
      </c>
      <c r="C2584" t="s">
        <v>8</v>
      </c>
      <c r="D2584" t="s">
        <v>5</v>
      </c>
      <c r="E2584">
        <v>22</v>
      </c>
      <c r="F2584">
        <v>30</v>
      </c>
      <c r="G2584">
        <f>(Table1[[#This Row],[Min Temperature]]+Table1[[#This Row],[Max Temperature]])/2</f>
        <v>26</v>
      </c>
      <c r="H2584">
        <v>6.8</v>
      </c>
      <c r="I2584">
        <v>7.4</v>
      </c>
      <c r="J2584">
        <f>(Table1[[#This Row],[Min Dissolved Oxygen]]+Table1[[#This Row],[Max Dissolved Oxygen]])/2</f>
        <v>7.1</v>
      </c>
      <c r="K2584">
        <v>6.8</v>
      </c>
      <c r="L2584">
        <v>8</v>
      </c>
      <c r="M2584">
        <f>(Table1[[#This Row],[Min pH]]+Table1[[#This Row],[Max pH]])/2</f>
        <v>7.4</v>
      </c>
      <c r="N2584">
        <v>230</v>
      </c>
      <c r="O2584">
        <v>353</v>
      </c>
      <c r="P2584">
        <f>(Table1[[#This Row],[Min Conductivity]]+Table1[[#This Row],[Max Conductivity]])/2</f>
        <v>291.5</v>
      </c>
      <c r="Q2584">
        <v>2.2999999999999998</v>
      </c>
      <c r="R2584">
        <v>2.8</v>
      </c>
      <c r="S2584">
        <f>(Table1[[#This Row],[Min BOD]]+Table1[[#This Row],[Max BOD]])/2</f>
        <v>2.5499999999999998</v>
      </c>
      <c r="T2584">
        <v>0.8</v>
      </c>
      <c r="U2584">
        <v>1.3</v>
      </c>
      <c r="V2584">
        <f>(Table1[[#This Row],[Min Nitrate N + Nitrite N]]+Table1[[#This Row],[Max Nitrate N + Nitrite N]])/2</f>
        <v>1.05</v>
      </c>
      <c r="W2584">
        <v>300</v>
      </c>
      <c r="X2584">
        <v>620</v>
      </c>
      <c r="Y2584">
        <f>(Table1[[#This Row],[Min Fecal Coliform]]+Table1[[#This Row],[Max Fecal Coliform]])/2</f>
        <v>460</v>
      </c>
      <c r="Z2584">
        <v>720</v>
      </c>
      <c r="AA2584">
        <v>1400</v>
      </c>
      <c r="AB2584">
        <f>(Table1[[#This Row],[Min Total Coliform]]+Table1[[#This Row],[Max Total Coliform]])/2</f>
        <v>1060</v>
      </c>
      <c r="AC2584">
        <f>MIN(10, (Table1[[#This Row],[Avg BOD]]/4)*10)</f>
        <v>6.375</v>
      </c>
      <c r="AD2584">
        <f>MIN(10, (Table1[[#This Row],[Avg Fecal Coliform]]/600)*10)</f>
        <v>7.666666666666667</v>
      </c>
      <c r="AE2584">
        <f>MIN(10, (Table1[[#This Row],[Avg Nitrate N + Nitrite N]]/10)*10)</f>
        <v>1.05</v>
      </c>
      <c r="AF2584">
        <f>IF(OR(Table1[[#This Row],[Avg pH]]&lt;6.5,Table1[[#This Row],[Avg pH]]&gt;8.5),10,0)</f>
        <v>0</v>
      </c>
      <c r="AG2584">
        <f>MAX(0, 10-(2*Table1[[#This Row],[Avg Dissolved Oxygen]]))</f>
        <v>0</v>
      </c>
      <c r="AH2584">
        <f>(Table1[[#This Row],[Fecal Score]]*0.3) + (Table1[[#This Row],[BOD Score]]*0.25) + (Table1[[#This Row],[Nitrate Score]]*0.2) + (Table1[[#This Row],[pH Score]]*0.15) + (Table1[[#This Row],[Dissolved Oxygen Score]]*0.1)</f>
        <v>4.1037499999999998</v>
      </c>
      <c r="AI2584">
        <v>2022</v>
      </c>
    </row>
    <row r="2585" spans="1:35">
      <c r="A2585">
        <v>3806</v>
      </c>
      <c r="B2585" t="s">
        <v>33</v>
      </c>
      <c r="C2585" t="s">
        <v>8</v>
      </c>
      <c r="D2585" t="s">
        <v>5</v>
      </c>
      <c r="E2585">
        <v>22</v>
      </c>
      <c r="F2585">
        <v>25</v>
      </c>
      <c r="G2585">
        <f>(Table1[[#This Row],[Min Temperature]]+Table1[[#This Row],[Max Temperature]])/2</f>
        <v>23.5</v>
      </c>
      <c r="H2585">
        <v>4</v>
      </c>
      <c r="I2585">
        <v>5.2</v>
      </c>
      <c r="J2585">
        <f>(Table1[[#This Row],[Min Dissolved Oxygen]]+Table1[[#This Row],[Max Dissolved Oxygen]])/2</f>
        <v>4.5999999999999996</v>
      </c>
      <c r="K2585">
        <v>6.9</v>
      </c>
      <c r="L2585">
        <v>7.4</v>
      </c>
      <c r="M2585">
        <f>(Table1[[#This Row],[Min pH]]+Table1[[#This Row],[Max pH]])/2</f>
        <v>7.15</v>
      </c>
      <c r="N2585">
        <v>130</v>
      </c>
      <c r="O2585">
        <v>162</v>
      </c>
      <c r="P2585">
        <f>(Table1[[#This Row],[Min Conductivity]]+Table1[[#This Row],[Max Conductivity]])/2</f>
        <v>146</v>
      </c>
      <c r="Q2585">
        <v>2.2999999999999998</v>
      </c>
      <c r="R2585">
        <v>2.9</v>
      </c>
      <c r="S2585">
        <f>(Table1[[#This Row],[Min BOD]]+Table1[[#This Row],[Max BOD]])/2</f>
        <v>2.5999999999999996</v>
      </c>
      <c r="T2585">
        <v>0.8</v>
      </c>
      <c r="U2585">
        <v>1.3</v>
      </c>
      <c r="V2585">
        <f>(Table1[[#This Row],[Min Nitrate N + Nitrite N]]+Table1[[#This Row],[Max Nitrate N + Nitrite N]])/2</f>
        <v>1.05</v>
      </c>
      <c r="W2585">
        <v>300</v>
      </c>
      <c r="X2585">
        <v>730</v>
      </c>
      <c r="Y2585">
        <f>(Table1[[#This Row],[Min Fecal Coliform]]+Table1[[#This Row],[Max Fecal Coliform]])/2</f>
        <v>515</v>
      </c>
      <c r="Z2585">
        <v>610</v>
      </c>
      <c r="AA2585">
        <v>1600</v>
      </c>
      <c r="AB2585">
        <f>(Table1[[#This Row],[Min Total Coliform]]+Table1[[#This Row],[Max Total Coliform]])/2</f>
        <v>1105</v>
      </c>
      <c r="AC2585">
        <f>MIN(10, (Table1[[#This Row],[Avg BOD]]/4)*10)</f>
        <v>6.4999999999999991</v>
      </c>
      <c r="AD2585">
        <f>MIN(10, (Table1[[#This Row],[Avg Fecal Coliform]]/600)*10)</f>
        <v>8.5833333333333321</v>
      </c>
      <c r="AE2585">
        <f>MIN(10, (Table1[[#This Row],[Avg Nitrate N + Nitrite N]]/10)*10)</f>
        <v>1.05</v>
      </c>
      <c r="AF2585">
        <f>IF(OR(Table1[[#This Row],[Avg pH]]&lt;6.5,Table1[[#This Row],[Avg pH]]&gt;8.5),10,0)</f>
        <v>0</v>
      </c>
      <c r="AG2585">
        <f>MAX(0, 10-(2*Table1[[#This Row],[Avg Dissolved Oxygen]]))</f>
        <v>0.80000000000000071</v>
      </c>
      <c r="AH2585">
        <f>(Table1[[#This Row],[Fecal Score]]*0.3) + (Table1[[#This Row],[BOD Score]]*0.25) + (Table1[[#This Row],[Nitrate Score]]*0.2) + (Table1[[#This Row],[pH Score]]*0.15) + (Table1[[#This Row],[Dissolved Oxygen Score]]*0.1)</f>
        <v>4.4899999999999993</v>
      </c>
      <c r="AI2585">
        <v>2022</v>
      </c>
    </row>
    <row r="2586" spans="1:35">
      <c r="A2586">
        <v>2222</v>
      </c>
      <c r="B2586" t="s">
        <v>24</v>
      </c>
      <c r="C2586" t="s">
        <v>8</v>
      </c>
      <c r="D2586" t="s">
        <v>5</v>
      </c>
      <c r="E2586">
        <v>24</v>
      </c>
      <c r="F2586">
        <v>37</v>
      </c>
      <c r="G2586">
        <f>(Table1[[#This Row],[Min Temperature]]+Table1[[#This Row],[Max Temperature]])/2</f>
        <v>30.5</v>
      </c>
      <c r="H2586">
        <v>4.5</v>
      </c>
      <c r="I2586">
        <v>5.4</v>
      </c>
      <c r="J2586">
        <f>(Table1[[#This Row],[Min Dissolved Oxygen]]+Table1[[#This Row],[Max Dissolved Oxygen]])/2</f>
        <v>4.95</v>
      </c>
      <c r="K2586">
        <v>6.9</v>
      </c>
      <c r="L2586">
        <v>7.8</v>
      </c>
      <c r="M2586">
        <f>(Table1[[#This Row],[Min pH]]+Table1[[#This Row],[Max pH]])/2</f>
        <v>7.35</v>
      </c>
      <c r="N2586">
        <v>84</v>
      </c>
      <c r="O2586">
        <v>136</v>
      </c>
      <c r="P2586">
        <f>(Table1[[#This Row],[Min Conductivity]]+Table1[[#This Row],[Max Conductivity]])/2</f>
        <v>110</v>
      </c>
      <c r="Q2586">
        <v>2.5</v>
      </c>
      <c r="R2586">
        <v>2.7</v>
      </c>
      <c r="S2586">
        <f>(Table1[[#This Row],[Min BOD]]+Table1[[#This Row],[Max BOD]])/2</f>
        <v>2.6</v>
      </c>
      <c r="T2586">
        <v>0.8</v>
      </c>
      <c r="U2586">
        <v>1.7</v>
      </c>
      <c r="V2586">
        <f>(Table1[[#This Row],[Min Nitrate N + Nitrite N]]+Table1[[#This Row],[Max Nitrate N + Nitrite N]])/2</f>
        <v>1.25</v>
      </c>
      <c r="W2586">
        <v>300</v>
      </c>
      <c r="X2586">
        <v>730</v>
      </c>
      <c r="Y2586">
        <f>(Table1[[#This Row],[Min Fecal Coliform]]+Table1[[#This Row],[Max Fecal Coliform]])/2</f>
        <v>515</v>
      </c>
      <c r="Z2586">
        <v>1100</v>
      </c>
      <c r="AA2586">
        <v>2000</v>
      </c>
      <c r="AB2586">
        <f>(Table1[[#This Row],[Min Total Coliform]]+Table1[[#This Row],[Max Total Coliform]])/2</f>
        <v>1550</v>
      </c>
      <c r="AC2586">
        <f>MIN(10, (Table1[[#This Row],[Avg BOD]]/4)*10)</f>
        <v>6.5</v>
      </c>
      <c r="AD2586">
        <f>MIN(10, (Table1[[#This Row],[Avg Fecal Coliform]]/600)*10)</f>
        <v>8.5833333333333321</v>
      </c>
      <c r="AE2586">
        <f>MIN(10, (Table1[[#This Row],[Avg Nitrate N + Nitrite N]]/10)*10)</f>
        <v>1.25</v>
      </c>
      <c r="AF2586">
        <f>IF(OR(Table1[[#This Row],[Avg pH]]&lt;6.5,Table1[[#This Row],[Avg pH]]&gt;8.5),10,0)</f>
        <v>0</v>
      </c>
      <c r="AG2586">
        <f>MAX(0, 10-(2*Table1[[#This Row],[Avg Dissolved Oxygen]]))</f>
        <v>9.9999999999999645E-2</v>
      </c>
      <c r="AH2586">
        <f>(Table1[[#This Row],[Fecal Score]]*0.3) + (Table1[[#This Row],[BOD Score]]*0.25) + (Table1[[#This Row],[Nitrate Score]]*0.2) + (Table1[[#This Row],[pH Score]]*0.15) + (Table1[[#This Row],[Dissolved Oxygen Score]]*0.1)</f>
        <v>4.4599999999999991</v>
      </c>
      <c r="AI2586">
        <v>2022</v>
      </c>
    </row>
    <row r="2587" spans="1:35">
      <c r="A2587">
        <v>2224</v>
      </c>
      <c r="B2587" t="s">
        <v>26</v>
      </c>
      <c r="C2587" t="s">
        <v>8</v>
      </c>
      <c r="D2587" t="s">
        <v>5</v>
      </c>
      <c r="E2587">
        <v>22</v>
      </c>
      <c r="F2587">
        <v>39</v>
      </c>
      <c r="G2587">
        <f>(Table1[[#This Row],[Min Temperature]]+Table1[[#This Row],[Max Temperature]])/2</f>
        <v>30.5</v>
      </c>
      <c r="H2587">
        <v>4.5999999999999996</v>
      </c>
      <c r="I2587">
        <v>4.9000000000000004</v>
      </c>
      <c r="J2587">
        <f>(Table1[[#This Row],[Min Dissolved Oxygen]]+Table1[[#This Row],[Max Dissolved Oxygen]])/2</f>
        <v>4.75</v>
      </c>
      <c r="K2587">
        <v>6.9</v>
      </c>
      <c r="L2587">
        <v>7.7</v>
      </c>
      <c r="M2587">
        <f>(Table1[[#This Row],[Min pH]]+Table1[[#This Row],[Max pH]])/2</f>
        <v>7.3000000000000007</v>
      </c>
      <c r="N2587">
        <v>94</v>
      </c>
      <c r="O2587">
        <v>133</v>
      </c>
      <c r="P2587">
        <f>(Table1[[#This Row],[Min Conductivity]]+Table1[[#This Row],[Max Conductivity]])/2</f>
        <v>113.5</v>
      </c>
      <c r="Q2587">
        <v>2.1</v>
      </c>
      <c r="R2587">
        <v>2.6</v>
      </c>
      <c r="S2587">
        <f>(Table1[[#This Row],[Min BOD]]+Table1[[#This Row],[Max BOD]])/2</f>
        <v>2.35</v>
      </c>
      <c r="T2587">
        <v>0.7</v>
      </c>
      <c r="U2587">
        <v>2.2000000000000002</v>
      </c>
      <c r="V2587">
        <f>(Table1[[#This Row],[Min Nitrate N + Nitrite N]]+Table1[[#This Row],[Max Nitrate N + Nitrite N]])/2</f>
        <v>1.4500000000000002</v>
      </c>
      <c r="W2587">
        <v>300</v>
      </c>
      <c r="X2587">
        <v>720</v>
      </c>
      <c r="Y2587">
        <f>(Table1[[#This Row],[Min Fecal Coliform]]+Table1[[#This Row],[Max Fecal Coliform]])/2</f>
        <v>510</v>
      </c>
      <c r="Z2587">
        <v>730</v>
      </c>
      <c r="AA2587">
        <v>1400</v>
      </c>
      <c r="AB2587">
        <f>(Table1[[#This Row],[Min Total Coliform]]+Table1[[#This Row],[Max Total Coliform]])/2</f>
        <v>1065</v>
      </c>
      <c r="AC2587">
        <f>MIN(10, (Table1[[#This Row],[Avg BOD]]/4)*10)</f>
        <v>5.875</v>
      </c>
      <c r="AD2587">
        <f>MIN(10, (Table1[[#This Row],[Avg Fecal Coliform]]/600)*10)</f>
        <v>8.5</v>
      </c>
      <c r="AE2587">
        <f>MIN(10, (Table1[[#This Row],[Avg Nitrate N + Nitrite N]]/10)*10)</f>
        <v>1.4500000000000002</v>
      </c>
      <c r="AF2587">
        <f>IF(OR(Table1[[#This Row],[Avg pH]]&lt;6.5,Table1[[#This Row],[Avg pH]]&gt;8.5),10,0)</f>
        <v>0</v>
      </c>
      <c r="AG2587">
        <f>MAX(0, 10-(2*Table1[[#This Row],[Avg Dissolved Oxygen]]))</f>
        <v>0.5</v>
      </c>
      <c r="AH2587">
        <f>(Table1[[#This Row],[Fecal Score]]*0.3) + (Table1[[#This Row],[BOD Score]]*0.25) + (Table1[[#This Row],[Nitrate Score]]*0.2) + (Table1[[#This Row],[pH Score]]*0.15) + (Table1[[#This Row],[Dissolved Oxygen Score]]*0.1)</f>
        <v>4.3587499999999997</v>
      </c>
      <c r="AI2587">
        <v>2022</v>
      </c>
    </row>
    <row r="2588" spans="1:35">
      <c r="A2588">
        <v>2210</v>
      </c>
      <c r="B2588" t="s">
        <v>12</v>
      </c>
      <c r="C2588" t="s">
        <v>8</v>
      </c>
      <c r="D2588" t="s">
        <v>5</v>
      </c>
      <c r="E2588">
        <v>20</v>
      </c>
      <c r="F2588">
        <v>34</v>
      </c>
      <c r="G2588">
        <f>(Table1[[#This Row],[Min Temperature]]+Table1[[#This Row],[Max Temperature]])/2</f>
        <v>27</v>
      </c>
      <c r="H2588">
        <v>4.9000000000000004</v>
      </c>
      <c r="I2588">
        <v>6.7</v>
      </c>
      <c r="J2588">
        <f>(Table1[[#This Row],[Min Dissolved Oxygen]]+Table1[[#This Row],[Max Dissolved Oxygen]])/2</f>
        <v>5.8000000000000007</v>
      </c>
      <c r="K2588">
        <v>7</v>
      </c>
      <c r="L2588">
        <v>8</v>
      </c>
      <c r="M2588">
        <f>(Table1[[#This Row],[Min pH]]+Table1[[#This Row],[Max pH]])/2</f>
        <v>7.5</v>
      </c>
      <c r="N2588">
        <v>90</v>
      </c>
      <c r="O2588">
        <v>116</v>
      </c>
      <c r="P2588">
        <f>(Table1[[#This Row],[Min Conductivity]]+Table1[[#This Row],[Max Conductivity]])/2</f>
        <v>103</v>
      </c>
      <c r="Q2588">
        <v>2.1</v>
      </c>
      <c r="R2588">
        <v>2.5</v>
      </c>
      <c r="S2588">
        <f>(Table1[[#This Row],[Min BOD]]+Table1[[#This Row],[Max BOD]])/2</f>
        <v>2.2999999999999998</v>
      </c>
      <c r="T2588">
        <v>0.8</v>
      </c>
      <c r="U2588">
        <v>1.4</v>
      </c>
      <c r="V2588">
        <f>(Table1[[#This Row],[Min Nitrate N + Nitrite N]]+Table1[[#This Row],[Max Nitrate N + Nitrite N]])/2</f>
        <v>1.1000000000000001</v>
      </c>
      <c r="W2588">
        <v>300</v>
      </c>
      <c r="X2588">
        <v>910</v>
      </c>
      <c r="Y2588">
        <f>(Table1[[#This Row],[Min Fecal Coliform]]+Table1[[#This Row],[Max Fecal Coliform]])/2</f>
        <v>605</v>
      </c>
      <c r="Z2588">
        <v>620</v>
      </c>
      <c r="AA2588">
        <v>2000</v>
      </c>
      <c r="AB2588">
        <f>(Table1[[#This Row],[Min Total Coliform]]+Table1[[#This Row],[Max Total Coliform]])/2</f>
        <v>1310</v>
      </c>
      <c r="AC2588">
        <f>MIN(10, (Table1[[#This Row],[Avg BOD]]/4)*10)</f>
        <v>5.75</v>
      </c>
      <c r="AD2588">
        <f>MIN(10, (Table1[[#This Row],[Avg Fecal Coliform]]/600)*10)</f>
        <v>10</v>
      </c>
      <c r="AE2588">
        <f>MIN(10, (Table1[[#This Row],[Avg Nitrate N + Nitrite N]]/10)*10)</f>
        <v>1.1000000000000001</v>
      </c>
      <c r="AF2588">
        <f>IF(OR(Table1[[#This Row],[Avg pH]]&lt;6.5,Table1[[#This Row],[Avg pH]]&gt;8.5),10,0)</f>
        <v>0</v>
      </c>
      <c r="AG2588">
        <f>MAX(0, 10-(2*Table1[[#This Row],[Avg Dissolved Oxygen]]))</f>
        <v>0</v>
      </c>
      <c r="AH2588">
        <f>(Table1[[#This Row],[Fecal Score]]*0.3) + (Table1[[#This Row],[BOD Score]]*0.25) + (Table1[[#This Row],[Nitrate Score]]*0.2) + (Table1[[#This Row],[pH Score]]*0.15) + (Table1[[#This Row],[Dissolved Oxygen Score]]*0.1)</f>
        <v>4.6574999999999998</v>
      </c>
      <c r="AI2588">
        <v>2022</v>
      </c>
    </row>
    <row r="2589" spans="1:35">
      <c r="A2589">
        <v>2226</v>
      </c>
      <c r="B2589" t="s">
        <v>28</v>
      </c>
      <c r="C2589" t="s">
        <v>8</v>
      </c>
      <c r="D2589" t="s">
        <v>5</v>
      </c>
      <c r="E2589">
        <v>18</v>
      </c>
      <c r="F2589">
        <v>34</v>
      </c>
      <c r="G2589">
        <f>(Table1[[#This Row],[Min Temperature]]+Table1[[#This Row],[Max Temperature]])/2</f>
        <v>26</v>
      </c>
      <c r="H2589">
        <v>4.9000000000000004</v>
      </c>
      <c r="I2589">
        <v>7.2</v>
      </c>
      <c r="J2589">
        <f>(Table1[[#This Row],[Min Dissolved Oxygen]]+Table1[[#This Row],[Max Dissolved Oxygen]])/2</f>
        <v>6.0500000000000007</v>
      </c>
      <c r="K2589">
        <v>6.7</v>
      </c>
      <c r="L2589">
        <v>7.7</v>
      </c>
      <c r="M2589">
        <f>(Table1[[#This Row],[Min pH]]+Table1[[#This Row],[Max pH]])/2</f>
        <v>7.2</v>
      </c>
      <c r="N2589">
        <v>50</v>
      </c>
      <c r="O2589">
        <v>92</v>
      </c>
      <c r="P2589">
        <f>(Table1[[#This Row],[Min Conductivity]]+Table1[[#This Row],[Max Conductivity]])/2</f>
        <v>71</v>
      </c>
      <c r="Q2589">
        <v>1</v>
      </c>
      <c r="R2589">
        <v>2.5</v>
      </c>
      <c r="S2589">
        <f>(Table1[[#This Row],[Min BOD]]+Table1[[#This Row],[Max BOD]])/2</f>
        <v>1.75</v>
      </c>
      <c r="T2589">
        <v>0.8</v>
      </c>
      <c r="U2589">
        <v>8</v>
      </c>
      <c r="V2589">
        <f>(Table1[[#This Row],[Min Nitrate N + Nitrite N]]+Table1[[#This Row],[Max Nitrate N + Nitrite N]])/2</f>
        <v>4.4000000000000004</v>
      </c>
      <c r="W2589">
        <v>300</v>
      </c>
      <c r="X2589">
        <v>910</v>
      </c>
      <c r="Y2589">
        <f>(Table1[[#This Row],[Min Fecal Coliform]]+Table1[[#This Row],[Max Fecal Coliform]])/2</f>
        <v>605</v>
      </c>
      <c r="Z2589">
        <v>620</v>
      </c>
      <c r="AA2589">
        <v>1500</v>
      </c>
      <c r="AB2589">
        <f>(Table1[[#This Row],[Min Total Coliform]]+Table1[[#This Row],[Max Total Coliform]])/2</f>
        <v>1060</v>
      </c>
      <c r="AC2589">
        <f>MIN(10, (Table1[[#This Row],[Avg BOD]]/4)*10)</f>
        <v>4.375</v>
      </c>
      <c r="AD2589">
        <f>MIN(10, (Table1[[#This Row],[Avg Fecal Coliform]]/600)*10)</f>
        <v>10</v>
      </c>
      <c r="AE2589">
        <f>MIN(10, (Table1[[#This Row],[Avg Nitrate N + Nitrite N]]/10)*10)</f>
        <v>4.4000000000000004</v>
      </c>
      <c r="AF2589">
        <f>IF(OR(Table1[[#This Row],[Avg pH]]&lt;6.5,Table1[[#This Row],[Avg pH]]&gt;8.5),10,0)</f>
        <v>0</v>
      </c>
      <c r="AG2589">
        <f>MAX(0, 10-(2*Table1[[#This Row],[Avg Dissolved Oxygen]]))</f>
        <v>0</v>
      </c>
      <c r="AH2589">
        <f>(Table1[[#This Row],[Fecal Score]]*0.3) + (Table1[[#This Row],[BOD Score]]*0.25) + (Table1[[#This Row],[Nitrate Score]]*0.2) + (Table1[[#This Row],[pH Score]]*0.15) + (Table1[[#This Row],[Dissolved Oxygen Score]]*0.1)</f>
        <v>4.9737499999999999</v>
      </c>
      <c r="AI2589">
        <v>2022</v>
      </c>
    </row>
    <row r="2590" spans="1:35">
      <c r="A2590">
        <v>2217</v>
      </c>
      <c r="B2590" t="s">
        <v>19</v>
      </c>
      <c r="C2590" t="s">
        <v>8</v>
      </c>
      <c r="D2590" t="s">
        <v>5</v>
      </c>
      <c r="E2590">
        <v>17</v>
      </c>
      <c r="F2590">
        <v>30</v>
      </c>
      <c r="G2590">
        <f>(Table1[[#This Row],[Min Temperature]]+Table1[[#This Row],[Max Temperature]])/2</f>
        <v>23.5</v>
      </c>
      <c r="H2590">
        <v>4.3</v>
      </c>
      <c r="I2590">
        <v>9.3000000000000007</v>
      </c>
      <c r="J2590">
        <f>(Table1[[#This Row],[Min Dissolved Oxygen]]+Table1[[#This Row],[Max Dissolved Oxygen]])/2</f>
        <v>6.8000000000000007</v>
      </c>
      <c r="K2590">
        <v>6.8</v>
      </c>
      <c r="L2590">
        <v>7.8</v>
      </c>
      <c r="M2590">
        <f>(Table1[[#This Row],[Min pH]]+Table1[[#This Row],[Max pH]])/2</f>
        <v>7.3</v>
      </c>
      <c r="N2590">
        <v>230</v>
      </c>
      <c r="O2590">
        <v>571</v>
      </c>
      <c r="P2590">
        <f>(Table1[[#This Row],[Min Conductivity]]+Table1[[#This Row],[Max Conductivity]])/2</f>
        <v>400.5</v>
      </c>
      <c r="Q2590">
        <v>2.4</v>
      </c>
      <c r="R2590">
        <v>2.8</v>
      </c>
      <c r="S2590">
        <f>(Table1[[#This Row],[Min BOD]]+Table1[[#This Row],[Max BOD]])/2</f>
        <v>2.5999999999999996</v>
      </c>
      <c r="T2590">
        <v>1</v>
      </c>
      <c r="U2590">
        <v>1.5</v>
      </c>
      <c r="V2590">
        <f>(Table1[[#This Row],[Min Nitrate N + Nitrite N]]+Table1[[#This Row],[Max Nitrate N + Nitrite N]])/2</f>
        <v>1.25</v>
      </c>
      <c r="W2590">
        <v>300</v>
      </c>
      <c r="X2590">
        <v>730</v>
      </c>
      <c r="Y2590">
        <f>(Table1[[#This Row],[Min Fecal Coliform]]+Table1[[#This Row],[Max Fecal Coliform]])/2</f>
        <v>515</v>
      </c>
      <c r="Z2590">
        <v>1100</v>
      </c>
      <c r="AA2590">
        <v>1500</v>
      </c>
      <c r="AB2590">
        <f>(Table1[[#This Row],[Min Total Coliform]]+Table1[[#This Row],[Max Total Coliform]])/2</f>
        <v>1300</v>
      </c>
      <c r="AC2590">
        <f>MIN(10, (Table1[[#This Row],[Avg BOD]]/4)*10)</f>
        <v>6.4999999999999991</v>
      </c>
      <c r="AD2590">
        <f>MIN(10, (Table1[[#This Row],[Avg Fecal Coliform]]/600)*10)</f>
        <v>8.5833333333333321</v>
      </c>
      <c r="AE2590">
        <f>MIN(10, (Table1[[#This Row],[Avg Nitrate N + Nitrite N]]/10)*10)</f>
        <v>1.25</v>
      </c>
      <c r="AF2590">
        <f>IF(OR(Table1[[#This Row],[Avg pH]]&lt;6.5,Table1[[#This Row],[Avg pH]]&gt;8.5),10,0)</f>
        <v>0</v>
      </c>
      <c r="AG2590">
        <f>MAX(0, 10-(2*Table1[[#This Row],[Avg Dissolved Oxygen]]))</f>
        <v>0</v>
      </c>
      <c r="AH2590">
        <f>(Table1[[#This Row],[Fecal Score]]*0.3) + (Table1[[#This Row],[BOD Score]]*0.25) + (Table1[[#This Row],[Nitrate Score]]*0.2) + (Table1[[#This Row],[pH Score]]*0.15) + (Table1[[#This Row],[Dissolved Oxygen Score]]*0.1)</f>
        <v>4.4499999999999993</v>
      </c>
      <c r="AI2590">
        <v>2022</v>
      </c>
    </row>
    <row r="2591" spans="1:35">
      <c r="A2591">
        <v>3775</v>
      </c>
      <c r="B2591" t="s">
        <v>930</v>
      </c>
      <c r="C2591" t="s">
        <v>8</v>
      </c>
      <c r="D2591" t="s">
        <v>5</v>
      </c>
      <c r="E2591">
        <v>17</v>
      </c>
      <c r="F2591">
        <v>33</v>
      </c>
      <c r="G2591">
        <f>(Table1[[#This Row],[Min Temperature]]+Table1[[#This Row],[Max Temperature]])/2</f>
        <v>25</v>
      </c>
      <c r="H2591">
        <v>5.4</v>
      </c>
      <c r="I2591">
        <v>6.9</v>
      </c>
      <c r="J2591">
        <f>(Table1[[#This Row],[Min Dissolved Oxygen]]+Table1[[#This Row],[Max Dissolved Oxygen]])/2</f>
        <v>6.15</v>
      </c>
      <c r="K2591">
        <v>6.5</v>
      </c>
      <c r="L2591">
        <v>7.7</v>
      </c>
      <c r="M2591">
        <f>(Table1[[#This Row],[Min pH]]+Table1[[#This Row],[Max pH]])/2</f>
        <v>7.1</v>
      </c>
      <c r="N2591">
        <v>66</v>
      </c>
      <c r="O2591">
        <v>110</v>
      </c>
      <c r="P2591">
        <f>(Table1[[#This Row],[Min Conductivity]]+Table1[[#This Row],[Max Conductivity]])/2</f>
        <v>88</v>
      </c>
      <c r="Q2591">
        <v>2.2999999999999998</v>
      </c>
      <c r="R2591">
        <v>2.8</v>
      </c>
      <c r="S2591">
        <f>(Table1[[#This Row],[Min BOD]]+Table1[[#This Row],[Max BOD]])/2</f>
        <v>2.5499999999999998</v>
      </c>
      <c r="T2591">
        <v>0.7</v>
      </c>
      <c r="U2591">
        <v>1.4</v>
      </c>
      <c r="V2591">
        <f>(Table1[[#This Row],[Min Nitrate N + Nitrite N]]+Table1[[#This Row],[Max Nitrate N + Nitrite N]])/2</f>
        <v>1.0499999999999998</v>
      </c>
      <c r="W2591">
        <v>300</v>
      </c>
      <c r="X2591">
        <v>910</v>
      </c>
      <c r="Y2591">
        <f>(Table1[[#This Row],[Min Fecal Coliform]]+Table1[[#This Row],[Max Fecal Coliform]])/2</f>
        <v>605</v>
      </c>
      <c r="Z2591">
        <v>730</v>
      </c>
      <c r="AA2591">
        <v>1500</v>
      </c>
      <c r="AB2591">
        <f>(Table1[[#This Row],[Min Total Coliform]]+Table1[[#This Row],[Max Total Coliform]])/2</f>
        <v>1115</v>
      </c>
      <c r="AC2591">
        <f>MIN(10, (Table1[[#This Row],[Avg BOD]]/4)*10)</f>
        <v>6.375</v>
      </c>
      <c r="AD2591">
        <f>MIN(10, (Table1[[#This Row],[Avg Fecal Coliform]]/600)*10)</f>
        <v>10</v>
      </c>
      <c r="AE2591">
        <f>MIN(10, (Table1[[#This Row],[Avg Nitrate N + Nitrite N]]/10)*10)</f>
        <v>1.0499999999999998</v>
      </c>
      <c r="AF2591">
        <f>IF(OR(Table1[[#This Row],[Avg pH]]&lt;6.5,Table1[[#This Row],[Avg pH]]&gt;8.5),10,0)</f>
        <v>0</v>
      </c>
      <c r="AG2591">
        <f>MAX(0, 10-(2*Table1[[#This Row],[Avg Dissolved Oxygen]]))</f>
        <v>0</v>
      </c>
      <c r="AH2591">
        <f>(Table1[[#This Row],[Fecal Score]]*0.3) + (Table1[[#This Row],[BOD Score]]*0.25) + (Table1[[#This Row],[Nitrate Score]]*0.2) + (Table1[[#This Row],[pH Score]]*0.15) + (Table1[[#This Row],[Dissolved Oxygen Score]]*0.1)</f>
        <v>4.80375</v>
      </c>
      <c r="AI2591">
        <v>2022</v>
      </c>
    </row>
    <row r="2592" spans="1:35">
      <c r="A2592">
        <v>4334</v>
      </c>
      <c r="B2592" t="s">
        <v>521</v>
      </c>
      <c r="C2592" t="s">
        <v>8</v>
      </c>
      <c r="D2592" t="s">
        <v>5</v>
      </c>
      <c r="E2592">
        <v>19</v>
      </c>
      <c r="F2592">
        <v>35</v>
      </c>
      <c r="G2592">
        <f>(Table1[[#This Row],[Min Temperature]]+Table1[[#This Row],[Max Temperature]])/2</f>
        <v>27</v>
      </c>
      <c r="H2592">
        <v>4.3</v>
      </c>
      <c r="I2592">
        <v>7.9</v>
      </c>
      <c r="J2592">
        <f>(Table1[[#This Row],[Min Dissolved Oxygen]]+Table1[[#This Row],[Max Dissolved Oxygen]])/2</f>
        <v>6.1</v>
      </c>
      <c r="K2592">
        <v>6.8</v>
      </c>
      <c r="L2592">
        <v>7.7</v>
      </c>
      <c r="M2592">
        <f>(Table1[[#This Row],[Min pH]]+Table1[[#This Row],[Max pH]])/2</f>
        <v>7.25</v>
      </c>
      <c r="N2592">
        <v>50</v>
      </c>
      <c r="O2592">
        <v>112</v>
      </c>
      <c r="P2592">
        <f>(Table1[[#This Row],[Min Conductivity]]+Table1[[#This Row],[Max Conductivity]])/2</f>
        <v>81</v>
      </c>
      <c r="Q2592">
        <v>2.2999999999999998</v>
      </c>
      <c r="R2592">
        <v>2.6</v>
      </c>
      <c r="S2592">
        <f>(Table1[[#This Row],[Min BOD]]+Table1[[#This Row],[Max BOD]])/2</f>
        <v>2.4500000000000002</v>
      </c>
      <c r="T2592">
        <v>0.9</v>
      </c>
      <c r="U2592">
        <v>1.2</v>
      </c>
      <c r="V2592">
        <f>(Table1[[#This Row],[Min Nitrate N + Nitrite N]]+Table1[[#This Row],[Max Nitrate N + Nitrite N]])/2</f>
        <v>1.05</v>
      </c>
      <c r="W2592">
        <v>360</v>
      </c>
      <c r="X2592">
        <v>720</v>
      </c>
      <c r="Y2592">
        <f>(Table1[[#This Row],[Min Fecal Coliform]]+Table1[[#This Row],[Max Fecal Coliform]])/2</f>
        <v>540</v>
      </c>
      <c r="Z2592">
        <v>360</v>
      </c>
      <c r="AA2592">
        <v>2000</v>
      </c>
      <c r="AB2592">
        <f>(Table1[[#This Row],[Min Total Coliform]]+Table1[[#This Row],[Max Total Coliform]])/2</f>
        <v>1180</v>
      </c>
      <c r="AC2592">
        <f>MIN(10, (Table1[[#This Row],[Avg BOD]]/4)*10)</f>
        <v>6.125</v>
      </c>
      <c r="AD2592">
        <f>MIN(10, (Table1[[#This Row],[Avg Fecal Coliform]]/600)*10)</f>
        <v>9</v>
      </c>
      <c r="AE2592">
        <f>MIN(10, (Table1[[#This Row],[Avg Nitrate N + Nitrite N]]/10)*10)</f>
        <v>1.05</v>
      </c>
      <c r="AF2592">
        <f>IF(OR(Table1[[#This Row],[Avg pH]]&lt;6.5,Table1[[#This Row],[Avg pH]]&gt;8.5),10,0)</f>
        <v>0</v>
      </c>
      <c r="AG2592">
        <f>MAX(0, 10-(2*Table1[[#This Row],[Avg Dissolved Oxygen]]))</f>
        <v>0</v>
      </c>
      <c r="AH2592">
        <f>(Table1[[#This Row],[Fecal Score]]*0.3) + (Table1[[#This Row],[BOD Score]]*0.25) + (Table1[[#This Row],[Nitrate Score]]*0.2) + (Table1[[#This Row],[pH Score]]*0.15) + (Table1[[#This Row],[Dissolved Oxygen Score]]*0.1)</f>
        <v>4.4412499999999993</v>
      </c>
      <c r="AI2592">
        <v>2022</v>
      </c>
    </row>
    <row r="2593" spans="1:35">
      <c r="A2593">
        <v>5137</v>
      </c>
      <c r="B2593" t="s">
        <v>931</v>
      </c>
      <c r="C2593" t="s">
        <v>901</v>
      </c>
      <c r="D2593" t="s">
        <v>5</v>
      </c>
      <c r="E2593">
        <v>21</v>
      </c>
      <c r="F2593">
        <v>38</v>
      </c>
      <c r="G2593">
        <f>(Table1[[#This Row],[Min Temperature]]+Table1[[#This Row],[Max Temperature]])/2</f>
        <v>29.5</v>
      </c>
      <c r="H2593">
        <v>4.7</v>
      </c>
      <c r="I2593">
        <v>5.0999999999999996</v>
      </c>
      <c r="J2593">
        <f>(Table1[[#This Row],[Min Dissolved Oxygen]]+Table1[[#This Row],[Max Dissolved Oxygen]])/2</f>
        <v>4.9000000000000004</v>
      </c>
      <c r="K2593">
        <v>7</v>
      </c>
      <c r="L2593">
        <v>7.6</v>
      </c>
      <c r="M2593">
        <f>(Table1[[#This Row],[Min pH]]+Table1[[#This Row],[Max pH]])/2</f>
        <v>7.3</v>
      </c>
      <c r="N2593">
        <v>158</v>
      </c>
      <c r="O2593">
        <v>195</v>
      </c>
      <c r="P2593">
        <f>(Table1[[#This Row],[Min Conductivity]]+Table1[[#This Row],[Max Conductivity]])/2</f>
        <v>176.5</v>
      </c>
      <c r="Q2593">
        <v>2.1</v>
      </c>
      <c r="R2593">
        <v>2.6</v>
      </c>
      <c r="S2593">
        <f>(Table1[[#This Row],[Min BOD]]+Table1[[#This Row],[Max BOD]])/2</f>
        <v>2.35</v>
      </c>
      <c r="T2593">
        <v>0.8</v>
      </c>
      <c r="U2593">
        <v>2</v>
      </c>
      <c r="V2593">
        <f>(Table1[[#This Row],[Min Nitrate N + Nitrite N]]+Table1[[#This Row],[Max Nitrate N + Nitrite N]])/2</f>
        <v>1.4</v>
      </c>
      <c r="W2593">
        <v>300</v>
      </c>
      <c r="X2593">
        <v>720</v>
      </c>
      <c r="Y2593">
        <f>(Table1[[#This Row],[Min Fecal Coliform]]+Table1[[#This Row],[Max Fecal Coliform]])/2</f>
        <v>510</v>
      </c>
      <c r="Z2593">
        <v>610</v>
      </c>
      <c r="AA2593">
        <v>1200</v>
      </c>
      <c r="AB2593">
        <f>(Table1[[#This Row],[Min Total Coliform]]+Table1[[#This Row],[Max Total Coliform]])/2</f>
        <v>905</v>
      </c>
      <c r="AC2593">
        <f>MIN(10, (Table1[[#This Row],[Avg BOD]]/4)*10)</f>
        <v>5.875</v>
      </c>
      <c r="AD2593">
        <f>MIN(10, (Table1[[#This Row],[Avg Fecal Coliform]]/600)*10)</f>
        <v>8.5</v>
      </c>
      <c r="AE2593">
        <f>MIN(10, (Table1[[#This Row],[Avg Nitrate N + Nitrite N]]/10)*10)</f>
        <v>1.4</v>
      </c>
      <c r="AF2593">
        <f>IF(OR(Table1[[#This Row],[Avg pH]]&lt;6.5,Table1[[#This Row],[Avg pH]]&gt;8.5),10,0)</f>
        <v>0</v>
      </c>
      <c r="AG2593">
        <f>MAX(0, 10-(2*Table1[[#This Row],[Avg Dissolved Oxygen]]))</f>
        <v>0.19999999999999929</v>
      </c>
      <c r="AH2593">
        <f>(Table1[[#This Row],[Fecal Score]]*0.3) + (Table1[[#This Row],[BOD Score]]*0.25) + (Table1[[#This Row],[Nitrate Score]]*0.2) + (Table1[[#This Row],[pH Score]]*0.15) + (Table1[[#This Row],[Dissolved Oxygen Score]]*0.1)</f>
        <v>4.3187499999999996</v>
      </c>
      <c r="AI2593">
        <v>2022</v>
      </c>
    </row>
    <row r="2594" spans="1:35">
      <c r="A2594">
        <v>5136</v>
      </c>
      <c r="B2594" t="s">
        <v>932</v>
      </c>
      <c r="C2594" t="s">
        <v>901</v>
      </c>
      <c r="D2594" t="s">
        <v>5</v>
      </c>
      <c r="E2594">
        <v>22</v>
      </c>
      <c r="F2594">
        <v>38</v>
      </c>
      <c r="G2594">
        <f>(Table1[[#This Row],[Min Temperature]]+Table1[[#This Row],[Max Temperature]])/2</f>
        <v>30</v>
      </c>
      <c r="H2594">
        <v>4.9000000000000004</v>
      </c>
      <c r="I2594">
        <v>5.3</v>
      </c>
      <c r="J2594">
        <f>(Table1[[#This Row],[Min Dissolved Oxygen]]+Table1[[#This Row],[Max Dissolved Oxygen]])/2</f>
        <v>5.0999999999999996</v>
      </c>
      <c r="K2594">
        <v>7</v>
      </c>
      <c r="L2594">
        <v>7.8</v>
      </c>
      <c r="M2594">
        <f>(Table1[[#This Row],[Min pH]]+Table1[[#This Row],[Max pH]])/2</f>
        <v>7.4</v>
      </c>
      <c r="N2594">
        <v>156</v>
      </c>
      <c r="O2594">
        <v>202</v>
      </c>
      <c r="P2594">
        <f>(Table1[[#This Row],[Min Conductivity]]+Table1[[#This Row],[Max Conductivity]])/2</f>
        <v>179</v>
      </c>
      <c r="Q2594">
        <v>2</v>
      </c>
      <c r="R2594">
        <v>2.6</v>
      </c>
      <c r="S2594">
        <f>(Table1[[#This Row],[Min BOD]]+Table1[[#This Row],[Max BOD]])/2</f>
        <v>2.2999999999999998</v>
      </c>
      <c r="T2594">
        <v>1</v>
      </c>
      <c r="U2594">
        <v>1.6</v>
      </c>
      <c r="V2594">
        <f>(Table1[[#This Row],[Min Nitrate N + Nitrite N]]+Table1[[#This Row],[Max Nitrate N + Nitrite N]])/2</f>
        <v>1.3</v>
      </c>
      <c r="W2594">
        <v>300</v>
      </c>
      <c r="X2594">
        <v>730</v>
      </c>
      <c r="Y2594">
        <f>(Table1[[#This Row],[Min Fecal Coliform]]+Table1[[#This Row],[Max Fecal Coliform]])/2</f>
        <v>515</v>
      </c>
      <c r="Z2594">
        <v>730</v>
      </c>
      <c r="AA2594">
        <v>1500</v>
      </c>
      <c r="AB2594">
        <f>(Table1[[#This Row],[Min Total Coliform]]+Table1[[#This Row],[Max Total Coliform]])/2</f>
        <v>1115</v>
      </c>
      <c r="AC2594">
        <f>MIN(10, (Table1[[#This Row],[Avg BOD]]/4)*10)</f>
        <v>5.75</v>
      </c>
      <c r="AD2594">
        <f>MIN(10, (Table1[[#This Row],[Avg Fecal Coliform]]/600)*10)</f>
        <v>8.5833333333333321</v>
      </c>
      <c r="AE2594">
        <f>MIN(10, (Table1[[#This Row],[Avg Nitrate N + Nitrite N]]/10)*10)</f>
        <v>1.3</v>
      </c>
      <c r="AF2594">
        <f>IF(OR(Table1[[#This Row],[Avg pH]]&lt;6.5,Table1[[#This Row],[Avg pH]]&gt;8.5),10,0)</f>
        <v>0</v>
      </c>
      <c r="AG2594">
        <f>MAX(0, 10-(2*Table1[[#This Row],[Avg Dissolved Oxygen]]))</f>
        <v>0</v>
      </c>
      <c r="AH2594">
        <f>(Table1[[#This Row],[Fecal Score]]*0.3) + (Table1[[#This Row],[BOD Score]]*0.25) + (Table1[[#This Row],[Nitrate Score]]*0.2) + (Table1[[#This Row],[pH Score]]*0.15) + (Table1[[#This Row],[Dissolved Oxygen Score]]*0.1)</f>
        <v>4.2724999999999991</v>
      </c>
      <c r="AI2594">
        <v>2022</v>
      </c>
    </row>
    <row r="2595" spans="1:35">
      <c r="A2595">
        <v>2557</v>
      </c>
      <c r="B2595" t="s">
        <v>933</v>
      </c>
      <c r="C2595" t="s">
        <v>1</v>
      </c>
      <c r="D2595" t="s">
        <v>37</v>
      </c>
      <c r="E2595">
        <v>15</v>
      </c>
      <c r="F2595">
        <v>28</v>
      </c>
      <c r="G2595">
        <f>(Table1[[#This Row],[Min Temperature]]+Table1[[#This Row],[Max Temperature]])/2</f>
        <v>21.5</v>
      </c>
      <c r="H2595">
        <v>2.8</v>
      </c>
      <c r="I2595">
        <v>8.9</v>
      </c>
      <c r="J2595">
        <f>(Table1[[#This Row],[Min Dissolved Oxygen]]+Table1[[#This Row],[Max Dissolved Oxygen]])/2</f>
        <v>5.85</v>
      </c>
      <c r="K2595">
        <v>7.1</v>
      </c>
      <c r="L2595">
        <v>8.1</v>
      </c>
      <c r="M2595">
        <f>(Table1[[#This Row],[Min pH]]+Table1[[#This Row],[Max pH]])/2</f>
        <v>7.6</v>
      </c>
      <c r="N2595">
        <v>221</v>
      </c>
      <c r="O2595">
        <v>392</v>
      </c>
      <c r="P2595">
        <f>(Table1[[#This Row],[Min Conductivity]]+Table1[[#This Row],[Max Conductivity]])/2</f>
        <v>306.5</v>
      </c>
      <c r="Q2595">
        <v>1.6</v>
      </c>
      <c r="R2595">
        <v>6</v>
      </c>
      <c r="S2595">
        <f>(Table1[[#This Row],[Min BOD]]+Table1[[#This Row],[Max BOD]])/2</f>
        <v>3.8</v>
      </c>
      <c r="T2595">
        <v>0.3</v>
      </c>
      <c r="U2595">
        <v>0.43</v>
      </c>
      <c r="V2595">
        <f>(Table1[[#This Row],[Min Nitrate N + Nitrite N]]+Table1[[#This Row],[Max Nitrate N + Nitrite N]])/2</f>
        <v>0.36499999999999999</v>
      </c>
      <c r="W2595">
        <v>1400</v>
      </c>
      <c r="X2595">
        <v>130000</v>
      </c>
      <c r="Y2595">
        <f>(Table1[[#This Row],[Min Fecal Coliform]]+Table1[[#This Row],[Max Fecal Coliform]])/2</f>
        <v>65700</v>
      </c>
      <c r="Z2595">
        <v>2600</v>
      </c>
      <c r="AA2595">
        <v>350000</v>
      </c>
      <c r="AB2595">
        <f>(Table1[[#This Row],[Min Total Coliform]]+Table1[[#This Row],[Max Total Coliform]])/2</f>
        <v>176300</v>
      </c>
      <c r="AC2595">
        <f>MIN(10, (Table1[[#This Row],[Avg BOD]]/4)*10)</f>
        <v>9.5</v>
      </c>
      <c r="AD2595">
        <f>MIN(10, (Table1[[#This Row],[Avg Fecal Coliform]]/600)*10)</f>
        <v>10</v>
      </c>
      <c r="AE2595">
        <f>MIN(10, (Table1[[#This Row],[Avg Nitrate N + Nitrite N]]/10)*10)</f>
        <v>0.36499999999999999</v>
      </c>
      <c r="AF2595">
        <f>IF(OR(Table1[[#This Row],[Avg pH]]&lt;6.5,Table1[[#This Row],[Avg pH]]&gt;8.5),10,0)</f>
        <v>0</v>
      </c>
      <c r="AG2595">
        <f>MAX(0, 10-(2*Table1[[#This Row],[Avg Dissolved Oxygen]]))</f>
        <v>0</v>
      </c>
      <c r="AH2595">
        <f>(Table1[[#This Row],[Fecal Score]]*0.3) + (Table1[[#This Row],[BOD Score]]*0.25) + (Table1[[#This Row],[Nitrate Score]]*0.2) + (Table1[[#This Row],[pH Score]]*0.15) + (Table1[[#This Row],[Dissolved Oxygen Score]]*0.1)</f>
        <v>5.4480000000000004</v>
      </c>
      <c r="AI2595">
        <v>2022</v>
      </c>
    </row>
    <row r="2596" spans="1:35">
      <c r="A2596">
        <v>2571</v>
      </c>
      <c r="B2596" t="s">
        <v>934</v>
      </c>
      <c r="C2596" t="s">
        <v>1</v>
      </c>
      <c r="D2596" t="s">
        <v>37</v>
      </c>
      <c r="E2596">
        <v>15</v>
      </c>
      <c r="F2596">
        <v>30</v>
      </c>
      <c r="G2596">
        <f>(Table1[[#This Row],[Min Temperature]]+Table1[[#This Row],[Max Temperature]])/2</f>
        <v>22.5</v>
      </c>
      <c r="H2596">
        <v>3.6</v>
      </c>
      <c r="I2596">
        <v>20</v>
      </c>
      <c r="J2596">
        <f>(Table1[[#This Row],[Min Dissolved Oxygen]]+Table1[[#This Row],[Max Dissolved Oxygen]])/2</f>
        <v>11.8</v>
      </c>
      <c r="K2596">
        <v>7.2</v>
      </c>
      <c r="L2596">
        <v>8.5</v>
      </c>
      <c r="M2596">
        <f>(Table1[[#This Row],[Min pH]]+Table1[[#This Row],[Max pH]])/2</f>
        <v>7.85</v>
      </c>
      <c r="N2596">
        <v>472</v>
      </c>
      <c r="O2596">
        <v>1100</v>
      </c>
      <c r="P2596">
        <f>(Table1[[#This Row],[Min Conductivity]]+Table1[[#This Row],[Max Conductivity]])/2</f>
        <v>786</v>
      </c>
      <c r="Q2596">
        <v>1.5</v>
      </c>
      <c r="R2596">
        <v>30</v>
      </c>
      <c r="S2596">
        <f>(Table1[[#This Row],[Min BOD]]+Table1[[#This Row],[Max BOD]])/2</f>
        <v>15.75</v>
      </c>
      <c r="T2596">
        <v>0.3</v>
      </c>
      <c r="U2596">
        <v>0.44</v>
      </c>
      <c r="V2596">
        <f>(Table1[[#This Row],[Min Nitrate N + Nitrite N]]+Table1[[#This Row],[Max Nitrate N + Nitrite N]])/2</f>
        <v>0.37</v>
      </c>
      <c r="W2596">
        <v>270</v>
      </c>
      <c r="X2596">
        <v>170000</v>
      </c>
      <c r="Y2596">
        <f>(Table1[[#This Row],[Min Fecal Coliform]]+Table1[[#This Row],[Max Fecal Coliform]])/2</f>
        <v>85135</v>
      </c>
      <c r="Z2596">
        <v>1100</v>
      </c>
      <c r="AA2596">
        <v>350000</v>
      </c>
      <c r="AB2596">
        <f>(Table1[[#This Row],[Min Total Coliform]]+Table1[[#This Row],[Max Total Coliform]])/2</f>
        <v>175550</v>
      </c>
      <c r="AC2596">
        <f>MIN(10, (Table1[[#This Row],[Avg BOD]]/4)*10)</f>
        <v>10</v>
      </c>
      <c r="AD2596">
        <f>MIN(10, (Table1[[#This Row],[Avg Fecal Coliform]]/600)*10)</f>
        <v>10</v>
      </c>
      <c r="AE2596">
        <f>MIN(10, (Table1[[#This Row],[Avg Nitrate N + Nitrite N]]/10)*10)</f>
        <v>0.37</v>
      </c>
      <c r="AF2596">
        <f>IF(OR(Table1[[#This Row],[Avg pH]]&lt;6.5,Table1[[#This Row],[Avg pH]]&gt;8.5),10,0)</f>
        <v>0</v>
      </c>
      <c r="AG2596">
        <f>MAX(0, 10-(2*Table1[[#This Row],[Avg Dissolved Oxygen]]))</f>
        <v>0</v>
      </c>
      <c r="AH2596">
        <f>(Table1[[#This Row],[Fecal Score]]*0.3) + (Table1[[#This Row],[BOD Score]]*0.25) + (Table1[[#This Row],[Nitrate Score]]*0.2) + (Table1[[#This Row],[pH Score]]*0.15) + (Table1[[#This Row],[Dissolved Oxygen Score]]*0.1)</f>
        <v>5.5739999999999998</v>
      </c>
      <c r="AI2596">
        <v>2022</v>
      </c>
    </row>
    <row r="2597" spans="1:35">
      <c r="A2597">
        <v>4296</v>
      </c>
      <c r="B2597" t="s">
        <v>935</v>
      </c>
      <c r="C2597" t="s">
        <v>1</v>
      </c>
      <c r="D2597" t="s">
        <v>37</v>
      </c>
      <c r="E2597">
        <v>17</v>
      </c>
      <c r="F2597">
        <v>31</v>
      </c>
      <c r="G2597">
        <f>(Table1[[#This Row],[Min Temperature]]+Table1[[#This Row],[Max Temperature]])/2</f>
        <v>24</v>
      </c>
      <c r="H2597">
        <v>3.4</v>
      </c>
      <c r="I2597">
        <v>14.1</v>
      </c>
      <c r="J2597">
        <f>(Table1[[#This Row],[Min Dissolved Oxygen]]+Table1[[#This Row],[Max Dissolved Oxygen]])/2</f>
        <v>8.75</v>
      </c>
      <c r="K2597">
        <v>7.3</v>
      </c>
      <c r="L2597">
        <v>8.5</v>
      </c>
      <c r="M2597">
        <f>(Table1[[#This Row],[Min pH]]+Table1[[#This Row],[Max pH]])/2</f>
        <v>7.9</v>
      </c>
      <c r="N2597">
        <v>364</v>
      </c>
      <c r="O2597">
        <v>962</v>
      </c>
      <c r="P2597">
        <f>(Table1[[#This Row],[Min Conductivity]]+Table1[[#This Row],[Max Conductivity]])/2</f>
        <v>663</v>
      </c>
      <c r="Q2597">
        <v>1.8</v>
      </c>
      <c r="R2597">
        <v>12</v>
      </c>
      <c r="S2597">
        <f>(Table1[[#This Row],[Min BOD]]+Table1[[#This Row],[Max BOD]])/2</f>
        <v>6.9</v>
      </c>
      <c r="T2597">
        <v>0.3</v>
      </c>
      <c r="U2597">
        <v>0.68</v>
      </c>
      <c r="V2597">
        <f>(Table1[[#This Row],[Min Nitrate N + Nitrite N]]+Table1[[#This Row],[Max Nitrate N + Nitrite N]])/2</f>
        <v>0.49</v>
      </c>
      <c r="W2597">
        <v>230</v>
      </c>
      <c r="X2597">
        <v>160000</v>
      </c>
      <c r="Y2597">
        <f>(Table1[[#This Row],[Min Fecal Coliform]]+Table1[[#This Row],[Max Fecal Coliform]])/2</f>
        <v>80115</v>
      </c>
      <c r="Z2597">
        <v>330</v>
      </c>
      <c r="AA2597">
        <v>160000</v>
      </c>
      <c r="AB2597">
        <f>(Table1[[#This Row],[Min Total Coliform]]+Table1[[#This Row],[Max Total Coliform]])/2</f>
        <v>80165</v>
      </c>
      <c r="AC2597">
        <f>MIN(10, (Table1[[#This Row],[Avg BOD]]/4)*10)</f>
        <v>10</v>
      </c>
      <c r="AD2597">
        <f>MIN(10, (Table1[[#This Row],[Avg Fecal Coliform]]/600)*10)</f>
        <v>10</v>
      </c>
      <c r="AE2597">
        <f>MIN(10, (Table1[[#This Row],[Avg Nitrate N + Nitrite N]]/10)*10)</f>
        <v>0.49</v>
      </c>
      <c r="AF2597">
        <f>IF(OR(Table1[[#This Row],[Avg pH]]&lt;6.5,Table1[[#This Row],[Avg pH]]&gt;8.5),10,0)</f>
        <v>0</v>
      </c>
      <c r="AG2597">
        <f>MAX(0, 10-(2*Table1[[#This Row],[Avg Dissolved Oxygen]]))</f>
        <v>0</v>
      </c>
      <c r="AH2597">
        <f>(Table1[[#This Row],[Fecal Score]]*0.3) + (Table1[[#This Row],[BOD Score]]*0.25) + (Table1[[#This Row],[Nitrate Score]]*0.2) + (Table1[[#This Row],[pH Score]]*0.15) + (Table1[[#This Row],[Dissolved Oxygen Score]]*0.1)</f>
        <v>5.5979999999999999</v>
      </c>
      <c r="AI2597">
        <v>2022</v>
      </c>
    </row>
    <row r="2598" spans="1:35">
      <c r="A2598">
        <v>2573</v>
      </c>
      <c r="B2598" t="s">
        <v>936</v>
      </c>
      <c r="C2598" t="s">
        <v>8</v>
      </c>
      <c r="D2598" t="s">
        <v>37</v>
      </c>
      <c r="E2598">
        <v>19</v>
      </c>
      <c r="F2598">
        <v>32</v>
      </c>
      <c r="G2598">
        <f>(Table1[[#This Row],[Min Temperature]]+Table1[[#This Row],[Max Temperature]])/2</f>
        <v>25.5</v>
      </c>
      <c r="H2598">
        <v>5.2</v>
      </c>
      <c r="I2598">
        <v>15.2</v>
      </c>
      <c r="J2598">
        <f>(Table1[[#This Row],[Min Dissolved Oxygen]]+Table1[[#This Row],[Max Dissolved Oxygen]])/2</f>
        <v>10.199999999999999</v>
      </c>
      <c r="K2598">
        <v>7.1</v>
      </c>
      <c r="L2598">
        <v>8.6999999999999993</v>
      </c>
      <c r="M2598">
        <f>(Table1[[#This Row],[Min pH]]+Table1[[#This Row],[Max pH]])/2</f>
        <v>7.8999999999999995</v>
      </c>
      <c r="N2598">
        <v>699</v>
      </c>
      <c r="O2598">
        <v>995</v>
      </c>
      <c r="P2598">
        <f>(Table1[[#This Row],[Min Conductivity]]+Table1[[#This Row],[Max Conductivity]])/2</f>
        <v>847</v>
      </c>
      <c r="Q2598">
        <v>2</v>
      </c>
      <c r="R2598">
        <v>14</v>
      </c>
      <c r="S2598">
        <f>(Table1[[#This Row],[Min BOD]]+Table1[[#This Row],[Max BOD]])/2</f>
        <v>8</v>
      </c>
      <c r="T2598">
        <v>0.3</v>
      </c>
      <c r="U2598">
        <v>0.43</v>
      </c>
      <c r="V2598">
        <f>(Table1[[#This Row],[Min Nitrate N + Nitrite N]]+Table1[[#This Row],[Max Nitrate N + Nitrite N]])/2</f>
        <v>0.36499999999999999</v>
      </c>
      <c r="W2598">
        <v>2300</v>
      </c>
      <c r="X2598">
        <v>92000</v>
      </c>
      <c r="Y2598">
        <f>(Table1[[#This Row],[Min Fecal Coliform]]+Table1[[#This Row],[Max Fecal Coliform]])/2</f>
        <v>47150</v>
      </c>
      <c r="Z2598">
        <v>3300</v>
      </c>
      <c r="AA2598">
        <v>160000</v>
      </c>
      <c r="AB2598">
        <f>(Table1[[#This Row],[Min Total Coliform]]+Table1[[#This Row],[Max Total Coliform]])/2</f>
        <v>81650</v>
      </c>
      <c r="AC2598">
        <f>MIN(10, (Table1[[#This Row],[Avg BOD]]/4)*10)</f>
        <v>10</v>
      </c>
      <c r="AD2598">
        <f>MIN(10, (Table1[[#This Row],[Avg Fecal Coliform]]/600)*10)</f>
        <v>10</v>
      </c>
      <c r="AE2598">
        <f>MIN(10, (Table1[[#This Row],[Avg Nitrate N + Nitrite N]]/10)*10)</f>
        <v>0.36499999999999999</v>
      </c>
      <c r="AF2598">
        <f>IF(OR(Table1[[#This Row],[Avg pH]]&lt;6.5,Table1[[#This Row],[Avg pH]]&gt;8.5),10,0)</f>
        <v>0</v>
      </c>
      <c r="AG2598">
        <f>MAX(0, 10-(2*Table1[[#This Row],[Avg Dissolved Oxygen]]))</f>
        <v>0</v>
      </c>
      <c r="AH2598">
        <f>(Table1[[#This Row],[Fecal Score]]*0.3) + (Table1[[#This Row],[BOD Score]]*0.25) + (Table1[[#This Row],[Nitrate Score]]*0.2) + (Table1[[#This Row],[pH Score]]*0.15) + (Table1[[#This Row],[Dissolved Oxygen Score]]*0.1)</f>
        <v>5.5730000000000004</v>
      </c>
      <c r="AI2598">
        <v>2022</v>
      </c>
    </row>
    <row r="2599" spans="1:35">
      <c r="A2599">
        <v>2574</v>
      </c>
      <c r="B2599" t="s">
        <v>937</v>
      </c>
      <c r="C2599" t="s">
        <v>8</v>
      </c>
      <c r="D2599" t="s">
        <v>37</v>
      </c>
      <c r="E2599">
        <v>15</v>
      </c>
      <c r="F2599">
        <v>32</v>
      </c>
      <c r="G2599">
        <f>(Table1[[#This Row],[Min Temperature]]+Table1[[#This Row],[Max Temperature]])/2</f>
        <v>23.5</v>
      </c>
      <c r="H2599">
        <v>6.3</v>
      </c>
      <c r="I2599">
        <v>17.5</v>
      </c>
      <c r="J2599">
        <f>(Table1[[#This Row],[Min Dissolved Oxygen]]+Table1[[#This Row],[Max Dissolved Oxygen]])/2</f>
        <v>11.9</v>
      </c>
      <c r="K2599">
        <v>7.3</v>
      </c>
      <c r="L2599">
        <v>8.4</v>
      </c>
      <c r="M2599">
        <f>(Table1[[#This Row],[Min pH]]+Table1[[#This Row],[Max pH]])/2</f>
        <v>7.85</v>
      </c>
      <c r="N2599">
        <v>400</v>
      </c>
      <c r="O2599">
        <v>831</v>
      </c>
      <c r="P2599">
        <f>(Table1[[#This Row],[Min Conductivity]]+Table1[[#This Row],[Max Conductivity]])/2</f>
        <v>615.5</v>
      </c>
      <c r="Q2599">
        <v>2.6</v>
      </c>
      <c r="R2599">
        <v>11</v>
      </c>
      <c r="S2599">
        <f>(Table1[[#This Row],[Min BOD]]+Table1[[#This Row],[Max BOD]])/2</f>
        <v>6.8</v>
      </c>
      <c r="T2599">
        <v>0.3</v>
      </c>
      <c r="U2599">
        <v>0.35</v>
      </c>
      <c r="V2599">
        <f>(Table1[[#This Row],[Min Nitrate N + Nitrite N]]+Table1[[#This Row],[Max Nitrate N + Nitrite N]])/2</f>
        <v>0.32499999999999996</v>
      </c>
      <c r="W2599">
        <v>1300</v>
      </c>
      <c r="X2599">
        <v>240000</v>
      </c>
      <c r="Y2599">
        <f>(Table1[[#This Row],[Min Fecal Coliform]]+Table1[[#This Row],[Max Fecal Coliform]])/2</f>
        <v>120650</v>
      </c>
      <c r="Z2599">
        <v>3500</v>
      </c>
      <c r="AA2599">
        <v>540000</v>
      </c>
      <c r="AB2599">
        <f>(Table1[[#This Row],[Min Total Coliform]]+Table1[[#This Row],[Max Total Coliform]])/2</f>
        <v>271750</v>
      </c>
      <c r="AC2599">
        <f>MIN(10, (Table1[[#This Row],[Avg BOD]]/4)*10)</f>
        <v>10</v>
      </c>
      <c r="AD2599">
        <f>MIN(10, (Table1[[#This Row],[Avg Fecal Coliform]]/600)*10)</f>
        <v>10</v>
      </c>
      <c r="AE2599">
        <f>MIN(10, (Table1[[#This Row],[Avg Nitrate N + Nitrite N]]/10)*10)</f>
        <v>0.32499999999999996</v>
      </c>
      <c r="AF2599">
        <f>IF(OR(Table1[[#This Row],[Avg pH]]&lt;6.5,Table1[[#This Row],[Avg pH]]&gt;8.5),10,0)</f>
        <v>0</v>
      </c>
      <c r="AG2599">
        <f>MAX(0, 10-(2*Table1[[#This Row],[Avg Dissolved Oxygen]]))</f>
        <v>0</v>
      </c>
      <c r="AH2599">
        <f>(Table1[[#This Row],[Fecal Score]]*0.3) + (Table1[[#This Row],[BOD Score]]*0.25) + (Table1[[#This Row],[Nitrate Score]]*0.2) + (Table1[[#This Row],[pH Score]]*0.15) + (Table1[[#This Row],[Dissolved Oxygen Score]]*0.1)</f>
        <v>5.5650000000000004</v>
      </c>
      <c r="AI2599">
        <v>2022</v>
      </c>
    </row>
    <row r="2600" spans="1:35">
      <c r="A2600">
        <v>2046</v>
      </c>
      <c r="B2600" t="s">
        <v>41</v>
      </c>
      <c r="C2600" t="s">
        <v>1</v>
      </c>
      <c r="D2600" t="s">
        <v>42</v>
      </c>
      <c r="E2600">
        <v>16</v>
      </c>
      <c r="F2600">
        <v>34</v>
      </c>
      <c r="G2600">
        <f>(Table1[[#This Row],[Min Temperature]]+Table1[[#This Row],[Max Temperature]])/2</f>
        <v>25</v>
      </c>
      <c r="H2600">
        <v>7.8</v>
      </c>
      <c r="I2600">
        <v>10.9</v>
      </c>
      <c r="J2600">
        <f>(Table1[[#This Row],[Min Dissolved Oxygen]]+Table1[[#This Row],[Max Dissolved Oxygen]])/2</f>
        <v>9.35</v>
      </c>
      <c r="K2600">
        <v>7</v>
      </c>
      <c r="L2600">
        <v>8.8000000000000007</v>
      </c>
      <c r="M2600">
        <f>(Table1[[#This Row],[Min pH]]+Table1[[#This Row],[Max pH]])/2</f>
        <v>7.9</v>
      </c>
      <c r="N2600">
        <v>202</v>
      </c>
      <c r="O2600">
        <v>283</v>
      </c>
      <c r="P2600">
        <f>(Table1[[#This Row],[Min Conductivity]]+Table1[[#This Row],[Max Conductivity]])/2</f>
        <v>242.5</v>
      </c>
      <c r="Q2600">
        <v>1.8</v>
      </c>
      <c r="R2600">
        <v>3.8</v>
      </c>
      <c r="S2600">
        <f>(Table1[[#This Row],[Min BOD]]+Table1[[#This Row],[Max BOD]])/2</f>
        <v>2.8</v>
      </c>
      <c r="T2600">
        <v>0.4</v>
      </c>
      <c r="U2600">
        <v>2.4</v>
      </c>
      <c r="V2600">
        <f>(Table1[[#This Row],[Min Nitrate N + Nitrite N]]+Table1[[#This Row],[Max Nitrate N + Nitrite N]])/2</f>
        <v>1.4</v>
      </c>
      <c r="W2600">
        <v>27</v>
      </c>
      <c r="X2600">
        <v>9200</v>
      </c>
      <c r="Y2600">
        <f>(Table1[[#This Row],[Min Fecal Coliform]]+Table1[[#This Row],[Max Fecal Coliform]])/2</f>
        <v>4613.5</v>
      </c>
      <c r="Z2600">
        <v>170</v>
      </c>
      <c r="AA2600">
        <v>16000</v>
      </c>
      <c r="AB2600">
        <f>(Table1[[#This Row],[Min Total Coliform]]+Table1[[#This Row],[Max Total Coliform]])/2</f>
        <v>8085</v>
      </c>
      <c r="AC2600">
        <f>MIN(10, (Table1[[#This Row],[Avg BOD]]/4)*10)</f>
        <v>7</v>
      </c>
      <c r="AD2600">
        <f>MIN(10, (Table1[[#This Row],[Avg Fecal Coliform]]/600)*10)</f>
        <v>10</v>
      </c>
      <c r="AE2600">
        <f>MIN(10, (Table1[[#This Row],[Avg Nitrate N + Nitrite N]]/10)*10)</f>
        <v>1.4</v>
      </c>
      <c r="AF2600">
        <f>IF(OR(Table1[[#This Row],[Avg pH]]&lt;6.5,Table1[[#This Row],[Avg pH]]&gt;8.5),10,0)</f>
        <v>0</v>
      </c>
      <c r="AG2600">
        <f>MAX(0, 10-(2*Table1[[#This Row],[Avg Dissolved Oxygen]]))</f>
        <v>0</v>
      </c>
      <c r="AH2600">
        <f>(Table1[[#This Row],[Fecal Score]]*0.3) + (Table1[[#This Row],[BOD Score]]*0.25) + (Table1[[#This Row],[Nitrate Score]]*0.2) + (Table1[[#This Row],[pH Score]]*0.15) + (Table1[[#This Row],[Dissolved Oxygen Score]]*0.1)</f>
        <v>5.03</v>
      </c>
      <c r="AI2600">
        <v>2022</v>
      </c>
    </row>
    <row r="2601" spans="1:35">
      <c r="A2601">
        <v>3164</v>
      </c>
      <c r="B2601" t="s">
        <v>45</v>
      </c>
      <c r="C2601" t="s">
        <v>8</v>
      </c>
      <c r="D2601" t="s">
        <v>44</v>
      </c>
      <c r="E2601">
        <v>26</v>
      </c>
      <c r="F2601">
        <v>29</v>
      </c>
      <c r="G2601">
        <f>(Table1[[#This Row],[Min Temperature]]+Table1[[#This Row],[Max Temperature]])/2</f>
        <v>27.5</v>
      </c>
      <c r="H2601">
        <v>6.2</v>
      </c>
      <c r="I2601">
        <v>7.7</v>
      </c>
      <c r="J2601">
        <f>(Table1[[#This Row],[Min Dissolved Oxygen]]+Table1[[#This Row],[Max Dissolved Oxygen]])/2</f>
        <v>6.95</v>
      </c>
      <c r="K2601">
        <v>7.2</v>
      </c>
      <c r="L2601">
        <v>8.8000000000000007</v>
      </c>
      <c r="M2601">
        <f>(Table1[[#This Row],[Min pH]]+Table1[[#This Row],[Max pH]])/2</f>
        <v>8</v>
      </c>
      <c r="N2601">
        <v>2432</v>
      </c>
      <c r="O2601">
        <v>2432</v>
      </c>
      <c r="P2601">
        <f>(Table1[[#This Row],[Min Conductivity]]+Table1[[#This Row],[Max Conductivity]])/2</f>
        <v>2432</v>
      </c>
      <c r="Q2601">
        <v>1.8</v>
      </c>
      <c r="R2601">
        <v>47</v>
      </c>
      <c r="S2601">
        <f>(Table1[[#This Row],[Min BOD]]+Table1[[#This Row],[Max BOD]])/2</f>
        <v>24.4</v>
      </c>
      <c r="T2601">
        <v>0.36</v>
      </c>
      <c r="U2601">
        <v>1</v>
      </c>
      <c r="V2601">
        <f>(Table1[[#This Row],[Min Nitrate N + Nitrite N]]+Table1[[#This Row],[Max Nitrate N + Nitrite N]])/2</f>
        <v>0.67999999999999994</v>
      </c>
      <c r="W2601">
        <v>20</v>
      </c>
      <c r="X2601">
        <v>170</v>
      </c>
      <c r="Y2601">
        <f>(Table1[[#This Row],[Min Fecal Coliform]]+Table1[[#This Row],[Max Fecal Coliform]])/2</f>
        <v>95</v>
      </c>
      <c r="Z2601">
        <v>140</v>
      </c>
      <c r="AA2601">
        <v>140</v>
      </c>
      <c r="AB2601">
        <f>(Table1[[#This Row],[Min Total Coliform]]+Table1[[#This Row],[Max Total Coliform]])/2</f>
        <v>140</v>
      </c>
      <c r="AC2601">
        <f>MIN(10, (Table1[[#This Row],[Avg BOD]]/4)*10)</f>
        <v>10</v>
      </c>
      <c r="AD2601">
        <f>MIN(10, (Table1[[#This Row],[Avg Fecal Coliform]]/600)*10)</f>
        <v>1.5833333333333333</v>
      </c>
      <c r="AE2601">
        <f>MIN(10, (Table1[[#This Row],[Avg Nitrate N + Nitrite N]]/10)*10)</f>
        <v>0.67999999999999994</v>
      </c>
      <c r="AF2601">
        <f>IF(OR(Table1[[#This Row],[Avg pH]]&lt;6.5,Table1[[#This Row],[Avg pH]]&gt;8.5),10,0)</f>
        <v>0</v>
      </c>
      <c r="AG2601">
        <f>MAX(0, 10-(2*Table1[[#This Row],[Avg Dissolved Oxygen]]))</f>
        <v>0</v>
      </c>
      <c r="AH2601">
        <f>(Table1[[#This Row],[Fecal Score]]*0.3) + (Table1[[#This Row],[BOD Score]]*0.25) + (Table1[[#This Row],[Nitrate Score]]*0.2) + (Table1[[#This Row],[pH Score]]*0.15) + (Table1[[#This Row],[Dissolved Oxygen Score]]*0.1)</f>
        <v>3.1110000000000002</v>
      </c>
      <c r="AI2601">
        <v>2022</v>
      </c>
    </row>
    <row r="2602" spans="1:35">
      <c r="A2602">
        <v>3031</v>
      </c>
      <c r="B2602" t="s">
        <v>414</v>
      </c>
      <c r="C2602" t="s">
        <v>1</v>
      </c>
      <c r="D2602" t="s">
        <v>413</v>
      </c>
      <c r="E2602">
        <v>21.776714513556598</v>
      </c>
      <c r="F2602">
        <v>28.3971291866029</v>
      </c>
      <c r="G2602">
        <f>(Table1[[#This Row],[Min Temperature]]+Table1[[#This Row],[Max Temperature]])/2</f>
        <v>25.086921850079747</v>
      </c>
      <c r="H2602">
        <v>0.3</v>
      </c>
      <c r="I2602">
        <v>3.5</v>
      </c>
      <c r="J2602">
        <f>(Table1[[#This Row],[Min Dissolved Oxygen]]+Table1[[#This Row],[Max Dissolved Oxygen]])/2</f>
        <v>1.9</v>
      </c>
      <c r="K2602">
        <v>7.8</v>
      </c>
      <c r="L2602">
        <v>8.9</v>
      </c>
      <c r="M2602">
        <f>(Table1[[#This Row],[Min pH]]+Table1[[#This Row],[Max pH]])/2</f>
        <v>8.35</v>
      </c>
      <c r="N2602">
        <v>785.11961722488002</v>
      </c>
      <c r="O2602">
        <v>2303.5199362041499</v>
      </c>
      <c r="P2602">
        <f>(Table1[[#This Row],[Min Conductivity]]+Table1[[#This Row],[Max Conductivity]])/2</f>
        <v>1544.319776714515</v>
      </c>
      <c r="Q2602">
        <v>10</v>
      </c>
      <c r="R2602">
        <v>93.4</v>
      </c>
      <c r="S2602">
        <f>(Table1[[#This Row],[Min BOD]]+Table1[[#This Row],[Max BOD]])/2</f>
        <v>51.7</v>
      </c>
      <c r="T2602">
        <v>0.3</v>
      </c>
      <c r="U2602">
        <v>0.91</v>
      </c>
      <c r="V2602">
        <f>(Table1[[#This Row],[Min Nitrate N + Nitrite N]]+Table1[[#This Row],[Max Nitrate N + Nitrite N]])/2</f>
        <v>0.60499999999999998</v>
      </c>
      <c r="W2602">
        <v>21000</v>
      </c>
      <c r="X2602">
        <v>940000</v>
      </c>
      <c r="Y2602">
        <f>(Table1[[#This Row],[Min Fecal Coliform]]+Table1[[#This Row],[Max Fecal Coliform]])/2</f>
        <v>480500</v>
      </c>
      <c r="Z2602">
        <v>1751.8059210526301</v>
      </c>
      <c r="AA2602">
        <v>39424734.378289498</v>
      </c>
      <c r="AB2602">
        <f>(Table1[[#This Row],[Min Total Coliform]]+Table1[[#This Row],[Max Total Coliform]])/2</f>
        <v>19713243.092105277</v>
      </c>
      <c r="AC2602">
        <f>MIN(10, (Table1[[#This Row],[Avg BOD]]/4)*10)</f>
        <v>10</v>
      </c>
      <c r="AD2602">
        <f>MIN(10, (Table1[[#This Row],[Avg Fecal Coliform]]/600)*10)</f>
        <v>10</v>
      </c>
      <c r="AE2602">
        <f>MIN(10, (Table1[[#This Row],[Avg Nitrate N + Nitrite N]]/10)*10)</f>
        <v>0.60499999999999998</v>
      </c>
      <c r="AF2602">
        <f>IF(OR(Table1[[#This Row],[Avg pH]]&lt;6.5,Table1[[#This Row],[Avg pH]]&gt;8.5),10,0)</f>
        <v>0</v>
      </c>
      <c r="AG2602">
        <f>MAX(0, 10-(2*Table1[[#This Row],[Avg Dissolved Oxygen]]))</f>
        <v>6.2</v>
      </c>
      <c r="AH2602">
        <f>(Table1[[#This Row],[Fecal Score]]*0.3) + (Table1[[#This Row],[BOD Score]]*0.25) + (Table1[[#This Row],[Nitrate Score]]*0.2) + (Table1[[#This Row],[pH Score]]*0.15) + (Table1[[#This Row],[Dissolved Oxygen Score]]*0.1)</f>
        <v>6.2410000000000005</v>
      </c>
      <c r="AI2602">
        <v>2022</v>
      </c>
    </row>
    <row r="2603" spans="1:35">
      <c r="A2603">
        <v>3476</v>
      </c>
      <c r="B2603" t="s">
        <v>416</v>
      </c>
      <c r="C2603" t="s">
        <v>1</v>
      </c>
      <c r="D2603" t="s">
        <v>413</v>
      </c>
      <c r="E2603">
        <v>21.776714513556598</v>
      </c>
      <c r="F2603">
        <v>28.3971291866029</v>
      </c>
      <c r="G2603">
        <f>(Table1[[#This Row],[Min Temperature]]+Table1[[#This Row],[Max Temperature]])/2</f>
        <v>25.086921850079747</v>
      </c>
      <c r="H2603">
        <v>0.3</v>
      </c>
      <c r="I2603">
        <v>10</v>
      </c>
      <c r="J2603">
        <f>(Table1[[#This Row],[Min Dissolved Oxygen]]+Table1[[#This Row],[Max Dissolved Oxygen]])/2</f>
        <v>5.15</v>
      </c>
      <c r="K2603">
        <v>8.1</v>
      </c>
      <c r="L2603">
        <v>9.3000000000000007</v>
      </c>
      <c r="M2603">
        <f>(Table1[[#This Row],[Min pH]]+Table1[[#This Row],[Max pH]])/2</f>
        <v>8.6999999999999993</v>
      </c>
      <c r="N2603">
        <v>785.11961722488002</v>
      </c>
      <c r="O2603">
        <v>2303.5199362041499</v>
      </c>
      <c r="P2603">
        <f>(Table1[[#This Row],[Min Conductivity]]+Table1[[#This Row],[Max Conductivity]])/2</f>
        <v>1544.319776714515</v>
      </c>
      <c r="Q2603">
        <v>3.3</v>
      </c>
      <c r="R2603">
        <v>113.3</v>
      </c>
      <c r="S2603">
        <f>(Table1[[#This Row],[Min BOD]]+Table1[[#This Row],[Max BOD]])/2</f>
        <v>58.3</v>
      </c>
      <c r="T2603">
        <v>0.3</v>
      </c>
      <c r="U2603">
        <v>0.7</v>
      </c>
      <c r="V2603">
        <f>(Table1[[#This Row],[Min Nitrate N + Nitrite N]]+Table1[[#This Row],[Max Nitrate N + Nitrite N]])/2</f>
        <v>0.5</v>
      </c>
      <c r="W2603">
        <v>4300</v>
      </c>
      <c r="X2603">
        <v>840000</v>
      </c>
      <c r="Y2603">
        <f>(Table1[[#This Row],[Min Fecal Coliform]]+Table1[[#This Row],[Max Fecal Coliform]])/2</f>
        <v>422150</v>
      </c>
      <c r="Z2603">
        <v>1751.8059210526301</v>
      </c>
      <c r="AA2603">
        <v>39424734.378289498</v>
      </c>
      <c r="AB2603">
        <f>(Table1[[#This Row],[Min Total Coliform]]+Table1[[#This Row],[Max Total Coliform]])/2</f>
        <v>19713243.092105277</v>
      </c>
      <c r="AC2603">
        <f>MIN(10, (Table1[[#This Row],[Avg BOD]]/4)*10)</f>
        <v>10</v>
      </c>
      <c r="AD2603">
        <f>MIN(10, (Table1[[#This Row],[Avg Fecal Coliform]]/600)*10)</f>
        <v>10</v>
      </c>
      <c r="AE2603">
        <f>MIN(10, (Table1[[#This Row],[Avg Nitrate N + Nitrite N]]/10)*10)</f>
        <v>0.5</v>
      </c>
      <c r="AF2603">
        <f>IF(OR(Table1[[#This Row],[Avg pH]]&lt;6.5,Table1[[#This Row],[Avg pH]]&gt;8.5),10,0)</f>
        <v>10</v>
      </c>
      <c r="AG2603">
        <f>MAX(0, 10-(2*Table1[[#This Row],[Avg Dissolved Oxygen]]))</f>
        <v>0</v>
      </c>
      <c r="AH2603">
        <f>(Table1[[#This Row],[Fecal Score]]*0.3) + (Table1[[#This Row],[BOD Score]]*0.25) + (Table1[[#This Row],[Nitrate Score]]*0.2) + (Table1[[#This Row],[pH Score]]*0.15) + (Table1[[#This Row],[Dissolved Oxygen Score]]*0.1)</f>
        <v>7.1</v>
      </c>
      <c r="AI2603">
        <v>2022</v>
      </c>
    </row>
    <row r="2604" spans="1:35">
      <c r="A2604">
        <v>3030</v>
      </c>
      <c r="B2604" t="s">
        <v>412</v>
      </c>
      <c r="C2604" t="s">
        <v>1</v>
      </c>
      <c r="D2604" t="s">
        <v>413</v>
      </c>
      <c r="E2604">
        <v>21.776714513556598</v>
      </c>
      <c r="F2604">
        <v>28.3971291866029</v>
      </c>
      <c r="G2604">
        <f>(Table1[[#This Row],[Min Temperature]]+Table1[[#This Row],[Max Temperature]])/2</f>
        <v>25.086921850079747</v>
      </c>
      <c r="H2604">
        <v>0.3</v>
      </c>
      <c r="I2604">
        <v>4.2</v>
      </c>
      <c r="J2604">
        <f>(Table1[[#This Row],[Min Dissolved Oxygen]]+Table1[[#This Row],[Max Dissolved Oxygen]])/2</f>
        <v>2.25</v>
      </c>
      <c r="K2604">
        <v>7.6</v>
      </c>
      <c r="L2604">
        <v>9.5</v>
      </c>
      <c r="M2604">
        <f>(Table1[[#This Row],[Min pH]]+Table1[[#This Row],[Max pH]])/2</f>
        <v>8.5500000000000007</v>
      </c>
      <c r="N2604">
        <v>785.11961722488002</v>
      </c>
      <c r="O2604">
        <v>2303.5199362041499</v>
      </c>
      <c r="P2604">
        <f>(Table1[[#This Row],[Min Conductivity]]+Table1[[#This Row],[Max Conductivity]])/2</f>
        <v>1544.319776714515</v>
      </c>
      <c r="Q2604">
        <v>26</v>
      </c>
      <c r="R2604">
        <v>90</v>
      </c>
      <c r="S2604">
        <f>(Table1[[#This Row],[Min BOD]]+Table1[[#This Row],[Max BOD]])/2</f>
        <v>58</v>
      </c>
      <c r="T2604">
        <v>0.41</v>
      </c>
      <c r="U2604">
        <v>0.57999999999999996</v>
      </c>
      <c r="V2604">
        <f>(Table1[[#This Row],[Min Nitrate N + Nitrite N]]+Table1[[#This Row],[Max Nitrate N + Nitrite N]])/2</f>
        <v>0.495</v>
      </c>
      <c r="W2604">
        <v>32000</v>
      </c>
      <c r="X2604">
        <v>700000</v>
      </c>
      <c r="Y2604">
        <f>(Table1[[#This Row],[Min Fecal Coliform]]+Table1[[#This Row],[Max Fecal Coliform]])/2</f>
        <v>366000</v>
      </c>
      <c r="Z2604">
        <v>1751.8059210526301</v>
      </c>
      <c r="AA2604">
        <v>39424734.378289498</v>
      </c>
      <c r="AB2604">
        <f>(Table1[[#This Row],[Min Total Coliform]]+Table1[[#This Row],[Max Total Coliform]])/2</f>
        <v>19713243.092105277</v>
      </c>
      <c r="AC2604">
        <f>MIN(10, (Table1[[#This Row],[Avg BOD]]/4)*10)</f>
        <v>10</v>
      </c>
      <c r="AD2604">
        <f>MIN(10, (Table1[[#This Row],[Avg Fecal Coliform]]/600)*10)</f>
        <v>10</v>
      </c>
      <c r="AE2604">
        <f>MIN(10, (Table1[[#This Row],[Avg Nitrate N + Nitrite N]]/10)*10)</f>
        <v>0.495</v>
      </c>
      <c r="AF2604">
        <f>IF(OR(Table1[[#This Row],[Avg pH]]&lt;6.5,Table1[[#This Row],[Avg pH]]&gt;8.5),10,0)</f>
        <v>10</v>
      </c>
      <c r="AG2604">
        <f>MAX(0, 10-(2*Table1[[#This Row],[Avg Dissolved Oxygen]]))</f>
        <v>5.5</v>
      </c>
      <c r="AH2604">
        <f>(Table1[[#This Row],[Fecal Score]]*0.3) + (Table1[[#This Row],[BOD Score]]*0.25) + (Table1[[#This Row],[Nitrate Score]]*0.2) + (Table1[[#This Row],[pH Score]]*0.15) + (Table1[[#This Row],[Dissolved Oxygen Score]]*0.1)</f>
        <v>7.649</v>
      </c>
      <c r="AI2604">
        <v>2022</v>
      </c>
    </row>
    <row r="2605" spans="1:35">
      <c r="A2605">
        <v>5280</v>
      </c>
      <c r="B2605" t="s">
        <v>938</v>
      </c>
      <c r="C2605" t="s">
        <v>1</v>
      </c>
      <c r="D2605" t="s">
        <v>47</v>
      </c>
      <c r="E2605">
        <v>27</v>
      </c>
      <c r="F2605">
        <v>32</v>
      </c>
      <c r="G2605">
        <f>(Table1[[#This Row],[Min Temperature]]+Table1[[#This Row],[Max Temperature]])/2</f>
        <v>29.5</v>
      </c>
      <c r="H2605">
        <v>3</v>
      </c>
      <c r="I2605">
        <v>7.9</v>
      </c>
      <c r="J2605">
        <f>(Table1[[#This Row],[Min Dissolved Oxygen]]+Table1[[#This Row],[Max Dissolved Oxygen]])/2</f>
        <v>5.45</v>
      </c>
      <c r="K2605">
        <v>5.5</v>
      </c>
      <c r="L2605">
        <v>6.9</v>
      </c>
      <c r="M2605">
        <f>(Table1[[#This Row],[Min pH]]+Table1[[#This Row],[Max pH]])/2</f>
        <v>6.2</v>
      </c>
      <c r="N2605">
        <v>42</v>
      </c>
      <c r="O2605">
        <v>166</v>
      </c>
      <c r="P2605">
        <f>(Table1[[#This Row],[Min Conductivity]]+Table1[[#This Row],[Max Conductivity]])/2</f>
        <v>104</v>
      </c>
      <c r="Q2605">
        <v>1</v>
      </c>
      <c r="R2605">
        <v>2.5</v>
      </c>
      <c r="S2605">
        <f>(Table1[[#This Row],[Min BOD]]+Table1[[#This Row],[Max BOD]])/2</f>
        <v>1.75</v>
      </c>
      <c r="T2605">
        <v>0.32</v>
      </c>
      <c r="U2605">
        <v>0.32</v>
      </c>
      <c r="V2605">
        <f>(Table1[[#This Row],[Min Nitrate N + Nitrite N]]+Table1[[#This Row],[Max Nitrate N + Nitrite N]])/2</f>
        <v>0.32</v>
      </c>
      <c r="W2605">
        <v>240</v>
      </c>
      <c r="X2605">
        <v>2200</v>
      </c>
      <c r="Y2605">
        <f>(Table1[[#This Row],[Min Fecal Coliform]]+Table1[[#This Row],[Max Fecal Coliform]])/2</f>
        <v>1220</v>
      </c>
      <c r="Z2605">
        <v>350</v>
      </c>
      <c r="AA2605">
        <v>3500</v>
      </c>
      <c r="AB2605">
        <f>(Table1[[#This Row],[Min Total Coliform]]+Table1[[#This Row],[Max Total Coliform]])/2</f>
        <v>1925</v>
      </c>
      <c r="AC2605">
        <f>MIN(10, (Table1[[#This Row],[Avg BOD]]/4)*10)</f>
        <v>4.375</v>
      </c>
      <c r="AD2605">
        <f>MIN(10, (Table1[[#This Row],[Avg Fecal Coliform]]/600)*10)</f>
        <v>10</v>
      </c>
      <c r="AE2605">
        <f>MIN(10, (Table1[[#This Row],[Avg Nitrate N + Nitrite N]]/10)*10)</f>
        <v>0.32</v>
      </c>
      <c r="AF2605">
        <f>IF(OR(Table1[[#This Row],[Avg pH]]&lt;6.5,Table1[[#This Row],[Avg pH]]&gt;8.5),10,0)</f>
        <v>10</v>
      </c>
      <c r="AG2605">
        <f>MAX(0, 10-(2*Table1[[#This Row],[Avg Dissolved Oxygen]]))</f>
        <v>0</v>
      </c>
      <c r="AH2605">
        <f>(Table1[[#This Row],[Fecal Score]]*0.3) + (Table1[[#This Row],[BOD Score]]*0.25) + (Table1[[#This Row],[Nitrate Score]]*0.2) + (Table1[[#This Row],[pH Score]]*0.15) + (Table1[[#This Row],[Dissolved Oxygen Score]]*0.1)</f>
        <v>5.6577500000000001</v>
      </c>
      <c r="AI2605">
        <v>2022</v>
      </c>
    </row>
    <row r="2606" spans="1:35">
      <c r="A2606">
        <v>3175</v>
      </c>
      <c r="B2606" t="s">
        <v>49</v>
      </c>
      <c r="C2606" t="s">
        <v>1</v>
      </c>
      <c r="D2606" t="s">
        <v>47</v>
      </c>
      <c r="E2606">
        <v>25</v>
      </c>
      <c r="F2606">
        <v>31</v>
      </c>
      <c r="G2606">
        <f>(Table1[[#This Row],[Min Temperature]]+Table1[[#This Row],[Max Temperature]])/2</f>
        <v>28</v>
      </c>
      <c r="H2606">
        <v>4.2</v>
      </c>
      <c r="I2606">
        <v>8</v>
      </c>
      <c r="J2606">
        <f>(Table1[[#This Row],[Min Dissolved Oxygen]]+Table1[[#This Row],[Max Dissolved Oxygen]])/2</f>
        <v>6.1</v>
      </c>
      <c r="K2606">
        <v>6.1</v>
      </c>
      <c r="L2606">
        <v>7.5</v>
      </c>
      <c r="M2606">
        <f>(Table1[[#This Row],[Min pH]]+Table1[[#This Row],[Max pH]])/2</f>
        <v>6.8</v>
      </c>
      <c r="N2606">
        <v>28</v>
      </c>
      <c r="O2606">
        <v>59</v>
      </c>
      <c r="P2606">
        <f>(Table1[[#This Row],[Min Conductivity]]+Table1[[#This Row],[Max Conductivity]])/2</f>
        <v>43.5</v>
      </c>
      <c r="Q2606">
        <v>1</v>
      </c>
      <c r="R2606">
        <v>1.7</v>
      </c>
      <c r="S2606">
        <f>(Table1[[#This Row],[Min BOD]]+Table1[[#This Row],[Max BOD]])/2</f>
        <v>1.35</v>
      </c>
      <c r="T2606">
        <v>0.32</v>
      </c>
      <c r="U2606">
        <v>0.62</v>
      </c>
      <c r="V2606">
        <f>(Table1[[#This Row],[Min Nitrate N + Nitrite N]]+Table1[[#This Row],[Max Nitrate N + Nitrite N]])/2</f>
        <v>0.47</v>
      </c>
      <c r="W2606">
        <v>8</v>
      </c>
      <c r="X2606">
        <v>350</v>
      </c>
      <c r="Y2606">
        <f>(Table1[[#This Row],[Min Fecal Coliform]]+Table1[[#This Row],[Max Fecal Coliform]])/2</f>
        <v>179</v>
      </c>
      <c r="Z2606">
        <v>17</v>
      </c>
      <c r="AA2606">
        <v>540</v>
      </c>
      <c r="AB2606">
        <f>(Table1[[#This Row],[Min Total Coliform]]+Table1[[#This Row],[Max Total Coliform]])/2</f>
        <v>278.5</v>
      </c>
      <c r="AC2606">
        <f>MIN(10, (Table1[[#This Row],[Avg BOD]]/4)*10)</f>
        <v>3.375</v>
      </c>
      <c r="AD2606">
        <f>MIN(10, (Table1[[#This Row],[Avg Fecal Coliform]]/600)*10)</f>
        <v>2.9833333333333334</v>
      </c>
      <c r="AE2606">
        <f>MIN(10, (Table1[[#This Row],[Avg Nitrate N + Nitrite N]]/10)*10)</f>
        <v>0.47</v>
      </c>
      <c r="AF2606">
        <f>IF(OR(Table1[[#This Row],[Avg pH]]&lt;6.5,Table1[[#This Row],[Avg pH]]&gt;8.5),10,0)</f>
        <v>0</v>
      </c>
      <c r="AG2606">
        <f>MAX(0, 10-(2*Table1[[#This Row],[Avg Dissolved Oxygen]]))</f>
        <v>0</v>
      </c>
      <c r="AH2606">
        <f>(Table1[[#This Row],[Fecal Score]]*0.3) + (Table1[[#This Row],[BOD Score]]*0.25) + (Table1[[#This Row],[Nitrate Score]]*0.2) + (Table1[[#This Row],[pH Score]]*0.15) + (Table1[[#This Row],[Dissolved Oxygen Score]]*0.1)</f>
        <v>1.8327500000000001</v>
      </c>
      <c r="AI2606">
        <v>2022</v>
      </c>
    </row>
    <row r="2607" spans="1:35">
      <c r="A2607">
        <v>5103</v>
      </c>
      <c r="B2607" t="s">
        <v>939</v>
      </c>
      <c r="C2607" t="s">
        <v>1</v>
      </c>
      <c r="D2607" t="s">
        <v>47</v>
      </c>
      <c r="E2607">
        <v>28</v>
      </c>
      <c r="F2607">
        <v>31</v>
      </c>
      <c r="G2607">
        <f>(Table1[[#This Row],[Min Temperature]]+Table1[[#This Row],[Max Temperature]])/2</f>
        <v>29.5</v>
      </c>
      <c r="H2607">
        <v>4</v>
      </c>
      <c r="I2607">
        <v>7.2</v>
      </c>
      <c r="J2607">
        <f>(Table1[[#This Row],[Min Dissolved Oxygen]]+Table1[[#This Row],[Max Dissolved Oxygen]])/2</f>
        <v>5.6</v>
      </c>
      <c r="K2607">
        <v>5.8</v>
      </c>
      <c r="L2607">
        <v>7.8</v>
      </c>
      <c r="M2607">
        <f>(Table1[[#This Row],[Min pH]]+Table1[[#This Row],[Max pH]])/2</f>
        <v>6.8</v>
      </c>
      <c r="N2607">
        <v>72</v>
      </c>
      <c r="O2607">
        <v>226</v>
      </c>
      <c r="P2607">
        <f>(Table1[[#This Row],[Min Conductivity]]+Table1[[#This Row],[Max Conductivity]])/2</f>
        <v>149</v>
      </c>
      <c r="Q2607">
        <v>1</v>
      </c>
      <c r="R2607">
        <v>5</v>
      </c>
      <c r="S2607">
        <f>(Table1[[#This Row],[Min BOD]]+Table1[[#This Row],[Max BOD]])/2</f>
        <v>3</v>
      </c>
      <c r="T2607">
        <v>0.32</v>
      </c>
      <c r="U2607">
        <v>0.34</v>
      </c>
      <c r="V2607">
        <f>(Table1[[#This Row],[Min Nitrate N + Nitrite N]]+Table1[[#This Row],[Max Nitrate N + Nitrite N]])/2</f>
        <v>0.33</v>
      </c>
      <c r="W2607">
        <v>490</v>
      </c>
      <c r="X2607">
        <v>2400</v>
      </c>
      <c r="Y2607">
        <f>(Table1[[#This Row],[Min Fecal Coliform]]+Table1[[#This Row],[Max Fecal Coliform]])/2</f>
        <v>1445</v>
      </c>
      <c r="Z2607">
        <v>790</v>
      </c>
      <c r="AA2607">
        <v>3500</v>
      </c>
      <c r="AB2607">
        <f>(Table1[[#This Row],[Min Total Coliform]]+Table1[[#This Row],[Max Total Coliform]])/2</f>
        <v>2145</v>
      </c>
      <c r="AC2607">
        <f>MIN(10, (Table1[[#This Row],[Avg BOD]]/4)*10)</f>
        <v>7.5</v>
      </c>
      <c r="AD2607">
        <f>MIN(10, (Table1[[#This Row],[Avg Fecal Coliform]]/600)*10)</f>
        <v>10</v>
      </c>
      <c r="AE2607">
        <f>MIN(10, (Table1[[#This Row],[Avg Nitrate N + Nitrite N]]/10)*10)</f>
        <v>0.33</v>
      </c>
      <c r="AF2607">
        <f>IF(OR(Table1[[#This Row],[Avg pH]]&lt;6.5,Table1[[#This Row],[Avg pH]]&gt;8.5),10,0)</f>
        <v>0</v>
      </c>
      <c r="AG2607">
        <f>MAX(0, 10-(2*Table1[[#This Row],[Avg Dissolved Oxygen]]))</f>
        <v>0</v>
      </c>
      <c r="AH2607">
        <f>(Table1[[#This Row],[Fecal Score]]*0.3) + (Table1[[#This Row],[BOD Score]]*0.25) + (Table1[[#This Row],[Nitrate Score]]*0.2) + (Table1[[#This Row],[pH Score]]*0.15) + (Table1[[#This Row],[Dissolved Oxygen Score]]*0.1)</f>
        <v>4.9409999999999998</v>
      </c>
      <c r="AI2607">
        <v>2022</v>
      </c>
    </row>
    <row r="2608" spans="1:35">
      <c r="A2608">
        <v>3177</v>
      </c>
      <c r="B2608" t="s">
        <v>51</v>
      </c>
      <c r="C2608" t="s">
        <v>1</v>
      </c>
      <c r="D2608" t="s">
        <v>47</v>
      </c>
      <c r="E2608">
        <v>27</v>
      </c>
      <c r="F2608">
        <v>30</v>
      </c>
      <c r="G2608">
        <f>(Table1[[#This Row],[Min Temperature]]+Table1[[#This Row],[Max Temperature]])/2</f>
        <v>28.5</v>
      </c>
      <c r="H2608">
        <v>5.0999999999999996</v>
      </c>
      <c r="I2608">
        <v>10</v>
      </c>
      <c r="J2608">
        <f>(Table1[[#This Row],[Min Dissolved Oxygen]]+Table1[[#This Row],[Max Dissolved Oxygen]])/2</f>
        <v>7.55</v>
      </c>
      <c r="K2608">
        <v>6.1</v>
      </c>
      <c r="L2608">
        <v>8.9</v>
      </c>
      <c r="M2608">
        <f>(Table1[[#This Row],[Min pH]]+Table1[[#This Row],[Max pH]])/2</f>
        <v>7.5</v>
      </c>
      <c r="N2608">
        <v>16</v>
      </c>
      <c r="O2608">
        <v>1981</v>
      </c>
      <c r="P2608">
        <f>(Table1[[#This Row],[Min Conductivity]]+Table1[[#This Row],[Max Conductivity]])/2</f>
        <v>998.5</v>
      </c>
      <c r="Q2608">
        <v>1</v>
      </c>
      <c r="R2608">
        <v>2.1</v>
      </c>
      <c r="S2608">
        <f>(Table1[[#This Row],[Min BOD]]+Table1[[#This Row],[Max BOD]])/2</f>
        <v>1.55</v>
      </c>
      <c r="T2608">
        <v>0.32</v>
      </c>
      <c r="U2608">
        <v>2.2200000000000002</v>
      </c>
      <c r="V2608">
        <f>(Table1[[#This Row],[Min Nitrate N + Nitrite N]]+Table1[[#This Row],[Max Nitrate N + Nitrite N]])/2</f>
        <v>1.27</v>
      </c>
      <c r="W2608">
        <v>1300</v>
      </c>
      <c r="X2608">
        <v>2700</v>
      </c>
      <c r="Y2608">
        <f>(Table1[[#This Row],[Min Fecal Coliform]]+Table1[[#This Row],[Max Fecal Coliform]])/2</f>
        <v>2000</v>
      </c>
      <c r="Z2608">
        <v>1700</v>
      </c>
      <c r="AA2608">
        <v>3400</v>
      </c>
      <c r="AB2608">
        <f>(Table1[[#This Row],[Min Total Coliform]]+Table1[[#This Row],[Max Total Coliform]])/2</f>
        <v>2550</v>
      </c>
      <c r="AC2608">
        <f>MIN(10, (Table1[[#This Row],[Avg BOD]]/4)*10)</f>
        <v>3.875</v>
      </c>
      <c r="AD2608">
        <f>MIN(10, (Table1[[#This Row],[Avg Fecal Coliform]]/600)*10)</f>
        <v>10</v>
      </c>
      <c r="AE2608">
        <f>MIN(10, (Table1[[#This Row],[Avg Nitrate N + Nitrite N]]/10)*10)</f>
        <v>1.27</v>
      </c>
      <c r="AF2608">
        <f>IF(OR(Table1[[#This Row],[Avg pH]]&lt;6.5,Table1[[#This Row],[Avg pH]]&gt;8.5),10,0)</f>
        <v>0</v>
      </c>
      <c r="AG2608">
        <f>MAX(0, 10-(2*Table1[[#This Row],[Avg Dissolved Oxygen]]))</f>
        <v>0</v>
      </c>
      <c r="AH2608">
        <f>(Table1[[#This Row],[Fecal Score]]*0.3) + (Table1[[#This Row],[BOD Score]]*0.25) + (Table1[[#This Row],[Nitrate Score]]*0.2) + (Table1[[#This Row],[pH Score]]*0.15) + (Table1[[#This Row],[Dissolved Oxygen Score]]*0.1)</f>
        <v>4.2227499999999996</v>
      </c>
      <c r="AI2608">
        <v>2022</v>
      </c>
    </row>
    <row r="2609" spans="1:35">
      <c r="A2609">
        <v>3180</v>
      </c>
      <c r="B2609" t="s">
        <v>54</v>
      </c>
      <c r="C2609" t="s">
        <v>1</v>
      </c>
      <c r="D2609" t="s">
        <v>47</v>
      </c>
      <c r="E2609">
        <v>28</v>
      </c>
      <c r="F2609">
        <v>31</v>
      </c>
      <c r="G2609">
        <f>(Table1[[#This Row],[Min Temperature]]+Table1[[#This Row],[Max Temperature]])/2</f>
        <v>29.5</v>
      </c>
      <c r="H2609">
        <v>1</v>
      </c>
      <c r="I2609">
        <v>7.3</v>
      </c>
      <c r="J2609">
        <f>(Table1[[#This Row],[Min Dissolved Oxygen]]+Table1[[#This Row],[Max Dissolved Oxygen]])/2</f>
        <v>4.1500000000000004</v>
      </c>
      <c r="K2609">
        <v>5.9</v>
      </c>
      <c r="L2609">
        <v>7.3</v>
      </c>
      <c r="M2609">
        <f>(Table1[[#This Row],[Min pH]]+Table1[[#This Row],[Max pH]])/2</f>
        <v>6.6</v>
      </c>
      <c r="N2609">
        <v>43</v>
      </c>
      <c r="O2609">
        <v>49</v>
      </c>
      <c r="P2609">
        <f>(Table1[[#This Row],[Min Conductivity]]+Table1[[#This Row],[Max Conductivity]])/2</f>
        <v>46</v>
      </c>
      <c r="Q2609">
        <v>1.1000000000000001</v>
      </c>
      <c r="R2609">
        <v>28</v>
      </c>
      <c r="S2609">
        <f>(Table1[[#This Row],[Min BOD]]+Table1[[#This Row],[Max BOD]])/2</f>
        <v>14.55</v>
      </c>
      <c r="T2609">
        <v>0.32</v>
      </c>
      <c r="U2609">
        <v>0.35</v>
      </c>
      <c r="V2609">
        <f>(Table1[[#This Row],[Min Nitrate N + Nitrite N]]+Table1[[#This Row],[Max Nitrate N + Nitrite N]])/2</f>
        <v>0.33499999999999996</v>
      </c>
      <c r="W2609">
        <v>490</v>
      </c>
      <c r="X2609">
        <v>3400</v>
      </c>
      <c r="Y2609">
        <f>(Table1[[#This Row],[Min Fecal Coliform]]+Table1[[#This Row],[Max Fecal Coliform]])/2</f>
        <v>1945</v>
      </c>
      <c r="Z2609">
        <v>940</v>
      </c>
      <c r="AA2609">
        <v>4700</v>
      </c>
      <c r="AB2609">
        <f>(Table1[[#This Row],[Min Total Coliform]]+Table1[[#This Row],[Max Total Coliform]])/2</f>
        <v>2820</v>
      </c>
      <c r="AC2609">
        <f>MIN(10, (Table1[[#This Row],[Avg BOD]]/4)*10)</f>
        <v>10</v>
      </c>
      <c r="AD2609">
        <f>MIN(10, (Table1[[#This Row],[Avg Fecal Coliform]]/600)*10)</f>
        <v>10</v>
      </c>
      <c r="AE2609">
        <f>MIN(10, (Table1[[#This Row],[Avg Nitrate N + Nitrite N]]/10)*10)</f>
        <v>0.33499999999999996</v>
      </c>
      <c r="AF2609">
        <f>IF(OR(Table1[[#This Row],[Avg pH]]&lt;6.5,Table1[[#This Row],[Avg pH]]&gt;8.5),10,0)</f>
        <v>0</v>
      </c>
      <c r="AG2609">
        <f>MAX(0, 10-(2*Table1[[#This Row],[Avg Dissolved Oxygen]]))</f>
        <v>1.6999999999999993</v>
      </c>
      <c r="AH2609">
        <f>(Table1[[#This Row],[Fecal Score]]*0.3) + (Table1[[#This Row],[BOD Score]]*0.25) + (Table1[[#This Row],[Nitrate Score]]*0.2) + (Table1[[#This Row],[pH Score]]*0.15) + (Table1[[#This Row],[Dissolved Oxygen Score]]*0.1)</f>
        <v>5.7370000000000001</v>
      </c>
      <c r="AI2609">
        <v>2022</v>
      </c>
    </row>
    <row r="2610" spans="1:35">
      <c r="A2610">
        <v>4408</v>
      </c>
      <c r="B2610" t="s">
        <v>529</v>
      </c>
      <c r="C2610" t="s">
        <v>1</v>
      </c>
      <c r="D2610" t="s">
        <v>47</v>
      </c>
      <c r="E2610">
        <v>26</v>
      </c>
      <c r="F2610">
        <v>31</v>
      </c>
      <c r="G2610">
        <f>(Table1[[#This Row],[Min Temperature]]+Table1[[#This Row],[Max Temperature]])/2</f>
        <v>28.5</v>
      </c>
      <c r="H2610">
        <v>6.8</v>
      </c>
      <c r="I2610">
        <v>8.6999999999999993</v>
      </c>
      <c r="J2610">
        <f>(Table1[[#This Row],[Min Dissolved Oxygen]]+Table1[[#This Row],[Max Dissolved Oxygen]])/2</f>
        <v>7.75</v>
      </c>
      <c r="K2610">
        <v>6.1</v>
      </c>
      <c r="L2610">
        <v>7.7</v>
      </c>
      <c r="M2610">
        <f>(Table1[[#This Row],[Min pH]]+Table1[[#This Row],[Max pH]])/2</f>
        <v>6.9</v>
      </c>
      <c r="N2610">
        <v>44</v>
      </c>
      <c r="O2610">
        <v>164</v>
      </c>
      <c r="P2610">
        <f>(Table1[[#This Row],[Min Conductivity]]+Table1[[#This Row],[Max Conductivity]])/2</f>
        <v>104</v>
      </c>
      <c r="Q2610">
        <v>1</v>
      </c>
      <c r="R2610">
        <v>2</v>
      </c>
      <c r="S2610">
        <f>(Table1[[#This Row],[Min BOD]]+Table1[[#This Row],[Max BOD]])/2</f>
        <v>1.5</v>
      </c>
      <c r="T2610">
        <v>0.32</v>
      </c>
      <c r="U2610">
        <v>0.32</v>
      </c>
      <c r="V2610">
        <f>(Table1[[#This Row],[Min Nitrate N + Nitrite N]]+Table1[[#This Row],[Max Nitrate N + Nitrite N]])/2</f>
        <v>0.32</v>
      </c>
      <c r="W2610">
        <v>490</v>
      </c>
      <c r="X2610">
        <v>2400</v>
      </c>
      <c r="Y2610">
        <f>(Table1[[#This Row],[Min Fecal Coliform]]+Table1[[#This Row],[Max Fecal Coliform]])/2</f>
        <v>1445</v>
      </c>
      <c r="Z2610">
        <v>700</v>
      </c>
      <c r="AA2610">
        <v>4900</v>
      </c>
      <c r="AB2610">
        <f>(Table1[[#This Row],[Min Total Coliform]]+Table1[[#This Row],[Max Total Coliform]])/2</f>
        <v>2800</v>
      </c>
      <c r="AC2610">
        <f>MIN(10, (Table1[[#This Row],[Avg BOD]]/4)*10)</f>
        <v>3.75</v>
      </c>
      <c r="AD2610">
        <f>MIN(10, (Table1[[#This Row],[Avg Fecal Coliform]]/600)*10)</f>
        <v>10</v>
      </c>
      <c r="AE2610">
        <f>MIN(10, (Table1[[#This Row],[Avg Nitrate N + Nitrite N]]/10)*10)</f>
        <v>0.32</v>
      </c>
      <c r="AF2610">
        <f>IF(OR(Table1[[#This Row],[Avg pH]]&lt;6.5,Table1[[#This Row],[Avg pH]]&gt;8.5),10,0)</f>
        <v>0</v>
      </c>
      <c r="AG2610">
        <f>MAX(0, 10-(2*Table1[[#This Row],[Avg Dissolved Oxygen]]))</f>
        <v>0</v>
      </c>
      <c r="AH2610">
        <f>(Table1[[#This Row],[Fecal Score]]*0.3) + (Table1[[#This Row],[BOD Score]]*0.25) + (Table1[[#This Row],[Nitrate Score]]*0.2) + (Table1[[#This Row],[pH Score]]*0.15) + (Table1[[#This Row],[Dissolved Oxygen Score]]*0.1)</f>
        <v>4.0015000000000001</v>
      </c>
      <c r="AI2610">
        <v>2022</v>
      </c>
    </row>
    <row r="2611" spans="1:35">
      <c r="A2611">
        <v>2269</v>
      </c>
      <c r="B2611" t="s">
        <v>48</v>
      </c>
      <c r="C2611" t="s">
        <v>1</v>
      </c>
      <c r="D2611" t="s">
        <v>47</v>
      </c>
      <c r="E2611">
        <v>27</v>
      </c>
      <c r="F2611">
        <v>30</v>
      </c>
      <c r="G2611">
        <f>(Table1[[#This Row],[Min Temperature]]+Table1[[#This Row],[Max Temperature]])/2</f>
        <v>28.5</v>
      </c>
      <c r="H2611">
        <v>6</v>
      </c>
      <c r="I2611">
        <v>8.6</v>
      </c>
      <c r="J2611">
        <f>(Table1[[#This Row],[Min Dissolved Oxygen]]+Table1[[#This Row],[Max Dissolved Oxygen]])/2</f>
        <v>7.3</v>
      </c>
      <c r="K2611">
        <v>5.3</v>
      </c>
      <c r="L2611">
        <v>7.3</v>
      </c>
      <c r="M2611">
        <f>(Table1[[#This Row],[Min pH]]+Table1[[#This Row],[Max pH]])/2</f>
        <v>6.3</v>
      </c>
      <c r="N2611">
        <v>29</v>
      </c>
      <c r="O2611">
        <v>67</v>
      </c>
      <c r="P2611">
        <f>(Table1[[#This Row],[Min Conductivity]]+Table1[[#This Row],[Max Conductivity]])/2</f>
        <v>48</v>
      </c>
      <c r="Q2611">
        <v>1</v>
      </c>
      <c r="R2611">
        <v>1.9</v>
      </c>
      <c r="S2611">
        <f>(Table1[[#This Row],[Min BOD]]+Table1[[#This Row],[Max BOD]])/2</f>
        <v>1.45</v>
      </c>
      <c r="T2611">
        <v>0.32</v>
      </c>
      <c r="U2611">
        <v>0.32</v>
      </c>
      <c r="V2611">
        <f>(Table1[[#This Row],[Min Nitrate N + Nitrite N]]+Table1[[#This Row],[Max Nitrate N + Nitrite N]])/2</f>
        <v>0.32</v>
      </c>
      <c r="W2611">
        <v>1300</v>
      </c>
      <c r="X2611">
        <v>2300</v>
      </c>
      <c r="Y2611">
        <f>(Table1[[#This Row],[Min Fecal Coliform]]+Table1[[#This Row],[Max Fecal Coliform]])/2</f>
        <v>1800</v>
      </c>
      <c r="Z2611">
        <v>1700</v>
      </c>
      <c r="AA2611">
        <v>3300</v>
      </c>
      <c r="AB2611">
        <f>(Table1[[#This Row],[Min Total Coliform]]+Table1[[#This Row],[Max Total Coliform]])/2</f>
        <v>2500</v>
      </c>
      <c r="AC2611">
        <f>MIN(10, (Table1[[#This Row],[Avg BOD]]/4)*10)</f>
        <v>3.625</v>
      </c>
      <c r="AD2611">
        <f>MIN(10, (Table1[[#This Row],[Avg Fecal Coliform]]/600)*10)</f>
        <v>10</v>
      </c>
      <c r="AE2611">
        <f>MIN(10, (Table1[[#This Row],[Avg Nitrate N + Nitrite N]]/10)*10)</f>
        <v>0.32</v>
      </c>
      <c r="AF2611">
        <f>IF(OR(Table1[[#This Row],[Avg pH]]&lt;6.5,Table1[[#This Row],[Avg pH]]&gt;8.5),10,0)</f>
        <v>10</v>
      </c>
      <c r="AG2611">
        <f>MAX(0, 10-(2*Table1[[#This Row],[Avg Dissolved Oxygen]]))</f>
        <v>0</v>
      </c>
      <c r="AH2611">
        <f>(Table1[[#This Row],[Fecal Score]]*0.3) + (Table1[[#This Row],[BOD Score]]*0.25) + (Table1[[#This Row],[Nitrate Score]]*0.2) + (Table1[[#This Row],[pH Score]]*0.15) + (Table1[[#This Row],[Dissolved Oxygen Score]]*0.1)</f>
        <v>5.4702500000000001</v>
      </c>
      <c r="AI2611">
        <v>2022</v>
      </c>
    </row>
    <row r="2612" spans="1:35">
      <c r="A2612">
        <v>3178</v>
      </c>
      <c r="B2612" t="s">
        <v>940</v>
      </c>
      <c r="C2612" t="s">
        <v>1</v>
      </c>
      <c r="D2612" t="s">
        <v>47</v>
      </c>
      <c r="E2612">
        <v>28</v>
      </c>
      <c r="F2612">
        <v>31</v>
      </c>
      <c r="G2612">
        <f>(Table1[[#This Row],[Min Temperature]]+Table1[[#This Row],[Max Temperature]])/2</f>
        <v>29.5</v>
      </c>
      <c r="H2612">
        <v>3.4</v>
      </c>
      <c r="I2612">
        <v>7.5</v>
      </c>
      <c r="J2612">
        <f>(Table1[[#This Row],[Min Dissolved Oxygen]]+Table1[[#This Row],[Max Dissolved Oxygen]])/2</f>
        <v>5.45</v>
      </c>
      <c r="K2612">
        <v>5.9</v>
      </c>
      <c r="L2612">
        <v>7.7</v>
      </c>
      <c r="M2612">
        <f>(Table1[[#This Row],[Min pH]]+Table1[[#This Row],[Max pH]])/2</f>
        <v>6.8000000000000007</v>
      </c>
      <c r="N2612">
        <v>82</v>
      </c>
      <c r="O2612">
        <v>271</v>
      </c>
      <c r="P2612">
        <f>(Table1[[#This Row],[Min Conductivity]]+Table1[[#This Row],[Max Conductivity]])/2</f>
        <v>176.5</v>
      </c>
      <c r="Q2612">
        <v>1.2</v>
      </c>
      <c r="R2612">
        <v>16</v>
      </c>
      <c r="S2612">
        <f>(Table1[[#This Row],[Min BOD]]+Table1[[#This Row],[Max BOD]])/2</f>
        <v>8.6</v>
      </c>
      <c r="T2612">
        <v>0.32</v>
      </c>
      <c r="U2612">
        <v>0.32</v>
      </c>
      <c r="V2612">
        <f>(Table1[[#This Row],[Min Nitrate N + Nitrite N]]+Table1[[#This Row],[Max Nitrate N + Nitrite N]])/2</f>
        <v>0.32</v>
      </c>
      <c r="W2612">
        <v>230</v>
      </c>
      <c r="X2612">
        <v>2400</v>
      </c>
      <c r="Y2612">
        <f>(Table1[[#This Row],[Min Fecal Coliform]]+Table1[[#This Row],[Max Fecal Coliform]])/2</f>
        <v>1315</v>
      </c>
      <c r="Z2612">
        <v>330</v>
      </c>
      <c r="AA2612">
        <v>5400</v>
      </c>
      <c r="AB2612">
        <f>(Table1[[#This Row],[Min Total Coliform]]+Table1[[#This Row],[Max Total Coliform]])/2</f>
        <v>2865</v>
      </c>
      <c r="AC2612">
        <f>MIN(10, (Table1[[#This Row],[Avg BOD]]/4)*10)</f>
        <v>10</v>
      </c>
      <c r="AD2612">
        <f>MIN(10, (Table1[[#This Row],[Avg Fecal Coliform]]/600)*10)</f>
        <v>10</v>
      </c>
      <c r="AE2612">
        <f>MIN(10, (Table1[[#This Row],[Avg Nitrate N + Nitrite N]]/10)*10)</f>
        <v>0.32</v>
      </c>
      <c r="AF2612">
        <f>IF(OR(Table1[[#This Row],[Avg pH]]&lt;6.5,Table1[[#This Row],[Avg pH]]&gt;8.5),10,0)</f>
        <v>0</v>
      </c>
      <c r="AG2612">
        <f>MAX(0, 10-(2*Table1[[#This Row],[Avg Dissolved Oxygen]]))</f>
        <v>0</v>
      </c>
      <c r="AH2612">
        <f>(Table1[[#This Row],[Fecal Score]]*0.3) + (Table1[[#This Row],[BOD Score]]*0.25) + (Table1[[#This Row],[Nitrate Score]]*0.2) + (Table1[[#This Row],[pH Score]]*0.15) + (Table1[[#This Row],[Dissolved Oxygen Score]]*0.1)</f>
        <v>5.5640000000000001</v>
      </c>
      <c r="AI2612">
        <v>2022</v>
      </c>
    </row>
    <row r="2613" spans="1:35">
      <c r="A2613">
        <v>3179</v>
      </c>
      <c r="B2613" t="s">
        <v>53</v>
      </c>
      <c r="C2613" t="s">
        <v>1</v>
      </c>
      <c r="D2613" t="s">
        <v>47</v>
      </c>
      <c r="E2613">
        <v>27</v>
      </c>
      <c r="F2613">
        <v>28</v>
      </c>
      <c r="G2613">
        <f>(Table1[[#This Row],[Min Temperature]]+Table1[[#This Row],[Max Temperature]])/2</f>
        <v>27.5</v>
      </c>
      <c r="H2613">
        <v>1.2</v>
      </c>
      <c r="I2613">
        <v>5.0999999999999996</v>
      </c>
      <c r="J2613">
        <f>(Table1[[#This Row],[Min Dissolved Oxygen]]+Table1[[#This Row],[Max Dissolved Oxygen]])/2</f>
        <v>3.15</v>
      </c>
      <c r="K2613">
        <v>6.3</v>
      </c>
      <c r="L2613">
        <v>7.4</v>
      </c>
      <c r="M2613">
        <f>(Table1[[#This Row],[Min pH]]+Table1[[#This Row],[Max pH]])/2</f>
        <v>6.85</v>
      </c>
      <c r="N2613">
        <v>166</v>
      </c>
      <c r="O2613">
        <v>477</v>
      </c>
      <c r="P2613">
        <f>(Table1[[#This Row],[Min Conductivity]]+Table1[[#This Row],[Max Conductivity]])/2</f>
        <v>321.5</v>
      </c>
      <c r="Q2613">
        <v>1.7</v>
      </c>
      <c r="R2613">
        <v>6.7</v>
      </c>
      <c r="S2613">
        <f>(Table1[[#This Row],[Min BOD]]+Table1[[#This Row],[Max BOD]])/2</f>
        <v>4.2</v>
      </c>
      <c r="T2613">
        <v>0.32</v>
      </c>
      <c r="U2613">
        <v>2.96</v>
      </c>
      <c r="V2613">
        <f>(Table1[[#This Row],[Min Nitrate N + Nitrite N]]+Table1[[#This Row],[Max Nitrate N + Nitrite N]])/2</f>
        <v>1.64</v>
      </c>
      <c r="W2613">
        <v>2300</v>
      </c>
      <c r="X2613">
        <v>4900</v>
      </c>
      <c r="Y2613">
        <f>(Table1[[#This Row],[Min Fecal Coliform]]+Table1[[#This Row],[Max Fecal Coliform]])/2</f>
        <v>3600</v>
      </c>
      <c r="Z2613">
        <v>3300</v>
      </c>
      <c r="AA2613">
        <v>7000</v>
      </c>
      <c r="AB2613">
        <f>(Table1[[#This Row],[Min Total Coliform]]+Table1[[#This Row],[Max Total Coliform]])/2</f>
        <v>5150</v>
      </c>
      <c r="AC2613">
        <f>MIN(10, (Table1[[#This Row],[Avg BOD]]/4)*10)</f>
        <v>10</v>
      </c>
      <c r="AD2613">
        <f>MIN(10, (Table1[[#This Row],[Avg Fecal Coliform]]/600)*10)</f>
        <v>10</v>
      </c>
      <c r="AE2613">
        <f>MIN(10, (Table1[[#This Row],[Avg Nitrate N + Nitrite N]]/10)*10)</f>
        <v>1.6399999999999997</v>
      </c>
      <c r="AF2613">
        <f>IF(OR(Table1[[#This Row],[Avg pH]]&lt;6.5,Table1[[#This Row],[Avg pH]]&gt;8.5),10,0)</f>
        <v>0</v>
      </c>
      <c r="AG2613">
        <f>MAX(0, 10-(2*Table1[[#This Row],[Avg Dissolved Oxygen]]))</f>
        <v>3.7</v>
      </c>
      <c r="AH2613">
        <f>(Table1[[#This Row],[Fecal Score]]*0.3) + (Table1[[#This Row],[BOD Score]]*0.25) + (Table1[[#This Row],[Nitrate Score]]*0.2) + (Table1[[#This Row],[pH Score]]*0.15) + (Table1[[#This Row],[Dissolved Oxygen Score]]*0.1)</f>
        <v>6.1980000000000004</v>
      </c>
      <c r="AI2613">
        <v>2022</v>
      </c>
    </row>
    <row r="2614" spans="1:35">
      <c r="A2614">
        <v>5104</v>
      </c>
      <c r="B2614" t="s">
        <v>941</v>
      </c>
      <c r="C2614" t="s">
        <v>1</v>
      </c>
      <c r="D2614" t="s">
        <v>47</v>
      </c>
      <c r="E2614">
        <v>27</v>
      </c>
      <c r="F2614">
        <v>30</v>
      </c>
      <c r="G2614">
        <f>(Table1[[#This Row],[Min Temperature]]+Table1[[#This Row],[Max Temperature]])/2</f>
        <v>28.5</v>
      </c>
      <c r="H2614">
        <v>6.4</v>
      </c>
      <c r="I2614">
        <v>8.4</v>
      </c>
      <c r="J2614">
        <f>(Table1[[#This Row],[Min Dissolved Oxygen]]+Table1[[#This Row],[Max Dissolved Oxygen]])/2</f>
        <v>7.4</v>
      </c>
      <c r="K2614">
        <v>6</v>
      </c>
      <c r="L2614">
        <v>7.7</v>
      </c>
      <c r="M2614">
        <f>(Table1[[#This Row],[Min pH]]+Table1[[#This Row],[Max pH]])/2</f>
        <v>6.85</v>
      </c>
      <c r="N2614">
        <v>40</v>
      </c>
      <c r="O2614">
        <v>99</v>
      </c>
      <c r="P2614">
        <f>(Table1[[#This Row],[Min Conductivity]]+Table1[[#This Row],[Max Conductivity]])/2</f>
        <v>69.5</v>
      </c>
      <c r="Q2614">
        <v>1</v>
      </c>
      <c r="R2614">
        <v>1.5</v>
      </c>
      <c r="S2614">
        <f>(Table1[[#This Row],[Min BOD]]+Table1[[#This Row],[Max BOD]])/2</f>
        <v>1.25</v>
      </c>
      <c r="T2614">
        <v>0.32</v>
      </c>
      <c r="U2614">
        <v>0.32</v>
      </c>
      <c r="V2614">
        <f>(Table1[[#This Row],[Min Nitrate N + Nitrite N]]+Table1[[#This Row],[Max Nitrate N + Nitrite N]])/2</f>
        <v>0.32</v>
      </c>
      <c r="W2614">
        <v>330</v>
      </c>
      <c r="X2614">
        <v>940</v>
      </c>
      <c r="Y2614">
        <f>(Table1[[#This Row],[Min Fecal Coliform]]+Table1[[#This Row],[Max Fecal Coliform]])/2</f>
        <v>635</v>
      </c>
      <c r="Z2614">
        <v>490</v>
      </c>
      <c r="AA2614">
        <v>1500</v>
      </c>
      <c r="AB2614">
        <f>(Table1[[#This Row],[Min Total Coliform]]+Table1[[#This Row],[Max Total Coliform]])/2</f>
        <v>995</v>
      </c>
      <c r="AC2614">
        <f>MIN(10, (Table1[[#This Row],[Avg BOD]]/4)*10)</f>
        <v>3.125</v>
      </c>
      <c r="AD2614">
        <f>MIN(10, (Table1[[#This Row],[Avg Fecal Coliform]]/600)*10)</f>
        <v>10</v>
      </c>
      <c r="AE2614">
        <f>MIN(10, (Table1[[#This Row],[Avg Nitrate N + Nitrite N]]/10)*10)</f>
        <v>0.32</v>
      </c>
      <c r="AF2614">
        <f>IF(OR(Table1[[#This Row],[Avg pH]]&lt;6.5,Table1[[#This Row],[Avg pH]]&gt;8.5),10,0)</f>
        <v>0</v>
      </c>
      <c r="AG2614">
        <f>MAX(0, 10-(2*Table1[[#This Row],[Avg Dissolved Oxygen]]))</f>
        <v>0</v>
      </c>
      <c r="AH2614">
        <f>(Table1[[#This Row],[Fecal Score]]*0.3) + (Table1[[#This Row],[BOD Score]]*0.25) + (Table1[[#This Row],[Nitrate Score]]*0.2) + (Table1[[#This Row],[pH Score]]*0.15) + (Table1[[#This Row],[Dissolved Oxygen Score]]*0.1)</f>
        <v>3.8452500000000001</v>
      </c>
      <c r="AI2614">
        <v>2022</v>
      </c>
    </row>
    <row r="2615" spans="1:35">
      <c r="A2615">
        <v>1345</v>
      </c>
      <c r="B2615" t="s">
        <v>532</v>
      </c>
      <c r="C2615" t="s">
        <v>1</v>
      </c>
      <c r="D2615" t="s">
        <v>56</v>
      </c>
      <c r="E2615">
        <v>25</v>
      </c>
      <c r="F2615">
        <v>31</v>
      </c>
      <c r="G2615">
        <f>(Table1[[#This Row],[Min Temperature]]+Table1[[#This Row],[Max Temperature]])/2</f>
        <v>28</v>
      </c>
      <c r="H2615">
        <v>6.1</v>
      </c>
      <c r="I2615">
        <v>7.6</v>
      </c>
      <c r="J2615">
        <f>(Table1[[#This Row],[Min Dissolved Oxygen]]+Table1[[#This Row],[Max Dissolved Oxygen]])/2</f>
        <v>6.85</v>
      </c>
      <c r="K2615">
        <v>7.8</v>
      </c>
      <c r="L2615">
        <v>8.5</v>
      </c>
      <c r="M2615">
        <f>(Table1[[#This Row],[Min pH]]+Table1[[#This Row],[Max pH]])/2</f>
        <v>8.15</v>
      </c>
      <c r="N2615">
        <v>320</v>
      </c>
      <c r="O2615">
        <v>576</v>
      </c>
      <c r="P2615">
        <f>(Table1[[#This Row],[Min Conductivity]]+Table1[[#This Row],[Max Conductivity]])/2</f>
        <v>448</v>
      </c>
      <c r="Q2615">
        <v>1</v>
      </c>
      <c r="R2615">
        <v>1</v>
      </c>
      <c r="S2615">
        <f>(Table1[[#This Row],[Min BOD]]+Table1[[#This Row],[Max BOD]])/2</f>
        <v>1</v>
      </c>
      <c r="T2615">
        <v>0.32</v>
      </c>
      <c r="U2615">
        <v>3.27</v>
      </c>
      <c r="V2615">
        <f>(Table1[[#This Row],[Min Nitrate N + Nitrite N]]+Table1[[#This Row],[Max Nitrate N + Nitrite N]])/2</f>
        <v>1.7949999999999999</v>
      </c>
      <c r="W2615">
        <v>2</v>
      </c>
      <c r="X2615">
        <v>4</v>
      </c>
      <c r="Y2615">
        <f>(Table1[[#This Row],[Min Fecal Coliform]]+Table1[[#This Row],[Max Fecal Coliform]])/2</f>
        <v>3</v>
      </c>
      <c r="Z2615">
        <v>11</v>
      </c>
      <c r="AA2615">
        <v>21</v>
      </c>
      <c r="AB2615">
        <f>(Table1[[#This Row],[Min Total Coliform]]+Table1[[#This Row],[Max Total Coliform]])/2</f>
        <v>16</v>
      </c>
      <c r="AC2615">
        <f>MIN(10, (Table1[[#This Row],[Avg BOD]]/4)*10)</f>
        <v>2.5</v>
      </c>
      <c r="AD2615">
        <f>MIN(10, (Table1[[#This Row],[Avg Fecal Coliform]]/600)*10)</f>
        <v>0.05</v>
      </c>
      <c r="AE2615">
        <f>MIN(10, (Table1[[#This Row],[Avg Nitrate N + Nitrite N]]/10)*10)</f>
        <v>1.7949999999999999</v>
      </c>
      <c r="AF2615">
        <f>IF(OR(Table1[[#This Row],[Avg pH]]&lt;6.5,Table1[[#This Row],[Avg pH]]&gt;8.5),10,0)</f>
        <v>0</v>
      </c>
      <c r="AG2615">
        <f>MAX(0, 10-(2*Table1[[#This Row],[Avg Dissolved Oxygen]]))</f>
        <v>0</v>
      </c>
      <c r="AH2615">
        <f>(Table1[[#This Row],[Fecal Score]]*0.3) + (Table1[[#This Row],[BOD Score]]*0.25) + (Table1[[#This Row],[Nitrate Score]]*0.2) + (Table1[[#This Row],[pH Score]]*0.15) + (Table1[[#This Row],[Dissolved Oxygen Score]]*0.1)</f>
        <v>0.999</v>
      </c>
      <c r="AI2615">
        <v>2022</v>
      </c>
    </row>
    <row r="2616" spans="1:35">
      <c r="A2616">
        <v>1973</v>
      </c>
      <c r="B2616" t="s">
        <v>942</v>
      </c>
      <c r="C2616" t="s">
        <v>1</v>
      </c>
      <c r="D2616" t="s">
        <v>56</v>
      </c>
      <c r="E2616">
        <v>24</v>
      </c>
      <c r="F2616">
        <v>29</v>
      </c>
      <c r="G2616">
        <f>(Table1[[#This Row],[Min Temperature]]+Table1[[#This Row],[Max Temperature]])/2</f>
        <v>26.5</v>
      </c>
      <c r="H2616">
        <v>3.2</v>
      </c>
      <c r="I2616">
        <v>6.7</v>
      </c>
      <c r="J2616">
        <f>(Table1[[#This Row],[Min Dissolved Oxygen]]+Table1[[#This Row],[Max Dissolved Oxygen]])/2</f>
        <v>4.95</v>
      </c>
      <c r="K2616">
        <v>7.4</v>
      </c>
      <c r="L2616">
        <v>8</v>
      </c>
      <c r="M2616">
        <f>(Table1[[#This Row],[Min pH]]+Table1[[#This Row],[Max pH]])/2</f>
        <v>7.7</v>
      </c>
      <c r="N2616">
        <v>2140</v>
      </c>
      <c r="O2616">
        <v>2680</v>
      </c>
      <c r="P2616">
        <f>(Table1[[#This Row],[Min Conductivity]]+Table1[[#This Row],[Max Conductivity]])/2</f>
        <v>2410</v>
      </c>
      <c r="Q2616">
        <v>1</v>
      </c>
      <c r="R2616">
        <v>13</v>
      </c>
      <c r="S2616">
        <f>(Table1[[#This Row],[Min BOD]]+Table1[[#This Row],[Max BOD]])/2</f>
        <v>7</v>
      </c>
      <c r="T2616">
        <v>0.3</v>
      </c>
      <c r="U2616">
        <v>0.81</v>
      </c>
      <c r="V2616">
        <f>(Table1[[#This Row],[Min Nitrate N + Nitrite N]]+Table1[[#This Row],[Max Nitrate N + Nitrite N]])/2</f>
        <v>0.55500000000000005</v>
      </c>
      <c r="W2616">
        <v>14</v>
      </c>
      <c r="X2616">
        <v>350</v>
      </c>
      <c r="Y2616">
        <f>(Table1[[#This Row],[Min Fecal Coliform]]+Table1[[#This Row],[Max Fecal Coliform]])/2</f>
        <v>182</v>
      </c>
      <c r="Z2616">
        <v>94</v>
      </c>
      <c r="AA2616">
        <v>540</v>
      </c>
      <c r="AB2616">
        <f>(Table1[[#This Row],[Min Total Coliform]]+Table1[[#This Row],[Max Total Coliform]])/2</f>
        <v>317</v>
      </c>
      <c r="AC2616">
        <f>MIN(10, (Table1[[#This Row],[Avg BOD]]/4)*10)</f>
        <v>10</v>
      </c>
      <c r="AD2616">
        <f>MIN(10, (Table1[[#This Row],[Avg Fecal Coliform]]/600)*10)</f>
        <v>3.0333333333333332</v>
      </c>
      <c r="AE2616">
        <f>MIN(10, (Table1[[#This Row],[Avg Nitrate N + Nitrite N]]/10)*10)</f>
        <v>0.55500000000000005</v>
      </c>
      <c r="AF2616">
        <f>IF(OR(Table1[[#This Row],[Avg pH]]&lt;6.5,Table1[[#This Row],[Avg pH]]&gt;8.5),10,0)</f>
        <v>0</v>
      </c>
      <c r="AG2616">
        <f>MAX(0, 10-(2*Table1[[#This Row],[Avg Dissolved Oxygen]]))</f>
        <v>9.9999999999999645E-2</v>
      </c>
      <c r="AH2616">
        <f>(Table1[[#This Row],[Fecal Score]]*0.3) + (Table1[[#This Row],[BOD Score]]*0.25) + (Table1[[#This Row],[Nitrate Score]]*0.2) + (Table1[[#This Row],[pH Score]]*0.15) + (Table1[[#This Row],[Dissolved Oxygen Score]]*0.1)</f>
        <v>3.5310000000000001</v>
      </c>
      <c r="AI2616">
        <v>2022</v>
      </c>
    </row>
    <row r="2617" spans="1:35">
      <c r="A2617">
        <v>1344</v>
      </c>
      <c r="B2617" t="s">
        <v>531</v>
      </c>
      <c r="C2617" t="s">
        <v>1</v>
      </c>
      <c r="D2617" t="s">
        <v>56</v>
      </c>
      <c r="E2617">
        <v>26</v>
      </c>
      <c r="F2617">
        <v>31</v>
      </c>
      <c r="G2617">
        <f>(Table1[[#This Row],[Min Temperature]]+Table1[[#This Row],[Max Temperature]])/2</f>
        <v>28.5</v>
      </c>
      <c r="H2617">
        <v>4.0999999999999996</v>
      </c>
      <c r="I2617">
        <v>5.7</v>
      </c>
      <c r="J2617">
        <f>(Table1[[#This Row],[Min Dissolved Oxygen]]+Table1[[#This Row],[Max Dissolved Oxygen]])/2</f>
        <v>4.9000000000000004</v>
      </c>
      <c r="K2617">
        <v>7.5</v>
      </c>
      <c r="L2617">
        <v>8.3000000000000007</v>
      </c>
      <c r="M2617">
        <f>(Table1[[#This Row],[Min pH]]+Table1[[#This Row],[Max pH]])/2</f>
        <v>7.9</v>
      </c>
      <c r="N2617">
        <v>467</v>
      </c>
      <c r="O2617">
        <v>713</v>
      </c>
      <c r="P2617">
        <f>(Table1[[#This Row],[Min Conductivity]]+Table1[[#This Row],[Max Conductivity]])/2</f>
        <v>590</v>
      </c>
      <c r="Q2617">
        <v>1.2</v>
      </c>
      <c r="R2617">
        <v>12</v>
      </c>
      <c r="S2617">
        <f>(Table1[[#This Row],[Min BOD]]+Table1[[#This Row],[Max BOD]])/2</f>
        <v>6.6</v>
      </c>
      <c r="T2617">
        <v>0.39</v>
      </c>
      <c r="U2617">
        <v>0.77</v>
      </c>
      <c r="V2617">
        <f>(Table1[[#This Row],[Min Nitrate N + Nitrite N]]+Table1[[#This Row],[Max Nitrate N + Nitrite N]])/2</f>
        <v>0.58000000000000007</v>
      </c>
      <c r="W2617">
        <v>170</v>
      </c>
      <c r="X2617">
        <v>920</v>
      </c>
      <c r="Y2617">
        <f>(Table1[[#This Row],[Min Fecal Coliform]]+Table1[[#This Row],[Max Fecal Coliform]])/2</f>
        <v>545</v>
      </c>
      <c r="Z2617">
        <v>540</v>
      </c>
      <c r="AA2617">
        <v>1600</v>
      </c>
      <c r="AB2617">
        <f>(Table1[[#This Row],[Min Total Coliform]]+Table1[[#This Row],[Max Total Coliform]])/2</f>
        <v>1070</v>
      </c>
      <c r="AC2617">
        <f>MIN(10, (Table1[[#This Row],[Avg BOD]]/4)*10)</f>
        <v>10</v>
      </c>
      <c r="AD2617">
        <f>MIN(10, (Table1[[#This Row],[Avg Fecal Coliform]]/600)*10)</f>
        <v>9.0833333333333339</v>
      </c>
      <c r="AE2617">
        <f>MIN(10, (Table1[[#This Row],[Avg Nitrate N + Nitrite N]]/10)*10)</f>
        <v>0.58000000000000007</v>
      </c>
      <c r="AF2617">
        <f>IF(OR(Table1[[#This Row],[Avg pH]]&lt;6.5,Table1[[#This Row],[Avg pH]]&gt;8.5),10,0)</f>
        <v>0</v>
      </c>
      <c r="AG2617">
        <f>MAX(0, 10-(2*Table1[[#This Row],[Avg Dissolved Oxygen]]))</f>
        <v>0.19999999999999929</v>
      </c>
      <c r="AH2617">
        <f>(Table1[[#This Row],[Fecal Score]]*0.3) + (Table1[[#This Row],[BOD Score]]*0.25) + (Table1[[#This Row],[Nitrate Score]]*0.2) + (Table1[[#This Row],[pH Score]]*0.15) + (Table1[[#This Row],[Dissolved Oxygen Score]]*0.1)</f>
        <v>5.3609999999999989</v>
      </c>
      <c r="AI2617">
        <v>2022</v>
      </c>
    </row>
    <row r="2618" spans="1:35">
      <c r="A2618">
        <v>1977</v>
      </c>
      <c r="B2618" t="s">
        <v>943</v>
      </c>
      <c r="C2618" t="s">
        <v>1</v>
      </c>
      <c r="D2618" t="s">
        <v>56</v>
      </c>
      <c r="E2618">
        <v>25</v>
      </c>
      <c r="F2618">
        <v>35</v>
      </c>
      <c r="G2618">
        <f>(Table1[[#This Row],[Min Temperature]]+Table1[[#This Row],[Max Temperature]])/2</f>
        <v>30</v>
      </c>
      <c r="H2618">
        <v>4.5</v>
      </c>
      <c r="I2618">
        <v>6.3</v>
      </c>
      <c r="J2618">
        <f>(Table1[[#This Row],[Min Dissolved Oxygen]]+Table1[[#This Row],[Max Dissolved Oxygen]])/2</f>
        <v>5.4</v>
      </c>
      <c r="K2618">
        <v>8.4</v>
      </c>
      <c r="L2618">
        <v>8.8000000000000007</v>
      </c>
      <c r="M2618">
        <f>(Table1[[#This Row],[Min pH]]+Table1[[#This Row],[Max pH]])/2</f>
        <v>8.6000000000000014</v>
      </c>
      <c r="N2618">
        <v>1108</v>
      </c>
      <c r="O2618">
        <v>2862</v>
      </c>
      <c r="P2618">
        <f>(Table1[[#This Row],[Min Conductivity]]+Table1[[#This Row],[Max Conductivity]])/2</f>
        <v>1985</v>
      </c>
      <c r="Q2618">
        <v>1.6</v>
      </c>
      <c r="R2618">
        <v>3.5</v>
      </c>
      <c r="S2618">
        <f>(Table1[[#This Row],[Min BOD]]+Table1[[#This Row],[Max BOD]])/2</f>
        <v>2.5499999999999998</v>
      </c>
      <c r="T2618">
        <v>0.42</v>
      </c>
      <c r="U2618">
        <v>1.69</v>
      </c>
      <c r="V2618">
        <f>(Table1[[#This Row],[Min Nitrate N + Nitrite N]]+Table1[[#This Row],[Max Nitrate N + Nitrite N]])/2</f>
        <v>1.0549999999999999</v>
      </c>
      <c r="W2618">
        <v>18</v>
      </c>
      <c r="X2618">
        <v>920</v>
      </c>
      <c r="Y2618">
        <f>(Table1[[#This Row],[Min Fecal Coliform]]+Table1[[#This Row],[Max Fecal Coliform]])/2</f>
        <v>469</v>
      </c>
      <c r="Z2618">
        <v>110</v>
      </c>
      <c r="AA2618">
        <v>1600</v>
      </c>
      <c r="AB2618">
        <f>(Table1[[#This Row],[Min Total Coliform]]+Table1[[#This Row],[Max Total Coliform]])/2</f>
        <v>855</v>
      </c>
      <c r="AC2618">
        <f>MIN(10, (Table1[[#This Row],[Avg BOD]]/4)*10)</f>
        <v>6.375</v>
      </c>
      <c r="AD2618">
        <f>MIN(10, (Table1[[#This Row],[Avg Fecal Coliform]]/600)*10)</f>
        <v>7.8166666666666664</v>
      </c>
      <c r="AE2618">
        <f>MIN(10, (Table1[[#This Row],[Avg Nitrate N + Nitrite N]]/10)*10)</f>
        <v>1.0549999999999999</v>
      </c>
      <c r="AF2618">
        <f>IF(OR(Table1[[#This Row],[Avg pH]]&lt;6.5,Table1[[#This Row],[Avg pH]]&gt;8.5),10,0)</f>
        <v>10</v>
      </c>
      <c r="AG2618">
        <f>MAX(0, 10-(2*Table1[[#This Row],[Avg Dissolved Oxygen]]))</f>
        <v>0</v>
      </c>
      <c r="AH2618">
        <f>(Table1[[#This Row],[Fecal Score]]*0.3) + (Table1[[#This Row],[BOD Score]]*0.25) + (Table1[[#This Row],[Nitrate Score]]*0.2) + (Table1[[#This Row],[pH Score]]*0.15) + (Table1[[#This Row],[Dissolved Oxygen Score]]*0.1)</f>
        <v>5.64975</v>
      </c>
      <c r="AI2618">
        <v>2022</v>
      </c>
    </row>
    <row r="2619" spans="1:35">
      <c r="A2619">
        <v>3198</v>
      </c>
      <c r="B2619" t="s">
        <v>944</v>
      </c>
      <c r="C2619" t="s">
        <v>1</v>
      </c>
      <c r="D2619" t="s">
        <v>56</v>
      </c>
      <c r="E2619">
        <v>25</v>
      </c>
      <c r="F2619">
        <v>33</v>
      </c>
      <c r="G2619">
        <f>(Table1[[#This Row],[Min Temperature]]+Table1[[#This Row],[Max Temperature]])/2</f>
        <v>29</v>
      </c>
      <c r="H2619">
        <v>4</v>
      </c>
      <c r="I2619">
        <v>6.3</v>
      </c>
      <c r="J2619">
        <f>(Table1[[#This Row],[Min Dissolved Oxygen]]+Table1[[#This Row],[Max Dissolved Oxygen]])/2</f>
        <v>5.15</v>
      </c>
      <c r="K2619">
        <v>7.7</v>
      </c>
      <c r="L2619">
        <v>8.5</v>
      </c>
      <c r="M2619">
        <f>(Table1[[#This Row],[Min pH]]+Table1[[#This Row],[Max pH]])/2</f>
        <v>8.1</v>
      </c>
      <c r="N2619">
        <v>476</v>
      </c>
      <c r="O2619">
        <v>831</v>
      </c>
      <c r="P2619">
        <f>(Table1[[#This Row],[Min Conductivity]]+Table1[[#This Row],[Max Conductivity]])/2</f>
        <v>653.5</v>
      </c>
      <c r="Q2619">
        <v>1</v>
      </c>
      <c r="R2619">
        <v>3.9</v>
      </c>
      <c r="S2619">
        <f>(Table1[[#This Row],[Min BOD]]+Table1[[#This Row],[Max BOD]])/2</f>
        <v>2.4500000000000002</v>
      </c>
      <c r="T2619">
        <v>0.32</v>
      </c>
      <c r="U2619">
        <v>0.66</v>
      </c>
      <c r="V2619">
        <f>(Table1[[#This Row],[Min Nitrate N + Nitrite N]]+Table1[[#This Row],[Max Nitrate N + Nitrite N]])/2</f>
        <v>0.49</v>
      </c>
      <c r="W2619">
        <v>11</v>
      </c>
      <c r="X2619">
        <v>350</v>
      </c>
      <c r="Y2619">
        <f>(Table1[[#This Row],[Min Fecal Coliform]]+Table1[[#This Row],[Max Fecal Coliform]])/2</f>
        <v>180.5</v>
      </c>
      <c r="Z2619">
        <v>110</v>
      </c>
      <c r="AA2619">
        <v>540</v>
      </c>
      <c r="AB2619">
        <f>(Table1[[#This Row],[Min Total Coliform]]+Table1[[#This Row],[Max Total Coliform]])/2</f>
        <v>325</v>
      </c>
      <c r="AC2619">
        <f>MIN(10, (Table1[[#This Row],[Avg BOD]]/4)*10)</f>
        <v>6.125</v>
      </c>
      <c r="AD2619">
        <f>MIN(10, (Table1[[#This Row],[Avg Fecal Coliform]]/600)*10)</f>
        <v>3.0083333333333333</v>
      </c>
      <c r="AE2619">
        <f>MIN(10, (Table1[[#This Row],[Avg Nitrate N + Nitrite N]]/10)*10)</f>
        <v>0.49</v>
      </c>
      <c r="AF2619">
        <f>IF(OR(Table1[[#This Row],[Avg pH]]&lt;6.5,Table1[[#This Row],[Avg pH]]&gt;8.5),10,0)</f>
        <v>0</v>
      </c>
      <c r="AG2619">
        <f>MAX(0, 10-(2*Table1[[#This Row],[Avg Dissolved Oxygen]]))</f>
        <v>0</v>
      </c>
      <c r="AH2619">
        <f>(Table1[[#This Row],[Fecal Score]]*0.3) + (Table1[[#This Row],[BOD Score]]*0.25) + (Table1[[#This Row],[Nitrate Score]]*0.2) + (Table1[[#This Row],[pH Score]]*0.15) + (Table1[[#This Row],[Dissolved Oxygen Score]]*0.1)</f>
        <v>2.5317499999999997</v>
      </c>
      <c r="AI2619">
        <v>2022</v>
      </c>
    </row>
    <row r="2620" spans="1:35">
      <c r="A2620">
        <v>3199</v>
      </c>
      <c r="B2620" t="s">
        <v>945</v>
      </c>
      <c r="C2620" t="s">
        <v>1</v>
      </c>
      <c r="D2620" t="s">
        <v>56</v>
      </c>
      <c r="E2620">
        <v>25</v>
      </c>
      <c r="F2620">
        <v>29</v>
      </c>
      <c r="G2620">
        <f>(Table1[[#This Row],[Min Temperature]]+Table1[[#This Row],[Max Temperature]])/2</f>
        <v>27</v>
      </c>
      <c r="H2620">
        <v>5.0999999999999996</v>
      </c>
      <c r="I2620">
        <v>6.2</v>
      </c>
      <c r="J2620">
        <f>(Table1[[#This Row],[Min Dissolved Oxygen]]+Table1[[#This Row],[Max Dissolved Oxygen]])/2</f>
        <v>5.65</v>
      </c>
      <c r="K2620">
        <v>7.4</v>
      </c>
      <c r="L2620">
        <v>8.1999999999999993</v>
      </c>
      <c r="M2620">
        <f>(Table1[[#This Row],[Min pH]]+Table1[[#This Row],[Max pH]])/2</f>
        <v>7.8</v>
      </c>
      <c r="N2620">
        <v>390</v>
      </c>
      <c r="O2620">
        <v>970</v>
      </c>
      <c r="P2620">
        <f>(Table1[[#This Row],[Min Conductivity]]+Table1[[#This Row],[Max Conductivity]])/2</f>
        <v>680</v>
      </c>
      <c r="Q2620">
        <v>2</v>
      </c>
      <c r="R2620">
        <v>3.1</v>
      </c>
      <c r="S2620">
        <f>(Table1[[#This Row],[Min BOD]]+Table1[[#This Row],[Max BOD]])/2</f>
        <v>2.5499999999999998</v>
      </c>
      <c r="T2620">
        <v>0.32</v>
      </c>
      <c r="U2620">
        <v>0.43</v>
      </c>
      <c r="V2620">
        <f>(Table1[[#This Row],[Min Nitrate N + Nitrite N]]+Table1[[#This Row],[Max Nitrate N + Nitrite N]])/2</f>
        <v>0.375</v>
      </c>
      <c r="W2620">
        <v>4</v>
      </c>
      <c r="X2620">
        <v>7</v>
      </c>
      <c r="Y2620">
        <f>(Table1[[#This Row],[Min Fecal Coliform]]+Table1[[#This Row],[Max Fecal Coliform]])/2</f>
        <v>5.5</v>
      </c>
      <c r="Z2620">
        <v>11</v>
      </c>
      <c r="AA2620">
        <v>26</v>
      </c>
      <c r="AB2620">
        <f>(Table1[[#This Row],[Min Total Coliform]]+Table1[[#This Row],[Max Total Coliform]])/2</f>
        <v>18.5</v>
      </c>
      <c r="AC2620">
        <f>MIN(10, (Table1[[#This Row],[Avg BOD]]/4)*10)</f>
        <v>6.375</v>
      </c>
      <c r="AD2620">
        <f>MIN(10, (Table1[[#This Row],[Avg Fecal Coliform]]/600)*10)</f>
        <v>9.1666666666666674E-2</v>
      </c>
      <c r="AE2620">
        <f>MIN(10, (Table1[[#This Row],[Avg Nitrate N + Nitrite N]]/10)*10)</f>
        <v>0.375</v>
      </c>
      <c r="AF2620">
        <f>IF(OR(Table1[[#This Row],[Avg pH]]&lt;6.5,Table1[[#This Row],[Avg pH]]&gt;8.5),10,0)</f>
        <v>0</v>
      </c>
      <c r="AG2620">
        <f>MAX(0, 10-(2*Table1[[#This Row],[Avg Dissolved Oxygen]]))</f>
        <v>0</v>
      </c>
      <c r="AH2620">
        <f>(Table1[[#This Row],[Fecal Score]]*0.3) + (Table1[[#This Row],[BOD Score]]*0.25) + (Table1[[#This Row],[Nitrate Score]]*0.2) + (Table1[[#This Row],[pH Score]]*0.15) + (Table1[[#This Row],[Dissolved Oxygen Score]]*0.1)</f>
        <v>1.69625</v>
      </c>
      <c r="AI2620">
        <v>2022</v>
      </c>
    </row>
    <row r="2621" spans="1:35">
      <c r="A2621">
        <v>1343</v>
      </c>
      <c r="B2621" t="s">
        <v>530</v>
      </c>
      <c r="C2621" t="s">
        <v>1</v>
      </c>
      <c r="D2621" t="s">
        <v>56</v>
      </c>
      <c r="E2621">
        <v>22</v>
      </c>
      <c r="F2621">
        <v>32</v>
      </c>
      <c r="G2621">
        <f>(Table1[[#This Row],[Min Temperature]]+Table1[[#This Row],[Max Temperature]])/2</f>
        <v>27</v>
      </c>
      <c r="H2621">
        <v>2.9</v>
      </c>
      <c r="I2621">
        <v>8.5</v>
      </c>
      <c r="J2621">
        <f>(Table1[[#This Row],[Min Dissolved Oxygen]]+Table1[[#This Row],[Max Dissolved Oxygen]])/2</f>
        <v>5.7</v>
      </c>
      <c r="K2621">
        <v>8.3000000000000007</v>
      </c>
      <c r="L2621">
        <v>8.8000000000000007</v>
      </c>
      <c r="M2621">
        <f>(Table1[[#This Row],[Min pH]]+Table1[[#This Row],[Max pH]])/2</f>
        <v>8.5500000000000007</v>
      </c>
      <c r="N2621">
        <v>2644</v>
      </c>
      <c r="O2621">
        <v>3950</v>
      </c>
      <c r="P2621">
        <f>(Table1[[#This Row],[Min Conductivity]]+Table1[[#This Row],[Max Conductivity]])/2</f>
        <v>3297</v>
      </c>
      <c r="Q2621">
        <v>2.2000000000000002</v>
      </c>
      <c r="R2621">
        <v>25</v>
      </c>
      <c r="S2621">
        <f>(Table1[[#This Row],[Min BOD]]+Table1[[#This Row],[Max BOD]])/2</f>
        <v>13.6</v>
      </c>
      <c r="T2621">
        <v>0.32</v>
      </c>
      <c r="U2621">
        <v>1</v>
      </c>
      <c r="V2621">
        <f>(Table1[[#This Row],[Min Nitrate N + Nitrite N]]+Table1[[#This Row],[Max Nitrate N + Nitrite N]])/2</f>
        <v>0.66</v>
      </c>
      <c r="W2621">
        <v>540</v>
      </c>
      <c r="X2621">
        <v>920</v>
      </c>
      <c r="Y2621">
        <f>(Table1[[#This Row],[Min Fecal Coliform]]+Table1[[#This Row],[Max Fecal Coliform]])/2</f>
        <v>730</v>
      </c>
      <c r="Z2621">
        <v>920</v>
      </c>
      <c r="AA2621">
        <v>1600</v>
      </c>
      <c r="AB2621">
        <f>(Table1[[#This Row],[Min Total Coliform]]+Table1[[#This Row],[Max Total Coliform]])/2</f>
        <v>1260</v>
      </c>
      <c r="AC2621">
        <f>MIN(10, (Table1[[#This Row],[Avg BOD]]/4)*10)</f>
        <v>10</v>
      </c>
      <c r="AD2621">
        <f>MIN(10, (Table1[[#This Row],[Avg Fecal Coliform]]/600)*10)</f>
        <v>10</v>
      </c>
      <c r="AE2621">
        <f>MIN(10, (Table1[[#This Row],[Avg Nitrate N + Nitrite N]]/10)*10)</f>
        <v>0.66</v>
      </c>
      <c r="AF2621">
        <f>IF(OR(Table1[[#This Row],[Avg pH]]&lt;6.5,Table1[[#This Row],[Avg pH]]&gt;8.5),10,0)</f>
        <v>10</v>
      </c>
      <c r="AG2621">
        <f>MAX(0, 10-(2*Table1[[#This Row],[Avg Dissolved Oxygen]]))</f>
        <v>0</v>
      </c>
      <c r="AH2621">
        <f>(Table1[[#This Row],[Fecal Score]]*0.3) + (Table1[[#This Row],[BOD Score]]*0.25) + (Table1[[#This Row],[Nitrate Score]]*0.2) + (Table1[[#This Row],[pH Score]]*0.15) + (Table1[[#This Row],[Dissolved Oxygen Score]]*0.1)</f>
        <v>7.1319999999999997</v>
      </c>
      <c r="AI2621">
        <v>2022</v>
      </c>
    </row>
    <row r="2622" spans="1:35">
      <c r="A2622">
        <v>2078</v>
      </c>
      <c r="B2622" t="s">
        <v>946</v>
      </c>
      <c r="C2622" t="s">
        <v>1</v>
      </c>
      <c r="D2622" t="s">
        <v>56</v>
      </c>
      <c r="E2622">
        <v>26</v>
      </c>
      <c r="F2622">
        <v>29</v>
      </c>
      <c r="G2622">
        <f>(Table1[[#This Row],[Min Temperature]]+Table1[[#This Row],[Max Temperature]])/2</f>
        <v>27.5</v>
      </c>
      <c r="H2622">
        <v>6.5</v>
      </c>
      <c r="I2622">
        <v>7.3</v>
      </c>
      <c r="J2622">
        <f>(Table1[[#This Row],[Min Dissolved Oxygen]]+Table1[[#This Row],[Max Dissolved Oxygen]])/2</f>
        <v>6.9</v>
      </c>
      <c r="K2622">
        <v>7.1</v>
      </c>
      <c r="L2622">
        <v>8.1999999999999993</v>
      </c>
      <c r="M2622">
        <f>(Table1[[#This Row],[Min pH]]+Table1[[#This Row],[Max pH]])/2</f>
        <v>7.6499999999999995</v>
      </c>
      <c r="N2622">
        <v>340</v>
      </c>
      <c r="O2622">
        <v>2260</v>
      </c>
      <c r="P2622">
        <f>(Table1[[#This Row],[Min Conductivity]]+Table1[[#This Row],[Max Conductivity]])/2</f>
        <v>1300</v>
      </c>
      <c r="Q2622">
        <v>1.8</v>
      </c>
      <c r="R2622">
        <v>2.2999999999999998</v>
      </c>
      <c r="S2622">
        <f>(Table1[[#This Row],[Min BOD]]+Table1[[#This Row],[Max BOD]])/2</f>
        <v>2.0499999999999998</v>
      </c>
      <c r="T2622">
        <v>0.04</v>
      </c>
      <c r="U2622">
        <v>0.47</v>
      </c>
      <c r="V2622">
        <f>(Table1[[#This Row],[Min Nitrate N + Nitrite N]]+Table1[[#This Row],[Max Nitrate N + Nitrite N]])/2</f>
        <v>0.255</v>
      </c>
      <c r="W2622">
        <v>70</v>
      </c>
      <c r="X2622">
        <v>350</v>
      </c>
      <c r="Y2622">
        <f>(Table1[[#This Row],[Min Fecal Coliform]]+Table1[[#This Row],[Max Fecal Coliform]])/2</f>
        <v>210</v>
      </c>
      <c r="Z2622">
        <v>170</v>
      </c>
      <c r="AA2622">
        <v>920</v>
      </c>
      <c r="AB2622">
        <f>(Table1[[#This Row],[Min Total Coliform]]+Table1[[#This Row],[Max Total Coliform]])/2</f>
        <v>545</v>
      </c>
      <c r="AC2622">
        <f>MIN(10, (Table1[[#This Row],[Avg BOD]]/4)*10)</f>
        <v>5.125</v>
      </c>
      <c r="AD2622">
        <f>MIN(10, (Table1[[#This Row],[Avg Fecal Coliform]]/600)*10)</f>
        <v>3.5</v>
      </c>
      <c r="AE2622">
        <f>MIN(10, (Table1[[#This Row],[Avg Nitrate N + Nitrite N]]/10)*10)</f>
        <v>0.255</v>
      </c>
      <c r="AF2622">
        <f>IF(OR(Table1[[#This Row],[Avg pH]]&lt;6.5,Table1[[#This Row],[Avg pH]]&gt;8.5),10,0)</f>
        <v>0</v>
      </c>
      <c r="AG2622">
        <f>MAX(0, 10-(2*Table1[[#This Row],[Avg Dissolved Oxygen]]))</f>
        <v>0</v>
      </c>
      <c r="AH2622">
        <f>(Table1[[#This Row],[Fecal Score]]*0.3) + (Table1[[#This Row],[BOD Score]]*0.25) + (Table1[[#This Row],[Nitrate Score]]*0.2) + (Table1[[#This Row],[pH Score]]*0.15) + (Table1[[#This Row],[Dissolved Oxygen Score]]*0.1)</f>
        <v>2.38225</v>
      </c>
      <c r="AI2622">
        <v>2022</v>
      </c>
    </row>
    <row r="2623" spans="1:35">
      <c r="A2623">
        <v>1975</v>
      </c>
      <c r="B2623" t="s">
        <v>947</v>
      </c>
      <c r="C2623" t="s">
        <v>1</v>
      </c>
      <c r="D2623" t="s">
        <v>56</v>
      </c>
      <c r="E2623">
        <v>24</v>
      </c>
      <c r="F2623">
        <v>29</v>
      </c>
      <c r="G2623">
        <f>(Table1[[#This Row],[Min Temperature]]+Table1[[#This Row],[Max Temperature]])/2</f>
        <v>26.5</v>
      </c>
      <c r="H2623">
        <v>4</v>
      </c>
      <c r="I2623">
        <v>5.8</v>
      </c>
      <c r="J2623">
        <f>(Table1[[#This Row],[Min Dissolved Oxygen]]+Table1[[#This Row],[Max Dissolved Oxygen]])/2</f>
        <v>4.9000000000000004</v>
      </c>
      <c r="K2623">
        <v>7.1</v>
      </c>
      <c r="L2623">
        <v>7.7</v>
      </c>
      <c r="M2623">
        <f>(Table1[[#This Row],[Min pH]]+Table1[[#This Row],[Max pH]])/2</f>
        <v>7.4</v>
      </c>
      <c r="N2623">
        <v>526</v>
      </c>
      <c r="O2623">
        <v>814</v>
      </c>
      <c r="P2623">
        <f>(Table1[[#This Row],[Min Conductivity]]+Table1[[#This Row],[Max Conductivity]])/2</f>
        <v>670</v>
      </c>
      <c r="Q2623">
        <v>1</v>
      </c>
      <c r="R2623">
        <v>1.7</v>
      </c>
      <c r="S2623">
        <f>(Table1[[#This Row],[Min BOD]]+Table1[[#This Row],[Max BOD]])/2</f>
        <v>1.35</v>
      </c>
      <c r="T2623">
        <v>0.32</v>
      </c>
      <c r="U2623">
        <v>0.36</v>
      </c>
      <c r="V2623">
        <f>(Table1[[#This Row],[Min Nitrate N + Nitrite N]]+Table1[[#This Row],[Max Nitrate N + Nitrite N]])/2</f>
        <v>0.33999999999999997</v>
      </c>
      <c r="W2623">
        <v>4</v>
      </c>
      <c r="X2623">
        <v>7</v>
      </c>
      <c r="Y2623">
        <f>(Table1[[#This Row],[Min Fecal Coliform]]+Table1[[#This Row],[Max Fecal Coliform]])/2</f>
        <v>5.5</v>
      </c>
      <c r="Z2623">
        <v>21</v>
      </c>
      <c r="AA2623">
        <v>26</v>
      </c>
      <c r="AB2623">
        <f>(Table1[[#This Row],[Min Total Coliform]]+Table1[[#This Row],[Max Total Coliform]])/2</f>
        <v>23.5</v>
      </c>
      <c r="AC2623">
        <f>MIN(10, (Table1[[#This Row],[Avg BOD]]/4)*10)</f>
        <v>3.375</v>
      </c>
      <c r="AD2623">
        <f>MIN(10, (Table1[[#This Row],[Avg Fecal Coliform]]/600)*10)</f>
        <v>9.1666666666666674E-2</v>
      </c>
      <c r="AE2623">
        <f>MIN(10, (Table1[[#This Row],[Avg Nitrate N + Nitrite N]]/10)*10)</f>
        <v>0.33999999999999997</v>
      </c>
      <c r="AF2623">
        <f>IF(OR(Table1[[#This Row],[Avg pH]]&lt;6.5,Table1[[#This Row],[Avg pH]]&gt;8.5),10,0)</f>
        <v>0</v>
      </c>
      <c r="AG2623">
        <f>MAX(0, 10-(2*Table1[[#This Row],[Avg Dissolved Oxygen]]))</f>
        <v>0.19999999999999929</v>
      </c>
      <c r="AH2623">
        <f>(Table1[[#This Row],[Fecal Score]]*0.3) + (Table1[[#This Row],[BOD Score]]*0.25) + (Table1[[#This Row],[Nitrate Score]]*0.2) + (Table1[[#This Row],[pH Score]]*0.15) + (Table1[[#This Row],[Dissolved Oxygen Score]]*0.1)</f>
        <v>0.95924999999999983</v>
      </c>
      <c r="AI2623">
        <v>2022</v>
      </c>
    </row>
    <row r="2624" spans="1:35">
      <c r="A2624">
        <v>3201</v>
      </c>
      <c r="B2624" t="s">
        <v>948</v>
      </c>
      <c r="C2624" t="s">
        <v>1</v>
      </c>
      <c r="D2624" t="s">
        <v>56</v>
      </c>
      <c r="E2624">
        <v>23</v>
      </c>
      <c r="F2624">
        <v>36</v>
      </c>
      <c r="G2624">
        <f>(Table1[[#This Row],[Min Temperature]]+Table1[[#This Row],[Max Temperature]])/2</f>
        <v>29.5</v>
      </c>
      <c r="H2624">
        <v>0.3</v>
      </c>
      <c r="I2624">
        <v>6.8</v>
      </c>
      <c r="J2624">
        <f>(Table1[[#This Row],[Min Dissolved Oxygen]]+Table1[[#This Row],[Max Dissolved Oxygen]])/2</f>
        <v>3.55</v>
      </c>
      <c r="K2624">
        <v>8.6999999999999993</v>
      </c>
      <c r="L2624">
        <v>9.1</v>
      </c>
      <c r="M2624">
        <f>(Table1[[#This Row],[Min pH]]+Table1[[#This Row],[Max pH]])/2</f>
        <v>8.8999999999999986</v>
      </c>
      <c r="N2624">
        <v>3408</v>
      </c>
      <c r="O2624">
        <v>6004</v>
      </c>
      <c r="P2624">
        <f>(Table1[[#This Row],[Min Conductivity]]+Table1[[#This Row],[Max Conductivity]])/2</f>
        <v>4706</v>
      </c>
      <c r="Q2624">
        <v>3.7</v>
      </c>
      <c r="R2624">
        <v>34</v>
      </c>
      <c r="S2624">
        <f>(Table1[[#This Row],[Min BOD]]+Table1[[#This Row],[Max BOD]])/2</f>
        <v>18.850000000000001</v>
      </c>
      <c r="T2624">
        <v>0.32</v>
      </c>
      <c r="U2624">
        <v>0.78</v>
      </c>
      <c r="V2624">
        <f>(Table1[[#This Row],[Min Nitrate N + Nitrite N]]+Table1[[#This Row],[Max Nitrate N + Nitrite N]])/2</f>
        <v>0.55000000000000004</v>
      </c>
      <c r="W2624">
        <v>49</v>
      </c>
      <c r="X2624">
        <v>920</v>
      </c>
      <c r="Y2624">
        <f>(Table1[[#This Row],[Min Fecal Coliform]]+Table1[[#This Row],[Max Fecal Coliform]])/2</f>
        <v>484.5</v>
      </c>
      <c r="Z2624">
        <v>170</v>
      </c>
      <c r="AA2624">
        <v>1600</v>
      </c>
      <c r="AB2624">
        <f>(Table1[[#This Row],[Min Total Coliform]]+Table1[[#This Row],[Max Total Coliform]])/2</f>
        <v>885</v>
      </c>
      <c r="AC2624">
        <f>MIN(10, (Table1[[#This Row],[Avg BOD]]/4)*10)</f>
        <v>10</v>
      </c>
      <c r="AD2624">
        <f>MIN(10, (Table1[[#This Row],[Avg Fecal Coliform]]/600)*10)</f>
        <v>8.0749999999999993</v>
      </c>
      <c r="AE2624">
        <f>MIN(10, (Table1[[#This Row],[Avg Nitrate N + Nitrite N]]/10)*10)</f>
        <v>0.55000000000000004</v>
      </c>
      <c r="AF2624">
        <f>IF(OR(Table1[[#This Row],[Avg pH]]&lt;6.5,Table1[[#This Row],[Avg pH]]&gt;8.5),10,0)</f>
        <v>10</v>
      </c>
      <c r="AG2624">
        <f>MAX(0, 10-(2*Table1[[#This Row],[Avg Dissolved Oxygen]]))</f>
        <v>2.9000000000000004</v>
      </c>
      <c r="AH2624">
        <f>(Table1[[#This Row],[Fecal Score]]*0.3) + (Table1[[#This Row],[BOD Score]]*0.25) + (Table1[[#This Row],[Nitrate Score]]*0.2) + (Table1[[#This Row],[pH Score]]*0.15) + (Table1[[#This Row],[Dissolved Oxygen Score]]*0.1)</f>
        <v>6.8224999999999998</v>
      </c>
      <c r="AI2624">
        <v>2022</v>
      </c>
    </row>
    <row r="2625" spans="1:35">
      <c r="A2625">
        <v>3200</v>
      </c>
      <c r="B2625" t="s">
        <v>949</v>
      </c>
      <c r="C2625" t="s">
        <v>1</v>
      </c>
      <c r="D2625" t="s">
        <v>56</v>
      </c>
      <c r="E2625">
        <v>20</v>
      </c>
      <c r="F2625">
        <v>30</v>
      </c>
      <c r="G2625">
        <f>(Table1[[#This Row],[Min Temperature]]+Table1[[#This Row],[Max Temperature]])/2</f>
        <v>25</v>
      </c>
      <c r="H2625">
        <v>0.3</v>
      </c>
      <c r="I2625">
        <v>6.7</v>
      </c>
      <c r="J2625">
        <f>(Table1[[#This Row],[Min Dissolved Oxygen]]+Table1[[#This Row],[Max Dissolved Oxygen]])/2</f>
        <v>3.5</v>
      </c>
      <c r="K2625">
        <v>7.9</v>
      </c>
      <c r="L2625">
        <v>9.1</v>
      </c>
      <c r="M2625">
        <f>(Table1[[#This Row],[Min pH]]+Table1[[#This Row],[Max pH]])/2</f>
        <v>8.5</v>
      </c>
      <c r="N2625">
        <v>1592</v>
      </c>
      <c r="O2625">
        <v>14400</v>
      </c>
      <c r="P2625">
        <f>(Table1[[#This Row],[Min Conductivity]]+Table1[[#This Row],[Max Conductivity]])/2</f>
        <v>7996</v>
      </c>
      <c r="Q2625">
        <v>16</v>
      </c>
      <c r="R2625">
        <v>70</v>
      </c>
      <c r="S2625">
        <f>(Table1[[#This Row],[Min BOD]]+Table1[[#This Row],[Max BOD]])/2</f>
        <v>43</v>
      </c>
      <c r="T2625">
        <v>0.33</v>
      </c>
      <c r="U2625">
        <v>1.02</v>
      </c>
      <c r="V2625">
        <f>(Table1[[#This Row],[Min Nitrate N + Nitrite N]]+Table1[[#This Row],[Max Nitrate N + Nitrite N]])/2</f>
        <v>0.67500000000000004</v>
      </c>
      <c r="W2625">
        <v>2</v>
      </c>
      <c r="X2625">
        <v>920</v>
      </c>
      <c r="Y2625">
        <f>(Table1[[#This Row],[Min Fecal Coliform]]+Table1[[#This Row],[Max Fecal Coliform]])/2</f>
        <v>461</v>
      </c>
      <c r="Z2625">
        <v>220</v>
      </c>
      <c r="AA2625">
        <v>1600</v>
      </c>
      <c r="AB2625">
        <f>(Table1[[#This Row],[Min Total Coliform]]+Table1[[#This Row],[Max Total Coliform]])/2</f>
        <v>910</v>
      </c>
      <c r="AC2625">
        <f>MIN(10, (Table1[[#This Row],[Avg BOD]]/4)*10)</f>
        <v>10</v>
      </c>
      <c r="AD2625">
        <f>MIN(10, (Table1[[#This Row],[Avg Fecal Coliform]]/600)*10)</f>
        <v>7.6833333333333336</v>
      </c>
      <c r="AE2625">
        <f>MIN(10, (Table1[[#This Row],[Avg Nitrate N + Nitrite N]]/10)*10)</f>
        <v>0.67500000000000004</v>
      </c>
      <c r="AF2625">
        <f>IF(OR(Table1[[#This Row],[Avg pH]]&lt;6.5,Table1[[#This Row],[Avg pH]]&gt;8.5),10,0)</f>
        <v>0</v>
      </c>
      <c r="AG2625">
        <f>MAX(0, 10-(2*Table1[[#This Row],[Avg Dissolved Oxygen]]))</f>
        <v>3</v>
      </c>
      <c r="AH2625">
        <f>(Table1[[#This Row],[Fecal Score]]*0.3) + (Table1[[#This Row],[BOD Score]]*0.25) + (Table1[[#This Row],[Nitrate Score]]*0.2) + (Table1[[#This Row],[pH Score]]*0.15) + (Table1[[#This Row],[Dissolved Oxygen Score]]*0.1)</f>
        <v>5.2399999999999993</v>
      </c>
      <c r="AI2625">
        <v>2022</v>
      </c>
    </row>
    <row r="2626" spans="1:35">
      <c r="A2626">
        <v>2077</v>
      </c>
      <c r="B2626" t="s">
        <v>950</v>
      </c>
      <c r="C2626" t="s">
        <v>1</v>
      </c>
      <c r="D2626" t="s">
        <v>56</v>
      </c>
      <c r="E2626">
        <v>25</v>
      </c>
      <c r="F2626">
        <v>31</v>
      </c>
      <c r="G2626">
        <f>(Table1[[#This Row],[Min Temperature]]+Table1[[#This Row],[Max Temperature]])/2</f>
        <v>28</v>
      </c>
      <c r="H2626">
        <v>7</v>
      </c>
      <c r="I2626">
        <v>7.9</v>
      </c>
      <c r="J2626">
        <f>(Table1[[#This Row],[Min Dissolved Oxygen]]+Table1[[#This Row],[Max Dissolved Oxygen]])/2</f>
        <v>7.45</v>
      </c>
      <c r="K2626">
        <v>6.8</v>
      </c>
      <c r="L2626">
        <v>8.5</v>
      </c>
      <c r="M2626">
        <f>(Table1[[#This Row],[Min pH]]+Table1[[#This Row],[Max pH]])/2</f>
        <v>7.65</v>
      </c>
      <c r="N2626">
        <v>350</v>
      </c>
      <c r="O2626">
        <v>506</v>
      </c>
      <c r="P2626">
        <f>(Table1[[#This Row],[Min Conductivity]]+Table1[[#This Row],[Max Conductivity]])/2</f>
        <v>428</v>
      </c>
      <c r="Q2626">
        <v>1</v>
      </c>
      <c r="R2626">
        <v>1.1000000000000001</v>
      </c>
      <c r="S2626">
        <f>(Table1[[#This Row],[Min BOD]]+Table1[[#This Row],[Max BOD]])/2</f>
        <v>1.05</v>
      </c>
      <c r="T2626">
        <v>0.3</v>
      </c>
      <c r="U2626">
        <v>0.3</v>
      </c>
      <c r="V2626">
        <f>(Table1[[#This Row],[Min Nitrate N + Nitrite N]]+Table1[[#This Row],[Max Nitrate N + Nitrite N]])/2</f>
        <v>0.3</v>
      </c>
      <c r="W2626">
        <v>2</v>
      </c>
      <c r="X2626">
        <v>2</v>
      </c>
      <c r="Y2626">
        <f>(Table1[[#This Row],[Min Fecal Coliform]]+Table1[[#This Row],[Max Fecal Coliform]])/2</f>
        <v>2</v>
      </c>
      <c r="Z2626">
        <v>4</v>
      </c>
      <c r="AA2626">
        <v>14</v>
      </c>
      <c r="AB2626">
        <f>(Table1[[#This Row],[Min Total Coliform]]+Table1[[#This Row],[Max Total Coliform]])/2</f>
        <v>9</v>
      </c>
      <c r="AC2626">
        <f>MIN(10, (Table1[[#This Row],[Avg BOD]]/4)*10)</f>
        <v>2.625</v>
      </c>
      <c r="AD2626">
        <f>MIN(10, (Table1[[#This Row],[Avg Fecal Coliform]]/600)*10)</f>
        <v>3.3333333333333333E-2</v>
      </c>
      <c r="AE2626">
        <f>MIN(10, (Table1[[#This Row],[Avg Nitrate N + Nitrite N]]/10)*10)</f>
        <v>0.3</v>
      </c>
      <c r="AF2626">
        <f>IF(OR(Table1[[#This Row],[Avg pH]]&lt;6.5,Table1[[#This Row],[Avg pH]]&gt;8.5),10,0)</f>
        <v>0</v>
      </c>
      <c r="AG2626">
        <f>MAX(0, 10-(2*Table1[[#This Row],[Avg Dissolved Oxygen]]))</f>
        <v>0</v>
      </c>
      <c r="AH2626">
        <f>(Table1[[#This Row],[Fecal Score]]*0.3) + (Table1[[#This Row],[BOD Score]]*0.25) + (Table1[[#This Row],[Nitrate Score]]*0.2) + (Table1[[#This Row],[pH Score]]*0.15) + (Table1[[#This Row],[Dissolved Oxygen Score]]*0.1)</f>
        <v>0.72625000000000006</v>
      </c>
      <c r="AI2626">
        <v>2022</v>
      </c>
    </row>
    <row r="2627" spans="1:35">
      <c r="A2627">
        <v>1972</v>
      </c>
      <c r="B2627" t="s">
        <v>951</v>
      </c>
      <c r="C2627" t="s">
        <v>1</v>
      </c>
      <c r="D2627" t="s">
        <v>56</v>
      </c>
      <c r="E2627">
        <v>20</v>
      </c>
      <c r="F2627">
        <v>29</v>
      </c>
      <c r="G2627">
        <f>(Table1[[#This Row],[Min Temperature]]+Table1[[#This Row],[Max Temperature]])/2</f>
        <v>24.5</v>
      </c>
      <c r="H2627">
        <v>1.2</v>
      </c>
      <c r="I2627">
        <v>8</v>
      </c>
      <c r="J2627">
        <f>(Table1[[#This Row],[Min Dissolved Oxygen]]+Table1[[#This Row],[Max Dissolved Oxygen]])/2</f>
        <v>4.5999999999999996</v>
      </c>
      <c r="K2627">
        <v>7.7</v>
      </c>
      <c r="L2627">
        <v>8.6</v>
      </c>
      <c r="M2627">
        <f>(Table1[[#This Row],[Min pH]]+Table1[[#This Row],[Max pH]])/2</f>
        <v>8.15</v>
      </c>
      <c r="N2627">
        <v>1322</v>
      </c>
      <c r="O2627">
        <v>20062</v>
      </c>
      <c r="P2627">
        <f>(Table1[[#This Row],[Min Conductivity]]+Table1[[#This Row],[Max Conductivity]])/2</f>
        <v>10692</v>
      </c>
      <c r="Q2627">
        <v>2.2000000000000002</v>
      </c>
      <c r="R2627">
        <v>27</v>
      </c>
      <c r="S2627">
        <f>(Table1[[#This Row],[Min BOD]]+Table1[[#This Row],[Max BOD]])/2</f>
        <v>14.6</v>
      </c>
      <c r="T2627">
        <v>0.32</v>
      </c>
      <c r="U2627">
        <v>0.85</v>
      </c>
      <c r="V2627">
        <f>(Table1[[#This Row],[Min Nitrate N + Nitrite N]]+Table1[[#This Row],[Max Nitrate N + Nitrite N]])/2</f>
        <v>0.58499999999999996</v>
      </c>
      <c r="W2627">
        <v>12</v>
      </c>
      <c r="X2627">
        <v>170</v>
      </c>
      <c r="Y2627">
        <f>(Table1[[#This Row],[Min Fecal Coliform]]+Table1[[#This Row],[Max Fecal Coliform]])/2</f>
        <v>91</v>
      </c>
      <c r="Z2627">
        <v>70</v>
      </c>
      <c r="AA2627">
        <v>920</v>
      </c>
      <c r="AB2627">
        <f>(Table1[[#This Row],[Min Total Coliform]]+Table1[[#This Row],[Max Total Coliform]])/2</f>
        <v>495</v>
      </c>
      <c r="AC2627">
        <f>MIN(10, (Table1[[#This Row],[Avg BOD]]/4)*10)</f>
        <v>10</v>
      </c>
      <c r="AD2627">
        <f>MIN(10, (Table1[[#This Row],[Avg Fecal Coliform]]/600)*10)</f>
        <v>1.5166666666666666</v>
      </c>
      <c r="AE2627">
        <f>MIN(10, (Table1[[#This Row],[Avg Nitrate N + Nitrite N]]/10)*10)</f>
        <v>0.58499999999999996</v>
      </c>
      <c r="AF2627">
        <f>IF(OR(Table1[[#This Row],[Avg pH]]&lt;6.5,Table1[[#This Row],[Avg pH]]&gt;8.5),10,0)</f>
        <v>0</v>
      </c>
      <c r="AG2627">
        <f>MAX(0, 10-(2*Table1[[#This Row],[Avg Dissolved Oxygen]]))</f>
        <v>0.80000000000000071</v>
      </c>
      <c r="AH2627">
        <f>(Table1[[#This Row],[Fecal Score]]*0.3) + (Table1[[#This Row],[BOD Score]]*0.25) + (Table1[[#This Row],[Nitrate Score]]*0.2) + (Table1[[#This Row],[pH Score]]*0.15) + (Table1[[#This Row],[Dissolved Oxygen Score]]*0.1)</f>
        <v>3.1520000000000001</v>
      </c>
      <c r="AI2627">
        <v>2022</v>
      </c>
    </row>
    <row r="2628" spans="1:35">
      <c r="A2628">
        <v>1976</v>
      </c>
      <c r="B2628" t="s">
        <v>952</v>
      </c>
      <c r="C2628" t="s">
        <v>1</v>
      </c>
      <c r="D2628" t="s">
        <v>56</v>
      </c>
      <c r="E2628">
        <v>23</v>
      </c>
      <c r="F2628">
        <v>30</v>
      </c>
      <c r="G2628">
        <f>(Table1[[#This Row],[Min Temperature]]+Table1[[#This Row],[Max Temperature]])/2</f>
        <v>26.5</v>
      </c>
      <c r="H2628">
        <v>6.5</v>
      </c>
      <c r="I2628">
        <v>7.3</v>
      </c>
      <c r="J2628">
        <f>(Table1[[#This Row],[Min Dissolved Oxygen]]+Table1[[#This Row],[Max Dissolved Oxygen]])/2</f>
        <v>6.9</v>
      </c>
      <c r="K2628">
        <v>7.1</v>
      </c>
      <c r="L2628">
        <v>8.4</v>
      </c>
      <c r="M2628">
        <f>(Table1[[#This Row],[Min pH]]+Table1[[#This Row],[Max pH]])/2</f>
        <v>7.75</v>
      </c>
      <c r="N2628">
        <v>312</v>
      </c>
      <c r="O2628">
        <v>1130</v>
      </c>
      <c r="P2628">
        <f>(Table1[[#This Row],[Min Conductivity]]+Table1[[#This Row],[Max Conductivity]])/2</f>
        <v>721</v>
      </c>
      <c r="Q2628">
        <v>2</v>
      </c>
      <c r="R2628">
        <v>2.4</v>
      </c>
      <c r="S2628">
        <f>(Table1[[#This Row],[Min BOD]]+Table1[[#This Row],[Max BOD]])/2</f>
        <v>2.2000000000000002</v>
      </c>
      <c r="T2628">
        <v>0.32</v>
      </c>
      <c r="U2628">
        <v>0.37</v>
      </c>
      <c r="V2628">
        <f>(Table1[[#This Row],[Min Nitrate N + Nitrite N]]+Table1[[#This Row],[Max Nitrate N + Nitrite N]])/2</f>
        <v>0.34499999999999997</v>
      </c>
      <c r="W2628">
        <v>5</v>
      </c>
      <c r="X2628">
        <v>33</v>
      </c>
      <c r="Y2628">
        <f>(Table1[[#This Row],[Min Fecal Coliform]]+Table1[[#This Row],[Max Fecal Coliform]])/2</f>
        <v>19</v>
      </c>
      <c r="Z2628">
        <v>20</v>
      </c>
      <c r="AA2628">
        <v>79</v>
      </c>
      <c r="AB2628">
        <f>(Table1[[#This Row],[Min Total Coliform]]+Table1[[#This Row],[Max Total Coliform]])/2</f>
        <v>49.5</v>
      </c>
      <c r="AC2628">
        <f>MIN(10, (Table1[[#This Row],[Avg BOD]]/4)*10)</f>
        <v>5.5</v>
      </c>
      <c r="AD2628">
        <f>MIN(10, (Table1[[#This Row],[Avg Fecal Coliform]]/600)*10)</f>
        <v>0.31666666666666671</v>
      </c>
      <c r="AE2628">
        <f>MIN(10, (Table1[[#This Row],[Avg Nitrate N + Nitrite N]]/10)*10)</f>
        <v>0.34499999999999997</v>
      </c>
      <c r="AF2628">
        <f>IF(OR(Table1[[#This Row],[Avg pH]]&lt;6.5,Table1[[#This Row],[Avg pH]]&gt;8.5),10,0)</f>
        <v>0</v>
      </c>
      <c r="AG2628">
        <f>MAX(0, 10-(2*Table1[[#This Row],[Avg Dissolved Oxygen]]))</f>
        <v>0</v>
      </c>
      <c r="AH2628">
        <f>(Table1[[#This Row],[Fecal Score]]*0.3) + (Table1[[#This Row],[BOD Score]]*0.25) + (Table1[[#This Row],[Nitrate Score]]*0.2) + (Table1[[#This Row],[pH Score]]*0.15) + (Table1[[#This Row],[Dissolved Oxygen Score]]*0.1)</f>
        <v>1.5389999999999999</v>
      </c>
      <c r="AI2628">
        <v>2022</v>
      </c>
    </row>
    <row r="2629" spans="1:35">
      <c r="A2629">
        <v>1346</v>
      </c>
      <c r="B2629" t="s">
        <v>533</v>
      </c>
      <c r="C2629" t="s">
        <v>1</v>
      </c>
      <c r="D2629" t="s">
        <v>56</v>
      </c>
      <c r="E2629">
        <v>25</v>
      </c>
      <c r="F2629">
        <v>32</v>
      </c>
      <c r="G2629">
        <f>(Table1[[#This Row],[Min Temperature]]+Table1[[#This Row],[Max Temperature]])/2</f>
        <v>28.5</v>
      </c>
      <c r="H2629">
        <v>5.3</v>
      </c>
      <c r="I2629">
        <v>6.8</v>
      </c>
      <c r="J2629">
        <f>(Table1[[#This Row],[Min Dissolved Oxygen]]+Table1[[#This Row],[Max Dissolved Oxygen]])/2</f>
        <v>6.05</v>
      </c>
      <c r="K2629">
        <v>8.1</v>
      </c>
      <c r="L2629">
        <v>9</v>
      </c>
      <c r="M2629">
        <f>(Table1[[#This Row],[Min pH]]+Table1[[#This Row],[Max pH]])/2</f>
        <v>8.5500000000000007</v>
      </c>
      <c r="N2629">
        <v>601</v>
      </c>
      <c r="O2629">
        <v>1053</v>
      </c>
      <c r="P2629">
        <f>(Table1[[#This Row],[Min Conductivity]]+Table1[[#This Row],[Max Conductivity]])/2</f>
        <v>827</v>
      </c>
      <c r="Q2629">
        <v>1.2</v>
      </c>
      <c r="R2629">
        <v>3.3</v>
      </c>
      <c r="S2629">
        <f>(Table1[[#This Row],[Min BOD]]+Table1[[#This Row],[Max BOD]])/2</f>
        <v>2.25</v>
      </c>
      <c r="T2629">
        <v>0.36</v>
      </c>
      <c r="U2629">
        <v>4.34</v>
      </c>
      <c r="V2629">
        <f>(Table1[[#This Row],[Min Nitrate N + Nitrite N]]+Table1[[#This Row],[Max Nitrate N + Nitrite N]])/2</f>
        <v>2.35</v>
      </c>
      <c r="W2629">
        <v>63</v>
      </c>
      <c r="X2629">
        <v>240</v>
      </c>
      <c r="Y2629">
        <f>(Table1[[#This Row],[Min Fecal Coliform]]+Table1[[#This Row],[Max Fecal Coliform]])/2</f>
        <v>151.5</v>
      </c>
      <c r="Z2629">
        <v>170</v>
      </c>
      <c r="AA2629">
        <v>350</v>
      </c>
      <c r="AB2629">
        <f>(Table1[[#This Row],[Min Total Coliform]]+Table1[[#This Row],[Max Total Coliform]])/2</f>
        <v>260</v>
      </c>
      <c r="AC2629">
        <f>MIN(10, (Table1[[#This Row],[Avg BOD]]/4)*10)</f>
        <v>5.625</v>
      </c>
      <c r="AD2629">
        <f>MIN(10, (Table1[[#This Row],[Avg Fecal Coliform]]/600)*10)</f>
        <v>2.5249999999999999</v>
      </c>
      <c r="AE2629">
        <f>MIN(10, (Table1[[#This Row],[Avg Nitrate N + Nitrite N]]/10)*10)</f>
        <v>2.35</v>
      </c>
      <c r="AF2629">
        <f>IF(OR(Table1[[#This Row],[Avg pH]]&lt;6.5,Table1[[#This Row],[Avg pH]]&gt;8.5),10,0)</f>
        <v>10</v>
      </c>
      <c r="AG2629">
        <f>MAX(0, 10-(2*Table1[[#This Row],[Avg Dissolved Oxygen]]))</f>
        <v>0</v>
      </c>
      <c r="AH2629">
        <f>(Table1[[#This Row],[Fecal Score]]*0.3) + (Table1[[#This Row],[BOD Score]]*0.25) + (Table1[[#This Row],[Nitrate Score]]*0.2) + (Table1[[#This Row],[pH Score]]*0.15) + (Table1[[#This Row],[Dissolved Oxygen Score]]*0.1)</f>
        <v>4.13375</v>
      </c>
      <c r="AI2629">
        <v>2022</v>
      </c>
    </row>
    <row r="2630" spans="1:35">
      <c r="A2630">
        <v>1971</v>
      </c>
      <c r="B2630" t="s">
        <v>953</v>
      </c>
      <c r="C2630" t="s">
        <v>1</v>
      </c>
      <c r="D2630" t="s">
        <v>56</v>
      </c>
      <c r="E2630">
        <v>23</v>
      </c>
      <c r="F2630">
        <v>35</v>
      </c>
      <c r="G2630">
        <f>(Table1[[#This Row],[Min Temperature]]+Table1[[#This Row],[Max Temperature]])/2</f>
        <v>29</v>
      </c>
      <c r="H2630">
        <v>1.6</v>
      </c>
      <c r="I2630">
        <v>7.4</v>
      </c>
      <c r="J2630">
        <f>(Table1[[#This Row],[Min Dissolved Oxygen]]+Table1[[#This Row],[Max Dissolved Oxygen]])/2</f>
        <v>4.5</v>
      </c>
      <c r="K2630">
        <v>7.7</v>
      </c>
      <c r="L2630">
        <v>8.5</v>
      </c>
      <c r="M2630">
        <f>(Table1[[#This Row],[Min pH]]+Table1[[#This Row],[Max pH]])/2</f>
        <v>8.1</v>
      </c>
      <c r="N2630">
        <v>1200</v>
      </c>
      <c r="O2630">
        <v>3046</v>
      </c>
      <c r="P2630">
        <f>(Table1[[#This Row],[Min Conductivity]]+Table1[[#This Row],[Max Conductivity]])/2</f>
        <v>2123</v>
      </c>
      <c r="Q2630">
        <v>4.0999999999999996</v>
      </c>
      <c r="R2630">
        <v>28</v>
      </c>
      <c r="S2630">
        <f>(Table1[[#This Row],[Min BOD]]+Table1[[#This Row],[Max BOD]])/2</f>
        <v>16.05</v>
      </c>
      <c r="T2630">
        <v>0.3</v>
      </c>
      <c r="U2630">
        <v>0.94</v>
      </c>
      <c r="V2630">
        <f>(Table1[[#This Row],[Min Nitrate N + Nitrite N]]+Table1[[#This Row],[Max Nitrate N + Nitrite N]])/2</f>
        <v>0.62</v>
      </c>
      <c r="W2630">
        <v>12</v>
      </c>
      <c r="X2630">
        <v>920</v>
      </c>
      <c r="Y2630">
        <f>(Table1[[#This Row],[Min Fecal Coliform]]+Table1[[#This Row],[Max Fecal Coliform]])/2</f>
        <v>466</v>
      </c>
      <c r="Z2630">
        <v>47</v>
      </c>
      <c r="AA2630">
        <v>1600</v>
      </c>
      <c r="AB2630">
        <f>(Table1[[#This Row],[Min Total Coliform]]+Table1[[#This Row],[Max Total Coliform]])/2</f>
        <v>823.5</v>
      </c>
      <c r="AC2630">
        <f>MIN(10, (Table1[[#This Row],[Avg BOD]]/4)*10)</f>
        <v>10</v>
      </c>
      <c r="AD2630">
        <f>MIN(10, (Table1[[#This Row],[Avg Fecal Coliform]]/600)*10)</f>
        <v>7.7666666666666657</v>
      </c>
      <c r="AE2630">
        <f>MIN(10, (Table1[[#This Row],[Avg Nitrate N + Nitrite N]]/10)*10)</f>
        <v>0.62</v>
      </c>
      <c r="AF2630">
        <f>IF(OR(Table1[[#This Row],[Avg pH]]&lt;6.5,Table1[[#This Row],[Avg pH]]&gt;8.5),10,0)</f>
        <v>0</v>
      </c>
      <c r="AG2630">
        <f>MAX(0, 10-(2*Table1[[#This Row],[Avg Dissolved Oxygen]]))</f>
        <v>1</v>
      </c>
      <c r="AH2630">
        <f>(Table1[[#This Row],[Fecal Score]]*0.3) + (Table1[[#This Row],[BOD Score]]*0.25) + (Table1[[#This Row],[Nitrate Score]]*0.2) + (Table1[[#This Row],[pH Score]]*0.15) + (Table1[[#This Row],[Dissolved Oxygen Score]]*0.1)</f>
        <v>5.0539999999999994</v>
      </c>
      <c r="AI2630">
        <v>2022</v>
      </c>
    </row>
    <row r="2631" spans="1:35">
      <c r="A2631">
        <v>3202</v>
      </c>
      <c r="B2631" t="s">
        <v>954</v>
      </c>
      <c r="C2631" t="s">
        <v>1</v>
      </c>
      <c r="D2631" t="s">
        <v>56</v>
      </c>
      <c r="E2631">
        <v>27</v>
      </c>
      <c r="F2631">
        <v>29</v>
      </c>
      <c r="G2631">
        <f>(Table1[[#This Row],[Min Temperature]]+Table1[[#This Row],[Max Temperature]])/2</f>
        <v>28</v>
      </c>
      <c r="H2631">
        <v>5.2</v>
      </c>
      <c r="I2631">
        <v>5.8</v>
      </c>
      <c r="J2631">
        <f>(Table1[[#This Row],[Min Dissolved Oxygen]]+Table1[[#This Row],[Max Dissolved Oxygen]])/2</f>
        <v>5.5</v>
      </c>
      <c r="K2631">
        <v>7.8</v>
      </c>
      <c r="L2631">
        <v>8.5</v>
      </c>
      <c r="M2631">
        <f>(Table1[[#This Row],[Min pH]]+Table1[[#This Row],[Max pH]])/2</f>
        <v>8.15</v>
      </c>
      <c r="N2631">
        <v>307</v>
      </c>
      <c r="O2631">
        <v>813</v>
      </c>
      <c r="P2631">
        <f>(Table1[[#This Row],[Min Conductivity]]+Table1[[#This Row],[Max Conductivity]])/2</f>
        <v>560</v>
      </c>
      <c r="Q2631">
        <v>1</v>
      </c>
      <c r="R2631">
        <v>2.6</v>
      </c>
      <c r="S2631">
        <f>(Table1[[#This Row],[Min BOD]]+Table1[[#This Row],[Max BOD]])/2</f>
        <v>1.8</v>
      </c>
      <c r="T2631">
        <v>0.47</v>
      </c>
      <c r="U2631">
        <v>1.23</v>
      </c>
      <c r="V2631">
        <f>(Table1[[#This Row],[Min Nitrate N + Nitrite N]]+Table1[[#This Row],[Max Nitrate N + Nitrite N]])/2</f>
        <v>0.85</v>
      </c>
      <c r="W2631">
        <v>63</v>
      </c>
      <c r="X2631">
        <v>94</v>
      </c>
      <c r="Y2631">
        <f>(Table1[[#This Row],[Min Fecal Coliform]]+Table1[[#This Row],[Max Fecal Coliform]])/2</f>
        <v>78.5</v>
      </c>
      <c r="Z2631">
        <v>110</v>
      </c>
      <c r="AA2631">
        <v>240</v>
      </c>
      <c r="AB2631">
        <f>(Table1[[#This Row],[Min Total Coliform]]+Table1[[#This Row],[Max Total Coliform]])/2</f>
        <v>175</v>
      </c>
      <c r="AC2631">
        <f>MIN(10, (Table1[[#This Row],[Avg BOD]]/4)*10)</f>
        <v>4.5</v>
      </c>
      <c r="AD2631">
        <f>MIN(10, (Table1[[#This Row],[Avg Fecal Coliform]]/600)*10)</f>
        <v>1.3083333333333333</v>
      </c>
      <c r="AE2631">
        <f>MIN(10, (Table1[[#This Row],[Avg Nitrate N + Nitrite N]]/10)*10)</f>
        <v>0.84999999999999987</v>
      </c>
      <c r="AF2631">
        <f>IF(OR(Table1[[#This Row],[Avg pH]]&lt;6.5,Table1[[#This Row],[Avg pH]]&gt;8.5),10,0)</f>
        <v>0</v>
      </c>
      <c r="AG2631">
        <f>MAX(0, 10-(2*Table1[[#This Row],[Avg Dissolved Oxygen]]))</f>
        <v>0</v>
      </c>
      <c r="AH2631">
        <f>(Table1[[#This Row],[Fecal Score]]*0.3) + (Table1[[#This Row],[BOD Score]]*0.25) + (Table1[[#This Row],[Nitrate Score]]*0.2) + (Table1[[#This Row],[pH Score]]*0.15) + (Table1[[#This Row],[Dissolved Oxygen Score]]*0.1)</f>
        <v>1.6875</v>
      </c>
      <c r="AI2631">
        <v>2022</v>
      </c>
    </row>
    <row r="2632" spans="1:35">
      <c r="A2632">
        <v>2079</v>
      </c>
      <c r="B2632" t="s">
        <v>955</v>
      </c>
      <c r="C2632" t="s">
        <v>8</v>
      </c>
      <c r="D2632" t="s">
        <v>56</v>
      </c>
      <c r="E2632">
        <v>28</v>
      </c>
      <c r="F2632">
        <v>30</v>
      </c>
      <c r="G2632">
        <f>(Table1[[#This Row],[Min Temperature]]+Table1[[#This Row],[Max Temperature]])/2</f>
        <v>29</v>
      </c>
      <c r="H2632">
        <v>6.6</v>
      </c>
      <c r="I2632">
        <v>8.1999999999999993</v>
      </c>
      <c r="J2632">
        <f>(Table1[[#This Row],[Min Dissolved Oxygen]]+Table1[[#This Row],[Max Dissolved Oxygen]])/2</f>
        <v>7.3999999999999995</v>
      </c>
      <c r="K2632">
        <v>7.8</v>
      </c>
      <c r="L2632">
        <v>8.5</v>
      </c>
      <c r="M2632">
        <f>(Table1[[#This Row],[Min pH]]+Table1[[#This Row],[Max pH]])/2</f>
        <v>8.15</v>
      </c>
      <c r="N2632">
        <v>345</v>
      </c>
      <c r="O2632">
        <v>540</v>
      </c>
      <c r="P2632">
        <f>(Table1[[#This Row],[Min Conductivity]]+Table1[[#This Row],[Max Conductivity]])/2</f>
        <v>442.5</v>
      </c>
      <c r="Q2632">
        <v>1</v>
      </c>
      <c r="R2632">
        <v>2</v>
      </c>
      <c r="S2632">
        <f>(Table1[[#This Row],[Min BOD]]+Table1[[#This Row],[Max BOD]])/2</f>
        <v>1.5</v>
      </c>
      <c r="T2632">
        <v>0.32</v>
      </c>
      <c r="U2632">
        <v>0.36</v>
      </c>
      <c r="V2632">
        <f>(Table1[[#This Row],[Min Nitrate N + Nitrite N]]+Table1[[#This Row],[Max Nitrate N + Nitrite N]])/2</f>
        <v>0.33999999999999997</v>
      </c>
      <c r="W2632">
        <v>2</v>
      </c>
      <c r="X2632">
        <v>12</v>
      </c>
      <c r="Y2632">
        <f>(Table1[[#This Row],[Min Fecal Coliform]]+Table1[[#This Row],[Max Fecal Coliform]])/2</f>
        <v>7</v>
      </c>
      <c r="Z2632">
        <v>12</v>
      </c>
      <c r="AA2632">
        <v>46</v>
      </c>
      <c r="AB2632">
        <f>(Table1[[#This Row],[Min Total Coliform]]+Table1[[#This Row],[Max Total Coliform]])/2</f>
        <v>29</v>
      </c>
      <c r="AC2632">
        <f>MIN(10, (Table1[[#This Row],[Avg BOD]]/4)*10)</f>
        <v>3.75</v>
      </c>
      <c r="AD2632">
        <f>MIN(10, (Table1[[#This Row],[Avg Fecal Coliform]]/600)*10)</f>
        <v>0.11666666666666667</v>
      </c>
      <c r="AE2632">
        <f>MIN(10, (Table1[[#This Row],[Avg Nitrate N + Nitrite N]]/10)*10)</f>
        <v>0.33999999999999997</v>
      </c>
      <c r="AF2632">
        <f>IF(OR(Table1[[#This Row],[Avg pH]]&lt;6.5,Table1[[#This Row],[Avg pH]]&gt;8.5),10,0)</f>
        <v>0</v>
      </c>
      <c r="AG2632">
        <f>MAX(0, 10-(2*Table1[[#This Row],[Avg Dissolved Oxygen]]))</f>
        <v>0</v>
      </c>
      <c r="AH2632">
        <f>(Table1[[#This Row],[Fecal Score]]*0.3) + (Table1[[#This Row],[BOD Score]]*0.25) + (Table1[[#This Row],[Nitrate Score]]*0.2) + (Table1[[#This Row],[pH Score]]*0.15) + (Table1[[#This Row],[Dissolved Oxygen Score]]*0.1)</f>
        <v>1.0405</v>
      </c>
      <c r="AI2632">
        <v>2022</v>
      </c>
    </row>
    <row r="2633" spans="1:35">
      <c r="A2633">
        <v>1979</v>
      </c>
      <c r="B2633" t="s">
        <v>956</v>
      </c>
      <c r="C2633" t="s">
        <v>8</v>
      </c>
      <c r="D2633" t="s">
        <v>56</v>
      </c>
      <c r="E2633">
        <v>25</v>
      </c>
      <c r="F2633">
        <v>31</v>
      </c>
      <c r="G2633">
        <f>(Table1[[#This Row],[Min Temperature]]+Table1[[#This Row],[Max Temperature]])/2</f>
        <v>28</v>
      </c>
      <c r="H2633">
        <v>6.8</v>
      </c>
      <c r="I2633">
        <v>8.3000000000000007</v>
      </c>
      <c r="J2633">
        <f>(Table1[[#This Row],[Min Dissolved Oxygen]]+Table1[[#This Row],[Max Dissolved Oxygen]])/2</f>
        <v>7.5500000000000007</v>
      </c>
      <c r="K2633">
        <v>7.5</v>
      </c>
      <c r="L2633">
        <v>8.4</v>
      </c>
      <c r="M2633">
        <f>(Table1[[#This Row],[Min pH]]+Table1[[#This Row],[Max pH]])/2</f>
        <v>7.95</v>
      </c>
      <c r="N2633">
        <v>522</v>
      </c>
      <c r="O2633">
        <v>1623</v>
      </c>
      <c r="P2633">
        <f>(Table1[[#This Row],[Min Conductivity]]+Table1[[#This Row],[Max Conductivity]])/2</f>
        <v>1072.5</v>
      </c>
      <c r="Q2633">
        <v>1</v>
      </c>
      <c r="R2633">
        <v>2.2000000000000002</v>
      </c>
      <c r="S2633">
        <f>(Table1[[#This Row],[Min BOD]]+Table1[[#This Row],[Max BOD]])/2</f>
        <v>1.6</v>
      </c>
      <c r="T2633">
        <v>0.3</v>
      </c>
      <c r="U2633">
        <v>0.4</v>
      </c>
      <c r="V2633">
        <f>(Table1[[#This Row],[Min Nitrate N + Nitrite N]]+Table1[[#This Row],[Max Nitrate N + Nitrite N]])/2</f>
        <v>0.35</v>
      </c>
      <c r="W2633">
        <v>2</v>
      </c>
      <c r="X2633">
        <v>17</v>
      </c>
      <c r="Y2633">
        <f>(Table1[[#This Row],[Min Fecal Coliform]]+Table1[[#This Row],[Max Fecal Coliform]])/2</f>
        <v>9.5</v>
      </c>
      <c r="Z2633">
        <v>21</v>
      </c>
      <c r="AA2633">
        <v>40</v>
      </c>
      <c r="AB2633">
        <f>(Table1[[#This Row],[Min Total Coliform]]+Table1[[#This Row],[Max Total Coliform]])/2</f>
        <v>30.5</v>
      </c>
      <c r="AC2633">
        <f>MIN(10, (Table1[[#This Row],[Avg BOD]]/4)*10)</f>
        <v>4</v>
      </c>
      <c r="AD2633">
        <f>MIN(10, (Table1[[#This Row],[Avg Fecal Coliform]]/600)*10)</f>
        <v>0.15833333333333335</v>
      </c>
      <c r="AE2633">
        <f>MIN(10, (Table1[[#This Row],[Avg Nitrate N + Nitrite N]]/10)*10)</f>
        <v>0.35</v>
      </c>
      <c r="AF2633">
        <f>IF(OR(Table1[[#This Row],[Avg pH]]&lt;6.5,Table1[[#This Row],[Avg pH]]&gt;8.5),10,0)</f>
        <v>0</v>
      </c>
      <c r="AG2633">
        <f>MAX(0, 10-(2*Table1[[#This Row],[Avg Dissolved Oxygen]]))</f>
        <v>0</v>
      </c>
      <c r="AH2633">
        <f>(Table1[[#This Row],[Fecal Score]]*0.3) + (Table1[[#This Row],[BOD Score]]*0.25) + (Table1[[#This Row],[Nitrate Score]]*0.2) + (Table1[[#This Row],[pH Score]]*0.15) + (Table1[[#This Row],[Dissolved Oxygen Score]]*0.1)</f>
        <v>1.1175000000000002</v>
      </c>
      <c r="AI2633">
        <v>2022</v>
      </c>
    </row>
    <row r="2634" spans="1:35">
      <c r="A2634">
        <v>1349</v>
      </c>
      <c r="B2634" t="s">
        <v>534</v>
      </c>
      <c r="C2634" t="s">
        <v>1</v>
      </c>
      <c r="D2634" t="s">
        <v>80</v>
      </c>
      <c r="E2634">
        <v>21.776714513556598</v>
      </c>
      <c r="F2634">
        <v>28.3971291866029</v>
      </c>
      <c r="G2634">
        <f>(Table1[[#This Row],[Min Temperature]]+Table1[[#This Row],[Max Temperature]])/2</f>
        <v>25.086921850079747</v>
      </c>
      <c r="H2634">
        <v>7.8</v>
      </c>
      <c r="I2634">
        <v>7.9</v>
      </c>
      <c r="J2634">
        <f>(Table1[[#This Row],[Min Dissolved Oxygen]]+Table1[[#This Row],[Max Dissolved Oxygen]])/2</f>
        <v>7.85</v>
      </c>
      <c r="K2634">
        <v>7.2</v>
      </c>
      <c r="L2634">
        <v>8</v>
      </c>
      <c r="M2634">
        <f>(Table1[[#This Row],[Min pH]]+Table1[[#This Row],[Max pH]])/2</f>
        <v>7.6</v>
      </c>
      <c r="N2634">
        <v>269</v>
      </c>
      <c r="O2634">
        <v>324</v>
      </c>
      <c r="P2634">
        <f>(Table1[[#This Row],[Min Conductivity]]+Table1[[#This Row],[Max Conductivity]])/2</f>
        <v>296.5</v>
      </c>
      <c r="Q2634">
        <v>2.2000000000000002</v>
      </c>
      <c r="R2634">
        <v>4.5</v>
      </c>
      <c r="S2634">
        <f>(Table1[[#This Row],[Min BOD]]+Table1[[#This Row],[Max BOD]])/2</f>
        <v>3.35</v>
      </c>
      <c r="T2634">
        <v>0.3</v>
      </c>
      <c r="U2634">
        <v>0.3</v>
      </c>
      <c r="V2634">
        <f>(Table1[[#This Row],[Min Nitrate N + Nitrite N]]+Table1[[#This Row],[Max Nitrate N + Nitrite N]])/2</f>
        <v>0.3</v>
      </c>
      <c r="W2634">
        <v>100</v>
      </c>
      <c r="X2634">
        <v>200</v>
      </c>
      <c r="Y2634">
        <f>(Table1[[#This Row],[Min Fecal Coliform]]+Table1[[#This Row],[Max Fecal Coliform]])/2</f>
        <v>150</v>
      </c>
      <c r="Z2634">
        <v>800</v>
      </c>
      <c r="AA2634">
        <v>900</v>
      </c>
      <c r="AB2634">
        <f>(Table1[[#This Row],[Min Total Coliform]]+Table1[[#This Row],[Max Total Coliform]])/2</f>
        <v>850</v>
      </c>
      <c r="AC2634">
        <f>MIN(10, (Table1[[#This Row],[Avg BOD]]/4)*10)</f>
        <v>8.375</v>
      </c>
      <c r="AD2634">
        <f>MIN(10, (Table1[[#This Row],[Avg Fecal Coliform]]/600)*10)</f>
        <v>2.5</v>
      </c>
      <c r="AE2634">
        <f>MIN(10, (Table1[[#This Row],[Avg Nitrate N + Nitrite N]]/10)*10)</f>
        <v>0.3</v>
      </c>
      <c r="AF2634">
        <f>IF(OR(Table1[[#This Row],[Avg pH]]&lt;6.5,Table1[[#This Row],[Avg pH]]&gt;8.5),10,0)</f>
        <v>0</v>
      </c>
      <c r="AG2634">
        <f>MAX(0, 10-(2*Table1[[#This Row],[Avg Dissolved Oxygen]]))</f>
        <v>0</v>
      </c>
      <c r="AH2634">
        <f>(Table1[[#This Row],[Fecal Score]]*0.3) + (Table1[[#This Row],[BOD Score]]*0.25) + (Table1[[#This Row],[Nitrate Score]]*0.2) + (Table1[[#This Row],[pH Score]]*0.15) + (Table1[[#This Row],[Dissolved Oxygen Score]]*0.1)</f>
        <v>2.9037500000000001</v>
      </c>
      <c r="AI2634">
        <v>2022</v>
      </c>
    </row>
    <row r="2635" spans="1:35">
      <c r="A2635">
        <v>1392</v>
      </c>
      <c r="B2635" t="s">
        <v>535</v>
      </c>
      <c r="C2635" t="s">
        <v>1</v>
      </c>
      <c r="D2635" t="s">
        <v>80</v>
      </c>
      <c r="E2635">
        <v>21.776714513556598</v>
      </c>
      <c r="F2635">
        <v>28.3971291866029</v>
      </c>
      <c r="G2635">
        <f>(Table1[[#This Row],[Min Temperature]]+Table1[[#This Row],[Max Temperature]])/2</f>
        <v>25.086921850079747</v>
      </c>
      <c r="H2635">
        <v>6.4</v>
      </c>
      <c r="I2635">
        <v>7.6</v>
      </c>
      <c r="J2635">
        <f>(Table1[[#This Row],[Min Dissolved Oxygen]]+Table1[[#This Row],[Max Dissolved Oxygen]])/2</f>
        <v>7</v>
      </c>
      <c r="K2635">
        <v>7.6</v>
      </c>
      <c r="L2635">
        <v>8</v>
      </c>
      <c r="M2635">
        <f>(Table1[[#This Row],[Min pH]]+Table1[[#This Row],[Max pH]])/2</f>
        <v>7.8</v>
      </c>
      <c r="N2635">
        <v>299</v>
      </c>
      <c r="O2635">
        <v>392</v>
      </c>
      <c r="P2635">
        <f>(Table1[[#This Row],[Min Conductivity]]+Table1[[#This Row],[Max Conductivity]])/2</f>
        <v>345.5</v>
      </c>
      <c r="Q2635">
        <v>1</v>
      </c>
      <c r="R2635">
        <v>4.5999999999999996</v>
      </c>
      <c r="S2635">
        <f>(Table1[[#This Row],[Min BOD]]+Table1[[#This Row],[Max BOD]])/2</f>
        <v>2.8</v>
      </c>
      <c r="T2635">
        <v>0.3</v>
      </c>
      <c r="U2635">
        <v>0.3</v>
      </c>
      <c r="V2635">
        <f>(Table1[[#This Row],[Min Nitrate N + Nitrite N]]+Table1[[#This Row],[Max Nitrate N + Nitrite N]])/2</f>
        <v>0.3</v>
      </c>
      <c r="W2635">
        <v>400</v>
      </c>
      <c r="X2635">
        <v>400</v>
      </c>
      <c r="Y2635">
        <f>(Table1[[#This Row],[Min Fecal Coliform]]+Table1[[#This Row],[Max Fecal Coliform]])/2</f>
        <v>400</v>
      </c>
      <c r="Z2635">
        <v>100</v>
      </c>
      <c r="AA2635">
        <v>2100</v>
      </c>
      <c r="AB2635">
        <f>(Table1[[#This Row],[Min Total Coliform]]+Table1[[#This Row],[Max Total Coliform]])/2</f>
        <v>1100</v>
      </c>
      <c r="AC2635">
        <f>MIN(10, (Table1[[#This Row],[Avg BOD]]/4)*10)</f>
        <v>7</v>
      </c>
      <c r="AD2635">
        <f>MIN(10, (Table1[[#This Row],[Avg Fecal Coliform]]/600)*10)</f>
        <v>6.6666666666666661</v>
      </c>
      <c r="AE2635">
        <f>MIN(10, (Table1[[#This Row],[Avg Nitrate N + Nitrite N]]/10)*10)</f>
        <v>0.3</v>
      </c>
      <c r="AF2635">
        <f>IF(OR(Table1[[#This Row],[Avg pH]]&lt;6.5,Table1[[#This Row],[Avg pH]]&gt;8.5),10,0)</f>
        <v>0</v>
      </c>
      <c r="AG2635">
        <f>MAX(0, 10-(2*Table1[[#This Row],[Avg Dissolved Oxygen]]))</f>
        <v>0</v>
      </c>
      <c r="AH2635">
        <f>(Table1[[#This Row],[Fecal Score]]*0.3) + (Table1[[#This Row],[BOD Score]]*0.25) + (Table1[[#This Row],[Nitrate Score]]*0.2) + (Table1[[#This Row],[pH Score]]*0.15) + (Table1[[#This Row],[Dissolved Oxygen Score]]*0.1)</f>
        <v>3.81</v>
      </c>
      <c r="AI2635">
        <v>2022</v>
      </c>
    </row>
    <row r="2636" spans="1:35">
      <c r="A2636">
        <v>3033</v>
      </c>
      <c r="B2636" t="s">
        <v>422</v>
      </c>
      <c r="C2636" t="s">
        <v>1</v>
      </c>
      <c r="D2636" t="s">
        <v>80</v>
      </c>
      <c r="E2636">
        <v>18</v>
      </c>
      <c r="F2636">
        <v>25</v>
      </c>
      <c r="G2636">
        <f>(Table1[[#This Row],[Min Temperature]]+Table1[[#This Row],[Max Temperature]])/2</f>
        <v>21.5</v>
      </c>
      <c r="H2636">
        <v>6.4</v>
      </c>
      <c r="I2636">
        <v>7</v>
      </c>
      <c r="J2636">
        <f>(Table1[[#This Row],[Min Dissolved Oxygen]]+Table1[[#This Row],[Max Dissolved Oxygen]])/2</f>
        <v>6.7</v>
      </c>
      <c r="K2636">
        <v>7</v>
      </c>
      <c r="L2636">
        <v>7.3</v>
      </c>
      <c r="M2636">
        <f>(Table1[[#This Row],[Min pH]]+Table1[[#This Row],[Max pH]])/2</f>
        <v>7.15</v>
      </c>
      <c r="N2636">
        <v>1050</v>
      </c>
      <c r="O2636">
        <v>1270</v>
      </c>
      <c r="P2636">
        <f>(Table1[[#This Row],[Min Conductivity]]+Table1[[#This Row],[Max Conductivity]])/2</f>
        <v>1160</v>
      </c>
      <c r="Q2636">
        <v>4</v>
      </c>
      <c r="R2636">
        <v>10</v>
      </c>
      <c r="S2636">
        <f>(Table1[[#This Row],[Min BOD]]+Table1[[#This Row],[Max BOD]])/2</f>
        <v>7</v>
      </c>
      <c r="T2636">
        <v>0.6</v>
      </c>
      <c r="U2636">
        <v>2.2000000000000002</v>
      </c>
      <c r="V2636">
        <f>(Table1[[#This Row],[Min Nitrate N + Nitrite N]]+Table1[[#This Row],[Max Nitrate N + Nitrite N]])/2</f>
        <v>1.4000000000000001</v>
      </c>
      <c r="W2636">
        <v>2400</v>
      </c>
      <c r="X2636">
        <v>7600</v>
      </c>
      <c r="Y2636">
        <f>(Table1[[#This Row],[Min Fecal Coliform]]+Table1[[#This Row],[Max Fecal Coliform]])/2</f>
        <v>5000</v>
      </c>
      <c r="Z2636">
        <v>14000</v>
      </c>
      <c r="AA2636">
        <v>31000</v>
      </c>
      <c r="AB2636">
        <f>(Table1[[#This Row],[Min Total Coliform]]+Table1[[#This Row],[Max Total Coliform]])/2</f>
        <v>22500</v>
      </c>
      <c r="AC2636">
        <f>MIN(10, (Table1[[#This Row],[Avg BOD]]/4)*10)</f>
        <v>10</v>
      </c>
      <c r="AD2636">
        <f>MIN(10, (Table1[[#This Row],[Avg Fecal Coliform]]/600)*10)</f>
        <v>10</v>
      </c>
      <c r="AE2636">
        <f>MIN(10, (Table1[[#This Row],[Avg Nitrate N + Nitrite N]]/10)*10)</f>
        <v>1.4000000000000001</v>
      </c>
      <c r="AF2636">
        <f>IF(OR(Table1[[#This Row],[Avg pH]]&lt;6.5,Table1[[#This Row],[Avg pH]]&gt;8.5),10,0)</f>
        <v>0</v>
      </c>
      <c r="AG2636">
        <f>MAX(0, 10-(2*Table1[[#This Row],[Avg Dissolved Oxygen]]))</f>
        <v>0</v>
      </c>
      <c r="AH2636">
        <f>(Table1[[#This Row],[Fecal Score]]*0.3) + (Table1[[#This Row],[BOD Score]]*0.25) + (Table1[[#This Row],[Nitrate Score]]*0.2) + (Table1[[#This Row],[pH Score]]*0.15) + (Table1[[#This Row],[Dissolved Oxygen Score]]*0.1)</f>
        <v>5.78</v>
      </c>
      <c r="AI2636">
        <v>2022</v>
      </c>
    </row>
    <row r="2637" spans="1:35">
      <c r="A2637">
        <v>3032</v>
      </c>
      <c r="B2637" t="s">
        <v>957</v>
      </c>
      <c r="C2637" t="s">
        <v>1</v>
      </c>
      <c r="D2637" t="s">
        <v>80</v>
      </c>
      <c r="E2637">
        <v>5</v>
      </c>
      <c r="F2637">
        <v>35</v>
      </c>
      <c r="G2637">
        <f>(Table1[[#This Row],[Min Temperature]]+Table1[[#This Row],[Max Temperature]])/2</f>
        <v>20</v>
      </c>
      <c r="H2637">
        <v>6.5</v>
      </c>
      <c r="I2637">
        <v>7.5</v>
      </c>
      <c r="J2637">
        <f>(Table1[[#This Row],[Min Dissolved Oxygen]]+Table1[[#This Row],[Max Dissolved Oxygen]])/2</f>
        <v>7</v>
      </c>
      <c r="K2637">
        <v>7</v>
      </c>
      <c r="L2637">
        <v>7.4</v>
      </c>
      <c r="M2637">
        <f>(Table1[[#This Row],[Min pH]]+Table1[[#This Row],[Max pH]])/2</f>
        <v>7.2</v>
      </c>
      <c r="N2637">
        <v>810</v>
      </c>
      <c r="O2637">
        <v>1120</v>
      </c>
      <c r="P2637">
        <f>(Table1[[#This Row],[Min Conductivity]]+Table1[[#This Row],[Max Conductivity]])/2</f>
        <v>965</v>
      </c>
      <c r="Q2637">
        <v>4</v>
      </c>
      <c r="R2637">
        <v>9</v>
      </c>
      <c r="S2637">
        <f>(Table1[[#This Row],[Min BOD]]+Table1[[#This Row],[Max BOD]])/2</f>
        <v>6.5</v>
      </c>
      <c r="T2637">
        <v>1.8</v>
      </c>
      <c r="U2637">
        <v>1.8</v>
      </c>
      <c r="V2637">
        <f>(Table1[[#This Row],[Min Nitrate N + Nitrite N]]+Table1[[#This Row],[Max Nitrate N + Nitrite N]])/2</f>
        <v>1.8</v>
      </c>
      <c r="W2637">
        <v>750</v>
      </c>
      <c r="X2637">
        <v>4200</v>
      </c>
      <c r="Y2637">
        <f>(Table1[[#This Row],[Min Fecal Coliform]]+Table1[[#This Row],[Max Fecal Coliform]])/2</f>
        <v>2475</v>
      </c>
      <c r="Z2637">
        <v>4200</v>
      </c>
      <c r="AA2637">
        <v>9200</v>
      </c>
      <c r="AB2637">
        <f>(Table1[[#This Row],[Min Total Coliform]]+Table1[[#This Row],[Max Total Coliform]])/2</f>
        <v>6700</v>
      </c>
      <c r="AC2637">
        <f>MIN(10, (Table1[[#This Row],[Avg BOD]]/4)*10)</f>
        <v>10</v>
      </c>
      <c r="AD2637">
        <f>MIN(10, (Table1[[#This Row],[Avg Fecal Coliform]]/600)*10)</f>
        <v>10</v>
      </c>
      <c r="AE2637">
        <f>MIN(10, (Table1[[#This Row],[Avg Nitrate N + Nitrite N]]/10)*10)</f>
        <v>1.7999999999999998</v>
      </c>
      <c r="AF2637">
        <f>IF(OR(Table1[[#This Row],[Avg pH]]&lt;6.5,Table1[[#This Row],[Avg pH]]&gt;8.5),10,0)</f>
        <v>0</v>
      </c>
      <c r="AG2637">
        <f>MAX(0, 10-(2*Table1[[#This Row],[Avg Dissolved Oxygen]]))</f>
        <v>0</v>
      </c>
      <c r="AH2637">
        <f>(Table1[[#This Row],[Fecal Score]]*0.3) + (Table1[[#This Row],[BOD Score]]*0.25) + (Table1[[#This Row],[Nitrate Score]]*0.2) + (Table1[[#This Row],[pH Score]]*0.15) + (Table1[[#This Row],[Dissolved Oxygen Score]]*0.1)</f>
        <v>5.86</v>
      </c>
      <c r="AI2637">
        <v>2022</v>
      </c>
    </row>
    <row r="2638" spans="1:35">
      <c r="A2638">
        <v>4857</v>
      </c>
      <c r="B2638" t="s">
        <v>761</v>
      </c>
      <c r="C2638" t="s">
        <v>8</v>
      </c>
      <c r="D2638" t="s">
        <v>80</v>
      </c>
      <c r="E2638">
        <v>21.776714513556598</v>
      </c>
      <c r="F2638">
        <v>28.3971291866029</v>
      </c>
      <c r="G2638">
        <f>(Table1[[#This Row],[Min Temperature]]+Table1[[#This Row],[Max Temperature]])/2</f>
        <v>25.086921850079747</v>
      </c>
      <c r="H2638">
        <v>6.5</v>
      </c>
      <c r="I2638">
        <v>8.5</v>
      </c>
      <c r="J2638">
        <f>(Table1[[#This Row],[Min Dissolved Oxygen]]+Table1[[#This Row],[Max Dissolved Oxygen]])/2</f>
        <v>7.5</v>
      </c>
      <c r="K2638">
        <v>7.3</v>
      </c>
      <c r="L2638">
        <v>7.9</v>
      </c>
      <c r="M2638">
        <f>(Table1[[#This Row],[Min pH]]+Table1[[#This Row],[Max pH]])/2</f>
        <v>7.6</v>
      </c>
      <c r="N2638">
        <v>394</v>
      </c>
      <c r="O2638">
        <v>825</v>
      </c>
      <c r="P2638">
        <f>(Table1[[#This Row],[Min Conductivity]]+Table1[[#This Row],[Max Conductivity]])/2</f>
        <v>609.5</v>
      </c>
      <c r="Q2638">
        <v>2.2000000000000002</v>
      </c>
      <c r="R2638">
        <v>3.2</v>
      </c>
      <c r="S2638">
        <f>(Table1[[#This Row],[Min BOD]]+Table1[[#This Row],[Max BOD]])/2</f>
        <v>2.7</v>
      </c>
      <c r="T2638">
        <v>0.3</v>
      </c>
      <c r="U2638">
        <v>0.3</v>
      </c>
      <c r="V2638">
        <f>(Table1[[#This Row],[Min Nitrate N + Nitrite N]]+Table1[[#This Row],[Max Nitrate N + Nitrite N]])/2</f>
        <v>0.3</v>
      </c>
      <c r="W2638">
        <v>200</v>
      </c>
      <c r="X2638">
        <v>200</v>
      </c>
      <c r="Y2638">
        <f>(Table1[[#This Row],[Min Fecal Coliform]]+Table1[[#This Row],[Max Fecal Coliform]])/2</f>
        <v>200</v>
      </c>
      <c r="Z2638">
        <v>700</v>
      </c>
      <c r="AA2638">
        <v>700</v>
      </c>
      <c r="AB2638">
        <f>(Table1[[#This Row],[Min Total Coliform]]+Table1[[#This Row],[Max Total Coliform]])/2</f>
        <v>700</v>
      </c>
      <c r="AC2638">
        <f>MIN(10, (Table1[[#This Row],[Avg BOD]]/4)*10)</f>
        <v>6.75</v>
      </c>
      <c r="AD2638">
        <f>MIN(10, (Table1[[#This Row],[Avg Fecal Coliform]]/600)*10)</f>
        <v>3.333333333333333</v>
      </c>
      <c r="AE2638">
        <f>MIN(10, (Table1[[#This Row],[Avg Nitrate N + Nitrite N]]/10)*10)</f>
        <v>0.3</v>
      </c>
      <c r="AF2638">
        <f>IF(OR(Table1[[#This Row],[Avg pH]]&lt;6.5,Table1[[#This Row],[Avg pH]]&gt;8.5),10,0)</f>
        <v>0</v>
      </c>
      <c r="AG2638">
        <f>MAX(0, 10-(2*Table1[[#This Row],[Avg Dissolved Oxygen]]))</f>
        <v>0</v>
      </c>
      <c r="AH2638">
        <f>(Table1[[#This Row],[Fecal Score]]*0.3) + (Table1[[#This Row],[BOD Score]]*0.25) + (Table1[[#This Row],[Nitrate Score]]*0.2) + (Table1[[#This Row],[pH Score]]*0.15) + (Table1[[#This Row],[Dissolved Oxygen Score]]*0.1)</f>
        <v>2.7475000000000001</v>
      </c>
      <c r="AI2638">
        <v>2022</v>
      </c>
    </row>
    <row r="2639" spans="1:35">
      <c r="A2639">
        <v>1291</v>
      </c>
      <c r="B2639" t="s">
        <v>958</v>
      </c>
      <c r="C2639" t="s">
        <v>1</v>
      </c>
      <c r="D2639" t="s">
        <v>82</v>
      </c>
      <c r="E2639">
        <v>10</v>
      </c>
      <c r="F2639">
        <v>28</v>
      </c>
      <c r="G2639">
        <f>(Table1[[#This Row],[Min Temperature]]+Table1[[#This Row],[Max Temperature]])/2</f>
        <v>19</v>
      </c>
      <c r="H2639">
        <v>8.6</v>
      </c>
      <c r="I2639">
        <v>9.6</v>
      </c>
      <c r="J2639">
        <f>(Table1[[#This Row],[Min Dissolved Oxygen]]+Table1[[#This Row],[Max Dissolved Oxygen]])/2</f>
        <v>9.1</v>
      </c>
      <c r="K2639">
        <v>7.6</v>
      </c>
      <c r="L2639">
        <v>8.5</v>
      </c>
      <c r="M2639">
        <f>(Table1[[#This Row],[Min pH]]+Table1[[#This Row],[Max pH]])/2</f>
        <v>8.0500000000000007</v>
      </c>
      <c r="N2639">
        <v>165</v>
      </c>
      <c r="O2639">
        <v>650</v>
      </c>
      <c r="P2639">
        <f>(Table1[[#This Row],[Min Conductivity]]+Table1[[#This Row],[Max Conductivity]])/2</f>
        <v>407.5</v>
      </c>
      <c r="Q2639">
        <v>1</v>
      </c>
      <c r="R2639">
        <v>1</v>
      </c>
      <c r="S2639">
        <f>(Table1[[#This Row],[Min BOD]]+Table1[[#This Row],[Max BOD]])/2</f>
        <v>1</v>
      </c>
      <c r="T2639">
        <v>0.32</v>
      </c>
      <c r="U2639">
        <v>1.62</v>
      </c>
      <c r="V2639">
        <f>(Table1[[#This Row],[Min Nitrate N + Nitrite N]]+Table1[[#This Row],[Max Nitrate N + Nitrite N]])/2</f>
        <v>0.97000000000000008</v>
      </c>
      <c r="W2639">
        <v>94</v>
      </c>
      <c r="X2639">
        <v>540</v>
      </c>
      <c r="Y2639">
        <f>(Table1[[#This Row],[Min Fecal Coliform]]+Table1[[#This Row],[Max Fecal Coliform]])/2</f>
        <v>317</v>
      </c>
      <c r="Z2639">
        <v>540</v>
      </c>
      <c r="AA2639">
        <v>1600</v>
      </c>
      <c r="AB2639">
        <f>(Table1[[#This Row],[Min Total Coliform]]+Table1[[#This Row],[Max Total Coliform]])/2</f>
        <v>1070</v>
      </c>
      <c r="AC2639">
        <f>MIN(10, (Table1[[#This Row],[Avg BOD]]/4)*10)</f>
        <v>2.5</v>
      </c>
      <c r="AD2639">
        <f>MIN(10, (Table1[[#This Row],[Avg Fecal Coliform]]/600)*10)</f>
        <v>5.2833333333333332</v>
      </c>
      <c r="AE2639">
        <f>MIN(10, (Table1[[#This Row],[Avg Nitrate N + Nitrite N]]/10)*10)</f>
        <v>0.97</v>
      </c>
      <c r="AF2639">
        <f>IF(OR(Table1[[#This Row],[Avg pH]]&lt;6.5,Table1[[#This Row],[Avg pH]]&gt;8.5),10,0)</f>
        <v>0</v>
      </c>
      <c r="AG2639">
        <f>MAX(0, 10-(2*Table1[[#This Row],[Avg Dissolved Oxygen]]))</f>
        <v>0</v>
      </c>
      <c r="AH2639">
        <f>(Table1[[#This Row],[Fecal Score]]*0.3) + (Table1[[#This Row],[BOD Score]]*0.25) + (Table1[[#This Row],[Nitrate Score]]*0.2) + (Table1[[#This Row],[pH Score]]*0.15) + (Table1[[#This Row],[Dissolved Oxygen Score]]*0.1)</f>
        <v>2.4039999999999999</v>
      </c>
      <c r="AI2639">
        <v>2022</v>
      </c>
    </row>
    <row r="2640" spans="1:35">
      <c r="A2640">
        <v>2650</v>
      </c>
      <c r="B2640" t="s">
        <v>86</v>
      </c>
      <c r="C2640" t="s">
        <v>1</v>
      </c>
      <c r="D2640" t="s">
        <v>82</v>
      </c>
      <c r="E2640">
        <v>7</v>
      </c>
      <c r="F2640">
        <v>23</v>
      </c>
      <c r="G2640">
        <f>(Table1[[#This Row],[Min Temperature]]+Table1[[#This Row],[Max Temperature]])/2</f>
        <v>15</v>
      </c>
      <c r="H2640">
        <v>5.5</v>
      </c>
      <c r="I2640">
        <v>9.9</v>
      </c>
      <c r="J2640">
        <f>(Table1[[#This Row],[Min Dissolved Oxygen]]+Table1[[#This Row],[Max Dissolved Oxygen]])/2</f>
        <v>7.7</v>
      </c>
      <c r="K2640">
        <v>6.7</v>
      </c>
      <c r="L2640">
        <v>8</v>
      </c>
      <c r="M2640">
        <f>(Table1[[#This Row],[Min pH]]+Table1[[#This Row],[Max pH]])/2</f>
        <v>7.35</v>
      </c>
      <c r="N2640">
        <v>46</v>
      </c>
      <c r="O2640">
        <v>179</v>
      </c>
      <c r="P2640">
        <f>(Table1[[#This Row],[Min Conductivity]]+Table1[[#This Row],[Max Conductivity]])/2</f>
        <v>112.5</v>
      </c>
      <c r="Q2640">
        <v>1</v>
      </c>
      <c r="R2640">
        <v>1</v>
      </c>
      <c r="S2640">
        <f>(Table1[[#This Row],[Min BOD]]+Table1[[#This Row],[Max BOD]])/2</f>
        <v>1</v>
      </c>
      <c r="T2640">
        <v>0.3</v>
      </c>
      <c r="U2640">
        <v>4.67</v>
      </c>
      <c r="V2640">
        <f>(Table1[[#This Row],[Min Nitrate N + Nitrite N]]+Table1[[#This Row],[Max Nitrate N + Nitrite N]])/2</f>
        <v>2.4849999999999999</v>
      </c>
      <c r="W2640">
        <v>2</v>
      </c>
      <c r="X2640">
        <v>130</v>
      </c>
      <c r="Y2640">
        <f>(Table1[[#This Row],[Min Fecal Coliform]]+Table1[[#This Row],[Max Fecal Coliform]])/2</f>
        <v>66</v>
      </c>
      <c r="Z2640">
        <v>14</v>
      </c>
      <c r="AA2640">
        <v>1600</v>
      </c>
      <c r="AB2640">
        <f>(Table1[[#This Row],[Min Total Coliform]]+Table1[[#This Row],[Max Total Coliform]])/2</f>
        <v>807</v>
      </c>
      <c r="AC2640">
        <f>MIN(10, (Table1[[#This Row],[Avg BOD]]/4)*10)</f>
        <v>2.5</v>
      </c>
      <c r="AD2640">
        <f>MIN(10, (Table1[[#This Row],[Avg Fecal Coliform]]/600)*10)</f>
        <v>1.1000000000000001</v>
      </c>
      <c r="AE2640">
        <f>MIN(10, (Table1[[#This Row],[Avg Nitrate N + Nitrite N]]/10)*10)</f>
        <v>2.4849999999999999</v>
      </c>
      <c r="AF2640">
        <f>IF(OR(Table1[[#This Row],[Avg pH]]&lt;6.5,Table1[[#This Row],[Avg pH]]&gt;8.5),10,0)</f>
        <v>0</v>
      </c>
      <c r="AG2640">
        <f>MAX(0, 10-(2*Table1[[#This Row],[Avg Dissolved Oxygen]]))</f>
        <v>0</v>
      </c>
      <c r="AH2640">
        <f>(Table1[[#This Row],[Fecal Score]]*0.3) + (Table1[[#This Row],[BOD Score]]*0.25) + (Table1[[#This Row],[Nitrate Score]]*0.2) + (Table1[[#This Row],[pH Score]]*0.15) + (Table1[[#This Row],[Dissolved Oxygen Score]]*0.1)</f>
        <v>1.452</v>
      </c>
      <c r="AI2640">
        <v>2022</v>
      </c>
    </row>
    <row r="2641" spans="1:35">
      <c r="A2641">
        <v>1429</v>
      </c>
      <c r="B2641" t="s">
        <v>959</v>
      </c>
      <c r="C2641" t="s">
        <v>1</v>
      </c>
      <c r="D2641" t="s">
        <v>82</v>
      </c>
      <c r="E2641">
        <v>18</v>
      </c>
      <c r="F2641">
        <v>25</v>
      </c>
      <c r="G2641">
        <f>(Table1[[#This Row],[Min Temperature]]+Table1[[#This Row],[Max Temperature]])/2</f>
        <v>21.5</v>
      </c>
      <c r="H2641">
        <v>6.7</v>
      </c>
      <c r="I2641">
        <v>8.1</v>
      </c>
      <c r="J2641">
        <f>(Table1[[#This Row],[Min Dissolved Oxygen]]+Table1[[#This Row],[Max Dissolved Oxygen]])/2</f>
        <v>7.4</v>
      </c>
      <c r="K2641">
        <v>7.8</v>
      </c>
      <c r="L2641">
        <v>8.3000000000000007</v>
      </c>
      <c r="M2641">
        <f>(Table1[[#This Row],[Min pH]]+Table1[[#This Row],[Max pH]])/2</f>
        <v>8.0500000000000007</v>
      </c>
      <c r="N2641">
        <v>309</v>
      </c>
      <c r="O2641">
        <v>747</v>
      </c>
      <c r="P2641">
        <f>(Table1[[#This Row],[Min Conductivity]]+Table1[[#This Row],[Max Conductivity]])/2</f>
        <v>528</v>
      </c>
      <c r="Q2641">
        <v>1</v>
      </c>
      <c r="R2641">
        <v>2.6</v>
      </c>
      <c r="S2641">
        <f>(Table1[[#This Row],[Min BOD]]+Table1[[#This Row],[Max BOD]])/2</f>
        <v>1.8</v>
      </c>
      <c r="T2641">
        <v>0.32</v>
      </c>
      <c r="U2641">
        <v>0.91</v>
      </c>
      <c r="V2641">
        <f>(Table1[[#This Row],[Min Nitrate N + Nitrite N]]+Table1[[#This Row],[Max Nitrate N + Nitrite N]])/2</f>
        <v>0.61499999999999999</v>
      </c>
      <c r="W2641">
        <v>26</v>
      </c>
      <c r="X2641">
        <v>130</v>
      </c>
      <c r="Y2641">
        <f>(Table1[[#This Row],[Min Fecal Coliform]]+Table1[[#This Row],[Max Fecal Coliform]])/2</f>
        <v>78</v>
      </c>
      <c r="Z2641">
        <v>170</v>
      </c>
      <c r="AA2641">
        <v>350</v>
      </c>
      <c r="AB2641">
        <f>(Table1[[#This Row],[Min Total Coliform]]+Table1[[#This Row],[Max Total Coliform]])/2</f>
        <v>260</v>
      </c>
      <c r="AC2641">
        <f>MIN(10, (Table1[[#This Row],[Avg BOD]]/4)*10)</f>
        <v>4.5</v>
      </c>
      <c r="AD2641">
        <f>MIN(10, (Table1[[#This Row],[Avg Fecal Coliform]]/600)*10)</f>
        <v>1.3</v>
      </c>
      <c r="AE2641">
        <f>MIN(10, (Table1[[#This Row],[Avg Nitrate N + Nitrite N]]/10)*10)</f>
        <v>0.61499999999999999</v>
      </c>
      <c r="AF2641">
        <f>IF(OR(Table1[[#This Row],[Avg pH]]&lt;6.5,Table1[[#This Row],[Avg pH]]&gt;8.5),10,0)</f>
        <v>0</v>
      </c>
      <c r="AG2641">
        <f>MAX(0, 10-(2*Table1[[#This Row],[Avg Dissolved Oxygen]]))</f>
        <v>0</v>
      </c>
      <c r="AH2641">
        <f>(Table1[[#This Row],[Fecal Score]]*0.3) + (Table1[[#This Row],[BOD Score]]*0.25) + (Table1[[#This Row],[Nitrate Score]]*0.2) + (Table1[[#This Row],[pH Score]]*0.15) + (Table1[[#This Row],[Dissolved Oxygen Score]]*0.1)</f>
        <v>1.6380000000000001</v>
      </c>
      <c r="AI2641">
        <v>2022</v>
      </c>
    </row>
    <row r="2642" spans="1:35">
      <c r="A2642">
        <v>2649</v>
      </c>
      <c r="B2642" t="s">
        <v>960</v>
      </c>
      <c r="C2642" t="s">
        <v>1</v>
      </c>
      <c r="D2642" t="s">
        <v>82</v>
      </c>
      <c r="E2642">
        <v>9</v>
      </c>
      <c r="F2642">
        <v>27</v>
      </c>
      <c r="G2642">
        <f>(Table1[[#This Row],[Min Temperature]]+Table1[[#This Row],[Max Temperature]])/2</f>
        <v>18</v>
      </c>
      <c r="H2642">
        <v>6.2</v>
      </c>
      <c r="I2642">
        <v>8.4</v>
      </c>
      <c r="J2642">
        <f>(Table1[[#This Row],[Min Dissolved Oxygen]]+Table1[[#This Row],[Max Dissolved Oxygen]])/2</f>
        <v>7.3000000000000007</v>
      </c>
      <c r="K2642">
        <v>7.4</v>
      </c>
      <c r="L2642">
        <v>8.4</v>
      </c>
      <c r="M2642">
        <f>(Table1[[#This Row],[Min pH]]+Table1[[#This Row],[Max pH]])/2</f>
        <v>7.9</v>
      </c>
      <c r="N2642">
        <v>158</v>
      </c>
      <c r="O2642">
        <v>340</v>
      </c>
      <c r="P2642">
        <f>(Table1[[#This Row],[Min Conductivity]]+Table1[[#This Row],[Max Conductivity]])/2</f>
        <v>249</v>
      </c>
      <c r="Q2642">
        <v>1</v>
      </c>
      <c r="R2642">
        <v>3.6</v>
      </c>
      <c r="S2642">
        <f>(Table1[[#This Row],[Min BOD]]+Table1[[#This Row],[Max BOD]])/2</f>
        <v>2.2999999999999998</v>
      </c>
      <c r="T2642">
        <v>0.32</v>
      </c>
      <c r="U2642">
        <v>3.83</v>
      </c>
      <c r="V2642">
        <f>(Table1[[#This Row],[Min Nitrate N + Nitrite N]]+Table1[[#This Row],[Max Nitrate N + Nitrite N]])/2</f>
        <v>2.0750000000000002</v>
      </c>
      <c r="W2642">
        <v>130</v>
      </c>
      <c r="X2642">
        <v>1600</v>
      </c>
      <c r="Y2642">
        <f>(Table1[[#This Row],[Min Fecal Coliform]]+Table1[[#This Row],[Max Fecal Coliform]])/2</f>
        <v>865</v>
      </c>
      <c r="Z2642">
        <v>920</v>
      </c>
      <c r="AA2642">
        <v>1600</v>
      </c>
      <c r="AB2642">
        <f>(Table1[[#This Row],[Min Total Coliform]]+Table1[[#This Row],[Max Total Coliform]])/2</f>
        <v>1260</v>
      </c>
      <c r="AC2642">
        <f>MIN(10, (Table1[[#This Row],[Avg BOD]]/4)*10)</f>
        <v>5.75</v>
      </c>
      <c r="AD2642">
        <f>MIN(10, (Table1[[#This Row],[Avg Fecal Coliform]]/600)*10)</f>
        <v>10</v>
      </c>
      <c r="AE2642">
        <f>MIN(10, (Table1[[#This Row],[Avg Nitrate N + Nitrite N]]/10)*10)</f>
        <v>2.0750000000000002</v>
      </c>
      <c r="AF2642">
        <f>IF(OR(Table1[[#This Row],[Avg pH]]&lt;6.5,Table1[[#This Row],[Avg pH]]&gt;8.5),10,0)</f>
        <v>0</v>
      </c>
      <c r="AG2642">
        <f>MAX(0, 10-(2*Table1[[#This Row],[Avg Dissolved Oxygen]]))</f>
        <v>0</v>
      </c>
      <c r="AH2642">
        <f>(Table1[[#This Row],[Fecal Score]]*0.3) + (Table1[[#This Row],[BOD Score]]*0.25) + (Table1[[#This Row],[Nitrate Score]]*0.2) + (Table1[[#This Row],[pH Score]]*0.15) + (Table1[[#This Row],[Dissolved Oxygen Score]]*0.1)</f>
        <v>4.8525</v>
      </c>
      <c r="AI2642">
        <v>2022</v>
      </c>
    </row>
    <row r="2643" spans="1:35">
      <c r="A2643">
        <v>2738</v>
      </c>
      <c r="B2643" t="s">
        <v>540</v>
      </c>
      <c r="C2643" t="s">
        <v>1</v>
      </c>
      <c r="D2643" t="s">
        <v>88</v>
      </c>
      <c r="E2643">
        <v>14</v>
      </c>
      <c r="F2643">
        <v>22</v>
      </c>
      <c r="G2643">
        <f>(Table1[[#This Row],[Min Temperature]]+Table1[[#This Row],[Max Temperature]])/2</f>
        <v>18</v>
      </c>
      <c r="H2643">
        <v>7.5</v>
      </c>
      <c r="I2643">
        <v>8.1</v>
      </c>
      <c r="J2643">
        <f>(Table1[[#This Row],[Min Dissolved Oxygen]]+Table1[[#This Row],[Max Dissolved Oxygen]])/2</f>
        <v>7.8</v>
      </c>
      <c r="K2643">
        <v>7.1</v>
      </c>
      <c r="L2643">
        <v>7.6</v>
      </c>
      <c r="M2643">
        <f>(Table1[[#This Row],[Min pH]]+Table1[[#This Row],[Max pH]])/2</f>
        <v>7.35</v>
      </c>
      <c r="N2643">
        <v>144</v>
      </c>
      <c r="O2643">
        <v>163</v>
      </c>
      <c r="P2643">
        <f>(Table1[[#This Row],[Min Conductivity]]+Table1[[#This Row],[Max Conductivity]])/2</f>
        <v>153.5</v>
      </c>
      <c r="Q2643">
        <v>1</v>
      </c>
      <c r="R2643">
        <v>1</v>
      </c>
      <c r="S2643">
        <f>(Table1[[#This Row],[Min BOD]]+Table1[[#This Row],[Max BOD]])/2</f>
        <v>1</v>
      </c>
      <c r="T2643">
        <v>1.4475</v>
      </c>
      <c r="U2643">
        <v>7.25047297297297</v>
      </c>
      <c r="V2643">
        <f>(Table1[[#This Row],[Min Nitrate N + Nitrite N]]+Table1[[#This Row],[Max Nitrate N + Nitrite N]])/2</f>
        <v>4.3489864864864849</v>
      </c>
      <c r="W2643">
        <v>325.73701298701297</v>
      </c>
      <c r="X2643">
        <v>17186426.7483766</v>
      </c>
      <c r="Y2643">
        <f>(Table1[[#This Row],[Min Fecal Coliform]]+Table1[[#This Row],[Max Fecal Coliform]])/2</f>
        <v>8593376.2426947933</v>
      </c>
      <c r="Z2643">
        <v>1751.8059210526301</v>
      </c>
      <c r="AA2643">
        <v>39424734.378289498</v>
      </c>
      <c r="AB2643">
        <f>(Table1[[#This Row],[Min Total Coliform]]+Table1[[#This Row],[Max Total Coliform]])/2</f>
        <v>19713243.092105277</v>
      </c>
      <c r="AC2643">
        <f>MIN(10, (Table1[[#This Row],[Avg BOD]]/4)*10)</f>
        <v>2.5</v>
      </c>
      <c r="AD2643">
        <f>MIN(10, (Table1[[#This Row],[Avg Fecal Coliform]]/600)*10)</f>
        <v>10</v>
      </c>
      <c r="AE2643">
        <f>MIN(10, (Table1[[#This Row],[Avg Nitrate N + Nitrite N]]/10)*10)</f>
        <v>4.3489864864864849</v>
      </c>
      <c r="AF2643">
        <f>IF(OR(Table1[[#This Row],[Avg pH]]&lt;6.5,Table1[[#This Row],[Avg pH]]&gt;8.5),10,0)</f>
        <v>0</v>
      </c>
      <c r="AG2643">
        <f>MAX(0, 10-(2*Table1[[#This Row],[Avg Dissolved Oxygen]]))</f>
        <v>0</v>
      </c>
      <c r="AH2643">
        <f>(Table1[[#This Row],[Fecal Score]]*0.3) + (Table1[[#This Row],[BOD Score]]*0.25) + (Table1[[#This Row],[Nitrate Score]]*0.2) + (Table1[[#This Row],[pH Score]]*0.15) + (Table1[[#This Row],[Dissolved Oxygen Score]]*0.1)</f>
        <v>4.4947972972972972</v>
      </c>
      <c r="AI2643">
        <v>2022</v>
      </c>
    </row>
    <row r="2644" spans="1:35">
      <c r="A2644">
        <v>2740</v>
      </c>
      <c r="B2644" t="s">
        <v>542</v>
      </c>
      <c r="C2644" t="s">
        <v>1</v>
      </c>
      <c r="D2644" t="s">
        <v>88</v>
      </c>
      <c r="E2644">
        <v>16</v>
      </c>
      <c r="F2644">
        <v>24</v>
      </c>
      <c r="G2644">
        <f>(Table1[[#This Row],[Min Temperature]]+Table1[[#This Row],[Max Temperature]])/2</f>
        <v>20</v>
      </c>
      <c r="H2644">
        <v>6.4</v>
      </c>
      <c r="I2644">
        <v>6.8</v>
      </c>
      <c r="J2644">
        <f>(Table1[[#This Row],[Min Dissolved Oxygen]]+Table1[[#This Row],[Max Dissolved Oxygen]])/2</f>
        <v>6.6</v>
      </c>
      <c r="K2644">
        <v>8.1</v>
      </c>
      <c r="L2644">
        <v>8.1999999999999993</v>
      </c>
      <c r="M2644">
        <f>(Table1[[#This Row],[Min pH]]+Table1[[#This Row],[Max pH]])/2</f>
        <v>8.1499999999999986</v>
      </c>
      <c r="N2644">
        <v>138</v>
      </c>
      <c r="O2644">
        <v>176</v>
      </c>
      <c r="P2644">
        <f>(Table1[[#This Row],[Min Conductivity]]+Table1[[#This Row],[Max Conductivity]])/2</f>
        <v>157</v>
      </c>
      <c r="Q2644">
        <v>3</v>
      </c>
      <c r="R2644">
        <v>3.5</v>
      </c>
      <c r="S2644">
        <f>(Table1[[#This Row],[Min BOD]]+Table1[[#This Row],[Max BOD]])/2</f>
        <v>3.25</v>
      </c>
      <c r="T2644">
        <v>1.4475</v>
      </c>
      <c r="U2644">
        <v>7.25047297297297</v>
      </c>
      <c r="V2644">
        <f>(Table1[[#This Row],[Min Nitrate N + Nitrite N]]+Table1[[#This Row],[Max Nitrate N + Nitrite N]])/2</f>
        <v>4.3489864864864849</v>
      </c>
      <c r="W2644">
        <v>325.73701298701297</v>
      </c>
      <c r="X2644">
        <v>17186426.7483766</v>
      </c>
      <c r="Y2644">
        <f>(Table1[[#This Row],[Min Fecal Coliform]]+Table1[[#This Row],[Max Fecal Coliform]])/2</f>
        <v>8593376.2426947933</v>
      </c>
      <c r="Z2644">
        <v>1751.8059210526301</v>
      </c>
      <c r="AA2644">
        <v>39424734.378289498</v>
      </c>
      <c r="AB2644">
        <f>(Table1[[#This Row],[Min Total Coliform]]+Table1[[#This Row],[Max Total Coliform]])/2</f>
        <v>19713243.092105277</v>
      </c>
      <c r="AC2644">
        <f>MIN(10, (Table1[[#This Row],[Avg BOD]]/4)*10)</f>
        <v>8.125</v>
      </c>
      <c r="AD2644">
        <f>MIN(10, (Table1[[#This Row],[Avg Fecal Coliform]]/600)*10)</f>
        <v>10</v>
      </c>
      <c r="AE2644">
        <f>MIN(10, (Table1[[#This Row],[Avg Nitrate N + Nitrite N]]/10)*10)</f>
        <v>4.3489864864864849</v>
      </c>
      <c r="AF2644">
        <f>IF(OR(Table1[[#This Row],[Avg pH]]&lt;6.5,Table1[[#This Row],[Avg pH]]&gt;8.5),10,0)</f>
        <v>0</v>
      </c>
      <c r="AG2644">
        <f>MAX(0, 10-(2*Table1[[#This Row],[Avg Dissolved Oxygen]]))</f>
        <v>0</v>
      </c>
      <c r="AH2644">
        <f>(Table1[[#This Row],[Fecal Score]]*0.3) + (Table1[[#This Row],[BOD Score]]*0.25) + (Table1[[#This Row],[Nitrate Score]]*0.2) + (Table1[[#This Row],[pH Score]]*0.15) + (Table1[[#This Row],[Dissolved Oxygen Score]]*0.1)</f>
        <v>5.9010472972972972</v>
      </c>
      <c r="AI2644">
        <v>2022</v>
      </c>
    </row>
    <row r="2645" spans="1:35">
      <c r="A2645">
        <v>3257</v>
      </c>
      <c r="B2645" t="s">
        <v>98</v>
      </c>
      <c r="C2645" t="s">
        <v>1</v>
      </c>
      <c r="D2645" t="s">
        <v>88</v>
      </c>
      <c r="E2645">
        <v>24</v>
      </c>
      <c r="F2645">
        <v>24</v>
      </c>
      <c r="G2645">
        <f>(Table1[[#This Row],[Min Temperature]]+Table1[[#This Row],[Max Temperature]])/2</f>
        <v>24</v>
      </c>
      <c r="H2645">
        <v>6.7</v>
      </c>
      <c r="I2645">
        <v>6.7</v>
      </c>
      <c r="J2645">
        <f>(Table1[[#This Row],[Min Dissolved Oxygen]]+Table1[[#This Row],[Max Dissolved Oxygen]])/2</f>
        <v>6.7</v>
      </c>
      <c r="K2645">
        <v>8</v>
      </c>
      <c r="L2645">
        <v>8</v>
      </c>
      <c r="M2645">
        <f>(Table1[[#This Row],[Min pH]]+Table1[[#This Row],[Max pH]])/2</f>
        <v>8</v>
      </c>
      <c r="N2645">
        <v>376</v>
      </c>
      <c r="O2645">
        <v>376</v>
      </c>
      <c r="P2645">
        <f>(Table1[[#This Row],[Min Conductivity]]+Table1[[#This Row],[Max Conductivity]])/2</f>
        <v>376</v>
      </c>
      <c r="Q2645">
        <v>1.1000000000000001</v>
      </c>
      <c r="R2645">
        <v>1.1000000000000001</v>
      </c>
      <c r="S2645">
        <f>(Table1[[#This Row],[Min BOD]]+Table1[[#This Row],[Max BOD]])/2</f>
        <v>1.1000000000000001</v>
      </c>
      <c r="T2645">
        <v>1.4475</v>
      </c>
      <c r="U2645">
        <v>7.25047297297297</v>
      </c>
      <c r="V2645">
        <f>(Table1[[#This Row],[Min Nitrate N + Nitrite N]]+Table1[[#This Row],[Max Nitrate N + Nitrite N]])/2</f>
        <v>4.3489864864864849</v>
      </c>
      <c r="W2645">
        <v>325.73701298701297</v>
      </c>
      <c r="X2645">
        <v>17186426.7483766</v>
      </c>
      <c r="Y2645">
        <f>(Table1[[#This Row],[Min Fecal Coliform]]+Table1[[#This Row],[Max Fecal Coliform]])/2</f>
        <v>8593376.2426947933</v>
      </c>
      <c r="Z2645">
        <v>1751.8059210526301</v>
      </c>
      <c r="AA2645">
        <v>39424734.378289498</v>
      </c>
      <c r="AB2645">
        <f>(Table1[[#This Row],[Min Total Coliform]]+Table1[[#This Row],[Max Total Coliform]])/2</f>
        <v>19713243.092105277</v>
      </c>
      <c r="AC2645">
        <f>MIN(10, (Table1[[#This Row],[Avg BOD]]/4)*10)</f>
        <v>2.75</v>
      </c>
      <c r="AD2645">
        <f>MIN(10, (Table1[[#This Row],[Avg Fecal Coliform]]/600)*10)</f>
        <v>10</v>
      </c>
      <c r="AE2645">
        <f>MIN(10, (Table1[[#This Row],[Avg Nitrate N + Nitrite N]]/10)*10)</f>
        <v>4.3489864864864849</v>
      </c>
      <c r="AF2645">
        <f>IF(OR(Table1[[#This Row],[Avg pH]]&lt;6.5,Table1[[#This Row],[Avg pH]]&gt;8.5),10,0)</f>
        <v>0</v>
      </c>
      <c r="AG2645">
        <f>MAX(0, 10-(2*Table1[[#This Row],[Avg Dissolved Oxygen]]))</f>
        <v>0</v>
      </c>
      <c r="AH2645">
        <f>(Table1[[#This Row],[Fecal Score]]*0.3) + (Table1[[#This Row],[BOD Score]]*0.25) + (Table1[[#This Row],[Nitrate Score]]*0.2) + (Table1[[#This Row],[pH Score]]*0.15) + (Table1[[#This Row],[Dissolved Oxygen Score]]*0.1)</f>
        <v>4.5572972972972972</v>
      </c>
      <c r="AI2645">
        <v>2022</v>
      </c>
    </row>
    <row r="2646" spans="1:35">
      <c r="A2646">
        <v>3261</v>
      </c>
      <c r="B2646" t="s">
        <v>102</v>
      </c>
      <c r="C2646" t="s">
        <v>1</v>
      </c>
      <c r="D2646" t="s">
        <v>88</v>
      </c>
      <c r="E2646">
        <v>21</v>
      </c>
      <c r="F2646">
        <v>21</v>
      </c>
      <c r="G2646">
        <f>(Table1[[#This Row],[Min Temperature]]+Table1[[#This Row],[Max Temperature]])/2</f>
        <v>21</v>
      </c>
      <c r="H2646">
        <v>7.2</v>
      </c>
      <c r="I2646">
        <v>7.2</v>
      </c>
      <c r="J2646">
        <f>(Table1[[#This Row],[Min Dissolved Oxygen]]+Table1[[#This Row],[Max Dissolved Oxygen]])/2</f>
        <v>7.2</v>
      </c>
      <c r="K2646">
        <v>8.5</v>
      </c>
      <c r="L2646">
        <v>8.5</v>
      </c>
      <c r="M2646">
        <f>(Table1[[#This Row],[Min pH]]+Table1[[#This Row],[Max pH]])/2</f>
        <v>8.5</v>
      </c>
      <c r="N2646">
        <v>196</v>
      </c>
      <c r="O2646">
        <v>196</v>
      </c>
      <c r="P2646">
        <f>(Table1[[#This Row],[Min Conductivity]]+Table1[[#This Row],[Max Conductivity]])/2</f>
        <v>196</v>
      </c>
      <c r="Q2646">
        <v>1</v>
      </c>
      <c r="R2646">
        <v>1</v>
      </c>
      <c r="S2646">
        <f>(Table1[[#This Row],[Min BOD]]+Table1[[#This Row],[Max BOD]])/2</f>
        <v>1</v>
      </c>
      <c r="T2646">
        <v>1.4475</v>
      </c>
      <c r="U2646">
        <v>7.25047297297297</v>
      </c>
      <c r="V2646">
        <f>(Table1[[#This Row],[Min Nitrate N + Nitrite N]]+Table1[[#This Row],[Max Nitrate N + Nitrite N]])/2</f>
        <v>4.3489864864864849</v>
      </c>
      <c r="W2646">
        <v>325.73701298701297</v>
      </c>
      <c r="X2646">
        <v>17186426.7483766</v>
      </c>
      <c r="Y2646">
        <f>(Table1[[#This Row],[Min Fecal Coliform]]+Table1[[#This Row],[Max Fecal Coliform]])/2</f>
        <v>8593376.2426947933</v>
      </c>
      <c r="Z2646">
        <v>1751.8059210526301</v>
      </c>
      <c r="AA2646">
        <v>39424734.378289498</v>
      </c>
      <c r="AB2646">
        <f>(Table1[[#This Row],[Min Total Coliform]]+Table1[[#This Row],[Max Total Coliform]])/2</f>
        <v>19713243.092105277</v>
      </c>
      <c r="AC2646">
        <f>MIN(10, (Table1[[#This Row],[Avg BOD]]/4)*10)</f>
        <v>2.5</v>
      </c>
      <c r="AD2646">
        <f>MIN(10, (Table1[[#This Row],[Avg Fecal Coliform]]/600)*10)</f>
        <v>10</v>
      </c>
      <c r="AE2646">
        <f>MIN(10, (Table1[[#This Row],[Avg Nitrate N + Nitrite N]]/10)*10)</f>
        <v>4.3489864864864849</v>
      </c>
      <c r="AF2646">
        <f>IF(OR(Table1[[#This Row],[Avg pH]]&lt;6.5,Table1[[#This Row],[Avg pH]]&gt;8.5),10,0)</f>
        <v>0</v>
      </c>
      <c r="AG2646">
        <f>MAX(0, 10-(2*Table1[[#This Row],[Avg Dissolved Oxygen]]))</f>
        <v>0</v>
      </c>
      <c r="AH2646">
        <f>(Table1[[#This Row],[Fecal Score]]*0.3) + (Table1[[#This Row],[BOD Score]]*0.25) + (Table1[[#This Row],[Nitrate Score]]*0.2) + (Table1[[#This Row],[pH Score]]*0.15) + (Table1[[#This Row],[Dissolved Oxygen Score]]*0.1)</f>
        <v>4.4947972972972972</v>
      </c>
      <c r="AI2646">
        <v>2022</v>
      </c>
    </row>
    <row r="2647" spans="1:35">
      <c r="A2647">
        <v>3255</v>
      </c>
      <c r="B2647" t="s">
        <v>961</v>
      </c>
      <c r="C2647" t="s">
        <v>1</v>
      </c>
      <c r="D2647" t="s">
        <v>88</v>
      </c>
      <c r="E2647">
        <v>20</v>
      </c>
      <c r="F2647">
        <v>20</v>
      </c>
      <c r="G2647">
        <f>(Table1[[#This Row],[Min Temperature]]+Table1[[#This Row],[Max Temperature]])/2</f>
        <v>20</v>
      </c>
      <c r="H2647">
        <v>5.6</v>
      </c>
      <c r="I2647">
        <v>5.6</v>
      </c>
      <c r="J2647">
        <f>(Table1[[#This Row],[Min Dissolved Oxygen]]+Table1[[#This Row],[Max Dissolved Oxygen]])/2</f>
        <v>5.6</v>
      </c>
      <c r="K2647">
        <v>8</v>
      </c>
      <c r="L2647">
        <v>8</v>
      </c>
      <c r="M2647">
        <f>(Table1[[#This Row],[Min pH]]+Table1[[#This Row],[Max pH]])/2</f>
        <v>8</v>
      </c>
      <c r="N2647">
        <v>380</v>
      </c>
      <c r="O2647">
        <v>380</v>
      </c>
      <c r="P2647">
        <f>(Table1[[#This Row],[Min Conductivity]]+Table1[[#This Row],[Max Conductivity]])/2</f>
        <v>380</v>
      </c>
      <c r="Q2647">
        <v>1.6</v>
      </c>
      <c r="R2647">
        <v>1.6</v>
      </c>
      <c r="S2647">
        <f>(Table1[[#This Row],[Min BOD]]+Table1[[#This Row],[Max BOD]])/2</f>
        <v>1.6</v>
      </c>
      <c r="T2647">
        <v>1.4475</v>
      </c>
      <c r="U2647">
        <v>7.25047297297297</v>
      </c>
      <c r="V2647">
        <f>(Table1[[#This Row],[Min Nitrate N + Nitrite N]]+Table1[[#This Row],[Max Nitrate N + Nitrite N]])/2</f>
        <v>4.3489864864864849</v>
      </c>
      <c r="W2647">
        <v>325.73701298701297</v>
      </c>
      <c r="X2647">
        <v>17186426.7483766</v>
      </c>
      <c r="Y2647">
        <f>(Table1[[#This Row],[Min Fecal Coliform]]+Table1[[#This Row],[Max Fecal Coliform]])/2</f>
        <v>8593376.2426947933</v>
      </c>
      <c r="Z2647">
        <v>1751.8059210526301</v>
      </c>
      <c r="AA2647">
        <v>39424734.378289498</v>
      </c>
      <c r="AB2647">
        <f>(Table1[[#This Row],[Min Total Coliform]]+Table1[[#This Row],[Max Total Coliform]])/2</f>
        <v>19713243.092105277</v>
      </c>
      <c r="AC2647">
        <f>MIN(10, (Table1[[#This Row],[Avg BOD]]/4)*10)</f>
        <v>4</v>
      </c>
      <c r="AD2647">
        <f>MIN(10, (Table1[[#This Row],[Avg Fecal Coliform]]/600)*10)</f>
        <v>10</v>
      </c>
      <c r="AE2647">
        <f>MIN(10, (Table1[[#This Row],[Avg Nitrate N + Nitrite N]]/10)*10)</f>
        <v>4.3489864864864849</v>
      </c>
      <c r="AF2647">
        <f>IF(OR(Table1[[#This Row],[Avg pH]]&lt;6.5,Table1[[#This Row],[Avg pH]]&gt;8.5),10,0)</f>
        <v>0</v>
      </c>
      <c r="AG2647">
        <f>MAX(0, 10-(2*Table1[[#This Row],[Avg Dissolved Oxygen]]))</f>
        <v>0</v>
      </c>
      <c r="AH2647">
        <f>(Table1[[#This Row],[Fecal Score]]*0.3) + (Table1[[#This Row],[BOD Score]]*0.25) + (Table1[[#This Row],[Nitrate Score]]*0.2) + (Table1[[#This Row],[pH Score]]*0.15) + (Table1[[#This Row],[Dissolved Oxygen Score]]*0.1)</f>
        <v>4.8697972972972972</v>
      </c>
      <c r="AI2647">
        <v>2022</v>
      </c>
    </row>
    <row r="2648" spans="1:35">
      <c r="A2648">
        <v>2739</v>
      </c>
      <c r="B2648" t="s">
        <v>541</v>
      </c>
      <c r="C2648" t="s">
        <v>1</v>
      </c>
      <c r="D2648" t="s">
        <v>88</v>
      </c>
      <c r="E2648">
        <v>14</v>
      </c>
      <c r="F2648">
        <v>22</v>
      </c>
      <c r="G2648">
        <f>(Table1[[#This Row],[Min Temperature]]+Table1[[#This Row],[Max Temperature]])/2</f>
        <v>18</v>
      </c>
      <c r="H2648">
        <v>7.4</v>
      </c>
      <c r="I2648">
        <v>8</v>
      </c>
      <c r="J2648">
        <f>(Table1[[#This Row],[Min Dissolved Oxygen]]+Table1[[#This Row],[Max Dissolved Oxygen]])/2</f>
        <v>7.7</v>
      </c>
      <c r="K2648">
        <v>7.4</v>
      </c>
      <c r="L2648">
        <v>7.7</v>
      </c>
      <c r="M2648">
        <f>(Table1[[#This Row],[Min pH]]+Table1[[#This Row],[Max pH]])/2</f>
        <v>7.5500000000000007</v>
      </c>
      <c r="N2648">
        <v>152</v>
      </c>
      <c r="O2648">
        <v>172</v>
      </c>
      <c r="P2648">
        <f>(Table1[[#This Row],[Min Conductivity]]+Table1[[#This Row],[Max Conductivity]])/2</f>
        <v>162</v>
      </c>
      <c r="Q2648">
        <v>1</v>
      </c>
      <c r="R2648">
        <v>1</v>
      </c>
      <c r="S2648">
        <f>(Table1[[#This Row],[Min BOD]]+Table1[[#This Row],[Max BOD]])/2</f>
        <v>1</v>
      </c>
      <c r="T2648">
        <v>1.4475</v>
      </c>
      <c r="U2648">
        <v>7.25047297297297</v>
      </c>
      <c r="V2648">
        <f>(Table1[[#This Row],[Min Nitrate N + Nitrite N]]+Table1[[#This Row],[Max Nitrate N + Nitrite N]])/2</f>
        <v>4.3489864864864849</v>
      </c>
      <c r="W2648">
        <v>325.73701298701297</v>
      </c>
      <c r="X2648">
        <v>17186426.7483766</v>
      </c>
      <c r="Y2648">
        <f>(Table1[[#This Row],[Min Fecal Coliform]]+Table1[[#This Row],[Max Fecal Coliform]])/2</f>
        <v>8593376.2426947933</v>
      </c>
      <c r="Z2648">
        <v>1751.8059210526301</v>
      </c>
      <c r="AA2648">
        <v>39424734.378289498</v>
      </c>
      <c r="AB2648">
        <f>(Table1[[#This Row],[Min Total Coliform]]+Table1[[#This Row],[Max Total Coliform]])/2</f>
        <v>19713243.092105277</v>
      </c>
      <c r="AC2648">
        <f>MIN(10, (Table1[[#This Row],[Avg BOD]]/4)*10)</f>
        <v>2.5</v>
      </c>
      <c r="AD2648">
        <f>MIN(10, (Table1[[#This Row],[Avg Fecal Coliform]]/600)*10)</f>
        <v>10</v>
      </c>
      <c r="AE2648">
        <f>MIN(10, (Table1[[#This Row],[Avg Nitrate N + Nitrite N]]/10)*10)</f>
        <v>4.3489864864864849</v>
      </c>
      <c r="AF2648">
        <f>IF(OR(Table1[[#This Row],[Avg pH]]&lt;6.5,Table1[[#This Row],[Avg pH]]&gt;8.5),10,0)</f>
        <v>0</v>
      </c>
      <c r="AG2648">
        <f>MAX(0, 10-(2*Table1[[#This Row],[Avg Dissolved Oxygen]]))</f>
        <v>0</v>
      </c>
      <c r="AH2648">
        <f>(Table1[[#This Row],[Fecal Score]]*0.3) + (Table1[[#This Row],[BOD Score]]*0.25) + (Table1[[#This Row],[Nitrate Score]]*0.2) + (Table1[[#This Row],[pH Score]]*0.15) + (Table1[[#This Row],[Dissolved Oxygen Score]]*0.1)</f>
        <v>4.4947972972972972</v>
      </c>
      <c r="AI2648">
        <v>2022</v>
      </c>
    </row>
    <row r="2649" spans="1:35">
      <c r="A2649">
        <v>2741</v>
      </c>
      <c r="B2649" t="s">
        <v>543</v>
      </c>
      <c r="C2649" t="s">
        <v>1</v>
      </c>
      <c r="D2649" t="s">
        <v>88</v>
      </c>
      <c r="E2649">
        <v>16</v>
      </c>
      <c r="F2649">
        <v>24</v>
      </c>
      <c r="G2649">
        <f>(Table1[[#This Row],[Min Temperature]]+Table1[[#This Row],[Max Temperature]])/2</f>
        <v>20</v>
      </c>
      <c r="H2649">
        <v>6</v>
      </c>
      <c r="I2649">
        <v>6.7</v>
      </c>
      <c r="J2649">
        <f>(Table1[[#This Row],[Min Dissolved Oxygen]]+Table1[[#This Row],[Max Dissolved Oxygen]])/2</f>
        <v>6.35</v>
      </c>
      <c r="K2649">
        <v>8.1999999999999993</v>
      </c>
      <c r="L2649">
        <v>8.3000000000000007</v>
      </c>
      <c r="M2649">
        <f>(Table1[[#This Row],[Min pH]]+Table1[[#This Row],[Max pH]])/2</f>
        <v>8.25</v>
      </c>
      <c r="N2649">
        <v>142</v>
      </c>
      <c r="O2649">
        <v>180</v>
      </c>
      <c r="P2649">
        <f>(Table1[[#This Row],[Min Conductivity]]+Table1[[#This Row],[Max Conductivity]])/2</f>
        <v>161</v>
      </c>
      <c r="Q2649">
        <v>3.1</v>
      </c>
      <c r="R2649">
        <v>16.8</v>
      </c>
      <c r="S2649">
        <f>(Table1[[#This Row],[Min BOD]]+Table1[[#This Row],[Max BOD]])/2</f>
        <v>9.9500000000000011</v>
      </c>
      <c r="T2649">
        <v>1.4475</v>
      </c>
      <c r="U2649">
        <v>7.25047297297297</v>
      </c>
      <c r="V2649">
        <f>(Table1[[#This Row],[Min Nitrate N + Nitrite N]]+Table1[[#This Row],[Max Nitrate N + Nitrite N]])/2</f>
        <v>4.3489864864864849</v>
      </c>
      <c r="W2649">
        <v>325.73701298701297</v>
      </c>
      <c r="X2649">
        <v>17186426.7483766</v>
      </c>
      <c r="Y2649">
        <f>(Table1[[#This Row],[Min Fecal Coliform]]+Table1[[#This Row],[Max Fecal Coliform]])/2</f>
        <v>8593376.2426947933</v>
      </c>
      <c r="Z2649">
        <v>1751.8059210526301</v>
      </c>
      <c r="AA2649">
        <v>39424734.378289498</v>
      </c>
      <c r="AB2649">
        <f>(Table1[[#This Row],[Min Total Coliform]]+Table1[[#This Row],[Max Total Coliform]])/2</f>
        <v>19713243.092105277</v>
      </c>
      <c r="AC2649">
        <f>MIN(10, (Table1[[#This Row],[Avg BOD]]/4)*10)</f>
        <v>10</v>
      </c>
      <c r="AD2649">
        <f>MIN(10, (Table1[[#This Row],[Avg Fecal Coliform]]/600)*10)</f>
        <v>10</v>
      </c>
      <c r="AE2649">
        <f>MIN(10, (Table1[[#This Row],[Avg Nitrate N + Nitrite N]]/10)*10)</f>
        <v>4.3489864864864849</v>
      </c>
      <c r="AF2649">
        <f>IF(OR(Table1[[#This Row],[Avg pH]]&lt;6.5,Table1[[#This Row],[Avg pH]]&gt;8.5),10,0)</f>
        <v>0</v>
      </c>
      <c r="AG2649">
        <f>MAX(0, 10-(2*Table1[[#This Row],[Avg Dissolved Oxygen]]))</f>
        <v>0</v>
      </c>
      <c r="AH2649">
        <f>(Table1[[#This Row],[Fecal Score]]*0.3) + (Table1[[#This Row],[BOD Score]]*0.25) + (Table1[[#This Row],[Nitrate Score]]*0.2) + (Table1[[#This Row],[pH Score]]*0.15) + (Table1[[#This Row],[Dissolved Oxygen Score]]*0.1)</f>
        <v>6.3697972972972972</v>
      </c>
      <c r="AI2649">
        <v>2022</v>
      </c>
    </row>
    <row r="2650" spans="1:35">
      <c r="A2650">
        <v>2398</v>
      </c>
      <c r="B2650" t="s">
        <v>110</v>
      </c>
      <c r="C2650" t="s">
        <v>1</v>
      </c>
      <c r="D2650" t="s">
        <v>109</v>
      </c>
      <c r="E2650">
        <v>20</v>
      </c>
      <c r="F2650">
        <v>35</v>
      </c>
      <c r="G2650">
        <f>(Table1[[#This Row],[Min Temperature]]+Table1[[#This Row],[Max Temperature]])/2</f>
        <v>27.5</v>
      </c>
      <c r="H2650">
        <v>6.6</v>
      </c>
      <c r="I2650">
        <v>7.6</v>
      </c>
      <c r="J2650">
        <f>(Table1[[#This Row],[Min Dissolved Oxygen]]+Table1[[#This Row],[Max Dissolved Oxygen]])/2</f>
        <v>7.1</v>
      </c>
      <c r="K2650">
        <v>6.9</v>
      </c>
      <c r="L2650">
        <v>7.7</v>
      </c>
      <c r="M2650">
        <f>(Table1[[#This Row],[Min pH]]+Table1[[#This Row],[Max pH]])/2</f>
        <v>7.3000000000000007</v>
      </c>
      <c r="N2650">
        <v>193</v>
      </c>
      <c r="O2650">
        <v>277</v>
      </c>
      <c r="P2650">
        <f>(Table1[[#This Row],[Min Conductivity]]+Table1[[#This Row],[Max Conductivity]])/2</f>
        <v>235</v>
      </c>
      <c r="Q2650">
        <v>1</v>
      </c>
      <c r="R2650">
        <v>1.2</v>
      </c>
      <c r="S2650">
        <f>(Table1[[#This Row],[Min BOD]]+Table1[[#This Row],[Max BOD]])/2</f>
        <v>1.1000000000000001</v>
      </c>
      <c r="T2650">
        <v>1.4475</v>
      </c>
      <c r="U2650">
        <v>7.25047297297297</v>
      </c>
      <c r="V2650">
        <f>(Table1[[#This Row],[Min Nitrate N + Nitrite N]]+Table1[[#This Row],[Max Nitrate N + Nitrite N]])/2</f>
        <v>4.3489864864864849</v>
      </c>
      <c r="W2650">
        <v>325.73701298701297</v>
      </c>
      <c r="X2650">
        <v>17186426.7483766</v>
      </c>
      <c r="Y2650">
        <f>(Table1[[#This Row],[Min Fecal Coliform]]+Table1[[#This Row],[Max Fecal Coliform]])/2</f>
        <v>8593376.2426947933</v>
      </c>
      <c r="Z2650">
        <v>1751.8059210526301</v>
      </c>
      <c r="AA2650">
        <v>39424734.378289498</v>
      </c>
      <c r="AB2650">
        <f>(Table1[[#This Row],[Min Total Coliform]]+Table1[[#This Row],[Max Total Coliform]])/2</f>
        <v>19713243.092105277</v>
      </c>
      <c r="AC2650">
        <f>MIN(10, (Table1[[#This Row],[Avg BOD]]/4)*10)</f>
        <v>2.75</v>
      </c>
      <c r="AD2650">
        <f>MIN(10, (Table1[[#This Row],[Avg Fecal Coliform]]/600)*10)</f>
        <v>10</v>
      </c>
      <c r="AE2650">
        <f>MIN(10, (Table1[[#This Row],[Avg Nitrate N + Nitrite N]]/10)*10)</f>
        <v>4.3489864864864849</v>
      </c>
      <c r="AF2650">
        <f>IF(OR(Table1[[#This Row],[Avg pH]]&lt;6.5,Table1[[#This Row],[Avg pH]]&gt;8.5),10,0)</f>
        <v>0</v>
      </c>
      <c r="AG2650">
        <f>MAX(0, 10-(2*Table1[[#This Row],[Avg Dissolved Oxygen]]))</f>
        <v>0</v>
      </c>
      <c r="AH2650">
        <f>(Table1[[#This Row],[Fecal Score]]*0.3) + (Table1[[#This Row],[BOD Score]]*0.25) + (Table1[[#This Row],[Nitrate Score]]*0.2) + (Table1[[#This Row],[pH Score]]*0.15) + (Table1[[#This Row],[Dissolved Oxygen Score]]*0.1)</f>
        <v>4.5572972972972972</v>
      </c>
      <c r="AI2650">
        <v>2022</v>
      </c>
    </row>
    <row r="2651" spans="1:35">
      <c r="A2651">
        <v>2402</v>
      </c>
      <c r="B2651" t="s">
        <v>434</v>
      </c>
      <c r="C2651" t="s">
        <v>1</v>
      </c>
      <c r="D2651" t="s">
        <v>109</v>
      </c>
      <c r="E2651">
        <v>22</v>
      </c>
      <c r="F2651">
        <v>35</v>
      </c>
      <c r="G2651">
        <f>(Table1[[#This Row],[Min Temperature]]+Table1[[#This Row],[Max Temperature]])/2</f>
        <v>28.5</v>
      </c>
      <c r="H2651">
        <v>6.5</v>
      </c>
      <c r="I2651">
        <v>7.6</v>
      </c>
      <c r="J2651">
        <f>(Table1[[#This Row],[Min Dissolved Oxygen]]+Table1[[#This Row],[Max Dissolved Oxygen]])/2</f>
        <v>7.05</v>
      </c>
      <c r="K2651">
        <v>7.3</v>
      </c>
      <c r="L2651">
        <v>7.5</v>
      </c>
      <c r="M2651">
        <f>(Table1[[#This Row],[Min pH]]+Table1[[#This Row],[Max pH]])/2</f>
        <v>7.4</v>
      </c>
      <c r="N2651">
        <v>785.11961722488002</v>
      </c>
      <c r="O2651">
        <v>2303.5199362041499</v>
      </c>
      <c r="P2651">
        <f>(Table1[[#This Row],[Min Conductivity]]+Table1[[#This Row],[Max Conductivity]])/2</f>
        <v>1544.319776714515</v>
      </c>
      <c r="Q2651">
        <v>1.5</v>
      </c>
      <c r="R2651">
        <v>2.9</v>
      </c>
      <c r="S2651">
        <f>(Table1[[#This Row],[Min BOD]]+Table1[[#This Row],[Max BOD]])/2</f>
        <v>2.2000000000000002</v>
      </c>
      <c r="T2651">
        <v>1.4475</v>
      </c>
      <c r="U2651">
        <v>7.25047297297297</v>
      </c>
      <c r="V2651">
        <f>(Table1[[#This Row],[Min Nitrate N + Nitrite N]]+Table1[[#This Row],[Max Nitrate N + Nitrite N]])/2</f>
        <v>4.3489864864864849</v>
      </c>
      <c r="W2651">
        <v>325.73701298701297</v>
      </c>
      <c r="X2651">
        <v>17186426.7483766</v>
      </c>
      <c r="Y2651">
        <f>(Table1[[#This Row],[Min Fecal Coliform]]+Table1[[#This Row],[Max Fecal Coliform]])/2</f>
        <v>8593376.2426947933</v>
      </c>
      <c r="Z2651">
        <v>1751.8059210526301</v>
      </c>
      <c r="AA2651">
        <v>39424734.378289498</v>
      </c>
      <c r="AB2651">
        <f>(Table1[[#This Row],[Min Total Coliform]]+Table1[[#This Row],[Max Total Coliform]])/2</f>
        <v>19713243.092105277</v>
      </c>
      <c r="AC2651">
        <f>MIN(10, (Table1[[#This Row],[Avg BOD]]/4)*10)</f>
        <v>5.5</v>
      </c>
      <c r="AD2651">
        <f>MIN(10, (Table1[[#This Row],[Avg Fecal Coliform]]/600)*10)</f>
        <v>10</v>
      </c>
      <c r="AE2651">
        <f>MIN(10, (Table1[[#This Row],[Avg Nitrate N + Nitrite N]]/10)*10)</f>
        <v>4.3489864864864849</v>
      </c>
      <c r="AF2651">
        <f>IF(OR(Table1[[#This Row],[Avg pH]]&lt;6.5,Table1[[#This Row],[Avg pH]]&gt;8.5),10,0)</f>
        <v>0</v>
      </c>
      <c r="AG2651">
        <f>MAX(0, 10-(2*Table1[[#This Row],[Avg Dissolved Oxygen]]))</f>
        <v>0</v>
      </c>
      <c r="AH2651">
        <f>(Table1[[#This Row],[Fecal Score]]*0.3) + (Table1[[#This Row],[BOD Score]]*0.25) + (Table1[[#This Row],[Nitrate Score]]*0.2) + (Table1[[#This Row],[pH Score]]*0.15) + (Table1[[#This Row],[Dissolved Oxygen Score]]*0.1)</f>
        <v>5.2447972972972972</v>
      </c>
      <c r="AI2651">
        <v>2022</v>
      </c>
    </row>
    <row r="2652" spans="1:35">
      <c r="A2652">
        <v>2394</v>
      </c>
      <c r="B2652" t="s">
        <v>549</v>
      </c>
      <c r="C2652" t="s">
        <v>1</v>
      </c>
      <c r="D2652" t="s">
        <v>109</v>
      </c>
      <c r="E2652">
        <v>13</v>
      </c>
      <c r="F2652">
        <v>30</v>
      </c>
      <c r="G2652">
        <f>(Table1[[#This Row],[Min Temperature]]+Table1[[#This Row],[Max Temperature]])/2</f>
        <v>21.5</v>
      </c>
      <c r="H2652">
        <v>7.2</v>
      </c>
      <c r="I2652">
        <v>8.4</v>
      </c>
      <c r="J2652">
        <f>(Table1[[#This Row],[Min Dissolved Oxygen]]+Table1[[#This Row],[Max Dissolved Oxygen]])/2</f>
        <v>7.8000000000000007</v>
      </c>
      <c r="K2652">
        <v>7.3</v>
      </c>
      <c r="L2652">
        <v>8.5</v>
      </c>
      <c r="M2652">
        <f>(Table1[[#This Row],[Min pH]]+Table1[[#This Row],[Max pH]])/2</f>
        <v>7.9</v>
      </c>
      <c r="N2652">
        <v>785.11961722488002</v>
      </c>
      <c r="O2652">
        <v>2303.5199362041499</v>
      </c>
      <c r="P2652">
        <f>(Table1[[#This Row],[Min Conductivity]]+Table1[[#This Row],[Max Conductivity]])/2</f>
        <v>1544.319776714515</v>
      </c>
      <c r="Q2652">
        <v>1.8</v>
      </c>
      <c r="R2652">
        <v>2.5</v>
      </c>
      <c r="S2652">
        <f>(Table1[[#This Row],[Min BOD]]+Table1[[#This Row],[Max BOD]])/2</f>
        <v>2.15</v>
      </c>
      <c r="T2652">
        <v>1.4475</v>
      </c>
      <c r="U2652">
        <v>7.25047297297297</v>
      </c>
      <c r="V2652">
        <f>(Table1[[#This Row],[Min Nitrate N + Nitrite N]]+Table1[[#This Row],[Max Nitrate N + Nitrite N]])/2</f>
        <v>4.3489864864864849</v>
      </c>
      <c r="W2652">
        <v>325.73701298701297</v>
      </c>
      <c r="X2652">
        <v>17186426.7483766</v>
      </c>
      <c r="Y2652">
        <f>(Table1[[#This Row],[Min Fecal Coliform]]+Table1[[#This Row],[Max Fecal Coliform]])/2</f>
        <v>8593376.2426947933</v>
      </c>
      <c r="Z2652">
        <v>1751.8059210526301</v>
      </c>
      <c r="AA2652">
        <v>39424734.378289498</v>
      </c>
      <c r="AB2652">
        <f>(Table1[[#This Row],[Min Total Coliform]]+Table1[[#This Row],[Max Total Coliform]])/2</f>
        <v>19713243.092105277</v>
      </c>
      <c r="AC2652">
        <f>MIN(10, (Table1[[#This Row],[Avg BOD]]/4)*10)</f>
        <v>5.375</v>
      </c>
      <c r="AD2652">
        <f>MIN(10, (Table1[[#This Row],[Avg Fecal Coliform]]/600)*10)</f>
        <v>10</v>
      </c>
      <c r="AE2652">
        <f>MIN(10, (Table1[[#This Row],[Avg Nitrate N + Nitrite N]]/10)*10)</f>
        <v>4.3489864864864849</v>
      </c>
      <c r="AF2652">
        <f>IF(OR(Table1[[#This Row],[Avg pH]]&lt;6.5,Table1[[#This Row],[Avg pH]]&gt;8.5),10,0)</f>
        <v>0</v>
      </c>
      <c r="AG2652">
        <f>MAX(0, 10-(2*Table1[[#This Row],[Avg Dissolved Oxygen]]))</f>
        <v>0</v>
      </c>
      <c r="AH2652">
        <f>(Table1[[#This Row],[Fecal Score]]*0.3) + (Table1[[#This Row],[BOD Score]]*0.25) + (Table1[[#This Row],[Nitrate Score]]*0.2) + (Table1[[#This Row],[pH Score]]*0.15) + (Table1[[#This Row],[Dissolved Oxygen Score]]*0.1)</f>
        <v>5.2135472972972972</v>
      </c>
      <c r="AI2652">
        <v>2022</v>
      </c>
    </row>
    <row r="2653" spans="1:35">
      <c r="A2653">
        <v>4491</v>
      </c>
      <c r="B2653" t="s">
        <v>772</v>
      </c>
      <c r="C2653" t="s">
        <v>8</v>
      </c>
      <c r="D2653" t="s">
        <v>109</v>
      </c>
      <c r="E2653">
        <v>16</v>
      </c>
      <c r="F2653">
        <v>36</v>
      </c>
      <c r="G2653">
        <f>(Table1[[#This Row],[Min Temperature]]+Table1[[#This Row],[Max Temperature]])/2</f>
        <v>26</v>
      </c>
      <c r="H2653">
        <v>5.2</v>
      </c>
      <c r="I2653">
        <v>6.8</v>
      </c>
      <c r="J2653">
        <f>(Table1[[#This Row],[Min Dissolved Oxygen]]+Table1[[#This Row],[Max Dissolved Oxygen]])/2</f>
        <v>6</v>
      </c>
      <c r="K2653">
        <v>7.5</v>
      </c>
      <c r="L2653">
        <v>7.8</v>
      </c>
      <c r="M2653">
        <f>(Table1[[#This Row],[Min pH]]+Table1[[#This Row],[Max pH]])/2</f>
        <v>7.65</v>
      </c>
      <c r="N2653">
        <v>92</v>
      </c>
      <c r="O2653">
        <v>306</v>
      </c>
      <c r="P2653">
        <f>(Table1[[#This Row],[Min Conductivity]]+Table1[[#This Row],[Max Conductivity]])/2</f>
        <v>199</v>
      </c>
      <c r="Q2653">
        <v>1.2</v>
      </c>
      <c r="R2653">
        <v>2.2000000000000002</v>
      </c>
      <c r="S2653">
        <f>(Table1[[#This Row],[Min BOD]]+Table1[[#This Row],[Max BOD]])/2</f>
        <v>1.7000000000000002</v>
      </c>
      <c r="T2653">
        <v>1.4475</v>
      </c>
      <c r="U2653">
        <v>7.25047297297297</v>
      </c>
      <c r="V2653">
        <f>(Table1[[#This Row],[Min Nitrate N + Nitrite N]]+Table1[[#This Row],[Max Nitrate N + Nitrite N]])/2</f>
        <v>4.3489864864864849</v>
      </c>
      <c r="W2653">
        <v>325.73701298701297</v>
      </c>
      <c r="X2653">
        <v>17186426.7483766</v>
      </c>
      <c r="Y2653">
        <f>(Table1[[#This Row],[Min Fecal Coliform]]+Table1[[#This Row],[Max Fecal Coliform]])/2</f>
        <v>8593376.2426947933</v>
      </c>
      <c r="Z2653">
        <v>1751.8059210526301</v>
      </c>
      <c r="AA2653">
        <v>39424734.378289498</v>
      </c>
      <c r="AB2653">
        <f>(Table1[[#This Row],[Min Total Coliform]]+Table1[[#This Row],[Max Total Coliform]])/2</f>
        <v>19713243.092105277</v>
      </c>
      <c r="AC2653">
        <f>MIN(10, (Table1[[#This Row],[Avg BOD]]/4)*10)</f>
        <v>4.25</v>
      </c>
      <c r="AD2653">
        <f>MIN(10, (Table1[[#This Row],[Avg Fecal Coliform]]/600)*10)</f>
        <v>10</v>
      </c>
      <c r="AE2653">
        <f>MIN(10, (Table1[[#This Row],[Avg Nitrate N + Nitrite N]]/10)*10)</f>
        <v>4.3489864864864849</v>
      </c>
      <c r="AF2653">
        <f>IF(OR(Table1[[#This Row],[Avg pH]]&lt;6.5,Table1[[#This Row],[Avg pH]]&gt;8.5),10,0)</f>
        <v>0</v>
      </c>
      <c r="AG2653">
        <f>MAX(0, 10-(2*Table1[[#This Row],[Avg Dissolved Oxygen]]))</f>
        <v>0</v>
      </c>
      <c r="AH2653">
        <f>(Table1[[#This Row],[Fecal Score]]*0.3) + (Table1[[#This Row],[BOD Score]]*0.25) + (Table1[[#This Row],[Nitrate Score]]*0.2) + (Table1[[#This Row],[pH Score]]*0.15) + (Table1[[#This Row],[Dissolved Oxygen Score]]*0.1)</f>
        <v>4.9322972972972972</v>
      </c>
      <c r="AI2653">
        <v>2022</v>
      </c>
    </row>
    <row r="2654" spans="1:35">
      <c r="A2654">
        <v>4740</v>
      </c>
      <c r="B2654" t="s">
        <v>773</v>
      </c>
      <c r="C2654" t="s">
        <v>8</v>
      </c>
      <c r="D2654" t="s">
        <v>109</v>
      </c>
      <c r="E2654">
        <v>13</v>
      </c>
      <c r="F2654">
        <v>24</v>
      </c>
      <c r="G2654">
        <f>(Table1[[#This Row],[Min Temperature]]+Table1[[#This Row],[Max Temperature]])/2</f>
        <v>18.5</v>
      </c>
      <c r="H2654">
        <v>3.4</v>
      </c>
      <c r="I2654">
        <v>4.9000000000000004</v>
      </c>
      <c r="J2654">
        <f>(Table1[[#This Row],[Min Dissolved Oxygen]]+Table1[[#This Row],[Max Dissolved Oxygen]])/2</f>
        <v>4.1500000000000004</v>
      </c>
      <c r="K2654">
        <v>7.2</v>
      </c>
      <c r="L2654">
        <v>7.5</v>
      </c>
      <c r="M2654">
        <f>(Table1[[#This Row],[Min pH]]+Table1[[#This Row],[Max pH]])/2</f>
        <v>7.35</v>
      </c>
      <c r="N2654">
        <v>785.11961722488002</v>
      </c>
      <c r="O2654">
        <v>2303.5199362041499</v>
      </c>
      <c r="P2654">
        <f>(Table1[[#This Row],[Min Conductivity]]+Table1[[#This Row],[Max Conductivity]])/2</f>
        <v>1544.319776714515</v>
      </c>
      <c r="Q2654">
        <v>2.5</v>
      </c>
      <c r="R2654">
        <v>3.9</v>
      </c>
      <c r="S2654">
        <f>(Table1[[#This Row],[Min BOD]]+Table1[[#This Row],[Max BOD]])/2</f>
        <v>3.2</v>
      </c>
      <c r="T2654">
        <v>1.4475</v>
      </c>
      <c r="U2654">
        <v>7.25047297297297</v>
      </c>
      <c r="V2654">
        <f>(Table1[[#This Row],[Min Nitrate N + Nitrite N]]+Table1[[#This Row],[Max Nitrate N + Nitrite N]])/2</f>
        <v>4.3489864864864849</v>
      </c>
      <c r="W2654">
        <v>325.73701298701297</v>
      </c>
      <c r="X2654">
        <v>17186426.7483766</v>
      </c>
      <c r="Y2654">
        <f>(Table1[[#This Row],[Min Fecal Coliform]]+Table1[[#This Row],[Max Fecal Coliform]])/2</f>
        <v>8593376.2426947933</v>
      </c>
      <c r="Z2654">
        <v>1751.8059210526301</v>
      </c>
      <c r="AA2654">
        <v>39424734.378289498</v>
      </c>
      <c r="AB2654">
        <f>(Table1[[#This Row],[Min Total Coliform]]+Table1[[#This Row],[Max Total Coliform]])/2</f>
        <v>19713243.092105277</v>
      </c>
      <c r="AC2654">
        <f>MIN(10, (Table1[[#This Row],[Avg BOD]]/4)*10)</f>
        <v>8</v>
      </c>
      <c r="AD2654">
        <f>MIN(10, (Table1[[#This Row],[Avg Fecal Coliform]]/600)*10)</f>
        <v>10</v>
      </c>
      <c r="AE2654">
        <f>MIN(10, (Table1[[#This Row],[Avg Nitrate N + Nitrite N]]/10)*10)</f>
        <v>4.3489864864864849</v>
      </c>
      <c r="AF2654">
        <f>IF(OR(Table1[[#This Row],[Avg pH]]&lt;6.5,Table1[[#This Row],[Avg pH]]&gt;8.5),10,0)</f>
        <v>0</v>
      </c>
      <c r="AG2654">
        <f>MAX(0, 10-(2*Table1[[#This Row],[Avg Dissolved Oxygen]]))</f>
        <v>1.6999999999999993</v>
      </c>
      <c r="AH2654">
        <f>(Table1[[#This Row],[Fecal Score]]*0.3) + (Table1[[#This Row],[BOD Score]]*0.25) + (Table1[[#This Row],[Nitrate Score]]*0.2) + (Table1[[#This Row],[pH Score]]*0.15) + (Table1[[#This Row],[Dissolved Oxygen Score]]*0.1)</f>
        <v>6.0397972972972971</v>
      </c>
      <c r="AI2654">
        <v>2022</v>
      </c>
    </row>
    <row r="2655" spans="1:35">
      <c r="A2655">
        <v>4741</v>
      </c>
      <c r="B2655" t="s">
        <v>551</v>
      </c>
      <c r="C2655" t="s">
        <v>8</v>
      </c>
      <c r="D2655" t="s">
        <v>109</v>
      </c>
      <c r="E2655">
        <v>14</v>
      </c>
      <c r="F2655">
        <v>25</v>
      </c>
      <c r="G2655">
        <f>(Table1[[#This Row],[Min Temperature]]+Table1[[#This Row],[Max Temperature]])/2</f>
        <v>19.5</v>
      </c>
      <c r="H2655">
        <v>4</v>
      </c>
      <c r="I2655">
        <v>5.2</v>
      </c>
      <c r="J2655">
        <f>(Table1[[#This Row],[Min Dissolved Oxygen]]+Table1[[#This Row],[Max Dissolved Oxygen]])/2</f>
        <v>4.5999999999999996</v>
      </c>
      <c r="K2655">
        <v>7.2</v>
      </c>
      <c r="L2655">
        <v>7.4</v>
      </c>
      <c r="M2655">
        <f>(Table1[[#This Row],[Min pH]]+Table1[[#This Row],[Max pH]])/2</f>
        <v>7.3000000000000007</v>
      </c>
      <c r="N2655">
        <v>785.11961722488002</v>
      </c>
      <c r="O2655">
        <v>2303.5199362041499</v>
      </c>
      <c r="P2655">
        <f>(Table1[[#This Row],[Min Conductivity]]+Table1[[#This Row],[Max Conductivity]])/2</f>
        <v>1544.319776714515</v>
      </c>
      <c r="Q2655">
        <v>1.9</v>
      </c>
      <c r="R2655">
        <v>4.5</v>
      </c>
      <c r="S2655">
        <f>(Table1[[#This Row],[Min BOD]]+Table1[[#This Row],[Max BOD]])/2</f>
        <v>3.2</v>
      </c>
      <c r="T2655">
        <v>1.4475</v>
      </c>
      <c r="U2655">
        <v>7.25047297297297</v>
      </c>
      <c r="V2655">
        <f>(Table1[[#This Row],[Min Nitrate N + Nitrite N]]+Table1[[#This Row],[Max Nitrate N + Nitrite N]])/2</f>
        <v>4.3489864864864849</v>
      </c>
      <c r="W2655">
        <v>325.73701298701297</v>
      </c>
      <c r="X2655">
        <v>17186426.7483766</v>
      </c>
      <c r="Y2655">
        <f>(Table1[[#This Row],[Min Fecal Coliform]]+Table1[[#This Row],[Max Fecal Coliform]])/2</f>
        <v>8593376.2426947933</v>
      </c>
      <c r="Z2655">
        <v>1751.8059210526301</v>
      </c>
      <c r="AA2655">
        <v>39424734.378289498</v>
      </c>
      <c r="AB2655">
        <f>(Table1[[#This Row],[Min Total Coliform]]+Table1[[#This Row],[Max Total Coliform]])/2</f>
        <v>19713243.092105277</v>
      </c>
      <c r="AC2655">
        <f>MIN(10, (Table1[[#This Row],[Avg BOD]]/4)*10)</f>
        <v>8</v>
      </c>
      <c r="AD2655">
        <f>MIN(10, (Table1[[#This Row],[Avg Fecal Coliform]]/600)*10)</f>
        <v>10</v>
      </c>
      <c r="AE2655">
        <f>MIN(10, (Table1[[#This Row],[Avg Nitrate N + Nitrite N]]/10)*10)</f>
        <v>4.3489864864864849</v>
      </c>
      <c r="AF2655">
        <f>IF(OR(Table1[[#This Row],[Avg pH]]&lt;6.5,Table1[[#This Row],[Avg pH]]&gt;8.5),10,0)</f>
        <v>0</v>
      </c>
      <c r="AG2655">
        <f>MAX(0, 10-(2*Table1[[#This Row],[Avg Dissolved Oxygen]]))</f>
        <v>0.80000000000000071</v>
      </c>
      <c r="AH2655">
        <f>(Table1[[#This Row],[Fecal Score]]*0.3) + (Table1[[#This Row],[BOD Score]]*0.25) + (Table1[[#This Row],[Nitrate Score]]*0.2) + (Table1[[#This Row],[pH Score]]*0.15) + (Table1[[#This Row],[Dissolved Oxygen Score]]*0.1)</f>
        <v>5.9497972972972972</v>
      </c>
      <c r="AI2655">
        <v>2022</v>
      </c>
    </row>
    <row r="2656" spans="1:35">
      <c r="A2656">
        <v>2393</v>
      </c>
      <c r="B2656" t="s">
        <v>111</v>
      </c>
      <c r="C2656" t="s">
        <v>8</v>
      </c>
      <c r="D2656" t="s">
        <v>109</v>
      </c>
      <c r="E2656">
        <v>17</v>
      </c>
      <c r="F2656">
        <v>38</v>
      </c>
      <c r="G2656">
        <f>(Table1[[#This Row],[Min Temperature]]+Table1[[#This Row],[Max Temperature]])/2</f>
        <v>27.5</v>
      </c>
      <c r="H2656">
        <v>5.6</v>
      </c>
      <c r="I2656">
        <v>7</v>
      </c>
      <c r="J2656">
        <f>(Table1[[#This Row],[Min Dissolved Oxygen]]+Table1[[#This Row],[Max Dissolved Oxygen]])/2</f>
        <v>6.3</v>
      </c>
      <c r="K2656">
        <v>7.5</v>
      </c>
      <c r="L2656">
        <v>7.8</v>
      </c>
      <c r="M2656">
        <f>(Table1[[#This Row],[Min pH]]+Table1[[#This Row],[Max pH]])/2</f>
        <v>7.65</v>
      </c>
      <c r="N2656">
        <v>112</v>
      </c>
      <c r="O2656">
        <v>312</v>
      </c>
      <c r="P2656">
        <f>(Table1[[#This Row],[Min Conductivity]]+Table1[[#This Row],[Max Conductivity]])/2</f>
        <v>212</v>
      </c>
      <c r="Q2656">
        <v>1.1000000000000001</v>
      </c>
      <c r="R2656">
        <v>1.6</v>
      </c>
      <c r="S2656">
        <f>(Table1[[#This Row],[Min BOD]]+Table1[[#This Row],[Max BOD]])/2</f>
        <v>1.35</v>
      </c>
      <c r="T2656">
        <v>1.4475</v>
      </c>
      <c r="U2656">
        <v>7.25047297297297</v>
      </c>
      <c r="V2656">
        <f>(Table1[[#This Row],[Min Nitrate N + Nitrite N]]+Table1[[#This Row],[Max Nitrate N + Nitrite N]])/2</f>
        <v>4.3489864864864849</v>
      </c>
      <c r="W2656">
        <v>325.73701298701297</v>
      </c>
      <c r="X2656">
        <v>17186426.7483766</v>
      </c>
      <c r="Y2656">
        <f>(Table1[[#This Row],[Min Fecal Coliform]]+Table1[[#This Row],[Max Fecal Coliform]])/2</f>
        <v>8593376.2426947933</v>
      </c>
      <c r="Z2656">
        <v>1751.8059210526301</v>
      </c>
      <c r="AA2656">
        <v>39424734.378289498</v>
      </c>
      <c r="AB2656">
        <f>(Table1[[#This Row],[Min Total Coliform]]+Table1[[#This Row],[Max Total Coliform]])/2</f>
        <v>19713243.092105277</v>
      </c>
      <c r="AC2656">
        <f>MIN(10, (Table1[[#This Row],[Avg BOD]]/4)*10)</f>
        <v>3.375</v>
      </c>
      <c r="AD2656">
        <f>MIN(10, (Table1[[#This Row],[Avg Fecal Coliform]]/600)*10)</f>
        <v>10</v>
      </c>
      <c r="AE2656">
        <f>MIN(10, (Table1[[#This Row],[Avg Nitrate N + Nitrite N]]/10)*10)</f>
        <v>4.3489864864864849</v>
      </c>
      <c r="AF2656">
        <f>IF(OR(Table1[[#This Row],[Avg pH]]&lt;6.5,Table1[[#This Row],[Avg pH]]&gt;8.5),10,0)</f>
        <v>0</v>
      </c>
      <c r="AG2656">
        <f>MAX(0, 10-(2*Table1[[#This Row],[Avg Dissolved Oxygen]]))</f>
        <v>0</v>
      </c>
      <c r="AH2656">
        <f>(Table1[[#This Row],[Fecal Score]]*0.3) + (Table1[[#This Row],[BOD Score]]*0.25) + (Table1[[#This Row],[Nitrate Score]]*0.2) + (Table1[[#This Row],[pH Score]]*0.15) + (Table1[[#This Row],[Dissolved Oxygen Score]]*0.1)</f>
        <v>4.7135472972972972</v>
      </c>
      <c r="AI2656">
        <v>2022</v>
      </c>
    </row>
    <row r="2657" spans="1:35">
      <c r="A2657">
        <v>4506</v>
      </c>
      <c r="B2657" t="s">
        <v>776</v>
      </c>
      <c r="C2657" t="s">
        <v>1</v>
      </c>
      <c r="D2657" t="s">
        <v>113</v>
      </c>
      <c r="E2657">
        <v>25</v>
      </c>
      <c r="F2657">
        <v>25</v>
      </c>
      <c r="G2657">
        <f>(Table1[[#This Row],[Min Temperature]]+Table1[[#This Row],[Max Temperature]])/2</f>
        <v>25</v>
      </c>
      <c r="H2657">
        <v>0.3</v>
      </c>
      <c r="I2657">
        <v>6.7</v>
      </c>
      <c r="J2657">
        <f>(Table1[[#This Row],[Min Dissolved Oxygen]]+Table1[[#This Row],[Max Dissolved Oxygen]])/2</f>
        <v>3.5</v>
      </c>
      <c r="K2657">
        <v>6.5</v>
      </c>
      <c r="L2657">
        <v>7.4</v>
      </c>
      <c r="M2657">
        <f>(Table1[[#This Row],[Min pH]]+Table1[[#This Row],[Max pH]])/2</f>
        <v>6.95</v>
      </c>
      <c r="N2657">
        <v>312</v>
      </c>
      <c r="O2657">
        <v>2130</v>
      </c>
      <c r="P2657">
        <f>(Table1[[#This Row],[Min Conductivity]]+Table1[[#This Row],[Max Conductivity]])/2</f>
        <v>1221</v>
      </c>
      <c r="Q2657">
        <v>5</v>
      </c>
      <c r="R2657">
        <v>28</v>
      </c>
      <c r="S2657">
        <f>(Table1[[#This Row],[Min BOD]]+Table1[[#This Row],[Max BOD]])/2</f>
        <v>16.5</v>
      </c>
      <c r="T2657">
        <v>0.7</v>
      </c>
      <c r="U2657">
        <v>6.2</v>
      </c>
      <c r="V2657">
        <f>(Table1[[#This Row],[Min Nitrate N + Nitrite N]]+Table1[[#This Row],[Max Nitrate N + Nitrite N]])/2</f>
        <v>3.45</v>
      </c>
      <c r="W2657">
        <v>390</v>
      </c>
      <c r="X2657">
        <v>8400</v>
      </c>
      <c r="Y2657">
        <f>(Table1[[#This Row],[Min Fecal Coliform]]+Table1[[#This Row],[Max Fecal Coliform]])/2</f>
        <v>4395</v>
      </c>
      <c r="Z2657">
        <v>3500</v>
      </c>
      <c r="AA2657">
        <v>160000</v>
      </c>
      <c r="AB2657">
        <f>(Table1[[#This Row],[Min Total Coliform]]+Table1[[#This Row],[Max Total Coliform]])/2</f>
        <v>81750</v>
      </c>
      <c r="AC2657">
        <f>MIN(10, (Table1[[#This Row],[Avg BOD]]/4)*10)</f>
        <v>10</v>
      </c>
      <c r="AD2657">
        <f>MIN(10, (Table1[[#This Row],[Avg Fecal Coliform]]/600)*10)</f>
        <v>10</v>
      </c>
      <c r="AE2657">
        <f>MIN(10, (Table1[[#This Row],[Avg Nitrate N + Nitrite N]]/10)*10)</f>
        <v>3.45</v>
      </c>
      <c r="AF2657">
        <f>IF(OR(Table1[[#This Row],[Avg pH]]&lt;6.5,Table1[[#This Row],[Avg pH]]&gt;8.5),10,0)</f>
        <v>0</v>
      </c>
      <c r="AG2657">
        <f>MAX(0, 10-(2*Table1[[#This Row],[Avg Dissolved Oxygen]]))</f>
        <v>3</v>
      </c>
      <c r="AH2657">
        <f>(Table1[[#This Row],[Fecal Score]]*0.3) + (Table1[[#This Row],[BOD Score]]*0.25) + (Table1[[#This Row],[Nitrate Score]]*0.2) + (Table1[[#This Row],[pH Score]]*0.15) + (Table1[[#This Row],[Dissolved Oxygen Score]]*0.1)</f>
        <v>6.49</v>
      </c>
      <c r="AI2657">
        <v>2022</v>
      </c>
    </row>
    <row r="2658" spans="1:35">
      <c r="A2658">
        <v>3612</v>
      </c>
      <c r="B2658" t="s">
        <v>128</v>
      </c>
      <c r="C2658" t="s">
        <v>1</v>
      </c>
      <c r="D2658" t="s">
        <v>113</v>
      </c>
      <c r="E2658">
        <v>25</v>
      </c>
      <c r="F2658">
        <v>25</v>
      </c>
      <c r="G2658">
        <f>(Table1[[#This Row],[Min Temperature]]+Table1[[#This Row],[Max Temperature]])/2</f>
        <v>25</v>
      </c>
      <c r="H2658">
        <v>4.2</v>
      </c>
      <c r="I2658">
        <v>6.9</v>
      </c>
      <c r="J2658">
        <f>(Table1[[#This Row],[Min Dissolved Oxygen]]+Table1[[#This Row],[Max Dissolved Oxygen]])/2</f>
        <v>5.5500000000000007</v>
      </c>
      <c r="K2658">
        <v>6.8</v>
      </c>
      <c r="L2658">
        <v>7.8</v>
      </c>
      <c r="M2658">
        <f>(Table1[[#This Row],[Min pH]]+Table1[[#This Row],[Max pH]])/2</f>
        <v>7.3</v>
      </c>
      <c r="N2658">
        <v>354</v>
      </c>
      <c r="O2658">
        <v>1237</v>
      </c>
      <c r="P2658">
        <f>(Table1[[#This Row],[Min Conductivity]]+Table1[[#This Row],[Max Conductivity]])/2</f>
        <v>795.5</v>
      </c>
      <c r="Q2658">
        <v>4</v>
      </c>
      <c r="R2658">
        <v>9</v>
      </c>
      <c r="S2658">
        <f>(Table1[[#This Row],[Min BOD]]+Table1[[#This Row],[Max BOD]])/2</f>
        <v>6.5</v>
      </c>
      <c r="T2658">
        <v>1</v>
      </c>
      <c r="U2658">
        <v>4.8</v>
      </c>
      <c r="V2658">
        <f>(Table1[[#This Row],[Min Nitrate N + Nitrite N]]+Table1[[#This Row],[Max Nitrate N + Nitrite N]])/2</f>
        <v>2.9</v>
      </c>
      <c r="W2658">
        <v>230</v>
      </c>
      <c r="X2658">
        <v>4900</v>
      </c>
      <c r="Y2658">
        <f>(Table1[[#This Row],[Min Fecal Coliform]]+Table1[[#This Row],[Max Fecal Coliform]])/2</f>
        <v>2565</v>
      </c>
      <c r="Z2658">
        <v>3500</v>
      </c>
      <c r="AA2658">
        <v>92000</v>
      </c>
      <c r="AB2658">
        <f>(Table1[[#This Row],[Min Total Coliform]]+Table1[[#This Row],[Max Total Coliform]])/2</f>
        <v>47750</v>
      </c>
      <c r="AC2658">
        <f>MIN(10, (Table1[[#This Row],[Avg BOD]]/4)*10)</f>
        <v>10</v>
      </c>
      <c r="AD2658">
        <f>MIN(10, (Table1[[#This Row],[Avg Fecal Coliform]]/600)*10)</f>
        <v>10</v>
      </c>
      <c r="AE2658">
        <f>MIN(10, (Table1[[#This Row],[Avg Nitrate N + Nitrite N]]/10)*10)</f>
        <v>2.9</v>
      </c>
      <c r="AF2658">
        <f>IF(OR(Table1[[#This Row],[Avg pH]]&lt;6.5,Table1[[#This Row],[Avg pH]]&gt;8.5),10,0)</f>
        <v>0</v>
      </c>
      <c r="AG2658">
        <f>MAX(0, 10-(2*Table1[[#This Row],[Avg Dissolved Oxygen]]))</f>
        <v>0</v>
      </c>
      <c r="AH2658">
        <f>(Table1[[#This Row],[Fecal Score]]*0.3) + (Table1[[#This Row],[BOD Score]]*0.25) + (Table1[[#This Row],[Nitrate Score]]*0.2) + (Table1[[#This Row],[pH Score]]*0.15) + (Table1[[#This Row],[Dissolved Oxygen Score]]*0.1)</f>
        <v>6.08</v>
      </c>
      <c r="AI2658">
        <v>2022</v>
      </c>
    </row>
    <row r="2659" spans="1:35">
      <c r="A2659">
        <v>3629</v>
      </c>
      <c r="B2659" t="s">
        <v>962</v>
      </c>
      <c r="C2659" t="s">
        <v>1</v>
      </c>
      <c r="D2659" t="s">
        <v>113</v>
      </c>
      <c r="E2659">
        <v>25</v>
      </c>
      <c r="F2659">
        <v>25</v>
      </c>
      <c r="G2659">
        <f>(Table1[[#This Row],[Min Temperature]]+Table1[[#This Row],[Max Temperature]])/2</f>
        <v>25</v>
      </c>
      <c r="H2659">
        <v>0.3</v>
      </c>
      <c r="I2659">
        <v>6</v>
      </c>
      <c r="J2659">
        <f>(Table1[[#This Row],[Min Dissolved Oxygen]]+Table1[[#This Row],[Max Dissolved Oxygen]])/2</f>
        <v>3.15</v>
      </c>
      <c r="K2659">
        <v>6.8</v>
      </c>
      <c r="L2659">
        <v>8.1999999999999993</v>
      </c>
      <c r="M2659">
        <f>(Table1[[#This Row],[Min pH]]+Table1[[#This Row],[Max pH]])/2</f>
        <v>7.5</v>
      </c>
      <c r="N2659">
        <v>368</v>
      </c>
      <c r="O2659">
        <v>1521</v>
      </c>
      <c r="P2659">
        <f>(Table1[[#This Row],[Min Conductivity]]+Table1[[#This Row],[Max Conductivity]])/2</f>
        <v>944.5</v>
      </c>
      <c r="Q2659">
        <v>4</v>
      </c>
      <c r="R2659">
        <v>45</v>
      </c>
      <c r="S2659">
        <f>(Table1[[#This Row],[Min BOD]]+Table1[[#This Row],[Max BOD]])/2</f>
        <v>24.5</v>
      </c>
      <c r="T2659">
        <v>1</v>
      </c>
      <c r="U2659">
        <v>11.6</v>
      </c>
      <c r="V2659">
        <f>(Table1[[#This Row],[Min Nitrate N + Nitrite N]]+Table1[[#This Row],[Max Nitrate N + Nitrite N]])/2</f>
        <v>6.3</v>
      </c>
      <c r="W2659">
        <v>1700</v>
      </c>
      <c r="X2659">
        <v>33000</v>
      </c>
      <c r="Y2659">
        <f>(Table1[[#This Row],[Min Fecal Coliform]]+Table1[[#This Row],[Max Fecal Coliform]])/2</f>
        <v>17350</v>
      </c>
      <c r="Z2659">
        <v>24000</v>
      </c>
      <c r="AA2659">
        <v>350000</v>
      </c>
      <c r="AB2659">
        <f>(Table1[[#This Row],[Min Total Coliform]]+Table1[[#This Row],[Max Total Coliform]])/2</f>
        <v>187000</v>
      </c>
      <c r="AC2659">
        <f>MIN(10, (Table1[[#This Row],[Avg BOD]]/4)*10)</f>
        <v>10</v>
      </c>
      <c r="AD2659">
        <f>MIN(10, (Table1[[#This Row],[Avg Fecal Coliform]]/600)*10)</f>
        <v>10</v>
      </c>
      <c r="AE2659">
        <f>MIN(10, (Table1[[#This Row],[Avg Nitrate N + Nitrite N]]/10)*10)</f>
        <v>6.3</v>
      </c>
      <c r="AF2659">
        <f>IF(OR(Table1[[#This Row],[Avg pH]]&lt;6.5,Table1[[#This Row],[Avg pH]]&gt;8.5),10,0)</f>
        <v>0</v>
      </c>
      <c r="AG2659">
        <f>MAX(0, 10-(2*Table1[[#This Row],[Avg Dissolved Oxygen]]))</f>
        <v>3.7</v>
      </c>
      <c r="AH2659">
        <f>(Table1[[#This Row],[Fecal Score]]*0.3) + (Table1[[#This Row],[BOD Score]]*0.25) + (Table1[[#This Row],[Nitrate Score]]*0.2) + (Table1[[#This Row],[pH Score]]*0.15) + (Table1[[#This Row],[Dissolved Oxygen Score]]*0.1)</f>
        <v>7.13</v>
      </c>
      <c r="AI2659">
        <v>2022</v>
      </c>
    </row>
    <row r="2660" spans="1:35">
      <c r="A2660">
        <v>4541</v>
      </c>
      <c r="B2660" t="s">
        <v>963</v>
      </c>
      <c r="C2660" t="s">
        <v>1</v>
      </c>
      <c r="D2660" t="s">
        <v>113</v>
      </c>
      <c r="E2660">
        <v>25</v>
      </c>
      <c r="F2660">
        <v>25</v>
      </c>
      <c r="G2660">
        <f>(Table1[[#This Row],[Min Temperature]]+Table1[[#This Row],[Max Temperature]])/2</f>
        <v>25</v>
      </c>
      <c r="H2660">
        <v>4.4000000000000004</v>
      </c>
      <c r="I2660">
        <v>7.1</v>
      </c>
      <c r="J2660">
        <f>(Table1[[#This Row],[Min Dissolved Oxygen]]+Table1[[#This Row],[Max Dissolved Oxygen]])/2</f>
        <v>5.75</v>
      </c>
      <c r="K2660">
        <v>6.4</v>
      </c>
      <c r="L2660">
        <v>7.7</v>
      </c>
      <c r="M2660">
        <f>(Table1[[#This Row],[Min pH]]+Table1[[#This Row],[Max pH]])/2</f>
        <v>7.0500000000000007</v>
      </c>
      <c r="N2660">
        <v>118</v>
      </c>
      <c r="O2660">
        <v>896</v>
      </c>
      <c r="P2660">
        <f>(Table1[[#This Row],[Min Conductivity]]+Table1[[#This Row],[Max Conductivity]])/2</f>
        <v>507</v>
      </c>
      <c r="Q2660">
        <v>4</v>
      </c>
      <c r="R2660">
        <v>9</v>
      </c>
      <c r="S2660">
        <f>(Table1[[#This Row],[Min BOD]]+Table1[[#This Row],[Max BOD]])/2</f>
        <v>6.5</v>
      </c>
      <c r="T2660">
        <v>0.4</v>
      </c>
      <c r="U2660">
        <v>2.9</v>
      </c>
      <c r="V2660">
        <f>(Table1[[#This Row],[Min Nitrate N + Nitrite N]]+Table1[[#This Row],[Max Nitrate N + Nitrite N]])/2</f>
        <v>1.65</v>
      </c>
      <c r="W2660">
        <v>210</v>
      </c>
      <c r="X2660">
        <v>3100000</v>
      </c>
      <c r="Y2660">
        <f>(Table1[[#This Row],[Min Fecal Coliform]]+Table1[[#This Row],[Max Fecal Coliform]])/2</f>
        <v>1550105</v>
      </c>
      <c r="Z2660">
        <v>3500</v>
      </c>
      <c r="AA2660">
        <v>54000000</v>
      </c>
      <c r="AB2660">
        <f>(Table1[[#This Row],[Min Total Coliform]]+Table1[[#This Row],[Max Total Coliform]])/2</f>
        <v>27001750</v>
      </c>
      <c r="AC2660">
        <f>MIN(10, (Table1[[#This Row],[Avg BOD]]/4)*10)</f>
        <v>10</v>
      </c>
      <c r="AD2660">
        <f>MIN(10, (Table1[[#This Row],[Avg Fecal Coliform]]/600)*10)</f>
        <v>10</v>
      </c>
      <c r="AE2660">
        <f>MIN(10, (Table1[[#This Row],[Avg Nitrate N + Nitrite N]]/10)*10)</f>
        <v>1.65</v>
      </c>
      <c r="AF2660">
        <f>IF(OR(Table1[[#This Row],[Avg pH]]&lt;6.5,Table1[[#This Row],[Avg pH]]&gt;8.5),10,0)</f>
        <v>0</v>
      </c>
      <c r="AG2660">
        <f>MAX(0, 10-(2*Table1[[#This Row],[Avg Dissolved Oxygen]]))</f>
        <v>0</v>
      </c>
      <c r="AH2660">
        <f>(Table1[[#This Row],[Fecal Score]]*0.3) + (Table1[[#This Row],[BOD Score]]*0.25) + (Table1[[#This Row],[Nitrate Score]]*0.2) + (Table1[[#This Row],[pH Score]]*0.15) + (Table1[[#This Row],[Dissolved Oxygen Score]]*0.1)</f>
        <v>5.83</v>
      </c>
      <c r="AI2660">
        <v>2022</v>
      </c>
    </row>
    <row r="2661" spans="1:35">
      <c r="A2661">
        <v>3628</v>
      </c>
      <c r="B2661" t="s">
        <v>438</v>
      </c>
      <c r="C2661" t="s">
        <v>1</v>
      </c>
      <c r="D2661" t="s">
        <v>113</v>
      </c>
      <c r="E2661">
        <v>24</v>
      </c>
      <c r="F2661">
        <v>25</v>
      </c>
      <c r="G2661">
        <f>(Table1[[#This Row],[Min Temperature]]+Table1[[#This Row],[Max Temperature]])/2</f>
        <v>24.5</v>
      </c>
      <c r="H2661">
        <v>0.3</v>
      </c>
      <c r="I2661">
        <v>6.3</v>
      </c>
      <c r="J2661">
        <f>(Table1[[#This Row],[Min Dissolved Oxygen]]+Table1[[#This Row],[Max Dissolved Oxygen]])/2</f>
        <v>3.3</v>
      </c>
      <c r="K2661">
        <v>6.5</v>
      </c>
      <c r="L2661">
        <v>8.1999999999999993</v>
      </c>
      <c r="M2661">
        <f>(Table1[[#This Row],[Min pH]]+Table1[[#This Row],[Max pH]])/2</f>
        <v>7.35</v>
      </c>
      <c r="N2661">
        <v>367</v>
      </c>
      <c r="O2661">
        <v>1098</v>
      </c>
      <c r="P2661">
        <f>(Table1[[#This Row],[Min Conductivity]]+Table1[[#This Row],[Max Conductivity]])/2</f>
        <v>732.5</v>
      </c>
      <c r="Q2661">
        <v>4</v>
      </c>
      <c r="R2661">
        <v>73</v>
      </c>
      <c r="S2661">
        <f>(Table1[[#This Row],[Min BOD]]+Table1[[#This Row],[Max BOD]])/2</f>
        <v>38.5</v>
      </c>
      <c r="T2661">
        <v>1.1000000000000001</v>
      </c>
      <c r="U2661">
        <v>4</v>
      </c>
      <c r="V2661">
        <f>(Table1[[#This Row],[Min Nitrate N + Nitrite N]]+Table1[[#This Row],[Max Nitrate N + Nitrite N]])/2</f>
        <v>2.5499999999999998</v>
      </c>
      <c r="W2661">
        <v>49</v>
      </c>
      <c r="X2661">
        <v>7000</v>
      </c>
      <c r="Y2661">
        <f>(Table1[[#This Row],[Min Fecal Coliform]]+Table1[[#This Row],[Max Fecal Coliform]])/2</f>
        <v>3524.5</v>
      </c>
      <c r="Z2661">
        <v>540</v>
      </c>
      <c r="AA2661">
        <v>160000</v>
      </c>
      <c r="AB2661">
        <f>(Table1[[#This Row],[Min Total Coliform]]+Table1[[#This Row],[Max Total Coliform]])/2</f>
        <v>80270</v>
      </c>
      <c r="AC2661">
        <f>MIN(10, (Table1[[#This Row],[Avg BOD]]/4)*10)</f>
        <v>10</v>
      </c>
      <c r="AD2661">
        <f>MIN(10, (Table1[[#This Row],[Avg Fecal Coliform]]/600)*10)</f>
        <v>10</v>
      </c>
      <c r="AE2661">
        <f>MIN(10, (Table1[[#This Row],[Avg Nitrate N + Nitrite N]]/10)*10)</f>
        <v>2.5499999999999998</v>
      </c>
      <c r="AF2661">
        <f>IF(OR(Table1[[#This Row],[Avg pH]]&lt;6.5,Table1[[#This Row],[Avg pH]]&gt;8.5),10,0)</f>
        <v>0</v>
      </c>
      <c r="AG2661">
        <f>MAX(0, 10-(2*Table1[[#This Row],[Avg Dissolved Oxygen]]))</f>
        <v>3.4000000000000004</v>
      </c>
      <c r="AH2661">
        <f>(Table1[[#This Row],[Fecal Score]]*0.3) + (Table1[[#This Row],[BOD Score]]*0.25) + (Table1[[#This Row],[Nitrate Score]]*0.2) + (Table1[[#This Row],[pH Score]]*0.15) + (Table1[[#This Row],[Dissolved Oxygen Score]]*0.1)</f>
        <v>6.35</v>
      </c>
      <c r="AI2661">
        <v>2022</v>
      </c>
    </row>
    <row r="2662" spans="1:35">
      <c r="A2662">
        <v>3599</v>
      </c>
      <c r="B2662" t="s">
        <v>964</v>
      </c>
      <c r="C2662" t="s">
        <v>1</v>
      </c>
      <c r="D2662" t="s">
        <v>113</v>
      </c>
      <c r="E2662">
        <v>25</v>
      </c>
      <c r="F2662">
        <v>25</v>
      </c>
      <c r="G2662">
        <f>(Table1[[#This Row],[Min Temperature]]+Table1[[#This Row],[Max Temperature]])/2</f>
        <v>25</v>
      </c>
      <c r="H2662">
        <v>3.1</v>
      </c>
      <c r="I2662">
        <v>6.9</v>
      </c>
      <c r="J2662">
        <f>(Table1[[#This Row],[Min Dissolved Oxygen]]+Table1[[#This Row],[Max Dissolved Oxygen]])/2</f>
        <v>5</v>
      </c>
      <c r="K2662">
        <v>6.1</v>
      </c>
      <c r="L2662">
        <v>7.3</v>
      </c>
      <c r="M2662">
        <f>(Table1[[#This Row],[Min pH]]+Table1[[#This Row],[Max pH]])/2</f>
        <v>6.6999999999999993</v>
      </c>
      <c r="N2662">
        <v>286</v>
      </c>
      <c r="O2662">
        <v>1010</v>
      </c>
      <c r="P2662">
        <f>(Table1[[#This Row],[Min Conductivity]]+Table1[[#This Row],[Max Conductivity]])/2</f>
        <v>648</v>
      </c>
      <c r="Q2662">
        <v>3</v>
      </c>
      <c r="R2662">
        <v>18</v>
      </c>
      <c r="S2662">
        <f>(Table1[[#This Row],[Min BOD]]+Table1[[#This Row],[Max BOD]])/2</f>
        <v>10.5</v>
      </c>
      <c r="T2662">
        <v>1</v>
      </c>
      <c r="U2662">
        <v>4</v>
      </c>
      <c r="V2662">
        <f>(Table1[[#This Row],[Min Nitrate N + Nitrite N]]+Table1[[#This Row],[Max Nitrate N + Nitrite N]])/2</f>
        <v>2.5</v>
      </c>
      <c r="W2662">
        <v>310</v>
      </c>
      <c r="X2662">
        <v>12000</v>
      </c>
      <c r="Y2662">
        <f>(Table1[[#This Row],[Min Fecal Coliform]]+Table1[[#This Row],[Max Fecal Coliform]])/2</f>
        <v>6155</v>
      </c>
      <c r="Z2662">
        <v>9200</v>
      </c>
      <c r="AA2662">
        <v>160000</v>
      </c>
      <c r="AB2662">
        <f>(Table1[[#This Row],[Min Total Coliform]]+Table1[[#This Row],[Max Total Coliform]])/2</f>
        <v>84600</v>
      </c>
      <c r="AC2662">
        <f>MIN(10, (Table1[[#This Row],[Avg BOD]]/4)*10)</f>
        <v>10</v>
      </c>
      <c r="AD2662">
        <f>MIN(10, (Table1[[#This Row],[Avg Fecal Coliform]]/600)*10)</f>
        <v>10</v>
      </c>
      <c r="AE2662">
        <f>MIN(10, (Table1[[#This Row],[Avg Nitrate N + Nitrite N]]/10)*10)</f>
        <v>2.5</v>
      </c>
      <c r="AF2662">
        <f>IF(OR(Table1[[#This Row],[Avg pH]]&lt;6.5,Table1[[#This Row],[Avg pH]]&gt;8.5),10,0)</f>
        <v>0</v>
      </c>
      <c r="AG2662">
        <f>MAX(0, 10-(2*Table1[[#This Row],[Avg Dissolved Oxygen]]))</f>
        <v>0</v>
      </c>
      <c r="AH2662">
        <f>(Table1[[#This Row],[Fecal Score]]*0.3) + (Table1[[#This Row],[BOD Score]]*0.25) + (Table1[[#This Row],[Nitrate Score]]*0.2) + (Table1[[#This Row],[pH Score]]*0.15) + (Table1[[#This Row],[Dissolved Oxygen Score]]*0.1)</f>
        <v>6</v>
      </c>
      <c r="AI2662">
        <v>2022</v>
      </c>
    </row>
    <row r="2663" spans="1:35">
      <c r="A2663">
        <v>4096</v>
      </c>
      <c r="B2663" t="s">
        <v>965</v>
      </c>
      <c r="C2663" t="s">
        <v>1</v>
      </c>
      <c r="D2663" t="s">
        <v>113</v>
      </c>
      <c r="E2663">
        <v>25</v>
      </c>
      <c r="F2663">
        <v>25</v>
      </c>
      <c r="G2663">
        <f>(Table1[[#This Row],[Min Temperature]]+Table1[[#This Row],[Max Temperature]])/2</f>
        <v>25</v>
      </c>
      <c r="H2663">
        <v>0.3</v>
      </c>
      <c r="I2663">
        <v>7.1</v>
      </c>
      <c r="J2663">
        <f>(Table1[[#This Row],[Min Dissolved Oxygen]]+Table1[[#This Row],[Max Dissolved Oxygen]])/2</f>
        <v>3.6999999999999997</v>
      </c>
      <c r="K2663">
        <v>6.5</v>
      </c>
      <c r="L2663">
        <v>7.4</v>
      </c>
      <c r="M2663">
        <f>(Table1[[#This Row],[Min pH]]+Table1[[#This Row],[Max pH]])/2</f>
        <v>6.95</v>
      </c>
      <c r="N2663">
        <v>287</v>
      </c>
      <c r="O2663">
        <v>1943</v>
      </c>
      <c r="P2663">
        <f>(Table1[[#This Row],[Min Conductivity]]+Table1[[#This Row],[Max Conductivity]])/2</f>
        <v>1115</v>
      </c>
      <c r="Q2663">
        <v>4</v>
      </c>
      <c r="R2663">
        <v>52</v>
      </c>
      <c r="S2663">
        <f>(Table1[[#This Row],[Min BOD]]+Table1[[#This Row],[Max BOD]])/2</f>
        <v>28</v>
      </c>
      <c r="T2663">
        <v>0.96</v>
      </c>
      <c r="U2663">
        <v>7.2</v>
      </c>
      <c r="V2663">
        <f>(Table1[[#This Row],[Min Nitrate N + Nitrite N]]+Table1[[#This Row],[Max Nitrate N + Nitrite N]])/2</f>
        <v>4.08</v>
      </c>
      <c r="W2663">
        <v>170</v>
      </c>
      <c r="X2663">
        <v>4800000</v>
      </c>
      <c r="Y2663">
        <f>(Table1[[#This Row],[Min Fecal Coliform]]+Table1[[#This Row],[Max Fecal Coliform]])/2</f>
        <v>2400085</v>
      </c>
      <c r="Z2663">
        <v>3500</v>
      </c>
      <c r="AA2663">
        <v>35000000</v>
      </c>
      <c r="AB2663">
        <f>(Table1[[#This Row],[Min Total Coliform]]+Table1[[#This Row],[Max Total Coliform]])/2</f>
        <v>17501750</v>
      </c>
      <c r="AC2663">
        <f>MIN(10, (Table1[[#This Row],[Avg BOD]]/4)*10)</f>
        <v>10</v>
      </c>
      <c r="AD2663">
        <f>MIN(10, (Table1[[#This Row],[Avg Fecal Coliform]]/600)*10)</f>
        <v>10</v>
      </c>
      <c r="AE2663">
        <f>MIN(10, (Table1[[#This Row],[Avg Nitrate N + Nitrite N]]/10)*10)</f>
        <v>4.08</v>
      </c>
      <c r="AF2663">
        <f>IF(OR(Table1[[#This Row],[Avg pH]]&lt;6.5,Table1[[#This Row],[Avg pH]]&gt;8.5),10,0)</f>
        <v>0</v>
      </c>
      <c r="AG2663">
        <f>MAX(0, 10-(2*Table1[[#This Row],[Avg Dissolved Oxygen]]))</f>
        <v>2.6000000000000005</v>
      </c>
      <c r="AH2663">
        <f>(Table1[[#This Row],[Fecal Score]]*0.3) + (Table1[[#This Row],[BOD Score]]*0.25) + (Table1[[#This Row],[Nitrate Score]]*0.2) + (Table1[[#This Row],[pH Score]]*0.15) + (Table1[[#This Row],[Dissolved Oxygen Score]]*0.1)</f>
        <v>6.5759999999999996</v>
      </c>
      <c r="AI2663">
        <v>2022</v>
      </c>
    </row>
    <row r="2664" spans="1:35">
      <c r="A2664">
        <v>3615</v>
      </c>
      <c r="B2664" t="s">
        <v>131</v>
      </c>
      <c r="C2664" t="s">
        <v>1</v>
      </c>
      <c r="D2664" t="s">
        <v>113</v>
      </c>
      <c r="E2664">
        <v>25</v>
      </c>
      <c r="F2664">
        <v>25</v>
      </c>
      <c r="G2664">
        <f>(Table1[[#This Row],[Min Temperature]]+Table1[[#This Row],[Max Temperature]])/2</f>
        <v>25</v>
      </c>
      <c r="H2664">
        <v>2.6</v>
      </c>
      <c r="I2664">
        <v>6.2</v>
      </c>
      <c r="J2664">
        <f>(Table1[[#This Row],[Min Dissolved Oxygen]]+Table1[[#This Row],[Max Dissolved Oxygen]])/2</f>
        <v>4.4000000000000004</v>
      </c>
      <c r="K2664">
        <v>6.7</v>
      </c>
      <c r="L2664">
        <v>7.6</v>
      </c>
      <c r="M2664">
        <f>(Table1[[#This Row],[Min pH]]+Table1[[#This Row],[Max pH]])/2</f>
        <v>7.15</v>
      </c>
      <c r="N2664">
        <v>315</v>
      </c>
      <c r="O2664">
        <v>2078</v>
      </c>
      <c r="P2664">
        <f>(Table1[[#This Row],[Min Conductivity]]+Table1[[#This Row],[Max Conductivity]])/2</f>
        <v>1196.5</v>
      </c>
      <c r="Q2664">
        <v>4</v>
      </c>
      <c r="R2664">
        <v>20</v>
      </c>
      <c r="S2664">
        <f>(Table1[[#This Row],[Min BOD]]+Table1[[#This Row],[Max BOD]])/2</f>
        <v>12</v>
      </c>
      <c r="T2664">
        <v>0.92</v>
      </c>
      <c r="U2664">
        <v>7.79</v>
      </c>
      <c r="V2664">
        <f>(Table1[[#This Row],[Min Nitrate N + Nitrite N]]+Table1[[#This Row],[Max Nitrate N + Nitrite N]])/2</f>
        <v>4.3550000000000004</v>
      </c>
      <c r="W2664">
        <v>230</v>
      </c>
      <c r="X2664">
        <v>21000</v>
      </c>
      <c r="Y2664">
        <f>(Table1[[#This Row],[Min Fecal Coliform]]+Table1[[#This Row],[Max Fecal Coliform]])/2</f>
        <v>10615</v>
      </c>
      <c r="Z2664">
        <v>3500</v>
      </c>
      <c r="AA2664">
        <v>350000</v>
      </c>
      <c r="AB2664">
        <f>(Table1[[#This Row],[Min Total Coliform]]+Table1[[#This Row],[Max Total Coliform]])/2</f>
        <v>176750</v>
      </c>
      <c r="AC2664">
        <f>MIN(10, (Table1[[#This Row],[Avg BOD]]/4)*10)</f>
        <v>10</v>
      </c>
      <c r="AD2664">
        <f>MIN(10, (Table1[[#This Row],[Avg Fecal Coliform]]/600)*10)</f>
        <v>10</v>
      </c>
      <c r="AE2664">
        <f>MIN(10, (Table1[[#This Row],[Avg Nitrate N + Nitrite N]]/10)*10)</f>
        <v>4.3550000000000004</v>
      </c>
      <c r="AF2664">
        <f>IF(OR(Table1[[#This Row],[Avg pH]]&lt;6.5,Table1[[#This Row],[Avg pH]]&gt;8.5),10,0)</f>
        <v>0</v>
      </c>
      <c r="AG2664">
        <f>MAX(0, 10-(2*Table1[[#This Row],[Avg Dissolved Oxygen]]))</f>
        <v>1.1999999999999993</v>
      </c>
      <c r="AH2664">
        <f>(Table1[[#This Row],[Fecal Score]]*0.3) + (Table1[[#This Row],[BOD Score]]*0.25) + (Table1[[#This Row],[Nitrate Score]]*0.2) + (Table1[[#This Row],[pH Score]]*0.15) + (Table1[[#This Row],[Dissolved Oxygen Score]]*0.1)</f>
        <v>6.4910000000000005</v>
      </c>
      <c r="AI2664">
        <v>2022</v>
      </c>
    </row>
    <row r="2665" spans="1:35">
      <c r="A2665">
        <v>3696</v>
      </c>
      <c r="B2665" t="s">
        <v>966</v>
      </c>
      <c r="C2665" t="s">
        <v>1</v>
      </c>
      <c r="D2665" t="s">
        <v>113</v>
      </c>
      <c r="E2665">
        <v>23</v>
      </c>
      <c r="F2665">
        <v>36</v>
      </c>
      <c r="G2665">
        <f>(Table1[[#This Row],[Min Temperature]]+Table1[[#This Row],[Max Temperature]])/2</f>
        <v>29.5</v>
      </c>
      <c r="H2665">
        <v>0.3</v>
      </c>
      <c r="I2665">
        <v>11.6</v>
      </c>
      <c r="J2665">
        <f>(Table1[[#This Row],[Min Dissolved Oxygen]]+Table1[[#This Row],[Max Dissolved Oxygen]])/2</f>
        <v>5.95</v>
      </c>
      <c r="K2665">
        <v>7.2</v>
      </c>
      <c r="L2665">
        <v>9.9</v>
      </c>
      <c r="M2665">
        <f>(Table1[[#This Row],[Min pH]]+Table1[[#This Row],[Max pH]])/2</f>
        <v>8.5500000000000007</v>
      </c>
      <c r="N2665">
        <v>690</v>
      </c>
      <c r="O2665">
        <v>1600</v>
      </c>
      <c r="P2665">
        <f>(Table1[[#This Row],[Min Conductivity]]+Table1[[#This Row],[Max Conductivity]])/2</f>
        <v>1145</v>
      </c>
      <c r="Q2665">
        <v>3</v>
      </c>
      <c r="R2665">
        <v>185</v>
      </c>
      <c r="S2665">
        <f>(Table1[[#This Row],[Min BOD]]+Table1[[#This Row],[Max BOD]])/2</f>
        <v>94</v>
      </c>
      <c r="T2665">
        <v>0.4</v>
      </c>
      <c r="U2665">
        <v>7.3</v>
      </c>
      <c r="V2665">
        <f>(Table1[[#This Row],[Min Nitrate N + Nitrite N]]+Table1[[#This Row],[Max Nitrate N + Nitrite N]])/2</f>
        <v>3.85</v>
      </c>
      <c r="W2665">
        <v>1700</v>
      </c>
      <c r="X2665">
        <v>100000</v>
      </c>
      <c r="Y2665">
        <f>(Table1[[#This Row],[Min Fecal Coliform]]+Table1[[#This Row],[Max Fecal Coliform]])/2</f>
        <v>50850</v>
      </c>
      <c r="Z2665">
        <v>7900</v>
      </c>
      <c r="AA2665">
        <v>320000</v>
      </c>
      <c r="AB2665">
        <f>(Table1[[#This Row],[Min Total Coliform]]+Table1[[#This Row],[Max Total Coliform]])/2</f>
        <v>163950</v>
      </c>
      <c r="AC2665">
        <f>MIN(10, (Table1[[#This Row],[Avg BOD]]/4)*10)</f>
        <v>10</v>
      </c>
      <c r="AD2665">
        <f>MIN(10, (Table1[[#This Row],[Avg Fecal Coliform]]/600)*10)</f>
        <v>10</v>
      </c>
      <c r="AE2665">
        <f>MIN(10, (Table1[[#This Row],[Avg Nitrate N + Nitrite N]]/10)*10)</f>
        <v>3.85</v>
      </c>
      <c r="AF2665">
        <f>IF(OR(Table1[[#This Row],[Avg pH]]&lt;6.5,Table1[[#This Row],[Avg pH]]&gt;8.5),10,0)</f>
        <v>10</v>
      </c>
      <c r="AG2665">
        <f>MAX(0, 10-(2*Table1[[#This Row],[Avg Dissolved Oxygen]]))</f>
        <v>0</v>
      </c>
      <c r="AH2665">
        <f>(Table1[[#This Row],[Fecal Score]]*0.3) + (Table1[[#This Row],[BOD Score]]*0.25) + (Table1[[#This Row],[Nitrate Score]]*0.2) + (Table1[[#This Row],[pH Score]]*0.15) + (Table1[[#This Row],[Dissolved Oxygen Score]]*0.1)</f>
        <v>7.77</v>
      </c>
      <c r="AI2665">
        <v>2022</v>
      </c>
    </row>
    <row r="2666" spans="1:35">
      <c r="A2666">
        <v>4542</v>
      </c>
      <c r="B2666" t="s">
        <v>789</v>
      </c>
      <c r="C2666" t="s">
        <v>1</v>
      </c>
      <c r="D2666" t="s">
        <v>113</v>
      </c>
      <c r="E2666">
        <v>25</v>
      </c>
      <c r="F2666">
        <v>25</v>
      </c>
      <c r="G2666">
        <f>(Table1[[#This Row],[Min Temperature]]+Table1[[#This Row],[Max Temperature]])/2</f>
        <v>25</v>
      </c>
      <c r="H2666">
        <v>0.5</v>
      </c>
      <c r="I2666">
        <v>6.3</v>
      </c>
      <c r="J2666">
        <f>(Table1[[#This Row],[Min Dissolved Oxygen]]+Table1[[#This Row],[Max Dissolved Oxygen]])/2</f>
        <v>3.4</v>
      </c>
      <c r="K2666">
        <v>6.9</v>
      </c>
      <c r="L2666">
        <v>7.9</v>
      </c>
      <c r="M2666">
        <f>(Table1[[#This Row],[Min pH]]+Table1[[#This Row],[Max pH]])/2</f>
        <v>7.4</v>
      </c>
      <c r="N2666">
        <v>405</v>
      </c>
      <c r="O2666">
        <v>936</v>
      </c>
      <c r="P2666">
        <f>(Table1[[#This Row],[Min Conductivity]]+Table1[[#This Row],[Max Conductivity]])/2</f>
        <v>670.5</v>
      </c>
      <c r="Q2666">
        <v>4</v>
      </c>
      <c r="R2666">
        <v>11</v>
      </c>
      <c r="S2666">
        <f>(Table1[[#This Row],[Min BOD]]+Table1[[#This Row],[Max BOD]])/2</f>
        <v>7.5</v>
      </c>
      <c r="T2666">
        <v>0.81</v>
      </c>
      <c r="U2666">
        <v>3.4</v>
      </c>
      <c r="V2666">
        <f>(Table1[[#This Row],[Min Nitrate N + Nitrite N]]+Table1[[#This Row],[Max Nitrate N + Nitrite N]])/2</f>
        <v>2.105</v>
      </c>
      <c r="W2666">
        <v>330</v>
      </c>
      <c r="X2666">
        <v>32000</v>
      </c>
      <c r="Y2666">
        <f>(Table1[[#This Row],[Min Fecal Coliform]]+Table1[[#This Row],[Max Fecal Coliform]])/2</f>
        <v>16165</v>
      </c>
      <c r="Z2666">
        <v>3500</v>
      </c>
      <c r="AA2666">
        <v>540000</v>
      </c>
      <c r="AB2666">
        <f>(Table1[[#This Row],[Min Total Coliform]]+Table1[[#This Row],[Max Total Coliform]])/2</f>
        <v>271750</v>
      </c>
      <c r="AC2666">
        <f>MIN(10, (Table1[[#This Row],[Avg BOD]]/4)*10)</f>
        <v>10</v>
      </c>
      <c r="AD2666">
        <f>MIN(10, (Table1[[#This Row],[Avg Fecal Coliform]]/600)*10)</f>
        <v>10</v>
      </c>
      <c r="AE2666">
        <f>MIN(10, (Table1[[#This Row],[Avg Nitrate N + Nitrite N]]/10)*10)</f>
        <v>2.105</v>
      </c>
      <c r="AF2666">
        <f>IF(OR(Table1[[#This Row],[Avg pH]]&lt;6.5,Table1[[#This Row],[Avg pH]]&gt;8.5),10,0)</f>
        <v>0</v>
      </c>
      <c r="AG2666">
        <f>MAX(0, 10-(2*Table1[[#This Row],[Avg Dissolved Oxygen]]))</f>
        <v>3.2</v>
      </c>
      <c r="AH2666">
        <f>(Table1[[#This Row],[Fecal Score]]*0.3) + (Table1[[#This Row],[BOD Score]]*0.25) + (Table1[[#This Row],[Nitrate Score]]*0.2) + (Table1[[#This Row],[pH Score]]*0.15) + (Table1[[#This Row],[Dissolved Oxygen Score]]*0.1)</f>
        <v>6.2410000000000005</v>
      </c>
      <c r="AI2666">
        <v>2022</v>
      </c>
    </row>
    <row r="2667" spans="1:35">
      <c r="A2667">
        <v>3602</v>
      </c>
      <c r="B2667" t="s">
        <v>124</v>
      </c>
      <c r="C2667" t="s">
        <v>1</v>
      </c>
      <c r="D2667" t="s">
        <v>113</v>
      </c>
      <c r="E2667">
        <v>25</v>
      </c>
      <c r="F2667">
        <v>25</v>
      </c>
      <c r="G2667">
        <f>(Table1[[#This Row],[Min Temperature]]+Table1[[#This Row],[Max Temperature]])/2</f>
        <v>25</v>
      </c>
      <c r="H2667">
        <v>0.3</v>
      </c>
      <c r="I2667">
        <v>6</v>
      </c>
      <c r="J2667">
        <f>(Table1[[#This Row],[Min Dissolved Oxygen]]+Table1[[#This Row],[Max Dissolved Oxygen]])/2</f>
        <v>3.15</v>
      </c>
      <c r="K2667">
        <v>6.5</v>
      </c>
      <c r="L2667">
        <v>7.4</v>
      </c>
      <c r="M2667">
        <f>(Table1[[#This Row],[Min pH]]+Table1[[#This Row],[Max pH]])/2</f>
        <v>6.95</v>
      </c>
      <c r="N2667">
        <v>436</v>
      </c>
      <c r="O2667">
        <v>1750</v>
      </c>
      <c r="P2667">
        <f>(Table1[[#This Row],[Min Conductivity]]+Table1[[#This Row],[Max Conductivity]])/2</f>
        <v>1093</v>
      </c>
      <c r="Q2667">
        <v>5</v>
      </c>
      <c r="R2667">
        <v>65</v>
      </c>
      <c r="S2667">
        <f>(Table1[[#This Row],[Min BOD]]+Table1[[#This Row],[Max BOD]])/2</f>
        <v>35</v>
      </c>
      <c r="T2667">
        <v>1.4</v>
      </c>
      <c r="U2667">
        <v>18.7</v>
      </c>
      <c r="V2667">
        <f>(Table1[[#This Row],[Min Nitrate N + Nitrite N]]+Table1[[#This Row],[Max Nitrate N + Nitrite N]])/2</f>
        <v>10.049999999999999</v>
      </c>
      <c r="W2667">
        <v>460</v>
      </c>
      <c r="X2667">
        <v>41000000</v>
      </c>
      <c r="Y2667">
        <f>(Table1[[#This Row],[Min Fecal Coliform]]+Table1[[#This Row],[Max Fecal Coliform]])/2</f>
        <v>20500230</v>
      </c>
      <c r="Z2667">
        <v>16000</v>
      </c>
      <c r="AA2667">
        <v>350000000</v>
      </c>
      <c r="AB2667">
        <f>(Table1[[#This Row],[Min Total Coliform]]+Table1[[#This Row],[Max Total Coliform]])/2</f>
        <v>175008000</v>
      </c>
      <c r="AC2667">
        <f>MIN(10, (Table1[[#This Row],[Avg BOD]]/4)*10)</f>
        <v>10</v>
      </c>
      <c r="AD2667">
        <f>MIN(10, (Table1[[#This Row],[Avg Fecal Coliform]]/600)*10)</f>
        <v>10</v>
      </c>
      <c r="AE2667">
        <f>MIN(10, (Table1[[#This Row],[Avg Nitrate N + Nitrite N]]/10)*10)</f>
        <v>10</v>
      </c>
      <c r="AF2667">
        <f>IF(OR(Table1[[#This Row],[Avg pH]]&lt;6.5,Table1[[#This Row],[Avg pH]]&gt;8.5),10,0)</f>
        <v>0</v>
      </c>
      <c r="AG2667">
        <f>MAX(0, 10-(2*Table1[[#This Row],[Avg Dissolved Oxygen]]))</f>
        <v>3.7</v>
      </c>
      <c r="AH2667">
        <f>(Table1[[#This Row],[Fecal Score]]*0.3) + (Table1[[#This Row],[BOD Score]]*0.25) + (Table1[[#This Row],[Nitrate Score]]*0.2) + (Table1[[#This Row],[pH Score]]*0.15) + (Table1[[#This Row],[Dissolved Oxygen Score]]*0.1)</f>
        <v>7.87</v>
      </c>
      <c r="AI2667">
        <v>2022</v>
      </c>
    </row>
    <row r="2668" spans="1:35">
      <c r="A2668">
        <v>3643</v>
      </c>
      <c r="B2668" t="s">
        <v>967</v>
      </c>
      <c r="C2668" t="s">
        <v>1</v>
      </c>
      <c r="D2668" t="s">
        <v>113</v>
      </c>
      <c r="E2668">
        <v>25</v>
      </c>
      <c r="F2668">
        <v>25</v>
      </c>
      <c r="G2668">
        <f>(Table1[[#This Row],[Min Temperature]]+Table1[[#This Row],[Max Temperature]])/2</f>
        <v>25</v>
      </c>
      <c r="H2668">
        <v>4.2</v>
      </c>
      <c r="I2668">
        <v>6.3</v>
      </c>
      <c r="J2668">
        <f>(Table1[[#This Row],[Min Dissolved Oxygen]]+Table1[[#This Row],[Max Dissolved Oxygen]])/2</f>
        <v>5.25</v>
      </c>
      <c r="K2668">
        <v>6.5</v>
      </c>
      <c r="L2668">
        <v>7.9</v>
      </c>
      <c r="M2668">
        <f>(Table1[[#This Row],[Min pH]]+Table1[[#This Row],[Max pH]])/2</f>
        <v>7.2</v>
      </c>
      <c r="N2668">
        <v>404</v>
      </c>
      <c r="O2668">
        <v>499</v>
      </c>
      <c r="P2668">
        <f>(Table1[[#This Row],[Min Conductivity]]+Table1[[#This Row],[Max Conductivity]])/2</f>
        <v>451.5</v>
      </c>
      <c r="Q2668">
        <v>3</v>
      </c>
      <c r="R2668">
        <v>8</v>
      </c>
      <c r="S2668">
        <f>(Table1[[#This Row],[Min BOD]]+Table1[[#This Row],[Max BOD]])/2</f>
        <v>5.5</v>
      </c>
      <c r="T2668">
        <v>0.72</v>
      </c>
      <c r="U2668">
        <v>2</v>
      </c>
      <c r="V2668">
        <f>(Table1[[#This Row],[Min Nitrate N + Nitrite N]]+Table1[[#This Row],[Max Nitrate N + Nitrite N]])/2</f>
        <v>1.3599999999999999</v>
      </c>
      <c r="W2668">
        <v>230</v>
      </c>
      <c r="X2668">
        <v>12000</v>
      </c>
      <c r="Y2668">
        <f>(Table1[[#This Row],[Min Fecal Coliform]]+Table1[[#This Row],[Max Fecal Coliform]])/2</f>
        <v>6115</v>
      </c>
      <c r="Z2668">
        <v>2400</v>
      </c>
      <c r="AA2668">
        <v>92000</v>
      </c>
      <c r="AB2668">
        <f>(Table1[[#This Row],[Min Total Coliform]]+Table1[[#This Row],[Max Total Coliform]])/2</f>
        <v>47200</v>
      </c>
      <c r="AC2668">
        <f>MIN(10, (Table1[[#This Row],[Avg BOD]]/4)*10)</f>
        <v>10</v>
      </c>
      <c r="AD2668">
        <f>MIN(10, (Table1[[#This Row],[Avg Fecal Coliform]]/600)*10)</f>
        <v>10</v>
      </c>
      <c r="AE2668">
        <f>MIN(10, (Table1[[#This Row],[Avg Nitrate N + Nitrite N]]/10)*10)</f>
        <v>1.3599999999999999</v>
      </c>
      <c r="AF2668">
        <f>IF(OR(Table1[[#This Row],[Avg pH]]&lt;6.5,Table1[[#This Row],[Avg pH]]&gt;8.5),10,0)</f>
        <v>0</v>
      </c>
      <c r="AG2668">
        <f>MAX(0, 10-(2*Table1[[#This Row],[Avg Dissolved Oxygen]]))</f>
        <v>0</v>
      </c>
      <c r="AH2668">
        <f>(Table1[[#This Row],[Fecal Score]]*0.3) + (Table1[[#This Row],[BOD Score]]*0.25) + (Table1[[#This Row],[Nitrate Score]]*0.2) + (Table1[[#This Row],[pH Score]]*0.15) + (Table1[[#This Row],[Dissolved Oxygen Score]]*0.1)</f>
        <v>5.7720000000000002</v>
      </c>
      <c r="AI2668">
        <v>2022</v>
      </c>
    </row>
    <row r="2669" spans="1:35">
      <c r="A2669">
        <v>4515</v>
      </c>
      <c r="B2669" t="s">
        <v>968</v>
      </c>
      <c r="C2669" t="s">
        <v>1</v>
      </c>
      <c r="D2669" t="s">
        <v>113</v>
      </c>
      <c r="E2669">
        <v>25</v>
      </c>
      <c r="F2669">
        <v>25</v>
      </c>
      <c r="G2669">
        <f>(Table1[[#This Row],[Min Temperature]]+Table1[[#This Row],[Max Temperature]])/2</f>
        <v>25</v>
      </c>
      <c r="H2669">
        <v>4.0999999999999996</v>
      </c>
      <c r="I2669">
        <v>6</v>
      </c>
      <c r="J2669">
        <f>(Table1[[#This Row],[Min Dissolved Oxygen]]+Table1[[#This Row],[Max Dissolved Oxygen]])/2</f>
        <v>5.05</v>
      </c>
      <c r="K2669">
        <v>7.3</v>
      </c>
      <c r="L2669">
        <v>8.1999999999999993</v>
      </c>
      <c r="M2669">
        <f>(Table1[[#This Row],[Min pH]]+Table1[[#This Row],[Max pH]])/2</f>
        <v>7.75</v>
      </c>
      <c r="N2669">
        <v>482</v>
      </c>
      <c r="O2669">
        <v>884</v>
      </c>
      <c r="P2669">
        <f>(Table1[[#This Row],[Min Conductivity]]+Table1[[#This Row],[Max Conductivity]])/2</f>
        <v>683</v>
      </c>
      <c r="Q2669">
        <v>4</v>
      </c>
      <c r="R2669">
        <v>10</v>
      </c>
      <c r="S2669">
        <f>(Table1[[#This Row],[Min BOD]]+Table1[[#This Row],[Max BOD]])/2</f>
        <v>7</v>
      </c>
      <c r="T2669">
        <v>1.03</v>
      </c>
      <c r="U2669">
        <v>10</v>
      </c>
      <c r="V2669">
        <f>(Table1[[#This Row],[Min Nitrate N + Nitrite N]]+Table1[[#This Row],[Max Nitrate N + Nitrite N]])/2</f>
        <v>5.5149999999999997</v>
      </c>
      <c r="W2669">
        <v>130</v>
      </c>
      <c r="X2669">
        <v>7000</v>
      </c>
      <c r="Y2669">
        <f>(Table1[[#This Row],[Min Fecal Coliform]]+Table1[[#This Row],[Max Fecal Coliform]])/2</f>
        <v>3565</v>
      </c>
      <c r="Z2669">
        <v>2400</v>
      </c>
      <c r="AA2669">
        <v>54000</v>
      </c>
      <c r="AB2669">
        <f>(Table1[[#This Row],[Min Total Coliform]]+Table1[[#This Row],[Max Total Coliform]])/2</f>
        <v>28200</v>
      </c>
      <c r="AC2669">
        <f>MIN(10, (Table1[[#This Row],[Avg BOD]]/4)*10)</f>
        <v>10</v>
      </c>
      <c r="AD2669">
        <f>MIN(10, (Table1[[#This Row],[Avg Fecal Coliform]]/600)*10)</f>
        <v>10</v>
      </c>
      <c r="AE2669">
        <f>MIN(10, (Table1[[#This Row],[Avg Nitrate N + Nitrite N]]/10)*10)</f>
        <v>5.5149999999999997</v>
      </c>
      <c r="AF2669">
        <f>IF(OR(Table1[[#This Row],[Avg pH]]&lt;6.5,Table1[[#This Row],[Avg pH]]&gt;8.5),10,0)</f>
        <v>0</v>
      </c>
      <c r="AG2669">
        <f>MAX(0, 10-(2*Table1[[#This Row],[Avg Dissolved Oxygen]]))</f>
        <v>0</v>
      </c>
      <c r="AH2669">
        <f>(Table1[[#This Row],[Fecal Score]]*0.3) + (Table1[[#This Row],[BOD Score]]*0.25) + (Table1[[#This Row],[Nitrate Score]]*0.2) + (Table1[[#This Row],[pH Score]]*0.15) + (Table1[[#This Row],[Dissolved Oxygen Score]]*0.1)</f>
        <v>6.6029999999999998</v>
      </c>
      <c r="AI2669">
        <v>2022</v>
      </c>
    </row>
    <row r="2670" spans="1:35">
      <c r="A2670">
        <v>3651</v>
      </c>
      <c r="B2670" t="s">
        <v>177</v>
      </c>
      <c r="C2670" t="s">
        <v>1</v>
      </c>
      <c r="D2670" t="s">
        <v>113</v>
      </c>
      <c r="E2670">
        <v>25</v>
      </c>
      <c r="F2670">
        <v>25</v>
      </c>
      <c r="G2670">
        <f>(Table1[[#This Row],[Min Temperature]]+Table1[[#This Row],[Max Temperature]])/2</f>
        <v>25</v>
      </c>
      <c r="H2670">
        <v>0.3</v>
      </c>
      <c r="I2670">
        <v>6.2</v>
      </c>
      <c r="J2670">
        <f>(Table1[[#This Row],[Min Dissolved Oxygen]]+Table1[[#This Row],[Max Dissolved Oxygen]])/2</f>
        <v>3.25</v>
      </c>
      <c r="K2670">
        <v>6.6</v>
      </c>
      <c r="L2670">
        <v>7.3</v>
      </c>
      <c r="M2670">
        <f>(Table1[[#This Row],[Min pH]]+Table1[[#This Row],[Max pH]])/2</f>
        <v>6.9499999999999993</v>
      </c>
      <c r="N2670">
        <v>288</v>
      </c>
      <c r="O2670">
        <v>1742</v>
      </c>
      <c r="P2670">
        <f>(Table1[[#This Row],[Min Conductivity]]+Table1[[#This Row],[Max Conductivity]])/2</f>
        <v>1015</v>
      </c>
      <c r="Q2670">
        <v>4</v>
      </c>
      <c r="R2670">
        <v>30</v>
      </c>
      <c r="S2670">
        <f>(Table1[[#This Row],[Min BOD]]+Table1[[#This Row],[Max BOD]])/2</f>
        <v>17</v>
      </c>
      <c r="T2670">
        <v>0.9</v>
      </c>
      <c r="U2670">
        <v>6.4</v>
      </c>
      <c r="V2670">
        <f>(Table1[[#This Row],[Min Nitrate N + Nitrite N]]+Table1[[#This Row],[Max Nitrate N + Nitrite N]])/2</f>
        <v>3.6500000000000004</v>
      </c>
      <c r="W2670">
        <v>330</v>
      </c>
      <c r="X2670">
        <v>110000</v>
      </c>
      <c r="Y2670">
        <f>(Table1[[#This Row],[Min Fecal Coliform]]+Table1[[#This Row],[Max Fecal Coliform]])/2</f>
        <v>55165</v>
      </c>
      <c r="Z2670">
        <v>2400</v>
      </c>
      <c r="AA2670">
        <v>1600000</v>
      </c>
      <c r="AB2670">
        <f>(Table1[[#This Row],[Min Total Coliform]]+Table1[[#This Row],[Max Total Coliform]])/2</f>
        <v>801200</v>
      </c>
      <c r="AC2670">
        <f>MIN(10, (Table1[[#This Row],[Avg BOD]]/4)*10)</f>
        <v>10</v>
      </c>
      <c r="AD2670">
        <f>MIN(10, (Table1[[#This Row],[Avg Fecal Coliform]]/600)*10)</f>
        <v>10</v>
      </c>
      <c r="AE2670">
        <f>MIN(10, (Table1[[#This Row],[Avg Nitrate N + Nitrite N]]/10)*10)</f>
        <v>3.6500000000000004</v>
      </c>
      <c r="AF2670">
        <f>IF(OR(Table1[[#This Row],[Avg pH]]&lt;6.5,Table1[[#This Row],[Avg pH]]&gt;8.5),10,0)</f>
        <v>0</v>
      </c>
      <c r="AG2670">
        <f>MAX(0, 10-(2*Table1[[#This Row],[Avg Dissolved Oxygen]]))</f>
        <v>3.5</v>
      </c>
      <c r="AH2670">
        <f>(Table1[[#This Row],[Fecal Score]]*0.3) + (Table1[[#This Row],[BOD Score]]*0.25) + (Table1[[#This Row],[Nitrate Score]]*0.2) + (Table1[[#This Row],[pH Score]]*0.15) + (Table1[[#This Row],[Dissolved Oxygen Score]]*0.1)</f>
        <v>6.58</v>
      </c>
      <c r="AI2670">
        <v>2022</v>
      </c>
    </row>
    <row r="2671" spans="1:35">
      <c r="A2671">
        <v>3679</v>
      </c>
      <c r="B2671" t="s">
        <v>186</v>
      </c>
      <c r="C2671" t="s">
        <v>1</v>
      </c>
      <c r="D2671" t="s">
        <v>113</v>
      </c>
      <c r="E2671">
        <v>27</v>
      </c>
      <c r="F2671">
        <v>38</v>
      </c>
      <c r="G2671">
        <f>(Table1[[#This Row],[Min Temperature]]+Table1[[#This Row],[Max Temperature]])/2</f>
        <v>32.5</v>
      </c>
      <c r="H2671">
        <v>3.4</v>
      </c>
      <c r="I2671">
        <v>10.3</v>
      </c>
      <c r="J2671">
        <f>(Table1[[#This Row],[Min Dissolved Oxygen]]+Table1[[#This Row],[Max Dissolved Oxygen]])/2</f>
        <v>6.8500000000000005</v>
      </c>
      <c r="K2671">
        <v>7.8</v>
      </c>
      <c r="L2671">
        <v>9</v>
      </c>
      <c r="M2671">
        <f>(Table1[[#This Row],[Min pH]]+Table1[[#This Row],[Max pH]])/2</f>
        <v>8.4</v>
      </c>
      <c r="N2671">
        <v>396</v>
      </c>
      <c r="O2671">
        <v>1020</v>
      </c>
      <c r="P2671">
        <f>(Table1[[#This Row],[Min Conductivity]]+Table1[[#This Row],[Max Conductivity]])/2</f>
        <v>708</v>
      </c>
      <c r="Q2671">
        <v>1</v>
      </c>
      <c r="R2671">
        <v>5.4</v>
      </c>
      <c r="S2671">
        <f>(Table1[[#This Row],[Min BOD]]+Table1[[#This Row],[Max BOD]])/2</f>
        <v>3.2</v>
      </c>
      <c r="T2671">
        <v>3.43</v>
      </c>
      <c r="U2671">
        <v>21.34</v>
      </c>
      <c r="V2671">
        <f>(Table1[[#This Row],[Min Nitrate N + Nitrite N]]+Table1[[#This Row],[Max Nitrate N + Nitrite N]])/2</f>
        <v>12.385</v>
      </c>
      <c r="W2671">
        <v>920</v>
      </c>
      <c r="X2671">
        <v>920</v>
      </c>
      <c r="Y2671">
        <f>(Table1[[#This Row],[Min Fecal Coliform]]+Table1[[#This Row],[Max Fecal Coliform]])/2</f>
        <v>920</v>
      </c>
      <c r="Z2671">
        <v>1600</v>
      </c>
      <c r="AA2671">
        <v>1600</v>
      </c>
      <c r="AB2671">
        <f>(Table1[[#This Row],[Min Total Coliform]]+Table1[[#This Row],[Max Total Coliform]])/2</f>
        <v>1600</v>
      </c>
      <c r="AC2671">
        <f>MIN(10, (Table1[[#This Row],[Avg BOD]]/4)*10)</f>
        <v>8</v>
      </c>
      <c r="AD2671">
        <f>MIN(10, (Table1[[#This Row],[Avg Fecal Coliform]]/600)*10)</f>
        <v>10</v>
      </c>
      <c r="AE2671">
        <f>MIN(10, (Table1[[#This Row],[Avg Nitrate N + Nitrite N]]/10)*10)</f>
        <v>10</v>
      </c>
      <c r="AF2671">
        <f>IF(OR(Table1[[#This Row],[Avg pH]]&lt;6.5,Table1[[#This Row],[Avg pH]]&gt;8.5),10,0)</f>
        <v>0</v>
      </c>
      <c r="AG2671">
        <f>MAX(0, 10-(2*Table1[[#This Row],[Avg Dissolved Oxygen]]))</f>
        <v>0</v>
      </c>
      <c r="AH2671">
        <f>(Table1[[#This Row],[Fecal Score]]*0.3) + (Table1[[#This Row],[BOD Score]]*0.25) + (Table1[[#This Row],[Nitrate Score]]*0.2) + (Table1[[#This Row],[pH Score]]*0.15) + (Table1[[#This Row],[Dissolved Oxygen Score]]*0.1)</f>
        <v>7</v>
      </c>
      <c r="AI2671">
        <v>2022</v>
      </c>
    </row>
    <row r="2672" spans="1:35">
      <c r="A2672">
        <v>3637</v>
      </c>
      <c r="B2672" t="s">
        <v>969</v>
      </c>
      <c r="C2672" t="s">
        <v>1</v>
      </c>
      <c r="D2672" t="s">
        <v>113</v>
      </c>
      <c r="E2672">
        <v>25</v>
      </c>
      <c r="F2672">
        <v>25</v>
      </c>
      <c r="G2672">
        <f>(Table1[[#This Row],[Min Temperature]]+Table1[[#This Row],[Max Temperature]])/2</f>
        <v>25</v>
      </c>
      <c r="H2672">
        <v>2.8</v>
      </c>
      <c r="I2672">
        <v>6.1</v>
      </c>
      <c r="J2672">
        <f>(Table1[[#This Row],[Min Dissolved Oxygen]]+Table1[[#This Row],[Max Dissolved Oxygen]])/2</f>
        <v>4.4499999999999993</v>
      </c>
      <c r="K2672">
        <v>6.5</v>
      </c>
      <c r="L2672">
        <v>7.5</v>
      </c>
      <c r="M2672">
        <f>(Table1[[#This Row],[Min pH]]+Table1[[#This Row],[Max pH]])/2</f>
        <v>7</v>
      </c>
      <c r="N2672">
        <v>502</v>
      </c>
      <c r="O2672">
        <v>1615</v>
      </c>
      <c r="P2672">
        <f>(Table1[[#This Row],[Min Conductivity]]+Table1[[#This Row],[Max Conductivity]])/2</f>
        <v>1058.5</v>
      </c>
      <c r="Q2672">
        <v>4</v>
      </c>
      <c r="R2672">
        <v>21</v>
      </c>
      <c r="S2672">
        <f>(Table1[[#This Row],[Min BOD]]+Table1[[#This Row],[Max BOD]])/2</f>
        <v>12.5</v>
      </c>
      <c r="T2672">
        <v>1.93</v>
      </c>
      <c r="U2672">
        <v>19</v>
      </c>
      <c r="V2672">
        <f>(Table1[[#This Row],[Min Nitrate N + Nitrite N]]+Table1[[#This Row],[Max Nitrate N + Nitrite N]])/2</f>
        <v>10.465</v>
      </c>
      <c r="W2672">
        <v>26</v>
      </c>
      <c r="X2672">
        <v>46000</v>
      </c>
      <c r="Y2672">
        <f>(Table1[[#This Row],[Min Fecal Coliform]]+Table1[[#This Row],[Max Fecal Coliform]])/2</f>
        <v>23013</v>
      </c>
      <c r="Z2672">
        <v>220</v>
      </c>
      <c r="AA2672">
        <v>540000</v>
      </c>
      <c r="AB2672">
        <f>(Table1[[#This Row],[Min Total Coliform]]+Table1[[#This Row],[Max Total Coliform]])/2</f>
        <v>270110</v>
      </c>
      <c r="AC2672">
        <f>MIN(10, (Table1[[#This Row],[Avg BOD]]/4)*10)</f>
        <v>10</v>
      </c>
      <c r="AD2672">
        <f>MIN(10, (Table1[[#This Row],[Avg Fecal Coliform]]/600)*10)</f>
        <v>10</v>
      </c>
      <c r="AE2672">
        <f>MIN(10, (Table1[[#This Row],[Avg Nitrate N + Nitrite N]]/10)*10)</f>
        <v>10</v>
      </c>
      <c r="AF2672">
        <f>IF(OR(Table1[[#This Row],[Avg pH]]&lt;6.5,Table1[[#This Row],[Avg pH]]&gt;8.5),10,0)</f>
        <v>0</v>
      </c>
      <c r="AG2672">
        <f>MAX(0, 10-(2*Table1[[#This Row],[Avg Dissolved Oxygen]]))</f>
        <v>1.1000000000000014</v>
      </c>
      <c r="AH2672">
        <f>(Table1[[#This Row],[Fecal Score]]*0.3) + (Table1[[#This Row],[BOD Score]]*0.25) + (Table1[[#This Row],[Nitrate Score]]*0.2) + (Table1[[#This Row],[pH Score]]*0.15) + (Table1[[#This Row],[Dissolved Oxygen Score]]*0.1)</f>
        <v>7.61</v>
      </c>
      <c r="AI2672">
        <v>2022</v>
      </c>
    </row>
    <row r="2673" spans="1:35">
      <c r="A2673">
        <v>4507</v>
      </c>
      <c r="B2673" t="s">
        <v>555</v>
      </c>
      <c r="C2673" t="s">
        <v>1</v>
      </c>
      <c r="D2673" t="s">
        <v>113</v>
      </c>
      <c r="E2673">
        <v>24</v>
      </c>
      <c r="F2673">
        <v>25</v>
      </c>
      <c r="G2673">
        <f>(Table1[[#This Row],[Min Temperature]]+Table1[[#This Row],[Max Temperature]])/2</f>
        <v>24.5</v>
      </c>
      <c r="H2673">
        <v>2.8</v>
      </c>
      <c r="I2673">
        <v>6.6</v>
      </c>
      <c r="J2673">
        <f>(Table1[[#This Row],[Min Dissolved Oxygen]]+Table1[[#This Row],[Max Dissolved Oxygen]])/2</f>
        <v>4.6999999999999993</v>
      </c>
      <c r="K2673">
        <v>6.6</v>
      </c>
      <c r="L2673">
        <v>8.1999999999999993</v>
      </c>
      <c r="M2673">
        <f>(Table1[[#This Row],[Min pH]]+Table1[[#This Row],[Max pH]])/2</f>
        <v>7.3999999999999995</v>
      </c>
      <c r="N2673">
        <v>482</v>
      </c>
      <c r="O2673">
        <v>1670</v>
      </c>
      <c r="P2673">
        <f>(Table1[[#This Row],[Min Conductivity]]+Table1[[#This Row],[Max Conductivity]])/2</f>
        <v>1076</v>
      </c>
      <c r="Q2673">
        <v>3</v>
      </c>
      <c r="R2673">
        <v>20</v>
      </c>
      <c r="S2673">
        <f>(Table1[[#This Row],[Min BOD]]+Table1[[#This Row],[Max BOD]])/2</f>
        <v>11.5</v>
      </c>
      <c r="T2673">
        <v>1.7</v>
      </c>
      <c r="U2673">
        <v>6.78</v>
      </c>
      <c r="V2673">
        <f>(Table1[[#This Row],[Min Nitrate N + Nitrite N]]+Table1[[#This Row],[Max Nitrate N + Nitrite N]])/2</f>
        <v>4.24</v>
      </c>
      <c r="W2673">
        <v>220</v>
      </c>
      <c r="X2673">
        <v>4600000</v>
      </c>
      <c r="Y2673">
        <f>(Table1[[#This Row],[Min Fecal Coliform]]+Table1[[#This Row],[Max Fecal Coliform]])/2</f>
        <v>2300110</v>
      </c>
      <c r="Z2673">
        <v>2400</v>
      </c>
      <c r="AA2673">
        <v>92000000</v>
      </c>
      <c r="AB2673">
        <f>(Table1[[#This Row],[Min Total Coliform]]+Table1[[#This Row],[Max Total Coliform]])/2</f>
        <v>46001200</v>
      </c>
      <c r="AC2673">
        <f>MIN(10, (Table1[[#This Row],[Avg BOD]]/4)*10)</f>
        <v>10</v>
      </c>
      <c r="AD2673">
        <f>MIN(10, (Table1[[#This Row],[Avg Fecal Coliform]]/600)*10)</f>
        <v>10</v>
      </c>
      <c r="AE2673">
        <f>MIN(10, (Table1[[#This Row],[Avg Nitrate N + Nitrite N]]/10)*10)</f>
        <v>4.24</v>
      </c>
      <c r="AF2673">
        <f>IF(OR(Table1[[#This Row],[Avg pH]]&lt;6.5,Table1[[#This Row],[Avg pH]]&gt;8.5),10,0)</f>
        <v>0</v>
      </c>
      <c r="AG2673">
        <f>MAX(0, 10-(2*Table1[[#This Row],[Avg Dissolved Oxygen]]))</f>
        <v>0.60000000000000142</v>
      </c>
      <c r="AH2673">
        <f>(Table1[[#This Row],[Fecal Score]]*0.3) + (Table1[[#This Row],[BOD Score]]*0.25) + (Table1[[#This Row],[Nitrate Score]]*0.2) + (Table1[[#This Row],[pH Score]]*0.15) + (Table1[[#This Row],[Dissolved Oxygen Score]]*0.1)</f>
        <v>6.4080000000000004</v>
      </c>
      <c r="AI2673">
        <v>2022</v>
      </c>
    </row>
    <row r="2674" spans="1:35">
      <c r="A2674">
        <v>4095</v>
      </c>
      <c r="B2674" t="s">
        <v>970</v>
      </c>
      <c r="C2674" t="s">
        <v>1</v>
      </c>
      <c r="D2674" t="s">
        <v>113</v>
      </c>
      <c r="E2674">
        <v>25</v>
      </c>
      <c r="F2674">
        <v>25</v>
      </c>
      <c r="G2674">
        <f>(Table1[[#This Row],[Min Temperature]]+Table1[[#This Row],[Max Temperature]])/2</f>
        <v>25</v>
      </c>
      <c r="H2674">
        <v>0.3</v>
      </c>
      <c r="I2674">
        <v>6.7</v>
      </c>
      <c r="J2674">
        <f>(Table1[[#This Row],[Min Dissolved Oxygen]]+Table1[[#This Row],[Max Dissolved Oxygen]])/2</f>
        <v>3.5</v>
      </c>
      <c r="K2674">
        <v>6.5</v>
      </c>
      <c r="L2674">
        <v>7.5</v>
      </c>
      <c r="M2674">
        <f>(Table1[[#This Row],[Min pH]]+Table1[[#This Row],[Max pH]])/2</f>
        <v>7</v>
      </c>
      <c r="N2674">
        <v>368</v>
      </c>
      <c r="O2674">
        <v>2140</v>
      </c>
      <c r="P2674">
        <f>(Table1[[#This Row],[Min Conductivity]]+Table1[[#This Row],[Max Conductivity]])/2</f>
        <v>1254</v>
      </c>
      <c r="Q2674">
        <v>4</v>
      </c>
      <c r="R2674">
        <v>81</v>
      </c>
      <c r="S2674">
        <f>(Table1[[#This Row],[Min BOD]]+Table1[[#This Row],[Max BOD]])/2</f>
        <v>42.5</v>
      </c>
      <c r="T2674">
        <v>1.8</v>
      </c>
      <c r="U2674">
        <v>7</v>
      </c>
      <c r="V2674">
        <f>(Table1[[#This Row],[Min Nitrate N + Nitrite N]]+Table1[[#This Row],[Max Nitrate N + Nitrite N]])/2</f>
        <v>4.4000000000000004</v>
      </c>
      <c r="W2674">
        <v>340</v>
      </c>
      <c r="X2674">
        <v>31000</v>
      </c>
      <c r="Y2674">
        <f>(Table1[[#This Row],[Min Fecal Coliform]]+Table1[[#This Row],[Max Fecal Coliform]])/2</f>
        <v>15670</v>
      </c>
      <c r="Z2674">
        <v>2400</v>
      </c>
      <c r="AA2674">
        <v>540000</v>
      </c>
      <c r="AB2674">
        <f>(Table1[[#This Row],[Min Total Coliform]]+Table1[[#This Row],[Max Total Coliform]])/2</f>
        <v>271200</v>
      </c>
      <c r="AC2674">
        <f>MIN(10, (Table1[[#This Row],[Avg BOD]]/4)*10)</f>
        <v>10</v>
      </c>
      <c r="AD2674">
        <f>MIN(10, (Table1[[#This Row],[Avg Fecal Coliform]]/600)*10)</f>
        <v>10</v>
      </c>
      <c r="AE2674">
        <f>MIN(10, (Table1[[#This Row],[Avg Nitrate N + Nitrite N]]/10)*10)</f>
        <v>4.4000000000000004</v>
      </c>
      <c r="AF2674">
        <f>IF(OR(Table1[[#This Row],[Avg pH]]&lt;6.5,Table1[[#This Row],[Avg pH]]&gt;8.5),10,0)</f>
        <v>0</v>
      </c>
      <c r="AG2674">
        <f>MAX(0, 10-(2*Table1[[#This Row],[Avg Dissolved Oxygen]]))</f>
        <v>3</v>
      </c>
      <c r="AH2674">
        <f>(Table1[[#This Row],[Fecal Score]]*0.3) + (Table1[[#This Row],[BOD Score]]*0.25) + (Table1[[#This Row],[Nitrate Score]]*0.2) + (Table1[[#This Row],[pH Score]]*0.15) + (Table1[[#This Row],[Dissolved Oxygen Score]]*0.1)</f>
        <v>6.68</v>
      </c>
      <c r="AI2674">
        <v>2022</v>
      </c>
    </row>
    <row r="2675" spans="1:35">
      <c r="A2675">
        <v>4537</v>
      </c>
      <c r="B2675" t="s">
        <v>563</v>
      </c>
      <c r="C2675" t="s">
        <v>1</v>
      </c>
      <c r="D2675" t="s">
        <v>113</v>
      </c>
      <c r="E2675">
        <v>25</v>
      </c>
      <c r="F2675">
        <v>25</v>
      </c>
      <c r="G2675">
        <f>(Table1[[#This Row],[Min Temperature]]+Table1[[#This Row],[Max Temperature]])/2</f>
        <v>25</v>
      </c>
      <c r="H2675">
        <v>5.0999999999999996</v>
      </c>
      <c r="I2675">
        <v>6.9</v>
      </c>
      <c r="J2675">
        <f>(Table1[[#This Row],[Min Dissolved Oxygen]]+Table1[[#This Row],[Max Dissolved Oxygen]])/2</f>
        <v>6</v>
      </c>
      <c r="K2675">
        <v>7.1</v>
      </c>
      <c r="L2675">
        <v>7.9</v>
      </c>
      <c r="M2675">
        <f>(Table1[[#This Row],[Min pH]]+Table1[[#This Row],[Max pH]])/2</f>
        <v>7.5</v>
      </c>
      <c r="N2675">
        <v>587</v>
      </c>
      <c r="O2675">
        <v>999</v>
      </c>
      <c r="P2675">
        <f>(Table1[[#This Row],[Min Conductivity]]+Table1[[#This Row],[Max Conductivity]])/2</f>
        <v>793</v>
      </c>
      <c r="Q2675">
        <v>4</v>
      </c>
      <c r="R2675">
        <v>7</v>
      </c>
      <c r="S2675">
        <f>(Table1[[#This Row],[Min BOD]]+Table1[[#This Row],[Max BOD]])/2</f>
        <v>5.5</v>
      </c>
      <c r="T2675">
        <v>1.17</v>
      </c>
      <c r="U2675">
        <v>7.3</v>
      </c>
      <c r="V2675">
        <f>(Table1[[#This Row],[Min Nitrate N + Nitrite N]]+Table1[[#This Row],[Max Nitrate N + Nitrite N]])/2</f>
        <v>4.2349999999999994</v>
      </c>
      <c r="W2675">
        <v>230</v>
      </c>
      <c r="X2675">
        <v>12000</v>
      </c>
      <c r="Y2675">
        <f>(Table1[[#This Row],[Min Fecal Coliform]]+Table1[[#This Row],[Max Fecal Coliform]])/2</f>
        <v>6115</v>
      </c>
      <c r="Z2675">
        <v>3500</v>
      </c>
      <c r="AA2675">
        <v>160000</v>
      </c>
      <c r="AB2675">
        <f>(Table1[[#This Row],[Min Total Coliform]]+Table1[[#This Row],[Max Total Coliform]])/2</f>
        <v>81750</v>
      </c>
      <c r="AC2675">
        <f>MIN(10, (Table1[[#This Row],[Avg BOD]]/4)*10)</f>
        <v>10</v>
      </c>
      <c r="AD2675">
        <f>MIN(10, (Table1[[#This Row],[Avg Fecal Coliform]]/600)*10)</f>
        <v>10</v>
      </c>
      <c r="AE2675">
        <f>MIN(10, (Table1[[#This Row],[Avg Nitrate N + Nitrite N]]/10)*10)</f>
        <v>4.2349999999999994</v>
      </c>
      <c r="AF2675">
        <f>IF(OR(Table1[[#This Row],[Avg pH]]&lt;6.5,Table1[[#This Row],[Avg pH]]&gt;8.5),10,0)</f>
        <v>0</v>
      </c>
      <c r="AG2675">
        <f>MAX(0, 10-(2*Table1[[#This Row],[Avg Dissolved Oxygen]]))</f>
        <v>0</v>
      </c>
      <c r="AH2675">
        <f>(Table1[[#This Row],[Fecal Score]]*0.3) + (Table1[[#This Row],[BOD Score]]*0.25) + (Table1[[#This Row],[Nitrate Score]]*0.2) + (Table1[[#This Row],[pH Score]]*0.15) + (Table1[[#This Row],[Dissolved Oxygen Score]]*0.1)</f>
        <v>6.3469999999999995</v>
      </c>
      <c r="AI2675">
        <v>2022</v>
      </c>
    </row>
    <row r="2676" spans="1:35">
      <c r="A2676">
        <v>4520</v>
      </c>
      <c r="B2676" t="s">
        <v>971</v>
      </c>
      <c r="C2676" t="s">
        <v>1</v>
      </c>
      <c r="D2676" t="s">
        <v>113</v>
      </c>
      <c r="E2676">
        <v>25</v>
      </c>
      <c r="F2676">
        <v>25</v>
      </c>
      <c r="G2676">
        <f>(Table1[[#This Row],[Min Temperature]]+Table1[[#This Row],[Max Temperature]])/2</f>
        <v>25</v>
      </c>
      <c r="H2676">
        <v>4.0999999999999996</v>
      </c>
      <c r="I2676">
        <v>6.2</v>
      </c>
      <c r="J2676">
        <f>(Table1[[#This Row],[Min Dissolved Oxygen]]+Table1[[#This Row],[Max Dissolved Oxygen]])/2</f>
        <v>5.15</v>
      </c>
      <c r="K2676">
        <v>6.5</v>
      </c>
      <c r="L2676">
        <v>8.6</v>
      </c>
      <c r="M2676">
        <f>(Table1[[#This Row],[Min pH]]+Table1[[#This Row],[Max pH]])/2</f>
        <v>7.55</v>
      </c>
      <c r="N2676">
        <v>673</v>
      </c>
      <c r="O2676">
        <v>1009</v>
      </c>
      <c r="P2676">
        <f>(Table1[[#This Row],[Min Conductivity]]+Table1[[#This Row],[Max Conductivity]])/2</f>
        <v>841</v>
      </c>
      <c r="Q2676">
        <v>4</v>
      </c>
      <c r="R2676">
        <v>10</v>
      </c>
      <c r="S2676">
        <f>(Table1[[#This Row],[Min BOD]]+Table1[[#This Row],[Max BOD]])/2</f>
        <v>7</v>
      </c>
      <c r="T2676">
        <v>1.85</v>
      </c>
      <c r="U2676">
        <v>16</v>
      </c>
      <c r="V2676">
        <f>(Table1[[#This Row],[Min Nitrate N + Nitrite N]]+Table1[[#This Row],[Max Nitrate N + Nitrite N]])/2</f>
        <v>8.9250000000000007</v>
      </c>
      <c r="W2676">
        <v>210</v>
      </c>
      <c r="X2676">
        <v>12000</v>
      </c>
      <c r="Y2676">
        <f>(Table1[[#This Row],[Min Fecal Coliform]]+Table1[[#This Row],[Max Fecal Coliform]])/2</f>
        <v>6105</v>
      </c>
      <c r="Z2676">
        <v>3500</v>
      </c>
      <c r="AA2676">
        <v>160000</v>
      </c>
      <c r="AB2676">
        <f>(Table1[[#This Row],[Min Total Coliform]]+Table1[[#This Row],[Max Total Coliform]])/2</f>
        <v>81750</v>
      </c>
      <c r="AC2676">
        <f>MIN(10, (Table1[[#This Row],[Avg BOD]]/4)*10)</f>
        <v>10</v>
      </c>
      <c r="AD2676">
        <f>MIN(10, (Table1[[#This Row],[Avg Fecal Coliform]]/600)*10)</f>
        <v>10</v>
      </c>
      <c r="AE2676">
        <f>MIN(10, (Table1[[#This Row],[Avg Nitrate N + Nitrite N]]/10)*10)</f>
        <v>8.9250000000000007</v>
      </c>
      <c r="AF2676">
        <f>IF(OR(Table1[[#This Row],[Avg pH]]&lt;6.5,Table1[[#This Row],[Avg pH]]&gt;8.5),10,0)</f>
        <v>0</v>
      </c>
      <c r="AG2676">
        <f>MAX(0, 10-(2*Table1[[#This Row],[Avg Dissolved Oxygen]]))</f>
        <v>0</v>
      </c>
      <c r="AH2676">
        <f>(Table1[[#This Row],[Fecal Score]]*0.3) + (Table1[[#This Row],[BOD Score]]*0.25) + (Table1[[#This Row],[Nitrate Score]]*0.2) + (Table1[[#This Row],[pH Score]]*0.15) + (Table1[[#This Row],[Dissolved Oxygen Score]]*0.1)</f>
        <v>7.2850000000000001</v>
      </c>
      <c r="AI2676">
        <v>2022</v>
      </c>
    </row>
    <row r="2677" spans="1:35">
      <c r="A2677">
        <v>3584</v>
      </c>
      <c r="B2677" t="s">
        <v>117</v>
      </c>
      <c r="C2677" t="s">
        <v>1</v>
      </c>
      <c r="D2677" t="s">
        <v>113</v>
      </c>
      <c r="E2677">
        <v>21</v>
      </c>
      <c r="F2677">
        <v>29</v>
      </c>
      <c r="G2677">
        <f>(Table1[[#This Row],[Min Temperature]]+Table1[[#This Row],[Max Temperature]])/2</f>
        <v>25</v>
      </c>
      <c r="H2677">
        <v>1.5</v>
      </c>
      <c r="I2677">
        <v>4.5</v>
      </c>
      <c r="J2677">
        <f>(Table1[[#This Row],[Min Dissolved Oxygen]]+Table1[[#This Row],[Max Dissolved Oxygen]])/2</f>
        <v>3</v>
      </c>
      <c r="K2677">
        <v>7.5</v>
      </c>
      <c r="L2677">
        <v>8.6999999999999993</v>
      </c>
      <c r="M2677">
        <f>(Table1[[#This Row],[Min pH]]+Table1[[#This Row],[Max pH]])/2</f>
        <v>8.1</v>
      </c>
      <c r="N2677">
        <v>897</v>
      </c>
      <c r="O2677">
        <v>1140</v>
      </c>
      <c r="P2677">
        <f>(Table1[[#This Row],[Min Conductivity]]+Table1[[#This Row],[Max Conductivity]])/2</f>
        <v>1018.5</v>
      </c>
      <c r="Q2677">
        <v>8</v>
      </c>
      <c r="R2677">
        <v>14</v>
      </c>
      <c r="S2677">
        <f>(Table1[[#This Row],[Min BOD]]+Table1[[#This Row],[Max BOD]])/2</f>
        <v>11</v>
      </c>
      <c r="T2677">
        <v>0.84</v>
      </c>
      <c r="U2677">
        <v>4.8</v>
      </c>
      <c r="V2677">
        <f>(Table1[[#This Row],[Min Nitrate N + Nitrite N]]+Table1[[#This Row],[Max Nitrate N + Nitrite N]])/2</f>
        <v>2.82</v>
      </c>
      <c r="W2677">
        <v>1200</v>
      </c>
      <c r="X2677">
        <v>2200</v>
      </c>
      <c r="Y2677">
        <f>(Table1[[#This Row],[Min Fecal Coliform]]+Table1[[#This Row],[Max Fecal Coliform]])/2</f>
        <v>1700</v>
      </c>
      <c r="Z2677">
        <v>7000</v>
      </c>
      <c r="AA2677">
        <v>11000</v>
      </c>
      <c r="AB2677">
        <f>(Table1[[#This Row],[Min Total Coliform]]+Table1[[#This Row],[Max Total Coliform]])/2</f>
        <v>9000</v>
      </c>
      <c r="AC2677">
        <f>MIN(10, (Table1[[#This Row],[Avg BOD]]/4)*10)</f>
        <v>10</v>
      </c>
      <c r="AD2677">
        <f>MIN(10, (Table1[[#This Row],[Avg Fecal Coliform]]/600)*10)</f>
        <v>10</v>
      </c>
      <c r="AE2677">
        <f>MIN(10, (Table1[[#This Row],[Avg Nitrate N + Nitrite N]]/10)*10)</f>
        <v>2.82</v>
      </c>
      <c r="AF2677">
        <f>IF(OR(Table1[[#This Row],[Avg pH]]&lt;6.5,Table1[[#This Row],[Avg pH]]&gt;8.5),10,0)</f>
        <v>0</v>
      </c>
      <c r="AG2677">
        <f>MAX(0, 10-(2*Table1[[#This Row],[Avg Dissolved Oxygen]]))</f>
        <v>4</v>
      </c>
      <c r="AH2677">
        <f>(Table1[[#This Row],[Fecal Score]]*0.3) + (Table1[[#This Row],[BOD Score]]*0.25) + (Table1[[#This Row],[Nitrate Score]]*0.2) + (Table1[[#This Row],[pH Score]]*0.15) + (Table1[[#This Row],[Dissolved Oxygen Score]]*0.1)</f>
        <v>6.4640000000000004</v>
      </c>
      <c r="AI2677">
        <v>2022</v>
      </c>
    </row>
    <row r="2678" spans="1:35">
      <c r="A2678">
        <v>4521</v>
      </c>
      <c r="B2678" t="s">
        <v>784</v>
      </c>
      <c r="C2678" t="s">
        <v>1</v>
      </c>
      <c r="D2678" t="s">
        <v>113</v>
      </c>
      <c r="E2678">
        <v>25</v>
      </c>
      <c r="F2678">
        <v>25</v>
      </c>
      <c r="G2678">
        <f>(Table1[[#This Row],[Min Temperature]]+Table1[[#This Row],[Max Temperature]])/2</f>
        <v>25</v>
      </c>
      <c r="H2678">
        <v>2.2000000000000002</v>
      </c>
      <c r="I2678">
        <v>6.8</v>
      </c>
      <c r="J2678">
        <f>(Table1[[#This Row],[Min Dissolved Oxygen]]+Table1[[#This Row],[Max Dissolved Oxygen]])/2</f>
        <v>4.5</v>
      </c>
      <c r="K2678">
        <v>6.8</v>
      </c>
      <c r="L2678">
        <v>7.8</v>
      </c>
      <c r="M2678">
        <f>(Table1[[#This Row],[Min pH]]+Table1[[#This Row],[Max pH]])/2</f>
        <v>7.3</v>
      </c>
      <c r="N2678">
        <v>295</v>
      </c>
      <c r="O2678">
        <v>979</v>
      </c>
      <c r="P2678">
        <f>(Table1[[#This Row],[Min Conductivity]]+Table1[[#This Row],[Max Conductivity]])/2</f>
        <v>637</v>
      </c>
      <c r="Q2678">
        <v>3</v>
      </c>
      <c r="R2678">
        <v>16</v>
      </c>
      <c r="S2678">
        <f>(Table1[[#This Row],[Min BOD]]+Table1[[#This Row],[Max BOD]])/2</f>
        <v>9.5</v>
      </c>
      <c r="T2678">
        <v>0.83</v>
      </c>
      <c r="U2678">
        <v>3.73</v>
      </c>
      <c r="V2678">
        <f>(Table1[[#This Row],[Min Nitrate N + Nitrite N]]+Table1[[#This Row],[Max Nitrate N + Nitrite N]])/2</f>
        <v>2.2799999999999998</v>
      </c>
      <c r="W2678">
        <v>220</v>
      </c>
      <c r="X2678">
        <v>27000</v>
      </c>
      <c r="Y2678">
        <f>(Table1[[#This Row],[Min Fecal Coliform]]+Table1[[#This Row],[Max Fecal Coliform]])/2</f>
        <v>13610</v>
      </c>
      <c r="Z2678">
        <v>2400</v>
      </c>
      <c r="AA2678">
        <v>240000</v>
      </c>
      <c r="AB2678">
        <f>(Table1[[#This Row],[Min Total Coliform]]+Table1[[#This Row],[Max Total Coliform]])/2</f>
        <v>121200</v>
      </c>
      <c r="AC2678">
        <f>MIN(10, (Table1[[#This Row],[Avg BOD]]/4)*10)</f>
        <v>10</v>
      </c>
      <c r="AD2678">
        <f>MIN(10, (Table1[[#This Row],[Avg Fecal Coliform]]/600)*10)</f>
        <v>10</v>
      </c>
      <c r="AE2678">
        <f>MIN(10, (Table1[[#This Row],[Avg Nitrate N + Nitrite N]]/10)*10)</f>
        <v>2.2799999999999998</v>
      </c>
      <c r="AF2678">
        <f>IF(OR(Table1[[#This Row],[Avg pH]]&lt;6.5,Table1[[#This Row],[Avg pH]]&gt;8.5),10,0)</f>
        <v>0</v>
      </c>
      <c r="AG2678">
        <f>MAX(0, 10-(2*Table1[[#This Row],[Avg Dissolved Oxygen]]))</f>
        <v>1</v>
      </c>
      <c r="AH2678">
        <f>(Table1[[#This Row],[Fecal Score]]*0.3) + (Table1[[#This Row],[BOD Score]]*0.25) + (Table1[[#This Row],[Nitrate Score]]*0.2) + (Table1[[#This Row],[pH Score]]*0.15) + (Table1[[#This Row],[Dissolved Oxygen Score]]*0.1)</f>
        <v>6.0559999999999992</v>
      </c>
      <c r="AI2678">
        <v>2022</v>
      </c>
    </row>
    <row r="2679" spans="1:35">
      <c r="A2679">
        <v>3645</v>
      </c>
      <c r="B2679" t="s">
        <v>141</v>
      </c>
      <c r="C2679" t="s">
        <v>1</v>
      </c>
      <c r="D2679" t="s">
        <v>113</v>
      </c>
      <c r="E2679">
        <v>25</v>
      </c>
      <c r="F2679">
        <v>25</v>
      </c>
      <c r="G2679">
        <f>(Table1[[#This Row],[Min Temperature]]+Table1[[#This Row],[Max Temperature]])/2</f>
        <v>25</v>
      </c>
      <c r="H2679">
        <v>0.5</v>
      </c>
      <c r="I2679">
        <v>6.4</v>
      </c>
      <c r="J2679">
        <f>(Table1[[#This Row],[Min Dissolved Oxygen]]+Table1[[#This Row],[Max Dissolved Oxygen]])/2</f>
        <v>3.45</v>
      </c>
      <c r="K2679">
        <v>6.5</v>
      </c>
      <c r="L2679">
        <v>7.3</v>
      </c>
      <c r="M2679">
        <f>(Table1[[#This Row],[Min pH]]+Table1[[#This Row],[Max pH]])/2</f>
        <v>6.9</v>
      </c>
      <c r="N2679">
        <v>216</v>
      </c>
      <c r="O2679">
        <v>499</v>
      </c>
      <c r="P2679">
        <f>(Table1[[#This Row],[Min Conductivity]]+Table1[[#This Row],[Max Conductivity]])/2</f>
        <v>357.5</v>
      </c>
      <c r="Q2679">
        <v>3</v>
      </c>
      <c r="R2679">
        <v>8</v>
      </c>
      <c r="S2679">
        <f>(Table1[[#This Row],[Min BOD]]+Table1[[#This Row],[Max BOD]])/2</f>
        <v>5.5</v>
      </c>
      <c r="T2679">
        <v>0.5</v>
      </c>
      <c r="U2679">
        <v>2</v>
      </c>
      <c r="V2679">
        <f>(Table1[[#This Row],[Min Nitrate N + Nitrite N]]+Table1[[#This Row],[Max Nitrate N + Nitrite N]])/2</f>
        <v>1.25</v>
      </c>
      <c r="W2679">
        <v>330</v>
      </c>
      <c r="X2679">
        <v>15000</v>
      </c>
      <c r="Y2679">
        <f>(Table1[[#This Row],[Min Fecal Coliform]]+Table1[[#This Row],[Max Fecal Coliform]])/2</f>
        <v>7665</v>
      </c>
      <c r="Z2679">
        <v>3500</v>
      </c>
      <c r="AA2679">
        <v>160000</v>
      </c>
      <c r="AB2679">
        <f>(Table1[[#This Row],[Min Total Coliform]]+Table1[[#This Row],[Max Total Coliform]])/2</f>
        <v>81750</v>
      </c>
      <c r="AC2679">
        <f>MIN(10, (Table1[[#This Row],[Avg BOD]]/4)*10)</f>
        <v>10</v>
      </c>
      <c r="AD2679">
        <f>MIN(10, (Table1[[#This Row],[Avg Fecal Coliform]]/600)*10)</f>
        <v>10</v>
      </c>
      <c r="AE2679">
        <f>MIN(10, (Table1[[#This Row],[Avg Nitrate N + Nitrite N]]/10)*10)</f>
        <v>1.25</v>
      </c>
      <c r="AF2679">
        <f>IF(OR(Table1[[#This Row],[Avg pH]]&lt;6.5,Table1[[#This Row],[Avg pH]]&gt;8.5),10,0)</f>
        <v>0</v>
      </c>
      <c r="AG2679">
        <f>MAX(0, 10-(2*Table1[[#This Row],[Avg Dissolved Oxygen]]))</f>
        <v>3.0999999999999996</v>
      </c>
      <c r="AH2679">
        <f>(Table1[[#This Row],[Fecal Score]]*0.3) + (Table1[[#This Row],[BOD Score]]*0.25) + (Table1[[#This Row],[Nitrate Score]]*0.2) + (Table1[[#This Row],[pH Score]]*0.15) + (Table1[[#This Row],[Dissolved Oxygen Score]]*0.1)</f>
        <v>6.06</v>
      </c>
      <c r="AI2679">
        <v>2022</v>
      </c>
    </row>
    <row r="2680" spans="1:35">
      <c r="A2680">
        <v>4526</v>
      </c>
      <c r="B2680" t="s">
        <v>972</v>
      </c>
      <c r="C2680" t="s">
        <v>1</v>
      </c>
      <c r="D2680" t="s">
        <v>113</v>
      </c>
      <c r="E2680">
        <v>25</v>
      </c>
      <c r="F2680">
        <v>25</v>
      </c>
      <c r="G2680">
        <f>(Table1[[#This Row],[Min Temperature]]+Table1[[#This Row],[Max Temperature]])/2</f>
        <v>25</v>
      </c>
      <c r="H2680">
        <v>4.2</v>
      </c>
      <c r="I2680">
        <v>6.1</v>
      </c>
      <c r="J2680">
        <f>(Table1[[#This Row],[Min Dissolved Oxygen]]+Table1[[#This Row],[Max Dissolved Oxygen]])/2</f>
        <v>5.15</v>
      </c>
      <c r="K2680">
        <v>6.5</v>
      </c>
      <c r="L2680">
        <v>7.6</v>
      </c>
      <c r="M2680">
        <f>(Table1[[#This Row],[Min pH]]+Table1[[#This Row],[Max pH]])/2</f>
        <v>7.05</v>
      </c>
      <c r="N2680">
        <v>259</v>
      </c>
      <c r="O2680">
        <v>568</v>
      </c>
      <c r="P2680">
        <f>(Table1[[#This Row],[Min Conductivity]]+Table1[[#This Row],[Max Conductivity]])/2</f>
        <v>413.5</v>
      </c>
      <c r="Q2680">
        <v>3</v>
      </c>
      <c r="R2680">
        <v>10</v>
      </c>
      <c r="S2680">
        <f>(Table1[[#This Row],[Min BOD]]+Table1[[#This Row],[Max BOD]])/2</f>
        <v>6.5</v>
      </c>
      <c r="T2680">
        <v>0.81</v>
      </c>
      <c r="U2680">
        <v>8</v>
      </c>
      <c r="V2680">
        <f>(Table1[[#This Row],[Min Nitrate N + Nitrite N]]+Table1[[#This Row],[Max Nitrate N + Nitrite N]])/2</f>
        <v>4.4050000000000002</v>
      </c>
      <c r="W2680">
        <v>170</v>
      </c>
      <c r="X2680">
        <v>31000</v>
      </c>
      <c r="Y2680">
        <f>(Table1[[#This Row],[Min Fecal Coliform]]+Table1[[#This Row],[Max Fecal Coliform]])/2</f>
        <v>15585</v>
      </c>
      <c r="Z2680">
        <v>3500</v>
      </c>
      <c r="AA2680">
        <v>540000</v>
      </c>
      <c r="AB2680">
        <f>(Table1[[#This Row],[Min Total Coliform]]+Table1[[#This Row],[Max Total Coliform]])/2</f>
        <v>271750</v>
      </c>
      <c r="AC2680">
        <f>MIN(10, (Table1[[#This Row],[Avg BOD]]/4)*10)</f>
        <v>10</v>
      </c>
      <c r="AD2680">
        <f>MIN(10, (Table1[[#This Row],[Avg Fecal Coliform]]/600)*10)</f>
        <v>10</v>
      </c>
      <c r="AE2680">
        <f>MIN(10, (Table1[[#This Row],[Avg Nitrate N + Nitrite N]]/10)*10)</f>
        <v>4.4050000000000002</v>
      </c>
      <c r="AF2680">
        <f>IF(OR(Table1[[#This Row],[Avg pH]]&lt;6.5,Table1[[#This Row],[Avg pH]]&gt;8.5),10,0)</f>
        <v>0</v>
      </c>
      <c r="AG2680">
        <f>MAX(0, 10-(2*Table1[[#This Row],[Avg Dissolved Oxygen]]))</f>
        <v>0</v>
      </c>
      <c r="AH2680">
        <f>(Table1[[#This Row],[Fecal Score]]*0.3) + (Table1[[#This Row],[BOD Score]]*0.25) + (Table1[[#This Row],[Nitrate Score]]*0.2) + (Table1[[#This Row],[pH Score]]*0.15) + (Table1[[#This Row],[Dissolved Oxygen Score]]*0.1)</f>
        <v>6.3810000000000002</v>
      </c>
      <c r="AI2680">
        <v>2022</v>
      </c>
    </row>
    <row r="2681" spans="1:35">
      <c r="A2681">
        <v>4539</v>
      </c>
      <c r="B2681" t="s">
        <v>565</v>
      </c>
      <c r="C2681" t="s">
        <v>1</v>
      </c>
      <c r="D2681" t="s">
        <v>113</v>
      </c>
      <c r="E2681">
        <v>25</v>
      </c>
      <c r="F2681">
        <v>25</v>
      </c>
      <c r="G2681">
        <f>(Table1[[#This Row],[Min Temperature]]+Table1[[#This Row],[Max Temperature]])/2</f>
        <v>25</v>
      </c>
      <c r="H2681">
        <v>0.3</v>
      </c>
      <c r="I2681">
        <v>0.6</v>
      </c>
      <c r="J2681">
        <f>(Table1[[#This Row],[Min Dissolved Oxygen]]+Table1[[#This Row],[Max Dissolved Oxygen]])/2</f>
        <v>0.44999999999999996</v>
      </c>
      <c r="K2681">
        <v>6.2</v>
      </c>
      <c r="L2681">
        <v>7.5</v>
      </c>
      <c r="M2681">
        <f>(Table1[[#This Row],[Min pH]]+Table1[[#This Row],[Max pH]])/2</f>
        <v>6.85</v>
      </c>
      <c r="N2681">
        <v>1033</v>
      </c>
      <c r="O2681">
        <v>1848</v>
      </c>
      <c r="P2681">
        <f>(Table1[[#This Row],[Min Conductivity]]+Table1[[#This Row],[Max Conductivity]])/2</f>
        <v>1440.5</v>
      </c>
      <c r="Q2681">
        <v>11</v>
      </c>
      <c r="R2681">
        <v>148</v>
      </c>
      <c r="S2681">
        <f>(Table1[[#This Row],[Min BOD]]+Table1[[#This Row],[Max BOD]])/2</f>
        <v>79.5</v>
      </c>
      <c r="T2681">
        <v>3.9</v>
      </c>
      <c r="U2681">
        <v>25</v>
      </c>
      <c r="V2681">
        <f>(Table1[[#This Row],[Min Nitrate N + Nitrite N]]+Table1[[#This Row],[Max Nitrate N + Nitrite N]])/2</f>
        <v>14.45</v>
      </c>
      <c r="W2681">
        <v>2300</v>
      </c>
      <c r="X2681">
        <v>270000000</v>
      </c>
      <c r="Y2681">
        <f>(Table1[[#This Row],[Min Fecal Coliform]]+Table1[[#This Row],[Max Fecal Coliform]])/2</f>
        <v>135001150</v>
      </c>
      <c r="Z2681">
        <v>35000</v>
      </c>
      <c r="AA2681">
        <v>2400000000</v>
      </c>
      <c r="AB2681">
        <f>(Table1[[#This Row],[Min Total Coliform]]+Table1[[#This Row],[Max Total Coliform]])/2</f>
        <v>1200017500</v>
      </c>
      <c r="AC2681">
        <f>MIN(10, (Table1[[#This Row],[Avg BOD]]/4)*10)</f>
        <v>10</v>
      </c>
      <c r="AD2681">
        <f>MIN(10, (Table1[[#This Row],[Avg Fecal Coliform]]/600)*10)</f>
        <v>10</v>
      </c>
      <c r="AE2681">
        <f>MIN(10, (Table1[[#This Row],[Avg Nitrate N + Nitrite N]]/10)*10)</f>
        <v>10</v>
      </c>
      <c r="AF2681">
        <f>IF(OR(Table1[[#This Row],[Avg pH]]&lt;6.5,Table1[[#This Row],[Avg pH]]&gt;8.5),10,0)</f>
        <v>0</v>
      </c>
      <c r="AG2681">
        <f>MAX(0, 10-(2*Table1[[#This Row],[Avg Dissolved Oxygen]]))</f>
        <v>9.1</v>
      </c>
      <c r="AH2681">
        <f>(Table1[[#This Row],[Fecal Score]]*0.3) + (Table1[[#This Row],[BOD Score]]*0.25) + (Table1[[#This Row],[Nitrate Score]]*0.2) + (Table1[[#This Row],[pH Score]]*0.15) + (Table1[[#This Row],[Dissolved Oxygen Score]]*0.1)</f>
        <v>8.41</v>
      </c>
      <c r="AI2681">
        <v>2022</v>
      </c>
    </row>
    <row r="2682" spans="1:35">
      <c r="A2682">
        <v>4528</v>
      </c>
      <c r="B2682" t="s">
        <v>973</v>
      </c>
      <c r="C2682" t="s">
        <v>1</v>
      </c>
      <c r="D2682" t="s">
        <v>113</v>
      </c>
      <c r="E2682">
        <v>24</v>
      </c>
      <c r="F2682">
        <v>25</v>
      </c>
      <c r="G2682">
        <f>(Table1[[#This Row],[Min Temperature]]+Table1[[#This Row],[Max Temperature]])/2</f>
        <v>24.5</v>
      </c>
      <c r="H2682">
        <v>4</v>
      </c>
      <c r="I2682">
        <v>6</v>
      </c>
      <c r="J2682">
        <f>(Table1[[#This Row],[Min Dissolved Oxygen]]+Table1[[#This Row],[Max Dissolved Oxygen]])/2</f>
        <v>5</v>
      </c>
      <c r="K2682">
        <v>6.7</v>
      </c>
      <c r="L2682">
        <v>8.1999999999999993</v>
      </c>
      <c r="M2682">
        <f>(Table1[[#This Row],[Min pH]]+Table1[[#This Row],[Max pH]])/2</f>
        <v>7.4499999999999993</v>
      </c>
      <c r="N2682">
        <v>378</v>
      </c>
      <c r="O2682">
        <v>1479</v>
      </c>
      <c r="P2682">
        <f>(Table1[[#This Row],[Min Conductivity]]+Table1[[#This Row],[Max Conductivity]])/2</f>
        <v>928.5</v>
      </c>
      <c r="Q2682">
        <v>3</v>
      </c>
      <c r="R2682">
        <v>16</v>
      </c>
      <c r="S2682">
        <f>(Table1[[#This Row],[Min BOD]]+Table1[[#This Row],[Max BOD]])/2</f>
        <v>9.5</v>
      </c>
      <c r="T2682">
        <v>1</v>
      </c>
      <c r="U2682">
        <v>6</v>
      </c>
      <c r="V2682">
        <f>(Table1[[#This Row],[Min Nitrate N + Nitrite N]]+Table1[[#This Row],[Max Nitrate N + Nitrite N]])/2</f>
        <v>3.5</v>
      </c>
      <c r="W2682">
        <v>310</v>
      </c>
      <c r="X2682">
        <v>31000</v>
      </c>
      <c r="Y2682">
        <f>(Table1[[#This Row],[Min Fecal Coliform]]+Table1[[#This Row],[Max Fecal Coliform]])/2</f>
        <v>15655</v>
      </c>
      <c r="Z2682">
        <v>5400</v>
      </c>
      <c r="AA2682">
        <v>540000</v>
      </c>
      <c r="AB2682">
        <f>(Table1[[#This Row],[Min Total Coliform]]+Table1[[#This Row],[Max Total Coliform]])/2</f>
        <v>272700</v>
      </c>
      <c r="AC2682">
        <f>MIN(10, (Table1[[#This Row],[Avg BOD]]/4)*10)</f>
        <v>10</v>
      </c>
      <c r="AD2682">
        <f>MIN(10, (Table1[[#This Row],[Avg Fecal Coliform]]/600)*10)</f>
        <v>10</v>
      </c>
      <c r="AE2682">
        <f>MIN(10, (Table1[[#This Row],[Avg Nitrate N + Nitrite N]]/10)*10)</f>
        <v>3.5</v>
      </c>
      <c r="AF2682">
        <f>IF(OR(Table1[[#This Row],[Avg pH]]&lt;6.5,Table1[[#This Row],[Avg pH]]&gt;8.5),10,0)</f>
        <v>0</v>
      </c>
      <c r="AG2682">
        <f>MAX(0, 10-(2*Table1[[#This Row],[Avg Dissolved Oxygen]]))</f>
        <v>0</v>
      </c>
      <c r="AH2682">
        <f>(Table1[[#This Row],[Fecal Score]]*0.3) + (Table1[[#This Row],[BOD Score]]*0.25) + (Table1[[#This Row],[Nitrate Score]]*0.2) + (Table1[[#This Row],[pH Score]]*0.15) + (Table1[[#This Row],[Dissolved Oxygen Score]]*0.1)</f>
        <v>6.2</v>
      </c>
      <c r="AI2682">
        <v>2022</v>
      </c>
    </row>
    <row r="2683" spans="1:35">
      <c r="A2683">
        <v>3604</v>
      </c>
      <c r="B2683" t="s">
        <v>974</v>
      </c>
      <c r="C2683" t="s">
        <v>1</v>
      </c>
      <c r="D2683" t="s">
        <v>113</v>
      </c>
      <c r="E2683">
        <v>25</v>
      </c>
      <c r="F2683">
        <v>25</v>
      </c>
      <c r="G2683">
        <f>(Table1[[#This Row],[Min Temperature]]+Table1[[#This Row],[Max Temperature]])/2</f>
        <v>25</v>
      </c>
      <c r="H2683">
        <v>1.3</v>
      </c>
      <c r="I2683">
        <v>6.4</v>
      </c>
      <c r="J2683">
        <f>(Table1[[#This Row],[Min Dissolved Oxygen]]+Table1[[#This Row],[Max Dissolved Oxygen]])/2</f>
        <v>3.85</v>
      </c>
      <c r="K2683">
        <v>6.5</v>
      </c>
      <c r="L2683">
        <v>7.8</v>
      </c>
      <c r="M2683">
        <f>(Table1[[#This Row],[Min pH]]+Table1[[#This Row],[Max pH]])/2</f>
        <v>7.15</v>
      </c>
      <c r="N2683">
        <v>493</v>
      </c>
      <c r="O2683">
        <v>1376</v>
      </c>
      <c r="P2683">
        <f>(Table1[[#This Row],[Min Conductivity]]+Table1[[#This Row],[Max Conductivity]])/2</f>
        <v>934.5</v>
      </c>
      <c r="Q2683">
        <v>4</v>
      </c>
      <c r="R2683">
        <v>75</v>
      </c>
      <c r="S2683">
        <f>(Table1[[#This Row],[Min BOD]]+Table1[[#This Row],[Max BOD]])/2</f>
        <v>39.5</v>
      </c>
      <c r="T2683">
        <v>1.7</v>
      </c>
      <c r="U2683">
        <v>3.54</v>
      </c>
      <c r="V2683">
        <f>(Table1[[#This Row],[Min Nitrate N + Nitrite N]]+Table1[[#This Row],[Max Nitrate N + Nitrite N]])/2</f>
        <v>2.62</v>
      </c>
      <c r="W2683">
        <v>170</v>
      </c>
      <c r="X2683">
        <v>6300</v>
      </c>
      <c r="Y2683">
        <f>(Table1[[#This Row],[Min Fecal Coliform]]+Table1[[#This Row],[Max Fecal Coliform]])/2</f>
        <v>3235</v>
      </c>
      <c r="Z2683">
        <v>2400</v>
      </c>
      <c r="AA2683">
        <v>160000</v>
      </c>
      <c r="AB2683">
        <f>(Table1[[#This Row],[Min Total Coliform]]+Table1[[#This Row],[Max Total Coliform]])/2</f>
        <v>81200</v>
      </c>
      <c r="AC2683">
        <f>MIN(10, (Table1[[#This Row],[Avg BOD]]/4)*10)</f>
        <v>10</v>
      </c>
      <c r="AD2683">
        <f>MIN(10, (Table1[[#This Row],[Avg Fecal Coliform]]/600)*10)</f>
        <v>10</v>
      </c>
      <c r="AE2683">
        <f>MIN(10, (Table1[[#This Row],[Avg Nitrate N + Nitrite N]]/10)*10)</f>
        <v>2.62</v>
      </c>
      <c r="AF2683">
        <f>IF(OR(Table1[[#This Row],[Avg pH]]&lt;6.5,Table1[[#This Row],[Avg pH]]&gt;8.5),10,0)</f>
        <v>0</v>
      </c>
      <c r="AG2683">
        <f>MAX(0, 10-(2*Table1[[#This Row],[Avg Dissolved Oxygen]]))</f>
        <v>2.2999999999999998</v>
      </c>
      <c r="AH2683">
        <f>(Table1[[#This Row],[Fecal Score]]*0.3) + (Table1[[#This Row],[BOD Score]]*0.25) + (Table1[[#This Row],[Nitrate Score]]*0.2) + (Table1[[#This Row],[pH Score]]*0.15) + (Table1[[#This Row],[Dissolved Oxygen Score]]*0.1)</f>
        <v>6.2539999999999996</v>
      </c>
      <c r="AI2683">
        <v>2022</v>
      </c>
    </row>
    <row r="2684" spans="1:35">
      <c r="A2684">
        <v>4094</v>
      </c>
      <c r="B2684" t="s">
        <v>975</v>
      </c>
      <c r="C2684" t="s">
        <v>1</v>
      </c>
      <c r="D2684" t="s">
        <v>113</v>
      </c>
      <c r="E2684">
        <v>25</v>
      </c>
      <c r="F2684">
        <v>25</v>
      </c>
      <c r="G2684">
        <f>(Table1[[#This Row],[Min Temperature]]+Table1[[#This Row],[Max Temperature]])/2</f>
        <v>25</v>
      </c>
      <c r="H2684">
        <v>0.3</v>
      </c>
      <c r="I2684">
        <v>4.4000000000000004</v>
      </c>
      <c r="J2684">
        <f>(Table1[[#This Row],[Min Dissolved Oxygen]]+Table1[[#This Row],[Max Dissolved Oxygen]])/2</f>
        <v>2.35</v>
      </c>
      <c r="K2684">
        <v>2.2000000000000002</v>
      </c>
      <c r="L2684">
        <v>7.5</v>
      </c>
      <c r="M2684">
        <f>(Table1[[#This Row],[Min pH]]+Table1[[#This Row],[Max pH]])/2</f>
        <v>4.8499999999999996</v>
      </c>
      <c r="N2684">
        <v>898</v>
      </c>
      <c r="O2684">
        <v>11230</v>
      </c>
      <c r="P2684">
        <f>(Table1[[#This Row],[Min Conductivity]]+Table1[[#This Row],[Max Conductivity]])/2</f>
        <v>6064</v>
      </c>
      <c r="Q2684">
        <v>6</v>
      </c>
      <c r="R2684">
        <v>107</v>
      </c>
      <c r="S2684">
        <f>(Table1[[#This Row],[Min BOD]]+Table1[[#This Row],[Max BOD]])/2</f>
        <v>56.5</v>
      </c>
      <c r="T2684">
        <v>2.5</v>
      </c>
      <c r="U2684">
        <v>32.4</v>
      </c>
      <c r="V2684">
        <f>(Table1[[#This Row],[Min Nitrate N + Nitrite N]]+Table1[[#This Row],[Max Nitrate N + Nitrite N]])/2</f>
        <v>17.45</v>
      </c>
      <c r="W2684">
        <v>410</v>
      </c>
      <c r="X2684">
        <v>84000000</v>
      </c>
      <c r="Y2684">
        <f>(Table1[[#This Row],[Min Fecal Coliform]]+Table1[[#This Row],[Max Fecal Coliform]])/2</f>
        <v>42000205</v>
      </c>
      <c r="Z2684">
        <v>3500</v>
      </c>
      <c r="AA2684">
        <v>920000000</v>
      </c>
      <c r="AB2684">
        <f>(Table1[[#This Row],[Min Total Coliform]]+Table1[[#This Row],[Max Total Coliform]])/2</f>
        <v>460001750</v>
      </c>
      <c r="AC2684">
        <f>MIN(10, (Table1[[#This Row],[Avg BOD]]/4)*10)</f>
        <v>10</v>
      </c>
      <c r="AD2684">
        <f>MIN(10, (Table1[[#This Row],[Avg Fecal Coliform]]/600)*10)</f>
        <v>10</v>
      </c>
      <c r="AE2684">
        <f>MIN(10, (Table1[[#This Row],[Avg Nitrate N + Nitrite N]]/10)*10)</f>
        <v>10</v>
      </c>
      <c r="AF2684">
        <f>IF(OR(Table1[[#This Row],[Avg pH]]&lt;6.5,Table1[[#This Row],[Avg pH]]&gt;8.5),10,0)</f>
        <v>10</v>
      </c>
      <c r="AG2684">
        <f>MAX(0, 10-(2*Table1[[#This Row],[Avg Dissolved Oxygen]]))</f>
        <v>5.3</v>
      </c>
      <c r="AH2684">
        <f>(Table1[[#This Row],[Fecal Score]]*0.3) + (Table1[[#This Row],[BOD Score]]*0.25) + (Table1[[#This Row],[Nitrate Score]]*0.2) + (Table1[[#This Row],[pH Score]]*0.15) + (Table1[[#This Row],[Dissolved Oxygen Score]]*0.1)</f>
        <v>9.5299999999999994</v>
      </c>
      <c r="AI2684">
        <v>2022</v>
      </c>
    </row>
    <row r="2685" spans="1:35">
      <c r="A2685">
        <v>3613</v>
      </c>
      <c r="B2685" t="s">
        <v>179</v>
      </c>
      <c r="C2685" t="s">
        <v>1</v>
      </c>
      <c r="D2685" t="s">
        <v>113</v>
      </c>
      <c r="E2685">
        <v>25</v>
      </c>
      <c r="F2685">
        <v>25</v>
      </c>
      <c r="G2685">
        <f>(Table1[[#This Row],[Min Temperature]]+Table1[[#This Row],[Max Temperature]])/2</f>
        <v>25</v>
      </c>
      <c r="H2685">
        <v>4.0999999999999996</v>
      </c>
      <c r="I2685">
        <v>6.8</v>
      </c>
      <c r="J2685">
        <f>(Table1[[#This Row],[Min Dissolved Oxygen]]+Table1[[#This Row],[Max Dissolved Oxygen]])/2</f>
        <v>5.4499999999999993</v>
      </c>
      <c r="K2685">
        <v>6.5</v>
      </c>
      <c r="L2685">
        <v>8</v>
      </c>
      <c r="M2685">
        <f>(Table1[[#This Row],[Min pH]]+Table1[[#This Row],[Max pH]])/2</f>
        <v>7.25</v>
      </c>
      <c r="N2685">
        <v>296</v>
      </c>
      <c r="O2685">
        <v>1292</v>
      </c>
      <c r="P2685">
        <f>(Table1[[#This Row],[Min Conductivity]]+Table1[[#This Row],[Max Conductivity]])/2</f>
        <v>794</v>
      </c>
      <c r="Q2685">
        <v>4</v>
      </c>
      <c r="R2685">
        <v>10</v>
      </c>
      <c r="S2685">
        <f>(Table1[[#This Row],[Min BOD]]+Table1[[#This Row],[Max BOD]])/2</f>
        <v>7</v>
      </c>
      <c r="T2685">
        <v>1.1000000000000001</v>
      </c>
      <c r="U2685">
        <v>4</v>
      </c>
      <c r="V2685">
        <f>(Table1[[#This Row],[Min Nitrate N + Nitrite N]]+Table1[[#This Row],[Max Nitrate N + Nitrite N]])/2</f>
        <v>2.5499999999999998</v>
      </c>
      <c r="W2685">
        <v>48</v>
      </c>
      <c r="X2685">
        <v>7900</v>
      </c>
      <c r="Y2685">
        <f>(Table1[[#This Row],[Min Fecal Coliform]]+Table1[[#This Row],[Max Fecal Coliform]])/2</f>
        <v>3974</v>
      </c>
      <c r="Z2685">
        <v>1600</v>
      </c>
      <c r="AA2685">
        <v>92000</v>
      </c>
      <c r="AB2685">
        <f>(Table1[[#This Row],[Min Total Coliform]]+Table1[[#This Row],[Max Total Coliform]])/2</f>
        <v>46800</v>
      </c>
      <c r="AC2685">
        <f>MIN(10, (Table1[[#This Row],[Avg BOD]]/4)*10)</f>
        <v>10</v>
      </c>
      <c r="AD2685">
        <f>MIN(10, (Table1[[#This Row],[Avg Fecal Coliform]]/600)*10)</f>
        <v>10</v>
      </c>
      <c r="AE2685">
        <f>MIN(10, (Table1[[#This Row],[Avg Nitrate N + Nitrite N]]/10)*10)</f>
        <v>2.5499999999999998</v>
      </c>
      <c r="AF2685">
        <f>IF(OR(Table1[[#This Row],[Avg pH]]&lt;6.5,Table1[[#This Row],[Avg pH]]&gt;8.5),10,0)</f>
        <v>0</v>
      </c>
      <c r="AG2685">
        <f>MAX(0, 10-(2*Table1[[#This Row],[Avg Dissolved Oxygen]]))</f>
        <v>0</v>
      </c>
      <c r="AH2685">
        <f>(Table1[[#This Row],[Fecal Score]]*0.3) + (Table1[[#This Row],[BOD Score]]*0.25) + (Table1[[#This Row],[Nitrate Score]]*0.2) + (Table1[[#This Row],[pH Score]]*0.15) + (Table1[[#This Row],[Dissolved Oxygen Score]]*0.1)</f>
        <v>6.01</v>
      </c>
      <c r="AI2685">
        <v>2022</v>
      </c>
    </row>
    <row r="2686" spans="1:35">
      <c r="A2686">
        <v>3654</v>
      </c>
      <c r="B2686" t="s">
        <v>179</v>
      </c>
      <c r="C2686" t="s">
        <v>1</v>
      </c>
      <c r="D2686" t="s">
        <v>113</v>
      </c>
      <c r="E2686">
        <v>25</v>
      </c>
      <c r="F2686">
        <v>25</v>
      </c>
      <c r="G2686">
        <f>(Table1[[#This Row],[Min Temperature]]+Table1[[#This Row],[Max Temperature]])/2</f>
        <v>25</v>
      </c>
      <c r="H2686">
        <v>0.3</v>
      </c>
      <c r="I2686">
        <v>6.4</v>
      </c>
      <c r="J2686">
        <f>(Table1[[#This Row],[Min Dissolved Oxygen]]+Table1[[#This Row],[Max Dissolved Oxygen]])/2</f>
        <v>3.35</v>
      </c>
      <c r="K2686">
        <v>6.5</v>
      </c>
      <c r="L2686">
        <v>7.7</v>
      </c>
      <c r="M2686">
        <f>(Table1[[#This Row],[Min pH]]+Table1[[#This Row],[Max pH]])/2</f>
        <v>7.1</v>
      </c>
      <c r="N2686">
        <v>367</v>
      </c>
      <c r="O2686">
        <v>1542</v>
      </c>
      <c r="P2686">
        <f>(Table1[[#This Row],[Min Conductivity]]+Table1[[#This Row],[Max Conductivity]])/2</f>
        <v>954.5</v>
      </c>
      <c r="Q2686">
        <v>4</v>
      </c>
      <c r="R2686">
        <v>19</v>
      </c>
      <c r="S2686">
        <f>(Table1[[#This Row],[Min BOD]]+Table1[[#This Row],[Max BOD]])/2</f>
        <v>11.5</v>
      </c>
      <c r="T2686">
        <v>1.1000000000000001</v>
      </c>
      <c r="U2686">
        <v>4.4000000000000004</v>
      </c>
      <c r="V2686">
        <f>(Table1[[#This Row],[Min Nitrate N + Nitrite N]]+Table1[[#This Row],[Max Nitrate N + Nitrite N]])/2</f>
        <v>2.75</v>
      </c>
      <c r="W2686">
        <v>270</v>
      </c>
      <c r="X2686">
        <v>63000</v>
      </c>
      <c r="Y2686">
        <f>(Table1[[#This Row],[Min Fecal Coliform]]+Table1[[#This Row],[Max Fecal Coliform]])/2</f>
        <v>31635</v>
      </c>
      <c r="Z2686">
        <v>2400</v>
      </c>
      <c r="AA2686">
        <v>540000</v>
      </c>
      <c r="AB2686">
        <f>(Table1[[#This Row],[Min Total Coliform]]+Table1[[#This Row],[Max Total Coliform]])/2</f>
        <v>271200</v>
      </c>
      <c r="AC2686">
        <f>MIN(10, (Table1[[#This Row],[Avg BOD]]/4)*10)</f>
        <v>10</v>
      </c>
      <c r="AD2686">
        <f>MIN(10, (Table1[[#This Row],[Avg Fecal Coliform]]/600)*10)</f>
        <v>10</v>
      </c>
      <c r="AE2686">
        <f>MIN(10, (Table1[[#This Row],[Avg Nitrate N + Nitrite N]]/10)*10)</f>
        <v>2.75</v>
      </c>
      <c r="AF2686">
        <f>IF(OR(Table1[[#This Row],[Avg pH]]&lt;6.5,Table1[[#This Row],[Avg pH]]&gt;8.5),10,0)</f>
        <v>0</v>
      </c>
      <c r="AG2686">
        <f>MAX(0, 10-(2*Table1[[#This Row],[Avg Dissolved Oxygen]]))</f>
        <v>3.3</v>
      </c>
      <c r="AH2686">
        <f>(Table1[[#This Row],[Fecal Score]]*0.3) + (Table1[[#This Row],[BOD Score]]*0.25) + (Table1[[#This Row],[Nitrate Score]]*0.2) + (Table1[[#This Row],[pH Score]]*0.15) + (Table1[[#This Row],[Dissolved Oxygen Score]]*0.1)</f>
        <v>6.38</v>
      </c>
      <c r="AI2686">
        <v>2022</v>
      </c>
    </row>
    <row r="2687" spans="1:35">
      <c r="A2687">
        <v>4535</v>
      </c>
      <c r="B2687" t="s">
        <v>976</v>
      </c>
      <c r="C2687" t="s">
        <v>1</v>
      </c>
      <c r="D2687" t="s">
        <v>113</v>
      </c>
      <c r="E2687">
        <v>25</v>
      </c>
      <c r="F2687">
        <v>25</v>
      </c>
      <c r="G2687">
        <f>(Table1[[#This Row],[Min Temperature]]+Table1[[#This Row],[Max Temperature]])/2</f>
        <v>25</v>
      </c>
      <c r="H2687">
        <v>3.3</v>
      </c>
      <c r="I2687">
        <v>7.4</v>
      </c>
      <c r="J2687">
        <f>(Table1[[#This Row],[Min Dissolved Oxygen]]+Table1[[#This Row],[Max Dissolved Oxygen]])/2</f>
        <v>5.35</v>
      </c>
      <c r="K2687">
        <v>6.5</v>
      </c>
      <c r="L2687">
        <v>8.6</v>
      </c>
      <c r="M2687">
        <f>(Table1[[#This Row],[Min pH]]+Table1[[#This Row],[Max pH]])/2</f>
        <v>7.55</v>
      </c>
      <c r="N2687">
        <v>217</v>
      </c>
      <c r="O2687">
        <v>650</v>
      </c>
      <c r="P2687">
        <f>(Table1[[#This Row],[Min Conductivity]]+Table1[[#This Row],[Max Conductivity]])/2</f>
        <v>433.5</v>
      </c>
      <c r="Q2687">
        <v>3</v>
      </c>
      <c r="R2687">
        <v>11</v>
      </c>
      <c r="S2687">
        <f>(Table1[[#This Row],[Min BOD]]+Table1[[#This Row],[Max BOD]])/2</f>
        <v>7</v>
      </c>
      <c r="T2687">
        <v>0.7</v>
      </c>
      <c r="U2687">
        <v>3</v>
      </c>
      <c r="V2687">
        <f>(Table1[[#This Row],[Min Nitrate N + Nitrite N]]+Table1[[#This Row],[Max Nitrate N + Nitrite N]])/2</f>
        <v>1.85</v>
      </c>
      <c r="W2687">
        <v>400</v>
      </c>
      <c r="X2687">
        <v>700000</v>
      </c>
      <c r="Y2687">
        <f>(Table1[[#This Row],[Min Fecal Coliform]]+Table1[[#This Row],[Max Fecal Coliform]])/2</f>
        <v>350200</v>
      </c>
      <c r="Z2687">
        <v>3500</v>
      </c>
      <c r="AA2687">
        <v>5400000</v>
      </c>
      <c r="AB2687">
        <f>(Table1[[#This Row],[Min Total Coliform]]+Table1[[#This Row],[Max Total Coliform]])/2</f>
        <v>2701750</v>
      </c>
      <c r="AC2687">
        <f>MIN(10, (Table1[[#This Row],[Avg BOD]]/4)*10)</f>
        <v>10</v>
      </c>
      <c r="AD2687">
        <f>MIN(10, (Table1[[#This Row],[Avg Fecal Coliform]]/600)*10)</f>
        <v>10</v>
      </c>
      <c r="AE2687">
        <f>MIN(10, (Table1[[#This Row],[Avg Nitrate N + Nitrite N]]/10)*10)</f>
        <v>1.85</v>
      </c>
      <c r="AF2687">
        <f>IF(OR(Table1[[#This Row],[Avg pH]]&lt;6.5,Table1[[#This Row],[Avg pH]]&gt;8.5),10,0)</f>
        <v>0</v>
      </c>
      <c r="AG2687">
        <f>MAX(0, 10-(2*Table1[[#This Row],[Avg Dissolved Oxygen]]))</f>
        <v>0</v>
      </c>
      <c r="AH2687">
        <f>(Table1[[#This Row],[Fecal Score]]*0.3) + (Table1[[#This Row],[BOD Score]]*0.25) + (Table1[[#This Row],[Nitrate Score]]*0.2) + (Table1[[#This Row],[pH Score]]*0.15) + (Table1[[#This Row],[Dissolved Oxygen Score]]*0.1)</f>
        <v>5.87</v>
      </c>
      <c r="AI2687">
        <v>2022</v>
      </c>
    </row>
    <row r="2688" spans="1:35">
      <c r="A2688">
        <v>3621</v>
      </c>
      <c r="B2688" t="s">
        <v>977</v>
      </c>
      <c r="C2688" t="s">
        <v>1</v>
      </c>
      <c r="D2688" t="s">
        <v>113</v>
      </c>
      <c r="E2688">
        <v>25</v>
      </c>
      <c r="F2688">
        <v>25</v>
      </c>
      <c r="G2688">
        <f>(Table1[[#This Row],[Min Temperature]]+Table1[[#This Row],[Max Temperature]])/2</f>
        <v>25</v>
      </c>
      <c r="H2688">
        <v>0.3</v>
      </c>
      <c r="I2688">
        <v>6.6</v>
      </c>
      <c r="J2688">
        <f>(Table1[[#This Row],[Min Dissolved Oxygen]]+Table1[[#This Row],[Max Dissolved Oxygen]])/2</f>
        <v>3.4499999999999997</v>
      </c>
      <c r="K2688">
        <v>6.5</v>
      </c>
      <c r="L2688">
        <v>8</v>
      </c>
      <c r="M2688">
        <f>(Table1[[#This Row],[Min pH]]+Table1[[#This Row],[Max pH]])/2</f>
        <v>7.25</v>
      </c>
      <c r="N2688">
        <v>366</v>
      </c>
      <c r="O2688">
        <v>1972</v>
      </c>
      <c r="P2688">
        <f>(Table1[[#This Row],[Min Conductivity]]+Table1[[#This Row],[Max Conductivity]])/2</f>
        <v>1169</v>
      </c>
      <c r="Q2688">
        <v>4</v>
      </c>
      <c r="R2688">
        <v>38</v>
      </c>
      <c r="S2688">
        <f>(Table1[[#This Row],[Min BOD]]+Table1[[#This Row],[Max BOD]])/2</f>
        <v>21</v>
      </c>
      <c r="T2688">
        <v>1.1000000000000001</v>
      </c>
      <c r="U2688">
        <v>13</v>
      </c>
      <c r="V2688">
        <f>(Table1[[#This Row],[Min Nitrate N + Nitrite N]]+Table1[[#This Row],[Max Nitrate N + Nitrite N]])/2</f>
        <v>7.05</v>
      </c>
      <c r="W2688">
        <v>330</v>
      </c>
      <c r="X2688">
        <v>33000</v>
      </c>
      <c r="Y2688">
        <f>(Table1[[#This Row],[Min Fecal Coliform]]+Table1[[#This Row],[Max Fecal Coliform]])/2</f>
        <v>16665</v>
      </c>
      <c r="Z2688">
        <v>5400</v>
      </c>
      <c r="AA2688">
        <v>350000</v>
      </c>
      <c r="AB2688">
        <f>(Table1[[#This Row],[Min Total Coliform]]+Table1[[#This Row],[Max Total Coliform]])/2</f>
        <v>177700</v>
      </c>
      <c r="AC2688">
        <f>MIN(10, (Table1[[#This Row],[Avg BOD]]/4)*10)</f>
        <v>10</v>
      </c>
      <c r="AD2688">
        <f>MIN(10, (Table1[[#This Row],[Avg Fecal Coliform]]/600)*10)</f>
        <v>10</v>
      </c>
      <c r="AE2688">
        <f>MIN(10, (Table1[[#This Row],[Avg Nitrate N + Nitrite N]]/10)*10)</f>
        <v>7.05</v>
      </c>
      <c r="AF2688">
        <f>IF(OR(Table1[[#This Row],[Avg pH]]&lt;6.5,Table1[[#This Row],[Avg pH]]&gt;8.5),10,0)</f>
        <v>0</v>
      </c>
      <c r="AG2688">
        <f>MAX(0, 10-(2*Table1[[#This Row],[Avg Dissolved Oxygen]]))</f>
        <v>3.1000000000000005</v>
      </c>
      <c r="AH2688">
        <f>(Table1[[#This Row],[Fecal Score]]*0.3) + (Table1[[#This Row],[BOD Score]]*0.25) + (Table1[[#This Row],[Nitrate Score]]*0.2) + (Table1[[#This Row],[pH Score]]*0.15) + (Table1[[#This Row],[Dissolved Oxygen Score]]*0.1)</f>
        <v>7.2200000000000006</v>
      </c>
      <c r="AI2688">
        <v>2022</v>
      </c>
    </row>
    <row r="2689" spans="1:35">
      <c r="A2689">
        <v>3582</v>
      </c>
      <c r="B2689" t="s">
        <v>115</v>
      </c>
      <c r="C2689" t="s">
        <v>1</v>
      </c>
      <c r="D2689" t="s">
        <v>113</v>
      </c>
      <c r="E2689">
        <v>17</v>
      </c>
      <c r="F2689">
        <v>28</v>
      </c>
      <c r="G2689">
        <f>(Table1[[#This Row],[Min Temperature]]+Table1[[#This Row],[Max Temperature]])/2</f>
        <v>22.5</v>
      </c>
      <c r="H2689">
        <v>4.5999999999999996</v>
      </c>
      <c r="I2689">
        <v>6.4</v>
      </c>
      <c r="J2689">
        <f>(Table1[[#This Row],[Min Dissolved Oxygen]]+Table1[[#This Row],[Max Dissolved Oxygen]])/2</f>
        <v>5.5</v>
      </c>
      <c r="K2689">
        <v>8.3000000000000007</v>
      </c>
      <c r="L2689">
        <v>9</v>
      </c>
      <c r="M2689">
        <f>(Table1[[#This Row],[Min pH]]+Table1[[#This Row],[Max pH]])/2</f>
        <v>8.65</v>
      </c>
      <c r="N2689">
        <v>1006</v>
      </c>
      <c r="O2689">
        <v>1463</v>
      </c>
      <c r="P2689">
        <f>(Table1[[#This Row],[Min Conductivity]]+Table1[[#This Row],[Max Conductivity]])/2</f>
        <v>1234.5</v>
      </c>
      <c r="Q2689">
        <v>3</v>
      </c>
      <c r="R2689">
        <v>6</v>
      </c>
      <c r="S2689">
        <f>(Table1[[#This Row],[Min BOD]]+Table1[[#This Row],[Max BOD]])/2</f>
        <v>4.5</v>
      </c>
      <c r="T2689">
        <v>0.76</v>
      </c>
      <c r="U2689">
        <v>5.9</v>
      </c>
      <c r="V2689">
        <f>(Table1[[#This Row],[Min Nitrate N + Nitrite N]]+Table1[[#This Row],[Max Nitrate N + Nitrite N]])/2</f>
        <v>3.33</v>
      </c>
      <c r="W2689">
        <v>1100</v>
      </c>
      <c r="X2689">
        <v>1700</v>
      </c>
      <c r="Y2689">
        <f>(Table1[[#This Row],[Min Fecal Coliform]]+Table1[[#This Row],[Max Fecal Coliform]])/2</f>
        <v>1400</v>
      </c>
      <c r="Z2689">
        <v>5800</v>
      </c>
      <c r="AA2689">
        <v>7000</v>
      </c>
      <c r="AB2689">
        <f>(Table1[[#This Row],[Min Total Coliform]]+Table1[[#This Row],[Max Total Coliform]])/2</f>
        <v>6400</v>
      </c>
      <c r="AC2689">
        <f>MIN(10, (Table1[[#This Row],[Avg BOD]]/4)*10)</f>
        <v>10</v>
      </c>
      <c r="AD2689">
        <f>MIN(10, (Table1[[#This Row],[Avg Fecal Coliform]]/600)*10)</f>
        <v>10</v>
      </c>
      <c r="AE2689">
        <f>MIN(10, (Table1[[#This Row],[Avg Nitrate N + Nitrite N]]/10)*10)</f>
        <v>3.33</v>
      </c>
      <c r="AF2689">
        <f>IF(OR(Table1[[#This Row],[Avg pH]]&lt;6.5,Table1[[#This Row],[Avg pH]]&gt;8.5),10,0)</f>
        <v>10</v>
      </c>
      <c r="AG2689">
        <f>MAX(0, 10-(2*Table1[[#This Row],[Avg Dissolved Oxygen]]))</f>
        <v>0</v>
      </c>
      <c r="AH2689">
        <f>(Table1[[#This Row],[Fecal Score]]*0.3) + (Table1[[#This Row],[BOD Score]]*0.25) + (Table1[[#This Row],[Nitrate Score]]*0.2) + (Table1[[#This Row],[pH Score]]*0.15) + (Table1[[#This Row],[Dissolved Oxygen Score]]*0.1)</f>
        <v>7.6660000000000004</v>
      </c>
      <c r="AI2689">
        <v>2022</v>
      </c>
    </row>
    <row r="2690" spans="1:35">
      <c r="A2690">
        <v>3625</v>
      </c>
      <c r="B2690" t="s">
        <v>115</v>
      </c>
      <c r="C2690" t="s">
        <v>1</v>
      </c>
      <c r="D2690" t="s">
        <v>113</v>
      </c>
      <c r="E2690">
        <v>25</v>
      </c>
      <c r="F2690">
        <v>25</v>
      </c>
      <c r="G2690">
        <f>(Table1[[#This Row],[Min Temperature]]+Table1[[#This Row],[Max Temperature]])/2</f>
        <v>25</v>
      </c>
      <c r="H2690">
        <v>4</v>
      </c>
      <c r="I2690">
        <v>7.6</v>
      </c>
      <c r="J2690">
        <f>(Table1[[#This Row],[Min Dissolved Oxygen]]+Table1[[#This Row],[Max Dissolved Oxygen]])/2</f>
        <v>5.8</v>
      </c>
      <c r="K2690">
        <v>6.5</v>
      </c>
      <c r="L2690">
        <v>7.6</v>
      </c>
      <c r="M2690">
        <f>(Table1[[#This Row],[Min pH]]+Table1[[#This Row],[Max pH]])/2</f>
        <v>7.05</v>
      </c>
      <c r="N2690">
        <v>367</v>
      </c>
      <c r="O2690">
        <v>855</v>
      </c>
      <c r="P2690">
        <f>(Table1[[#This Row],[Min Conductivity]]+Table1[[#This Row],[Max Conductivity]])/2</f>
        <v>611</v>
      </c>
      <c r="Q2690">
        <v>3</v>
      </c>
      <c r="R2690">
        <v>7</v>
      </c>
      <c r="S2690">
        <f>(Table1[[#This Row],[Min BOD]]+Table1[[#This Row],[Max BOD]])/2</f>
        <v>5</v>
      </c>
      <c r="T2690">
        <v>0.93</v>
      </c>
      <c r="U2690">
        <v>2.27</v>
      </c>
      <c r="V2690">
        <f>(Table1[[#This Row],[Min Nitrate N + Nitrite N]]+Table1[[#This Row],[Max Nitrate N + Nitrite N]])/2</f>
        <v>1.6</v>
      </c>
      <c r="W2690">
        <v>110</v>
      </c>
      <c r="X2690">
        <v>7900</v>
      </c>
      <c r="Y2690">
        <f>(Table1[[#This Row],[Min Fecal Coliform]]+Table1[[#This Row],[Max Fecal Coliform]])/2</f>
        <v>4005</v>
      </c>
      <c r="Z2690">
        <v>2400</v>
      </c>
      <c r="AA2690">
        <v>160000</v>
      </c>
      <c r="AB2690">
        <f>(Table1[[#This Row],[Min Total Coliform]]+Table1[[#This Row],[Max Total Coliform]])/2</f>
        <v>81200</v>
      </c>
      <c r="AC2690">
        <f>MIN(10, (Table1[[#This Row],[Avg BOD]]/4)*10)</f>
        <v>10</v>
      </c>
      <c r="AD2690">
        <f>MIN(10, (Table1[[#This Row],[Avg Fecal Coliform]]/600)*10)</f>
        <v>10</v>
      </c>
      <c r="AE2690">
        <f>MIN(10, (Table1[[#This Row],[Avg Nitrate N + Nitrite N]]/10)*10)</f>
        <v>1.6</v>
      </c>
      <c r="AF2690">
        <f>IF(OR(Table1[[#This Row],[Avg pH]]&lt;6.5,Table1[[#This Row],[Avg pH]]&gt;8.5),10,0)</f>
        <v>0</v>
      </c>
      <c r="AG2690">
        <f>MAX(0, 10-(2*Table1[[#This Row],[Avg Dissolved Oxygen]]))</f>
        <v>0</v>
      </c>
      <c r="AH2690">
        <f>(Table1[[#This Row],[Fecal Score]]*0.3) + (Table1[[#This Row],[BOD Score]]*0.25) + (Table1[[#This Row],[Nitrate Score]]*0.2) + (Table1[[#This Row],[pH Score]]*0.15) + (Table1[[#This Row],[Dissolved Oxygen Score]]*0.1)</f>
        <v>5.82</v>
      </c>
      <c r="AI2690">
        <v>2022</v>
      </c>
    </row>
    <row r="2691" spans="1:35">
      <c r="A2691">
        <v>3597</v>
      </c>
      <c r="B2691" t="s">
        <v>978</v>
      </c>
      <c r="C2691" t="s">
        <v>1</v>
      </c>
      <c r="D2691" t="s">
        <v>113</v>
      </c>
      <c r="E2691">
        <v>25</v>
      </c>
      <c r="F2691">
        <v>25</v>
      </c>
      <c r="G2691">
        <f>(Table1[[#This Row],[Min Temperature]]+Table1[[#This Row],[Max Temperature]])/2</f>
        <v>25</v>
      </c>
      <c r="H2691">
        <v>4.3</v>
      </c>
      <c r="I2691">
        <v>7.1</v>
      </c>
      <c r="J2691">
        <f>(Table1[[#This Row],[Min Dissolved Oxygen]]+Table1[[#This Row],[Max Dissolved Oxygen]])/2</f>
        <v>5.6999999999999993</v>
      </c>
      <c r="K2691">
        <v>6.5</v>
      </c>
      <c r="L2691">
        <v>7.1</v>
      </c>
      <c r="M2691">
        <f>(Table1[[#This Row],[Min pH]]+Table1[[#This Row],[Max pH]])/2</f>
        <v>6.8</v>
      </c>
      <c r="N2691">
        <v>109</v>
      </c>
      <c r="O2691">
        <v>341</v>
      </c>
      <c r="P2691">
        <f>(Table1[[#This Row],[Min Conductivity]]+Table1[[#This Row],[Max Conductivity]])/2</f>
        <v>225</v>
      </c>
      <c r="Q2691">
        <v>2</v>
      </c>
      <c r="R2691">
        <v>8</v>
      </c>
      <c r="S2691">
        <f>(Table1[[#This Row],[Min BOD]]+Table1[[#This Row],[Max BOD]])/2</f>
        <v>5</v>
      </c>
      <c r="T2691">
        <v>0.3</v>
      </c>
      <c r="U2691">
        <v>1.06</v>
      </c>
      <c r="V2691">
        <f>(Table1[[#This Row],[Min Nitrate N + Nitrite N]]+Table1[[#This Row],[Max Nitrate N + Nitrite N]])/2</f>
        <v>0.68</v>
      </c>
      <c r="W2691">
        <v>260</v>
      </c>
      <c r="X2691">
        <v>9400</v>
      </c>
      <c r="Y2691">
        <f>(Table1[[#This Row],[Min Fecal Coliform]]+Table1[[#This Row],[Max Fecal Coliform]])/2</f>
        <v>4830</v>
      </c>
      <c r="Z2691">
        <v>3500</v>
      </c>
      <c r="AA2691">
        <v>160000</v>
      </c>
      <c r="AB2691">
        <f>(Table1[[#This Row],[Min Total Coliform]]+Table1[[#This Row],[Max Total Coliform]])/2</f>
        <v>81750</v>
      </c>
      <c r="AC2691">
        <f>MIN(10, (Table1[[#This Row],[Avg BOD]]/4)*10)</f>
        <v>10</v>
      </c>
      <c r="AD2691">
        <f>MIN(10, (Table1[[#This Row],[Avg Fecal Coliform]]/600)*10)</f>
        <v>10</v>
      </c>
      <c r="AE2691">
        <f>MIN(10, (Table1[[#This Row],[Avg Nitrate N + Nitrite N]]/10)*10)</f>
        <v>0.68</v>
      </c>
      <c r="AF2691">
        <f>IF(OR(Table1[[#This Row],[Avg pH]]&lt;6.5,Table1[[#This Row],[Avg pH]]&gt;8.5),10,0)</f>
        <v>0</v>
      </c>
      <c r="AG2691">
        <f>MAX(0, 10-(2*Table1[[#This Row],[Avg Dissolved Oxygen]]))</f>
        <v>0</v>
      </c>
      <c r="AH2691">
        <f>(Table1[[#This Row],[Fecal Score]]*0.3) + (Table1[[#This Row],[BOD Score]]*0.25) + (Table1[[#This Row],[Nitrate Score]]*0.2) + (Table1[[#This Row],[pH Score]]*0.15) + (Table1[[#This Row],[Dissolved Oxygen Score]]*0.1)</f>
        <v>5.6360000000000001</v>
      </c>
      <c r="AI2691">
        <v>2022</v>
      </c>
    </row>
    <row r="2692" spans="1:35">
      <c r="A2692">
        <v>4536</v>
      </c>
      <c r="B2692" t="s">
        <v>562</v>
      </c>
      <c r="C2692" t="s">
        <v>1</v>
      </c>
      <c r="D2692" t="s">
        <v>113</v>
      </c>
      <c r="E2692">
        <v>25</v>
      </c>
      <c r="F2692">
        <v>25</v>
      </c>
      <c r="G2692">
        <f>(Table1[[#This Row],[Min Temperature]]+Table1[[#This Row],[Max Temperature]])/2</f>
        <v>25</v>
      </c>
      <c r="H2692">
        <v>0.3</v>
      </c>
      <c r="I2692">
        <v>6.2</v>
      </c>
      <c r="J2692">
        <f>(Table1[[#This Row],[Min Dissolved Oxygen]]+Table1[[#This Row],[Max Dissolved Oxygen]])/2</f>
        <v>3.25</v>
      </c>
      <c r="K2692">
        <v>6.5</v>
      </c>
      <c r="L2692">
        <v>7.9</v>
      </c>
      <c r="M2692">
        <f>(Table1[[#This Row],[Min pH]]+Table1[[#This Row],[Max pH]])/2</f>
        <v>7.2</v>
      </c>
      <c r="N2692">
        <v>552</v>
      </c>
      <c r="O2692">
        <v>2099</v>
      </c>
      <c r="P2692">
        <f>(Table1[[#This Row],[Min Conductivity]]+Table1[[#This Row],[Max Conductivity]])/2</f>
        <v>1325.5</v>
      </c>
      <c r="Q2692">
        <v>4</v>
      </c>
      <c r="R2692">
        <v>87</v>
      </c>
      <c r="S2692">
        <f>(Table1[[#This Row],[Min BOD]]+Table1[[#This Row],[Max BOD]])/2</f>
        <v>45.5</v>
      </c>
      <c r="T2692">
        <v>2.12</v>
      </c>
      <c r="U2692">
        <v>11.2</v>
      </c>
      <c r="V2692">
        <f>(Table1[[#This Row],[Min Nitrate N + Nitrite N]]+Table1[[#This Row],[Max Nitrate N + Nitrite N]])/2</f>
        <v>6.66</v>
      </c>
      <c r="W2692">
        <v>3100</v>
      </c>
      <c r="X2692">
        <v>8400000000</v>
      </c>
      <c r="Y2692">
        <f>(Table1[[#This Row],[Min Fecal Coliform]]+Table1[[#This Row],[Max Fecal Coliform]])/2</f>
        <v>4200001550</v>
      </c>
      <c r="Z2692">
        <v>35000</v>
      </c>
      <c r="AA2692">
        <v>9200000000</v>
      </c>
      <c r="AB2692">
        <f>(Table1[[#This Row],[Min Total Coliform]]+Table1[[#This Row],[Max Total Coliform]])/2</f>
        <v>4600017500</v>
      </c>
      <c r="AC2692">
        <f>MIN(10, (Table1[[#This Row],[Avg BOD]]/4)*10)</f>
        <v>10</v>
      </c>
      <c r="AD2692">
        <f>MIN(10, (Table1[[#This Row],[Avg Fecal Coliform]]/600)*10)</f>
        <v>10</v>
      </c>
      <c r="AE2692">
        <f>MIN(10, (Table1[[#This Row],[Avg Nitrate N + Nitrite N]]/10)*10)</f>
        <v>6.66</v>
      </c>
      <c r="AF2692">
        <f>IF(OR(Table1[[#This Row],[Avg pH]]&lt;6.5,Table1[[#This Row],[Avg pH]]&gt;8.5),10,0)</f>
        <v>0</v>
      </c>
      <c r="AG2692">
        <f>MAX(0, 10-(2*Table1[[#This Row],[Avg Dissolved Oxygen]]))</f>
        <v>3.5</v>
      </c>
      <c r="AH2692">
        <f>(Table1[[#This Row],[Fecal Score]]*0.3) + (Table1[[#This Row],[BOD Score]]*0.25) + (Table1[[#This Row],[Nitrate Score]]*0.2) + (Table1[[#This Row],[pH Score]]*0.15) + (Table1[[#This Row],[Dissolved Oxygen Score]]*0.1)</f>
        <v>7.1819999999999995</v>
      </c>
      <c r="AI2692">
        <v>2022</v>
      </c>
    </row>
    <row r="2693" spans="1:35">
      <c r="A2693">
        <v>3636</v>
      </c>
      <c r="B2693" t="s">
        <v>979</v>
      </c>
      <c r="C2693" t="s">
        <v>1</v>
      </c>
      <c r="D2693" t="s">
        <v>113</v>
      </c>
      <c r="E2693">
        <v>25</v>
      </c>
      <c r="F2693">
        <v>25</v>
      </c>
      <c r="G2693">
        <f>(Table1[[#This Row],[Min Temperature]]+Table1[[#This Row],[Max Temperature]])/2</f>
        <v>25</v>
      </c>
      <c r="H2693">
        <v>0.3</v>
      </c>
      <c r="I2693">
        <v>6.4</v>
      </c>
      <c r="J2693">
        <f>(Table1[[#This Row],[Min Dissolved Oxygen]]+Table1[[#This Row],[Max Dissolved Oxygen]])/2</f>
        <v>3.35</v>
      </c>
      <c r="K2693">
        <v>6.5</v>
      </c>
      <c r="L2693">
        <v>7.6</v>
      </c>
      <c r="M2693">
        <f>(Table1[[#This Row],[Min pH]]+Table1[[#This Row],[Max pH]])/2</f>
        <v>7.05</v>
      </c>
      <c r="N2693">
        <v>376</v>
      </c>
      <c r="O2693">
        <v>1776</v>
      </c>
      <c r="P2693">
        <f>(Table1[[#This Row],[Min Conductivity]]+Table1[[#This Row],[Max Conductivity]])/2</f>
        <v>1076</v>
      </c>
      <c r="Q2693">
        <v>4</v>
      </c>
      <c r="R2693">
        <v>129</v>
      </c>
      <c r="S2693">
        <f>(Table1[[#This Row],[Min BOD]]+Table1[[#This Row],[Max BOD]])/2</f>
        <v>66.5</v>
      </c>
      <c r="T2693">
        <v>0.97</v>
      </c>
      <c r="U2693">
        <v>7.3</v>
      </c>
      <c r="V2693">
        <f>(Table1[[#This Row],[Min Nitrate N + Nitrite N]]+Table1[[#This Row],[Max Nitrate N + Nitrite N]])/2</f>
        <v>4.1349999999999998</v>
      </c>
      <c r="W2693">
        <v>270</v>
      </c>
      <c r="X2693">
        <v>4600000</v>
      </c>
      <c r="Y2693">
        <f>(Table1[[#This Row],[Min Fecal Coliform]]+Table1[[#This Row],[Max Fecal Coliform]])/2</f>
        <v>2300135</v>
      </c>
      <c r="Z2693">
        <v>5400</v>
      </c>
      <c r="AA2693">
        <v>35000000</v>
      </c>
      <c r="AB2693">
        <f>(Table1[[#This Row],[Min Total Coliform]]+Table1[[#This Row],[Max Total Coliform]])/2</f>
        <v>17502700</v>
      </c>
      <c r="AC2693">
        <f>MIN(10, (Table1[[#This Row],[Avg BOD]]/4)*10)</f>
        <v>10</v>
      </c>
      <c r="AD2693">
        <f>MIN(10, (Table1[[#This Row],[Avg Fecal Coliform]]/600)*10)</f>
        <v>10</v>
      </c>
      <c r="AE2693">
        <f>MIN(10, (Table1[[#This Row],[Avg Nitrate N + Nitrite N]]/10)*10)</f>
        <v>4.1349999999999998</v>
      </c>
      <c r="AF2693">
        <f>IF(OR(Table1[[#This Row],[Avg pH]]&lt;6.5,Table1[[#This Row],[Avg pH]]&gt;8.5),10,0)</f>
        <v>0</v>
      </c>
      <c r="AG2693">
        <f>MAX(0, 10-(2*Table1[[#This Row],[Avg Dissolved Oxygen]]))</f>
        <v>3.3</v>
      </c>
      <c r="AH2693">
        <f>(Table1[[#This Row],[Fecal Score]]*0.3) + (Table1[[#This Row],[BOD Score]]*0.25) + (Table1[[#This Row],[Nitrate Score]]*0.2) + (Table1[[#This Row],[pH Score]]*0.15) + (Table1[[#This Row],[Dissolved Oxygen Score]]*0.1)</f>
        <v>6.657</v>
      </c>
      <c r="AI2693">
        <v>2022</v>
      </c>
    </row>
    <row r="2694" spans="1:35">
      <c r="A2694">
        <v>3559</v>
      </c>
      <c r="B2694" t="s">
        <v>980</v>
      </c>
      <c r="C2694" t="s">
        <v>1</v>
      </c>
      <c r="D2694" t="s">
        <v>113</v>
      </c>
      <c r="E2694">
        <v>24</v>
      </c>
      <c r="F2694">
        <v>34</v>
      </c>
      <c r="G2694">
        <f>(Table1[[#This Row],[Min Temperature]]+Table1[[#This Row],[Max Temperature]])/2</f>
        <v>29</v>
      </c>
      <c r="H2694">
        <v>3.1</v>
      </c>
      <c r="I2694">
        <v>7.3</v>
      </c>
      <c r="J2694">
        <f>(Table1[[#This Row],[Min Dissolved Oxygen]]+Table1[[#This Row],[Max Dissolved Oxygen]])/2</f>
        <v>5.2</v>
      </c>
      <c r="K2694">
        <v>7.8</v>
      </c>
      <c r="L2694">
        <v>9</v>
      </c>
      <c r="M2694">
        <f>(Table1[[#This Row],[Min pH]]+Table1[[#This Row],[Max pH]])/2</f>
        <v>8.4</v>
      </c>
      <c r="N2694">
        <v>234</v>
      </c>
      <c r="O2694">
        <v>1483</v>
      </c>
      <c r="P2694">
        <f>(Table1[[#This Row],[Min Conductivity]]+Table1[[#This Row],[Max Conductivity]])/2</f>
        <v>858.5</v>
      </c>
      <c r="Q2694">
        <v>1</v>
      </c>
      <c r="R2694">
        <v>25</v>
      </c>
      <c r="S2694">
        <f>(Table1[[#This Row],[Min BOD]]+Table1[[#This Row],[Max BOD]])/2</f>
        <v>13</v>
      </c>
      <c r="T2694">
        <v>0.3</v>
      </c>
      <c r="U2694">
        <v>4.53</v>
      </c>
      <c r="V2694">
        <f>(Table1[[#This Row],[Min Nitrate N + Nitrite N]]+Table1[[#This Row],[Max Nitrate N + Nitrite N]])/2</f>
        <v>2.415</v>
      </c>
      <c r="W2694">
        <v>2</v>
      </c>
      <c r="X2694">
        <v>1498</v>
      </c>
      <c r="Y2694">
        <f>(Table1[[#This Row],[Min Fecal Coliform]]+Table1[[#This Row],[Max Fecal Coliform]])/2</f>
        <v>750</v>
      </c>
      <c r="Z2694">
        <v>2</v>
      </c>
      <c r="AA2694">
        <v>3500</v>
      </c>
      <c r="AB2694">
        <f>(Table1[[#This Row],[Min Total Coliform]]+Table1[[#This Row],[Max Total Coliform]])/2</f>
        <v>1751</v>
      </c>
      <c r="AC2694">
        <f>MIN(10, (Table1[[#This Row],[Avg BOD]]/4)*10)</f>
        <v>10</v>
      </c>
      <c r="AD2694">
        <f>MIN(10, (Table1[[#This Row],[Avg Fecal Coliform]]/600)*10)</f>
        <v>10</v>
      </c>
      <c r="AE2694">
        <f>MIN(10, (Table1[[#This Row],[Avg Nitrate N + Nitrite N]]/10)*10)</f>
        <v>2.415</v>
      </c>
      <c r="AF2694">
        <f>IF(OR(Table1[[#This Row],[Avg pH]]&lt;6.5,Table1[[#This Row],[Avg pH]]&gt;8.5),10,0)</f>
        <v>0</v>
      </c>
      <c r="AG2694">
        <f>MAX(0, 10-(2*Table1[[#This Row],[Avg Dissolved Oxygen]]))</f>
        <v>0</v>
      </c>
      <c r="AH2694">
        <f>(Table1[[#This Row],[Fecal Score]]*0.3) + (Table1[[#This Row],[BOD Score]]*0.25) + (Table1[[#This Row],[Nitrate Score]]*0.2) + (Table1[[#This Row],[pH Score]]*0.15) + (Table1[[#This Row],[Dissolved Oxygen Score]]*0.1)</f>
        <v>5.9829999999999997</v>
      </c>
      <c r="AI2694">
        <v>2022</v>
      </c>
    </row>
    <row r="2695" spans="1:35">
      <c r="A2695">
        <v>3617</v>
      </c>
      <c r="B2695" t="s">
        <v>133</v>
      </c>
      <c r="C2695" t="s">
        <v>1</v>
      </c>
      <c r="D2695" t="s">
        <v>113</v>
      </c>
      <c r="E2695">
        <v>25</v>
      </c>
      <c r="F2695">
        <v>25</v>
      </c>
      <c r="G2695">
        <f>(Table1[[#This Row],[Min Temperature]]+Table1[[#This Row],[Max Temperature]])/2</f>
        <v>25</v>
      </c>
      <c r="H2695">
        <v>3.1</v>
      </c>
      <c r="I2695">
        <v>6.2</v>
      </c>
      <c r="J2695">
        <f>(Table1[[#This Row],[Min Dissolved Oxygen]]+Table1[[#This Row],[Max Dissolved Oxygen]])/2</f>
        <v>4.6500000000000004</v>
      </c>
      <c r="K2695">
        <v>6.5</v>
      </c>
      <c r="L2695">
        <v>7.7</v>
      </c>
      <c r="M2695">
        <f>(Table1[[#This Row],[Min pH]]+Table1[[#This Row],[Max pH]])/2</f>
        <v>7.1</v>
      </c>
      <c r="N2695">
        <v>316</v>
      </c>
      <c r="O2695">
        <v>1264</v>
      </c>
      <c r="P2695">
        <f>(Table1[[#This Row],[Min Conductivity]]+Table1[[#This Row],[Max Conductivity]])/2</f>
        <v>790</v>
      </c>
      <c r="Q2695">
        <v>4</v>
      </c>
      <c r="R2695">
        <v>20</v>
      </c>
      <c r="S2695">
        <f>(Table1[[#This Row],[Min BOD]]+Table1[[#This Row],[Max BOD]])/2</f>
        <v>12</v>
      </c>
      <c r="T2695">
        <v>1</v>
      </c>
      <c r="U2695">
        <v>3.09</v>
      </c>
      <c r="V2695">
        <f>(Table1[[#This Row],[Min Nitrate N + Nitrite N]]+Table1[[#This Row],[Max Nitrate N + Nitrite N]])/2</f>
        <v>2.0449999999999999</v>
      </c>
      <c r="W2695">
        <v>170</v>
      </c>
      <c r="X2695">
        <v>15000</v>
      </c>
      <c r="Y2695">
        <f>(Table1[[#This Row],[Min Fecal Coliform]]+Table1[[#This Row],[Max Fecal Coliform]])/2</f>
        <v>7585</v>
      </c>
      <c r="Z2695">
        <v>2400</v>
      </c>
      <c r="AA2695">
        <v>160000</v>
      </c>
      <c r="AB2695">
        <f>(Table1[[#This Row],[Min Total Coliform]]+Table1[[#This Row],[Max Total Coliform]])/2</f>
        <v>81200</v>
      </c>
      <c r="AC2695">
        <f>MIN(10, (Table1[[#This Row],[Avg BOD]]/4)*10)</f>
        <v>10</v>
      </c>
      <c r="AD2695">
        <f>MIN(10, (Table1[[#This Row],[Avg Fecal Coliform]]/600)*10)</f>
        <v>10</v>
      </c>
      <c r="AE2695">
        <f>MIN(10, (Table1[[#This Row],[Avg Nitrate N + Nitrite N]]/10)*10)</f>
        <v>2.0449999999999999</v>
      </c>
      <c r="AF2695">
        <f>IF(OR(Table1[[#This Row],[Avg pH]]&lt;6.5,Table1[[#This Row],[Avg pH]]&gt;8.5),10,0)</f>
        <v>0</v>
      </c>
      <c r="AG2695">
        <f>MAX(0, 10-(2*Table1[[#This Row],[Avg Dissolved Oxygen]]))</f>
        <v>0.69999999999999929</v>
      </c>
      <c r="AH2695">
        <f>(Table1[[#This Row],[Fecal Score]]*0.3) + (Table1[[#This Row],[BOD Score]]*0.25) + (Table1[[#This Row],[Nitrate Score]]*0.2) + (Table1[[#This Row],[pH Score]]*0.15) + (Table1[[#This Row],[Dissolved Oxygen Score]]*0.1)</f>
        <v>5.9790000000000001</v>
      </c>
      <c r="AI2695">
        <v>2022</v>
      </c>
    </row>
    <row r="2696" spans="1:35">
      <c r="A2696">
        <v>3660</v>
      </c>
      <c r="B2696" t="s">
        <v>981</v>
      </c>
      <c r="C2696" t="s">
        <v>1</v>
      </c>
      <c r="D2696" t="s">
        <v>113</v>
      </c>
      <c r="E2696">
        <v>23</v>
      </c>
      <c r="F2696">
        <v>29</v>
      </c>
      <c r="G2696">
        <f>(Table1[[#This Row],[Min Temperature]]+Table1[[#This Row],[Max Temperature]])/2</f>
        <v>26</v>
      </c>
      <c r="H2696">
        <v>5.8</v>
      </c>
      <c r="I2696">
        <v>7.3</v>
      </c>
      <c r="J2696">
        <f>(Table1[[#This Row],[Min Dissolved Oxygen]]+Table1[[#This Row],[Max Dissolved Oxygen]])/2</f>
        <v>6.55</v>
      </c>
      <c r="K2696">
        <v>7.4</v>
      </c>
      <c r="L2696">
        <v>8</v>
      </c>
      <c r="M2696">
        <f>(Table1[[#This Row],[Min pH]]+Table1[[#This Row],[Max pH]])/2</f>
        <v>7.7</v>
      </c>
      <c r="N2696">
        <v>320</v>
      </c>
      <c r="O2696">
        <v>690</v>
      </c>
      <c r="P2696">
        <f>(Table1[[#This Row],[Min Conductivity]]+Table1[[#This Row],[Max Conductivity]])/2</f>
        <v>505</v>
      </c>
      <c r="Q2696">
        <v>2</v>
      </c>
      <c r="R2696">
        <v>2.6</v>
      </c>
      <c r="S2696">
        <f>(Table1[[#This Row],[Min BOD]]+Table1[[#This Row],[Max BOD]])/2</f>
        <v>2.2999999999999998</v>
      </c>
      <c r="T2696">
        <v>0.3</v>
      </c>
      <c r="U2696">
        <v>0.3</v>
      </c>
      <c r="V2696">
        <f>(Table1[[#This Row],[Min Nitrate N + Nitrite N]]+Table1[[#This Row],[Max Nitrate N + Nitrite N]])/2</f>
        <v>0.3</v>
      </c>
      <c r="W2696">
        <v>130</v>
      </c>
      <c r="X2696">
        <v>280</v>
      </c>
      <c r="Y2696">
        <f>(Table1[[#This Row],[Min Fecal Coliform]]+Table1[[#This Row],[Max Fecal Coliform]])/2</f>
        <v>205</v>
      </c>
      <c r="Z2696">
        <v>1100</v>
      </c>
      <c r="AA2696">
        <v>1600</v>
      </c>
      <c r="AB2696">
        <f>(Table1[[#This Row],[Min Total Coliform]]+Table1[[#This Row],[Max Total Coliform]])/2</f>
        <v>1350</v>
      </c>
      <c r="AC2696">
        <f>MIN(10, (Table1[[#This Row],[Avg BOD]]/4)*10)</f>
        <v>5.75</v>
      </c>
      <c r="AD2696">
        <f>MIN(10, (Table1[[#This Row],[Avg Fecal Coliform]]/600)*10)</f>
        <v>3.416666666666667</v>
      </c>
      <c r="AE2696">
        <f>MIN(10, (Table1[[#This Row],[Avg Nitrate N + Nitrite N]]/10)*10)</f>
        <v>0.3</v>
      </c>
      <c r="AF2696">
        <f>IF(OR(Table1[[#This Row],[Avg pH]]&lt;6.5,Table1[[#This Row],[Avg pH]]&gt;8.5),10,0)</f>
        <v>0</v>
      </c>
      <c r="AG2696">
        <f>MAX(0, 10-(2*Table1[[#This Row],[Avg Dissolved Oxygen]]))</f>
        <v>0</v>
      </c>
      <c r="AH2696">
        <f>(Table1[[#This Row],[Fecal Score]]*0.3) + (Table1[[#This Row],[BOD Score]]*0.25) + (Table1[[#This Row],[Nitrate Score]]*0.2) + (Table1[[#This Row],[pH Score]]*0.15) + (Table1[[#This Row],[Dissolved Oxygen Score]]*0.1)</f>
        <v>2.5225000000000004</v>
      </c>
      <c r="AI2696">
        <v>2022</v>
      </c>
    </row>
    <row r="2697" spans="1:35">
      <c r="A2697">
        <v>3609</v>
      </c>
      <c r="B2697" t="s">
        <v>775</v>
      </c>
      <c r="C2697" t="s">
        <v>1</v>
      </c>
      <c r="D2697" t="s">
        <v>113</v>
      </c>
      <c r="E2697">
        <v>25</v>
      </c>
      <c r="F2697">
        <v>25</v>
      </c>
      <c r="G2697">
        <f>(Table1[[#This Row],[Min Temperature]]+Table1[[#This Row],[Max Temperature]])/2</f>
        <v>25</v>
      </c>
      <c r="H2697">
        <v>4.2</v>
      </c>
      <c r="I2697">
        <v>6.8</v>
      </c>
      <c r="J2697">
        <f>(Table1[[#This Row],[Min Dissolved Oxygen]]+Table1[[#This Row],[Max Dissolved Oxygen]])/2</f>
        <v>5.5</v>
      </c>
      <c r="K2697">
        <v>6.9</v>
      </c>
      <c r="L2697">
        <v>8.1999999999999993</v>
      </c>
      <c r="M2697">
        <f>(Table1[[#This Row],[Min pH]]+Table1[[#This Row],[Max pH]])/2</f>
        <v>7.55</v>
      </c>
      <c r="N2697">
        <v>379</v>
      </c>
      <c r="O2697">
        <v>872</v>
      </c>
      <c r="P2697">
        <f>(Table1[[#This Row],[Min Conductivity]]+Table1[[#This Row],[Max Conductivity]])/2</f>
        <v>625.5</v>
      </c>
      <c r="Q2697">
        <v>3</v>
      </c>
      <c r="R2697">
        <v>16</v>
      </c>
      <c r="S2697">
        <f>(Table1[[#This Row],[Min BOD]]+Table1[[#This Row],[Max BOD]])/2</f>
        <v>9.5</v>
      </c>
      <c r="T2697">
        <v>1.3</v>
      </c>
      <c r="U2697">
        <v>5</v>
      </c>
      <c r="V2697">
        <f>(Table1[[#This Row],[Min Nitrate N + Nitrite N]]+Table1[[#This Row],[Max Nitrate N + Nitrite N]])/2</f>
        <v>3.15</v>
      </c>
      <c r="W2697">
        <v>170</v>
      </c>
      <c r="X2697">
        <v>4300</v>
      </c>
      <c r="Y2697">
        <f>(Table1[[#This Row],[Min Fecal Coliform]]+Table1[[#This Row],[Max Fecal Coliform]])/2</f>
        <v>2235</v>
      </c>
      <c r="Z2697">
        <v>2400</v>
      </c>
      <c r="AA2697">
        <v>92000</v>
      </c>
      <c r="AB2697">
        <f>(Table1[[#This Row],[Min Total Coliform]]+Table1[[#This Row],[Max Total Coliform]])/2</f>
        <v>47200</v>
      </c>
      <c r="AC2697">
        <f>MIN(10, (Table1[[#This Row],[Avg BOD]]/4)*10)</f>
        <v>10</v>
      </c>
      <c r="AD2697">
        <f>MIN(10, (Table1[[#This Row],[Avg Fecal Coliform]]/600)*10)</f>
        <v>10</v>
      </c>
      <c r="AE2697">
        <f>MIN(10, (Table1[[#This Row],[Avg Nitrate N + Nitrite N]]/10)*10)</f>
        <v>3.15</v>
      </c>
      <c r="AF2697">
        <f>IF(OR(Table1[[#This Row],[Avg pH]]&lt;6.5,Table1[[#This Row],[Avg pH]]&gt;8.5),10,0)</f>
        <v>0</v>
      </c>
      <c r="AG2697">
        <f>MAX(0, 10-(2*Table1[[#This Row],[Avg Dissolved Oxygen]]))</f>
        <v>0</v>
      </c>
      <c r="AH2697">
        <f>(Table1[[#This Row],[Fecal Score]]*0.3) + (Table1[[#This Row],[BOD Score]]*0.25) + (Table1[[#This Row],[Nitrate Score]]*0.2) + (Table1[[#This Row],[pH Score]]*0.15) + (Table1[[#This Row],[Dissolved Oxygen Score]]*0.1)</f>
        <v>6.13</v>
      </c>
      <c r="AI2697">
        <v>2022</v>
      </c>
    </row>
    <row r="2698" spans="1:35">
      <c r="A2698">
        <v>4546</v>
      </c>
      <c r="B2698" t="s">
        <v>982</v>
      </c>
      <c r="C2698" t="s">
        <v>1</v>
      </c>
      <c r="D2698" t="s">
        <v>113</v>
      </c>
      <c r="E2698">
        <v>25</v>
      </c>
      <c r="F2698">
        <v>25</v>
      </c>
      <c r="G2698">
        <f>(Table1[[#This Row],[Min Temperature]]+Table1[[#This Row],[Max Temperature]])/2</f>
        <v>25</v>
      </c>
      <c r="H2698">
        <v>5.5</v>
      </c>
      <c r="I2698">
        <v>5.5</v>
      </c>
      <c r="J2698">
        <f>(Table1[[#This Row],[Min Dissolved Oxygen]]+Table1[[#This Row],[Max Dissolved Oxygen]])/2</f>
        <v>5.5</v>
      </c>
      <c r="K2698">
        <v>6.8</v>
      </c>
      <c r="L2698">
        <v>6.8</v>
      </c>
      <c r="M2698">
        <f>(Table1[[#This Row],[Min pH]]+Table1[[#This Row],[Max pH]])/2</f>
        <v>6.8</v>
      </c>
      <c r="N2698">
        <v>314</v>
      </c>
      <c r="O2698">
        <v>314</v>
      </c>
      <c r="P2698">
        <f>(Table1[[#This Row],[Min Conductivity]]+Table1[[#This Row],[Max Conductivity]])/2</f>
        <v>314</v>
      </c>
      <c r="Q2698">
        <v>4</v>
      </c>
      <c r="R2698">
        <v>4</v>
      </c>
      <c r="S2698">
        <f>(Table1[[#This Row],[Min BOD]]+Table1[[#This Row],[Max BOD]])/2</f>
        <v>4</v>
      </c>
      <c r="T2698">
        <v>1.4475</v>
      </c>
      <c r="U2698">
        <v>7.25047297297297</v>
      </c>
      <c r="V2698">
        <f>(Table1[[#This Row],[Min Nitrate N + Nitrite N]]+Table1[[#This Row],[Max Nitrate N + Nitrite N]])/2</f>
        <v>4.3489864864864849</v>
      </c>
      <c r="W2698">
        <v>4600</v>
      </c>
      <c r="X2698">
        <v>4600</v>
      </c>
      <c r="Y2698">
        <f>(Table1[[#This Row],[Min Fecal Coliform]]+Table1[[#This Row],[Max Fecal Coliform]])/2</f>
        <v>4600</v>
      </c>
      <c r="Z2698">
        <v>35000</v>
      </c>
      <c r="AA2698">
        <v>35000</v>
      </c>
      <c r="AB2698">
        <f>(Table1[[#This Row],[Min Total Coliform]]+Table1[[#This Row],[Max Total Coliform]])/2</f>
        <v>35000</v>
      </c>
      <c r="AC2698">
        <f>MIN(10, (Table1[[#This Row],[Avg BOD]]/4)*10)</f>
        <v>10</v>
      </c>
      <c r="AD2698">
        <f>MIN(10, (Table1[[#This Row],[Avg Fecal Coliform]]/600)*10)</f>
        <v>10</v>
      </c>
      <c r="AE2698">
        <f>MIN(10, (Table1[[#This Row],[Avg Nitrate N + Nitrite N]]/10)*10)</f>
        <v>4.3489864864864849</v>
      </c>
      <c r="AF2698">
        <f>IF(OR(Table1[[#This Row],[Avg pH]]&lt;6.5,Table1[[#This Row],[Avg pH]]&gt;8.5),10,0)</f>
        <v>0</v>
      </c>
      <c r="AG2698">
        <f>MAX(0, 10-(2*Table1[[#This Row],[Avg Dissolved Oxygen]]))</f>
        <v>0</v>
      </c>
      <c r="AH2698">
        <f>(Table1[[#This Row],[Fecal Score]]*0.3) + (Table1[[#This Row],[BOD Score]]*0.25) + (Table1[[#This Row],[Nitrate Score]]*0.2) + (Table1[[#This Row],[pH Score]]*0.15) + (Table1[[#This Row],[Dissolved Oxygen Score]]*0.1)</f>
        <v>6.3697972972972972</v>
      </c>
      <c r="AI2698">
        <v>2022</v>
      </c>
    </row>
    <row r="2699" spans="1:35">
      <c r="A2699">
        <v>3627</v>
      </c>
      <c r="B2699" t="s">
        <v>139</v>
      </c>
      <c r="C2699" t="s">
        <v>1</v>
      </c>
      <c r="D2699" t="s">
        <v>113</v>
      </c>
      <c r="E2699">
        <v>24</v>
      </c>
      <c r="F2699">
        <v>25</v>
      </c>
      <c r="G2699">
        <f>(Table1[[#This Row],[Min Temperature]]+Table1[[#This Row],[Max Temperature]])/2</f>
        <v>24.5</v>
      </c>
      <c r="H2699">
        <v>2.2000000000000002</v>
      </c>
      <c r="I2699">
        <v>6.9</v>
      </c>
      <c r="J2699">
        <f>(Table1[[#This Row],[Min Dissolved Oxygen]]+Table1[[#This Row],[Max Dissolved Oxygen]])/2</f>
        <v>4.5500000000000007</v>
      </c>
      <c r="K2699">
        <v>6.7</v>
      </c>
      <c r="L2699">
        <v>7.7</v>
      </c>
      <c r="M2699">
        <f>(Table1[[#This Row],[Min pH]]+Table1[[#This Row],[Max pH]])/2</f>
        <v>7.2</v>
      </c>
      <c r="N2699">
        <v>478</v>
      </c>
      <c r="O2699">
        <v>1257</v>
      </c>
      <c r="P2699">
        <f>(Table1[[#This Row],[Min Conductivity]]+Table1[[#This Row],[Max Conductivity]])/2</f>
        <v>867.5</v>
      </c>
      <c r="Q2699">
        <v>4</v>
      </c>
      <c r="R2699">
        <v>30</v>
      </c>
      <c r="S2699">
        <f>(Table1[[#This Row],[Min BOD]]+Table1[[#This Row],[Max BOD]])/2</f>
        <v>17</v>
      </c>
      <c r="T2699">
        <v>1.8</v>
      </c>
      <c r="U2699">
        <v>12</v>
      </c>
      <c r="V2699">
        <f>(Table1[[#This Row],[Min Nitrate N + Nitrite N]]+Table1[[#This Row],[Max Nitrate N + Nitrite N]])/2</f>
        <v>6.9</v>
      </c>
      <c r="W2699">
        <v>2300</v>
      </c>
      <c r="X2699">
        <v>12000</v>
      </c>
      <c r="Y2699">
        <f>(Table1[[#This Row],[Min Fecal Coliform]]+Table1[[#This Row],[Max Fecal Coliform]])/2</f>
        <v>7150</v>
      </c>
      <c r="Z2699">
        <v>24000</v>
      </c>
      <c r="AA2699">
        <v>160000</v>
      </c>
      <c r="AB2699">
        <f>(Table1[[#This Row],[Min Total Coliform]]+Table1[[#This Row],[Max Total Coliform]])/2</f>
        <v>92000</v>
      </c>
      <c r="AC2699">
        <f>MIN(10, (Table1[[#This Row],[Avg BOD]]/4)*10)</f>
        <v>10</v>
      </c>
      <c r="AD2699">
        <f>MIN(10, (Table1[[#This Row],[Avg Fecal Coliform]]/600)*10)</f>
        <v>10</v>
      </c>
      <c r="AE2699">
        <f>MIN(10, (Table1[[#This Row],[Avg Nitrate N + Nitrite N]]/10)*10)</f>
        <v>6.9</v>
      </c>
      <c r="AF2699">
        <f>IF(OR(Table1[[#This Row],[Avg pH]]&lt;6.5,Table1[[#This Row],[Avg pH]]&gt;8.5),10,0)</f>
        <v>0</v>
      </c>
      <c r="AG2699">
        <f>MAX(0, 10-(2*Table1[[#This Row],[Avg Dissolved Oxygen]]))</f>
        <v>0.89999999999999858</v>
      </c>
      <c r="AH2699">
        <f>(Table1[[#This Row],[Fecal Score]]*0.3) + (Table1[[#This Row],[BOD Score]]*0.25) + (Table1[[#This Row],[Nitrate Score]]*0.2) + (Table1[[#This Row],[pH Score]]*0.15) + (Table1[[#This Row],[Dissolved Oxygen Score]]*0.1)</f>
        <v>6.97</v>
      </c>
      <c r="AI2699">
        <v>2022</v>
      </c>
    </row>
    <row r="2700" spans="1:35">
      <c r="A2700">
        <v>4545</v>
      </c>
      <c r="B2700" t="s">
        <v>983</v>
      </c>
      <c r="C2700" t="s">
        <v>1</v>
      </c>
      <c r="D2700" t="s">
        <v>113</v>
      </c>
      <c r="E2700">
        <v>25</v>
      </c>
      <c r="F2700">
        <v>25</v>
      </c>
      <c r="G2700">
        <f>(Table1[[#This Row],[Min Temperature]]+Table1[[#This Row],[Max Temperature]])/2</f>
        <v>25</v>
      </c>
      <c r="H2700">
        <v>5.6</v>
      </c>
      <c r="I2700">
        <v>5.6</v>
      </c>
      <c r="J2700">
        <f>(Table1[[#This Row],[Min Dissolved Oxygen]]+Table1[[#This Row],[Max Dissolved Oxygen]])/2</f>
        <v>5.6</v>
      </c>
      <c r="K2700">
        <v>6.9</v>
      </c>
      <c r="L2700">
        <v>6.9</v>
      </c>
      <c r="M2700">
        <f>(Table1[[#This Row],[Min pH]]+Table1[[#This Row],[Max pH]])/2</f>
        <v>6.9</v>
      </c>
      <c r="N2700">
        <v>406</v>
      </c>
      <c r="O2700">
        <v>406</v>
      </c>
      <c r="P2700">
        <f>(Table1[[#This Row],[Min Conductivity]]+Table1[[#This Row],[Max Conductivity]])/2</f>
        <v>406</v>
      </c>
      <c r="Q2700">
        <v>4</v>
      </c>
      <c r="R2700">
        <v>4</v>
      </c>
      <c r="S2700">
        <f>(Table1[[#This Row],[Min BOD]]+Table1[[#This Row],[Max BOD]])/2</f>
        <v>4</v>
      </c>
      <c r="T2700">
        <v>1.4</v>
      </c>
      <c r="U2700">
        <v>1.4</v>
      </c>
      <c r="V2700">
        <f>(Table1[[#This Row],[Min Nitrate N + Nitrite N]]+Table1[[#This Row],[Max Nitrate N + Nitrite N]])/2</f>
        <v>1.4</v>
      </c>
      <c r="W2700">
        <v>220</v>
      </c>
      <c r="X2700">
        <v>220</v>
      </c>
      <c r="Y2700">
        <f>(Table1[[#This Row],[Min Fecal Coliform]]+Table1[[#This Row],[Max Fecal Coliform]])/2</f>
        <v>220</v>
      </c>
      <c r="Z2700">
        <v>2400</v>
      </c>
      <c r="AA2700">
        <v>2400</v>
      </c>
      <c r="AB2700">
        <f>(Table1[[#This Row],[Min Total Coliform]]+Table1[[#This Row],[Max Total Coliform]])/2</f>
        <v>2400</v>
      </c>
      <c r="AC2700">
        <f>MIN(10, (Table1[[#This Row],[Avg BOD]]/4)*10)</f>
        <v>10</v>
      </c>
      <c r="AD2700">
        <f>MIN(10, (Table1[[#This Row],[Avg Fecal Coliform]]/600)*10)</f>
        <v>3.6666666666666665</v>
      </c>
      <c r="AE2700">
        <f>MIN(10, (Table1[[#This Row],[Avg Nitrate N + Nitrite N]]/10)*10)</f>
        <v>1.4</v>
      </c>
      <c r="AF2700">
        <f>IF(OR(Table1[[#This Row],[Avg pH]]&lt;6.5,Table1[[#This Row],[Avg pH]]&gt;8.5),10,0)</f>
        <v>0</v>
      </c>
      <c r="AG2700">
        <f>MAX(0, 10-(2*Table1[[#This Row],[Avg Dissolved Oxygen]]))</f>
        <v>0</v>
      </c>
      <c r="AH2700">
        <f>(Table1[[#This Row],[Fecal Score]]*0.3) + (Table1[[#This Row],[BOD Score]]*0.25) + (Table1[[#This Row],[Nitrate Score]]*0.2) + (Table1[[#This Row],[pH Score]]*0.15) + (Table1[[#This Row],[Dissolved Oxygen Score]]*0.1)</f>
        <v>3.8799999999999994</v>
      </c>
      <c r="AI2700">
        <v>2022</v>
      </c>
    </row>
    <row r="2701" spans="1:35">
      <c r="A2701">
        <v>4097</v>
      </c>
      <c r="B2701" t="s">
        <v>984</v>
      </c>
      <c r="C2701" t="s">
        <v>1</v>
      </c>
      <c r="D2701" t="s">
        <v>113</v>
      </c>
      <c r="E2701">
        <v>25</v>
      </c>
      <c r="F2701">
        <v>25</v>
      </c>
      <c r="G2701">
        <f>(Table1[[#This Row],[Min Temperature]]+Table1[[#This Row],[Max Temperature]])/2</f>
        <v>25</v>
      </c>
      <c r="H2701">
        <v>0.3</v>
      </c>
      <c r="I2701">
        <v>6.2</v>
      </c>
      <c r="J2701">
        <f>(Table1[[#This Row],[Min Dissolved Oxygen]]+Table1[[#This Row],[Max Dissolved Oxygen]])/2</f>
        <v>3.25</v>
      </c>
      <c r="K2701">
        <v>6.5</v>
      </c>
      <c r="L2701">
        <v>7.5</v>
      </c>
      <c r="M2701">
        <f>(Table1[[#This Row],[Min pH]]+Table1[[#This Row],[Max pH]])/2</f>
        <v>7</v>
      </c>
      <c r="N2701">
        <v>863</v>
      </c>
      <c r="O2701">
        <v>2420</v>
      </c>
      <c r="P2701">
        <f>(Table1[[#This Row],[Min Conductivity]]+Table1[[#This Row],[Max Conductivity]])/2</f>
        <v>1641.5</v>
      </c>
      <c r="Q2701">
        <v>4</v>
      </c>
      <c r="R2701">
        <v>66</v>
      </c>
      <c r="S2701">
        <f>(Table1[[#This Row],[Min BOD]]+Table1[[#This Row],[Max BOD]])/2</f>
        <v>35</v>
      </c>
      <c r="T2701">
        <v>2.2000000000000002</v>
      </c>
      <c r="U2701">
        <v>15.87</v>
      </c>
      <c r="V2701">
        <f>(Table1[[#This Row],[Min Nitrate N + Nitrite N]]+Table1[[#This Row],[Max Nitrate N + Nitrite N]])/2</f>
        <v>9.0350000000000001</v>
      </c>
      <c r="W2701">
        <v>140</v>
      </c>
      <c r="X2701">
        <v>43000</v>
      </c>
      <c r="Y2701">
        <f>(Table1[[#This Row],[Min Fecal Coliform]]+Table1[[#This Row],[Max Fecal Coliform]])/2</f>
        <v>21570</v>
      </c>
      <c r="Z2701">
        <v>3500</v>
      </c>
      <c r="AA2701">
        <v>920000</v>
      </c>
      <c r="AB2701">
        <f>(Table1[[#This Row],[Min Total Coliform]]+Table1[[#This Row],[Max Total Coliform]])/2</f>
        <v>461750</v>
      </c>
      <c r="AC2701">
        <f>MIN(10, (Table1[[#This Row],[Avg BOD]]/4)*10)</f>
        <v>10</v>
      </c>
      <c r="AD2701">
        <f>MIN(10, (Table1[[#This Row],[Avg Fecal Coliform]]/600)*10)</f>
        <v>10</v>
      </c>
      <c r="AE2701">
        <f>MIN(10, (Table1[[#This Row],[Avg Nitrate N + Nitrite N]]/10)*10)</f>
        <v>9.0350000000000001</v>
      </c>
      <c r="AF2701">
        <f>IF(OR(Table1[[#This Row],[Avg pH]]&lt;6.5,Table1[[#This Row],[Avg pH]]&gt;8.5),10,0)</f>
        <v>0</v>
      </c>
      <c r="AG2701">
        <f>MAX(0, 10-(2*Table1[[#This Row],[Avg Dissolved Oxygen]]))</f>
        <v>3.5</v>
      </c>
      <c r="AH2701">
        <f>(Table1[[#This Row],[Fecal Score]]*0.3) + (Table1[[#This Row],[BOD Score]]*0.25) + (Table1[[#This Row],[Nitrate Score]]*0.2) + (Table1[[#This Row],[pH Score]]*0.15) + (Table1[[#This Row],[Dissolved Oxygen Score]]*0.1)</f>
        <v>7.657</v>
      </c>
      <c r="AI2701">
        <v>2022</v>
      </c>
    </row>
    <row r="2702" spans="1:35">
      <c r="A2702">
        <v>3611</v>
      </c>
      <c r="B2702" t="s">
        <v>127</v>
      </c>
      <c r="C2702" t="s">
        <v>1</v>
      </c>
      <c r="D2702" t="s">
        <v>113</v>
      </c>
      <c r="E2702">
        <v>25</v>
      </c>
      <c r="F2702">
        <v>25</v>
      </c>
      <c r="G2702">
        <f>(Table1[[#This Row],[Min Temperature]]+Table1[[#This Row],[Max Temperature]])/2</f>
        <v>25</v>
      </c>
      <c r="H2702">
        <v>0.3</v>
      </c>
      <c r="I2702">
        <v>6.5</v>
      </c>
      <c r="J2702">
        <f>(Table1[[#This Row],[Min Dissolved Oxygen]]+Table1[[#This Row],[Max Dissolved Oxygen]])/2</f>
        <v>3.4</v>
      </c>
      <c r="K2702">
        <v>6.8</v>
      </c>
      <c r="L2702">
        <v>8.4</v>
      </c>
      <c r="M2702">
        <f>(Table1[[#This Row],[Min pH]]+Table1[[#This Row],[Max pH]])/2</f>
        <v>7.6</v>
      </c>
      <c r="N2702">
        <v>416</v>
      </c>
      <c r="O2702">
        <v>2073</v>
      </c>
      <c r="P2702">
        <f>(Table1[[#This Row],[Min Conductivity]]+Table1[[#This Row],[Max Conductivity]])/2</f>
        <v>1244.5</v>
      </c>
      <c r="Q2702">
        <v>4</v>
      </c>
      <c r="R2702">
        <v>45</v>
      </c>
      <c r="S2702">
        <f>(Table1[[#This Row],[Min BOD]]+Table1[[#This Row],[Max BOD]])/2</f>
        <v>24.5</v>
      </c>
      <c r="T2702">
        <v>1.6</v>
      </c>
      <c r="U2702">
        <v>16</v>
      </c>
      <c r="V2702">
        <f>(Table1[[#This Row],[Min Nitrate N + Nitrite N]]+Table1[[#This Row],[Max Nitrate N + Nitrite N]])/2</f>
        <v>8.8000000000000007</v>
      </c>
      <c r="W2702">
        <v>2200</v>
      </c>
      <c r="X2702">
        <v>340000</v>
      </c>
      <c r="Y2702">
        <f>(Table1[[#This Row],[Min Fecal Coliform]]+Table1[[#This Row],[Max Fecal Coliform]])/2</f>
        <v>171100</v>
      </c>
      <c r="Z2702">
        <v>24000</v>
      </c>
      <c r="AA2702">
        <v>2400000</v>
      </c>
      <c r="AB2702">
        <f>(Table1[[#This Row],[Min Total Coliform]]+Table1[[#This Row],[Max Total Coliform]])/2</f>
        <v>1212000</v>
      </c>
      <c r="AC2702">
        <f>MIN(10, (Table1[[#This Row],[Avg BOD]]/4)*10)</f>
        <v>10</v>
      </c>
      <c r="AD2702">
        <f>MIN(10, (Table1[[#This Row],[Avg Fecal Coliform]]/600)*10)</f>
        <v>10</v>
      </c>
      <c r="AE2702">
        <f>MIN(10, (Table1[[#This Row],[Avg Nitrate N + Nitrite N]]/10)*10)</f>
        <v>8.8000000000000007</v>
      </c>
      <c r="AF2702">
        <f>IF(OR(Table1[[#This Row],[Avg pH]]&lt;6.5,Table1[[#This Row],[Avg pH]]&gt;8.5),10,0)</f>
        <v>0</v>
      </c>
      <c r="AG2702">
        <f>MAX(0, 10-(2*Table1[[#This Row],[Avg Dissolved Oxygen]]))</f>
        <v>3.2</v>
      </c>
      <c r="AH2702">
        <f>(Table1[[#This Row],[Fecal Score]]*0.3) + (Table1[[#This Row],[BOD Score]]*0.25) + (Table1[[#This Row],[Nitrate Score]]*0.2) + (Table1[[#This Row],[pH Score]]*0.15) + (Table1[[#This Row],[Dissolved Oxygen Score]]*0.1)</f>
        <v>7.58</v>
      </c>
      <c r="AI2702">
        <v>2022</v>
      </c>
    </row>
    <row r="2703" spans="1:35">
      <c r="A2703">
        <v>3616</v>
      </c>
      <c r="B2703" t="s">
        <v>132</v>
      </c>
      <c r="C2703" t="s">
        <v>1</v>
      </c>
      <c r="D2703" t="s">
        <v>113</v>
      </c>
      <c r="E2703">
        <v>25</v>
      </c>
      <c r="F2703">
        <v>25</v>
      </c>
      <c r="G2703">
        <f>(Table1[[#This Row],[Min Temperature]]+Table1[[#This Row],[Max Temperature]])/2</f>
        <v>25</v>
      </c>
      <c r="H2703">
        <v>3.4</v>
      </c>
      <c r="I2703">
        <v>6.7</v>
      </c>
      <c r="J2703">
        <f>(Table1[[#This Row],[Min Dissolved Oxygen]]+Table1[[#This Row],[Max Dissolved Oxygen]])/2</f>
        <v>5.05</v>
      </c>
      <c r="K2703">
        <v>6.7</v>
      </c>
      <c r="L2703">
        <v>7.8</v>
      </c>
      <c r="M2703">
        <f>(Table1[[#This Row],[Min pH]]+Table1[[#This Row],[Max pH]])/2</f>
        <v>7.25</v>
      </c>
      <c r="N2703">
        <v>309</v>
      </c>
      <c r="O2703">
        <v>1044</v>
      </c>
      <c r="P2703">
        <f>(Table1[[#This Row],[Min Conductivity]]+Table1[[#This Row],[Max Conductivity]])/2</f>
        <v>676.5</v>
      </c>
      <c r="Q2703">
        <v>3</v>
      </c>
      <c r="R2703">
        <v>11</v>
      </c>
      <c r="S2703">
        <f>(Table1[[#This Row],[Min BOD]]+Table1[[#This Row],[Max BOD]])/2</f>
        <v>7</v>
      </c>
      <c r="T2703">
        <v>0.72</v>
      </c>
      <c r="U2703">
        <v>4</v>
      </c>
      <c r="V2703">
        <f>(Table1[[#This Row],[Min Nitrate N + Nitrite N]]+Table1[[#This Row],[Max Nitrate N + Nitrite N]])/2</f>
        <v>2.36</v>
      </c>
      <c r="W2703">
        <v>330</v>
      </c>
      <c r="X2703">
        <v>41000</v>
      </c>
      <c r="Y2703">
        <f>(Table1[[#This Row],[Min Fecal Coliform]]+Table1[[#This Row],[Max Fecal Coliform]])/2</f>
        <v>20665</v>
      </c>
      <c r="Z2703">
        <v>3500</v>
      </c>
      <c r="AA2703">
        <v>240000</v>
      </c>
      <c r="AB2703">
        <f>(Table1[[#This Row],[Min Total Coliform]]+Table1[[#This Row],[Max Total Coliform]])/2</f>
        <v>121750</v>
      </c>
      <c r="AC2703">
        <f>MIN(10, (Table1[[#This Row],[Avg BOD]]/4)*10)</f>
        <v>10</v>
      </c>
      <c r="AD2703">
        <f>MIN(10, (Table1[[#This Row],[Avg Fecal Coliform]]/600)*10)</f>
        <v>10</v>
      </c>
      <c r="AE2703">
        <f>MIN(10, (Table1[[#This Row],[Avg Nitrate N + Nitrite N]]/10)*10)</f>
        <v>2.36</v>
      </c>
      <c r="AF2703">
        <f>IF(OR(Table1[[#This Row],[Avg pH]]&lt;6.5,Table1[[#This Row],[Avg pH]]&gt;8.5),10,0)</f>
        <v>0</v>
      </c>
      <c r="AG2703">
        <f>MAX(0, 10-(2*Table1[[#This Row],[Avg Dissolved Oxygen]]))</f>
        <v>0</v>
      </c>
      <c r="AH2703">
        <f>(Table1[[#This Row],[Fecal Score]]*0.3) + (Table1[[#This Row],[BOD Score]]*0.25) + (Table1[[#This Row],[Nitrate Score]]*0.2) + (Table1[[#This Row],[pH Score]]*0.15) + (Table1[[#This Row],[Dissolved Oxygen Score]]*0.1)</f>
        <v>5.9719999999999995</v>
      </c>
      <c r="AI2703">
        <v>2022</v>
      </c>
    </row>
    <row r="2704" spans="1:35">
      <c r="A2704">
        <v>4540</v>
      </c>
      <c r="B2704" t="s">
        <v>985</v>
      </c>
      <c r="C2704" t="s">
        <v>1</v>
      </c>
      <c r="D2704" t="s">
        <v>113</v>
      </c>
      <c r="E2704">
        <v>25</v>
      </c>
      <c r="F2704">
        <v>25</v>
      </c>
      <c r="G2704">
        <f>(Table1[[#This Row],[Min Temperature]]+Table1[[#This Row],[Max Temperature]])/2</f>
        <v>25</v>
      </c>
      <c r="H2704">
        <v>0.3</v>
      </c>
      <c r="I2704">
        <v>6.1</v>
      </c>
      <c r="J2704">
        <f>(Table1[[#This Row],[Min Dissolved Oxygen]]+Table1[[#This Row],[Max Dissolved Oxygen]])/2</f>
        <v>3.1999999999999997</v>
      </c>
      <c r="K2704">
        <v>6.5</v>
      </c>
      <c r="L2704">
        <v>7.4</v>
      </c>
      <c r="M2704">
        <f>(Table1[[#This Row],[Min pH]]+Table1[[#This Row],[Max pH]])/2</f>
        <v>6.95</v>
      </c>
      <c r="N2704">
        <v>262</v>
      </c>
      <c r="O2704">
        <v>1970</v>
      </c>
      <c r="P2704">
        <f>(Table1[[#This Row],[Min Conductivity]]+Table1[[#This Row],[Max Conductivity]])/2</f>
        <v>1116</v>
      </c>
      <c r="Q2704">
        <v>3</v>
      </c>
      <c r="R2704">
        <v>36</v>
      </c>
      <c r="S2704">
        <f>(Table1[[#This Row],[Min BOD]]+Table1[[#This Row],[Max BOD]])/2</f>
        <v>19.5</v>
      </c>
      <c r="T2704">
        <v>0.67</v>
      </c>
      <c r="U2704">
        <v>7</v>
      </c>
      <c r="V2704">
        <f>(Table1[[#This Row],[Min Nitrate N + Nitrite N]]+Table1[[#This Row],[Max Nitrate N + Nitrite N]])/2</f>
        <v>3.835</v>
      </c>
      <c r="W2704">
        <v>430</v>
      </c>
      <c r="X2704">
        <v>2300000</v>
      </c>
      <c r="Y2704">
        <f>(Table1[[#This Row],[Min Fecal Coliform]]+Table1[[#This Row],[Max Fecal Coliform]])/2</f>
        <v>1150215</v>
      </c>
      <c r="Z2704">
        <v>3500</v>
      </c>
      <c r="AA2704">
        <v>35000000</v>
      </c>
      <c r="AB2704">
        <f>(Table1[[#This Row],[Min Total Coliform]]+Table1[[#This Row],[Max Total Coliform]])/2</f>
        <v>17501750</v>
      </c>
      <c r="AC2704">
        <f>MIN(10, (Table1[[#This Row],[Avg BOD]]/4)*10)</f>
        <v>10</v>
      </c>
      <c r="AD2704">
        <f>MIN(10, (Table1[[#This Row],[Avg Fecal Coliform]]/600)*10)</f>
        <v>10</v>
      </c>
      <c r="AE2704">
        <f>MIN(10, (Table1[[#This Row],[Avg Nitrate N + Nitrite N]]/10)*10)</f>
        <v>3.835</v>
      </c>
      <c r="AF2704">
        <f>IF(OR(Table1[[#This Row],[Avg pH]]&lt;6.5,Table1[[#This Row],[Avg pH]]&gt;8.5),10,0)</f>
        <v>0</v>
      </c>
      <c r="AG2704">
        <f>MAX(0, 10-(2*Table1[[#This Row],[Avg Dissolved Oxygen]]))</f>
        <v>3.6000000000000005</v>
      </c>
      <c r="AH2704">
        <f>(Table1[[#This Row],[Fecal Score]]*0.3) + (Table1[[#This Row],[BOD Score]]*0.25) + (Table1[[#This Row],[Nitrate Score]]*0.2) + (Table1[[#This Row],[pH Score]]*0.15) + (Table1[[#This Row],[Dissolved Oxygen Score]]*0.1)</f>
        <v>6.6270000000000007</v>
      </c>
      <c r="AI2704">
        <v>2022</v>
      </c>
    </row>
    <row r="2705" spans="1:35">
      <c r="A2705">
        <v>4530</v>
      </c>
      <c r="B2705" t="s">
        <v>986</v>
      </c>
      <c r="C2705" t="s">
        <v>1</v>
      </c>
      <c r="D2705" t="s">
        <v>113</v>
      </c>
      <c r="E2705">
        <v>25</v>
      </c>
      <c r="F2705">
        <v>25</v>
      </c>
      <c r="G2705">
        <f>(Table1[[#This Row],[Min Temperature]]+Table1[[#This Row],[Max Temperature]])/2</f>
        <v>25</v>
      </c>
      <c r="H2705">
        <v>0.3</v>
      </c>
      <c r="I2705">
        <v>5.0999999999999996</v>
      </c>
      <c r="J2705">
        <f>(Table1[[#This Row],[Min Dissolved Oxygen]]+Table1[[#This Row],[Max Dissolved Oxygen]])/2</f>
        <v>2.6999999999999997</v>
      </c>
      <c r="K2705">
        <v>6.8</v>
      </c>
      <c r="L2705">
        <v>7.8</v>
      </c>
      <c r="M2705">
        <f>(Table1[[#This Row],[Min pH]]+Table1[[#This Row],[Max pH]])/2</f>
        <v>7.3</v>
      </c>
      <c r="N2705">
        <v>738</v>
      </c>
      <c r="O2705">
        <v>3000</v>
      </c>
      <c r="P2705">
        <f>(Table1[[#This Row],[Min Conductivity]]+Table1[[#This Row],[Max Conductivity]])/2</f>
        <v>1869</v>
      </c>
      <c r="Q2705">
        <v>7</v>
      </c>
      <c r="R2705">
        <v>105</v>
      </c>
      <c r="S2705">
        <f>(Table1[[#This Row],[Min BOD]]+Table1[[#This Row],[Max BOD]])/2</f>
        <v>56</v>
      </c>
      <c r="T2705">
        <v>3</v>
      </c>
      <c r="U2705">
        <v>18</v>
      </c>
      <c r="V2705">
        <f>(Table1[[#This Row],[Min Nitrate N + Nitrite N]]+Table1[[#This Row],[Max Nitrate N + Nitrite N]])/2</f>
        <v>10.5</v>
      </c>
      <c r="W2705">
        <v>390</v>
      </c>
      <c r="X2705">
        <v>94000</v>
      </c>
      <c r="Y2705">
        <f>(Table1[[#This Row],[Min Fecal Coliform]]+Table1[[#This Row],[Max Fecal Coliform]])/2</f>
        <v>47195</v>
      </c>
      <c r="Z2705">
        <v>5400</v>
      </c>
      <c r="AA2705">
        <v>540000</v>
      </c>
      <c r="AB2705">
        <f>(Table1[[#This Row],[Min Total Coliform]]+Table1[[#This Row],[Max Total Coliform]])/2</f>
        <v>272700</v>
      </c>
      <c r="AC2705">
        <f>MIN(10, (Table1[[#This Row],[Avg BOD]]/4)*10)</f>
        <v>10</v>
      </c>
      <c r="AD2705">
        <f>MIN(10, (Table1[[#This Row],[Avg Fecal Coliform]]/600)*10)</f>
        <v>10</v>
      </c>
      <c r="AE2705">
        <f>MIN(10, (Table1[[#This Row],[Avg Nitrate N + Nitrite N]]/10)*10)</f>
        <v>10</v>
      </c>
      <c r="AF2705">
        <f>IF(OR(Table1[[#This Row],[Avg pH]]&lt;6.5,Table1[[#This Row],[Avg pH]]&gt;8.5),10,0)</f>
        <v>0</v>
      </c>
      <c r="AG2705">
        <f>MAX(0, 10-(2*Table1[[#This Row],[Avg Dissolved Oxygen]]))</f>
        <v>4.6000000000000005</v>
      </c>
      <c r="AH2705">
        <f>(Table1[[#This Row],[Fecal Score]]*0.3) + (Table1[[#This Row],[BOD Score]]*0.25) + (Table1[[#This Row],[Nitrate Score]]*0.2) + (Table1[[#This Row],[pH Score]]*0.15) + (Table1[[#This Row],[Dissolved Oxygen Score]]*0.1)</f>
        <v>7.96</v>
      </c>
      <c r="AI2705">
        <v>2022</v>
      </c>
    </row>
    <row r="2706" spans="1:35">
      <c r="A2706">
        <v>3601</v>
      </c>
      <c r="B2706" t="s">
        <v>123</v>
      </c>
      <c r="C2706" t="s">
        <v>1</v>
      </c>
      <c r="D2706" t="s">
        <v>113</v>
      </c>
      <c r="E2706">
        <v>25</v>
      </c>
      <c r="F2706">
        <v>25</v>
      </c>
      <c r="G2706">
        <f>(Table1[[#This Row],[Min Temperature]]+Table1[[#This Row],[Max Temperature]])/2</f>
        <v>25</v>
      </c>
      <c r="H2706">
        <v>0.3</v>
      </c>
      <c r="I2706">
        <v>5.8</v>
      </c>
      <c r="J2706">
        <f>(Table1[[#This Row],[Min Dissolved Oxygen]]+Table1[[#This Row],[Max Dissolved Oxygen]])/2</f>
        <v>3.05</v>
      </c>
      <c r="K2706">
        <v>6.7</v>
      </c>
      <c r="L2706">
        <v>7.1</v>
      </c>
      <c r="M2706">
        <f>(Table1[[#This Row],[Min pH]]+Table1[[#This Row],[Max pH]])/2</f>
        <v>6.9</v>
      </c>
      <c r="N2706">
        <v>1291</v>
      </c>
      <c r="O2706">
        <v>2890</v>
      </c>
      <c r="P2706">
        <f>(Table1[[#This Row],[Min Conductivity]]+Table1[[#This Row],[Max Conductivity]])/2</f>
        <v>2090.5</v>
      </c>
      <c r="Q2706">
        <v>5</v>
      </c>
      <c r="R2706">
        <v>80</v>
      </c>
      <c r="S2706">
        <f>(Table1[[#This Row],[Min BOD]]+Table1[[#This Row],[Max BOD]])/2</f>
        <v>42.5</v>
      </c>
      <c r="T2706">
        <v>4.2</v>
      </c>
      <c r="U2706">
        <v>53</v>
      </c>
      <c r="V2706">
        <f>(Table1[[#This Row],[Min Nitrate N + Nitrite N]]+Table1[[#This Row],[Max Nitrate N + Nitrite N]])/2</f>
        <v>28.6</v>
      </c>
      <c r="W2706">
        <v>430</v>
      </c>
      <c r="X2706">
        <v>220000</v>
      </c>
      <c r="Y2706">
        <f>(Table1[[#This Row],[Min Fecal Coliform]]+Table1[[#This Row],[Max Fecal Coliform]])/2</f>
        <v>110215</v>
      </c>
      <c r="Z2706">
        <v>5400</v>
      </c>
      <c r="AA2706">
        <v>3500000</v>
      </c>
      <c r="AB2706">
        <f>(Table1[[#This Row],[Min Total Coliform]]+Table1[[#This Row],[Max Total Coliform]])/2</f>
        <v>1752700</v>
      </c>
      <c r="AC2706">
        <f>MIN(10, (Table1[[#This Row],[Avg BOD]]/4)*10)</f>
        <v>10</v>
      </c>
      <c r="AD2706">
        <f>MIN(10, (Table1[[#This Row],[Avg Fecal Coliform]]/600)*10)</f>
        <v>10</v>
      </c>
      <c r="AE2706">
        <f>MIN(10, (Table1[[#This Row],[Avg Nitrate N + Nitrite N]]/10)*10)</f>
        <v>10</v>
      </c>
      <c r="AF2706">
        <f>IF(OR(Table1[[#This Row],[Avg pH]]&lt;6.5,Table1[[#This Row],[Avg pH]]&gt;8.5),10,0)</f>
        <v>0</v>
      </c>
      <c r="AG2706">
        <f>MAX(0, 10-(2*Table1[[#This Row],[Avg Dissolved Oxygen]]))</f>
        <v>3.9000000000000004</v>
      </c>
      <c r="AH2706">
        <f>(Table1[[#This Row],[Fecal Score]]*0.3) + (Table1[[#This Row],[BOD Score]]*0.25) + (Table1[[#This Row],[Nitrate Score]]*0.2) + (Table1[[#This Row],[pH Score]]*0.15) + (Table1[[#This Row],[Dissolved Oxygen Score]]*0.1)</f>
        <v>7.89</v>
      </c>
      <c r="AI2706">
        <v>2022</v>
      </c>
    </row>
    <row r="2707" spans="1:35">
      <c r="A2707">
        <v>4529</v>
      </c>
      <c r="B2707" t="s">
        <v>788</v>
      </c>
      <c r="C2707" t="s">
        <v>1</v>
      </c>
      <c r="D2707" t="s">
        <v>113</v>
      </c>
      <c r="E2707">
        <v>24</v>
      </c>
      <c r="F2707">
        <v>25</v>
      </c>
      <c r="G2707">
        <f>(Table1[[#This Row],[Min Temperature]]+Table1[[#This Row],[Max Temperature]])/2</f>
        <v>24.5</v>
      </c>
      <c r="H2707">
        <v>2.8</v>
      </c>
      <c r="I2707">
        <v>6.8</v>
      </c>
      <c r="J2707">
        <f>(Table1[[#This Row],[Min Dissolved Oxygen]]+Table1[[#This Row],[Max Dissolved Oxygen]])/2</f>
        <v>4.8</v>
      </c>
      <c r="K2707">
        <v>6.6</v>
      </c>
      <c r="L2707">
        <v>8.1999999999999993</v>
      </c>
      <c r="M2707">
        <f>(Table1[[#This Row],[Min pH]]+Table1[[#This Row],[Max pH]])/2</f>
        <v>7.3999999999999995</v>
      </c>
      <c r="N2707">
        <v>314</v>
      </c>
      <c r="O2707">
        <v>894</v>
      </c>
      <c r="P2707">
        <f>(Table1[[#This Row],[Min Conductivity]]+Table1[[#This Row],[Max Conductivity]])/2</f>
        <v>604</v>
      </c>
      <c r="Q2707">
        <v>3</v>
      </c>
      <c r="R2707">
        <v>12</v>
      </c>
      <c r="S2707">
        <f>(Table1[[#This Row],[Min BOD]]+Table1[[#This Row],[Max BOD]])/2</f>
        <v>7.5</v>
      </c>
      <c r="T2707">
        <v>1.1000000000000001</v>
      </c>
      <c r="U2707">
        <v>7</v>
      </c>
      <c r="V2707">
        <f>(Table1[[#This Row],[Min Nitrate N + Nitrite N]]+Table1[[#This Row],[Max Nitrate N + Nitrite N]])/2</f>
        <v>4.05</v>
      </c>
      <c r="W2707">
        <v>170</v>
      </c>
      <c r="X2707">
        <v>8400</v>
      </c>
      <c r="Y2707">
        <f>(Table1[[#This Row],[Min Fecal Coliform]]+Table1[[#This Row],[Max Fecal Coliform]])/2</f>
        <v>4285</v>
      </c>
      <c r="Z2707">
        <v>3500</v>
      </c>
      <c r="AA2707">
        <v>160000</v>
      </c>
      <c r="AB2707">
        <f>(Table1[[#This Row],[Min Total Coliform]]+Table1[[#This Row],[Max Total Coliform]])/2</f>
        <v>81750</v>
      </c>
      <c r="AC2707">
        <f>MIN(10, (Table1[[#This Row],[Avg BOD]]/4)*10)</f>
        <v>10</v>
      </c>
      <c r="AD2707">
        <f>MIN(10, (Table1[[#This Row],[Avg Fecal Coliform]]/600)*10)</f>
        <v>10</v>
      </c>
      <c r="AE2707">
        <f>MIN(10, (Table1[[#This Row],[Avg Nitrate N + Nitrite N]]/10)*10)</f>
        <v>4.05</v>
      </c>
      <c r="AF2707">
        <f>IF(OR(Table1[[#This Row],[Avg pH]]&lt;6.5,Table1[[#This Row],[Avg pH]]&gt;8.5),10,0)</f>
        <v>0</v>
      </c>
      <c r="AG2707">
        <f>MAX(0, 10-(2*Table1[[#This Row],[Avg Dissolved Oxygen]]))</f>
        <v>0.40000000000000036</v>
      </c>
      <c r="AH2707">
        <f>(Table1[[#This Row],[Fecal Score]]*0.3) + (Table1[[#This Row],[BOD Score]]*0.25) + (Table1[[#This Row],[Nitrate Score]]*0.2) + (Table1[[#This Row],[pH Score]]*0.15) + (Table1[[#This Row],[Dissolved Oxygen Score]]*0.1)</f>
        <v>6.3500000000000005</v>
      </c>
      <c r="AI2707">
        <v>2022</v>
      </c>
    </row>
    <row r="2708" spans="1:35">
      <c r="A2708">
        <v>3684</v>
      </c>
      <c r="B2708" t="s">
        <v>987</v>
      </c>
      <c r="C2708" t="s">
        <v>1</v>
      </c>
      <c r="D2708" t="s">
        <v>113</v>
      </c>
      <c r="E2708">
        <v>23</v>
      </c>
      <c r="F2708">
        <v>25</v>
      </c>
      <c r="G2708">
        <f>(Table1[[#This Row],[Min Temperature]]+Table1[[#This Row],[Max Temperature]])/2</f>
        <v>24</v>
      </c>
      <c r="H2708">
        <v>7.1</v>
      </c>
      <c r="I2708">
        <v>7.4</v>
      </c>
      <c r="J2708">
        <f>(Table1[[#This Row],[Min Dissolved Oxygen]]+Table1[[#This Row],[Max Dissolved Oxygen]])/2</f>
        <v>7.25</v>
      </c>
      <c r="K2708">
        <v>7.2</v>
      </c>
      <c r="L2708">
        <v>8.1</v>
      </c>
      <c r="M2708">
        <f>(Table1[[#This Row],[Min pH]]+Table1[[#This Row],[Max pH]])/2</f>
        <v>7.65</v>
      </c>
      <c r="N2708">
        <v>503</v>
      </c>
      <c r="O2708">
        <v>680</v>
      </c>
      <c r="P2708">
        <f>(Table1[[#This Row],[Min Conductivity]]+Table1[[#This Row],[Max Conductivity]])/2</f>
        <v>591.5</v>
      </c>
      <c r="Q2708">
        <v>3.5</v>
      </c>
      <c r="R2708">
        <v>4.7</v>
      </c>
      <c r="S2708">
        <f>(Table1[[#This Row],[Min BOD]]+Table1[[#This Row],[Max BOD]])/2</f>
        <v>4.0999999999999996</v>
      </c>
      <c r="T2708">
        <v>0.56000000000000005</v>
      </c>
      <c r="U2708">
        <v>1.18</v>
      </c>
      <c r="V2708">
        <f>(Table1[[#This Row],[Min Nitrate N + Nitrite N]]+Table1[[#This Row],[Max Nitrate N + Nitrite N]])/2</f>
        <v>0.87</v>
      </c>
      <c r="W2708">
        <v>70</v>
      </c>
      <c r="X2708">
        <v>278</v>
      </c>
      <c r="Y2708">
        <f>(Table1[[#This Row],[Min Fecal Coliform]]+Table1[[#This Row],[Max Fecal Coliform]])/2</f>
        <v>174</v>
      </c>
      <c r="Z2708">
        <v>212</v>
      </c>
      <c r="AA2708">
        <v>542</v>
      </c>
      <c r="AB2708">
        <f>(Table1[[#This Row],[Min Total Coliform]]+Table1[[#This Row],[Max Total Coliform]])/2</f>
        <v>377</v>
      </c>
      <c r="AC2708">
        <f>MIN(10, (Table1[[#This Row],[Avg BOD]]/4)*10)</f>
        <v>10</v>
      </c>
      <c r="AD2708">
        <f>MIN(10, (Table1[[#This Row],[Avg Fecal Coliform]]/600)*10)</f>
        <v>2.9</v>
      </c>
      <c r="AE2708">
        <f>MIN(10, (Table1[[#This Row],[Avg Nitrate N + Nitrite N]]/10)*10)</f>
        <v>0.86999999999999988</v>
      </c>
      <c r="AF2708">
        <f>IF(OR(Table1[[#This Row],[Avg pH]]&lt;6.5,Table1[[#This Row],[Avg pH]]&gt;8.5),10,0)</f>
        <v>0</v>
      </c>
      <c r="AG2708">
        <f>MAX(0, 10-(2*Table1[[#This Row],[Avg Dissolved Oxygen]]))</f>
        <v>0</v>
      </c>
      <c r="AH2708">
        <f>(Table1[[#This Row],[Fecal Score]]*0.3) + (Table1[[#This Row],[BOD Score]]*0.25) + (Table1[[#This Row],[Nitrate Score]]*0.2) + (Table1[[#This Row],[pH Score]]*0.15) + (Table1[[#This Row],[Dissolved Oxygen Score]]*0.1)</f>
        <v>3.544</v>
      </c>
      <c r="AI2708">
        <v>2022</v>
      </c>
    </row>
    <row r="2709" spans="1:35">
      <c r="A2709">
        <v>3680</v>
      </c>
      <c r="B2709" t="s">
        <v>187</v>
      </c>
      <c r="C2709" t="s">
        <v>1</v>
      </c>
      <c r="D2709" t="s">
        <v>113</v>
      </c>
      <c r="E2709">
        <v>21</v>
      </c>
      <c r="F2709">
        <v>25</v>
      </c>
      <c r="G2709">
        <f>(Table1[[#This Row],[Min Temperature]]+Table1[[#This Row],[Max Temperature]])/2</f>
        <v>23</v>
      </c>
      <c r="H2709">
        <v>4.2</v>
      </c>
      <c r="I2709">
        <v>7.7</v>
      </c>
      <c r="J2709">
        <f>(Table1[[#This Row],[Min Dissolved Oxygen]]+Table1[[#This Row],[Max Dissolved Oxygen]])/2</f>
        <v>5.95</v>
      </c>
      <c r="K2709">
        <v>7.7</v>
      </c>
      <c r="L2709">
        <v>8.9</v>
      </c>
      <c r="M2709">
        <f>(Table1[[#This Row],[Min pH]]+Table1[[#This Row],[Max pH]])/2</f>
        <v>8.3000000000000007</v>
      </c>
      <c r="N2709">
        <v>280</v>
      </c>
      <c r="O2709">
        <v>452</v>
      </c>
      <c r="P2709">
        <f>(Table1[[#This Row],[Min Conductivity]]+Table1[[#This Row],[Max Conductivity]])/2</f>
        <v>366</v>
      </c>
      <c r="Q2709">
        <v>1</v>
      </c>
      <c r="R2709">
        <v>4</v>
      </c>
      <c r="S2709">
        <f>(Table1[[#This Row],[Min BOD]]+Table1[[#This Row],[Max BOD]])/2</f>
        <v>2.5</v>
      </c>
      <c r="T2709">
        <v>3.64</v>
      </c>
      <c r="U2709">
        <v>18.34</v>
      </c>
      <c r="V2709">
        <f>(Table1[[#This Row],[Min Nitrate N + Nitrite N]]+Table1[[#This Row],[Max Nitrate N + Nitrite N]])/2</f>
        <v>10.99</v>
      </c>
      <c r="W2709">
        <v>350</v>
      </c>
      <c r="X2709">
        <v>920</v>
      </c>
      <c r="Y2709">
        <f>(Table1[[#This Row],[Min Fecal Coliform]]+Table1[[#This Row],[Max Fecal Coliform]])/2</f>
        <v>635</v>
      </c>
      <c r="Z2709">
        <v>920</v>
      </c>
      <c r="AA2709">
        <v>1600</v>
      </c>
      <c r="AB2709">
        <f>(Table1[[#This Row],[Min Total Coliform]]+Table1[[#This Row],[Max Total Coliform]])/2</f>
        <v>1260</v>
      </c>
      <c r="AC2709">
        <f>MIN(10, (Table1[[#This Row],[Avg BOD]]/4)*10)</f>
        <v>6.25</v>
      </c>
      <c r="AD2709">
        <f>MIN(10, (Table1[[#This Row],[Avg Fecal Coliform]]/600)*10)</f>
        <v>10</v>
      </c>
      <c r="AE2709">
        <f>MIN(10, (Table1[[#This Row],[Avg Nitrate N + Nitrite N]]/10)*10)</f>
        <v>10</v>
      </c>
      <c r="AF2709">
        <f>IF(OR(Table1[[#This Row],[Avg pH]]&lt;6.5,Table1[[#This Row],[Avg pH]]&gt;8.5),10,0)</f>
        <v>0</v>
      </c>
      <c r="AG2709">
        <f>MAX(0, 10-(2*Table1[[#This Row],[Avg Dissolved Oxygen]]))</f>
        <v>0</v>
      </c>
      <c r="AH2709">
        <f>(Table1[[#This Row],[Fecal Score]]*0.3) + (Table1[[#This Row],[BOD Score]]*0.25) + (Table1[[#This Row],[Nitrate Score]]*0.2) + (Table1[[#This Row],[pH Score]]*0.15) + (Table1[[#This Row],[Dissolved Oxygen Score]]*0.1)</f>
        <v>6.5625</v>
      </c>
      <c r="AI2709">
        <v>2022</v>
      </c>
    </row>
    <row r="2710" spans="1:35">
      <c r="A2710">
        <v>4543</v>
      </c>
      <c r="B2710" t="s">
        <v>567</v>
      </c>
      <c r="C2710" t="s">
        <v>1</v>
      </c>
      <c r="D2710" t="s">
        <v>113</v>
      </c>
      <c r="E2710">
        <v>25</v>
      </c>
      <c r="F2710">
        <v>25</v>
      </c>
      <c r="G2710">
        <f>(Table1[[#This Row],[Min Temperature]]+Table1[[#This Row],[Max Temperature]])/2</f>
        <v>25</v>
      </c>
      <c r="H2710">
        <v>1.8</v>
      </c>
      <c r="I2710">
        <v>6.4</v>
      </c>
      <c r="J2710">
        <f>(Table1[[#This Row],[Min Dissolved Oxygen]]+Table1[[#This Row],[Max Dissolved Oxygen]])/2</f>
        <v>4.1000000000000005</v>
      </c>
      <c r="K2710">
        <v>6.7</v>
      </c>
      <c r="L2710">
        <v>7.6</v>
      </c>
      <c r="M2710">
        <f>(Table1[[#This Row],[Min pH]]+Table1[[#This Row],[Max pH]])/2</f>
        <v>7.15</v>
      </c>
      <c r="N2710">
        <v>278</v>
      </c>
      <c r="O2710">
        <v>1119</v>
      </c>
      <c r="P2710">
        <f>(Table1[[#This Row],[Min Conductivity]]+Table1[[#This Row],[Max Conductivity]])/2</f>
        <v>698.5</v>
      </c>
      <c r="Q2710">
        <v>3</v>
      </c>
      <c r="R2710">
        <v>18</v>
      </c>
      <c r="S2710">
        <f>(Table1[[#This Row],[Min BOD]]+Table1[[#This Row],[Max BOD]])/2</f>
        <v>10.5</v>
      </c>
      <c r="T2710">
        <v>0.9</v>
      </c>
      <c r="U2710">
        <v>4</v>
      </c>
      <c r="V2710">
        <f>(Table1[[#This Row],[Min Nitrate N + Nitrite N]]+Table1[[#This Row],[Max Nitrate N + Nitrite N]])/2</f>
        <v>2.4500000000000002</v>
      </c>
      <c r="W2710">
        <v>330</v>
      </c>
      <c r="X2710">
        <v>8400</v>
      </c>
      <c r="Y2710">
        <f>(Table1[[#This Row],[Min Fecal Coliform]]+Table1[[#This Row],[Max Fecal Coliform]])/2</f>
        <v>4365</v>
      </c>
      <c r="Z2710">
        <v>2400</v>
      </c>
      <c r="AA2710">
        <v>160000</v>
      </c>
      <c r="AB2710">
        <f>(Table1[[#This Row],[Min Total Coliform]]+Table1[[#This Row],[Max Total Coliform]])/2</f>
        <v>81200</v>
      </c>
      <c r="AC2710">
        <f>MIN(10, (Table1[[#This Row],[Avg BOD]]/4)*10)</f>
        <v>10</v>
      </c>
      <c r="AD2710">
        <f>MIN(10, (Table1[[#This Row],[Avg Fecal Coliform]]/600)*10)</f>
        <v>10</v>
      </c>
      <c r="AE2710">
        <f>MIN(10, (Table1[[#This Row],[Avg Nitrate N + Nitrite N]]/10)*10)</f>
        <v>2.4500000000000002</v>
      </c>
      <c r="AF2710">
        <f>IF(OR(Table1[[#This Row],[Avg pH]]&lt;6.5,Table1[[#This Row],[Avg pH]]&gt;8.5),10,0)</f>
        <v>0</v>
      </c>
      <c r="AG2710">
        <f>MAX(0, 10-(2*Table1[[#This Row],[Avg Dissolved Oxygen]]))</f>
        <v>1.7999999999999989</v>
      </c>
      <c r="AH2710">
        <f>(Table1[[#This Row],[Fecal Score]]*0.3) + (Table1[[#This Row],[BOD Score]]*0.25) + (Table1[[#This Row],[Nitrate Score]]*0.2) + (Table1[[#This Row],[pH Score]]*0.15) + (Table1[[#This Row],[Dissolved Oxygen Score]]*0.1)</f>
        <v>6.17</v>
      </c>
      <c r="AI2710">
        <v>2022</v>
      </c>
    </row>
    <row r="2711" spans="1:35">
      <c r="A2711">
        <v>4511</v>
      </c>
      <c r="B2711" t="s">
        <v>856</v>
      </c>
      <c r="C2711" t="s">
        <v>1</v>
      </c>
      <c r="D2711" t="s">
        <v>113</v>
      </c>
      <c r="E2711">
        <v>25</v>
      </c>
      <c r="F2711">
        <v>25</v>
      </c>
      <c r="G2711">
        <f>(Table1[[#This Row],[Min Temperature]]+Table1[[#This Row],[Max Temperature]])/2</f>
        <v>25</v>
      </c>
      <c r="H2711">
        <v>3.2</v>
      </c>
      <c r="I2711">
        <v>6.2</v>
      </c>
      <c r="J2711">
        <f>(Table1[[#This Row],[Min Dissolved Oxygen]]+Table1[[#This Row],[Max Dissolved Oxygen]])/2</f>
        <v>4.7</v>
      </c>
      <c r="K2711">
        <v>6.5</v>
      </c>
      <c r="L2711">
        <v>7.2</v>
      </c>
      <c r="M2711">
        <f>(Table1[[#This Row],[Min pH]]+Table1[[#This Row],[Max pH]])/2</f>
        <v>6.85</v>
      </c>
      <c r="N2711">
        <v>363</v>
      </c>
      <c r="O2711">
        <v>1098</v>
      </c>
      <c r="P2711">
        <f>(Table1[[#This Row],[Min Conductivity]]+Table1[[#This Row],[Max Conductivity]])/2</f>
        <v>730.5</v>
      </c>
      <c r="Q2711">
        <v>4</v>
      </c>
      <c r="R2711">
        <v>31</v>
      </c>
      <c r="S2711">
        <f>(Table1[[#This Row],[Min BOD]]+Table1[[#This Row],[Max BOD]])/2</f>
        <v>17.5</v>
      </c>
      <c r="T2711">
        <v>0.9</v>
      </c>
      <c r="U2711">
        <v>4</v>
      </c>
      <c r="V2711">
        <f>(Table1[[#This Row],[Min Nitrate N + Nitrite N]]+Table1[[#This Row],[Max Nitrate N + Nitrite N]])/2</f>
        <v>2.4500000000000002</v>
      </c>
      <c r="W2711">
        <v>270</v>
      </c>
      <c r="X2711">
        <v>12000</v>
      </c>
      <c r="Y2711">
        <f>(Table1[[#This Row],[Min Fecal Coliform]]+Table1[[#This Row],[Max Fecal Coliform]])/2</f>
        <v>6135</v>
      </c>
      <c r="Z2711">
        <v>3500</v>
      </c>
      <c r="AA2711">
        <v>160000</v>
      </c>
      <c r="AB2711">
        <f>(Table1[[#This Row],[Min Total Coliform]]+Table1[[#This Row],[Max Total Coliform]])/2</f>
        <v>81750</v>
      </c>
      <c r="AC2711">
        <f>MIN(10, (Table1[[#This Row],[Avg BOD]]/4)*10)</f>
        <v>10</v>
      </c>
      <c r="AD2711">
        <f>MIN(10, (Table1[[#This Row],[Avg Fecal Coliform]]/600)*10)</f>
        <v>10</v>
      </c>
      <c r="AE2711">
        <f>MIN(10, (Table1[[#This Row],[Avg Nitrate N + Nitrite N]]/10)*10)</f>
        <v>2.4500000000000002</v>
      </c>
      <c r="AF2711">
        <f>IF(OR(Table1[[#This Row],[Avg pH]]&lt;6.5,Table1[[#This Row],[Avg pH]]&gt;8.5),10,0)</f>
        <v>0</v>
      </c>
      <c r="AG2711">
        <f>MAX(0, 10-(2*Table1[[#This Row],[Avg Dissolved Oxygen]]))</f>
        <v>0.59999999999999964</v>
      </c>
      <c r="AH2711">
        <f>(Table1[[#This Row],[Fecal Score]]*0.3) + (Table1[[#This Row],[BOD Score]]*0.25) + (Table1[[#This Row],[Nitrate Score]]*0.2) + (Table1[[#This Row],[pH Score]]*0.15) + (Table1[[#This Row],[Dissolved Oxygen Score]]*0.1)</f>
        <v>6.05</v>
      </c>
      <c r="AI2711">
        <v>2022</v>
      </c>
    </row>
    <row r="2712" spans="1:35">
      <c r="A2712">
        <v>3695</v>
      </c>
      <c r="B2712" t="s">
        <v>988</v>
      </c>
      <c r="C2712" t="s">
        <v>1</v>
      </c>
      <c r="D2712" t="s">
        <v>113</v>
      </c>
      <c r="E2712">
        <v>25</v>
      </c>
      <c r="F2712">
        <v>30</v>
      </c>
      <c r="G2712">
        <f>(Table1[[#This Row],[Min Temperature]]+Table1[[#This Row],[Max Temperature]])/2</f>
        <v>27.5</v>
      </c>
      <c r="H2712">
        <v>6.1</v>
      </c>
      <c r="I2712">
        <v>7.4</v>
      </c>
      <c r="J2712">
        <f>(Table1[[#This Row],[Min Dissolved Oxygen]]+Table1[[#This Row],[Max Dissolved Oxygen]])/2</f>
        <v>6.75</v>
      </c>
      <c r="K2712">
        <v>7.4</v>
      </c>
      <c r="L2712">
        <v>8.1999999999999993</v>
      </c>
      <c r="M2712">
        <f>(Table1[[#This Row],[Min pH]]+Table1[[#This Row],[Max pH]])/2</f>
        <v>7.8</v>
      </c>
      <c r="N2712">
        <v>235</v>
      </c>
      <c r="O2712">
        <v>690</v>
      </c>
      <c r="P2712">
        <f>(Table1[[#This Row],[Min Conductivity]]+Table1[[#This Row],[Max Conductivity]])/2</f>
        <v>462.5</v>
      </c>
      <c r="Q2712">
        <v>1.8</v>
      </c>
      <c r="R2712">
        <v>2.5</v>
      </c>
      <c r="S2712">
        <f>(Table1[[#This Row],[Min BOD]]+Table1[[#This Row],[Max BOD]])/2</f>
        <v>2.15</v>
      </c>
      <c r="T2712">
        <v>0.3</v>
      </c>
      <c r="U2712">
        <v>3.2</v>
      </c>
      <c r="V2712">
        <f>(Table1[[#This Row],[Min Nitrate N + Nitrite N]]+Table1[[#This Row],[Max Nitrate N + Nitrite N]])/2</f>
        <v>1.75</v>
      </c>
      <c r="W2712">
        <v>14</v>
      </c>
      <c r="X2712">
        <v>170</v>
      </c>
      <c r="Y2712">
        <f>(Table1[[#This Row],[Min Fecal Coliform]]+Table1[[#This Row],[Max Fecal Coliform]])/2</f>
        <v>92</v>
      </c>
      <c r="Z2712">
        <v>94</v>
      </c>
      <c r="AA2712">
        <v>600</v>
      </c>
      <c r="AB2712">
        <f>(Table1[[#This Row],[Min Total Coliform]]+Table1[[#This Row],[Max Total Coliform]])/2</f>
        <v>347</v>
      </c>
      <c r="AC2712">
        <f>MIN(10, (Table1[[#This Row],[Avg BOD]]/4)*10)</f>
        <v>5.375</v>
      </c>
      <c r="AD2712">
        <f>MIN(10, (Table1[[#This Row],[Avg Fecal Coliform]]/600)*10)</f>
        <v>1.5333333333333332</v>
      </c>
      <c r="AE2712">
        <f>MIN(10, (Table1[[#This Row],[Avg Nitrate N + Nitrite N]]/10)*10)</f>
        <v>1.75</v>
      </c>
      <c r="AF2712">
        <f>IF(OR(Table1[[#This Row],[Avg pH]]&lt;6.5,Table1[[#This Row],[Avg pH]]&gt;8.5),10,0)</f>
        <v>0</v>
      </c>
      <c r="AG2712">
        <f>MAX(0, 10-(2*Table1[[#This Row],[Avg Dissolved Oxygen]]))</f>
        <v>0</v>
      </c>
      <c r="AH2712">
        <f>(Table1[[#This Row],[Fecal Score]]*0.3) + (Table1[[#This Row],[BOD Score]]*0.25) + (Table1[[#This Row],[Nitrate Score]]*0.2) + (Table1[[#This Row],[pH Score]]*0.15) + (Table1[[#This Row],[Dissolved Oxygen Score]]*0.1)</f>
        <v>2.1537500000000001</v>
      </c>
      <c r="AI2712">
        <v>2022</v>
      </c>
    </row>
    <row r="2713" spans="1:35">
      <c r="A2713">
        <v>4544</v>
      </c>
      <c r="B2713" t="s">
        <v>989</v>
      </c>
      <c r="C2713" t="s">
        <v>1</v>
      </c>
      <c r="D2713" t="s">
        <v>113</v>
      </c>
      <c r="E2713">
        <v>25</v>
      </c>
      <c r="F2713">
        <v>25</v>
      </c>
      <c r="G2713">
        <f>(Table1[[#This Row],[Min Temperature]]+Table1[[#This Row],[Max Temperature]])/2</f>
        <v>25</v>
      </c>
      <c r="H2713">
        <v>3.2</v>
      </c>
      <c r="I2713">
        <v>6.1</v>
      </c>
      <c r="J2713">
        <f>(Table1[[#This Row],[Min Dissolved Oxygen]]+Table1[[#This Row],[Max Dissolved Oxygen]])/2</f>
        <v>4.6500000000000004</v>
      </c>
      <c r="K2713">
        <v>6.5</v>
      </c>
      <c r="L2713">
        <v>7.8</v>
      </c>
      <c r="M2713">
        <f>(Table1[[#This Row],[Min pH]]+Table1[[#This Row],[Max pH]])/2</f>
        <v>7.15</v>
      </c>
      <c r="N2713">
        <v>345</v>
      </c>
      <c r="O2713">
        <v>1311</v>
      </c>
      <c r="P2713">
        <f>(Table1[[#This Row],[Min Conductivity]]+Table1[[#This Row],[Max Conductivity]])/2</f>
        <v>828</v>
      </c>
      <c r="Q2713">
        <v>4</v>
      </c>
      <c r="R2713">
        <v>17</v>
      </c>
      <c r="S2713">
        <f>(Table1[[#This Row],[Min BOD]]+Table1[[#This Row],[Max BOD]])/2</f>
        <v>10.5</v>
      </c>
      <c r="T2713">
        <v>0.9</v>
      </c>
      <c r="U2713">
        <v>4</v>
      </c>
      <c r="V2713">
        <f>(Table1[[#This Row],[Min Nitrate N + Nitrite N]]+Table1[[#This Row],[Max Nitrate N + Nitrite N]])/2</f>
        <v>2.4500000000000002</v>
      </c>
      <c r="W2713">
        <v>79</v>
      </c>
      <c r="X2713">
        <v>7900</v>
      </c>
      <c r="Y2713">
        <f>(Table1[[#This Row],[Min Fecal Coliform]]+Table1[[#This Row],[Max Fecal Coliform]])/2</f>
        <v>3989.5</v>
      </c>
      <c r="Z2713">
        <v>1600</v>
      </c>
      <c r="AA2713">
        <v>92000</v>
      </c>
      <c r="AB2713">
        <f>(Table1[[#This Row],[Min Total Coliform]]+Table1[[#This Row],[Max Total Coliform]])/2</f>
        <v>46800</v>
      </c>
      <c r="AC2713">
        <f>MIN(10, (Table1[[#This Row],[Avg BOD]]/4)*10)</f>
        <v>10</v>
      </c>
      <c r="AD2713">
        <f>MIN(10, (Table1[[#This Row],[Avg Fecal Coliform]]/600)*10)</f>
        <v>10</v>
      </c>
      <c r="AE2713">
        <f>MIN(10, (Table1[[#This Row],[Avg Nitrate N + Nitrite N]]/10)*10)</f>
        <v>2.4500000000000002</v>
      </c>
      <c r="AF2713">
        <f>IF(OR(Table1[[#This Row],[Avg pH]]&lt;6.5,Table1[[#This Row],[Avg pH]]&gt;8.5),10,0)</f>
        <v>0</v>
      </c>
      <c r="AG2713">
        <f>MAX(0, 10-(2*Table1[[#This Row],[Avg Dissolved Oxygen]]))</f>
        <v>0.69999999999999929</v>
      </c>
      <c r="AH2713">
        <f>(Table1[[#This Row],[Fecal Score]]*0.3) + (Table1[[#This Row],[BOD Score]]*0.25) + (Table1[[#This Row],[Nitrate Score]]*0.2) + (Table1[[#This Row],[pH Score]]*0.15) + (Table1[[#This Row],[Dissolved Oxygen Score]]*0.1)</f>
        <v>6.0600000000000005</v>
      </c>
      <c r="AI2713">
        <v>2022</v>
      </c>
    </row>
    <row r="2714" spans="1:35">
      <c r="A2714">
        <v>3583</v>
      </c>
      <c r="B2714" t="s">
        <v>116</v>
      </c>
      <c r="C2714" t="s">
        <v>1</v>
      </c>
      <c r="D2714" t="s">
        <v>113</v>
      </c>
      <c r="E2714">
        <v>22</v>
      </c>
      <c r="F2714">
        <v>35</v>
      </c>
      <c r="G2714">
        <f>(Table1[[#This Row],[Min Temperature]]+Table1[[#This Row],[Max Temperature]])/2</f>
        <v>28.5</v>
      </c>
      <c r="H2714">
        <v>5.5</v>
      </c>
      <c r="I2714">
        <v>7</v>
      </c>
      <c r="J2714">
        <f>(Table1[[#This Row],[Min Dissolved Oxygen]]+Table1[[#This Row],[Max Dissolved Oxygen]])/2</f>
        <v>6.25</v>
      </c>
      <c r="K2714">
        <v>8.1999999999999993</v>
      </c>
      <c r="L2714">
        <v>9</v>
      </c>
      <c r="M2714">
        <f>(Table1[[#This Row],[Min pH]]+Table1[[#This Row],[Max pH]])/2</f>
        <v>8.6</v>
      </c>
      <c r="N2714">
        <v>543</v>
      </c>
      <c r="O2714">
        <v>653</v>
      </c>
      <c r="P2714">
        <f>(Table1[[#This Row],[Min Conductivity]]+Table1[[#This Row],[Max Conductivity]])/2</f>
        <v>598</v>
      </c>
      <c r="Q2714">
        <v>2</v>
      </c>
      <c r="R2714">
        <v>4.5</v>
      </c>
      <c r="S2714">
        <f>(Table1[[#This Row],[Min BOD]]+Table1[[#This Row],[Max BOD]])/2</f>
        <v>3.25</v>
      </c>
      <c r="T2714">
        <v>0.44</v>
      </c>
      <c r="U2714">
        <v>2.5</v>
      </c>
      <c r="V2714">
        <f>(Table1[[#This Row],[Min Nitrate N + Nitrite N]]+Table1[[#This Row],[Max Nitrate N + Nitrite N]])/2</f>
        <v>1.47</v>
      </c>
      <c r="W2714">
        <v>400</v>
      </c>
      <c r="X2714">
        <v>1100</v>
      </c>
      <c r="Y2714">
        <f>(Table1[[#This Row],[Min Fecal Coliform]]+Table1[[#This Row],[Max Fecal Coliform]])/2</f>
        <v>750</v>
      </c>
      <c r="Z2714">
        <v>4300</v>
      </c>
      <c r="AA2714">
        <v>6300</v>
      </c>
      <c r="AB2714">
        <f>(Table1[[#This Row],[Min Total Coliform]]+Table1[[#This Row],[Max Total Coliform]])/2</f>
        <v>5300</v>
      </c>
      <c r="AC2714">
        <f>MIN(10, (Table1[[#This Row],[Avg BOD]]/4)*10)</f>
        <v>8.125</v>
      </c>
      <c r="AD2714">
        <f>MIN(10, (Table1[[#This Row],[Avg Fecal Coliform]]/600)*10)</f>
        <v>10</v>
      </c>
      <c r="AE2714">
        <f>MIN(10, (Table1[[#This Row],[Avg Nitrate N + Nitrite N]]/10)*10)</f>
        <v>1.47</v>
      </c>
      <c r="AF2714">
        <f>IF(OR(Table1[[#This Row],[Avg pH]]&lt;6.5,Table1[[#This Row],[Avg pH]]&gt;8.5),10,0)</f>
        <v>10</v>
      </c>
      <c r="AG2714">
        <f>MAX(0, 10-(2*Table1[[#This Row],[Avg Dissolved Oxygen]]))</f>
        <v>0</v>
      </c>
      <c r="AH2714">
        <f>(Table1[[#This Row],[Fecal Score]]*0.3) + (Table1[[#This Row],[BOD Score]]*0.25) + (Table1[[#This Row],[Nitrate Score]]*0.2) + (Table1[[#This Row],[pH Score]]*0.15) + (Table1[[#This Row],[Dissolved Oxygen Score]]*0.1)</f>
        <v>6.8252499999999996</v>
      </c>
      <c r="AI2714">
        <v>2022</v>
      </c>
    </row>
    <row r="2715" spans="1:35">
      <c r="A2715">
        <v>4516</v>
      </c>
      <c r="B2715" t="s">
        <v>779</v>
      </c>
      <c r="C2715" t="s">
        <v>1</v>
      </c>
      <c r="D2715" t="s">
        <v>113</v>
      </c>
      <c r="E2715">
        <v>25</v>
      </c>
      <c r="F2715">
        <v>25</v>
      </c>
      <c r="G2715">
        <f>(Table1[[#This Row],[Min Temperature]]+Table1[[#This Row],[Max Temperature]])/2</f>
        <v>25</v>
      </c>
      <c r="H2715">
        <v>4.7</v>
      </c>
      <c r="I2715">
        <v>6.2</v>
      </c>
      <c r="J2715">
        <f>(Table1[[#This Row],[Min Dissolved Oxygen]]+Table1[[#This Row],[Max Dissolved Oxygen]])/2</f>
        <v>5.45</v>
      </c>
      <c r="K2715">
        <v>6.5</v>
      </c>
      <c r="L2715">
        <v>7.8</v>
      </c>
      <c r="M2715">
        <f>(Table1[[#This Row],[Min pH]]+Table1[[#This Row],[Max pH]])/2</f>
        <v>7.15</v>
      </c>
      <c r="N2715">
        <v>633</v>
      </c>
      <c r="O2715">
        <v>1325</v>
      </c>
      <c r="P2715">
        <f>(Table1[[#This Row],[Min Conductivity]]+Table1[[#This Row],[Max Conductivity]])/2</f>
        <v>979</v>
      </c>
      <c r="Q2715">
        <v>4</v>
      </c>
      <c r="R2715">
        <v>8</v>
      </c>
      <c r="S2715">
        <f>(Table1[[#This Row],[Min BOD]]+Table1[[#This Row],[Max BOD]])/2</f>
        <v>6</v>
      </c>
      <c r="T2715">
        <v>1.9</v>
      </c>
      <c r="U2715">
        <v>5.09</v>
      </c>
      <c r="V2715">
        <f>(Table1[[#This Row],[Min Nitrate N + Nitrite N]]+Table1[[#This Row],[Max Nitrate N + Nitrite N]])/2</f>
        <v>3.4950000000000001</v>
      </c>
      <c r="W2715">
        <v>310</v>
      </c>
      <c r="X2715">
        <v>4600</v>
      </c>
      <c r="Y2715">
        <f>(Table1[[#This Row],[Min Fecal Coliform]]+Table1[[#This Row],[Max Fecal Coliform]])/2</f>
        <v>2455</v>
      </c>
      <c r="Z2715">
        <v>2400</v>
      </c>
      <c r="AA2715">
        <v>160000</v>
      </c>
      <c r="AB2715">
        <f>(Table1[[#This Row],[Min Total Coliform]]+Table1[[#This Row],[Max Total Coliform]])/2</f>
        <v>81200</v>
      </c>
      <c r="AC2715">
        <f>MIN(10, (Table1[[#This Row],[Avg BOD]]/4)*10)</f>
        <v>10</v>
      </c>
      <c r="AD2715">
        <f>MIN(10, (Table1[[#This Row],[Avg Fecal Coliform]]/600)*10)</f>
        <v>10</v>
      </c>
      <c r="AE2715">
        <f>MIN(10, (Table1[[#This Row],[Avg Nitrate N + Nitrite N]]/10)*10)</f>
        <v>3.4950000000000001</v>
      </c>
      <c r="AF2715">
        <f>IF(OR(Table1[[#This Row],[Avg pH]]&lt;6.5,Table1[[#This Row],[Avg pH]]&gt;8.5),10,0)</f>
        <v>0</v>
      </c>
      <c r="AG2715">
        <f>MAX(0, 10-(2*Table1[[#This Row],[Avg Dissolved Oxygen]]))</f>
        <v>0</v>
      </c>
      <c r="AH2715">
        <f>(Table1[[#This Row],[Fecal Score]]*0.3) + (Table1[[#This Row],[BOD Score]]*0.25) + (Table1[[#This Row],[Nitrate Score]]*0.2) + (Table1[[#This Row],[pH Score]]*0.15) + (Table1[[#This Row],[Dissolved Oxygen Score]]*0.1)</f>
        <v>6.1989999999999998</v>
      </c>
      <c r="AI2715">
        <v>2022</v>
      </c>
    </row>
    <row r="2716" spans="1:35">
      <c r="A2716">
        <v>3692</v>
      </c>
      <c r="B2716" t="s">
        <v>990</v>
      </c>
      <c r="C2716" t="s">
        <v>1</v>
      </c>
      <c r="D2716" t="s">
        <v>113</v>
      </c>
      <c r="E2716">
        <v>25</v>
      </c>
      <c r="F2716">
        <v>28</v>
      </c>
      <c r="G2716">
        <f>(Table1[[#This Row],[Min Temperature]]+Table1[[#This Row],[Max Temperature]])/2</f>
        <v>26.5</v>
      </c>
      <c r="H2716">
        <v>6.7</v>
      </c>
      <c r="I2716">
        <v>9.1</v>
      </c>
      <c r="J2716">
        <f>(Table1[[#This Row],[Min Dissolved Oxygen]]+Table1[[#This Row],[Max Dissolved Oxygen]])/2</f>
        <v>7.9</v>
      </c>
      <c r="K2716">
        <v>7.8</v>
      </c>
      <c r="L2716">
        <v>8.3000000000000007</v>
      </c>
      <c r="M2716">
        <f>(Table1[[#This Row],[Min pH]]+Table1[[#This Row],[Max pH]])/2</f>
        <v>8.0500000000000007</v>
      </c>
      <c r="N2716">
        <v>240</v>
      </c>
      <c r="O2716">
        <v>370</v>
      </c>
      <c r="P2716">
        <f>(Table1[[#This Row],[Min Conductivity]]+Table1[[#This Row],[Max Conductivity]])/2</f>
        <v>305</v>
      </c>
      <c r="Q2716">
        <v>1</v>
      </c>
      <c r="R2716">
        <v>2.6</v>
      </c>
      <c r="S2716">
        <f>(Table1[[#This Row],[Min BOD]]+Table1[[#This Row],[Max BOD]])/2</f>
        <v>1.8</v>
      </c>
      <c r="T2716">
        <v>0.3</v>
      </c>
      <c r="U2716">
        <v>2.2999999999999998</v>
      </c>
      <c r="V2716">
        <f>(Table1[[#This Row],[Min Nitrate N + Nitrite N]]+Table1[[#This Row],[Max Nitrate N + Nitrite N]])/2</f>
        <v>1.2999999999999998</v>
      </c>
      <c r="W2716">
        <v>20</v>
      </c>
      <c r="X2716">
        <v>70</v>
      </c>
      <c r="Y2716">
        <f>(Table1[[#This Row],[Min Fecal Coliform]]+Table1[[#This Row],[Max Fecal Coliform]])/2</f>
        <v>45</v>
      </c>
      <c r="Z2716">
        <v>170</v>
      </c>
      <c r="AA2716">
        <v>240</v>
      </c>
      <c r="AB2716">
        <f>(Table1[[#This Row],[Min Total Coliform]]+Table1[[#This Row],[Max Total Coliform]])/2</f>
        <v>205</v>
      </c>
      <c r="AC2716">
        <f>MIN(10, (Table1[[#This Row],[Avg BOD]]/4)*10)</f>
        <v>4.5</v>
      </c>
      <c r="AD2716">
        <f>MIN(10, (Table1[[#This Row],[Avg Fecal Coliform]]/600)*10)</f>
        <v>0.75</v>
      </c>
      <c r="AE2716">
        <f>MIN(10, (Table1[[#This Row],[Avg Nitrate N + Nitrite N]]/10)*10)</f>
        <v>1.2999999999999998</v>
      </c>
      <c r="AF2716">
        <f>IF(OR(Table1[[#This Row],[Avg pH]]&lt;6.5,Table1[[#This Row],[Avg pH]]&gt;8.5),10,0)</f>
        <v>0</v>
      </c>
      <c r="AG2716">
        <f>MAX(0, 10-(2*Table1[[#This Row],[Avg Dissolved Oxygen]]))</f>
        <v>0</v>
      </c>
      <c r="AH2716">
        <f>(Table1[[#This Row],[Fecal Score]]*0.3) + (Table1[[#This Row],[BOD Score]]*0.25) + (Table1[[#This Row],[Nitrate Score]]*0.2) + (Table1[[#This Row],[pH Score]]*0.15) + (Table1[[#This Row],[Dissolved Oxygen Score]]*0.1)</f>
        <v>1.61</v>
      </c>
      <c r="AI2716">
        <v>2022</v>
      </c>
    </row>
    <row r="2717" spans="1:35">
      <c r="A2717">
        <v>3586</v>
      </c>
      <c r="B2717" t="s">
        <v>119</v>
      </c>
      <c r="C2717" t="s">
        <v>1</v>
      </c>
      <c r="D2717" t="s">
        <v>113</v>
      </c>
      <c r="E2717">
        <v>20</v>
      </c>
      <c r="F2717">
        <v>29</v>
      </c>
      <c r="G2717">
        <f>(Table1[[#This Row],[Min Temperature]]+Table1[[#This Row],[Max Temperature]])/2</f>
        <v>24.5</v>
      </c>
      <c r="H2717">
        <v>4.5</v>
      </c>
      <c r="I2717">
        <v>6.2</v>
      </c>
      <c r="J2717">
        <f>(Table1[[#This Row],[Min Dissolved Oxygen]]+Table1[[#This Row],[Max Dissolved Oxygen]])/2</f>
        <v>5.35</v>
      </c>
      <c r="K2717">
        <v>7.9</v>
      </c>
      <c r="L2717">
        <v>8.6999999999999993</v>
      </c>
      <c r="M2717">
        <f>(Table1[[#This Row],[Min pH]]+Table1[[#This Row],[Max pH]])/2</f>
        <v>8.3000000000000007</v>
      </c>
      <c r="N2717">
        <v>731</v>
      </c>
      <c r="O2717">
        <v>1698</v>
      </c>
      <c r="P2717">
        <f>(Table1[[#This Row],[Min Conductivity]]+Table1[[#This Row],[Max Conductivity]])/2</f>
        <v>1214.5</v>
      </c>
      <c r="Q2717">
        <v>3</v>
      </c>
      <c r="R2717">
        <v>6</v>
      </c>
      <c r="S2717">
        <f>(Table1[[#This Row],[Min BOD]]+Table1[[#This Row],[Max BOD]])/2</f>
        <v>4.5</v>
      </c>
      <c r="T2717">
        <v>0.44</v>
      </c>
      <c r="U2717">
        <v>4.8</v>
      </c>
      <c r="V2717">
        <f>(Table1[[#This Row],[Min Nitrate N + Nitrite N]]+Table1[[#This Row],[Max Nitrate N + Nitrite N]])/2</f>
        <v>2.62</v>
      </c>
      <c r="W2717">
        <v>140</v>
      </c>
      <c r="X2717">
        <v>1400</v>
      </c>
      <c r="Y2717">
        <f>(Table1[[#This Row],[Min Fecal Coliform]]+Table1[[#This Row],[Max Fecal Coliform]])/2</f>
        <v>770</v>
      </c>
      <c r="Z2717">
        <v>5800</v>
      </c>
      <c r="AA2717">
        <v>7900</v>
      </c>
      <c r="AB2717">
        <f>(Table1[[#This Row],[Min Total Coliform]]+Table1[[#This Row],[Max Total Coliform]])/2</f>
        <v>6850</v>
      </c>
      <c r="AC2717">
        <f>MIN(10, (Table1[[#This Row],[Avg BOD]]/4)*10)</f>
        <v>10</v>
      </c>
      <c r="AD2717">
        <f>MIN(10, (Table1[[#This Row],[Avg Fecal Coliform]]/600)*10)</f>
        <v>10</v>
      </c>
      <c r="AE2717">
        <f>MIN(10, (Table1[[#This Row],[Avg Nitrate N + Nitrite N]]/10)*10)</f>
        <v>2.62</v>
      </c>
      <c r="AF2717">
        <f>IF(OR(Table1[[#This Row],[Avg pH]]&lt;6.5,Table1[[#This Row],[Avg pH]]&gt;8.5),10,0)</f>
        <v>0</v>
      </c>
      <c r="AG2717">
        <f>MAX(0, 10-(2*Table1[[#This Row],[Avg Dissolved Oxygen]]))</f>
        <v>0</v>
      </c>
      <c r="AH2717">
        <f>(Table1[[#This Row],[Fecal Score]]*0.3) + (Table1[[#This Row],[BOD Score]]*0.25) + (Table1[[#This Row],[Nitrate Score]]*0.2) + (Table1[[#This Row],[pH Score]]*0.15) + (Table1[[#This Row],[Dissolved Oxygen Score]]*0.1)</f>
        <v>6.024</v>
      </c>
      <c r="AI2717">
        <v>2022</v>
      </c>
    </row>
    <row r="2718" spans="1:35">
      <c r="A2718">
        <v>4538</v>
      </c>
      <c r="B2718" t="s">
        <v>564</v>
      </c>
      <c r="C2718" t="s">
        <v>1</v>
      </c>
      <c r="D2718" t="s">
        <v>113</v>
      </c>
      <c r="E2718">
        <v>25</v>
      </c>
      <c r="F2718">
        <v>25</v>
      </c>
      <c r="G2718">
        <f>(Table1[[#This Row],[Min Temperature]]+Table1[[#This Row],[Max Temperature]])/2</f>
        <v>25</v>
      </c>
      <c r="H2718">
        <v>0.3</v>
      </c>
      <c r="I2718">
        <v>5.8</v>
      </c>
      <c r="J2718">
        <f>(Table1[[#This Row],[Min Dissolved Oxygen]]+Table1[[#This Row],[Max Dissolved Oxygen]])/2</f>
        <v>3.05</v>
      </c>
      <c r="K2718">
        <v>6.6</v>
      </c>
      <c r="L2718">
        <v>7.5</v>
      </c>
      <c r="M2718">
        <f>(Table1[[#This Row],[Min pH]]+Table1[[#This Row],[Max pH]])/2</f>
        <v>7.05</v>
      </c>
      <c r="N2718">
        <v>1057</v>
      </c>
      <c r="O2718">
        <v>6140</v>
      </c>
      <c r="P2718">
        <f>(Table1[[#This Row],[Min Conductivity]]+Table1[[#This Row],[Max Conductivity]])/2</f>
        <v>3598.5</v>
      </c>
      <c r="Q2718">
        <v>5</v>
      </c>
      <c r="R2718">
        <v>390</v>
      </c>
      <c r="S2718">
        <f>(Table1[[#This Row],[Min BOD]]+Table1[[#This Row],[Max BOD]])/2</f>
        <v>197.5</v>
      </c>
      <c r="T2718">
        <v>2.7</v>
      </c>
      <c r="U2718">
        <v>20.51</v>
      </c>
      <c r="V2718">
        <f>(Table1[[#This Row],[Min Nitrate N + Nitrite N]]+Table1[[#This Row],[Max Nitrate N + Nitrite N]])/2</f>
        <v>11.605</v>
      </c>
      <c r="W2718">
        <v>2300</v>
      </c>
      <c r="X2718">
        <v>1100000000</v>
      </c>
      <c r="Y2718">
        <f>(Table1[[#This Row],[Min Fecal Coliform]]+Table1[[#This Row],[Max Fecal Coliform]])/2</f>
        <v>550001150</v>
      </c>
      <c r="Z2718">
        <v>24000</v>
      </c>
      <c r="AA2718">
        <v>3500000000</v>
      </c>
      <c r="AB2718">
        <f>(Table1[[#This Row],[Min Total Coliform]]+Table1[[#This Row],[Max Total Coliform]])/2</f>
        <v>1750012000</v>
      </c>
      <c r="AC2718">
        <f>MIN(10, (Table1[[#This Row],[Avg BOD]]/4)*10)</f>
        <v>10</v>
      </c>
      <c r="AD2718">
        <f>MIN(10, (Table1[[#This Row],[Avg Fecal Coliform]]/600)*10)</f>
        <v>10</v>
      </c>
      <c r="AE2718">
        <f>MIN(10, (Table1[[#This Row],[Avg Nitrate N + Nitrite N]]/10)*10)</f>
        <v>10</v>
      </c>
      <c r="AF2718">
        <f>IF(OR(Table1[[#This Row],[Avg pH]]&lt;6.5,Table1[[#This Row],[Avg pH]]&gt;8.5),10,0)</f>
        <v>0</v>
      </c>
      <c r="AG2718">
        <f>MAX(0, 10-(2*Table1[[#This Row],[Avg Dissolved Oxygen]]))</f>
        <v>3.9000000000000004</v>
      </c>
      <c r="AH2718">
        <f>(Table1[[#This Row],[Fecal Score]]*0.3) + (Table1[[#This Row],[BOD Score]]*0.25) + (Table1[[#This Row],[Nitrate Score]]*0.2) + (Table1[[#This Row],[pH Score]]*0.15) + (Table1[[#This Row],[Dissolved Oxygen Score]]*0.1)</f>
        <v>7.89</v>
      </c>
      <c r="AI2718">
        <v>2022</v>
      </c>
    </row>
    <row r="2719" spans="1:35">
      <c r="A2719">
        <v>3635</v>
      </c>
      <c r="B2719" t="s">
        <v>991</v>
      </c>
      <c r="C2719" t="s">
        <v>1</v>
      </c>
      <c r="D2719" t="s">
        <v>113</v>
      </c>
      <c r="E2719">
        <v>25</v>
      </c>
      <c r="F2719">
        <v>25</v>
      </c>
      <c r="G2719">
        <f>(Table1[[#This Row],[Min Temperature]]+Table1[[#This Row],[Max Temperature]])/2</f>
        <v>25</v>
      </c>
      <c r="H2719">
        <v>2.2000000000000002</v>
      </c>
      <c r="I2719">
        <v>6.3</v>
      </c>
      <c r="J2719">
        <f>(Table1[[#This Row],[Min Dissolved Oxygen]]+Table1[[#This Row],[Max Dissolved Oxygen]])/2</f>
        <v>4.25</v>
      </c>
      <c r="K2719">
        <v>6.6</v>
      </c>
      <c r="L2719">
        <v>7.7</v>
      </c>
      <c r="M2719">
        <f>(Table1[[#This Row],[Min pH]]+Table1[[#This Row],[Max pH]])/2</f>
        <v>7.15</v>
      </c>
      <c r="N2719">
        <v>632</v>
      </c>
      <c r="O2719">
        <v>1915</v>
      </c>
      <c r="P2719">
        <f>(Table1[[#This Row],[Min Conductivity]]+Table1[[#This Row],[Max Conductivity]])/2</f>
        <v>1273.5</v>
      </c>
      <c r="Q2719">
        <v>4</v>
      </c>
      <c r="R2719">
        <v>52</v>
      </c>
      <c r="S2719">
        <f>(Table1[[#This Row],[Min BOD]]+Table1[[#This Row],[Max BOD]])/2</f>
        <v>28</v>
      </c>
      <c r="T2719">
        <v>1.42</v>
      </c>
      <c r="U2719">
        <v>7</v>
      </c>
      <c r="V2719">
        <f>(Table1[[#This Row],[Min Nitrate N + Nitrite N]]+Table1[[#This Row],[Max Nitrate N + Nitrite N]])/2</f>
        <v>4.21</v>
      </c>
      <c r="W2719">
        <v>260</v>
      </c>
      <c r="X2719">
        <v>8400</v>
      </c>
      <c r="Y2719">
        <f>(Table1[[#This Row],[Min Fecal Coliform]]+Table1[[#This Row],[Max Fecal Coliform]])/2</f>
        <v>4330</v>
      </c>
      <c r="Z2719">
        <v>9200</v>
      </c>
      <c r="AA2719">
        <v>160000</v>
      </c>
      <c r="AB2719">
        <f>(Table1[[#This Row],[Min Total Coliform]]+Table1[[#This Row],[Max Total Coliform]])/2</f>
        <v>84600</v>
      </c>
      <c r="AC2719">
        <f>MIN(10, (Table1[[#This Row],[Avg BOD]]/4)*10)</f>
        <v>10</v>
      </c>
      <c r="AD2719">
        <f>MIN(10, (Table1[[#This Row],[Avg Fecal Coliform]]/600)*10)</f>
        <v>10</v>
      </c>
      <c r="AE2719">
        <f>MIN(10, (Table1[[#This Row],[Avg Nitrate N + Nitrite N]]/10)*10)</f>
        <v>4.21</v>
      </c>
      <c r="AF2719">
        <f>IF(OR(Table1[[#This Row],[Avg pH]]&lt;6.5,Table1[[#This Row],[Avg pH]]&gt;8.5),10,0)</f>
        <v>0</v>
      </c>
      <c r="AG2719">
        <f>MAX(0, 10-(2*Table1[[#This Row],[Avg Dissolved Oxygen]]))</f>
        <v>1.5</v>
      </c>
      <c r="AH2719">
        <f>(Table1[[#This Row],[Fecal Score]]*0.3) + (Table1[[#This Row],[BOD Score]]*0.25) + (Table1[[#This Row],[Nitrate Score]]*0.2) + (Table1[[#This Row],[pH Score]]*0.15) + (Table1[[#This Row],[Dissolved Oxygen Score]]*0.1)</f>
        <v>6.4920000000000009</v>
      </c>
      <c r="AI2719">
        <v>2022</v>
      </c>
    </row>
    <row r="2720" spans="1:35">
      <c r="A2720">
        <v>4547</v>
      </c>
      <c r="B2720" t="s">
        <v>992</v>
      </c>
      <c r="C2720" t="s">
        <v>1</v>
      </c>
      <c r="D2720" t="s">
        <v>113</v>
      </c>
      <c r="E2720">
        <v>25</v>
      </c>
      <c r="F2720">
        <v>25</v>
      </c>
      <c r="G2720">
        <f>(Table1[[#This Row],[Min Temperature]]+Table1[[#This Row],[Max Temperature]])/2</f>
        <v>25</v>
      </c>
      <c r="H2720">
        <v>4.0999999999999996</v>
      </c>
      <c r="I2720">
        <v>6</v>
      </c>
      <c r="J2720">
        <f>(Table1[[#This Row],[Min Dissolved Oxygen]]+Table1[[#This Row],[Max Dissolved Oxygen]])/2</f>
        <v>5.05</v>
      </c>
      <c r="K2720">
        <v>6.7</v>
      </c>
      <c r="L2720">
        <v>7.7</v>
      </c>
      <c r="M2720">
        <f>(Table1[[#This Row],[Min pH]]+Table1[[#This Row],[Max pH]])/2</f>
        <v>7.2</v>
      </c>
      <c r="N2720">
        <v>325</v>
      </c>
      <c r="O2720">
        <v>896</v>
      </c>
      <c r="P2720">
        <f>(Table1[[#This Row],[Min Conductivity]]+Table1[[#This Row],[Max Conductivity]])/2</f>
        <v>610.5</v>
      </c>
      <c r="Q2720">
        <v>4</v>
      </c>
      <c r="R2720">
        <v>14</v>
      </c>
      <c r="S2720">
        <f>(Table1[[#This Row],[Min BOD]]+Table1[[#This Row],[Max BOD]])/2</f>
        <v>9</v>
      </c>
      <c r="T2720">
        <v>0.72</v>
      </c>
      <c r="U2720">
        <v>4</v>
      </c>
      <c r="V2720">
        <f>(Table1[[#This Row],[Min Nitrate N + Nitrite N]]+Table1[[#This Row],[Max Nitrate N + Nitrite N]])/2</f>
        <v>2.36</v>
      </c>
      <c r="W2720">
        <v>130</v>
      </c>
      <c r="X2720">
        <v>11000</v>
      </c>
      <c r="Y2720">
        <f>(Table1[[#This Row],[Min Fecal Coliform]]+Table1[[#This Row],[Max Fecal Coliform]])/2</f>
        <v>5565</v>
      </c>
      <c r="Z2720">
        <v>2400</v>
      </c>
      <c r="AA2720">
        <v>92000</v>
      </c>
      <c r="AB2720">
        <f>(Table1[[#This Row],[Min Total Coliform]]+Table1[[#This Row],[Max Total Coliform]])/2</f>
        <v>47200</v>
      </c>
      <c r="AC2720">
        <f>MIN(10, (Table1[[#This Row],[Avg BOD]]/4)*10)</f>
        <v>10</v>
      </c>
      <c r="AD2720">
        <f>MIN(10, (Table1[[#This Row],[Avg Fecal Coliform]]/600)*10)</f>
        <v>10</v>
      </c>
      <c r="AE2720">
        <f>MIN(10, (Table1[[#This Row],[Avg Nitrate N + Nitrite N]]/10)*10)</f>
        <v>2.36</v>
      </c>
      <c r="AF2720">
        <f>IF(OR(Table1[[#This Row],[Avg pH]]&lt;6.5,Table1[[#This Row],[Avg pH]]&gt;8.5),10,0)</f>
        <v>0</v>
      </c>
      <c r="AG2720">
        <f>MAX(0, 10-(2*Table1[[#This Row],[Avg Dissolved Oxygen]]))</f>
        <v>0</v>
      </c>
      <c r="AH2720">
        <f>(Table1[[#This Row],[Fecal Score]]*0.3) + (Table1[[#This Row],[BOD Score]]*0.25) + (Table1[[#This Row],[Nitrate Score]]*0.2) + (Table1[[#This Row],[pH Score]]*0.15) + (Table1[[#This Row],[Dissolved Oxygen Score]]*0.1)</f>
        <v>5.9719999999999995</v>
      </c>
      <c r="AI2720">
        <v>2022</v>
      </c>
    </row>
    <row r="2721" spans="1:35">
      <c r="A2721">
        <v>3644</v>
      </c>
      <c r="B2721" t="s">
        <v>993</v>
      </c>
      <c r="C2721" t="s">
        <v>1</v>
      </c>
      <c r="D2721" t="s">
        <v>113</v>
      </c>
      <c r="E2721">
        <v>25</v>
      </c>
      <c r="F2721">
        <v>25</v>
      </c>
      <c r="G2721">
        <f>(Table1[[#This Row],[Min Temperature]]+Table1[[#This Row],[Max Temperature]])/2</f>
        <v>25</v>
      </c>
      <c r="H2721">
        <v>0.3</v>
      </c>
      <c r="I2721">
        <v>5.8</v>
      </c>
      <c r="J2721">
        <f>(Table1[[#This Row],[Min Dissolved Oxygen]]+Table1[[#This Row],[Max Dissolved Oxygen]])/2</f>
        <v>3.05</v>
      </c>
      <c r="K2721">
        <v>6.5</v>
      </c>
      <c r="L2721">
        <v>8.1999999999999993</v>
      </c>
      <c r="M2721">
        <f>(Table1[[#This Row],[Min pH]]+Table1[[#This Row],[Max pH]])/2</f>
        <v>7.35</v>
      </c>
      <c r="N2721">
        <v>850</v>
      </c>
      <c r="O2721">
        <v>1555</v>
      </c>
      <c r="P2721">
        <f>(Table1[[#This Row],[Min Conductivity]]+Table1[[#This Row],[Max Conductivity]])/2</f>
        <v>1202.5</v>
      </c>
      <c r="Q2721">
        <v>4</v>
      </c>
      <c r="R2721">
        <v>30</v>
      </c>
      <c r="S2721">
        <f>(Table1[[#This Row],[Min BOD]]+Table1[[#This Row],[Max BOD]])/2</f>
        <v>17</v>
      </c>
      <c r="T2721">
        <v>1.8</v>
      </c>
      <c r="U2721">
        <v>5.23</v>
      </c>
      <c r="V2721">
        <f>(Table1[[#This Row],[Min Nitrate N + Nitrite N]]+Table1[[#This Row],[Max Nitrate N + Nitrite N]])/2</f>
        <v>3.5150000000000001</v>
      </c>
      <c r="W2721">
        <v>400</v>
      </c>
      <c r="X2721">
        <v>940000</v>
      </c>
      <c r="Y2721">
        <f>(Table1[[#This Row],[Min Fecal Coliform]]+Table1[[#This Row],[Max Fecal Coliform]])/2</f>
        <v>470200</v>
      </c>
      <c r="Z2721">
        <v>3500</v>
      </c>
      <c r="AA2721">
        <v>9200000</v>
      </c>
      <c r="AB2721">
        <f>(Table1[[#This Row],[Min Total Coliform]]+Table1[[#This Row],[Max Total Coliform]])/2</f>
        <v>4601750</v>
      </c>
      <c r="AC2721">
        <f>MIN(10, (Table1[[#This Row],[Avg BOD]]/4)*10)</f>
        <v>10</v>
      </c>
      <c r="AD2721">
        <f>MIN(10, (Table1[[#This Row],[Avg Fecal Coliform]]/600)*10)</f>
        <v>10</v>
      </c>
      <c r="AE2721">
        <f>MIN(10, (Table1[[#This Row],[Avg Nitrate N + Nitrite N]]/10)*10)</f>
        <v>3.5150000000000006</v>
      </c>
      <c r="AF2721">
        <f>IF(OR(Table1[[#This Row],[Avg pH]]&lt;6.5,Table1[[#This Row],[Avg pH]]&gt;8.5),10,0)</f>
        <v>0</v>
      </c>
      <c r="AG2721">
        <f>MAX(0, 10-(2*Table1[[#This Row],[Avg Dissolved Oxygen]]))</f>
        <v>3.9000000000000004</v>
      </c>
      <c r="AH2721">
        <f>(Table1[[#This Row],[Fecal Score]]*0.3) + (Table1[[#This Row],[BOD Score]]*0.25) + (Table1[[#This Row],[Nitrate Score]]*0.2) + (Table1[[#This Row],[pH Score]]*0.15) + (Table1[[#This Row],[Dissolved Oxygen Score]]*0.1)</f>
        <v>6.593</v>
      </c>
      <c r="AI2721">
        <v>2022</v>
      </c>
    </row>
    <row r="2722" spans="1:35">
      <c r="A2722">
        <v>3626</v>
      </c>
      <c r="B2722" t="s">
        <v>994</v>
      </c>
      <c r="C2722" t="s">
        <v>1</v>
      </c>
      <c r="D2722" t="s">
        <v>113</v>
      </c>
      <c r="E2722">
        <v>25</v>
      </c>
      <c r="F2722">
        <v>25</v>
      </c>
      <c r="G2722">
        <f>(Table1[[#This Row],[Min Temperature]]+Table1[[#This Row],[Max Temperature]])/2</f>
        <v>25</v>
      </c>
      <c r="H2722">
        <v>2.6</v>
      </c>
      <c r="I2722">
        <v>7.1</v>
      </c>
      <c r="J2722">
        <f>(Table1[[#This Row],[Min Dissolved Oxygen]]+Table1[[#This Row],[Max Dissolved Oxygen]])/2</f>
        <v>4.8499999999999996</v>
      </c>
      <c r="K2722">
        <v>6.5</v>
      </c>
      <c r="L2722">
        <v>8.1999999999999993</v>
      </c>
      <c r="M2722">
        <f>(Table1[[#This Row],[Min pH]]+Table1[[#This Row],[Max pH]])/2</f>
        <v>7.35</v>
      </c>
      <c r="N2722">
        <v>378</v>
      </c>
      <c r="O2722">
        <v>1006</v>
      </c>
      <c r="P2722">
        <f>(Table1[[#This Row],[Min Conductivity]]+Table1[[#This Row],[Max Conductivity]])/2</f>
        <v>692</v>
      </c>
      <c r="Q2722">
        <v>3.2</v>
      </c>
      <c r="R2722">
        <v>31</v>
      </c>
      <c r="S2722">
        <f>(Table1[[#This Row],[Min BOD]]+Table1[[#This Row],[Max BOD]])/2</f>
        <v>17.100000000000001</v>
      </c>
      <c r="T2722">
        <v>1.4</v>
      </c>
      <c r="U2722">
        <v>3</v>
      </c>
      <c r="V2722">
        <f>(Table1[[#This Row],[Min Nitrate N + Nitrite N]]+Table1[[#This Row],[Max Nitrate N + Nitrite N]])/2</f>
        <v>2.2000000000000002</v>
      </c>
      <c r="W2722">
        <v>230</v>
      </c>
      <c r="X2722">
        <v>4700</v>
      </c>
      <c r="Y2722">
        <f>(Table1[[#This Row],[Min Fecal Coliform]]+Table1[[#This Row],[Max Fecal Coliform]])/2</f>
        <v>2465</v>
      </c>
      <c r="Z2722">
        <v>3500</v>
      </c>
      <c r="AA2722">
        <v>160000</v>
      </c>
      <c r="AB2722">
        <f>(Table1[[#This Row],[Min Total Coliform]]+Table1[[#This Row],[Max Total Coliform]])/2</f>
        <v>81750</v>
      </c>
      <c r="AC2722">
        <f>MIN(10, (Table1[[#This Row],[Avg BOD]]/4)*10)</f>
        <v>10</v>
      </c>
      <c r="AD2722">
        <f>MIN(10, (Table1[[#This Row],[Avg Fecal Coliform]]/600)*10)</f>
        <v>10</v>
      </c>
      <c r="AE2722">
        <f>MIN(10, (Table1[[#This Row],[Avg Nitrate N + Nitrite N]]/10)*10)</f>
        <v>2.2000000000000002</v>
      </c>
      <c r="AF2722">
        <f>IF(OR(Table1[[#This Row],[Avg pH]]&lt;6.5,Table1[[#This Row],[Avg pH]]&gt;8.5),10,0)</f>
        <v>0</v>
      </c>
      <c r="AG2722">
        <f>MAX(0, 10-(2*Table1[[#This Row],[Avg Dissolved Oxygen]]))</f>
        <v>0.30000000000000071</v>
      </c>
      <c r="AH2722">
        <f>(Table1[[#This Row],[Fecal Score]]*0.3) + (Table1[[#This Row],[BOD Score]]*0.25) + (Table1[[#This Row],[Nitrate Score]]*0.2) + (Table1[[#This Row],[pH Score]]*0.15) + (Table1[[#This Row],[Dissolved Oxygen Score]]*0.1)</f>
        <v>5.9700000000000006</v>
      </c>
      <c r="AI2722">
        <v>2022</v>
      </c>
    </row>
    <row r="2723" spans="1:35">
      <c r="A2723">
        <v>4523</v>
      </c>
      <c r="B2723" t="s">
        <v>785</v>
      </c>
      <c r="C2723" t="s">
        <v>1</v>
      </c>
      <c r="D2723" t="s">
        <v>113</v>
      </c>
      <c r="E2723">
        <v>25</v>
      </c>
      <c r="F2723">
        <v>25</v>
      </c>
      <c r="G2723">
        <f>(Table1[[#This Row],[Min Temperature]]+Table1[[#This Row],[Max Temperature]])/2</f>
        <v>25</v>
      </c>
      <c r="H2723">
        <v>4.2</v>
      </c>
      <c r="I2723">
        <v>6.8</v>
      </c>
      <c r="J2723">
        <f>(Table1[[#This Row],[Min Dissolved Oxygen]]+Table1[[#This Row],[Max Dissolved Oxygen]])/2</f>
        <v>5.5</v>
      </c>
      <c r="K2723">
        <v>6.6</v>
      </c>
      <c r="L2723">
        <v>8.6999999999999993</v>
      </c>
      <c r="M2723">
        <f>(Table1[[#This Row],[Min pH]]+Table1[[#This Row],[Max pH]])/2</f>
        <v>7.6499999999999995</v>
      </c>
      <c r="N2723">
        <v>383</v>
      </c>
      <c r="O2723">
        <v>624</v>
      </c>
      <c r="P2723">
        <f>(Table1[[#This Row],[Min Conductivity]]+Table1[[#This Row],[Max Conductivity]])/2</f>
        <v>503.5</v>
      </c>
      <c r="Q2723">
        <v>4</v>
      </c>
      <c r="R2723">
        <v>9</v>
      </c>
      <c r="S2723">
        <f>(Table1[[#This Row],[Min BOD]]+Table1[[#This Row],[Max BOD]])/2</f>
        <v>6.5</v>
      </c>
      <c r="T2723">
        <v>1.3</v>
      </c>
      <c r="U2723">
        <v>9.8000000000000007</v>
      </c>
      <c r="V2723">
        <f>(Table1[[#This Row],[Min Nitrate N + Nitrite N]]+Table1[[#This Row],[Max Nitrate N + Nitrite N]])/2</f>
        <v>5.5500000000000007</v>
      </c>
      <c r="W2723">
        <v>210</v>
      </c>
      <c r="X2723">
        <v>4900</v>
      </c>
      <c r="Y2723">
        <f>(Table1[[#This Row],[Min Fecal Coliform]]+Table1[[#This Row],[Max Fecal Coliform]])/2</f>
        <v>2555</v>
      </c>
      <c r="Z2723">
        <v>2400</v>
      </c>
      <c r="AA2723">
        <v>160000</v>
      </c>
      <c r="AB2723">
        <f>(Table1[[#This Row],[Min Total Coliform]]+Table1[[#This Row],[Max Total Coliform]])/2</f>
        <v>81200</v>
      </c>
      <c r="AC2723">
        <f>MIN(10, (Table1[[#This Row],[Avg BOD]]/4)*10)</f>
        <v>10</v>
      </c>
      <c r="AD2723">
        <f>MIN(10, (Table1[[#This Row],[Avg Fecal Coliform]]/600)*10)</f>
        <v>10</v>
      </c>
      <c r="AE2723">
        <f>MIN(10, (Table1[[#This Row],[Avg Nitrate N + Nitrite N]]/10)*10)</f>
        <v>5.5500000000000007</v>
      </c>
      <c r="AF2723">
        <f>IF(OR(Table1[[#This Row],[Avg pH]]&lt;6.5,Table1[[#This Row],[Avg pH]]&gt;8.5),10,0)</f>
        <v>0</v>
      </c>
      <c r="AG2723">
        <f>MAX(0, 10-(2*Table1[[#This Row],[Avg Dissolved Oxygen]]))</f>
        <v>0</v>
      </c>
      <c r="AH2723">
        <f>(Table1[[#This Row],[Fecal Score]]*0.3) + (Table1[[#This Row],[BOD Score]]*0.25) + (Table1[[#This Row],[Nitrate Score]]*0.2) + (Table1[[#This Row],[pH Score]]*0.15) + (Table1[[#This Row],[Dissolved Oxygen Score]]*0.1)</f>
        <v>6.61</v>
      </c>
      <c r="AI2723">
        <v>2022</v>
      </c>
    </row>
    <row r="2724" spans="1:35">
      <c r="A2724">
        <v>3646</v>
      </c>
      <c r="B2724" t="s">
        <v>142</v>
      </c>
      <c r="C2724" t="s">
        <v>1</v>
      </c>
      <c r="D2724" t="s">
        <v>113</v>
      </c>
      <c r="E2724">
        <v>25</v>
      </c>
      <c r="F2724">
        <v>25</v>
      </c>
      <c r="G2724">
        <f>(Table1[[#This Row],[Min Temperature]]+Table1[[#This Row],[Max Temperature]])/2</f>
        <v>25</v>
      </c>
      <c r="H2724">
        <v>0.5</v>
      </c>
      <c r="I2724">
        <v>6.5</v>
      </c>
      <c r="J2724">
        <f>(Table1[[#This Row],[Min Dissolved Oxygen]]+Table1[[#This Row],[Max Dissolved Oxygen]])/2</f>
        <v>3.5</v>
      </c>
      <c r="K2724">
        <v>6.5</v>
      </c>
      <c r="L2724">
        <v>7.4</v>
      </c>
      <c r="M2724">
        <f>(Table1[[#This Row],[Min pH]]+Table1[[#This Row],[Max pH]])/2</f>
        <v>6.95</v>
      </c>
      <c r="N2724">
        <v>460</v>
      </c>
      <c r="O2724">
        <v>1006</v>
      </c>
      <c r="P2724">
        <f>(Table1[[#This Row],[Min Conductivity]]+Table1[[#This Row],[Max Conductivity]])/2</f>
        <v>733</v>
      </c>
      <c r="Q2724">
        <v>4</v>
      </c>
      <c r="R2724">
        <v>115</v>
      </c>
      <c r="S2724">
        <f>(Table1[[#This Row],[Min BOD]]+Table1[[#This Row],[Max BOD]])/2</f>
        <v>59.5</v>
      </c>
      <c r="T2724">
        <v>0.92</v>
      </c>
      <c r="U2724">
        <v>3</v>
      </c>
      <c r="V2724">
        <f>(Table1[[#This Row],[Min Nitrate N + Nitrite N]]+Table1[[#This Row],[Max Nitrate N + Nitrite N]])/2</f>
        <v>1.96</v>
      </c>
      <c r="W2724">
        <v>230</v>
      </c>
      <c r="X2724">
        <v>4900</v>
      </c>
      <c r="Y2724">
        <f>(Table1[[#This Row],[Min Fecal Coliform]]+Table1[[#This Row],[Max Fecal Coliform]])/2</f>
        <v>2565</v>
      </c>
      <c r="Z2724">
        <v>3500</v>
      </c>
      <c r="AA2724">
        <v>160000</v>
      </c>
      <c r="AB2724">
        <f>(Table1[[#This Row],[Min Total Coliform]]+Table1[[#This Row],[Max Total Coliform]])/2</f>
        <v>81750</v>
      </c>
      <c r="AC2724">
        <f>MIN(10, (Table1[[#This Row],[Avg BOD]]/4)*10)</f>
        <v>10</v>
      </c>
      <c r="AD2724">
        <f>MIN(10, (Table1[[#This Row],[Avg Fecal Coliform]]/600)*10)</f>
        <v>10</v>
      </c>
      <c r="AE2724">
        <f>MIN(10, (Table1[[#This Row],[Avg Nitrate N + Nitrite N]]/10)*10)</f>
        <v>1.96</v>
      </c>
      <c r="AF2724">
        <f>IF(OR(Table1[[#This Row],[Avg pH]]&lt;6.5,Table1[[#This Row],[Avg pH]]&gt;8.5),10,0)</f>
        <v>0</v>
      </c>
      <c r="AG2724">
        <f>MAX(0, 10-(2*Table1[[#This Row],[Avg Dissolved Oxygen]]))</f>
        <v>3</v>
      </c>
      <c r="AH2724">
        <f>(Table1[[#This Row],[Fecal Score]]*0.3) + (Table1[[#This Row],[BOD Score]]*0.25) + (Table1[[#This Row],[Nitrate Score]]*0.2) + (Table1[[#This Row],[pH Score]]*0.15) + (Table1[[#This Row],[Dissolved Oxygen Score]]*0.1)</f>
        <v>6.1920000000000002</v>
      </c>
      <c r="AI2724">
        <v>2022</v>
      </c>
    </row>
    <row r="2725" spans="1:35">
      <c r="A2725">
        <v>4509</v>
      </c>
      <c r="B2725" t="s">
        <v>557</v>
      </c>
      <c r="C2725" t="s">
        <v>1</v>
      </c>
      <c r="D2725" t="s">
        <v>113</v>
      </c>
      <c r="E2725">
        <v>24</v>
      </c>
      <c r="F2725">
        <v>25</v>
      </c>
      <c r="G2725">
        <f>(Table1[[#This Row],[Min Temperature]]+Table1[[#This Row],[Max Temperature]])/2</f>
        <v>24.5</v>
      </c>
      <c r="H2725">
        <v>2.2000000000000002</v>
      </c>
      <c r="I2725">
        <v>7.3</v>
      </c>
      <c r="J2725">
        <f>(Table1[[#This Row],[Min Dissolved Oxygen]]+Table1[[#This Row],[Max Dissolved Oxygen]])/2</f>
        <v>4.75</v>
      </c>
      <c r="K2725">
        <v>6.6</v>
      </c>
      <c r="L2725">
        <v>8.1999999999999993</v>
      </c>
      <c r="M2725">
        <f>(Table1[[#This Row],[Min pH]]+Table1[[#This Row],[Max pH]])/2</f>
        <v>7.3999999999999995</v>
      </c>
      <c r="N2725">
        <v>354</v>
      </c>
      <c r="O2725">
        <v>774</v>
      </c>
      <c r="P2725">
        <f>(Table1[[#This Row],[Min Conductivity]]+Table1[[#This Row],[Max Conductivity]])/2</f>
        <v>564</v>
      </c>
      <c r="Q2725">
        <v>3</v>
      </c>
      <c r="R2725">
        <v>19</v>
      </c>
      <c r="S2725">
        <f>(Table1[[#This Row],[Min BOD]]+Table1[[#This Row],[Max BOD]])/2</f>
        <v>11</v>
      </c>
      <c r="T2725">
        <v>1</v>
      </c>
      <c r="U2725">
        <v>3.9</v>
      </c>
      <c r="V2725">
        <f>(Table1[[#This Row],[Min Nitrate N + Nitrite N]]+Table1[[#This Row],[Max Nitrate N + Nitrite N]])/2</f>
        <v>2.4500000000000002</v>
      </c>
      <c r="W2725">
        <v>230</v>
      </c>
      <c r="X2725">
        <v>23000</v>
      </c>
      <c r="Y2725">
        <f>(Table1[[#This Row],[Min Fecal Coliform]]+Table1[[#This Row],[Max Fecal Coliform]])/2</f>
        <v>11615</v>
      </c>
      <c r="Z2725">
        <v>2400</v>
      </c>
      <c r="AA2725">
        <v>240000</v>
      </c>
      <c r="AB2725">
        <f>(Table1[[#This Row],[Min Total Coliform]]+Table1[[#This Row],[Max Total Coliform]])/2</f>
        <v>121200</v>
      </c>
      <c r="AC2725">
        <f>MIN(10, (Table1[[#This Row],[Avg BOD]]/4)*10)</f>
        <v>10</v>
      </c>
      <c r="AD2725">
        <f>MIN(10, (Table1[[#This Row],[Avg Fecal Coliform]]/600)*10)</f>
        <v>10</v>
      </c>
      <c r="AE2725">
        <f>MIN(10, (Table1[[#This Row],[Avg Nitrate N + Nitrite N]]/10)*10)</f>
        <v>2.4500000000000002</v>
      </c>
      <c r="AF2725">
        <f>IF(OR(Table1[[#This Row],[Avg pH]]&lt;6.5,Table1[[#This Row],[Avg pH]]&gt;8.5),10,0)</f>
        <v>0</v>
      </c>
      <c r="AG2725">
        <f>MAX(0, 10-(2*Table1[[#This Row],[Avg Dissolved Oxygen]]))</f>
        <v>0.5</v>
      </c>
      <c r="AH2725">
        <f>(Table1[[#This Row],[Fecal Score]]*0.3) + (Table1[[#This Row],[BOD Score]]*0.25) + (Table1[[#This Row],[Nitrate Score]]*0.2) + (Table1[[#This Row],[pH Score]]*0.15) + (Table1[[#This Row],[Dissolved Oxygen Score]]*0.1)</f>
        <v>6.04</v>
      </c>
      <c r="AI2725">
        <v>2022</v>
      </c>
    </row>
    <row r="2726" spans="1:35">
      <c r="A2726">
        <v>3685</v>
      </c>
      <c r="B2726" t="s">
        <v>192</v>
      </c>
      <c r="C2726" t="s">
        <v>1</v>
      </c>
      <c r="D2726" t="s">
        <v>113</v>
      </c>
      <c r="E2726">
        <v>23</v>
      </c>
      <c r="F2726">
        <v>26</v>
      </c>
      <c r="G2726">
        <f>(Table1[[#This Row],[Min Temperature]]+Table1[[#This Row],[Max Temperature]])/2</f>
        <v>24.5</v>
      </c>
      <c r="H2726">
        <v>6.3</v>
      </c>
      <c r="I2726">
        <v>7.6</v>
      </c>
      <c r="J2726">
        <f>(Table1[[#This Row],[Min Dissolved Oxygen]]+Table1[[#This Row],[Max Dissolved Oxygen]])/2</f>
        <v>6.9499999999999993</v>
      </c>
      <c r="K2726">
        <v>6.6</v>
      </c>
      <c r="L2726">
        <v>8.1999999999999993</v>
      </c>
      <c r="M2726">
        <f>(Table1[[#This Row],[Min pH]]+Table1[[#This Row],[Max pH]])/2</f>
        <v>7.3999999999999995</v>
      </c>
      <c r="N2726">
        <v>805</v>
      </c>
      <c r="O2726">
        <v>1130</v>
      </c>
      <c r="P2726">
        <f>(Table1[[#This Row],[Min Conductivity]]+Table1[[#This Row],[Max Conductivity]])/2</f>
        <v>967.5</v>
      </c>
      <c r="Q2726">
        <v>3.6</v>
      </c>
      <c r="R2726">
        <v>4.4000000000000004</v>
      </c>
      <c r="S2726">
        <f>(Table1[[#This Row],[Min BOD]]+Table1[[#This Row],[Max BOD]])/2</f>
        <v>4</v>
      </c>
      <c r="T2726">
        <v>0.98</v>
      </c>
      <c r="U2726">
        <v>1.32</v>
      </c>
      <c r="V2726">
        <f>(Table1[[#This Row],[Min Nitrate N + Nitrite N]]+Table1[[#This Row],[Max Nitrate N + Nitrite N]])/2</f>
        <v>1.1499999999999999</v>
      </c>
      <c r="W2726">
        <v>58</v>
      </c>
      <c r="X2726">
        <v>141</v>
      </c>
      <c r="Y2726">
        <f>(Table1[[#This Row],[Min Fecal Coliform]]+Table1[[#This Row],[Max Fecal Coliform]])/2</f>
        <v>99.5</v>
      </c>
      <c r="Z2726">
        <v>130</v>
      </c>
      <c r="AA2726">
        <v>280</v>
      </c>
      <c r="AB2726">
        <f>(Table1[[#This Row],[Min Total Coliform]]+Table1[[#This Row],[Max Total Coliform]])/2</f>
        <v>205</v>
      </c>
      <c r="AC2726">
        <f>MIN(10, (Table1[[#This Row],[Avg BOD]]/4)*10)</f>
        <v>10</v>
      </c>
      <c r="AD2726">
        <f>MIN(10, (Table1[[#This Row],[Avg Fecal Coliform]]/600)*10)</f>
        <v>1.6583333333333332</v>
      </c>
      <c r="AE2726">
        <f>MIN(10, (Table1[[#This Row],[Avg Nitrate N + Nitrite N]]/10)*10)</f>
        <v>1.1499999999999999</v>
      </c>
      <c r="AF2726">
        <f>IF(OR(Table1[[#This Row],[Avg pH]]&lt;6.5,Table1[[#This Row],[Avg pH]]&gt;8.5),10,0)</f>
        <v>0</v>
      </c>
      <c r="AG2726">
        <f>MAX(0, 10-(2*Table1[[#This Row],[Avg Dissolved Oxygen]]))</f>
        <v>0</v>
      </c>
      <c r="AH2726">
        <f>(Table1[[#This Row],[Fecal Score]]*0.3) + (Table1[[#This Row],[BOD Score]]*0.25) + (Table1[[#This Row],[Nitrate Score]]*0.2) + (Table1[[#This Row],[pH Score]]*0.15) + (Table1[[#This Row],[Dissolved Oxygen Score]]*0.1)</f>
        <v>3.2275</v>
      </c>
      <c r="AI2726">
        <v>2022</v>
      </c>
    </row>
    <row r="2727" spans="1:35">
      <c r="A2727">
        <v>4505</v>
      </c>
      <c r="B2727" t="s">
        <v>554</v>
      </c>
      <c r="C2727" t="s">
        <v>1</v>
      </c>
      <c r="D2727" t="s">
        <v>113</v>
      </c>
      <c r="E2727">
        <v>25</v>
      </c>
      <c r="F2727">
        <v>25</v>
      </c>
      <c r="G2727">
        <f>(Table1[[#This Row],[Min Temperature]]+Table1[[#This Row],[Max Temperature]])/2</f>
        <v>25</v>
      </c>
      <c r="H2727">
        <v>0.3</v>
      </c>
      <c r="I2727">
        <v>5.0999999999999996</v>
      </c>
      <c r="J2727">
        <f>(Table1[[#This Row],[Min Dissolved Oxygen]]+Table1[[#This Row],[Max Dissolved Oxygen]])/2</f>
        <v>2.6999999999999997</v>
      </c>
      <c r="K2727">
        <v>6.6</v>
      </c>
      <c r="L2727">
        <v>7.5</v>
      </c>
      <c r="M2727">
        <f>(Table1[[#This Row],[Min pH]]+Table1[[#This Row],[Max pH]])/2</f>
        <v>7.05</v>
      </c>
      <c r="N2727">
        <v>869</v>
      </c>
      <c r="O2727">
        <v>1938</v>
      </c>
      <c r="P2727">
        <f>(Table1[[#This Row],[Min Conductivity]]+Table1[[#This Row],[Max Conductivity]])/2</f>
        <v>1403.5</v>
      </c>
      <c r="Q2727">
        <v>6</v>
      </c>
      <c r="R2727">
        <v>65</v>
      </c>
      <c r="S2727">
        <f>(Table1[[#This Row],[Min BOD]]+Table1[[#This Row],[Max BOD]])/2</f>
        <v>35.5</v>
      </c>
      <c r="T2727">
        <v>2.29</v>
      </c>
      <c r="U2727">
        <v>6.53</v>
      </c>
      <c r="V2727">
        <f>(Table1[[#This Row],[Min Nitrate N + Nitrite N]]+Table1[[#This Row],[Max Nitrate N + Nitrite N]])/2</f>
        <v>4.41</v>
      </c>
      <c r="W2727">
        <v>130</v>
      </c>
      <c r="X2727">
        <v>12000</v>
      </c>
      <c r="Y2727">
        <f>(Table1[[#This Row],[Min Fecal Coliform]]+Table1[[#This Row],[Max Fecal Coliform]])/2</f>
        <v>6065</v>
      </c>
      <c r="Z2727">
        <v>2400</v>
      </c>
      <c r="AA2727">
        <v>92000</v>
      </c>
      <c r="AB2727">
        <f>(Table1[[#This Row],[Min Total Coliform]]+Table1[[#This Row],[Max Total Coliform]])/2</f>
        <v>47200</v>
      </c>
      <c r="AC2727">
        <f>MIN(10, (Table1[[#This Row],[Avg BOD]]/4)*10)</f>
        <v>10</v>
      </c>
      <c r="AD2727">
        <f>MIN(10, (Table1[[#This Row],[Avg Fecal Coliform]]/600)*10)</f>
        <v>10</v>
      </c>
      <c r="AE2727">
        <f>MIN(10, (Table1[[#This Row],[Avg Nitrate N + Nitrite N]]/10)*10)</f>
        <v>4.41</v>
      </c>
      <c r="AF2727">
        <f>IF(OR(Table1[[#This Row],[Avg pH]]&lt;6.5,Table1[[#This Row],[Avg pH]]&gt;8.5),10,0)</f>
        <v>0</v>
      </c>
      <c r="AG2727">
        <f>MAX(0, 10-(2*Table1[[#This Row],[Avg Dissolved Oxygen]]))</f>
        <v>4.6000000000000005</v>
      </c>
      <c r="AH2727">
        <f>(Table1[[#This Row],[Fecal Score]]*0.3) + (Table1[[#This Row],[BOD Score]]*0.25) + (Table1[[#This Row],[Nitrate Score]]*0.2) + (Table1[[#This Row],[pH Score]]*0.15) + (Table1[[#This Row],[Dissolved Oxygen Score]]*0.1)</f>
        <v>6.8419999999999996</v>
      </c>
      <c r="AI2727">
        <v>2022</v>
      </c>
    </row>
    <row r="2728" spans="1:35">
      <c r="A2728">
        <v>3687</v>
      </c>
      <c r="B2728" t="s">
        <v>995</v>
      </c>
      <c r="C2728" t="s">
        <v>1</v>
      </c>
      <c r="D2728" t="s">
        <v>113</v>
      </c>
      <c r="E2728">
        <v>24</v>
      </c>
      <c r="F2728">
        <v>25</v>
      </c>
      <c r="G2728">
        <f>(Table1[[#This Row],[Min Temperature]]+Table1[[#This Row],[Max Temperature]])/2</f>
        <v>24.5</v>
      </c>
      <c r="H2728">
        <v>6.2</v>
      </c>
      <c r="I2728">
        <v>6.9</v>
      </c>
      <c r="J2728">
        <f>(Table1[[#This Row],[Min Dissolved Oxygen]]+Table1[[#This Row],[Max Dissolved Oxygen]])/2</f>
        <v>6.5500000000000007</v>
      </c>
      <c r="K2728">
        <v>7.1</v>
      </c>
      <c r="L2728">
        <v>8.1999999999999993</v>
      </c>
      <c r="M2728">
        <f>(Table1[[#This Row],[Min pH]]+Table1[[#This Row],[Max pH]])/2</f>
        <v>7.6499999999999995</v>
      </c>
      <c r="N2728">
        <v>653</v>
      </c>
      <c r="O2728">
        <v>842</v>
      </c>
      <c r="P2728">
        <f>(Table1[[#This Row],[Min Conductivity]]+Table1[[#This Row],[Max Conductivity]])/2</f>
        <v>747.5</v>
      </c>
      <c r="Q2728">
        <v>3.4</v>
      </c>
      <c r="R2728">
        <v>4.0999999999999996</v>
      </c>
      <c r="S2728">
        <f>(Table1[[#This Row],[Min BOD]]+Table1[[#This Row],[Max BOD]])/2</f>
        <v>3.75</v>
      </c>
      <c r="T2728">
        <v>0.65</v>
      </c>
      <c r="U2728">
        <v>1.08</v>
      </c>
      <c r="V2728">
        <f>(Table1[[#This Row],[Min Nitrate N + Nitrite N]]+Table1[[#This Row],[Max Nitrate N + Nitrite N]])/2</f>
        <v>0.86499999999999999</v>
      </c>
      <c r="W2728">
        <v>58</v>
      </c>
      <c r="X2728">
        <v>150</v>
      </c>
      <c r="Y2728">
        <f>(Table1[[#This Row],[Min Fecal Coliform]]+Table1[[#This Row],[Max Fecal Coliform]])/2</f>
        <v>104</v>
      </c>
      <c r="Z2728">
        <v>141</v>
      </c>
      <c r="AA2728">
        <v>278</v>
      </c>
      <c r="AB2728">
        <f>(Table1[[#This Row],[Min Total Coliform]]+Table1[[#This Row],[Max Total Coliform]])/2</f>
        <v>209.5</v>
      </c>
      <c r="AC2728">
        <f>MIN(10, (Table1[[#This Row],[Avg BOD]]/4)*10)</f>
        <v>9.375</v>
      </c>
      <c r="AD2728">
        <f>MIN(10, (Table1[[#This Row],[Avg Fecal Coliform]]/600)*10)</f>
        <v>1.7333333333333334</v>
      </c>
      <c r="AE2728">
        <f>MIN(10, (Table1[[#This Row],[Avg Nitrate N + Nitrite N]]/10)*10)</f>
        <v>0.86499999999999999</v>
      </c>
      <c r="AF2728">
        <f>IF(OR(Table1[[#This Row],[Avg pH]]&lt;6.5,Table1[[#This Row],[Avg pH]]&gt;8.5),10,0)</f>
        <v>0</v>
      </c>
      <c r="AG2728">
        <f>MAX(0, 10-(2*Table1[[#This Row],[Avg Dissolved Oxygen]]))</f>
        <v>0</v>
      </c>
      <c r="AH2728">
        <f>(Table1[[#This Row],[Fecal Score]]*0.3) + (Table1[[#This Row],[BOD Score]]*0.25) + (Table1[[#This Row],[Nitrate Score]]*0.2) + (Table1[[#This Row],[pH Score]]*0.15) + (Table1[[#This Row],[Dissolved Oxygen Score]]*0.1)</f>
        <v>3.0367500000000001</v>
      </c>
      <c r="AI2728">
        <v>2022</v>
      </c>
    </row>
    <row r="2729" spans="1:35">
      <c r="A2729">
        <v>3620</v>
      </c>
      <c r="B2729" t="s">
        <v>135</v>
      </c>
      <c r="C2729" t="s">
        <v>1</v>
      </c>
      <c r="D2729" t="s">
        <v>113</v>
      </c>
      <c r="E2729">
        <v>24</v>
      </c>
      <c r="F2729">
        <v>25</v>
      </c>
      <c r="G2729">
        <f>(Table1[[#This Row],[Min Temperature]]+Table1[[#This Row],[Max Temperature]])/2</f>
        <v>24.5</v>
      </c>
      <c r="H2729">
        <v>0.3</v>
      </c>
      <c r="I2729">
        <v>5.8</v>
      </c>
      <c r="J2729">
        <f>(Table1[[#This Row],[Min Dissolved Oxygen]]+Table1[[#This Row],[Max Dissolved Oxygen]])/2</f>
        <v>3.05</v>
      </c>
      <c r="K2729">
        <v>6.7</v>
      </c>
      <c r="L2729">
        <v>7.8</v>
      </c>
      <c r="M2729">
        <f>(Table1[[#This Row],[Min pH]]+Table1[[#This Row],[Max pH]])/2</f>
        <v>7.25</v>
      </c>
      <c r="N2729">
        <v>460</v>
      </c>
      <c r="O2729">
        <v>1910</v>
      </c>
      <c r="P2729">
        <f>(Table1[[#This Row],[Min Conductivity]]+Table1[[#This Row],[Max Conductivity]])/2</f>
        <v>1185</v>
      </c>
      <c r="Q2729">
        <v>4</v>
      </c>
      <c r="R2729">
        <v>26</v>
      </c>
      <c r="S2729">
        <f>(Table1[[#This Row],[Min BOD]]+Table1[[#This Row],[Max BOD]])/2</f>
        <v>15</v>
      </c>
      <c r="T2729">
        <v>1.4</v>
      </c>
      <c r="U2729">
        <v>8.6</v>
      </c>
      <c r="V2729">
        <f>(Table1[[#This Row],[Min Nitrate N + Nitrite N]]+Table1[[#This Row],[Max Nitrate N + Nitrite N]])/2</f>
        <v>5</v>
      </c>
      <c r="W2729">
        <v>230</v>
      </c>
      <c r="X2729">
        <v>480000</v>
      </c>
      <c r="Y2729">
        <f>(Table1[[#This Row],[Min Fecal Coliform]]+Table1[[#This Row],[Max Fecal Coliform]])/2</f>
        <v>240115</v>
      </c>
      <c r="Z2729">
        <v>3500</v>
      </c>
      <c r="AA2729">
        <v>3500000</v>
      </c>
      <c r="AB2729">
        <f>(Table1[[#This Row],[Min Total Coliform]]+Table1[[#This Row],[Max Total Coliform]])/2</f>
        <v>1751750</v>
      </c>
      <c r="AC2729">
        <f>MIN(10, (Table1[[#This Row],[Avg BOD]]/4)*10)</f>
        <v>10</v>
      </c>
      <c r="AD2729">
        <f>MIN(10, (Table1[[#This Row],[Avg Fecal Coliform]]/600)*10)</f>
        <v>10</v>
      </c>
      <c r="AE2729">
        <f>MIN(10, (Table1[[#This Row],[Avg Nitrate N + Nitrite N]]/10)*10)</f>
        <v>5</v>
      </c>
      <c r="AF2729">
        <f>IF(OR(Table1[[#This Row],[Avg pH]]&lt;6.5,Table1[[#This Row],[Avg pH]]&gt;8.5),10,0)</f>
        <v>0</v>
      </c>
      <c r="AG2729">
        <f>MAX(0, 10-(2*Table1[[#This Row],[Avg Dissolved Oxygen]]))</f>
        <v>3.9000000000000004</v>
      </c>
      <c r="AH2729">
        <f>(Table1[[#This Row],[Fecal Score]]*0.3) + (Table1[[#This Row],[BOD Score]]*0.25) + (Table1[[#This Row],[Nitrate Score]]*0.2) + (Table1[[#This Row],[pH Score]]*0.15) + (Table1[[#This Row],[Dissolved Oxygen Score]]*0.1)</f>
        <v>6.89</v>
      </c>
      <c r="AI2729">
        <v>2022</v>
      </c>
    </row>
    <row r="2730" spans="1:35">
      <c r="A2730">
        <v>4524</v>
      </c>
      <c r="B2730" t="s">
        <v>996</v>
      </c>
      <c r="C2730" t="s">
        <v>1</v>
      </c>
      <c r="D2730" t="s">
        <v>113</v>
      </c>
      <c r="E2730">
        <v>25</v>
      </c>
      <c r="F2730">
        <v>25</v>
      </c>
      <c r="G2730">
        <f>(Table1[[#This Row],[Min Temperature]]+Table1[[#This Row],[Max Temperature]])/2</f>
        <v>25</v>
      </c>
      <c r="H2730">
        <v>2.2999999999999998</v>
      </c>
      <c r="I2730">
        <v>6.9</v>
      </c>
      <c r="J2730">
        <f>(Table1[[#This Row],[Min Dissolved Oxygen]]+Table1[[#This Row],[Max Dissolved Oxygen]])/2</f>
        <v>4.5999999999999996</v>
      </c>
      <c r="K2730">
        <v>6.6</v>
      </c>
      <c r="L2730">
        <v>7.6</v>
      </c>
      <c r="M2730">
        <f>(Table1[[#This Row],[Min pH]]+Table1[[#This Row],[Max pH]])/2</f>
        <v>7.1</v>
      </c>
      <c r="N2730">
        <v>409</v>
      </c>
      <c r="O2730">
        <v>1318</v>
      </c>
      <c r="P2730">
        <f>(Table1[[#This Row],[Min Conductivity]]+Table1[[#This Row],[Max Conductivity]])/2</f>
        <v>863.5</v>
      </c>
      <c r="Q2730">
        <v>4</v>
      </c>
      <c r="R2730">
        <v>9</v>
      </c>
      <c r="S2730">
        <f>(Table1[[#This Row],[Min BOD]]+Table1[[#This Row],[Max BOD]])/2</f>
        <v>6.5</v>
      </c>
      <c r="T2730">
        <v>0.95</v>
      </c>
      <c r="U2730">
        <v>13</v>
      </c>
      <c r="V2730">
        <f>(Table1[[#This Row],[Min Nitrate N + Nitrite N]]+Table1[[#This Row],[Max Nitrate N + Nitrite N]])/2</f>
        <v>6.9749999999999996</v>
      </c>
      <c r="W2730">
        <v>480</v>
      </c>
      <c r="X2730">
        <v>27000</v>
      </c>
      <c r="Y2730">
        <f>(Table1[[#This Row],[Min Fecal Coliform]]+Table1[[#This Row],[Max Fecal Coliform]])/2</f>
        <v>13740</v>
      </c>
      <c r="Z2730">
        <v>3500</v>
      </c>
      <c r="AA2730">
        <v>240000</v>
      </c>
      <c r="AB2730">
        <f>(Table1[[#This Row],[Min Total Coliform]]+Table1[[#This Row],[Max Total Coliform]])/2</f>
        <v>121750</v>
      </c>
      <c r="AC2730">
        <f>MIN(10, (Table1[[#This Row],[Avg BOD]]/4)*10)</f>
        <v>10</v>
      </c>
      <c r="AD2730">
        <f>MIN(10, (Table1[[#This Row],[Avg Fecal Coliform]]/600)*10)</f>
        <v>10</v>
      </c>
      <c r="AE2730">
        <f>MIN(10, (Table1[[#This Row],[Avg Nitrate N + Nitrite N]]/10)*10)</f>
        <v>6.9749999999999996</v>
      </c>
      <c r="AF2730">
        <f>IF(OR(Table1[[#This Row],[Avg pH]]&lt;6.5,Table1[[#This Row],[Avg pH]]&gt;8.5),10,0)</f>
        <v>0</v>
      </c>
      <c r="AG2730">
        <f>MAX(0, 10-(2*Table1[[#This Row],[Avg Dissolved Oxygen]]))</f>
        <v>0.80000000000000071</v>
      </c>
      <c r="AH2730">
        <f>(Table1[[#This Row],[Fecal Score]]*0.3) + (Table1[[#This Row],[BOD Score]]*0.25) + (Table1[[#This Row],[Nitrate Score]]*0.2) + (Table1[[#This Row],[pH Score]]*0.15) + (Table1[[#This Row],[Dissolved Oxygen Score]]*0.1)</f>
        <v>6.9749999999999996</v>
      </c>
      <c r="AI2730">
        <v>2022</v>
      </c>
    </row>
    <row r="2731" spans="1:35">
      <c r="A2731">
        <v>3614</v>
      </c>
      <c r="B2731" t="s">
        <v>437</v>
      </c>
      <c r="C2731" t="s">
        <v>1</v>
      </c>
      <c r="D2731" t="s">
        <v>113</v>
      </c>
      <c r="E2731">
        <v>25</v>
      </c>
      <c r="F2731">
        <v>25</v>
      </c>
      <c r="G2731">
        <f>(Table1[[#This Row],[Min Temperature]]+Table1[[#This Row],[Max Temperature]])/2</f>
        <v>25</v>
      </c>
      <c r="H2731">
        <v>3.1</v>
      </c>
      <c r="I2731">
        <v>6.2</v>
      </c>
      <c r="J2731">
        <f>(Table1[[#This Row],[Min Dissolved Oxygen]]+Table1[[#This Row],[Max Dissolved Oxygen]])/2</f>
        <v>4.6500000000000004</v>
      </c>
      <c r="K2731">
        <v>6.5</v>
      </c>
      <c r="L2731">
        <v>7.5</v>
      </c>
      <c r="M2731">
        <f>(Table1[[#This Row],[Min pH]]+Table1[[#This Row],[Max pH]])/2</f>
        <v>7</v>
      </c>
      <c r="N2731">
        <v>360</v>
      </c>
      <c r="O2731">
        <v>1132</v>
      </c>
      <c r="P2731">
        <f>(Table1[[#This Row],[Min Conductivity]]+Table1[[#This Row],[Max Conductivity]])/2</f>
        <v>746</v>
      </c>
      <c r="Q2731">
        <v>3</v>
      </c>
      <c r="R2731">
        <v>12</v>
      </c>
      <c r="S2731">
        <f>(Table1[[#This Row],[Min BOD]]+Table1[[#This Row],[Max BOD]])/2</f>
        <v>7.5</v>
      </c>
      <c r="T2731">
        <v>1</v>
      </c>
      <c r="U2731">
        <v>3.68</v>
      </c>
      <c r="V2731">
        <f>(Table1[[#This Row],[Min Nitrate N + Nitrite N]]+Table1[[#This Row],[Max Nitrate N + Nitrite N]])/2</f>
        <v>2.34</v>
      </c>
      <c r="W2731">
        <v>230</v>
      </c>
      <c r="X2731">
        <v>8400</v>
      </c>
      <c r="Y2731">
        <f>(Table1[[#This Row],[Min Fecal Coliform]]+Table1[[#This Row],[Max Fecal Coliform]])/2</f>
        <v>4315</v>
      </c>
      <c r="Z2731">
        <v>2400</v>
      </c>
      <c r="AA2731">
        <v>160000</v>
      </c>
      <c r="AB2731">
        <f>(Table1[[#This Row],[Min Total Coliform]]+Table1[[#This Row],[Max Total Coliform]])/2</f>
        <v>81200</v>
      </c>
      <c r="AC2731">
        <f>MIN(10, (Table1[[#This Row],[Avg BOD]]/4)*10)</f>
        <v>10</v>
      </c>
      <c r="AD2731">
        <f>MIN(10, (Table1[[#This Row],[Avg Fecal Coliform]]/600)*10)</f>
        <v>10</v>
      </c>
      <c r="AE2731">
        <f>MIN(10, (Table1[[#This Row],[Avg Nitrate N + Nitrite N]]/10)*10)</f>
        <v>2.34</v>
      </c>
      <c r="AF2731">
        <f>IF(OR(Table1[[#This Row],[Avg pH]]&lt;6.5,Table1[[#This Row],[Avg pH]]&gt;8.5),10,0)</f>
        <v>0</v>
      </c>
      <c r="AG2731">
        <f>MAX(0, 10-(2*Table1[[#This Row],[Avg Dissolved Oxygen]]))</f>
        <v>0.69999999999999929</v>
      </c>
      <c r="AH2731">
        <f>(Table1[[#This Row],[Fecal Score]]*0.3) + (Table1[[#This Row],[BOD Score]]*0.25) + (Table1[[#This Row],[Nitrate Score]]*0.2) + (Table1[[#This Row],[pH Score]]*0.15) + (Table1[[#This Row],[Dissolved Oxygen Score]]*0.1)</f>
        <v>6.0380000000000003</v>
      </c>
      <c r="AI2731">
        <v>2022</v>
      </c>
    </row>
    <row r="2732" spans="1:35">
      <c r="A2732">
        <v>3624</v>
      </c>
      <c r="B2732" t="s">
        <v>437</v>
      </c>
      <c r="C2732" t="s">
        <v>1</v>
      </c>
      <c r="D2732" t="s">
        <v>113</v>
      </c>
      <c r="E2732">
        <v>24</v>
      </c>
      <c r="F2732">
        <v>25</v>
      </c>
      <c r="G2732">
        <f>(Table1[[#This Row],[Min Temperature]]+Table1[[#This Row],[Max Temperature]])/2</f>
        <v>24.5</v>
      </c>
      <c r="H2732">
        <v>2</v>
      </c>
      <c r="I2732">
        <v>7.3</v>
      </c>
      <c r="J2732">
        <f>(Table1[[#This Row],[Min Dissolved Oxygen]]+Table1[[#This Row],[Max Dissolved Oxygen]])/2</f>
        <v>4.6500000000000004</v>
      </c>
      <c r="K2732">
        <v>6.5</v>
      </c>
      <c r="L2732">
        <v>7.6</v>
      </c>
      <c r="M2732">
        <f>(Table1[[#This Row],[Min pH]]+Table1[[#This Row],[Max pH]])/2</f>
        <v>7.05</v>
      </c>
      <c r="N2732">
        <v>369</v>
      </c>
      <c r="O2732">
        <v>751</v>
      </c>
      <c r="P2732">
        <f>(Table1[[#This Row],[Min Conductivity]]+Table1[[#This Row],[Max Conductivity]])/2</f>
        <v>560</v>
      </c>
      <c r="Q2732">
        <v>4</v>
      </c>
      <c r="R2732">
        <v>23</v>
      </c>
      <c r="S2732">
        <f>(Table1[[#This Row],[Min BOD]]+Table1[[#This Row],[Max BOD]])/2</f>
        <v>13.5</v>
      </c>
      <c r="T2732">
        <v>1.1000000000000001</v>
      </c>
      <c r="U2732">
        <v>2.2000000000000002</v>
      </c>
      <c r="V2732">
        <f>(Table1[[#This Row],[Min Nitrate N + Nitrite N]]+Table1[[#This Row],[Max Nitrate N + Nitrite N]])/2</f>
        <v>1.6500000000000001</v>
      </c>
      <c r="W2732">
        <v>170</v>
      </c>
      <c r="X2732">
        <v>32000</v>
      </c>
      <c r="Y2732">
        <f>(Table1[[#This Row],[Min Fecal Coliform]]+Table1[[#This Row],[Max Fecal Coliform]])/2</f>
        <v>16085</v>
      </c>
      <c r="Z2732">
        <v>2400</v>
      </c>
      <c r="AA2732">
        <v>540000</v>
      </c>
      <c r="AB2732">
        <f>(Table1[[#This Row],[Min Total Coliform]]+Table1[[#This Row],[Max Total Coliform]])/2</f>
        <v>271200</v>
      </c>
      <c r="AC2732">
        <f>MIN(10, (Table1[[#This Row],[Avg BOD]]/4)*10)</f>
        <v>10</v>
      </c>
      <c r="AD2732">
        <f>MIN(10, (Table1[[#This Row],[Avg Fecal Coliform]]/600)*10)</f>
        <v>10</v>
      </c>
      <c r="AE2732">
        <f>MIN(10, (Table1[[#This Row],[Avg Nitrate N + Nitrite N]]/10)*10)</f>
        <v>1.6500000000000001</v>
      </c>
      <c r="AF2732">
        <f>IF(OR(Table1[[#This Row],[Avg pH]]&lt;6.5,Table1[[#This Row],[Avg pH]]&gt;8.5),10,0)</f>
        <v>0</v>
      </c>
      <c r="AG2732">
        <f>MAX(0, 10-(2*Table1[[#This Row],[Avg Dissolved Oxygen]]))</f>
        <v>0.69999999999999929</v>
      </c>
      <c r="AH2732">
        <f>(Table1[[#This Row],[Fecal Score]]*0.3) + (Table1[[#This Row],[BOD Score]]*0.25) + (Table1[[#This Row],[Nitrate Score]]*0.2) + (Table1[[#This Row],[pH Score]]*0.15) + (Table1[[#This Row],[Dissolved Oxygen Score]]*0.1)</f>
        <v>5.9</v>
      </c>
      <c r="AI2732">
        <v>2022</v>
      </c>
    </row>
    <row r="2733" spans="1:35">
      <c r="A2733">
        <v>4510</v>
      </c>
      <c r="B2733" t="s">
        <v>558</v>
      </c>
      <c r="C2733" t="s">
        <v>1</v>
      </c>
      <c r="D2733" t="s">
        <v>113</v>
      </c>
      <c r="E2733">
        <v>25</v>
      </c>
      <c r="F2733">
        <v>25</v>
      </c>
      <c r="G2733">
        <f>(Table1[[#This Row],[Min Temperature]]+Table1[[#This Row],[Max Temperature]])/2</f>
        <v>25</v>
      </c>
      <c r="H2733">
        <v>2</v>
      </c>
      <c r="I2733">
        <v>5.4</v>
      </c>
      <c r="J2733">
        <f>(Table1[[#This Row],[Min Dissolved Oxygen]]+Table1[[#This Row],[Max Dissolved Oxygen]])/2</f>
        <v>3.7</v>
      </c>
      <c r="K2733">
        <v>6.6</v>
      </c>
      <c r="L2733">
        <v>8.1999999999999993</v>
      </c>
      <c r="M2733">
        <f>(Table1[[#This Row],[Min pH]]+Table1[[#This Row],[Max pH]])/2</f>
        <v>7.3999999999999995</v>
      </c>
      <c r="N2733">
        <v>486</v>
      </c>
      <c r="O2733">
        <v>1521</v>
      </c>
      <c r="P2733">
        <f>(Table1[[#This Row],[Min Conductivity]]+Table1[[#This Row],[Max Conductivity]])/2</f>
        <v>1003.5</v>
      </c>
      <c r="Q2733">
        <v>4</v>
      </c>
      <c r="R2733">
        <v>34</v>
      </c>
      <c r="S2733">
        <f>(Table1[[#This Row],[Min BOD]]+Table1[[#This Row],[Max BOD]])/2</f>
        <v>19</v>
      </c>
      <c r="T2733">
        <v>1.7</v>
      </c>
      <c r="U2733">
        <v>5.05</v>
      </c>
      <c r="V2733">
        <f>(Table1[[#This Row],[Min Nitrate N + Nitrite N]]+Table1[[#This Row],[Max Nitrate N + Nitrite N]])/2</f>
        <v>3.375</v>
      </c>
      <c r="W2733">
        <v>340</v>
      </c>
      <c r="X2733">
        <v>47000</v>
      </c>
      <c r="Y2733">
        <f>(Table1[[#This Row],[Min Fecal Coliform]]+Table1[[#This Row],[Max Fecal Coliform]])/2</f>
        <v>23670</v>
      </c>
      <c r="Z2733">
        <v>9200</v>
      </c>
      <c r="AA2733">
        <v>540000</v>
      </c>
      <c r="AB2733">
        <f>(Table1[[#This Row],[Min Total Coliform]]+Table1[[#This Row],[Max Total Coliform]])/2</f>
        <v>274600</v>
      </c>
      <c r="AC2733">
        <f>MIN(10, (Table1[[#This Row],[Avg BOD]]/4)*10)</f>
        <v>10</v>
      </c>
      <c r="AD2733">
        <f>MIN(10, (Table1[[#This Row],[Avg Fecal Coliform]]/600)*10)</f>
        <v>10</v>
      </c>
      <c r="AE2733">
        <f>MIN(10, (Table1[[#This Row],[Avg Nitrate N + Nitrite N]]/10)*10)</f>
        <v>3.375</v>
      </c>
      <c r="AF2733">
        <f>IF(OR(Table1[[#This Row],[Avg pH]]&lt;6.5,Table1[[#This Row],[Avg pH]]&gt;8.5),10,0)</f>
        <v>0</v>
      </c>
      <c r="AG2733">
        <f>MAX(0, 10-(2*Table1[[#This Row],[Avg Dissolved Oxygen]]))</f>
        <v>2.5999999999999996</v>
      </c>
      <c r="AH2733">
        <f>(Table1[[#This Row],[Fecal Score]]*0.3) + (Table1[[#This Row],[BOD Score]]*0.25) + (Table1[[#This Row],[Nitrate Score]]*0.2) + (Table1[[#This Row],[pH Score]]*0.15) + (Table1[[#This Row],[Dissolved Oxygen Score]]*0.1)</f>
        <v>6.4349999999999996</v>
      </c>
      <c r="AI2733">
        <v>2022</v>
      </c>
    </row>
    <row r="2734" spans="1:35">
      <c r="A2734">
        <v>4519</v>
      </c>
      <c r="B2734" t="s">
        <v>782</v>
      </c>
      <c r="C2734" t="s">
        <v>1</v>
      </c>
      <c r="D2734" t="s">
        <v>113</v>
      </c>
      <c r="E2734">
        <v>25</v>
      </c>
      <c r="F2734">
        <v>25</v>
      </c>
      <c r="G2734">
        <f>(Table1[[#This Row],[Min Temperature]]+Table1[[#This Row],[Max Temperature]])/2</f>
        <v>25</v>
      </c>
      <c r="H2734">
        <v>0.3</v>
      </c>
      <c r="I2734">
        <v>4.4000000000000004</v>
      </c>
      <c r="J2734">
        <f>(Table1[[#This Row],[Min Dissolved Oxygen]]+Table1[[#This Row],[Max Dissolved Oxygen]])/2</f>
        <v>2.35</v>
      </c>
      <c r="K2734">
        <v>6.5</v>
      </c>
      <c r="L2734">
        <v>7.5</v>
      </c>
      <c r="M2734">
        <f>(Table1[[#This Row],[Min pH]]+Table1[[#This Row],[Max pH]])/2</f>
        <v>7</v>
      </c>
      <c r="N2734">
        <v>1028</v>
      </c>
      <c r="O2734">
        <v>1545</v>
      </c>
      <c r="P2734">
        <f>(Table1[[#This Row],[Min Conductivity]]+Table1[[#This Row],[Max Conductivity]])/2</f>
        <v>1286.5</v>
      </c>
      <c r="Q2734">
        <v>11</v>
      </c>
      <c r="R2734">
        <v>134</v>
      </c>
      <c r="S2734">
        <f>(Table1[[#This Row],[Min BOD]]+Table1[[#This Row],[Max BOD]])/2</f>
        <v>72.5</v>
      </c>
      <c r="T2734">
        <v>3</v>
      </c>
      <c r="U2734">
        <v>34</v>
      </c>
      <c r="V2734">
        <f>(Table1[[#This Row],[Min Nitrate N + Nitrite N]]+Table1[[#This Row],[Max Nitrate N + Nitrite N]])/2</f>
        <v>18.5</v>
      </c>
      <c r="W2734">
        <v>460</v>
      </c>
      <c r="X2734">
        <v>270000</v>
      </c>
      <c r="Y2734">
        <f>(Table1[[#This Row],[Min Fecal Coliform]]+Table1[[#This Row],[Max Fecal Coliform]])/2</f>
        <v>135230</v>
      </c>
      <c r="Z2734">
        <v>3500</v>
      </c>
      <c r="AA2734">
        <v>2400000</v>
      </c>
      <c r="AB2734">
        <f>(Table1[[#This Row],[Min Total Coliform]]+Table1[[#This Row],[Max Total Coliform]])/2</f>
        <v>1201750</v>
      </c>
      <c r="AC2734">
        <f>MIN(10, (Table1[[#This Row],[Avg BOD]]/4)*10)</f>
        <v>10</v>
      </c>
      <c r="AD2734">
        <f>MIN(10, (Table1[[#This Row],[Avg Fecal Coliform]]/600)*10)</f>
        <v>10</v>
      </c>
      <c r="AE2734">
        <f>MIN(10, (Table1[[#This Row],[Avg Nitrate N + Nitrite N]]/10)*10)</f>
        <v>10</v>
      </c>
      <c r="AF2734">
        <f>IF(OR(Table1[[#This Row],[Avg pH]]&lt;6.5,Table1[[#This Row],[Avg pH]]&gt;8.5),10,0)</f>
        <v>0</v>
      </c>
      <c r="AG2734">
        <f>MAX(0, 10-(2*Table1[[#This Row],[Avg Dissolved Oxygen]]))</f>
        <v>5.3</v>
      </c>
      <c r="AH2734">
        <f>(Table1[[#This Row],[Fecal Score]]*0.3) + (Table1[[#This Row],[BOD Score]]*0.25) + (Table1[[#This Row],[Nitrate Score]]*0.2) + (Table1[[#This Row],[pH Score]]*0.15) + (Table1[[#This Row],[Dissolved Oxygen Score]]*0.1)</f>
        <v>8.0299999999999994</v>
      </c>
      <c r="AI2734">
        <v>2022</v>
      </c>
    </row>
    <row r="2735" spans="1:35">
      <c r="A2735">
        <v>4514</v>
      </c>
      <c r="B2735" t="s">
        <v>997</v>
      </c>
      <c r="C2735" t="s">
        <v>1</v>
      </c>
      <c r="D2735" t="s">
        <v>113</v>
      </c>
      <c r="E2735">
        <v>25</v>
      </c>
      <c r="F2735">
        <v>25</v>
      </c>
      <c r="G2735">
        <f>(Table1[[#This Row],[Min Temperature]]+Table1[[#This Row],[Max Temperature]])/2</f>
        <v>25</v>
      </c>
      <c r="H2735">
        <v>1.6</v>
      </c>
      <c r="I2735">
        <v>6.6</v>
      </c>
      <c r="J2735">
        <f>(Table1[[#This Row],[Min Dissolved Oxygen]]+Table1[[#This Row],[Max Dissolved Oxygen]])/2</f>
        <v>4.0999999999999996</v>
      </c>
      <c r="K2735">
        <v>6.5</v>
      </c>
      <c r="L2735">
        <v>8.1999999999999993</v>
      </c>
      <c r="M2735">
        <f>(Table1[[#This Row],[Min pH]]+Table1[[#This Row],[Max pH]])/2</f>
        <v>7.35</v>
      </c>
      <c r="N2735">
        <v>530</v>
      </c>
      <c r="O2735">
        <v>812</v>
      </c>
      <c r="P2735">
        <f>(Table1[[#This Row],[Min Conductivity]]+Table1[[#This Row],[Max Conductivity]])/2</f>
        <v>671</v>
      </c>
      <c r="Q2735">
        <v>4</v>
      </c>
      <c r="R2735">
        <v>14</v>
      </c>
      <c r="S2735">
        <f>(Table1[[#This Row],[Min BOD]]+Table1[[#This Row],[Max BOD]])/2</f>
        <v>9</v>
      </c>
      <c r="T2735">
        <v>1.39</v>
      </c>
      <c r="U2735">
        <v>3.19</v>
      </c>
      <c r="V2735">
        <f>(Table1[[#This Row],[Min Nitrate N + Nitrite N]]+Table1[[#This Row],[Max Nitrate N + Nitrite N]])/2</f>
        <v>2.29</v>
      </c>
      <c r="W2735">
        <v>170</v>
      </c>
      <c r="X2735">
        <v>6300</v>
      </c>
      <c r="Y2735">
        <f>(Table1[[#This Row],[Min Fecal Coliform]]+Table1[[#This Row],[Max Fecal Coliform]])/2</f>
        <v>3235</v>
      </c>
      <c r="Z2735">
        <v>2400</v>
      </c>
      <c r="AA2735">
        <v>54000</v>
      </c>
      <c r="AB2735">
        <f>(Table1[[#This Row],[Min Total Coliform]]+Table1[[#This Row],[Max Total Coliform]])/2</f>
        <v>28200</v>
      </c>
      <c r="AC2735">
        <f>MIN(10, (Table1[[#This Row],[Avg BOD]]/4)*10)</f>
        <v>10</v>
      </c>
      <c r="AD2735">
        <f>MIN(10, (Table1[[#This Row],[Avg Fecal Coliform]]/600)*10)</f>
        <v>10</v>
      </c>
      <c r="AE2735">
        <f>MIN(10, (Table1[[#This Row],[Avg Nitrate N + Nitrite N]]/10)*10)</f>
        <v>2.29</v>
      </c>
      <c r="AF2735">
        <f>IF(OR(Table1[[#This Row],[Avg pH]]&lt;6.5,Table1[[#This Row],[Avg pH]]&gt;8.5),10,0)</f>
        <v>0</v>
      </c>
      <c r="AG2735">
        <f>MAX(0, 10-(2*Table1[[#This Row],[Avg Dissolved Oxygen]]))</f>
        <v>1.8000000000000007</v>
      </c>
      <c r="AH2735">
        <f>(Table1[[#This Row],[Fecal Score]]*0.3) + (Table1[[#This Row],[BOD Score]]*0.25) + (Table1[[#This Row],[Nitrate Score]]*0.2) + (Table1[[#This Row],[pH Score]]*0.15) + (Table1[[#This Row],[Dissolved Oxygen Score]]*0.1)</f>
        <v>6.1379999999999999</v>
      </c>
      <c r="AI2735">
        <v>2022</v>
      </c>
    </row>
    <row r="2736" spans="1:35">
      <c r="A2736">
        <v>4504</v>
      </c>
      <c r="B2736" t="s">
        <v>553</v>
      </c>
      <c r="C2736" t="s">
        <v>1</v>
      </c>
      <c r="D2736" t="s">
        <v>113</v>
      </c>
      <c r="E2736">
        <v>25</v>
      </c>
      <c r="F2736">
        <v>25</v>
      </c>
      <c r="G2736">
        <f>(Table1[[#This Row],[Min Temperature]]+Table1[[#This Row],[Max Temperature]])/2</f>
        <v>25</v>
      </c>
      <c r="H2736">
        <v>3.8</v>
      </c>
      <c r="I2736">
        <v>9</v>
      </c>
      <c r="J2736">
        <f>(Table1[[#This Row],[Min Dissolved Oxygen]]+Table1[[#This Row],[Max Dissolved Oxygen]])/2</f>
        <v>6.4</v>
      </c>
      <c r="K2736">
        <v>6.9</v>
      </c>
      <c r="L2736">
        <v>8.3000000000000007</v>
      </c>
      <c r="M2736">
        <f>(Table1[[#This Row],[Min pH]]+Table1[[#This Row],[Max pH]])/2</f>
        <v>7.6000000000000005</v>
      </c>
      <c r="N2736">
        <v>422</v>
      </c>
      <c r="O2736">
        <v>686</v>
      </c>
      <c r="P2736">
        <f>(Table1[[#This Row],[Min Conductivity]]+Table1[[#This Row],[Max Conductivity]])/2</f>
        <v>554</v>
      </c>
      <c r="Q2736">
        <v>4</v>
      </c>
      <c r="R2736">
        <v>9</v>
      </c>
      <c r="S2736">
        <f>(Table1[[#This Row],[Min BOD]]+Table1[[#This Row],[Max BOD]])/2</f>
        <v>6.5</v>
      </c>
      <c r="T2736">
        <v>1.4</v>
      </c>
      <c r="U2736">
        <v>2.6</v>
      </c>
      <c r="V2736">
        <f>(Table1[[#This Row],[Min Nitrate N + Nitrite N]]+Table1[[#This Row],[Max Nitrate N + Nitrite N]])/2</f>
        <v>2</v>
      </c>
      <c r="W2736">
        <v>270</v>
      </c>
      <c r="X2736">
        <v>7000</v>
      </c>
      <c r="Y2736">
        <f>(Table1[[#This Row],[Min Fecal Coliform]]+Table1[[#This Row],[Max Fecal Coliform]])/2</f>
        <v>3635</v>
      </c>
      <c r="Z2736">
        <v>2400</v>
      </c>
      <c r="AA2736">
        <v>160000</v>
      </c>
      <c r="AB2736">
        <f>(Table1[[#This Row],[Min Total Coliform]]+Table1[[#This Row],[Max Total Coliform]])/2</f>
        <v>81200</v>
      </c>
      <c r="AC2736">
        <f>MIN(10, (Table1[[#This Row],[Avg BOD]]/4)*10)</f>
        <v>10</v>
      </c>
      <c r="AD2736">
        <f>MIN(10, (Table1[[#This Row],[Avg Fecal Coliform]]/600)*10)</f>
        <v>10</v>
      </c>
      <c r="AE2736">
        <f>MIN(10, (Table1[[#This Row],[Avg Nitrate N + Nitrite N]]/10)*10)</f>
        <v>2</v>
      </c>
      <c r="AF2736">
        <f>IF(OR(Table1[[#This Row],[Avg pH]]&lt;6.5,Table1[[#This Row],[Avg pH]]&gt;8.5),10,0)</f>
        <v>0</v>
      </c>
      <c r="AG2736">
        <f>MAX(0, 10-(2*Table1[[#This Row],[Avg Dissolved Oxygen]]))</f>
        <v>0</v>
      </c>
      <c r="AH2736">
        <f>(Table1[[#This Row],[Fecal Score]]*0.3) + (Table1[[#This Row],[BOD Score]]*0.25) + (Table1[[#This Row],[Nitrate Score]]*0.2) + (Table1[[#This Row],[pH Score]]*0.15) + (Table1[[#This Row],[Dissolved Oxygen Score]]*0.1)</f>
        <v>5.9</v>
      </c>
      <c r="AI2736">
        <v>2022</v>
      </c>
    </row>
    <row r="2737" spans="1:35">
      <c r="A2737">
        <v>3674</v>
      </c>
      <c r="B2737" t="s">
        <v>998</v>
      </c>
      <c r="C2737" t="s">
        <v>1</v>
      </c>
      <c r="D2737" t="s">
        <v>113</v>
      </c>
      <c r="E2737">
        <v>21</v>
      </c>
      <c r="F2737">
        <v>28</v>
      </c>
      <c r="G2737">
        <f>(Table1[[#This Row],[Min Temperature]]+Table1[[#This Row],[Max Temperature]])/2</f>
        <v>24.5</v>
      </c>
      <c r="H2737">
        <v>5.8</v>
      </c>
      <c r="I2737">
        <v>7.1</v>
      </c>
      <c r="J2737">
        <f>(Table1[[#This Row],[Min Dissolved Oxygen]]+Table1[[#This Row],[Max Dissolved Oxygen]])/2</f>
        <v>6.4499999999999993</v>
      </c>
      <c r="K2737">
        <v>7.3</v>
      </c>
      <c r="L2737">
        <v>8.3000000000000007</v>
      </c>
      <c r="M2737">
        <f>(Table1[[#This Row],[Min pH]]+Table1[[#This Row],[Max pH]])/2</f>
        <v>7.8000000000000007</v>
      </c>
      <c r="N2737">
        <v>340</v>
      </c>
      <c r="O2737">
        <v>480</v>
      </c>
      <c r="P2737">
        <f>(Table1[[#This Row],[Min Conductivity]]+Table1[[#This Row],[Max Conductivity]])/2</f>
        <v>410</v>
      </c>
      <c r="Q2737">
        <v>2</v>
      </c>
      <c r="R2737">
        <v>2.5</v>
      </c>
      <c r="S2737">
        <f>(Table1[[#This Row],[Min BOD]]+Table1[[#This Row],[Max BOD]])/2</f>
        <v>2.25</v>
      </c>
      <c r="T2737">
        <v>0.3</v>
      </c>
      <c r="U2737">
        <v>0.3</v>
      </c>
      <c r="V2737">
        <f>(Table1[[#This Row],[Min Nitrate N + Nitrite N]]+Table1[[#This Row],[Max Nitrate N + Nitrite N]])/2</f>
        <v>0.3</v>
      </c>
      <c r="W2737">
        <v>130</v>
      </c>
      <c r="X2737">
        <v>330</v>
      </c>
      <c r="Y2737">
        <f>(Table1[[#This Row],[Min Fecal Coliform]]+Table1[[#This Row],[Max Fecal Coliform]])/2</f>
        <v>230</v>
      </c>
      <c r="Z2737">
        <v>1100</v>
      </c>
      <c r="AA2737">
        <v>1700</v>
      </c>
      <c r="AB2737">
        <f>(Table1[[#This Row],[Min Total Coliform]]+Table1[[#This Row],[Max Total Coliform]])/2</f>
        <v>1400</v>
      </c>
      <c r="AC2737">
        <f>MIN(10, (Table1[[#This Row],[Avg BOD]]/4)*10)</f>
        <v>5.625</v>
      </c>
      <c r="AD2737">
        <f>MIN(10, (Table1[[#This Row],[Avg Fecal Coliform]]/600)*10)</f>
        <v>3.8333333333333335</v>
      </c>
      <c r="AE2737">
        <f>MIN(10, (Table1[[#This Row],[Avg Nitrate N + Nitrite N]]/10)*10)</f>
        <v>0.3</v>
      </c>
      <c r="AF2737">
        <f>IF(OR(Table1[[#This Row],[Avg pH]]&lt;6.5,Table1[[#This Row],[Avg pH]]&gt;8.5),10,0)</f>
        <v>0</v>
      </c>
      <c r="AG2737">
        <f>MAX(0, 10-(2*Table1[[#This Row],[Avg Dissolved Oxygen]]))</f>
        <v>0</v>
      </c>
      <c r="AH2737">
        <f>(Table1[[#This Row],[Fecal Score]]*0.3) + (Table1[[#This Row],[BOD Score]]*0.25) + (Table1[[#This Row],[Nitrate Score]]*0.2) + (Table1[[#This Row],[pH Score]]*0.15) + (Table1[[#This Row],[Dissolved Oxygen Score]]*0.1)</f>
        <v>2.61625</v>
      </c>
      <c r="AI2737">
        <v>2022</v>
      </c>
    </row>
    <row r="2738" spans="1:35">
      <c r="A2738">
        <v>4525</v>
      </c>
      <c r="B2738" t="s">
        <v>999</v>
      </c>
      <c r="C2738" t="s">
        <v>1</v>
      </c>
      <c r="D2738" t="s">
        <v>113</v>
      </c>
      <c r="E2738">
        <v>25</v>
      </c>
      <c r="F2738">
        <v>25</v>
      </c>
      <c r="G2738">
        <f>(Table1[[#This Row],[Min Temperature]]+Table1[[#This Row],[Max Temperature]])/2</f>
        <v>25</v>
      </c>
      <c r="H2738">
        <v>2.8</v>
      </c>
      <c r="I2738">
        <v>5.7</v>
      </c>
      <c r="J2738">
        <f>(Table1[[#This Row],[Min Dissolved Oxygen]]+Table1[[#This Row],[Max Dissolved Oxygen]])/2</f>
        <v>4.25</v>
      </c>
      <c r="K2738">
        <v>6.7</v>
      </c>
      <c r="L2738">
        <v>8.4</v>
      </c>
      <c r="M2738">
        <f>(Table1[[#This Row],[Min pH]]+Table1[[#This Row],[Max pH]])/2</f>
        <v>7.5500000000000007</v>
      </c>
      <c r="N2738">
        <v>580</v>
      </c>
      <c r="O2738">
        <v>2480</v>
      </c>
      <c r="P2738">
        <f>(Table1[[#This Row],[Min Conductivity]]+Table1[[#This Row],[Max Conductivity]])/2</f>
        <v>1530</v>
      </c>
      <c r="Q2738">
        <v>4</v>
      </c>
      <c r="R2738">
        <v>22</v>
      </c>
      <c r="S2738">
        <f>(Table1[[#This Row],[Min BOD]]+Table1[[#This Row],[Max BOD]])/2</f>
        <v>13</v>
      </c>
      <c r="T2738">
        <v>1.18</v>
      </c>
      <c r="U2738">
        <v>7.2</v>
      </c>
      <c r="V2738">
        <f>(Table1[[#This Row],[Min Nitrate N + Nitrite N]]+Table1[[#This Row],[Max Nitrate N + Nitrite N]])/2</f>
        <v>4.1900000000000004</v>
      </c>
      <c r="W2738">
        <v>170</v>
      </c>
      <c r="X2738">
        <v>40000</v>
      </c>
      <c r="Y2738">
        <f>(Table1[[#This Row],[Min Fecal Coliform]]+Table1[[#This Row],[Max Fecal Coliform]])/2</f>
        <v>20085</v>
      </c>
      <c r="Z2738">
        <v>3500</v>
      </c>
      <c r="AA2738">
        <v>540000</v>
      </c>
      <c r="AB2738">
        <f>(Table1[[#This Row],[Min Total Coliform]]+Table1[[#This Row],[Max Total Coliform]])/2</f>
        <v>271750</v>
      </c>
      <c r="AC2738">
        <f>MIN(10, (Table1[[#This Row],[Avg BOD]]/4)*10)</f>
        <v>10</v>
      </c>
      <c r="AD2738">
        <f>MIN(10, (Table1[[#This Row],[Avg Fecal Coliform]]/600)*10)</f>
        <v>10</v>
      </c>
      <c r="AE2738">
        <f>MIN(10, (Table1[[#This Row],[Avg Nitrate N + Nitrite N]]/10)*10)</f>
        <v>4.1900000000000004</v>
      </c>
      <c r="AF2738">
        <f>IF(OR(Table1[[#This Row],[Avg pH]]&lt;6.5,Table1[[#This Row],[Avg pH]]&gt;8.5),10,0)</f>
        <v>0</v>
      </c>
      <c r="AG2738">
        <f>MAX(0, 10-(2*Table1[[#This Row],[Avg Dissolved Oxygen]]))</f>
        <v>1.5</v>
      </c>
      <c r="AH2738">
        <f>(Table1[[#This Row],[Fecal Score]]*0.3) + (Table1[[#This Row],[BOD Score]]*0.25) + (Table1[[#This Row],[Nitrate Score]]*0.2) + (Table1[[#This Row],[pH Score]]*0.15) + (Table1[[#This Row],[Dissolved Oxygen Score]]*0.1)</f>
        <v>6.4880000000000004</v>
      </c>
      <c r="AI2738">
        <v>2022</v>
      </c>
    </row>
    <row r="2739" spans="1:35">
      <c r="A2739">
        <v>4527</v>
      </c>
      <c r="B2739" t="s">
        <v>1000</v>
      </c>
      <c r="C2739" t="s">
        <v>1</v>
      </c>
      <c r="D2739" t="s">
        <v>113</v>
      </c>
      <c r="E2739">
        <v>25</v>
      </c>
      <c r="F2739">
        <v>25</v>
      </c>
      <c r="G2739">
        <f>(Table1[[#This Row],[Min Temperature]]+Table1[[#This Row],[Max Temperature]])/2</f>
        <v>25</v>
      </c>
      <c r="H2739">
        <v>0.5</v>
      </c>
      <c r="I2739">
        <v>6.2</v>
      </c>
      <c r="J2739">
        <f>(Table1[[#This Row],[Min Dissolved Oxygen]]+Table1[[#This Row],[Max Dissolved Oxygen]])/2</f>
        <v>3.35</v>
      </c>
      <c r="K2739">
        <v>6.5</v>
      </c>
      <c r="L2739">
        <v>8.9</v>
      </c>
      <c r="M2739">
        <f>(Table1[[#This Row],[Min pH]]+Table1[[#This Row],[Max pH]])/2</f>
        <v>7.7</v>
      </c>
      <c r="N2739">
        <v>517</v>
      </c>
      <c r="O2739">
        <v>1123</v>
      </c>
      <c r="P2739">
        <f>(Table1[[#This Row],[Min Conductivity]]+Table1[[#This Row],[Max Conductivity]])/2</f>
        <v>820</v>
      </c>
      <c r="Q2739">
        <v>4</v>
      </c>
      <c r="R2739">
        <v>38</v>
      </c>
      <c r="S2739">
        <f>(Table1[[#This Row],[Min BOD]]+Table1[[#This Row],[Max BOD]])/2</f>
        <v>21</v>
      </c>
      <c r="T2739">
        <v>1.2</v>
      </c>
      <c r="U2739">
        <v>7.4</v>
      </c>
      <c r="V2739">
        <f>(Table1[[#This Row],[Min Nitrate N + Nitrite N]]+Table1[[#This Row],[Max Nitrate N + Nitrite N]])/2</f>
        <v>4.3</v>
      </c>
      <c r="W2739">
        <v>410</v>
      </c>
      <c r="X2739">
        <v>63000</v>
      </c>
      <c r="Y2739">
        <f>(Table1[[#This Row],[Min Fecal Coliform]]+Table1[[#This Row],[Max Fecal Coliform]])/2</f>
        <v>31705</v>
      </c>
      <c r="Z2739">
        <v>9200</v>
      </c>
      <c r="AA2739">
        <v>540000</v>
      </c>
      <c r="AB2739">
        <f>(Table1[[#This Row],[Min Total Coliform]]+Table1[[#This Row],[Max Total Coliform]])/2</f>
        <v>274600</v>
      </c>
      <c r="AC2739">
        <f>MIN(10, (Table1[[#This Row],[Avg BOD]]/4)*10)</f>
        <v>10</v>
      </c>
      <c r="AD2739">
        <f>MIN(10, (Table1[[#This Row],[Avg Fecal Coliform]]/600)*10)</f>
        <v>10</v>
      </c>
      <c r="AE2739">
        <f>MIN(10, (Table1[[#This Row],[Avg Nitrate N + Nitrite N]]/10)*10)</f>
        <v>4.3</v>
      </c>
      <c r="AF2739">
        <f>IF(OR(Table1[[#This Row],[Avg pH]]&lt;6.5,Table1[[#This Row],[Avg pH]]&gt;8.5),10,0)</f>
        <v>0</v>
      </c>
      <c r="AG2739">
        <f>MAX(0, 10-(2*Table1[[#This Row],[Avg Dissolved Oxygen]]))</f>
        <v>3.3</v>
      </c>
      <c r="AH2739">
        <f>(Table1[[#This Row],[Fecal Score]]*0.3) + (Table1[[#This Row],[BOD Score]]*0.25) + (Table1[[#This Row],[Nitrate Score]]*0.2) + (Table1[[#This Row],[pH Score]]*0.15) + (Table1[[#This Row],[Dissolved Oxygen Score]]*0.1)</f>
        <v>6.69</v>
      </c>
      <c r="AI2739">
        <v>2022</v>
      </c>
    </row>
    <row r="2740" spans="1:35">
      <c r="A2740">
        <v>3587</v>
      </c>
      <c r="B2740" t="s">
        <v>120</v>
      </c>
      <c r="C2740" t="s">
        <v>1</v>
      </c>
      <c r="D2740" t="s">
        <v>113</v>
      </c>
      <c r="E2740">
        <v>18</v>
      </c>
      <c r="F2740">
        <v>30</v>
      </c>
      <c r="G2740">
        <f>(Table1[[#This Row],[Min Temperature]]+Table1[[#This Row],[Max Temperature]])/2</f>
        <v>24</v>
      </c>
      <c r="H2740">
        <v>5.3</v>
      </c>
      <c r="I2740">
        <v>6.6</v>
      </c>
      <c r="J2740">
        <f>(Table1[[#This Row],[Min Dissolved Oxygen]]+Table1[[#This Row],[Max Dissolved Oxygen]])/2</f>
        <v>5.9499999999999993</v>
      </c>
      <c r="K2740">
        <v>7.7</v>
      </c>
      <c r="L2740">
        <v>8.6</v>
      </c>
      <c r="M2740">
        <f>(Table1[[#This Row],[Min pH]]+Table1[[#This Row],[Max pH]])/2</f>
        <v>8.15</v>
      </c>
      <c r="N2740">
        <v>525</v>
      </c>
      <c r="O2740">
        <v>1017</v>
      </c>
      <c r="P2740">
        <f>(Table1[[#This Row],[Min Conductivity]]+Table1[[#This Row],[Max Conductivity]])/2</f>
        <v>771</v>
      </c>
      <c r="Q2740">
        <v>2.5</v>
      </c>
      <c r="R2740">
        <v>6.4</v>
      </c>
      <c r="S2740">
        <f>(Table1[[#This Row],[Min BOD]]+Table1[[#This Row],[Max BOD]])/2</f>
        <v>4.45</v>
      </c>
      <c r="T2740">
        <v>0.56000000000000005</v>
      </c>
      <c r="U2740">
        <v>3.8</v>
      </c>
      <c r="V2740">
        <f>(Table1[[#This Row],[Min Nitrate N + Nitrite N]]+Table1[[#This Row],[Max Nitrate N + Nitrite N]])/2</f>
        <v>2.1799999999999997</v>
      </c>
      <c r="W2740">
        <v>780</v>
      </c>
      <c r="X2740">
        <v>1700</v>
      </c>
      <c r="Y2740">
        <f>(Table1[[#This Row],[Min Fecal Coliform]]+Table1[[#This Row],[Max Fecal Coliform]])/2</f>
        <v>1240</v>
      </c>
      <c r="Z2740">
        <v>4600</v>
      </c>
      <c r="AA2740">
        <v>7900</v>
      </c>
      <c r="AB2740">
        <f>(Table1[[#This Row],[Min Total Coliform]]+Table1[[#This Row],[Max Total Coliform]])/2</f>
        <v>6250</v>
      </c>
      <c r="AC2740">
        <f>MIN(10, (Table1[[#This Row],[Avg BOD]]/4)*10)</f>
        <v>10</v>
      </c>
      <c r="AD2740">
        <f>MIN(10, (Table1[[#This Row],[Avg Fecal Coliform]]/600)*10)</f>
        <v>10</v>
      </c>
      <c r="AE2740">
        <f>MIN(10, (Table1[[#This Row],[Avg Nitrate N + Nitrite N]]/10)*10)</f>
        <v>2.1799999999999997</v>
      </c>
      <c r="AF2740">
        <f>IF(OR(Table1[[#This Row],[Avg pH]]&lt;6.5,Table1[[#This Row],[Avg pH]]&gt;8.5),10,0)</f>
        <v>0</v>
      </c>
      <c r="AG2740">
        <f>MAX(0, 10-(2*Table1[[#This Row],[Avg Dissolved Oxygen]]))</f>
        <v>0</v>
      </c>
      <c r="AH2740">
        <f>(Table1[[#This Row],[Fecal Score]]*0.3) + (Table1[[#This Row],[BOD Score]]*0.25) + (Table1[[#This Row],[Nitrate Score]]*0.2) + (Table1[[#This Row],[pH Score]]*0.15) + (Table1[[#This Row],[Dissolved Oxygen Score]]*0.1)</f>
        <v>5.9359999999999999</v>
      </c>
      <c r="AI2740">
        <v>2022</v>
      </c>
    </row>
    <row r="2741" spans="1:35">
      <c r="A2741">
        <v>4508</v>
      </c>
      <c r="B2741" t="s">
        <v>556</v>
      </c>
      <c r="C2741" t="s">
        <v>1</v>
      </c>
      <c r="D2741" t="s">
        <v>113</v>
      </c>
      <c r="E2741">
        <v>24</v>
      </c>
      <c r="F2741">
        <v>25</v>
      </c>
      <c r="G2741">
        <f>(Table1[[#This Row],[Min Temperature]]+Table1[[#This Row],[Max Temperature]])/2</f>
        <v>24.5</v>
      </c>
      <c r="H2741">
        <v>0.3</v>
      </c>
      <c r="I2741">
        <v>6.1</v>
      </c>
      <c r="J2741">
        <f>(Table1[[#This Row],[Min Dissolved Oxygen]]+Table1[[#This Row],[Max Dissolved Oxygen]])/2</f>
        <v>3.1999999999999997</v>
      </c>
      <c r="K2741">
        <v>6.5</v>
      </c>
      <c r="L2741">
        <v>7.4</v>
      </c>
      <c r="M2741">
        <f>(Table1[[#This Row],[Min pH]]+Table1[[#This Row],[Max pH]])/2</f>
        <v>6.95</v>
      </c>
      <c r="N2741">
        <v>628</v>
      </c>
      <c r="O2741">
        <v>1387</v>
      </c>
      <c r="P2741">
        <f>(Table1[[#This Row],[Min Conductivity]]+Table1[[#This Row],[Max Conductivity]])/2</f>
        <v>1007.5</v>
      </c>
      <c r="Q2741">
        <v>4</v>
      </c>
      <c r="R2741">
        <v>98</v>
      </c>
      <c r="S2741">
        <f>(Table1[[#This Row],[Min BOD]]+Table1[[#This Row],[Max BOD]])/2</f>
        <v>51</v>
      </c>
      <c r="T2741">
        <v>2</v>
      </c>
      <c r="U2741">
        <v>19</v>
      </c>
      <c r="V2741">
        <f>(Table1[[#This Row],[Min Nitrate N + Nitrite N]]+Table1[[#This Row],[Max Nitrate N + Nitrite N]])/2</f>
        <v>10.5</v>
      </c>
      <c r="W2741">
        <v>630</v>
      </c>
      <c r="X2741">
        <v>31000000</v>
      </c>
      <c r="Y2741">
        <f>(Table1[[#This Row],[Min Fecal Coliform]]+Table1[[#This Row],[Max Fecal Coliform]])/2</f>
        <v>15500315</v>
      </c>
      <c r="Z2741">
        <v>9200</v>
      </c>
      <c r="AA2741">
        <v>350000000</v>
      </c>
      <c r="AB2741">
        <f>(Table1[[#This Row],[Min Total Coliform]]+Table1[[#This Row],[Max Total Coliform]])/2</f>
        <v>175004600</v>
      </c>
      <c r="AC2741">
        <f>MIN(10, (Table1[[#This Row],[Avg BOD]]/4)*10)</f>
        <v>10</v>
      </c>
      <c r="AD2741">
        <f>MIN(10, (Table1[[#This Row],[Avg Fecal Coliform]]/600)*10)</f>
        <v>10</v>
      </c>
      <c r="AE2741">
        <f>MIN(10, (Table1[[#This Row],[Avg Nitrate N + Nitrite N]]/10)*10)</f>
        <v>10</v>
      </c>
      <c r="AF2741">
        <f>IF(OR(Table1[[#This Row],[Avg pH]]&lt;6.5,Table1[[#This Row],[Avg pH]]&gt;8.5),10,0)</f>
        <v>0</v>
      </c>
      <c r="AG2741">
        <f>MAX(0, 10-(2*Table1[[#This Row],[Avg Dissolved Oxygen]]))</f>
        <v>3.6000000000000005</v>
      </c>
      <c r="AH2741">
        <f>(Table1[[#This Row],[Fecal Score]]*0.3) + (Table1[[#This Row],[BOD Score]]*0.25) + (Table1[[#This Row],[Nitrate Score]]*0.2) + (Table1[[#This Row],[pH Score]]*0.15) + (Table1[[#This Row],[Dissolved Oxygen Score]]*0.1)</f>
        <v>7.86</v>
      </c>
      <c r="AI2741">
        <v>2022</v>
      </c>
    </row>
    <row r="2742" spans="1:35">
      <c r="A2742">
        <v>3618</v>
      </c>
      <c r="B2742" t="s">
        <v>134</v>
      </c>
      <c r="C2742" t="s">
        <v>1</v>
      </c>
      <c r="D2742" t="s">
        <v>113</v>
      </c>
      <c r="E2742">
        <v>25</v>
      </c>
      <c r="F2742">
        <v>25</v>
      </c>
      <c r="G2742">
        <f>(Table1[[#This Row],[Min Temperature]]+Table1[[#This Row],[Max Temperature]])/2</f>
        <v>25</v>
      </c>
      <c r="H2742">
        <v>0.3</v>
      </c>
      <c r="I2742">
        <v>4.7</v>
      </c>
      <c r="J2742">
        <f>(Table1[[#This Row],[Min Dissolved Oxygen]]+Table1[[#This Row],[Max Dissolved Oxygen]])/2</f>
        <v>2.5</v>
      </c>
      <c r="K2742">
        <v>6.8</v>
      </c>
      <c r="L2742">
        <v>8.6</v>
      </c>
      <c r="M2742">
        <f>(Table1[[#This Row],[Min pH]]+Table1[[#This Row],[Max pH]])/2</f>
        <v>7.6999999999999993</v>
      </c>
      <c r="N2742">
        <v>457</v>
      </c>
      <c r="O2742">
        <v>1990</v>
      </c>
      <c r="P2742">
        <f>(Table1[[#This Row],[Min Conductivity]]+Table1[[#This Row],[Max Conductivity]])/2</f>
        <v>1223.5</v>
      </c>
      <c r="Q2742">
        <v>8</v>
      </c>
      <c r="R2742">
        <v>32</v>
      </c>
      <c r="S2742">
        <f>(Table1[[#This Row],[Min BOD]]+Table1[[#This Row],[Max BOD]])/2</f>
        <v>20</v>
      </c>
      <c r="T2742">
        <v>1.4</v>
      </c>
      <c r="U2742">
        <v>14</v>
      </c>
      <c r="V2742">
        <f>(Table1[[#This Row],[Min Nitrate N + Nitrite N]]+Table1[[#This Row],[Max Nitrate N + Nitrite N]])/2</f>
        <v>7.7</v>
      </c>
      <c r="W2742">
        <v>330</v>
      </c>
      <c r="X2742">
        <v>34000</v>
      </c>
      <c r="Y2742">
        <f>(Table1[[#This Row],[Min Fecal Coliform]]+Table1[[#This Row],[Max Fecal Coliform]])/2</f>
        <v>17165</v>
      </c>
      <c r="Z2742">
        <v>2400</v>
      </c>
      <c r="AA2742">
        <v>540000</v>
      </c>
      <c r="AB2742">
        <f>(Table1[[#This Row],[Min Total Coliform]]+Table1[[#This Row],[Max Total Coliform]])/2</f>
        <v>271200</v>
      </c>
      <c r="AC2742">
        <f>MIN(10, (Table1[[#This Row],[Avg BOD]]/4)*10)</f>
        <v>10</v>
      </c>
      <c r="AD2742">
        <f>MIN(10, (Table1[[#This Row],[Avg Fecal Coliform]]/600)*10)</f>
        <v>10</v>
      </c>
      <c r="AE2742">
        <f>MIN(10, (Table1[[#This Row],[Avg Nitrate N + Nitrite N]]/10)*10)</f>
        <v>7.7</v>
      </c>
      <c r="AF2742">
        <f>IF(OR(Table1[[#This Row],[Avg pH]]&lt;6.5,Table1[[#This Row],[Avg pH]]&gt;8.5),10,0)</f>
        <v>0</v>
      </c>
      <c r="AG2742">
        <f>MAX(0, 10-(2*Table1[[#This Row],[Avg Dissolved Oxygen]]))</f>
        <v>5</v>
      </c>
      <c r="AH2742">
        <f>(Table1[[#This Row],[Fecal Score]]*0.3) + (Table1[[#This Row],[BOD Score]]*0.25) + (Table1[[#This Row],[Nitrate Score]]*0.2) + (Table1[[#This Row],[pH Score]]*0.15) + (Table1[[#This Row],[Dissolved Oxygen Score]]*0.1)</f>
        <v>7.54</v>
      </c>
      <c r="AI2742">
        <v>2022</v>
      </c>
    </row>
    <row r="2743" spans="1:35">
      <c r="A2743">
        <v>3622</v>
      </c>
      <c r="B2743" t="s">
        <v>1001</v>
      </c>
      <c r="C2743" t="s">
        <v>1</v>
      </c>
      <c r="D2743" t="s">
        <v>113</v>
      </c>
      <c r="E2743">
        <v>25</v>
      </c>
      <c r="F2743">
        <v>25</v>
      </c>
      <c r="G2743">
        <f>(Table1[[#This Row],[Min Temperature]]+Table1[[#This Row],[Max Temperature]])/2</f>
        <v>25</v>
      </c>
      <c r="H2743">
        <v>2.8</v>
      </c>
      <c r="I2743">
        <v>6.4</v>
      </c>
      <c r="J2743">
        <f>(Table1[[#This Row],[Min Dissolved Oxygen]]+Table1[[#This Row],[Max Dissolved Oxygen]])/2</f>
        <v>4.5999999999999996</v>
      </c>
      <c r="K2743">
        <v>6.6</v>
      </c>
      <c r="L2743">
        <v>7.7</v>
      </c>
      <c r="M2743">
        <f>(Table1[[#This Row],[Min pH]]+Table1[[#This Row],[Max pH]])/2</f>
        <v>7.15</v>
      </c>
      <c r="N2743">
        <v>330</v>
      </c>
      <c r="O2743">
        <v>980</v>
      </c>
      <c r="P2743">
        <f>(Table1[[#This Row],[Min Conductivity]]+Table1[[#This Row],[Max Conductivity]])/2</f>
        <v>655</v>
      </c>
      <c r="Q2743">
        <v>3</v>
      </c>
      <c r="R2743">
        <v>9</v>
      </c>
      <c r="S2743">
        <f>(Table1[[#This Row],[Min BOD]]+Table1[[#This Row],[Max BOD]])/2</f>
        <v>6</v>
      </c>
      <c r="T2743">
        <v>0.92</v>
      </c>
      <c r="U2743">
        <v>12</v>
      </c>
      <c r="V2743">
        <f>(Table1[[#This Row],[Min Nitrate N + Nitrite N]]+Table1[[#This Row],[Max Nitrate N + Nitrite N]])/2</f>
        <v>6.46</v>
      </c>
      <c r="W2743">
        <v>210</v>
      </c>
      <c r="X2743">
        <v>11000</v>
      </c>
      <c r="Y2743">
        <f>(Table1[[#This Row],[Min Fecal Coliform]]+Table1[[#This Row],[Max Fecal Coliform]])/2</f>
        <v>5605</v>
      </c>
      <c r="Z2743">
        <v>3500</v>
      </c>
      <c r="AA2743">
        <v>92000</v>
      </c>
      <c r="AB2743">
        <f>(Table1[[#This Row],[Min Total Coliform]]+Table1[[#This Row],[Max Total Coliform]])/2</f>
        <v>47750</v>
      </c>
      <c r="AC2743">
        <f>MIN(10, (Table1[[#This Row],[Avg BOD]]/4)*10)</f>
        <v>10</v>
      </c>
      <c r="AD2743">
        <f>MIN(10, (Table1[[#This Row],[Avg Fecal Coliform]]/600)*10)</f>
        <v>10</v>
      </c>
      <c r="AE2743">
        <f>MIN(10, (Table1[[#This Row],[Avg Nitrate N + Nitrite N]]/10)*10)</f>
        <v>6.46</v>
      </c>
      <c r="AF2743">
        <f>IF(OR(Table1[[#This Row],[Avg pH]]&lt;6.5,Table1[[#This Row],[Avg pH]]&gt;8.5),10,0)</f>
        <v>0</v>
      </c>
      <c r="AG2743">
        <f>MAX(0, 10-(2*Table1[[#This Row],[Avg Dissolved Oxygen]]))</f>
        <v>0.80000000000000071</v>
      </c>
      <c r="AH2743">
        <f>(Table1[[#This Row],[Fecal Score]]*0.3) + (Table1[[#This Row],[BOD Score]]*0.25) + (Table1[[#This Row],[Nitrate Score]]*0.2) + (Table1[[#This Row],[pH Score]]*0.15) + (Table1[[#This Row],[Dissolved Oxygen Score]]*0.1)</f>
        <v>6.8719999999999999</v>
      </c>
      <c r="AI2743">
        <v>2022</v>
      </c>
    </row>
    <row r="2744" spans="1:35">
      <c r="A2744">
        <v>4534</v>
      </c>
      <c r="B2744" t="s">
        <v>560</v>
      </c>
      <c r="C2744" t="s">
        <v>1</v>
      </c>
      <c r="D2744" t="s">
        <v>113</v>
      </c>
      <c r="E2744">
        <v>25</v>
      </c>
      <c r="F2744">
        <v>25</v>
      </c>
      <c r="G2744">
        <f>(Table1[[#This Row],[Min Temperature]]+Table1[[#This Row],[Max Temperature]])/2</f>
        <v>25</v>
      </c>
      <c r="H2744">
        <v>4.2</v>
      </c>
      <c r="I2744">
        <v>6.9</v>
      </c>
      <c r="J2744">
        <f>(Table1[[#This Row],[Min Dissolved Oxygen]]+Table1[[#This Row],[Max Dissolved Oxygen]])/2</f>
        <v>5.5500000000000007</v>
      </c>
      <c r="K2744">
        <v>7.3</v>
      </c>
      <c r="L2744">
        <v>7.8</v>
      </c>
      <c r="M2744">
        <f>(Table1[[#This Row],[Min pH]]+Table1[[#This Row],[Max pH]])/2</f>
        <v>7.55</v>
      </c>
      <c r="N2744">
        <v>652</v>
      </c>
      <c r="O2744">
        <v>1655</v>
      </c>
      <c r="P2744">
        <f>(Table1[[#This Row],[Min Conductivity]]+Table1[[#This Row],[Max Conductivity]])/2</f>
        <v>1153.5</v>
      </c>
      <c r="Q2744">
        <v>4</v>
      </c>
      <c r="R2744">
        <v>7</v>
      </c>
      <c r="S2744">
        <f>(Table1[[#This Row],[Min BOD]]+Table1[[#This Row],[Max BOD]])/2</f>
        <v>5.5</v>
      </c>
      <c r="T2744">
        <v>1.89</v>
      </c>
      <c r="U2744">
        <v>23.24</v>
      </c>
      <c r="V2744">
        <f>(Table1[[#This Row],[Min Nitrate N + Nitrite N]]+Table1[[#This Row],[Max Nitrate N + Nitrite N]])/2</f>
        <v>12.565</v>
      </c>
      <c r="W2744">
        <v>140</v>
      </c>
      <c r="X2744">
        <v>9400</v>
      </c>
      <c r="Y2744">
        <f>(Table1[[#This Row],[Min Fecal Coliform]]+Table1[[#This Row],[Max Fecal Coliform]])/2</f>
        <v>4770</v>
      </c>
      <c r="Z2744">
        <v>2400</v>
      </c>
      <c r="AA2744">
        <v>160000</v>
      </c>
      <c r="AB2744">
        <f>(Table1[[#This Row],[Min Total Coliform]]+Table1[[#This Row],[Max Total Coliform]])/2</f>
        <v>81200</v>
      </c>
      <c r="AC2744">
        <f>MIN(10, (Table1[[#This Row],[Avg BOD]]/4)*10)</f>
        <v>10</v>
      </c>
      <c r="AD2744">
        <f>MIN(10, (Table1[[#This Row],[Avg Fecal Coliform]]/600)*10)</f>
        <v>10</v>
      </c>
      <c r="AE2744">
        <f>MIN(10, (Table1[[#This Row],[Avg Nitrate N + Nitrite N]]/10)*10)</f>
        <v>10</v>
      </c>
      <c r="AF2744">
        <f>IF(OR(Table1[[#This Row],[Avg pH]]&lt;6.5,Table1[[#This Row],[Avg pH]]&gt;8.5),10,0)</f>
        <v>0</v>
      </c>
      <c r="AG2744">
        <f>MAX(0, 10-(2*Table1[[#This Row],[Avg Dissolved Oxygen]]))</f>
        <v>0</v>
      </c>
      <c r="AH2744">
        <f>(Table1[[#This Row],[Fecal Score]]*0.3) + (Table1[[#This Row],[BOD Score]]*0.25) + (Table1[[#This Row],[Nitrate Score]]*0.2) + (Table1[[#This Row],[pH Score]]*0.15) + (Table1[[#This Row],[Dissolved Oxygen Score]]*0.1)</f>
        <v>7.5</v>
      </c>
      <c r="AI2744">
        <v>2022</v>
      </c>
    </row>
    <row r="2745" spans="1:35">
      <c r="A2745">
        <v>3688</v>
      </c>
      <c r="B2745" t="s">
        <v>1002</v>
      </c>
      <c r="C2745" t="s">
        <v>1</v>
      </c>
      <c r="D2745" t="s">
        <v>113</v>
      </c>
      <c r="E2745">
        <v>23</v>
      </c>
      <c r="F2745">
        <v>25</v>
      </c>
      <c r="G2745">
        <f>(Table1[[#This Row],[Min Temperature]]+Table1[[#This Row],[Max Temperature]])/2</f>
        <v>24</v>
      </c>
      <c r="H2745">
        <v>5.0999999999999996</v>
      </c>
      <c r="I2745">
        <v>7.1</v>
      </c>
      <c r="J2745">
        <f>(Table1[[#This Row],[Min Dissolved Oxygen]]+Table1[[#This Row],[Max Dissolved Oxygen]])/2</f>
        <v>6.1</v>
      </c>
      <c r="K2745">
        <v>7.3</v>
      </c>
      <c r="L2745">
        <v>8.1999999999999993</v>
      </c>
      <c r="M2745">
        <f>(Table1[[#This Row],[Min pH]]+Table1[[#This Row],[Max pH]])/2</f>
        <v>7.75</v>
      </c>
      <c r="N2745">
        <v>719</v>
      </c>
      <c r="O2745">
        <v>1037</v>
      </c>
      <c r="P2745">
        <f>(Table1[[#This Row],[Min Conductivity]]+Table1[[#This Row],[Max Conductivity]])/2</f>
        <v>878</v>
      </c>
      <c r="Q2745">
        <v>3.9</v>
      </c>
      <c r="R2745">
        <v>5.3</v>
      </c>
      <c r="S2745">
        <f>(Table1[[#This Row],[Min BOD]]+Table1[[#This Row],[Max BOD]])/2</f>
        <v>4.5999999999999996</v>
      </c>
      <c r="T2745">
        <v>0.7</v>
      </c>
      <c r="U2745">
        <v>1.36</v>
      </c>
      <c r="V2745">
        <f>(Table1[[#This Row],[Min Nitrate N + Nitrite N]]+Table1[[#This Row],[Max Nitrate N + Nitrite N]])/2</f>
        <v>1.03</v>
      </c>
      <c r="W2745">
        <v>112</v>
      </c>
      <c r="X2745">
        <v>350</v>
      </c>
      <c r="Y2745">
        <f>(Table1[[#This Row],[Min Fecal Coliform]]+Table1[[#This Row],[Max Fecal Coliform]])/2</f>
        <v>231</v>
      </c>
      <c r="Z2745">
        <v>345</v>
      </c>
      <c r="AA2745">
        <v>630</v>
      </c>
      <c r="AB2745">
        <f>(Table1[[#This Row],[Min Total Coliform]]+Table1[[#This Row],[Max Total Coliform]])/2</f>
        <v>487.5</v>
      </c>
      <c r="AC2745">
        <f>MIN(10, (Table1[[#This Row],[Avg BOD]]/4)*10)</f>
        <v>10</v>
      </c>
      <c r="AD2745">
        <f>MIN(10, (Table1[[#This Row],[Avg Fecal Coliform]]/600)*10)</f>
        <v>3.85</v>
      </c>
      <c r="AE2745">
        <f>MIN(10, (Table1[[#This Row],[Avg Nitrate N + Nitrite N]]/10)*10)</f>
        <v>1.03</v>
      </c>
      <c r="AF2745">
        <f>IF(OR(Table1[[#This Row],[Avg pH]]&lt;6.5,Table1[[#This Row],[Avg pH]]&gt;8.5),10,0)</f>
        <v>0</v>
      </c>
      <c r="AG2745">
        <f>MAX(0, 10-(2*Table1[[#This Row],[Avg Dissolved Oxygen]]))</f>
        <v>0</v>
      </c>
      <c r="AH2745">
        <f>(Table1[[#This Row],[Fecal Score]]*0.3) + (Table1[[#This Row],[BOD Score]]*0.25) + (Table1[[#This Row],[Nitrate Score]]*0.2) + (Table1[[#This Row],[pH Score]]*0.15) + (Table1[[#This Row],[Dissolved Oxygen Score]]*0.1)</f>
        <v>3.8610000000000002</v>
      </c>
      <c r="AI2745">
        <v>2022</v>
      </c>
    </row>
    <row r="2746" spans="1:35">
      <c r="A2746">
        <v>4533</v>
      </c>
      <c r="B2746" t="s">
        <v>559</v>
      </c>
      <c r="C2746" t="s">
        <v>1</v>
      </c>
      <c r="D2746" t="s">
        <v>113</v>
      </c>
      <c r="E2746">
        <v>25</v>
      </c>
      <c r="F2746">
        <v>25</v>
      </c>
      <c r="G2746">
        <f>(Table1[[#This Row],[Min Temperature]]+Table1[[#This Row],[Max Temperature]])/2</f>
        <v>25</v>
      </c>
      <c r="H2746">
        <v>0.3</v>
      </c>
      <c r="I2746">
        <v>6.4</v>
      </c>
      <c r="J2746">
        <f>(Table1[[#This Row],[Min Dissolved Oxygen]]+Table1[[#This Row],[Max Dissolved Oxygen]])/2</f>
        <v>3.35</v>
      </c>
      <c r="K2746">
        <v>6.5</v>
      </c>
      <c r="L2746">
        <v>7.8</v>
      </c>
      <c r="M2746">
        <f>(Table1[[#This Row],[Min pH]]+Table1[[#This Row],[Max pH]])/2</f>
        <v>7.15</v>
      </c>
      <c r="N2746">
        <v>405</v>
      </c>
      <c r="O2746">
        <v>978</v>
      </c>
      <c r="P2746">
        <f>(Table1[[#This Row],[Min Conductivity]]+Table1[[#This Row],[Max Conductivity]])/2</f>
        <v>691.5</v>
      </c>
      <c r="Q2746">
        <v>4</v>
      </c>
      <c r="R2746">
        <v>50</v>
      </c>
      <c r="S2746">
        <f>(Table1[[#This Row],[Min BOD]]+Table1[[#This Row],[Max BOD]])/2</f>
        <v>27</v>
      </c>
      <c r="T2746">
        <v>1.18</v>
      </c>
      <c r="U2746">
        <v>4</v>
      </c>
      <c r="V2746">
        <f>(Table1[[#This Row],[Min Nitrate N + Nitrite N]]+Table1[[#This Row],[Max Nitrate N + Nitrite N]])/2</f>
        <v>2.59</v>
      </c>
      <c r="W2746">
        <v>310</v>
      </c>
      <c r="X2746">
        <v>23000000</v>
      </c>
      <c r="Y2746">
        <f>(Table1[[#This Row],[Min Fecal Coliform]]+Table1[[#This Row],[Max Fecal Coliform]])/2</f>
        <v>11500155</v>
      </c>
      <c r="Z2746">
        <v>3500</v>
      </c>
      <c r="AA2746">
        <v>1600000000</v>
      </c>
      <c r="AB2746">
        <f>(Table1[[#This Row],[Min Total Coliform]]+Table1[[#This Row],[Max Total Coliform]])/2</f>
        <v>800001750</v>
      </c>
      <c r="AC2746">
        <f>MIN(10, (Table1[[#This Row],[Avg BOD]]/4)*10)</f>
        <v>10</v>
      </c>
      <c r="AD2746">
        <f>MIN(10, (Table1[[#This Row],[Avg Fecal Coliform]]/600)*10)</f>
        <v>10</v>
      </c>
      <c r="AE2746">
        <f>MIN(10, (Table1[[#This Row],[Avg Nitrate N + Nitrite N]]/10)*10)</f>
        <v>2.59</v>
      </c>
      <c r="AF2746">
        <f>IF(OR(Table1[[#This Row],[Avg pH]]&lt;6.5,Table1[[#This Row],[Avg pH]]&gt;8.5),10,0)</f>
        <v>0</v>
      </c>
      <c r="AG2746">
        <f>MAX(0, 10-(2*Table1[[#This Row],[Avg Dissolved Oxygen]]))</f>
        <v>3.3</v>
      </c>
      <c r="AH2746">
        <f>(Table1[[#This Row],[Fecal Score]]*0.3) + (Table1[[#This Row],[BOD Score]]*0.25) + (Table1[[#This Row],[Nitrate Score]]*0.2) + (Table1[[#This Row],[pH Score]]*0.15) + (Table1[[#This Row],[Dissolved Oxygen Score]]*0.1)</f>
        <v>6.3479999999999999</v>
      </c>
      <c r="AI2746">
        <v>2022</v>
      </c>
    </row>
    <row r="2747" spans="1:35">
      <c r="A2747">
        <v>3593</v>
      </c>
      <c r="B2747" t="s">
        <v>774</v>
      </c>
      <c r="C2747" t="s">
        <v>1</v>
      </c>
      <c r="D2747" t="s">
        <v>113</v>
      </c>
      <c r="E2747">
        <v>25</v>
      </c>
      <c r="F2747">
        <v>25</v>
      </c>
      <c r="G2747">
        <f>(Table1[[#This Row],[Min Temperature]]+Table1[[#This Row],[Max Temperature]])/2</f>
        <v>25</v>
      </c>
      <c r="H2747">
        <v>0.5</v>
      </c>
      <c r="I2747">
        <v>6.9</v>
      </c>
      <c r="J2747">
        <f>(Table1[[#This Row],[Min Dissolved Oxygen]]+Table1[[#This Row],[Max Dissolved Oxygen]])/2</f>
        <v>3.7</v>
      </c>
      <c r="K2747">
        <v>6.5</v>
      </c>
      <c r="L2747">
        <v>9.1999999999999993</v>
      </c>
      <c r="M2747">
        <f>(Table1[[#This Row],[Min pH]]+Table1[[#This Row],[Max pH]])/2</f>
        <v>7.85</v>
      </c>
      <c r="N2747">
        <v>262</v>
      </c>
      <c r="O2747">
        <v>384</v>
      </c>
      <c r="P2747">
        <f>(Table1[[#This Row],[Min Conductivity]]+Table1[[#This Row],[Max Conductivity]])/2</f>
        <v>323</v>
      </c>
      <c r="Q2747">
        <v>4</v>
      </c>
      <c r="R2747">
        <v>26</v>
      </c>
      <c r="S2747">
        <f>(Table1[[#This Row],[Min BOD]]+Table1[[#This Row],[Max BOD]])/2</f>
        <v>15</v>
      </c>
      <c r="T2747">
        <v>0.9</v>
      </c>
      <c r="U2747">
        <v>4</v>
      </c>
      <c r="V2747">
        <f>(Table1[[#This Row],[Min Nitrate N + Nitrite N]]+Table1[[#This Row],[Max Nitrate N + Nitrite N]])/2</f>
        <v>2.4500000000000002</v>
      </c>
      <c r="W2747">
        <v>630</v>
      </c>
      <c r="X2747">
        <v>40000</v>
      </c>
      <c r="Y2747">
        <f>(Table1[[#This Row],[Min Fecal Coliform]]+Table1[[#This Row],[Max Fecal Coliform]])/2</f>
        <v>20315</v>
      </c>
      <c r="Z2747">
        <v>5400</v>
      </c>
      <c r="AA2747">
        <v>350000</v>
      </c>
      <c r="AB2747">
        <f>(Table1[[#This Row],[Min Total Coliform]]+Table1[[#This Row],[Max Total Coliform]])/2</f>
        <v>177700</v>
      </c>
      <c r="AC2747">
        <f>MIN(10, (Table1[[#This Row],[Avg BOD]]/4)*10)</f>
        <v>10</v>
      </c>
      <c r="AD2747">
        <f>MIN(10, (Table1[[#This Row],[Avg Fecal Coliform]]/600)*10)</f>
        <v>10</v>
      </c>
      <c r="AE2747">
        <f>MIN(10, (Table1[[#This Row],[Avg Nitrate N + Nitrite N]]/10)*10)</f>
        <v>2.4500000000000002</v>
      </c>
      <c r="AF2747">
        <f>IF(OR(Table1[[#This Row],[Avg pH]]&lt;6.5,Table1[[#This Row],[Avg pH]]&gt;8.5),10,0)</f>
        <v>0</v>
      </c>
      <c r="AG2747">
        <f>MAX(0, 10-(2*Table1[[#This Row],[Avg Dissolved Oxygen]]))</f>
        <v>2.5999999999999996</v>
      </c>
      <c r="AH2747">
        <f>(Table1[[#This Row],[Fecal Score]]*0.3) + (Table1[[#This Row],[BOD Score]]*0.25) + (Table1[[#This Row],[Nitrate Score]]*0.2) + (Table1[[#This Row],[pH Score]]*0.15) + (Table1[[#This Row],[Dissolved Oxygen Score]]*0.1)</f>
        <v>6.25</v>
      </c>
      <c r="AI2747">
        <v>2022</v>
      </c>
    </row>
    <row r="2748" spans="1:35">
      <c r="A2748">
        <v>1388</v>
      </c>
      <c r="B2748" t="s">
        <v>1003</v>
      </c>
      <c r="C2748" t="s">
        <v>1</v>
      </c>
      <c r="D2748" t="s">
        <v>113</v>
      </c>
      <c r="E2748">
        <v>25</v>
      </c>
      <c r="F2748">
        <v>25</v>
      </c>
      <c r="G2748">
        <f>(Table1[[#This Row],[Min Temperature]]+Table1[[#This Row],[Max Temperature]])/2</f>
        <v>25</v>
      </c>
      <c r="H2748">
        <v>0.6</v>
      </c>
      <c r="I2748">
        <v>6.8</v>
      </c>
      <c r="J2748">
        <f>(Table1[[#This Row],[Min Dissolved Oxygen]]+Table1[[#This Row],[Max Dissolved Oxygen]])/2</f>
        <v>3.6999999999999997</v>
      </c>
      <c r="K2748">
        <v>7.3</v>
      </c>
      <c r="L2748">
        <v>9.3000000000000007</v>
      </c>
      <c r="M2748">
        <f>(Table1[[#This Row],[Min pH]]+Table1[[#This Row],[Max pH]])/2</f>
        <v>8.3000000000000007</v>
      </c>
      <c r="N2748">
        <v>263</v>
      </c>
      <c r="O2748">
        <v>391</v>
      </c>
      <c r="P2748">
        <f>(Table1[[#This Row],[Min Conductivity]]+Table1[[#This Row],[Max Conductivity]])/2</f>
        <v>327</v>
      </c>
      <c r="Q2748">
        <v>4</v>
      </c>
      <c r="R2748">
        <v>17.399999999999999</v>
      </c>
      <c r="S2748">
        <f>(Table1[[#This Row],[Min BOD]]+Table1[[#This Row],[Max BOD]])/2</f>
        <v>10.7</v>
      </c>
      <c r="T2748">
        <v>0.8</v>
      </c>
      <c r="U2748">
        <v>1.2</v>
      </c>
      <c r="V2748">
        <f>(Table1[[#This Row],[Min Nitrate N + Nitrite N]]+Table1[[#This Row],[Max Nitrate N + Nitrite N]])/2</f>
        <v>1</v>
      </c>
      <c r="W2748">
        <v>460</v>
      </c>
      <c r="X2748">
        <v>94000</v>
      </c>
      <c r="Y2748">
        <f>(Table1[[#This Row],[Min Fecal Coliform]]+Table1[[#This Row],[Max Fecal Coliform]])/2</f>
        <v>47230</v>
      </c>
      <c r="Z2748">
        <v>5400</v>
      </c>
      <c r="AA2748">
        <v>540000</v>
      </c>
      <c r="AB2748">
        <f>(Table1[[#This Row],[Min Total Coliform]]+Table1[[#This Row],[Max Total Coliform]])/2</f>
        <v>272700</v>
      </c>
      <c r="AC2748">
        <f>MIN(10, (Table1[[#This Row],[Avg BOD]]/4)*10)</f>
        <v>10</v>
      </c>
      <c r="AD2748">
        <f>MIN(10, (Table1[[#This Row],[Avg Fecal Coliform]]/600)*10)</f>
        <v>10</v>
      </c>
      <c r="AE2748">
        <f>MIN(10, (Table1[[#This Row],[Avg Nitrate N + Nitrite N]]/10)*10)</f>
        <v>1</v>
      </c>
      <c r="AF2748">
        <f>IF(OR(Table1[[#This Row],[Avg pH]]&lt;6.5,Table1[[#This Row],[Avg pH]]&gt;8.5),10,0)</f>
        <v>0</v>
      </c>
      <c r="AG2748">
        <f>MAX(0, 10-(2*Table1[[#This Row],[Avg Dissolved Oxygen]]))</f>
        <v>2.6000000000000005</v>
      </c>
      <c r="AH2748">
        <f>(Table1[[#This Row],[Fecal Score]]*0.3) + (Table1[[#This Row],[BOD Score]]*0.25) + (Table1[[#This Row],[Nitrate Score]]*0.2) + (Table1[[#This Row],[pH Score]]*0.15) + (Table1[[#This Row],[Dissolved Oxygen Score]]*0.1)</f>
        <v>5.96</v>
      </c>
      <c r="AI2748">
        <v>2022</v>
      </c>
    </row>
    <row r="2749" spans="1:35">
      <c r="A2749">
        <v>3690</v>
      </c>
      <c r="B2749" t="s">
        <v>1004</v>
      </c>
      <c r="C2749" t="s">
        <v>1</v>
      </c>
      <c r="D2749" t="s">
        <v>113</v>
      </c>
      <c r="E2749">
        <v>24</v>
      </c>
      <c r="F2749">
        <v>26</v>
      </c>
      <c r="G2749">
        <f>(Table1[[#This Row],[Min Temperature]]+Table1[[#This Row],[Max Temperature]])/2</f>
        <v>25</v>
      </c>
      <c r="H2749">
        <v>7.1</v>
      </c>
      <c r="I2749">
        <v>7.3</v>
      </c>
      <c r="J2749">
        <f>(Table1[[#This Row],[Min Dissolved Oxygen]]+Table1[[#This Row],[Max Dissolved Oxygen]])/2</f>
        <v>7.1999999999999993</v>
      </c>
      <c r="K2749">
        <v>7.3</v>
      </c>
      <c r="L2749">
        <v>8.1999999999999993</v>
      </c>
      <c r="M2749">
        <f>(Table1[[#This Row],[Min pH]]+Table1[[#This Row],[Max pH]])/2</f>
        <v>7.75</v>
      </c>
      <c r="N2749">
        <v>784</v>
      </c>
      <c r="O2749">
        <v>1037</v>
      </c>
      <c r="P2749">
        <f>(Table1[[#This Row],[Min Conductivity]]+Table1[[#This Row],[Max Conductivity]])/2</f>
        <v>910.5</v>
      </c>
      <c r="Q2749">
        <v>3.3</v>
      </c>
      <c r="R2749">
        <v>3.8</v>
      </c>
      <c r="S2749">
        <f>(Table1[[#This Row],[Min BOD]]+Table1[[#This Row],[Max BOD]])/2</f>
        <v>3.55</v>
      </c>
      <c r="T2749">
        <v>0.95</v>
      </c>
      <c r="U2749">
        <v>1.22</v>
      </c>
      <c r="V2749">
        <f>(Table1[[#This Row],[Min Nitrate N + Nitrite N]]+Table1[[#This Row],[Max Nitrate N + Nitrite N]])/2</f>
        <v>1.085</v>
      </c>
      <c r="W2749">
        <v>52</v>
      </c>
      <c r="X2749">
        <v>186</v>
      </c>
      <c r="Y2749">
        <f>(Table1[[#This Row],[Min Fecal Coliform]]+Table1[[#This Row],[Max Fecal Coliform]])/2</f>
        <v>119</v>
      </c>
      <c r="Z2749">
        <v>172</v>
      </c>
      <c r="AA2749">
        <v>350</v>
      </c>
      <c r="AB2749">
        <f>(Table1[[#This Row],[Min Total Coliform]]+Table1[[#This Row],[Max Total Coliform]])/2</f>
        <v>261</v>
      </c>
      <c r="AC2749">
        <f>MIN(10, (Table1[[#This Row],[Avg BOD]]/4)*10)</f>
        <v>8.875</v>
      </c>
      <c r="AD2749">
        <f>MIN(10, (Table1[[#This Row],[Avg Fecal Coliform]]/600)*10)</f>
        <v>1.9833333333333334</v>
      </c>
      <c r="AE2749">
        <f>MIN(10, (Table1[[#This Row],[Avg Nitrate N + Nitrite N]]/10)*10)</f>
        <v>1.085</v>
      </c>
      <c r="AF2749">
        <f>IF(OR(Table1[[#This Row],[Avg pH]]&lt;6.5,Table1[[#This Row],[Avg pH]]&gt;8.5),10,0)</f>
        <v>0</v>
      </c>
      <c r="AG2749">
        <f>MAX(0, 10-(2*Table1[[#This Row],[Avg Dissolved Oxygen]]))</f>
        <v>0</v>
      </c>
      <c r="AH2749">
        <f>(Table1[[#This Row],[Fecal Score]]*0.3) + (Table1[[#This Row],[BOD Score]]*0.25) + (Table1[[#This Row],[Nitrate Score]]*0.2) + (Table1[[#This Row],[pH Score]]*0.15) + (Table1[[#This Row],[Dissolved Oxygen Score]]*0.1)</f>
        <v>3.0307499999999998</v>
      </c>
      <c r="AI2749">
        <v>2022</v>
      </c>
    </row>
    <row r="2750" spans="1:35">
      <c r="A2750">
        <v>3640</v>
      </c>
      <c r="B2750" t="s">
        <v>444</v>
      </c>
      <c r="C2750" t="s">
        <v>1</v>
      </c>
      <c r="D2750" t="s">
        <v>113</v>
      </c>
      <c r="E2750">
        <v>25</v>
      </c>
      <c r="F2750">
        <v>25</v>
      </c>
      <c r="G2750">
        <f>(Table1[[#This Row],[Min Temperature]]+Table1[[#This Row],[Max Temperature]])/2</f>
        <v>25</v>
      </c>
      <c r="H2750">
        <v>0.3</v>
      </c>
      <c r="I2750">
        <v>6.1</v>
      </c>
      <c r="J2750">
        <f>(Table1[[#This Row],[Min Dissolved Oxygen]]+Table1[[#This Row],[Max Dissolved Oxygen]])/2</f>
        <v>3.1999999999999997</v>
      </c>
      <c r="K2750">
        <v>6.3</v>
      </c>
      <c r="L2750">
        <v>8.8000000000000007</v>
      </c>
      <c r="M2750">
        <f>(Table1[[#This Row],[Min pH]]+Table1[[#This Row],[Max pH]])/2</f>
        <v>7.5500000000000007</v>
      </c>
      <c r="N2750">
        <v>171</v>
      </c>
      <c r="O2750">
        <v>509</v>
      </c>
      <c r="P2750">
        <f>(Table1[[#This Row],[Min Conductivity]]+Table1[[#This Row],[Max Conductivity]])/2</f>
        <v>340</v>
      </c>
      <c r="Q2750">
        <v>4</v>
      </c>
      <c r="R2750">
        <v>174</v>
      </c>
      <c r="S2750">
        <f>(Table1[[#This Row],[Min BOD]]+Table1[[#This Row],[Max BOD]])/2</f>
        <v>89</v>
      </c>
      <c r="T2750">
        <v>0.65</v>
      </c>
      <c r="U2750">
        <v>4.5999999999999996</v>
      </c>
      <c r="V2750">
        <f>(Table1[[#This Row],[Min Nitrate N + Nitrite N]]+Table1[[#This Row],[Max Nitrate N + Nitrite N]])/2</f>
        <v>2.625</v>
      </c>
      <c r="W2750">
        <v>270</v>
      </c>
      <c r="X2750">
        <v>84000</v>
      </c>
      <c r="Y2750">
        <f>(Table1[[#This Row],[Min Fecal Coliform]]+Table1[[#This Row],[Max Fecal Coliform]])/2</f>
        <v>42135</v>
      </c>
      <c r="Z2750">
        <v>9200</v>
      </c>
      <c r="AA2750">
        <v>920000</v>
      </c>
      <c r="AB2750">
        <f>(Table1[[#This Row],[Min Total Coliform]]+Table1[[#This Row],[Max Total Coliform]])/2</f>
        <v>464600</v>
      </c>
      <c r="AC2750">
        <f>MIN(10, (Table1[[#This Row],[Avg BOD]]/4)*10)</f>
        <v>10</v>
      </c>
      <c r="AD2750">
        <f>MIN(10, (Table1[[#This Row],[Avg Fecal Coliform]]/600)*10)</f>
        <v>10</v>
      </c>
      <c r="AE2750">
        <f>MIN(10, (Table1[[#This Row],[Avg Nitrate N + Nitrite N]]/10)*10)</f>
        <v>2.625</v>
      </c>
      <c r="AF2750">
        <f>IF(OR(Table1[[#This Row],[Avg pH]]&lt;6.5,Table1[[#This Row],[Avg pH]]&gt;8.5),10,0)</f>
        <v>0</v>
      </c>
      <c r="AG2750">
        <f>MAX(0, 10-(2*Table1[[#This Row],[Avg Dissolved Oxygen]]))</f>
        <v>3.6000000000000005</v>
      </c>
      <c r="AH2750">
        <f>(Table1[[#This Row],[Fecal Score]]*0.3) + (Table1[[#This Row],[BOD Score]]*0.25) + (Table1[[#This Row],[Nitrate Score]]*0.2) + (Table1[[#This Row],[pH Score]]*0.15) + (Table1[[#This Row],[Dissolved Oxygen Score]]*0.1)</f>
        <v>6.3850000000000007</v>
      </c>
      <c r="AI2750">
        <v>2022</v>
      </c>
    </row>
    <row r="2751" spans="1:35">
      <c r="A2751">
        <v>3608</v>
      </c>
      <c r="B2751" t="s">
        <v>125</v>
      </c>
      <c r="C2751" t="s">
        <v>1</v>
      </c>
      <c r="D2751" t="s">
        <v>113</v>
      </c>
      <c r="E2751">
        <v>25</v>
      </c>
      <c r="F2751">
        <v>25</v>
      </c>
      <c r="G2751">
        <f>(Table1[[#This Row],[Min Temperature]]+Table1[[#This Row],[Max Temperature]])/2</f>
        <v>25</v>
      </c>
      <c r="H2751">
        <v>0.3</v>
      </c>
      <c r="I2751">
        <v>5.8</v>
      </c>
      <c r="J2751">
        <f>(Table1[[#This Row],[Min Dissolved Oxygen]]+Table1[[#This Row],[Max Dissolved Oxygen]])/2</f>
        <v>3.05</v>
      </c>
      <c r="K2751">
        <v>6.5</v>
      </c>
      <c r="L2751">
        <v>7.6</v>
      </c>
      <c r="M2751">
        <f>(Table1[[#This Row],[Min pH]]+Table1[[#This Row],[Max pH]])/2</f>
        <v>7.05</v>
      </c>
      <c r="N2751">
        <v>489</v>
      </c>
      <c r="O2751">
        <v>1517</v>
      </c>
      <c r="P2751">
        <f>(Table1[[#This Row],[Min Conductivity]]+Table1[[#This Row],[Max Conductivity]])/2</f>
        <v>1003</v>
      </c>
      <c r="Q2751">
        <v>4</v>
      </c>
      <c r="R2751">
        <v>102</v>
      </c>
      <c r="S2751">
        <f>(Table1[[#This Row],[Min BOD]]+Table1[[#This Row],[Max BOD]])/2</f>
        <v>53</v>
      </c>
      <c r="T2751">
        <v>1.5</v>
      </c>
      <c r="U2751">
        <v>19</v>
      </c>
      <c r="V2751">
        <f>(Table1[[#This Row],[Min Nitrate N + Nitrite N]]+Table1[[#This Row],[Max Nitrate N + Nitrite N]])/2</f>
        <v>10.25</v>
      </c>
      <c r="W2751">
        <v>3400</v>
      </c>
      <c r="X2751">
        <v>33000000</v>
      </c>
      <c r="Y2751">
        <f>(Table1[[#This Row],[Min Fecal Coliform]]+Table1[[#This Row],[Max Fecal Coliform]])/2</f>
        <v>16501700</v>
      </c>
      <c r="Z2751">
        <v>92000</v>
      </c>
      <c r="AA2751">
        <v>350000000</v>
      </c>
      <c r="AB2751">
        <f>(Table1[[#This Row],[Min Total Coliform]]+Table1[[#This Row],[Max Total Coliform]])/2</f>
        <v>175046000</v>
      </c>
      <c r="AC2751">
        <f>MIN(10, (Table1[[#This Row],[Avg BOD]]/4)*10)</f>
        <v>10</v>
      </c>
      <c r="AD2751">
        <f>MIN(10, (Table1[[#This Row],[Avg Fecal Coliform]]/600)*10)</f>
        <v>10</v>
      </c>
      <c r="AE2751">
        <f>MIN(10, (Table1[[#This Row],[Avg Nitrate N + Nitrite N]]/10)*10)</f>
        <v>10</v>
      </c>
      <c r="AF2751">
        <f>IF(OR(Table1[[#This Row],[Avg pH]]&lt;6.5,Table1[[#This Row],[Avg pH]]&gt;8.5),10,0)</f>
        <v>0</v>
      </c>
      <c r="AG2751">
        <f>MAX(0, 10-(2*Table1[[#This Row],[Avg Dissolved Oxygen]]))</f>
        <v>3.9000000000000004</v>
      </c>
      <c r="AH2751">
        <f>(Table1[[#This Row],[Fecal Score]]*0.3) + (Table1[[#This Row],[BOD Score]]*0.25) + (Table1[[#This Row],[Nitrate Score]]*0.2) + (Table1[[#This Row],[pH Score]]*0.15) + (Table1[[#This Row],[Dissolved Oxygen Score]]*0.1)</f>
        <v>7.89</v>
      </c>
      <c r="AI2751">
        <v>2022</v>
      </c>
    </row>
    <row r="2752" spans="1:35">
      <c r="A2752">
        <v>3632</v>
      </c>
      <c r="B2752" t="s">
        <v>166</v>
      </c>
      <c r="C2752" t="s">
        <v>1</v>
      </c>
      <c r="D2752" t="s">
        <v>113</v>
      </c>
      <c r="E2752">
        <v>25</v>
      </c>
      <c r="F2752">
        <v>25</v>
      </c>
      <c r="G2752">
        <f>(Table1[[#This Row],[Min Temperature]]+Table1[[#This Row],[Max Temperature]])/2</f>
        <v>25</v>
      </c>
      <c r="H2752">
        <v>1.9</v>
      </c>
      <c r="I2752">
        <v>6.3</v>
      </c>
      <c r="J2752">
        <f>(Table1[[#This Row],[Min Dissolved Oxygen]]+Table1[[#This Row],[Max Dissolved Oxygen]])/2</f>
        <v>4.0999999999999996</v>
      </c>
      <c r="K2752">
        <v>6.5</v>
      </c>
      <c r="L2752">
        <v>7.3</v>
      </c>
      <c r="M2752">
        <f>(Table1[[#This Row],[Min pH]]+Table1[[#This Row],[Max pH]])/2</f>
        <v>6.9</v>
      </c>
      <c r="N2752">
        <v>133</v>
      </c>
      <c r="O2752">
        <v>1940</v>
      </c>
      <c r="P2752">
        <f>(Table1[[#This Row],[Min Conductivity]]+Table1[[#This Row],[Max Conductivity]])/2</f>
        <v>1036.5</v>
      </c>
      <c r="Q2752">
        <v>3</v>
      </c>
      <c r="R2752">
        <v>51</v>
      </c>
      <c r="S2752">
        <f>(Table1[[#This Row],[Min BOD]]+Table1[[#This Row],[Max BOD]])/2</f>
        <v>27</v>
      </c>
      <c r="T2752">
        <v>0.41</v>
      </c>
      <c r="U2752">
        <v>6.53</v>
      </c>
      <c r="V2752">
        <f>(Table1[[#This Row],[Min Nitrate N + Nitrite N]]+Table1[[#This Row],[Max Nitrate N + Nitrite N]])/2</f>
        <v>3.47</v>
      </c>
      <c r="W2752">
        <v>49</v>
      </c>
      <c r="X2752">
        <v>15000</v>
      </c>
      <c r="Y2752">
        <f>(Table1[[#This Row],[Min Fecal Coliform]]+Table1[[#This Row],[Max Fecal Coliform]])/2</f>
        <v>7524.5</v>
      </c>
      <c r="Z2752">
        <v>350</v>
      </c>
      <c r="AA2752">
        <v>160000</v>
      </c>
      <c r="AB2752">
        <f>(Table1[[#This Row],[Min Total Coliform]]+Table1[[#This Row],[Max Total Coliform]])/2</f>
        <v>80175</v>
      </c>
      <c r="AC2752">
        <f>MIN(10, (Table1[[#This Row],[Avg BOD]]/4)*10)</f>
        <v>10</v>
      </c>
      <c r="AD2752">
        <f>MIN(10, (Table1[[#This Row],[Avg Fecal Coliform]]/600)*10)</f>
        <v>10</v>
      </c>
      <c r="AE2752">
        <f>MIN(10, (Table1[[#This Row],[Avg Nitrate N + Nitrite N]]/10)*10)</f>
        <v>3.47</v>
      </c>
      <c r="AF2752">
        <f>IF(OR(Table1[[#This Row],[Avg pH]]&lt;6.5,Table1[[#This Row],[Avg pH]]&gt;8.5),10,0)</f>
        <v>0</v>
      </c>
      <c r="AG2752">
        <f>MAX(0, 10-(2*Table1[[#This Row],[Avg Dissolved Oxygen]]))</f>
        <v>1.8000000000000007</v>
      </c>
      <c r="AH2752">
        <f>(Table1[[#This Row],[Fecal Score]]*0.3) + (Table1[[#This Row],[BOD Score]]*0.25) + (Table1[[#This Row],[Nitrate Score]]*0.2) + (Table1[[#This Row],[pH Score]]*0.15) + (Table1[[#This Row],[Dissolved Oxygen Score]]*0.1)</f>
        <v>6.3739999999999997</v>
      </c>
      <c r="AI2752">
        <v>2022</v>
      </c>
    </row>
    <row r="2753" spans="1:35">
      <c r="A2753">
        <v>3603</v>
      </c>
      <c r="B2753" t="s">
        <v>1005</v>
      </c>
      <c r="C2753" t="s">
        <v>1</v>
      </c>
      <c r="D2753" t="s">
        <v>113</v>
      </c>
      <c r="E2753">
        <v>25</v>
      </c>
      <c r="F2753">
        <v>25</v>
      </c>
      <c r="G2753">
        <f>(Table1[[#This Row],[Min Temperature]]+Table1[[#This Row],[Max Temperature]])/2</f>
        <v>25</v>
      </c>
      <c r="H2753">
        <v>0.3</v>
      </c>
      <c r="I2753">
        <v>5.2</v>
      </c>
      <c r="J2753">
        <f>(Table1[[#This Row],[Min Dissolved Oxygen]]+Table1[[#This Row],[Max Dissolved Oxygen]])/2</f>
        <v>2.75</v>
      </c>
      <c r="K2753">
        <v>6.5</v>
      </c>
      <c r="L2753">
        <v>7.5</v>
      </c>
      <c r="M2753">
        <f>(Table1[[#This Row],[Min pH]]+Table1[[#This Row],[Max pH]])/2</f>
        <v>7</v>
      </c>
      <c r="N2753">
        <v>808</v>
      </c>
      <c r="O2753">
        <v>1697</v>
      </c>
      <c r="P2753">
        <f>(Table1[[#This Row],[Min Conductivity]]+Table1[[#This Row],[Max Conductivity]])/2</f>
        <v>1252.5</v>
      </c>
      <c r="Q2753">
        <v>4</v>
      </c>
      <c r="R2753">
        <v>90</v>
      </c>
      <c r="S2753">
        <f>(Table1[[#This Row],[Min BOD]]+Table1[[#This Row],[Max BOD]])/2</f>
        <v>47</v>
      </c>
      <c r="T2753">
        <v>1.75</v>
      </c>
      <c r="U2753">
        <v>5.0999999999999996</v>
      </c>
      <c r="V2753">
        <f>(Table1[[#This Row],[Min Nitrate N + Nitrite N]]+Table1[[#This Row],[Max Nitrate N + Nitrite N]])/2</f>
        <v>3.4249999999999998</v>
      </c>
      <c r="W2753">
        <v>310</v>
      </c>
      <c r="X2753">
        <v>220000</v>
      </c>
      <c r="Y2753">
        <f>(Table1[[#This Row],[Min Fecal Coliform]]+Table1[[#This Row],[Max Fecal Coliform]])/2</f>
        <v>110155</v>
      </c>
      <c r="Z2753">
        <v>5400</v>
      </c>
      <c r="AA2753">
        <v>2400000</v>
      </c>
      <c r="AB2753">
        <f>(Table1[[#This Row],[Min Total Coliform]]+Table1[[#This Row],[Max Total Coliform]])/2</f>
        <v>1202700</v>
      </c>
      <c r="AC2753">
        <f>MIN(10, (Table1[[#This Row],[Avg BOD]]/4)*10)</f>
        <v>10</v>
      </c>
      <c r="AD2753">
        <f>MIN(10, (Table1[[#This Row],[Avg Fecal Coliform]]/600)*10)</f>
        <v>10</v>
      </c>
      <c r="AE2753">
        <f>MIN(10, (Table1[[#This Row],[Avg Nitrate N + Nitrite N]]/10)*10)</f>
        <v>3.4249999999999998</v>
      </c>
      <c r="AF2753">
        <f>IF(OR(Table1[[#This Row],[Avg pH]]&lt;6.5,Table1[[#This Row],[Avg pH]]&gt;8.5),10,0)</f>
        <v>0</v>
      </c>
      <c r="AG2753">
        <f>MAX(0, 10-(2*Table1[[#This Row],[Avg Dissolved Oxygen]]))</f>
        <v>4.5</v>
      </c>
      <c r="AH2753">
        <f>(Table1[[#This Row],[Fecal Score]]*0.3) + (Table1[[#This Row],[BOD Score]]*0.25) + (Table1[[#This Row],[Nitrate Score]]*0.2) + (Table1[[#This Row],[pH Score]]*0.15) + (Table1[[#This Row],[Dissolved Oxygen Score]]*0.1)</f>
        <v>6.6350000000000007</v>
      </c>
      <c r="AI2753">
        <v>2022</v>
      </c>
    </row>
    <row r="2754" spans="1:35">
      <c r="A2754">
        <v>4522</v>
      </c>
      <c r="B2754" t="s">
        <v>1006</v>
      </c>
      <c r="C2754" t="s">
        <v>1</v>
      </c>
      <c r="D2754" t="s">
        <v>113</v>
      </c>
      <c r="E2754">
        <v>25</v>
      </c>
      <c r="F2754">
        <v>25</v>
      </c>
      <c r="G2754">
        <f>(Table1[[#This Row],[Min Temperature]]+Table1[[#This Row],[Max Temperature]])/2</f>
        <v>25</v>
      </c>
      <c r="H2754">
        <v>2.4</v>
      </c>
      <c r="I2754">
        <v>6.9</v>
      </c>
      <c r="J2754">
        <f>(Table1[[#This Row],[Min Dissolved Oxygen]]+Table1[[#This Row],[Max Dissolved Oxygen]])/2</f>
        <v>4.6500000000000004</v>
      </c>
      <c r="K2754">
        <v>6.5</v>
      </c>
      <c r="L2754">
        <v>8.5</v>
      </c>
      <c r="M2754">
        <f>(Table1[[#This Row],[Min pH]]+Table1[[#This Row],[Max pH]])/2</f>
        <v>7.5</v>
      </c>
      <c r="N2754">
        <v>325</v>
      </c>
      <c r="O2754">
        <v>1542</v>
      </c>
      <c r="P2754">
        <f>(Table1[[#This Row],[Min Conductivity]]+Table1[[#This Row],[Max Conductivity]])/2</f>
        <v>933.5</v>
      </c>
      <c r="Q2754">
        <v>4</v>
      </c>
      <c r="R2754">
        <v>22</v>
      </c>
      <c r="S2754">
        <f>(Table1[[#This Row],[Min BOD]]+Table1[[#This Row],[Max BOD]])/2</f>
        <v>13</v>
      </c>
      <c r="T2754">
        <v>1.27</v>
      </c>
      <c r="U2754">
        <v>5</v>
      </c>
      <c r="V2754">
        <f>(Table1[[#This Row],[Min Nitrate N + Nitrite N]]+Table1[[#This Row],[Max Nitrate N + Nitrite N]])/2</f>
        <v>3.1349999999999998</v>
      </c>
      <c r="W2754">
        <v>140</v>
      </c>
      <c r="X2754">
        <v>2200</v>
      </c>
      <c r="Y2754">
        <f>(Table1[[#This Row],[Min Fecal Coliform]]+Table1[[#This Row],[Max Fecal Coliform]])/2</f>
        <v>1170</v>
      </c>
      <c r="Z2754">
        <v>2400</v>
      </c>
      <c r="AA2754">
        <v>35000</v>
      </c>
      <c r="AB2754">
        <f>(Table1[[#This Row],[Min Total Coliform]]+Table1[[#This Row],[Max Total Coliform]])/2</f>
        <v>18700</v>
      </c>
      <c r="AC2754">
        <f>MIN(10, (Table1[[#This Row],[Avg BOD]]/4)*10)</f>
        <v>10</v>
      </c>
      <c r="AD2754">
        <f>MIN(10, (Table1[[#This Row],[Avg Fecal Coliform]]/600)*10)</f>
        <v>10</v>
      </c>
      <c r="AE2754">
        <f>MIN(10, (Table1[[#This Row],[Avg Nitrate N + Nitrite N]]/10)*10)</f>
        <v>3.1349999999999998</v>
      </c>
      <c r="AF2754">
        <f>IF(OR(Table1[[#This Row],[Avg pH]]&lt;6.5,Table1[[#This Row],[Avg pH]]&gt;8.5),10,0)</f>
        <v>0</v>
      </c>
      <c r="AG2754">
        <f>MAX(0, 10-(2*Table1[[#This Row],[Avg Dissolved Oxygen]]))</f>
        <v>0.69999999999999929</v>
      </c>
      <c r="AH2754">
        <f>(Table1[[#This Row],[Fecal Score]]*0.3) + (Table1[[#This Row],[BOD Score]]*0.25) + (Table1[[#This Row],[Nitrate Score]]*0.2) + (Table1[[#This Row],[pH Score]]*0.15) + (Table1[[#This Row],[Dissolved Oxygen Score]]*0.1)</f>
        <v>6.1970000000000001</v>
      </c>
      <c r="AI2754">
        <v>2022</v>
      </c>
    </row>
    <row r="2755" spans="1:35">
      <c r="A2755">
        <v>4512</v>
      </c>
      <c r="B2755" t="s">
        <v>1007</v>
      </c>
      <c r="C2755" t="s">
        <v>1</v>
      </c>
      <c r="D2755" t="s">
        <v>113</v>
      </c>
      <c r="E2755">
        <v>25</v>
      </c>
      <c r="F2755">
        <v>25</v>
      </c>
      <c r="G2755">
        <f>(Table1[[#This Row],[Min Temperature]]+Table1[[#This Row],[Max Temperature]])/2</f>
        <v>25</v>
      </c>
      <c r="H2755">
        <v>0.3</v>
      </c>
      <c r="I2755">
        <v>6</v>
      </c>
      <c r="J2755">
        <f>(Table1[[#This Row],[Min Dissolved Oxygen]]+Table1[[#This Row],[Max Dissolved Oxygen]])/2</f>
        <v>3.15</v>
      </c>
      <c r="K2755">
        <v>6.5</v>
      </c>
      <c r="L2755">
        <v>7.5</v>
      </c>
      <c r="M2755">
        <f>(Table1[[#This Row],[Min pH]]+Table1[[#This Row],[Max pH]])/2</f>
        <v>7</v>
      </c>
      <c r="N2755">
        <v>367</v>
      </c>
      <c r="O2755">
        <v>2860</v>
      </c>
      <c r="P2755">
        <f>(Table1[[#This Row],[Min Conductivity]]+Table1[[#This Row],[Max Conductivity]])/2</f>
        <v>1613.5</v>
      </c>
      <c r="Q2755">
        <v>5</v>
      </c>
      <c r="R2755">
        <v>104</v>
      </c>
      <c r="S2755">
        <f>(Table1[[#This Row],[Min BOD]]+Table1[[#This Row],[Max BOD]])/2</f>
        <v>54.5</v>
      </c>
      <c r="T2755">
        <v>0.69</v>
      </c>
      <c r="U2755">
        <v>17.8</v>
      </c>
      <c r="V2755">
        <f>(Table1[[#This Row],[Min Nitrate N + Nitrite N]]+Table1[[#This Row],[Max Nitrate N + Nitrite N]])/2</f>
        <v>9.245000000000001</v>
      </c>
      <c r="W2755">
        <v>430</v>
      </c>
      <c r="X2755">
        <v>3400000</v>
      </c>
      <c r="Y2755">
        <f>(Table1[[#This Row],[Min Fecal Coliform]]+Table1[[#This Row],[Max Fecal Coliform]])/2</f>
        <v>1700215</v>
      </c>
      <c r="Z2755">
        <v>9200</v>
      </c>
      <c r="AA2755">
        <v>35000000</v>
      </c>
      <c r="AB2755">
        <f>(Table1[[#This Row],[Min Total Coliform]]+Table1[[#This Row],[Max Total Coliform]])/2</f>
        <v>17504600</v>
      </c>
      <c r="AC2755">
        <f>MIN(10, (Table1[[#This Row],[Avg BOD]]/4)*10)</f>
        <v>10</v>
      </c>
      <c r="AD2755">
        <f>MIN(10, (Table1[[#This Row],[Avg Fecal Coliform]]/600)*10)</f>
        <v>10</v>
      </c>
      <c r="AE2755">
        <f>MIN(10, (Table1[[#This Row],[Avg Nitrate N + Nitrite N]]/10)*10)</f>
        <v>9.245000000000001</v>
      </c>
      <c r="AF2755">
        <f>IF(OR(Table1[[#This Row],[Avg pH]]&lt;6.5,Table1[[#This Row],[Avg pH]]&gt;8.5),10,0)</f>
        <v>0</v>
      </c>
      <c r="AG2755">
        <f>MAX(0, 10-(2*Table1[[#This Row],[Avg Dissolved Oxygen]]))</f>
        <v>3.7</v>
      </c>
      <c r="AH2755">
        <f>(Table1[[#This Row],[Fecal Score]]*0.3) + (Table1[[#This Row],[BOD Score]]*0.25) + (Table1[[#This Row],[Nitrate Score]]*0.2) + (Table1[[#This Row],[pH Score]]*0.15) + (Table1[[#This Row],[Dissolved Oxygen Score]]*0.1)</f>
        <v>7.7190000000000003</v>
      </c>
      <c r="AI2755">
        <v>2022</v>
      </c>
    </row>
    <row r="2756" spans="1:35">
      <c r="A2756">
        <v>3638</v>
      </c>
      <c r="B2756" t="s">
        <v>1008</v>
      </c>
      <c r="C2756" t="s">
        <v>1</v>
      </c>
      <c r="D2756" t="s">
        <v>113</v>
      </c>
      <c r="E2756">
        <v>25</v>
      </c>
      <c r="F2756">
        <v>25</v>
      </c>
      <c r="G2756">
        <f>(Table1[[#This Row],[Min Temperature]]+Table1[[#This Row],[Max Temperature]])/2</f>
        <v>25</v>
      </c>
      <c r="H2756">
        <v>3.9</v>
      </c>
      <c r="I2756">
        <v>6.6</v>
      </c>
      <c r="J2756">
        <f>(Table1[[#This Row],[Min Dissolved Oxygen]]+Table1[[#This Row],[Max Dissolved Oxygen]])/2</f>
        <v>5.25</v>
      </c>
      <c r="K2756">
        <v>6.5</v>
      </c>
      <c r="L2756">
        <v>8.6</v>
      </c>
      <c r="M2756">
        <f>(Table1[[#This Row],[Min pH]]+Table1[[#This Row],[Max pH]])/2</f>
        <v>7.55</v>
      </c>
      <c r="N2756">
        <v>157</v>
      </c>
      <c r="O2756">
        <v>1994</v>
      </c>
      <c r="P2756">
        <f>(Table1[[#This Row],[Min Conductivity]]+Table1[[#This Row],[Max Conductivity]])/2</f>
        <v>1075.5</v>
      </c>
      <c r="Q2756">
        <v>3</v>
      </c>
      <c r="R2756">
        <v>12</v>
      </c>
      <c r="S2756">
        <f>(Table1[[#This Row],[Min BOD]]+Table1[[#This Row],[Max BOD]])/2</f>
        <v>7.5</v>
      </c>
      <c r="T2756">
        <v>0.52</v>
      </c>
      <c r="U2756">
        <v>7.6</v>
      </c>
      <c r="V2756">
        <f>(Table1[[#This Row],[Min Nitrate N + Nitrite N]]+Table1[[#This Row],[Max Nitrate N + Nitrite N]])/2</f>
        <v>4.0599999999999996</v>
      </c>
      <c r="W2756">
        <v>310</v>
      </c>
      <c r="X2756">
        <v>7000</v>
      </c>
      <c r="Y2756">
        <f>(Table1[[#This Row],[Min Fecal Coliform]]+Table1[[#This Row],[Max Fecal Coliform]])/2</f>
        <v>3655</v>
      </c>
      <c r="Z2756">
        <v>3500</v>
      </c>
      <c r="AA2756">
        <v>92000</v>
      </c>
      <c r="AB2756">
        <f>(Table1[[#This Row],[Min Total Coliform]]+Table1[[#This Row],[Max Total Coliform]])/2</f>
        <v>47750</v>
      </c>
      <c r="AC2756">
        <f>MIN(10, (Table1[[#This Row],[Avg BOD]]/4)*10)</f>
        <v>10</v>
      </c>
      <c r="AD2756">
        <f>MIN(10, (Table1[[#This Row],[Avg Fecal Coliform]]/600)*10)</f>
        <v>10</v>
      </c>
      <c r="AE2756">
        <f>MIN(10, (Table1[[#This Row],[Avg Nitrate N + Nitrite N]]/10)*10)</f>
        <v>4.0599999999999996</v>
      </c>
      <c r="AF2756">
        <f>IF(OR(Table1[[#This Row],[Avg pH]]&lt;6.5,Table1[[#This Row],[Avg pH]]&gt;8.5),10,0)</f>
        <v>0</v>
      </c>
      <c r="AG2756">
        <f>MAX(0, 10-(2*Table1[[#This Row],[Avg Dissolved Oxygen]]))</f>
        <v>0</v>
      </c>
      <c r="AH2756">
        <f>(Table1[[#This Row],[Fecal Score]]*0.3) + (Table1[[#This Row],[BOD Score]]*0.25) + (Table1[[#This Row],[Nitrate Score]]*0.2) + (Table1[[#This Row],[pH Score]]*0.15) + (Table1[[#This Row],[Dissolved Oxygen Score]]*0.1)</f>
        <v>6.3120000000000003</v>
      </c>
      <c r="AI2756">
        <v>2022</v>
      </c>
    </row>
    <row r="2757" spans="1:35">
      <c r="A2757">
        <v>3605</v>
      </c>
      <c r="B2757" t="s">
        <v>1009</v>
      </c>
      <c r="C2757" t="s">
        <v>1</v>
      </c>
      <c r="D2757" t="s">
        <v>113</v>
      </c>
      <c r="E2757">
        <v>25</v>
      </c>
      <c r="F2757">
        <v>25</v>
      </c>
      <c r="G2757">
        <f>(Table1[[#This Row],[Min Temperature]]+Table1[[#This Row],[Max Temperature]])/2</f>
        <v>25</v>
      </c>
      <c r="H2757">
        <v>0.3</v>
      </c>
      <c r="I2757">
        <v>6.3</v>
      </c>
      <c r="J2757">
        <f>(Table1[[#This Row],[Min Dissolved Oxygen]]+Table1[[#This Row],[Max Dissolved Oxygen]])/2</f>
        <v>3.3</v>
      </c>
      <c r="K2757">
        <v>6.5</v>
      </c>
      <c r="L2757">
        <v>7.5</v>
      </c>
      <c r="M2757">
        <f>(Table1[[#This Row],[Min pH]]+Table1[[#This Row],[Max pH]])/2</f>
        <v>7</v>
      </c>
      <c r="N2757">
        <v>443</v>
      </c>
      <c r="O2757">
        <v>2118</v>
      </c>
      <c r="P2757">
        <f>(Table1[[#This Row],[Min Conductivity]]+Table1[[#This Row],[Max Conductivity]])/2</f>
        <v>1280.5</v>
      </c>
      <c r="Q2757">
        <v>4</v>
      </c>
      <c r="R2757">
        <v>45</v>
      </c>
      <c r="S2757">
        <f>(Table1[[#This Row],[Min BOD]]+Table1[[#This Row],[Max BOD]])/2</f>
        <v>24.5</v>
      </c>
      <c r="T2757">
        <v>1.4</v>
      </c>
      <c r="U2757">
        <v>6.5</v>
      </c>
      <c r="V2757">
        <f>(Table1[[#This Row],[Min Nitrate N + Nitrite N]]+Table1[[#This Row],[Max Nitrate N + Nitrite N]])/2</f>
        <v>3.95</v>
      </c>
      <c r="W2757">
        <v>170</v>
      </c>
      <c r="X2757">
        <v>230000000</v>
      </c>
      <c r="Y2757">
        <f>(Table1[[#This Row],[Min Fecal Coliform]]+Table1[[#This Row],[Max Fecal Coliform]])/2</f>
        <v>115000085</v>
      </c>
      <c r="Z2757">
        <v>3500</v>
      </c>
      <c r="AA2757">
        <v>2400000000</v>
      </c>
      <c r="AB2757">
        <f>(Table1[[#This Row],[Min Total Coliform]]+Table1[[#This Row],[Max Total Coliform]])/2</f>
        <v>1200001750</v>
      </c>
      <c r="AC2757">
        <f>MIN(10, (Table1[[#This Row],[Avg BOD]]/4)*10)</f>
        <v>10</v>
      </c>
      <c r="AD2757">
        <f>MIN(10, (Table1[[#This Row],[Avg Fecal Coliform]]/600)*10)</f>
        <v>10</v>
      </c>
      <c r="AE2757">
        <f>MIN(10, (Table1[[#This Row],[Avg Nitrate N + Nitrite N]]/10)*10)</f>
        <v>3.95</v>
      </c>
      <c r="AF2757">
        <f>IF(OR(Table1[[#This Row],[Avg pH]]&lt;6.5,Table1[[#This Row],[Avg pH]]&gt;8.5),10,0)</f>
        <v>0</v>
      </c>
      <c r="AG2757">
        <f>MAX(0, 10-(2*Table1[[#This Row],[Avg Dissolved Oxygen]]))</f>
        <v>3.4000000000000004</v>
      </c>
      <c r="AH2757">
        <f>(Table1[[#This Row],[Fecal Score]]*0.3) + (Table1[[#This Row],[BOD Score]]*0.25) + (Table1[[#This Row],[Nitrate Score]]*0.2) + (Table1[[#This Row],[pH Score]]*0.15) + (Table1[[#This Row],[Dissolved Oxygen Score]]*0.1)</f>
        <v>6.63</v>
      </c>
      <c r="AI2757">
        <v>2022</v>
      </c>
    </row>
    <row r="2758" spans="1:35">
      <c r="A2758">
        <v>3585</v>
      </c>
      <c r="B2758" t="s">
        <v>118</v>
      </c>
      <c r="C2758" t="s">
        <v>1</v>
      </c>
      <c r="D2758" t="s">
        <v>113</v>
      </c>
      <c r="E2758">
        <v>20</v>
      </c>
      <c r="F2758">
        <v>28</v>
      </c>
      <c r="G2758">
        <f>(Table1[[#This Row],[Min Temperature]]+Table1[[#This Row],[Max Temperature]])/2</f>
        <v>24</v>
      </c>
      <c r="H2758">
        <v>0.9</v>
      </c>
      <c r="I2758">
        <v>4.3</v>
      </c>
      <c r="J2758">
        <f>(Table1[[#This Row],[Min Dissolved Oxygen]]+Table1[[#This Row],[Max Dissolved Oxygen]])/2</f>
        <v>2.6</v>
      </c>
      <c r="K2758">
        <v>7.6</v>
      </c>
      <c r="L2758">
        <v>8.6999999999999993</v>
      </c>
      <c r="M2758">
        <f>(Table1[[#This Row],[Min pH]]+Table1[[#This Row],[Max pH]])/2</f>
        <v>8.1499999999999986</v>
      </c>
      <c r="N2758">
        <v>856</v>
      </c>
      <c r="O2758">
        <v>1227</v>
      </c>
      <c r="P2758">
        <f>(Table1[[#This Row],[Min Conductivity]]+Table1[[#This Row],[Max Conductivity]])/2</f>
        <v>1041.5</v>
      </c>
      <c r="Q2758">
        <v>9</v>
      </c>
      <c r="R2758">
        <v>24</v>
      </c>
      <c r="S2758">
        <f>(Table1[[#This Row],[Min BOD]]+Table1[[#This Row],[Max BOD]])/2</f>
        <v>16.5</v>
      </c>
      <c r="T2758">
        <v>0.76</v>
      </c>
      <c r="U2758">
        <v>5.6</v>
      </c>
      <c r="V2758">
        <f>(Table1[[#This Row],[Min Nitrate N + Nitrite N]]+Table1[[#This Row],[Max Nitrate N + Nitrite N]])/2</f>
        <v>3.1799999999999997</v>
      </c>
      <c r="W2758">
        <v>940</v>
      </c>
      <c r="X2758">
        <v>2500</v>
      </c>
      <c r="Y2758">
        <f>(Table1[[#This Row],[Min Fecal Coliform]]+Table1[[#This Row],[Max Fecal Coliform]])/2</f>
        <v>1720</v>
      </c>
      <c r="Z2758">
        <v>7900</v>
      </c>
      <c r="AA2758">
        <v>11000</v>
      </c>
      <c r="AB2758">
        <f>(Table1[[#This Row],[Min Total Coliform]]+Table1[[#This Row],[Max Total Coliform]])/2</f>
        <v>9450</v>
      </c>
      <c r="AC2758">
        <f>MIN(10, (Table1[[#This Row],[Avg BOD]]/4)*10)</f>
        <v>10</v>
      </c>
      <c r="AD2758">
        <f>MIN(10, (Table1[[#This Row],[Avg Fecal Coliform]]/600)*10)</f>
        <v>10</v>
      </c>
      <c r="AE2758">
        <f>MIN(10, (Table1[[#This Row],[Avg Nitrate N + Nitrite N]]/10)*10)</f>
        <v>3.1799999999999997</v>
      </c>
      <c r="AF2758">
        <f>IF(OR(Table1[[#This Row],[Avg pH]]&lt;6.5,Table1[[#This Row],[Avg pH]]&gt;8.5),10,0)</f>
        <v>0</v>
      </c>
      <c r="AG2758">
        <f>MAX(0, 10-(2*Table1[[#This Row],[Avg Dissolved Oxygen]]))</f>
        <v>4.8</v>
      </c>
      <c r="AH2758">
        <f>(Table1[[#This Row],[Fecal Score]]*0.3) + (Table1[[#This Row],[BOD Score]]*0.25) + (Table1[[#This Row],[Nitrate Score]]*0.2) + (Table1[[#This Row],[pH Score]]*0.15) + (Table1[[#This Row],[Dissolved Oxygen Score]]*0.1)</f>
        <v>6.6159999999999997</v>
      </c>
      <c r="AI2758">
        <v>2022</v>
      </c>
    </row>
    <row r="2759" spans="1:35">
      <c r="A2759">
        <v>3682</v>
      </c>
      <c r="B2759" t="s">
        <v>456</v>
      </c>
      <c r="C2759" t="s">
        <v>8</v>
      </c>
      <c r="D2759" t="s">
        <v>113</v>
      </c>
      <c r="E2759">
        <v>22</v>
      </c>
      <c r="F2759">
        <v>29</v>
      </c>
      <c r="G2759">
        <f>(Table1[[#This Row],[Min Temperature]]+Table1[[#This Row],[Max Temperature]])/2</f>
        <v>25.5</v>
      </c>
      <c r="H2759">
        <v>3.3</v>
      </c>
      <c r="I2759">
        <v>7.9</v>
      </c>
      <c r="J2759">
        <f>(Table1[[#This Row],[Min Dissolved Oxygen]]+Table1[[#This Row],[Max Dissolved Oxygen]])/2</f>
        <v>5.6</v>
      </c>
      <c r="K2759">
        <v>8.3000000000000007</v>
      </c>
      <c r="L2759">
        <v>9.4</v>
      </c>
      <c r="M2759">
        <f>(Table1[[#This Row],[Min pH]]+Table1[[#This Row],[Max pH]])/2</f>
        <v>8.8500000000000014</v>
      </c>
      <c r="N2759">
        <v>1020</v>
      </c>
      <c r="O2759">
        <v>2924</v>
      </c>
      <c r="P2759">
        <f>(Table1[[#This Row],[Min Conductivity]]+Table1[[#This Row],[Max Conductivity]])/2</f>
        <v>1972</v>
      </c>
      <c r="Q2759">
        <v>1</v>
      </c>
      <c r="R2759">
        <v>7.5</v>
      </c>
      <c r="S2759">
        <f>(Table1[[#This Row],[Min BOD]]+Table1[[#This Row],[Max BOD]])/2</f>
        <v>4.25</v>
      </c>
      <c r="T2759">
        <v>2.69</v>
      </c>
      <c r="U2759">
        <v>21.54</v>
      </c>
      <c r="V2759">
        <f>(Table1[[#This Row],[Min Nitrate N + Nitrite N]]+Table1[[#This Row],[Max Nitrate N + Nitrite N]])/2</f>
        <v>12.115</v>
      </c>
      <c r="W2759">
        <v>430</v>
      </c>
      <c r="X2759">
        <v>1840</v>
      </c>
      <c r="Y2759">
        <f>(Table1[[#This Row],[Min Fecal Coliform]]+Table1[[#This Row],[Max Fecal Coliform]])/2</f>
        <v>1135</v>
      </c>
      <c r="Z2759">
        <v>1600</v>
      </c>
      <c r="AA2759">
        <v>3200</v>
      </c>
      <c r="AB2759">
        <f>(Table1[[#This Row],[Min Total Coliform]]+Table1[[#This Row],[Max Total Coliform]])/2</f>
        <v>2400</v>
      </c>
      <c r="AC2759">
        <f>MIN(10, (Table1[[#This Row],[Avg BOD]]/4)*10)</f>
        <v>10</v>
      </c>
      <c r="AD2759">
        <f>MIN(10, (Table1[[#This Row],[Avg Fecal Coliform]]/600)*10)</f>
        <v>10</v>
      </c>
      <c r="AE2759">
        <f>MIN(10, (Table1[[#This Row],[Avg Nitrate N + Nitrite N]]/10)*10)</f>
        <v>10</v>
      </c>
      <c r="AF2759">
        <f>IF(OR(Table1[[#This Row],[Avg pH]]&lt;6.5,Table1[[#This Row],[Avg pH]]&gt;8.5),10,0)</f>
        <v>10</v>
      </c>
      <c r="AG2759">
        <f>MAX(0, 10-(2*Table1[[#This Row],[Avg Dissolved Oxygen]]))</f>
        <v>0</v>
      </c>
      <c r="AH2759">
        <f>(Table1[[#This Row],[Fecal Score]]*0.3) + (Table1[[#This Row],[BOD Score]]*0.25) + (Table1[[#This Row],[Nitrate Score]]*0.2) + (Table1[[#This Row],[pH Score]]*0.15) + (Table1[[#This Row],[Dissolved Oxygen Score]]*0.1)</f>
        <v>9</v>
      </c>
      <c r="AI2759">
        <v>2022</v>
      </c>
    </row>
    <row r="2760" spans="1:35">
      <c r="A2760">
        <v>3670</v>
      </c>
      <c r="B2760" t="s">
        <v>1010</v>
      </c>
      <c r="C2760" t="s">
        <v>35</v>
      </c>
      <c r="D2760" t="s">
        <v>113</v>
      </c>
      <c r="E2760">
        <v>20</v>
      </c>
      <c r="F2760">
        <v>26</v>
      </c>
      <c r="G2760">
        <f>(Table1[[#This Row],[Min Temperature]]+Table1[[#This Row],[Max Temperature]])/2</f>
        <v>23</v>
      </c>
      <c r="H2760">
        <v>4</v>
      </c>
      <c r="I2760">
        <v>5.8</v>
      </c>
      <c r="J2760">
        <f>(Table1[[#This Row],[Min Dissolved Oxygen]]+Table1[[#This Row],[Max Dissolved Oxygen]])/2</f>
        <v>4.9000000000000004</v>
      </c>
      <c r="K2760">
        <v>7.3</v>
      </c>
      <c r="L2760">
        <v>7.9</v>
      </c>
      <c r="M2760">
        <f>(Table1[[#This Row],[Min pH]]+Table1[[#This Row],[Max pH]])/2</f>
        <v>7.6</v>
      </c>
      <c r="N2760">
        <v>380</v>
      </c>
      <c r="O2760">
        <v>1680</v>
      </c>
      <c r="P2760">
        <f>(Table1[[#This Row],[Min Conductivity]]+Table1[[#This Row],[Max Conductivity]])/2</f>
        <v>1030</v>
      </c>
      <c r="Q2760">
        <v>2.6</v>
      </c>
      <c r="R2760">
        <v>5.6</v>
      </c>
      <c r="S2760">
        <f>(Table1[[#This Row],[Min BOD]]+Table1[[#This Row],[Max BOD]])/2</f>
        <v>4.0999999999999996</v>
      </c>
      <c r="T2760">
        <v>0.3</v>
      </c>
      <c r="U2760">
        <v>0.6</v>
      </c>
      <c r="V2760">
        <f>(Table1[[#This Row],[Min Nitrate N + Nitrite N]]+Table1[[#This Row],[Max Nitrate N + Nitrite N]])/2</f>
        <v>0.44999999999999996</v>
      </c>
      <c r="W2760">
        <v>320</v>
      </c>
      <c r="X2760">
        <v>680</v>
      </c>
      <c r="Y2760">
        <f>(Table1[[#This Row],[Min Fecal Coliform]]+Table1[[#This Row],[Max Fecal Coliform]])/2</f>
        <v>500</v>
      </c>
      <c r="Z2760">
        <v>2100</v>
      </c>
      <c r="AA2760">
        <v>4000</v>
      </c>
      <c r="AB2760">
        <f>(Table1[[#This Row],[Min Total Coliform]]+Table1[[#This Row],[Max Total Coliform]])/2</f>
        <v>3050</v>
      </c>
      <c r="AC2760">
        <f>MIN(10, (Table1[[#This Row],[Avg BOD]]/4)*10)</f>
        <v>10</v>
      </c>
      <c r="AD2760">
        <f>MIN(10, (Table1[[#This Row],[Avg Fecal Coliform]]/600)*10)</f>
        <v>8.3333333333333339</v>
      </c>
      <c r="AE2760">
        <f>MIN(10, (Table1[[#This Row],[Avg Nitrate N + Nitrite N]]/10)*10)</f>
        <v>0.44999999999999996</v>
      </c>
      <c r="AF2760">
        <f>IF(OR(Table1[[#This Row],[Avg pH]]&lt;6.5,Table1[[#This Row],[Avg pH]]&gt;8.5),10,0)</f>
        <v>0</v>
      </c>
      <c r="AG2760">
        <f>MAX(0, 10-(2*Table1[[#This Row],[Avg Dissolved Oxygen]]))</f>
        <v>0.19999999999999929</v>
      </c>
      <c r="AH2760">
        <f>(Table1[[#This Row],[Fecal Score]]*0.3) + (Table1[[#This Row],[BOD Score]]*0.25) + (Table1[[#This Row],[Nitrate Score]]*0.2) + (Table1[[#This Row],[pH Score]]*0.15) + (Table1[[#This Row],[Dissolved Oxygen Score]]*0.1)</f>
        <v>5.1099999999999994</v>
      </c>
      <c r="AI2760">
        <v>2022</v>
      </c>
    </row>
    <row r="2761" spans="1:35">
      <c r="A2761">
        <v>3623</v>
      </c>
      <c r="B2761" t="s">
        <v>575</v>
      </c>
      <c r="C2761" t="s">
        <v>35</v>
      </c>
      <c r="D2761" t="s">
        <v>113</v>
      </c>
      <c r="E2761">
        <v>25</v>
      </c>
      <c r="F2761">
        <v>25</v>
      </c>
      <c r="G2761">
        <f>(Table1[[#This Row],[Min Temperature]]+Table1[[#This Row],[Max Temperature]])/2</f>
        <v>25</v>
      </c>
      <c r="H2761">
        <v>3</v>
      </c>
      <c r="I2761">
        <v>6.5</v>
      </c>
      <c r="J2761">
        <f>(Table1[[#This Row],[Min Dissolved Oxygen]]+Table1[[#This Row],[Max Dissolved Oxygen]])/2</f>
        <v>4.75</v>
      </c>
      <c r="K2761">
        <v>6.6</v>
      </c>
      <c r="L2761">
        <v>8.1999999999999993</v>
      </c>
      <c r="M2761">
        <f>(Table1[[#This Row],[Min pH]]+Table1[[#This Row],[Max pH]])/2</f>
        <v>7.3999999999999995</v>
      </c>
      <c r="N2761">
        <v>492</v>
      </c>
      <c r="O2761">
        <v>1988</v>
      </c>
      <c r="P2761">
        <f>(Table1[[#This Row],[Min Conductivity]]+Table1[[#This Row],[Max Conductivity]])/2</f>
        <v>1240</v>
      </c>
      <c r="Q2761">
        <v>4</v>
      </c>
      <c r="R2761">
        <v>13</v>
      </c>
      <c r="S2761">
        <f>(Table1[[#This Row],[Min BOD]]+Table1[[#This Row],[Max BOD]])/2</f>
        <v>8.5</v>
      </c>
      <c r="T2761">
        <v>1.4</v>
      </c>
      <c r="U2761">
        <v>21.44</v>
      </c>
      <c r="V2761">
        <f>(Table1[[#This Row],[Min Nitrate N + Nitrite N]]+Table1[[#This Row],[Max Nitrate N + Nitrite N]])/2</f>
        <v>11.42</v>
      </c>
      <c r="W2761">
        <v>210</v>
      </c>
      <c r="X2761">
        <v>6300</v>
      </c>
      <c r="Y2761">
        <f>(Table1[[#This Row],[Min Fecal Coliform]]+Table1[[#This Row],[Max Fecal Coliform]])/2</f>
        <v>3255</v>
      </c>
      <c r="Z2761">
        <v>3500</v>
      </c>
      <c r="AA2761">
        <v>54000</v>
      </c>
      <c r="AB2761">
        <f>(Table1[[#This Row],[Min Total Coliform]]+Table1[[#This Row],[Max Total Coliform]])/2</f>
        <v>28750</v>
      </c>
      <c r="AC2761">
        <f>MIN(10, (Table1[[#This Row],[Avg BOD]]/4)*10)</f>
        <v>10</v>
      </c>
      <c r="AD2761">
        <f>MIN(10, (Table1[[#This Row],[Avg Fecal Coliform]]/600)*10)</f>
        <v>10</v>
      </c>
      <c r="AE2761">
        <f>MIN(10, (Table1[[#This Row],[Avg Nitrate N + Nitrite N]]/10)*10)</f>
        <v>10</v>
      </c>
      <c r="AF2761">
        <f>IF(OR(Table1[[#This Row],[Avg pH]]&lt;6.5,Table1[[#This Row],[Avg pH]]&gt;8.5),10,0)</f>
        <v>0</v>
      </c>
      <c r="AG2761">
        <f>MAX(0, 10-(2*Table1[[#This Row],[Avg Dissolved Oxygen]]))</f>
        <v>0.5</v>
      </c>
      <c r="AH2761">
        <f>(Table1[[#This Row],[Fecal Score]]*0.3) + (Table1[[#This Row],[BOD Score]]*0.25) + (Table1[[#This Row],[Nitrate Score]]*0.2) + (Table1[[#This Row],[pH Score]]*0.15) + (Table1[[#This Row],[Dissolved Oxygen Score]]*0.1)</f>
        <v>7.55</v>
      </c>
      <c r="AI2761">
        <v>2022</v>
      </c>
    </row>
    <row r="2762" spans="1:35">
      <c r="A2762">
        <v>3681</v>
      </c>
      <c r="B2762" t="s">
        <v>602</v>
      </c>
      <c r="C2762" t="s">
        <v>35</v>
      </c>
      <c r="D2762" t="s">
        <v>113</v>
      </c>
      <c r="E2762">
        <v>24</v>
      </c>
      <c r="F2762">
        <v>28</v>
      </c>
      <c r="G2762">
        <f>(Table1[[#This Row],[Min Temperature]]+Table1[[#This Row],[Max Temperature]])/2</f>
        <v>26</v>
      </c>
      <c r="H2762">
        <v>0.3</v>
      </c>
      <c r="I2762">
        <v>2.1</v>
      </c>
      <c r="J2762">
        <f>(Table1[[#This Row],[Min Dissolved Oxygen]]+Table1[[#This Row],[Max Dissolved Oxygen]])/2</f>
        <v>1.2</v>
      </c>
      <c r="K2762">
        <v>6.8</v>
      </c>
      <c r="L2762">
        <v>8.3000000000000007</v>
      </c>
      <c r="M2762">
        <f>(Table1[[#This Row],[Min pH]]+Table1[[#This Row],[Max pH]])/2</f>
        <v>7.5500000000000007</v>
      </c>
      <c r="N2762">
        <v>348</v>
      </c>
      <c r="O2762">
        <v>1128</v>
      </c>
      <c r="P2762">
        <f>(Table1[[#This Row],[Min Conductivity]]+Table1[[#This Row],[Max Conductivity]])/2</f>
        <v>738</v>
      </c>
      <c r="Q2762">
        <v>3.9</v>
      </c>
      <c r="R2762">
        <v>67</v>
      </c>
      <c r="S2762">
        <f>(Table1[[#This Row],[Min BOD]]+Table1[[#This Row],[Max BOD]])/2</f>
        <v>35.450000000000003</v>
      </c>
      <c r="T2762">
        <v>5.45</v>
      </c>
      <c r="U2762">
        <v>16.23</v>
      </c>
      <c r="V2762">
        <f>(Table1[[#This Row],[Min Nitrate N + Nitrite N]]+Table1[[#This Row],[Max Nitrate N + Nitrite N]])/2</f>
        <v>10.84</v>
      </c>
      <c r="W2762">
        <v>1840</v>
      </c>
      <c r="X2762">
        <v>1840</v>
      </c>
      <c r="Y2762">
        <f>(Table1[[#This Row],[Min Fecal Coliform]]+Table1[[#This Row],[Max Fecal Coliform]])/2</f>
        <v>1840</v>
      </c>
      <c r="Z2762">
        <v>3200</v>
      </c>
      <c r="AA2762">
        <v>3200</v>
      </c>
      <c r="AB2762">
        <f>(Table1[[#This Row],[Min Total Coliform]]+Table1[[#This Row],[Max Total Coliform]])/2</f>
        <v>3200</v>
      </c>
      <c r="AC2762">
        <f>MIN(10, (Table1[[#This Row],[Avg BOD]]/4)*10)</f>
        <v>10</v>
      </c>
      <c r="AD2762">
        <f>MIN(10, (Table1[[#This Row],[Avg Fecal Coliform]]/600)*10)</f>
        <v>10</v>
      </c>
      <c r="AE2762">
        <f>MIN(10, (Table1[[#This Row],[Avg Nitrate N + Nitrite N]]/10)*10)</f>
        <v>10</v>
      </c>
      <c r="AF2762">
        <f>IF(OR(Table1[[#This Row],[Avg pH]]&lt;6.5,Table1[[#This Row],[Avg pH]]&gt;8.5),10,0)</f>
        <v>0</v>
      </c>
      <c r="AG2762">
        <f>MAX(0, 10-(2*Table1[[#This Row],[Avg Dissolved Oxygen]]))</f>
        <v>7.6</v>
      </c>
      <c r="AH2762">
        <f>(Table1[[#This Row],[Fecal Score]]*0.3) + (Table1[[#This Row],[BOD Score]]*0.25) + (Table1[[#This Row],[Nitrate Score]]*0.2) + (Table1[[#This Row],[pH Score]]*0.15) + (Table1[[#This Row],[Dissolved Oxygen Score]]*0.1)</f>
        <v>8.26</v>
      </c>
      <c r="AI2762">
        <v>2022</v>
      </c>
    </row>
    <row r="2763" spans="1:35">
      <c r="A2763">
        <v>3673</v>
      </c>
      <c r="B2763" t="s">
        <v>800</v>
      </c>
      <c r="C2763" t="s">
        <v>35</v>
      </c>
      <c r="D2763" t="s">
        <v>113</v>
      </c>
      <c r="E2763">
        <v>21</v>
      </c>
      <c r="F2763">
        <v>30</v>
      </c>
      <c r="G2763">
        <f>(Table1[[#This Row],[Min Temperature]]+Table1[[#This Row],[Max Temperature]])/2</f>
        <v>25.5</v>
      </c>
      <c r="H2763">
        <v>1.9</v>
      </c>
      <c r="I2763">
        <v>4.5999999999999996</v>
      </c>
      <c r="J2763">
        <f>(Table1[[#This Row],[Min Dissolved Oxygen]]+Table1[[#This Row],[Max Dissolved Oxygen]])/2</f>
        <v>3.25</v>
      </c>
      <c r="K2763">
        <v>7.3</v>
      </c>
      <c r="L2763">
        <v>8</v>
      </c>
      <c r="M2763">
        <f>(Table1[[#This Row],[Min pH]]+Table1[[#This Row],[Max pH]])/2</f>
        <v>7.65</v>
      </c>
      <c r="N2763">
        <v>530</v>
      </c>
      <c r="O2763">
        <v>1510</v>
      </c>
      <c r="P2763">
        <f>(Table1[[#This Row],[Min Conductivity]]+Table1[[#This Row],[Max Conductivity]])/2</f>
        <v>1020</v>
      </c>
      <c r="Q2763">
        <v>3.6</v>
      </c>
      <c r="R2763">
        <v>16</v>
      </c>
      <c r="S2763">
        <f>(Table1[[#This Row],[Min BOD]]+Table1[[#This Row],[Max BOD]])/2</f>
        <v>9.8000000000000007</v>
      </c>
      <c r="T2763">
        <v>0.3</v>
      </c>
      <c r="U2763">
        <v>1.3</v>
      </c>
      <c r="V2763">
        <f>(Table1[[#This Row],[Min Nitrate N + Nitrite N]]+Table1[[#This Row],[Max Nitrate N + Nitrite N]])/2</f>
        <v>0.8</v>
      </c>
      <c r="W2763">
        <v>110</v>
      </c>
      <c r="X2763">
        <v>680</v>
      </c>
      <c r="Y2763">
        <f>(Table1[[#This Row],[Min Fecal Coliform]]+Table1[[#This Row],[Max Fecal Coliform]])/2</f>
        <v>395</v>
      </c>
      <c r="Z2763">
        <v>920</v>
      </c>
      <c r="AA2763">
        <v>4900</v>
      </c>
      <c r="AB2763">
        <f>(Table1[[#This Row],[Min Total Coliform]]+Table1[[#This Row],[Max Total Coliform]])/2</f>
        <v>2910</v>
      </c>
      <c r="AC2763">
        <f>MIN(10, (Table1[[#This Row],[Avg BOD]]/4)*10)</f>
        <v>10</v>
      </c>
      <c r="AD2763">
        <f>MIN(10, (Table1[[#This Row],[Avg Fecal Coliform]]/600)*10)</f>
        <v>6.583333333333333</v>
      </c>
      <c r="AE2763">
        <f>MIN(10, (Table1[[#This Row],[Avg Nitrate N + Nitrite N]]/10)*10)</f>
        <v>0.8</v>
      </c>
      <c r="AF2763">
        <f>IF(OR(Table1[[#This Row],[Avg pH]]&lt;6.5,Table1[[#This Row],[Avg pH]]&gt;8.5),10,0)</f>
        <v>0</v>
      </c>
      <c r="AG2763">
        <f>MAX(0, 10-(2*Table1[[#This Row],[Avg Dissolved Oxygen]]))</f>
        <v>3.5</v>
      </c>
      <c r="AH2763">
        <f>(Table1[[#This Row],[Fecal Score]]*0.3) + (Table1[[#This Row],[BOD Score]]*0.25) + (Table1[[#This Row],[Nitrate Score]]*0.2) + (Table1[[#This Row],[pH Score]]*0.15) + (Table1[[#This Row],[Dissolved Oxygen Score]]*0.1)</f>
        <v>4.9849999999999994</v>
      </c>
      <c r="AI2763">
        <v>2022</v>
      </c>
    </row>
    <row r="2764" spans="1:35">
      <c r="A2764">
        <v>3675</v>
      </c>
      <c r="B2764" t="s">
        <v>802</v>
      </c>
      <c r="C2764" t="s">
        <v>35</v>
      </c>
      <c r="D2764" t="s">
        <v>113</v>
      </c>
      <c r="E2764">
        <v>21</v>
      </c>
      <c r="F2764">
        <v>26</v>
      </c>
      <c r="G2764">
        <f>(Table1[[#This Row],[Min Temperature]]+Table1[[#This Row],[Max Temperature]])/2</f>
        <v>23.5</v>
      </c>
      <c r="H2764">
        <v>6.3</v>
      </c>
      <c r="I2764">
        <v>7.4</v>
      </c>
      <c r="J2764">
        <f>(Table1[[#This Row],[Min Dissolved Oxygen]]+Table1[[#This Row],[Max Dissolved Oxygen]])/2</f>
        <v>6.85</v>
      </c>
      <c r="K2764">
        <v>7.3</v>
      </c>
      <c r="L2764">
        <v>8</v>
      </c>
      <c r="M2764">
        <f>(Table1[[#This Row],[Min pH]]+Table1[[#This Row],[Max pH]])/2</f>
        <v>7.65</v>
      </c>
      <c r="N2764">
        <v>320</v>
      </c>
      <c r="O2764">
        <v>410</v>
      </c>
      <c r="P2764">
        <f>(Table1[[#This Row],[Min Conductivity]]+Table1[[#This Row],[Max Conductivity]])/2</f>
        <v>365</v>
      </c>
      <c r="Q2764">
        <v>2.2999999999999998</v>
      </c>
      <c r="R2764">
        <v>2.7</v>
      </c>
      <c r="S2764">
        <f>(Table1[[#This Row],[Min BOD]]+Table1[[#This Row],[Max BOD]])/2</f>
        <v>2.5</v>
      </c>
      <c r="T2764">
        <v>0.3</v>
      </c>
      <c r="U2764">
        <v>0.3</v>
      </c>
      <c r="V2764">
        <f>(Table1[[#This Row],[Min Nitrate N + Nitrite N]]+Table1[[#This Row],[Max Nitrate N + Nitrite N]])/2</f>
        <v>0.3</v>
      </c>
      <c r="W2764">
        <v>94</v>
      </c>
      <c r="X2764">
        <v>400</v>
      </c>
      <c r="Y2764">
        <f>(Table1[[#This Row],[Min Fecal Coliform]]+Table1[[#This Row],[Max Fecal Coliform]])/2</f>
        <v>247</v>
      </c>
      <c r="Z2764">
        <v>920</v>
      </c>
      <c r="AA2764">
        <v>3500</v>
      </c>
      <c r="AB2764">
        <f>(Table1[[#This Row],[Min Total Coliform]]+Table1[[#This Row],[Max Total Coliform]])/2</f>
        <v>2210</v>
      </c>
      <c r="AC2764">
        <f>MIN(10, (Table1[[#This Row],[Avg BOD]]/4)*10)</f>
        <v>6.25</v>
      </c>
      <c r="AD2764">
        <f>MIN(10, (Table1[[#This Row],[Avg Fecal Coliform]]/600)*10)</f>
        <v>4.1166666666666671</v>
      </c>
      <c r="AE2764">
        <f>MIN(10, (Table1[[#This Row],[Avg Nitrate N + Nitrite N]]/10)*10)</f>
        <v>0.3</v>
      </c>
      <c r="AF2764">
        <f>IF(OR(Table1[[#This Row],[Avg pH]]&lt;6.5,Table1[[#This Row],[Avg pH]]&gt;8.5),10,0)</f>
        <v>0</v>
      </c>
      <c r="AG2764">
        <f>MAX(0, 10-(2*Table1[[#This Row],[Avg Dissolved Oxygen]]))</f>
        <v>0</v>
      </c>
      <c r="AH2764">
        <f>(Table1[[#This Row],[Fecal Score]]*0.3) + (Table1[[#This Row],[BOD Score]]*0.25) + (Table1[[#This Row],[Nitrate Score]]*0.2) + (Table1[[#This Row],[pH Score]]*0.15) + (Table1[[#This Row],[Dissolved Oxygen Score]]*0.1)</f>
        <v>2.8575000000000004</v>
      </c>
      <c r="AI2764">
        <v>2022</v>
      </c>
    </row>
    <row r="2765" spans="1:35">
      <c r="A2765">
        <v>3664</v>
      </c>
      <c r="B2765" t="s">
        <v>588</v>
      </c>
      <c r="C2765" t="s">
        <v>35</v>
      </c>
      <c r="D2765" t="s">
        <v>113</v>
      </c>
      <c r="E2765">
        <v>21</v>
      </c>
      <c r="F2765">
        <v>26</v>
      </c>
      <c r="G2765">
        <f>(Table1[[#This Row],[Min Temperature]]+Table1[[#This Row],[Max Temperature]])/2</f>
        <v>23.5</v>
      </c>
      <c r="H2765">
        <v>5.8</v>
      </c>
      <c r="I2765">
        <v>7.4</v>
      </c>
      <c r="J2765">
        <f>(Table1[[#This Row],[Min Dissolved Oxygen]]+Table1[[#This Row],[Max Dissolved Oxygen]])/2</f>
        <v>6.6</v>
      </c>
      <c r="K2765">
        <v>7.7</v>
      </c>
      <c r="L2765">
        <v>8.1999999999999993</v>
      </c>
      <c r="M2765">
        <f>(Table1[[#This Row],[Min pH]]+Table1[[#This Row],[Max pH]])/2</f>
        <v>7.9499999999999993</v>
      </c>
      <c r="N2765">
        <v>280</v>
      </c>
      <c r="O2765">
        <v>370</v>
      </c>
      <c r="P2765">
        <f>(Table1[[#This Row],[Min Conductivity]]+Table1[[#This Row],[Max Conductivity]])/2</f>
        <v>325</v>
      </c>
      <c r="Q2765">
        <v>2</v>
      </c>
      <c r="R2765">
        <v>2.6</v>
      </c>
      <c r="S2765">
        <f>(Table1[[#This Row],[Min BOD]]+Table1[[#This Row],[Max BOD]])/2</f>
        <v>2.2999999999999998</v>
      </c>
      <c r="T2765">
        <v>0.3</v>
      </c>
      <c r="U2765">
        <v>0.3</v>
      </c>
      <c r="V2765">
        <f>(Table1[[#This Row],[Min Nitrate N + Nitrite N]]+Table1[[#This Row],[Max Nitrate N + Nitrite N]])/2</f>
        <v>0.3</v>
      </c>
      <c r="W2765">
        <v>94</v>
      </c>
      <c r="X2765">
        <v>220</v>
      </c>
      <c r="Y2765">
        <f>(Table1[[#This Row],[Min Fecal Coliform]]+Table1[[#This Row],[Max Fecal Coliform]])/2</f>
        <v>157</v>
      </c>
      <c r="Z2765">
        <v>920</v>
      </c>
      <c r="AA2765">
        <v>1400</v>
      </c>
      <c r="AB2765">
        <f>(Table1[[#This Row],[Min Total Coliform]]+Table1[[#This Row],[Max Total Coliform]])/2</f>
        <v>1160</v>
      </c>
      <c r="AC2765">
        <f>MIN(10, (Table1[[#This Row],[Avg BOD]]/4)*10)</f>
        <v>5.75</v>
      </c>
      <c r="AD2765">
        <f>MIN(10, (Table1[[#This Row],[Avg Fecal Coliform]]/600)*10)</f>
        <v>2.6166666666666667</v>
      </c>
      <c r="AE2765">
        <f>MIN(10, (Table1[[#This Row],[Avg Nitrate N + Nitrite N]]/10)*10)</f>
        <v>0.3</v>
      </c>
      <c r="AF2765">
        <f>IF(OR(Table1[[#This Row],[Avg pH]]&lt;6.5,Table1[[#This Row],[Avg pH]]&gt;8.5),10,0)</f>
        <v>0</v>
      </c>
      <c r="AG2765">
        <f>MAX(0, 10-(2*Table1[[#This Row],[Avg Dissolved Oxygen]]))</f>
        <v>0</v>
      </c>
      <c r="AH2765">
        <f>(Table1[[#This Row],[Fecal Score]]*0.3) + (Table1[[#This Row],[BOD Score]]*0.25) + (Table1[[#This Row],[Nitrate Score]]*0.2) + (Table1[[#This Row],[pH Score]]*0.15) + (Table1[[#This Row],[Dissolved Oxygen Score]]*0.1)</f>
        <v>2.2825000000000002</v>
      </c>
      <c r="AI2765">
        <v>2022</v>
      </c>
    </row>
    <row r="2766" spans="1:35">
      <c r="A2766">
        <v>3619</v>
      </c>
      <c r="B2766" t="s">
        <v>162</v>
      </c>
      <c r="C2766" t="s">
        <v>35</v>
      </c>
      <c r="D2766" t="s">
        <v>113</v>
      </c>
      <c r="E2766">
        <v>25</v>
      </c>
      <c r="F2766">
        <v>25</v>
      </c>
      <c r="G2766">
        <f>(Table1[[#This Row],[Min Temperature]]+Table1[[#This Row],[Max Temperature]])/2</f>
        <v>25</v>
      </c>
      <c r="H2766">
        <v>3.2</v>
      </c>
      <c r="I2766">
        <v>6.3</v>
      </c>
      <c r="J2766">
        <f>(Table1[[#This Row],[Min Dissolved Oxygen]]+Table1[[#This Row],[Max Dissolved Oxygen]])/2</f>
        <v>4.75</v>
      </c>
      <c r="K2766">
        <v>6.6</v>
      </c>
      <c r="L2766">
        <v>7.6</v>
      </c>
      <c r="M2766">
        <f>(Table1[[#This Row],[Min pH]]+Table1[[#This Row],[Max pH]])/2</f>
        <v>7.1</v>
      </c>
      <c r="N2766">
        <v>285</v>
      </c>
      <c r="O2766">
        <v>1273</v>
      </c>
      <c r="P2766">
        <f>(Table1[[#This Row],[Min Conductivity]]+Table1[[#This Row],[Max Conductivity]])/2</f>
        <v>779</v>
      </c>
      <c r="Q2766">
        <v>4</v>
      </c>
      <c r="R2766">
        <v>13</v>
      </c>
      <c r="S2766">
        <f>(Table1[[#This Row],[Min BOD]]+Table1[[#This Row],[Max BOD]])/2</f>
        <v>8.5</v>
      </c>
      <c r="T2766">
        <v>1</v>
      </c>
      <c r="U2766">
        <v>3.86</v>
      </c>
      <c r="V2766">
        <f>(Table1[[#This Row],[Min Nitrate N + Nitrite N]]+Table1[[#This Row],[Max Nitrate N + Nitrite N]])/2</f>
        <v>2.4299999999999997</v>
      </c>
      <c r="W2766">
        <v>230</v>
      </c>
      <c r="X2766">
        <v>9400</v>
      </c>
      <c r="Y2766">
        <f>(Table1[[#This Row],[Min Fecal Coliform]]+Table1[[#This Row],[Max Fecal Coliform]])/2</f>
        <v>4815</v>
      </c>
      <c r="Z2766">
        <v>2400</v>
      </c>
      <c r="AA2766">
        <v>160000</v>
      </c>
      <c r="AB2766">
        <f>(Table1[[#This Row],[Min Total Coliform]]+Table1[[#This Row],[Max Total Coliform]])/2</f>
        <v>81200</v>
      </c>
      <c r="AC2766">
        <f>MIN(10, (Table1[[#This Row],[Avg BOD]]/4)*10)</f>
        <v>10</v>
      </c>
      <c r="AD2766">
        <f>MIN(10, (Table1[[#This Row],[Avg Fecal Coliform]]/600)*10)</f>
        <v>10</v>
      </c>
      <c r="AE2766">
        <f>MIN(10, (Table1[[#This Row],[Avg Nitrate N + Nitrite N]]/10)*10)</f>
        <v>2.4299999999999997</v>
      </c>
      <c r="AF2766">
        <f>IF(OR(Table1[[#This Row],[Avg pH]]&lt;6.5,Table1[[#This Row],[Avg pH]]&gt;8.5),10,0)</f>
        <v>0</v>
      </c>
      <c r="AG2766">
        <f>MAX(0, 10-(2*Table1[[#This Row],[Avg Dissolved Oxygen]]))</f>
        <v>0.5</v>
      </c>
      <c r="AH2766">
        <f>(Table1[[#This Row],[Fecal Score]]*0.3) + (Table1[[#This Row],[BOD Score]]*0.25) + (Table1[[#This Row],[Nitrate Score]]*0.2) + (Table1[[#This Row],[pH Score]]*0.15) + (Table1[[#This Row],[Dissolved Oxygen Score]]*0.1)</f>
        <v>6.0359999999999996</v>
      </c>
      <c r="AI2766">
        <v>2022</v>
      </c>
    </row>
    <row r="2767" spans="1:35">
      <c r="A2767">
        <v>3693</v>
      </c>
      <c r="B2767" t="s">
        <v>612</v>
      </c>
      <c r="C2767" t="s">
        <v>35</v>
      </c>
      <c r="D2767" t="s">
        <v>113</v>
      </c>
      <c r="E2767">
        <v>25</v>
      </c>
      <c r="F2767">
        <v>30</v>
      </c>
      <c r="G2767">
        <f>(Table1[[#This Row],[Min Temperature]]+Table1[[#This Row],[Max Temperature]])/2</f>
        <v>27.5</v>
      </c>
      <c r="H2767">
        <v>1.9</v>
      </c>
      <c r="I2767">
        <v>6.9</v>
      </c>
      <c r="J2767">
        <f>(Table1[[#This Row],[Min Dissolved Oxygen]]+Table1[[#This Row],[Max Dissolved Oxygen]])/2</f>
        <v>4.4000000000000004</v>
      </c>
      <c r="K2767">
        <v>6.6</v>
      </c>
      <c r="L2767">
        <v>7.9</v>
      </c>
      <c r="M2767">
        <f>(Table1[[#This Row],[Min pH]]+Table1[[#This Row],[Max pH]])/2</f>
        <v>7.25</v>
      </c>
      <c r="N2767">
        <v>280</v>
      </c>
      <c r="O2767">
        <v>980</v>
      </c>
      <c r="P2767">
        <f>(Table1[[#This Row],[Min Conductivity]]+Table1[[#This Row],[Max Conductivity]])/2</f>
        <v>630</v>
      </c>
      <c r="Q2767">
        <v>2</v>
      </c>
      <c r="R2767">
        <v>5.2</v>
      </c>
      <c r="S2767">
        <f>(Table1[[#This Row],[Min BOD]]+Table1[[#This Row],[Max BOD]])/2</f>
        <v>3.6</v>
      </c>
      <c r="T2767">
        <v>0.3</v>
      </c>
      <c r="U2767">
        <v>19</v>
      </c>
      <c r="V2767">
        <f>(Table1[[#This Row],[Min Nitrate N + Nitrite N]]+Table1[[#This Row],[Max Nitrate N + Nitrite N]])/2</f>
        <v>9.65</v>
      </c>
      <c r="W2767">
        <v>240</v>
      </c>
      <c r="X2767">
        <v>6300</v>
      </c>
      <c r="Y2767">
        <f>(Table1[[#This Row],[Min Fecal Coliform]]+Table1[[#This Row],[Max Fecal Coliform]])/2</f>
        <v>3270</v>
      </c>
      <c r="Z2767">
        <v>690</v>
      </c>
      <c r="AA2767">
        <v>54000</v>
      </c>
      <c r="AB2767">
        <f>(Table1[[#This Row],[Min Total Coliform]]+Table1[[#This Row],[Max Total Coliform]])/2</f>
        <v>27345</v>
      </c>
      <c r="AC2767">
        <f>MIN(10, (Table1[[#This Row],[Avg BOD]]/4)*10)</f>
        <v>9</v>
      </c>
      <c r="AD2767">
        <f>MIN(10, (Table1[[#This Row],[Avg Fecal Coliform]]/600)*10)</f>
        <v>10</v>
      </c>
      <c r="AE2767">
        <f>MIN(10, (Table1[[#This Row],[Avg Nitrate N + Nitrite N]]/10)*10)</f>
        <v>9.65</v>
      </c>
      <c r="AF2767">
        <f>IF(OR(Table1[[#This Row],[Avg pH]]&lt;6.5,Table1[[#This Row],[Avg pH]]&gt;8.5),10,0)</f>
        <v>0</v>
      </c>
      <c r="AG2767">
        <f>MAX(0, 10-(2*Table1[[#This Row],[Avg Dissolved Oxygen]]))</f>
        <v>1.1999999999999993</v>
      </c>
      <c r="AH2767">
        <f>(Table1[[#This Row],[Fecal Score]]*0.3) + (Table1[[#This Row],[BOD Score]]*0.25) + (Table1[[#This Row],[Nitrate Score]]*0.2) + (Table1[[#This Row],[pH Score]]*0.15) + (Table1[[#This Row],[Dissolved Oxygen Score]]*0.1)</f>
        <v>7.3</v>
      </c>
      <c r="AI2767">
        <v>2022</v>
      </c>
    </row>
    <row r="2768" spans="1:35">
      <c r="A2768">
        <v>3595</v>
      </c>
      <c r="B2768" t="s">
        <v>153</v>
      </c>
      <c r="C2768" t="s">
        <v>35</v>
      </c>
      <c r="D2768" t="s">
        <v>113</v>
      </c>
      <c r="E2768">
        <v>25</v>
      </c>
      <c r="F2768">
        <v>25</v>
      </c>
      <c r="G2768">
        <f>(Table1[[#This Row],[Min Temperature]]+Table1[[#This Row],[Max Temperature]])/2</f>
        <v>25</v>
      </c>
      <c r="H2768">
        <v>1.2</v>
      </c>
      <c r="I2768">
        <v>5.3</v>
      </c>
      <c r="J2768">
        <f>(Table1[[#This Row],[Min Dissolved Oxygen]]+Table1[[#This Row],[Max Dissolved Oxygen]])/2</f>
        <v>3.25</v>
      </c>
      <c r="K2768">
        <v>6.5</v>
      </c>
      <c r="L2768">
        <v>8.5</v>
      </c>
      <c r="M2768">
        <f>(Table1[[#This Row],[Min pH]]+Table1[[#This Row],[Max pH]])/2</f>
        <v>7.5</v>
      </c>
      <c r="N2768">
        <v>292</v>
      </c>
      <c r="O2768">
        <v>798</v>
      </c>
      <c r="P2768">
        <f>(Table1[[#This Row],[Min Conductivity]]+Table1[[#This Row],[Max Conductivity]])/2</f>
        <v>545</v>
      </c>
      <c r="Q2768">
        <v>4</v>
      </c>
      <c r="R2768">
        <v>27</v>
      </c>
      <c r="S2768">
        <f>(Table1[[#This Row],[Min BOD]]+Table1[[#This Row],[Max BOD]])/2</f>
        <v>15.5</v>
      </c>
      <c r="T2768">
        <v>0.72</v>
      </c>
      <c r="U2768">
        <v>2.5</v>
      </c>
      <c r="V2768">
        <f>(Table1[[#This Row],[Min Nitrate N + Nitrite N]]+Table1[[#This Row],[Max Nitrate N + Nitrite N]])/2</f>
        <v>1.6099999999999999</v>
      </c>
      <c r="W2768">
        <v>310</v>
      </c>
      <c r="X2768">
        <v>27000</v>
      </c>
      <c r="Y2768">
        <f>(Table1[[#This Row],[Min Fecal Coliform]]+Table1[[#This Row],[Max Fecal Coliform]])/2</f>
        <v>13655</v>
      </c>
      <c r="Z2768">
        <v>16000</v>
      </c>
      <c r="AA2768">
        <v>540000</v>
      </c>
      <c r="AB2768">
        <f>(Table1[[#This Row],[Min Total Coliform]]+Table1[[#This Row],[Max Total Coliform]])/2</f>
        <v>278000</v>
      </c>
      <c r="AC2768">
        <f>MIN(10, (Table1[[#This Row],[Avg BOD]]/4)*10)</f>
        <v>10</v>
      </c>
      <c r="AD2768">
        <f>MIN(10, (Table1[[#This Row],[Avg Fecal Coliform]]/600)*10)</f>
        <v>10</v>
      </c>
      <c r="AE2768">
        <f>MIN(10, (Table1[[#This Row],[Avg Nitrate N + Nitrite N]]/10)*10)</f>
        <v>1.6099999999999999</v>
      </c>
      <c r="AF2768">
        <f>IF(OR(Table1[[#This Row],[Avg pH]]&lt;6.5,Table1[[#This Row],[Avg pH]]&gt;8.5),10,0)</f>
        <v>0</v>
      </c>
      <c r="AG2768">
        <f>MAX(0, 10-(2*Table1[[#This Row],[Avg Dissolved Oxygen]]))</f>
        <v>3.5</v>
      </c>
      <c r="AH2768">
        <f>(Table1[[#This Row],[Fecal Score]]*0.3) + (Table1[[#This Row],[BOD Score]]*0.25) + (Table1[[#This Row],[Nitrate Score]]*0.2) + (Table1[[#This Row],[pH Score]]*0.15) + (Table1[[#This Row],[Dissolved Oxygen Score]]*0.1)</f>
        <v>6.1719999999999997</v>
      </c>
      <c r="AI2768">
        <v>2022</v>
      </c>
    </row>
    <row r="2769" spans="1:35">
      <c r="A2769">
        <v>4532</v>
      </c>
      <c r="B2769" t="s">
        <v>624</v>
      </c>
      <c r="C2769" t="s">
        <v>35</v>
      </c>
      <c r="D2769" t="s">
        <v>113</v>
      </c>
      <c r="E2769">
        <v>25</v>
      </c>
      <c r="F2769">
        <v>25</v>
      </c>
      <c r="G2769">
        <f>(Table1[[#This Row],[Min Temperature]]+Table1[[#This Row],[Max Temperature]])/2</f>
        <v>25</v>
      </c>
      <c r="H2769">
        <v>0.3</v>
      </c>
      <c r="I2769">
        <v>6.1</v>
      </c>
      <c r="J2769">
        <f>(Table1[[#This Row],[Min Dissolved Oxygen]]+Table1[[#This Row],[Max Dissolved Oxygen]])/2</f>
        <v>3.1999999999999997</v>
      </c>
      <c r="K2769">
        <v>6.7</v>
      </c>
      <c r="L2769">
        <v>7.7</v>
      </c>
      <c r="M2769">
        <f>(Table1[[#This Row],[Min pH]]+Table1[[#This Row],[Max pH]])/2</f>
        <v>7.2</v>
      </c>
      <c r="N2769">
        <v>634</v>
      </c>
      <c r="O2769">
        <v>2890</v>
      </c>
      <c r="P2769">
        <f>(Table1[[#This Row],[Min Conductivity]]+Table1[[#This Row],[Max Conductivity]])/2</f>
        <v>1762</v>
      </c>
      <c r="Q2769">
        <v>4</v>
      </c>
      <c r="R2769">
        <v>105</v>
      </c>
      <c r="S2769">
        <f>(Table1[[#This Row],[Min BOD]]+Table1[[#This Row],[Max BOD]])/2</f>
        <v>54.5</v>
      </c>
      <c r="T2769">
        <v>2</v>
      </c>
      <c r="U2769">
        <v>19</v>
      </c>
      <c r="V2769">
        <f>(Table1[[#This Row],[Min Nitrate N + Nitrite N]]+Table1[[#This Row],[Max Nitrate N + Nitrite N]])/2</f>
        <v>10.5</v>
      </c>
      <c r="W2769">
        <v>170</v>
      </c>
      <c r="X2769">
        <v>270000</v>
      </c>
      <c r="Y2769">
        <f>(Table1[[#This Row],[Min Fecal Coliform]]+Table1[[#This Row],[Max Fecal Coliform]])/2</f>
        <v>135085</v>
      </c>
      <c r="Z2769">
        <v>2400</v>
      </c>
      <c r="AA2769">
        <v>2400000</v>
      </c>
      <c r="AB2769">
        <f>(Table1[[#This Row],[Min Total Coliform]]+Table1[[#This Row],[Max Total Coliform]])/2</f>
        <v>1201200</v>
      </c>
      <c r="AC2769">
        <f>MIN(10, (Table1[[#This Row],[Avg BOD]]/4)*10)</f>
        <v>10</v>
      </c>
      <c r="AD2769">
        <f>MIN(10, (Table1[[#This Row],[Avg Fecal Coliform]]/600)*10)</f>
        <v>10</v>
      </c>
      <c r="AE2769">
        <f>MIN(10, (Table1[[#This Row],[Avg Nitrate N + Nitrite N]]/10)*10)</f>
        <v>10</v>
      </c>
      <c r="AF2769">
        <f>IF(OR(Table1[[#This Row],[Avg pH]]&lt;6.5,Table1[[#This Row],[Avg pH]]&gt;8.5),10,0)</f>
        <v>0</v>
      </c>
      <c r="AG2769">
        <f>MAX(0, 10-(2*Table1[[#This Row],[Avg Dissolved Oxygen]]))</f>
        <v>3.6000000000000005</v>
      </c>
      <c r="AH2769">
        <f>(Table1[[#This Row],[Fecal Score]]*0.3) + (Table1[[#This Row],[BOD Score]]*0.25) + (Table1[[#This Row],[Nitrate Score]]*0.2) + (Table1[[#This Row],[pH Score]]*0.15) + (Table1[[#This Row],[Dissolved Oxygen Score]]*0.1)</f>
        <v>7.86</v>
      </c>
      <c r="AI2769">
        <v>2022</v>
      </c>
    </row>
    <row r="2770" spans="1:35">
      <c r="A2770">
        <v>3606</v>
      </c>
      <c r="B2770" t="s">
        <v>161</v>
      </c>
      <c r="C2770" t="s">
        <v>35</v>
      </c>
      <c r="D2770" t="s">
        <v>113</v>
      </c>
      <c r="E2770">
        <v>25</v>
      </c>
      <c r="F2770">
        <v>25</v>
      </c>
      <c r="G2770">
        <f>(Table1[[#This Row],[Min Temperature]]+Table1[[#This Row],[Max Temperature]])/2</f>
        <v>25</v>
      </c>
      <c r="H2770">
        <v>3.3</v>
      </c>
      <c r="I2770">
        <v>6.3</v>
      </c>
      <c r="J2770">
        <f>(Table1[[#This Row],[Min Dissolved Oxygen]]+Table1[[#This Row],[Max Dissolved Oxygen]])/2</f>
        <v>4.8</v>
      </c>
      <c r="K2770">
        <v>6.1</v>
      </c>
      <c r="L2770">
        <v>6.9</v>
      </c>
      <c r="M2770">
        <f>(Table1[[#This Row],[Min pH]]+Table1[[#This Row],[Max pH]])/2</f>
        <v>6.5</v>
      </c>
      <c r="N2770">
        <v>274</v>
      </c>
      <c r="O2770">
        <v>484</v>
      </c>
      <c r="P2770">
        <f>(Table1[[#This Row],[Min Conductivity]]+Table1[[#This Row],[Max Conductivity]])/2</f>
        <v>379</v>
      </c>
      <c r="Q2770">
        <v>3</v>
      </c>
      <c r="R2770">
        <v>14</v>
      </c>
      <c r="S2770">
        <f>(Table1[[#This Row],[Min BOD]]+Table1[[#This Row],[Max BOD]])/2</f>
        <v>8.5</v>
      </c>
      <c r="T2770">
        <v>0.8</v>
      </c>
      <c r="U2770">
        <v>2</v>
      </c>
      <c r="V2770">
        <f>(Table1[[#This Row],[Min Nitrate N + Nitrite N]]+Table1[[#This Row],[Max Nitrate N + Nitrite N]])/2</f>
        <v>1.4</v>
      </c>
      <c r="W2770">
        <v>170</v>
      </c>
      <c r="X2770">
        <v>110000</v>
      </c>
      <c r="Y2770">
        <f>(Table1[[#This Row],[Min Fecal Coliform]]+Table1[[#This Row],[Max Fecal Coliform]])/2</f>
        <v>55085</v>
      </c>
      <c r="Z2770">
        <v>2400</v>
      </c>
      <c r="AA2770">
        <v>920000</v>
      </c>
      <c r="AB2770">
        <f>(Table1[[#This Row],[Min Total Coliform]]+Table1[[#This Row],[Max Total Coliform]])/2</f>
        <v>461200</v>
      </c>
      <c r="AC2770">
        <f>MIN(10, (Table1[[#This Row],[Avg BOD]]/4)*10)</f>
        <v>10</v>
      </c>
      <c r="AD2770">
        <f>MIN(10, (Table1[[#This Row],[Avg Fecal Coliform]]/600)*10)</f>
        <v>10</v>
      </c>
      <c r="AE2770">
        <f>MIN(10, (Table1[[#This Row],[Avg Nitrate N + Nitrite N]]/10)*10)</f>
        <v>1.4</v>
      </c>
      <c r="AF2770">
        <f>IF(OR(Table1[[#This Row],[Avg pH]]&lt;6.5,Table1[[#This Row],[Avg pH]]&gt;8.5),10,0)</f>
        <v>0</v>
      </c>
      <c r="AG2770">
        <f>MAX(0, 10-(2*Table1[[#This Row],[Avg Dissolved Oxygen]]))</f>
        <v>0.40000000000000036</v>
      </c>
      <c r="AH2770">
        <f>(Table1[[#This Row],[Fecal Score]]*0.3) + (Table1[[#This Row],[BOD Score]]*0.25) + (Table1[[#This Row],[Nitrate Score]]*0.2) + (Table1[[#This Row],[pH Score]]*0.15) + (Table1[[#This Row],[Dissolved Oxygen Score]]*0.1)</f>
        <v>5.82</v>
      </c>
      <c r="AI2770">
        <v>2022</v>
      </c>
    </row>
    <row r="2771" spans="1:35">
      <c r="A2771">
        <v>3634</v>
      </c>
      <c r="B2771" t="s">
        <v>167</v>
      </c>
      <c r="C2771" t="s">
        <v>35</v>
      </c>
      <c r="D2771" t="s">
        <v>113</v>
      </c>
      <c r="E2771">
        <v>25</v>
      </c>
      <c r="F2771">
        <v>25</v>
      </c>
      <c r="G2771">
        <f>(Table1[[#This Row],[Min Temperature]]+Table1[[#This Row],[Max Temperature]])/2</f>
        <v>25</v>
      </c>
      <c r="H2771">
        <v>2.9</v>
      </c>
      <c r="I2771">
        <v>7.1</v>
      </c>
      <c r="J2771">
        <f>(Table1[[#This Row],[Min Dissolved Oxygen]]+Table1[[#This Row],[Max Dissolved Oxygen]])/2</f>
        <v>5</v>
      </c>
      <c r="K2771">
        <v>6.5</v>
      </c>
      <c r="L2771">
        <v>8</v>
      </c>
      <c r="M2771">
        <f>(Table1[[#This Row],[Min pH]]+Table1[[#This Row],[Max pH]])/2</f>
        <v>7.25</v>
      </c>
      <c r="N2771">
        <v>251</v>
      </c>
      <c r="O2771">
        <v>472</v>
      </c>
      <c r="P2771">
        <f>(Table1[[#This Row],[Min Conductivity]]+Table1[[#This Row],[Max Conductivity]])/2</f>
        <v>361.5</v>
      </c>
      <c r="Q2771">
        <v>3</v>
      </c>
      <c r="R2771">
        <v>21</v>
      </c>
      <c r="S2771">
        <f>(Table1[[#This Row],[Min BOD]]+Table1[[#This Row],[Max BOD]])/2</f>
        <v>12</v>
      </c>
      <c r="T2771">
        <v>0.74</v>
      </c>
      <c r="U2771">
        <v>4.4000000000000004</v>
      </c>
      <c r="V2771">
        <f>(Table1[[#This Row],[Min Nitrate N + Nitrite N]]+Table1[[#This Row],[Max Nitrate N + Nitrite N]])/2</f>
        <v>2.5700000000000003</v>
      </c>
      <c r="W2771">
        <v>210</v>
      </c>
      <c r="X2771">
        <v>12000</v>
      </c>
      <c r="Y2771">
        <f>(Table1[[#This Row],[Min Fecal Coliform]]+Table1[[#This Row],[Max Fecal Coliform]])/2</f>
        <v>6105</v>
      </c>
      <c r="Z2771">
        <v>3500</v>
      </c>
      <c r="AA2771">
        <v>160000</v>
      </c>
      <c r="AB2771">
        <f>(Table1[[#This Row],[Min Total Coliform]]+Table1[[#This Row],[Max Total Coliform]])/2</f>
        <v>81750</v>
      </c>
      <c r="AC2771">
        <f>MIN(10, (Table1[[#This Row],[Avg BOD]]/4)*10)</f>
        <v>10</v>
      </c>
      <c r="AD2771">
        <f>MIN(10, (Table1[[#This Row],[Avg Fecal Coliform]]/600)*10)</f>
        <v>10</v>
      </c>
      <c r="AE2771">
        <f>MIN(10, (Table1[[#This Row],[Avg Nitrate N + Nitrite N]]/10)*10)</f>
        <v>2.5700000000000003</v>
      </c>
      <c r="AF2771">
        <f>IF(OR(Table1[[#This Row],[Avg pH]]&lt;6.5,Table1[[#This Row],[Avg pH]]&gt;8.5),10,0)</f>
        <v>0</v>
      </c>
      <c r="AG2771">
        <f>MAX(0, 10-(2*Table1[[#This Row],[Avg Dissolved Oxygen]]))</f>
        <v>0</v>
      </c>
      <c r="AH2771">
        <f>(Table1[[#This Row],[Fecal Score]]*0.3) + (Table1[[#This Row],[BOD Score]]*0.25) + (Table1[[#This Row],[Nitrate Score]]*0.2) + (Table1[[#This Row],[pH Score]]*0.15) + (Table1[[#This Row],[Dissolved Oxygen Score]]*0.1)</f>
        <v>6.0140000000000002</v>
      </c>
      <c r="AI2771">
        <v>2022</v>
      </c>
    </row>
    <row r="2772" spans="1:35">
      <c r="A2772">
        <v>3641</v>
      </c>
      <c r="B2772" t="s">
        <v>576</v>
      </c>
      <c r="C2772" t="s">
        <v>35</v>
      </c>
      <c r="D2772" t="s">
        <v>113</v>
      </c>
      <c r="E2772">
        <v>25</v>
      </c>
      <c r="F2772">
        <v>25</v>
      </c>
      <c r="G2772">
        <f>(Table1[[#This Row],[Min Temperature]]+Table1[[#This Row],[Max Temperature]])/2</f>
        <v>25</v>
      </c>
      <c r="H2772">
        <v>0.3</v>
      </c>
      <c r="I2772">
        <v>6.8</v>
      </c>
      <c r="J2772">
        <f>(Table1[[#This Row],[Min Dissolved Oxygen]]+Table1[[#This Row],[Max Dissolved Oxygen]])/2</f>
        <v>3.55</v>
      </c>
      <c r="K2772">
        <v>6.6</v>
      </c>
      <c r="L2772">
        <v>8.6</v>
      </c>
      <c r="M2772">
        <f>(Table1[[#This Row],[Min pH]]+Table1[[#This Row],[Max pH]])/2</f>
        <v>7.6</v>
      </c>
      <c r="N2772">
        <v>223</v>
      </c>
      <c r="O2772">
        <v>1015</v>
      </c>
      <c r="P2772">
        <f>(Table1[[#This Row],[Min Conductivity]]+Table1[[#This Row],[Max Conductivity]])/2</f>
        <v>619</v>
      </c>
      <c r="Q2772">
        <v>4</v>
      </c>
      <c r="R2772">
        <v>54</v>
      </c>
      <c r="S2772">
        <f>(Table1[[#This Row],[Min BOD]]+Table1[[#This Row],[Max BOD]])/2</f>
        <v>29</v>
      </c>
      <c r="T2772">
        <v>0.86</v>
      </c>
      <c r="U2772">
        <v>5.7</v>
      </c>
      <c r="V2772">
        <f>(Table1[[#This Row],[Min Nitrate N + Nitrite N]]+Table1[[#This Row],[Max Nitrate N + Nitrite N]])/2</f>
        <v>3.2800000000000002</v>
      </c>
      <c r="W2772">
        <v>1700</v>
      </c>
      <c r="X2772">
        <v>12000</v>
      </c>
      <c r="Y2772">
        <f>(Table1[[#This Row],[Min Fecal Coliform]]+Table1[[#This Row],[Max Fecal Coliform]])/2</f>
        <v>6850</v>
      </c>
      <c r="Z2772">
        <v>24000</v>
      </c>
      <c r="AA2772">
        <v>160000</v>
      </c>
      <c r="AB2772">
        <f>(Table1[[#This Row],[Min Total Coliform]]+Table1[[#This Row],[Max Total Coliform]])/2</f>
        <v>92000</v>
      </c>
      <c r="AC2772">
        <f>MIN(10, (Table1[[#This Row],[Avg BOD]]/4)*10)</f>
        <v>10</v>
      </c>
      <c r="AD2772">
        <f>MIN(10, (Table1[[#This Row],[Avg Fecal Coliform]]/600)*10)</f>
        <v>10</v>
      </c>
      <c r="AE2772">
        <f>MIN(10, (Table1[[#This Row],[Avg Nitrate N + Nitrite N]]/10)*10)</f>
        <v>3.2800000000000002</v>
      </c>
      <c r="AF2772">
        <f>IF(OR(Table1[[#This Row],[Avg pH]]&lt;6.5,Table1[[#This Row],[Avg pH]]&gt;8.5),10,0)</f>
        <v>0</v>
      </c>
      <c r="AG2772">
        <f>MAX(0, 10-(2*Table1[[#This Row],[Avg Dissolved Oxygen]]))</f>
        <v>2.9000000000000004</v>
      </c>
      <c r="AH2772">
        <f>(Table1[[#This Row],[Fecal Score]]*0.3) + (Table1[[#This Row],[BOD Score]]*0.25) + (Table1[[#This Row],[Nitrate Score]]*0.2) + (Table1[[#This Row],[pH Score]]*0.15) + (Table1[[#This Row],[Dissolved Oxygen Score]]*0.1)</f>
        <v>6.4460000000000006</v>
      </c>
      <c r="AI2772">
        <v>2022</v>
      </c>
    </row>
    <row r="2773" spans="1:35">
      <c r="A2773">
        <v>3653</v>
      </c>
      <c r="B2773" t="s">
        <v>1011</v>
      </c>
      <c r="C2773" t="s">
        <v>35</v>
      </c>
      <c r="D2773" t="s">
        <v>113</v>
      </c>
      <c r="E2773">
        <v>25</v>
      </c>
      <c r="F2773">
        <v>25</v>
      </c>
      <c r="G2773">
        <f>(Table1[[#This Row],[Min Temperature]]+Table1[[#This Row],[Max Temperature]])/2</f>
        <v>25</v>
      </c>
      <c r="H2773">
        <v>4.4000000000000004</v>
      </c>
      <c r="I2773">
        <v>6.4</v>
      </c>
      <c r="J2773">
        <f>(Table1[[#This Row],[Min Dissolved Oxygen]]+Table1[[#This Row],[Max Dissolved Oxygen]])/2</f>
        <v>5.4</v>
      </c>
      <c r="K2773">
        <v>6.5</v>
      </c>
      <c r="L2773">
        <v>8.1999999999999993</v>
      </c>
      <c r="M2773">
        <f>(Table1[[#This Row],[Min pH]]+Table1[[#This Row],[Max pH]])/2</f>
        <v>7.35</v>
      </c>
      <c r="N2773">
        <v>149</v>
      </c>
      <c r="O2773">
        <v>626</v>
      </c>
      <c r="P2773">
        <f>(Table1[[#This Row],[Min Conductivity]]+Table1[[#This Row],[Max Conductivity]])/2</f>
        <v>387.5</v>
      </c>
      <c r="Q2773">
        <v>3</v>
      </c>
      <c r="R2773">
        <v>7</v>
      </c>
      <c r="S2773">
        <f>(Table1[[#This Row],[Min BOD]]+Table1[[#This Row],[Max BOD]])/2</f>
        <v>5</v>
      </c>
      <c r="T2773">
        <v>0.51</v>
      </c>
      <c r="U2773">
        <v>2</v>
      </c>
      <c r="V2773">
        <f>(Table1[[#This Row],[Min Nitrate N + Nitrite N]]+Table1[[#This Row],[Max Nitrate N + Nitrite N]])/2</f>
        <v>1.2549999999999999</v>
      </c>
      <c r="W2773">
        <v>340</v>
      </c>
      <c r="X2773">
        <v>8400</v>
      </c>
      <c r="Y2773">
        <f>(Table1[[#This Row],[Min Fecal Coliform]]+Table1[[#This Row],[Max Fecal Coliform]])/2</f>
        <v>4370</v>
      </c>
      <c r="Z2773">
        <v>5400</v>
      </c>
      <c r="AA2773">
        <v>92000</v>
      </c>
      <c r="AB2773">
        <f>(Table1[[#This Row],[Min Total Coliform]]+Table1[[#This Row],[Max Total Coliform]])/2</f>
        <v>48700</v>
      </c>
      <c r="AC2773">
        <f>MIN(10, (Table1[[#This Row],[Avg BOD]]/4)*10)</f>
        <v>10</v>
      </c>
      <c r="AD2773">
        <f>MIN(10, (Table1[[#This Row],[Avg Fecal Coliform]]/600)*10)</f>
        <v>10</v>
      </c>
      <c r="AE2773">
        <f>MIN(10, (Table1[[#This Row],[Avg Nitrate N + Nitrite N]]/10)*10)</f>
        <v>1.2549999999999999</v>
      </c>
      <c r="AF2773">
        <f>IF(OR(Table1[[#This Row],[Avg pH]]&lt;6.5,Table1[[#This Row],[Avg pH]]&gt;8.5),10,0)</f>
        <v>0</v>
      </c>
      <c r="AG2773">
        <f>MAX(0, 10-(2*Table1[[#This Row],[Avg Dissolved Oxygen]]))</f>
        <v>0</v>
      </c>
      <c r="AH2773">
        <f>(Table1[[#This Row],[Fecal Score]]*0.3) + (Table1[[#This Row],[BOD Score]]*0.25) + (Table1[[#This Row],[Nitrate Score]]*0.2) + (Table1[[#This Row],[pH Score]]*0.15) + (Table1[[#This Row],[Dissolved Oxygen Score]]*0.1)</f>
        <v>5.7510000000000003</v>
      </c>
      <c r="AI2773">
        <v>2022</v>
      </c>
    </row>
    <row r="2774" spans="1:35">
      <c r="A2774">
        <v>3666</v>
      </c>
      <c r="B2774" t="s">
        <v>590</v>
      </c>
      <c r="C2774" t="s">
        <v>35</v>
      </c>
      <c r="D2774" t="s">
        <v>113</v>
      </c>
      <c r="E2774">
        <v>21</v>
      </c>
      <c r="F2774">
        <v>25</v>
      </c>
      <c r="G2774">
        <f>(Table1[[#This Row],[Min Temperature]]+Table1[[#This Row],[Max Temperature]])/2</f>
        <v>23</v>
      </c>
      <c r="H2774">
        <v>6.2</v>
      </c>
      <c r="I2774">
        <v>7.3</v>
      </c>
      <c r="J2774">
        <f>(Table1[[#This Row],[Min Dissolved Oxygen]]+Table1[[#This Row],[Max Dissolved Oxygen]])/2</f>
        <v>6.75</v>
      </c>
      <c r="K2774">
        <v>7.6</v>
      </c>
      <c r="L2774">
        <v>8</v>
      </c>
      <c r="M2774">
        <f>(Table1[[#This Row],[Min pH]]+Table1[[#This Row],[Max pH]])/2</f>
        <v>7.8</v>
      </c>
      <c r="N2774">
        <v>410</v>
      </c>
      <c r="O2774">
        <v>730</v>
      </c>
      <c r="P2774">
        <f>(Table1[[#This Row],[Min Conductivity]]+Table1[[#This Row],[Max Conductivity]])/2</f>
        <v>570</v>
      </c>
      <c r="Q2774">
        <v>2</v>
      </c>
      <c r="R2774">
        <v>2.5</v>
      </c>
      <c r="S2774">
        <f>(Table1[[#This Row],[Min BOD]]+Table1[[#This Row],[Max BOD]])/2</f>
        <v>2.25</v>
      </c>
      <c r="T2774">
        <v>0.02</v>
      </c>
      <c r="U2774">
        <v>0.3</v>
      </c>
      <c r="V2774">
        <f>(Table1[[#This Row],[Min Nitrate N + Nitrite N]]+Table1[[#This Row],[Max Nitrate N + Nitrite N]])/2</f>
        <v>0.16</v>
      </c>
      <c r="W2774">
        <v>140</v>
      </c>
      <c r="X2774">
        <v>320</v>
      </c>
      <c r="Y2774">
        <f>(Table1[[#This Row],[Min Fecal Coliform]]+Table1[[#This Row],[Max Fecal Coliform]])/2</f>
        <v>230</v>
      </c>
      <c r="Z2774">
        <v>1100</v>
      </c>
      <c r="AA2774">
        <v>2200</v>
      </c>
      <c r="AB2774">
        <f>(Table1[[#This Row],[Min Total Coliform]]+Table1[[#This Row],[Max Total Coliform]])/2</f>
        <v>1650</v>
      </c>
      <c r="AC2774">
        <f>MIN(10, (Table1[[#This Row],[Avg BOD]]/4)*10)</f>
        <v>5.625</v>
      </c>
      <c r="AD2774">
        <f>MIN(10, (Table1[[#This Row],[Avg Fecal Coliform]]/600)*10)</f>
        <v>3.8333333333333335</v>
      </c>
      <c r="AE2774">
        <f>MIN(10, (Table1[[#This Row],[Avg Nitrate N + Nitrite N]]/10)*10)</f>
        <v>0.16</v>
      </c>
      <c r="AF2774">
        <f>IF(OR(Table1[[#This Row],[Avg pH]]&lt;6.5,Table1[[#This Row],[Avg pH]]&gt;8.5),10,0)</f>
        <v>0</v>
      </c>
      <c r="AG2774">
        <f>MAX(0, 10-(2*Table1[[#This Row],[Avg Dissolved Oxygen]]))</f>
        <v>0</v>
      </c>
      <c r="AH2774">
        <f>(Table1[[#This Row],[Fecal Score]]*0.3) + (Table1[[#This Row],[BOD Score]]*0.25) + (Table1[[#This Row],[Nitrate Score]]*0.2) + (Table1[[#This Row],[pH Score]]*0.15) + (Table1[[#This Row],[Dissolved Oxygen Score]]*0.1)</f>
        <v>2.5882499999999999</v>
      </c>
      <c r="AI2774">
        <v>2022</v>
      </c>
    </row>
    <row r="2775" spans="1:35">
      <c r="A2775">
        <v>4518</v>
      </c>
      <c r="B2775" t="s">
        <v>1012</v>
      </c>
      <c r="C2775" t="s">
        <v>35</v>
      </c>
      <c r="D2775" t="s">
        <v>113</v>
      </c>
      <c r="E2775">
        <v>25</v>
      </c>
      <c r="F2775">
        <v>25</v>
      </c>
      <c r="G2775">
        <f>(Table1[[#This Row],[Min Temperature]]+Table1[[#This Row],[Max Temperature]])/2</f>
        <v>25</v>
      </c>
      <c r="H2775">
        <v>0.5</v>
      </c>
      <c r="I2775">
        <v>5.9</v>
      </c>
      <c r="J2775">
        <f>(Table1[[#This Row],[Min Dissolved Oxygen]]+Table1[[#This Row],[Max Dissolved Oxygen]])/2</f>
        <v>3.2</v>
      </c>
      <c r="K2775">
        <v>6.7</v>
      </c>
      <c r="L2775">
        <v>8.1999999999999993</v>
      </c>
      <c r="M2775">
        <f>(Table1[[#This Row],[Min pH]]+Table1[[#This Row],[Max pH]])/2</f>
        <v>7.4499999999999993</v>
      </c>
      <c r="N2775">
        <v>315</v>
      </c>
      <c r="O2775">
        <v>826</v>
      </c>
      <c r="P2775">
        <f>(Table1[[#This Row],[Min Conductivity]]+Table1[[#This Row],[Max Conductivity]])/2</f>
        <v>570.5</v>
      </c>
      <c r="Q2775">
        <v>4</v>
      </c>
      <c r="R2775">
        <v>15</v>
      </c>
      <c r="S2775">
        <f>(Table1[[#This Row],[Min BOD]]+Table1[[#This Row],[Max BOD]])/2</f>
        <v>9.5</v>
      </c>
      <c r="T2775">
        <v>0.69</v>
      </c>
      <c r="U2775">
        <v>3</v>
      </c>
      <c r="V2775">
        <f>(Table1[[#This Row],[Min Nitrate N + Nitrite N]]+Table1[[#This Row],[Max Nitrate N + Nitrite N]])/2</f>
        <v>1.845</v>
      </c>
      <c r="W2775">
        <v>110</v>
      </c>
      <c r="X2775">
        <v>7900</v>
      </c>
      <c r="Y2775">
        <f>(Table1[[#This Row],[Min Fecal Coliform]]+Table1[[#This Row],[Max Fecal Coliform]])/2</f>
        <v>4005</v>
      </c>
      <c r="Z2775">
        <v>2400</v>
      </c>
      <c r="AA2775">
        <v>92000</v>
      </c>
      <c r="AB2775">
        <f>(Table1[[#This Row],[Min Total Coliform]]+Table1[[#This Row],[Max Total Coliform]])/2</f>
        <v>47200</v>
      </c>
      <c r="AC2775">
        <f>MIN(10, (Table1[[#This Row],[Avg BOD]]/4)*10)</f>
        <v>10</v>
      </c>
      <c r="AD2775">
        <f>MIN(10, (Table1[[#This Row],[Avg Fecal Coliform]]/600)*10)</f>
        <v>10</v>
      </c>
      <c r="AE2775">
        <f>MIN(10, (Table1[[#This Row],[Avg Nitrate N + Nitrite N]]/10)*10)</f>
        <v>1.845</v>
      </c>
      <c r="AF2775">
        <f>IF(OR(Table1[[#This Row],[Avg pH]]&lt;6.5,Table1[[#This Row],[Avg pH]]&gt;8.5),10,0)</f>
        <v>0</v>
      </c>
      <c r="AG2775">
        <f>MAX(0, 10-(2*Table1[[#This Row],[Avg Dissolved Oxygen]]))</f>
        <v>3.5999999999999996</v>
      </c>
      <c r="AH2775">
        <f>(Table1[[#This Row],[Fecal Score]]*0.3) + (Table1[[#This Row],[BOD Score]]*0.25) + (Table1[[#This Row],[Nitrate Score]]*0.2) + (Table1[[#This Row],[pH Score]]*0.15) + (Table1[[#This Row],[Dissolved Oxygen Score]]*0.1)</f>
        <v>6.2290000000000001</v>
      </c>
      <c r="AI2775">
        <v>2022</v>
      </c>
    </row>
    <row r="2776" spans="1:35">
      <c r="A2776">
        <v>3561</v>
      </c>
      <c r="B2776" t="s">
        <v>1013</v>
      </c>
      <c r="C2776" t="s">
        <v>35</v>
      </c>
      <c r="D2776" t="s">
        <v>113</v>
      </c>
      <c r="E2776">
        <v>24</v>
      </c>
      <c r="F2776">
        <v>34</v>
      </c>
      <c r="G2776">
        <f>(Table1[[#This Row],[Min Temperature]]+Table1[[#This Row],[Max Temperature]])/2</f>
        <v>29</v>
      </c>
      <c r="H2776">
        <v>2.4</v>
      </c>
      <c r="I2776">
        <v>7.3</v>
      </c>
      <c r="J2776">
        <f>(Table1[[#This Row],[Min Dissolved Oxygen]]+Table1[[#This Row],[Max Dissolved Oxygen]])/2</f>
        <v>4.8499999999999996</v>
      </c>
      <c r="K2776">
        <v>8.1</v>
      </c>
      <c r="L2776">
        <v>9.1</v>
      </c>
      <c r="M2776">
        <f>(Table1[[#This Row],[Min pH]]+Table1[[#This Row],[Max pH]])/2</f>
        <v>8.6</v>
      </c>
      <c r="N2776">
        <v>304</v>
      </c>
      <c r="O2776">
        <v>1438</v>
      </c>
      <c r="P2776">
        <f>(Table1[[#This Row],[Min Conductivity]]+Table1[[#This Row],[Max Conductivity]])/2</f>
        <v>871</v>
      </c>
      <c r="Q2776">
        <v>3</v>
      </c>
      <c r="R2776">
        <v>30</v>
      </c>
      <c r="S2776">
        <f>(Table1[[#This Row],[Min BOD]]+Table1[[#This Row],[Max BOD]])/2</f>
        <v>16.5</v>
      </c>
      <c r="T2776">
        <v>0.3</v>
      </c>
      <c r="U2776">
        <v>8.56</v>
      </c>
      <c r="V2776">
        <f>(Table1[[#This Row],[Min Nitrate N + Nitrite N]]+Table1[[#This Row],[Max Nitrate N + Nitrite N]])/2</f>
        <v>4.4300000000000006</v>
      </c>
      <c r="W2776">
        <v>2</v>
      </c>
      <c r="X2776">
        <v>1356</v>
      </c>
      <c r="Y2776">
        <f>(Table1[[#This Row],[Min Fecal Coliform]]+Table1[[#This Row],[Max Fecal Coliform]])/2</f>
        <v>679</v>
      </c>
      <c r="Z2776">
        <v>2</v>
      </c>
      <c r="AA2776">
        <v>3500</v>
      </c>
      <c r="AB2776">
        <f>(Table1[[#This Row],[Min Total Coliform]]+Table1[[#This Row],[Max Total Coliform]])/2</f>
        <v>1751</v>
      </c>
      <c r="AC2776">
        <f>MIN(10, (Table1[[#This Row],[Avg BOD]]/4)*10)</f>
        <v>10</v>
      </c>
      <c r="AD2776">
        <f>MIN(10, (Table1[[#This Row],[Avg Fecal Coliform]]/600)*10)</f>
        <v>10</v>
      </c>
      <c r="AE2776">
        <f>MIN(10, (Table1[[#This Row],[Avg Nitrate N + Nitrite N]]/10)*10)</f>
        <v>4.4300000000000006</v>
      </c>
      <c r="AF2776">
        <f>IF(OR(Table1[[#This Row],[Avg pH]]&lt;6.5,Table1[[#This Row],[Avg pH]]&gt;8.5),10,0)</f>
        <v>10</v>
      </c>
      <c r="AG2776">
        <f>MAX(0, 10-(2*Table1[[#This Row],[Avg Dissolved Oxygen]]))</f>
        <v>0.30000000000000071</v>
      </c>
      <c r="AH2776">
        <f>(Table1[[#This Row],[Fecal Score]]*0.3) + (Table1[[#This Row],[BOD Score]]*0.25) + (Table1[[#This Row],[Nitrate Score]]*0.2) + (Table1[[#This Row],[pH Score]]*0.15) + (Table1[[#This Row],[Dissolved Oxygen Score]]*0.1)</f>
        <v>7.9160000000000004</v>
      </c>
      <c r="AI2776">
        <v>2022</v>
      </c>
    </row>
    <row r="2777" spans="1:35">
      <c r="A2777">
        <v>3671</v>
      </c>
      <c r="B2777" t="s">
        <v>595</v>
      </c>
      <c r="C2777" t="s">
        <v>35</v>
      </c>
      <c r="D2777" t="s">
        <v>113</v>
      </c>
      <c r="E2777">
        <v>21</v>
      </c>
      <c r="F2777">
        <v>27</v>
      </c>
      <c r="G2777">
        <f>(Table1[[#This Row],[Min Temperature]]+Table1[[#This Row],[Max Temperature]])/2</f>
        <v>24</v>
      </c>
      <c r="H2777">
        <v>5.8</v>
      </c>
      <c r="I2777">
        <v>6.8</v>
      </c>
      <c r="J2777">
        <f>(Table1[[#This Row],[Min Dissolved Oxygen]]+Table1[[#This Row],[Max Dissolved Oxygen]])/2</f>
        <v>6.3</v>
      </c>
      <c r="K2777">
        <v>7.4</v>
      </c>
      <c r="L2777">
        <v>7.8</v>
      </c>
      <c r="M2777">
        <f>(Table1[[#This Row],[Min pH]]+Table1[[#This Row],[Max pH]])/2</f>
        <v>7.6</v>
      </c>
      <c r="N2777">
        <v>350</v>
      </c>
      <c r="O2777">
        <v>480</v>
      </c>
      <c r="P2777">
        <f>(Table1[[#This Row],[Min Conductivity]]+Table1[[#This Row],[Max Conductivity]])/2</f>
        <v>415</v>
      </c>
      <c r="Q2777">
        <v>2</v>
      </c>
      <c r="R2777">
        <v>2.5</v>
      </c>
      <c r="S2777">
        <f>(Table1[[#This Row],[Min BOD]]+Table1[[#This Row],[Max BOD]])/2</f>
        <v>2.25</v>
      </c>
      <c r="T2777">
        <v>0.3</v>
      </c>
      <c r="U2777">
        <v>0.3</v>
      </c>
      <c r="V2777">
        <f>(Table1[[#This Row],[Min Nitrate N + Nitrite N]]+Table1[[#This Row],[Max Nitrate N + Nitrite N]])/2</f>
        <v>0.3</v>
      </c>
      <c r="W2777">
        <v>210</v>
      </c>
      <c r="X2777">
        <v>320</v>
      </c>
      <c r="Y2777">
        <f>(Table1[[#This Row],[Min Fecal Coliform]]+Table1[[#This Row],[Max Fecal Coliform]])/2</f>
        <v>265</v>
      </c>
      <c r="Z2777">
        <v>1300</v>
      </c>
      <c r="AA2777">
        <v>2200</v>
      </c>
      <c r="AB2777">
        <f>(Table1[[#This Row],[Min Total Coliform]]+Table1[[#This Row],[Max Total Coliform]])/2</f>
        <v>1750</v>
      </c>
      <c r="AC2777">
        <f>MIN(10, (Table1[[#This Row],[Avg BOD]]/4)*10)</f>
        <v>5.625</v>
      </c>
      <c r="AD2777">
        <f>MIN(10, (Table1[[#This Row],[Avg Fecal Coliform]]/600)*10)</f>
        <v>4.4166666666666661</v>
      </c>
      <c r="AE2777">
        <f>MIN(10, (Table1[[#This Row],[Avg Nitrate N + Nitrite N]]/10)*10)</f>
        <v>0.3</v>
      </c>
      <c r="AF2777">
        <f>IF(OR(Table1[[#This Row],[Avg pH]]&lt;6.5,Table1[[#This Row],[Avg pH]]&gt;8.5),10,0)</f>
        <v>0</v>
      </c>
      <c r="AG2777">
        <f>MAX(0, 10-(2*Table1[[#This Row],[Avg Dissolved Oxygen]]))</f>
        <v>0</v>
      </c>
      <c r="AH2777">
        <f>(Table1[[#This Row],[Fecal Score]]*0.3) + (Table1[[#This Row],[BOD Score]]*0.25) + (Table1[[#This Row],[Nitrate Score]]*0.2) + (Table1[[#This Row],[pH Score]]*0.15) + (Table1[[#This Row],[Dissolved Oxygen Score]]*0.1)</f>
        <v>2.7912499999999998</v>
      </c>
      <c r="AI2777">
        <v>2022</v>
      </c>
    </row>
    <row r="2778" spans="1:35">
      <c r="A2778">
        <v>3683</v>
      </c>
      <c r="B2778" t="s">
        <v>603</v>
      </c>
      <c r="C2778" t="s">
        <v>35</v>
      </c>
      <c r="D2778" t="s">
        <v>113</v>
      </c>
      <c r="E2778">
        <v>23</v>
      </c>
      <c r="F2778">
        <v>26</v>
      </c>
      <c r="G2778">
        <f>(Table1[[#This Row],[Min Temperature]]+Table1[[#This Row],[Max Temperature]])/2</f>
        <v>24.5</v>
      </c>
      <c r="H2778">
        <v>4.4000000000000004</v>
      </c>
      <c r="I2778">
        <v>4.9000000000000004</v>
      </c>
      <c r="J2778">
        <f>(Table1[[#This Row],[Min Dissolved Oxygen]]+Table1[[#This Row],[Max Dissolved Oxygen]])/2</f>
        <v>4.6500000000000004</v>
      </c>
      <c r="K2778">
        <v>7.5</v>
      </c>
      <c r="L2778">
        <v>7.9</v>
      </c>
      <c r="M2778">
        <f>(Table1[[#This Row],[Min pH]]+Table1[[#This Row],[Max pH]])/2</f>
        <v>7.7</v>
      </c>
      <c r="N2778">
        <v>775</v>
      </c>
      <c r="O2778">
        <v>1119</v>
      </c>
      <c r="P2778">
        <f>(Table1[[#This Row],[Min Conductivity]]+Table1[[#This Row],[Max Conductivity]])/2</f>
        <v>947</v>
      </c>
      <c r="Q2778">
        <v>19</v>
      </c>
      <c r="R2778">
        <v>36</v>
      </c>
      <c r="S2778">
        <f>(Table1[[#This Row],[Min BOD]]+Table1[[#This Row],[Max BOD]])/2</f>
        <v>27.5</v>
      </c>
      <c r="T2778">
        <v>1.1200000000000001</v>
      </c>
      <c r="U2778">
        <v>1.68</v>
      </c>
      <c r="V2778">
        <f>(Table1[[#This Row],[Min Nitrate N + Nitrite N]]+Table1[[#This Row],[Max Nitrate N + Nitrite N]])/2</f>
        <v>1.4</v>
      </c>
      <c r="W2778">
        <v>161</v>
      </c>
      <c r="X2778">
        <v>542</v>
      </c>
      <c r="Y2778">
        <f>(Table1[[#This Row],[Min Fecal Coliform]]+Table1[[#This Row],[Max Fecal Coliform]])/2</f>
        <v>351.5</v>
      </c>
      <c r="Z2778">
        <v>475</v>
      </c>
      <c r="AA2778">
        <v>920</v>
      </c>
      <c r="AB2778">
        <f>(Table1[[#This Row],[Min Total Coliform]]+Table1[[#This Row],[Max Total Coliform]])/2</f>
        <v>697.5</v>
      </c>
      <c r="AC2778">
        <f>MIN(10, (Table1[[#This Row],[Avg BOD]]/4)*10)</f>
        <v>10</v>
      </c>
      <c r="AD2778">
        <f>MIN(10, (Table1[[#This Row],[Avg Fecal Coliform]]/600)*10)</f>
        <v>5.8583333333333334</v>
      </c>
      <c r="AE2778">
        <f>MIN(10, (Table1[[#This Row],[Avg Nitrate N + Nitrite N]]/10)*10)</f>
        <v>1.4</v>
      </c>
      <c r="AF2778">
        <f>IF(OR(Table1[[#This Row],[Avg pH]]&lt;6.5,Table1[[#This Row],[Avg pH]]&gt;8.5),10,0)</f>
        <v>0</v>
      </c>
      <c r="AG2778">
        <f>MAX(0, 10-(2*Table1[[#This Row],[Avg Dissolved Oxygen]]))</f>
        <v>0.69999999999999929</v>
      </c>
      <c r="AH2778">
        <f>(Table1[[#This Row],[Fecal Score]]*0.3) + (Table1[[#This Row],[BOD Score]]*0.25) + (Table1[[#This Row],[Nitrate Score]]*0.2) + (Table1[[#This Row],[pH Score]]*0.15) + (Table1[[#This Row],[Dissolved Oxygen Score]]*0.1)</f>
        <v>4.6075000000000008</v>
      </c>
      <c r="AI2778">
        <v>2022</v>
      </c>
    </row>
    <row r="2779" spans="1:35">
      <c r="A2779">
        <v>3598</v>
      </c>
      <c r="B2779" t="s">
        <v>155</v>
      </c>
      <c r="C2779" t="s">
        <v>35</v>
      </c>
      <c r="D2779" t="s">
        <v>113</v>
      </c>
      <c r="E2779">
        <v>25</v>
      </c>
      <c r="F2779">
        <v>25</v>
      </c>
      <c r="G2779">
        <f>(Table1[[#This Row],[Min Temperature]]+Table1[[#This Row],[Max Temperature]])/2</f>
        <v>25</v>
      </c>
      <c r="H2779">
        <v>0.5</v>
      </c>
      <c r="I2779">
        <v>6.8</v>
      </c>
      <c r="J2779">
        <f>(Table1[[#This Row],[Min Dissolved Oxygen]]+Table1[[#This Row],[Max Dissolved Oxygen]])/2</f>
        <v>3.65</v>
      </c>
      <c r="K2779">
        <v>6.5</v>
      </c>
      <c r="L2779">
        <v>7.4</v>
      </c>
      <c r="M2779">
        <f>(Table1[[#This Row],[Min pH]]+Table1[[#This Row],[Max pH]])/2</f>
        <v>6.95</v>
      </c>
      <c r="N2779">
        <v>293</v>
      </c>
      <c r="O2779">
        <v>1131</v>
      </c>
      <c r="P2779">
        <f>(Table1[[#This Row],[Min Conductivity]]+Table1[[#This Row],[Max Conductivity]])/2</f>
        <v>712</v>
      </c>
      <c r="Q2779">
        <v>3</v>
      </c>
      <c r="R2779">
        <v>87</v>
      </c>
      <c r="S2779">
        <f>(Table1[[#This Row],[Min BOD]]+Table1[[#This Row],[Max BOD]])/2</f>
        <v>45</v>
      </c>
      <c r="T2779">
        <v>0.9</v>
      </c>
      <c r="U2779">
        <v>4.59</v>
      </c>
      <c r="V2779">
        <f>(Table1[[#This Row],[Min Nitrate N + Nitrite N]]+Table1[[#This Row],[Max Nitrate N + Nitrite N]])/2</f>
        <v>2.7450000000000001</v>
      </c>
      <c r="W2779">
        <v>170</v>
      </c>
      <c r="X2779">
        <v>7900</v>
      </c>
      <c r="Y2779">
        <f>(Table1[[#This Row],[Min Fecal Coliform]]+Table1[[#This Row],[Max Fecal Coliform]])/2</f>
        <v>4035</v>
      </c>
      <c r="Z2779">
        <v>2400</v>
      </c>
      <c r="AA2779">
        <v>160000</v>
      </c>
      <c r="AB2779">
        <f>(Table1[[#This Row],[Min Total Coliform]]+Table1[[#This Row],[Max Total Coliform]])/2</f>
        <v>81200</v>
      </c>
      <c r="AC2779">
        <f>MIN(10, (Table1[[#This Row],[Avg BOD]]/4)*10)</f>
        <v>10</v>
      </c>
      <c r="AD2779">
        <f>MIN(10, (Table1[[#This Row],[Avg Fecal Coliform]]/600)*10)</f>
        <v>10</v>
      </c>
      <c r="AE2779">
        <f>MIN(10, (Table1[[#This Row],[Avg Nitrate N + Nitrite N]]/10)*10)</f>
        <v>2.7450000000000001</v>
      </c>
      <c r="AF2779">
        <f>IF(OR(Table1[[#This Row],[Avg pH]]&lt;6.5,Table1[[#This Row],[Avg pH]]&gt;8.5),10,0)</f>
        <v>0</v>
      </c>
      <c r="AG2779">
        <f>MAX(0, 10-(2*Table1[[#This Row],[Avg Dissolved Oxygen]]))</f>
        <v>2.7</v>
      </c>
      <c r="AH2779">
        <f>(Table1[[#This Row],[Fecal Score]]*0.3) + (Table1[[#This Row],[BOD Score]]*0.25) + (Table1[[#This Row],[Nitrate Score]]*0.2) + (Table1[[#This Row],[pH Score]]*0.15) + (Table1[[#This Row],[Dissolved Oxygen Score]]*0.1)</f>
        <v>6.3190000000000008</v>
      </c>
      <c r="AI2779">
        <v>2022</v>
      </c>
    </row>
    <row r="2780" spans="1:35">
      <c r="A2780">
        <v>3642</v>
      </c>
      <c r="B2780" t="s">
        <v>1014</v>
      </c>
      <c r="C2780" t="s">
        <v>35</v>
      </c>
      <c r="D2780" t="s">
        <v>113</v>
      </c>
      <c r="E2780">
        <v>25</v>
      </c>
      <c r="F2780">
        <v>25</v>
      </c>
      <c r="G2780">
        <f>(Table1[[#This Row],[Min Temperature]]+Table1[[#This Row],[Max Temperature]])/2</f>
        <v>25</v>
      </c>
      <c r="H2780">
        <v>4.3</v>
      </c>
      <c r="I2780">
        <v>6.2</v>
      </c>
      <c r="J2780">
        <f>(Table1[[#This Row],[Min Dissolved Oxygen]]+Table1[[#This Row],[Max Dissolved Oxygen]])/2</f>
        <v>5.25</v>
      </c>
      <c r="K2780">
        <v>6.5</v>
      </c>
      <c r="L2780">
        <v>7.4</v>
      </c>
      <c r="M2780">
        <f>(Table1[[#This Row],[Min pH]]+Table1[[#This Row],[Max pH]])/2</f>
        <v>6.95</v>
      </c>
      <c r="N2780">
        <v>446</v>
      </c>
      <c r="O2780">
        <v>1463</v>
      </c>
      <c r="P2780">
        <f>(Table1[[#This Row],[Min Conductivity]]+Table1[[#This Row],[Max Conductivity]])/2</f>
        <v>954.5</v>
      </c>
      <c r="Q2780">
        <v>4</v>
      </c>
      <c r="R2780">
        <v>7</v>
      </c>
      <c r="S2780">
        <f>(Table1[[#This Row],[Min BOD]]+Table1[[#This Row],[Max BOD]])/2</f>
        <v>5.5</v>
      </c>
      <c r="T2780">
        <v>1.17</v>
      </c>
      <c r="U2780">
        <v>4</v>
      </c>
      <c r="V2780">
        <f>(Table1[[#This Row],[Min Nitrate N + Nitrite N]]+Table1[[#This Row],[Max Nitrate N + Nitrite N]])/2</f>
        <v>2.585</v>
      </c>
      <c r="W2780">
        <v>130</v>
      </c>
      <c r="X2780">
        <v>4800</v>
      </c>
      <c r="Y2780">
        <f>(Table1[[#This Row],[Min Fecal Coliform]]+Table1[[#This Row],[Max Fecal Coliform]])/2</f>
        <v>2465</v>
      </c>
      <c r="Z2780">
        <v>2400</v>
      </c>
      <c r="AA2780">
        <v>35000</v>
      </c>
      <c r="AB2780">
        <f>(Table1[[#This Row],[Min Total Coliform]]+Table1[[#This Row],[Max Total Coliform]])/2</f>
        <v>18700</v>
      </c>
      <c r="AC2780">
        <f>MIN(10, (Table1[[#This Row],[Avg BOD]]/4)*10)</f>
        <v>10</v>
      </c>
      <c r="AD2780">
        <f>MIN(10, (Table1[[#This Row],[Avg Fecal Coliform]]/600)*10)</f>
        <v>10</v>
      </c>
      <c r="AE2780">
        <f>MIN(10, (Table1[[#This Row],[Avg Nitrate N + Nitrite N]]/10)*10)</f>
        <v>2.585</v>
      </c>
      <c r="AF2780">
        <f>IF(OR(Table1[[#This Row],[Avg pH]]&lt;6.5,Table1[[#This Row],[Avg pH]]&gt;8.5),10,0)</f>
        <v>0</v>
      </c>
      <c r="AG2780">
        <f>MAX(0, 10-(2*Table1[[#This Row],[Avg Dissolved Oxygen]]))</f>
        <v>0</v>
      </c>
      <c r="AH2780">
        <f>(Table1[[#This Row],[Fecal Score]]*0.3) + (Table1[[#This Row],[BOD Score]]*0.25) + (Table1[[#This Row],[Nitrate Score]]*0.2) + (Table1[[#This Row],[pH Score]]*0.15) + (Table1[[#This Row],[Dissolved Oxygen Score]]*0.1)</f>
        <v>6.0170000000000003</v>
      </c>
      <c r="AI2780">
        <v>2022</v>
      </c>
    </row>
    <row r="2781" spans="1:35">
      <c r="A2781">
        <v>3663</v>
      </c>
      <c r="B2781" t="s">
        <v>587</v>
      </c>
      <c r="C2781" t="s">
        <v>35</v>
      </c>
      <c r="D2781" t="s">
        <v>113</v>
      </c>
      <c r="E2781">
        <v>21</v>
      </c>
      <c r="F2781">
        <v>28</v>
      </c>
      <c r="G2781">
        <f>(Table1[[#This Row],[Min Temperature]]+Table1[[#This Row],[Max Temperature]])/2</f>
        <v>24.5</v>
      </c>
      <c r="H2781">
        <v>5</v>
      </c>
      <c r="I2781">
        <v>6.9</v>
      </c>
      <c r="J2781">
        <f>(Table1[[#This Row],[Min Dissolved Oxygen]]+Table1[[#This Row],[Max Dissolved Oxygen]])/2</f>
        <v>5.95</v>
      </c>
      <c r="K2781">
        <v>7.6</v>
      </c>
      <c r="L2781">
        <v>8.1999999999999993</v>
      </c>
      <c r="M2781">
        <f>(Table1[[#This Row],[Min pH]]+Table1[[#This Row],[Max pH]])/2</f>
        <v>7.8999999999999995</v>
      </c>
      <c r="N2781">
        <v>340</v>
      </c>
      <c r="O2781">
        <v>580</v>
      </c>
      <c r="P2781">
        <f>(Table1[[#This Row],[Min Conductivity]]+Table1[[#This Row],[Max Conductivity]])/2</f>
        <v>460</v>
      </c>
      <c r="Q2781">
        <v>2</v>
      </c>
      <c r="R2781">
        <v>3</v>
      </c>
      <c r="S2781">
        <f>(Table1[[#This Row],[Min BOD]]+Table1[[#This Row],[Max BOD]])/2</f>
        <v>2.5</v>
      </c>
      <c r="T2781">
        <v>0.02</v>
      </c>
      <c r="U2781">
        <v>0.3</v>
      </c>
      <c r="V2781">
        <f>(Table1[[#This Row],[Min Nitrate N + Nitrite N]]+Table1[[#This Row],[Max Nitrate N + Nitrite N]])/2</f>
        <v>0.16</v>
      </c>
      <c r="W2781">
        <v>140</v>
      </c>
      <c r="X2781">
        <v>340</v>
      </c>
      <c r="Y2781">
        <f>(Table1[[#This Row],[Min Fecal Coliform]]+Table1[[#This Row],[Max Fecal Coliform]])/2</f>
        <v>240</v>
      </c>
      <c r="Z2781">
        <v>1100</v>
      </c>
      <c r="AA2781">
        <v>2400</v>
      </c>
      <c r="AB2781">
        <f>(Table1[[#This Row],[Min Total Coliform]]+Table1[[#This Row],[Max Total Coliform]])/2</f>
        <v>1750</v>
      </c>
      <c r="AC2781">
        <f>MIN(10, (Table1[[#This Row],[Avg BOD]]/4)*10)</f>
        <v>6.25</v>
      </c>
      <c r="AD2781">
        <f>MIN(10, (Table1[[#This Row],[Avg Fecal Coliform]]/600)*10)</f>
        <v>4</v>
      </c>
      <c r="AE2781">
        <f>MIN(10, (Table1[[#This Row],[Avg Nitrate N + Nitrite N]]/10)*10)</f>
        <v>0.16</v>
      </c>
      <c r="AF2781">
        <f>IF(OR(Table1[[#This Row],[Avg pH]]&lt;6.5,Table1[[#This Row],[Avg pH]]&gt;8.5),10,0)</f>
        <v>0</v>
      </c>
      <c r="AG2781">
        <f>MAX(0, 10-(2*Table1[[#This Row],[Avg Dissolved Oxygen]]))</f>
        <v>0</v>
      </c>
      <c r="AH2781">
        <f>(Table1[[#This Row],[Fecal Score]]*0.3) + (Table1[[#This Row],[BOD Score]]*0.25) + (Table1[[#This Row],[Nitrate Score]]*0.2) + (Table1[[#This Row],[pH Score]]*0.15) + (Table1[[#This Row],[Dissolved Oxygen Score]]*0.1)</f>
        <v>2.7945000000000002</v>
      </c>
      <c r="AI2781">
        <v>2022</v>
      </c>
    </row>
    <row r="2782" spans="1:35">
      <c r="A2782">
        <v>3607</v>
      </c>
      <c r="B2782" t="s">
        <v>574</v>
      </c>
      <c r="C2782" t="s">
        <v>35</v>
      </c>
      <c r="D2782" t="s">
        <v>113</v>
      </c>
      <c r="E2782">
        <v>25</v>
      </c>
      <c r="F2782">
        <v>25</v>
      </c>
      <c r="G2782">
        <f>(Table1[[#This Row],[Min Temperature]]+Table1[[#This Row],[Max Temperature]])/2</f>
        <v>25</v>
      </c>
      <c r="H2782">
        <v>0.3</v>
      </c>
      <c r="I2782">
        <v>5.6</v>
      </c>
      <c r="J2782">
        <f>(Table1[[#This Row],[Min Dissolved Oxygen]]+Table1[[#This Row],[Max Dissolved Oxygen]])/2</f>
        <v>2.9499999999999997</v>
      </c>
      <c r="K2782">
        <v>6.8</v>
      </c>
      <c r="L2782">
        <v>8.9</v>
      </c>
      <c r="M2782">
        <f>(Table1[[#This Row],[Min pH]]+Table1[[#This Row],[Max pH]])/2</f>
        <v>7.85</v>
      </c>
      <c r="N2782">
        <v>885</v>
      </c>
      <c r="O2782">
        <v>1906</v>
      </c>
      <c r="P2782">
        <f>(Table1[[#This Row],[Min Conductivity]]+Table1[[#This Row],[Max Conductivity]])/2</f>
        <v>1395.5</v>
      </c>
      <c r="Q2782">
        <v>4</v>
      </c>
      <c r="R2782">
        <v>36</v>
      </c>
      <c r="S2782">
        <f>(Table1[[#This Row],[Min BOD]]+Table1[[#This Row],[Max BOD]])/2</f>
        <v>20</v>
      </c>
      <c r="T2782">
        <v>1.9</v>
      </c>
      <c r="U2782">
        <v>16</v>
      </c>
      <c r="V2782">
        <f>(Table1[[#This Row],[Min Nitrate N + Nitrite N]]+Table1[[#This Row],[Max Nitrate N + Nitrite N]])/2</f>
        <v>8.9499999999999993</v>
      </c>
      <c r="W2782">
        <v>330</v>
      </c>
      <c r="X2782">
        <v>270000</v>
      </c>
      <c r="Y2782">
        <f>(Table1[[#This Row],[Min Fecal Coliform]]+Table1[[#This Row],[Max Fecal Coliform]])/2</f>
        <v>135165</v>
      </c>
      <c r="Z2782">
        <v>3500</v>
      </c>
      <c r="AA2782">
        <v>2400000</v>
      </c>
      <c r="AB2782">
        <f>(Table1[[#This Row],[Min Total Coliform]]+Table1[[#This Row],[Max Total Coliform]])/2</f>
        <v>1201750</v>
      </c>
      <c r="AC2782">
        <f>MIN(10, (Table1[[#This Row],[Avg BOD]]/4)*10)</f>
        <v>10</v>
      </c>
      <c r="AD2782">
        <f>MIN(10, (Table1[[#This Row],[Avg Fecal Coliform]]/600)*10)</f>
        <v>10</v>
      </c>
      <c r="AE2782">
        <f>MIN(10, (Table1[[#This Row],[Avg Nitrate N + Nitrite N]]/10)*10)</f>
        <v>8.9499999999999993</v>
      </c>
      <c r="AF2782">
        <f>IF(OR(Table1[[#This Row],[Avg pH]]&lt;6.5,Table1[[#This Row],[Avg pH]]&gt;8.5),10,0)</f>
        <v>0</v>
      </c>
      <c r="AG2782">
        <f>MAX(0, 10-(2*Table1[[#This Row],[Avg Dissolved Oxygen]]))</f>
        <v>4.1000000000000005</v>
      </c>
      <c r="AH2782">
        <f>(Table1[[#This Row],[Fecal Score]]*0.3) + (Table1[[#This Row],[BOD Score]]*0.25) + (Table1[[#This Row],[Nitrate Score]]*0.2) + (Table1[[#This Row],[pH Score]]*0.15) + (Table1[[#This Row],[Dissolved Oxygen Score]]*0.1)</f>
        <v>7.7</v>
      </c>
      <c r="AI2782">
        <v>2022</v>
      </c>
    </row>
    <row r="2783" spans="1:35">
      <c r="A2783">
        <v>3657</v>
      </c>
      <c r="B2783" t="s">
        <v>794</v>
      </c>
      <c r="C2783" t="s">
        <v>35</v>
      </c>
      <c r="D2783" t="s">
        <v>113</v>
      </c>
      <c r="E2783">
        <v>21</v>
      </c>
      <c r="F2783">
        <v>30</v>
      </c>
      <c r="G2783">
        <f>(Table1[[#This Row],[Min Temperature]]+Table1[[#This Row],[Max Temperature]])/2</f>
        <v>25.5</v>
      </c>
      <c r="H2783">
        <v>1.5</v>
      </c>
      <c r="I2783">
        <v>6.2</v>
      </c>
      <c r="J2783">
        <f>(Table1[[#This Row],[Min Dissolved Oxygen]]+Table1[[#This Row],[Max Dissolved Oxygen]])/2</f>
        <v>3.85</v>
      </c>
      <c r="K2783">
        <v>7.2</v>
      </c>
      <c r="L2783">
        <v>8</v>
      </c>
      <c r="M2783">
        <f>(Table1[[#This Row],[Min pH]]+Table1[[#This Row],[Max pH]])/2</f>
        <v>7.6</v>
      </c>
      <c r="N2783">
        <v>580</v>
      </c>
      <c r="O2783">
        <v>4700</v>
      </c>
      <c r="P2783">
        <f>(Table1[[#This Row],[Min Conductivity]]+Table1[[#This Row],[Max Conductivity]])/2</f>
        <v>2640</v>
      </c>
      <c r="Q2783">
        <v>2.5</v>
      </c>
      <c r="R2783">
        <v>8</v>
      </c>
      <c r="S2783">
        <f>(Table1[[#This Row],[Min BOD]]+Table1[[#This Row],[Max BOD]])/2</f>
        <v>5.25</v>
      </c>
      <c r="T2783">
        <v>0.3</v>
      </c>
      <c r="U2783">
        <v>1.8</v>
      </c>
      <c r="V2783">
        <f>(Table1[[#This Row],[Min Nitrate N + Nitrite N]]+Table1[[#This Row],[Max Nitrate N + Nitrite N]])/2</f>
        <v>1.05</v>
      </c>
      <c r="W2783">
        <v>93</v>
      </c>
      <c r="X2783">
        <v>340</v>
      </c>
      <c r="Y2783">
        <f>(Table1[[#This Row],[Min Fecal Coliform]]+Table1[[#This Row],[Max Fecal Coliform]])/2</f>
        <v>216.5</v>
      </c>
      <c r="Z2783">
        <v>790</v>
      </c>
      <c r="AA2783">
        <v>2200</v>
      </c>
      <c r="AB2783">
        <f>(Table1[[#This Row],[Min Total Coliform]]+Table1[[#This Row],[Max Total Coliform]])/2</f>
        <v>1495</v>
      </c>
      <c r="AC2783">
        <f>MIN(10, (Table1[[#This Row],[Avg BOD]]/4)*10)</f>
        <v>10</v>
      </c>
      <c r="AD2783">
        <f>MIN(10, (Table1[[#This Row],[Avg Fecal Coliform]]/600)*10)</f>
        <v>3.6083333333333334</v>
      </c>
      <c r="AE2783">
        <f>MIN(10, (Table1[[#This Row],[Avg Nitrate N + Nitrite N]]/10)*10)</f>
        <v>1.05</v>
      </c>
      <c r="AF2783">
        <f>IF(OR(Table1[[#This Row],[Avg pH]]&lt;6.5,Table1[[#This Row],[Avg pH]]&gt;8.5),10,0)</f>
        <v>0</v>
      </c>
      <c r="AG2783">
        <f>MAX(0, 10-(2*Table1[[#This Row],[Avg Dissolved Oxygen]]))</f>
        <v>2.2999999999999998</v>
      </c>
      <c r="AH2783">
        <f>(Table1[[#This Row],[Fecal Score]]*0.3) + (Table1[[#This Row],[BOD Score]]*0.25) + (Table1[[#This Row],[Nitrate Score]]*0.2) + (Table1[[#This Row],[pH Score]]*0.15) + (Table1[[#This Row],[Dissolved Oxygen Score]]*0.1)</f>
        <v>4.0225</v>
      </c>
      <c r="AI2783">
        <v>2022</v>
      </c>
    </row>
    <row r="2784" spans="1:35">
      <c r="A2784">
        <v>3588</v>
      </c>
      <c r="B2784" t="s">
        <v>573</v>
      </c>
      <c r="C2784" t="s">
        <v>35</v>
      </c>
      <c r="D2784" t="s">
        <v>113</v>
      </c>
      <c r="E2784">
        <v>22</v>
      </c>
      <c r="F2784">
        <v>28</v>
      </c>
      <c r="G2784">
        <f>(Table1[[#This Row],[Min Temperature]]+Table1[[#This Row],[Max Temperature]])/2</f>
        <v>25</v>
      </c>
      <c r="H2784">
        <v>5</v>
      </c>
      <c r="I2784">
        <v>6.9</v>
      </c>
      <c r="J2784">
        <f>(Table1[[#This Row],[Min Dissolved Oxygen]]+Table1[[#This Row],[Max Dissolved Oxygen]])/2</f>
        <v>5.95</v>
      </c>
      <c r="K2784">
        <v>7.9</v>
      </c>
      <c r="L2784">
        <v>8.8000000000000007</v>
      </c>
      <c r="M2784">
        <f>(Table1[[#This Row],[Min pH]]+Table1[[#This Row],[Max pH]])/2</f>
        <v>8.3500000000000014</v>
      </c>
      <c r="N2784">
        <v>540</v>
      </c>
      <c r="O2784">
        <v>912</v>
      </c>
      <c r="P2784">
        <f>(Table1[[#This Row],[Min Conductivity]]+Table1[[#This Row],[Max Conductivity]])/2</f>
        <v>726</v>
      </c>
      <c r="Q2784">
        <v>2</v>
      </c>
      <c r="R2784">
        <v>4</v>
      </c>
      <c r="S2784">
        <f>(Table1[[#This Row],[Min BOD]]+Table1[[#This Row],[Max BOD]])/2</f>
        <v>3</v>
      </c>
      <c r="T2784">
        <v>0.32</v>
      </c>
      <c r="U2784">
        <v>3.3</v>
      </c>
      <c r="V2784">
        <f>(Table1[[#This Row],[Min Nitrate N + Nitrite N]]+Table1[[#This Row],[Max Nitrate N + Nitrite N]])/2</f>
        <v>1.8099999999999998</v>
      </c>
      <c r="W2784">
        <v>380</v>
      </c>
      <c r="X2784">
        <v>1100</v>
      </c>
      <c r="Y2784">
        <f>(Table1[[#This Row],[Min Fecal Coliform]]+Table1[[#This Row],[Max Fecal Coliform]])/2</f>
        <v>740</v>
      </c>
      <c r="Z2784">
        <v>4100</v>
      </c>
      <c r="AA2784">
        <v>6300</v>
      </c>
      <c r="AB2784">
        <f>(Table1[[#This Row],[Min Total Coliform]]+Table1[[#This Row],[Max Total Coliform]])/2</f>
        <v>5200</v>
      </c>
      <c r="AC2784">
        <f>MIN(10, (Table1[[#This Row],[Avg BOD]]/4)*10)</f>
        <v>7.5</v>
      </c>
      <c r="AD2784">
        <f>MIN(10, (Table1[[#This Row],[Avg Fecal Coliform]]/600)*10)</f>
        <v>10</v>
      </c>
      <c r="AE2784">
        <f>MIN(10, (Table1[[#This Row],[Avg Nitrate N + Nitrite N]]/10)*10)</f>
        <v>1.81</v>
      </c>
      <c r="AF2784">
        <f>IF(OR(Table1[[#This Row],[Avg pH]]&lt;6.5,Table1[[#This Row],[Avg pH]]&gt;8.5),10,0)</f>
        <v>0</v>
      </c>
      <c r="AG2784">
        <f>MAX(0, 10-(2*Table1[[#This Row],[Avg Dissolved Oxygen]]))</f>
        <v>0</v>
      </c>
      <c r="AH2784">
        <f>(Table1[[#This Row],[Fecal Score]]*0.3) + (Table1[[#This Row],[BOD Score]]*0.25) + (Table1[[#This Row],[Nitrate Score]]*0.2) + (Table1[[#This Row],[pH Score]]*0.15) + (Table1[[#This Row],[Dissolved Oxygen Score]]*0.1)</f>
        <v>5.2370000000000001</v>
      </c>
      <c r="AI2784">
        <v>2022</v>
      </c>
    </row>
    <row r="2785" spans="1:35">
      <c r="A2785">
        <v>3591</v>
      </c>
      <c r="B2785" t="s">
        <v>1015</v>
      </c>
      <c r="C2785" t="s">
        <v>35</v>
      </c>
      <c r="D2785" t="s">
        <v>113</v>
      </c>
      <c r="E2785">
        <v>25</v>
      </c>
      <c r="F2785">
        <v>25</v>
      </c>
      <c r="G2785">
        <f>(Table1[[#This Row],[Min Temperature]]+Table1[[#This Row],[Max Temperature]])/2</f>
        <v>25</v>
      </c>
      <c r="H2785">
        <v>2.5</v>
      </c>
      <c r="I2785">
        <v>6.4</v>
      </c>
      <c r="J2785">
        <f>(Table1[[#This Row],[Min Dissolved Oxygen]]+Table1[[#This Row],[Max Dissolved Oxygen]])/2</f>
        <v>4.45</v>
      </c>
      <c r="K2785">
        <v>6.5</v>
      </c>
      <c r="L2785">
        <v>8.1</v>
      </c>
      <c r="M2785">
        <f>(Table1[[#This Row],[Min pH]]+Table1[[#This Row],[Max pH]])/2</f>
        <v>7.3</v>
      </c>
      <c r="N2785">
        <v>242</v>
      </c>
      <c r="O2785">
        <v>647</v>
      </c>
      <c r="P2785">
        <f>(Table1[[#This Row],[Min Conductivity]]+Table1[[#This Row],[Max Conductivity]])/2</f>
        <v>444.5</v>
      </c>
      <c r="Q2785">
        <v>4</v>
      </c>
      <c r="R2785">
        <v>15</v>
      </c>
      <c r="S2785">
        <f>(Table1[[#This Row],[Min BOD]]+Table1[[#This Row],[Max BOD]])/2</f>
        <v>9.5</v>
      </c>
      <c r="T2785">
        <v>0.8</v>
      </c>
      <c r="U2785">
        <v>8</v>
      </c>
      <c r="V2785">
        <f>(Table1[[#This Row],[Min Nitrate N + Nitrite N]]+Table1[[#This Row],[Max Nitrate N + Nitrite N]])/2</f>
        <v>4.4000000000000004</v>
      </c>
      <c r="W2785">
        <v>340</v>
      </c>
      <c r="X2785">
        <v>15000</v>
      </c>
      <c r="Y2785">
        <f>(Table1[[#This Row],[Min Fecal Coliform]]+Table1[[#This Row],[Max Fecal Coliform]])/2</f>
        <v>7670</v>
      </c>
      <c r="Z2785">
        <v>2400</v>
      </c>
      <c r="AA2785">
        <v>160000</v>
      </c>
      <c r="AB2785">
        <f>(Table1[[#This Row],[Min Total Coliform]]+Table1[[#This Row],[Max Total Coliform]])/2</f>
        <v>81200</v>
      </c>
      <c r="AC2785">
        <f>MIN(10, (Table1[[#This Row],[Avg BOD]]/4)*10)</f>
        <v>10</v>
      </c>
      <c r="AD2785">
        <f>MIN(10, (Table1[[#This Row],[Avg Fecal Coliform]]/600)*10)</f>
        <v>10</v>
      </c>
      <c r="AE2785">
        <f>MIN(10, (Table1[[#This Row],[Avg Nitrate N + Nitrite N]]/10)*10)</f>
        <v>4.4000000000000004</v>
      </c>
      <c r="AF2785">
        <f>IF(OR(Table1[[#This Row],[Avg pH]]&lt;6.5,Table1[[#This Row],[Avg pH]]&gt;8.5),10,0)</f>
        <v>0</v>
      </c>
      <c r="AG2785">
        <f>MAX(0, 10-(2*Table1[[#This Row],[Avg Dissolved Oxygen]]))</f>
        <v>1.0999999999999996</v>
      </c>
      <c r="AH2785">
        <f>(Table1[[#This Row],[Fecal Score]]*0.3) + (Table1[[#This Row],[BOD Score]]*0.25) + (Table1[[#This Row],[Nitrate Score]]*0.2) + (Table1[[#This Row],[pH Score]]*0.15) + (Table1[[#This Row],[Dissolved Oxygen Score]]*0.1)</f>
        <v>6.49</v>
      </c>
      <c r="AI2785">
        <v>2022</v>
      </c>
    </row>
    <row r="2786" spans="1:35">
      <c r="A2786">
        <v>3639</v>
      </c>
      <c r="B2786" t="s">
        <v>171</v>
      </c>
      <c r="C2786" t="s">
        <v>35</v>
      </c>
      <c r="D2786" t="s">
        <v>113</v>
      </c>
      <c r="E2786">
        <v>25</v>
      </c>
      <c r="F2786">
        <v>25</v>
      </c>
      <c r="G2786">
        <f>(Table1[[#This Row],[Min Temperature]]+Table1[[#This Row],[Max Temperature]])/2</f>
        <v>25</v>
      </c>
      <c r="H2786">
        <v>0.3</v>
      </c>
      <c r="I2786">
        <v>5.3</v>
      </c>
      <c r="J2786">
        <f>(Table1[[#This Row],[Min Dissolved Oxygen]]+Table1[[#This Row],[Max Dissolved Oxygen]])/2</f>
        <v>2.8</v>
      </c>
      <c r="K2786">
        <v>6.5</v>
      </c>
      <c r="L2786">
        <v>7.8</v>
      </c>
      <c r="M2786">
        <f>(Table1[[#This Row],[Min pH]]+Table1[[#This Row],[Max pH]])/2</f>
        <v>7.15</v>
      </c>
      <c r="N2786">
        <v>493</v>
      </c>
      <c r="O2786">
        <v>1158</v>
      </c>
      <c r="P2786">
        <f>(Table1[[#This Row],[Min Conductivity]]+Table1[[#This Row],[Max Conductivity]])/2</f>
        <v>825.5</v>
      </c>
      <c r="Q2786">
        <v>4</v>
      </c>
      <c r="R2786">
        <v>77</v>
      </c>
      <c r="S2786">
        <f>(Table1[[#This Row],[Min BOD]]+Table1[[#This Row],[Max BOD]])/2</f>
        <v>40.5</v>
      </c>
      <c r="T2786">
        <v>1.5</v>
      </c>
      <c r="U2786">
        <v>12</v>
      </c>
      <c r="V2786">
        <f>(Table1[[#This Row],[Min Nitrate N + Nitrite N]]+Table1[[#This Row],[Max Nitrate N + Nitrite N]])/2</f>
        <v>6.75</v>
      </c>
      <c r="W2786">
        <v>220</v>
      </c>
      <c r="X2786">
        <v>330000000</v>
      </c>
      <c r="Y2786">
        <f>(Table1[[#This Row],[Min Fecal Coliform]]+Table1[[#This Row],[Max Fecal Coliform]])/2</f>
        <v>165000110</v>
      </c>
      <c r="Z2786">
        <v>2400</v>
      </c>
      <c r="AA2786">
        <v>2400000000</v>
      </c>
      <c r="AB2786">
        <f>(Table1[[#This Row],[Min Total Coliform]]+Table1[[#This Row],[Max Total Coliform]])/2</f>
        <v>1200001200</v>
      </c>
      <c r="AC2786">
        <f>MIN(10, (Table1[[#This Row],[Avg BOD]]/4)*10)</f>
        <v>10</v>
      </c>
      <c r="AD2786">
        <f>MIN(10, (Table1[[#This Row],[Avg Fecal Coliform]]/600)*10)</f>
        <v>10</v>
      </c>
      <c r="AE2786">
        <f>MIN(10, (Table1[[#This Row],[Avg Nitrate N + Nitrite N]]/10)*10)</f>
        <v>6.75</v>
      </c>
      <c r="AF2786">
        <f>IF(OR(Table1[[#This Row],[Avg pH]]&lt;6.5,Table1[[#This Row],[Avg pH]]&gt;8.5),10,0)</f>
        <v>0</v>
      </c>
      <c r="AG2786">
        <f>MAX(0, 10-(2*Table1[[#This Row],[Avg Dissolved Oxygen]]))</f>
        <v>4.4000000000000004</v>
      </c>
      <c r="AH2786">
        <f>(Table1[[#This Row],[Fecal Score]]*0.3) + (Table1[[#This Row],[BOD Score]]*0.25) + (Table1[[#This Row],[Nitrate Score]]*0.2) + (Table1[[#This Row],[pH Score]]*0.15) + (Table1[[#This Row],[Dissolved Oxygen Score]]*0.1)</f>
        <v>7.29</v>
      </c>
      <c r="AI2786">
        <v>2022</v>
      </c>
    </row>
    <row r="2787" spans="1:35">
      <c r="A2787">
        <v>3661</v>
      </c>
      <c r="B2787" t="s">
        <v>585</v>
      </c>
      <c r="C2787" t="s">
        <v>35</v>
      </c>
      <c r="D2787" t="s">
        <v>113</v>
      </c>
      <c r="E2787">
        <v>20</v>
      </c>
      <c r="F2787">
        <v>29</v>
      </c>
      <c r="G2787">
        <f>(Table1[[#This Row],[Min Temperature]]+Table1[[#This Row],[Max Temperature]])/2</f>
        <v>24.5</v>
      </c>
      <c r="H2787">
        <v>4</v>
      </c>
      <c r="I2787">
        <v>7</v>
      </c>
      <c r="J2787">
        <f>(Table1[[#This Row],[Min Dissolved Oxygen]]+Table1[[#This Row],[Max Dissolved Oxygen]])/2</f>
        <v>5.5</v>
      </c>
      <c r="K2787">
        <v>7.6</v>
      </c>
      <c r="L2787">
        <v>8.6</v>
      </c>
      <c r="M2787">
        <f>(Table1[[#This Row],[Min pH]]+Table1[[#This Row],[Max pH]])/2</f>
        <v>8.1</v>
      </c>
      <c r="N2787">
        <v>380</v>
      </c>
      <c r="O2787">
        <v>2100</v>
      </c>
      <c r="P2787">
        <f>(Table1[[#This Row],[Min Conductivity]]+Table1[[#This Row],[Max Conductivity]])/2</f>
        <v>1240</v>
      </c>
      <c r="Q2787">
        <v>2.8</v>
      </c>
      <c r="R2787">
        <v>5.0999999999999996</v>
      </c>
      <c r="S2787">
        <f>(Table1[[#This Row],[Min BOD]]+Table1[[#This Row],[Max BOD]])/2</f>
        <v>3.9499999999999997</v>
      </c>
      <c r="T2787">
        <v>0.3</v>
      </c>
      <c r="U2787">
        <v>1.3</v>
      </c>
      <c r="V2787">
        <f>(Table1[[#This Row],[Min Nitrate N + Nitrite N]]+Table1[[#This Row],[Max Nitrate N + Nitrite N]])/2</f>
        <v>0.8</v>
      </c>
      <c r="W2787">
        <v>93</v>
      </c>
      <c r="X2787">
        <v>400</v>
      </c>
      <c r="Y2787">
        <f>(Table1[[#This Row],[Min Fecal Coliform]]+Table1[[#This Row],[Max Fecal Coliform]])/2</f>
        <v>246.5</v>
      </c>
      <c r="Z2787">
        <v>920</v>
      </c>
      <c r="AA2787">
        <v>3500</v>
      </c>
      <c r="AB2787">
        <f>(Table1[[#This Row],[Min Total Coliform]]+Table1[[#This Row],[Max Total Coliform]])/2</f>
        <v>2210</v>
      </c>
      <c r="AC2787">
        <f>MIN(10, (Table1[[#This Row],[Avg BOD]]/4)*10)</f>
        <v>9.875</v>
      </c>
      <c r="AD2787">
        <f>MIN(10, (Table1[[#This Row],[Avg Fecal Coliform]]/600)*10)</f>
        <v>4.1083333333333334</v>
      </c>
      <c r="AE2787">
        <f>MIN(10, (Table1[[#This Row],[Avg Nitrate N + Nitrite N]]/10)*10)</f>
        <v>0.8</v>
      </c>
      <c r="AF2787">
        <f>IF(OR(Table1[[#This Row],[Avg pH]]&lt;6.5,Table1[[#This Row],[Avg pH]]&gt;8.5),10,0)</f>
        <v>0</v>
      </c>
      <c r="AG2787">
        <f>MAX(0, 10-(2*Table1[[#This Row],[Avg Dissolved Oxygen]]))</f>
        <v>0</v>
      </c>
      <c r="AH2787">
        <f>(Table1[[#This Row],[Fecal Score]]*0.3) + (Table1[[#This Row],[BOD Score]]*0.25) + (Table1[[#This Row],[Nitrate Score]]*0.2) + (Table1[[#This Row],[pH Score]]*0.15) + (Table1[[#This Row],[Dissolved Oxygen Score]]*0.1)</f>
        <v>3.8612500000000001</v>
      </c>
      <c r="AI2787">
        <v>2022</v>
      </c>
    </row>
    <row r="2788" spans="1:35">
      <c r="A2788">
        <v>3662</v>
      </c>
      <c r="B2788" t="s">
        <v>796</v>
      </c>
      <c r="C2788" t="s">
        <v>35</v>
      </c>
      <c r="D2788" t="s">
        <v>113</v>
      </c>
      <c r="E2788">
        <v>21</v>
      </c>
      <c r="F2788">
        <v>32</v>
      </c>
      <c r="G2788">
        <f>(Table1[[#This Row],[Min Temperature]]+Table1[[#This Row],[Max Temperature]])/2</f>
        <v>26.5</v>
      </c>
      <c r="H2788">
        <v>6.2</v>
      </c>
      <c r="I2788">
        <v>7.8</v>
      </c>
      <c r="J2788">
        <f>(Table1[[#This Row],[Min Dissolved Oxygen]]+Table1[[#This Row],[Max Dissolved Oxygen]])/2</f>
        <v>7</v>
      </c>
      <c r="K2788">
        <v>7.5</v>
      </c>
      <c r="L2788">
        <v>8.1999999999999993</v>
      </c>
      <c r="M2788">
        <f>(Table1[[#This Row],[Min pH]]+Table1[[#This Row],[Max pH]])/2</f>
        <v>7.85</v>
      </c>
      <c r="N2788">
        <v>350</v>
      </c>
      <c r="O2788">
        <v>530</v>
      </c>
      <c r="P2788">
        <f>(Table1[[#This Row],[Min Conductivity]]+Table1[[#This Row],[Max Conductivity]])/2</f>
        <v>440</v>
      </c>
      <c r="Q2788">
        <v>2</v>
      </c>
      <c r="R2788">
        <v>2.4</v>
      </c>
      <c r="S2788">
        <f>(Table1[[#This Row],[Min BOD]]+Table1[[#This Row],[Max BOD]])/2</f>
        <v>2.2000000000000002</v>
      </c>
      <c r="T2788">
        <v>0.3</v>
      </c>
      <c r="U2788">
        <v>0.3</v>
      </c>
      <c r="V2788">
        <f>(Table1[[#This Row],[Min Nitrate N + Nitrite N]]+Table1[[#This Row],[Max Nitrate N + Nitrite N]])/2</f>
        <v>0.3</v>
      </c>
      <c r="W2788">
        <v>94</v>
      </c>
      <c r="X2788">
        <v>220</v>
      </c>
      <c r="Y2788">
        <f>(Table1[[#This Row],[Min Fecal Coliform]]+Table1[[#This Row],[Max Fecal Coliform]])/2</f>
        <v>157</v>
      </c>
      <c r="Z2788">
        <v>920</v>
      </c>
      <c r="AA2788">
        <v>1400</v>
      </c>
      <c r="AB2788">
        <f>(Table1[[#This Row],[Min Total Coliform]]+Table1[[#This Row],[Max Total Coliform]])/2</f>
        <v>1160</v>
      </c>
      <c r="AC2788">
        <f>MIN(10, (Table1[[#This Row],[Avg BOD]]/4)*10)</f>
        <v>5.5</v>
      </c>
      <c r="AD2788">
        <f>MIN(10, (Table1[[#This Row],[Avg Fecal Coliform]]/600)*10)</f>
        <v>2.6166666666666667</v>
      </c>
      <c r="AE2788">
        <f>MIN(10, (Table1[[#This Row],[Avg Nitrate N + Nitrite N]]/10)*10)</f>
        <v>0.3</v>
      </c>
      <c r="AF2788">
        <f>IF(OR(Table1[[#This Row],[Avg pH]]&lt;6.5,Table1[[#This Row],[Avg pH]]&gt;8.5),10,0)</f>
        <v>0</v>
      </c>
      <c r="AG2788">
        <f>MAX(0, 10-(2*Table1[[#This Row],[Avg Dissolved Oxygen]]))</f>
        <v>0</v>
      </c>
      <c r="AH2788">
        <f>(Table1[[#This Row],[Fecal Score]]*0.3) + (Table1[[#This Row],[BOD Score]]*0.25) + (Table1[[#This Row],[Nitrate Score]]*0.2) + (Table1[[#This Row],[pH Score]]*0.15) + (Table1[[#This Row],[Dissolved Oxygen Score]]*0.1)</f>
        <v>2.2200000000000002</v>
      </c>
      <c r="AI2788">
        <v>2022</v>
      </c>
    </row>
    <row r="2789" spans="1:35">
      <c r="A2789">
        <v>4517</v>
      </c>
      <c r="B2789" t="s">
        <v>1016</v>
      </c>
      <c r="C2789" t="s">
        <v>35</v>
      </c>
      <c r="D2789" t="s">
        <v>113</v>
      </c>
      <c r="E2789">
        <v>25</v>
      </c>
      <c r="F2789">
        <v>25</v>
      </c>
      <c r="G2789">
        <f>(Table1[[#This Row],[Min Temperature]]+Table1[[#This Row],[Max Temperature]])/2</f>
        <v>25</v>
      </c>
      <c r="H2789">
        <v>0.3</v>
      </c>
      <c r="I2789">
        <v>6.8</v>
      </c>
      <c r="J2789">
        <f>(Table1[[#This Row],[Min Dissolved Oxygen]]+Table1[[#This Row],[Max Dissolved Oxygen]])/2</f>
        <v>3.55</v>
      </c>
      <c r="K2789">
        <v>6.5</v>
      </c>
      <c r="L2789">
        <v>8.8000000000000007</v>
      </c>
      <c r="M2789">
        <f>(Table1[[#This Row],[Min pH]]+Table1[[#This Row],[Max pH]])/2</f>
        <v>7.65</v>
      </c>
      <c r="N2789">
        <v>260</v>
      </c>
      <c r="O2789">
        <v>1197</v>
      </c>
      <c r="P2789">
        <f>(Table1[[#This Row],[Min Conductivity]]+Table1[[#This Row],[Max Conductivity]])/2</f>
        <v>728.5</v>
      </c>
      <c r="Q2789">
        <v>3</v>
      </c>
      <c r="R2789">
        <v>32</v>
      </c>
      <c r="S2789">
        <f>(Table1[[#This Row],[Min BOD]]+Table1[[#This Row],[Max BOD]])/2</f>
        <v>17.5</v>
      </c>
      <c r="T2789">
        <v>0.63</v>
      </c>
      <c r="U2789">
        <v>4</v>
      </c>
      <c r="V2789">
        <f>(Table1[[#This Row],[Min Nitrate N + Nitrite N]]+Table1[[#This Row],[Max Nitrate N + Nitrite N]])/2</f>
        <v>2.3149999999999999</v>
      </c>
      <c r="W2789">
        <v>310</v>
      </c>
      <c r="X2789">
        <v>79000</v>
      </c>
      <c r="Y2789">
        <f>(Table1[[#This Row],[Min Fecal Coliform]]+Table1[[#This Row],[Max Fecal Coliform]])/2</f>
        <v>39655</v>
      </c>
      <c r="Z2789">
        <v>3500</v>
      </c>
      <c r="AA2789">
        <v>350000</v>
      </c>
      <c r="AB2789">
        <f>(Table1[[#This Row],[Min Total Coliform]]+Table1[[#This Row],[Max Total Coliform]])/2</f>
        <v>176750</v>
      </c>
      <c r="AC2789">
        <f>MIN(10, (Table1[[#This Row],[Avg BOD]]/4)*10)</f>
        <v>10</v>
      </c>
      <c r="AD2789">
        <f>MIN(10, (Table1[[#This Row],[Avg Fecal Coliform]]/600)*10)</f>
        <v>10</v>
      </c>
      <c r="AE2789">
        <f>MIN(10, (Table1[[#This Row],[Avg Nitrate N + Nitrite N]]/10)*10)</f>
        <v>2.3149999999999999</v>
      </c>
      <c r="AF2789">
        <f>IF(OR(Table1[[#This Row],[Avg pH]]&lt;6.5,Table1[[#This Row],[Avg pH]]&gt;8.5),10,0)</f>
        <v>0</v>
      </c>
      <c r="AG2789">
        <f>MAX(0, 10-(2*Table1[[#This Row],[Avg Dissolved Oxygen]]))</f>
        <v>2.9000000000000004</v>
      </c>
      <c r="AH2789">
        <f>(Table1[[#This Row],[Fecal Score]]*0.3) + (Table1[[#This Row],[BOD Score]]*0.25) + (Table1[[#This Row],[Nitrate Score]]*0.2) + (Table1[[#This Row],[pH Score]]*0.15) + (Table1[[#This Row],[Dissolved Oxygen Score]]*0.1)</f>
        <v>6.2530000000000001</v>
      </c>
      <c r="AI2789">
        <v>2022</v>
      </c>
    </row>
    <row r="2790" spans="1:35">
      <c r="A2790">
        <v>3590</v>
      </c>
      <c r="B2790" t="s">
        <v>151</v>
      </c>
      <c r="C2790" t="s">
        <v>35</v>
      </c>
      <c r="D2790" t="s">
        <v>113</v>
      </c>
      <c r="E2790">
        <v>25</v>
      </c>
      <c r="F2790">
        <v>25</v>
      </c>
      <c r="G2790">
        <f>(Table1[[#This Row],[Min Temperature]]+Table1[[#This Row],[Max Temperature]])/2</f>
        <v>25</v>
      </c>
      <c r="H2790">
        <v>3.5</v>
      </c>
      <c r="I2790">
        <v>6.7</v>
      </c>
      <c r="J2790">
        <f>(Table1[[#This Row],[Min Dissolved Oxygen]]+Table1[[#This Row],[Max Dissolved Oxygen]])/2</f>
        <v>5.0999999999999996</v>
      </c>
      <c r="K2790">
        <v>6.9</v>
      </c>
      <c r="L2790">
        <v>8.4</v>
      </c>
      <c r="M2790">
        <f>(Table1[[#This Row],[Min pH]]+Table1[[#This Row],[Max pH]])/2</f>
        <v>7.65</v>
      </c>
      <c r="N2790">
        <v>331</v>
      </c>
      <c r="O2790">
        <v>515</v>
      </c>
      <c r="P2790">
        <f>(Table1[[#This Row],[Min Conductivity]]+Table1[[#This Row],[Max Conductivity]])/2</f>
        <v>423</v>
      </c>
      <c r="Q2790">
        <v>4</v>
      </c>
      <c r="R2790">
        <v>8</v>
      </c>
      <c r="S2790">
        <f>(Table1[[#This Row],[Min BOD]]+Table1[[#This Row],[Max BOD]])/2</f>
        <v>6</v>
      </c>
      <c r="T2790">
        <v>1.02</v>
      </c>
      <c r="U2790">
        <v>8</v>
      </c>
      <c r="V2790">
        <f>(Table1[[#This Row],[Min Nitrate N + Nitrite N]]+Table1[[#This Row],[Max Nitrate N + Nitrite N]])/2</f>
        <v>4.51</v>
      </c>
      <c r="W2790">
        <v>170</v>
      </c>
      <c r="X2790">
        <v>6300</v>
      </c>
      <c r="Y2790">
        <f>(Table1[[#This Row],[Min Fecal Coliform]]+Table1[[#This Row],[Max Fecal Coliform]])/2</f>
        <v>3235</v>
      </c>
      <c r="Z2790">
        <v>2400</v>
      </c>
      <c r="AA2790">
        <v>92000</v>
      </c>
      <c r="AB2790">
        <f>(Table1[[#This Row],[Min Total Coliform]]+Table1[[#This Row],[Max Total Coliform]])/2</f>
        <v>47200</v>
      </c>
      <c r="AC2790">
        <f>MIN(10, (Table1[[#This Row],[Avg BOD]]/4)*10)</f>
        <v>10</v>
      </c>
      <c r="AD2790">
        <f>MIN(10, (Table1[[#This Row],[Avg Fecal Coliform]]/600)*10)</f>
        <v>10</v>
      </c>
      <c r="AE2790">
        <f>MIN(10, (Table1[[#This Row],[Avg Nitrate N + Nitrite N]]/10)*10)</f>
        <v>4.51</v>
      </c>
      <c r="AF2790">
        <f>IF(OR(Table1[[#This Row],[Avg pH]]&lt;6.5,Table1[[#This Row],[Avg pH]]&gt;8.5),10,0)</f>
        <v>0</v>
      </c>
      <c r="AG2790">
        <f>MAX(0, 10-(2*Table1[[#This Row],[Avg Dissolved Oxygen]]))</f>
        <v>0</v>
      </c>
      <c r="AH2790">
        <f>(Table1[[#This Row],[Fecal Score]]*0.3) + (Table1[[#This Row],[BOD Score]]*0.25) + (Table1[[#This Row],[Nitrate Score]]*0.2) + (Table1[[#This Row],[pH Score]]*0.15) + (Table1[[#This Row],[Dissolved Oxygen Score]]*0.1)</f>
        <v>6.4020000000000001</v>
      </c>
      <c r="AI2790">
        <v>2022</v>
      </c>
    </row>
    <row r="2791" spans="1:35">
      <c r="A2791">
        <v>3665</v>
      </c>
      <c r="B2791" t="s">
        <v>589</v>
      </c>
      <c r="C2791" t="s">
        <v>35</v>
      </c>
      <c r="D2791" t="s">
        <v>113</v>
      </c>
      <c r="E2791">
        <v>21</v>
      </c>
      <c r="F2791">
        <v>32</v>
      </c>
      <c r="G2791">
        <f>(Table1[[#This Row],[Min Temperature]]+Table1[[#This Row],[Max Temperature]])/2</f>
        <v>26.5</v>
      </c>
      <c r="H2791">
        <v>6</v>
      </c>
      <c r="I2791">
        <v>7.4</v>
      </c>
      <c r="J2791">
        <f>(Table1[[#This Row],[Min Dissolved Oxygen]]+Table1[[#This Row],[Max Dissolved Oxygen]])/2</f>
        <v>6.7</v>
      </c>
      <c r="K2791">
        <v>7.5</v>
      </c>
      <c r="L2791">
        <v>8.1</v>
      </c>
      <c r="M2791">
        <f>(Table1[[#This Row],[Min pH]]+Table1[[#This Row],[Max pH]])/2</f>
        <v>7.8</v>
      </c>
      <c r="N2791">
        <v>320</v>
      </c>
      <c r="O2791">
        <v>540</v>
      </c>
      <c r="P2791">
        <f>(Table1[[#This Row],[Min Conductivity]]+Table1[[#This Row],[Max Conductivity]])/2</f>
        <v>430</v>
      </c>
      <c r="Q2791">
        <v>2</v>
      </c>
      <c r="R2791">
        <v>3</v>
      </c>
      <c r="S2791">
        <f>(Table1[[#This Row],[Min BOD]]+Table1[[#This Row],[Max BOD]])/2</f>
        <v>2.5</v>
      </c>
      <c r="T2791">
        <v>0.3</v>
      </c>
      <c r="U2791">
        <v>0.3</v>
      </c>
      <c r="V2791">
        <f>(Table1[[#This Row],[Min Nitrate N + Nitrite N]]+Table1[[#This Row],[Max Nitrate N + Nitrite N]])/2</f>
        <v>0.3</v>
      </c>
      <c r="W2791">
        <v>98</v>
      </c>
      <c r="X2791">
        <v>260</v>
      </c>
      <c r="Y2791">
        <f>(Table1[[#This Row],[Min Fecal Coliform]]+Table1[[#This Row],[Max Fecal Coliform]])/2</f>
        <v>179</v>
      </c>
      <c r="Z2791">
        <v>920</v>
      </c>
      <c r="AA2791">
        <v>1700</v>
      </c>
      <c r="AB2791">
        <f>(Table1[[#This Row],[Min Total Coliform]]+Table1[[#This Row],[Max Total Coliform]])/2</f>
        <v>1310</v>
      </c>
      <c r="AC2791">
        <f>MIN(10, (Table1[[#This Row],[Avg BOD]]/4)*10)</f>
        <v>6.25</v>
      </c>
      <c r="AD2791">
        <f>MIN(10, (Table1[[#This Row],[Avg Fecal Coliform]]/600)*10)</f>
        <v>2.9833333333333334</v>
      </c>
      <c r="AE2791">
        <f>MIN(10, (Table1[[#This Row],[Avg Nitrate N + Nitrite N]]/10)*10)</f>
        <v>0.3</v>
      </c>
      <c r="AF2791">
        <f>IF(OR(Table1[[#This Row],[Avg pH]]&lt;6.5,Table1[[#This Row],[Avg pH]]&gt;8.5),10,0)</f>
        <v>0</v>
      </c>
      <c r="AG2791">
        <f>MAX(0, 10-(2*Table1[[#This Row],[Avg Dissolved Oxygen]]))</f>
        <v>0</v>
      </c>
      <c r="AH2791">
        <f>(Table1[[#This Row],[Fecal Score]]*0.3) + (Table1[[#This Row],[BOD Score]]*0.25) + (Table1[[#This Row],[Nitrate Score]]*0.2) + (Table1[[#This Row],[pH Score]]*0.15) + (Table1[[#This Row],[Dissolved Oxygen Score]]*0.1)</f>
        <v>2.5175000000000001</v>
      </c>
      <c r="AI2791">
        <v>2022</v>
      </c>
    </row>
    <row r="2792" spans="1:35">
      <c r="A2792">
        <v>4503</v>
      </c>
      <c r="B2792" t="s">
        <v>621</v>
      </c>
      <c r="C2792" t="s">
        <v>35</v>
      </c>
      <c r="D2792" t="s">
        <v>113</v>
      </c>
      <c r="E2792">
        <v>25</v>
      </c>
      <c r="F2792">
        <v>25</v>
      </c>
      <c r="G2792">
        <f>(Table1[[#This Row],[Min Temperature]]+Table1[[#This Row],[Max Temperature]])/2</f>
        <v>25</v>
      </c>
      <c r="H2792">
        <v>4.5</v>
      </c>
      <c r="I2792">
        <v>6.4</v>
      </c>
      <c r="J2792">
        <f>(Table1[[#This Row],[Min Dissolved Oxygen]]+Table1[[#This Row],[Max Dissolved Oxygen]])/2</f>
        <v>5.45</v>
      </c>
      <c r="K2792">
        <v>6.5</v>
      </c>
      <c r="L2792">
        <v>7.7</v>
      </c>
      <c r="M2792">
        <f>(Table1[[#This Row],[Min pH]]+Table1[[#This Row],[Max pH]])/2</f>
        <v>7.1</v>
      </c>
      <c r="N2792">
        <v>120</v>
      </c>
      <c r="O2792">
        <v>555</v>
      </c>
      <c r="P2792">
        <f>(Table1[[#This Row],[Min Conductivity]]+Table1[[#This Row],[Max Conductivity]])/2</f>
        <v>337.5</v>
      </c>
      <c r="Q2792">
        <v>3</v>
      </c>
      <c r="R2792">
        <v>8</v>
      </c>
      <c r="S2792">
        <f>(Table1[[#This Row],[Min BOD]]+Table1[[#This Row],[Max BOD]])/2</f>
        <v>5.5</v>
      </c>
      <c r="T2792">
        <v>0.37</v>
      </c>
      <c r="U2792">
        <v>2</v>
      </c>
      <c r="V2792">
        <f>(Table1[[#This Row],[Min Nitrate N + Nitrite N]]+Table1[[#This Row],[Max Nitrate N + Nitrite N]])/2</f>
        <v>1.1850000000000001</v>
      </c>
      <c r="W2792">
        <v>230</v>
      </c>
      <c r="X2792">
        <v>15000</v>
      </c>
      <c r="Y2792">
        <f>(Table1[[#This Row],[Min Fecal Coliform]]+Table1[[#This Row],[Max Fecal Coliform]])/2</f>
        <v>7615</v>
      </c>
      <c r="Z2792">
        <v>2400</v>
      </c>
      <c r="AA2792">
        <v>160000</v>
      </c>
      <c r="AB2792">
        <f>(Table1[[#This Row],[Min Total Coliform]]+Table1[[#This Row],[Max Total Coliform]])/2</f>
        <v>81200</v>
      </c>
      <c r="AC2792">
        <f>MIN(10, (Table1[[#This Row],[Avg BOD]]/4)*10)</f>
        <v>10</v>
      </c>
      <c r="AD2792">
        <f>MIN(10, (Table1[[#This Row],[Avg Fecal Coliform]]/600)*10)</f>
        <v>10</v>
      </c>
      <c r="AE2792">
        <f>MIN(10, (Table1[[#This Row],[Avg Nitrate N + Nitrite N]]/10)*10)</f>
        <v>1.1850000000000001</v>
      </c>
      <c r="AF2792">
        <f>IF(OR(Table1[[#This Row],[Avg pH]]&lt;6.5,Table1[[#This Row],[Avg pH]]&gt;8.5),10,0)</f>
        <v>0</v>
      </c>
      <c r="AG2792">
        <f>MAX(0, 10-(2*Table1[[#This Row],[Avg Dissolved Oxygen]]))</f>
        <v>0</v>
      </c>
      <c r="AH2792">
        <f>(Table1[[#This Row],[Fecal Score]]*0.3) + (Table1[[#This Row],[BOD Score]]*0.25) + (Table1[[#This Row],[Nitrate Score]]*0.2) + (Table1[[#This Row],[pH Score]]*0.15) + (Table1[[#This Row],[Dissolved Oxygen Score]]*0.1)</f>
        <v>5.7370000000000001</v>
      </c>
      <c r="AI2792">
        <v>2022</v>
      </c>
    </row>
    <row r="2793" spans="1:35">
      <c r="A2793">
        <v>3589</v>
      </c>
      <c r="B2793" t="s">
        <v>443</v>
      </c>
      <c r="C2793" t="s">
        <v>35</v>
      </c>
      <c r="D2793" t="s">
        <v>113</v>
      </c>
      <c r="E2793">
        <v>25</v>
      </c>
      <c r="F2793">
        <v>25</v>
      </c>
      <c r="G2793">
        <f>(Table1[[#This Row],[Min Temperature]]+Table1[[#This Row],[Max Temperature]])/2</f>
        <v>25</v>
      </c>
      <c r="H2793">
        <v>2.2000000000000002</v>
      </c>
      <c r="I2793">
        <v>6.6</v>
      </c>
      <c r="J2793">
        <f>(Table1[[#This Row],[Min Dissolved Oxygen]]+Table1[[#This Row],[Max Dissolved Oxygen]])/2</f>
        <v>4.4000000000000004</v>
      </c>
      <c r="K2793">
        <v>6.9</v>
      </c>
      <c r="L2793">
        <v>8.1999999999999993</v>
      </c>
      <c r="M2793">
        <f>(Table1[[#This Row],[Min pH]]+Table1[[#This Row],[Max pH]])/2</f>
        <v>7.55</v>
      </c>
      <c r="N2793">
        <v>399</v>
      </c>
      <c r="O2793">
        <v>1400</v>
      </c>
      <c r="P2793">
        <f>(Table1[[#This Row],[Min Conductivity]]+Table1[[#This Row],[Max Conductivity]])/2</f>
        <v>899.5</v>
      </c>
      <c r="Q2793">
        <v>4</v>
      </c>
      <c r="R2793">
        <v>32</v>
      </c>
      <c r="S2793">
        <f>(Table1[[#This Row],[Min BOD]]+Table1[[#This Row],[Max BOD]])/2</f>
        <v>18</v>
      </c>
      <c r="T2793">
        <v>1.44</v>
      </c>
      <c r="U2793">
        <v>5.37</v>
      </c>
      <c r="V2793">
        <f>(Table1[[#This Row],[Min Nitrate N + Nitrite N]]+Table1[[#This Row],[Max Nitrate N + Nitrite N]])/2</f>
        <v>3.4050000000000002</v>
      </c>
      <c r="W2793">
        <v>230</v>
      </c>
      <c r="X2793">
        <v>12000</v>
      </c>
      <c r="Y2793">
        <f>(Table1[[#This Row],[Min Fecal Coliform]]+Table1[[#This Row],[Max Fecal Coliform]])/2</f>
        <v>6115</v>
      </c>
      <c r="Z2793">
        <v>2400</v>
      </c>
      <c r="AA2793">
        <v>160000</v>
      </c>
      <c r="AB2793">
        <f>(Table1[[#This Row],[Min Total Coliform]]+Table1[[#This Row],[Max Total Coliform]])/2</f>
        <v>81200</v>
      </c>
      <c r="AC2793">
        <f>MIN(10, (Table1[[#This Row],[Avg BOD]]/4)*10)</f>
        <v>10</v>
      </c>
      <c r="AD2793">
        <f>MIN(10, (Table1[[#This Row],[Avg Fecal Coliform]]/600)*10)</f>
        <v>10</v>
      </c>
      <c r="AE2793">
        <f>MIN(10, (Table1[[#This Row],[Avg Nitrate N + Nitrite N]]/10)*10)</f>
        <v>3.4050000000000002</v>
      </c>
      <c r="AF2793">
        <f>IF(OR(Table1[[#This Row],[Avg pH]]&lt;6.5,Table1[[#This Row],[Avg pH]]&gt;8.5),10,0)</f>
        <v>0</v>
      </c>
      <c r="AG2793">
        <f>MAX(0, 10-(2*Table1[[#This Row],[Avg Dissolved Oxygen]]))</f>
        <v>1.1999999999999993</v>
      </c>
      <c r="AH2793">
        <f>(Table1[[#This Row],[Fecal Score]]*0.3) + (Table1[[#This Row],[BOD Score]]*0.25) + (Table1[[#This Row],[Nitrate Score]]*0.2) + (Table1[[#This Row],[pH Score]]*0.15) + (Table1[[#This Row],[Dissolved Oxygen Score]]*0.1)</f>
        <v>6.3010000000000002</v>
      </c>
      <c r="AI2793">
        <v>2022</v>
      </c>
    </row>
    <row r="2794" spans="1:35">
      <c r="A2794">
        <v>3659</v>
      </c>
      <c r="B2794" t="s">
        <v>1017</v>
      </c>
      <c r="C2794" t="s">
        <v>35</v>
      </c>
      <c r="D2794" t="s">
        <v>113</v>
      </c>
      <c r="E2794">
        <v>22</v>
      </c>
      <c r="F2794">
        <v>28</v>
      </c>
      <c r="G2794">
        <f>(Table1[[#This Row],[Min Temperature]]+Table1[[#This Row],[Max Temperature]])/2</f>
        <v>25</v>
      </c>
      <c r="H2794">
        <v>1</v>
      </c>
      <c r="I2794">
        <v>5.8</v>
      </c>
      <c r="J2794">
        <f>(Table1[[#This Row],[Min Dissolved Oxygen]]+Table1[[#This Row],[Max Dissolved Oxygen]])/2</f>
        <v>3.4</v>
      </c>
      <c r="K2794">
        <v>7.2</v>
      </c>
      <c r="L2794">
        <v>7.8</v>
      </c>
      <c r="M2794">
        <f>(Table1[[#This Row],[Min pH]]+Table1[[#This Row],[Max pH]])/2</f>
        <v>7.5</v>
      </c>
      <c r="N2794">
        <v>460</v>
      </c>
      <c r="O2794">
        <v>1230</v>
      </c>
      <c r="P2794">
        <f>(Table1[[#This Row],[Min Conductivity]]+Table1[[#This Row],[Max Conductivity]])/2</f>
        <v>845</v>
      </c>
      <c r="Q2794">
        <v>3.1</v>
      </c>
      <c r="R2794">
        <v>9.4</v>
      </c>
      <c r="S2794">
        <f>(Table1[[#This Row],[Min BOD]]+Table1[[#This Row],[Max BOD]])/2</f>
        <v>6.25</v>
      </c>
      <c r="T2794">
        <v>0.3</v>
      </c>
      <c r="U2794">
        <v>0.9</v>
      </c>
      <c r="V2794">
        <f>(Table1[[#This Row],[Min Nitrate N + Nitrite N]]+Table1[[#This Row],[Max Nitrate N + Nitrite N]])/2</f>
        <v>0.6</v>
      </c>
      <c r="W2794">
        <v>400</v>
      </c>
      <c r="X2794">
        <v>3300</v>
      </c>
      <c r="Y2794">
        <f>(Table1[[#This Row],[Min Fecal Coliform]]+Table1[[#This Row],[Max Fecal Coliform]])/2</f>
        <v>1850</v>
      </c>
      <c r="Z2794">
        <v>4900</v>
      </c>
      <c r="AA2794">
        <v>14000</v>
      </c>
      <c r="AB2794">
        <f>(Table1[[#This Row],[Min Total Coliform]]+Table1[[#This Row],[Max Total Coliform]])/2</f>
        <v>9450</v>
      </c>
      <c r="AC2794">
        <f>MIN(10, (Table1[[#This Row],[Avg BOD]]/4)*10)</f>
        <v>10</v>
      </c>
      <c r="AD2794">
        <f>MIN(10, (Table1[[#This Row],[Avg Fecal Coliform]]/600)*10)</f>
        <v>10</v>
      </c>
      <c r="AE2794">
        <f>MIN(10, (Table1[[#This Row],[Avg Nitrate N + Nitrite N]]/10)*10)</f>
        <v>0.6</v>
      </c>
      <c r="AF2794">
        <f>IF(OR(Table1[[#This Row],[Avg pH]]&lt;6.5,Table1[[#This Row],[Avg pH]]&gt;8.5),10,0)</f>
        <v>0</v>
      </c>
      <c r="AG2794">
        <f>MAX(0, 10-(2*Table1[[#This Row],[Avg Dissolved Oxygen]]))</f>
        <v>3.2</v>
      </c>
      <c r="AH2794">
        <f>(Table1[[#This Row],[Fecal Score]]*0.3) + (Table1[[#This Row],[BOD Score]]*0.25) + (Table1[[#This Row],[Nitrate Score]]*0.2) + (Table1[[#This Row],[pH Score]]*0.15) + (Table1[[#This Row],[Dissolved Oxygen Score]]*0.1)</f>
        <v>5.94</v>
      </c>
      <c r="AI2794">
        <v>2022</v>
      </c>
    </row>
    <row r="2795" spans="1:35">
      <c r="A2795">
        <v>4092</v>
      </c>
      <c r="B2795" t="s">
        <v>1018</v>
      </c>
      <c r="C2795" t="s">
        <v>35</v>
      </c>
      <c r="D2795" t="s">
        <v>113</v>
      </c>
      <c r="E2795">
        <v>25</v>
      </c>
      <c r="F2795">
        <v>35</v>
      </c>
      <c r="G2795">
        <f>(Table1[[#This Row],[Min Temperature]]+Table1[[#This Row],[Max Temperature]])/2</f>
        <v>30</v>
      </c>
      <c r="H2795">
        <v>5.8</v>
      </c>
      <c r="I2795">
        <v>10.7</v>
      </c>
      <c r="J2795">
        <f>(Table1[[#This Row],[Min Dissolved Oxygen]]+Table1[[#This Row],[Max Dissolved Oxygen]])/2</f>
        <v>8.25</v>
      </c>
      <c r="K2795">
        <v>7.1</v>
      </c>
      <c r="L2795">
        <v>9.3000000000000007</v>
      </c>
      <c r="M2795">
        <f>(Table1[[#This Row],[Min pH]]+Table1[[#This Row],[Max pH]])/2</f>
        <v>8.1999999999999993</v>
      </c>
      <c r="N2795">
        <v>945</v>
      </c>
      <c r="O2795">
        <v>2280</v>
      </c>
      <c r="P2795">
        <f>(Table1[[#This Row],[Min Conductivity]]+Table1[[#This Row],[Max Conductivity]])/2</f>
        <v>1612.5</v>
      </c>
      <c r="Q2795">
        <v>4</v>
      </c>
      <c r="R2795">
        <v>24</v>
      </c>
      <c r="S2795">
        <f>(Table1[[#This Row],[Min BOD]]+Table1[[#This Row],[Max BOD]])/2</f>
        <v>14</v>
      </c>
      <c r="T2795">
        <v>0.3</v>
      </c>
      <c r="U2795">
        <v>17.22</v>
      </c>
      <c r="V2795">
        <f>(Table1[[#This Row],[Min Nitrate N + Nitrite N]]+Table1[[#This Row],[Max Nitrate N + Nitrite N]])/2</f>
        <v>8.76</v>
      </c>
      <c r="W2795">
        <v>170</v>
      </c>
      <c r="X2795">
        <v>54000</v>
      </c>
      <c r="Y2795">
        <f>(Table1[[#This Row],[Min Fecal Coliform]]+Table1[[#This Row],[Max Fecal Coliform]])/2</f>
        <v>27085</v>
      </c>
      <c r="Z2795">
        <v>500</v>
      </c>
      <c r="AA2795">
        <v>160000</v>
      </c>
      <c r="AB2795">
        <f>(Table1[[#This Row],[Min Total Coliform]]+Table1[[#This Row],[Max Total Coliform]])/2</f>
        <v>80250</v>
      </c>
      <c r="AC2795">
        <f>MIN(10, (Table1[[#This Row],[Avg BOD]]/4)*10)</f>
        <v>10</v>
      </c>
      <c r="AD2795">
        <f>MIN(10, (Table1[[#This Row],[Avg Fecal Coliform]]/600)*10)</f>
        <v>10</v>
      </c>
      <c r="AE2795">
        <f>MIN(10, (Table1[[#This Row],[Avg Nitrate N + Nitrite N]]/10)*10)</f>
        <v>8.76</v>
      </c>
      <c r="AF2795">
        <f>IF(OR(Table1[[#This Row],[Avg pH]]&lt;6.5,Table1[[#This Row],[Avg pH]]&gt;8.5),10,0)</f>
        <v>0</v>
      </c>
      <c r="AG2795">
        <f>MAX(0, 10-(2*Table1[[#This Row],[Avg Dissolved Oxygen]]))</f>
        <v>0</v>
      </c>
      <c r="AH2795">
        <f>(Table1[[#This Row],[Fecal Score]]*0.3) + (Table1[[#This Row],[BOD Score]]*0.25) + (Table1[[#This Row],[Nitrate Score]]*0.2) + (Table1[[#This Row],[pH Score]]*0.15) + (Table1[[#This Row],[Dissolved Oxygen Score]]*0.1)</f>
        <v>7.2519999999999998</v>
      </c>
      <c r="AI2795">
        <v>2022</v>
      </c>
    </row>
    <row r="2796" spans="1:35">
      <c r="A2796">
        <v>3697</v>
      </c>
      <c r="B2796" t="s">
        <v>1019</v>
      </c>
      <c r="C2796" t="s">
        <v>35</v>
      </c>
      <c r="D2796" t="s">
        <v>113</v>
      </c>
      <c r="E2796">
        <v>24</v>
      </c>
      <c r="F2796">
        <v>29</v>
      </c>
      <c r="G2796">
        <f>(Table1[[#This Row],[Min Temperature]]+Table1[[#This Row],[Max Temperature]])/2</f>
        <v>26.5</v>
      </c>
      <c r="H2796">
        <v>7.2</v>
      </c>
      <c r="I2796">
        <v>8.1999999999999993</v>
      </c>
      <c r="J2796">
        <f>(Table1[[#This Row],[Min Dissolved Oxygen]]+Table1[[#This Row],[Max Dissolved Oxygen]])/2</f>
        <v>7.6999999999999993</v>
      </c>
      <c r="K2796">
        <v>7.4</v>
      </c>
      <c r="L2796">
        <v>9.3000000000000007</v>
      </c>
      <c r="M2796">
        <f>(Table1[[#This Row],[Min pH]]+Table1[[#This Row],[Max pH]])/2</f>
        <v>8.3500000000000014</v>
      </c>
      <c r="N2796">
        <v>740</v>
      </c>
      <c r="O2796">
        <v>1270</v>
      </c>
      <c r="P2796">
        <f>(Table1[[#This Row],[Min Conductivity]]+Table1[[#This Row],[Max Conductivity]])/2</f>
        <v>1005</v>
      </c>
      <c r="Q2796">
        <v>4.8</v>
      </c>
      <c r="R2796">
        <v>28</v>
      </c>
      <c r="S2796">
        <f>(Table1[[#This Row],[Min BOD]]+Table1[[#This Row],[Max BOD]])/2</f>
        <v>16.399999999999999</v>
      </c>
      <c r="T2796">
        <v>0.32</v>
      </c>
      <c r="U2796">
        <v>8.4</v>
      </c>
      <c r="V2796">
        <f>(Table1[[#This Row],[Min Nitrate N + Nitrite N]]+Table1[[#This Row],[Max Nitrate N + Nitrite N]])/2</f>
        <v>4.3600000000000003</v>
      </c>
      <c r="W2796">
        <v>79</v>
      </c>
      <c r="X2796">
        <v>60000</v>
      </c>
      <c r="Y2796">
        <f>(Table1[[#This Row],[Min Fecal Coliform]]+Table1[[#This Row],[Max Fecal Coliform]])/2</f>
        <v>30039.5</v>
      </c>
      <c r="Z2796">
        <v>920</v>
      </c>
      <c r="AA2796">
        <v>430000</v>
      </c>
      <c r="AB2796">
        <f>(Table1[[#This Row],[Min Total Coliform]]+Table1[[#This Row],[Max Total Coliform]])/2</f>
        <v>215460</v>
      </c>
      <c r="AC2796">
        <f>MIN(10, (Table1[[#This Row],[Avg BOD]]/4)*10)</f>
        <v>10</v>
      </c>
      <c r="AD2796">
        <f>MIN(10, (Table1[[#This Row],[Avg Fecal Coliform]]/600)*10)</f>
        <v>10</v>
      </c>
      <c r="AE2796">
        <f>MIN(10, (Table1[[#This Row],[Avg Nitrate N + Nitrite N]]/10)*10)</f>
        <v>4.3600000000000003</v>
      </c>
      <c r="AF2796">
        <f>IF(OR(Table1[[#This Row],[Avg pH]]&lt;6.5,Table1[[#This Row],[Avg pH]]&gt;8.5),10,0)</f>
        <v>0</v>
      </c>
      <c r="AG2796">
        <f>MAX(0, 10-(2*Table1[[#This Row],[Avg Dissolved Oxygen]]))</f>
        <v>0</v>
      </c>
      <c r="AH2796">
        <f>(Table1[[#This Row],[Fecal Score]]*0.3) + (Table1[[#This Row],[BOD Score]]*0.25) + (Table1[[#This Row],[Nitrate Score]]*0.2) + (Table1[[#This Row],[pH Score]]*0.15) + (Table1[[#This Row],[Dissolved Oxygen Score]]*0.1)</f>
        <v>6.3719999999999999</v>
      </c>
      <c r="AI2796">
        <v>2022</v>
      </c>
    </row>
    <row r="2797" spans="1:35">
      <c r="A2797">
        <v>3560</v>
      </c>
      <c r="B2797" t="s">
        <v>1020</v>
      </c>
      <c r="C2797" t="s">
        <v>35</v>
      </c>
      <c r="D2797" t="s">
        <v>113</v>
      </c>
      <c r="E2797">
        <v>25</v>
      </c>
      <c r="F2797">
        <v>36</v>
      </c>
      <c r="G2797">
        <f>(Table1[[#This Row],[Min Temperature]]+Table1[[#This Row],[Max Temperature]])/2</f>
        <v>30.5</v>
      </c>
      <c r="H2797">
        <v>5</v>
      </c>
      <c r="I2797">
        <v>10.8</v>
      </c>
      <c r="J2797">
        <f>(Table1[[#This Row],[Min Dissolved Oxygen]]+Table1[[#This Row],[Max Dissolved Oxygen]])/2</f>
        <v>7.9</v>
      </c>
      <c r="K2797">
        <v>7.5</v>
      </c>
      <c r="L2797">
        <v>9.3000000000000007</v>
      </c>
      <c r="M2797">
        <f>(Table1[[#This Row],[Min pH]]+Table1[[#This Row],[Max pH]])/2</f>
        <v>8.4</v>
      </c>
      <c r="N2797">
        <v>1210</v>
      </c>
      <c r="O2797">
        <v>2540</v>
      </c>
      <c r="P2797">
        <f>(Table1[[#This Row],[Min Conductivity]]+Table1[[#This Row],[Max Conductivity]])/2</f>
        <v>1875</v>
      </c>
      <c r="Q2797">
        <v>4</v>
      </c>
      <c r="R2797">
        <v>24</v>
      </c>
      <c r="S2797">
        <f>(Table1[[#This Row],[Min BOD]]+Table1[[#This Row],[Max BOD]])/2</f>
        <v>14</v>
      </c>
      <c r="T2797">
        <v>0.3</v>
      </c>
      <c r="U2797">
        <v>6.84</v>
      </c>
      <c r="V2797">
        <f>(Table1[[#This Row],[Min Nitrate N + Nitrite N]]+Table1[[#This Row],[Max Nitrate N + Nitrite N]])/2</f>
        <v>3.57</v>
      </c>
      <c r="W2797">
        <v>170</v>
      </c>
      <c r="X2797">
        <v>110000</v>
      </c>
      <c r="Y2797">
        <f>(Table1[[#This Row],[Min Fecal Coliform]]+Table1[[#This Row],[Max Fecal Coliform]])/2</f>
        <v>55085</v>
      </c>
      <c r="Z2797">
        <v>900</v>
      </c>
      <c r="AA2797">
        <v>350000</v>
      </c>
      <c r="AB2797">
        <f>(Table1[[#This Row],[Min Total Coliform]]+Table1[[#This Row],[Max Total Coliform]])/2</f>
        <v>175450</v>
      </c>
      <c r="AC2797">
        <f>MIN(10, (Table1[[#This Row],[Avg BOD]]/4)*10)</f>
        <v>10</v>
      </c>
      <c r="AD2797">
        <f>MIN(10, (Table1[[#This Row],[Avg Fecal Coliform]]/600)*10)</f>
        <v>10</v>
      </c>
      <c r="AE2797">
        <f>MIN(10, (Table1[[#This Row],[Avg Nitrate N + Nitrite N]]/10)*10)</f>
        <v>3.57</v>
      </c>
      <c r="AF2797">
        <f>IF(OR(Table1[[#This Row],[Avg pH]]&lt;6.5,Table1[[#This Row],[Avg pH]]&gt;8.5),10,0)</f>
        <v>0</v>
      </c>
      <c r="AG2797">
        <f>MAX(0, 10-(2*Table1[[#This Row],[Avg Dissolved Oxygen]]))</f>
        <v>0</v>
      </c>
      <c r="AH2797">
        <f>(Table1[[#This Row],[Fecal Score]]*0.3) + (Table1[[#This Row],[BOD Score]]*0.25) + (Table1[[#This Row],[Nitrate Score]]*0.2) + (Table1[[#This Row],[pH Score]]*0.15) + (Table1[[#This Row],[Dissolved Oxygen Score]]*0.1)</f>
        <v>6.2140000000000004</v>
      </c>
      <c r="AI2797">
        <v>2022</v>
      </c>
    </row>
    <row r="2798" spans="1:35">
      <c r="A2798">
        <v>3650</v>
      </c>
      <c r="B2798" t="s">
        <v>579</v>
      </c>
      <c r="C2798" t="s">
        <v>35</v>
      </c>
      <c r="D2798" t="s">
        <v>113</v>
      </c>
      <c r="E2798">
        <v>25</v>
      </c>
      <c r="F2798">
        <v>25</v>
      </c>
      <c r="G2798">
        <f>(Table1[[#This Row],[Min Temperature]]+Table1[[#This Row],[Max Temperature]])/2</f>
        <v>25</v>
      </c>
      <c r="H2798">
        <v>0.5</v>
      </c>
      <c r="I2798">
        <v>6.3</v>
      </c>
      <c r="J2798">
        <f>(Table1[[#This Row],[Min Dissolved Oxygen]]+Table1[[#This Row],[Max Dissolved Oxygen]])/2</f>
        <v>3.4</v>
      </c>
      <c r="K2798">
        <v>6.6</v>
      </c>
      <c r="L2798">
        <v>7.6</v>
      </c>
      <c r="M2798">
        <f>(Table1[[#This Row],[Min pH]]+Table1[[#This Row],[Max pH]])/2</f>
        <v>7.1</v>
      </c>
      <c r="N2798">
        <v>284</v>
      </c>
      <c r="O2798">
        <v>1728</v>
      </c>
      <c r="P2798">
        <f>(Table1[[#This Row],[Min Conductivity]]+Table1[[#This Row],[Max Conductivity]])/2</f>
        <v>1006</v>
      </c>
      <c r="Q2798">
        <v>4</v>
      </c>
      <c r="R2798">
        <v>38</v>
      </c>
      <c r="S2798">
        <f>(Table1[[#This Row],[Min BOD]]+Table1[[#This Row],[Max BOD]])/2</f>
        <v>21</v>
      </c>
      <c r="T2798">
        <v>0.9</v>
      </c>
      <c r="U2798">
        <v>6.5</v>
      </c>
      <c r="V2798">
        <f>(Table1[[#This Row],[Min Nitrate N + Nitrite N]]+Table1[[#This Row],[Max Nitrate N + Nitrite N]])/2</f>
        <v>3.7</v>
      </c>
      <c r="W2798">
        <v>330</v>
      </c>
      <c r="X2798">
        <v>27000</v>
      </c>
      <c r="Y2798">
        <f>(Table1[[#This Row],[Min Fecal Coliform]]+Table1[[#This Row],[Max Fecal Coliform]])/2</f>
        <v>13665</v>
      </c>
      <c r="Z2798">
        <v>3500</v>
      </c>
      <c r="AA2798">
        <v>350000</v>
      </c>
      <c r="AB2798">
        <f>(Table1[[#This Row],[Min Total Coliform]]+Table1[[#This Row],[Max Total Coliform]])/2</f>
        <v>176750</v>
      </c>
      <c r="AC2798">
        <f>MIN(10, (Table1[[#This Row],[Avg BOD]]/4)*10)</f>
        <v>10</v>
      </c>
      <c r="AD2798">
        <f>MIN(10, (Table1[[#This Row],[Avg Fecal Coliform]]/600)*10)</f>
        <v>10</v>
      </c>
      <c r="AE2798">
        <f>MIN(10, (Table1[[#This Row],[Avg Nitrate N + Nitrite N]]/10)*10)</f>
        <v>3.7</v>
      </c>
      <c r="AF2798">
        <f>IF(OR(Table1[[#This Row],[Avg pH]]&lt;6.5,Table1[[#This Row],[Avg pH]]&gt;8.5),10,0)</f>
        <v>0</v>
      </c>
      <c r="AG2798">
        <f>MAX(0, 10-(2*Table1[[#This Row],[Avg Dissolved Oxygen]]))</f>
        <v>3.2</v>
      </c>
      <c r="AH2798">
        <f>(Table1[[#This Row],[Fecal Score]]*0.3) + (Table1[[#This Row],[BOD Score]]*0.25) + (Table1[[#This Row],[Nitrate Score]]*0.2) + (Table1[[#This Row],[pH Score]]*0.15) + (Table1[[#This Row],[Dissolved Oxygen Score]]*0.1)</f>
        <v>6.5600000000000005</v>
      </c>
      <c r="AI2798">
        <v>2022</v>
      </c>
    </row>
    <row r="2799" spans="1:35">
      <c r="A2799">
        <v>3648</v>
      </c>
      <c r="B2799" t="s">
        <v>578</v>
      </c>
      <c r="C2799" t="s">
        <v>35</v>
      </c>
      <c r="D2799" t="s">
        <v>113</v>
      </c>
      <c r="E2799">
        <v>25</v>
      </c>
      <c r="F2799">
        <v>25</v>
      </c>
      <c r="G2799">
        <f>(Table1[[#This Row],[Min Temperature]]+Table1[[#This Row],[Max Temperature]])/2</f>
        <v>25</v>
      </c>
      <c r="H2799">
        <v>4</v>
      </c>
      <c r="I2799">
        <v>7.2</v>
      </c>
      <c r="J2799">
        <f>(Table1[[#This Row],[Min Dissolved Oxygen]]+Table1[[#This Row],[Max Dissolved Oxygen]])/2</f>
        <v>5.6</v>
      </c>
      <c r="K2799">
        <v>6.5</v>
      </c>
      <c r="L2799">
        <v>8.1999999999999993</v>
      </c>
      <c r="M2799">
        <f>(Table1[[#This Row],[Min pH]]+Table1[[#This Row],[Max pH]])/2</f>
        <v>7.35</v>
      </c>
      <c r="N2799">
        <v>158</v>
      </c>
      <c r="O2799">
        <v>433</v>
      </c>
      <c r="P2799">
        <f>(Table1[[#This Row],[Min Conductivity]]+Table1[[#This Row],[Max Conductivity]])/2</f>
        <v>295.5</v>
      </c>
      <c r="Q2799">
        <v>3.4</v>
      </c>
      <c r="R2799">
        <v>9</v>
      </c>
      <c r="S2799">
        <f>(Table1[[#This Row],[Min BOD]]+Table1[[#This Row],[Max BOD]])/2</f>
        <v>6.2</v>
      </c>
      <c r="T2799">
        <v>0.5</v>
      </c>
      <c r="U2799">
        <v>2.1</v>
      </c>
      <c r="V2799">
        <f>(Table1[[#This Row],[Min Nitrate N + Nitrite N]]+Table1[[#This Row],[Max Nitrate N + Nitrite N]])/2</f>
        <v>1.3</v>
      </c>
      <c r="W2799">
        <v>170</v>
      </c>
      <c r="X2799">
        <v>46000</v>
      </c>
      <c r="Y2799">
        <f>(Table1[[#This Row],[Min Fecal Coliform]]+Table1[[#This Row],[Max Fecal Coliform]])/2</f>
        <v>23085</v>
      </c>
      <c r="Z2799">
        <v>2400</v>
      </c>
      <c r="AA2799">
        <v>540000</v>
      </c>
      <c r="AB2799">
        <f>(Table1[[#This Row],[Min Total Coliform]]+Table1[[#This Row],[Max Total Coliform]])/2</f>
        <v>271200</v>
      </c>
      <c r="AC2799">
        <f>MIN(10, (Table1[[#This Row],[Avg BOD]]/4)*10)</f>
        <v>10</v>
      </c>
      <c r="AD2799">
        <f>MIN(10, (Table1[[#This Row],[Avg Fecal Coliform]]/600)*10)</f>
        <v>10</v>
      </c>
      <c r="AE2799">
        <f>MIN(10, (Table1[[#This Row],[Avg Nitrate N + Nitrite N]]/10)*10)</f>
        <v>1.3</v>
      </c>
      <c r="AF2799">
        <f>IF(OR(Table1[[#This Row],[Avg pH]]&lt;6.5,Table1[[#This Row],[Avg pH]]&gt;8.5),10,0)</f>
        <v>0</v>
      </c>
      <c r="AG2799">
        <f>MAX(0, 10-(2*Table1[[#This Row],[Avg Dissolved Oxygen]]))</f>
        <v>0</v>
      </c>
      <c r="AH2799">
        <f>(Table1[[#This Row],[Fecal Score]]*0.3) + (Table1[[#This Row],[BOD Score]]*0.25) + (Table1[[#This Row],[Nitrate Score]]*0.2) + (Table1[[#This Row],[pH Score]]*0.15) + (Table1[[#This Row],[Dissolved Oxygen Score]]*0.1)</f>
        <v>5.76</v>
      </c>
      <c r="AI2799">
        <v>2022</v>
      </c>
    </row>
    <row r="2800" spans="1:35">
      <c r="A2800">
        <v>3596</v>
      </c>
      <c r="B2800" t="s">
        <v>791</v>
      </c>
      <c r="C2800" t="s">
        <v>35</v>
      </c>
      <c r="D2800" t="s">
        <v>113</v>
      </c>
      <c r="E2800">
        <v>25</v>
      </c>
      <c r="F2800">
        <v>25</v>
      </c>
      <c r="G2800">
        <f>(Table1[[#This Row],[Min Temperature]]+Table1[[#This Row],[Max Temperature]])/2</f>
        <v>25</v>
      </c>
      <c r="H2800">
        <v>0.3</v>
      </c>
      <c r="I2800">
        <v>6.8</v>
      </c>
      <c r="J2800">
        <f>(Table1[[#This Row],[Min Dissolved Oxygen]]+Table1[[#This Row],[Max Dissolved Oxygen]])/2</f>
        <v>3.55</v>
      </c>
      <c r="K2800">
        <v>5.7</v>
      </c>
      <c r="L2800">
        <v>8.1</v>
      </c>
      <c r="M2800">
        <f>(Table1[[#This Row],[Min pH]]+Table1[[#This Row],[Max pH]])/2</f>
        <v>6.9</v>
      </c>
      <c r="N2800">
        <v>184</v>
      </c>
      <c r="O2800">
        <v>1576</v>
      </c>
      <c r="P2800">
        <f>(Table1[[#This Row],[Min Conductivity]]+Table1[[#This Row],[Max Conductivity]])/2</f>
        <v>880</v>
      </c>
      <c r="Q2800">
        <v>4</v>
      </c>
      <c r="R2800">
        <v>23</v>
      </c>
      <c r="S2800">
        <f>(Table1[[#This Row],[Min BOD]]+Table1[[#This Row],[Max BOD]])/2</f>
        <v>13.5</v>
      </c>
      <c r="T2800">
        <v>0.69</v>
      </c>
      <c r="U2800">
        <v>7</v>
      </c>
      <c r="V2800">
        <f>(Table1[[#This Row],[Min Nitrate N + Nitrite N]]+Table1[[#This Row],[Max Nitrate N + Nitrite N]])/2</f>
        <v>3.8449999999999998</v>
      </c>
      <c r="W2800">
        <v>630</v>
      </c>
      <c r="X2800">
        <v>130000</v>
      </c>
      <c r="Y2800">
        <f>(Table1[[#This Row],[Min Fecal Coliform]]+Table1[[#This Row],[Max Fecal Coliform]])/2</f>
        <v>65315</v>
      </c>
      <c r="Z2800">
        <v>16000</v>
      </c>
      <c r="AA2800">
        <v>2400000</v>
      </c>
      <c r="AB2800">
        <f>(Table1[[#This Row],[Min Total Coliform]]+Table1[[#This Row],[Max Total Coliform]])/2</f>
        <v>1208000</v>
      </c>
      <c r="AC2800">
        <f>MIN(10, (Table1[[#This Row],[Avg BOD]]/4)*10)</f>
        <v>10</v>
      </c>
      <c r="AD2800">
        <f>MIN(10, (Table1[[#This Row],[Avg Fecal Coliform]]/600)*10)</f>
        <v>10</v>
      </c>
      <c r="AE2800">
        <f>MIN(10, (Table1[[#This Row],[Avg Nitrate N + Nitrite N]]/10)*10)</f>
        <v>3.8449999999999998</v>
      </c>
      <c r="AF2800">
        <f>IF(OR(Table1[[#This Row],[Avg pH]]&lt;6.5,Table1[[#This Row],[Avg pH]]&gt;8.5),10,0)</f>
        <v>0</v>
      </c>
      <c r="AG2800">
        <f>MAX(0, 10-(2*Table1[[#This Row],[Avg Dissolved Oxygen]]))</f>
        <v>2.9000000000000004</v>
      </c>
      <c r="AH2800">
        <f>(Table1[[#This Row],[Fecal Score]]*0.3) + (Table1[[#This Row],[BOD Score]]*0.25) + (Table1[[#This Row],[Nitrate Score]]*0.2) + (Table1[[#This Row],[pH Score]]*0.15) + (Table1[[#This Row],[Dissolved Oxygen Score]]*0.1)</f>
        <v>6.5590000000000002</v>
      </c>
      <c r="AI2800">
        <v>2022</v>
      </c>
    </row>
    <row r="2801" spans="1:35">
      <c r="A2801">
        <v>3686</v>
      </c>
      <c r="B2801" t="s">
        <v>605</v>
      </c>
      <c r="C2801" t="s">
        <v>35</v>
      </c>
      <c r="D2801" t="s">
        <v>113</v>
      </c>
      <c r="E2801">
        <v>24</v>
      </c>
      <c r="F2801">
        <v>26</v>
      </c>
      <c r="G2801">
        <f>(Table1[[#This Row],[Min Temperature]]+Table1[[#This Row],[Max Temperature]])/2</f>
        <v>25</v>
      </c>
      <c r="H2801">
        <v>7.3</v>
      </c>
      <c r="I2801">
        <v>7.6</v>
      </c>
      <c r="J2801">
        <f>(Table1[[#This Row],[Min Dissolved Oxygen]]+Table1[[#This Row],[Max Dissolved Oxygen]])/2</f>
        <v>7.4499999999999993</v>
      </c>
      <c r="K2801">
        <v>7.2</v>
      </c>
      <c r="L2801">
        <v>8.1</v>
      </c>
      <c r="M2801">
        <f>(Table1[[#This Row],[Min pH]]+Table1[[#This Row],[Max pH]])/2</f>
        <v>7.65</v>
      </c>
      <c r="N2801">
        <v>341</v>
      </c>
      <c r="O2801">
        <v>448</v>
      </c>
      <c r="P2801">
        <f>(Table1[[#This Row],[Min Conductivity]]+Table1[[#This Row],[Max Conductivity]])/2</f>
        <v>394.5</v>
      </c>
      <c r="Q2801">
        <v>2.2000000000000002</v>
      </c>
      <c r="R2801">
        <v>2.7</v>
      </c>
      <c r="S2801">
        <f>(Table1[[#This Row],[Min BOD]]+Table1[[#This Row],[Max BOD]])/2</f>
        <v>2.4500000000000002</v>
      </c>
      <c r="T2801">
        <v>0.35</v>
      </c>
      <c r="U2801">
        <v>0.56000000000000005</v>
      </c>
      <c r="V2801">
        <f>(Table1[[#This Row],[Min Nitrate N + Nitrite N]]+Table1[[#This Row],[Max Nitrate N + Nitrite N]])/2</f>
        <v>0.45500000000000002</v>
      </c>
      <c r="W2801">
        <v>6</v>
      </c>
      <c r="X2801">
        <v>30</v>
      </c>
      <c r="Y2801">
        <f>(Table1[[#This Row],[Min Fecal Coliform]]+Table1[[#This Row],[Max Fecal Coliform]])/2</f>
        <v>18</v>
      </c>
      <c r="Z2801">
        <v>16</v>
      </c>
      <c r="AA2801">
        <v>80</v>
      </c>
      <c r="AB2801">
        <f>(Table1[[#This Row],[Min Total Coliform]]+Table1[[#This Row],[Max Total Coliform]])/2</f>
        <v>48</v>
      </c>
      <c r="AC2801">
        <f>MIN(10, (Table1[[#This Row],[Avg BOD]]/4)*10)</f>
        <v>6.125</v>
      </c>
      <c r="AD2801">
        <f>MIN(10, (Table1[[#This Row],[Avg Fecal Coliform]]/600)*10)</f>
        <v>0.3</v>
      </c>
      <c r="AE2801">
        <f>MIN(10, (Table1[[#This Row],[Avg Nitrate N + Nitrite N]]/10)*10)</f>
        <v>0.45499999999999996</v>
      </c>
      <c r="AF2801">
        <f>IF(OR(Table1[[#This Row],[Avg pH]]&lt;6.5,Table1[[#This Row],[Avg pH]]&gt;8.5),10,0)</f>
        <v>0</v>
      </c>
      <c r="AG2801">
        <f>MAX(0, 10-(2*Table1[[#This Row],[Avg Dissolved Oxygen]]))</f>
        <v>0</v>
      </c>
      <c r="AH2801">
        <f>(Table1[[#This Row],[Fecal Score]]*0.3) + (Table1[[#This Row],[BOD Score]]*0.25) + (Table1[[#This Row],[Nitrate Score]]*0.2) + (Table1[[#This Row],[pH Score]]*0.15) + (Table1[[#This Row],[Dissolved Oxygen Score]]*0.1)</f>
        <v>1.71225</v>
      </c>
      <c r="AI2801">
        <v>2022</v>
      </c>
    </row>
    <row r="2802" spans="1:35">
      <c r="A2802">
        <v>3669</v>
      </c>
      <c r="B2802" t="s">
        <v>1021</v>
      </c>
      <c r="C2802" t="s">
        <v>35</v>
      </c>
      <c r="D2802" t="s">
        <v>113</v>
      </c>
      <c r="E2802">
        <v>20</v>
      </c>
      <c r="F2802">
        <v>28</v>
      </c>
      <c r="G2802">
        <f>(Table1[[#This Row],[Min Temperature]]+Table1[[#This Row],[Max Temperature]])/2</f>
        <v>24</v>
      </c>
      <c r="H2802">
        <v>5.2</v>
      </c>
      <c r="I2802">
        <v>6.9</v>
      </c>
      <c r="J2802">
        <f>(Table1[[#This Row],[Min Dissolved Oxygen]]+Table1[[#This Row],[Max Dissolved Oxygen]])/2</f>
        <v>6.0500000000000007</v>
      </c>
      <c r="K2802">
        <v>7.3</v>
      </c>
      <c r="L2802">
        <v>8.1</v>
      </c>
      <c r="M2802">
        <f>(Table1[[#This Row],[Min pH]]+Table1[[#This Row],[Max pH]])/2</f>
        <v>7.6999999999999993</v>
      </c>
      <c r="N2802">
        <v>360</v>
      </c>
      <c r="O2802">
        <v>570</v>
      </c>
      <c r="P2802">
        <f>(Table1[[#This Row],[Min Conductivity]]+Table1[[#This Row],[Max Conductivity]])/2</f>
        <v>465</v>
      </c>
      <c r="Q2802">
        <v>2</v>
      </c>
      <c r="R2802">
        <v>2.5</v>
      </c>
      <c r="S2802">
        <f>(Table1[[#This Row],[Min BOD]]+Table1[[#This Row],[Max BOD]])/2</f>
        <v>2.25</v>
      </c>
      <c r="T2802">
        <v>0.3</v>
      </c>
      <c r="U2802">
        <v>0.3</v>
      </c>
      <c r="V2802">
        <f>(Table1[[#This Row],[Min Nitrate N + Nitrite N]]+Table1[[#This Row],[Max Nitrate N + Nitrite N]])/2</f>
        <v>0.3</v>
      </c>
      <c r="W2802">
        <v>93</v>
      </c>
      <c r="X2802">
        <v>320</v>
      </c>
      <c r="Y2802">
        <f>(Table1[[#This Row],[Min Fecal Coliform]]+Table1[[#This Row],[Max Fecal Coliform]])/2</f>
        <v>206.5</v>
      </c>
      <c r="Z2802">
        <v>920</v>
      </c>
      <c r="AA2802">
        <v>1700</v>
      </c>
      <c r="AB2802">
        <f>(Table1[[#This Row],[Min Total Coliform]]+Table1[[#This Row],[Max Total Coliform]])/2</f>
        <v>1310</v>
      </c>
      <c r="AC2802">
        <f>MIN(10, (Table1[[#This Row],[Avg BOD]]/4)*10)</f>
        <v>5.625</v>
      </c>
      <c r="AD2802">
        <f>MIN(10, (Table1[[#This Row],[Avg Fecal Coliform]]/600)*10)</f>
        <v>3.4416666666666669</v>
      </c>
      <c r="AE2802">
        <f>MIN(10, (Table1[[#This Row],[Avg Nitrate N + Nitrite N]]/10)*10)</f>
        <v>0.3</v>
      </c>
      <c r="AF2802">
        <f>IF(OR(Table1[[#This Row],[Avg pH]]&lt;6.5,Table1[[#This Row],[Avg pH]]&gt;8.5),10,0)</f>
        <v>0</v>
      </c>
      <c r="AG2802">
        <f>MAX(0, 10-(2*Table1[[#This Row],[Avg Dissolved Oxygen]]))</f>
        <v>0</v>
      </c>
      <c r="AH2802">
        <f>(Table1[[#This Row],[Fecal Score]]*0.3) + (Table1[[#This Row],[BOD Score]]*0.25) + (Table1[[#This Row],[Nitrate Score]]*0.2) + (Table1[[#This Row],[pH Score]]*0.15) + (Table1[[#This Row],[Dissolved Oxygen Score]]*0.1)</f>
        <v>2.4987499999999998</v>
      </c>
      <c r="AI2802">
        <v>2022</v>
      </c>
    </row>
    <row r="2803" spans="1:35">
      <c r="A2803">
        <v>3565</v>
      </c>
      <c r="B2803" t="s">
        <v>148</v>
      </c>
      <c r="C2803" t="s">
        <v>35</v>
      </c>
      <c r="D2803" t="s">
        <v>113</v>
      </c>
      <c r="E2803">
        <v>26</v>
      </c>
      <c r="F2803">
        <v>29</v>
      </c>
      <c r="G2803">
        <f>(Table1[[#This Row],[Min Temperature]]+Table1[[#This Row],[Max Temperature]])/2</f>
        <v>27.5</v>
      </c>
      <c r="H2803">
        <v>6.4</v>
      </c>
      <c r="I2803">
        <v>7.9</v>
      </c>
      <c r="J2803">
        <f>(Table1[[#This Row],[Min Dissolved Oxygen]]+Table1[[#This Row],[Max Dissolved Oxygen]])/2</f>
        <v>7.15</v>
      </c>
      <c r="K2803">
        <v>6.7</v>
      </c>
      <c r="L2803">
        <v>7.8</v>
      </c>
      <c r="M2803">
        <f>(Table1[[#This Row],[Min pH]]+Table1[[#This Row],[Max pH]])/2</f>
        <v>7.25</v>
      </c>
      <c r="N2803">
        <v>128</v>
      </c>
      <c r="O2803">
        <v>227</v>
      </c>
      <c r="P2803">
        <f>(Table1[[#This Row],[Min Conductivity]]+Table1[[#This Row],[Max Conductivity]])/2</f>
        <v>177.5</v>
      </c>
      <c r="Q2803">
        <v>3</v>
      </c>
      <c r="R2803">
        <v>3</v>
      </c>
      <c r="S2803">
        <f>(Table1[[#This Row],[Min BOD]]+Table1[[#This Row],[Max BOD]])/2</f>
        <v>3</v>
      </c>
      <c r="T2803">
        <v>0.68</v>
      </c>
      <c r="U2803">
        <v>3.03</v>
      </c>
      <c r="V2803">
        <f>(Table1[[#This Row],[Min Nitrate N + Nitrite N]]+Table1[[#This Row],[Max Nitrate N + Nitrite N]])/2</f>
        <v>1.855</v>
      </c>
      <c r="W2803">
        <v>11</v>
      </c>
      <c r="X2803">
        <v>84</v>
      </c>
      <c r="Y2803">
        <f>(Table1[[#This Row],[Min Fecal Coliform]]+Table1[[#This Row],[Max Fecal Coliform]])/2</f>
        <v>47.5</v>
      </c>
      <c r="Z2803">
        <v>94</v>
      </c>
      <c r="AA2803">
        <v>460</v>
      </c>
      <c r="AB2803">
        <f>(Table1[[#This Row],[Min Total Coliform]]+Table1[[#This Row],[Max Total Coliform]])/2</f>
        <v>277</v>
      </c>
      <c r="AC2803">
        <f>MIN(10, (Table1[[#This Row],[Avg BOD]]/4)*10)</f>
        <v>7.5</v>
      </c>
      <c r="AD2803">
        <f>MIN(10, (Table1[[#This Row],[Avg Fecal Coliform]]/600)*10)</f>
        <v>0.79166666666666663</v>
      </c>
      <c r="AE2803">
        <f>MIN(10, (Table1[[#This Row],[Avg Nitrate N + Nitrite N]]/10)*10)</f>
        <v>1.855</v>
      </c>
      <c r="AF2803">
        <f>IF(OR(Table1[[#This Row],[Avg pH]]&lt;6.5,Table1[[#This Row],[Avg pH]]&gt;8.5),10,0)</f>
        <v>0</v>
      </c>
      <c r="AG2803">
        <f>MAX(0, 10-(2*Table1[[#This Row],[Avg Dissolved Oxygen]]))</f>
        <v>0</v>
      </c>
      <c r="AH2803">
        <f>(Table1[[#This Row],[Fecal Score]]*0.3) + (Table1[[#This Row],[BOD Score]]*0.25) + (Table1[[#This Row],[Nitrate Score]]*0.2) + (Table1[[#This Row],[pH Score]]*0.15) + (Table1[[#This Row],[Dissolved Oxygen Score]]*0.1)</f>
        <v>2.4834999999999998</v>
      </c>
      <c r="AI2803">
        <v>2022</v>
      </c>
    </row>
    <row r="2804" spans="1:35">
      <c r="A2804">
        <v>4502</v>
      </c>
      <c r="B2804" t="s">
        <v>620</v>
      </c>
      <c r="C2804" t="s">
        <v>35</v>
      </c>
      <c r="D2804" t="s">
        <v>113</v>
      </c>
      <c r="E2804">
        <v>25</v>
      </c>
      <c r="F2804">
        <v>25</v>
      </c>
      <c r="G2804">
        <f>(Table1[[#This Row],[Min Temperature]]+Table1[[#This Row],[Max Temperature]])/2</f>
        <v>25</v>
      </c>
      <c r="H2804">
        <v>0.3</v>
      </c>
      <c r="I2804">
        <v>6.8</v>
      </c>
      <c r="J2804">
        <f>(Table1[[#This Row],[Min Dissolved Oxygen]]+Table1[[#This Row],[Max Dissolved Oxygen]])/2</f>
        <v>3.55</v>
      </c>
      <c r="K2804">
        <v>7</v>
      </c>
      <c r="L2804">
        <v>7.9</v>
      </c>
      <c r="M2804">
        <f>(Table1[[#This Row],[Min pH]]+Table1[[#This Row],[Max pH]])/2</f>
        <v>7.45</v>
      </c>
      <c r="N2804">
        <v>412</v>
      </c>
      <c r="O2804">
        <v>1073</v>
      </c>
      <c r="P2804">
        <f>(Table1[[#This Row],[Min Conductivity]]+Table1[[#This Row],[Max Conductivity]])/2</f>
        <v>742.5</v>
      </c>
      <c r="Q2804">
        <v>4</v>
      </c>
      <c r="R2804">
        <v>32</v>
      </c>
      <c r="S2804">
        <f>(Table1[[#This Row],[Min BOD]]+Table1[[#This Row],[Max BOD]])/2</f>
        <v>18</v>
      </c>
      <c r="T2804">
        <v>0.92</v>
      </c>
      <c r="U2804">
        <v>15</v>
      </c>
      <c r="V2804">
        <f>(Table1[[#This Row],[Min Nitrate N + Nitrite N]]+Table1[[#This Row],[Max Nitrate N + Nitrite N]])/2</f>
        <v>7.96</v>
      </c>
      <c r="W2804">
        <v>330</v>
      </c>
      <c r="X2804">
        <v>9400</v>
      </c>
      <c r="Y2804">
        <f>(Table1[[#This Row],[Min Fecal Coliform]]+Table1[[#This Row],[Max Fecal Coliform]])/2</f>
        <v>4865</v>
      </c>
      <c r="Z2804">
        <v>3500</v>
      </c>
      <c r="AA2804">
        <v>160000</v>
      </c>
      <c r="AB2804">
        <f>(Table1[[#This Row],[Min Total Coliform]]+Table1[[#This Row],[Max Total Coliform]])/2</f>
        <v>81750</v>
      </c>
      <c r="AC2804">
        <f>MIN(10, (Table1[[#This Row],[Avg BOD]]/4)*10)</f>
        <v>10</v>
      </c>
      <c r="AD2804">
        <f>MIN(10, (Table1[[#This Row],[Avg Fecal Coliform]]/600)*10)</f>
        <v>10</v>
      </c>
      <c r="AE2804">
        <f>MIN(10, (Table1[[#This Row],[Avg Nitrate N + Nitrite N]]/10)*10)</f>
        <v>7.9600000000000009</v>
      </c>
      <c r="AF2804">
        <f>IF(OR(Table1[[#This Row],[Avg pH]]&lt;6.5,Table1[[#This Row],[Avg pH]]&gt;8.5),10,0)</f>
        <v>0</v>
      </c>
      <c r="AG2804">
        <f>MAX(0, 10-(2*Table1[[#This Row],[Avg Dissolved Oxygen]]))</f>
        <v>2.9000000000000004</v>
      </c>
      <c r="AH2804">
        <f>(Table1[[#This Row],[Fecal Score]]*0.3) + (Table1[[#This Row],[BOD Score]]*0.25) + (Table1[[#This Row],[Nitrate Score]]*0.2) + (Table1[[#This Row],[pH Score]]*0.15) + (Table1[[#This Row],[Dissolved Oxygen Score]]*0.1)</f>
        <v>7.3820000000000006</v>
      </c>
      <c r="AI2804">
        <v>2022</v>
      </c>
    </row>
    <row r="2805" spans="1:35">
      <c r="A2805">
        <v>4513</v>
      </c>
      <c r="B2805" t="s">
        <v>620</v>
      </c>
      <c r="C2805" t="s">
        <v>35</v>
      </c>
      <c r="D2805" t="s">
        <v>113</v>
      </c>
      <c r="E2805">
        <v>25</v>
      </c>
      <c r="F2805">
        <v>25</v>
      </c>
      <c r="G2805">
        <f>(Table1[[#This Row],[Min Temperature]]+Table1[[#This Row],[Max Temperature]])/2</f>
        <v>25</v>
      </c>
      <c r="H2805">
        <v>0.3</v>
      </c>
      <c r="I2805">
        <v>6.3</v>
      </c>
      <c r="J2805">
        <f>(Table1[[#This Row],[Min Dissolved Oxygen]]+Table1[[#This Row],[Max Dissolved Oxygen]])/2</f>
        <v>3.3</v>
      </c>
      <c r="K2805">
        <v>6.5</v>
      </c>
      <c r="L2805">
        <v>7</v>
      </c>
      <c r="M2805">
        <f>(Table1[[#This Row],[Min pH]]+Table1[[#This Row],[Max pH]])/2</f>
        <v>6.75</v>
      </c>
      <c r="N2805">
        <v>250</v>
      </c>
      <c r="O2805">
        <v>1699</v>
      </c>
      <c r="P2805">
        <f>(Table1[[#This Row],[Min Conductivity]]+Table1[[#This Row],[Max Conductivity]])/2</f>
        <v>974.5</v>
      </c>
      <c r="Q2805">
        <v>3</v>
      </c>
      <c r="R2805">
        <v>22</v>
      </c>
      <c r="S2805">
        <f>(Table1[[#This Row],[Min BOD]]+Table1[[#This Row],[Max BOD]])/2</f>
        <v>12.5</v>
      </c>
      <c r="T2805">
        <v>0.95</v>
      </c>
      <c r="U2805">
        <v>5</v>
      </c>
      <c r="V2805">
        <f>(Table1[[#This Row],[Min Nitrate N + Nitrite N]]+Table1[[#This Row],[Max Nitrate N + Nitrite N]])/2</f>
        <v>2.9750000000000001</v>
      </c>
      <c r="W2805">
        <v>170</v>
      </c>
      <c r="X2805">
        <v>460000</v>
      </c>
      <c r="Y2805">
        <f>(Table1[[#This Row],[Min Fecal Coliform]]+Table1[[#This Row],[Max Fecal Coliform]])/2</f>
        <v>230085</v>
      </c>
      <c r="Z2805">
        <v>5400</v>
      </c>
      <c r="AA2805">
        <v>3500000</v>
      </c>
      <c r="AB2805">
        <f>(Table1[[#This Row],[Min Total Coliform]]+Table1[[#This Row],[Max Total Coliform]])/2</f>
        <v>1752700</v>
      </c>
      <c r="AC2805">
        <f>MIN(10, (Table1[[#This Row],[Avg BOD]]/4)*10)</f>
        <v>10</v>
      </c>
      <c r="AD2805">
        <f>MIN(10, (Table1[[#This Row],[Avg Fecal Coliform]]/600)*10)</f>
        <v>10</v>
      </c>
      <c r="AE2805">
        <f>MIN(10, (Table1[[#This Row],[Avg Nitrate N + Nitrite N]]/10)*10)</f>
        <v>2.9749999999999996</v>
      </c>
      <c r="AF2805">
        <f>IF(OR(Table1[[#This Row],[Avg pH]]&lt;6.5,Table1[[#This Row],[Avg pH]]&gt;8.5),10,0)</f>
        <v>0</v>
      </c>
      <c r="AG2805">
        <f>MAX(0, 10-(2*Table1[[#This Row],[Avg Dissolved Oxygen]]))</f>
        <v>3.4000000000000004</v>
      </c>
      <c r="AH2805">
        <f>(Table1[[#This Row],[Fecal Score]]*0.3) + (Table1[[#This Row],[BOD Score]]*0.25) + (Table1[[#This Row],[Nitrate Score]]*0.2) + (Table1[[#This Row],[pH Score]]*0.15) + (Table1[[#This Row],[Dissolved Oxygen Score]]*0.1)</f>
        <v>6.4349999999999996</v>
      </c>
      <c r="AI2805">
        <v>2022</v>
      </c>
    </row>
    <row r="2806" spans="1:35">
      <c r="A2806">
        <v>4531</v>
      </c>
      <c r="B2806" t="s">
        <v>623</v>
      </c>
      <c r="C2806" t="s">
        <v>35</v>
      </c>
      <c r="D2806" t="s">
        <v>113</v>
      </c>
      <c r="E2806">
        <v>25</v>
      </c>
      <c r="F2806">
        <v>25</v>
      </c>
      <c r="G2806">
        <f>(Table1[[#This Row],[Min Temperature]]+Table1[[#This Row],[Max Temperature]])/2</f>
        <v>25</v>
      </c>
      <c r="H2806">
        <v>0.3</v>
      </c>
      <c r="I2806">
        <v>5.9</v>
      </c>
      <c r="J2806">
        <f>(Table1[[#This Row],[Min Dissolved Oxygen]]+Table1[[#This Row],[Max Dissolved Oxygen]])/2</f>
        <v>3.1</v>
      </c>
      <c r="K2806">
        <v>6.7</v>
      </c>
      <c r="L2806">
        <v>7.8</v>
      </c>
      <c r="M2806">
        <f>(Table1[[#This Row],[Min pH]]+Table1[[#This Row],[Max pH]])/2</f>
        <v>7.25</v>
      </c>
      <c r="N2806">
        <v>736</v>
      </c>
      <c r="O2806">
        <v>2240</v>
      </c>
      <c r="P2806">
        <f>(Table1[[#This Row],[Min Conductivity]]+Table1[[#This Row],[Max Conductivity]])/2</f>
        <v>1488</v>
      </c>
      <c r="Q2806">
        <v>5</v>
      </c>
      <c r="R2806">
        <v>99</v>
      </c>
      <c r="S2806">
        <f>(Table1[[#This Row],[Min BOD]]+Table1[[#This Row],[Max BOD]])/2</f>
        <v>52</v>
      </c>
      <c r="T2806">
        <v>2.6</v>
      </c>
      <c r="U2806">
        <v>33</v>
      </c>
      <c r="V2806">
        <f>(Table1[[#This Row],[Min Nitrate N + Nitrite N]]+Table1[[#This Row],[Max Nitrate N + Nitrite N]])/2</f>
        <v>17.8</v>
      </c>
      <c r="W2806">
        <v>210</v>
      </c>
      <c r="X2806">
        <v>4700000</v>
      </c>
      <c r="Y2806">
        <f>(Table1[[#This Row],[Min Fecal Coliform]]+Table1[[#This Row],[Max Fecal Coliform]])/2</f>
        <v>2350105</v>
      </c>
      <c r="Z2806">
        <v>9200</v>
      </c>
      <c r="AA2806">
        <v>92000000</v>
      </c>
      <c r="AB2806">
        <f>(Table1[[#This Row],[Min Total Coliform]]+Table1[[#This Row],[Max Total Coliform]])/2</f>
        <v>46004600</v>
      </c>
      <c r="AC2806">
        <f>MIN(10, (Table1[[#This Row],[Avg BOD]]/4)*10)</f>
        <v>10</v>
      </c>
      <c r="AD2806">
        <f>MIN(10, (Table1[[#This Row],[Avg Fecal Coliform]]/600)*10)</f>
        <v>10</v>
      </c>
      <c r="AE2806">
        <f>MIN(10, (Table1[[#This Row],[Avg Nitrate N + Nitrite N]]/10)*10)</f>
        <v>10</v>
      </c>
      <c r="AF2806">
        <f>IF(OR(Table1[[#This Row],[Avg pH]]&lt;6.5,Table1[[#This Row],[Avg pH]]&gt;8.5),10,0)</f>
        <v>0</v>
      </c>
      <c r="AG2806">
        <f>MAX(0, 10-(2*Table1[[#This Row],[Avg Dissolved Oxygen]]))</f>
        <v>3.8</v>
      </c>
      <c r="AH2806">
        <f>(Table1[[#This Row],[Fecal Score]]*0.3) + (Table1[[#This Row],[BOD Score]]*0.25) + (Table1[[#This Row],[Nitrate Score]]*0.2) + (Table1[[#This Row],[pH Score]]*0.15) + (Table1[[#This Row],[Dissolved Oxygen Score]]*0.1)</f>
        <v>7.88</v>
      </c>
      <c r="AI2806">
        <v>2022</v>
      </c>
    </row>
    <row r="2807" spans="1:35">
      <c r="A2807">
        <v>3676</v>
      </c>
      <c r="B2807" t="s">
        <v>1022</v>
      </c>
      <c r="C2807" t="s">
        <v>35</v>
      </c>
      <c r="D2807" t="s">
        <v>113</v>
      </c>
      <c r="E2807">
        <v>21</v>
      </c>
      <c r="F2807">
        <v>28</v>
      </c>
      <c r="G2807">
        <f>(Table1[[#This Row],[Min Temperature]]+Table1[[#This Row],[Max Temperature]])/2</f>
        <v>24.5</v>
      </c>
      <c r="H2807">
        <v>5.9</v>
      </c>
      <c r="I2807">
        <v>7.3</v>
      </c>
      <c r="J2807">
        <f>(Table1[[#This Row],[Min Dissolved Oxygen]]+Table1[[#This Row],[Max Dissolved Oxygen]])/2</f>
        <v>6.6</v>
      </c>
      <c r="K2807">
        <v>7.5</v>
      </c>
      <c r="L2807">
        <v>8.1999999999999993</v>
      </c>
      <c r="M2807">
        <f>(Table1[[#This Row],[Min pH]]+Table1[[#This Row],[Max pH]])/2</f>
        <v>7.85</v>
      </c>
      <c r="N2807">
        <v>330</v>
      </c>
      <c r="O2807">
        <v>460</v>
      </c>
      <c r="P2807">
        <f>(Table1[[#This Row],[Min Conductivity]]+Table1[[#This Row],[Max Conductivity]])/2</f>
        <v>395</v>
      </c>
      <c r="Q2807">
        <v>1.8</v>
      </c>
      <c r="R2807">
        <v>2.4</v>
      </c>
      <c r="S2807">
        <f>(Table1[[#This Row],[Min BOD]]+Table1[[#This Row],[Max BOD]])/2</f>
        <v>2.1</v>
      </c>
      <c r="T2807">
        <v>0.3</v>
      </c>
      <c r="U2807">
        <v>0.3</v>
      </c>
      <c r="V2807">
        <f>(Table1[[#This Row],[Min Nitrate N + Nitrite N]]+Table1[[#This Row],[Max Nitrate N + Nitrite N]])/2</f>
        <v>0.3</v>
      </c>
      <c r="W2807">
        <v>140</v>
      </c>
      <c r="X2807">
        <v>260</v>
      </c>
      <c r="Y2807">
        <f>(Table1[[#This Row],[Min Fecal Coliform]]+Table1[[#This Row],[Max Fecal Coliform]])/2</f>
        <v>200</v>
      </c>
      <c r="Z2807">
        <v>1100</v>
      </c>
      <c r="AA2807">
        <v>1600</v>
      </c>
      <c r="AB2807">
        <f>(Table1[[#This Row],[Min Total Coliform]]+Table1[[#This Row],[Max Total Coliform]])/2</f>
        <v>1350</v>
      </c>
      <c r="AC2807">
        <f>MIN(10, (Table1[[#This Row],[Avg BOD]]/4)*10)</f>
        <v>5.25</v>
      </c>
      <c r="AD2807">
        <f>MIN(10, (Table1[[#This Row],[Avg Fecal Coliform]]/600)*10)</f>
        <v>3.333333333333333</v>
      </c>
      <c r="AE2807">
        <f>MIN(10, (Table1[[#This Row],[Avg Nitrate N + Nitrite N]]/10)*10)</f>
        <v>0.3</v>
      </c>
      <c r="AF2807">
        <f>IF(OR(Table1[[#This Row],[Avg pH]]&lt;6.5,Table1[[#This Row],[Avg pH]]&gt;8.5),10,0)</f>
        <v>0</v>
      </c>
      <c r="AG2807">
        <f>MAX(0, 10-(2*Table1[[#This Row],[Avg Dissolved Oxygen]]))</f>
        <v>0</v>
      </c>
      <c r="AH2807">
        <f>(Table1[[#This Row],[Fecal Score]]*0.3) + (Table1[[#This Row],[BOD Score]]*0.25) + (Table1[[#This Row],[Nitrate Score]]*0.2) + (Table1[[#This Row],[pH Score]]*0.15) + (Table1[[#This Row],[Dissolved Oxygen Score]]*0.1)</f>
        <v>2.3725000000000001</v>
      </c>
      <c r="AI2807">
        <v>2022</v>
      </c>
    </row>
    <row r="2808" spans="1:35">
      <c r="A2808">
        <v>4498</v>
      </c>
      <c r="B2808" t="s">
        <v>618</v>
      </c>
      <c r="C2808" t="s">
        <v>35</v>
      </c>
      <c r="D2808" t="s">
        <v>113</v>
      </c>
      <c r="E2808">
        <v>24</v>
      </c>
      <c r="F2808">
        <v>30</v>
      </c>
      <c r="G2808">
        <f>(Table1[[#This Row],[Min Temperature]]+Table1[[#This Row],[Max Temperature]])/2</f>
        <v>27</v>
      </c>
      <c r="H2808">
        <v>7.1</v>
      </c>
      <c r="I2808">
        <v>7.3</v>
      </c>
      <c r="J2808">
        <f>(Table1[[#This Row],[Min Dissolved Oxygen]]+Table1[[#This Row],[Max Dissolved Oxygen]])/2</f>
        <v>7.1999999999999993</v>
      </c>
      <c r="K2808">
        <v>6.9</v>
      </c>
      <c r="L2808">
        <v>7.4</v>
      </c>
      <c r="M2808">
        <f>(Table1[[#This Row],[Min pH]]+Table1[[#This Row],[Max pH]])/2</f>
        <v>7.15</v>
      </c>
      <c r="N2808">
        <v>222</v>
      </c>
      <c r="O2808">
        <v>301</v>
      </c>
      <c r="P2808">
        <f>(Table1[[#This Row],[Min Conductivity]]+Table1[[#This Row],[Max Conductivity]])/2</f>
        <v>261.5</v>
      </c>
      <c r="Q2808">
        <v>2.1</v>
      </c>
      <c r="R2808">
        <v>2.6</v>
      </c>
      <c r="S2808">
        <f>(Table1[[#This Row],[Min BOD]]+Table1[[#This Row],[Max BOD]])/2</f>
        <v>2.35</v>
      </c>
      <c r="T2808">
        <v>0.32</v>
      </c>
      <c r="U2808">
        <v>3.22</v>
      </c>
      <c r="V2808">
        <f>(Table1[[#This Row],[Min Nitrate N + Nitrite N]]+Table1[[#This Row],[Max Nitrate N + Nitrite N]])/2</f>
        <v>1.77</v>
      </c>
      <c r="W2808">
        <v>4</v>
      </c>
      <c r="X2808">
        <v>22</v>
      </c>
      <c r="Y2808">
        <f>(Table1[[#This Row],[Min Fecal Coliform]]+Table1[[#This Row],[Max Fecal Coliform]])/2</f>
        <v>13</v>
      </c>
      <c r="Z2808">
        <v>22</v>
      </c>
      <c r="AA2808">
        <v>35</v>
      </c>
      <c r="AB2808">
        <f>(Table1[[#This Row],[Min Total Coliform]]+Table1[[#This Row],[Max Total Coliform]])/2</f>
        <v>28.5</v>
      </c>
      <c r="AC2808">
        <f>MIN(10, (Table1[[#This Row],[Avg BOD]]/4)*10)</f>
        <v>5.875</v>
      </c>
      <c r="AD2808">
        <f>MIN(10, (Table1[[#This Row],[Avg Fecal Coliform]]/600)*10)</f>
        <v>0.21666666666666667</v>
      </c>
      <c r="AE2808">
        <f>MIN(10, (Table1[[#This Row],[Avg Nitrate N + Nitrite N]]/10)*10)</f>
        <v>1.77</v>
      </c>
      <c r="AF2808">
        <f>IF(OR(Table1[[#This Row],[Avg pH]]&lt;6.5,Table1[[#This Row],[Avg pH]]&gt;8.5),10,0)</f>
        <v>0</v>
      </c>
      <c r="AG2808">
        <f>MAX(0, 10-(2*Table1[[#This Row],[Avg Dissolved Oxygen]]))</f>
        <v>0</v>
      </c>
      <c r="AH2808">
        <f>(Table1[[#This Row],[Fecal Score]]*0.3) + (Table1[[#This Row],[BOD Score]]*0.25) + (Table1[[#This Row],[Nitrate Score]]*0.2) + (Table1[[#This Row],[pH Score]]*0.15) + (Table1[[#This Row],[Dissolved Oxygen Score]]*0.1)</f>
        <v>1.88775</v>
      </c>
      <c r="AI2808">
        <v>2022</v>
      </c>
    </row>
    <row r="2809" spans="1:35">
      <c r="A2809">
        <v>3672</v>
      </c>
      <c r="B2809" t="s">
        <v>596</v>
      </c>
      <c r="C2809" t="s">
        <v>35</v>
      </c>
      <c r="D2809" t="s">
        <v>113</v>
      </c>
      <c r="E2809">
        <v>22</v>
      </c>
      <c r="F2809">
        <v>26</v>
      </c>
      <c r="G2809">
        <f>(Table1[[#This Row],[Min Temperature]]+Table1[[#This Row],[Max Temperature]])/2</f>
        <v>24</v>
      </c>
      <c r="H2809">
        <v>6.5</v>
      </c>
      <c r="I2809">
        <v>7.6</v>
      </c>
      <c r="J2809">
        <f>(Table1[[#This Row],[Min Dissolved Oxygen]]+Table1[[#This Row],[Max Dissolved Oxygen]])/2</f>
        <v>7.05</v>
      </c>
      <c r="K2809">
        <v>7.5</v>
      </c>
      <c r="L2809">
        <v>7.8</v>
      </c>
      <c r="M2809">
        <f>(Table1[[#This Row],[Min pH]]+Table1[[#This Row],[Max pH]])/2</f>
        <v>7.65</v>
      </c>
      <c r="N2809">
        <v>320</v>
      </c>
      <c r="O2809">
        <v>560</v>
      </c>
      <c r="P2809">
        <f>(Table1[[#This Row],[Min Conductivity]]+Table1[[#This Row],[Max Conductivity]])/2</f>
        <v>440</v>
      </c>
      <c r="Q2809">
        <v>2</v>
      </c>
      <c r="R2809">
        <v>2.6</v>
      </c>
      <c r="S2809">
        <f>(Table1[[#This Row],[Min BOD]]+Table1[[#This Row],[Max BOD]])/2</f>
        <v>2.2999999999999998</v>
      </c>
      <c r="T2809">
        <v>0.02</v>
      </c>
      <c r="U2809">
        <v>0.3</v>
      </c>
      <c r="V2809">
        <f>(Table1[[#This Row],[Min Nitrate N + Nitrite N]]+Table1[[#This Row],[Max Nitrate N + Nitrite N]])/2</f>
        <v>0.16</v>
      </c>
      <c r="W2809">
        <v>220</v>
      </c>
      <c r="X2809">
        <v>330</v>
      </c>
      <c r="Y2809">
        <f>(Table1[[#This Row],[Min Fecal Coliform]]+Table1[[#This Row],[Max Fecal Coliform]])/2</f>
        <v>275</v>
      </c>
      <c r="Z2809">
        <v>1600</v>
      </c>
      <c r="AA2809">
        <v>2200</v>
      </c>
      <c r="AB2809">
        <f>(Table1[[#This Row],[Min Total Coliform]]+Table1[[#This Row],[Max Total Coliform]])/2</f>
        <v>1900</v>
      </c>
      <c r="AC2809">
        <f>MIN(10, (Table1[[#This Row],[Avg BOD]]/4)*10)</f>
        <v>5.75</v>
      </c>
      <c r="AD2809">
        <f>MIN(10, (Table1[[#This Row],[Avg Fecal Coliform]]/600)*10)</f>
        <v>4.583333333333333</v>
      </c>
      <c r="AE2809">
        <f>MIN(10, (Table1[[#This Row],[Avg Nitrate N + Nitrite N]]/10)*10)</f>
        <v>0.16</v>
      </c>
      <c r="AF2809">
        <f>IF(OR(Table1[[#This Row],[Avg pH]]&lt;6.5,Table1[[#This Row],[Avg pH]]&gt;8.5),10,0)</f>
        <v>0</v>
      </c>
      <c r="AG2809">
        <f>MAX(0, 10-(2*Table1[[#This Row],[Avg Dissolved Oxygen]]))</f>
        <v>0</v>
      </c>
      <c r="AH2809">
        <f>(Table1[[#This Row],[Fecal Score]]*0.3) + (Table1[[#This Row],[BOD Score]]*0.25) + (Table1[[#This Row],[Nitrate Score]]*0.2) + (Table1[[#This Row],[pH Score]]*0.15) + (Table1[[#This Row],[Dissolved Oxygen Score]]*0.1)</f>
        <v>2.8445</v>
      </c>
      <c r="AI2809">
        <v>2022</v>
      </c>
    </row>
    <row r="2810" spans="1:35">
      <c r="A2810">
        <v>3594</v>
      </c>
      <c r="B2810" t="s">
        <v>152</v>
      </c>
      <c r="C2810" t="s">
        <v>35</v>
      </c>
      <c r="D2810" t="s">
        <v>113</v>
      </c>
      <c r="E2810">
        <v>25</v>
      </c>
      <c r="F2810">
        <v>25</v>
      </c>
      <c r="G2810">
        <f>(Table1[[#This Row],[Min Temperature]]+Table1[[#This Row],[Max Temperature]])/2</f>
        <v>25</v>
      </c>
      <c r="H2810">
        <v>4.7</v>
      </c>
      <c r="I2810">
        <v>7</v>
      </c>
      <c r="J2810">
        <f>(Table1[[#This Row],[Min Dissolved Oxygen]]+Table1[[#This Row],[Max Dissolved Oxygen]])/2</f>
        <v>5.85</v>
      </c>
      <c r="K2810">
        <v>6.7</v>
      </c>
      <c r="L2810">
        <v>7.7</v>
      </c>
      <c r="M2810">
        <f>(Table1[[#This Row],[Min pH]]+Table1[[#This Row],[Max pH]])/2</f>
        <v>7.2</v>
      </c>
      <c r="N2810">
        <v>419</v>
      </c>
      <c r="O2810">
        <v>721</v>
      </c>
      <c r="P2810">
        <f>(Table1[[#This Row],[Min Conductivity]]+Table1[[#This Row],[Max Conductivity]])/2</f>
        <v>570</v>
      </c>
      <c r="Q2810">
        <v>3</v>
      </c>
      <c r="R2810">
        <v>6</v>
      </c>
      <c r="S2810">
        <f>(Table1[[#This Row],[Min BOD]]+Table1[[#This Row],[Max BOD]])/2</f>
        <v>4.5</v>
      </c>
      <c r="T2810">
        <v>1.18</v>
      </c>
      <c r="U2810">
        <v>2.77</v>
      </c>
      <c r="V2810">
        <f>(Table1[[#This Row],[Min Nitrate N + Nitrite N]]+Table1[[#This Row],[Max Nitrate N + Nitrite N]])/2</f>
        <v>1.9750000000000001</v>
      </c>
      <c r="W2810">
        <v>49</v>
      </c>
      <c r="X2810">
        <v>4600</v>
      </c>
      <c r="Y2810">
        <f>(Table1[[#This Row],[Min Fecal Coliform]]+Table1[[#This Row],[Max Fecal Coliform]])/2</f>
        <v>2324.5</v>
      </c>
      <c r="Z2810">
        <v>240</v>
      </c>
      <c r="AA2810">
        <v>54000</v>
      </c>
      <c r="AB2810">
        <f>(Table1[[#This Row],[Min Total Coliform]]+Table1[[#This Row],[Max Total Coliform]])/2</f>
        <v>27120</v>
      </c>
      <c r="AC2810">
        <f>MIN(10, (Table1[[#This Row],[Avg BOD]]/4)*10)</f>
        <v>10</v>
      </c>
      <c r="AD2810">
        <f>MIN(10, (Table1[[#This Row],[Avg Fecal Coliform]]/600)*10)</f>
        <v>10</v>
      </c>
      <c r="AE2810">
        <f>MIN(10, (Table1[[#This Row],[Avg Nitrate N + Nitrite N]]/10)*10)</f>
        <v>1.9750000000000001</v>
      </c>
      <c r="AF2810">
        <f>IF(OR(Table1[[#This Row],[Avg pH]]&lt;6.5,Table1[[#This Row],[Avg pH]]&gt;8.5),10,0)</f>
        <v>0</v>
      </c>
      <c r="AG2810">
        <f>MAX(0, 10-(2*Table1[[#This Row],[Avg Dissolved Oxygen]]))</f>
        <v>0</v>
      </c>
      <c r="AH2810">
        <f>(Table1[[#This Row],[Fecal Score]]*0.3) + (Table1[[#This Row],[BOD Score]]*0.25) + (Table1[[#This Row],[Nitrate Score]]*0.2) + (Table1[[#This Row],[pH Score]]*0.15) + (Table1[[#This Row],[Dissolved Oxygen Score]]*0.1)</f>
        <v>5.8949999999999996</v>
      </c>
      <c r="AI2810">
        <v>2022</v>
      </c>
    </row>
    <row r="2811" spans="1:35">
      <c r="A2811">
        <v>3667</v>
      </c>
      <c r="B2811" t="s">
        <v>591</v>
      </c>
      <c r="C2811" t="s">
        <v>35</v>
      </c>
      <c r="D2811" t="s">
        <v>113</v>
      </c>
      <c r="E2811">
        <v>21</v>
      </c>
      <c r="F2811">
        <v>28</v>
      </c>
      <c r="G2811">
        <f>(Table1[[#This Row],[Min Temperature]]+Table1[[#This Row],[Max Temperature]])/2</f>
        <v>24.5</v>
      </c>
      <c r="H2811">
        <v>5.2</v>
      </c>
      <c r="I2811">
        <v>6.8</v>
      </c>
      <c r="J2811">
        <f>(Table1[[#This Row],[Min Dissolved Oxygen]]+Table1[[#This Row],[Max Dissolved Oxygen]])/2</f>
        <v>6</v>
      </c>
      <c r="K2811">
        <v>7.5</v>
      </c>
      <c r="L2811">
        <v>8.1</v>
      </c>
      <c r="M2811">
        <f>(Table1[[#This Row],[Min pH]]+Table1[[#This Row],[Max pH]])/2</f>
        <v>7.8</v>
      </c>
      <c r="N2811">
        <v>350</v>
      </c>
      <c r="O2811">
        <v>1130</v>
      </c>
      <c r="P2811">
        <f>(Table1[[#This Row],[Min Conductivity]]+Table1[[#This Row],[Max Conductivity]])/2</f>
        <v>740</v>
      </c>
      <c r="Q2811">
        <v>2.5</v>
      </c>
      <c r="R2811">
        <v>4.0999999999999996</v>
      </c>
      <c r="S2811">
        <f>(Table1[[#This Row],[Min BOD]]+Table1[[#This Row],[Max BOD]])/2</f>
        <v>3.3</v>
      </c>
      <c r="T2811">
        <v>0.3</v>
      </c>
      <c r="U2811">
        <v>0.9</v>
      </c>
      <c r="V2811">
        <f>(Table1[[#This Row],[Min Nitrate N + Nitrite N]]+Table1[[#This Row],[Max Nitrate N + Nitrite N]])/2</f>
        <v>0.6</v>
      </c>
      <c r="W2811">
        <v>170</v>
      </c>
      <c r="X2811">
        <v>470</v>
      </c>
      <c r="Y2811">
        <f>(Table1[[#This Row],[Min Fecal Coliform]]+Table1[[#This Row],[Max Fecal Coliform]])/2</f>
        <v>320</v>
      </c>
      <c r="Z2811">
        <v>1300</v>
      </c>
      <c r="AA2811">
        <v>3500</v>
      </c>
      <c r="AB2811">
        <f>(Table1[[#This Row],[Min Total Coliform]]+Table1[[#This Row],[Max Total Coliform]])/2</f>
        <v>2400</v>
      </c>
      <c r="AC2811">
        <f>MIN(10, (Table1[[#This Row],[Avg BOD]]/4)*10)</f>
        <v>8.25</v>
      </c>
      <c r="AD2811">
        <f>MIN(10, (Table1[[#This Row],[Avg Fecal Coliform]]/600)*10)</f>
        <v>5.333333333333333</v>
      </c>
      <c r="AE2811">
        <f>MIN(10, (Table1[[#This Row],[Avg Nitrate N + Nitrite N]]/10)*10)</f>
        <v>0.6</v>
      </c>
      <c r="AF2811">
        <f>IF(OR(Table1[[#This Row],[Avg pH]]&lt;6.5,Table1[[#This Row],[Avg pH]]&gt;8.5),10,0)</f>
        <v>0</v>
      </c>
      <c r="AG2811">
        <f>MAX(0, 10-(2*Table1[[#This Row],[Avg Dissolved Oxygen]]))</f>
        <v>0</v>
      </c>
      <c r="AH2811">
        <f>(Table1[[#This Row],[Fecal Score]]*0.3) + (Table1[[#This Row],[BOD Score]]*0.25) + (Table1[[#This Row],[Nitrate Score]]*0.2) + (Table1[[#This Row],[pH Score]]*0.15) + (Table1[[#This Row],[Dissolved Oxygen Score]]*0.1)</f>
        <v>3.7824999999999998</v>
      </c>
      <c r="AI2811">
        <v>2022</v>
      </c>
    </row>
    <row r="2812" spans="1:35">
      <c r="A2812">
        <v>3694</v>
      </c>
      <c r="B2812" t="s">
        <v>613</v>
      </c>
      <c r="C2812" t="s">
        <v>35</v>
      </c>
      <c r="D2812" t="s">
        <v>113</v>
      </c>
      <c r="E2812">
        <v>26</v>
      </c>
      <c r="F2812">
        <v>28</v>
      </c>
      <c r="G2812">
        <f>(Table1[[#This Row],[Min Temperature]]+Table1[[#This Row],[Max Temperature]])/2</f>
        <v>27</v>
      </c>
      <c r="H2812">
        <v>6.8</v>
      </c>
      <c r="I2812">
        <v>7.3</v>
      </c>
      <c r="J2812">
        <f>(Table1[[#This Row],[Min Dissolved Oxygen]]+Table1[[#This Row],[Max Dissolved Oxygen]])/2</f>
        <v>7.05</v>
      </c>
      <c r="K2812">
        <v>6.9</v>
      </c>
      <c r="L2812">
        <v>8.3000000000000007</v>
      </c>
      <c r="M2812">
        <f>(Table1[[#This Row],[Min pH]]+Table1[[#This Row],[Max pH]])/2</f>
        <v>7.6000000000000005</v>
      </c>
      <c r="N2812">
        <v>98</v>
      </c>
      <c r="O2812">
        <v>710</v>
      </c>
      <c r="P2812">
        <f>(Table1[[#This Row],[Min Conductivity]]+Table1[[#This Row],[Max Conductivity]])/2</f>
        <v>404</v>
      </c>
      <c r="Q2812">
        <v>1.6</v>
      </c>
      <c r="R2812">
        <v>3</v>
      </c>
      <c r="S2812">
        <f>(Table1[[#This Row],[Min BOD]]+Table1[[#This Row],[Max BOD]])/2</f>
        <v>2.2999999999999998</v>
      </c>
      <c r="T2812">
        <v>0.36</v>
      </c>
      <c r="U2812">
        <v>5.8</v>
      </c>
      <c r="V2812">
        <f>(Table1[[#This Row],[Min Nitrate N + Nitrite N]]+Table1[[#This Row],[Max Nitrate N + Nitrite N]])/2</f>
        <v>3.08</v>
      </c>
      <c r="W2812">
        <v>13</v>
      </c>
      <c r="X2812">
        <v>170</v>
      </c>
      <c r="Y2812">
        <f>(Table1[[#This Row],[Min Fecal Coliform]]+Table1[[#This Row],[Max Fecal Coliform]])/2</f>
        <v>91.5</v>
      </c>
      <c r="Z2812">
        <v>110</v>
      </c>
      <c r="AA2812">
        <v>900</v>
      </c>
      <c r="AB2812">
        <f>(Table1[[#This Row],[Min Total Coliform]]+Table1[[#This Row],[Max Total Coliform]])/2</f>
        <v>505</v>
      </c>
      <c r="AC2812">
        <f>MIN(10, (Table1[[#This Row],[Avg BOD]]/4)*10)</f>
        <v>5.75</v>
      </c>
      <c r="AD2812">
        <f>MIN(10, (Table1[[#This Row],[Avg Fecal Coliform]]/600)*10)</f>
        <v>1.5249999999999999</v>
      </c>
      <c r="AE2812">
        <f>MIN(10, (Table1[[#This Row],[Avg Nitrate N + Nitrite N]]/10)*10)</f>
        <v>3.08</v>
      </c>
      <c r="AF2812">
        <f>IF(OR(Table1[[#This Row],[Avg pH]]&lt;6.5,Table1[[#This Row],[Avg pH]]&gt;8.5),10,0)</f>
        <v>0</v>
      </c>
      <c r="AG2812">
        <f>MAX(0, 10-(2*Table1[[#This Row],[Avg Dissolved Oxygen]]))</f>
        <v>0</v>
      </c>
      <c r="AH2812">
        <f>(Table1[[#This Row],[Fecal Score]]*0.3) + (Table1[[#This Row],[BOD Score]]*0.25) + (Table1[[#This Row],[Nitrate Score]]*0.2) + (Table1[[#This Row],[pH Score]]*0.15) + (Table1[[#This Row],[Dissolved Oxygen Score]]*0.1)</f>
        <v>2.5110000000000001</v>
      </c>
      <c r="AI2812">
        <v>2022</v>
      </c>
    </row>
    <row r="2813" spans="1:35">
      <c r="A2813">
        <v>3677</v>
      </c>
      <c r="B2813" t="s">
        <v>1023</v>
      </c>
      <c r="C2813" t="s">
        <v>35</v>
      </c>
      <c r="D2813" t="s">
        <v>113</v>
      </c>
      <c r="E2813">
        <v>25</v>
      </c>
      <c r="F2813">
        <v>31</v>
      </c>
      <c r="G2813">
        <f>(Table1[[#This Row],[Min Temperature]]+Table1[[#This Row],[Max Temperature]])/2</f>
        <v>28</v>
      </c>
      <c r="H2813">
        <v>6</v>
      </c>
      <c r="I2813">
        <v>7.8</v>
      </c>
      <c r="J2813">
        <f>(Table1[[#This Row],[Min Dissolved Oxygen]]+Table1[[#This Row],[Max Dissolved Oxygen]])/2</f>
        <v>6.9</v>
      </c>
      <c r="K2813">
        <v>6.9</v>
      </c>
      <c r="L2813">
        <v>8.9</v>
      </c>
      <c r="M2813">
        <f>(Table1[[#This Row],[Min pH]]+Table1[[#This Row],[Max pH]])/2</f>
        <v>7.9</v>
      </c>
      <c r="N2813">
        <v>1199</v>
      </c>
      <c r="O2813">
        <v>2250</v>
      </c>
      <c r="P2813">
        <f>(Table1[[#This Row],[Min Conductivity]]+Table1[[#This Row],[Max Conductivity]])/2</f>
        <v>1724.5</v>
      </c>
      <c r="Q2813">
        <v>3</v>
      </c>
      <c r="R2813">
        <v>15</v>
      </c>
      <c r="S2813">
        <f>(Table1[[#This Row],[Min BOD]]+Table1[[#This Row],[Max BOD]])/2</f>
        <v>9</v>
      </c>
      <c r="T2813">
        <v>0.3</v>
      </c>
      <c r="U2813">
        <v>4.2</v>
      </c>
      <c r="V2813">
        <f>(Table1[[#This Row],[Min Nitrate N + Nitrite N]]+Table1[[#This Row],[Max Nitrate N + Nitrite N]])/2</f>
        <v>2.25</v>
      </c>
      <c r="W2813">
        <v>140</v>
      </c>
      <c r="X2813">
        <v>7000</v>
      </c>
      <c r="Y2813">
        <f>(Table1[[#This Row],[Min Fecal Coliform]]+Table1[[#This Row],[Max Fecal Coliform]])/2</f>
        <v>3570</v>
      </c>
      <c r="Z2813">
        <v>920</v>
      </c>
      <c r="AA2813">
        <v>160000</v>
      </c>
      <c r="AB2813">
        <f>(Table1[[#This Row],[Min Total Coliform]]+Table1[[#This Row],[Max Total Coliform]])/2</f>
        <v>80460</v>
      </c>
      <c r="AC2813">
        <f>MIN(10, (Table1[[#This Row],[Avg BOD]]/4)*10)</f>
        <v>10</v>
      </c>
      <c r="AD2813">
        <f>MIN(10, (Table1[[#This Row],[Avg Fecal Coliform]]/600)*10)</f>
        <v>10</v>
      </c>
      <c r="AE2813">
        <f>MIN(10, (Table1[[#This Row],[Avg Nitrate N + Nitrite N]]/10)*10)</f>
        <v>2.25</v>
      </c>
      <c r="AF2813">
        <f>IF(OR(Table1[[#This Row],[Avg pH]]&lt;6.5,Table1[[#This Row],[Avg pH]]&gt;8.5),10,0)</f>
        <v>0</v>
      </c>
      <c r="AG2813">
        <f>MAX(0, 10-(2*Table1[[#This Row],[Avg Dissolved Oxygen]]))</f>
        <v>0</v>
      </c>
      <c r="AH2813">
        <f>(Table1[[#This Row],[Fecal Score]]*0.3) + (Table1[[#This Row],[BOD Score]]*0.25) + (Table1[[#This Row],[Nitrate Score]]*0.2) + (Table1[[#This Row],[pH Score]]*0.15) + (Table1[[#This Row],[Dissolved Oxygen Score]]*0.1)</f>
        <v>5.95</v>
      </c>
      <c r="AI2813">
        <v>2022</v>
      </c>
    </row>
    <row r="2814" spans="1:35">
      <c r="A2814">
        <v>3600</v>
      </c>
      <c r="B2814" t="s">
        <v>157</v>
      </c>
      <c r="C2814" t="s">
        <v>35</v>
      </c>
      <c r="D2814" t="s">
        <v>113</v>
      </c>
      <c r="E2814">
        <v>25</v>
      </c>
      <c r="F2814">
        <v>25</v>
      </c>
      <c r="G2814">
        <f>(Table1[[#This Row],[Min Temperature]]+Table1[[#This Row],[Max Temperature]])/2</f>
        <v>25</v>
      </c>
      <c r="H2814">
        <v>0.3</v>
      </c>
      <c r="I2814">
        <v>4.8</v>
      </c>
      <c r="J2814">
        <f>(Table1[[#This Row],[Min Dissolved Oxygen]]+Table1[[#This Row],[Max Dissolved Oxygen]])/2</f>
        <v>2.5499999999999998</v>
      </c>
      <c r="K2814">
        <v>6.8</v>
      </c>
      <c r="L2814">
        <v>7.4</v>
      </c>
      <c r="M2814">
        <f>(Table1[[#This Row],[Min pH]]+Table1[[#This Row],[Max pH]])/2</f>
        <v>7.1</v>
      </c>
      <c r="N2814">
        <v>694</v>
      </c>
      <c r="O2814">
        <v>3730</v>
      </c>
      <c r="P2814">
        <f>(Table1[[#This Row],[Min Conductivity]]+Table1[[#This Row],[Max Conductivity]])/2</f>
        <v>2212</v>
      </c>
      <c r="Q2814">
        <v>8</v>
      </c>
      <c r="R2814">
        <v>87</v>
      </c>
      <c r="S2814">
        <f>(Table1[[#This Row],[Min BOD]]+Table1[[#This Row],[Max BOD]])/2</f>
        <v>47.5</v>
      </c>
      <c r="T2814">
        <v>2.67</v>
      </c>
      <c r="U2814">
        <v>22</v>
      </c>
      <c r="V2814">
        <f>(Table1[[#This Row],[Min Nitrate N + Nitrite N]]+Table1[[#This Row],[Max Nitrate N + Nitrite N]])/2</f>
        <v>12.335000000000001</v>
      </c>
      <c r="W2814">
        <v>220</v>
      </c>
      <c r="X2814">
        <v>94000</v>
      </c>
      <c r="Y2814">
        <f>(Table1[[#This Row],[Min Fecal Coliform]]+Table1[[#This Row],[Max Fecal Coliform]])/2</f>
        <v>47110</v>
      </c>
      <c r="Z2814">
        <v>2400</v>
      </c>
      <c r="AA2814">
        <v>920000</v>
      </c>
      <c r="AB2814">
        <f>(Table1[[#This Row],[Min Total Coliform]]+Table1[[#This Row],[Max Total Coliform]])/2</f>
        <v>461200</v>
      </c>
      <c r="AC2814">
        <f>MIN(10, (Table1[[#This Row],[Avg BOD]]/4)*10)</f>
        <v>10</v>
      </c>
      <c r="AD2814">
        <f>MIN(10, (Table1[[#This Row],[Avg Fecal Coliform]]/600)*10)</f>
        <v>10</v>
      </c>
      <c r="AE2814">
        <f>MIN(10, (Table1[[#This Row],[Avg Nitrate N + Nitrite N]]/10)*10)</f>
        <v>10</v>
      </c>
      <c r="AF2814">
        <f>IF(OR(Table1[[#This Row],[Avg pH]]&lt;6.5,Table1[[#This Row],[Avg pH]]&gt;8.5),10,0)</f>
        <v>0</v>
      </c>
      <c r="AG2814">
        <f>MAX(0, 10-(2*Table1[[#This Row],[Avg Dissolved Oxygen]]))</f>
        <v>4.9000000000000004</v>
      </c>
      <c r="AH2814">
        <f>(Table1[[#This Row],[Fecal Score]]*0.3) + (Table1[[#This Row],[BOD Score]]*0.25) + (Table1[[#This Row],[Nitrate Score]]*0.2) + (Table1[[#This Row],[pH Score]]*0.15) + (Table1[[#This Row],[Dissolved Oxygen Score]]*0.1)</f>
        <v>7.99</v>
      </c>
      <c r="AI2814">
        <v>2022</v>
      </c>
    </row>
    <row r="2815" spans="1:35">
      <c r="A2815">
        <v>3668</v>
      </c>
      <c r="B2815" t="s">
        <v>183</v>
      </c>
      <c r="C2815" t="s">
        <v>35</v>
      </c>
      <c r="D2815" t="s">
        <v>113</v>
      </c>
      <c r="E2815">
        <v>21</v>
      </c>
      <c r="F2815">
        <v>31</v>
      </c>
      <c r="G2815">
        <f>(Table1[[#This Row],[Min Temperature]]+Table1[[#This Row],[Max Temperature]])/2</f>
        <v>26</v>
      </c>
      <c r="H2815">
        <v>1.8</v>
      </c>
      <c r="I2815">
        <v>6</v>
      </c>
      <c r="J2815">
        <f>(Table1[[#This Row],[Min Dissolved Oxygen]]+Table1[[#This Row],[Max Dissolved Oxygen]])/2</f>
        <v>3.9</v>
      </c>
      <c r="K2815">
        <v>7.3</v>
      </c>
      <c r="L2815">
        <v>8.1999999999999993</v>
      </c>
      <c r="M2815">
        <f>(Table1[[#This Row],[Min pH]]+Table1[[#This Row],[Max pH]])/2</f>
        <v>7.75</v>
      </c>
      <c r="N2815">
        <v>520</v>
      </c>
      <c r="O2815">
        <v>1350</v>
      </c>
      <c r="P2815">
        <f>(Table1[[#This Row],[Min Conductivity]]+Table1[[#This Row],[Max Conductivity]])/2</f>
        <v>935</v>
      </c>
      <c r="Q2815">
        <v>3</v>
      </c>
      <c r="R2815">
        <v>8</v>
      </c>
      <c r="S2815">
        <f>(Table1[[#This Row],[Min BOD]]+Table1[[#This Row],[Max BOD]])/2</f>
        <v>5.5</v>
      </c>
      <c r="T2815">
        <v>0.3</v>
      </c>
      <c r="U2815">
        <v>1.1000000000000001</v>
      </c>
      <c r="V2815">
        <f>(Table1[[#This Row],[Min Nitrate N + Nitrite N]]+Table1[[#This Row],[Max Nitrate N + Nitrite N]])/2</f>
        <v>0.70000000000000007</v>
      </c>
      <c r="W2815">
        <v>200</v>
      </c>
      <c r="X2815">
        <v>780</v>
      </c>
      <c r="Y2815">
        <f>(Table1[[#This Row],[Min Fecal Coliform]]+Table1[[#This Row],[Max Fecal Coliform]])/2</f>
        <v>490</v>
      </c>
      <c r="Z2815">
        <v>1600</v>
      </c>
      <c r="AA2815">
        <v>4900</v>
      </c>
      <c r="AB2815">
        <f>(Table1[[#This Row],[Min Total Coliform]]+Table1[[#This Row],[Max Total Coliform]])/2</f>
        <v>3250</v>
      </c>
      <c r="AC2815">
        <f>MIN(10, (Table1[[#This Row],[Avg BOD]]/4)*10)</f>
        <v>10</v>
      </c>
      <c r="AD2815">
        <f>MIN(10, (Table1[[#This Row],[Avg Fecal Coliform]]/600)*10)</f>
        <v>8.1666666666666661</v>
      </c>
      <c r="AE2815">
        <f>MIN(10, (Table1[[#This Row],[Avg Nitrate N + Nitrite N]]/10)*10)</f>
        <v>0.70000000000000007</v>
      </c>
      <c r="AF2815">
        <f>IF(OR(Table1[[#This Row],[Avg pH]]&lt;6.5,Table1[[#This Row],[Avg pH]]&gt;8.5),10,0)</f>
        <v>0</v>
      </c>
      <c r="AG2815">
        <f>MAX(0, 10-(2*Table1[[#This Row],[Avg Dissolved Oxygen]]))</f>
        <v>2.2000000000000002</v>
      </c>
      <c r="AH2815">
        <f>(Table1[[#This Row],[Fecal Score]]*0.3) + (Table1[[#This Row],[BOD Score]]*0.25) + (Table1[[#This Row],[Nitrate Score]]*0.2) + (Table1[[#This Row],[pH Score]]*0.15) + (Table1[[#This Row],[Dissolved Oxygen Score]]*0.1)</f>
        <v>5.3099999999999987</v>
      </c>
      <c r="AI2815">
        <v>2022</v>
      </c>
    </row>
    <row r="2816" spans="1:35">
      <c r="A2816">
        <v>3689</v>
      </c>
      <c r="B2816" t="s">
        <v>608</v>
      </c>
      <c r="C2816" t="s">
        <v>35</v>
      </c>
      <c r="D2816" t="s">
        <v>113</v>
      </c>
      <c r="E2816">
        <v>23</v>
      </c>
      <c r="F2816">
        <v>26</v>
      </c>
      <c r="G2816">
        <f>(Table1[[#This Row],[Min Temperature]]+Table1[[#This Row],[Max Temperature]])/2</f>
        <v>24.5</v>
      </c>
      <c r="H2816">
        <v>5.0999999999999996</v>
      </c>
      <c r="I2816">
        <v>6.6</v>
      </c>
      <c r="J2816">
        <f>(Table1[[#This Row],[Min Dissolved Oxygen]]+Table1[[#This Row],[Max Dissolved Oxygen]])/2</f>
        <v>5.85</v>
      </c>
      <c r="K2816">
        <v>7.1</v>
      </c>
      <c r="L2816">
        <v>7.9</v>
      </c>
      <c r="M2816">
        <f>(Table1[[#This Row],[Min pH]]+Table1[[#This Row],[Max pH]])/2</f>
        <v>7.5</v>
      </c>
      <c r="N2816">
        <v>784</v>
      </c>
      <c r="O2816">
        <v>1302</v>
      </c>
      <c r="P2816">
        <f>(Table1[[#This Row],[Min Conductivity]]+Table1[[#This Row],[Max Conductivity]])/2</f>
        <v>1043</v>
      </c>
      <c r="Q2816">
        <v>5.0999999999999996</v>
      </c>
      <c r="R2816">
        <v>8.1</v>
      </c>
      <c r="S2816">
        <f>(Table1[[#This Row],[Min BOD]]+Table1[[#This Row],[Max BOD]])/2</f>
        <v>6.6</v>
      </c>
      <c r="T2816">
        <v>1.08</v>
      </c>
      <c r="U2816">
        <v>1.9</v>
      </c>
      <c r="V2816">
        <f>(Table1[[#This Row],[Min Nitrate N + Nitrite N]]+Table1[[#This Row],[Max Nitrate N + Nitrite N]])/2</f>
        <v>1.49</v>
      </c>
      <c r="W2816">
        <v>63</v>
      </c>
      <c r="X2816">
        <v>220</v>
      </c>
      <c r="Y2816">
        <f>(Table1[[#This Row],[Min Fecal Coliform]]+Table1[[#This Row],[Max Fecal Coliform]])/2</f>
        <v>141.5</v>
      </c>
      <c r="Z2816">
        <v>220</v>
      </c>
      <c r="AA2816">
        <v>450</v>
      </c>
      <c r="AB2816">
        <f>(Table1[[#This Row],[Min Total Coliform]]+Table1[[#This Row],[Max Total Coliform]])/2</f>
        <v>335</v>
      </c>
      <c r="AC2816">
        <f>MIN(10, (Table1[[#This Row],[Avg BOD]]/4)*10)</f>
        <v>10</v>
      </c>
      <c r="AD2816">
        <f>MIN(10, (Table1[[#This Row],[Avg Fecal Coliform]]/600)*10)</f>
        <v>2.3583333333333334</v>
      </c>
      <c r="AE2816">
        <f>MIN(10, (Table1[[#This Row],[Avg Nitrate N + Nitrite N]]/10)*10)</f>
        <v>1.49</v>
      </c>
      <c r="AF2816">
        <f>IF(OR(Table1[[#This Row],[Avg pH]]&lt;6.5,Table1[[#This Row],[Avg pH]]&gt;8.5),10,0)</f>
        <v>0</v>
      </c>
      <c r="AG2816">
        <f>MAX(0, 10-(2*Table1[[#This Row],[Avg Dissolved Oxygen]]))</f>
        <v>0</v>
      </c>
      <c r="AH2816">
        <f>(Table1[[#This Row],[Fecal Score]]*0.3) + (Table1[[#This Row],[BOD Score]]*0.25) + (Table1[[#This Row],[Nitrate Score]]*0.2) + (Table1[[#This Row],[pH Score]]*0.15) + (Table1[[#This Row],[Dissolved Oxygen Score]]*0.1)</f>
        <v>3.5055000000000001</v>
      </c>
      <c r="AI2816">
        <v>2022</v>
      </c>
    </row>
    <row r="2817" spans="1:35">
      <c r="A2817">
        <v>3633</v>
      </c>
      <c r="B2817" t="s">
        <v>792</v>
      </c>
      <c r="C2817" t="s">
        <v>35</v>
      </c>
      <c r="D2817" t="s">
        <v>113</v>
      </c>
      <c r="E2817">
        <v>25</v>
      </c>
      <c r="F2817">
        <v>25</v>
      </c>
      <c r="G2817">
        <f>(Table1[[#This Row],[Min Temperature]]+Table1[[#This Row],[Max Temperature]])/2</f>
        <v>25</v>
      </c>
      <c r="H2817">
        <v>0.3</v>
      </c>
      <c r="I2817">
        <v>5</v>
      </c>
      <c r="J2817">
        <f>(Table1[[#This Row],[Min Dissolved Oxygen]]+Table1[[#This Row],[Max Dissolved Oxygen]])/2</f>
        <v>2.65</v>
      </c>
      <c r="K2817">
        <v>6.6</v>
      </c>
      <c r="L2817">
        <v>7.6</v>
      </c>
      <c r="M2817">
        <f>(Table1[[#This Row],[Min pH]]+Table1[[#This Row],[Max pH]])/2</f>
        <v>7.1</v>
      </c>
      <c r="N2817">
        <v>992</v>
      </c>
      <c r="O2817">
        <v>2314</v>
      </c>
      <c r="P2817">
        <f>(Table1[[#This Row],[Min Conductivity]]+Table1[[#This Row],[Max Conductivity]])/2</f>
        <v>1653</v>
      </c>
      <c r="Q2817">
        <v>5</v>
      </c>
      <c r="R2817">
        <v>90</v>
      </c>
      <c r="S2817">
        <f>(Table1[[#This Row],[Min BOD]]+Table1[[#This Row],[Max BOD]])/2</f>
        <v>47.5</v>
      </c>
      <c r="T2817">
        <v>2.2999999999999998</v>
      </c>
      <c r="U2817">
        <v>21</v>
      </c>
      <c r="V2817">
        <f>(Table1[[#This Row],[Min Nitrate N + Nitrite N]]+Table1[[#This Row],[Max Nitrate N + Nitrite N]])/2</f>
        <v>11.65</v>
      </c>
      <c r="W2817">
        <v>460</v>
      </c>
      <c r="X2817">
        <v>6300000</v>
      </c>
      <c r="Y2817">
        <f>(Table1[[#This Row],[Min Fecal Coliform]]+Table1[[#This Row],[Max Fecal Coliform]])/2</f>
        <v>3150230</v>
      </c>
      <c r="Z2817">
        <v>9200</v>
      </c>
      <c r="AA2817">
        <v>54000000</v>
      </c>
      <c r="AB2817">
        <f>(Table1[[#This Row],[Min Total Coliform]]+Table1[[#This Row],[Max Total Coliform]])/2</f>
        <v>27004600</v>
      </c>
      <c r="AC2817">
        <f>MIN(10, (Table1[[#This Row],[Avg BOD]]/4)*10)</f>
        <v>10</v>
      </c>
      <c r="AD2817">
        <f>MIN(10, (Table1[[#This Row],[Avg Fecal Coliform]]/600)*10)</f>
        <v>10</v>
      </c>
      <c r="AE2817">
        <f>MIN(10, (Table1[[#This Row],[Avg Nitrate N + Nitrite N]]/10)*10)</f>
        <v>10</v>
      </c>
      <c r="AF2817">
        <f>IF(OR(Table1[[#This Row],[Avg pH]]&lt;6.5,Table1[[#This Row],[Avg pH]]&gt;8.5),10,0)</f>
        <v>0</v>
      </c>
      <c r="AG2817">
        <f>MAX(0, 10-(2*Table1[[#This Row],[Avg Dissolved Oxygen]]))</f>
        <v>4.7</v>
      </c>
      <c r="AH2817">
        <f>(Table1[[#This Row],[Fecal Score]]*0.3) + (Table1[[#This Row],[BOD Score]]*0.25) + (Table1[[#This Row],[Nitrate Score]]*0.2) + (Table1[[#This Row],[pH Score]]*0.15) + (Table1[[#This Row],[Dissolved Oxygen Score]]*0.1)</f>
        <v>7.97</v>
      </c>
      <c r="AI2817">
        <v>2022</v>
      </c>
    </row>
    <row r="2818" spans="1:35">
      <c r="A2818">
        <v>3610</v>
      </c>
      <c r="B2818" t="s">
        <v>1024</v>
      </c>
      <c r="C2818" t="s">
        <v>35</v>
      </c>
      <c r="D2818" t="s">
        <v>113</v>
      </c>
      <c r="E2818">
        <v>25</v>
      </c>
      <c r="F2818">
        <v>25</v>
      </c>
      <c r="G2818">
        <f>(Table1[[#This Row],[Min Temperature]]+Table1[[#This Row],[Max Temperature]])/2</f>
        <v>25</v>
      </c>
      <c r="H2818">
        <v>0.3</v>
      </c>
      <c r="I2818">
        <v>6</v>
      </c>
      <c r="J2818">
        <f>(Table1[[#This Row],[Min Dissolved Oxygen]]+Table1[[#This Row],[Max Dissolved Oxygen]])/2</f>
        <v>3.15</v>
      </c>
      <c r="K2818">
        <v>6.6</v>
      </c>
      <c r="L2818">
        <v>8</v>
      </c>
      <c r="M2818">
        <f>(Table1[[#This Row],[Min pH]]+Table1[[#This Row],[Max pH]])/2</f>
        <v>7.3</v>
      </c>
      <c r="N2818">
        <v>655</v>
      </c>
      <c r="O2818">
        <v>1017</v>
      </c>
      <c r="P2818">
        <f>(Table1[[#This Row],[Min Conductivity]]+Table1[[#This Row],[Max Conductivity]])/2</f>
        <v>836</v>
      </c>
      <c r="Q2818">
        <v>4</v>
      </c>
      <c r="R2818">
        <v>14</v>
      </c>
      <c r="S2818">
        <f>(Table1[[#This Row],[Min BOD]]+Table1[[#This Row],[Max BOD]])/2</f>
        <v>9</v>
      </c>
      <c r="T2818">
        <v>2</v>
      </c>
      <c r="U2818">
        <v>14</v>
      </c>
      <c r="V2818">
        <f>(Table1[[#This Row],[Min Nitrate N + Nitrite N]]+Table1[[#This Row],[Max Nitrate N + Nitrite N]])/2</f>
        <v>8</v>
      </c>
      <c r="W2818">
        <v>330</v>
      </c>
      <c r="X2818">
        <v>4600</v>
      </c>
      <c r="Y2818">
        <f>(Table1[[#This Row],[Min Fecal Coliform]]+Table1[[#This Row],[Max Fecal Coliform]])/2</f>
        <v>2465</v>
      </c>
      <c r="Z2818">
        <v>3500</v>
      </c>
      <c r="AA2818">
        <v>92000</v>
      </c>
      <c r="AB2818">
        <f>(Table1[[#This Row],[Min Total Coliform]]+Table1[[#This Row],[Max Total Coliform]])/2</f>
        <v>47750</v>
      </c>
      <c r="AC2818">
        <f>MIN(10, (Table1[[#This Row],[Avg BOD]]/4)*10)</f>
        <v>10</v>
      </c>
      <c r="AD2818">
        <f>MIN(10, (Table1[[#This Row],[Avg Fecal Coliform]]/600)*10)</f>
        <v>10</v>
      </c>
      <c r="AE2818">
        <f>MIN(10, (Table1[[#This Row],[Avg Nitrate N + Nitrite N]]/10)*10)</f>
        <v>8</v>
      </c>
      <c r="AF2818">
        <f>IF(OR(Table1[[#This Row],[Avg pH]]&lt;6.5,Table1[[#This Row],[Avg pH]]&gt;8.5),10,0)</f>
        <v>0</v>
      </c>
      <c r="AG2818">
        <f>MAX(0, 10-(2*Table1[[#This Row],[Avg Dissolved Oxygen]]))</f>
        <v>3.7</v>
      </c>
      <c r="AH2818">
        <f>(Table1[[#This Row],[Fecal Score]]*0.3) + (Table1[[#This Row],[BOD Score]]*0.25) + (Table1[[#This Row],[Nitrate Score]]*0.2) + (Table1[[#This Row],[pH Score]]*0.15) + (Table1[[#This Row],[Dissolved Oxygen Score]]*0.1)</f>
        <v>7.47</v>
      </c>
      <c r="AI2818">
        <v>2022</v>
      </c>
    </row>
    <row r="2819" spans="1:35">
      <c r="A2819">
        <v>3691</v>
      </c>
      <c r="B2819" t="s">
        <v>610</v>
      </c>
      <c r="C2819" t="s">
        <v>35</v>
      </c>
      <c r="D2819" t="s">
        <v>113</v>
      </c>
      <c r="E2819">
        <v>25</v>
      </c>
      <c r="F2819">
        <v>29</v>
      </c>
      <c r="G2819">
        <f>(Table1[[#This Row],[Min Temperature]]+Table1[[#This Row],[Max Temperature]])/2</f>
        <v>27</v>
      </c>
      <c r="H2819">
        <v>6.8</v>
      </c>
      <c r="I2819">
        <v>8.5</v>
      </c>
      <c r="J2819">
        <f>(Table1[[#This Row],[Min Dissolved Oxygen]]+Table1[[#This Row],[Max Dissolved Oxygen]])/2</f>
        <v>7.65</v>
      </c>
      <c r="K2819">
        <v>7.3</v>
      </c>
      <c r="L2819">
        <v>8.5</v>
      </c>
      <c r="M2819">
        <f>(Table1[[#This Row],[Min pH]]+Table1[[#This Row],[Max pH]])/2</f>
        <v>7.9</v>
      </c>
      <c r="N2819">
        <v>122</v>
      </c>
      <c r="O2819">
        <v>318</v>
      </c>
      <c r="P2819">
        <f>(Table1[[#This Row],[Min Conductivity]]+Table1[[#This Row],[Max Conductivity]])/2</f>
        <v>220</v>
      </c>
      <c r="Q2819">
        <v>1</v>
      </c>
      <c r="R2819">
        <v>3</v>
      </c>
      <c r="S2819">
        <f>(Table1[[#This Row],[Min BOD]]+Table1[[#This Row],[Max BOD]])/2</f>
        <v>2</v>
      </c>
      <c r="T2819">
        <v>0.3</v>
      </c>
      <c r="U2819">
        <v>2.6</v>
      </c>
      <c r="V2819">
        <f>(Table1[[#This Row],[Min Nitrate N + Nitrite N]]+Table1[[#This Row],[Max Nitrate N + Nitrite N]])/2</f>
        <v>1.45</v>
      </c>
      <c r="W2819">
        <v>13</v>
      </c>
      <c r="X2819">
        <v>47</v>
      </c>
      <c r="Y2819">
        <f>(Table1[[#This Row],[Min Fecal Coliform]]+Table1[[#This Row],[Max Fecal Coliform]])/2</f>
        <v>30</v>
      </c>
      <c r="Z2819">
        <v>109</v>
      </c>
      <c r="AA2819">
        <v>350</v>
      </c>
      <c r="AB2819">
        <f>(Table1[[#This Row],[Min Total Coliform]]+Table1[[#This Row],[Max Total Coliform]])/2</f>
        <v>229.5</v>
      </c>
      <c r="AC2819">
        <f>MIN(10, (Table1[[#This Row],[Avg BOD]]/4)*10)</f>
        <v>5</v>
      </c>
      <c r="AD2819">
        <f>MIN(10, (Table1[[#This Row],[Avg Fecal Coliform]]/600)*10)</f>
        <v>0.5</v>
      </c>
      <c r="AE2819">
        <f>MIN(10, (Table1[[#This Row],[Avg Nitrate N + Nitrite N]]/10)*10)</f>
        <v>1.45</v>
      </c>
      <c r="AF2819">
        <f>IF(OR(Table1[[#This Row],[Avg pH]]&lt;6.5,Table1[[#This Row],[Avg pH]]&gt;8.5),10,0)</f>
        <v>0</v>
      </c>
      <c r="AG2819">
        <f>MAX(0, 10-(2*Table1[[#This Row],[Avg Dissolved Oxygen]]))</f>
        <v>0</v>
      </c>
      <c r="AH2819">
        <f>(Table1[[#This Row],[Fecal Score]]*0.3) + (Table1[[#This Row],[BOD Score]]*0.25) + (Table1[[#This Row],[Nitrate Score]]*0.2) + (Table1[[#This Row],[pH Score]]*0.15) + (Table1[[#This Row],[Dissolved Oxygen Score]]*0.1)</f>
        <v>1.69</v>
      </c>
      <c r="AI2819">
        <v>2022</v>
      </c>
    </row>
    <row r="2820" spans="1:35">
      <c r="A2820">
        <v>3592</v>
      </c>
      <c r="B2820" t="s">
        <v>1025</v>
      </c>
      <c r="C2820" t="s">
        <v>35</v>
      </c>
      <c r="D2820" t="s">
        <v>113</v>
      </c>
      <c r="E2820">
        <v>25</v>
      </c>
      <c r="F2820">
        <v>25</v>
      </c>
      <c r="G2820">
        <f>(Table1[[#This Row],[Min Temperature]]+Table1[[#This Row],[Max Temperature]])/2</f>
        <v>25</v>
      </c>
      <c r="H2820">
        <v>3.2</v>
      </c>
      <c r="I2820">
        <v>6.8</v>
      </c>
      <c r="J2820">
        <f>(Table1[[#This Row],[Min Dissolved Oxygen]]+Table1[[#This Row],[Max Dissolved Oxygen]])/2</f>
        <v>5</v>
      </c>
      <c r="K2820">
        <v>6.9</v>
      </c>
      <c r="L2820">
        <v>8.4</v>
      </c>
      <c r="M2820">
        <f>(Table1[[#This Row],[Min pH]]+Table1[[#This Row],[Max pH]])/2</f>
        <v>7.65</v>
      </c>
      <c r="N2820">
        <v>203</v>
      </c>
      <c r="O2820">
        <v>382</v>
      </c>
      <c r="P2820">
        <f>(Table1[[#This Row],[Min Conductivity]]+Table1[[#This Row],[Max Conductivity]])/2</f>
        <v>292.5</v>
      </c>
      <c r="Q2820">
        <v>4</v>
      </c>
      <c r="R2820">
        <v>11</v>
      </c>
      <c r="S2820">
        <f>(Table1[[#This Row],[Min BOD]]+Table1[[#This Row],[Max BOD]])/2</f>
        <v>7.5</v>
      </c>
      <c r="T2820">
        <v>0.67</v>
      </c>
      <c r="U2820">
        <v>5</v>
      </c>
      <c r="V2820">
        <f>(Table1[[#This Row],[Min Nitrate N + Nitrite N]]+Table1[[#This Row],[Max Nitrate N + Nitrite N]])/2</f>
        <v>2.835</v>
      </c>
      <c r="W2820">
        <v>310</v>
      </c>
      <c r="X2820">
        <v>6300</v>
      </c>
      <c r="Y2820">
        <f>(Table1[[#This Row],[Min Fecal Coliform]]+Table1[[#This Row],[Max Fecal Coliform]])/2</f>
        <v>3305</v>
      </c>
      <c r="Z2820">
        <v>5400</v>
      </c>
      <c r="AA2820">
        <v>160000</v>
      </c>
      <c r="AB2820">
        <f>(Table1[[#This Row],[Min Total Coliform]]+Table1[[#This Row],[Max Total Coliform]])/2</f>
        <v>82700</v>
      </c>
      <c r="AC2820">
        <f>MIN(10, (Table1[[#This Row],[Avg BOD]]/4)*10)</f>
        <v>10</v>
      </c>
      <c r="AD2820">
        <f>MIN(10, (Table1[[#This Row],[Avg Fecal Coliform]]/600)*10)</f>
        <v>10</v>
      </c>
      <c r="AE2820">
        <f>MIN(10, (Table1[[#This Row],[Avg Nitrate N + Nitrite N]]/10)*10)</f>
        <v>2.835</v>
      </c>
      <c r="AF2820">
        <f>IF(OR(Table1[[#This Row],[Avg pH]]&lt;6.5,Table1[[#This Row],[Avg pH]]&gt;8.5),10,0)</f>
        <v>0</v>
      </c>
      <c r="AG2820">
        <f>MAX(0, 10-(2*Table1[[#This Row],[Avg Dissolved Oxygen]]))</f>
        <v>0</v>
      </c>
      <c r="AH2820">
        <f>(Table1[[#This Row],[Fecal Score]]*0.3) + (Table1[[#This Row],[BOD Score]]*0.25) + (Table1[[#This Row],[Nitrate Score]]*0.2) + (Table1[[#This Row],[pH Score]]*0.15) + (Table1[[#This Row],[Dissolved Oxygen Score]]*0.1)</f>
        <v>6.0670000000000002</v>
      </c>
      <c r="AI2820">
        <v>2022</v>
      </c>
    </row>
    <row r="2821" spans="1:35">
      <c r="A2821">
        <v>3630</v>
      </c>
      <c r="B2821" t="s">
        <v>165</v>
      </c>
      <c r="C2821" t="s">
        <v>35</v>
      </c>
      <c r="D2821" t="s">
        <v>113</v>
      </c>
      <c r="E2821">
        <v>24</v>
      </c>
      <c r="F2821">
        <v>25</v>
      </c>
      <c r="G2821">
        <f>(Table1[[#This Row],[Min Temperature]]+Table1[[#This Row],[Max Temperature]])/2</f>
        <v>24.5</v>
      </c>
      <c r="H2821">
        <v>2</v>
      </c>
      <c r="I2821">
        <v>6.5</v>
      </c>
      <c r="J2821">
        <f>(Table1[[#This Row],[Min Dissolved Oxygen]]+Table1[[#This Row],[Max Dissolved Oxygen]])/2</f>
        <v>4.25</v>
      </c>
      <c r="K2821">
        <v>6.7</v>
      </c>
      <c r="L2821">
        <v>8.1</v>
      </c>
      <c r="M2821">
        <f>(Table1[[#This Row],[Min pH]]+Table1[[#This Row],[Max pH]])/2</f>
        <v>7.4</v>
      </c>
      <c r="N2821">
        <v>366</v>
      </c>
      <c r="O2821">
        <v>780</v>
      </c>
      <c r="P2821">
        <f>(Table1[[#This Row],[Min Conductivity]]+Table1[[#This Row],[Max Conductivity]])/2</f>
        <v>573</v>
      </c>
      <c r="Q2821">
        <v>4</v>
      </c>
      <c r="R2821">
        <v>19</v>
      </c>
      <c r="S2821">
        <f>(Table1[[#This Row],[Min BOD]]+Table1[[#This Row],[Max BOD]])/2</f>
        <v>11.5</v>
      </c>
      <c r="T2821">
        <v>1.1000000000000001</v>
      </c>
      <c r="U2821">
        <v>10</v>
      </c>
      <c r="V2821">
        <f>(Table1[[#This Row],[Min Nitrate N + Nitrite N]]+Table1[[#This Row],[Max Nitrate N + Nitrite N]])/2</f>
        <v>5.55</v>
      </c>
      <c r="W2821">
        <v>230</v>
      </c>
      <c r="X2821">
        <v>12000</v>
      </c>
      <c r="Y2821">
        <f>(Table1[[#This Row],[Min Fecal Coliform]]+Table1[[#This Row],[Max Fecal Coliform]])/2</f>
        <v>6115</v>
      </c>
      <c r="Z2821">
        <v>3500</v>
      </c>
      <c r="AA2821">
        <v>92000</v>
      </c>
      <c r="AB2821">
        <f>(Table1[[#This Row],[Min Total Coliform]]+Table1[[#This Row],[Max Total Coliform]])/2</f>
        <v>47750</v>
      </c>
      <c r="AC2821">
        <f>MIN(10, (Table1[[#This Row],[Avg BOD]]/4)*10)</f>
        <v>10</v>
      </c>
      <c r="AD2821">
        <f>MIN(10, (Table1[[#This Row],[Avg Fecal Coliform]]/600)*10)</f>
        <v>10</v>
      </c>
      <c r="AE2821">
        <f>MIN(10, (Table1[[#This Row],[Avg Nitrate N + Nitrite N]]/10)*10)</f>
        <v>5.5499999999999989</v>
      </c>
      <c r="AF2821">
        <f>IF(OR(Table1[[#This Row],[Avg pH]]&lt;6.5,Table1[[#This Row],[Avg pH]]&gt;8.5),10,0)</f>
        <v>0</v>
      </c>
      <c r="AG2821">
        <f>MAX(0, 10-(2*Table1[[#This Row],[Avg Dissolved Oxygen]]))</f>
        <v>1.5</v>
      </c>
      <c r="AH2821">
        <f>(Table1[[#This Row],[Fecal Score]]*0.3) + (Table1[[#This Row],[BOD Score]]*0.25) + (Table1[[#This Row],[Nitrate Score]]*0.2) + (Table1[[#This Row],[pH Score]]*0.15) + (Table1[[#This Row],[Dissolved Oxygen Score]]*0.1)</f>
        <v>6.76</v>
      </c>
      <c r="AI2821">
        <v>2022</v>
      </c>
    </row>
    <row r="2822" spans="1:35">
      <c r="A2822">
        <v>5180</v>
      </c>
      <c r="B2822" t="s">
        <v>1026</v>
      </c>
      <c r="C2822" t="s">
        <v>1</v>
      </c>
      <c r="D2822" t="s">
        <v>206</v>
      </c>
      <c r="E2822">
        <v>27</v>
      </c>
      <c r="F2822">
        <v>27</v>
      </c>
      <c r="G2822">
        <f>(Table1[[#This Row],[Min Temperature]]+Table1[[#This Row],[Max Temperature]])/2</f>
        <v>27</v>
      </c>
      <c r="H2822">
        <v>0.8</v>
      </c>
      <c r="I2822">
        <v>7.3</v>
      </c>
      <c r="J2822">
        <f>(Table1[[#This Row],[Min Dissolved Oxygen]]+Table1[[#This Row],[Max Dissolved Oxygen]])/2</f>
        <v>4.05</v>
      </c>
      <c r="K2822">
        <v>6.3</v>
      </c>
      <c r="L2822">
        <v>7.5</v>
      </c>
      <c r="M2822">
        <f>(Table1[[#This Row],[Min pH]]+Table1[[#This Row],[Max pH]])/2</f>
        <v>6.9</v>
      </c>
      <c r="N2822">
        <v>5</v>
      </c>
      <c r="O2822">
        <v>56</v>
      </c>
      <c r="P2822">
        <f>(Table1[[#This Row],[Min Conductivity]]+Table1[[#This Row],[Max Conductivity]])/2</f>
        <v>30.5</v>
      </c>
      <c r="Q2822">
        <v>1.6</v>
      </c>
      <c r="R2822">
        <v>13.8</v>
      </c>
      <c r="S2822">
        <f>(Table1[[#This Row],[Min BOD]]+Table1[[#This Row],[Max BOD]])/2</f>
        <v>7.7</v>
      </c>
      <c r="T2822">
        <v>0.3</v>
      </c>
      <c r="U2822">
        <v>0.3</v>
      </c>
      <c r="V2822">
        <f>(Table1[[#This Row],[Min Nitrate N + Nitrite N]]+Table1[[#This Row],[Max Nitrate N + Nitrite N]])/2</f>
        <v>0.3</v>
      </c>
      <c r="W2822">
        <v>100</v>
      </c>
      <c r="X2822">
        <v>15000</v>
      </c>
      <c r="Y2822">
        <f>(Table1[[#This Row],[Min Fecal Coliform]]+Table1[[#This Row],[Max Fecal Coliform]])/2</f>
        <v>7550</v>
      </c>
      <c r="Z2822">
        <v>400</v>
      </c>
      <c r="AA2822">
        <v>400</v>
      </c>
      <c r="AB2822">
        <f>(Table1[[#This Row],[Min Total Coliform]]+Table1[[#This Row],[Max Total Coliform]])/2</f>
        <v>400</v>
      </c>
      <c r="AC2822">
        <f>MIN(10, (Table1[[#This Row],[Avg BOD]]/4)*10)</f>
        <v>10</v>
      </c>
      <c r="AD2822">
        <f>MIN(10, (Table1[[#This Row],[Avg Fecal Coliform]]/600)*10)</f>
        <v>10</v>
      </c>
      <c r="AE2822">
        <f>MIN(10, (Table1[[#This Row],[Avg Nitrate N + Nitrite N]]/10)*10)</f>
        <v>0.3</v>
      </c>
      <c r="AF2822">
        <f>IF(OR(Table1[[#This Row],[Avg pH]]&lt;6.5,Table1[[#This Row],[Avg pH]]&gt;8.5),10,0)</f>
        <v>0</v>
      </c>
      <c r="AG2822">
        <f>MAX(0, 10-(2*Table1[[#This Row],[Avg Dissolved Oxygen]]))</f>
        <v>1.9000000000000004</v>
      </c>
      <c r="AH2822">
        <f>(Table1[[#This Row],[Fecal Score]]*0.3) + (Table1[[#This Row],[BOD Score]]*0.25) + (Table1[[#This Row],[Nitrate Score]]*0.2) + (Table1[[#This Row],[pH Score]]*0.15) + (Table1[[#This Row],[Dissolved Oxygen Score]]*0.1)</f>
        <v>5.75</v>
      </c>
      <c r="AI2822">
        <v>2022</v>
      </c>
    </row>
    <row r="2823" spans="1:35">
      <c r="A2823">
        <v>1383</v>
      </c>
      <c r="B2823" t="s">
        <v>1027</v>
      </c>
      <c r="C2823" t="s">
        <v>1</v>
      </c>
      <c r="D2823" t="s">
        <v>206</v>
      </c>
      <c r="E2823">
        <v>26</v>
      </c>
      <c r="F2823">
        <v>27</v>
      </c>
      <c r="G2823">
        <f>(Table1[[#This Row],[Min Temperature]]+Table1[[#This Row],[Max Temperature]])/2</f>
        <v>26.5</v>
      </c>
      <c r="H2823">
        <v>2.2000000000000002</v>
      </c>
      <c r="I2823">
        <v>4.0999999999999996</v>
      </c>
      <c r="J2823">
        <f>(Table1[[#This Row],[Min Dissolved Oxygen]]+Table1[[#This Row],[Max Dissolved Oxygen]])/2</f>
        <v>3.15</v>
      </c>
      <c r="K2823">
        <v>6.5</v>
      </c>
      <c r="L2823">
        <v>7.8</v>
      </c>
      <c r="M2823">
        <f>(Table1[[#This Row],[Min pH]]+Table1[[#This Row],[Max pH]])/2</f>
        <v>7.15</v>
      </c>
      <c r="N2823">
        <v>179</v>
      </c>
      <c r="O2823">
        <v>520</v>
      </c>
      <c r="P2823">
        <f>(Table1[[#This Row],[Min Conductivity]]+Table1[[#This Row],[Max Conductivity]])/2</f>
        <v>349.5</v>
      </c>
      <c r="Q2823">
        <v>3.6</v>
      </c>
      <c r="R2823">
        <v>7.2</v>
      </c>
      <c r="S2823">
        <f>(Table1[[#This Row],[Min BOD]]+Table1[[#This Row],[Max BOD]])/2</f>
        <v>5.4</v>
      </c>
      <c r="T2823">
        <v>0.3</v>
      </c>
      <c r="U2823">
        <v>0.3</v>
      </c>
      <c r="V2823">
        <f>(Table1[[#This Row],[Min Nitrate N + Nitrite N]]+Table1[[#This Row],[Max Nitrate N + Nitrite N]])/2</f>
        <v>0.3</v>
      </c>
      <c r="W2823">
        <v>920</v>
      </c>
      <c r="X2823">
        <v>2700</v>
      </c>
      <c r="Y2823">
        <f>(Table1[[#This Row],[Min Fecal Coliform]]+Table1[[#This Row],[Max Fecal Coliform]])/2</f>
        <v>1810</v>
      </c>
      <c r="Z2823">
        <v>2500</v>
      </c>
      <c r="AA2823">
        <v>6300</v>
      </c>
      <c r="AB2823">
        <f>(Table1[[#This Row],[Min Total Coliform]]+Table1[[#This Row],[Max Total Coliform]])/2</f>
        <v>4400</v>
      </c>
      <c r="AC2823">
        <f>MIN(10, (Table1[[#This Row],[Avg BOD]]/4)*10)</f>
        <v>10</v>
      </c>
      <c r="AD2823">
        <f>MIN(10, (Table1[[#This Row],[Avg Fecal Coliform]]/600)*10)</f>
        <v>10</v>
      </c>
      <c r="AE2823">
        <f>MIN(10, (Table1[[#This Row],[Avg Nitrate N + Nitrite N]]/10)*10)</f>
        <v>0.3</v>
      </c>
      <c r="AF2823">
        <f>IF(OR(Table1[[#This Row],[Avg pH]]&lt;6.5,Table1[[#This Row],[Avg pH]]&gt;8.5),10,0)</f>
        <v>0</v>
      </c>
      <c r="AG2823">
        <f>MAX(0, 10-(2*Table1[[#This Row],[Avg Dissolved Oxygen]]))</f>
        <v>3.7</v>
      </c>
      <c r="AH2823">
        <f>(Table1[[#This Row],[Fecal Score]]*0.3) + (Table1[[#This Row],[BOD Score]]*0.25) + (Table1[[#This Row],[Nitrate Score]]*0.2) + (Table1[[#This Row],[pH Score]]*0.15) + (Table1[[#This Row],[Dissolved Oxygen Score]]*0.1)</f>
        <v>5.93</v>
      </c>
      <c r="AI2823">
        <v>2022</v>
      </c>
    </row>
    <row r="2824" spans="1:35">
      <c r="A2824">
        <v>1579</v>
      </c>
      <c r="B2824" t="s">
        <v>214</v>
      </c>
      <c r="C2824" t="s">
        <v>1</v>
      </c>
      <c r="D2824" t="s">
        <v>206</v>
      </c>
      <c r="E2824">
        <v>27</v>
      </c>
      <c r="F2824">
        <v>31</v>
      </c>
      <c r="G2824">
        <f>(Table1[[#This Row],[Min Temperature]]+Table1[[#This Row],[Max Temperature]])/2</f>
        <v>29</v>
      </c>
      <c r="H2824">
        <v>4</v>
      </c>
      <c r="I2824">
        <v>7.4</v>
      </c>
      <c r="J2824">
        <f>(Table1[[#This Row],[Min Dissolved Oxygen]]+Table1[[#This Row],[Max Dissolved Oxygen]])/2</f>
        <v>5.7</v>
      </c>
      <c r="K2824">
        <v>6.5</v>
      </c>
      <c r="L2824">
        <v>7.7</v>
      </c>
      <c r="M2824">
        <f>(Table1[[#This Row],[Min pH]]+Table1[[#This Row],[Max pH]])/2</f>
        <v>7.1</v>
      </c>
      <c r="N2824">
        <v>154</v>
      </c>
      <c r="O2824">
        <v>2151</v>
      </c>
      <c r="P2824">
        <f>(Table1[[#This Row],[Min Conductivity]]+Table1[[#This Row],[Max Conductivity]])/2</f>
        <v>1152.5</v>
      </c>
      <c r="Q2824">
        <v>1.1000000000000001</v>
      </c>
      <c r="R2824">
        <v>2.7</v>
      </c>
      <c r="S2824">
        <f>(Table1[[#This Row],[Min BOD]]+Table1[[#This Row],[Max BOD]])/2</f>
        <v>1.9000000000000001</v>
      </c>
      <c r="T2824">
        <v>0.3</v>
      </c>
      <c r="U2824">
        <v>0.3</v>
      </c>
      <c r="V2824">
        <f>(Table1[[#This Row],[Min Nitrate N + Nitrite N]]+Table1[[#This Row],[Max Nitrate N + Nitrite N]])/2</f>
        <v>0.3</v>
      </c>
      <c r="W2824">
        <v>2</v>
      </c>
      <c r="X2824">
        <v>1200</v>
      </c>
      <c r="Y2824">
        <f>(Table1[[#This Row],[Min Fecal Coliform]]+Table1[[#This Row],[Max Fecal Coliform]])/2</f>
        <v>601</v>
      </c>
      <c r="Z2824">
        <v>200</v>
      </c>
      <c r="AA2824">
        <v>3300</v>
      </c>
      <c r="AB2824">
        <f>(Table1[[#This Row],[Min Total Coliform]]+Table1[[#This Row],[Max Total Coliform]])/2</f>
        <v>1750</v>
      </c>
      <c r="AC2824">
        <f>MIN(10, (Table1[[#This Row],[Avg BOD]]/4)*10)</f>
        <v>4.75</v>
      </c>
      <c r="AD2824">
        <f>MIN(10, (Table1[[#This Row],[Avg Fecal Coliform]]/600)*10)</f>
        <v>10</v>
      </c>
      <c r="AE2824">
        <f>MIN(10, (Table1[[#This Row],[Avg Nitrate N + Nitrite N]]/10)*10)</f>
        <v>0.3</v>
      </c>
      <c r="AF2824">
        <f>IF(OR(Table1[[#This Row],[Avg pH]]&lt;6.5,Table1[[#This Row],[Avg pH]]&gt;8.5),10,0)</f>
        <v>0</v>
      </c>
      <c r="AG2824">
        <f>MAX(0, 10-(2*Table1[[#This Row],[Avg Dissolved Oxygen]]))</f>
        <v>0</v>
      </c>
      <c r="AH2824">
        <f>(Table1[[#This Row],[Fecal Score]]*0.3) + (Table1[[#This Row],[BOD Score]]*0.25) + (Table1[[#This Row],[Nitrate Score]]*0.2) + (Table1[[#This Row],[pH Score]]*0.15) + (Table1[[#This Row],[Dissolved Oxygen Score]]*0.1)</f>
        <v>4.2474999999999996</v>
      </c>
      <c r="AI2824">
        <v>2022</v>
      </c>
    </row>
    <row r="2825" spans="1:35">
      <c r="A2825">
        <v>5200</v>
      </c>
      <c r="B2825" t="s">
        <v>1028</v>
      </c>
      <c r="C2825" t="s">
        <v>1</v>
      </c>
      <c r="D2825" t="s">
        <v>206</v>
      </c>
      <c r="E2825">
        <v>22</v>
      </c>
      <c r="F2825">
        <v>28</v>
      </c>
      <c r="G2825">
        <f>(Table1[[#This Row],[Min Temperature]]+Table1[[#This Row],[Max Temperature]])/2</f>
        <v>25</v>
      </c>
      <c r="H2825">
        <v>4.2</v>
      </c>
      <c r="I2825">
        <v>8.4</v>
      </c>
      <c r="J2825">
        <f>(Table1[[#This Row],[Min Dissolved Oxygen]]+Table1[[#This Row],[Max Dissolved Oxygen]])/2</f>
        <v>6.3000000000000007</v>
      </c>
      <c r="K2825">
        <v>6.6</v>
      </c>
      <c r="L2825">
        <v>8.1</v>
      </c>
      <c r="M2825">
        <f>(Table1[[#This Row],[Min pH]]+Table1[[#This Row],[Max pH]])/2</f>
        <v>7.35</v>
      </c>
      <c r="N2825">
        <v>14200</v>
      </c>
      <c r="O2825">
        <v>41265</v>
      </c>
      <c r="P2825">
        <f>(Table1[[#This Row],[Min Conductivity]]+Table1[[#This Row],[Max Conductivity]])/2</f>
        <v>27732.5</v>
      </c>
      <c r="Q2825">
        <v>1</v>
      </c>
      <c r="R2825">
        <v>3.6</v>
      </c>
      <c r="S2825">
        <f>(Table1[[#This Row],[Min BOD]]+Table1[[#This Row],[Max BOD]])/2</f>
        <v>2.2999999999999998</v>
      </c>
      <c r="T2825">
        <v>0.3</v>
      </c>
      <c r="U2825">
        <v>140.80000000000001</v>
      </c>
      <c r="V2825">
        <f>(Table1[[#This Row],[Min Nitrate N + Nitrite N]]+Table1[[#This Row],[Max Nitrate N + Nitrite N]])/2</f>
        <v>70.550000000000011</v>
      </c>
      <c r="W2825">
        <v>81</v>
      </c>
      <c r="X2825">
        <v>220</v>
      </c>
      <c r="Y2825">
        <f>(Table1[[#This Row],[Min Fecal Coliform]]+Table1[[#This Row],[Max Fecal Coliform]])/2</f>
        <v>150.5</v>
      </c>
      <c r="Z2825">
        <v>200</v>
      </c>
      <c r="AA2825">
        <v>810</v>
      </c>
      <c r="AB2825">
        <f>(Table1[[#This Row],[Min Total Coliform]]+Table1[[#This Row],[Max Total Coliform]])/2</f>
        <v>505</v>
      </c>
      <c r="AC2825">
        <f>MIN(10, (Table1[[#This Row],[Avg BOD]]/4)*10)</f>
        <v>5.75</v>
      </c>
      <c r="AD2825">
        <f>MIN(10, (Table1[[#This Row],[Avg Fecal Coliform]]/600)*10)</f>
        <v>2.5083333333333337</v>
      </c>
      <c r="AE2825">
        <f>MIN(10, (Table1[[#This Row],[Avg Nitrate N + Nitrite N]]/10)*10)</f>
        <v>10</v>
      </c>
      <c r="AF2825">
        <f>IF(OR(Table1[[#This Row],[Avg pH]]&lt;6.5,Table1[[#This Row],[Avg pH]]&gt;8.5),10,0)</f>
        <v>0</v>
      </c>
      <c r="AG2825">
        <f>MAX(0, 10-(2*Table1[[#This Row],[Avg Dissolved Oxygen]]))</f>
        <v>0</v>
      </c>
      <c r="AH2825">
        <f>(Table1[[#This Row],[Fecal Score]]*0.3) + (Table1[[#This Row],[BOD Score]]*0.25) + (Table1[[#This Row],[Nitrate Score]]*0.2) + (Table1[[#This Row],[pH Score]]*0.15) + (Table1[[#This Row],[Dissolved Oxygen Score]]*0.1)</f>
        <v>4.1899999999999995</v>
      </c>
      <c r="AI2825">
        <v>2022</v>
      </c>
    </row>
    <row r="2826" spans="1:35">
      <c r="A2826">
        <v>5198</v>
      </c>
      <c r="B2826" t="s">
        <v>1029</v>
      </c>
      <c r="C2826" t="s">
        <v>1</v>
      </c>
      <c r="D2826" t="s">
        <v>206</v>
      </c>
      <c r="E2826">
        <v>24</v>
      </c>
      <c r="F2826">
        <v>29</v>
      </c>
      <c r="G2826">
        <f>(Table1[[#This Row],[Min Temperature]]+Table1[[#This Row],[Max Temperature]])/2</f>
        <v>26.5</v>
      </c>
      <c r="H2826">
        <v>0.8</v>
      </c>
      <c r="I2826">
        <v>5.7</v>
      </c>
      <c r="J2826">
        <f>(Table1[[#This Row],[Min Dissolved Oxygen]]+Table1[[#This Row],[Max Dissolved Oxygen]])/2</f>
        <v>3.25</v>
      </c>
      <c r="K2826">
        <v>6.7</v>
      </c>
      <c r="L2826">
        <v>8.1999999999999993</v>
      </c>
      <c r="M2826">
        <f>(Table1[[#This Row],[Min pH]]+Table1[[#This Row],[Max pH]])/2</f>
        <v>7.4499999999999993</v>
      </c>
      <c r="N2826">
        <v>16650</v>
      </c>
      <c r="O2826">
        <v>44050</v>
      </c>
      <c r="P2826">
        <f>(Table1[[#This Row],[Min Conductivity]]+Table1[[#This Row],[Max Conductivity]])/2</f>
        <v>30350</v>
      </c>
      <c r="Q2826">
        <v>1.6</v>
      </c>
      <c r="R2826">
        <v>22</v>
      </c>
      <c r="S2826">
        <f>(Table1[[#This Row],[Min BOD]]+Table1[[#This Row],[Max BOD]])/2</f>
        <v>11.8</v>
      </c>
      <c r="T2826">
        <v>0.3</v>
      </c>
      <c r="U2826">
        <v>76.5</v>
      </c>
      <c r="V2826">
        <f>(Table1[[#This Row],[Min Nitrate N + Nitrite N]]+Table1[[#This Row],[Max Nitrate N + Nitrite N]])/2</f>
        <v>38.4</v>
      </c>
      <c r="W2826">
        <v>210</v>
      </c>
      <c r="X2826">
        <v>530</v>
      </c>
      <c r="Y2826">
        <f>(Table1[[#This Row],[Min Fecal Coliform]]+Table1[[#This Row],[Max Fecal Coliform]])/2</f>
        <v>370</v>
      </c>
      <c r="Z2826">
        <v>320</v>
      </c>
      <c r="AA2826">
        <v>1560</v>
      </c>
      <c r="AB2826">
        <f>(Table1[[#This Row],[Min Total Coliform]]+Table1[[#This Row],[Max Total Coliform]])/2</f>
        <v>940</v>
      </c>
      <c r="AC2826">
        <f>MIN(10, (Table1[[#This Row],[Avg BOD]]/4)*10)</f>
        <v>10</v>
      </c>
      <c r="AD2826">
        <f>MIN(10, (Table1[[#This Row],[Avg Fecal Coliform]]/600)*10)</f>
        <v>6.166666666666667</v>
      </c>
      <c r="AE2826">
        <f>MIN(10, (Table1[[#This Row],[Avg Nitrate N + Nitrite N]]/10)*10)</f>
        <v>10</v>
      </c>
      <c r="AF2826">
        <f>IF(OR(Table1[[#This Row],[Avg pH]]&lt;6.5,Table1[[#This Row],[Avg pH]]&gt;8.5),10,0)</f>
        <v>0</v>
      </c>
      <c r="AG2826">
        <f>MAX(0, 10-(2*Table1[[#This Row],[Avg Dissolved Oxygen]]))</f>
        <v>3.5</v>
      </c>
      <c r="AH2826">
        <f>(Table1[[#This Row],[Fecal Score]]*0.3) + (Table1[[#This Row],[BOD Score]]*0.25) + (Table1[[#This Row],[Nitrate Score]]*0.2) + (Table1[[#This Row],[pH Score]]*0.15) + (Table1[[#This Row],[Dissolved Oxygen Score]]*0.1)</f>
        <v>6.6999999999999993</v>
      </c>
      <c r="AI2826">
        <v>2022</v>
      </c>
    </row>
    <row r="2827" spans="1:35">
      <c r="A2827">
        <v>5199</v>
      </c>
      <c r="B2827" t="s">
        <v>1030</v>
      </c>
      <c r="C2827" t="s">
        <v>1</v>
      </c>
      <c r="D2827" t="s">
        <v>206</v>
      </c>
      <c r="E2827">
        <v>23</v>
      </c>
      <c r="F2827">
        <v>28</v>
      </c>
      <c r="G2827">
        <f>(Table1[[#This Row],[Min Temperature]]+Table1[[#This Row],[Max Temperature]])/2</f>
        <v>25.5</v>
      </c>
      <c r="H2827">
        <v>0.4</v>
      </c>
      <c r="I2827">
        <v>4.9000000000000004</v>
      </c>
      <c r="J2827">
        <f>(Table1[[#This Row],[Min Dissolved Oxygen]]+Table1[[#This Row],[Max Dissolved Oxygen]])/2</f>
        <v>2.6500000000000004</v>
      </c>
      <c r="K2827">
        <v>7.5</v>
      </c>
      <c r="L2827">
        <v>8.9</v>
      </c>
      <c r="M2827">
        <f>(Table1[[#This Row],[Min pH]]+Table1[[#This Row],[Max pH]])/2</f>
        <v>8.1999999999999993</v>
      </c>
      <c r="N2827">
        <v>16885</v>
      </c>
      <c r="O2827">
        <v>42360</v>
      </c>
      <c r="P2827">
        <f>(Table1[[#This Row],[Min Conductivity]]+Table1[[#This Row],[Max Conductivity]])/2</f>
        <v>29622.5</v>
      </c>
      <c r="Q2827">
        <v>8.8000000000000007</v>
      </c>
      <c r="R2827">
        <v>24</v>
      </c>
      <c r="S2827">
        <f>(Table1[[#This Row],[Min BOD]]+Table1[[#This Row],[Max BOD]])/2</f>
        <v>16.399999999999999</v>
      </c>
      <c r="T2827">
        <v>0.3</v>
      </c>
      <c r="U2827">
        <v>111.8</v>
      </c>
      <c r="V2827">
        <f>(Table1[[#This Row],[Min Nitrate N + Nitrite N]]+Table1[[#This Row],[Max Nitrate N + Nitrite N]])/2</f>
        <v>56.05</v>
      </c>
      <c r="W2827">
        <v>170</v>
      </c>
      <c r="X2827">
        <v>1200</v>
      </c>
      <c r="Y2827">
        <f>(Table1[[#This Row],[Min Fecal Coliform]]+Table1[[#This Row],[Max Fecal Coliform]])/2</f>
        <v>685</v>
      </c>
      <c r="Z2827">
        <v>700</v>
      </c>
      <c r="AA2827">
        <v>3200</v>
      </c>
      <c r="AB2827">
        <f>(Table1[[#This Row],[Min Total Coliform]]+Table1[[#This Row],[Max Total Coliform]])/2</f>
        <v>1950</v>
      </c>
      <c r="AC2827">
        <f>MIN(10, (Table1[[#This Row],[Avg BOD]]/4)*10)</f>
        <v>10</v>
      </c>
      <c r="AD2827">
        <f>MIN(10, (Table1[[#This Row],[Avg Fecal Coliform]]/600)*10)</f>
        <v>10</v>
      </c>
      <c r="AE2827">
        <f>MIN(10, (Table1[[#This Row],[Avg Nitrate N + Nitrite N]]/10)*10)</f>
        <v>10</v>
      </c>
      <c r="AF2827">
        <f>IF(OR(Table1[[#This Row],[Avg pH]]&lt;6.5,Table1[[#This Row],[Avg pH]]&gt;8.5),10,0)</f>
        <v>0</v>
      </c>
      <c r="AG2827">
        <f>MAX(0, 10-(2*Table1[[#This Row],[Avg Dissolved Oxygen]]))</f>
        <v>4.6999999999999993</v>
      </c>
      <c r="AH2827">
        <f>(Table1[[#This Row],[Fecal Score]]*0.3) + (Table1[[#This Row],[BOD Score]]*0.25) + (Table1[[#This Row],[Nitrate Score]]*0.2) + (Table1[[#This Row],[pH Score]]*0.15) + (Table1[[#This Row],[Dissolved Oxygen Score]]*0.1)</f>
        <v>7.97</v>
      </c>
      <c r="AI2827">
        <v>2022</v>
      </c>
    </row>
    <row r="2828" spans="1:35">
      <c r="A2828">
        <v>5201</v>
      </c>
      <c r="B2828" t="s">
        <v>1031</v>
      </c>
      <c r="C2828" t="s">
        <v>1</v>
      </c>
      <c r="D2828" t="s">
        <v>206</v>
      </c>
      <c r="E2828">
        <v>20</v>
      </c>
      <c r="F2828">
        <v>26</v>
      </c>
      <c r="G2828">
        <f>(Table1[[#This Row],[Min Temperature]]+Table1[[#This Row],[Max Temperature]])/2</f>
        <v>23</v>
      </c>
      <c r="H2828">
        <v>3.4</v>
      </c>
      <c r="I2828">
        <v>7</v>
      </c>
      <c r="J2828">
        <f>(Table1[[#This Row],[Min Dissolved Oxygen]]+Table1[[#This Row],[Max Dissolved Oxygen]])/2</f>
        <v>5.2</v>
      </c>
      <c r="K2828">
        <v>7.1</v>
      </c>
      <c r="L2828">
        <v>8.1</v>
      </c>
      <c r="M2828">
        <f>(Table1[[#This Row],[Min pH]]+Table1[[#This Row],[Max pH]])/2</f>
        <v>7.6</v>
      </c>
      <c r="N2828">
        <v>24850</v>
      </c>
      <c r="O2828">
        <v>49865</v>
      </c>
      <c r="P2828">
        <f>(Table1[[#This Row],[Min Conductivity]]+Table1[[#This Row],[Max Conductivity]])/2</f>
        <v>37357.5</v>
      </c>
      <c r="Q2828">
        <v>1</v>
      </c>
      <c r="R2828">
        <v>18</v>
      </c>
      <c r="S2828">
        <f>(Table1[[#This Row],[Min BOD]]+Table1[[#This Row],[Max BOD]])/2</f>
        <v>9.5</v>
      </c>
      <c r="T2828">
        <v>0.3</v>
      </c>
      <c r="U2828">
        <v>147</v>
      </c>
      <c r="V2828">
        <f>(Table1[[#This Row],[Min Nitrate N + Nitrite N]]+Table1[[#This Row],[Max Nitrate N + Nitrite N]])/2</f>
        <v>73.650000000000006</v>
      </c>
      <c r="W2828">
        <v>140</v>
      </c>
      <c r="X2828">
        <v>350</v>
      </c>
      <c r="Y2828">
        <f>(Table1[[#This Row],[Min Fecal Coliform]]+Table1[[#This Row],[Max Fecal Coliform]])/2</f>
        <v>245</v>
      </c>
      <c r="Z2828">
        <v>780</v>
      </c>
      <c r="AA2828">
        <v>1700</v>
      </c>
      <c r="AB2828">
        <f>(Table1[[#This Row],[Min Total Coliform]]+Table1[[#This Row],[Max Total Coliform]])/2</f>
        <v>1240</v>
      </c>
      <c r="AC2828">
        <f>MIN(10, (Table1[[#This Row],[Avg BOD]]/4)*10)</f>
        <v>10</v>
      </c>
      <c r="AD2828">
        <f>MIN(10, (Table1[[#This Row],[Avg Fecal Coliform]]/600)*10)</f>
        <v>4.083333333333333</v>
      </c>
      <c r="AE2828">
        <f>MIN(10, (Table1[[#This Row],[Avg Nitrate N + Nitrite N]]/10)*10)</f>
        <v>10</v>
      </c>
      <c r="AF2828">
        <f>IF(OR(Table1[[#This Row],[Avg pH]]&lt;6.5,Table1[[#This Row],[Avg pH]]&gt;8.5),10,0)</f>
        <v>0</v>
      </c>
      <c r="AG2828">
        <f>MAX(0, 10-(2*Table1[[#This Row],[Avg Dissolved Oxygen]]))</f>
        <v>0</v>
      </c>
      <c r="AH2828">
        <f>(Table1[[#This Row],[Fecal Score]]*0.3) + (Table1[[#This Row],[BOD Score]]*0.25) + (Table1[[#This Row],[Nitrate Score]]*0.2) + (Table1[[#This Row],[pH Score]]*0.15) + (Table1[[#This Row],[Dissolved Oxygen Score]]*0.1)</f>
        <v>5.7249999999999996</v>
      </c>
      <c r="AI2828">
        <v>2022</v>
      </c>
    </row>
    <row r="2829" spans="1:35">
      <c r="A2829">
        <v>1441</v>
      </c>
      <c r="B2829" t="s">
        <v>208</v>
      </c>
      <c r="C2829" t="s">
        <v>1</v>
      </c>
      <c r="D2829" t="s">
        <v>206</v>
      </c>
      <c r="E2829">
        <v>23</v>
      </c>
      <c r="F2829">
        <v>28</v>
      </c>
      <c r="G2829">
        <f>(Table1[[#This Row],[Min Temperature]]+Table1[[#This Row],[Max Temperature]])/2</f>
        <v>25.5</v>
      </c>
      <c r="H2829">
        <v>4.0999999999999996</v>
      </c>
      <c r="I2829">
        <v>6.8</v>
      </c>
      <c r="J2829">
        <f>(Table1[[#This Row],[Min Dissolved Oxygen]]+Table1[[#This Row],[Max Dissolved Oxygen]])/2</f>
        <v>5.4499999999999993</v>
      </c>
      <c r="K2829">
        <v>6.4</v>
      </c>
      <c r="L2829">
        <v>8.4</v>
      </c>
      <c r="M2829">
        <f>(Table1[[#This Row],[Min pH]]+Table1[[#This Row],[Max pH]])/2</f>
        <v>7.4</v>
      </c>
      <c r="N2829">
        <v>17123</v>
      </c>
      <c r="O2829">
        <v>46952</v>
      </c>
      <c r="P2829">
        <f>(Table1[[#This Row],[Min Conductivity]]+Table1[[#This Row],[Max Conductivity]])/2</f>
        <v>32037.5</v>
      </c>
      <c r="Q2829">
        <v>1.8</v>
      </c>
      <c r="R2829">
        <v>9</v>
      </c>
      <c r="S2829">
        <f>(Table1[[#This Row],[Min BOD]]+Table1[[#This Row],[Max BOD]])/2</f>
        <v>5.4</v>
      </c>
      <c r="T2829">
        <v>0.3</v>
      </c>
      <c r="U2829">
        <v>135.4</v>
      </c>
      <c r="V2829">
        <f>(Table1[[#This Row],[Min Nitrate N + Nitrite N]]+Table1[[#This Row],[Max Nitrate N + Nitrite N]])/2</f>
        <v>67.850000000000009</v>
      </c>
      <c r="W2829">
        <v>130</v>
      </c>
      <c r="X2829">
        <v>680</v>
      </c>
      <c r="Y2829">
        <f>(Table1[[#This Row],[Min Fecal Coliform]]+Table1[[#This Row],[Max Fecal Coliform]])/2</f>
        <v>405</v>
      </c>
      <c r="Z2829">
        <v>630</v>
      </c>
      <c r="AA2829">
        <v>1500</v>
      </c>
      <c r="AB2829">
        <f>(Table1[[#This Row],[Min Total Coliform]]+Table1[[#This Row],[Max Total Coliform]])/2</f>
        <v>1065</v>
      </c>
      <c r="AC2829">
        <f>MIN(10, (Table1[[#This Row],[Avg BOD]]/4)*10)</f>
        <v>10</v>
      </c>
      <c r="AD2829">
        <f>MIN(10, (Table1[[#This Row],[Avg Fecal Coliform]]/600)*10)</f>
        <v>6.75</v>
      </c>
      <c r="AE2829">
        <f>MIN(10, (Table1[[#This Row],[Avg Nitrate N + Nitrite N]]/10)*10)</f>
        <v>10</v>
      </c>
      <c r="AF2829">
        <f>IF(OR(Table1[[#This Row],[Avg pH]]&lt;6.5,Table1[[#This Row],[Avg pH]]&gt;8.5),10,0)</f>
        <v>0</v>
      </c>
      <c r="AG2829">
        <f>MAX(0, 10-(2*Table1[[#This Row],[Avg Dissolved Oxygen]]))</f>
        <v>0</v>
      </c>
      <c r="AH2829">
        <f>(Table1[[#This Row],[Fecal Score]]*0.3) + (Table1[[#This Row],[BOD Score]]*0.25) + (Table1[[#This Row],[Nitrate Score]]*0.2) + (Table1[[#This Row],[pH Score]]*0.15) + (Table1[[#This Row],[Dissolved Oxygen Score]]*0.1)</f>
        <v>6.5250000000000004</v>
      </c>
      <c r="AI2829">
        <v>2022</v>
      </c>
    </row>
    <row r="2830" spans="1:35">
      <c r="A2830">
        <v>1578</v>
      </c>
      <c r="B2830" t="s">
        <v>213</v>
      </c>
      <c r="C2830" t="s">
        <v>1</v>
      </c>
      <c r="D2830" t="s">
        <v>206</v>
      </c>
      <c r="E2830">
        <v>28</v>
      </c>
      <c r="F2830">
        <v>31</v>
      </c>
      <c r="G2830">
        <f>(Table1[[#This Row],[Min Temperature]]+Table1[[#This Row],[Max Temperature]])/2</f>
        <v>29.5</v>
      </c>
      <c r="H2830">
        <v>3.3</v>
      </c>
      <c r="I2830">
        <v>7.4</v>
      </c>
      <c r="J2830">
        <f>(Table1[[#This Row],[Min Dissolved Oxygen]]+Table1[[#This Row],[Max Dissolved Oxygen]])/2</f>
        <v>5.35</v>
      </c>
      <c r="K2830">
        <v>7.1</v>
      </c>
      <c r="L2830">
        <v>7.8</v>
      </c>
      <c r="M2830">
        <f>(Table1[[#This Row],[Min pH]]+Table1[[#This Row],[Max pH]])/2</f>
        <v>7.4499999999999993</v>
      </c>
      <c r="N2830">
        <v>1894</v>
      </c>
      <c r="O2830">
        <v>10323</v>
      </c>
      <c r="P2830">
        <f>(Table1[[#This Row],[Min Conductivity]]+Table1[[#This Row],[Max Conductivity]])/2</f>
        <v>6108.5</v>
      </c>
      <c r="Q2830">
        <v>2</v>
      </c>
      <c r="R2830">
        <v>3.9</v>
      </c>
      <c r="S2830">
        <f>(Table1[[#This Row],[Min BOD]]+Table1[[#This Row],[Max BOD]])/2</f>
        <v>2.95</v>
      </c>
      <c r="T2830">
        <v>0.3</v>
      </c>
      <c r="U2830">
        <v>0.68</v>
      </c>
      <c r="V2830">
        <f>(Table1[[#This Row],[Min Nitrate N + Nitrite N]]+Table1[[#This Row],[Max Nitrate N + Nitrite N]])/2</f>
        <v>0.49</v>
      </c>
      <c r="W2830">
        <v>2</v>
      </c>
      <c r="X2830">
        <v>800</v>
      </c>
      <c r="Y2830">
        <f>(Table1[[#This Row],[Min Fecal Coliform]]+Table1[[#This Row],[Max Fecal Coliform]])/2</f>
        <v>401</v>
      </c>
      <c r="Z2830">
        <v>2</v>
      </c>
      <c r="AA2830">
        <v>1500</v>
      </c>
      <c r="AB2830">
        <f>(Table1[[#This Row],[Min Total Coliform]]+Table1[[#This Row],[Max Total Coliform]])/2</f>
        <v>751</v>
      </c>
      <c r="AC2830">
        <f>MIN(10, (Table1[[#This Row],[Avg BOD]]/4)*10)</f>
        <v>7.375</v>
      </c>
      <c r="AD2830">
        <f>MIN(10, (Table1[[#This Row],[Avg Fecal Coliform]]/600)*10)</f>
        <v>6.6833333333333336</v>
      </c>
      <c r="AE2830">
        <f>MIN(10, (Table1[[#This Row],[Avg Nitrate N + Nitrite N]]/10)*10)</f>
        <v>0.49</v>
      </c>
      <c r="AF2830">
        <f>IF(OR(Table1[[#This Row],[Avg pH]]&lt;6.5,Table1[[#This Row],[Avg pH]]&gt;8.5),10,0)</f>
        <v>0</v>
      </c>
      <c r="AG2830">
        <f>MAX(0, 10-(2*Table1[[#This Row],[Avg Dissolved Oxygen]]))</f>
        <v>0</v>
      </c>
      <c r="AH2830">
        <f>(Table1[[#This Row],[Fecal Score]]*0.3) + (Table1[[#This Row],[BOD Score]]*0.25) + (Table1[[#This Row],[Nitrate Score]]*0.2) + (Table1[[#This Row],[pH Score]]*0.15) + (Table1[[#This Row],[Dissolved Oxygen Score]]*0.1)</f>
        <v>3.9467499999999998</v>
      </c>
      <c r="AI2830">
        <v>2022</v>
      </c>
    </row>
    <row r="2831" spans="1:35">
      <c r="A2831">
        <v>5182</v>
      </c>
      <c r="B2831" t="s">
        <v>1032</v>
      </c>
      <c r="C2831" t="s">
        <v>1</v>
      </c>
      <c r="D2831" t="s">
        <v>206</v>
      </c>
      <c r="E2831">
        <v>21.776714513556598</v>
      </c>
      <c r="F2831">
        <v>28.3971291866029</v>
      </c>
      <c r="G2831">
        <f>(Table1[[#This Row],[Min Temperature]]+Table1[[#This Row],[Max Temperature]])/2</f>
        <v>25.086921850079747</v>
      </c>
      <c r="H2831">
        <v>3.7</v>
      </c>
      <c r="I2831">
        <v>7.4</v>
      </c>
      <c r="J2831">
        <f>(Table1[[#This Row],[Min Dissolved Oxygen]]+Table1[[#This Row],[Max Dissolved Oxygen]])/2</f>
        <v>5.5500000000000007</v>
      </c>
      <c r="K2831">
        <v>7</v>
      </c>
      <c r="L2831">
        <v>9.6999999999999993</v>
      </c>
      <c r="M2831">
        <f>(Table1[[#This Row],[Min pH]]+Table1[[#This Row],[Max pH]])/2</f>
        <v>8.35</v>
      </c>
      <c r="N2831">
        <v>785.11961722488002</v>
      </c>
      <c r="O2831">
        <v>2303.5199362041499</v>
      </c>
      <c r="P2831">
        <f>(Table1[[#This Row],[Min Conductivity]]+Table1[[#This Row],[Max Conductivity]])/2</f>
        <v>1544.319776714515</v>
      </c>
      <c r="Q2831">
        <v>1.4</v>
      </c>
      <c r="R2831">
        <v>3.9</v>
      </c>
      <c r="S2831">
        <f>(Table1[[#This Row],[Min BOD]]+Table1[[#This Row],[Max BOD]])/2</f>
        <v>2.65</v>
      </c>
      <c r="T2831">
        <v>1.4475</v>
      </c>
      <c r="U2831">
        <v>7.25047297297297</v>
      </c>
      <c r="V2831">
        <f>(Table1[[#This Row],[Min Nitrate N + Nitrite N]]+Table1[[#This Row],[Max Nitrate N + Nitrite N]])/2</f>
        <v>4.3489864864864849</v>
      </c>
      <c r="W2831">
        <v>310</v>
      </c>
      <c r="X2831">
        <v>4900</v>
      </c>
      <c r="Y2831">
        <f>(Table1[[#This Row],[Min Fecal Coliform]]+Table1[[#This Row],[Max Fecal Coliform]])/2</f>
        <v>2605</v>
      </c>
      <c r="Z2831">
        <v>1751.8059210526301</v>
      </c>
      <c r="AA2831">
        <v>39424734.378289498</v>
      </c>
      <c r="AB2831">
        <f>(Table1[[#This Row],[Min Total Coliform]]+Table1[[#This Row],[Max Total Coliform]])/2</f>
        <v>19713243.092105277</v>
      </c>
      <c r="AC2831">
        <f>MIN(10, (Table1[[#This Row],[Avg BOD]]/4)*10)</f>
        <v>6.625</v>
      </c>
      <c r="AD2831">
        <f>MIN(10, (Table1[[#This Row],[Avg Fecal Coliform]]/600)*10)</f>
        <v>10</v>
      </c>
      <c r="AE2831">
        <f>MIN(10, (Table1[[#This Row],[Avg Nitrate N + Nitrite N]]/10)*10)</f>
        <v>4.3489864864864849</v>
      </c>
      <c r="AF2831">
        <f>IF(OR(Table1[[#This Row],[Avg pH]]&lt;6.5,Table1[[#This Row],[Avg pH]]&gt;8.5),10,0)</f>
        <v>0</v>
      </c>
      <c r="AG2831">
        <f>MAX(0, 10-(2*Table1[[#This Row],[Avg Dissolved Oxygen]]))</f>
        <v>0</v>
      </c>
      <c r="AH2831">
        <f>(Table1[[#This Row],[Fecal Score]]*0.3) + (Table1[[#This Row],[BOD Score]]*0.25) + (Table1[[#This Row],[Nitrate Score]]*0.2) + (Table1[[#This Row],[pH Score]]*0.15) + (Table1[[#This Row],[Dissolved Oxygen Score]]*0.1)</f>
        <v>5.5260472972972972</v>
      </c>
      <c r="AI2831">
        <v>2022</v>
      </c>
    </row>
    <row r="2832" spans="1:35">
      <c r="A2832">
        <v>5183</v>
      </c>
      <c r="B2832" t="s">
        <v>1033</v>
      </c>
      <c r="C2832" t="s">
        <v>1</v>
      </c>
      <c r="D2832" t="s">
        <v>206</v>
      </c>
      <c r="E2832">
        <v>21.776714513556598</v>
      </c>
      <c r="F2832">
        <v>28.3971291866029</v>
      </c>
      <c r="G2832">
        <f>(Table1[[#This Row],[Min Temperature]]+Table1[[#This Row],[Max Temperature]])/2</f>
        <v>25.086921850079747</v>
      </c>
      <c r="H2832">
        <v>1.8</v>
      </c>
      <c r="I2832">
        <v>6.3</v>
      </c>
      <c r="J2832">
        <f>(Table1[[#This Row],[Min Dissolved Oxygen]]+Table1[[#This Row],[Max Dissolved Oxygen]])/2</f>
        <v>4.05</v>
      </c>
      <c r="K2832">
        <v>7.3</v>
      </c>
      <c r="L2832">
        <v>8.9</v>
      </c>
      <c r="M2832">
        <f>(Table1[[#This Row],[Min pH]]+Table1[[#This Row],[Max pH]])/2</f>
        <v>8.1</v>
      </c>
      <c r="N2832">
        <v>785.11961722488002</v>
      </c>
      <c r="O2832">
        <v>2303.5199362041499</v>
      </c>
      <c r="P2832">
        <f>(Table1[[#This Row],[Min Conductivity]]+Table1[[#This Row],[Max Conductivity]])/2</f>
        <v>1544.319776714515</v>
      </c>
      <c r="Q2832">
        <v>1</v>
      </c>
      <c r="R2832">
        <v>4.5</v>
      </c>
      <c r="S2832">
        <f>(Table1[[#This Row],[Min BOD]]+Table1[[#This Row],[Max BOD]])/2</f>
        <v>2.75</v>
      </c>
      <c r="T2832">
        <v>1.4475</v>
      </c>
      <c r="U2832">
        <v>7.25047297297297</v>
      </c>
      <c r="V2832">
        <f>(Table1[[#This Row],[Min Nitrate N + Nitrite N]]+Table1[[#This Row],[Max Nitrate N + Nitrite N]])/2</f>
        <v>4.3489864864864849</v>
      </c>
      <c r="W2832">
        <v>1700</v>
      </c>
      <c r="X2832">
        <v>78000</v>
      </c>
      <c r="Y2832">
        <f>(Table1[[#This Row],[Min Fecal Coliform]]+Table1[[#This Row],[Max Fecal Coliform]])/2</f>
        <v>39850</v>
      </c>
      <c r="Z2832">
        <v>1751.8059210526301</v>
      </c>
      <c r="AA2832">
        <v>39424734.378289498</v>
      </c>
      <c r="AB2832">
        <f>(Table1[[#This Row],[Min Total Coliform]]+Table1[[#This Row],[Max Total Coliform]])/2</f>
        <v>19713243.092105277</v>
      </c>
      <c r="AC2832">
        <f>MIN(10, (Table1[[#This Row],[Avg BOD]]/4)*10)</f>
        <v>6.875</v>
      </c>
      <c r="AD2832">
        <f>MIN(10, (Table1[[#This Row],[Avg Fecal Coliform]]/600)*10)</f>
        <v>10</v>
      </c>
      <c r="AE2832">
        <f>MIN(10, (Table1[[#This Row],[Avg Nitrate N + Nitrite N]]/10)*10)</f>
        <v>4.3489864864864849</v>
      </c>
      <c r="AF2832">
        <f>IF(OR(Table1[[#This Row],[Avg pH]]&lt;6.5,Table1[[#This Row],[Avg pH]]&gt;8.5),10,0)</f>
        <v>0</v>
      </c>
      <c r="AG2832">
        <f>MAX(0, 10-(2*Table1[[#This Row],[Avg Dissolved Oxygen]]))</f>
        <v>1.9000000000000004</v>
      </c>
      <c r="AH2832">
        <f>(Table1[[#This Row],[Fecal Score]]*0.3) + (Table1[[#This Row],[BOD Score]]*0.25) + (Table1[[#This Row],[Nitrate Score]]*0.2) + (Table1[[#This Row],[pH Score]]*0.15) + (Table1[[#This Row],[Dissolved Oxygen Score]]*0.1)</f>
        <v>5.7785472972972975</v>
      </c>
      <c r="AI2832">
        <v>2022</v>
      </c>
    </row>
    <row r="2833" spans="1:35">
      <c r="A2833">
        <v>5184</v>
      </c>
      <c r="B2833" t="s">
        <v>1034</v>
      </c>
      <c r="C2833" t="s">
        <v>1</v>
      </c>
      <c r="D2833" t="s">
        <v>206</v>
      </c>
      <c r="E2833">
        <v>21.776714513556598</v>
      </c>
      <c r="F2833">
        <v>28.3971291866029</v>
      </c>
      <c r="G2833">
        <f>(Table1[[#This Row],[Min Temperature]]+Table1[[#This Row],[Max Temperature]])/2</f>
        <v>25.086921850079747</v>
      </c>
      <c r="H2833">
        <v>3.1</v>
      </c>
      <c r="I2833">
        <v>7.1</v>
      </c>
      <c r="J2833">
        <f>(Table1[[#This Row],[Min Dissolved Oxygen]]+Table1[[#This Row],[Max Dissolved Oxygen]])/2</f>
        <v>5.0999999999999996</v>
      </c>
      <c r="K2833">
        <v>7.3</v>
      </c>
      <c r="L2833">
        <v>9.1999999999999993</v>
      </c>
      <c r="M2833">
        <f>(Table1[[#This Row],[Min pH]]+Table1[[#This Row],[Max pH]])/2</f>
        <v>8.25</v>
      </c>
      <c r="N2833">
        <v>785.11961722488002</v>
      </c>
      <c r="O2833">
        <v>2303.5199362041499</v>
      </c>
      <c r="P2833">
        <f>(Table1[[#This Row],[Min Conductivity]]+Table1[[#This Row],[Max Conductivity]])/2</f>
        <v>1544.319776714515</v>
      </c>
      <c r="Q2833">
        <v>1</v>
      </c>
      <c r="R2833">
        <v>2.4</v>
      </c>
      <c r="S2833">
        <f>(Table1[[#This Row],[Min BOD]]+Table1[[#This Row],[Max BOD]])/2</f>
        <v>1.7</v>
      </c>
      <c r="T2833">
        <v>1.4475</v>
      </c>
      <c r="U2833">
        <v>7.25047297297297</v>
      </c>
      <c r="V2833">
        <f>(Table1[[#This Row],[Min Nitrate N + Nitrite N]]+Table1[[#This Row],[Max Nitrate N + Nitrite N]])/2</f>
        <v>4.3489864864864849</v>
      </c>
      <c r="W2833">
        <v>1500</v>
      </c>
      <c r="X2833">
        <v>17000</v>
      </c>
      <c r="Y2833">
        <f>(Table1[[#This Row],[Min Fecal Coliform]]+Table1[[#This Row],[Max Fecal Coliform]])/2</f>
        <v>9250</v>
      </c>
      <c r="Z2833">
        <v>1751.8059210526301</v>
      </c>
      <c r="AA2833">
        <v>39424734.378289498</v>
      </c>
      <c r="AB2833">
        <f>(Table1[[#This Row],[Min Total Coliform]]+Table1[[#This Row],[Max Total Coliform]])/2</f>
        <v>19713243.092105277</v>
      </c>
      <c r="AC2833">
        <f>MIN(10, (Table1[[#This Row],[Avg BOD]]/4)*10)</f>
        <v>4.25</v>
      </c>
      <c r="AD2833">
        <f>MIN(10, (Table1[[#This Row],[Avg Fecal Coliform]]/600)*10)</f>
        <v>10</v>
      </c>
      <c r="AE2833">
        <f>MIN(10, (Table1[[#This Row],[Avg Nitrate N + Nitrite N]]/10)*10)</f>
        <v>4.3489864864864849</v>
      </c>
      <c r="AF2833">
        <f>IF(OR(Table1[[#This Row],[Avg pH]]&lt;6.5,Table1[[#This Row],[Avg pH]]&gt;8.5),10,0)</f>
        <v>0</v>
      </c>
      <c r="AG2833">
        <f>MAX(0, 10-(2*Table1[[#This Row],[Avg Dissolved Oxygen]]))</f>
        <v>0</v>
      </c>
      <c r="AH2833">
        <f>(Table1[[#This Row],[Fecal Score]]*0.3) + (Table1[[#This Row],[BOD Score]]*0.25) + (Table1[[#This Row],[Nitrate Score]]*0.2) + (Table1[[#This Row],[pH Score]]*0.15) + (Table1[[#This Row],[Dissolved Oxygen Score]]*0.1)</f>
        <v>4.9322972972972972</v>
      </c>
      <c r="AI2833">
        <v>2022</v>
      </c>
    </row>
    <row r="2834" spans="1:35">
      <c r="A2834">
        <v>5185</v>
      </c>
      <c r="B2834" t="s">
        <v>1035</v>
      </c>
      <c r="C2834" t="s">
        <v>1</v>
      </c>
      <c r="D2834" t="s">
        <v>206</v>
      </c>
      <c r="E2834">
        <v>21.776714513556598</v>
      </c>
      <c r="F2834">
        <v>28.3971291866029</v>
      </c>
      <c r="G2834">
        <f>(Table1[[#This Row],[Min Temperature]]+Table1[[#This Row],[Max Temperature]])/2</f>
        <v>25.086921850079747</v>
      </c>
      <c r="H2834">
        <v>3.3</v>
      </c>
      <c r="I2834">
        <v>7.3</v>
      </c>
      <c r="J2834">
        <f>(Table1[[#This Row],[Min Dissolved Oxygen]]+Table1[[#This Row],[Max Dissolved Oxygen]])/2</f>
        <v>5.3</v>
      </c>
      <c r="K2834">
        <v>7</v>
      </c>
      <c r="L2834">
        <v>9.3000000000000007</v>
      </c>
      <c r="M2834">
        <f>(Table1[[#This Row],[Min pH]]+Table1[[#This Row],[Max pH]])/2</f>
        <v>8.15</v>
      </c>
      <c r="N2834">
        <v>785.11961722488002</v>
      </c>
      <c r="O2834">
        <v>2303.5199362041499</v>
      </c>
      <c r="P2834">
        <f>(Table1[[#This Row],[Min Conductivity]]+Table1[[#This Row],[Max Conductivity]])/2</f>
        <v>1544.319776714515</v>
      </c>
      <c r="Q2834">
        <v>1.8</v>
      </c>
      <c r="R2834">
        <v>4.4000000000000004</v>
      </c>
      <c r="S2834">
        <f>(Table1[[#This Row],[Min BOD]]+Table1[[#This Row],[Max BOD]])/2</f>
        <v>3.1</v>
      </c>
      <c r="T2834">
        <v>1.4475</v>
      </c>
      <c r="U2834">
        <v>7.25047297297297</v>
      </c>
      <c r="V2834">
        <f>(Table1[[#This Row],[Min Nitrate N + Nitrite N]]+Table1[[#This Row],[Max Nitrate N + Nitrite N]])/2</f>
        <v>4.3489864864864849</v>
      </c>
      <c r="W2834">
        <v>49</v>
      </c>
      <c r="X2834">
        <v>13000</v>
      </c>
      <c r="Y2834">
        <f>(Table1[[#This Row],[Min Fecal Coliform]]+Table1[[#This Row],[Max Fecal Coliform]])/2</f>
        <v>6524.5</v>
      </c>
      <c r="Z2834">
        <v>1751.8059210526301</v>
      </c>
      <c r="AA2834">
        <v>39424734.378289498</v>
      </c>
      <c r="AB2834">
        <f>(Table1[[#This Row],[Min Total Coliform]]+Table1[[#This Row],[Max Total Coliform]])/2</f>
        <v>19713243.092105277</v>
      </c>
      <c r="AC2834">
        <f>MIN(10, (Table1[[#This Row],[Avg BOD]]/4)*10)</f>
        <v>7.75</v>
      </c>
      <c r="AD2834">
        <f>MIN(10, (Table1[[#This Row],[Avg Fecal Coliform]]/600)*10)</f>
        <v>10</v>
      </c>
      <c r="AE2834">
        <f>MIN(10, (Table1[[#This Row],[Avg Nitrate N + Nitrite N]]/10)*10)</f>
        <v>4.3489864864864849</v>
      </c>
      <c r="AF2834">
        <f>IF(OR(Table1[[#This Row],[Avg pH]]&lt;6.5,Table1[[#This Row],[Avg pH]]&gt;8.5),10,0)</f>
        <v>0</v>
      </c>
      <c r="AG2834">
        <f>MAX(0, 10-(2*Table1[[#This Row],[Avg Dissolved Oxygen]]))</f>
        <v>0</v>
      </c>
      <c r="AH2834">
        <f>(Table1[[#This Row],[Fecal Score]]*0.3) + (Table1[[#This Row],[BOD Score]]*0.25) + (Table1[[#This Row],[Nitrate Score]]*0.2) + (Table1[[#This Row],[pH Score]]*0.15) + (Table1[[#This Row],[Dissolved Oxygen Score]]*0.1)</f>
        <v>5.8072972972972972</v>
      </c>
      <c r="AI2834">
        <v>2022</v>
      </c>
    </row>
    <row r="2835" spans="1:35">
      <c r="A2835">
        <v>1577</v>
      </c>
      <c r="B2835" t="s">
        <v>212</v>
      </c>
      <c r="C2835" t="s">
        <v>1</v>
      </c>
      <c r="D2835" t="s">
        <v>206</v>
      </c>
      <c r="E2835">
        <v>26</v>
      </c>
      <c r="F2835">
        <v>30</v>
      </c>
      <c r="G2835">
        <f>(Table1[[#This Row],[Min Temperature]]+Table1[[#This Row],[Max Temperature]])/2</f>
        <v>28</v>
      </c>
      <c r="H2835">
        <v>1.2</v>
      </c>
      <c r="I2835">
        <v>7.8</v>
      </c>
      <c r="J2835">
        <f>(Table1[[#This Row],[Min Dissolved Oxygen]]+Table1[[#This Row],[Max Dissolved Oxygen]])/2</f>
        <v>4.5</v>
      </c>
      <c r="K2835">
        <v>6.9</v>
      </c>
      <c r="L2835">
        <v>7.9</v>
      </c>
      <c r="M2835">
        <f>(Table1[[#This Row],[Min pH]]+Table1[[#This Row],[Max pH]])/2</f>
        <v>7.4</v>
      </c>
      <c r="N2835">
        <v>104</v>
      </c>
      <c r="O2835">
        <v>32000</v>
      </c>
      <c r="P2835">
        <f>(Table1[[#This Row],[Min Conductivity]]+Table1[[#This Row],[Max Conductivity]])/2</f>
        <v>16052</v>
      </c>
      <c r="Q2835">
        <v>1</v>
      </c>
      <c r="R2835">
        <v>2.5</v>
      </c>
      <c r="S2835">
        <f>(Table1[[#This Row],[Min BOD]]+Table1[[#This Row],[Max BOD]])/2</f>
        <v>1.75</v>
      </c>
      <c r="T2835">
        <v>0.3</v>
      </c>
      <c r="U2835">
        <v>0.61</v>
      </c>
      <c r="V2835">
        <f>(Table1[[#This Row],[Min Nitrate N + Nitrite N]]+Table1[[#This Row],[Max Nitrate N + Nitrite N]])/2</f>
        <v>0.45499999999999996</v>
      </c>
      <c r="W2835">
        <v>170</v>
      </c>
      <c r="X2835">
        <v>10000</v>
      </c>
      <c r="Y2835">
        <f>(Table1[[#This Row],[Min Fecal Coliform]]+Table1[[#This Row],[Max Fecal Coliform]])/2</f>
        <v>5085</v>
      </c>
      <c r="Z2835">
        <v>350</v>
      </c>
      <c r="AA2835">
        <v>22000</v>
      </c>
      <c r="AB2835">
        <f>(Table1[[#This Row],[Min Total Coliform]]+Table1[[#This Row],[Max Total Coliform]])/2</f>
        <v>11175</v>
      </c>
      <c r="AC2835">
        <f>MIN(10, (Table1[[#This Row],[Avg BOD]]/4)*10)</f>
        <v>4.375</v>
      </c>
      <c r="AD2835">
        <f>MIN(10, (Table1[[#This Row],[Avg Fecal Coliform]]/600)*10)</f>
        <v>10</v>
      </c>
      <c r="AE2835">
        <f>MIN(10, (Table1[[#This Row],[Avg Nitrate N + Nitrite N]]/10)*10)</f>
        <v>0.45499999999999996</v>
      </c>
      <c r="AF2835">
        <f>IF(OR(Table1[[#This Row],[Avg pH]]&lt;6.5,Table1[[#This Row],[Avg pH]]&gt;8.5),10,0)</f>
        <v>0</v>
      </c>
      <c r="AG2835">
        <f>MAX(0, 10-(2*Table1[[#This Row],[Avg Dissolved Oxygen]]))</f>
        <v>1</v>
      </c>
      <c r="AH2835">
        <f>(Table1[[#This Row],[Fecal Score]]*0.3) + (Table1[[#This Row],[BOD Score]]*0.25) + (Table1[[#This Row],[Nitrate Score]]*0.2) + (Table1[[#This Row],[pH Score]]*0.15) + (Table1[[#This Row],[Dissolved Oxygen Score]]*0.1)</f>
        <v>4.2847499999999998</v>
      </c>
      <c r="AI2835">
        <v>2022</v>
      </c>
    </row>
    <row r="2836" spans="1:35">
      <c r="A2836">
        <v>5230</v>
      </c>
      <c r="B2836" t="s">
        <v>1036</v>
      </c>
      <c r="C2836" t="s">
        <v>1</v>
      </c>
      <c r="D2836" t="s">
        <v>206</v>
      </c>
      <c r="E2836">
        <v>22</v>
      </c>
      <c r="F2836">
        <v>31</v>
      </c>
      <c r="G2836">
        <f>(Table1[[#This Row],[Min Temperature]]+Table1[[#This Row],[Max Temperature]])/2</f>
        <v>26.5</v>
      </c>
      <c r="H2836">
        <v>6.1</v>
      </c>
      <c r="I2836">
        <v>7.5</v>
      </c>
      <c r="J2836">
        <f>(Table1[[#This Row],[Min Dissolved Oxygen]]+Table1[[#This Row],[Max Dissolved Oxygen]])/2</f>
        <v>6.8</v>
      </c>
      <c r="K2836">
        <v>6.5</v>
      </c>
      <c r="L2836">
        <v>7.2</v>
      </c>
      <c r="M2836">
        <f>(Table1[[#This Row],[Min pH]]+Table1[[#This Row],[Max pH]])/2</f>
        <v>6.85</v>
      </c>
      <c r="N2836">
        <v>39</v>
      </c>
      <c r="O2836">
        <v>69</v>
      </c>
      <c r="P2836">
        <f>(Table1[[#This Row],[Min Conductivity]]+Table1[[#This Row],[Max Conductivity]])/2</f>
        <v>54</v>
      </c>
      <c r="Q2836">
        <v>1</v>
      </c>
      <c r="R2836">
        <v>1.8</v>
      </c>
      <c r="S2836">
        <f>(Table1[[#This Row],[Min BOD]]+Table1[[#This Row],[Max BOD]])/2</f>
        <v>1.4</v>
      </c>
      <c r="T2836">
        <v>0.3</v>
      </c>
      <c r="U2836">
        <v>0.3</v>
      </c>
      <c r="V2836">
        <f>(Table1[[#This Row],[Min Nitrate N + Nitrite N]]+Table1[[#This Row],[Max Nitrate N + Nitrite N]])/2</f>
        <v>0.3</v>
      </c>
      <c r="W2836">
        <v>4</v>
      </c>
      <c r="X2836">
        <v>63</v>
      </c>
      <c r="Y2836">
        <f>(Table1[[#This Row],[Min Fecal Coliform]]+Table1[[#This Row],[Max Fecal Coliform]])/2</f>
        <v>33.5</v>
      </c>
      <c r="Z2836">
        <v>8</v>
      </c>
      <c r="AA2836">
        <v>140</v>
      </c>
      <c r="AB2836">
        <f>(Table1[[#This Row],[Min Total Coliform]]+Table1[[#This Row],[Max Total Coliform]])/2</f>
        <v>74</v>
      </c>
      <c r="AC2836">
        <f>MIN(10, (Table1[[#This Row],[Avg BOD]]/4)*10)</f>
        <v>3.5</v>
      </c>
      <c r="AD2836">
        <f>MIN(10, (Table1[[#This Row],[Avg Fecal Coliform]]/600)*10)</f>
        <v>0.55833333333333335</v>
      </c>
      <c r="AE2836">
        <f>MIN(10, (Table1[[#This Row],[Avg Nitrate N + Nitrite N]]/10)*10)</f>
        <v>0.3</v>
      </c>
      <c r="AF2836">
        <f>IF(OR(Table1[[#This Row],[Avg pH]]&lt;6.5,Table1[[#This Row],[Avg pH]]&gt;8.5),10,0)</f>
        <v>0</v>
      </c>
      <c r="AG2836">
        <f>MAX(0, 10-(2*Table1[[#This Row],[Avg Dissolved Oxygen]]))</f>
        <v>0</v>
      </c>
      <c r="AH2836">
        <f>(Table1[[#This Row],[Fecal Score]]*0.3) + (Table1[[#This Row],[BOD Score]]*0.25) + (Table1[[#This Row],[Nitrate Score]]*0.2) + (Table1[[#This Row],[pH Score]]*0.15) + (Table1[[#This Row],[Dissolved Oxygen Score]]*0.1)</f>
        <v>1.1025</v>
      </c>
      <c r="AI2836">
        <v>2022</v>
      </c>
    </row>
    <row r="2837" spans="1:35">
      <c r="A2837">
        <v>2312</v>
      </c>
      <c r="B2837" t="s">
        <v>627</v>
      </c>
      <c r="C2837" t="s">
        <v>1</v>
      </c>
      <c r="D2837" t="s">
        <v>206</v>
      </c>
      <c r="E2837">
        <v>27</v>
      </c>
      <c r="F2837">
        <v>31</v>
      </c>
      <c r="G2837">
        <f>(Table1[[#This Row],[Min Temperature]]+Table1[[#This Row],[Max Temperature]])/2</f>
        <v>29</v>
      </c>
      <c r="H2837">
        <v>5.9</v>
      </c>
      <c r="I2837">
        <v>7.9</v>
      </c>
      <c r="J2837">
        <f>(Table1[[#This Row],[Min Dissolved Oxygen]]+Table1[[#This Row],[Max Dissolved Oxygen]])/2</f>
        <v>6.9</v>
      </c>
      <c r="K2837">
        <v>6.5</v>
      </c>
      <c r="L2837">
        <v>7.7</v>
      </c>
      <c r="M2837">
        <f>(Table1[[#This Row],[Min pH]]+Table1[[#This Row],[Max pH]])/2</f>
        <v>7.1</v>
      </c>
      <c r="N2837">
        <v>131</v>
      </c>
      <c r="O2837">
        <v>1516</v>
      </c>
      <c r="P2837">
        <f>(Table1[[#This Row],[Min Conductivity]]+Table1[[#This Row],[Max Conductivity]])/2</f>
        <v>823.5</v>
      </c>
      <c r="Q2837">
        <v>1.3</v>
      </c>
      <c r="R2837">
        <v>3</v>
      </c>
      <c r="S2837">
        <f>(Table1[[#This Row],[Min BOD]]+Table1[[#This Row],[Max BOD]])/2</f>
        <v>2.15</v>
      </c>
      <c r="T2837">
        <v>0.3</v>
      </c>
      <c r="U2837">
        <v>0.3</v>
      </c>
      <c r="V2837">
        <f>(Table1[[#This Row],[Min Nitrate N + Nitrite N]]+Table1[[#This Row],[Max Nitrate N + Nitrite N]])/2</f>
        <v>0.3</v>
      </c>
      <c r="W2837">
        <v>2</v>
      </c>
      <c r="X2837">
        <v>100</v>
      </c>
      <c r="Y2837">
        <f>(Table1[[#This Row],[Min Fecal Coliform]]+Table1[[#This Row],[Max Fecal Coliform]])/2</f>
        <v>51</v>
      </c>
      <c r="Z2837">
        <v>2</v>
      </c>
      <c r="AA2837">
        <v>540</v>
      </c>
      <c r="AB2837">
        <f>(Table1[[#This Row],[Min Total Coliform]]+Table1[[#This Row],[Max Total Coliform]])/2</f>
        <v>271</v>
      </c>
      <c r="AC2837">
        <f>MIN(10, (Table1[[#This Row],[Avg BOD]]/4)*10)</f>
        <v>5.375</v>
      </c>
      <c r="AD2837">
        <f>MIN(10, (Table1[[#This Row],[Avg Fecal Coliform]]/600)*10)</f>
        <v>0.85000000000000009</v>
      </c>
      <c r="AE2837">
        <f>MIN(10, (Table1[[#This Row],[Avg Nitrate N + Nitrite N]]/10)*10)</f>
        <v>0.3</v>
      </c>
      <c r="AF2837">
        <f>IF(OR(Table1[[#This Row],[Avg pH]]&lt;6.5,Table1[[#This Row],[Avg pH]]&gt;8.5),10,0)</f>
        <v>0</v>
      </c>
      <c r="AG2837">
        <f>MAX(0, 10-(2*Table1[[#This Row],[Avg Dissolved Oxygen]]))</f>
        <v>0</v>
      </c>
      <c r="AH2837">
        <f>(Table1[[#This Row],[Fecal Score]]*0.3) + (Table1[[#This Row],[BOD Score]]*0.25) + (Table1[[#This Row],[Nitrate Score]]*0.2) + (Table1[[#This Row],[pH Score]]*0.15) + (Table1[[#This Row],[Dissolved Oxygen Score]]*0.1)</f>
        <v>1.6587499999999999</v>
      </c>
      <c r="AI2837">
        <v>2022</v>
      </c>
    </row>
    <row r="2838" spans="1:35">
      <c r="A2838">
        <v>1574</v>
      </c>
      <c r="B2838" t="s">
        <v>209</v>
      </c>
      <c r="C2838" t="s">
        <v>1</v>
      </c>
      <c r="D2838" t="s">
        <v>206</v>
      </c>
      <c r="E2838">
        <v>23</v>
      </c>
      <c r="F2838">
        <v>26</v>
      </c>
      <c r="G2838">
        <f>(Table1[[#This Row],[Min Temperature]]+Table1[[#This Row],[Max Temperature]])/2</f>
        <v>24.5</v>
      </c>
      <c r="H2838">
        <v>5.0999999999999996</v>
      </c>
      <c r="I2838">
        <v>7.8</v>
      </c>
      <c r="J2838">
        <f>(Table1[[#This Row],[Min Dissolved Oxygen]]+Table1[[#This Row],[Max Dissolved Oxygen]])/2</f>
        <v>6.4499999999999993</v>
      </c>
      <c r="K2838">
        <v>6.1</v>
      </c>
      <c r="L2838">
        <v>8</v>
      </c>
      <c r="M2838">
        <f>(Table1[[#This Row],[Min pH]]+Table1[[#This Row],[Max pH]])/2</f>
        <v>7.05</v>
      </c>
      <c r="N2838">
        <v>13800</v>
      </c>
      <c r="O2838">
        <v>28653</v>
      </c>
      <c r="P2838">
        <f>(Table1[[#This Row],[Min Conductivity]]+Table1[[#This Row],[Max Conductivity]])/2</f>
        <v>21226.5</v>
      </c>
      <c r="Q2838">
        <v>1.4</v>
      </c>
      <c r="R2838">
        <v>2.6</v>
      </c>
      <c r="S2838">
        <f>(Table1[[#This Row],[Min BOD]]+Table1[[#This Row],[Max BOD]])/2</f>
        <v>2</v>
      </c>
      <c r="T2838">
        <v>0.3</v>
      </c>
      <c r="U2838">
        <v>26.7</v>
      </c>
      <c r="V2838">
        <f>(Table1[[#This Row],[Min Nitrate N + Nitrite N]]+Table1[[#This Row],[Max Nitrate N + Nitrite N]])/2</f>
        <v>13.5</v>
      </c>
      <c r="W2838">
        <v>130</v>
      </c>
      <c r="X2838">
        <v>300</v>
      </c>
      <c r="Y2838">
        <f>(Table1[[#This Row],[Min Fecal Coliform]]+Table1[[#This Row],[Max Fecal Coliform]])/2</f>
        <v>215</v>
      </c>
      <c r="Z2838">
        <v>460</v>
      </c>
      <c r="AA2838">
        <v>1020</v>
      </c>
      <c r="AB2838">
        <f>(Table1[[#This Row],[Min Total Coliform]]+Table1[[#This Row],[Max Total Coliform]])/2</f>
        <v>740</v>
      </c>
      <c r="AC2838">
        <f>MIN(10, (Table1[[#This Row],[Avg BOD]]/4)*10)</f>
        <v>5</v>
      </c>
      <c r="AD2838">
        <f>MIN(10, (Table1[[#This Row],[Avg Fecal Coliform]]/600)*10)</f>
        <v>3.5833333333333335</v>
      </c>
      <c r="AE2838">
        <f>MIN(10, (Table1[[#This Row],[Avg Nitrate N + Nitrite N]]/10)*10)</f>
        <v>10</v>
      </c>
      <c r="AF2838">
        <f>IF(OR(Table1[[#This Row],[Avg pH]]&lt;6.5,Table1[[#This Row],[Avg pH]]&gt;8.5),10,0)</f>
        <v>0</v>
      </c>
      <c r="AG2838">
        <f>MAX(0, 10-(2*Table1[[#This Row],[Avg Dissolved Oxygen]]))</f>
        <v>0</v>
      </c>
      <c r="AH2838">
        <f>(Table1[[#This Row],[Fecal Score]]*0.3) + (Table1[[#This Row],[BOD Score]]*0.25) + (Table1[[#This Row],[Nitrate Score]]*0.2) + (Table1[[#This Row],[pH Score]]*0.15) + (Table1[[#This Row],[Dissolved Oxygen Score]]*0.1)</f>
        <v>4.3250000000000002</v>
      </c>
      <c r="AI2838">
        <v>2022</v>
      </c>
    </row>
    <row r="2839" spans="1:35">
      <c r="A2839">
        <v>1576</v>
      </c>
      <c r="B2839" t="s">
        <v>626</v>
      </c>
      <c r="C2839" t="s">
        <v>1</v>
      </c>
      <c r="D2839" t="s">
        <v>206</v>
      </c>
      <c r="E2839">
        <v>24</v>
      </c>
      <c r="F2839">
        <v>25</v>
      </c>
      <c r="G2839">
        <f>(Table1[[#This Row],[Min Temperature]]+Table1[[#This Row],[Max Temperature]])/2</f>
        <v>24.5</v>
      </c>
      <c r="H2839">
        <v>7.2</v>
      </c>
      <c r="I2839">
        <v>7.8</v>
      </c>
      <c r="J2839">
        <f>(Table1[[#This Row],[Min Dissolved Oxygen]]+Table1[[#This Row],[Max Dissolved Oxygen]])/2</f>
        <v>7.5</v>
      </c>
      <c r="K2839">
        <v>6.9</v>
      </c>
      <c r="L2839">
        <v>7.4</v>
      </c>
      <c r="M2839">
        <f>(Table1[[#This Row],[Min pH]]+Table1[[#This Row],[Max pH]])/2</f>
        <v>7.15</v>
      </c>
      <c r="N2839">
        <v>47</v>
      </c>
      <c r="O2839">
        <v>47</v>
      </c>
      <c r="P2839">
        <f>(Table1[[#This Row],[Min Conductivity]]+Table1[[#This Row],[Max Conductivity]])/2</f>
        <v>47</v>
      </c>
      <c r="Q2839">
        <v>1</v>
      </c>
      <c r="R2839">
        <v>1</v>
      </c>
      <c r="S2839">
        <f>(Table1[[#This Row],[Min BOD]]+Table1[[#This Row],[Max BOD]])/2</f>
        <v>1</v>
      </c>
      <c r="T2839">
        <v>0.3</v>
      </c>
      <c r="U2839">
        <v>0.3</v>
      </c>
      <c r="V2839">
        <f>(Table1[[#This Row],[Min Nitrate N + Nitrite N]]+Table1[[#This Row],[Max Nitrate N + Nitrite N]])/2</f>
        <v>0.3</v>
      </c>
      <c r="W2839">
        <v>2</v>
      </c>
      <c r="X2839">
        <v>2</v>
      </c>
      <c r="Y2839">
        <f>(Table1[[#This Row],[Min Fecal Coliform]]+Table1[[#This Row],[Max Fecal Coliform]])/2</f>
        <v>2</v>
      </c>
      <c r="Z2839">
        <v>2</v>
      </c>
      <c r="AA2839">
        <v>2</v>
      </c>
      <c r="AB2839">
        <f>(Table1[[#This Row],[Min Total Coliform]]+Table1[[#This Row],[Max Total Coliform]])/2</f>
        <v>2</v>
      </c>
      <c r="AC2839">
        <f>MIN(10, (Table1[[#This Row],[Avg BOD]]/4)*10)</f>
        <v>2.5</v>
      </c>
      <c r="AD2839">
        <f>MIN(10, (Table1[[#This Row],[Avg Fecal Coliform]]/600)*10)</f>
        <v>3.3333333333333333E-2</v>
      </c>
      <c r="AE2839">
        <f>MIN(10, (Table1[[#This Row],[Avg Nitrate N + Nitrite N]]/10)*10)</f>
        <v>0.3</v>
      </c>
      <c r="AF2839">
        <f>IF(OR(Table1[[#This Row],[Avg pH]]&lt;6.5,Table1[[#This Row],[Avg pH]]&gt;8.5),10,0)</f>
        <v>0</v>
      </c>
      <c r="AG2839">
        <f>MAX(0, 10-(2*Table1[[#This Row],[Avg Dissolved Oxygen]]))</f>
        <v>0</v>
      </c>
      <c r="AH2839">
        <f>(Table1[[#This Row],[Fecal Score]]*0.3) + (Table1[[#This Row],[BOD Score]]*0.25) + (Table1[[#This Row],[Nitrate Score]]*0.2) + (Table1[[#This Row],[pH Score]]*0.15) + (Table1[[#This Row],[Dissolved Oxygen Score]]*0.1)</f>
        <v>0.69500000000000006</v>
      </c>
      <c r="AI2839">
        <v>2022</v>
      </c>
    </row>
    <row r="2840" spans="1:35">
      <c r="A2840">
        <v>1580</v>
      </c>
      <c r="B2840" t="s">
        <v>1037</v>
      </c>
      <c r="C2840" t="s">
        <v>1</v>
      </c>
      <c r="D2840" t="s">
        <v>206</v>
      </c>
      <c r="E2840">
        <v>22</v>
      </c>
      <c r="F2840">
        <v>31</v>
      </c>
      <c r="G2840">
        <f>(Table1[[#This Row],[Min Temperature]]+Table1[[#This Row],[Max Temperature]])/2</f>
        <v>26.5</v>
      </c>
      <c r="H2840">
        <v>7</v>
      </c>
      <c r="I2840">
        <v>7.7</v>
      </c>
      <c r="J2840">
        <f>(Table1[[#This Row],[Min Dissolved Oxygen]]+Table1[[#This Row],[Max Dissolved Oxygen]])/2</f>
        <v>7.35</v>
      </c>
      <c r="K2840">
        <v>6.5</v>
      </c>
      <c r="L2840">
        <v>7.1</v>
      </c>
      <c r="M2840">
        <f>(Table1[[#This Row],[Min pH]]+Table1[[#This Row],[Max pH]])/2</f>
        <v>6.8</v>
      </c>
      <c r="N2840">
        <v>21</v>
      </c>
      <c r="O2840">
        <v>29</v>
      </c>
      <c r="P2840">
        <f>(Table1[[#This Row],[Min Conductivity]]+Table1[[#This Row],[Max Conductivity]])/2</f>
        <v>25</v>
      </c>
      <c r="Q2840">
        <v>1</v>
      </c>
      <c r="R2840">
        <v>1</v>
      </c>
      <c r="S2840">
        <f>(Table1[[#This Row],[Min BOD]]+Table1[[#This Row],[Max BOD]])/2</f>
        <v>1</v>
      </c>
      <c r="T2840">
        <v>0.3</v>
      </c>
      <c r="U2840">
        <v>0.3</v>
      </c>
      <c r="V2840">
        <f>(Table1[[#This Row],[Min Nitrate N + Nitrite N]]+Table1[[#This Row],[Max Nitrate N + Nitrite N]])/2</f>
        <v>0.3</v>
      </c>
      <c r="W2840">
        <v>2</v>
      </c>
      <c r="X2840">
        <v>24</v>
      </c>
      <c r="Y2840">
        <f>(Table1[[#This Row],[Min Fecal Coliform]]+Table1[[#This Row],[Max Fecal Coliform]])/2</f>
        <v>13</v>
      </c>
      <c r="Z2840">
        <v>10</v>
      </c>
      <c r="AA2840">
        <v>48</v>
      </c>
      <c r="AB2840">
        <f>(Table1[[#This Row],[Min Total Coliform]]+Table1[[#This Row],[Max Total Coliform]])/2</f>
        <v>29</v>
      </c>
      <c r="AC2840">
        <f>MIN(10, (Table1[[#This Row],[Avg BOD]]/4)*10)</f>
        <v>2.5</v>
      </c>
      <c r="AD2840">
        <f>MIN(10, (Table1[[#This Row],[Avg Fecal Coliform]]/600)*10)</f>
        <v>0.21666666666666667</v>
      </c>
      <c r="AE2840">
        <f>MIN(10, (Table1[[#This Row],[Avg Nitrate N + Nitrite N]]/10)*10)</f>
        <v>0.3</v>
      </c>
      <c r="AF2840">
        <f>IF(OR(Table1[[#This Row],[Avg pH]]&lt;6.5,Table1[[#This Row],[Avg pH]]&gt;8.5),10,0)</f>
        <v>0</v>
      </c>
      <c r="AG2840">
        <f>MAX(0, 10-(2*Table1[[#This Row],[Avg Dissolved Oxygen]]))</f>
        <v>0</v>
      </c>
      <c r="AH2840">
        <f>(Table1[[#This Row],[Fecal Score]]*0.3) + (Table1[[#This Row],[BOD Score]]*0.25) + (Table1[[#This Row],[Nitrate Score]]*0.2) + (Table1[[#This Row],[pH Score]]*0.15) + (Table1[[#This Row],[Dissolved Oxygen Score]]*0.1)</f>
        <v>0.75</v>
      </c>
      <c r="AI2840">
        <v>2022</v>
      </c>
    </row>
    <row r="2841" spans="1:35">
      <c r="A2841">
        <v>1385</v>
      </c>
      <c r="B2841" t="s">
        <v>207</v>
      </c>
      <c r="C2841" t="s">
        <v>1</v>
      </c>
      <c r="D2841" t="s">
        <v>206</v>
      </c>
      <c r="E2841">
        <v>22</v>
      </c>
      <c r="F2841">
        <v>26</v>
      </c>
      <c r="G2841">
        <f>(Table1[[#This Row],[Min Temperature]]+Table1[[#This Row],[Max Temperature]])/2</f>
        <v>24</v>
      </c>
      <c r="H2841">
        <v>6.7</v>
      </c>
      <c r="I2841">
        <v>7.8</v>
      </c>
      <c r="J2841">
        <f>(Table1[[#This Row],[Min Dissolved Oxygen]]+Table1[[#This Row],[Max Dissolved Oxygen]])/2</f>
        <v>7.25</v>
      </c>
      <c r="K2841">
        <v>6.6</v>
      </c>
      <c r="L2841">
        <v>7.6</v>
      </c>
      <c r="M2841">
        <f>(Table1[[#This Row],[Min pH]]+Table1[[#This Row],[Max pH]])/2</f>
        <v>7.1</v>
      </c>
      <c r="N2841">
        <v>120</v>
      </c>
      <c r="O2841">
        <v>220</v>
      </c>
      <c r="P2841">
        <f>(Table1[[#This Row],[Min Conductivity]]+Table1[[#This Row],[Max Conductivity]])/2</f>
        <v>170</v>
      </c>
      <c r="Q2841">
        <v>1</v>
      </c>
      <c r="R2841">
        <v>1.8</v>
      </c>
      <c r="S2841">
        <f>(Table1[[#This Row],[Min BOD]]+Table1[[#This Row],[Max BOD]])/2</f>
        <v>1.4</v>
      </c>
      <c r="T2841">
        <v>0.3</v>
      </c>
      <c r="U2841">
        <v>1.6</v>
      </c>
      <c r="V2841">
        <f>(Table1[[#This Row],[Min Nitrate N + Nitrite N]]+Table1[[#This Row],[Max Nitrate N + Nitrite N]])/2</f>
        <v>0.95000000000000007</v>
      </c>
      <c r="W2841">
        <v>100</v>
      </c>
      <c r="X2841">
        <v>170</v>
      </c>
      <c r="Y2841">
        <f>(Table1[[#This Row],[Min Fecal Coliform]]+Table1[[#This Row],[Max Fecal Coliform]])/2</f>
        <v>135</v>
      </c>
      <c r="Z2841">
        <v>150</v>
      </c>
      <c r="AA2841">
        <v>680</v>
      </c>
      <c r="AB2841">
        <f>(Table1[[#This Row],[Min Total Coliform]]+Table1[[#This Row],[Max Total Coliform]])/2</f>
        <v>415</v>
      </c>
      <c r="AC2841">
        <f>MIN(10, (Table1[[#This Row],[Avg BOD]]/4)*10)</f>
        <v>3.5</v>
      </c>
      <c r="AD2841">
        <f>MIN(10, (Table1[[#This Row],[Avg Fecal Coliform]]/600)*10)</f>
        <v>2.25</v>
      </c>
      <c r="AE2841">
        <f>MIN(10, (Table1[[#This Row],[Avg Nitrate N + Nitrite N]]/10)*10)</f>
        <v>0.95</v>
      </c>
      <c r="AF2841">
        <f>IF(OR(Table1[[#This Row],[Avg pH]]&lt;6.5,Table1[[#This Row],[Avg pH]]&gt;8.5),10,0)</f>
        <v>0</v>
      </c>
      <c r="AG2841">
        <f>MAX(0, 10-(2*Table1[[#This Row],[Avg Dissolved Oxygen]]))</f>
        <v>0</v>
      </c>
      <c r="AH2841">
        <f>(Table1[[#This Row],[Fecal Score]]*0.3) + (Table1[[#This Row],[BOD Score]]*0.25) + (Table1[[#This Row],[Nitrate Score]]*0.2) + (Table1[[#This Row],[pH Score]]*0.15) + (Table1[[#This Row],[Dissolved Oxygen Score]]*0.1)</f>
        <v>1.7399999999999998</v>
      </c>
      <c r="AI2841">
        <v>2022</v>
      </c>
    </row>
    <row r="2842" spans="1:35">
      <c r="A2842">
        <v>5179</v>
      </c>
      <c r="B2842" t="s">
        <v>1038</v>
      </c>
      <c r="C2842" t="s">
        <v>1</v>
      </c>
      <c r="D2842" t="s">
        <v>206</v>
      </c>
      <c r="E2842">
        <v>21.776714513556598</v>
      </c>
      <c r="F2842">
        <v>28.3971291866029</v>
      </c>
      <c r="G2842">
        <f>(Table1[[#This Row],[Min Temperature]]+Table1[[#This Row],[Max Temperature]])/2</f>
        <v>25.086921850079747</v>
      </c>
      <c r="H2842">
        <v>1.4</v>
      </c>
      <c r="I2842">
        <v>6.2</v>
      </c>
      <c r="J2842">
        <f>(Table1[[#This Row],[Min Dissolved Oxygen]]+Table1[[#This Row],[Max Dissolved Oxygen]])/2</f>
        <v>3.8</v>
      </c>
      <c r="K2842">
        <v>6.2</v>
      </c>
      <c r="L2842">
        <v>7.4</v>
      </c>
      <c r="M2842">
        <f>(Table1[[#This Row],[Min pH]]+Table1[[#This Row],[Max pH]])/2</f>
        <v>6.8000000000000007</v>
      </c>
      <c r="N2842">
        <v>5</v>
      </c>
      <c r="O2842">
        <v>5</v>
      </c>
      <c r="P2842">
        <f>(Table1[[#This Row],[Min Conductivity]]+Table1[[#This Row],[Max Conductivity]])/2</f>
        <v>5</v>
      </c>
      <c r="Q2842">
        <v>4.9000000000000004</v>
      </c>
      <c r="R2842">
        <v>15</v>
      </c>
      <c r="S2842">
        <f>(Table1[[#This Row],[Min BOD]]+Table1[[#This Row],[Max BOD]])/2</f>
        <v>9.9499999999999993</v>
      </c>
      <c r="T2842">
        <v>1.4475</v>
      </c>
      <c r="U2842">
        <v>7.25047297297297</v>
      </c>
      <c r="V2842">
        <f>(Table1[[#This Row],[Min Nitrate N + Nitrite N]]+Table1[[#This Row],[Max Nitrate N + Nitrite N]])/2</f>
        <v>4.3489864864864849</v>
      </c>
      <c r="W2842">
        <v>4100</v>
      </c>
      <c r="X2842">
        <v>21000</v>
      </c>
      <c r="Y2842">
        <f>(Table1[[#This Row],[Min Fecal Coliform]]+Table1[[#This Row],[Max Fecal Coliform]])/2</f>
        <v>12550</v>
      </c>
      <c r="Z2842">
        <v>5800</v>
      </c>
      <c r="AA2842">
        <v>5800</v>
      </c>
      <c r="AB2842">
        <f>(Table1[[#This Row],[Min Total Coliform]]+Table1[[#This Row],[Max Total Coliform]])/2</f>
        <v>5800</v>
      </c>
      <c r="AC2842">
        <f>MIN(10, (Table1[[#This Row],[Avg BOD]]/4)*10)</f>
        <v>10</v>
      </c>
      <c r="AD2842">
        <f>MIN(10, (Table1[[#This Row],[Avg Fecal Coliform]]/600)*10)</f>
        <v>10</v>
      </c>
      <c r="AE2842">
        <f>MIN(10, (Table1[[#This Row],[Avg Nitrate N + Nitrite N]]/10)*10)</f>
        <v>4.3489864864864849</v>
      </c>
      <c r="AF2842">
        <f>IF(OR(Table1[[#This Row],[Avg pH]]&lt;6.5,Table1[[#This Row],[Avg pH]]&gt;8.5),10,0)</f>
        <v>0</v>
      </c>
      <c r="AG2842">
        <f>MAX(0, 10-(2*Table1[[#This Row],[Avg Dissolved Oxygen]]))</f>
        <v>2.4000000000000004</v>
      </c>
      <c r="AH2842">
        <f>(Table1[[#This Row],[Fecal Score]]*0.3) + (Table1[[#This Row],[BOD Score]]*0.25) + (Table1[[#This Row],[Nitrate Score]]*0.2) + (Table1[[#This Row],[pH Score]]*0.15) + (Table1[[#This Row],[Dissolved Oxygen Score]]*0.1)</f>
        <v>6.6097972972972974</v>
      </c>
      <c r="AI2842">
        <v>2022</v>
      </c>
    </row>
    <row r="2843" spans="1:35">
      <c r="A2843">
        <v>3470</v>
      </c>
      <c r="B2843" t="s">
        <v>221</v>
      </c>
      <c r="C2843" t="s">
        <v>1</v>
      </c>
      <c r="D2843" t="s">
        <v>206</v>
      </c>
      <c r="E2843">
        <v>26</v>
      </c>
      <c r="F2843">
        <v>27</v>
      </c>
      <c r="G2843">
        <f>(Table1[[#This Row],[Min Temperature]]+Table1[[#This Row],[Max Temperature]])/2</f>
        <v>26.5</v>
      </c>
      <c r="H2843">
        <v>5.2</v>
      </c>
      <c r="I2843">
        <v>7.8</v>
      </c>
      <c r="J2843">
        <f>(Table1[[#This Row],[Min Dissolved Oxygen]]+Table1[[#This Row],[Max Dissolved Oxygen]])/2</f>
        <v>6.5</v>
      </c>
      <c r="K2843">
        <v>6</v>
      </c>
      <c r="L2843">
        <v>7.9</v>
      </c>
      <c r="M2843">
        <f>(Table1[[#This Row],[Min pH]]+Table1[[#This Row],[Max pH]])/2</f>
        <v>6.95</v>
      </c>
      <c r="N2843">
        <v>125</v>
      </c>
      <c r="O2843">
        <v>200</v>
      </c>
      <c r="P2843">
        <f>(Table1[[#This Row],[Min Conductivity]]+Table1[[#This Row],[Max Conductivity]])/2</f>
        <v>162.5</v>
      </c>
      <c r="Q2843">
        <v>1.9</v>
      </c>
      <c r="R2843">
        <v>5.8</v>
      </c>
      <c r="S2843">
        <f>(Table1[[#This Row],[Min BOD]]+Table1[[#This Row],[Max BOD]])/2</f>
        <v>3.8499999999999996</v>
      </c>
      <c r="T2843">
        <v>0.3</v>
      </c>
      <c r="U2843">
        <v>0.3</v>
      </c>
      <c r="V2843">
        <f>(Table1[[#This Row],[Min Nitrate N + Nitrite N]]+Table1[[#This Row],[Max Nitrate N + Nitrite N]])/2</f>
        <v>0.3</v>
      </c>
      <c r="W2843">
        <v>600</v>
      </c>
      <c r="X2843">
        <v>1800</v>
      </c>
      <c r="Y2843">
        <f>(Table1[[#This Row],[Min Fecal Coliform]]+Table1[[#This Row],[Max Fecal Coliform]])/2</f>
        <v>1200</v>
      </c>
      <c r="Z2843">
        <v>1400</v>
      </c>
      <c r="AA2843">
        <v>2500</v>
      </c>
      <c r="AB2843">
        <f>(Table1[[#This Row],[Min Total Coliform]]+Table1[[#This Row],[Max Total Coliform]])/2</f>
        <v>1950</v>
      </c>
      <c r="AC2843">
        <f>MIN(10, (Table1[[#This Row],[Avg BOD]]/4)*10)</f>
        <v>9.625</v>
      </c>
      <c r="AD2843">
        <f>MIN(10, (Table1[[#This Row],[Avg Fecal Coliform]]/600)*10)</f>
        <v>10</v>
      </c>
      <c r="AE2843">
        <f>MIN(10, (Table1[[#This Row],[Avg Nitrate N + Nitrite N]]/10)*10)</f>
        <v>0.3</v>
      </c>
      <c r="AF2843">
        <f>IF(OR(Table1[[#This Row],[Avg pH]]&lt;6.5,Table1[[#This Row],[Avg pH]]&gt;8.5),10,0)</f>
        <v>0</v>
      </c>
      <c r="AG2843">
        <f>MAX(0, 10-(2*Table1[[#This Row],[Avg Dissolved Oxygen]]))</f>
        <v>0</v>
      </c>
      <c r="AH2843">
        <f>(Table1[[#This Row],[Fecal Score]]*0.3) + (Table1[[#This Row],[BOD Score]]*0.25) + (Table1[[#This Row],[Nitrate Score]]*0.2) + (Table1[[#This Row],[pH Score]]*0.15) + (Table1[[#This Row],[Dissolved Oxygen Score]]*0.1)</f>
        <v>5.4662499999999996</v>
      </c>
      <c r="AI2843">
        <v>2022</v>
      </c>
    </row>
    <row r="2844" spans="1:35">
      <c r="A2844">
        <v>5190</v>
      </c>
      <c r="B2844" t="s">
        <v>1039</v>
      </c>
      <c r="C2844" t="s">
        <v>1</v>
      </c>
      <c r="D2844" t="s">
        <v>206</v>
      </c>
      <c r="E2844">
        <v>21.776714513556598</v>
      </c>
      <c r="F2844">
        <v>28.3971291866029</v>
      </c>
      <c r="G2844">
        <f>(Table1[[#This Row],[Min Temperature]]+Table1[[#This Row],[Max Temperature]])/2</f>
        <v>25.086921850079747</v>
      </c>
      <c r="H2844">
        <v>0.5</v>
      </c>
      <c r="I2844">
        <v>7.9</v>
      </c>
      <c r="J2844">
        <f>(Table1[[#This Row],[Min Dissolved Oxygen]]+Table1[[#This Row],[Max Dissolved Oxygen]])/2</f>
        <v>4.2</v>
      </c>
      <c r="K2844">
        <v>6.8</v>
      </c>
      <c r="L2844">
        <v>7.7</v>
      </c>
      <c r="M2844">
        <f>(Table1[[#This Row],[Min pH]]+Table1[[#This Row],[Max pH]])/2</f>
        <v>7.25</v>
      </c>
      <c r="N2844">
        <v>785.11961722488002</v>
      </c>
      <c r="O2844">
        <v>2303.5199362041499</v>
      </c>
      <c r="P2844">
        <f>(Table1[[#This Row],[Min Conductivity]]+Table1[[#This Row],[Max Conductivity]])/2</f>
        <v>1544.319776714515</v>
      </c>
      <c r="Q2844">
        <v>1.9</v>
      </c>
      <c r="R2844">
        <v>5.3</v>
      </c>
      <c r="S2844">
        <f>(Table1[[#This Row],[Min BOD]]+Table1[[#This Row],[Max BOD]])/2</f>
        <v>3.5999999999999996</v>
      </c>
      <c r="T2844">
        <v>1.4475</v>
      </c>
      <c r="U2844">
        <v>7.25047297297297</v>
      </c>
      <c r="V2844">
        <f>(Table1[[#This Row],[Min Nitrate N + Nitrite N]]+Table1[[#This Row],[Max Nitrate N + Nitrite N]])/2</f>
        <v>4.3489864864864849</v>
      </c>
      <c r="W2844">
        <v>2</v>
      </c>
      <c r="X2844">
        <v>1000</v>
      </c>
      <c r="Y2844">
        <f>(Table1[[#This Row],[Min Fecal Coliform]]+Table1[[#This Row],[Max Fecal Coliform]])/2</f>
        <v>501</v>
      </c>
      <c r="Z2844">
        <v>300</v>
      </c>
      <c r="AA2844">
        <v>300</v>
      </c>
      <c r="AB2844">
        <f>(Table1[[#This Row],[Min Total Coliform]]+Table1[[#This Row],[Max Total Coliform]])/2</f>
        <v>300</v>
      </c>
      <c r="AC2844">
        <f>MIN(10, (Table1[[#This Row],[Avg BOD]]/4)*10)</f>
        <v>9</v>
      </c>
      <c r="AD2844">
        <f>MIN(10, (Table1[[#This Row],[Avg Fecal Coliform]]/600)*10)</f>
        <v>8.35</v>
      </c>
      <c r="AE2844">
        <f>MIN(10, (Table1[[#This Row],[Avg Nitrate N + Nitrite N]]/10)*10)</f>
        <v>4.3489864864864849</v>
      </c>
      <c r="AF2844">
        <f>IF(OR(Table1[[#This Row],[Avg pH]]&lt;6.5,Table1[[#This Row],[Avg pH]]&gt;8.5),10,0)</f>
        <v>0</v>
      </c>
      <c r="AG2844">
        <f>MAX(0, 10-(2*Table1[[#This Row],[Avg Dissolved Oxygen]]))</f>
        <v>1.5999999999999996</v>
      </c>
      <c r="AH2844">
        <f>(Table1[[#This Row],[Fecal Score]]*0.3) + (Table1[[#This Row],[BOD Score]]*0.25) + (Table1[[#This Row],[Nitrate Score]]*0.2) + (Table1[[#This Row],[pH Score]]*0.15) + (Table1[[#This Row],[Dissolved Oxygen Score]]*0.1)</f>
        <v>5.7847972972972972</v>
      </c>
      <c r="AI2844">
        <v>2022</v>
      </c>
    </row>
    <row r="2845" spans="1:35">
      <c r="A2845">
        <v>1575</v>
      </c>
      <c r="B2845" t="s">
        <v>625</v>
      </c>
      <c r="C2845" t="s">
        <v>1</v>
      </c>
      <c r="D2845" t="s">
        <v>206</v>
      </c>
      <c r="E2845">
        <v>27</v>
      </c>
      <c r="F2845">
        <v>30</v>
      </c>
      <c r="G2845">
        <f>(Table1[[#This Row],[Min Temperature]]+Table1[[#This Row],[Max Temperature]])/2</f>
        <v>28.5</v>
      </c>
      <c r="H2845">
        <v>2.8</v>
      </c>
      <c r="I2845">
        <v>7.6</v>
      </c>
      <c r="J2845">
        <f>(Table1[[#This Row],[Min Dissolved Oxygen]]+Table1[[#This Row],[Max Dissolved Oxygen]])/2</f>
        <v>5.1999999999999993</v>
      </c>
      <c r="K2845">
        <v>6.7</v>
      </c>
      <c r="L2845">
        <v>9.8000000000000007</v>
      </c>
      <c r="M2845">
        <f>(Table1[[#This Row],[Min pH]]+Table1[[#This Row],[Max pH]])/2</f>
        <v>8.25</v>
      </c>
      <c r="N2845">
        <v>365</v>
      </c>
      <c r="O2845">
        <v>53730</v>
      </c>
      <c r="P2845">
        <f>(Table1[[#This Row],[Min Conductivity]]+Table1[[#This Row],[Max Conductivity]])/2</f>
        <v>27047.5</v>
      </c>
      <c r="Q2845">
        <v>2</v>
      </c>
      <c r="R2845">
        <v>3.8</v>
      </c>
      <c r="S2845">
        <f>(Table1[[#This Row],[Min BOD]]+Table1[[#This Row],[Max BOD]])/2</f>
        <v>2.9</v>
      </c>
      <c r="T2845">
        <v>0.3</v>
      </c>
      <c r="U2845">
        <v>0.57999999999999996</v>
      </c>
      <c r="V2845">
        <f>(Table1[[#This Row],[Min Nitrate N + Nitrite N]]+Table1[[#This Row],[Max Nitrate N + Nitrite N]])/2</f>
        <v>0.43999999999999995</v>
      </c>
      <c r="W2845">
        <v>2200</v>
      </c>
      <c r="X2845">
        <v>240000</v>
      </c>
      <c r="Y2845">
        <f>(Table1[[#This Row],[Min Fecal Coliform]]+Table1[[#This Row],[Max Fecal Coliform]])/2</f>
        <v>121100</v>
      </c>
      <c r="Z2845">
        <v>4000</v>
      </c>
      <c r="AA2845">
        <v>700000</v>
      </c>
      <c r="AB2845">
        <f>(Table1[[#This Row],[Min Total Coliform]]+Table1[[#This Row],[Max Total Coliform]])/2</f>
        <v>352000</v>
      </c>
      <c r="AC2845">
        <f>MIN(10, (Table1[[#This Row],[Avg BOD]]/4)*10)</f>
        <v>7.25</v>
      </c>
      <c r="AD2845">
        <f>MIN(10, (Table1[[#This Row],[Avg Fecal Coliform]]/600)*10)</f>
        <v>10</v>
      </c>
      <c r="AE2845">
        <f>MIN(10, (Table1[[#This Row],[Avg Nitrate N + Nitrite N]]/10)*10)</f>
        <v>0.43999999999999995</v>
      </c>
      <c r="AF2845">
        <f>IF(OR(Table1[[#This Row],[Avg pH]]&lt;6.5,Table1[[#This Row],[Avg pH]]&gt;8.5),10,0)</f>
        <v>0</v>
      </c>
      <c r="AG2845">
        <f>MAX(0, 10-(2*Table1[[#This Row],[Avg Dissolved Oxygen]]))</f>
        <v>0</v>
      </c>
      <c r="AH2845">
        <f>(Table1[[#This Row],[Fecal Score]]*0.3) + (Table1[[#This Row],[BOD Score]]*0.25) + (Table1[[#This Row],[Nitrate Score]]*0.2) + (Table1[[#This Row],[pH Score]]*0.15) + (Table1[[#This Row],[Dissolved Oxygen Score]]*0.1)</f>
        <v>4.9005000000000001</v>
      </c>
      <c r="AI2845">
        <v>2022</v>
      </c>
    </row>
    <row r="2846" spans="1:35">
      <c r="A2846">
        <v>5170</v>
      </c>
      <c r="B2846" t="s">
        <v>1040</v>
      </c>
      <c r="C2846" t="s">
        <v>8</v>
      </c>
      <c r="D2846" t="s">
        <v>206</v>
      </c>
      <c r="E2846">
        <v>25</v>
      </c>
      <c r="F2846">
        <v>30</v>
      </c>
      <c r="G2846">
        <f>(Table1[[#This Row],[Min Temperature]]+Table1[[#This Row],[Max Temperature]])/2</f>
        <v>27.5</v>
      </c>
      <c r="H2846">
        <v>5.3</v>
      </c>
      <c r="I2846">
        <v>8</v>
      </c>
      <c r="J2846">
        <f>(Table1[[#This Row],[Min Dissolved Oxygen]]+Table1[[#This Row],[Max Dissolved Oxygen]])/2</f>
        <v>6.65</v>
      </c>
      <c r="K2846">
        <v>6</v>
      </c>
      <c r="L2846">
        <v>8.3000000000000007</v>
      </c>
      <c r="M2846">
        <f>(Table1[[#This Row],[Min pH]]+Table1[[#This Row],[Max pH]])/2</f>
        <v>7.15</v>
      </c>
      <c r="N2846">
        <v>135</v>
      </c>
      <c r="O2846">
        <v>220</v>
      </c>
      <c r="P2846">
        <f>(Table1[[#This Row],[Min Conductivity]]+Table1[[#This Row],[Max Conductivity]])/2</f>
        <v>177.5</v>
      </c>
      <c r="Q2846">
        <v>1</v>
      </c>
      <c r="R2846">
        <v>2.4</v>
      </c>
      <c r="S2846">
        <f>(Table1[[#This Row],[Min BOD]]+Table1[[#This Row],[Max BOD]])/2</f>
        <v>1.7</v>
      </c>
      <c r="T2846">
        <v>0.3</v>
      </c>
      <c r="U2846">
        <v>7.3</v>
      </c>
      <c r="V2846">
        <f>(Table1[[#This Row],[Min Nitrate N + Nitrite N]]+Table1[[#This Row],[Max Nitrate N + Nitrite N]])/2</f>
        <v>3.8</v>
      </c>
      <c r="W2846">
        <v>2</v>
      </c>
      <c r="X2846">
        <v>600</v>
      </c>
      <c r="Y2846">
        <f>(Table1[[#This Row],[Min Fecal Coliform]]+Table1[[#This Row],[Max Fecal Coliform]])/2</f>
        <v>301</v>
      </c>
      <c r="Z2846">
        <v>2</v>
      </c>
      <c r="AA2846">
        <v>1000</v>
      </c>
      <c r="AB2846">
        <f>(Table1[[#This Row],[Min Total Coliform]]+Table1[[#This Row],[Max Total Coliform]])/2</f>
        <v>501</v>
      </c>
      <c r="AC2846">
        <f>MIN(10, (Table1[[#This Row],[Avg BOD]]/4)*10)</f>
        <v>4.25</v>
      </c>
      <c r="AD2846">
        <f>MIN(10, (Table1[[#This Row],[Avg Fecal Coliform]]/600)*10)</f>
        <v>5.0166666666666675</v>
      </c>
      <c r="AE2846">
        <f>MIN(10, (Table1[[#This Row],[Avg Nitrate N + Nitrite N]]/10)*10)</f>
        <v>3.8</v>
      </c>
      <c r="AF2846">
        <f>IF(OR(Table1[[#This Row],[Avg pH]]&lt;6.5,Table1[[#This Row],[Avg pH]]&gt;8.5),10,0)</f>
        <v>0</v>
      </c>
      <c r="AG2846">
        <f>MAX(0, 10-(2*Table1[[#This Row],[Avg Dissolved Oxygen]]))</f>
        <v>0</v>
      </c>
      <c r="AH2846">
        <f>(Table1[[#This Row],[Fecal Score]]*0.3) + (Table1[[#This Row],[BOD Score]]*0.25) + (Table1[[#This Row],[Nitrate Score]]*0.2) + (Table1[[#This Row],[pH Score]]*0.15) + (Table1[[#This Row],[Dissolved Oxygen Score]]*0.1)</f>
        <v>3.3274999999999997</v>
      </c>
      <c r="AI2846">
        <v>2022</v>
      </c>
    </row>
    <row r="2847" spans="1:35">
      <c r="A2847">
        <v>5165</v>
      </c>
      <c r="B2847" t="s">
        <v>1041</v>
      </c>
      <c r="C2847" t="s">
        <v>8</v>
      </c>
      <c r="D2847" t="s">
        <v>206</v>
      </c>
      <c r="E2847">
        <v>27</v>
      </c>
      <c r="F2847">
        <v>30</v>
      </c>
      <c r="G2847">
        <f>(Table1[[#This Row],[Min Temperature]]+Table1[[#This Row],[Max Temperature]])/2</f>
        <v>28.5</v>
      </c>
      <c r="H2847">
        <v>5.3</v>
      </c>
      <c r="I2847">
        <v>7.8</v>
      </c>
      <c r="J2847">
        <f>(Table1[[#This Row],[Min Dissolved Oxygen]]+Table1[[#This Row],[Max Dissolved Oxygen]])/2</f>
        <v>6.55</v>
      </c>
      <c r="K2847">
        <v>6.4</v>
      </c>
      <c r="L2847">
        <v>8.4</v>
      </c>
      <c r="M2847">
        <f>(Table1[[#This Row],[Min pH]]+Table1[[#This Row],[Max pH]])/2</f>
        <v>7.4</v>
      </c>
      <c r="N2847">
        <v>120</v>
      </c>
      <c r="O2847">
        <v>179</v>
      </c>
      <c r="P2847">
        <f>(Table1[[#This Row],[Min Conductivity]]+Table1[[#This Row],[Max Conductivity]])/2</f>
        <v>149.5</v>
      </c>
      <c r="Q2847">
        <v>1</v>
      </c>
      <c r="R2847">
        <v>3.5</v>
      </c>
      <c r="S2847">
        <f>(Table1[[#This Row],[Min BOD]]+Table1[[#This Row],[Max BOD]])/2</f>
        <v>2.25</v>
      </c>
      <c r="T2847">
        <v>0.3</v>
      </c>
      <c r="U2847">
        <v>0.6</v>
      </c>
      <c r="V2847">
        <f>(Table1[[#This Row],[Min Nitrate N + Nitrite N]]+Table1[[#This Row],[Max Nitrate N + Nitrite N]])/2</f>
        <v>0.44999999999999996</v>
      </c>
      <c r="W2847">
        <v>40</v>
      </c>
      <c r="X2847">
        <v>350</v>
      </c>
      <c r="Y2847">
        <f>(Table1[[#This Row],[Min Fecal Coliform]]+Table1[[#This Row],[Max Fecal Coliform]])/2</f>
        <v>195</v>
      </c>
      <c r="Z2847">
        <v>70</v>
      </c>
      <c r="AA2847">
        <v>700</v>
      </c>
      <c r="AB2847">
        <f>(Table1[[#This Row],[Min Total Coliform]]+Table1[[#This Row],[Max Total Coliform]])/2</f>
        <v>385</v>
      </c>
      <c r="AC2847">
        <f>MIN(10, (Table1[[#This Row],[Avg BOD]]/4)*10)</f>
        <v>5.625</v>
      </c>
      <c r="AD2847">
        <f>MIN(10, (Table1[[#This Row],[Avg Fecal Coliform]]/600)*10)</f>
        <v>3.25</v>
      </c>
      <c r="AE2847">
        <f>MIN(10, (Table1[[#This Row],[Avg Nitrate N + Nitrite N]]/10)*10)</f>
        <v>0.44999999999999996</v>
      </c>
      <c r="AF2847">
        <f>IF(OR(Table1[[#This Row],[Avg pH]]&lt;6.5,Table1[[#This Row],[Avg pH]]&gt;8.5),10,0)</f>
        <v>0</v>
      </c>
      <c r="AG2847">
        <f>MAX(0, 10-(2*Table1[[#This Row],[Avg Dissolved Oxygen]]))</f>
        <v>0</v>
      </c>
      <c r="AH2847">
        <f>(Table1[[#This Row],[Fecal Score]]*0.3) + (Table1[[#This Row],[BOD Score]]*0.25) + (Table1[[#This Row],[Nitrate Score]]*0.2) + (Table1[[#This Row],[pH Score]]*0.15) + (Table1[[#This Row],[Dissolved Oxygen Score]]*0.1)</f>
        <v>2.4712499999999999</v>
      </c>
      <c r="AI2847">
        <v>2022</v>
      </c>
    </row>
    <row r="2848" spans="1:35">
      <c r="A2848">
        <v>3462</v>
      </c>
      <c r="B2848" t="s">
        <v>223</v>
      </c>
      <c r="C2848" t="s">
        <v>8</v>
      </c>
      <c r="D2848" t="s">
        <v>206</v>
      </c>
      <c r="E2848">
        <v>26</v>
      </c>
      <c r="F2848">
        <v>30</v>
      </c>
      <c r="G2848">
        <f>(Table1[[#This Row],[Min Temperature]]+Table1[[#This Row],[Max Temperature]])/2</f>
        <v>28</v>
      </c>
      <c r="H2848">
        <v>7.3</v>
      </c>
      <c r="I2848">
        <v>8.3000000000000007</v>
      </c>
      <c r="J2848">
        <f>(Table1[[#This Row],[Min Dissolved Oxygen]]+Table1[[#This Row],[Max Dissolved Oxygen]])/2</f>
        <v>7.8000000000000007</v>
      </c>
      <c r="K2848">
        <v>6.6</v>
      </c>
      <c r="L2848">
        <v>8.8000000000000007</v>
      </c>
      <c r="M2848">
        <f>(Table1[[#This Row],[Min pH]]+Table1[[#This Row],[Max pH]])/2</f>
        <v>7.7</v>
      </c>
      <c r="N2848">
        <v>39</v>
      </c>
      <c r="O2848">
        <v>64</v>
      </c>
      <c r="P2848">
        <f>(Table1[[#This Row],[Min Conductivity]]+Table1[[#This Row],[Max Conductivity]])/2</f>
        <v>51.5</v>
      </c>
      <c r="Q2848">
        <v>1</v>
      </c>
      <c r="R2848">
        <v>1.4</v>
      </c>
      <c r="S2848">
        <f>(Table1[[#This Row],[Min BOD]]+Table1[[#This Row],[Max BOD]])/2</f>
        <v>1.2</v>
      </c>
      <c r="T2848">
        <v>0.3</v>
      </c>
      <c r="U2848">
        <v>0.3</v>
      </c>
      <c r="V2848">
        <f>(Table1[[#This Row],[Min Nitrate N + Nitrite N]]+Table1[[#This Row],[Max Nitrate N + Nitrite N]])/2</f>
        <v>0.3</v>
      </c>
      <c r="W2848">
        <v>10</v>
      </c>
      <c r="X2848">
        <v>630</v>
      </c>
      <c r="Y2848">
        <f>(Table1[[#This Row],[Min Fecal Coliform]]+Table1[[#This Row],[Max Fecal Coliform]])/2</f>
        <v>320</v>
      </c>
      <c r="Z2848">
        <v>100</v>
      </c>
      <c r="AA2848">
        <v>790</v>
      </c>
      <c r="AB2848">
        <f>(Table1[[#This Row],[Min Total Coliform]]+Table1[[#This Row],[Max Total Coliform]])/2</f>
        <v>445</v>
      </c>
      <c r="AC2848">
        <f>MIN(10, (Table1[[#This Row],[Avg BOD]]/4)*10)</f>
        <v>3</v>
      </c>
      <c r="AD2848">
        <f>MIN(10, (Table1[[#This Row],[Avg Fecal Coliform]]/600)*10)</f>
        <v>5.333333333333333</v>
      </c>
      <c r="AE2848">
        <f>MIN(10, (Table1[[#This Row],[Avg Nitrate N + Nitrite N]]/10)*10)</f>
        <v>0.3</v>
      </c>
      <c r="AF2848">
        <f>IF(OR(Table1[[#This Row],[Avg pH]]&lt;6.5,Table1[[#This Row],[Avg pH]]&gt;8.5),10,0)</f>
        <v>0</v>
      </c>
      <c r="AG2848">
        <f>MAX(0, 10-(2*Table1[[#This Row],[Avg Dissolved Oxygen]]))</f>
        <v>0</v>
      </c>
      <c r="AH2848">
        <f>(Table1[[#This Row],[Fecal Score]]*0.3) + (Table1[[#This Row],[BOD Score]]*0.25) + (Table1[[#This Row],[Nitrate Score]]*0.2) + (Table1[[#This Row],[pH Score]]*0.15) + (Table1[[#This Row],[Dissolved Oxygen Score]]*0.1)</f>
        <v>2.4099999999999997</v>
      </c>
      <c r="AI2848">
        <v>2022</v>
      </c>
    </row>
    <row r="2849" spans="1:35">
      <c r="A2849">
        <v>2325</v>
      </c>
      <c r="B2849" t="s">
        <v>222</v>
      </c>
      <c r="C2849" t="s">
        <v>8</v>
      </c>
      <c r="D2849" t="s">
        <v>206</v>
      </c>
      <c r="E2849">
        <v>26</v>
      </c>
      <c r="F2849">
        <v>27</v>
      </c>
      <c r="G2849">
        <f>(Table1[[#This Row],[Min Temperature]]+Table1[[#This Row],[Max Temperature]])/2</f>
        <v>26.5</v>
      </c>
      <c r="H2849">
        <v>3.5</v>
      </c>
      <c r="I2849">
        <v>7.8</v>
      </c>
      <c r="J2849">
        <f>(Table1[[#This Row],[Min Dissolved Oxygen]]+Table1[[#This Row],[Max Dissolved Oxygen]])/2</f>
        <v>5.65</v>
      </c>
      <c r="K2849">
        <v>6.7</v>
      </c>
      <c r="L2849">
        <v>8</v>
      </c>
      <c r="M2849">
        <f>(Table1[[#This Row],[Min pH]]+Table1[[#This Row],[Max pH]])/2</f>
        <v>7.35</v>
      </c>
      <c r="N2849">
        <v>195</v>
      </c>
      <c r="O2849">
        <v>300</v>
      </c>
      <c r="P2849">
        <f>(Table1[[#This Row],[Min Conductivity]]+Table1[[#This Row],[Max Conductivity]])/2</f>
        <v>247.5</v>
      </c>
      <c r="Q2849">
        <v>2.4</v>
      </c>
      <c r="R2849">
        <v>5.4</v>
      </c>
      <c r="S2849">
        <f>(Table1[[#This Row],[Min BOD]]+Table1[[#This Row],[Max BOD]])/2</f>
        <v>3.9000000000000004</v>
      </c>
      <c r="T2849">
        <v>0.3</v>
      </c>
      <c r="U2849">
        <v>0.3</v>
      </c>
      <c r="V2849">
        <f>(Table1[[#This Row],[Min Nitrate N + Nitrite N]]+Table1[[#This Row],[Max Nitrate N + Nitrite N]])/2</f>
        <v>0.3</v>
      </c>
      <c r="W2849">
        <v>1800</v>
      </c>
      <c r="X2849">
        <v>3700</v>
      </c>
      <c r="Y2849">
        <f>(Table1[[#This Row],[Min Fecal Coliform]]+Table1[[#This Row],[Max Fecal Coliform]])/2</f>
        <v>2750</v>
      </c>
      <c r="Z2849">
        <v>4600</v>
      </c>
      <c r="AA2849">
        <v>8400</v>
      </c>
      <c r="AB2849">
        <f>(Table1[[#This Row],[Min Total Coliform]]+Table1[[#This Row],[Max Total Coliform]])/2</f>
        <v>6500</v>
      </c>
      <c r="AC2849">
        <f>MIN(10, (Table1[[#This Row],[Avg BOD]]/4)*10)</f>
        <v>9.75</v>
      </c>
      <c r="AD2849">
        <f>MIN(10, (Table1[[#This Row],[Avg Fecal Coliform]]/600)*10)</f>
        <v>10</v>
      </c>
      <c r="AE2849">
        <f>MIN(10, (Table1[[#This Row],[Avg Nitrate N + Nitrite N]]/10)*10)</f>
        <v>0.3</v>
      </c>
      <c r="AF2849">
        <f>IF(OR(Table1[[#This Row],[Avg pH]]&lt;6.5,Table1[[#This Row],[Avg pH]]&gt;8.5),10,0)</f>
        <v>0</v>
      </c>
      <c r="AG2849">
        <f>MAX(0, 10-(2*Table1[[#This Row],[Avg Dissolved Oxygen]]))</f>
        <v>0</v>
      </c>
      <c r="AH2849">
        <f>(Table1[[#This Row],[Fecal Score]]*0.3) + (Table1[[#This Row],[BOD Score]]*0.25) + (Table1[[#This Row],[Nitrate Score]]*0.2) + (Table1[[#This Row],[pH Score]]*0.15) + (Table1[[#This Row],[Dissolved Oxygen Score]]*0.1)</f>
        <v>5.4974999999999996</v>
      </c>
      <c r="AI2849">
        <v>2022</v>
      </c>
    </row>
    <row r="2850" spans="1:35">
      <c r="A2850">
        <v>5212</v>
      </c>
      <c r="B2850" t="s">
        <v>1042</v>
      </c>
      <c r="C2850" t="s">
        <v>8</v>
      </c>
      <c r="D2850" t="s">
        <v>206</v>
      </c>
      <c r="E2850">
        <v>27</v>
      </c>
      <c r="F2850">
        <v>30</v>
      </c>
      <c r="G2850">
        <f>(Table1[[#This Row],[Min Temperature]]+Table1[[#This Row],[Max Temperature]])/2</f>
        <v>28.5</v>
      </c>
      <c r="H2850">
        <v>7.2</v>
      </c>
      <c r="I2850">
        <v>7.9</v>
      </c>
      <c r="J2850">
        <f>(Table1[[#This Row],[Min Dissolved Oxygen]]+Table1[[#This Row],[Max Dissolved Oxygen]])/2</f>
        <v>7.5500000000000007</v>
      </c>
      <c r="K2850">
        <v>6.5</v>
      </c>
      <c r="L2850">
        <v>9.3000000000000007</v>
      </c>
      <c r="M2850">
        <f>(Table1[[#This Row],[Min pH]]+Table1[[#This Row],[Max pH]])/2</f>
        <v>7.9</v>
      </c>
      <c r="N2850">
        <v>55</v>
      </c>
      <c r="O2850">
        <v>96</v>
      </c>
      <c r="P2850">
        <f>(Table1[[#This Row],[Min Conductivity]]+Table1[[#This Row],[Max Conductivity]])/2</f>
        <v>75.5</v>
      </c>
      <c r="Q2850">
        <v>1</v>
      </c>
      <c r="R2850">
        <v>2.2999999999999998</v>
      </c>
      <c r="S2850">
        <f>(Table1[[#This Row],[Min BOD]]+Table1[[#This Row],[Max BOD]])/2</f>
        <v>1.65</v>
      </c>
      <c r="T2850">
        <v>0.3</v>
      </c>
      <c r="U2850">
        <v>0.3</v>
      </c>
      <c r="V2850">
        <f>(Table1[[#This Row],[Min Nitrate N + Nitrite N]]+Table1[[#This Row],[Max Nitrate N + Nitrite N]])/2</f>
        <v>0.3</v>
      </c>
      <c r="W2850">
        <v>94</v>
      </c>
      <c r="X2850">
        <v>5400</v>
      </c>
      <c r="Y2850">
        <f>(Table1[[#This Row],[Min Fecal Coliform]]+Table1[[#This Row],[Max Fecal Coliform]])/2</f>
        <v>2747</v>
      </c>
      <c r="Z2850">
        <v>490</v>
      </c>
      <c r="AA2850">
        <v>6300</v>
      </c>
      <c r="AB2850">
        <f>(Table1[[#This Row],[Min Total Coliform]]+Table1[[#This Row],[Max Total Coliform]])/2</f>
        <v>3395</v>
      </c>
      <c r="AC2850">
        <f>MIN(10, (Table1[[#This Row],[Avg BOD]]/4)*10)</f>
        <v>4.125</v>
      </c>
      <c r="AD2850">
        <f>MIN(10, (Table1[[#This Row],[Avg Fecal Coliform]]/600)*10)</f>
        <v>10</v>
      </c>
      <c r="AE2850">
        <f>MIN(10, (Table1[[#This Row],[Avg Nitrate N + Nitrite N]]/10)*10)</f>
        <v>0.3</v>
      </c>
      <c r="AF2850">
        <f>IF(OR(Table1[[#This Row],[Avg pH]]&lt;6.5,Table1[[#This Row],[Avg pH]]&gt;8.5),10,0)</f>
        <v>0</v>
      </c>
      <c r="AG2850">
        <f>MAX(0, 10-(2*Table1[[#This Row],[Avg Dissolved Oxygen]]))</f>
        <v>0</v>
      </c>
      <c r="AH2850">
        <f>(Table1[[#This Row],[Fecal Score]]*0.3) + (Table1[[#This Row],[BOD Score]]*0.25) + (Table1[[#This Row],[Nitrate Score]]*0.2) + (Table1[[#This Row],[pH Score]]*0.15) + (Table1[[#This Row],[Dissolved Oxygen Score]]*0.1)</f>
        <v>4.0912499999999996</v>
      </c>
      <c r="AI2850">
        <v>2022</v>
      </c>
    </row>
    <row r="2851" spans="1:35">
      <c r="A2851">
        <v>5164</v>
      </c>
      <c r="B2851" t="s">
        <v>1043</v>
      </c>
      <c r="C2851" t="s">
        <v>8</v>
      </c>
      <c r="D2851" t="s">
        <v>206</v>
      </c>
      <c r="E2851">
        <v>27</v>
      </c>
      <c r="F2851">
        <v>29</v>
      </c>
      <c r="G2851">
        <f>(Table1[[#This Row],[Min Temperature]]+Table1[[#This Row],[Max Temperature]])/2</f>
        <v>28</v>
      </c>
      <c r="H2851">
        <v>5.3</v>
      </c>
      <c r="I2851">
        <v>8</v>
      </c>
      <c r="J2851">
        <f>(Table1[[#This Row],[Min Dissolved Oxygen]]+Table1[[#This Row],[Max Dissolved Oxygen]])/2</f>
        <v>6.65</v>
      </c>
      <c r="K2851">
        <v>6.9</v>
      </c>
      <c r="L2851">
        <v>7.9</v>
      </c>
      <c r="M2851">
        <f>(Table1[[#This Row],[Min pH]]+Table1[[#This Row],[Max pH]])/2</f>
        <v>7.4</v>
      </c>
      <c r="N2851">
        <v>83</v>
      </c>
      <c r="O2851">
        <v>238</v>
      </c>
      <c r="P2851">
        <f>(Table1[[#This Row],[Min Conductivity]]+Table1[[#This Row],[Max Conductivity]])/2</f>
        <v>160.5</v>
      </c>
      <c r="Q2851">
        <v>1</v>
      </c>
      <c r="R2851">
        <v>2.8</v>
      </c>
      <c r="S2851">
        <f>(Table1[[#This Row],[Min BOD]]+Table1[[#This Row],[Max BOD]])/2</f>
        <v>1.9</v>
      </c>
      <c r="T2851">
        <v>0.3</v>
      </c>
      <c r="U2851">
        <v>0.37</v>
      </c>
      <c r="V2851">
        <f>(Table1[[#This Row],[Min Nitrate N + Nitrite N]]+Table1[[#This Row],[Max Nitrate N + Nitrite N]])/2</f>
        <v>0.33499999999999996</v>
      </c>
      <c r="W2851">
        <v>4</v>
      </c>
      <c r="X2851">
        <v>170</v>
      </c>
      <c r="Y2851">
        <f>(Table1[[#This Row],[Min Fecal Coliform]]+Table1[[#This Row],[Max Fecal Coliform]])/2</f>
        <v>87</v>
      </c>
      <c r="Z2851">
        <v>81</v>
      </c>
      <c r="AA2851">
        <v>680</v>
      </c>
      <c r="AB2851">
        <f>(Table1[[#This Row],[Min Total Coliform]]+Table1[[#This Row],[Max Total Coliform]])/2</f>
        <v>380.5</v>
      </c>
      <c r="AC2851">
        <f>MIN(10, (Table1[[#This Row],[Avg BOD]]/4)*10)</f>
        <v>4.75</v>
      </c>
      <c r="AD2851">
        <f>MIN(10, (Table1[[#This Row],[Avg Fecal Coliform]]/600)*10)</f>
        <v>1.45</v>
      </c>
      <c r="AE2851">
        <f>MIN(10, (Table1[[#This Row],[Avg Nitrate N + Nitrite N]]/10)*10)</f>
        <v>0.33499999999999996</v>
      </c>
      <c r="AF2851">
        <f>IF(OR(Table1[[#This Row],[Avg pH]]&lt;6.5,Table1[[#This Row],[Avg pH]]&gt;8.5),10,0)</f>
        <v>0</v>
      </c>
      <c r="AG2851">
        <f>MAX(0, 10-(2*Table1[[#This Row],[Avg Dissolved Oxygen]]))</f>
        <v>0</v>
      </c>
      <c r="AH2851">
        <f>(Table1[[#This Row],[Fecal Score]]*0.3) + (Table1[[#This Row],[BOD Score]]*0.25) + (Table1[[#This Row],[Nitrate Score]]*0.2) + (Table1[[#This Row],[pH Score]]*0.15) + (Table1[[#This Row],[Dissolved Oxygen Score]]*0.1)</f>
        <v>1.6895</v>
      </c>
      <c r="AI2851">
        <v>2022</v>
      </c>
    </row>
    <row r="2852" spans="1:35">
      <c r="A2852">
        <v>5166</v>
      </c>
      <c r="B2852" t="s">
        <v>1044</v>
      </c>
      <c r="C2852" t="s">
        <v>8</v>
      </c>
      <c r="D2852" t="s">
        <v>206</v>
      </c>
      <c r="E2852">
        <v>27</v>
      </c>
      <c r="F2852">
        <v>34</v>
      </c>
      <c r="G2852">
        <f>(Table1[[#This Row],[Min Temperature]]+Table1[[#This Row],[Max Temperature]])/2</f>
        <v>30.5</v>
      </c>
      <c r="H2852">
        <v>6.2</v>
      </c>
      <c r="I2852">
        <v>8.6999999999999993</v>
      </c>
      <c r="J2852">
        <f>(Table1[[#This Row],[Min Dissolved Oxygen]]+Table1[[#This Row],[Max Dissolved Oxygen]])/2</f>
        <v>7.4499999999999993</v>
      </c>
      <c r="K2852">
        <v>5.5</v>
      </c>
      <c r="L2852">
        <v>8.1</v>
      </c>
      <c r="M2852">
        <f>(Table1[[#This Row],[Min pH]]+Table1[[#This Row],[Max pH]])/2</f>
        <v>6.8</v>
      </c>
      <c r="N2852">
        <v>82</v>
      </c>
      <c r="O2852">
        <v>185</v>
      </c>
      <c r="P2852">
        <f>(Table1[[#This Row],[Min Conductivity]]+Table1[[#This Row],[Max Conductivity]])/2</f>
        <v>133.5</v>
      </c>
      <c r="Q2852">
        <v>1</v>
      </c>
      <c r="R2852">
        <v>4</v>
      </c>
      <c r="S2852">
        <f>(Table1[[#This Row],[Min BOD]]+Table1[[#This Row],[Max BOD]])/2</f>
        <v>2.5</v>
      </c>
      <c r="T2852">
        <v>0.3</v>
      </c>
      <c r="U2852">
        <v>0.3</v>
      </c>
      <c r="V2852">
        <f>(Table1[[#This Row],[Min Nitrate N + Nitrite N]]+Table1[[#This Row],[Max Nitrate N + Nitrite N]])/2</f>
        <v>0.3</v>
      </c>
      <c r="W2852">
        <v>40</v>
      </c>
      <c r="X2852">
        <v>400</v>
      </c>
      <c r="Y2852">
        <f>(Table1[[#This Row],[Min Fecal Coliform]]+Table1[[#This Row],[Max Fecal Coliform]])/2</f>
        <v>220</v>
      </c>
      <c r="Z2852">
        <v>100</v>
      </c>
      <c r="AA2852">
        <v>700</v>
      </c>
      <c r="AB2852">
        <f>(Table1[[#This Row],[Min Total Coliform]]+Table1[[#This Row],[Max Total Coliform]])/2</f>
        <v>400</v>
      </c>
      <c r="AC2852">
        <f>MIN(10, (Table1[[#This Row],[Avg BOD]]/4)*10)</f>
        <v>6.25</v>
      </c>
      <c r="AD2852">
        <f>MIN(10, (Table1[[#This Row],[Avg Fecal Coliform]]/600)*10)</f>
        <v>3.6666666666666665</v>
      </c>
      <c r="AE2852">
        <f>MIN(10, (Table1[[#This Row],[Avg Nitrate N + Nitrite N]]/10)*10)</f>
        <v>0.3</v>
      </c>
      <c r="AF2852">
        <f>IF(OR(Table1[[#This Row],[Avg pH]]&lt;6.5,Table1[[#This Row],[Avg pH]]&gt;8.5),10,0)</f>
        <v>0</v>
      </c>
      <c r="AG2852">
        <f>MAX(0, 10-(2*Table1[[#This Row],[Avg Dissolved Oxygen]]))</f>
        <v>0</v>
      </c>
      <c r="AH2852">
        <f>(Table1[[#This Row],[Fecal Score]]*0.3) + (Table1[[#This Row],[BOD Score]]*0.25) + (Table1[[#This Row],[Nitrate Score]]*0.2) + (Table1[[#This Row],[pH Score]]*0.15) + (Table1[[#This Row],[Dissolved Oxygen Score]]*0.1)</f>
        <v>2.7224999999999997</v>
      </c>
      <c r="AI2852">
        <v>2022</v>
      </c>
    </row>
    <row r="2853" spans="1:35">
      <c r="A2853">
        <v>1401</v>
      </c>
      <c r="B2853" t="s">
        <v>1045</v>
      </c>
      <c r="C2853" t="s">
        <v>8</v>
      </c>
      <c r="D2853" t="s">
        <v>225</v>
      </c>
      <c r="E2853">
        <v>31</v>
      </c>
      <c r="F2853">
        <v>31</v>
      </c>
      <c r="G2853">
        <f>(Table1[[#This Row],[Min Temperature]]+Table1[[#This Row],[Max Temperature]])/2</f>
        <v>31</v>
      </c>
      <c r="H2853">
        <v>3.61776729559748</v>
      </c>
      <c r="I2853">
        <v>6.4995283018867998</v>
      </c>
      <c r="J2853">
        <f>(Table1[[#This Row],[Min Dissolved Oxygen]]+Table1[[#This Row],[Max Dissolved Oxygen]])/2</f>
        <v>5.0586477987421397</v>
      </c>
      <c r="K2853">
        <v>8.5</v>
      </c>
      <c r="L2853">
        <v>8.5</v>
      </c>
      <c r="M2853">
        <f>(Table1[[#This Row],[Min pH]]+Table1[[#This Row],[Max pH]])/2</f>
        <v>8.5</v>
      </c>
      <c r="N2853">
        <v>290</v>
      </c>
      <c r="O2853">
        <v>290</v>
      </c>
      <c r="P2853">
        <f>(Table1[[#This Row],[Min Conductivity]]+Table1[[#This Row],[Max Conductivity]])/2</f>
        <v>290</v>
      </c>
      <c r="Q2853">
        <v>2.84339622641509</v>
      </c>
      <c r="R2853">
        <v>15.5272012578616</v>
      </c>
      <c r="S2853">
        <f>(Table1[[#This Row],[Min BOD]]+Table1[[#This Row],[Max BOD]])/2</f>
        <v>9.185298742138345</v>
      </c>
      <c r="T2853">
        <v>1.4475</v>
      </c>
      <c r="U2853">
        <v>7.25047297297297</v>
      </c>
      <c r="V2853">
        <f>(Table1[[#This Row],[Min Nitrate N + Nitrite N]]+Table1[[#This Row],[Max Nitrate N + Nitrite N]])/2</f>
        <v>4.3489864864864849</v>
      </c>
      <c r="W2853">
        <v>540</v>
      </c>
      <c r="X2853">
        <v>540</v>
      </c>
      <c r="Y2853">
        <f>(Table1[[#This Row],[Min Fecal Coliform]]+Table1[[#This Row],[Max Fecal Coliform]])/2</f>
        <v>540</v>
      </c>
      <c r="Z2853">
        <v>540</v>
      </c>
      <c r="AA2853">
        <v>540</v>
      </c>
      <c r="AB2853">
        <f>(Table1[[#This Row],[Min Total Coliform]]+Table1[[#This Row],[Max Total Coliform]])/2</f>
        <v>540</v>
      </c>
      <c r="AC2853">
        <f>MIN(10, (Table1[[#This Row],[Avg BOD]]/4)*10)</f>
        <v>10</v>
      </c>
      <c r="AD2853">
        <f>MIN(10, (Table1[[#This Row],[Avg Fecal Coliform]]/600)*10)</f>
        <v>9</v>
      </c>
      <c r="AE2853">
        <f>MIN(10, (Table1[[#This Row],[Avg Nitrate N + Nitrite N]]/10)*10)</f>
        <v>4.3489864864864849</v>
      </c>
      <c r="AF2853">
        <f>IF(OR(Table1[[#This Row],[Avg pH]]&lt;6.5,Table1[[#This Row],[Avg pH]]&gt;8.5),10,0)</f>
        <v>0</v>
      </c>
      <c r="AG2853">
        <f>MAX(0, 10-(2*Table1[[#This Row],[Avg Dissolved Oxygen]]))</f>
        <v>0</v>
      </c>
      <c r="AH2853">
        <f>(Table1[[#This Row],[Fecal Score]]*0.3) + (Table1[[#This Row],[BOD Score]]*0.25) + (Table1[[#This Row],[Nitrate Score]]*0.2) + (Table1[[#This Row],[pH Score]]*0.15) + (Table1[[#This Row],[Dissolved Oxygen Score]]*0.1)</f>
        <v>6.0697972972972964</v>
      </c>
      <c r="AI2853">
        <v>2022</v>
      </c>
    </row>
    <row r="2854" spans="1:35">
      <c r="A2854">
        <v>4557</v>
      </c>
      <c r="B2854" t="s">
        <v>629</v>
      </c>
      <c r="C2854" t="s">
        <v>8</v>
      </c>
      <c r="D2854" t="s">
        <v>225</v>
      </c>
      <c r="E2854">
        <v>20</v>
      </c>
      <c r="F2854">
        <v>34</v>
      </c>
      <c r="G2854">
        <f>(Table1[[#This Row],[Min Temperature]]+Table1[[#This Row],[Max Temperature]])/2</f>
        <v>27</v>
      </c>
      <c r="H2854">
        <v>3.61776729559748</v>
      </c>
      <c r="I2854">
        <v>6.4995283018867998</v>
      </c>
      <c r="J2854">
        <f>(Table1[[#This Row],[Min Dissolved Oxygen]]+Table1[[#This Row],[Max Dissolved Oxygen]])/2</f>
        <v>5.0586477987421397</v>
      </c>
      <c r="K2854">
        <v>7.1</v>
      </c>
      <c r="L2854">
        <v>9.1</v>
      </c>
      <c r="M2854">
        <f>(Table1[[#This Row],[Min pH]]+Table1[[#This Row],[Max pH]])/2</f>
        <v>8.1</v>
      </c>
      <c r="N2854">
        <v>364</v>
      </c>
      <c r="O2854">
        <v>754</v>
      </c>
      <c r="P2854">
        <f>(Table1[[#This Row],[Min Conductivity]]+Table1[[#This Row],[Max Conductivity]])/2</f>
        <v>559</v>
      </c>
      <c r="Q2854">
        <v>2.84339622641509</v>
      </c>
      <c r="R2854">
        <v>15.5272012578616</v>
      </c>
      <c r="S2854">
        <f>(Table1[[#This Row],[Min BOD]]+Table1[[#This Row],[Max BOD]])/2</f>
        <v>9.185298742138345</v>
      </c>
      <c r="T2854">
        <v>1.4475</v>
      </c>
      <c r="U2854">
        <v>7.25047297297297</v>
      </c>
      <c r="V2854">
        <f>(Table1[[#This Row],[Min Nitrate N + Nitrite N]]+Table1[[#This Row],[Max Nitrate N + Nitrite N]])/2</f>
        <v>4.3489864864864849</v>
      </c>
      <c r="W2854">
        <v>325.73701298701297</v>
      </c>
      <c r="X2854">
        <v>17186426.7483766</v>
      </c>
      <c r="Y2854">
        <f>(Table1[[#This Row],[Min Fecal Coliform]]+Table1[[#This Row],[Max Fecal Coliform]])/2</f>
        <v>8593376.2426947933</v>
      </c>
      <c r="Z2854">
        <v>1751.8059210526301</v>
      </c>
      <c r="AA2854">
        <v>39424734.378289498</v>
      </c>
      <c r="AB2854">
        <f>(Table1[[#This Row],[Min Total Coliform]]+Table1[[#This Row],[Max Total Coliform]])/2</f>
        <v>19713243.092105277</v>
      </c>
      <c r="AC2854">
        <f>MIN(10, (Table1[[#This Row],[Avg BOD]]/4)*10)</f>
        <v>10</v>
      </c>
      <c r="AD2854">
        <f>MIN(10, (Table1[[#This Row],[Avg Fecal Coliform]]/600)*10)</f>
        <v>10</v>
      </c>
      <c r="AE2854">
        <f>MIN(10, (Table1[[#This Row],[Avg Nitrate N + Nitrite N]]/10)*10)</f>
        <v>4.3489864864864849</v>
      </c>
      <c r="AF2854">
        <f>IF(OR(Table1[[#This Row],[Avg pH]]&lt;6.5,Table1[[#This Row],[Avg pH]]&gt;8.5),10,0)</f>
        <v>0</v>
      </c>
      <c r="AG2854">
        <f>MAX(0, 10-(2*Table1[[#This Row],[Avg Dissolved Oxygen]]))</f>
        <v>0</v>
      </c>
      <c r="AH2854">
        <f>(Table1[[#This Row],[Fecal Score]]*0.3) + (Table1[[#This Row],[BOD Score]]*0.25) + (Table1[[#This Row],[Nitrate Score]]*0.2) + (Table1[[#This Row],[pH Score]]*0.15) + (Table1[[#This Row],[Dissolved Oxygen Score]]*0.1)</f>
        <v>6.3697972972972972</v>
      </c>
      <c r="AI2854">
        <v>2022</v>
      </c>
    </row>
    <row r="2855" spans="1:35">
      <c r="A2855">
        <v>4568</v>
      </c>
      <c r="B2855" t="s">
        <v>1046</v>
      </c>
      <c r="C2855" t="s">
        <v>8</v>
      </c>
      <c r="D2855" t="s">
        <v>225</v>
      </c>
      <c r="E2855">
        <v>28</v>
      </c>
      <c r="F2855">
        <v>34</v>
      </c>
      <c r="G2855">
        <f>(Table1[[#This Row],[Min Temperature]]+Table1[[#This Row],[Max Temperature]])/2</f>
        <v>31</v>
      </c>
      <c r="H2855">
        <v>3.61776729559748</v>
      </c>
      <c r="I2855">
        <v>6.4995283018867998</v>
      </c>
      <c r="J2855">
        <f>(Table1[[#This Row],[Min Dissolved Oxygen]]+Table1[[#This Row],[Max Dissolved Oxygen]])/2</f>
        <v>5.0586477987421397</v>
      </c>
      <c r="K2855">
        <v>7</v>
      </c>
      <c r="L2855">
        <v>8.3000000000000007</v>
      </c>
      <c r="M2855">
        <f>(Table1[[#This Row],[Min pH]]+Table1[[#This Row],[Max pH]])/2</f>
        <v>7.65</v>
      </c>
      <c r="N2855">
        <v>385</v>
      </c>
      <c r="O2855">
        <v>906</v>
      </c>
      <c r="P2855">
        <f>(Table1[[#This Row],[Min Conductivity]]+Table1[[#This Row],[Max Conductivity]])/2</f>
        <v>645.5</v>
      </c>
      <c r="Q2855">
        <v>1</v>
      </c>
      <c r="R2855">
        <v>1</v>
      </c>
      <c r="S2855">
        <f>(Table1[[#This Row],[Min BOD]]+Table1[[#This Row],[Max BOD]])/2</f>
        <v>1</v>
      </c>
      <c r="T2855">
        <v>1.4475</v>
      </c>
      <c r="U2855">
        <v>7.25047297297297</v>
      </c>
      <c r="V2855">
        <f>(Table1[[#This Row],[Min Nitrate N + Nitrite N]]+Table1[[#This Row],[Max Nitrate N + Nitrite N]])/2</f>
        <v>4.3489864864864849</v>
      </c>
      <c r="W2855">
        <v>325.73701298701297</v>
      </c>
      <c r="X2855">
        <v>17186426.7483766</v>
      </c>
      <c r="Y2855">
        <f>(Table1[[#This Row],[Min Fecal Coliform]]+Table1[[#This Row],[Max Fecal Coliform]])/2</f>
        <v>8593376.2426947933</v>
      </c>
      <c r="Z2855">
        <v>1751.8059210526301</v>
      </c>
      <c r="AA2855">
        <v>39424734.378289498</v>
      </c>
      <c r="AB2855">
        <f>(Table1[[#This Row],[Min Total Coliform]]+Table1[[#This Row],[Max Total Coliform]])/2</f>
        <v>19713243.092105277</v>
      </c>
      <c r="AC2855">
        <f>MIN(10, (Table1[[#This Row],[Avg BOD]]/4)*10)</f>
        <v>2.5</v>
      </c>
      <c r="AD2855">
        <f>MIN(10, (Table1[[#This Row],[Avg Fecal Coliform]]/600)*10)</f>
        <v>10</v>
      </c>
      <c r="AE2855">
        <f>MIN(10, (Table1[[#This Row],[Avg Nitrate N + Nitrite N]]/10)*10)</f>
        <v>4.3489864864864849</v>
      </c>
      <c r="AF2855">
        <f>IF(OR(Table1[[#This Row],[Avg pH]]&lt;6.5,Table1[[#This Row],[Avg pH]]&gt;8.5),10,0)</f>
        <v>0</v>
      </c>
      <c r="AG2855">
        <f>MAX(0, 10-(2*Table1[[#This Row],[Avg Dissolved Oxygen]]))</f>
        <v>0</v>
      </c>
      <c r="AH2855">
        <f>(Table1[[#This Row],[Fecal Score]]*0.3) + (Table1[[#This Row],[BOD Score]]*0.25) + (Table1[[#This Row],[Nitrate Score]]*0.2) + (Table1[[#This Row],[pH Score]]*0.15) + (Table1[[#This Row],[Dissolved Oxygen Score]]*0.1)</f>
        <v>4.4947972972972972</v>
      </c>
      <c r="AI2855">
        <v>2022</v>
      </c>
    </row>
    <row r="2856" spans="1:35">
      <c r="A2856">
        <v>2132</v>
      </c>
      <c r="B2856" t="s">
        <v>234</v>
      </c>
      <c r="C2856" t="s">
        <v>1</v>
      </c>
      <c r="D2856" t="s">
        <v>227</v>
      </c>
      <c r="E2856">
        <v>19</v>
      </c>
      <c r="F2856">
        <v>22</v>
      </c>
      <c r="G2856">
        <f>(Table1[[#This Row],[Min Temperature]]+Table1[[#This Row],[Max Temperature]])/2</f>
        <v>20.5</v>
      </c>
      <c r="H2856">
        <v>6.8</v>
      </c>
      <c r="I2856">
        <v>7.8</v>
      </c>
      <c r="J2856">
        <f>(Table1[[#This Row],[Min Dissolved Oxygen]]+Table1[[#This Row],[Max Dissolved Oxygen]])/2</f>
        <v>7.3</v>
      </c>
      <c r="K2856">
        <v>7.1</v>
      </c>
      <c r="L2856">
        <v>8.6999999999999993</v>
      </c>
      <c r="M2856">
        <f>(Table1[[#This Row],[Min pH]]+Table1[[#This Row],[Max pH]])/2</f>
        <v>7.8999999999999995</v>
      </c>
      <c r="N2856">
        <v>299</v>
      </c>
      <c r="O2856">
        <v>613</v>
      </c>
      <c r="P2856">
        <f>(Table1[[#This Row],[Min Conductivity]]+Table1[[#This Row],[Max Conductivity]])/2</f>
        <v>456</v>
      </c>
      <c r="Q2856">
        <v>1</v>
      </c>
      <c r="R2856">
        <v>1.3</v>
      </c>
      <c r="S2856">
        <f>(Table1[[#This Row],[Min BOD]]+Table1[[#This Row],[Max BOD]])/2</f>
        <v>1.1499999999999999</v>
      </c>
      <c r="T2856">
        <v>0.84</v>
      </c>
      <c r="U2856">
        <v>1.08</v>
      </c>
      <c r="V2856">
        <f>(Table1[[#This Row],[Min Nitrate N + Nitrite N]]+Table1[[#This Row],[Max Nitrate N + Nitrite N]])/2</f>
        <v>0.96</v>
      </c>
      <c r="W2856">
        <v>2</v>
      </c>
      <c r="X2856">
        <v>2</v>
      </c>
      <c r="Y2856">
        <f>(Table1[[#This Row],[Min Fecal Coliform]]+Table1[[#This Row],[Max Fecal Coliform]])/2</f>
        <v>2</v>
      </c>
      <c r="Z2856">
        <v>40</v>
      </c>
      <c r="AA2856">
        <v>63</v>
      </c>
      <c r="AB2856">
        <f>(Table1[[#This Row],[Min Total Coliform]]+Table1[[#This Row],[Max Total Coliform]])/2</f>
        <v>51.5</v>
      </c>
      <c r="AC2856">
        <f>MIN(10, (Table1[[#This Row],[Avg BOD]]/4)*10)</f>
        <v>2.875</v>
      </c>
      <c r="AD2856">
        <f>MIN(10, (Table1[[#This Row],[Avg Fecal Coliform]]/600)*10)</f>
        <v>3.3333333333333333E-2</v>
      </c>
      <c r="AE2856">
        <f>MIN(10, (Table1[[#This Row],[Avg Nitrate N + Nitrite N]]/10)*10)</f>
        <v>0.96</v>
      </c>
      <c r="AF2856">
        <f>IF(OR(Table1[[#This Row],[Avg pH]]&lt;6.5,Table1[[#This Row],[Avg pH]]&gt;8.5),10,0)</f>
        <v>0</v>
      </c>
      <c r="AG2856">
        <f>MAX(0, 10-(2*Table1[[#This Row],[Avg Dissolved Oxygen]]))</f>
        <v>0</v>
      </c>
      <c r="AH2856">
        <f>(Table1[[#This Row],[Fecal Score]]*0.3) + (Table1[[#This Row],[BOD Score]]*0.25) + (Table1[[#This Row],[Nitrate Score]]*0.2) + (Table1[[#This Row],[pH Score]]*0.15) + (Table1[[#This Row],[Dissolved Oxygen Score]]*0.1)</f>
        <v>0.92074999999999996</v>
      </c>
      <c r="AI2856">
        <v>2022</v>
      </c>
    </row>
    <row r="2857" spans="1:35">
      <c r="A2857">
        <v>4615</v>
      </c>
      <c r="B2857" t="s">
        <v>635</v>
      </c>
      <c r="C2857" t="s">
        <v>1</v>
      </c>
      <c r="D2857" t="s">
        <v>227</v>
      </c>
      <c r="E2857">
        <v>18</v>
      </c>
      <c r="F2857">
        <v>25</v>
      </c>
      <c r="G2857">
        <f>(Table1[[#This Row],[Min Temperature]]+Table1[[#This Row],[Max Temperature]])/2</f>
        <v>21.5</v>
      </c>
      <c r="H2857">
        <v>5.4</v>
      </c>
      <c r="I2857">
        <v>7.8</v>
      </c>
      <c r="J2857">
        <f>(Table1[[#This Row],[Min Dissolved Oxygen]]+Table1[[#This Row],[Max Dissolved Oxygen]])/2</f>
        <v>6.6</v>
      </c>
      <c r="K2857">
        <v>7.2</v>
      </c>
      <c r="L2857">
        <v>8.6</v>
      </c>
      <c r="M2857">
        <f>(Table1[[#This Row],[Min pH]]+Table1[[#This Row],[Max pH]])/2</f>
        <v>7.9</v>
      </c>
      <c r="N2857">
        <v>324</v>
      </c>
      <c r="O2857">
        <v>642</v>
      </c>
      <c r="P2857">
        <f>(Table1[[#This Row],[Min Conductivity]]+Table1[[#This Row],[Max Conductivity]])/2</f>
        <v>483</v>
      </c>
      <c r="Q2857">
        <v>1.6</v>
      </c>
      <c r="R2857">
        <v>4.2</v>
      </c>
      <c r="S2857">
        <f>(Table1[[#This Row],[Min BOD]]+Table1[[#This Row],[Max BOD]])/2</f>
        <v>2.9000000000000004</v>
      </c>
      <c r="T2857">
        <v>0.21</v>
      </c>
      <c r="U2857">
        <v>2.6</v>
      </c>
      <c r="V2857">
        <f>(Table1[[#This Row],[Min Nitrate N + Nitrite N]]+Table1[[#This Row],[Max Nitrate N + Nitrite N]])/2</f>
        <v>1.405</v>
      </c>
      <c r="W2857">
        <v>2</v>
      </c>
      <c r="X2857">
        <v>12</v>
      </c>
      <c r="Y2857">
        <f>(Table1[[#This Row],[Min Fecal Coliform]]+Table1[[#This Row],[Max Fecal Coliform]])/2</f>
        <v>7</v>
      </c>
      <c r="Z2857">
        <v>84</v>
      </c>
      <c r="AA2857">
        <v>920</v>
      </c>
      <c r="AB2857">
        <f>(Table1[[#This Row],[Min Total Coliform]]+Table1[[#This Row],[Max Total Coliform]])/2</f>
        <v>502</v>
      </c>
      <c r="AC2857">
        <f>MIN(10, (Table1[[#This Row],[Avg BOD]]/4)*10)</f>
        <v>7.2500000000000009</v>
      </c>
      <c r="AD2857">
        <f>MIN(10, (Table1[[#This Row],[Avg Fecal Coliform]]/600)*10)</f>
        <v>0.11666666666666667</v>
      </c>
      <c r="AE2857">
        <f>MIN(10, (Table1[[#This Row],[Avg Nitrate N + Nitrite N]]/10)*10)</f>
        <v>1.4050000000000002</v>
      </c>
      <c r="AF2857">
        <f>IF(OR(Table1[[#This Row],[Avg pH]]&lt;6.5,Table1[[#This Row],[Avg pH]]&gt;8.5),10,0)</f>
        <v>0</v>
      </c>
      <c r="AG2857">
        <f>MAX(0, 10-(2*Table1[[#This Row],[Avg Dissolved Oxygen]]))</f>
        <v>0</v>
      </c>
      <c r="AH2857">
        <f>(Table1[[#This Row],[Fecal Score]]*0.3) + (Table1[[#This Row],[BOD Score]]*0.25) + (Table1[[#This Row],[Nitrate Score]]*0.2) + (Table1[[#This Row],[pH Score]]*0.15) + (Table1[[#This Row],[Dissolved Oxygen Score]]*0.1)</f>
        <v>2.1285000000000003</v>
      </c>
      <c r="AI2857">
        <v>2022</v>
      </c>
    </row>
    <row r="2858" spans="1:35">
      <c r="A2858">
        <v>2135</v>
      </c>
      <c r="B2858" t="s">
        <v>632</v>
      </c>
      <c r="C2858" t="s">
        <v>1</v>
      </c>
      <c r="D2858" t="s">
        <v>227</v>
      </c>
      <c r="E2858">
        <v>20</v>
      </c>
      <c r="F2858">
        <v>32</v>
      </c>
      <c r="G2858">
        <f>(Table1[[#This Row],[Min Temperature]]+Table1[[#This Row],[Max Temperature]])/2</f>
        <v>26</v>
      </c>
      <c r="H2858">
        <v>6.7</v>
      </c>
      <c r="I2858">
        <v>7.8</v>
      </c>
      <c r="J2858">
        <f>(Table1[[#This Row],[Min Dissolved Oxygen]]+Table1[[#This Row],[Max Dissolved Oxygen]])/2</f>
        <v>7.25</v>
      </c>
      <c r="K2858">
        <v>7.1</v>
      </c>
      <c r="L2858">
        <v>7.6</v>
      </c>
      <c r="M2858">
        <f>(Table1[[#This Row],[Min pH]]+Table1[[#This Row],[Max pH]])/2</f>
        <v>7.35</v>
      </c>
      <c r="N2858">
        <v>216</v>
      </c>
      <c r="O2858">
        <v>298</v>
      </c>
      <c r="P2858">
        <f>(Table1[[#This Row],[Min Conductivity]]+Table1[[#This Row],[Max Conductivity]])/2</f>
        <v>257</v>
      </c>
      <c r="Q2858">
        <v>1</v>
      </c>
      <c r="R2858">
        <v>1.4</v>
      </c>
      <c r="S2858">
        <f>(Table1[[#This Row],[Min BOD]]+Table1[[#This Row],[Max BOD]])/2</f>
        <v>1.2</v>
      </c>
      <c r="T2858">
        <v>0.45</v>
      </c>
      <c r="U2858">
        <v>0.89</v>
      </c>
      <c r="V2858">
        <f>(Table1[[#This Row],[Min Nitrate N + Nitrite N]]+Table1[[#This Row],[Max Nitrate N + Nitrite N]])/2</f>
        <v>0.67</v>
      </c>
      <c r="W2858">
        <v>2</v>
      </c>
      <c r="X2858">
        <v>2</v>
      </c>
      <c r="Y2858">
        <f>(Table1[[#This Row],[Min Fecal Coliform]]+Table1[[#This Row],[Max Fecal Coliform]])/2</f>
        <v>2</v>
      </c>
      <c r="Z2858">
        <v>41</v>
      </c>
      <c r="AA2858">
        <v>48</v>
      </c>
      <c r="AB2858">
        <f>(Table1[[#This Row],[Min Total Coliform]]+Table1[[#This Row],[Max Total Coliform]])/2</f>
        <v>44.5</v>
      </c>
      <c r="AC2858">
        <f>MIN(10, (Table1[[#This Row],[Avg BOD]]/4)*10)</f>
        <v>3</v>
      </c>
      <c r="AD2858">
        <f>MIN(10, (Table1[[#This Row],[Avg Fecal Coliform]]/600)*10)</f>
        <v>3.3333333333333333E-2</v>
      </c>
      <c r="AE2858">
        <f>MIN(10, (Table1[[#This Row],[Avg Nitrate N + Nitrite N]]/10)*10)</f>
        <v>0.67</v>
      </c>
      <c r="AF2858">
        <f>IF(OR(Table1[[#This Row],[Avg pH]]&lt;6.5,Table1[[#This Row],[Avg pH]]&gt;8.5),10,0)</f>
        <v>0</v>
      </c>
      <c r="AG2858">
        <f>MAX(0, 10-(2*Table1[[#This Row],[Avg Dissolved Oxygen]]))</f>
        <v>0</v>
      </c>
      <c r="AH2858">
        <f>(Table1[[#This Row],[Fecal Score]]*0.3) + (Table1[[#This Row],[BOD Score]]*0.25) + (Table1[[#This Row],[Nitrate Score]]*0.2) + (Table1[[#This Row],[pH Score]]*0.15) + (Table1[[#This Row],[Dissolved Oxygen Score]]*0.1)</f>
        <v>0.89400000000000002</v>
      </c>
      <c r="AI2858">
        <v>2022</v>
      </c>
    </row>
    <row r="2859" spans="1:35">
      <c r="A2859">
        <v>2141</v>
      </c>
      <c r="B2859" t="s">
        <v>1047</v>
      </c>
      <c r="C2859" t="s">
        <v>1</v>
      </c>
      <c r="D2859" t="s">
        <v>227</v>
      </c>
      <c r="E2859">
        <v>16</v>
      </c>
      <c r="F2859">
        <v>32</v>
      </c>
      <c r="G2859">
        <f>(Table1[[#This Row],[Min Temperature]]+Table1[[#This Row],[Max Temperature]])/2</f>
        <v>24</v>
      </c>
      <c r="H2859">
        <v>4.9000000000000004</v>
      </c>
      <c r="I2859">
        <v>8</v>
      </c>
      <c r="J2859">
        <f>(Table1[[#This Row],[Min Dissolved Oxygen]]+Table1[[#This Row],[Max Dissolved Oxygen]])/2</f>
        <v>6.45</v>
      </c>
      <c r="K2859">
        <v>7</v>
      </c>
      <c r="L2859">
        <v>8.1999999999999993</v>
      </c>
      <c r="M2859">
        <f>(Table1[[#This Row],[Min pH]]+Table1[[#This Row],[Max pH]])/2</f>
        <v>7.6</v>
      </c>
      <c r="N2859">
        <v>69</v>
      </c>
      <c r="O2859">
        <v>544</v>
      </c>
      <c r="P2859">
        <f>(Table1[[#This Row],[Min Conductivity]]+Table1[[#This Row],[Max Conductivity]])/2</f>
        <v>306.5</v>
      </c>
      <c r="Q2859">
        <v>1</v>
      </c>
      <c r="R2859">
        <v>4.2</v>
      </c>
      <c r="S2859">
        <f>(Table1[[#This Row],[Min BOD]]+Table1[[#This Row],[Max BOD]])/2</f>
        <v>2.6</v>
      </c>
      <c r="T2859">
        <v>3.12</v>
      </c>
      <c r="U2859">
        <v>8.2899999999999991</v>
      </c>
      <c r="V2859">
        <f>(Table1[[#This Row],[Min Nitrate N + Nitrite N]]+Table1[[#This Row],[Max Nitrate N + Nitrite N]])/2</f>
        <v>5.7050000000000001</v>
      </c>
      <c r="W2859">
        <v>2</v>
      </c>
      <c r="X2859">
        <v>120</v>
      </c>
      <c r="Y2859">
        <f>(Table1[[#This Row],[Min Fecal Coliform]]+Table1[[#This Row],[Max Fecal Coliform]])/2</f>
        <v>61</v>
      </c>
      <c r="Z2859">
        <v>130</v>
      </c>
      <c r="AA2859">
        <v>430</v>
      </c>
      <c r="AB2859">
        <f>(Table1[[#This Row],[Min Total Coliform]]+Table1[[#This Row],[Max Total Coliform]])/2</f>
        <v>280</v>
      </c>
      <c r="AC2859">
        <f>MIN(10, (Table1[[#This Row],[Avg BOD]]/4)*10)</f>
        <v>6.5</v>
      </c>
      <c r="AD2859">
        <f>MIN(10, (Table1[[#This Row],[Avg Fecal Coliform]]/600)*10)</f>
        <v>1.0166666666666666</v>
      </c>
      <c r="AE2859">
        <f>MIN(10, (Table1[[#This Row],[Avg Nitrate N + Nitrite N]]/10)*10)</f>
        <v>5.7050000000000001</v>
      </c>
      <c r="AF2859">
        <f>IF(OR(Table1[[#This Row],[Avg pH]]&lt;6.5,Table1[[#This Row],[Avg pH]]&gt;8.5),10,0)</f>
        <v>0</v>
      </c>
      <c r="AG2859">
        <f>MAX(0, 10-(2*Table1[[#This Row],[Avg Dissolved Oxygen]]))</f>
        <v>0</v>
      </c>
      <c r="AH2859">
        <f>(Table1[[#This Row],[Fecal Score]]*0.3) + (Table1[[#This Row],[BOD Score]]*0.25) + (Table1[[#This Row],[Nitrate Score]]*0.2) + (Table1[[#This Row],[pH Score]]*0.15) + (Table1[[#This Row],[Dissolved Oxygen Score]]*0.1)</f>
        <v>3.0709999999999997</v>
      </c>
      <c r="AI2859">
        <v>2022</v>
      </c>
    </row>
    <row r="2860" spans="1:35">
      <c r="A2860">
        <v>4622</v>
      </c>
      <c r="B2860" t="s">
        <v>636</v>
      </c>
      <c r="C2860" t="s">
        <v>1</v>
      </c>
      <c r="D2860" t="s">
        <v>227</v>
      </c>
      <c r="E2860">
        <v>23</v>
      </c>
      <c r="F2860">
        <v>31</v>
      </c>
      <c r="G2860">
        <f>(Table1[[#This Row],[Min Temperature]]+Table1[[#This Row],[Max Temperature]])/2</f>
        <v>27</v>
      </c>
      <c r="H2860">
        <v>5.8</v>
      </c>
      <c r="I2860">
        <v>9.1</v>
      </c>
      <c r="J2860">
        <f>(Table1[[#This Row],[Min Dissolved Oxygen]]+Table1[[#This Row],[Max Dissolved Oxygen]])/2</f>
        <v>7.4499999999999993</v>
      </c>
      <c r="K2860">
        <v>7.2</v>
      </c>
      <c r="L2860">
        <v>8.5</v>
      </c>
      <c r="M2860">
        <f>(Table1[[#This Row],[Min pH]]+Table1[[#This Row],[Max pH]])/2</f>
        <v>7.85</v>
      </c>
      <c r="N2860">
        <v>540</v>
      </c>
      <c r="O2860">
        <v>1165</v>
      </c>
      <c r="P2860">
        <f>(Table1[[#This Row],[Min Conductivity]]+Table1[[#This Row],[Max Conductivity]])/2</f>
        <v>852.5</v>
      </c>
      <c r="Q2860">
        <v>1.7</v>
      </c>
      <c r="R2860">
        <v>6.8</v>
      </c>
      <c r="S2860">
        <f>(Table1[[#This Row],[Min BOD]]+Table1[[#This Row],[Max BOD]])/2</f>
        <v>4.25</v>
      </c>
      <c r="T2860">
        <v>0.41</v>
      </c>
      <c r="U2860">
        <v>3.53</v>
      </c>
      <c r="V2860">
        <f>(Table1[[#This Row],[Min Nitrate N + Nitrite N]]+Table1[[#This Row],[Max Nitrate N + Nitrite N]])/2</f>
        <v>1.97</v>
      </c>
      <c r="W2860">
        <v>2</v>
      </c>
      <c r="X2860">
        <v>4</v>
      </c>
      <c r="Y2860">
        <f>(Table1[[#This Row],[Min Fecal Coliform]]+Table1[[#This Row],[Max Fecal Coliform]])/2</f>
        <v>3</v>
      </c>
      <c r="Z2860">
        <v>31</v>
      </c>
      <c r="AA2860">
        <v>120</v>
      </c>
      <c r="AB2860">
        <f>(Table1[[#This Row],[Min Total Coliform]]+Table1[[#This Row],[Max Total Coliform]])/2</f>
        <v>75.5</v>
      </c>
      <c r="AC2860">
        <f>MIN(10, (Table1[[#This Row],[Avg BOD]]/4)*10)</f>
        <v>10</v>
      </c>
      <c r="AD2860">
        <f>MIN(10, (Table1[[#This Row],[Avg Fecal Coliform]]/600)*10)</f>
        <v>0.05</v>
      </c>
      <c r="AE2860">
        <f>MIN(10, (Table1[[#This Row],[Avg Nitrate N + Nitrite N]]/10)*10)</f>
        <v>1.9700000000000002</v>
      </c>
      <c r="AF2860">
        <f>IF(OR(Table1[[#This Row],[Avg pH]]&lt;6.5,Table1[[#This Row],[Avg pH]]&gt;8.5),10,0)</f>
        <v>0</v>
      </c>
      <c r="AG2860">
        <f>MAX(0, 10-(2*Table1[[#This Row],[Avg Dissolved Oxygen]]))</f>
        <v>0</v>
      </c>
      <c r="AH2860">
        <f>(Table1[[#This Row],[Fecal Score]]*0.3) + (Table1[[#This Row],[BOD Score]]*0.25) + (Table1[[#This Row],[Nitrate Score]]*0.2) + (Table1[[#This Row],[pH Score]]*0.15) + (Table1[[#This Row],[Dissolved Oxygen Score]]*0.1)</f>
        <v>2.9090000000000003</v>
      </c>
      <c r="AI2860">
        <v>2022</v>
      </c>
    </row>
    <row r="2861" spans="1:35">
      <c r="A2861">
        <v>1374</v>
      </c>
      <c r="B2861" t="s">
        <v>1048</v>
      </c>
      <c r="C2861" t="s">
        <v>1</v>
      </c>
      <c r="D2861" t="s">
        <v>227</v>
      </c>
      <c r="E2861">
        <v>16</v>
      </c>
      <c r="F2861">
        <v>31</v>
      </c>
      <c r="G2861">
        <f>(Table1[[#This Row],[Min Temperature]]+Table1[[#This Row],[Max Temperature]])/2</f>
        <v>23.5</v>
      </c>
      <c r="H2861">
        <v>3.2</v>
      </c>
      <c r="I2861">
        <v>9</v>
      </c>
      <c r="J2861">
        <f>(Table1[[#This Row],[Min Dissolved Oxygen]]+Table1[[#This Row],[Max Dissolved Oxygen]])/2</f>
        <v>6.1</v>
      </c>
      <c r="K2861">
        <v>6.9</v>
      </c>
      <c r="L2861">
        <v>8.4</v>
      </c>
      <c r="M2861">
        <f>(Table1[[#This Row],[Min pH]]+Table1[[#This Row],[Max pH]])/2</f>
        <v>7.65</v>
      </c>
      <c r="N2861">
        <v>297</v>
      </c>
      <c r="O2861">
        <v>419</v>
      </c>
      <c r="P2861">
        <f>(Table1[[#This Row],[Min Conductivity]]+Table1[[#This Row],[Max Conductivity]])/2</f>
        <v>358</v>
      </c>
      <c r="Q2861">
        <v>1.8</v>
      </c>
      <c r="R2861">
        <v>7.4</v>
      </c>
      <c r="S2861">
        <f>(Table1[[#This Row],[Min BOD]]+Table1[[#This Row],[Max BOD]])/2</f>
        <v>4.6000000000000005</v>
      </c>
      <c r="T2861">
        <v>4.08</v>
      </c>
      <c r="U2861">
        <v>8.7100000000000009</v>
      </c>
      <c r="V2861">
        <f>(Table1[[#This Row],[Min Nitrate N + Nitrite N]]+Table1[[#This Row],[Max Nitrate N + Nitrite N]])/2</f>
        <v>6.3950000000000005</v>
      </c>
      <c r="W2861">
        <v>8</v>
      </c>
      <c r="X2861">
        <v>350</v>
      </c>
      <c r="Y2861">
        <f>(Table1[[#This Row],[Min Fecal Coliform]]+Table1[[#This Row],[Max Fecal Coliform]])/2</f>
        <v>179</v>
      </c>
      <c r="Z2861">
        <v>920</v>
      </c>
      <c r="AA2861">
        <v>1600</v>
      </c>
      <c r="AB2861">
        <f>(Table1[[#This Row],[Min Total Coliform]]+Table1[[#This Row],[Max Total Coliform]])/2</f>
        <v>1260</v>
      </c>
      <c r="AC2861">
        <f>MIN(10, (Table1[[#This Row],[Avg BOD]]/4)*10)</f>
        <v>10</v>
      </c>
      <c r="AD2861">
        <f>MIN(10, (Table1[[#This Row],[Avg Fecal Coliform]]/600)*10)</f>
        <v>2.9833333333333334</v>
      </c>
      <c r="AE2861">
        <f>MIN(10, (Table1[[#This Row],[Avg Nitrate N + Nitrite N]]/10)*10)</f>
        <v>6.3950000000000005</v>
      </c>
      <c r="AF2861">
        <f>IF(OR(Table1[[#This Row],[Avg pH]]&lt;6.5,Table1[[#This Row],[Avg pH]]&gt;8.5),10,0)</f>
        <v>0</v>
      </c>
      <c r="AG2861">
        <f>MAX(0, 10-(2*Table1[[#This Row],[Avg Dissolved Oxygen]]))</f>
        <v>0</v>
      </c>
      <c r="AH2861">
        <f>(Table1[[#This Row],[Fecal Score]]*0.3) + (Table1[[#This Row],[BOD Score]]*0.25) + (Table1[[#This Row],[Nitrate Score]]*0.2) + (Table1[[#This Row],[pH Score]]*0.15) + (Table1[[#This Row],[Dissolved Oxygen Score]]*0.1)</f>
        <v>4.6740000000000004</v>
      </c>
      <c r="AI2861">
        <v>2022</v>
      </c>
    </row>
    <row r="2862" spans="1:35">
      <c r="A2862">
        <v>2130</v>
      </c>
      <c r="B2862" t="s">
        <v>232</v>
      </c>
      <c r="C2862" t="s">
        <v>1</v>
      </c>
      <c r="D2862" t="s">
        <v>227</v>
      </c>
      <c r="E2862">
        <v>20</v>
      </c>
      <c r="F2862">
        <v>30</v>
      </c>
      <c r="G2862">
        <f>(Table1[[#This Row],[Min Temperature]]+Table1[[#This Row],[Max Temperature]])/2</f>
        <v>25</v>
      </c>
      <c r="H2862">
        <v>6.8</v>
      </c>
      <c r="I2862">
        <v>7.6</v>
      </c>
      <c r="J2862">
        <f>(Table1[[#This Row],[Min Dissolved Oxygen]]+Table1[[#This Row],[Max Dissolved Oxygen]])/2</f>
        <v>7.1999999999999993</v>
      </c>
      <c r="K2862">
        <v>7.3</v>
      </c>
      <c r="L2862">
        <v>7.7</v>
      </c>
      <c r="M2862">
        <f>(Table1[[#This Row],[Min pH]]+Table1[[#This Row],[Max pH]])/2</f>
        <v>7.5</v>
      </c>
      <c r="N2862">
        <v>272</v>
      </c>
      <c r="O2862">
        <v>830</v>
      </c>
      <c r="P2862">
        <f>(Table1[[#This Row],[Min Conductivity]]+Table1[[#This Row],[Max Conductivity]])/2</f>
        <v>551</v>
      </c>
      <c r="Q2862">
        <v>1.4</v>
      </c>
      <c r="R2862">
        <v>2.7</v>
      </c>
      <c r="S2862">
        <f>(Table1[[#This Row],[Min BOD]]+Table1[[#This Row],[Max BOD]])/2</f>
        <v>2.0499999999999998</v>
      </c>
      <c r="T2862">
        <v>0.48</v>
      </c>
      <c r="U2862">
        <v>1.2</v>
      </c>
      <c r="V2862">
        <f>(Table1[[#This Row],[Min Nitrate N + Nitrite N]]+Table1[[#This Row],[Max Nitrate N + Nitrite N]])/2</f>
        <v>0.84</v>
      </c>
      <c r="W2862">
        <v>2</v>
      </c>
      <c r="X2862">
        <v>6</v>
      </c>
      <c r="Y2862">
        <f>(Table1[[#This Row],[Min Fecal Coliform]]+Table1[[#This Row],[Max Fecal Coliform]])/2</f>
        <v>4</v>
      </c>
      <c r="Z2862">
        <v>24</v>
      </c>
      <c r="AA2862">
        <v>64</v>
      </c>
      <c r="AB2862">
        <f>(Table1[[#This Row],[Min Total Coliform]]+Table1[[#This Row],[Max Total Coliform]])/2</f>
        <v>44</v>
      </c>
      <c r="AC2862">
        <f>MIN(10, (Table1[[#This Row],[Avg BOD]]/4)*10)</f>
        <v>5.125</v>
      </c>
      <c r="AD2862">
        <f>MIN(10, (Table1[[#This Row],[Avg Fecal Coliform]]/600)*10)</f>
        <v>6.6666666666666666E-2</v>
      </c>
      <c r="AE2862">
        <f>MIN(10, (Table1[[#This Row],[Avg Nitrate N + Nitrite N]]/10)*10)</f>
        <v>0.83999999999999986</v>
      </c>
      <c r="AF2862">
        <f>IF(OR(Table1[[#This Row],[Avg pH]]&lt;6.5,Table1[[#This Row],[Avg pH]]&gt;8.5),10,0)</f>
        <v>0</v>
      </c>
      <c r="AG2862">
        <f>MAX(0, 10-(2*Table1[[#This Row],[Avg Dissolved Oxygen]]))</f>
        <v>0</v>
      </c>
      <c r="AH2862">
        <f>(Table1[[#This Row],[Fecal Score]]*0.3) + (Table1[[#This Row],[BOD Score]]*0.25) + (Table1[[#This Row],[Nitrate Score]]*0.2) + (Table1[[#This Row],[pH Score]]*0.15) + (Table1[[#This Row],[Dissolved Oxygen Score]]*0.1)</f>
        <v>1.4692499999999999</v>
      </c>
      <c r="AI2862">
        <v>2022</v>
      </c>
    </row>
    <row r="2863" spans="1:35">
      <c r="A2863">
        <v>2134</v>
      </c>
      <c r="B2863" t="s">
        <v>236</v>
      </c>
      <c r="C2863" t="s">
        <v>1</v>
      </c>
      <c r="D2863" t="s">
        <v>227</v>
      </c>
      <c r="E2863">
        <v>20</v>
      </c>
      <c r="F2863">
        <v>22</v>
      </c>
      <c r="G2863">
        <f>(Table1[[#This Row],[Min Temperature]]+Table1[[#This Row],[Max Temperature]])/2</f>
        <v>21</v>
      </c>
      <c r="H2863">
        <v>4.2</v>
      </c>
      <c r="I2863">
        <v>7.7</v>
      </c>
      <c r="J2863">
        <f>(Table1[[#This Row],[Min Dissolved Oxygen]]+Table1[[#This Row],[Max Dissolved Oxygen]])/2</f>
        <v>5.95</v>
      </c>
      <c r="K2863">
        <v>7.7</v>
      </c>
      <c r="L2863">
        <v>8.5</v>
      </c>
      <c r="M2863">
        <f>(Table1[[#This Row],[Min pH]]+Table1[[#This Row],[Max pH]])/2</f>
        <v>8.1</v>
      </c>
      <c r="N2863">
        <v>237</v>
      </c>
      <c r="O2863">
        <v>402</v>
      </c>
      <c r="P2863">
        <f>(Table1[[#This Row],[Min Conductivity]]+Table1[[#This Row],[Max Conductivity]])/2</f>
        <v>319.5</v>
      </c>
      <c r="Q2863">
        <v>1</v>
      </c>
      <c r="R2863">
        <v>6</v>
      </c>
      <c r="S2863">
        <f>(Table1[[#This Row],[Min BOD]]+Table1[[#This Row],[Max BOD]])/2</f>
        <v>3.5</v>
      </c>
      <c r="T2863">
        <v>0.64</v>
      </c>
      <c r="U2863">
        <v>2.15</v>
      </c>
      <c r="V2863">
        <f>(Table1[[#This Row],[Min Nitrate N + Nitrite N]]+Table1[[#This Row],[Max Nitrate N + Nitrite N]])/2</f>
        <v>1.395</v>
      </c>
      <c r="W2863">
        <v>2</v>
      </c>
      <c r="X2863">
        <v>2</v>
      </c>
      <c r="Y2863">
        <f>(Table1[[#This Row],[Min Fecal Coliform]]+Table1[[#This Row],[Max Fecal Coliform]])/2</f>
        <v>2</v>
      </c>
      <c r="Z2863">
        <v>46</v>
      </c>
      <c r="AA2863">
        <v>110</v>
      </c>
      <c r="AB2863">
        <f>(Table1[[#This Row],[Min Total Coliform]]+Table1[[#This Row],[Max Total Coliform]])/2</f>
        <v>78</v>
      </c>
      <c r="AC2863">
        <f>MIN(10, (Table1[[#This Row],[Avg BOD]]/4)*10)</f>
        <v>8.75</v>
      </c>
      <c r="AD2863">
        <f>MIN(10, (Table1[[#This Row],[Avg Fecal Coliform]]/600)*10)</f>
        <v>3.3333333333333333E-2</v>
      </c>
      <c r="AE2863">
        <f>MIN(10, (Table1[[#This Row],[Avg Nitrate N + Nitrite N]]/10)*10)</f>
        <v>1.395</v>
      </c>
      <c r="AF2863">
        <f>IF(OR(Table1[[#This Row],[Avg pH]]&lt;6.5,Table1[[#This Row],[Avg pH]]&gt;8.5),10,0)</f>
        <v>0</v>
      </c>
      <c r="AG2863">
        <f>MAX(0, 10-(2*Table1[[#This Row],[Avg Dissolved Oxygen]]))</f>
        <v>0</v>
      </c>
      <c r="AH2863">
        <f>(Table1[[#This Row],[Fecal Score]]*0.3) + (Table1[[#This Row],[BOD Score]]*0.25) + (Table1[[#This Row],[Nitrate Score]]*0.2) + (Table1[[#This Row],[pH Score]]*0.15) + (Table1[[#This Row],[Dissolved Oxygen Score]]*0.1)</f>
        <v>2.4764999999999997</v>
      </c>
      <c r="AI2863">
        <v>2022</v>
      </c>
    </row>
    <row r="2864" spans="1:35">
      <c r="A2864">
        <v>2136</v>
      </c>
      <c r="B2864" t="s">
        <v>1049</v>
      </c>
      <c r="C2864" t="s">
        <v>1</v>
      </c>
      <c r="D2864" t="s">
        <v>227</v>
      </c>
      <c r="E2864">
        <v>18</v>
      </c>
      <c r="F2864">
        <v>31</v>
      </c>
      <c r="G2864">
        <f>(Table1[[#This Row],[Min Temperature]]+Table1[[#This Row],[Max Temperature]])/2</f>
        <v>24.5</v>
      </c>
      <c r="H2864">
        <v>3.3</v>
      </c>
      <c r="I2864">
        <v>9.9</v>
      </c>
      <c r="J2864">
        <f>(Table1[[#This Row],[Min Dissolved Oxygen]]+Table1[[#This Row],[Max Dissolved Oxygen]])/2</f>
        <v>6.6</v>
      </c>
      <c r="K2864">
        <v>6.8</v>
      </c>
      <c r="L2864">
        <v>8.1999999999999993</v>
      </c>
      <c r="M2864">
        <f>(Table1[[#This Row],[Min pH]]+Table1[[#This Row],[Max pH]])/2</f>
        <v>7.5</v>
      </c>
      <c r="N2864">
        <v>424</v>
      </c>
      <c r="O2864">
        <v>883</v>
      </c>
      <c r="P2864">
        <f>(Table1[[#This Row],[Min Conductivity]]+Table1[[#This Row],[Max Conductivity]])/2</f>
        <v>653.5</v>
      </c>
      <c r="Q2864">
        <v>1.8</v>
      </c>
      <c r="R2864">
        <v>11.6</v>
      </c>
      <c r="S2864">
        <f>(Table1[[#This Row],[Min BOD]]+Table1[[#This Row],[Max BOD]])/2</f>
        <v>6.7</v>
      </c>
      <c r="T2864">
        <v>6.16</v>
      </c>
      <c r="U2864">
        <v>18.600000000000001</v>
      </c>
      <c r="V2864">
        <f>(Table1[[#This Row],[Min Nitrate N + Nitrite N]]+Table1[[#This Row],[Max Nitrate N + Nitrite N]])/2</f>
        <v>12.38</v>
      </c>
      <c r="W2864">
        <v>6</v>
      </c>
      <c r="X2864">
        <v>1600</v>
      </c>
      <c r="Y2864">
        <f>(Table1[[#This Row],[Min Fecal Coliform]]+Table1[[#This Row],[Max Fecal Coliform]])/2</f>
        <v>803</v>
      </c>
      <c r="Z2864">
        <v>1600</v>
      </c>
      <c r="AA2864">
        <v>1600</v>
      </c>
      <c r="AB2864">
        <f>(Table1[[#This Row],[Min Total Coliform]]+Table1[[#This Row],[Max Total Coliform]])/2</f>
        <v>1600</v>
      </c>
      <c r="AC2864">
        <f>MIN(10, (Table1[[#This Row],[Avg BOD]]/4)*10)</f>
        <v>10</v>
      </c>
      <c r="AD2864">
        <f>MIN(10, (Table1[[#This Row],[Avg Fecal Coliform]]/600)*10)</f>
        <v>10</v>
      </c>
      <c r="AE2864">
        <f>MIN(10, (Table1[[#This Row],[Avg Nitrate N + Nitrite N]]/10)*10)</f>
        <v>10</v>
      </c>
      <c r="AF2864">
        <f>IF(OR(Table1[[#This Row],[Avg pH]]&lt;6.5,Table1[[#This Row],[Avg pH]]&gt;8.5),10,0)</f>
        <v>0</v>
      </c>
      <c r="AG2864">
        <f>MAX(0, 10-(2*Table1[[#This Row],[Avg Dissolved Oxygen]]))</f>
        <v>0</v>
      </c>
      <c r="AH2864">
        <f>(Table1[[#This Row],[Fecal Score]]*0.3) + (Table1[[#This Row],[BOD Score]]*0.25) + (Table1[[#This Row],[Nitrate Score]]*0.2) + (Table1[[#This Row],[pH Score]]*0.15) + (Table1[[#This Row],[Dissolved Oxygen Score]]*0.1)</f>
        <v>7.5</v>
      </c>
      <c r="AI2864">
        <v>2022</v>
      </c>
    </row>
    <row r="2865" spans="1:35">
      <c r="A2865">
        <v>2133</v>
      </c>
      <c r="B2865" t="s">
        <v>235</v>
      </c>
      <c r="C2865" t="s">
        <v>1</v>
      </c>
      <c r="D2865" t="s">
        <v>227</v>
      </c>
      <c r="E2865">
        <v>20</v>
      </c>
      <c r="F2865">
        <v>22</v>
      </c>
      <c r="G2865">
        <f>(Table1[[#This Row],[Min Temperature]]+Table1[[#This Row],[Max Temperature]])/2</f>
        <v>21</v>
      </c>
      <c r="H2865">
        <v>6.5</v>
      </c>
      <c r="I2865">
        <v>7.8</v>
      </c>
      <c r="J2865">
        <f>(Table1[[#This Row],[Min Dissolved Oxygen]]+Table1[[#This Row],[Max Dissolved Oxygen]])/2</f>
        <v>7.15</v>
      </c>
      <c r="K2865">
        <v>7.1</v>
      </c>
      <c r="L2865">
        <v>8.3000000000000007</v>
      </c>
      <c r="M2865">
        <f>(Table1[[#This Row],[Min pH]]+Table1[[#This Row],[Max pH]])/2</f>
        <v>7.7</v>
      </c>
      <c r="N2865">
        <v>318</v>
      </c>
      <c r="O2865">
        <v>640</v>
      </c>
      <c r="P2865">
        <f>(Table1[[#This Row],[Min Conductivity]]+Table1[[#This Row],[Max Conductivity]])/2</f>
        <v>479</v>
      </c>
      <c r="Q2865">
        <v>1</v>
      </c>
      <c r="R2865">
        <v>1.9</v>
      </c>
      <c r="S2865">
        <f>(Table1[[#This Row],[Min BOD]]+Table1[[#This Row],[Max BOD]])/2</f>
        <v>1.45</v>
      </c>
      <c r="T2865">
        <v>0.9</v>
      </c>
      <c r="U2865">
        <v>1.26</v>
      </c>
      <c r="V2865">
        <f>(Table1[[#This Row],[Min Nitrate N + Nitrite N]]+Table1[[#This Row],[Max Nitrate N + Nitrite N]])/2</f>
        <v>1.08</v>
      </c>
      <c r="W2865">
        <v>2</v>
      </c>
      <c r="X2865">
        <v>2</v>
      </c>
      <c r="Y2865">
        <f>(Table1[[#This Row],[Min Fecal Coliform]]+Table1[[#This Row],[Max Fecal Coliform]])/2</f>
        <v>2</v>
      </c>
      <c r="Z2865">
        <v>41</v>
      </c>
      <c r="AA2865">
        <v>70</v>
      </c>
      <c r="AB2865">
        <f>(Table1[[#This Row],[Min Total Coliform]]+Table1[[#This Row],[Max Total Coliform]])/2</f>
        <v>55.5</v>
      </c>
      <c r="AC2865">
        <f>MIN(10, (Table1[[#This Row],[Avg BOD]]/4)*10)</f>
        <v>3.625</v>
      </c>
      <c r="AD2865">
        <f>MIN(10, (Table1[[#This Row],[Avg Fecal Coliform]]/600)*10)</f>
        <v>3.3333333333333333E-2</v>
      </c>
      <c r="AE2865">
        <f>MIN(10, (Table1[[#This Row],[Avg Nitrate N + Nitrite N]]/10)*10)</f>
        <v>1.08</v>
      </c>
      <c r="AF2865">
        <f>IF(OR(Table1[[#This Row],[Avg pH]]&lt;6.5,Table1[[#This Row],[Avg pH]]&gt;8.5),10,0)</f>
        <v>0</v>
      </c>
      <c r="AG2865">
        <f>MAX(0, 10-(2*Table1[[#This Row],[Avg Dissolved Oxygen]]))</f>
        <v>0</v>
      </c>
      <c r="AH2865">
        <f>(Table1[[#This Row],[Fecal Score]]*0.3) + (Table1[[#This Row],[BOD Score]]*0.25) + (Table1[[#This Row],[Nitrate Score]]*0.2) + (Table1[[#This Row],[pH Score]]*0.15) + (Table1[[#This Row],[Dissolved Oxygen Score]]*0.1)</f>
        <v>1.13225</v>
      </c>
      <c r="AI2865">
        <v>2022</v>
      </c>
    </row>
    <row r="2866" spans="1:35">
      <c r="A2866">
        <v>4614</v>
      </c>
      <c r="B2866" t="s">
        <v>634</v>
      </c>
      <c r="C2866" t="s">
        <v>1</v>
      </c>
      <c r="D2866" t="s">
        <v>227</v>
      </c>
      <c r="E2866">
        <v>18</v>
      </c>
      <c r="F2866">
        <v>25</v>
      </c>
      <c r="G2866">
        <f>(Table1[[#This Row],[Min Temperature]]+Table1[[#This Row],[Max Temperature]])/2</f>
        <v>21.5</v>
      </c>
      <c r="H2866">
        <v>5.5</v>
      </c>
      <c r="I2866">
        <v>7.6</v>
      </c>
      <c r="J2866">
        <f>(Table1[[#This Row],[Min Dissolved Oxygen]]+Table1[[#This Row],[Max Dissolved Oxygen]])/2</f>
        <v>6.55</v>
      </c>
      <c r="K2866">
        <v>7.6</v>
      </c>
      <c r="L2866">
        <v>8.3000000000000007</v>
      </c>
      <c r="M2866">
        <f>(Table1[[#This Row],[Min pH]]+Table1[[#This Row],[Max pH]])/2</f>
        <v>7.95</v>
      </c>
      <c r="N2866">
        <v>319</v>
      </c>
      <c r="O2866">
        <v>598</v>
      </c>
      <c r="P2866">
        <f>(Table1[[#This Row],[Min Conductivity]]+Table1[[#This Row],[Max Conductivity]])/2</f>
        <v>458.5</v>
      </c>
      <c r="Q2866">
        <v>2.2999999999999998</v>
      </c>
      <c r="R2866">
        <v>3.9</v>
      </c>
      <c r="S2866">
        <f>(Table1[[#This Row],[Min BOD]]+Table1[[#This Row],[Max BOD]])/2</f>
        <v>3.0999999999999996</v>
      </c>
      <c r="T2866">
        <v>0.27</v>
      </c>
      <c r="U2866">
        <v>2.4</v>
      </c>
      <c r="V2866">
        <f>(Table1[[#This Row],[Min Nitrate N + Nitrite N]]+Table1[[#This Row],[Max Nitrate N + Nitrite N]])/2</f>
        <v>1.335</v>
      </c>
      <c r="W2866">
        <v>2</v>
      </c>
      <c r="X2866">
        <v>21</v>
      </c>
      <c r="Y2866">
        <f>(Table1[[#This Row],[Min Fecal Coliform]]+Table1[[#This Row],[Max Fecal Coliform]])/2</f>
        <v>11.5</v>
      </c>
      <c r="Z2866">
        <v>79</v>
      </c>
      <c r="AA2866">
        <v>1600</v>
      </c>
      <c r="AB2866">
        <f>(Table1[[#This Row],[Min Total Coliform]]+Table1[[#This Row],[Max Total Coliform]])/2</f>
        <v>839.5</v>
      </c>
      <c r="AC2866">
        <f>MIN(10, (Table1[[#This Row],[Avg BOD]]/4)*10)</f>
        <v>7.7499999999999991</v>
      </c>
      <c r="AD2866">
        <f>MIN(10, (Table1[[#This Row],[Avg Fecal Coliform]]/600)*10)</f>
        <v>0.19166666666666665</v>
      </c>
      <c r="AE2866">
        <f>MIN(10, (Table1[[#This Row],[Avg Nitrate N + Nitrite N]]/10)*10)</f>
        <v>1.335</v>
      </c>
      <c r="AF2866">
        <f>IF(OR(Table1[[#This Row],[Avg pH]]&lt;6.5,Table1[[#This Row],[Avg pH]]&gt;8.5),10,0)</f>
        <v>0</v>
      </c>
      <c r="AG2866">
        <f>MAX(0, 10-(2*Table1[[#This Row],[Avg Dissolved Oxygen]]))</f>
        <v>0</v>
      </c>
      <c r="AH2866">
        <f>(Table1[[#This Row],[Fecal Score]]*0.3) + (Table1[[#This Row],[BOD Score]]*0.25) + (Table1[[#This Row],[Nitrate Score]]*0.2) + (Table1[[#This Row],[pH Score]]*0.15) + (Table1[[#This Row],[Dissolved Oxygen Score]]*0.1)</f>
        <v>2.2619999999999996</v>
      </c>
      <c r="AI2866">
        <v>2022</v>
      </c>
    </row>
    <row r="2867" spans="1:35">
      <c r="A2867">
        <v>1373</v>
      </c>
      <c r="B2867" t="s">
        <v>1050</v>
      </c>
      <c r="C2867" t="s">
        <v>1</v>
      </c>
      <c r="D2867" t="s">
        <v>227</v>
      </c>
      <c r="E2867">
        <v>15</v>
      </c>
      <c r="F2867">
        <v>32</v>
      </c>
      <c r="G2867">
        <f>(Table1[[#This Row],[Min Temperature]]+Table1[[#This Row],[Max Temperature]])/2</f>
        <v>23.5</v>
      </c>
      <c r="H2867">
        <v>4.7</v>
      </c>
      <c r="I2867">
        <v>7.6</v>
      </c>
      <c r="J2867">
        <f>(Table1[[#This Row],[Min Dissolved Oxygen]]+Table1[[#This Row],[Max Dissolved Oxygen]])/2</f>
        <v>6.15</v>
      </c>
      <c r="K2867">
        <v>7.1</v>
      </c>
      <c r="L2867">
        <v>8.1</v>
      </c>
      <c r="M2867">
        <f>(Table1[[#This Row],[Min pH]]+Table1[[#This Row],[Max pH]])/2</f>
        <v>7.6</v>
      </c>
      <c r="N2867">
        <v>161</v>
      </c>
      <c r="O2867">
        <v>387</v>
      </c>
      <c r="P2867">
        <f>(Table1[[#This Row],[Min Conductivity]]+Table1[[#This Row],[Max Conductivity]])/2</f>
        <v>274</v>
      </c>
      <c r="Q2867">
        <v>1</v>
      </c>
      <c r="R2867">
        <v>2.8</v>
      </c>
      <c r="S2867">
        <f>(Table1[[#This Row],[Min BOD]]+Table1[[#This Row],[Max BOD]])/2</f>
        <v>1.9</v>
      </c>
      <c r="T2867">
        <v>2.06</v>
      </c>
      <c r="U2867">
        <v>5.17</v>
      </c>
      <c r="V2867">
        <f>(Table1[[#This Row],[Min Nitrate N + Nitrite N]]+Table1[[#This Row],[Max Nitrate N + Nitrite N]])/2</f>
        <v>3.6150000000000002</v>
      </c>
      <c r="W2867">
        <v>4</v>
      </c>
      <c r="X2867">
        <v>27</v>
      </c>
      <c r="Y2867">
        <f>(Table1[[#This Row],[Min Fecal Coliform]]+Table1[[#This Row],[Max Fecal Coliform]])/2</f>
        <v>15.5</v>
      </c>
      <c r="Z2867">
        <v>110</v>
      </c>
      <c r="AA2867">
        <v>430</v>
      </c>
      <c r="AB2867">
        <f>(Table1[[#This Row],[Min Total Coliform]]+Table1[[#This Row],[Max Total Coliform]])/2</f>
        <v>270</v>
      </c>
      <c r="AC2867">
        <f>MIN(10, (Table1[[#This Row],[Avg BOD]]/4)*10)</f>
        <v>4.75</v>
      </c>
      <c r="AD2867">
        <f>MIN(10, (Table1[[#This Row],[Avg Fecal Coliform]]/600)*10)</f>
        <v>0.2583333333333333</v>
      </c>
      <c r="AE2867">
        <f>MIN(10, (Table1[[#This Row],[Avg Nitrate N + Nitrite N]]/10)*10)</f>
        <v>3.6150000000000002</v>
      </c>
      <c r="AF2867">
        <f>IF(OR(Table1[[#This Row],[Avg pH]]&lt;6.5,Table1[[#This Row],[Avg pH]]&gt;8.5),10,0)</f>
        <v>0</v>
      </c>
      <c r="AG2867">
        <f>MAX(0, 10-(2*Table1[[#This Row],[Avg Dissolved Oxygen]]))</f>
        <v>0</v>
      </c>
      <c r="AH2867">
        <f>(Table1[[#This Row],[Fecal Score]]*0.3) + (Table1[[#This Row],[BOD Score]]*0.25) + (Table1[[#This Row],[Nitrate Score]]*0.2) + (Table1[[#This Row],[pH Score]]*0.15) + (Table1[[#This Row],[Dissolved Oxygen Score]]*0.1)</f>
        <v>1.988</v>
      </c>
      <c r="AI2867">
        <v>2022</v>
      </c>
    </row>
    <row r="2868" spans="1:35">
      <c r="A2868">
        <v>2139</v>
      </c>
      <c r="B2868" t="s">
        <v>1051</v>
      </c>
      <c r="C2868" t="s">
        <v>1</v>
      </c>
      <c r="D2868" t="s">
        <v>227</v>
      </c>
      <c r="E2868">
        <v>16</v>
      </c>
      <c r="F2868">
        <v>32</v>
      </c>
      <c r="G2868">
        <f>(Table1[[#This Row],[Min Temperature]]+Table1[[#This Row],[Max Temperature]])/2</f>
        <v>24</v>
      </c>
      <c r="H2868">
        <v>4.9000000000000004</v>
      </c>
      <c r="I2868">
        <v>7.6</v>
      </c>
      <c r="J2868">
        <f>(Table1[[#This Row],[Min Dissolved Oxygen]]+Table1[[#This Row],[Max Dissolved Oxygen]])/2</f>
        <v>6.25</v>
      </c>
      <c r="K2868">
        <v>7</v>
      </c>
      <c r="L2868">
        <v>8.3000000000000007</v>
      </c>
      <c r="M2868">
        <f>(Table1[[#This Row],[Min pH]]+Table1[[#This Row],[Max pH]])/2</f>
        <v>7.65</v>
      </c>
      <c r="N2868">
        <v>174</v>
      </c>
      <c r="O2868">
        <v>341</v>
      </c>
      <c r="P2868">
        <f>(Table1[[#This Row],[Min Conductivity]]+Table1[[#This Row],[Max Conductivity]])/2</f>
        <v>257.5</v>
      </c>
      <c r="Q2868">
        <v>1</v>
      </c>
      <c r="R2868">
        <v>2.5</v>
      </c>
      <c r="S2868">
        <f>(Table1[[#This Row],[Min BOD]]+Table1[[#This Row],[Max BOD]])/2</f>
        <v>1.75</v>
      </c>
      <c r="T2868">
        <v>0.32</v>
      </c>
      <c r="U2868">
        <v>4.8499999999999996</v>
      </c>
      <c r="V2868">
        <f>(Table1[[#This Row],[Min Nitrate N + Nitrite N]]+Table1[[#This Row],[Max Nitrate N + Nitrite N]])/2</f>
        <v>2.585</v>
      </c>
      <c r="W2868">
        <v>2</v>
      </c>
      <c r="X2868">
        <v>33</v>
      </c>
      <c r="Y2868">
        <f>(Table1[[#This Row],[Min Fecal Coliform]]+Table1[[#This Row],[Max Fecal Coliform]])/2</f>
        <v>17.5</v>
      </c>
      <c r="Z2868">
        <v>210</v>
      </c>
      <c r="AA2868">
        <v>350</v>
      </c>
      <c r="AB2868">
        <f>(Table1[[#This Row],[Min Total Coliform]]+Table1[[#This Row],[Max Total Coliform]])/2</f>
        <v>280</v>
      </c>
      <c r="AC2868">
        <f>MIN(10, (Table1[[#This Row],[Avg BOD]]/4)*10)</f>
        <v>4.375</v>
      </c>
      <c r="AD2868">
        <f>MIN(10, (Table1[[#This Row],[Avg Fecal Coliform]]/600)*10)</f>
        <v>0.29166666666666669</v>
      </c>
      <c r="AE2868">
        <f>MIN(10, (Table1[[#This Row],[Avg Nitrate N + Nitrite N]]/10)*10)</f>
        <v>2.585</v>
      </c>
      <c r="AF2868">
        <f>IF(OR(Table1[[#This Row],[Avg pH]]&lt;6.5,Table1[[#This Row],[Avg pH]]&gt;8.5),10,0)</f>
        <v>0</v>
      </c>
      <c r="AG2868">
        <f>MAX(0, 10-(2*Table1[[#This Row],[Avg Dissolved Oxygen]]))</f>
        <v>0</v>
      </c>
      <c r="AH2868">
        <f>(Table1[[#This Row],[Fecal Score]]*0.3) + (Table1[[#This Row],[BOD Score]]*0.25) + (Table1[[#This Row],[Nitrate Score]]*0.2) + (Table1[[#This Row],[pH Score]]*0.15) + (Table1[[#This Row],[Dissolved Oxygen Score]]*0.1)</f>
        <v>1.6982499999999998</v>
      </c>
      <c r="AI2868">
        <v>2022</v>
      </c>
    </row>
    <row r="2869" spans="1:35">
      <c r="A2869">
        <v>2138</v>
      </c>
      <c r="B2869" t="s">
        <v>1052</v>
      </c>
      <c r="C2869" t="s">
        <v>1</v>
      </c>
      <c r="D2869" t="s">
        <v>227</v>
      </c>
      <c r="E2869">
        <v>16</v>
      </c>
      <c r="F2869">
        <v>33</v>
      </c>
      <c r="G2869">
        <f>(Table1[[#This Row],[Min Temperature]]+Table1[[#This Row],[Max Temperature]])/2</f>
        <v>24.5</v>
      </c>
      <c r="H2869">
        <v>5</v>
      </c>
      <c r="I2869">
        <v>9.1999999999999993</v>
      </c>
      <c r="J2869">
        <f>(Table1[[#This Row],[Min Dissolved Oxygen]]+Table1[[#This Row],[Max Dissolved Oxygen]])/2</f>
        <v>7.1</v>
      </c>
      <c r="K2869">
        <v>7.1</v>
      </c>
      <c r="L2869">
        <v>8.3000000000000007</v>
      </c>
      <c r="M2869">
        <f>(Table1[[#This Row],[Min pH]]+Table1[[#This Row],[Max pH]])/2</f>
        <v>7.7</v>
      </c>
      <c r="N2869">
        <v>154</v>
      </c>
      <c r="O2869">
        <v>337</v>
      </c>
      <c r="P2869">
        <f>(Table1[[#This Row],[Min Conductivity]]+Table1[[#This Row],[Max Conductivity]])/2</f>
        <v>245.5</v>
      </c>
      <c r="Q2869">
        <v>1</v>
      </c>
      <c r="R2869">
        <v>2.8</v>
      </c>
      <c r="S2869">
        <f>(Table1[[#This Row],[Min BOD]]+Table1[[#This Row],[Max BOD]])/2</f>
        <v>1.9</v>
      </c>
      <c r="T2869">
        <v>0.46</v>
      </c>
      <c r="U2869">
        <v>4.2699999999999996</v>
      </c>
      <c r="V2869">
        <f>(Table1[[#This Row],[Min Nitrate N + Nitrite N]]+Table1[[#This Row],[Max Nitrate N + Nitrite N]])/2</f>
        <v>2.3649999999999998</v>
      </c>
      <c r="W2869">
        <v>4</v>
      </c>
      <c r="X2869">
        <v>26</v>
      </c>
      <c r="Y2869">
        <f>(Table1[[#This Row],[Min Fecal Coliform]]+Table1[[#This Row],[Max Fecal Coliform]])/2</f>
        <v>15</v>
      </c>
      <c r="Z2869">
        <v>120</v>
      </c>
      <c r="AA2869">
        <v>280</v>
      </c>
      <c r="AB2869">
        <f>(Table1[[#This Row],[Min Total Coliform]]+Table1[[#This Row],[Max Total Coliform]])/2</f>
        <v>200</v>
      </c>
      <c r="AC2869">
        <f>MIN(10, (Table1[[#This Row],[Avg BOD]]/4)*10)</f>
        <v>4.75</v>
      </c>
      <c r="AD2869">
        <f>MIN(10, (Table1[[#This Row],[Avg Fecal Coliform]]/600)*10)</f>
        <v>0.25</v>
      </c>
      <c r="AE2869">
        <f>MIN(10, (Table1[[#This Row],[Avg Nitrate N + Nitrite N]]/10)*10)</f>
        <v>2.3649999999999998</v>
      </c>
      <c r="AF2869">
        <f>IF(OR(Table1[[#This Row],[Avg pH]]&lt;6.5,Table1[[#This Row],[Avg pH]]&gt;8.5),10,0)</f>
        <v>0</v>
      </c>
      <c r="AG2869">
        <f>MAX(0, 10-(2*Table1[[#This Row],[Avg Dissolved Oxygen]]))</f>
        <v>0</v>
      </c>
      <c r="AH2869">
        <f>(Table1[[#This Row],[Fecal Score]]*0.3) + (Table1[[#This Row],[BOD Score]]*0.25) + (Table1[[#This Row],[Nitrate Score]]*0.2) + (Table1[[#This Row],[pH Score]]*0.15) + (Table1[[#This Row],[Dissolved Oxygen Score]]*0.1)</f>
        <v>1.7355</v>
      </c>
      <c r="AI2869">
        <v>2022</v>
      </c>
    </row>
    <row r="2870" spans="1:35">
      <c r="A2870">
        <v>2137</v>
      </c>
      <c r="B2870" t="s">
        <v>1053</v>
      </c>
      <c r="C2870" t="s">
        <v>1</v>
      </c>
      <c r="D2870" t="s">
        <v>227</v>
      </c>
      <c r="E2870">
        <v>17</v>
      </c>
      <c r="F2870">
        <v>31</v>
      </c>
      <c r="G2870">
        <f>(Table1[[#This Row],[Min Temperature]]+Table1[[#This Row],[Max Temperature]])/2</f>
        <v>24</v>
      </c>
      <c r="H2870">
        <v>5</v>
      </c>
      <c r="I2870">
        <v>8.6</v>
      </c>
      <c r="J2870">
        <f>(Table1[[#This Row],[Min Dissolved Oxygen]]+Table1[[#This Row],[Max Dissolved Oxygen]])/2</f>
        <v>6.8</v>
      </c>
      <c r="K2870">
        <v>7.1</v>
      </c>
      <c r="L2870">
        <v>8.1</v>
      </c>
      <c r="M2870">
        <f>(Table1[[#This Row],[Min pH]]+Table1[[#This Row],[Max pH]])/2</f>
        <v>7.6</v>
      </c>
      <c r="N2870">
        <v>161</v>
      </c>
      <c r="O2870">
        <v>355</v>
      </c>
      <c r="P2870">
        <f>(Table1[[#This Row],[Min Conductivity]]+Table1[[#This Row],[Max Conductivity]])/2</f>
        <v>258</v>
      </c>
      <c r="Q2870">
        <v>1</v>
      </c>
      <c r="R2870">
        <v>2.8</v>
      </c>
      <c r="S2870">
        <f>(Table1[[#This Row],[Min BOD]]+Table1[[#This Row],[Max BOD]])/2</f>
        <v>1.9</v>
      </c>
      <c r="T2870">
        <v>1.07</v>
      </c>
      <c r="U2870">
        <v>3.85</v>
      </c>
      <c r="V2870">
        <f>(Table1[[#This Row],[Min Nitrate N + Nitrite N]]+Table1[[#This Row],[Max Nitrate N + Nitrite N]])/2</f>
        <v>2.46</v>
      </c>
      <c r="W2870">
        <v>2</v>
      </c>
      <c r="X2870">
        <v>33</v>
      </c>
      <c r="Y2870">
        <f>(Table1[[#This Row],[Min Fecal Coliform]]+Table1[[#This Row],[Max Fecal Coliform]])/2</f>
        <v>17.5</v>
      </c>
      <c r="Z2870">
        <v>110</v>
      </c>
      <c r="AA2870">
        <v>350</v>
      </c>
      <c r="AB2870">
        <f>(Table1[[#This Row],[Min Total Coliform]]+Table1[[#This Row],[Max Total Coliform]])/2</f>
        <v>230</v>
      </c>
      <c r="AC2870">
        <f>MIN(10, (Table1[[#This Row],[Avg BOD]]/4)*10)</f>
        <v>4.75</v>
      </c>
      <c r="AD2870">
        <f>MIN(10, (Table1[[#This Row],[Avg Fecal Coliform]]/600)*10)</f>
        <v>0.29166666666666669</v>
      </c>
      <c r="AE2870">
        <f>MIN(10, (Table1[[#This Row],[Avg Nitrate N + Nitrite N]]/10)*10)</f>
        <v>2.46</v>
      </c>
      <c r="AF2870">
        <f>IF(OR(Table1[[#This Row],[Avg pH]]&lt;6.5,Table1[[#This Row],[Avg pH]]&gt;8.5),10,0)</f>
        <v>0</v>
      </c>
      <c r="AG2870">
        <f>MAX(0, 10-(2*Table1[[#This Row],[Avg Dissolved Oxygen]]))</f>
        <v>0</v>
      </c>
      <c r="AH2870">
        <f>(Table1[[#This Row],[Fecal Score]]*0.3) + (Table1[[#This Row],[BOD Score]]*0.25) + (Table1[[#This Row],[Nitrate Score]]*0.2) + (Table1[[#This Row],[pH Score]]*0.15) + (Table1[[#This Row],[Dissolved Oxygen Score]]*0.1)</f>
        <v>1.7669999999999999</v>
      </c>
      <c r="AI2870">
        <v>2022</v>
      </c>
    </row>
    <row r="2871" spans="1:35">
      <c r="A2871">
        <v>2131</v>
      </c>
      <c r="B2871" t="s">
        <v>233</v>
      </c>
      <c r="C2871" t="s">
        <v>1</v>
      </c>
      <c r="D2871" t="s">
        <v>227</v>
      </c>
      <c r="E2871">
        <v>20</v>
      </c>
      <c r="F2871">
        <v>22</v>
      </c>
      <c r="G2871">
        <f>(Table1[[#This Row],[Min Temperature]]+Table1[[#This Row],[Max Temperature]])/2</f>
        <v>21</v>
      </c>
      <c r="H2871">
        <v>6.6</v>
      </c>
      <c r="I2871">
        <v>7.7</v>
      </c>
      <c r="J2871">
        <f>(Table1[[#This Row],[Min Dissolved Oxygen]]+Table1[[#This Row],[Max Dissolved Oxygen]])/2</f>
        <v>7.15</v>
      </c>
      <c r="K2871">
        <v>7.4</v>
      </c>
      <c r="L2871">
        <v>8.3000000000000007</v>
      </c>
      <c r="M2871">
        <f>(Table1[[#This Row],[Min pH]]+Table1[[#This Row],[Max pH]])/2</f>
        <v>7.8500000000000005</v>
      </c>
      <c r="N2871">
        <v>307</v>
      </c>
      <c r="O2871">
        <v>686</v>
      </c>
      <c r="P2871">
        <f>(Table1[[#This Row],[Min Conductivity]]+Table1[[#This Row],[Max Conductivity]])/2</f>
        <v>496.5</v>
      </c>
      <c r="Q2871">
        <v>1</v>
      </c>
      <c r="R2871">
        <v>1.6</v>
      </c>
      <c r="S2871">
        <f>(Table1[[#This Row],[Min BOD]]+Table1[[#This Row],[Max BOD]])/2</f>
        <v>1.3</v>
      </c>
      <c r="T2871">
        <v>1.07</v>
      </c>
      <c r="U2871">
        <v>1.62</v>
      </c>
      <c r="V2871">
        <f>(Table1[[#This Row],[Min Nitrate N + Nitrite N]]+Table1[[#This Row],[Max Nitrate N + Nitrite N]])/2</f>
        <v>1.3450000000000002</v>
      </c>
      <c r="W2871">
        <v>2</v>
      </c>
      <c r="X2871">
        <v>2</v>
      </c>
      <c r="Y2871">
        <f>(Table1[[#This Row],[Min Fecal Coliform]]+Table1[[#This Row],[Max Fecal Coliform]])/2</f>
        <v>2</v>
      </c>
      <c r="Z2871">
        <v>48</v>
      </c>
      <c r="AA2871">
        <v>63</v>
      </c>
      <c r="AB2871">
        <f>(Table1[[#This Row],[Min Total Coliform]]+Table1[[#This Row],[Max Total Coliform]])/2</f>
        <v>55.5</v>
      </c>
      <c r="AC2871">
        <f>MIN(10, (Table1[[#This Row],[Avg BOD]]/4)*10)</f>
        <v>3.25</v>
      </c>
      <c r="AD2871">
        <f>MIN(10, (Table1[[#This Row],[Avg Fecal Coliform]]/600)*10)</f>
        <v>3.3333333333333333E-2</v>
      </c>
      <c r="AE2871">
        <f>MIN(10, (Table1[[#This Row],[Avg Nitrate N + Nitrite N]]/10)*10)</f>
        <v>1.3450000000000002</v>
      </c>
      <c r="AF2871">
        <f>IF(OR(Table1[[#This Row],[Avg pH]]&lt;6.5,Table1[[#This Row],[Avg pH]]&gt;8.5),10,0)</f>
        <v>0</v>
      </c>
      <c r="AG2871">
        <f>MAX(0, 10-(2*Table1[[#This Row],[Avg Dissolved Oxygen]]))</f>
        <v>0</v>
      </c>
      <c r="AH2871">
        <f>(Table1[[#This Row],[Fecal Score]]*0.3) + (Table1[[#This Row],[BOD Score]]*0.25) + (Table1[[#This Row],[Nitrate Score]]*0.2) + (Table1[[#This Row],[pH Score]]*0.15) + (Table1[[#This Row],[Dissolved Oxygen Score]]*0.1)</f>
        <v>1.0915000000000001</v>
      </c>
      <c r="AI2871">
        <v>2022</v>
      </c>
    </row>
    <row r="2872" spans="1:35">
      <c r="A2872">
        <v>3850</v>
      </c>
      <c r="B2872" t="s">
        <v>637</v>
      </c>
      <c r="C2872" t="s">
        <v>8</v>
      </c>
      <c r="D2872" t="s">
        <v>227</v>
      </c>
      <c r="E2872">
        <v>20</v>
      </c>
      <c r="F2872">
        <v>22</v>
      </c>
      <c r="G2872">
        <f>(Table1[[#This Row],[Min Temperature]]+Table1[[#This Row],[Max Temperature]])/2</f>
        <v>21</v>
      </c>
      <c r="H2872">
        <v>5</v>
      </c>
      <c r="I2872">
        <v>8.1</v>
      </c>
      <c r="J2872">
        <f>(Table1[[#This Row],[Min Dissolved Oxygen]]+Table1[[#This Row],[Max Dissolved Oxygen]])/2</f>
        <v>6.55</v>
      </c>
      <c r="K2872">
        <v>7.8</v>
      </c>
      <c r="L2872">
        <v>8.5</v>
      </c>
      <c r="M2872">
        <f>(Table1[[#This Row],[Min pH]]+Table1[[#This Row],[Max pH]])/2</f>
        <v>8.15</v>
      </c>
      <c r="N2872">
        <v>309</v>
      </c>
      <c r="O2872">
        <v>493</v>
      </c>
      <c r="P2872">
        <f>(Table1[[#This Row],[Min Conductivity]]+Table1[[#This Row],[Max Conductivity]])/2</f>
        <v>401</v>
      </c>
      <c r="Q2872">
        <v>1</v>
      </c>
      <c r="R2872">
        <v>1.2</v>
      </c>
      <c r="S2872">
        <f>(Table1[[#This Row],[Min BOD]]+Table1[[#This Row],[Max BOD]])/2</f>
        <v>1.1000000000000001</v>
      </c>
      <c r="T2872">
        <v>0.7</v>
      </c>
      <c r="U2872">
        <v>1.04</v>
      </c>
      <c r="V2872">
        <f>(Table1[[#This Row],[Min Nitrate N + Nitrite N]]+Table1[[#This Row],[Max Nitrate N + Nitrite N]])/2</f>
        <v>0.87</v>
      </c>
      <c r="W2872">
        <v>2</v>
      </c>
      <c r="X2872">
        <v>2</v>
      </c>
      <c r="Y2872">
        <f>(Table1[[#This Row],[Min Fecal Coliform]]+Table1[[#This Row],[Max Fecal Coliform]])/2</f>
        <v>2</v>
      </c>
      <c r="Z2872">
        <v>39</v>
      </c>
      <c r="AA2872">
        <v>49</v>
      </c>
      <c r="AB2872">
        <f>(Table1[[#This Row],[Min Total Coliform]]+Table1[[#This Row],[Max Total Coliform]])/2</f>
        <v>44</v>
      </c>
      <c r="AC2872">
        <f>MIN(10, (Table1[[#This Row],[Avg BOD]]/4)*10)</f>
        <v>2.75</v>
      </c>
      <c r="AD2872">
        <f>MIN(10, (Table1[[#This Row],[Avg Fecal Coliform]]/600)*10)</f>
        <v>3.3333333333333333E-2</v>
      </c>
      <c r="AE2872">
        <f>MIN(10, (Table1[[#This Row],[Avg Nitrate N + Nitrite N]]/10)*10)</f>
        <v>0.86999999999999988</v>
      </c>
      <c r="AF2872">
        <f>IF(OR(Table1[[#This Row],[Avg pH]]&lt;6.5,Table1[[#This Row],[Avg pH]]&gt;8.5),10,0)</f>
        <v>0</v>
      </c>
      <c r="AG2872">
        <f>MAX(0, 10-(2*Table1[[#This Row],[Avg Dissolved Oxygen]]))</f>
        <v>0</v>
      </c>
      <c r="AH2872">
        <f>(Table1[[#This Row],[Fecal Score]]*0.3) + (Table1[[#This Row],[BOD Score]]*0.25) + (Table1[[#This Row],[Nitrate Score]]*0.2) + (Table1[[#This Row],[pH Score]]*0.15) + (Table1[[#This Row],[Dissolved Oxygen Score]]*0.1)</f>
        <v>0.87149999999999994</v>
      </c>
      <c r="AI2872">
        <v>2022</v>
      </c>
    </row>
    <row r="2873" spans="1:35">
      <c r="A2873">
        <v>3831</v>
      </c>
      <c r="B2873" t="s">
        <v>255</v>
      </c>
      <c r="C2873" t="s">
        <v>8</v>
      </c>
      <c r="D2873" t="s">
        <v>227</v>
      </c>
      <c r="E2873">
        <v>18</v>
      </c>
      <c r="F2873">
        <v>27</v>
      </c>
      <c r="G2873">
        <f>(Table1[[#This Row],[Min Temperature]]+Table1[[#This Row],[Max Temperature]])/2</f>
        <v>22.5</v>
      </c>
      <c r="H2873">
        <v>5</v>
      </c>
      <c r="I2873">
        <v>7.8</v>
      </c>
      <c r="J2873">
        <f>(Table1[[#This Row],[Min Dissolved Oxygen]]+Table1[[#This Row],[Max Dissolved Oxygen]])/2</f>
        <v>6.4</v>
      </c>
      <c r="K2873">
        <v>7.3</v>
      </c>
      <c r="L2873">
        <v>8.3000000000000007</v>
      </c>
      <c r="M2873">
        <f>(Table1[[#This Row],[Min pH]]+Table1[[#This Row],[Max pH]])/2</f>
        <v>7.8000000000000007</v>
      </c>
      <c r="N2873">
        <v>239</v>
      </c>
      <c r="O2873">
        <v>608</v>
      </c>
      <c r="P2873">
        <f>(Table1[[#This Row],[Min Conductivity]]+Table1[[#This Row],[Max Conductivity]])/2</f>
        <v>423.5</v>
      </c>
      <c r="Q2873">
        <v>1.8</v>
      </c>
      <c r="R2873">
        <v>4.8</v>
      </c>
      <c r="S2873">
        <f>(Table1[[#This Row],[Min BOD]]+Table1[[#This Row],[Max BOD]])/2</f>
        <v>3.3</v>
      </c>
      <c r="T2873">
        <v>0.02</v>
      </c>
      <c r="U2873">
        <v>2.6</v>
      </c>
      <c r="V2873">
        <f>(Table1[[#This Row],[Min Nitrate N + Nitrite N]]+Table1[[#This Row],[Max Nitrate N + Nitrite N]])/2</f>
        <v>1.31</v>
      </c>
      <c r="W2873">
        <v>2</v>
      </c>
      <c r="X2873">
        <v>79</v>
      </c>
      <c r="Y2873">
        <f>(Table1[[#This Row],[Min Fecal Coliform]]+Table1[[#This Row],[Max Fecal Coliform]])/2</f>
        <v>40.5</v>
      </c>
      <c r="Z2873">
        <v>17</v>
      </c>
      <c r="AA2873">
        <v>1600</v>
      </c>
      <c r="AB2873">
        <f>(Table1[[#This Row],[Min Total Coliform]]+Table1[[#This Row],[Max Total Coliform]])/2</f>
        <v>808.5</v>
      </c>
      <c r="AC2873">
        <f>MIN(10, (Table1[[#This Row],[Avg BOD]]/4)*10)</f>
        <v>8.25</v>
      </c>
      <c r="AD2873">
        <f>MIN(10, (Table1[[#This Row],[Avg Fecal Coliform]]/600)*10)</f>
        <v>0.67500000000000004</v>
      </c>
      <c r="AE2873">
        <f>MIN(10, (Table1[[#This Row],[Avg Nitrate N + Nitrite N]]/10)*10)</f>
        <v>1.31</v>
      </c>
      <c r="AF2873">
        <f>IF(OR(Table1[[#This Row],[Avg pH]]&lt;6.5,Table1[[#This Row],[Avg pH]]&gt;8.5),10,0)</f>
        <v>0</v>
      </c>
      <c r="AG2873">
        <f>MAX(0, 10-(2*Table1[[#This Row],[Avg Dissolved Oxygen]]))</f>
        <v>0</v>
      </c>
      <c r="AH2873">
        <f>(Table1[[#This Row],[Fecal Score]]*0.3) + (Table1[[#This Row],[BOD Score]]*0.25) + (Table1[[#This Row],[Nitrate Score]]*0.2) + (Table1[[#This Row],[pH Score]]*0.15) + (Table1[[#This Row],[Dissolved Oxygen Score]]*0.1)</f>
        <v>2.5270000000000001</v>
      </c>
      <c r="AI2873">
        <v>2022</v>
      </c>
    </row>
    <row r="2874" spans="1:35">
      <c r="A2874">
        <v>3830</v>
      </c>
      <c r="B2874" t="s">
        <v>254</v>
      </c>
      <c r="C2874" t="s">
        <v>8</v>
      </c>
      <c r="D2874" t="s">
        <v>227</v>
      </c>
      <c r="E2874">
        <v>18</v>
      </c>
      <c r="F2874">
        <v>26</v>
      </c>
      <c r="G2874">
        <f>(Table1[[#This Row],[Min Temperature]]+Table1[[#This Row],[Max Temperature]])/2</f>
        <v>22</v>
      </c>
      <c r="H2874">
        <v>5.4</v>
      </c>
      <c r="I2874">
        <v>7.9</v>
      </c>
      <c r="J2874">
        <f>(Table1[[#This Row],[Min Dissolved Oxygen]]+Table1[[#This Row],[Max Dissolved Oxygen]])/2</f>
        <v>6.65</v>
      </c>
      <c r="K2874">
        <v>7</v>
      </c>
      <c r="L2874">
        <v>8.1999999999999993</v>
      </c>
      <c r="M2874">
        <f>(Table1[[#This Row],[Min pH]]+Table1[[#This Row],[Max pH]])/2</f>
        <v>7.6</v>
      </c>
      <c r="N2874">
        <v>250</v>
      </c>
      <c r="O2874">
        <v>619</v>
      </c>
      <c r="P2874">
        <f>(Table1[[#This Row],[Min Conductivity]]+Table1[[#This Row],[Max Conductivity]])/2</f>
        <v>434.5</v>
      </c>
      <c r="Q2874">
        <v>1.9</v>
      </c>
      <c r="R2874">
        <v>8</v>
      </c>
      <c r="S2874">
        <f>(Table1[[#This Row],[Min BOD]]+Table1[[#This Row],[Max BOD]])/2</f>
        <v>4.95</v>
      </c>
      <c r="T2874">
        <v>0.23</v>
      </c>
      <c r="U2874">
        <v>2.6</v>
      </c>
      <c r="V2874">
        <f>(Table1[[#This Row],[Min Nitrate N + Nitrite N]]+Table1[[#This Row],[Max Nitrate N + Nitrite N]])/2</f>
        <v>1.415</v>
      </c>
      <c r="W2874">
        <v>2</v>
      </c>
      <c r="X2874">
        <v>63</v>
      </c>
      <c r="Y2874">
        <f>(Table1[[#This Row],[Min Fecal Coliform]]+Table1[[#This Row],[Max Fecal Coliform]])/2</f>
        <v>32.5</v>
      </c>
      <c r="Z2874">
        <v>17</v>
      </c>
      <c r="AA2874">
        <v>1600</v>
      </c>
      <c r="AB2874">
        <f>(Table1[[#This Row],[Min Total Coliform]]+Table1[[#This Row],[Max Total Coliform]])/2</f>
        <v>808.5</v>
      </c>
      <c r="AC2874">
        <f>MIN(10, (Table1[[#This Row],[Avg BOD]]/4)*10)</f>
        <v>10</v>
      </c>
      <c r="AD2874">
        <f>MIN(10, (Table1[[#This Row],[Avg Fecal Coliform]]/600)*10)</f>
        <v>0.54166666666666674</v>
      </c>
      <c r="AE2874">
        <f>MIN(10, (Table1[[#This Row],[Avg Nitrate N + Nitrite N]]/10)*10)</f>
        <v>1.415</v>
      </c>
      <c r="AF2874">
        <f>IF(OR(Table1[[#This Row],[Avg pH]]&lt;6.5,Table1[[#This Row],[Avg pH]]&gt;8.5),10,0)</f>
        <v>0</v>
      </c>
      <c r="AG2874">
        <f>MAX(0, 10-(2*Table1[[#This Row],[Avg Dissolved Oxygen]]))</f>
        <v>0</v>
      </c>
      <c r="AH2874">
        <f>(Table1[[#This Row],[Fecal Score]]*0.3) + (Table1[[#This Row],[BOD Score]]*0.25) + (Table1[[#This Row],[Nitrate Score]]*0.2) + (Table1[[#This Row],[pH Score]]*0.15) + (Table1[[#This Row],[Dissolved Oxygen Score]]*0.1)</f>
        <v>2.9455</v>
      </c>
      <c r="AI2874">
        <v>2022</v>
      </c>
    </row>
    <row r="2875" spans="1:35">
      <c r="A2875">
        <v>3299</v>
      </c>
      <c r="B2875" t="s">
        <v>248</v>
      </c>
      <c r="C2875" t="s">
        <v>8</v>
      </c>
      <c r="D2875" t="s">
        <v>227</v>
      </c>
      <c r="E2875">
        <v>18</v>
      </c>
      <c r="F2875">
        <v>26</v>
      </c>
      <c r="G2875">
        <f>(Table1[[#This Row],[Min Temperature]]+Table1[[#This Row],[Max Temperature]])/2</f>
        <v>22</v>
      </c>
      <c r="H2875">
        <v>5</v>
      </c>
      <c r="I2875">
        <v>7.9</v>
      </c>
      <c r="J2875">
        <f>(Table1[[#This Row],[Min Dissolved Oxygen]]+Table1[[#This Row],[Max Dissolved Oxygen]])/2</f>
        <v>6.45</v>
      </c>
      <c r="K2875">
        <v>7</v>
      </c>
      <c r="L2875">
        <v>8.1</v>
      </c>
      <c r="M2875">
        <f>(Table1[[#This Row],[Min pH]]+Table1[[#This Row],[Max pH]])/2</f>
        <v>7.55</v>
      </c>
      <c r="N2875">
        <v>290</v>
      </c>
      <c r="O2875">
        <v>935</v>
      </c>
      <c r="P2875">
        <f>(Table1[[#This Row],[Min Conductivity]]+Table1[[#This Row],[Max Conductivity]])/2</f>
        <v>612.5</v>
      </c>
      <c r="Q2875">
        <v>2.4</v>
      </c>
      <c r="R2875">
        <v>4.4000000000000004</v>
      </c>
      <c r="S2875">
        <f>(Table1[[#This Row],[Min BOD]]+Table1[[#This Row],[Max BOD]])/2</f>
        <v>3.4000000000000004</v>
      </c>
      <c r="T2875">
        <v>0.15</v>
      </c>
      <c r="U2875">
        <v>2.7</v>
      </c>
      <c r="V2875">
        <f>(Table1[[#This Row],[Min Nitrate N + Nitrite N]]+Table1[[#This Row],[Max Nitrate N + Nitrite N]])/2</f>
        <v>1.425</v>
      </c>
      <c r="W2875">
        <v>2</v>
      </c>
      <c r="X2875">
        <v>120</v>
      </c>
      <c r="Y2875">
        <f>(Table1[[#This Row],[Min Fecal Coliform]]+Table1[[#This Row],[Max Fecal Coliform]])/2</f>
        <v>61</v>
      </c>
      <c r="Z2875">
        <v>17</v>
      </c>
      <c r="AA2875">
        <v>1600</v>
      </c>
      <c r="AB2875">
        <f>(Table1[[#This Row],[Min Total Coliform]]+Table1[[#This Row],[Max Total Coliform]])/2</f>
        <v>808.5</v>
      </c>
      <c r="AC2875">
        <f>MIN(10, (Table1[[#This Row],[Avg BOD]]/4)*10)</f>
        <v>8.5</v>
      </c>
      <c r="AD2875">
        <f>MIN(10, (Table1[[#This Row],[Avg Fecal Coliform]]/600)*10)</f>
        <v>1.0166666666666666</v>
      </c>
      <c r="AE2875">
        <f>MIN(10, (Table1[[#This Row],[Avg Nitrate N + Nitrite N]]/10)*10)</f>
        <v>1.4250000000000003</v>
      </c>
      <c r="AF2875">
        <f>IF(OR(Table1[[#This Row],[Avg pH]]&lt;6.5,Table1[[#This Row],[Avg pH]]&gt;8.5),10,0)</f>
        <v>0</v>
      </c>
      <c r="AG2875">
        <f>MAX(0, 10-(2*Table1[[#This Row],[Avg Dissolved Oxygen]]))</f>
        <v>0</v>
      </c>
      <c r="AH2875">
        <f>(Table1[[#This Row],[Fecal Score]]*0.3) + (Table1[[#This Row],[BOD Score]]*0.25) + (Table1[[#This Row],[Nitrate Score]]*0.2) + (Table1[[#This Row],[pH Score]]*0.15) + (Table1[[#This Row],[Dissolved Oxygen Score]]*0.1)</f>
        <v>2.7150000000000003</v>
      </c>
      <c r="AI2875">
        <v>2022</v>
      </c>
    </row>
    <row r="2876" spans="1:35">
      <c r="A2876">
        <v>3297</v>
      </c>
      <c r="B2876" t="s">
        <v>246</v>
      </c>
      <c r="C2876" t="s">
        <v>8</v>
      </c>
      <c r="D2876" t="s">
        <v>227</v>
      </c>
      <c r="E2876">
        <v>22</v>
      </c>
      <c r="F2876">
        <v>31</v>
      </c>
      <c r="G2876">
        <f>(Table1[[#This Row],[Min Temperature]]+Table1[[#This Row],[Max Temperature]])/2</f>
        <v>26.5</v>
      </c>
      <c r="H2876">
        <v>6.9</v>
      </c>
      <c r="I2876">
        <v>7.8</v>
      </c>
      <c r="J2876">
        <f>(Table1[[#This Row],[Min Dissolved Oxygen]]+Table1[[#This Row],[Max Dissolved Oxygen]])/2</f>
        <v>7.35</v>
      </c>
      <c r="K2876">
        <v>7.2</v>
      </c>
      <c r="L2876">
        <v>8.4</v>
      </c>
      <c r="M2876">
        <f>(Table1[[#This Row],[Min pH]]+Table1[[#This Row],[Max pH]])/2</f>
        <v>7.8000000000000007</v>
      </c>
      <c r="N2876">
        <v>310</v>
      </c>
      <c r="O2876">
        <v>520</v>
      </c>
      <c r="P2876">
        <f>(Table1[[#This Row],[Min Conductivity]]+Table1[[#This Row],[Max Conductivity]])/2</f>
        <v>415</v>
      </c>
      <c r="Q2876">
        <v>1.8</v>
      </c>
      <c r="R2876">
        <v>2.2000000000000002</v>
      </c>
      <c r="S2876">
        <f>(Table1[[#This Row],[Min BOD]]+Table1[[#This Row],[Max BOD]])/2</f>
        <v>2</v>
      </c>
      <c r="T2876">
        <v>0.77</v>
      </c>
      <c r="U2876">
        <v>1.1399999999999999</v>
      </c>
      <c r="V2876">
        <f>(Table1[[#This Row],[Min Nitrate N + Nitrite N]]+Table1[[#This Row],[Max Nitrate N + Nitrite N]])/2</f>
        <v>0.95499999999999996</v>
      </c>
      <c r="W2876">
        <v>2</v>
      </c>
      <c r="X2876">
        <v>6</v>
      </c>
      <c r="Y2876">
        <f>(Table1[[#This Row],[Min Fecal Coliform]]+Table1[[#This Row],[Max Fecal Coliform]])/2</f>
        <v>4</v>
      </c>
      <c r="Z2876">
        <v>48</v>
      </c>
      <c r="AA2876">
        <v>49</v>
      </c>
      <c r="AB2876">
        <f>(Table1[[#This Row],[Min Total Coliform]]+Table1[[#This Row],[Max Total Coliform]])/2</f>
        <v>48.5</v>
      </c>
      <c r="AC2876">
        <f>MIN(10, (Table1[[#This Row],[Avg BOD]]/4)*10)</f>
        <v>5</v>
      </c>
      <c r="AD2876">
        <f>MIN(10, (Table1[[#This Row],[Avg Fecal Coliform]]/600)*10)</f>
        <v>6.6666666666666666E-2</v>
      </c>
      <c r="AE2876">
        <f>MIN(10, (Table1[[#This Row],[Avg Nitrate N + Nitrite N]]/10)*10)</f>
        <v>0.95500000000000007</v>
      </c>
      <c r="AF2876">
        <f>IF(OR(Table1[[#This Row],[Avg pH]]&lt;6.5,Table1[[#This Row],[Avg pH]]&gt;8.5),10,0)</f>
        <v>0</v>
      </c>
      <c r="AG2876">
        <f>MAX(0, 10-(2*Table1[[#This Row],[Avg Dissolved Oxygen]]))</f>
        <v>0</v>
      </c>
      <c r="AH2876">
        <f>(Table1[[#This Row],[Fecal Score]]*0.3) + (Table1[[#This Row],[BOD Score]]*0.25) + (Table1[[#This Row],[Nitrate Score]]*0.2) + (Table1[[#This Row],[pH Score]]*0.15) + (Table1[[#This Row],[Dissolved Oxygen Score]]*0.1)</f>
        <v>1.4610000000000001</v>
      </c>
      <c r="AI2876">
        <v>2022</v>
      </c>
    </row>
    <row r="2877" spans="1:35">
      <c r="A2877">
        <v>3301</v>
      </c>
      <c r="B2877" t="s">
        <v>250</v>
      </c>
      <c r="C2877" t="s">
        <v>8</v>
      </c>
      <c r="D2877" t="s">
        <v>227</v>
      </c>
      <c r="E2877">
        <v>17</v>
      </c>
      <c r="F2877">
        <v>27</v>
      </c>
      <c r="G2877">
        <f>(Table1[[#This Row],[Min Temperature]]+Table1[[#This Row],[Max Temperature]])/2</f>
        <v>22</v>
      </c>
      <c r="H2877">
        <v>6</v>
      </c>
      <c r="I2877">
        <v>7.9</v>
      </c>
      <c r="J2877">
        <f>(Table1[[#This Row],[Min Dissolved Oxygen]]+Table1[[#This Row],[Max Dissolved Oxygen]])/2</f>
        <v>6.95</v>
      </c>
      <c r="K2877">
        <v>7.2</v>
      </c>
      <c r="L2877">
        <v>8.6</v>
      </c>
      <c r="M2877">
        <f>(Table1[[#This Row],[Min pH]]+Table1[[#This Row],[Max pH]])/2</f>
        <v>7.9</v>
      </c>
      <c r="N2877">
        <v>226</v>
      </c>
      <c r="O2877">
        <v>469</v>
      </c>
      <c r="P2877">
        <f>(Table1[[#This Row],[Min Conductivity]]+Table1[[#This Row],[Max Conductivity]])/2</f>
        <v>347.5</v>
      </c>
      <c r="Q2877">
        <v>1.9</v>
      </c>
      <c r="R2877">
        <v>6</v>
      </c>
      <c r="S2877">
        <f>(Table1[[#This Row],[Min BOD]]+Table1[[#This Row],[Max BOD]])/2</f>
        <v>3.95</v>
      </c>
      <c r="T2877">
        <v>0.28000000000000003</v>
      </c>
      <c r="U2877">
        <v>2.2999999999999998</v>
      </c>
      <c r="V2877">
        <f>(Table1[[#This Row],[Min Nitrate N + Nitrite N]]+Table1[[#This Row],[Max Nitrate N + Nitrite N]])/2</f>
        <v>1.29</v>
      </c>
      <c r="W2877">
        <v>2</v>
      </c>
      <c r="X2877">
        <v>39</v>
      </c>
      <c r="Y2877">
        <f>(Table1[[#This Row],[Min Fecal Coliform]]+Table1[[#This Row],[Max Fecal Coliform]])/2</f>
        <v>20.5</v>
      </c>
      <c r="Z2877">
        <v>17</v>
      </c>
      <c r="AA2877">
        <v>540</v>
      </c>
      <c r="AB2877">
        <f>(Table1[[#This Row],[Min Total Coliform]]+Table1[[#This Row],[Max Total Coliform]])/2</f>
        <v>278.5</v>
      </c>
      <c r="AC2877">
        <f>MIN(10, (Table1[[#This Row],[Avg BOD]]/4)*10)</f>
        <v>9.875</v>
      </c>
      <c r="AD2877">
        <f>MIN(10, (Table1[[#This Row],[Avg Fecal Coliform]]/600)*10)</f>
        <v>0.34166666666666667</v>
      </c>
      <c r="AE2877">
        <f>MIN(10, (Table1[[#This Row],[Avg Nitrate N + Nitrite N]]/10)*10)</f>
        <v>1.29</v>
      </c>
      <c r="AF2877">
        <f>IF(OR(Table1[[#This Row],[Avg pH]]&lt;6.5,Table1[[#This Row],[Avg pH]]&gt;8.5),10,0)</f>
        <v>0</v>
      </c>
      <c r="AG2877">
        <f>MAX(0, 10-(2*Table1[[#This Row],[Avg Dissolved Oxygen]]))</f>
        <v>0</v>
      </c>
      <c r="AH2877">
        <f>(Table1[[#This Row],[Fecal Score]]*0.3) + (Table1[[#This Row],[BOD Score]]*0.25) + (Table1[[#This Row],[Nitrate Score]]*0.2) + (Table1[[#This Row],[pH Score]]*0.15) + (Table1[[#This Row],[Dissolved Oxygen Score]]*0.1)</f>
        <v>2.82925</v>
      </c>
      <c r="AI2877">
        <v>2022</v>
      </c>
    </row>
    <row r="2878" spans="1:35">
      <c r="A2878">
        <v>3302</v>
      </c>
      <c r="B2878" t="s">
        <v>251</v>
      </c>
      <c r="C2878" t="s">
        <v>8</v>
      </c>
      <c r="D2878" t="s">
        <v>227</v>
      </c>
      <c r="E2878">
        <v>19</v>
      </c>
      <c r="F2878">
        <v>22</v>
      </c>
      <c r="G2878">
        <f>(Table1[[#This Row],[Min Temperature]]+Table1[[#This Row],[Max Temperature]])/2</f>
        <v>20.5</v>
      </c>
      <c r="H2878">
        <v>5.8</v>
      </c>
      <c r="I2878">
        <v>8.5</v>
      </c>
      <c r="J2878">
        <f>(Table1[[#This Row],[Min Dissolved Oxygen]]+Table1[[#This Row],[Max Dissolved Oxygen]])/2</f>
        <v>7.15</v>
      </c>
      <c r="K2878">
        <v>7.5</v>
      </c>
      <c r="L2878">
        <v>8.4</v>
      </c>
      <c r="M2878">
        <f>(Table1[[#This Row],[Min pH]]+Table1[[#This Row],[Max pH]])/2</f>
        <v>7.95</v>
      </c>
      <c r="N2878">
        <v>316</v>
      </c>
      <c r="O2878">
        <v>669</v>
      </c>
      <c r="P2878">
        <f>(Table1[[#This Row],[Min Conductivity]]+Table1[[#This Row],[Max Conductivity]])/2</f>
        <v>492.5</v>
      </c>
      <c r="Q2878">
        <v>1.1000000000000001</v>
      </c>
      <c r="R2878">
        <v>2.2000000000000002</v>
      </c>
      <c r="S2878">
        <f>(Table1[[#This Row],[Min BOD]]+Table1[[#This Row],[Max BOD]])/2</f>
        <v>1.6500000000000001</v>
      </c>
      <c r="T2878">
        <v>0.88</v>
      </c>
      <c r="U2878">
        <v>2.0299999999999998</v>
      </c>
      <c r="V2878">
        <f>(Table1[[#This Row],[Min Nitrate N + Nitrite N]]+Table1[[#This Row],[Max Nitrate N + Nitrite N]])/2</f>
        <v>1.4549999999999998</v>
      </c>
      <c r="W2878">
        <v>2</v>
      </c>
      <c r="X2878">
        <v>2</v>
      </c>
      <c r="Y2878">
        <f>(Table1[[#This Row],[Min Fecal Coliform]]+Table1[[#This Row],[Max Fecal Coliform]])/2</f>
        <v>2</v>
      </c>
      <c r="Z2878">
        <v>63</v>
      </c>
      <c r="AA2878">
        <v>140</v>
      </c>
      <c r="AB2878">
        <f>(Table1[[#This Row],[Min Total Coliform]]+Table1[[#This Row],[Max Total Coliform]])/2</f>
        <v>101.5</v>
      </c>
      <c r="AC2878">
        <f>MIN(10, (Table1[[#This Row],[Avg BOD]]/4)*10)</f>
        <v>4.125</v>
      </c>
      <c r="AD2878">
        <f>MIN(10, (Table1[[#This Row],[Avg Fecal Coliform]]/600)*10)</f>
        <v>3.3333333333333333E-2</v>
      </c>
      <c r="AE2878">
        <f>MIN(10, (Table1[[#This Row],[Avg Nitrate N + Nitrite N]]/10)*10)</f>
        <v>1.4549999999999998</v>
      </c>
      <c r="AF2878">
        <f>IF(OR(Table1[[#This Row],[Avg pH]]&lt;6.5,Table1[[#This Row],[Avg pH]]&gt;8.5),10,0)</f>
        <v>0</v>
      </c>
      <c r="AG2878">
        <f>MAX(0, 10-(2*Table1[[#This Row],[Avg Dissolved Oxygen]]))</f>
        <v>0</v>
      </c>
      <c r="AH2878">
        <f>(Table1[[#This Row],[Fecal Score]]*0.3) + (Table1[[#This Row],[BOD Score]]*0.25) + (Table1[[#This Row],[Nitrate Score]]*0.2) + (Table1[[#This Row],[pH Score]]*0.15) + (Table1[[#This Row],[Dissolved Oxygen Score]]*0.1)</f>
        <v>1.3322499999999999</v>
      </c>
      <c r="AI2878">
        <v>2022</v>
      </c>
    </row>
    <row r="2879" spans="1:35">
      <c r="A2879">
        <v>3298</v>
      </c>
      <c r="B2879" t="s">
        <v>247</v>
      </c>
      <c r="C2879" t="s">
        <v>8</v>
      </c>
      <c r="D2879" t="s">
        <v>227</v>
      </c>
      <c r="E2879">
        <v>25</v>
      </c>
      <c r="F2879">
        <v>29</v>
      </c>
      <c r="G2879">
        <f>(Table1[[#This Row],[Min Temperature]]+Table1[[#This Row],[Max Temperature]])/2</f>
        <v>27</v>
      </c>
      <c r="H2879">
        <v>7.1</v>
      </c>
      <c r="I2879">
        <v>7.7</v>
      </c>
      <c r="J2879">
        <f>(Table1[[#This Row],[Min Dissolved Oxygen]]+Table1[[#This Row],[Max Dissolved Oxygen]])/2</f>
        <v>7.4</v>
      </c>
      <c r="K2879">
        <v>7.6</v>
      </c>
      <c r="L2879">
        <v>8.5</v>
      </c>
      <c r="M2879">
        <f>(Table1[[#This Row],[Min pH]]+Table1[[#This Row],[Max pH]])/2</f>
        <v>8.0500000000000007</v>
      </c>
      <c r="N2879">
        <v>267</v>
      </c>
      <c r="O2879">
        <v>368</v>
      </c>
      <c r="P2879">
        <f>(Table1[[#This Row],[Min Conductivity]]+Table1[[#This Row],[Max Conductivity]])/2</f>
        <v>317.5</v>
      </c>
      <c r="Q2879">
        <v>1.8</v>
      </c>
      <c r="R2879">
        <v>2</v>
      </c>
      <c r="S2879">
        <f>(Table1[[#This Row],[Min BOD]]+Table1[[#This Row],[Max BOD]])/2</f>
        <v>1.9</v>
      </c>
      <c r="T2879">
        <v>0.77</v>
      </c>
      <c r="U2879">
        <v>0.93</v>
      </c>
      <c r="V2879">
        <f>(Table1[[#This Row],[Min Nitrate N + Nitrite N]]+Table1[[#This Row],[Max Nitrate N + Nitrite N]])/2</f>
        <v>0.85000000000000009</v>
      </c>
      <c r="W2879">
        <v>2</v>
      </c>
      <c r="X2879">
        <v>2</v>
      </c>
      <c r="Y2879">
        <f>(Table1[[#This Row],[Min Fecal Coliform]]+Table1[[#This Row],[Max Fecal Coliform]])/2</f>
        <v>2</v>
      </c>
      <c r="Z2879">
        <v>47</v>
      </c>
      <c r="AA2879">
        <v>49</v>
      </c>
      <c r="AB2879">
        <f>(Table1[[#This Row],[Min Total Coliform]]+Table1[[#This Row],[Max Total Coliform]])/2</f>
        <v>48</v>
      </c>
      <c r="AC2879">
        <f>MIN(10, (Table1[[#This Row],[Avg BOD]]/4)*10)</f>
        <v>4.75</v>
      </c>
      <c r="AD2879">
        <f>MIN(10, (Table1[[#This Row],[Avg Fecal Coliform]]/600)*10)</f>
        <v>3.3333333333333333E-2</v>
      </c>
      <c r="AE2879">
        <f>MIN(10, (Table1[[#This Row],[Avg Nitrate N + Nitrite N]]/10)*10)</f>
        <v>0.85000000000000009</v>
      </c>
      <c r="AF2879">
        <f>IF(OR(Table1[[#This Row],[Avg pH]]&lt;6.5,Table1[[#This Row],[Avg pH]]&gt;8.5),10,0)</f>
        <v>0</v>
      </c>
      <c r="AG2879">
        <f>MAX(0, 10-(2*Table1[[#This Row],[Avg Dissolved Oxygen]]))</f>
        <v>0</v>
      </c>
      <c r="AH2879">
        <f>(Table1[[#This Row],[Fecal Score]]*0.3) + (Table1[[#This Row],[BOD Score]]*0.25) + (Table1[[#This Row],[Nitrate Score]]*0.2) + (Table1[[#This Row],[pH Score]]*0.15) + (Table1[[#This Row],[Dissolved Oxygen Score]]*0.1)</f>
        <v>1.3675000000000002</v>
      </c>
      <c r="AI2879">
        <v>2022</v>
      </c>
    </row>
    <row r="2880" spans="1:35">
      <c r="A2880">
        <v>3303</v>
      </c>
      <c r="B2880" t="s">
        <v>252</v>
      </c>
      <c r="C2880" t="s">
        <v>8</v>
      </c>
      <c r="D2880" t="s">
        <v>227</v>
      </c>
      <c r="E2880">
        <v>20</v>
      </c>
      <c r="F2880">
        <v>32</v>
      </c>
      <c r="G2880">
        <f>(Table1[[#This Row],[Min Temperature]]+Table1[[#This Row],[Max Temperature]])/2</f>
        <v>26</v>
      </c>
      <c r="H2880">
        <v>6.7</v>
      </c>
      <c r="I2880">
        <v>7.2</v>
      </c>
      <c r="J2880">
        <f>(Table1[[#This Row],[Min Dissolved Oxygen]]+Table1[[#This Row],[Max Dissolved Oxygen]])/2</f>
        <v>6.95</v>
      </c>
      <c r="K2880">
        <v>7.4</v>
      </c>
      <c r="L2880">
        <v>8.1999999999999993</v>
      </c>
      <c r="M2880">
        <f>(Table1[[#This Row],[Min pH]]+Table1[[#This Row],[Max pH]])/2</f>
        <v>7.8</v>
      </c>
      <c r="N2880">
        <v>335</v>
      </c>
      <c r="O2880">
        <v>408</v>
      </c>
      <c r="P2880">
        <f>(Table1[[#This Row],[Min Conductivity]]+Table1[[#This Row],[Max Conductivity]])/2</f>
        <v>371.5</v>
      </c>
      <c r="Q2880">
        <v>1</v>
      </c>
      <c r="R2880">
        <v>2.2000000000000002</v>
      </c>
      <c r="S2880">
        <f>(Table1[[#This Row],[Min BOD]]+Table1[[#This Row],[Max BOD]])/2</f>
        <v>1.6</v>
      </c>
      <c r="T2880">
        <v>0.55000000000000004</v>
      </c>
      <c r="U2880">
        <v>0.82</v>
      </c>
      <c r="V2880">
        <f>(Table1[[#This Row],[Min Nitrate N + Nitrite N]]+Table1[[#This Row],[Max Nitrate N + Nitrite N]])/2</f>
        <v>0.68500000000000005</v>
      </c>
      <c r="W2880">
        <v>2</v>
      </c>
      <c r="X2880">
        <v>4</v>
      </c>
      <c r="Y2880">
        <f>(Table1[[#This Row],[Min Fecal Coliform]]+Table1[[#This Row],[Max Fecal Coliform]])/2</f>
        <v>3</v>
      </c>
      <c r="Z2880">
        <v>39</v>
      </c>
      <c r="AA2880">
        <v>58</v>
      </c>
      <c r="AB2880">
        <f>(Table1[[#This Row],[Min Total Coliform]]+Table1[[#This Row],[Max Total Coliform]])/2</f>
        <v>48.5</v>
      </c>
      <c r="AC2880">
        <f>MIN(10, (Table1[[#This Row],[Avg BOD]]/4)*10)</f>
        <v>4</v>
      </c>
      <c r="AD2880">
        <f>MIN(10, (Table1[[#This Row],[Avg Fecal Coliform]]/600)*10)</f>
        <v>0.05</v>
      </c>
      <c r="AE2880">
        <f>MIN(10, (Table1[[#This Row],[Avg Nitrate N + Nitrite N]]/10)*10)</f>
        <v>0.68500000000000005</v>
      </c>
      <c r="AF2880">
        <f>IF(OR(Table1[[#This Row],[Avg pH]]&lt;6.5,Table1[[#This Row],[Avg pH]]&gt;8.5),10,0)</f>
        <v>0</v>
      </c>
      <c r="AG2880">
        <f>MAX(0, 10-(2*Table1[[#This Row],[Avg Dissolved Oxygen]]))</f>
        <v>0</v>
      </c>
      <c r="AH2880">
        <f>(Table1[[#This Row],[Fecal Score]]*0.3) + (Table1[[#This Row],[BOD Score]]*0.25) + (Table1[[#This Row],[Nitrate Score]]*0.2) + (Table1[[#This Row],[pH Score]]*0.15) + (Table1[[#This Row],[Dissolved Oxygen Score]]*0.1)</f>
        <v>1.1519999999999999</v>
      </c>
      <c r="AI2880">
        <v>2022</v>
      </c>
    </row>
    <row r="2881" spans="1:35">
      <c r="A2881">
        <v>3300</v>
      </c>
      <c r="B2881" t="s">
        <v>249</v>
      </c>
      <c r="C2881" t="s">
        <v>8</v>
      </c>
      <c r="D2881" t="s">
        <v>227</v>
      </c>
      <c r="E2881">
        <v>19</v>
      </c>
      <c r="F2881">
        <v>26</v>
      </c>
      <c r="G2881">
        <f>(Table1[[#This Row],[Min Temperature]]+Table1[[#This Row],[Max Temperature]])/2</f>
        <v>22.5</v>
      </c>
      <c r="H2881">
        <v>5.6</v>
      </c>
      <c r="I2881">
        <v>7.6</v>
      </c>
      <c r="J2881">
        <f>(Table1[[#This Row],[Min Dissolved Oxygen]]+Table1[[#This Row],[Max Dissolved Oxygen]])/2</f>
        <v>6.6</v>
      </c>
      <c r="K2881">
        <v>7.3</v>
      </c>
      <c r="L2881">
        <v>8.6</v>
      </c>
      <c r="M2881">
        <f>(Table1[[#This Row],[Min pH]]+Table1[[#This Row],[Max pH]])/2</f>
        <v>7.9499999999999993</v>
      </c>
      <c r="N2881">
        <v>250</v>
      </c>
      <c r="O2881">
        <v>582</v>
      </c>
      <c r="P2881">
        <f>(Table1[[#This Row],[Min Conductivity]]+Table1[[#This Row],[Max Conductivity]])/2</f>
        <v>416</v>
      </c>
      <c r="Q2881">
        <v>2.1</v>
      </c>
      <c r="R2881">
        <v>4</v>
      </c>
      <c r="S2881">
        <f>(Table1[[#This Row],[Min BOD]]+Table1[[#This Row],[Max BOD]])/2</f>
        <v>3.05</v>
      </c>
      <c r="T2881">
        <v>0.27</v>
      </c>
      <c r="U2881">
        <v>2.4</v>
      </c>
      <c r="V2881">
        <f>(Table1[[#This Row],[Min Nitrate N + Nitrite N]]+Table1[[#This Row],[Max Nitrate N + Nitrite N]])/2</f>
        <v>1.335</v>
      </c>
      <c r="W2881">
        <v>2</v>
      </c>
      <c r="X2881">
        <v>110</v>
      </c>
      <c r="Y2881">
        <f>(Table1[[#This Row],[Min Fecal Coliform]]+Table1[[#This Row],[Max Fecal Coliform]])/2</f>
        <v>56</v>
      </c>
      <c r="Z2881">
        <v>17</v>
      </c>
      <c r="AA2881">
        <v>1600</v>
      </c>
      <c r="AB2881">
        <f>(Table1[[#This Row],[Min Total Coliform]]+Table1[[#This Row],[Max Total Coliform]])/2</f>
        <v>808.5</v>
      </c>
      <c r="AC2881">
        <f>MIN(10, (Table1[[#This Row],[Avg BOD]]/4)*10)</f>
        <v>7.625</v>
      </c>
      <c r="AD2881">
        <f>MIN(10, (Table1[[#This Row],[Avg Fecal Coliform]]/600)*10)</f>
        <v>0.93333333333333335</v>
      </c>
      <c r="AE2881">
        <f>MIN(10, (Table1[[#This Row],[Avg Nitrate N + Nitrite N]]/10)*10)</f>
        <v>1.335</v>
      </c>
      <c r="AF2881">
        <f>IF(OR(Table1[[#This Row],[Avg pH]]&lt;6.5,Table1[[#This Row],[Avg pH]]&gt;8.5),10,0)</f>
        <v>0</v>
      </c>
      <c r="AG2881">
        <f>MAX(0, 10-(2*Table1[[#This Row],[Avg Dissolved Oxygen]]))</f>
        <v>0</v>
      </c>
      <c r="AH2881">
        <f>(Table1[[#This Row],[Fecal Score]]*0.3) + (Table1[[#This Row],[BOD Score]]*0.25) + (Table1[[#This Row],[Nitrate Score]]*0.2) + (Table1[[#This Row],[pH Score]]*0.15) + (Table1[[#This Row],[Dissolved Oxygen Score]]*0.1)</f>
        <v>2.4532499999999997</v>
      </c>
      <c r="AI2881">
        <v>2022</v>
      </c>
    </row>
    <row r="2882" spans="1:35">
      <c r="A2882">
        <v>3849</v>
      </c>
      <c r="B2882" t="s">
        <v>256</v>
      </c>
      <c r="C2882" t="s">
        <v>8</v>
      </c>
      <c r="D2882" t="s">
        <v>227</v>
      </c>
      <c r="E2882">
        <v>20</v>
      </c>
      <c r="F2882">
        <v>22</v>
      </c>
      <c r="G2882">
        <f>(Table1[[#This Row],[Min Temperature]]+Table1[[#This Row],[Max Temperature]])/2</f>
        <v>21</v>
      </c>
      <c r="H2882">
        <v>6.4</v>
      </c>
      <c r="I2882">
        <v>7.6</v>
      </c>
      <c r="J2882">
        <f>(Table1[[#This Row],[Min Dissolved Oxygen]]+Table1[[#This Row],[Max Dissolved Oxygen]])/2</f>
        <v>7</v>
      </c>
      <c r="K2882">
        <v>8</v>
      </c>
      <c r="L2882">
        <v>8.5</v>
      </c>
      <c r="M2882">
        <f>(Table1[[#This Row],[Min pH]]+Table1[[#This Row],[Max pH]])/2</f>
        <v>8.25</v>
      </c>
      <c r="N2882">
        <v>346</v>
      </c>
      <c r="O2882">
        <v>481</v>
      </c>
      <c r="P2882">
        <f>(Table1[[#This Row],[Min Conductivity]]+Table1[[#This Row],[Max Conductivity]])/2</f>
        <v>413.5</v>
      </c>
      <c r="Q2882">
        <v>1</v>
      </c>
      <c r="R2882">
        <v>1.3</v>
      </c>
      <c r="S2882">
        <f>(Table1[[#This Row],[Min BOD]]+Table1[[#This Row],[Max BOD]])/2</f>
        <v>1.1499999999999999</v>
      </c>
      <c r="T2882">
        <v>0.7</v>
      </c>
      <c r="U2882">
        <v>1.1000000000000001</v>
      </c>
      <c r="V2882">
        <f>(Table1[[#This Row],[Min Nitrate N + Nitrite N]]+Table1[[#This Row],[Max Nitrate N + Nitrite N]])/2</f>
        <v>0.9</v>
      </c>
      <c r="W2882">
        <v>2</v>
      </c>
      <c r="X2882">
        <v>2</v>
      </c>
      <c r="Y2882">
        <f>(Table1[[#This Row],[Min Fecal Coliform]]+Table1[[#This Row],[Max Fecal Coliform]])/2</f>
        <v>2</v>
      </c>
      <c r="Z2882">
        <v>38</v>
      </c>
      <c r="AA2882">
        <v>48</v>
      </c>
      <c r="AB2882">
        <f>(Table1[[#This Row],[Min Total Coliform]]+Table1[[#This Row],[Max Total Coliform]])/2</f>
        <v>43</v>
      </c>
      <c r="AC2882">
        <f>MIN(10, (Table1[[#This Row],[Avg BOD]]/4)*10)</f>
        <v>2.875</v>
      </c>
      <c r="AD2882">
        <f>MIN(10, (Table1[[#This Row],[Avg Fecal Coliform]]/600)*10)</f>
        <v>3.3333333333333333E-2</v>
      </c>
      <c r="AE2882">
        <f>MIN(10, (Table1[[#This Row],[Avg Nitrate N + Nitrite N]]/10)*10)</f>
        <v>0.89999999999999991</v>
      </c>
      <c r="AF2882">
        <f>IF(OR(Table1[[#This Row],[Avg pH]]&lt;6.5,Table1[[#This Row],[Avg pH]]&gt;8.5),10,0)</f>
        <v>0</v>
      </c>
      <c r="AG2882">
        <f>MAX(0, 10-(2*Table1[[#This Row],[Avg Dissolved Oxygen]]))</f>
        <v>0</v>
      </c>
      <c r="AH2882">
        <f>(Table1[[#This Row],[Fecal Score]]*0.3) + (Table1[[#This Row],[BOD Score]]*0.25) + (Table1[[#This Row],[Nitrate Score]]*0.2) + (Table1[[#This Row],[pH Score]]*0.15) + (Table1[[#This Row],[Dissolved Oxygen Score]]*0.1)</f>
        <v>0.90874999999999995</v>
      </c>
      <c r="AI2882">
        <v>2022</v>
      </c>
    </row>
    <row r="2883" spans="1:35">
      <c r="A2883">
        <v>2129</v>
      </c>
      <c r="B2883" t="s">
        <v>1054</v>
      </c>
      <c r="C2883" t="s">
        <v>35</v>
      </c>
      <c r="D2883" t="s">
        <v>227</v>
      </c>
      <c r="E2883">
        <v>18</v>
      </c>
      <c r="F2883">
        <v>24</v>
      </c>
      <c r="G2883">
        <f>(Table1[[#This Row],[Min Temperature]]+Table1[[#This Row],[Max Temperature]])/2</f>
        <v>21</v>
      </c>
      <c r="H2883">
        <v>6.8</v>
      </c>
      <c r="I2883">
        <v>7.9</v>
      </c>
      <c r="J2883">
        <f>(Table1[[#This Row],[Min Dissolved Oxygen]]+Table1[[#This Row],[Max Dissolved Oxygen]])/2</f>
        <v>7.35</v>
      </c>
      <c r="K2883">
        <v>7.1</v>
      </c>
      <c r="L2883">
        <v>8</v>
      </c>
      <c r="M2883">
        <f>(Table1[[#This Row],[Min pH]]+Table1[[#This Row],[Max pH]])/2</f>
        <v>7.55</v>
      </c>
      <c r="N2883">
        <v>240</v>
      </c>
      <c r="O2883">
        <v>376</v>
      </c>
      <c r="P2883">
        <f>(Table1[[#This Row],[Min Conductivity]]+Table1[[#This Row],[Max Conductivity]])/2</f>
        <v>308</v>
      </c>
      <c r="Q2883">
        <v>1.2</v>
      </c>
      <c r="R2883">
        <v>2.6</v>
      </c>
      <c r="S2883">
        <f>(Table1[[#This Row],[Min BOD]]+Table1[[#This Row],[Max BOD]])/2</f>
        <v>1.9</v>
      </c>
      <c r="T2883">
        <v>0.3</v>
      </c>
      <c r="U2883">
        <v>2.1</v>
      </c>
      <c r="V2883">
        <f>(Table1[[#This Row],[Min Nitrate N + Nitrite N]]+Table1[[#This Row],[Max Nitrate N + Nitrite N]])/2</f>
        <v>1.2</v>
      </c>
      <c r="W2883">
        <v>2</v>
      </c>
      <c r="X2883">
        <v>4</v>
      </c>
      <c r="Y2883">
        <f>(Table1[[#This Row],[Min Fecal Coliform]]+Table1[[#This Row],[Max Fecal Coliform]])/2</f>
        <v>3</v>
      </c>
      <c r="Z2883">
        <v>31</v>
      </c>
      <c r="AA2883">
        <v>49</v>
      </c>
      <c r="AB2883">
        <f>(Table1[[#This Row],[Min Total Coliform]]+Table1[[#This Row],[Max Total Coliform]])/2</f>
        <v>40</v>
      </c>
      <c r="AC2883">
        <f>MIN(10, (Table1[[#This Row],[Avg BOD]]/4)*10)</f>
        <v>4.75</v>
      </c>
      <c r="AD2883">
        <f>MIN(10, (Table1[[#This Row],[Avg Fecal Coliform]]/600)*10)</f>
        <v>0.05</v>
      </c>
      <c r="AE2883">
        <f>MIN(10, (Table1[[#This Row],[Avg Nitrate N + Nitrite N]]/10)*10)</f>
        <v>1.2</v>
      </c>
      <c r="AF2883">
        <f>IF(OR(Table1[[#This Row],[Avg pH]]&lt;6.5,Table1[[#This Row],[Avg pH]]&gt;8.5),10,0)</f>
        <v>0</v>
      </c>
      <c r="AG2883">
        <f>MAX(0, 10-(2*Table1[[#This Row],[Avg Dissolved Oxygen]]))</f>
        <v>0</v>
      </c>
      <c r="AH2883">
        <f>(Table1[[#This Row],[Fecal Score]]*0.3) + (Table1[[#This Row],[BOD Score]]*0.25) + (Table1[[#This Row],[Nitrate Score]]*0.2) + (Table1[[#This Row],[pH Score]]*0.15) + (Table1[[#This Row],[Dissolved Oxygen Score]]*0.1)</f>
        <v>1.4424999999999999</v>
      </c>
      <c r="AI2883">
        <v>2022</v>
      </c>
    </row>
    <row r="2884" spans="1:35">
      <c r="A2884">
        <v>1426</v>
      </c>
      <c r="B2884" t="s">
        <v>640</v>
      </c>
      <c r="C2884" t="s">
        <v>1</v>
      </c>
      <c r="D2884" t="s">
        <v>259</v>
      </c>
      <c r="E2884">
        <v>15</v>
      </c>
      <c r="F2884">
        <v>28</v>
      </c>
      <c r="G2884">
        <f>(Table1[[#This Row],[Min Temperature]]+Table1[[#This Row],[Max Temperature]])/2</f>
        <v>21.5</v>
      </c>
      <c r="H2884">
        <v>6.8</v>
      </c>
      <c r="I2884">
        <v>7.5</v>
      </c>
      <c r="J2884">
        <f>(Table1[[#This Row],[Min Dissolved Oxygen]]+Table1[[#This Row],[Max Dissolved Oxygen]])/2</f>
        <v>7.15</v>
      </c>
      <c r="K2884">
        <v>7.1</v>
      </c>
      <c r="L2884">
        <v>7.5</v>
      </c>
      <c r="M2884">
        <f>(Table1[[#This Row],[Min pH]]+Table1[[#This Row],[Max pH]])/2</f>
        <v>7.3</v>
      </c>
      <c r="N2884">
        <v>140</v>
      </c>
      <c r="O2884">
        <v>200</v>
      </c>
      <c r="P2884">
        <f>(Table1[[#This Row],[Min Conductivity]]+Table1[[#This Row],[Max Conductivity]])/2</f>
        <v>170</v>
      </c>
      <c r="Q2884">
        <v>3</v>
      </c>
      <c r="R2884">
        <v>3.4</v>
      </c>
      <c r="S2884">
        <f>(Table1[[#This Row],[Min BOD]]+Table1[[#This Row],[Max BOD]])/2</f>
        <v>3.2</v>
      </c>
      <c r="T2884">
        <v>1.4475</v>
      </c>
      <c r="U2884">
        <v>7.25047297297297</v>
      </c>
      <c r="V2884">
        <f>(Table1[[#This Row],[Min Nitrate N + Nitrite N]]+Table1[[#This Row],[Max Nitrate N + Nitrite N]])/2</f>
        <v>4.3489864864864849</v>
      </c>
      <c r="W2884">
        <v>20</v>
      </c>
      <c r="X2884">
        <v>75</v>
      </c>
      <c r="Y2884">
        <f>(Table1[[#This Row],[Min Fecal Coliform]]+Table1[[#This Row],[Max Fecal Coliform]])/2</f>
        <v>47.5</v>
      </c>
      <c r="Z2884">
        <v>70</v>
      </c>
      <c r="AA2884">
        <v>120</v>
      </c>
      <c r="AB2884">
        <f>(Table1[[#This Row],[Min Total Coliform]]+Table1[[#This Row],[Max Total Coliform]])/2</f>
        <v>95</v>
      </c>
      <c r="AC2884">
        <f>MIN(10, (Table1[[#This Row],[Avg BOD]]/4)*10)</f>
        <v>8</v>
      </c>
      <c r="AD2884">
        <f>MIN(10, (Table1[[#This Row],[Avg Fecal Coliform]]/600)*10)</f>
        <v>0.79166666666666663</v>
      </c>
      <c r="AE2884">
        <f>MIN(10, (Table1[[#This Row],[Avg Nitrate N + Nitrite N]]/10)*10)</f>
        <v>4.3489864864864849</v>
      </c>
      <c r="AF2884">
        <f>IF(OR(Table1[[#This Row],[Avg pH]]&lt;6.5,Table1[[#This Row],[Avg pH]]&gt;8.5),10,0)</f>
        <v>0</v>
      </c>
      <c r="AG2884">
        <f>MAX(0, 10-(2*Table1[[#This Row],[Avg Dissolved Oxygen]]))</f>
        <v>0</v>
      </c>
      <c r="AH2884">
        <f>(Table1[[#This Row],[Fecal Score]]*0.3) + (Table1[[#This Row],[BOD Score]]*0.25) + (Table1[[#This Row],[Nitrate Score]]*0.2) + (Table1[[#This Row],[pH Score]]*0.15) + (Table1[[#This Row],[Dissolved Oxygen Score]]*0.1)</f>
        <v>3.107297297297297</v>
      </c>
      <c r="AI2884">
        <v>2022</v>
      </c>
    </row>
    <row r="2885" spans="1:35">
      <c r="A2885">
        <v>1630</v>
      </c>
      <c r="B2885" t="s">
        <v>642</v>
      </c>
      <c r="C2885" t="s">
        <v>1</v>
      </c>
      <c r="D2885" t="s">
        <v>259</v>
      </c>
      <c r="E2885">
        <v>15</v>
      </c>
      <c r="F2885">
        <v>29</v>
      </c>
      <c r="G2885">
        <f>(Table1[[#This Row],[Min Temperature]]+Table1[[#This Row],[Max Temperature]])/2</f>
        <v>22</v>
      </c>
      <c r="H2885">
        <v>6.8</v>
      </c>
      <c r="I2885">
        <v>7.3</v>
      </c>
      <c r="J2885">
        <f>(Table1[[#This Row],[Min Dissolved Oxygen]]+Table1[[#This Row],[Max Dissolved Oxygen]])/2</f>
        <v>7.05</v>
      </c>
      <c r="K2885">
        <v>7</v>
      </c>
      <c r="L2885">
        <v>7.6</v>
      </c>
      <c r="M2885">
        <f>(Table1[[#This Row],[Min pH]]+Table1[[#This Row],[Max pH]])/2</f>
        <v>7.3</v>
      </c>
      <c r="N2885">
        <v>140</v>
      </c>
      <c r="O2885">
        <v>220</v>
      </c>
      <c r="P2885">
        <f>(Table1[[#This Row],[Min Conductivity]]+Table1[[#This Row],[Max Conductivity]])/2</f>
        <v>180</v>
      </c>
      <c r="Q2885">
        <v>3.1</v>
      </c>
      <c r="R2885">
        <v>3.5</v>
      </c>
      <c r="S2885">
        <f>(Table1[[#This Row],[Min BOD]]+Table1[[#This Row],[Max BOD]])/2</f>
        <v>3.3</v>
      </c>
      <c r="T2885">
        <v>1.4475</v>
      </c>
      <c r="U2885">
        <v>7.25047297297297</v>
      </c>
      <c r="V2885">
        <f>(Table1[[#This Row],[Min Nitrate N + Nitrite N]]+Table1[[#This Row],[Max Nitrate N + Nitrite N]])/2</f>
        <v>4.3489864864864849</v>
      </c>
      <c r="W2885">
        <v>5</v>
      </c>
      <c r="X2885">
        <v>25</v>
      </c>
      <c r="Y2885">
        <f>(Table1[[#This Row],[Min Fecal Coliform]]+Table1[[#This Row],[Max Fecal Coliform]])/2</f>
        <v>15</v>
      </c>
      <c r="Z2885">
        <v>20</v>
      </c>
      <c r="AA2885">
        <v>75</v>
      </c>
      <c r="AB2885">
        <f>(Table1[[#This Row],[Min Total Coliform]]+Table1[[#This Row],[Max Total Coliform]])/2</f>
        <v>47.5</v>
      </c>
      <c r="AC2885">
        <f>MIN(10, (Table1[[#This Row],[Avg BOD]]/4)*10)</f>
        <v>8.25</v>
      </c>
      <c r="AD2885">
        <f>MIN(10, (Table1[[#This Row],[Avg Fecal Coliform]]/600)*10)</f>
        <v>0.25</v>
      </c>
      <c r="AE2885">
        <f>MIN(10, (Table1[[#This Row],[Avg Nitrate N + Nitrite N]]/10)*10)</f>
        <v>4.3489864864864849</v>
      </c>
      <c r="AF2885">
        <f>IF(OR(Table1[[#This Row],[Avg pH]]&lt;6.5,Table1[[#This Row],[Avg pH]]&gt;8.5),10,0)</f>
        <v>0</v>
      </c>
      <c r="AG2885">
        <f>MAX(0, 10-(2*Table1[[#This Row],[Avg Dissolved Oxygen]]))</f>
        <v>0</v>
      </c>
      <c r="AH2885">
        <f>(Table1[[#This Row],[Fecal Score]]*0.3) + (Table1[[#This Row],[BOD Score]]*0.25) + (Table1[[#This Row],[Nitrate Score]]*0.2) + (Table1[[#This Row],[pH Score]]*0.15) + (Table1[[#This Row],[Dissolved Oxygen Score]]*0.1)</f>
        <v>3.0072972972972973</v>
      </c>
      <c r="AI2885">
        <v>2022</v>
      </c>
    </row>
    <row r="2886" spans="1:35">
      <c r="A2886">
        <v>1629</v>
      </c>
      <c r="B2886" t="s">
        <v>641</v>
      </c>
      <c r="C2886" t="s">
        <v>1</v>
      </c>
      <c r="D2886" t="s">
        <v>259</v>
      </c>
      <c r="E2886">
        <v>15</v>
      </c>
      <c r="F2886">
        <v>29</v>
      </c>
      <c r="G2886">
        <f>(Table1[[#This Row],[Min Temperature]]+Table1[[#This Row],[Max Temperature]])/2</f>
        <v>22</v>
      </c>
      <c r="H2886">
        <v>6.7</v>
      </c>
      <c r="I2886">
        <v>7.5</v>
      </c>
      <c r="J2886">
        <f>(Table1[[#This Row],[Min Dissolved Oxygen]]+Table1[[#This Row],[Max Dissolved Oxygen]])/2</f>
        <v>7.1</v>
      </c>
      <c r="K2886">
        <v>6.9</v>
      </c>
      <c r="L2886">
        <v>7.5</v>
      </c>
      <c r="M2886">
        <f>(Table1[[#This Row],[Min pH]]+Table1[[#This Row],[Max pH]])/2</f>
        <v>7.2</v>
      </c>
      <c r="N2886">
        <v>130</v>
      </c>
      <c r="O2886">
        <v>220</v>
      </c>
      <c r="P2886">
        <f>(Table1[[#This Row],[Min Conductivity]]+Table1[[#This Row],[Max Conductivity]])/2</f>
        <v>175</v>
      </c>
      <c r="Q2886">
        <v>3</v>
      </c>
      <c r="R2886">
        <v>3.4</v>
      </c>
      <c r="S2886">
        <f>(Table1[[#This Row],[Min BOD]]+Table1[[#This Row],[Max BOD]])/2</f>
        <v>3.2</v>
      </c>
      <c r="T2886">
        <v>1.4475</v>
      </c>
      <c r="U2886">
        <v>7.25047297297297</v>
      </c>
      <c r="V2886">
        <f>(Table1[[#This Row],[Min Nitrate N + Nitrite N]]+Table1[[#This Row],[Max Nitrate N + Nitrite N]])/2</f>
        <v>4.3489864864864849</v>
      </c>
      <c r="W2886">
        <v>30</v>
      </c>
      <c r="X2886">
        <v>125</v>
      </c>
      <c r="Y2886">
        <f>(Table1[[#This Row],[Min Fecal Coliform]]+Table1[[#This Row],[Max Fecal Coliform]])/2</f>
        <v>77.5</v>
      </c>
      <c r="Z2886">
        <v>65</v>
      </c>
      <c r="AA2886">
        <v>140</v>
      </c>
      <c r="AB2886">
        <f>(Table1[[#This Row],[Min Total Coliform]]+Table1[[#This Row],[Max Total Coliform]])/2</f>
        <v>102.5</v>
      </c>
      <c r="AC2886">
        <f>MIN(10, (Table1[[#This Row],[Avg BOD]]/4)*10)</f>
        <v>8</v>
      </c>
      <c r="AD2886">
        <f>MIN(10, (Table1[[#This Row],[Avg Fecal Coliform]]/600)*10)</f>
        <v>1.2916666666666667</v>
      </c>
      <c r="AE2886">
        <f>MIN(10, (Table1[[#This Row],[Avg Nitrate N + Nitrite N]]/10)*10)</f>
        <v>4.3489864864864849</v>
      </c>
      <c r="AF2886">
        <f>IF(OR(Table1[[#This Row],[Avg pH]]&lt;6.5,Table1[[#This Row],[Avg pH]]&gt;8.5),10,0)</f>
        <v>0</v>
      </c>
      <c r="AG2886">
        <f>MAX(0, 10-(2*Table1[[#This Row],[Avg Dissolved Oxygen]]))</f>
        <v>0</v>
      </c>
      <c r="AH2886">
        <f>(Table1[[#This Row],[Fecal Score]]*0.3) + (Table1[[#This Row],[BOD Score]]*0.25) + (Table1[[#This Row],[Nitrate Score]]*0.2) + (Table1[[#This Row],[pH Score]]*0.15) + (Table1[[#This Row],[Dissolved Oxygen Score]]*0.1)</f>
        <v>3.2572972972972973</v>
      </c>
      <c r="AI2886">
        <v>2022</v>
      </c>
    </row>
    <row r="2887" spans="1:35">
      <c r="A2887">
        <v>1425</v>
      </c>
      <c r="B2887" t="s">
        <v>639</v>
      </c>
      <c r="C2887" t="s">
        <v>1</v>
      </c>
      <c r="D2887" t="s">
        <v>259</v>
      </c>
      <c r="E2887">
        <v>15</v>
      </c>
      <c r="F2887">
        <v>28</v>
      </c>
      <c r="G2887">
        <f>(Table1[[#This Row],[Min Temperature]]+Table1[[#This Row],[Max Temperature]])/2</f>
        <v>21.5</v>
      </c>
      <c r="H2887">
        <v>6.7</v>
      </c>
      <c r="I2887">
        <v>7.5</v>
      </c>
      <c r="J2887">
        <f>(Table1[[#This Row],[Min Dissolved Oxygen]]+Table1[[#This Row],[Max Dissolved Oxygen]])/2</f>
        <v>7.1</v>
      </c>
      <c r="K2887">
        <v>7</v>
      </c>
      <c r="L2887">
        <v>7.6</v>
      </c>
      <c r="M2887">
        <f>(Table1[[#This Row],[Min pH]]+Table1[[#This Row],[Max pH]])/2</f>
        <v>7.3</v>
      </c>
      <c r="N2887">
        <v>130</v>
      </c>
      <c r="O2887">
        <v>210</v>
      </c>
      <c r="P2887">
        <f>(Table1[[#This Row],[Min Conductivity]]+Table1[[#This Row],[Max Conductivity]])/2</f>
        <v>170</v>
      </c>
      <c r="Q2887">
        <v>3</v>
      </c>
      <c r="R2887">
        <v>3.5</v>
      </c>
      <c r="S2887">
        <f>(Table1[[#This Row],[Min BOD]]+Table1[[#This Row],[Max BOD]])/2</f>
        <v>3.25</v>
      </c>
      <c r="T2887">
        <v>1.4475</v>
      </c>
      <c r="U2887">
        <v>7.25047297297297</v>
      </c>
      <c r="V2887">
        <f>(Table1[[#This Row],[Min Nitrate N + Nitrite N]]+Table1[[#This Row],[Max Nitrate N + Nitrite N]])/2</f>
        <v>4.3489864864864849</v>
      </c>
      <c r="W2887">
        <v>10</v>
      </c>
      <c r="X2887">
        <v>70</v>
      </c>
      <c r="Y2887">
        <f>(Table1[[#This Row],[Min Fecal Coliform]]+Table1[[#This Row],[Max Fecal Coliform]])/2</f>
        <v>40</v>
      </c>
      <c r="Z2887">
        <v>40</v>
      </c>
      <c r="AA2887">
        <v>95</v>
      </c>
      <c r="AB2887">
        <f>(Table1[[#This Row],[Min Total Coliform]]+Table1[[#This Row],[Max Total Coliform]])/2</f>
        <v>67.5</v>
      </c>
      <c r="AC2887">
        <f>MIN(10, (Table1[[#This Row],[Avg BOD]]/4)*10)</f>
        <v>8.125</v>
      </c>
      <c r="AD2887">
        <f>MIN(10, (Table1[[#This Row],[Avg Fecal Coliform]]/600)*10)</f>
        <v>0.66666666666666663</v>
      </c>
      <c r="AE2887">
        <f>MIN(10, (Table1[[#This Row],[Avg Nitrate N + Nitrite N]]/10)*10)</f>
        <v>4.3489864864864849</v>
      </c>
      <c r="AF2887">
        <f>IF(OR(Table1[[#This Row],[Avg pH]]&lt;6.5,Table1[[#This Row],[Avg pH]]&gt;8.5),10,0)</f>
        <v>0</v>
      </c>
      <c r="AG2887">
        <f>MAX(0, 10-(2*Table1[[#This Row],[Avg Dissolved Oxygen]]))</f>
        <v>0</v>
      </c>
      <c r="AH2887">
        <f>(Table1[[#This Row],[Fecal Score]]*0.3) + (Table1[[#This Row],[BOD Score]]*0.25) + (Table1[[#This Row],[Nitrate Score]]*0.2) + (Table1[[#This Row],[pH Score]]*0.15) + (Table1[[#This Row],[Dissolved Oxygen Score]]*0.1)</f>
        <v>3.1010472972972973</v>
      </c>
      <c r="AI2887">
        <v>2022</v>
      </c>
    </row>
    <row r="2888" spans="1:35">
      <c r="A2888">
        <v>2837</v>
      </c>
      <c r="B2888" t="s">
        <v>643</v>
      </c>
      <c r="C2888" t="s">
        <v>1</v>
      </c>
      <c r="D2888" t="s">
        <v>259</v>
      </c>
      <c r="E2888">
        <v>15</v>
      </c>
      <c r="F2888">
        <v>28</v>
      </c>
      <c r="G2888">
        <f>(Table1[[#This Row],[Min Temperature]]+Table1[[#This Row],[Max Temperature]])/2</f>
        <v>21.5</v>
      </c>
      <c r="H2888">
        <v>7</v>
      </c>
      <c r="I2888">
        <v>7.7</v>
      </c>
      <c r="J2888">
        <f>(Table1[[#This Row],[Min Dissolved Oxygen]]+Table1[[#This Row],[Max Dissolved Oxygen]])/2</f>
        <v>7.35</v>
      </c>
      <c r="K2888">
        <v>7.1</v>
      </c>
      <c r="L2888">
        <v>7.4</v>
      </c>
      <c r="M2888">
        <f>(Table1[[#This Row],[Min pH]]+Table1[[#This Row],[Max pH]])/2</f>
        <v>7.25</v>
      </c>
      <c r="N2888">
        <v>130</v>
      </c>
      <c r="O2888">
        <v>200</v>
      </c>
      <c r="P2888">
        <f>(Table1[[#This Row],[Min Conductivity]]+Table1[[#This Row],[Max Conductivity]])/2</f>
        <v>165</v>
      </c>
      <c r="Q2888">
        <v>3.1</v>
      </c>
      <c r="R2888">
        <v>3.5</v>
      </c>
      <c r="S2888">
        <f>(Table1[[#This Row],[Min BOD]]+Table1[[#This Row],[Max BOD]])/2</f>
        <v>3.3</v>
      </c>
      <c r="T2888">
        <v>1.4475</v>
      </c>
      <c r="U2888">
        <v>7.25047297297297</v>
      </c>
      <c r="V2888">
        <f>(Table1[[#This Row],[Min Nitrate N + Nitrite N]]+Table1[[#This Row],[Max Nitrate N + Nitrite N]])/2</f>
        <v>4.3489864864864849</v>
      </c>
      <c r="W2888">
        <v>5</v>
      </c>
      <c r="X2888">
        <v>35</v>
      </c>
      <c r="Y2888">
        <f>(Table1[[#This Row],[Min Fecal Coliform]]+Table1[[#This Row],[Max Fecal Coliform]])/2</f>
        <v>20</v>
      </c>
      <c r="Z2888">
        <v>15</v>
      </c>
      <c r="AA2888">
        <v>75</v>
      </c>
      <c r="AB2888">
        <f>(Table1[[#This Row],[Min Total Coliform]]+Table1[[#This Row],[Max Total Coliform]])/2</f>
        <v>45</v>
      </c>
      <c r="AC2888">
        <f>MIN(10, (Table1[[#This Row],[Avg BOD]]/4)*10)</f>
        <v>8.25</v>
      </c>
      <c r="AD2888">
        <f>MIN(10, (Table1[[#This Row],[Avg Fecal Coliform]]/600)*10)</f>
        <v>0.33333333333333331</v>
      </c>
      <c r="AE2888">
        <f>MIN(10, (Table1[[#This Row],[Avg Nitrate N + Nitrite N]]/10)*10)</f>
        <v>4.3489864864864849</v>
      </c>
      <c r="AF2888">
        <f>IF(OR(Table1[[#This Row],[Avg pH]]&lt;6.5,Table1[[#This Row],[Avg pH]]&gt;8.5),10,0)</f>
        <v>0</v>
      </c>
      <c r="AG2888">
        <f>MAX(0, 10-(2*Table1[[#This Row],[Avg Dissolved Oxygen]]))</f>
        <v>0</v>
      </c>
      <c r="AH2888">
        <f>(Table1[[#This Row],[Fecal Score]]*0.3) + (Table1[[#This Row],[BOD Score]]*0.25) + (Table1[[#This Row],[Nitrate Score]]*0.2) + (Table1[[#This Row],[pH Score]]*0.15) + (Table1[[#This Row],[Dissolved Oxygen Score]]*0.1)</f>
        <v>3.0322972972972972</v>
      </c>
      <c r="AI2888">
        <v>2022</v>
      </c>
    </row>
    <row r="2889" spans="1:35">
      <c r="A2889">
        <v>2849</v>
      </c>
      <c r="B2889" t="s">
        <v>654</v>
      </c>
      <c r="C2889" t="s">
        <v>8</v>
      </c>
      <c r="D2889" t="s">
        <v>259</v>
      </c>
      <c r="E2889">
        <v>16</v>
      </c>
      <c r="F2889">
        <v>28</v>
      </c>
      <c r="G2889">
        <f>(Table1[[#This Row],[Min Temperature]]+Table1[[#This Row],[Max Temperature]])/2</f>
        <v>22</v>
      </c>
      <c r="H2889">
        <v>6.1</v>
      </c>
      <c r="I2889">
        <v>7</v>
      </c>
      <c r="J2889">
        <f>(Table1[[#This Row],[Min Dissolved Oxygen]]+Table1[[#This Row],[Max Dissolved Oxygen]])/2</f>
        <v>6.55</v>
      </c>
      <c r="K2889">
        <v>7</v>
      </c>
      <c r="L2889">
        <v>7.6</v>
      </c>
      <c r="M2889">
        <f>(Table1[[#This Row],[Min pH]]+Table1[[#This Row],[Max pH]])/2</f>
        <v>7.3</v>
      </c>
      <c r="N2889">
        <v>176</v>
      </c>
      <c r="O2889">
        <v>398</v>
      </c>
      <c r="P2889">
        <f>(Table1[[#This Row],[Min Conductivity]]+Table1[[#This Row],[Max Conductivity]])/2</f>
        <v>287</v>
      </c>
      <c r="Q2889">
        <v>3.4</v>
      </c>
      <c r="R2889">
        <v>3.9</v>
      </c>
      <c r="S2889">
        <f>(Table1[[#This Row],[Min BOD]]+Table1[[#This Row],[Max BOD]])/2</f>
        <v>3.65</v>
      </c>
      <c r="T2889">
        <v>1.4475</v>
      </c>
      <c r="U2889">
        <v>7.25047297297297</v>
      </c>
      <c r="V2889">
        <f>(Table1[[#This Row],[Min Nitrate N + Nitrite N]]+Table1[[#This Row],[Max Nitrate N + Nitrite N]])/2</f>
        <v>4.3489864864864849</v>
      </c>
      <c r="W2889">
        <v>25</v>
      </c>
      <c r="X2889">
        <v>75</v>
      </c>
      <c r="Y2889">
        <f>(Table1[[#This Row],[Min Fecal Coliform]]+Table1[[#This Row],[Max Fecal Coliform]])/2</f>
        <v>50</v>
      </c>
      <c r="Z2889">
        <v>75</v>
      </c>
      <c r="AA2889">
        <v>155</v>
      </c>
      <c r="AB2889">
        <f>(Table1[[#This Row],[Min Total Coliform]]+Table1[[#This Row],[Max Total Coliform]])/2</f>
        <v>115</v>
      </c>
      <c r="AC2889">
        <f>MIN(10, (Table1[[#This Row],[Avg BOD]]/4)*10)</f>
        <v>9.125</v>
      </c>
      <c r="AD2889">
        <f>MIN(10, (Table1[[#This Row],[Avg Fecal Coliform]]/600)*10)</f>
        <v>0.83333333333333326</v>
      </c>
      <c r="AE2889">
        <f>MIN(10, (Table1[[#This Row],[Avg Nitrate N + Nitrite N]]/10)*10)</f>
        <v>4.3489864864864849</v>
      </c>
      <c r="AF2889">
        <f>IF(OR(Table1[[#This Row],[Avg pH]]&lt;6.5,Table1[[#This Row],[Avg pH]]&gt;8.5),10,0)</f>
        <v>0</v>
      </c>
      <c r="AG2889">
        <f>MAX(0, 10-(2*Table1[[#This Row],[Avg Dissolved Oxygen]]))</f>
        <v>0</v>
      </c>
      <c r="AH2889">
        <f>(Table1[[#This Row],[Fecal Score]]*0.3) + (Table1[[#This Row],[BOD Score]]*0.25) + (Table1[[#This Row],[Nitrate Score]]*0.2) + (Table1[[#This Row],[pH Score]]*0.15) + (Table1[[#This Row],[Dissolved Oxygen Score]]*0.1)</f>
        <v>3.4010472972972972</v>
      </c>
      <c r="AI2889">
        <v>2022</v>
      </c>
    </row>
    <row r="2890" spans="1:35">
      <c r="A2890">
        <v>2841</v>
      </c>
      <c r="B2890" t="s">
        <v>1055</v>
      </c>
      <c r="C2890" t="s">
        <v>8</v>
      </c>
      <c r="D2890" t="s">
        <v>259</v>
      </c>
      <c r="E2890">
        <v>15</v>
      </c>
      <c r="F2890">
        <v>28</v>
      </c>
      <c r="G2890">
        <f>(Table1[[#This Row],[Min Temperature]]+Table1[[#This Row],[Max Temperature]])/2</f>
        <v>21.5</v>
      </c>
      <c r="H2890">
        <v>6.6</v>
      </c>
      <c r="I2890">
        <v>7.4</v>
      </c>
      <c r="J2890">
        <f>(Table1[[#This Row],[Min Dissolved Oxygen]]+Table1[[#This Row],[Max Dissolved Oxygen]])/2</f>
        <v>7</v>
      </c>
      <c r="K2890">
        <v>7</v>
      </c>
      <c r="L2890">
        <v>7.3</v>
      </c>
      <c r="M2890">
        <f>(Table1[[#This Row],[Min pH]]+Table1[[#This Row],[Max pH]])/2</f>
        <v>7.15</v>
      </c>
      <c r="N2890">
        <v>150</v>
      </c>
      <c r="O2890">
        <v>350</v>
      </c>
      <c r="P2890">
        <f>(Table1[[#This Row],[Min Conductivity]]+Table1[[#This Row],[Max Conductivity]])/2</f>
        <v>250</v>
      </c>
      <c r="Q2890">
        <v>3</v>
      </c>
      <c r="R2890">
        <v>3.6</v>
      </c>
      <c r="S2890">
        <f>(Table1[[#This Row],[Min BOD]]+Table1[[#This Row],[Max BOD]])/2</f>
        <v>3.3</v>
      </c>
      <c r="T2890">
        <v>1.4475</v>
      </c>
      <c r="U2890">
        <v>7.25047297297297</v>
      </c>
      <c r="V2890">
        <f>(Table1[[#This Row],[Min Nitrate N + Nitrite N]]+Table1[[#This Row],[Max Nitrate N + Nitrite N]])/2</f>
        <v>4.3489864864864849</v>
      </c>
      <c r="W2890">
        <v>15</v>
      </c>
      <c r="X2890">
        <v>65</v>
      </c>
      <c r="Y2890">
        <f>(Table1[[#This Row],[Min Fecal Coliform]]+Table1[[#This Row],[Max Fecal Coliform]])/2</f>
        <v>40</v>
      </c>
      <c r="Z2890">
        <v>55</v>
      </c>
      <c r="AA2890">
        <v>120</v>
      </c>
      <c r="AB2890">
        <f>(Table1[[#This Row],[Min Total Coliform]]+Table1[[#This Row],[Max Total Coliform]])/2</f>
        <v>87.5</v>
      </c>
      <c r="AC2890">
        <f>MIN(10, (Table1[[#This Row],[Avg BOD]]/4)*10)</f>
        <v>8.25</v>
      </c>
      <c r="AD2890">
        <f>MIN(10, (Table1[[#This Row],[Avg Fecal Coliform]]/600)*10)</f>
        <v>0.66666666666666663</v>
      </c>
      <c r="AE2890">
        <f>MIN(10, (Table1[[#This Row],[Avg Nitrate N + Nitrite N]]/10)*10)</f>
        <v>4.3489864864864849</v>
      </c>
      <c r="AF2890">
        <f>IF(OR(Table1[[#This Row],[Avg pH]]&lt;6.5,Table1[[#This Row],[Avg pH]]&gt;8.5),10,0)</f>
        <v>0</v>
      </c>
      <c r="AG2890">
        <f>MAX(0, 10-(2*Table1[[#This Row],[Avg Dissolved Oxygen]]))</f>
        <v>0</v>
      </c>
      <c r="AH2890">
        <f>(Table1[[#This Row],[Fecal Score]]*0.3) + (Table1[[#This Row],[BOD Score]]*0.25) + (Table1[[#This Row],[Nitrate Score]]*0.2) + (Table1[[#This Row],[pH Score]]*0.15) + (Table1[[#This Row],[Dissolved Oxygen Score]]*0.1)</f>
        <v>3.1322972972972973</v>
      </c>
      <c r="AI2890">
        <v>2022</v>
      </c>
    </row>
    <row r="2891" spans="1:35">
      <c r="A2891">
        <v>2861</v>
      </c>
      <c r="B2891" t="s">
        <v>1056</v>
      </c>
      <c r="C2891" t="s">
        <v>8</v>
      </c>
      <c r="D2891" t="s">
        <v>259</v>
      </c>
      <c r="E2891">
        <v>16</v>
      </c>
      <c r="F2891">
        <v>28</v>
      </c>
      <c r="G2891">
        <f>(Table1[[#This Row],[Min Temperature]]+Table1[[#This Row],[Max Temperature]])/2</f>
        <v>22</v>
      </c>
      <c r="H2891">
        <v>6.2</v>
      </c>
      <c r="I2891">
        <v>7.2</v>
      </c>
      <c r="J2891">
        <f>(Table1[[#This Row],[Min Dissolved Oxygen]]+Table1[[#This Row],[Max Dissolved Oxygen]])/2</f>
        <v>6.7</v>
      </c>
      <c r="K2891">
        <v>6.9</v>
      </c>
      <c r="L2891">
        <v>7.6</v>
      </c>
      <c r="M2891">
        <f>(Table1[[#This Row],[Min pH]]+Table1[[#This Row],[Max pH]])/2</f>
        <v>7.25</v>
      </c>
      <c r="N2891">
        <v>154</v>
      </c>
      <c r="O2891">
        <v>312</v>
      </c>
      <c r="P2891">
        <f>(Table1[[#This Row],[Min Conductivity]]+Table1[[#This Row],[Max Conductivity]])/2</f>
        <v>233</v>
      </c>
      <c r="Q2891">
        <v>3.3</v>
      </c>
      <c r="R2891">
        <v>3.9</v>
      </c>
      <c r="S2891">
        <f>(Table1[[#This Row],[Min BOD]]+Table1[[#This Row],[Max BOD]])/2</f>
        <v>3.5999999999999996</v>
      </c>
      <c r="T2891">
        <v>1.4475</v>
      </c>
      <c r="U2891">
        <v>7.25047297297297</v>
      </c>
      <c r="V2891">
        <f>(Table1[[#This Row],[Min Nitrate N + Nitrite N]]+Table1[[#This Row],[Max Nitrate N + Nitrite N]])/2</f>
        <v>4.3489864864864849</v>
      </c>
      <c r="W2891">
        <v>45</v>
      </c>
      <c r="X2891">
        <v>85</v>
      </c>
      <c r="Y2891">
        <f>(Table1[[#This Row],[Min Fecal Coliform]]+Table1[[#This Row],[Max Fecal Coliform]])/2</f>
        <v>65</v>
      </c>
      <c r="Z2891">
        <v>120</v>
      </c>
      <c r="AA2891">
        <v>185</v>
      </c>
      <c r="AB2891">
        <f>(Table1[[#This Row],[Min Total Coliform]]+Table1[[#This Row],[Max Total Coliform]])/2</f>
        <v>152.5</v>
      </c>
      <c r="AC2891">
        <f>MIN(10, (Table1[[#This Row],[Avg BOD]]/4)*10)</f>
        <v>9</v>
      </c>
      <c r="AD2891">
        <f>MIN(10, (Table1[[#This Row],[Avg Fecal Coliform]]/600)*10)</f>
        <v>1.0833333333333335</v>
      </c>
      <c r="AE2891">
        <f>MIN(10, (Table1[[#This Row],[Avg Nitrate N + Nitrite N]]/10)*10)</f>
        <v>4.3489864864864849</v>
      </c>
      <c r="AF2891">
        <f>IF(OR(Table1[[#This Row],[Avg pH]]&lt;6.5,Table1[[#This Row],[Avg pH]]&gt;8.5),10,0)</f>
        <v>0</v>
      </c>
      <c r="AG2891">
        <f>MAX(0, 10-(2*Table1[[#This Row],[Avg Dissolved Oxygen]]))</f>
        <v>0</v>
      </c>
      <c r="AH2891">
        <f>(Table1[[#This Row],[Fecal Score]]*0.3) + (Table1[[#This Row],[BOD Score]]*0.25) + (Table1[[#This Row],[Nitrate Score]]*0.2) + (Table1[[#This Row],[pH Score]]*0.15) + (Table1[[#This Row],[Dissolved Oxygen Score]]*0.1)</f>
        <v>3.4447972972972973</v>
      </c>
      <c r="AI2891">
        <v>2022</v>
      </c>
    </row>
    <row r="2892" spans="1:35">
      <c r="A2892">
        <v>2840</v>
      </c>
      <c r="B2892" t="s">
        <v>645</v>
      </c>
      <c r="C2892" t="s">
        <v>8</v>
      </c>
      <c r="D2892" t="s">
        <v>259</v>
      </c>
      <c r="E2892">
        <v>15</v>
      </c>
      <c r="F2892">
        <v>27</v>
      </c>
      <c r="G2892">
        <f>(Table1[[#This Row],[Min Temperature]]+Table1[[#This Row],[Max Temperature]])/2</f>
        <v>21</v>
      </c>
      <c r="H2892">
        <v>7</v>
      </c>
      <c r="I2892">
        <v>7.3</v>
      </c>
      <c r="J2892">
        <f>(Table1[[#This Row],[Min Dissolved Oxygen]]+Table1[[#This Row],[Max Dissolved Oxygen]])/2</f>
        <v>7.15</v>
      </c>
      <c r="K2892">
        <v>7.2</v>
      </c>
      <c r="L2892">
        <v>7.5</v>
      </c>
      <c r="M2892">
        <f>(Table1[[#This Row],[Min pH]]+Table1[[#This Row],[Max pH]])/2</f>
        <v>7.35</v>
      </c>
      <c r="N2892">
        <v>108</v>
      </c>
      <c r="O2892">
        <v>310</v>
      </c>
      <c r="P2892">
        <f>(Table1[[#This Row],[Min Conductivity]]+Table1[[#This Row],[Max Conductivity]])/2</f>
        <v>209</v>
      </c>
      <c r="Q2892">
        <v>3.1</v>
      </c>
      <c r="R2892">
        <v>3.5</v>
      </c>
      <c r="S2892">
        <f>(Table1[[#This Row],[Min BOD]]+Table1[[#This Row],[Max BOD]])/2</f>
        <v>3.3</v>
      </c>
      <c r="T2892">
        <v>1.4475</v>
      </c>
      <c r="U2892">
        <v>7.25047297297297</v>
      </c>
      <c r="V2892">
        <f>(Table1[[#This Row],[Min Nitrate N + Nitrite N]]+Table1[[#This Row],[Max Nitrate N + Nitrite N]])/2</f>
        <v>4.3489864864864849</v>
      </c>
      <c r="W2892">
        <v>5</v>
      </c>
      <c r="X2892">
        <v>20</v>
      </c>
      <c r="Y2892">
        <f>(Table1[[#This Row],[Min Fecal Coliform]]+Table1[[#This Row],[Max Fecal Coliform]])/2</f>
        <v>12.5</v>
      </c>
      <c r="Z2892">
        <v>20</v>
      </c>
      <c r="AA2892">
        <v>65</v>
      </c>
      <c r="AB2892">
        <f>(Table1[[#This Row],[Min Total Coliform]]+Table1[[#This Row],[Max Total Coliform]])/2</f>
        <v>42.5</v>
      </c>
      <c r="AC2892">
        <f>MIN(10, (Table1[[#This Row],[Avg BOD]]/4)*10)</f>
        <v>8.25</v>
      </c>
      <c r="AD2892">
        <f>MIN(10, (Table1[[#This Row],[Avg Fecal Coliform]]/600)*10)</f>
        <v>0.20833333333333331</v>
      </c>
      <c r="AE2892">
        <f>MIN(10, (Table1[[#This Row],[Avg Nitrate N + Nitrite N]]/10)*10)</f>
        <v>4.3489864864864849</v>
      </c>
      <c r="AF2892">
        <f>IF(OR(Table1[[#This Row],[Avg pH]]&lt;6.5,Table1[[#This Row],[Avg pH]]&gt;8.5),10,0)</f>
        <v>0</v>
      </c>
      <c r="AG2892">
        <f>MAX(0, 10-(2*Table1[[#This Row],[Avg Dissolved Oxygen]]))</f>
        <v>0</v>
      </c>
      <c r="AH2892">
        <f>(Table1[[#This Row],[Fecal Score]]*0.3) + (Table1[[#This Row],[BOD Score]]*0.25) + (Table1[[#This Row],[Nitrate Score]]*0.2) + (Table1[[#This Row],[pH Score]]*0.15) + (Table1[[#This Row],[Dissolved Oxygen Score]]*0.1)</f>
        <v>2.9947972972972972</v>
      </c>
      <c r="AI2892">
        <v>2022</v>
      </c>
    </row>
    <row r="2893" spans="1:35">
      <c r="A2893">
        <v>2842</v>
      </c>
      <c r="B2893" t="s">
        <v>647</v>
      </c>
      <c r="C2893" t="s">
        <v>8</v>
      </c>
      <c r="D2893" t="s">
        <v>259</v>
      </c>
      <c r="E2893">
        <v>16</v>
      </c>
      <c r="F2893">
        <v>28</v>
      </c>
      <c r="G2893">
        <f>(Table1[[#This Row],[Min Temperature]]+Table1[[#This Row],[Max Temperature]])/2</f>
        <v>22</v>
      </c>
      <c r="H2893">
        <v>6.7</v>
      </c>
      <c r="I2893">
        <v>7.5</v>
      </c>
      <c r="J2893">
        <f>(Table1[[#This Row],[Min Dissolved Oxygen]]+Table1[[#This Row],[Max Dissolved Oxygen]])/2</f>
        <v>7.1</v>
      </c>
      <c r="K2893">
        <v>7.2</v>
      </c>
      <c r="L2893">
        <v>7.3</v>
      </c>
      <c r="M2893">
        <f>(Table1[[#This Row],[Min pH]]+Table1[[#This Row],[Max pH]])/2</f>
        <v>7.25</v>
      </c>
      <c r="N2893">
        <v>130</v>
      </c>
      <c r="O2893">
        <v>310</v>
      </c>
      <c r="P2893">
        <f>(Table1[[#This Row],[Min Conductivity]]+Table1[[#This Row],[Max Conductivity]])/2</f>
        <v>220</v>
      </c>
      <c r="Q2893">
        <v>3.2</v>
      </c>
      <c r="R2893">
        <v>3.6</v>
      </c>
      <c r="S2893">
        <f>(Table1[[#This Row],[Min BOD]]+Table1[[#This Row],[Max BOD]])/2</f>
        <v>3.4000000000000004</v>
      </c>
      <c r="T2893">
        <v>1.4475</v>
      </c>
      <c r="U2893">
        <v>7.25047297297297</v>
      </c>
      <c r="V2893">
        <f>(Table1[[#This Row],[Min Nitrate N + Nitrite N]]+Table1[[#This Row],[Max Nitrate N + Nitrite N]])/2</f>
        <v>4.3489864864864849</v>
      </c>
      <c r="W2893">
        <v>5</v>
      </c>
      <c r="X2893">
        <v>25</v>
      </c>
      <c r="Y2893">
        <f>(Table1[[#This Row],[Min Fecal Coliform]]+Table1[[#This Row],[Max Fecal Coliform]])/2</f>
        <v>15</v>
      </c>
      <c r="Z2893">
        <v>30</v>
      </c>
      <c r="AA2893">
        <v>60</v>
      </c>
      <c r="AB2893">
        <f>(Table1[[#This Row],[Min Total Coliform]]+Table1[[#This Row],[Max Total Coliform]])/2</f>
        <v>45</v>
      </c>
      <c r="AC2893">
        <f>MIN(10, (Table1[[#This Row],[Avg BOD]]/4)*10)</f>
        <v>8.5</v>
      </c>
      <c r="AD2893">
        <f>MIN(10, (Table1[[#This Row],[Avg Fecal Coliform]]/600)*10)</f>
        <v>0.25</v>
      </c>
      <c r="AE2893">
        <f>MIN(10, (Table1[[#This Row],[Avg Nitrate N + Nitrite N]]/10)*10)</f>
        <v>4.3489864864864849</v>
      </c>
      <c r="AF2893">
        <f>IF(OR(Table1[[#This Row],[Avg pH]]&lt;6.5,Table1[[#This Row],[Avg pH]]&gt;8.5),10,0)</f>
        <v>0</v>
      </c>
      <c r="AG2893">
        <f>MAX(0, 10-(2*Table1[[#This Row],[Avg Dissolved Oxygen]]))</f>
        <v>0</v>
      </c>
      <c r="AH2893">
        <f>(Table1[[#This Row],[Fecal Score]]*0.3) + (Table1[[#This Row],[BOD Score]]*0.25) + (Table1[[#This Row],[Nitrate Score]]*0.2) + (Table1[[#This Row],[pH Score]]*0.15) + (Table1[[#This Row],[Dissolved Oxygen Score]]*0.1)</f>
        <v>3.0697972972972973</v>
      </c>
      <c r="AI2893">
        <v>2022</v>
      </c>
    </row>
    <row r="2894" spans="1:35">
      <c r="A2894">
        <v>2844</v>
      </c>
      <c r="B2894" t="s">
        <v>1057</v>
      </c>
      <c r="C2894" t="s">
        <v>8</v>
      </c>
      <c r="D2894" t="s">
        <v>259</v>
      </c>
      <c r="E2894">
        <v>16</v>
      </c>
      <c r="F2894">
        <v>27</v>
      </c>
      <c r="G2894">
        <f>(Table1[[#This Row],[Min Temperature]]+Table1[[#This Row],[Max Temperature]])/2</f>
        <v>21.5</v>
      </c>
      <c r="H2894">
        <v>6.6</v>
      </c>
      <c r="I2894">
        <v>7.5</v>
      </c>
      <c r="J2894">
        <f>(Table1[[#This Row],[Min Dissolved Oxygen]]+Table1[[#This Row],[Max Dissolved Oxygen]])/2</f>
        <v>7.05</v>
      </c>
      <c r="K2894">
        <v>7.2</v>
      </c>
      <c r="L2894">
        <v>7.5</v>
      </c>
      <c r="M2894">
        <f>(Table1[[#This Row],[Min pH]]+Table1[[#This Row],[Max pH]])/2</f>
        <v>7.35</v>
      </c>
      <c r="N2894">
        <v>112</v>
      </c>
      <c r="O2894">
        <v>314</v>
      </c>
      <c r="P2894">
        <f>(Table1[[#This Row],[Min Conductivity]]+Table1[[#This Row],[Max Conductivity]])/2</f>
        <v>213</v>
      </c>
      <c r="Q2894">
        <v>3</v>
      </c>
      <c r="R2894">
        <v>3.6</v>
      </c>
      <c r="S2894">
        <f>(Table1[[#This Row],[Min BOD]]+Table1[[#This Row],[Max BOD]])/2</f>
        <v>3.3</v>
      </c>
      <c r="T2894">
        <v>1.4475</v>
      </c>
      <c r="U2894">
        <v>7.25047297297297</v>
      </c>
      <c r="V2894">
        <f>(Table1[[#This Row],[Min Nitrate N + Nitrite N]]+Table1[[#This Row],[Max Nitrate N + Nitrite N]])/2</f>
        <v>4.3489864864864849</v>
      </c>
      <c r="W2894">
        <v>5</v>
      </c>
      <c r="X2894">
        <v>40</v>
      </c>
      <c r="Y2894">
        <f>(Table1[[#This Row],[Min Fecal Coliform]]+Table1[[#This Row],[Max Fecal Coliform]])/2</f>
        <v>22.5</v>
      </c>
      <c r="Z2894">
        <v>40</v>
      </c>
      <c r="AA2894">
        <v>70</v>
      </c>
      <c r="AB2894">
        <f>(Table1[[#This Row],[Min Total Coliform]]+Table1[[#This Row],[Max Total Coliform]])/2</f>
        <v>55</v>
      </c>
      <c r="AC2894">
        <f>MIN(10, (Table1[[#This Row],[Avg BOD]]/4)*10)</f>
        <v>8.25</v>
      </c>
      <c r="AD2894">
        <f>MIN(10, (Table1[[#This Row],[Avg Fecal Coliform]]/600)*10)</f>
        <v>0.375</v>
      </c>
      <c r="AE2894">
        <f>MIN(10, (Table1[[#This Row],[Avg Nitrate N + Nitrite N]]/10)*10)</f>
        <v>4.3489864864864849</v>
      </c>
      <c r="AF2894">
        <f>IF(OR(Table1[[#This Row],[Avg pH]]&lt;6.5,Table1[[#This Row],[Avg pH]]&gt;8.5),10,0)</f>
        <v>0</v>
      </c>
      <c r="AG2894">
        <f>MAX(0, 10-(2*Table1[[#This Row],[Avg Dissolved Oxygen]]))</f>
        <v>0</v>
      </c>
      <c r="AH2894">
        <f>(Table1[[#This Row],[Fecal Score]]*0.3) + (Table1[[#This Row],[BOD Score]]*0.25) + (Table1[[#This Row],[Nitrate Score]]*0.2) + (Table1[[#This Row],[pH Score]]*0.15) + (Table1[[#This Row],[Dissolved Oxygen Score]]*0.1)</f>
        <v>3.044797297297297</v>
      </c>
      <c r="AI2894">
        <v>2022</v>
      </c>
    </row>
    <row r="2895" spans="1:35">
      <c r="A2895">
        <v>2850</v>
      </c>
      <c r="B2895" t="s">
        <v>655</v>
      </c>
      <c r="C2895" t="s">
        <v>8</v>
      </c>
      <c r="D2895" t="s">
        <v>259</v>
      </c>
      <c r="E2895">
        <v>16</v>
      </c>
      <c r="F2895">
        <v>28</v>
      </c>
      <c r="G2895">
        <f>(Table1[[#This Row],[Min Temperature]]+Table1[[#This Row],[Max Temperature]])/2</f>
        <v>22</v>
      </c>
      <c r="H2895">
        <v>5.8</v>
      </c>
      <c r="I2895">
        <v>7.1</v>
      </c>
      <c r="J2895">
        <f>(Table1[[#This Row],[Min Dissolved Oxygen]]+Table1[[#This Row],[Max Dissolved Oxygen]])/2</f>
        <v>6.4499999999999993</v>
      </c>
      <c r="K2895">
        <v>7</v>
      </c>
      <c r="L2895">
        <v>7.6</v>
      </c>
      <c r="M2895">
        <f>(Table1[[#This Row],[Min pH]]+Table1[[#This Row],[Max pH]])/2</f>
        <v>7.3</v>
      </c>
      <c r="N2895">
        <v>170</v>
      </c>
      <c r="O2895">
        <v>357</v>
      </c>
      <c r="P2895">
        <f>(Table1[[#This Row],[Min Conductivity]]+Table1[[#This Row],[Max Conductivity]])/2</f>
        <v>263.5</v>
      </c>
      <c r="Q2895">
        <v>3.3</v>
      </c>
      <c r="R2895">
        <v>4.3</v>
      </c>
      <c r="S2895">
        <f>(Table1[[#This Row],[Min BOD]]+Table1[[#This Row],[Max BOD]])/2</f>
        <v>3.8</v>
      </c>
      <c r="T2895">
        <v>1.4475</v>
      </c>
      <c r="U2895">
        <v>7.25047297297297</v>
      </c>
      <c r="V2895">
        <f>(Table1[[#This Row],[Min Nitrate N + Nitrite N]]+Table1[[#This Row],[Max Nitrate N + Nitrite N]])/2</f>
        <v>4.3489864864864849</v>
      </c>
      <c r="W2895">
        <v>25</v>
      </c>
      <c r="X2895">
        <v>85</v>
      </c>
      <c r="Y2895">
        <f>(Table1[[#This Row],[Min Fecal Coliform]]+Table1[[#This Row],[Max Fecal Coliform]])/2</f>
        <v>55</v>
      </c>
      <c r="Z2895">
        <v>100</v>
      </c>
      <c r="AA2895">
        <v>175</v>
      </c>
      <c r="AB2895">
        <f>(Table1[[#This Row],[Min Total Coliform]]+Table1[[#This Row],[Max Total Coliform]])/2</f>
        <v>137.5</v>
      </c>
      <c r="AC2895">
        <f>MIN(10, (Table1[[#This Row],[Avg BOD]]/4)*10)</f>
        <v>9.5</v>
      </c>
      <c r="AD2895">
        <f>MIN(10, (Table1[[#This Row],[Avg Fecal Coliform]]/600)*10)</f>
        <v>0.91666666666666663</v>
      </c>
      <c r="AE2895">
        <f>MIN(10, (Table1[[#This Row],[Avg Nitrate N + Nitrite N]]/10)*10)</f>
        <v>4.3489864864864849</v>
      </c>
      <c r="AF2895">
        <f>IF(OR(Table1[[#This Row],[Avg pH]]&lt;6.5,Table1[[#This Row],[Avg pH]]&gt;8.5),10,0)</f>
        <v>0</v>
      </c>
      <c r="AG2895">
        <f>MAX(0, 10-(2*Table1[[#This Row],[Avg Dissolved Oxygen]]))</f>
        <v>0</v>
      </c>
      <c r="AH2895">
        <f>(Table1[[#This Row],[Fecal Score]]*0.3) + (Table1[[#This Row],[BOD Score]]*0.25) + (Table1[[#This Row],[Nitrate Score]]*0.2) + (Table1[[#This Row],[pH Score]]*0.15) + (Table1[[#This Row],[Dissolved Oxygen Score]]*0.1)</f>
        <v>3.5197972972972971</v>
      </c>
      <c r="AI2895">
        <v>2022</v>
      </c>
    </row>
    <row r="2896" spans="1:35">
      <c r="A2896">
        <v>2848</v>
      </c>
      <c r="B2896" t="s">
        <v>653</v>
      </c>
      <c r="C2896" t="s">
        <v>8</v>
      </c>
      <c r="D2896" t="s">
        <v>259</v>
      </c>
      <c r="E2896">
        <v>16</v>
      </c>
      <c r="F2896">
        <v>28</v>
      </c>
      <c r="G2896">
        <f>(Table1[[#This Row],[Min Temperature]]+Table1[[#This Row],[Max Temperature]])/2</f>
        <v>22</v>
      </c>
      <c r="H2896">
        <v>5.6</v>
      </c>
      <c r="I2896">
        <v>7.2</v>
      </c>
      <c r="J2896">
        <f>(Table1[[#This Row],[Min Dissolved Oxygen]]+Table1[[#This Row],[Max Dissolved Oxygen]])/2</f>
        <v>6.4</v>
      </c>
      <c r="K2896">
        <v>7</v>
      </c>
      <c r="L2896">
        <v>7.6</v>
      </c>
      <c r="M2896">
        <f>(Table1[[#This Row],[Min pH]]+Table1[[#This Row],[Max pH]])/2</f>
        <v>7.3</v>
      </c>
      <c r="N2896">
        <v>210</v>
      </c>
      <c r="O2896">
        <v>600</v>
      </c>
      <c r="P2896">
        <f>(Table1[[#This Row],[Min Conductivity]]+Table1[[#This Row],[Max Conductivity]])/2</f>
        <v>405</v>
      </c>
      <c r="Q2896">
        <v>3.4</v>
      </c>
      <c r="R2896">
        <v>4</v>
      </c>
      <c r="S2896">
        <f>(Table1[[#This Row],[Min BOD]]+Table1[[#This Row],[Max BOD]])/2</f>
        <v>3.7</v>
      </c>
      <c r="T2896">
        <v>1.4475</v>
      </c>
      <c r="U2896">
        <v>7.25047297297297</v>
      </c>
      <c r="V2896">
        <f>(Table1[[#This Row],[Min Nitrate N + Nitrite N]]+Table1[[#This Row],[Max Nitrate N + Nitrite N]])/2</f>
        <v>4.3489864864864849</v>
      </c>
      <c r="W2896">
        <v>40</v>
      </c>
      <c r="X2896">
        <v>90</v>
      </c>
      <c r="Y2896">
        <f>(Table1[[#This Row],[Min Fecal Coliform]]+Table1[[#This Row],[Max Fecal Coliform]])/2</f>
        <v>65</v>
      </c>
      <c r="Z2896">
        <v>90</v>
      </c>
      <c r="AA2896">
        <v>165</v>
      </c>
      <c r="AB2896">
        <f>(Table1[[#This Row],[Min Total Coliform]]+Table1[[#This Row],[Max Total Coliform]])/2</f>
        <v>127.5</v>
      </c>
      <c r="AC2896">
        <f>MIN(10, (Table1[[#This Row],[Avg BOD]]/4)*10)</f>
        <v>9.25</v>
      </c>
      <c r="AD2896">
        <f>MIN(10, (Table1[[#This Row],[Avg Fecal Coliform]]/600)*10)</f>
        <v>1.0833333333333335</v>
      </c>
      <c r="AE2896">
        <f>MIN(10, (Table1[[#This Row],[Avg Nitrate N + Nitrite N]]/10)*10)</f>
        <v>4.3489864864864849</v>
      </c>
      <c r="AF2896">
        <f>IF(OR(Table1[[#This Row],[Avg pH]]&lt;6.5,Table1[[#This Row],[Avg pH]]&gt;8.5),10,0)</f>
        <v>0</v>
      </c>
      <c r="AG2896">
        <f>MAX(0, 10-(2*Table1[[#This Row],[Avg Dissolved Oxygen]]))</f>
        <v>0</v>
      </c>
      <c r="AH2896">
        <f>(Table1[[#This Row],[Fecal Score]]*0.3) + (Table1[[#This Row],[BOD Score]]*0.25) + (Table1[[#This Row],[Nitrate Score]]*0.2) + (Table1[[#This Row],[pH Score]]*0.15) + (Table1[[#This Row],[Dissolved Oxygen Score]]*0.1)</f>
        <v>3.5072972972972973</v>
      </c>
      <c r="AI2896">
        <v>2022</v>
      </c>
    </row>
    <row r="2897" spans="1:35">
      <c r="A2897">
        <v>2851</v>
      </c>
      <c r="B2897" t="s">
        <v>656</v>
      </c>
      <c r="C2897" t="s">
        <v>8</v>
      </c>
      <c r="D2897" t="s">
        <v>259</v>
      </c>
      <c r="E2897">
        <v>17</v>
      </c>
      <c r="F2897">
        <v>27</v>
      </c>
      <c r="G2897">
        <f>(Table1[[#This Row],[Min Temperature]]+Table1[[#This Row],[Max Temperature]])/2</f>
        <v>22</v>
      </c>
      <c r="H2897">
        <v>5.8</v>
      </c>
      <c r="I2897">
        <v>7</v>
      </c>
      <c r="J2897">
        <f>(Table1[[#This Row],[Min Dissolved Oxygen]]+Table1[[#This Row],[Max Dissolved Oxygen]])/2</f>
        <v>6.4</v>
      </c>
      <c r="K2897">
        <v>7</v>
      </c>
      <c r="L2897">
        <v>7.6</v>
      </c>
      <c r="M2897">
        <f>(Table1[[#This Row],[Min pH]]+Table1[[#This Row],[Max pH]])/2</f>
        <v>7.3</v>
      </c>
      <c r="N2897">
        <v>330</v>
      </c>
      <c r="O2897">
        <v>560</v>
      </c>
      <c r="P2897">
        <f>(Table1[[#This Row],[Min Conductivity]]+Table1[[#This Row],[Max Conductivity]])/2</f>
        <v>445</v>
      </c>
      <c r="Q2897">
        <v>3.4</v>
      </c>
      <c r="R2897">
        <v>4.3</v>
      </c>
      <c r="S2897">
        <f>(Table1[[#This Row],[Min BOD]]+Table1[[#This Row],[Max BOD]])/2</f>
        <v>3.8499999999999996</v>
      </c>
      <c r="T2897">
        <v>1.4475</v>
      </c>
      <c r="U2897">
        <v>7.25047297297297</v>
      </c>
      <c r="V2897">
        <f>(Table1[[#This Row],[Min Nitrate N + Nitrite N]]+Table1[[#This Row],[Max Nitrate N + Nitrite N]])/2</f>
        <v>4.3489864864864849</v>
      </c>
      <c r="W2897">
        <v>50</v>
      </c>
      <c r="X2897">
        <v>135</v>
      </c>
      <c r="Y2897">
        <f>(Table1[[#This Row],[Min Fecal Coliform]]+Table1[[#This Row],[Max Fecal Coliform]])/2</f>
        <v>92.5</v>
      </c>
      <c r="Z2897">
        <v>220</v>
      </c>
      <c r="AA2897">
        <v>395</v>
      </c>
      <c r="AB2897">
        <f>(Table1[[#This Row],[Min Total Coliform]]+Table1[[#This Row],[Max Total Coliform]])/2</f>
        <v>307.5</v>
      </c>
      <c r="AC2897">
        <f>MIN(10, (Table1[[#This Row],[Avg BOD]]/4)*10)</f>
        <v>9.625</v>
      </c>
      <c r="AD2897">
        <f>MIN(10, (Table1[[#This Row],[Avg Fecal Coliform]]/600)*10)</f>
        <v>1.5416666666666667</v>
      </c>
      <c r="AE2897">
        <f>MIN(10, (Table1[[#This Row],[Avg Nitrate N + Nitrite N]]/10)*10)</f>
        <v>4.3489864864864849</v>
      </c>
      <c r="AF2897">
        <f>IF(OR(Table1[[#This Row],[Avg pH]]&lt;6.5,Table1[[#This Row],[Avg pH]]&gt;8.5),10,0)</f>
        <v>0</v>
      </c>
      <c r="AG2897">
        <f>MAX(0, 10-(2*Table1[[#This Row],[Avg Dissolved Oxygen]]))</f>
        <v>0</v>
      </c>
      <c r="AH2897">
        <f>(Table1[[#This Row],[Fecal Score]]*0.3) + (Table1[[#This Row],[BOD Score]]*0.25) + (Table1[[#This Row],[Nitrate Score]]*0.2) + (Table1[[#This Row],[pH Score]]*0.15) + (Table1[[#This Row],[Dissolved Oxygen Score]]*0.1)</f>
        <v>3.7385472972972971</v>
      </c>
      <c r="AI2897">
        <v>2022</v>
      </c>
    </row>
    <row r="2898" spans="1:35">
      <c r="A2898">
        <v>2843</v>
      </c>
      <c r="B2898" t="s">
        <v>648</v>
      </c>
      <c r="C2898" t="s">
        <v>8</v>
      </c>
      <c r="D2898" t="s">
        <v>259</v>
      </c>
      <c r="E2898">
        <v>16</v>
      </c>
      <c r="F2898">
        <v>27</v>
      </c>
      <c r="G2898">
        <f>(Table1[[#This Row],[Min Temperature]]+Table1[[#This Row],[Max Temperature]])/2</f>
        <v>21.5</v>
      </c>
      <c r="H2898">
        <v>6.7</v>
      </c>
      <c r="I2898">
        <v>7.2</v>
      </c>
      <c r="J2898">
        <f>(Table1[[#This Row],[Min Dissolved Oxygen]]+Table1[[#This Row],[Max Dissolved Oxygen]])/2</f>
        <v>6.95</v>
      </c>
      <c r="K2898">
        <v>7</v>
      </c>
      <c r="L2898">
        <v>7.4</v>
      </c>
      <c r="M2898">
        <f>(Table1[[#This Row],[Min pH]]+Table1[[#This Row],[Max pH]])/2</f>
        <v>7.2</v>
      </c>
      <c r="N2898">
        <v>150</v>
      </c>
      <c r="O2898">
        <v>300</v>
      </c>
      <c r="P2898">
        <f>(Table1[[#This Row],[Min Conductivity]]+Table1[[#This Row],[Max Conductivity]])/2</f>
        <v>225</v>
      </c>
      <c r="Q2898">
        <v>3.2</v>
      </c>
      <c r="R2898">
        <v>3.6</v>
      </c>
      <c r="S2898">
        <f>(Table1[[#This Row],[Min BOD]]+Table1[[#This Row],[Max BOD]])/2</f>
        <v>3.4000000000000004</v>
      </c>
      <c r="T2898">
        <v>1.4475</v>
      </c>
      <c r="U2898">
        <v>7.25047297297297</v>
      </c>
      <c r="V2898">
        <f>(Table1[[#This Row],[Min Nitrate N + Nitrite N]]+Table1[[#This Row],[Max Nitrate N + Nitrite N]])/2</f>
        <v>4.3489864864864849</v>
      </c>
      <c r="W2898">
        <v>15</v>
      </c>
      <c r="X2898">
        <v>45</v>
      </c>
      <c r="Y2898">
        <f>(Table1[[#This Row],[Min Fecal Coliform]]+Table1[[#This Row],[Max Fecal Coliform]])/2</f>
        <v>30</v>
      </c>
      <c r="Z2898">
        <v>45</v>
      </c>
      <c r="AA2898">
        <v>90</v>
      </c>
      <c r="AB2898">
        <f>(Table1[[#This Row],[Min Total Coliform]]+Table1[[#This Row],[Max Total Coliform]])/2</f>
        <v>67.5</v>
      </c>
      <c r="AC2898">
        <f>MIN(10, (Table1[[#This Row],[Avg BOD]]/4)*10)</f>
        <v>8.5</v>
      </c>
      <c r="AD2898">
        <f>MIN(10, (Table1[[#This Row],[Avg Fecal Coliform]]/600)*10)</f>
        <v>0.5</v>
      </c>
      <c r="AE2898">
        <f>MIN(10, (Table1[[#This Row],[Avg Nitrate N + Nitrite N]]/10)*10)</f>
        <v>4.3489864864864849</v>
      </c>
      <c r="AF2898">
        <f>IF(OR(Table1[[#This Row],[Avg pH]]&lt;6.5,Table1[[#This Row],[Avg pH]]&gt;8.5),10,0)</f>
        <v>0</v>
      </c>
      <c r="AG2898">
        <f>MAX(0, 10-(2*Table1[[#This Row],[Avg Dissolved Oxygen]]))</f>
        <v>0</v>
      </c>
      <c r="AH2898">
        <f>(Table1[[#This Row],[Fecal Score]]*0.3) + (Table1[[#This Row],[BOD Score]]*0.25) + (Table1[[#This Row],[Nitrate Score]]*0.2) + (Table1[[#This Row],[pH Score]]*0.15) + (Table1[[#This Row],[Dissolved Oxygen Score]]*0.1)</f>
        <v>3.1447972972972971</v>
      </c>
      <c r="AI2898">
        <v>2022</v>
      </c>
    </row>
    <row r="2899" spans="1:35">
      <c r="A2899">
        <v>2846</v>
      </c>
      <c r="B2899" t="s">
        <v>651</v>
      </c>
      <c r="C2899" t="s">
        <v>8</v>
      </c>
      <c r="D2899" t="s">
        <v>259</v>
      </c>
      <c r="E2899">
        <v>15</v>
      </c>
      <c r="F2899">
        <v>28</v>
      </c>
      <c r="G2899">
        <f>(Table1[[#This Row],[Min Temperature]]+Table1[[#This Row],[Max Temperature]])/2</f>
        <v>21.5</v>
      </c>
      <c r="H2899">
        <v>6.7</v>
      </c>
      <c r="I2899">
        <v>7.8</v>
      </c>
      <c r="J2899">
        <f>(Table1[[#This Row],[Min Dissolved Oxygen]]+Table1[[#This Row],[Max Dissolved Oxygen]])/2</f>
        <v>7.25</v>
      </c>
      <c r="K2899">
        <v>7</v>
      </c>
      <c r="L2899">
        <v>7.4</v>
      </c>
      <c r="M2899">
        <f>(Table1[[#This Row],[Min pH]]+Table1[[#This Row],[Max pH]])/2</f>
        <v>7.2</v>
      </c>
      <c r="N2899">
        <v>100</v>
      </c>
      <c r="O2899">
        <v>196</v>
      </c>
      <c r="P2899">
        <f>(Table1[[#This Row],[Min Conductivity]]+Table1[[#This Row],[Max Conductivity]])/2</f>
        <v>148</v>
      </c>
      <c r="Q2899">
        <v>2.9</v>
      </c>
      <c r="R2899">
        <v>3.6</v>
      </c>
      <c r="S2899">
        <f>(Table1[[#This Row],[Min BOD]]+Table1[[#This Row],[Max BOD]])/2</f>
        <v>3.25</v>
      </c>
      <c r="T2899">
        <v>1.4475</v>
      </c>
      <c r="U2899">
        <v>7.25047297297297</v>
      </c>
      <c r="V2899">
        <f>(Table1[[#This Row],[Min Nitrate N + Nitrite N]]+Table1[[#This Row],[Max Nitrate N + Nitrite N]])/2</f>
        <v>4.3489864864864849</v>
      </c>
      <c r="W2899">
        <v>5</v>
      </c>
      <c r="X2899">
        <v>30</v>
      </c>
      <c r="Y2899">
        <f>(Table1[[#This Row],[Min Fecal Coliform]]+Table1[[#This Row],[Max Fecal Coliform]])/2</f>
        <v>17.5</v>
      </c>
      <c r="Z2899">
        <v>25</v>
      </c>
      <c r="AA2899">
        <v>60</v>
      </c>
      <c r="AB2899">
        <f>(Table1[[#This Row],[Min Total Coliform]]+Table1[[#This Row],[Max Total Coliform]])/2</f>
        <v>42.5</v>
      </c>
      <c r="AC2899">
        <f>MIN(10, (Table1[[#This Row],[Avg BOD]]/4)*10)</f>
        <v>8.125</v>
      </c>
      <c r="AD2899">
        <f>MIN(10, (Table1[[#This Row],[Avg Fecal Coliform]]/600)*10)</f>
        <v>0.29166666666666669</v>
      </c>
      <c r="AE2899">
        <f>MIN(10, (Table1[[#This Row],[Avg Nitrate N + Nitrite N]]/10)*10)</f>
        <v>4.3489864864864849</v>
      </c>
      <c r="AF2899">
        <f>IF(OR(Table1[[#This Row],[Avg pH]]&lt;6.5,Table1[[#This Row],[Avg pH]]&gt;8.5),10,0)</f>
        <v>0</v>
      </c>
      <c r="AG2899">
        <f>MAX(0, 10-(2*Table1[[#This Row],[Avg Dissolved Oxygen]]))</f>
        <v>0</v>
      </c>
      <c r="AH2899">
        <f>(Table1[[#This Row],[Fecal Score]]*0.3) + (Table1[[#This Row],[BOD Score]]*0.25) + (Table1[[#This Row],[Nitrate Score]]*0.2) + (Table1[[#This Row],[pH Score]]*0.15) + (Table1[[#This Row],[Dissolved Oxygen Score]]*0.1)</f>
        <v>2.9885472972972971</v>
      </c>
      <c r="AI2899">
        <v>2022</v>
      </c>
    </row>
    <row r="2900" spans="1:35">
      <c r="A2900">
        <v>2845</v>
      </c>
      <c r="B2900" t="s">
        <v>650</v>
      </c>
      <c r="C2900" t="s">
        <v>8</v>
      </c>
      <c r="D2900" t="s">
        <v>259</v>
      </c>
      <c r="E2900">
        <v>15</v>
      </c>
      <c r="F2900">
        <v>28</v>
      </c>
      <c r="G2900">
        <f>(Table1[[#This Row],[Min Temperature]]+Table1[[#This Row],[Max Temperature]])/2</f>
        <v>21.5</v>
      </c>
      <c r="H2900">
        <v>6.8</v>
      </c>
      <c r="I2900">
        <v>7.7</v>
      </c>
      <c r="J2900">
        <f>(Table1[[#This Row],[Min Dissolved Oxygen]]+Table1[[#This Row],[Max Dissolved Oxygen]])/2</f>
        <v>7.25</v>
      </c>
      <c r="K2900">
        <v>7.3</v>
      </c>
      <c r="L2900">
        <v>7.5</v>
      </c>
      <c r="M2900">
        <f>(Table1[[#This Row],[Min pH]]+Table1[[#This Row],[Max pH]])/2</f>
        <v>7.4</v>
      </c>
      <c r="N2900">
        <v>100</v>
      </c>
      <c r="O2900">
        <v>210</v>
      </c>
      <c r="P2900">
        <f>(Table1[[#This Row],[Min Conductivity]]+Table1[[#This Row],[Max Conductivity]])/2</f>
        <v>155</v>
      </c>
      <c r="Q2900">
        <v>2.8</v>
      </c>
      <c r="R2900">
        <v>3.7</v>
      </c>
      <c r="S2900">
        <f>(Table1[[#This Row],[Min BOD]]+Table1[[#This Row],[Max BOD]])/2</f>
        <v>3.25</v>
      </c>
      <c r="T2900">
        <v>1.4475</v>
      </c>
      <c r="U2900">
        <v>7.25047297297297</v>
      </c>
      <c r="V2900">
        <f>(Table1[[#This Row],[Min Nitrate N + Nitrite N]]+Table1[[#This Row],[Max Nitrate N + Nitrite N]])/2</f>
        <v>4.3489864864864849</v>
      </c>
      <c r="W2900">
        <v>5</v>
      </c>
      <c r="X2900">
        <v>45</v>
      </c>
      <c r="Y2900">
        <f>(Table1[[#This Row],[Min Fecal Coliform]]+Table1[[#This Row],[Max Fecal Coliform]])/2</f>
        <v>25</v>
      </c>
      <c r="Z2900">
        <v>35</v>
      </c>
      <c r="AA2900">
        <v>80</v>
      </c>
      <c r="AB2900">
        <f>(Table1[[#This Row],[Min Total Coliform]]+Table1[[#This Row],[Max Total Coliform]])/2</f>
        <v>57.5</v>
      </c>
      <c r="AC2900">
        <f>MIN(10, (Table1[[#This Row],[Avg BOD]]/4)*10)</f>
        <v>8.125</v>
      </c>
      <c r="AD2900">
        <f>MIN(10, (Table1[[#This Row],[Avg Fecal Coliform]]/600)*10)</f>
        <v>0.41666666666666663</v>
      </c>
      <c r="AE2900">
        <f>MIN(10, (Table1[[#This Row],[Avg Nitrate N + Nitrite N]]/10)*10)</f>
        <v>4.3489864864864849</v>
      </c>
      <c r="AF2900">
        <f>IF(OR(Table1[[#This Row],[Avg pH]]&lt;6.5,Table1[[#This Row],[Avg pH]]&gt;8.5),10,0)</f>
        <v>0</v>
      </c>
      <c r="AG2900">
        <f>MAX(0, 10-(2*Table1[[#This Row],[Avg Dissolved Oxygen]]))</f>
        <v>0</v>
      </c>
      <c r="AH2900">
        <f>(Table1[[#This Row],[Fecal Score]]*0.3) + (Table1[[#This Row],[BOD Score]]*0.25) + (Table1[[#This Row],[Nitrate Score]]*0.2) + (Table1[[#This Row],[pH Score]]*0.15) + (Table1[[#This Row],[Dissolved Oxygen Score]]*0.1)</f>
        <v>3.0260472972972972</v>
      </c>
      <c r="AI2900">
        <v>2022</v>
      </c>
    </row>
    <row r="2901" spans="1:35">
      <c r="A2901">
        <v>2839</v>
      </c>
      <c r="B2901" t="s">
        <v>644</v>
      </c>
      <c r="C2901" t="s">
        <v>8</v>
      </c>
      <c r="D2901" t="s">
        <v>259</v>
      </c>
      <c r="E2901">
        <v>16</v>
      </c>
      <c r="F2901">
        <v>28</v>
      </c>
      <c r="G2901">
        <f>(Table1[[#This Row],[Min Temperature]]+Table1[[#This Row],[Max Temperature]])/2</f>
        <v>22</v>
      </c>
      <c r="H2901">
        <v>6.9</v>
      </c>
      <c r="I2901">
        <v>7.7</v>
      </c>
      <c r="J2901">
        <f>(Table1[[#This Row],[Min Dissolved Oxygen]]+Table1[[#This Row],[Max Dissolved Oxygen]])/2</f>
        <v>7.3000000000000007</v>
      </c>
      <c r="K2901">
        <v>7.1</v>
      </c>
      <c r="L2901">
        <v>7.4</v>
      </c>
      <c r="M2901">
        <f>(Table1[[#This Row],[Min pH]]+Table1[[#This Row],[Max pH]])/2</f>
        <v>7.25</v>
      </c>
      <c r="N2901">
        <v>140</v>
      </c>
      <c r="O2901">
        <v>330</v>
      </c>
      <c r="P2901">
        <f>(Table1[[#This Row],[Min Conductivity]]+Table1[[#This Row],[Max Conductivity]])/2</f>
        <v>235</v>
      </c>
      <c r="Q2901">
        <v>3.1</v>
      </c>
      <c r="R2901">
        <v>3.5</v>
      </c>
      <c r="S2901">
        <f>(Table1[[#This Row],[Min BOD]]+Table1[[#This Row],[Max BOD]])/2</f>
        <v>3.3</v>
      </c>
      <c r="T2901">
        <v>1.4475</v>
      </c>
      <c r="U2901">
        <v>7.25047297297297</v>
      </c>
      <c r="V2901">
        <f>(Table1[[#This Row],[Min Nitrate N + Nitrite N]]+Table1[[#This Row],[Max Nitrate N + Nitrite N]])/2</f>
        <v>4.3489864864864849</v>
      </c>
      <c r="W2901">
        <v>10</v>
      </c>
      <c r="X2901">
        <v>40</v>
      </c>
      <c r="Y2901">
        <f>(Table1[[#This Row],[Min Fecal Coliform]]+Table1[[#This Row],[Max Fecal Coliform]])/2</f>
        <v>25</v>
      </c>
      <c r="Z2901">
        <v>35</v>
      </c>
      <c r="AA2901">
        <v>85</v>
      </c>
      <c r="AB2901">
        <f>(Table1[[#This Row],[Min Total Coliform]]+Table1[[#This Row],[Max Total Coliform]])/2</f>
        <v>60</v>
      </c>
      <c r="AC2901">
        <f>MIN(10, (Table1[[#This Row],[Avg BOD]]/4)*10)</f>
        <v>8.25</v>
      </c>
      <c r="AD2901">
        <f>MIN(10, (Table1[[#This Row],[Avg Fecal Coliform]]/600)*10)</f>
        <v>0.41666666666666663</v>
      </c>
      <c r="AE2901">
        <f>MIN(10, (Table1[[#This Row],[Avg Nitrate N + Nitrite N]]/10)*10)</f>
        <v>4.3489864864864849</v>
      </c>
      <c r="AF2901">
        <f>IF(OR(Table1[[#This Row],[Avg pH]]&lt;6.5,Table1[[#This Row],[Avg pH]]&gt;8.5),10,0)</f>
        <v>0</v>
      </c>
      <c r="AG2901">
        <f>MAX(0, 10-(2*Table1[[#This Row],[Avg Dissolved Oxygen]]))</f>
        <v>0</v>
      </c>
      <c r="AH2901">
        <f>(Table1[[#This Row],[Fecal Score]]*0.3) + (Table1[[#This Row],[BOD Score]]*0.25) + (Table1[[#This Row],[Nitrate Score]]*0.2) + (Table1[[#This Row],[pH Score]]*0.15) + (Table1[[#This Row],[Dissolved Oxygen Score]]*0.1)</f>
        <v>3.0572972972972972</v>
      </c>
      <c r="AI2901">
        <v>2022</v>
      </c>
    </row>
    <row r="2902" spans="1:35">
      <c r="A2902">
        <v>2847</v>
      </c>
      <c r="B2902" t="s">
        <v>1058</v>
      </c>
      <c r="C2902" t="s">
        <v>8</v>
      </c>
      <c r="D2902" t="s">
        <v>259</v>
      </c>
      <c r="E2902">
        <v>16</v>
      </c>
      <c r="F2902">
        <v>28</v>
      </c>
      <c r="G2902">
        <f>(Table1[[#This Row],[Min Temperature]]+Table1[[#This Row],[Max Temperature]])/2</f>
        <v>22</v>
      </c>
      <c r="H2902">
        <v>6.7</v>
      </c>
      <c r="I2902">
        <v>7.7</v>
      </c>
      <c r="J2902">
        <f>(Table1[[#This Row],[Min Dissolved Oxygen]]+Table1[[#This Row],[Max Dissolved Oxygen]])/2</f>
        <v>7.2</v>
      </c>
      <c r="K2902">
        <v>7</v>
      </c>
      <c r="L2902">
        <v>7.4</v>
      </c>
      <c r="M2902">
        <f>(Table1[[#This Row],[Min pH]]+Table1[[#This Row],[Max pH]])/2</f>
        <v>7.2</v>
      </c>
      <c r="N2902">
        <v>110</v>
      </c>
      <c r="O2902">
        <v>589</v>
      </c>
      <c r="P2902">
        <f>(Table1[[#This Row],[Min Conductivity]]+Table1[[#This Row],[Max Conductivity]])/2</f>
        <v>349.5</v>
      </c>
      <c r="Q2902">
        <v>3.1</v>
      </c>
      <c r="R2902">
        <v>3.8</v>
      </c>
      <c r="S2902">
        <f>(Table1[[#This Row],[Min BOD]]+Table1[[#This Row],[Max BOD]])/2</f>
        <v>3.45</v>
      </c>
      <c r="T2902">
        <v>1.4475</v>
      </c>
      <c r="U2902">
        <v>7.25047297297297</v>
      </c>
      <c r="V2902">
        <f>(Table1[[#This Row],[Min Nitrate N + Nitrite N]]+Table1[[#This Row],[Max Nitrate N + Nitrite N]])/2</f>
        <v>4.3489864864864849</v>
      </c>
      <c r="W2902">
        <v>15</v>
      </c>
      <c r="X2902">
        <v>70</v>
      </c>
      <c r="Y2902">
        <f>(Table1[[#This Row],[Min Fecal Coliform]]+Table1[[#This Row],[Max Fecal Coliform]])/2</f>
        <v>42.5</v>
      </c>
      <c r="Z2902">
        <v>55</v>
      </c>
      <c r="AA2902">
        <v>130</v>
      </c>
      <c r="AB2902">
        <f>(Table1[[#This Row],[Min Total Coliform]]+Table1[[#This Row],[Max Total Coliform]])/2</f>
        <v>92.5</v>
      </c>
      <c r="AC2902">
        <f>MIN(10, (Table1[[#This Row],[Avg BOD]]/4)*10)</f>
        <v>8.625</v>
      </c>
      <c r="AD2902">
        <f>MIN(10, (Table1[[#This Row],[Avg Fecal Coliform]]/600)*10)</f>
        <v>0.70833333333333326</v>
      </c>
      <c r="AE2902">
        <f>MIN(10, (Table1[[#This Row],[Avg Nitrate N + Nitrite N]]/10)*10)</f>
        <v>4.3489864864864849</v>
      </c>
      <c r="AF2902">
        <f>IF(OR(Table1[[#This Row],[Avg pH]]&lt;6.5,Table1[[#This Row],[Avg pH]]&gt;8.5),10,0)</f>
        <v>0</v>
      </c>
      <c r="AG2902">
        <f>MAX(0, 10-(2*Table1[[#This Row],[Avg Dissolved Oxygen]]))</f>
        <v>0</v>
      </c>
      <c r="AH2902">
        <f>(Table1[[#This Row],[Fecal Score]]*0.3) + (Table1[[#This Row],[BOD Score]]*0.25) + (Table1[[#This Row],[Nitrate Score]]*0.2) + (Table1[[#This Row],[pH Score]]*0.15) + (Table1[[#This Row],[Dissolved Oxygen Score]]*0.1)</f>
        <v>3.2385472972972971</v>
      </c>
      <c r="AI2902">
        <v>2022</v>
      </c>
    </row>
    <row r="2903" spans="1:35">
      <c r="A2903">
        <v>3349</v>
      </c>
      <c r="B2903" t="s">
        <v>663</v>
      </c>
      <c r="C2903" t="s">
        <v>1</v>
      </c>
      <c r="D2903" t="s">
        <v>278</v>
      </c>
      <c r="E2903">
        <v>19</v>
      </c>
      <c r="F2903">
        <v>22</v>
      </c>
      <c r="G2903">
        <f>(Table1[[#This Row],[Min Temperature]]+Table1[[#This Row],[Max Temperature]])/2</f>
        <v>20.5</v>
      </c>
      <c r="H2903">
        <v>6.7</v>
      </c>
      <c r="I2903">
        <v>7.3</v>
      </c>
      <c r="J2903">
        <f>(Table1[[#This Row],[Min Dissolved Oxygen]]+Table1[[#This Row],[Max Dissolved Oxygen]])/2</f>
        <v>7</v>
      </c>
      <c r="K2903">
        <v>6.7</v>
      </c>
      <c r="L2903">
        <v>7.1</v>
      </c>
      <c r="M2903">
        <f>(Table1[[#This Row],[Min pH]]+Table1[[#This Row],[Max pH]])/2</f>
        <v>6.9</v>
      </c>
      <c r="N2903">
        <v>59</v>
      </c>
      <c r="O2903">
        <v>73</v>
      </c>
      <c r="P2903">
        <f>(Table1[[#This Row],[Min Conductivity]]+Table1[[#This Row],[Max Conductivity]])/2</f>
        <v>66</v>
      </c>
      <c r="Q2903">
        <v>1.2</v>
      </c>
      <c r="R2903">
        <v>2</v>
      </c>
      <c r="S2903">
        <f>(Table1[[#This Row],[Min BOD]]+Table1[[#This Row],[Max BOD]])/2</f>
        <v>1.6</v>
      </c>
      <c r="T2903">
        <v>0.42</v>
      </c>
      <c r="U2903">
        <v>0.51</v>
      </c>
      <c r="V2903">
        <f>(Table1[[#This Row],[Min Nitrate N + Nitrite N]]+Table1[[#This Row],[Max Nitrate N + Nitrite N]])/2</f>
        <v>0.46499999999999997</v>
      </c>
      <c r="W2903">
        <v>33</v>
      </c>
      <c r="X2903">
        <v>210</v>
      </c>
      <c r="Y2903">
        <f>(Table1[[#This Row],[Min Fecal Coliform]]+Table1[[#This Row],[Max Fecal Coliform]])/2</f>
        <v>121.5</v>
      </c>
      <c r="Z2903">
        <v>460</v>
      </c>
      <c r="AA2903">
        <v>630</v>
      </c>
      <c r="AB2903">
        <f>(Table1[[#This Row],[Min Total Coliform]]+Table1[[#This Row],[Max Total Coliform]])/2</f>
        <v>545</v>
      </c>
      <c r="AC2903">
        <f>MIN(10, (Table1[[#This Row],[Avg BOD]]/4)*10)</f>
        <v>4</v>
      </c>
      <c r="AD2903">
        <f>MIN(10, (Table1[[#This Row],[Avg Fecal Coliform]]/600)*10)</f>
        <v>2.0250000000000004</v>
      </c>
      <c r="AE2903">
        <f>MIN(10, (Table1[[#This Row],[Avg Nitrate N + Nitrite N]]/10)*10)</f>
        <v>0.46499999999999997</v>
      </c>
      <c r="AF2903">
        <f>IF(OR(Table1[[#This Row],[Avg pH]]&lt;6.5,Table1[[#This Row],[Avg pH]]&gt;8.5),10,0)</f>
        <v>0</v>
      </c>
      <c r="AG2903">
        <f>MAX(0, 10-(2*Table1[[#This Row],[Avg Dissolved Oxygen]]))</f>
        <v>0</v>
      </c>
      <c r="AH2903">
        <f>(Table1[[#This Row],[Fecal Score]]*0.3) + (Table1[[#This Row],[BOD Score]]*0.25) + (Table1[[#This Row],[Nitrate Score]]*0.2) + (Table1[[#This Row],[pH Score]]*0.15) + (Table1[[#This Row],[Dissolved Oxygen Score]]*0.1)</f>
        <v>1.7004999999999999</v>
      </c>
      <c r="AI2903">
        <v>2022</v>
      </c>
    </row>
    <row r="2904" spans="1:35">
      <c r="A2904">
        <v>1459</v>
      </c>
      <c r="B2904" t="s">
        <v>659</v>
      </c>
      <c r="C2904" t="s">
        <v>1</v>
      </c>
      <c r="D2904" t="s">
        <v>278</v>
      </c>
      <c r="E2904">
        <v>11</v>
      </c>
      <c r="F2904">
        <v>22</v>
      </c>
      <c r="G2904">
        <f>(Table1[[#This Row],[Min Temperature]]+Table1[[#This Row],[Max Temperature]])/2</f>
        <v>16.5</v>
      </c>
      <c r="H2904">
        <v>6.7</v>
      </c>
      <c r="I2904">
        <v>7.9</v>
      </c>
      <c r="J2904">
        <f>(Table1[[#This Row],[Min Dissolved Oxygen]]+Table1[[#This Row],[Max Dissolved Oxygen]])/2</f>
        <v>7.3000000000000007</v>
      </c>
      <c r="K2904">
        <v>6.8</v>
      </c>
      <c r="L2904">
        <v>7.2</v>
      </c>
      <c r="M2904">
        <f>(Table1[[#This Row],[Min pH]]+Table1[[#This Row],[Max pH]])/2</f>
        <v>7</v>
      </c>
      <c r="N2904">
        <v>38</v>
      </c>
      <c r="O2904">
        <v>48</v>
      </c>
      <c r="P2904">
        <f>(Table1[[#This Row],[Min Conductivity]]+Table1[[#This Row],[Max Conductivity]])/2</f>
        <v>43</v>
      </c>
      <c r="Q2904">
        <v>1</v>
      </c>
      <c r="R2904">
        <v>1.8</v>
      </c>
      <c r="S2904">
        <f>(Table1[[#This Row],[Min BOD]]+Table1[[#This Row],[Max BOD]])/2</f>
        <v>1.4</v>
      </c>
      <c r="T2904">
        <v>0.38</v>
      </c>
      <c r="U2904">
        <v>0.52</v>
      </c>
      <c r="V2904">
        <f>(Table1[[#This Row],[Min Nitrate N + Nitrite N]]+Table1[[#This Row],[Max Nitrate N + Nitrite N]])/2</f>
        <v>0.45</v>
      </c>
      <c r="W2904">
        <v>4</v>
      </c>
      <c r="X2904">
        <v>23</v>
      </c>
      <c r="Y2904">
        <f>(Table1[[#This Row],[Min Fecal Coliform]]+Table1[[#This Row],[Max Fecal Coliform]])/2</f>
        <v>13.5</v>
      </c>
      <c r="Z2904">
        <v>120</v>
      </c>
      <c r="AA2904">
        <v>240</v>
      </c>
      <c r="AB2904">
        <f>(Table1[[#This Row],[Min Total Coliform]]+Table1[[#This Row],[Max Total Coliform]])/2</f>
        <v>180</v>
      </c>
      <c r="AC2904">
        <f>MIN(10, (Table1[[#This Row],[Avg BOD]]/4)*10)</f>
        <v>3.5</v>
      </c>
      <c r="AD2904">
        <f>MIN(10, (Table1[[#This Row],[Avg Fecal Coliform]]/600)*10)</f>
        <v>0.22499999999999998</v>
      </c>
      <c r="AE2904">
        <f>MIN(10, (Table1[[#This Row],[Avg Nitrate N + Nitrite N]]/10)*10)</f>
        <v>0.44999999999999996</v>
      </c>
      <c r="AF2904">
        <f>IF(OR(Table1[[#This Row],[Avg pH]]&lt;6.5,Table1[[#This Row],[Avg pH]]&gt;8.5),10,0)</f>
        <v>0</v>
      </c>
      <c r="AG2904">
        <f>MAX(0, 10-(2*Table1[[#This Row],[Avg Dissolved Oxygen]]))</f>
        <v>0</v>
      </c>
      <c r="AH2904">
        <f>(Table1[[#This Row],[Fecal Score]]*0.3) + (Table1[[#This Row],[BOD Score]]*0.25) + (Table1[[#This Row],[Nitrate Score]]*0.2) + (Table1[[#This Row],[pH Score]]*0.15) + (Table1[[#This Row],[Dissolved Oxygen Score]]*0.1)</f>
        <v>1.0325</v>
      </c>
      <c r="AI2904">
        <v>2022</v>
      </c>
    </row>
    <row r="2905" spans="1:35">
      <c r="A2905">
        <v>1347</v>
      </c>
      <c r="B2905" t="s">
        <v>657</v>
      </c>
      <c r="C2905" t="s">
        <v>1</v>
      </c>
      <c r="D2905" t="s">
        <v>278</v>
      </c>
      <c r="E2905">
        <v>14</v>
      </c>
      <c r="F2905">
        <v>19</v>
      </c>
      <c r="G2905">
        <f>(Table1[[#This Row],[Min Temperature]]+Table1[[#This Row],[Max Temperature]])/2</f>
        <v>16.5</v>
      </c>
      <c r="H2905">
        <v>5.2</v>
      </c>
      <c r="I2905">
        <v>6.9</v>
      </c>
      <c r="J2905">
        <f>(Table1[[#This Row],[Min Dissolved Oxygen]]+Table1[[#This Row],[Max Dissolved Oxygen]])/2</f>
        <v>6.0500000000000007</v>
      </c>
      <c r="K2905">
        <v>6.7</v>
      </c>
      <c r="L2905">
        <v>8.1</v>
      </c>
      <c r="M2905">
        <f>(Table1[[#This Row],[Min pH]]+Table1[[#This Row],[Max pH]])/2</f>
        <v>7.4</v>
      </c>
      <c r="N2905">
        <v>77</v>
      </c>
      <c r="O2905">
        <v>125</v>
      </c>
      <c r="P2905">
        <f>(Table1[[#This Row],[Min Conductivity]]+Table1[[#This Row],[Max Conductivity]])/2</f>
        <v>101</v>
      </c>
      <c r="Q2905">
        <v>4.0999999999999996</v>
      </c>
      <c r="R2905">
        <v>5.5</v>
      </c>
      <c r="S2905">
        <f>(Table1[[#This Row],[Min BOD]]+Table1[[#This Row],[Max BOD]])/2</f>
        <v>4.8</v>
      </c>
      <c r="T2905">
        <v>0.5</v>
      </c>
      <c r="U2905">
        <v>1.22</v>
      </c>
      <c r="V2905">
        <f>(Table1[[#This Row],[Min Nitrate N + Nitrite N]]+Table1[[#This Row],[Max Nitrate N + Nitrite N]])/2</f>
        <v>0.86</v>
      </c>
      <c r="W2905">
        <v>410</v>
      </c>
      <c r="X2905">
        <v>580</v>
      </c>
      <c r="Y2905">
        <f>(Table1[[#This Row],[Min Fecal Coliform]]+Table1[[#This Row],[Max Fecal Coliform]])/2</f>
        <v>495</v>
      </c>
      <c r="Z2905">
        <v>1700</v>
      </c>
      <c r="AA2905">
        <v>2400</v>
      </c>
      <c r="AB2905">
        <f>(Table1[[#This Row],[Min Total Coliform]]+Table1[[#This Row],[Max Total Coliform]])/2</f>
        <v>2050</v>
      </c>
      <c r="AC2905">
        <f>MIN(10, (Table1[[#This Row],[Avg BOD]]/4)*10)</f>
        <v>10</v>
      </c>
      <c r="AD2905">
        <f>MIN(10, (Table1[[#This Row],[Avg Fecal Coliform]]/600)*10)</f>
        <v>8.25</v>
      </c>
      <c r="AE2905">
        <f>MIN(10, (Table1[[#This Row],[Avg Nitrate N + Nitrite N]]/10)*10)</f>
        <v>0.85999999999999988</v>
      </c>
      <c r="AF2905">
        <f>IF(OR(Table1[[#This Row],[Avg pH]]&lt;6.5,Table1[[#This Row],[Avg pH]]&gt;8.5),10,0)</f>
        <v>0</v>
      </c>
      <c r="AG2905">
        <f>MAX(0, 10-(2*Table1[[#This Row],[Avg Dissolved Oxygen]]))</f>
        <v>0</v>
      </c>
      <c r="AH2905">
        <f>(Table1[[#This Row],[Fecal Score]]*0.3) + (Table1[[#This Row],[BOD Score]]*0.25) + (Table1[[#This Row],[Nitrate Score]]*0.2) + (Table1[[#This Row],[pH Score]]*0.15) + (Table1[[#This Row],[Dissolved Oxygen Score]]*0.1)</f>
        <v>5.1469999999999994</v>
      </c>
      <c r="AI2905">
        <v>2022</v>
      </c>
    </row>
    <row r="2906" spans="1:35">
      <c r="A2906">
        <v>3347</v>
      </c>
      <c r="B2906" t="s">
        <v>661</v>
      </c>
      <c r="C2906" t="s">
        <v>1</v>
      </c>
      <c r="D2906" t="s">
        <v>278</v>
      </c>
      <c r="E2906">
        <v>14</v>
      </c>
      <c r="F2906">
        <v>19</v>
      </c>
      <c r="G2906">
        <f>(Table1[[#This Row],[Min Temperature]]+Table1[[#This Row],[Max Temperature]])/2</f>
        <v>16.5</v>
      </c>
      <c r="H2906">
        <v>6.3</v>
      </c>
      <c r="I2906">
        <v>6.9</v>
      </c>
      <c r="J2906">
        <f>(Table1[[#This Row],[Min Dissolved Oxygen]]+Table1[[#This Row],[Max Dissolved Oxygen]])/2</f>
        <v>6.6</v>
      </c>
      <c r="K2906">
        <v>6.7</v>
      </c>
      <c r="L2906">
        <v>8.1999999999999993</v>
      </c>
      <c r="M2906">
        <f>(Table1[[#This Row],[Min pH]]+Table1[[#This Row],[Max pH]])/2</f>
        <v>7.4499999999999993</v>
      </c>
      <c r="N2906">
        <v>78</v>
      </c>
      <c r="O2906">
        <v>120</v>
      </c>
      <c r="P2906">
        <f>(Table1[[#This Row],[Min Conductivity]]+Table1[[#This Row],[Max Conductivity]])/2</f>
        <v>99</v>
      </c>
      <c r="Q2906">
        <v>4</v>
      </c>
      <c r="R2906">
        <v>5.2</v>
      </c>
      <c r="S2906">
        <f>(Table1[[#This Row],[Min BOD]]+Table1[[#This Row],[Max BOD]])/2</f>
        <v>4.5999999999999996</v>
      </c>
      <c r="T2906">
        <v>0.42</v>
      </c>
      <c r="U2906">
        <v>1.17</v>
      </c>
      <c r="V2906">
        <f>(Table1[[#This Row],[Min Nitrate N + Nitrite N]]+Table1[[#This Row],[Max Nitrate N + Nitrite N]])/2</f>
        <v>0.79499999999999993</v>
      </c>
      <c r="W2906">
        <v>380</v>
      </c>
      <c r="X2906">
        <v>480</v>
      </c>
      <c r="Y2906">
        <f>(Table1[[#This Row],[Min Fecal Coliform]]+Table1[[#This Row],[Max Fecal Coliform]])/2</f>
        <v>430</v>
      </c>
      <c r="Z2906">
        <v>1300</v>
      </c>
      <c r="AA2906">
        <v>2100</v>
      </c>
      <c r="AB2906">
        <f>(Table1[[#This Row],[Min Total Coliform]]+Table1[[#This Row],[Max Total Coliform]])/2</f>
        <v>1700</v>
      </c>
      <c r="AC2906">
        <f>MIN(10, (Table1[[#This Row],[Avg BOD]]/4)*10)</f>
        <v>10</v>
      </c>
      <c r="AD2906">
        <f>MIN(10, (Table1[[#This Row],[Avg Fecal Coliform]]/600)*10)</f>
        <v>7.166666666666667</v>
      </c>
      <c r="AE2906">
        <f>MIN(10, (Table1[[#This Row],[Avg Nitrate N + Nitrite N]]/10)*10)</f>
        <v>0.79499999999999993</v>
      </c>
      <c r="AF2906">
        <f>IF(OR(Table1[[#This Row],[Avg pH]]&lt;6.5,Table1[[#This Row],[Avg pH]]&gt;8.5),10,0)</f>
        <v>0</v>
      </c>
      <c r="AG2906">
        <f>MAX(0, 10-(2*Table1[[#This Row],[Avg Dissolved Oxygen]]))</f>
        <v>0</v>
      </c>
      <c r="AH2906">
        <f>(Table1[[#This Row],[Fecal Score]]*0.3) + (Table1[[#This Row],[BOD Score]]*0.25) + (Table1[[#This Row],[Nitrate Score]]*0.2) + (Table1[[#This Row],[pH Score]]*0.15) + (Table1[[#This Row],[Dissolved Oxygen Score]]*0.1)</f>
        <v>4.8090000000000002</v>
      </c>
      <c r="AI2906">
        <v>2022</v>
      </c>
    </row>
    <row r="2907" spans="1:35">
      <c r="A2907">
        <v>3346</v>
      </c>
      <c r="B2907" t="s">
        <v>807</v>
      </c>
      <c r="C2907" t="s">
        <v>1</v>
      </c>
      <c r="D2907" t="s">
        <v>278</v>
      </c>
      <c r="E2907">
        <v>14</v>
      </c>
      <c r="F2907">
        <v>20</v>
      </c>
      <c r="G2907">
        <f>(Table1[[#This Row],[Min Temperature]]+Table1[[#This Row],[Max Temperature]])/2</f>
        <v>17</v>
      </c>
      <c r="H2907">
        <v>4.9000000000000004</v>
      </c>
      <c r="I2907">
        <v>6</v>
      </c>
      <c r="J2907">
        <f>(Table1[[#This Row],[Min Dissolved Oxygen]]+Table1[[#This Row],[Max Dissolved Oxygen]])/2</f>
        <v>5.45</v>
      </c>
      <c r="K2907">
        <v>6.7</v>
      </c>
      <c r="L2907">
        <v>8.1</v>
      </c>
      <c r="M2907">
        <f>(Table1[[#This Row],[Min pH]]+Table1[[#This Row],[Max pH]])/2</f>
        <v>7.4</v>
      </c>
      <c r="N2907">
        <v>89</v>
      </c>
      <c r="O2907">
        <v>155</v>
      </c>
      <c r="P2907">
        <f>(Table1[[#This Row],[Min Conductivity]]+Table1[[#This Row],[Max Conductivity]])/2</f>
        <v>122</v>
      </c>
      <c r="Q2907">
        <v>5.8</v>
      </c>
      <c r="R2907">
        <v>6.9</v>
      </c>
      <c r="S2907">
        <f>(Table1[[#This Row],[Min BOD]]+Table1[[#This Row],[Max BOD]])/2</f>
        <v>6.35</v>
      </c>
      <c r="T2907">
        <v>0.32</v>
      </c>
      <c r="U2907">
        <v>1.72</v>
      </c>
      <c r="V2907">
        <f>(Table1[[#This Row],[Min Nitrate N + Nitrite N]]+Table1[[#This Row],[Max Nitrate N + Nitrite N]])/2</f>
        <v>1.02</v>
      </c>
      <c r="W2907">
        <v>460</v>
      </c>
      <c r="X2907">
        <v>840</v>
      </c>
      <c r="Y2907">
        <f>(Table1[[#This Row],[Min Fecal Coliform]]+Table1[[#This Row],[Max Fecal Coliform]])/2</f>
        <v>650</v>
      </c>
      <c r="Z2907">
        <v>2100</v>
      </c>
      <c r="AA2907">
        <v>2700</v>
      </c>
      <c r="AB2907">
        <f>(Table1[[#This Row],[Min Total Coliform]]+Table1[[#This Row],[Max Total Coliform]])/2</f>
        <v>2400</v>
      </c>
      <c r="AC2907">
        <f>MIN(10, (Table1[[#This Row],[Avg BOD]]/4)*10)</f>
        <v>10</v>
      </c>
      <c r="AD2907">
        <f>MIN(10, (Table1[[#This Row],[Avg Fecal Coliform]]/600)*10)</f>
        <v>10</v>
      </c>
      <c r="AE2907">
        <f>MIN(10, (Table1[[#This Row],[Avg Nitrate N + Nitrite N]]/10)*10)</f>
        <v>1.02</v>
      </c>
      <c r="AF2907">
        <f>IF(OR(Table1[[#This Row],[Avg pH]]&lt;6.5,Table1[[#This Row],[Avg pH]]&gt;8.5),10,0)</f>
        <v>0</v>
      </c>
      <c r="AG2907">
        <f>MAX(0, 10-(2*Table1[[#This Row],[Avg Dissolved Oxygen]]))</f>
        <v>0</v>
      </c>
      <c r="AH2907">
        <f>(Table1[[#This Row],[Fecal Score]]*0.3) + (Table1[[#This Row],[BOD Score]]*0.25) + (Table1[[#This Row],[Nitrate Score]]*0.2) + (Table1[[#This Row],[pH Score]]*0.15) + (Table1[[#This Row],[Dissolved Oxygen Score]]*0.1)</f>
        <v>5.7039999999999997</v>
      </c>
      <c r="AI2907">
        <v>2022</v>
      </c>
    </row>
    <row r="2908" spans="1:35">
      <c r="A2908">
        <v>3348</v>
      </c>
      <c r="B2908" t="s">
        <v>1059</v>
      </c>
      <c r="C2908" t="s">
        <v>1</v>
      </c>
      <c r="D2908" t="s">
        <v>278</v>
      </c>
      <c r="E2908">
        <v>15</v>
      </c>
      <c r="F2908">
        <v>20</v>
      </c>
      <c r="G2908">
        <f>(Table1[[#This Row],[Min Temperature]]+Table1[[#This Row],[Max Temperature]])/2</f>
        <v>17.5</v>
      </c>
      <c r="H2908">
        <v>6</v>
      </c>
      <c r="I2908">
        <v>6.8</v>
      </c>
      <c r="J2908">
        <f>(Table1[[#This Row],[Min Dissolved Oxygen]]+Table1[[#This Row],[Max Dissolved Oxygen]])/2</f>
        <v>6.4</v>
      </c>
      <c r="K2908">
        <v>6.8</v>
      </c>
      <c r="L2908">
        <v>8</v>
      </c>
      <c r="M2908">
        <f>(Table1[[#This Row],[Min pH]]+Table1[[#This Row],[Max pH]])/2</f>
        <v>7.4</v>
      </c>
      <c r="N2908">
        <v>71</v>
      </c>
      <c r="O2908">
        <v>135</v>
      </c>
      <c r="P2908">
        <f>(Table1[[#This Row],[Min Conductivity]]+Table1[[#This Row],[Max Conductivity]])/2</f>
        <v>103</v>
      </c>
      <c r="Q2908">
        <v>4.0999999999999996</v>
      </c>
      <c r="R2908">
        <v>5.5</v>
      </c>
      <c r="S2908">
        <f>(Table1[[#This Row],[Min BOD]]+Table1[[#This Row],[Max BOD]])/2</f>
        <v>4.8</v>
      </c>
      <c r="T2908">
        <v>0.5</v>
      </c>
      <c r="U2908">
        <v>1.35</v>
      </c>
      <c r="V2908">
        <f>(Table1[[#This Row],[Min Nitrate N + Nitrite N]]+Table1[[#This Row],[Max Nitrate N + Nitrite N]])/2</f>
        <v>0.92500000000000004</v>
      </c>
      <c r="W2908">
        <v>310</v>
      </c>
      <c r="X2908">
        <v>490</v>
      </c>
      <c r="Y2908">
        <f>(Table1[[#This Row],[Min Fecal Coliform]]+Table1[[#This Row],[Max Fecal Coliform]])/2</f>
        <v>400</v>
      </c>
      <c r="Z2908">
        <v>1100</v>
      </c>
      <c r="AA2908">
        <v>2100</v>
      </c>
      <c r="AB2908">
        <f>(Table1[[#This Row],[Min Total Coliform]]+Table1[[#This Row],[Max Total Coliform]])/2</f>
        <v>1600</v>
      </c>
      <c r="AC2908">
        <f>MIN(10, (Table1[[#This Row],[Avg BOD]]/4)*10)</f>
        <v>10</v>
      </c>
      <c r="AD2908">
        <f>MIN(10, (Table1[[#This Row],[Avg Fecal Coliform]]/600)*10)</f>
        <v>6.6666666666666661</v>
      </c>
      <c r="AE2908">
        <f>MIN(10, (Table1[[#This Row],[Avg Nitrate N + Nitrite N]]/10)*10)</f>
        <v>0.92500000000000004</v>
      </c>
      <c r="AF2908">
        <f>IF(OR(Table1[[#This Row],[Avg pH]]&lt;6.5,Table1[[#This Row],[Avg pH]]&gt;8.5),10,0)</f>
        <v>0</v>
      </c>
      <c r="AG2908">
        <f>MAX(0, 10-(2*Table1[[#This Row],[Avg Dissolved Oxygen]]))</f>
        <v>0</v>
      </c>
      <c r="AH2908">
        <f>(Table1[[#This Row],[Fecal Score]]*0.3) + (Table1[[#This Row],[BOD Score]]*0.25) + (Table1[[#This Row],[Nitrate Score]]*0.2) + (Table1[[#This Row],[pH Score]]*0.15) + (Table1[[#This Row],[Dissolved Oxygen Score]]*0.1)</f>
        <v>4.6849999999999996</v>
      </c>
      <c r="AI2908">
        <v>2022</v>
      </c>
    </row>
    <row r="2909" spans="1:35">
      <c r="A2909">
        <v>1348</v>
      </c>
      <c r="B2909" t="s">
        <v>658</v>
      </c>
      <c r="C2909" t="s">
        <v>1</v>
      </c>
      <c r="D2909" t="s">
        <v>278</v>
      </c>
      <c r="E2909">
        <v>14</v>
      </c>
      <c r="F2909">
        <v>23</v>
      </c>
      <c r="G2909">
        <f>(Table1[[#This Row],[Min Temperature]]+Table1[[#This Row],[Max Temperature]])/2</f>
        <v>18.5</v>
      </c>
      <c r="H2909">
        <v>6.7</v>
      </c>
      <c r="I2909">
        <v>8.8000000000000007</v>
      </c>
      <c r="J2909">
        <f>(Table1[[#This Row],[Min Dissolved Oxygen]]+Table1[[#This Row],[Max Dissolved Oxygen]])/2</f>
        <v>7.75</v>
      </c>
      <c r="K2909">
        <v>7</v>
      </c>
      <c r="L2909">
        <v>8.1999999999999993</v>
      </c>
      <c r="M2909">
        <f>(Table1[[#This Row],[Min pH]]+Table1[[#This Row],[Max pH]])/2</f>
        <v>7.6</v>
      </c>
      <c r="N2909">
        <v>128</v>
      </c>
      <c r="O2909">
        <v>163</v>
      </c>
      <c r="P2909">
        <f>(Table1[[#This Row],[Min Conductivity]]+Table1[[#This Row],[Max Conductivity]])/2</f>
        <v>145.5</v>
      </c>
      <c r="Q2909">
        <v>1.2</v>
      </c>
      <c r="R2909">
        <v>2.2000000000000002</v>
      </c>
      <c r="S2909">
        <f>(Table1[[#This Row],[Min BOD]]+Table1[[#This Row],[Max BOD]])/2</f>
        <v>1.7000000000000002</v>
      </c>
      <c r="T2909">
        <v>0.32</v>
      </c>
      <c r="U2909">
        <v>0.62</v>
      </c>
      <c r="V2909">
        <f>(Table1[[#This Row],[Min Nitrate N + Nitrite N]]+Table1[[#This Row],[Max Nitrate N + Nitrite N]])/2</f>
        <v>0.47</v>
      </c>
      <c r="W2909">
        <v>120</v>
      </c>
      <c r="X2909">
        <v>340</v>
      </c>
      <c r="Y2909">
        <f>(Table1[[#This Row],[Min Fecal Coliform]]+Table1[[#This Row],[Max Fecal Coliform]])/2</f>
        <v>230</v>
      </c>
      <c r="Z2909">
        <v>490</v>
      </c>
      <c r="AA2909">
        <v>840</v>
      </c>
      <c r="AB2909">
        <f>(Table1[[#This Row],[Min Total Coliform]]+Table1[[#This Row],[Max Total Coliform]])/2</f>
        <v>665</v>
      </c>
      <c r="AC2909">
        <f>MIN(10, (Table1[[#This Row],[Avg BOD]]/4)*10)</f>
        <v>4.25</v>
      </c>
      <c r="AD2909">
        <f>MIN(10, (Table1[[#This Row],[Avg Fecal Coliform]]/600)*10)</f>
        <v>3.8333333333333335</v>
      </c>
      <c r="AE2909">
        <f>MIN(10, (Table1[[#This Row],[Avg Nitrate N + Nitrite N]]/10)*10)</f>
        <v>0.47</v>
      </c>
      <c r="AF2909">
        <f>IF(OR(Table1[[#This Row],[Avg pH]]&lt;6.5,Table1[[#This Row],[Avg pH]]&gt;8.5),10,0)</f>
        <v>0</v>
      </c>
      <c r="AG2909">
        <f>MAX(0, 10-(2*Table1[[#This Row],[Avg Dissolved Oxygen]]))</f>
        <v>0</v>
      </c>
      <c r="AH2909">
        <f>(Table1[[#This Row],[Fecal Score]]*0.3) + (Table1[[#This Row],[BOD Score]]*0.25) + (Table1[[#This Row],[Nitrate Score]]*0.2) + (Table1[[#This Row],[pH Score]]*0.15) + (Table1[[#This Row],[Dissolved Oxygen Score]]*0.1)</f>
        <v>2.3064999999999998</v>
      </c>
      <c r="AI2909">
        <v>2022</v>
      </c>
    </row>
    <row r="2910" spans="1:35">
      <c r="A2910">
        <v>3723</v>
      </c>
      <c r="B2910" t="s">
        <v>285</v>
      </c>
      <c r="C2910" t="s">
        <v>1</v>
      </c>
      <c r="D2910" t="s">
        <v>286</v>
      </c>
      <c r="E2910">
        <v>12</v>
      </c>
      <c r="F2910">
        <v>25</v>
      </c>
      <c r="G2910">
        <f>(Table1[[#This Row],[Min Temperature]]+Table1[[#This Row],[Max Temperature]])/2</f>
        <v>18.5</v>
      </c>
      <c r="H2910">
        <v>5.7</v>
      </c>
      <c r="I2910">
        <v>10</v>
      </c>
      <c r="J2910">
        <f>(Table1[[#This Row],[Min Dissolved Oxygen]]+Table1[[#This Row],[Max Dissolved Oxygen]])/2</f>
        <v>7.85</v>
      </c>
      <c r="K2910">
        <v>6.8</v>
      </c>
      <c r="L2910">
        <v>7.8</v>
      </c>
      <c r="M2910">
        <f>(Table1[[#This Row],[Min pH]]+Table1[[#This Row],[Max pH]])/2</f>
        <v>7.3</v>
      </c>
      <c r="N2910">
        <v>56</v>
      </c>
      <c r="O2910">
        <v>303</v>
      </c>
      <c r="P2910">
        <f>(Table1[[#This Row],[Min Conductivity]]+Table1[[#This Row],[Max Conductivity]])/2</f>
        <v>179.5</v>
      </c>
      <c r="Q2910">
        <v>1</v>
      </c>
      <c r="R2910">
        <v>2.2999999999999998</v>
      </c>
      <c r="S2910">
        <f>(Table1[[#This Row],[Min BOD]]+Table1[[#This Row],[Max BOD]])/2</f>
        <v>1.65</v>
      </c>
      <c r="T2910">
        <v>0.02</v>
      </c>
      <c r="U2910">
        <v>0.02</v>
      </c>
      <c r="V2910">
        <f>(Table1[[#This Row],[Min Nitrate N + Nitrite N]]+Table1[[#This Row],[Max Nitrate N + Nitrite N]])/2</f>
        <v>0.02</v>
      </c>
      <c r="W2910">
        <v>325.73701298701297</v>
      </c>
      <c r="X2910">
        <v>17186426.7483766</v>
      </c>
      <c r="Y2910">
        <f>(Table1[[#This Row],[Min Fecal Coliform]]+Table1[[#This Row],[Max Fecal Coliform]])/2</f>
        <v>8593376.2426947933</v>
      </c>
      <c r="Z2910">
        <v>1751.8059210526301</v>
      </c>
      <c r="AA2910">
        <v>39424734.378289498</v>
      </c>
      <c r="AB2910">
        <f>(Table1[[#This Row],[Min Total Coliform]]+Table1[[#This Row],[Max Total Coliform]])/2</f>
        <v>19713243.092105277</v>
      </c>
      <c r="AC2910">
        <f>MIN(10, (Table1[[#This Row],[Avg BOD]]/4)*10)</f>
        <v>4.125</v>
      </c>
      <c r="AD2910">
        <f>MIN(10, (Table1[[#This Row],[Avg Fecal Coliform]]/600)*10)</f>
        <v>10</v>
      </c>
      <c r="AE2910">
        <f>MIN(10, (Table1[[#This Row],[Avg Nitrate N + Nitrite N]]/10)*10)</f>
        <v>0.02</v>
      </c>
      <c r="AF2910">
        <f>IF(OR(Table1[[#This Row],[Avg pH]]&lt;6.5,Table1[[#This Row],[Avg pH]]&gt;8.5),10,0)</f>
        <v>0</v>
      </c>
      <c r="AG2910">
        <f>MAX(0, 10-(2*Table1[[#This Row],[Avg Dissolved Oxygen]]))</f>
        <v>0</v>
      </c>
      <c r="AH2910">
        <f>(Table1[[#This Row],[Fecal Score]]*0.3) + (Table1[[#This Row],[BOD Score]]*0.25) + (Table1[[#This Row],[Nitrate Score]]*0.2) + (Table1[[#This Row],[pH Score]]*0.15) + (Table1[[#This Row],[Dissolved Oxygen Score]]*0.1)</f>
        <v>4.0352499999999996</v>
      </c>
      <c r="AI2910">
        <v>2022</v>
      </c>
    </row>
    <row r="2911" spans="1:35">
      <c r="A2911">
        <v>3755</v>
      </c>
      <c r="B2911" t="s">
        <v>1060</v>
      </c>
      <c r="C2911" t="s">
        <v>8</v>
      </c>
      <c r="D2911" t="s">
        <v>286</v>
      </c>
      <c r="E2911">
        <v>15</v>
      </c>
      <c r="F2911">
        <v>30</v>
      </c>
      <c r="G2911">
        <f>(Table1[[#This Row],[Min Temperature]]+Table1[[#This Row],[Max Temperature]])/2</f>
        <v>22.5</v>
      </c>
      <c r="H2911">
        <v>5</v>
      </c>
      <c r="I2911">
        <v>10</v>
      </c>
      <c r="J2911">
        <f>(Table1[[#This Row],[Min Dissolved Oxygen]]+Table1[[#This Row],[Max Dissolved Oxygen]])/2</f>
        <v>7.5</v>
      </c>
      <c r="K2911">
        <v>7.3</v>
      </c>
      <c r="L2911">
        <v>8.1</v>
      </c>
      <c r="M2911">
        <f>(Table1[[#This Row],[Min pH]]+Table1[[#This Row],[Max pH]])/2</f>
        <v>7.6999999999999993</v>
      </c>
      <c r="N2911">
        <v>93</v>
      </c>
      <c r="O2911">
        <v>320</v>
      </c>
      <c r="P2911">
        <f>(Table1[[#This Row],[Min Conductivity]]+Table1[[#This Row],[Max Conductivity]])/2</f>
        <v>206.5</v>
      </c>
      <c r="Q2911">
        <v>1.1000000000000001</v>
      </c>
      <c r="R2911">
        <v>2.4</v>
      </c>
      <c r="S2911">
        <f>(Table1[[#This Row],[Min BOD]]+Table1[[#This Row],[Max BOD]])/2</f>
        <v>1.75</v>
      </c>
      <c r="T2911">
        <v>0.02</v>
      </c>
      <c r="U2911">
        <v>0.32</v>
      </c>
      <c r="V2911">
        <f>(Table1[[#This Row],[Min Nitrate N + Nitrite N]]+Table1[[#This Row],[Max Nitrate N + Nitrite N]])/2</f>
        <v>0.17</v>
      </c>
      <c r="W2911">
        <v>325.73701298701297</v>
      </c>
      <c r="X2911">
        <v>17186426.7483766</v>
      </c>
      <c r="Y2911">
        <f>(Table1[[#This Row],[Min Fecal Coliform]]+Table1[[#This Row],[Max Fecal Coliform]])/2</f>
        <v>8593376.2426947933</v>
      </c>
      <c r="Z2911">
        <v>1751.8059210526301</v>
      </c>
      <c r="AA2911">
        <v>39424734.378289498</v>
      </c>
      <c r="AB2911">
        <f>(Table1[[#This Row],[Min Total Coliform]]+Table1[[#This Row],[Max Total Coliform]])/2</f>
        <v>19713243.092105277</v>
      </c>
      <c r="AC2911">
        <f>MIN(10, (Table1[[#This Row],[Avg BOD]]/4)*10)</f>
        <v>4.375</v>
      </c>
      <c r="AD2911">
        <f>MIN(10, (Table1[[#This Row],[Avg Fecal Coliform]]/600)*10)</f>
        <v>10</v>
      </c>
      <c r="AE2911">
        <f>MIN(10, (Table1[[#This Row],[Avg Nitrate N + Nitrite N]]/10)*10)</f>
        <v>0.17</v>
      </c>
      <c r="AF2911">
        <f>IF(OR(Table1[[#This Row],[Avg pH]]&lt;6.5,Table1[[#This Row],[Avg pH]]&gt;8.5),10,0)</f>
        <v>0</v>
      </c>
      <c r="AG2911">
        <f>MAX(0, 10-(2*Table1[[#This Row],[Avg Dissolved Oxygen]]))</f>
        <v>0</v>
      </c>
      <c r="AH2911">
        <f>(Table1[[#This Row],[Fecal Score]]*0.3) + (Table1[[#This Row],[BOD Score]]*0.25) + (Table1[[#This Row],[Nitrate Score]]*0.2) + (Table1[[#This Row],[pH Score]]*0.15) + (Table1[[#This Row],[Dissolved Oxygen Score]]*0.1)</f>
        <v>4.1277499999999998</v>
      </c>
      <c r="AI2911">
        <v>2022</v>
      </c>
    </row>
    <row r="2912" spans="1:35">
      <c r="A2912">
        <v>3722</v>
      </c>
      <c r="B2912" t="s">
        <v>1061</v>
      </c>
      <c r="C2912" t="s">
        <v>8</v>
      </c>
      <c r="D2912" t="s">
        <v>286</v>
      </c>
      <c r="E2912">
        <v>15</v>
      </c>
      <c r="F2912">
        <v>26</v>
      </c>
      <c r="G2912">
        <f>(Table1[[#This Row],[Min Temperature]]+Table1[[#This Row],[Max Temperature]])/2</f>
        <v>20.5</v>
      </c>
      <c r="H2912">
        <v>2.7</v>
      </c>
      <c r="I2912">
        <v>10.4</v>
      </c>
      <c r="J2912">
        <f>(Table1[[#This Row],[Min Dissolved Oxygen]]+Table1[[#This Row],[Max Dissolved Oxygen]])/2</f>
        <v>6.5500000000000007</v>
      </c>
      <c r="K2912">
        <v>6.8</v>
      </c>
      <c r="L2912">
        <v>7.7</v>
      </c>
      <c r="M2912">
        <f>(Table1[[#This Row],[Min pH]]+Table1[[#This Row],[Max pH]])/2</f>
        <v>7.25</v>
      </c>
      <c r="N2912">
        <v>249</v>
      </c>
      <c r="O2912">
        <v>599</v>
      </c>
      <c r="P2912">
        <f>(Table1[[#This Row],[Min Conductivity]]+Table1[[#This Row],[Max Conductivity]])/2</f>
        <v>424</v>
      </c>
      <c r="Q2912">
        <v>1</v>
      </c>
      <c r="R2912">
        <v>3.2</v>
      </c>
      <c r="S2912">
        <f>(Table1[[#This Row],[Min BOD]]+Table1[[#This Row],[Max BOD]])/2</f>
        <v>2.1</v>
      </c>
      <c r="T2912">
        <v>0.02</v>
      </c>
      <c r="U2912">
        <v>0.42</v>
      </c>
      <c r="V2912">
        <f>(Table1[[#This Row],[Min Nitrate N + Nitrite N]]+Table1[[#This Row],[Max Nitrate N + Nitrite N]])/2</f>
        <v>0.22</v>
      </c>
      <c r="W2912">
        <v>325.73701298701297</v>
      </c>
      <c r="X2912">
        <v>17186426.7483766</v>
      </c>
      <c r="Y2912">
        <f>(Table1[[#This Row],[Min Fecal Coliform]]+Table1[[#This Row],[Max Fecal Coliform]])/2</f>
        <v>8593376.2426947933</v>
      </c>
      <c r="Z2912">
        <v>1751.8059210526301</v>
      </c>
      <c r="AA2912">
        <v>39424734.378289498</v>
      </c>
      <c r="AB2912">
        <f>(Table1[[#This Row],[Min Total Coliform]]+Table1[[#This Row],[Max Total Coliform]])/2</f>
        <v>19713243.092105277</v>
      </c>
      <c r="AC2912">
        <f>MIN(10, (Table1[[#This Row],[Avg BOD]]/4)*10)</f>
        <v>5.25</v>
      </c>
      <c r="AD2912">
        <f>MIN(10, (Table1[[#This Row],[Avg Fecal Coliform]]/600)*10)</f>
        <v>10</v>
      </c>
      <c r="AE2912">
        <f>MIN(10, (Table1[[#This Row],[Avg Nitrate N + Nitrite N]]/10)*10)</f>
        <v>0.21999999999999997</v>
      </c>
      <c r="AF2912">
        <f>IF(OR(Table1[[#This Row],[Avg pH]]&lt;6.5,Table1[[#This Row],[Avg pH]]&gt;8.5),10,0)</f>
        <v>0</v>
      </c>
      <c r="AG2912">
        <f>MAX(0, 10-(2*Table1[[#This Row],[Avg Dissolved Oxygen]]))</f>
        <v>0</v>
      </c>
      <c r="AH2912">
        <f>(Table1[[#This Row],[Fecal Score]]*0.3) + (Table1[[#This Row],[BOD Score]]*0.25) + (Table1[[#This Row],[Nitrate Score]]*0.2) + (Table1[[#This Row],[pH Score]]*0.15) + (Table1[[#This Row],[Dissolved Oxygen Score]]*0.1)</f>
        <v>4.3564999999999996</v>
      </c>
      <c r="AI2912">
        <v>2022</v>
      </c>
    </row>
    <row r="2913" spans="1:35">
      <c r="A2913">
        <v>2886</v>
      </c>
      <c r="B2913" t="s">
        <v>1062</v>
      </c>
      <c r="C2913" t="s">
        <v>1</v>
      </c>
      <c r="D2913" t="s">
        <v>291</v>
      </c>
      <c r="E2913">
        <v>21</v>
      </c>
      <c r="F2913">
        <v>34</v>
      </c>
      <c r="G2913">
        <f>(Table1[[#This Row],[Min Temperature]]+Table1[[#This Row],[Max Temperature]])/2</f>
        <v>27.5</v>
      </c>
      <c r="H2913">
        <v>2</v>
      </c>
      <c r="I2913">
        <v>8.6</v>
      </c>
      <c r="J2913">
        <f>(Table1[[#This Row],[Min Dissolved Oxygen]]+Table1[[#This Row],[Max Dissolved Oxygen]])/2</f>
        <v>5.3</v>
      </c>
      <c r="K2913">
        <v>7.2</v>
      </c>
      <c r="L2913">
        <v>8.4</v>
      </c>
      <c r="M2913">
        <f>(Table1[[#This Row],[Min pH]]+Table1[[#This Row],[Max pH]])/2</f>
        <v>7.8000000000000007</v>
      </c>
      <c r="N2913">
        <v>119</v>
      </c>
      <c r="O2913">
        <v>231</v>
      </c>
      <c r="P2913">
        <f>(Table1[[#This Row],[Min Conductivity]]+Table1[[#This Row],[Max Conductivity]])/2</f>
        <v>175</v>
      </c>
      <c r="Q2913">
        <v>1</v>
      </c>
      <c r="R2913">
        <v>2.8</v>
      </c>
      <c r="S2913">
        <f>(Table1[[#This Row],[Min BOD]]+Table1[[#This Row],[Max BOD]])/2</f>
        <v>1.9</v>
      </c>
      <c r="T2913">
        <v>0.4</v>
      </c>
      <c r="U2913">
        <v>2.4</v>
      </c>
      <c r="V2913">
        <f>(Table1[[#This Row],[Min Nitrate N + Nitrite N]]+Table1[[#This Row],[Max Nitrate N + Nitrite N]])/2</f>
        <v>1.4</v>
      </c>
      <c r="W2913">
        <v>325.73701298701297</v>
      </c>
      <c r="X2913">
        <v>17186426.7483766</v>
      </c>
      <c r="Y2913">
        <f>(Table1[[#This Row],[Min Fecal Coliform]]+Table1[[#This Row],[Max Fecal Coliform]])/2</f>
        <v>8593376.2426947933</v>
      </c>
      <c r="Z2913">
        <v>1751.8059210526301</v>
      </c>
      <c r="AA2913">
        <v>39424734.378289498</v>
      </c>
      <c r="AB2913">
        <f>(Table1[[#This Row],[Min Total Coliform]]+Table1[[#This Row],[Max Total Coliform]])/2</f>
        <v>19713243.092105277</v>
      </c>
      <c r="AC2913">
        <f>MIN(10, (Table1[[#This Row],[Avg BOD]]/4)*10)</f>
        <v>4.75</v>
      </c>
      <c r="AD2913">
        <f>MIN(10, (Table1[[#This Row],[Avg Fecal Coliform]]/600)*10)</f>
        <v>10</v>
      </c>
      <c r="AE2913">
        <f>MIN(10, (Table1[[#This Row],[Avg Nitrate N + Nitrite N]]/10)*10)</f>
        <v>1.4</v>
      </c>
      <c r="AF2913">
        <f>IF(OR(Table1[[#This Row],[Avg pH]]&lt;6.5,Table1[[#This Row],[Avg pH]]&gt;8.5),10,0)</f>
        <v>0</v>
      </c>
      <c r="AG2913">
        <f>MAX(0, 10-(2*Table1[[#This Row],[Avg Dissolved Oxygen]]))</f>
        <v>0</v>
      </c>
      <c r="AH2913">
        <f>(Table1[[#This Row],[Fecal Score]]*0.3) + (Table1[[#This Row],[BOD Score]]*0.25) + (Table1[[#This Row],[Nitrate Score]]*0.2) + (Table1[[#This Row],[pH Score]]*0.15) + (Table1[[#This Row],[Dissolved Oxygen Score]]*0.1)</f>
        <v>4.4675000000000002</v>
      </c>
      <c r="AI2913">
        <v>2022</v>
      </c>
    </row>
    <row r="2914" spans="1:35">
      <c r="A2914">
        <v>2887</v>
      </c>
      <c r="B2914" t="s">
        <v>1063</v>
      </c>
      <c r="C2914" t="s">
        <v>1</v>
      </c>
      <c r="D2914" t="s">
        <v>291</v>
      </c>
      <c r="E2914">
        <v>21</v>
      </c>
      <c r="F2914">
        <v>32</v>
      </c>
      <c r="G2914">
        <f>(Table1[[#This Row],[Min Temperature]]+Table1[[#This Row],[Max Temperature]])/2</f>
        <v>26.5</v>
      </c>
      <c r="H2914">
        <v>3.3</v>
      </c>
      <c r="I2914">
        <v>8.4</v>
      </c>
      <c r="J2914">
        <f>(Table1[[#This Row],[Min Dissolved Oxygen]]+Table1[[#This Row],[Max Dissolved Oxygen]])/2</f>
        <v>5.85</v>
      </c>
      <c r="K2914">
        <v>6.9</v>
      </c>
      <c r="L2914">
        <v>8.3000000000000007</v>
      </c>
      <c r="M2914">
        <f>(Table1[[#This Row],[Min pH]]+Table1[[#This Row],[Max pH]])/2</f>
        <v>7.6000000000000005</v>
      </c>
      <c r="N2914">
        <v>195</v>
      </c>
      <c r="O2914">
        <v>297</v>
      </c>
      <c r="P2914">
        <f>(Table1[[#This Row],[Min Conductivity]]+Table1[[#This Row],[Max Conductivity]])/2</f>
        <v>246</v>
      </c>
      <c r="Q2914">
        <v>1</v>
      </c>
      <c r="R2914">
        <v>2.4</v>
      </c>
      <c r="S2914">
        <f>(Table1[[#This Row],[Min BOD]]+Table1[[#This Row],[Max BOD]])/2</f>
        <v>1.7</v>
      </c>
      <c r="T2914">
        <v>0.4</v>
      </c>
      <c r="U2914">
        <v>0.9</v>
      </c>
      <c r="V2914">
        <f>(Table1[[#This Row],[Min Nitrate N + Nitrite N]]+Table1[[#This Row],[Max Nitrate N + Nitrite N]])/2</f>
        <v>0.65</v>
      </c>
      <c r="W2914">
        <v>325.73701298701297</v>
      </c>
      <c r="X2914">
        <v>17186426.7483766</v>
      </c>
      <c r="Y2914">
        <f>(Table1[[#This Row],[Min Fecal Coliform]]+Table1[[#This Row],[Max Fecal Coliform]])/2</f>
        <v>8593376.2426947933</v>
      </c>
      <c r="Z2914">
        <v>1751.8059210526301</v>
      </c>
      <c r="AA2914">
        <v>39424734.378289498</v>
      </c>
      <c r="AB2914">
        <f>(Table1[[#This Row],[Min Total Coliform]]+Table1[[#This Row],[Max Total Coliform]])/2</f>
        <v>19713243.092105277</v>
      </c>
      <c r="AC2914">
        <f>MIN(10, (Table1[[#This Row],[Avg BOD]]/4)*10)</f>
        <v>4.25</v>
      </c>
      <c r="AD2914">
        <f>MIN(10, (Table1[[#This Row],[Avg Fecal Coliform]]/600)*10)</f>
        <v>10</v>
      </c>
      <c r="AE2914">
        <f>MIN(10, (Table1[[#This Row],[Avg Nitrate N + Nitrite N]]/10)*10)</f>
        <v>0.65</v>
      </c>
      <c r="AF2914">
        <f>IF(OR(Table1[[#This Row],[Avg pH]]&lt;6.5,Table1[[#This Row],[Avg pH]]&gt;8.5),10,0)</f>
        <v>0</v>
      </c>
      <c r="AG2914">
        <f>MAX(0, 10-(2*Table1[[#This Row],[Avg Dissolved Oxygen]]))</f>
        <v>0</v>
      </c>
      <c r="AH2914">
        <f>(Table1[[#This Row],[Fecal Score]]*0.3) + (Table1[[#This Row],[BOD Score]]*0.25) + (Table1[[#This Row],[Nitrate Score]]*0.2) + (Table1[[#This Row],[pH Score]]*0.15) + (Table1[[#This Row],[Dissolved Oxygen Score]]*0.1)</f>
        <v>4.1924999999999999</v>
      </c>
      <c r="AI2914">
        <v>2022</v>
      </c>
    </row>
    <row r="2915" spans="1:35">
      <c r="A2915">
        <v>3956</v>
      </c>
      <c r="B2915" t="s">
        <v>1064</v>
      </c>
      <c r="C2915" t="s">
        <v>1</v>
      </c>
      <c r="D2915" t="s">
        <v>294</v>
      </c>
      <c r="E2915">
        <v>16</v>
      </c>
      <c r="F2915">
        <v>33</v>
      </c>
      <c r="G2915">
        <f>(Table1[[#This Row],[Min Temperature]]+Table1[[#This Row],[Max Temperature]])/2</f>
        <v>24.5</v>
      </c>
      <c r="H2915">
        <v>4</v>
      </c>
      <c r="I2915">
        <v>8</v>
      </c>
      <c r="J2915">
        <f>(Table1[[#This Row],[Min Dissolved Oxygen]]+Table1[[#This Row],[Max Dissolved Oxygen]])/2</f>
        <v>6</v>
      </c>
      <c r="K2915">
        <v>6.9</v>
      </c>
      <c r="L2915">
        <v>7.8</v>
      </c>
      <c r="M2915">
        <f>(Table1[[#This Row],[Min pH]]+Table1[[#This Row],[Max pH]])/2</f>
        <v>7.35</v>
      </c>
      <c r="N2915">
        <v>109</v>
      </c>
      <c r="O2915">
        <v>191</v>
      </c>
      <c r="P2915">
        <f>(Table1[[#This Row],[Min Conductivity]]+Table1[[#This Row],[Max Conductivity]])/2</f>
        <v>150</v>
      </c>
      <c r="Q2915">
        <v>1.1000000000000001</v>
      </c>
      <c r="R2915">
        <v>2</v>
      </c>
      <c r="S2915">
        <f>(Table1[[#This Row],[Min BOD]]+Table1[[#This Row],[Max BOD]])/2</f>
        <v>1.55</v>
      </c>
      <c r="T2915">
        <v>0.32</v>
      </c>
      <c r="U2915">
        <v>1.42</v>
      </c>
      <c r="V2915">
        <f>(Table1[[#This Row],[Min Nitrate N + Nitrite N]]+Table1[[#This Row],[Max Nitrate N + Nitrite N]])/2</f>
        <v>0.87</v>
      </c>
      <c r="W2915">
        <v>78</v>
      </c>
      <c r="X2915">
        <v>4900</v>
      </c>
      <c r="Y2915">
        <f>(Table1[[#This Row],[Min Fecal Coliform]]+Table1[[#This Row],[Max Fecal Coliform]])/2</f>
        <v>2489</v>
      </c>
      <c r="Z2915">
        <v>490</v>
      </c>
      <c r="AA2915">
        <v>7900</v>
      </c>
      <c r="AB2915">
        <f>(Table1[[#This Row],[Min Total Coliform]]+Table1[[#This Row],[Max Total Coliform]])/2</f>
        <v>4195</v>
      </c>
      <c r="AC2915">
        <f>MIN(10, (Table1[[#This Row],[Avg BOD]]/4)*10)</f>
        <v>3.875</v>
      </c>
      <c r="AD2915">
        <f>MIN(10, (Table1[[#This Row],[Avg Fecal Coliform]]/600)*10)</f>
        <v>10</v>
      </c>
      <c r="AE2915">
        <f>MIN(10, (Table1[[#This Row],[Avg Nitrate N + Nitrite N]]/10)*10)</f>
        <v>0.86999999999999988</v>
      </c>
      <c r="AF2915">
        <f>IF(OR(Table1[[#This Row],[Avg pH]]&lt;6.5,Table1[[#This Row],[Avg pH]]&gt;8.5),10,0)</f>
        <v>0</v>
      </c>
      <c r="AG2915">
        <f>MAX(0, 10-(2*Table1[[#This Row],[Avg Dissolved Oxygen]]))</f>
        <v>0</v>
      </c>
      <c r="AH2915">
        <f>(Table1[[#This Row],[Fecal Score]]*0.3) + (Table1[[#This Row],[BOD Score]]*0.25) + (Table1[[#This Row],[Nitrate Score]]*0.2) + (Table1[[#This Row],[pH Score]]*0.15) + (Table1[[#This Row],[Dissolved Oxygen Score]]*0.1)</f>
        <v>4.1427500000000004</v>
      </c>
      <c r="AI2915">
        <v>2022</v>
      </c>
    </row>
    <row r="2916" spans="1:35">
      <c r="A2916">
        <v>2438</v>
      </c>
      <c r="B2916" t="s">
        <v>1065</v>
      </c>
      <c r="C2916" t="s">
        <v>1</v>
      </c>
      <c r="D2916" t="s">
        <v>294</v>
      </c>
      <c r="E2916">
        <v>20</v>
      </c>
      <c r="F2916">
        <v>33</v>
      </c>
      <c r="G2916">
        <f>(Table1[[#This Row],[Min Temperature]]+Table1[[#This Row],[Max Temperature]])/2</f>
        <v>26.5</v>
      </c>
      <c r="H2916">
        <v>4.5999999999999996</v>
      </c>
      <c r="I2916">
        <v>8.3000000000000007</v>
      </c>
      <c r="J2916">
        <f>(Table1[[#This Row],[Min Dissolved Oxygen]]+Table1[[#This Row],[Max Dissolved Oxygen]])/2</f>
        <v>6.45</v>
      </c>
      <c r="K2916">
        <v>6.8</v>
      </c>
      <c r="L2916">
        <v>8</v>
      </c>
      <c r="M2916">
        <f>(Table1[[#This Row],[Min pH]]+Table1[[#This Row],[Max pH]])/2</f>
        <v>7.4</v>
      </c>
      <c r="N2916">
        <v>119</v>
      </c>
      <c r="O2916">
        <v>234</v>
      </c>
      <c r="P2916">
        <f>(Table1[[#This Row],[Min Conductivity]]+Table1[[#This Row],[Max Conductivity]])/2</f>
        <v>176.5</v>
      </c>
      <c r="Q2916">
        <v>1.1000000000000001</v>
      </c>
      <c r="R2916">
        <v>2.8</v>
      </c>
      <c r="S2916">
        <f>(Table1[[#This Row],[Min BOD]]+Table1[[#This Row],[Max BOD]])/2</f>
        <v>1.95</v>
      </c>
      <c r="T2916">
        <v>0.32</v>
      </c>
      <c r="U2916">
        <v>0.72</v>
      </c>
      <c r="V2916">
        <f>(Table1[[#This Row],[Min Nitrate N + Nitrite N]]+Table1[[#This Row],[Max Nitrate N + Nitrite N]])/2</f>
        <v>0.52</v>
      </c>
      <c r="W2916">
        <v>45</v>
      </c>
      <c r="X2916">
        <v>7900</v>
      </c>
      <c r="Y2916">
        <f>(Table1[[#This Row],[Min Fecal Coliform]]+Table1[[#This Row],[Max Fecal Coliform]])/2</f>
        <v>3972.5</v>
      </c>
      <c r="Z2916">
        <v>460</v>
      </c>
      <c r="AA2916">
        <v>22000</v>
      </c>
      <c r="AB2916">
        <f>(Table1[[#This Row],[Min Total Coliform]]+Table1[[#This Row],[Max Total Coliform]])/2</f>
        <v>11230</v>
      </c>
      <c r="AC2916">
        <f>MIN(10, (Table1[[#This Row],[Avg BOD]]/4)*10)</f>
        <v>4.875</v>
      </c>
      <c r="AD2916">
        <f>MIN(10, (Table1[[#This Row],[Avg Fecal Coliform]]/600)*10)</f>
        <v>10</v>
      </c>
      <c r="AE2916">
        <f>MIN(10, (Table1[[#This Row],[Avg Nitrate N + Nitrite N]]/10)*10)</f>
        <v>0.52</v>
      </c>
      <c r="AF2916">
        <f>IF(OR(Table1[[#This Row],[Avg pH]]&lt;6.5,Table1[[#This Row],[Avg pH]]&gt;8.5),10,0)</f>
        <v>0</v>
      </c>
      <c r="AG2916">
        <f>MAX(0, 10-(2*Table1[[#This Row],[Avg Dissolved Oxygen]]))</f>
        <v>0</v>
      </c>
      <c r="AH2916">
        <f>(Table1[[#This Row],[Fecal Score]]*0.3) + (Table1[[#This Row],[BOD Score]]*0.25) + (Table1[[#This Row],[Nitrate Score]]*0.2) + (Table1[[#This Row],[pH Score]]*0.15) + (Table1[[#This Row],[Dissolved Oxygen Score]]*0.1)</f>
        <v>4.3227500000000001</v>
      </c>
      <c r="AI2916">
        <v>2022</v>
      </c>
    </row>
    <row r="2917" spans="1:35">
      <c r="A2917">
        <v>3957</v>
      </c>
      <c r="B2917" t="s">
        <v>1066</v>
      </c>
      <c r="C2917" t="s">
        <v>1</v>
      </c>
      <c r="D2917" t="s">
        <v>294</v>
      </c>
      <c r="E2917">
        <v>20</v>
      </c>
      <c r="F2917">
        <v>34</v>
      </c>
      <c r="G2917">
        <f>(Table1[[#This Row],[Min Temperature]]+Table1[[#This Row],[Max Temperature]])/2</f>
        <v>27</v>
      </c>
      <c r="H2917">
        <v>5.2</v>
      </c>
      <c r="I2917">
        <v>8.4</v>
      </c>
      <c r="J2917">
        <f>(Table1[[#This Row],[Min Dissolved Oxygen]]+Table1[[#This Row],[Max Dissolved Oxygen]])/2</f>
        <v>6.8000000000000007</v>
      </c>
      <c r="K2917">
        <v>6.9</v>
      </c>
      <c r="L2917">
        <v>8.4</v>
      </c>
      <c r="M2917">
        <f>(Table1[[#This Row],[Min pH]]+Table1[[#This Row],[Max pH]])/2</f>
        <v>7.65</v>
      </c>
      <c r="N2917">
        <v>115</v>
      </c>
      <c r="O2917">
        <v>180</v>
      </c>
      <c r="P2917">
        <f>(Table1[[#This Row],[Min Conductivity]]+Table1[[#This Row],[Max Conductivity]])/2</f>
        <v>147.5</v>
      </c>
      <c r="Q2917">
        <v>1.1000000000000001</v>
      </c>
      <c r="R2917">
        <v>2.2000000000000002</v>
      </c>
      <c r="S2917">
        <f>(Table1[[#This Row],[Min BOD]]+Table1[[#This Row],[Max BOD]])/2</f>
        <v>1.6500000000000001</v>
      </c>
      <c r="T2917">
        <v>0.32</v>
      </c>
      <c r="U2917">
        <v>3.33</v>
      </c>
      <c r="V2917">
        <f>(Table1[[#This Row],[Min Nitrate N + Nitrite N]]+Table1[[#This Row],[Max Nitrate N + Nitrite N]])/2</f>
        <v>1.825</v>
      </c>
      <c r="W2917">
        <v>45</v>
      </c>
      <c r="X2917">
        <v>11000</v>
      </c>
      <c r="Y2917">
        <f>(Table1[[#This Row],[Min Fecal Coliform]]+Table1[[#This Row],[Max Fecal Coliform]])/2</f>
        <v>5522.5</v>
      </c>
      <c r="Z2917">
        <v>230</v>
      </c>
      <c r="AA2917">
        <v>35000</v>
      </c>
      <c r="AB2917">
        <f>(Table1[[#This Row],[Min Total Coliform]]+Table1[[#This Row],[Max Total Coliform]])/2</f>
        <v>17615</v>
      </c>
      <c r="AC2917">
        <f>MIN(10, (Table1[[#This Row],[Avg BOD]]/4)*10)</f>
        <v>4.125</v>
      </c>
      <c r="AD2917">
        <f>MIN(10, (Table1[[#This Row],[Avg Fecal Coliform]]/600)*10)</f>
        <v>10</v>
      </c>
      <c r="AE2917">
        <f>MIN(10, (Table1[[#This Row],[Avg Nitrate N + Nitrite N]]/10)*10)</f>
        <v>1.825</v>
      </c>
      <c r="AF2917">
        <f>IF(OR(Table1[[#This Row],[Avg pH]]&lt;6.5,Table1[[#This Row],[Avg pH]]&gt;8.5),10,0)</f>
        <v>0</v>
      </c>
      <c r="AG2917">
        <f>MAX(0, 10-(2*Table1[[#This Row],[Avg Dissolved Oxygen]]))</f>
        <v>0</v>
      </c>
      <c r="AH2917">
        <f>(Table1[[#This Row],[Fecal Score]]*0.3) + (Table1[[#This Row],[BOD Score]]*0.25) + (Table1[[#This Row],[Nitrate Score]]*0.2) + (Table1[[#This Row],[pH Score]]*0.15) + (Table1[[#This Row],[Dissolved Oxygen Score]]*0.1)</f>
        <v>4.3962500000000002</v>
      </c>
      <c r="AI2917">
        <v>2022</v>
      </c>
    </row>
    <row r="2918" spans="1:35">
      <c r="A2918">
        <v>3955</v>
      </c>
      <c r="B2918" t="s">
        <v>1067</v>
      </c>
      <c r="C2918" t="s">
        <v>1</v>
      </c>
      <c r="D2918" t="s">
        <v>294</v>
      </c>
      <c r="E2918">
        <v>20</v>
      </c>
      <c r="F2918">
        <v>34</v>
      </c>
      <c r="G2918">
        <f>(Table1[[#This Row],[Min Temperature]]+Table1[[#This Row],[Max Temperature]])/2</f>
        <v>27</v>
      </c>
      <c r="H2918">
        <v>5.6</v>
      </c>
      <c r="I2918">
        <v>8.1999999999999993</v>
      </c>
      <c r="J2918">
        <f>(Table1[[#This Row],[Min Dissolved Oxygen]]+Table1[[#This Row],[Max Dissolved Oxygen]])/2</f>
        <v>6.8999999999999995</v>
      </c>
      <c r="K2918">
        <v>6.9</v>
      </c>
      <c r="L2918">
        <v>7.9</v>
      </c>
      <c r="M2918">
        <f>(Table1[[#This Row],[Min pH]]+Table1[[#This Row],[Max pH]])/2</f>
        <v>7.4</v>
      </c>
      <c r="N2918">
        <v>103</v>
      </c>
      <c r="O2918">
        <v>193</v>
      </c>
      <c r="P2918">
        <f>(Table1[[#This Row],[Min Conductivity]]+Table1[[#This Row],[Max Conductivity]])/2</f>
        <v>148</v>
      </c>
      <c r="Q2918">
        <v>1.1000000000000001</v>
      </c>
      <c r="R2918">
        <v>2.4</v>
      </c>
      <c r="S2918">
        <f>(Table1[[#This Row],[Min BOD]]+Table1[[#This Row],[Max BOD]])/2</f>
        <v>1.75</v>
      </c>
      <c r="T2918">
        <v>0.32</v>
      </c>
      <c r="U2918">
        <v>1.46</v>
      </c>
      <c r="V2918">
        <f>(Table1[[#This Row],[Min Nitrate N + Nitrite N]]+Table1[[#This Row],[Max Nitrate N + Nitrite N]])/2</f>
        <v>0.89</v>
      </c>
      <c r="W2918">
        <v>78</v>
      </c>
      <c r="X2918">
        <v>2200</v>
      </c>
      <c r="Y2918">
        <f>(Table1[[#This Row],[Min Fecal Coliform]]+Table1[[#This Row],[Max Fecal Coliform]])/2</f>
        <v>1139</v>
      </c>
      <c r="Z2918">
        <v>330</v>
      </c>
      <c r="AA2918">
        <v>4900</v>
      </c>
      <c r="AB2918">
        <f>(Table1[[#This Row],[Min Total Coliform]]+Table1[[#This Row],[Max Total Coliform]])/2</f>
        <v>2615</v>
      </c>
      <c r="AC2918">
        <f>MIN(10, (Table1[[#This Row],[Avg BOD]]/4)*10)</f>
        <v>4.375</v>
      </c>
      <c r="AD2918">
        <f>MIN(10, (Table1[[#This Row],[Avg Fecal Coliform]]/600)*10)</f>
        <v>10</v>
      </c>
      <c r="AE2918">
        <f>MIN(10, (Table1[[#This Row],[Avg Nitrate N + Nitrite N]]/10)*10)</f>
        <v>0.8899999999999999</v>
      </c>
      <c r="AF2918">
        <f>IF(OR(Table1[[#This Row],[Avg pH]]&lt;6.5,Table1[[#This Row],[Avg pH]]&gt;8.5),10,0)</f>
        <v>0</v>
      </c>
      <c r="AG2918">
        <f>MAX(0, 10-(2*Table1[[#This Row],[Avg Dissolved Oxygen]]))</f>
        <v>0</v>
      </c>
      <c r="AH2918">
        <f>(Table1[[#This Row],[Fecal Score]]*0.3) + (Table1[[#This Row],[BOD Score]]*0.25) + (Table1[[#This Row],[Nitrate Score]]*0.2) + (Table1[[#This Row],[pH Score]]*0.15) + (Table1[[#This Row],[Dissolved Oxygen Score]]*0.1)</f>
        <v>4.2717499999999999</v>
      </c>
      <c r="AI2918">
        <v>2022</v>
      </c>
    </row>
    <row r="2919" spans="1:35">
      <c r="A2919">
        <v>3953</v>
      </c>
      <c r="B2919" t="s">
        <v>1068</v>
      </c>
      <c r="C2919" t="s">
        <v>1</v>
      </c>
      <c r="D2919" t="s">
        <v>294</v>
      </c>
      <c r="E2919">
        <v>16</v>
      </c>
      <c r="F2919">
        <v>32</v>
      </c>
      <c r="G2919">
        <f>(Table1[[#This Row],[Min Temperature]]+Table1[[#This Row],[Max Temperature]])/2</f>
        <v>24</v>
      </c>
      <c r="H2919">
        <v>6.1</v>
      </c>
      <c r="I2919">
        <v>9</v>
      </c>
      <c r="J2919">
        <f>(Table1[[#This Row],[Min Dissolved Oxygen]]+Table1[[#This Row],[Max Dissolved Oxygen]])/2</f>
        <v>7.55</v>
      </c>
      <c r="K2919">
        <v>7.4</v>
      </c>
      <c r="L2919">
        <v>8.5</v>
      </c>
      <c r="M2919">
        <f>(Table1[[#This Row],[Min pH]]+Table1[[#This Row],[Max pH]])/2</f>
        <v>7.95</v>
      </c>
      <c r="N2919">
        <v>328</v>
      </c>
      <c r="O2919">
        <v>30340</v>
      </c>
      <c r="P2919">
        <f>(Table1[[#This Row],[Min Conductivity]]+Table1[[#This Row],[Max Conductivity]])/2</f>
        <v>15334</v>
      </c>
      <c r="Q2919">
        <v>1.1000000000000001</v>
      </c>
      <c r="R2919">
        <v>2.4</v>
      </c>
      <c r="S2919">
        <f>(Table1[[#This Row],[Min BOD]]+Table1[[#This Row],[Max BOD]])/2</f>
        <v>1.75</v>
      </c>
      <c r="T2919">
        <v>0.32</v>
      </c>
      <c r="U2919">
        <v>1.42</v>
      </c>
      <c r="V2919">
        <f>(Table1[[#This Row],[Min Nitrate N + Nitrite N]]+Table1[[#This Row],[Max Nitrate N + Nitrite N]])/2</f>
        <v>0.87</v>
      </c>
      <c r="W2919">
        <v>2</v>
      </c>
      <c r="X2919">
        <v>490</v>
      </c>
      <c r="Y2919">
        <f>(Table1[[#This Row],[Min Fecal Coliform]]+Table1[[#This Row],[Max Fecal Coliform]])/2</f>
        <v>246</v>
      </c>
      <c r="Z2919">
        <v>2</v>
      </c>
      <c r="AA2919">
        <v>3500</v>
      </c>
      <c r="AB2919">
        <f>(Table1[[#This Row],[Min Total Coliform]]+Table1[[#This Row],[Max Total Coliform]])/2</f>
        <v>1751</v>
      </c>
      <c r="AC2919">
        <f>MIN(10, (Table1[[#This Row],[Avg BOD]]/4)*10)</f>
        <v>4.375</v>
      </c>
      <c r="AD2919">
        <f>MIN(10, (Table1[[#This Row],[Avg Fecal Coliform]]/600)*10)</f>
        <v>4.0999999999999996</v>
      </c>
      <c r="AE2919">
        <f>MIN(10, (Table1[[#This Row],[Avg Nitrate N + Nitrite N]]/10)*10)</f>
        <v>0.86999999999999988</v>
      </c>
      <c r="AF2919">
        <f>IF(OR(Table1[[#This Row],[Avg pH]]&lt;6.5,Table1[[#This Row],[Avg pH]]&gt;8.5),10,0)</f>
        <v>0</v>
      </c>
      <c r="AG2919">
        <f>MAX(0, 10-(2*Table1[[#This Row],[Avg Dissolved Oxygen]]))</f>
        <v>0</v>
      </c>
      <c r="AH2919">
        <f>(Table1[[#This Row],[Fecal Score]]*0.3) + (Table1[[#This Row],[BOD Score]]*0.25) + (Table1[[#This Row],[Nitrate Score]]*0.2) + (Table1[[#This Row],[pH Score]]*0.15) + (Table1[[#This Row],[Dissolved Oxygen Score]]*0.1)</f>
        <v>2.4977499999999995</v>
      </c>
      <c r="AI2919">
        <v>2022</v>
      </c>
    </row>
    <row r="2920" spans="1:35">
      <c r="A2920">
        <v>2437</v>
      </c>
      <c r="B2920" t="s">
        <v>666</v>
      </c>
      <c r="C2920" t="s">
        <v>1</v>
      </c>
      <c r="D2920" t="s">
        <v>294</v>
      </c>
      <c r="E2920">
        <v>21</v>
      </c>
      <c r="F2920">
        <v>33</v>
      </c>
      <c r="G2920">
        <f>(Table1[[#This Row],[Min Temperature]]+Table1[[#This Row],[Max Temperature]])/2</f>
        <v>27</v>
      </c>
      <c r="H2920">
        <v>5.3</v>
      </c>
      <c r="I2920">
        <v>9</v>
      </c>
      <c r="J2920">
        <f>(Table1[[#This Row],[Min Dissolved Oxygen]]+Table1[[#This Row],[Max Dissolved Oxygen]])/2</f>
        <v>7.15</v>
      </c>
      <c r="K2920">
        <v>6.9</v>
      </c>
      <c r="L2920">
        <v>8.5</v>
      </c>
      <c r="M2920">
        <f>(Table1[[#This Row],[Min pH]]+Table1[[#This Row],[Max pH]])/2</f>
        <v>7.7</v>
      </c>
      <c r="N2920">
        <v>1435</v>
      </c>
      <c r="O2920">
        <v>41560</v>
      </c>
      <c r="P2920">
        <f>(Table1[[#This Row],[Min Conductivity]]+Table1[[#This Row],[Max Conductivity]])/2</f>
        <v>21497.5</v>
      </c>
      <c r="Q2920">
        <v>1.1000000000000001</v>
      </c>
      <c r="R2920">
        <v>2.9</v>
      </c>
      <c r="S2920">
        <f>(Table1[[#This Row],[Min BOD]]+Table1[[#This Row],[Max BOD]])/2</f>
        <v>2</v>
      </c>
      <c r="T2920">
        <v>0.32</v>
      </c>
      <c r="U2920">
        <v>1.1299999999999999</v>
      </c>
      <c r="V2920">
        <f>(Table1[[#This Row],[Min Nitrate N + Nitrite N]]+Table1[[#This Row],[Max Nitrate N + Nitrite N]])/2</f>
        <v>0.72499999999999998</v>
      </c>
      <c r="W2920">
        <v>20</v>
      </c>
      <c r="X2920">
        <v>1300</v>
      </c>
      <c r="Y2920">
        <f>(Table1[[#This Row],[Min Fecal Coliform]]+Table1[[#This Row],[Max Fecal Coliform]])/2</f>
        <v>660</v>
      </c>
      <c r="Z2920">
        <v>49</v>
      </c>
      <c r="AA2920">
        <v>2800</v>
      </c>
      <c r="AB2920">
        <f>(Table1[[#This Row],[Min Total Coliform]]+Table1[[#This Row],[Max Total Coliform]])/2</f>
        <v>1424.5</v>
      </c>
      <c r="AC2920">
        <f>MIN(10, (Table1[[#This Row],[Avg BOD]]/4)*10)</f>
        <v>5</v>
      </c>
      <c r="AD2920">
        <f>MIN(10, (Table1[[#This Row],[Avg Fecal Coliform]]/600)*10)</f>
        <v>10</v>
      </c>
      <c r="AE2920">
        <f>MIN(10, (Table1[[#This Row],[Avg Nitrate N + Nitrite N]]/10)*10)</f>
        <v>0.72499999999999998</v>
      </c>
      <c r="AF2920">
        <f>IF(OR(Table1[[#This Row],[Avg pH]]&lt;6.5,Table1[[#This Row],[Avg pH]]&gt;8.5),10,0)</f>
        <v>0</v>
      </c>
      <c r="AG2920">
        <f>MAX(0, 10-(2*Table1[[#This Row],[Avg Dissolved Oxygen]]))</f>
        <v>0</v>
      </c>
      <c r="AH2920">
        <f>(Table1[[#This Row],[Fecal Score]]*0.3) + (Table1[[#This Row],[BOD Score]]*0.25) + (Table1[[#This Row],[Nitrate Score]]*0.2) + (Table1[[#This Row],[pH Score]]*0.15) + (Table1[[#This Row],[Dissolved Oxygen Score]]*0.1)</f>
        <v>4.3949999999999996</v>
      </c>
      <c r="AI2920">
        <v>2022</v>
      </c>
    </row>
    <row r="2921" spans="1:35">
      <c r="A2921">
        <v>3954</v>
      </c>
      <c r="B2921" t="s">
        <v>297</v>
      </c>
      <c r="C2921" t="s">
        <v>1</v>
      </c>
      <c r="D2921" t="s">
        <v>294</v>
      </c>
      <c r="E2921">
        <v>17</v>
      </c>
      <c r="F2921">
        <v>32</v>
      </c>
      <c r="G2921">
        <f>(Table1[[#This Row],[Min Temperature]]+Table1[[#This Row],[Max Temperature]])/2</f>
        <v>24.5</v>
      </c>
      <c r="H2921">
        <v>3.8</v>
      </c>
      <c r="I2921">
        <v>7.4</v>
      </c>
      <c r="J2921">
        <f>(Table1[[#This Row],[Min Dissolved Oxygen]]+Table1[[#This Row],[Max Dissolved Oxygen]])/2</f>
        <v>5.6</v>
      </c>
      <c r="K2921">
        <v>7.6</v>
      </c>
      <c r="L2921">
        <v>8.5</v>
      </c>
      <c r="M2921">
        <f>(Table1[[#This Row],[Min pH]]+Table1[[#This Row],[Max pH]])/2</f>
        <v>8.0500000000000007</v>
      </c>
      <c r="N2921">
        <v>306</v>
      </c>
      <c r="O2921">
        <v>699</v>
      </c>
      <c r="P2921">
        <f>(Table1[[#This Row],[Min Conductivity]]+Table1[[#This Row],[Max Conductivity]])/2</f>
        <v>502.5</v>
      </c>
      <c r="Q2921">
        <v>1.8</v>
      </c>
      <c r="R2921">
        <v>11</v>
      </c>
      <c r="S2921">
        <f>(Table1[[#This Row],[Min BOD]]+Table1[[#This Row],[Max BOD]])/2</f>
        <v>6.4</v>
      </c>
      <c r="T2921">
        <v>0.32</v>
      </c>
      <c r="U2921">
        <v>2.36</v>
      </c>
      <c r="V2921">
        <f>(Table1[[#This Row],[Min Nitrate N + Nitrite N]]+Table1[[#This Row],[Max Nitrate N + Nitrite N]])/2</f>
        <v>1.3399999999999999</v>
      </c>
      <c r="W2921">
        <v>20</v>
      </c>
      <c r="X2921">
        <v>2200</v>
      </c>
      <c r="Y2921">
        <f>(Table1[[#This Row],[Min Fecal Coliform]]+Table1[[#This Row],[Max Fecal Coliform]])/2</f>
        <v>1110</v>
      </c>
      <c r="Z2921">
        <v>130</v>
      </c>
      <c r="AA2921">
        <v>4900</v>
      </c>
      <c r="AB2921">
        <f>(Table1[[#This Row],[Min Total Coliform]]+Table1[[#This Row],[Max Total Coliform]])/2</f>
        <v>2515</v>
      </c>
      <c r="AC2921">
        <f>MIN(10, (Table1[[#This Row],[Avg BOD]]/4)*10)</f>
        <v>10</v>
      </c>
      <c r="AD2921">
        <f>MIN(10, (Table1[[#This Row],[Avg Fecal Coliform]]/600)*10)</f>
        <v>10</v>
      </c>
      <c r="AE2921">
        <f>MIN(10, (Table1[[#This Row],[Avg Nitrate N + Nitrite N]]/10)*10)</f>
        <v>1.3399999999999999</v>
      </c>
      <c r="AF2921">
        <f>IF(OR(Table1[[#This Row],[Avg pH]]&lt;6.5,Table1[[#This Row],[Avg pH]]&gt;8.5),10,0)</f>
        <v>0</v>
      </c>
      <c r="AG2921">
        <f>MAX(0, 10-(2*Table1[[#This Row],[Avg Dissolved Oxygen]]))</f>
        <v>0</v>
      </c>
      <c r="AH2921">
        <f>(Table1[[#This Row],[Fecal Score]]*0.3) + (Table1[[#This Row],[BOD Score]]*0.25) + (Table1[[#This Row],[Nitrate Score]]*0.2) + (Table1[[#This Row],[pH Score]]*0.15) + (Table1[[#This Row],[Dissolved Oxygen Score]]*0.1)</f>
        <v>5.7679999999999998</v>
      </c>
      <c r="AI2921">
        <v>2022</v>
      </c>
    </row>
    <row r="2922" spans="1:35">
      <c r="A2922">
        <v>2431</v>
      </c>
      <c r="B2922" t="s">
        <v>669</v>
      </c>
      <c r="C2922" t="s">
        <v>8</v>
      </c>
      <c r="D2922" t="s">
        <v>294</v>
      </c>
      <c r="E2922">
        <v>20</v>
      </c>
      <c r="F2922">
        <v>30</v>
      </c>
      <c r="G2922">
        <f>(Table1[[#This Row],[Min Temperature]]+Table1[[#This Row],[Max Temperature]])/2</f>
        <v>25</v>
      </c>
      <c r="H2922">
        <v>2.6</v>
      </c>
      <c r="I2922">
        <v>8.6</v>
      </c>
      <c r="J2922">
        <f>(Table1[[#This Row],[Min Dissolved Oxygen]]+Table1[[#This Row],[Max Dissolved Oxygen]])/2</f>
        <v>5.6</v>
      </c>
      <c r="K2922">
        <v>6.9</v>
      </c>
      <c r="L2922">
        <v>7.6</v>
      </c>
      <c r="M2922">
        <f>(Table1[[#This Row],[Min pH]]+Table1[[#This Row],[Max pH]])/2</f>
        <v>7.25</v>
      </c>
      <c r="N2922">
        <v>302</v>
      </c>
      <c r="O2922">
        <v>445</v>
      </c>
      <c r="P2922">
        <f>(Table1[[#This Row],[Min Conductivity]]+Table1[[#This Row],[Max Conductivity]])/2</f>
        <v>373.5</v>
      </c>
      <c r="Q2922">
        <v>1.1000000000000001</v>
      </c>
      <c r="R2922">
        <v>2</v>
      </c>
      <c r="S2922">
        <f>(Table1[[#This Row],[Min BOD]]+Table1[[#This Row],[Max BOD]])/2</f>
        <v>1.55</v>
      </c>
      <c r="T2922">
        <v>0.32</v>
      </c>
      <c r="U2922">
        <v>1.72</v>
      </c>
      <c r="V2922">
        <f>(Table1[[#This Row],[Min Nitrate N + Nitrite N]]+Table1[[#This Row],[Max Nitrate N + Nitrite N]])/2</f>
        <v>1.02</v>
      </c>
      <c r="W2922">
        <v>45</v>
      </c>
      <c r="X2922">
        <v>22000</v>
      </c>
      <c r="Y2922">
        <f>(Table1[[#This Row],[Min Fecal Coliform]]+Table1[[#This Row],[Max Fecal Coliform]])/2</f>
        <v>11022.5</v>
      </c>
      <c r="Z2922">
        <v>330</v>
      </c>
      <c r="AA2922">
        <v>54000</v>
      </c>
      <c r="AB2922">
        <f>(Table1[[#This Row],[Min Total Coliform]]+Table1[[#This Row],[Max Total Coliform]])/2</f>
        <v>27165</v>
      </c>
      <c r="AC2922">
        <f>MIN(10, (Table1[[#This Row],[Avg BOD]]/4)*10)</f>
        <v>3.875</v>
      </c>
      <c r="AD2922">
        <f>MIN(10, (Table1[[#This Row],[Avg Fecal Coliform]]/600)*10)</f>
        <v>10</v>
      </c>
      <c r="AE2922">
        <f>MIN(10, (Table1[[#This Row],[Avg Nitrate N + Nitrite N]]/10)*10)</f>
        <v>1.02</v>
      </c>
      <c r="AF2922">
        <f>IF(OR(Table1[[#This Row],[Avg pH]]&lt;6.5,Table1[[#This Row],[Avg pH]]&gt;8.5),10,0)</f>
        <v>0</v>
      </c>
      <c r="AG2922">
        <f>MAX(0, 10-(2*Table1[[#This Row],[Avg Dissolved Oxygen]]))</f>
        <v>0</v>
      </c>
      <c r="AH2922">
        <f>(Table1[[#This Row],[Fecal Score]]*0.3) + (Table1[[#This Row],[BOD Score]]*0.25) + (Table1[[#This Row],[Nitrate Score]]*0.2) + (Table1[[#This Row],[pH Score]]*0.15) + (Table1[[#This Row],[Dissolved Oxygen Score]]*0.1)</f>
        <v>4.1727499999999997</v>
      </c>
      <c r="AI2922">
        <v>2022</v>
      </c>
    </row>
    <row r="2923" spans="1:35">
      <c r="A2923">
        <v>2434</v>
      </c>
      <c r="B2923" t="s">
        <v>1069</v>
      </c>
      <c r="C2923" t="s">
        <v>8</v>
      </c>
      <c r="D2923" t="s">
        <v>294</v>
      </c>
      <c r="E2923">
        <v>17</v>
      </c>
      <c r="F2923">
        <v>34</v>
      </c>
      <c r="G2923">
        <f>(Table1[[#This Row],[Min Temperature]]+Table1[[#This Row],[Max Temperature]])/2</f>
        <v>25.5</v>
      </c>
      <c r="H2923">
        <v>4.4000000000000004</v>
      </c>
      <c r="I2923">
        <v>10.5</v>
      </c>
      <c r="J2923">
        <f>(Table1[[#This Row],[Min Dissolved Oxygen]]+Table1[[#This Row],[Max Dissolved Oxygen]])/2</f>
        <v>7.45</v>
      </c>
      <c r="K2923">
        <v>7.9</v>
      </c>
      <c r="L2923">
        <v>9.1999999999999993</v>
      </c>
      <c r="M2923">
        <f>(Table1[[#This Row],[Min pH]]+Table1[[#This Row],[Max pH]])/2</f>
        <v>8.5500000000000007</v>
      </c>
      <c r="N2923">
        <v>494</v>
      </c>
      <c r="O2923">
        <v>1221</v>
      </c>
      <c r="P2923">
        <f>(Table1[[#This Row],[Min Conductivity]]+Table1[[#This Row],[Max Conductivity]])/2</f>
        <v>857.5</v>
      </c>
      <c r="Q2923">
        <v>3.7</v>
      </c>
      <c r="R2923">
        <v>6.7</v>
      </c>
      <c r="S2923">
        <f>(Table1[[#This Row],[Min BOD]]+Table1[[#This Row],[Max BOD]])/2</f>
        <v>5.2</v>
      </c>
      <c r="T2923">
        <v>0.51</v>
      </c>
      <c r="U2923">
        <v>1.62</v>
      </c>
      <c r="V2923">
        <f>(Table1[[#This Row],[Min Nitrate N + Nitrite N]]+Table1[[#This Row],[Max Nitrate N + Nitrite N]])/2</f>
        <v>1.0649999999999999</v>
      </c>
      <c r="W2923">
        <v>20</v>
      </c>
      <c r="X2923">
        <v>17000</v>
      </c>
      <c r="Y2923">
        <f>(Table1[[#This Row],[Min Fecal Coliform]]+Table1[[#This Row],[Max Fecal Coliform]])/2</f>
        <v>8510</v>
      </c>
      <c r="Z2923">
        <v>130</v>
      </c>
      <c r="AA2923">
        <v>54000</v>
      </c>
      <c r="AB2923">
        <f>(Table1[[#This Row],[Min Total Coliform]]+Table1[[#This Row],[Max Total Coliform]])/2</f>
        <v>27065</v>
      </c>
      <c r="AC2923">
        <f>MIN(10, (Table1[[#This Row],[Avg BOD]]/4)*10)</f>
        <v>10</v>
      </c>
      <c r="AD2923">
        <f>MIN(10, (Table1[[#This Row],[Avg Fecal Coliform]]/600)*10)</f>
        <v>10</v>
      </c>
      <c r="AE2923">
        <f>MIN(10, (Table1[[#This Row],[Avg Nitrate N + Nitrite N]]/10)*10)</f>
        <v>1.0649999999999999</v>
      </c>
      <c r="AF2923">
        <f>IF(OR(Table1[[#This Row],[Avg pH]]&lt;6.5,Table1[[#This Row],[Avg pH]]&gt;8.5),10,0)</f>
        <v>10</v>
      </c>
      <c r="AG2923">
        <f>MAX(0, 10-(2*Table1[[#This Row],[Avg Dissolved Oxygen]]))</f>
        <v>0</v>
      </c>
      <c r="AH2923">
        <f>(Table1[[#This Row],[Fecal Score]]*0.3) + (Table1[[#This Row],[BOD Score]]*0.25) + (Table1[[#This Row],[Nitrate Score]]*0.2) + (Table1[[#This Row],[pH Score]]*0.15) + (Table1[[#This Row],[Dissolved Oxygen Score]]*0.1)</f>
        <v>7.2130000000000001</v>
      </c>
      <c r="AI2923">
        <v>2022</v>
      </c>
    </row>
    <row r="2924" spans="1:35">
      <c r="A2924">
        <v>3962</v>
      </c>
      <c r="B2924" t="s">
        <v>305</v>
      </c>
      <c r="C2924" t="s">
        <v>8</v>
      </c>
      <c r="D2924" t="s">
        <v>294</v>
      </c>
      <c r="E2924">
        <v>24</v>
      </c>
      <c r="F2924">
        <v>29</v>
      </c>
      <c r="G2924">
        <f>(Table1[[#This Row],[Min Temperature]]+Table1[[#This Row],[Max Temperature]])/2</f>
        <v>26.5</v>
      </c>
      <c r="H2924">
        <v>6.1</v>
      </c>
      <c r="I2924">
        <v>6.5</v>
      </c>
      <c r="J2924">
        <f>(Table1[[#This Row],[Min Dissolved Oxygen]]+Table1[[#This Row],[Max Dissolved Oxygen]])/2</f>
        <v>6.3</v>
      </c>
      <c r="K2924">
        <v>6.8</v>
      </c>
      <c r="L2924">
        <v>8.1999999999999993</v>
      </c>
      <c r="M2924">
        <f>(Table1[[#This Row],[Min pH]]+Table1[[#This Row],[Max pH]])/2</f>
        <v>7.5</v>
      </c>
      <c r="N2924">
        <v>237</v>
      </c>
      <c r="O2924">
        <v>453</v>
      </c>
      <c r="P2924">
        <f>(Table1[[#This Row],[Min Conductivity]]+Table1[[#This Row],[Max Conductivity]])/2</f>
        <v>345</v>
      </c>
      <c r="Q2924">
        <v>2</v>
      </c>
      <c r="R2924">
        <v>4.5</v>
      </c>
      <c r="S2924">
        <f>(Table1[[#This Row],[Min BOD]]+Table1[[#This Row],[Max BOD]])/2</f>
        <v>3.25</v>
      </c>
      <c r="T2924">
        <v>0.42</v>
      </c>
      <c r="U2924">
        <v>2.52</v>
      </c>
      <c r="V2924">
        <f>(Table1[[#This Row],[Min Nitrate N + Nitrite N]]+Table1[[#This Row],[Max Nitrate N + Nitrite N]])/2</f>
        <v>1.47</v>
      </c>
      <c r="W2924">
        <v>45</v>
      </c>
      <c r="X2924">
        <v>3300</v>
      </c>
      <c r="Y2924">
        <f>(Table1[[#This Row],[Min Fecal Coliform]]+Table1[[#This Row],[Max Fecal Coliform]])/2</f>
        <v>1672.5</v>
      </c>
      <c r="Z2924">
        <v>230</v>
      </c>
      <c r="AA2924">
        <v>24000</v>
      </c>
      <c r="AB2924">
        <f>(Table1[[#This Row],[Min Total Coliform]]+Table1[[#This Row],[Max Total Coliform]])/2</f>
        <v>12115</v>
      </c>
      <c r="AC2924">
        <f>MIN(10, (Table1[[#This Row],[Avg BOD]]/4)*10)</f>
        <v>8.125</v>
      </c>
      <c r="AD2924">
        <f>MIN(10, (Table1[[#This Row],[Avg Fecal Coliform]]/600)*10)</f>
        <v>10</v>
      </c>
      <c r="AE2924">
        <f>MIN(10, (Table1[[#This Row],[Avg Nitrate N + Nitrite N]]/10)*10)</f>
        <v>1.47</v>
      </c>
      <c r="AF2924">
        <f>IF(OR(Table1[[#This Row],[Avg pH]]&lt;6.5,Table1[[#This Row],[Avg pH]]&gt;8.5),10,0)</f>
        <v>0</v>
      </c>
      <c r="AG2924">
        <f>MAX(0, 10-(2*Table1[[#This Row],[Avg Dissolved Oxygen]]))</f>
        <v>0</v>
      </c>
      <c r="AH2924">
        <f>(Table1[[#This Row],[Fecal Score]]*0.3) + (Table1[[#This Row],[BOD Score]]*0.25) + (Table1[[#This Row],[Nitrate Score]]*0.2) + (Table1[[#This Row],[pH Score]]*0.15) + (Table1[[#This Row],[Dissolved Oxygen Score]]*0.1)</f>
        <v>5.3252499999999996</v>
      </c>
      <c r="AI2924">
        <v>2022</v>
      </c>
    </row>
    <row r="2925" spans="1:35">
      <c r="A2925">
        <v>2433</v>
      </c>
      <c r="B2925" t="s">
        <v>1070</v>
      </c>
      <c r="C2925" t="s">
        <v>8</v>
      </c>
      <c r="D2925" t="s">
        <v>294</v>
      </c>
      <c r="E2925">
        <v>21</v>
      </c>
      <c r="F2925">
        <v>35</v>
      </c>
      <c r="G2925">
        <f>(Table1[[#This Row],[Min Temperature]]+Table1[[#This Row],[Max Temperature]])/2</f>
        <v>28</v>
      </c>
      <c r="H2925">
        <v>2.4</v>
      </c>
      <c r="I2925">
        <v>12.6</v>
      </c>
      <c r="J2925">
        <f>(Table1[[#This Row],[Min Dissolved Oxygen]]+Table1[[#This Row],[Max Dissolved Oxygen]])/2</f>
        <v>7.5</v>
      </c>
      <c r="K2925">
        <v>7.6</v>
      </c>
      <c r="L2925">
        <v>9.4</v>
      </c>
      <c r="M2925">
        <f>(Table1[[#This Row],[Min pH]]+Table1[[#This Row],[Max pH]])/2</f>
        <v>8.5</v>
      </c>
      <c r="N2925">
        <v>514</v>
      </c>
      <c r="O2925">
        <v>970</v>
      </c>
      <c r="P2925">
        <f>(Table1[[#This Row],[Min Conductivity]]+Table1[[#This Row],[Max Conductivity]])/2</f>
        <v>742</v>
      </c>
      <c r="Q2925">
        <v>4.4000000000000004</v>
      </c>
      <c r="R2925">
        <v>9.5</v>
      </c>
      <c r="S2925">
        <f>(Table1[[#This Row],[Min BOD]]+Table1[[#This Row],[Max BOD]])/2</f>
        <v>6.95</v>
      </c>
      <c r="T2925">
        <v>0.63</v>
      </c>
      <c r="U2925">
        <v>9.4499999999999993</v>
      </c>
      <c r="V2925">
        <f>(Table1[[#This Row],[Min Nitrate N + Nitrite N]]+Table1[[#This Row],[Max Nitrate N + Nitrite N]])/2</f>
        <v>5.04</v>
      </c>
      <c r="W2925">
        <v>20</v>
      </c>
      <c r="X2925">
        <v>2300</v>
      </c>
      <c r="Y2925">
        <f>(Table1[[#This Row],[Min Fecal Coliform]]+Table1[[#This Row],[Max Fecal Coliform]])/2</f>
        <v>1160</v>
      </c>
      <c r="Z2925">
        <v>45</v>
      </c>
      <c r="AA2925">
        <v>7900</v>
      </c>
      <c r="AB2925">
        <f>(Table1[[#This Row],[Min Total Coliform]]+Table1[[#This Row],[Max Total Coliform]])/2</f>
        <v>3972.5</v>
      </c>
      <c r="AC2925">
        <f>MIN(10, (Table1[[#This Row],[Avg BOD]]/4)*10)</f>
        <v>10</v>
      </c>
      <c r="AD2925">
        <f>MIN(10, (Table1[[#This Row],[Avg Fecal Coliform]]/600)*10)</f>
        <v>10</v>
      </c>
      <c r="AE2925">
        <f>MIN(10, (Table1[[#This Row],[Avg Nitrate N + Nitrite N]]/10)*10)</f>
        <v>5.04</v>
      </c>
      <c r="AF2925">
        <f>IF(OR(Table1[[#This Row],[Avg pH]]&lt;6.5,Table1[[#This Row],[Avg pH]]&gt;8.5),10,0)</f>
        <v>0</v>
      </c>
      <c r="AG2925">
        <f>MAX(0, 10-(2*Table1[[#This Row],[Avg Dissolved Oxygen]]))</f>
        <v>0</v>
      </c>
      <c r="AH2925">
        <f>(Table1[[#This Row],[Fecal Score]]*0.3) + (Table1[[#This Row],[BOD Score]]*0.25) + (Table1[[#This Row],[Nitrate Score]]*0.2) + (Table1[[#This Row],[pH Score]]*0.15) + (Table1[[#This Row],[Dissolved Oxygen Score]]*0.1)</f>
        <v>6.508</v>
      </c>
      <c r="AI2925">
        <v>2022</v>
      </c>
    </row>
    <row r="2926" spans="1:35">
      <c r="A2926">
        <v>2432</v>
      </c>
      <c r="B2926" t="s">
        <v>1071</v>
      </c>
      <c r="C2926" t="s">
        <v>8</v>
      </c>
      <c r="D2926" t="s">
        <v>294</v>
      </c>
      <c r="E2926">
        <v>17</v>
      </c>
      <c r="F2926">
        <v>34</v>
      </c>
      <c r="G2926">
        <f>(Table1[[#This Row],[Min Temperature]]+Table1[[#This Row],[Max Temperature]])/2</f>
        <v>25.5</v>
      </c>
      <c r="H2926">
        <v>3.1</v>
      </c>
      <c r="I2926">
        <v>12</v>
      </c>
      <c r="J2926">
        <f>(Table1[[#This Row],[Min Dissolved Oxygen]]+Table1[[#This Row],[Max Dissolved Oxygen]])/2</f>
        <v>7.55</v>
      </c>
      <c r="K2926">
        <v>8.1</v>
      </c>
      <c r="L2926">
        <v>9.4</v>
      </c>
      <c r="M2926">
        <f>(Table1[[#This Row],[Min pH]]+Table1[[#This Row],[Max pH]])/2</f>
        <v>8.75</v>
      </c>
      <c r="N2926">
        <v>618</v>
      </c>
      <c r="O2926">
        <v>1231</v>
      </c>
      <c r="P2926">
        <f>(Table1[[#This Row],[Min Conductivity]]+Table1[[#This Row],[Max Conductivity]])/2</f>
        <v>924.5</v>
      </c>
      <c r="Q2926">
        <v>4.7</v>
      </c>
      <c r="R2926">
        <v>8</v>
      </c>
      <c r="S2926">
        <f>(Table1[[#This Row],[Min BOD]]+Table1[[#This Row],[Max BOD]])/2</f>
        <v>6.35</v>
      </c>
      <c r="T2926">
        <v>0.67</v>
      </c>
      <c r="U2926">
        <v>1.96</v>
      </c>
      <c r="V2926">
        <f>(Table1[[#This Row],[Min Nitrate N + Nitrite N]]+Table1[[#This Row],[Max Nitrate N + Nitrite N]])/2</f>
        <v>1.3149999999999999</v>
      </c>
      <c r="W2926">
        <v>78</v>
      </c>
      <c r="X2926">
        <v>13000</v>
      </c>
      <c r="Y2926">
        <f>(Table1[[#This Row],[Min Fecal Coliform]]+Table1[[#This Row],[Max Fecal Coliform]])/2</f>
        <v>6539</v>
      </c>
      <c r="Z2926">
        <v>220</v>
      </c>
      <c r="AA2926">
        <v>35000</v>
      </c>
      <c r="AB2926">
        <f>(Table1[[#This Row],[Min Total Coliform]]+Table1[[#This Row],[Max Total Coliform]])/2</f>
        <v>17610</v>
      </c>
      <c r="AC2926">
        <f>MIN(10, (Table1[[#This Row],[Avg BOD]]/4)*10)</f>
        <v>10</v>
      </c>
      <c r="AD2926">
        <f>MIN(10, (Table1[[#This Row],[Avg Fecal Coliform]]/600)*10)</f>
        <v>10</v>
      </c>
      <c r="AE2926">
        <f>MIN(10, (Table1[[#This Row],[Avg Nitrate N + Nitrite N]]/10)*10)</f>
        <v>1.3149999999999999</v>
      </c>
      <c r="AF2926">
        <f>IF(OR(Table1[[#This Row],[Avg pH]]&lt;6.5,Table1[[#This Row],[Avg pH]]&gt;8.5),10,0)</f>
        <v>10</v>
      </c>
      <c r="AG2926">
        <f>MAX(0, 10-(2*Table1[[#This Row],[Avg Dissolved Oxygen]]))</f>
        <v>0</v>
      </c>
      <c r="AH2926">
        <f>(Table1[[#This Row],[Fecal Score]]*0.3) + (Table1[[#This Row],[BOD Score]]*0.25) + (Table1[[#This Row],[Nitrate Score]]*0.2) + (Table1[[#This Row],[pH Score]]*0.15) + (Table1[[#This Row],[Dissolved Oxygen Score]]*0.1)</f>
        <v>7.2629999999999999</v>
      </c>
      <c r="AI2926">
        <v>2022</v>
      </c>
    </row>
    <row r="2927" spans="1:35">
      <c r="A2927">
        <v>2436</v>
      </c>
      <c r="B2927" t="s">
        <v>1072</v>
      </c>
      <c r="C2927" t="s">
        <v>8</v>
      </c>
      <c r="D2927" t="s">
        <v>294</v>
      </c>
      <c r="E2927">
        <v>23</v>
      </c>
      <c r="F2927">
        <v>34</v>
      </c>
      <c r="G2927">
        <f>(Table1[[#This Row],[Min Temperature]]+Table1[[#This Row],[Max Temperature]])/2</f>
        <v>28.5</v>
      </c>
      <c r="H2927">
        <v>1.9</v>
      </c>
      <c r="I2927">
        <v>10.9</v>
      </c>
      <c r="J2927">
        <f>(Table1[[#This Row],[Min Dissolved Oxygen]]+Table1[[#This Row],[Max Dissolved Oxygen]])/2</f>
        <v>6.4</v>
      </c>
      <c r="K2927">
        <v>7</v>
      </c>
      <c r="L2927">
        <v>9.1</v>
      </c>
      <c r="M2927">
        <f>(Table1[[#This Row],[Min pH]]+Table1[[#This Row],[Max pH]])/2</f>
        <v>8.0500000000000007</v>
      </c>
      <c r="N2927">
        <v>310</v>
      </c>
      <c r="O2927">
        <v>854</v>
      </c>
      <c r="P2927">
        <f>(Table1[[#This Row],[Min Conductivity]]+Table1[[#This Row],[Max Conductivity]])/2</f>
        <v>582</v>
      </c>
      <c r="Q2927">
        <v>5.6</v>
      </c>
      <c r="R2927">
        <v>12.5</v>
      </c>
      <c r="S2927">
        <f>(Table1[[#This Row],[Min BOD]]+Table1[[#This Row],[Max BOD]])/2</f>
        <v>9.0500000000000007</v>
      </c>
      <c r="T2927">
        <v>0.32</v>
      </c>
      <c r="U2927">
        <v>2.38</v>
      </c>
      <c r="V2927">
        <f>(Table1[[#This Row],[Min Nitrate N + Nitrite N]]+Table1[[#This Row],[Max Nitrate N + Nitrite N]])/2</f>
        <v>1.3499999999999999</v>
      </c>
      <c r="W2927">
        <v>110</v>
      </c>
      <c r="X2927">
        <v>4900</v>
      </c>
      <c r="Y2927">
        <f>(Table1[[#This Row],[Min Fecal Coliform]]+Table1[[#This Row],[Max Fecal Coliform]])/2</f>
        <v>2505</v>
      </c>
      <c r="Z2927">
        <v>490</v>
      </c>
      <c r="AA2927">
        <v>17000</v>
      </c>
      <c r="AB2927">
        <f>(Table1[[#This Row],[Min Total Coliform]]+Table1[[#This Row],[Max Total Coliform]])/2</f>
        <v>8745</v>
      </c>
      <c r="AC2927">
        <f>MIN(10, (Table1[[#This Row],[Avg BOD]]/4)*10)</f>
        <v>10</v>
      </c>
      <c r="AD2927">
        <f>MIN(10, (Table1[[#This Row],[Avg Fecal Coliform]]/600)*10)</f>
        <v>10</v>
      </c>
      <c r="AE2927">
        <f>MIN(10, (Table1[[#This Row],[Avg Nitrate N + Nitrite N]]/10)*10)</f>
        <v>1.3499999999999999</v>
      </c>
      <c r="AF2927">
        <f>IF(OR(Table1[[#This Row],[Avg pH]]&lt;6.5,Table1[[#This Row],[Avg pH]]&gt;8.5),10,0)</f>
        <v>0</v>
      </c>
      <c r="AG2927">
        <f>MAX(0, 10-(2*Table1[[#This Row],[Avg Dissolved Oxygen]]))</f>
        <v>0</v>
      </c>
      <c r="AH2927">
        <f>(Table1[[#This Row],[Fecal Score]]*0.3) + (Table1[[#This Row],[BOD Score]]*0.25) + (Table1[[#This Row],[Nitrate Score]]*0.2) + (Table1[[#This Row],[pH Score]]*0.15) + (Table1[[#This Row],[Dissolved Oxygen Score]]*0.1)</f>
        <v>5.77</v>
      </c>
      <c r="AI2927">
        <v>2022</v>
      </c>
    </row>
    <row r="2928" spans="1:35">
      <c r="A2928">
        <v>3963</v>
      </c>
      <c r="B2928" t="s">
        <v>306</v>
      </c>
      <c r="C2928" t="s">
        <v>8</v>
      </c>
      <c r="D2928" t="s">
        <v>294</v>
      </c>
      <c r="E2928">
        <v>17</v>
      </c>
      <c r="F2928">
        <v>27</v>
      </c>
      <c r="G2928">
        <f>(Table1[[#This Row],[Min Temperature]]+Table1[[#This Row],[Max Temperature]])/2</f>
        <v>22</v>
      </c>
      <c r="H2928">
        <v>2.4</v>
      </c>
      <c r="I2928">
        <v>11.4</v>
      </c>
      <c r="J2928">
        <f>(Table1[[#This Row],[Min Dissolved Oxygen]]+Table1[[#This Row],[Max Dissolved Oxygen]])/2</f>
        <v>6.9</v>
      </c>
      <c r="K2928">
        <v>6.9</v>
      </c>
      <c r="L2928">
        <v>8.3000000000000007</v>
      </c>
      <c r="M2928">
        <f>(Table1[[#This Row],[Min pH]]+Table1[[#This Row],[Max pH]])/2</f>
        <v>7.6000000000000005</v>
      </c>
      <c r="N2928">
        <v>482</v>
      </c>
      <c r="O2928">
        <v>923</v>
      </c>
      <c r="P2928">
        <f>(Table1[[#This Row],[Min Conductivity]]+Table1[[#This Row],[Max Conductivity]])/2</f>
        <v>702.5</v>
      </c>
      <c r="Q2928">
        <v>4</v>
      </c>
      <c r="R2928">
        <v>9.5</v>
      </c>
      <c r="S2928">
        <f>(Table1[[#This Row],[Min BOD]]+Table1[[#This Row],[Max BOD]])/2</f>
        <v>6.75</v>
      </c>
      <c r="T2928">
        <v>0.62</v>
      </c>
      <c r="U2928">
        <v>5.82</v>
      </c>
      <c r="V2928">
        <f>(Table1[[#This Row],[Min Nitrate N + Nitrite N]]+Table1[[#This Row],[Max Nitrate N + Nitrite N]])/2</f>
        <v>3.22</v>
      </c>
      <c r="W2928">
        <v>20</v>
      </c>
      <c r="X2928">
        <v>24000</v>
      </c>
      <c r="Y2928">
        <f>(Table1[[#This Row],[Min Fecal Coliform]]+Table1[[#This Row],[Max Fecal Coliform]])/2</f>
        <v>12010</v>
      </c>
      <c r="Z2928">
        <v>170</v>
      </c>
      <c r="AA2928">
        <v>35000</v>
      </c>
      <c r="AB2928">
        <f>(Table1[[#This Row],[Min Total Coliform]]+Table1[[#This Row],[Max Total Coliform]])/2</f>
        <v>17585</v>
      </c>
      <c r="AC2928">
        <f>MIN(10, (Table1[[#This Row],[Avg BOD]]/4)*10)</f>
        <v>10</v>
      </c>
      <c r="AD2928">
        <f>MIN(10, (Table1[[#This Row],[Avg Fecal Coliform]]/600)*10)</f>
        <v>10</v>
      </c>
      <c r="AE2928">
        <f>MIN(10, (Table1[[#This Row],[Avg Nitrate N + Nitrite N]]/10)*10)</f>
        <v>3.22</v>
      </c>
      <c r="AF2928">
        <f>IF(OR(Table1[[#This Row],[Avg pH]]&lt;6.5,Table1[[#This Row],[Avg pH]]&gt;8.5),10,0)</f>
        <v>0</v>
      </c>
      <c r="AG2928">
        <f>MAX(0, 10-(2*Table1[[#This Row],[Avg Dissolved Oxygen]]))</f>
        <v>0</v>
      </c>
      <c r="AH2928">
        <f>(Table1[[#This Row],[Fecal Score]]*0.3) + (Table1[[#This Row],[BOD Score]]*0.25) + (Table1[[#This Row],[Nitrate Score]]*0.2) + (Table1[[#This Row],[pH Score]]*0.15) + (Table1[[#This Row],[Dissolved Oxygen Score]]*0.1)</f>
        <v>6.1440000000000001</v>
      </c>
      <c r="AI2928">
        <v>2022</v>
      </c>
    </row>
    <row r="2929" spans="1:35">
      <c r="A2929">
        <v>2435</v>
      </c>
      <c r="B2929" t="s">
        <v>1073</v>
      </c>
      <c r="C2929" t="s">
        <v>8</v>
      </c>
      <c r="D2929" t="s">
        <v>294</v>
      </c>
      <c r="E2929">
        <v>18</v>
      </c>
      <c r="F2929">
        <v>34</v>
      </c>
      <c r="G2929">
        <f>(Table1[[#This Row],[Min Temperature]]+Table1[[#This Row],[Max Temperature]])/2</f>
        <v>26</v>
      </c>
      <c r="H2929">
        <v>2.8</v>
      </c>
      <c r="I2929">
        <v>11.1</v>
      </c>
      <c r="J2929">
        <f>(Table1[[#This Row],[Min Dissolved Oxygen]]+Table1[[#This Row],[Max Dissolved Oxygen]])/2</f>
        <v>6.9499999999999993</v>
      </c>
      <c r="K2929">
        <v>7.1</v>
      </c>
      <c r="L2929">
        <v>9</v>
      </c>
      <c r="M2929">
        <f>(Table1[[#This Row],[Min pH]]+Table1[[#This Row],[Max pH]])/2</f>
        <v>8.0500000000000007</v>
      </c>
      <c r="N2929">
        <v>418</v>
      </c>
      <c r="O2929">
        <v>1387</v>
      </c>
      <c r="P2929">
        <f>(Table1[[#This Row],[Min Conductivity]]+Table1[[#This Row],[Max Conductivity]])/2</f>
        <v>902.5</v>
      </c>
      <c r="Q2929">
        <v>4.3</v>
      </c>
      <c r="R2929">
        <v>9</v>
      </c>
      <c r="S2929">
        <f>(Table1[[#This Row],[Min BOD]]+Table1[[#This Row],[Max BOD]])/2</f>
        <v>6.65</v>
      </c>
      <c r="T2929">
        <v>0.32</v>
      </c>
      <c r="U2929">
        <v>2.52</v>
      </c>
      <c r="V2929">
        <f>(Table1[[#This Row],[Min Nitrate N + Nitrite N]]+Table1[[#This Row],[Max Nitrate N + Nitrite N]])/2</f>
        <v>1.42</v>
      </c>
      <c r="W2929">
        <v>45</v>
      </c>
      <c r="X2929">
        <v>35000</v>
      </c>
      <c r="Y2929">
        <f>(Table1[[#This Row],[Min Fecal Coliform]]+Table1[[#This Row],[Max Fecal Coliform]])/2</f>
        <v>17522.5</v>
      </c>
      <c r="Z2929">
        <v>130</v>
      </c>
      <c r="AA2929">
        <v>54000</v>
      </c>
      <c r="AB2929">
        <f>(Table1[[#This Row],[Min Total Coliform]]+Table1[[#This Row],[Max Total Coliform]])/2</f>
        <v>27065</v>
      </c>
      <c r="AC2929">
        <f>MIN(10, (Table1[[#This Row],[Avg BOD]]/4)*10)</f>
        <v>10</v>
      </c>
      <c r="AD2929">
        <f>MIN(10, (Table1[[#This Row],[Avg Fecal Coliform]]/600)*10)</f>
        <v>10</v>
      </c>
      <c r="AE2929">
        <f>MIN(10, (Table1[[#This Row],[Avg Nitrate N + Nitrite N]]/10)*10)</f>
        <v>1.42</v>
      </c>
      <c r="AF2929">
        <f>IF(OR(Table1[[#This Row],[Avg pH]]&lt;6.5,Table1[[#This Row],[Avg pH]]&gt;8.5),10,0)</f>
        <v>0</v>
      </c>
      <c r="AG2929">
        <f>MAX(0, 10-(2*Table1[[#This Row],[Avg Dissolved Oxygen]]))</f>
        <v>0</v>
      </c>
      <c r="AH2929">
        <f>(Table1[[#This Row],[Fecal Score]]*0.3) + (Table1[[#This Row],[BOD Score]]*0.25) + (Table1[[#This Row],[Nitrate Score]]*0.2) + (Table1[[#This Row],[pH Score]]*0.15) + (Table1[[#This Row],[Dissolved Oxygen Score]]*0.1)</f>
        <v>5.7839999999999998</v>
      </c>
      <c r="AI2929">
        <v>2022</v>
      </c>
    </row>
    <row r="2930" spans="1:35">
      <c r="A2930">
        <v>1686</v>
      </c>
      <c r="B2930" t="s">
        <v>1074</v>
      </c>
      <c r="C2930" t="s">
        <v>1</v>
      </c>
      <c r="D2930" t="s">
        <v>308</v>
      </c>
      <c r="E2930">
        <v>29</v>
      </c>
      <c r="F2930">
        <v>29</v>
      </c>
      <c r="G2930">
        <f>(Table1[[#This Row],[Min Temperature]]+Table1[[#This Row],[Max Temperature]])/2</f>
        <v>29</v>
      </c>
      <c r="H2930">
        <v>7</v>
      </c>
      <c r="I2930">
        <v>7</v>
      </c>
      <c r="J2930">
        <f>(Table1[[#This Row],[Min Dissolved Oxygen]]+Table1[[#This Row],[Max Dissolved Oxygen]])/2</f>
        <v>7</v>
      </c>
      <c r="K2930">
        <v>7.7</v>
      </c>
      <c r="L2930">
        <v>7.7</v>
      </c>
      <c r="M2930">
        <f>(Table1[[#This Row],[Min pH]]+Table1[[#This Row],[Max pH]])/2</f>
        <v>7.7</v>
      </c>
      <c r="N2930">
        <v>1219</v>
      </c>
      <c r="O2930">
        <v>1219</v>
      </c>
      <c r="P2930">
        <f>(Table1[[#This Row],[Min Conductivity]]+Table1[[#This Row],[Max Conductivity]])/2</f>
        <v>1219</v>
      </c>
      <c r="Q2930">
        <v>2.5</v>
      </c>
      <c r="R2930">
        <v>2.5</v>
      </c>
      <c r="S2930">
        <f>(Table1[[#This Row],[Min BOD]]+Table1[[#This Row],[Max BOD]])/2</f>
        <v>2.5</v>
      </c>
      <c r="T2930">
        <v>0.32</v>
      </c>
      <c r="U2930">
        <v>0.32</v>
      </c>
      <c r="V2930">
        <f>(Table1[[#This Row],[Min Nitrate N + Nitrite N]]+Table1[[#This Row],[Max Nitrate N + Nitrite N]])/2</f>
        <v>0.32</v>
      </c>
      <c r="W2930">
        <v>2</v>
      </c>
      <c r="X2930">
        <v>2</v>
      </c>
      <c r="Y2930">
        <f>(Table1[[#This Row],[Min Fecal Coliform]]+Table1[[#This Row],[Max Fecal Coliform]])/2</f>
        <v>2</v>
      </c>
      <c r="Z2930">
        <v>540</v>
      </c>
      <c r="AA2930">
        <v>540</v>
      </c>
      <c r="AB2930">
        <f>(Table1[[#This Row],[Min Total Coliform]]+Table1[[#This Row],[Max Total Coliform]])/2</f>
        <v>540</v>
      </c>
      <c r="AC2930">
        <f>MIN(10, (Table1[[#This Row],[Avg BOD]]/4)*10)</f>
        <v>6.25</v>
      </c>
      <c r="AD2930">
        <f>MIN(10, (Table1[[#This Row],[Avg Fecal Coliform]]/600)*10)</f>
        <v>3.3333333333333333E-2</v>
      </c>
      <c r="AE2930">
        <f>MIN(10, (Table1[[#This Row],[Avg Nitrate N + Nitrite N]]/10)*10)</f>
        <v>0.32</v>
      </c>
      <c r="AF2930">
        <f>IF(OR(Table1[[#This Row],[Avg pH]]&lt;6.5,Table1[[#This Row],[Avg pH]]&gt;8.5),10,0)</f>
        <v>0</v>
      </c>
      <c r="AG2930">
        <f>MAX(0, 10-(2*Table1[[#This Row],[Avg Dissolved Oxygen]]))</f>
        <v>0</v>
      </c>
      <c r="AH2930">
        <f>(Table1[[#This Row],[Fecal Score]]*0.3) + (Table1[[#This Row],[BOD Score]]*0.25) + (Table1[[#This Row],[Nitrate Score]]*0.2) + (Table1[[#This Row],[pH Score]]*0.15) + (Table1[[#This Row],[Dissolved Oxygen Score]]*0.1)</f>
        <v>1.6365000000000001</v>
      </c>
      <c r="AI2930">
        <v>2022</v>
      </c>
    </row>
    <row r="2931" spans="1:35">
      <c r="A2931">
        <v>4634</v>
      </c>
      <c r="B2931" t="s">
        <v>1075</v>
      </c>
      <c r="C2931" t="s">
        <v>1</v>
      </c>
      <c r="D2931" t="s">
        <v>308</v>
      </c>
      <c r="E2931">
        <v>28</v>
      </c>
      <c r="F2931">
        <v>32</v>
      </c>
      <c r="G2931">
        <f>(Table1[[#This Row],[Min Temperature]]+Table1[[#This Row],[Max Temperature]])/2</f>
        <v>30</v>
      </c>
      <c r="H2931">
        <v>6.3</v>
      </c>
      <c r="I2931">
        <v>11.2</v>
      </c>
      <c r="J2931">
        <f>(Table1[[#This Row],[Min Dissolved Oxygen]]+Table1[[#This Row],[Max Dissolved Oxygen]])/2</f>
        <v>8.75</v>
      </c>
      <c r="K2931">
        <v>7.8</v>
      </c>
      <c r="L2931">
        <v>9.1999999999999993</v>
      </c>
      <c r="M2931">
        <f>(Table1[[#This Row],[Min pH]]+Table1[[#This Row],[Max pH]])/2</f>
        <v>8.5</v>
      </c>
      <c r="N2931">
        <v>961</v>
      </c>
      <c r="O2931">
        <v>1642</v>
      </c>
      <c r="P2931">
        <f>(Table1[[#This Row],[Min Conductivity]]+Table1[[#This Row],[Max Conductivity]])/2</f>
        <v>1301.5</v>
      </c>
      <c r="Q2931">
        <v>2.5</v>
      </c>
      <c r="R2931">
        <v>6.5</v>
      </c>
      <c r="S2931">
        <f>(Table1[[#This Row],[Min BOD]]+Table1[[#This Row],[Max BOD]])/2</f>
        <v>4.5</v>
      </c>
      <c r="T2931">
        <v>0.32</v>
      </c>
      <c r="U2931">
        <v>0.32</v>
      </c>
      <c r="V2931">
        <f>(Table1[[#This Row],[Min Nitrate N + Nitrite N]]+Table1[[#This Row],[Max Nitrate N + Nitrite N]])/2</f>
        <v>0.32</v>
      </c>
      <c r="W2931">
        <v>2</v>
      </c>
      <c r="X2931">
        <v>94</v>
      </c>
      <c r="Y2931">
        <f>(Table1[[#This Row],[Min Fecal Coliform]]+Table1[[#This Row],[Max Fecal Coliform]])/2</f>
        <v>48</v>
      </c>
      <c r="Z2931">
        <v>110</v>
      </c>
      <c r="AA2931">
        <v>350</v>
      </c>
      <c r="AB2931">
        <f>(Table1[[#This Row],[Min Total Coliform]]+Table1[[#This Row],[Max Total Coliform]])/2</f>
        <v>230</v>
      </c>
      <c r="AC2931">
        <f>MIN(10, (Table1[[#This Row],[Avg BOD]]/4)*10)</f>
        <v>10</v>
      </c>
      <c r="AD2931">
        <f>MIN(10, (Table1[[#This Row],[Avg Fecal Coliform]]/600)*10)</f>
        <v>0.8</v>
      </c>
      <c r="AE2931">
        <f>MIN(10, (Table1[[#This Row],[Avg Nitrate N + Nitrite N]]/10)*10)</f>
        <v>0.32</v>
      </c>
      <c r="AF2931">
        <f>IF(OR(Table1[[#This Row],[Avg pH]]&lt;6.5,Table1[[#This Row],[Avg pH]]&gt;8.5),10,0)</f>
        <v>0</v>
      </c>
      <c r="AG2931">
        <f>MAX(0, 10-(2*Table1[[#This Row],[Avg Dissolved Oxygen]]))</f>
        <v>0</v>
      </c>
      <c r="AH2931">
        <f>(Table1[[#This Row],[Fecal Score]]*0.3) + (Table1[[#This Row],[BOD Score]]*0.25) + (Table1[[#This Row],[Nitrate Score]]*0.2) + (Table1[[#This Row],[pH Score]]*0.15) + (Table1[[#This Row],[Dissolved Oxygen Score]]*0.1)</f>
        <v>2.8040000000000003</v>
      </c>
      <c r="AI2931">
        <v>2022</v>
      </c>
    </row>
    <row r="2932" spans="1:35">
      <c r="A2932">
        <v>1396</v>
      </c>
      <c r="B2932" t="s">
        <v>1076</v>
      </c>
      <c r="C2932" t="s">
        <v>1</v>
      </c>
      <c r="D2932" t="s">
        <v>308</v>
      </c>
      <c r="E2932">
        <v>28</v>
      </c>
      <c r="F2932">
        <v>32</v>
      </c>
      <c r="G2932">
        <f>(Table1[[#This Row],[Min Temperature]]+Table1[[#This Row],[Max Temperature]])/2</f>
        <v>30</v>
      </c>
      <c r="H2932">
        <v>6</v>
      </c>
      <c r="I2932">
        <v>8.8000000000000007</v>
      </c>
      <c r="J2932">
        <f>(Table1[[#This Row],[Min Dissolved Oxygen]]+Table1[[#This Row],[Max Dissolved Oxygen]])/2</f>
        <v>7.4</v>
      </c>
      <c r="K2932">
        <v>8.5</v>
      </c>
      <c r="L2932">
        <v>8.9</v>
      </c>
      <c r="M2932">
        <f>(Table1[[#This Row],[Min pH]]+Table1[[#This Row],[Max pH]])/2</f>
        <v>8.6999999999999993</v>
      </c>
      <c r="N2932">
        <v>310</v>
      </c>
      <c r="O2932">
        <v>451</v>
      </c>
      <c r="P2932">
        <f>(Table1[[#This Row],[Min Conductivity]]+Table1[[#This Row],[Max Conductivity]])/2</f>
        <v>380.5</v>
      </c>
      <c r="Q2932">
        <v>1</v>
      </c>
      <c r="R2932">
        <v>2.8</v>
      </c>
      <c r="S2932">
        <f>(Table1[[#This Row],[Min BOD]]+Table1[[#This Row],[Max BOD]])/2</f>
        <v>1.9</v>
      </c>
      <c r="T2932">
        <v>0.32</v>
      </c>
      <c r="U2932">
        <v>0.32</v>
      </c>
      <c r="V2932">
        <f>(Table1[[#This Row],[Min Nitrate N + Nitrite N]]+Table1[[#This Row],[Max Nitrate N + Nitrite N]])/2</f>
        <v>0.32</v>
      </c>
      <c r="W2932">
        <v>2</v>
      </c>
      <c r="X2932">
        <v>70</v>
      </c>
      <c r="Y2932">
        <f>(Table1[[#This Row],[Min Fecal Coliform]]+Table1[[#This Row],[Max Fecal Coliform]])/2</f>
        <v>36</v>
      </c>
      <c r="Z2932">
        <v>84</v>
      </c>
      <c r="AA2932">
        <v>350</v>
      </c>
      <c r="AB2932">
        <f>(Table1[[#This Row],[Min Total Coliform]]+Table1[[#This Row],[Max Total Coliform]])/2</f>
        <v>217</v>
      </c>
      <c r="AC2932">
        <f>MIN(10, (Table1[[#This Row],[Avg BOD]]/4)*10)</f>
        <v>4.75</v>
      </c>
      <c r="AD2932">
        <f>MIN(10, (Table1[[#This Row],[Avg Fecal Coliform]]/600)*10)</f>
        <v>0.6</v>
      </c>
      <c r="AE2932">
        <f>MIN(10, (Table1[[#This Row],[Avg Nitrate N + Nitrite N]]/10)*10)</f>
        <v>0.32</v>
      </c>
      <c r="AF2932">
        <f>IF(OR(Table1[[#This Row],[Avg pH]]&lt;6.5,Table1[[#This Row],[Avg pH]]&gt;8.5),10,0)</f>
        <v>10</v>
      </c>
      <c r="AG2932">
        <f>MAX(0, 10-(2*Table1[[#This Row],[Avg Dissolved Oxygen]]))</f>
        <v>0</v>
      </c>
      <c r="AH2932">
        <f>(Table1[[#This Row],[Fecal Score]]*0.3) + (Table1[[#This Row],[BOD Score]]*0.25) + (Table1[[#This Row],[Nitrate Score]]*0.2) + (Table1[[#This Row],[pH Score]]*0.15) + (Table1[[#This Row],[Dissolved Oxygen Score]]*0.1)</f>
        <v>2.9314999999999998</v>
      </c>
      <c r="AI2932">
        <v>2022</v>
      </c>
    </row>
    <row r="2933" spans="1:35">
      <c r="A2933">
        <v>1297</v>
      </c>
      <c r="B2933" t="s">
        <v>310</v>
      </c>
      <c r="C2933" t="s">
        <v>1</v>
      </c>
      <c r="D2933" t="s">
        <v>311</v>
      </c>
      <c r="E2933">
        <v>15</v>
      </c>
      <c r="F2933">
        <v>32</v>
      </c>
      <c r="G2933">
        <f>(Table1[[#This Row],[Min Temperature]]+Table1[[#This Row],[Max Temperature]])/2</f>
        <v>23.5</v>
      </c>
      <c r="H2933">
        <v>7.2</v>
      </c>
      <c r="I2933">
        <v>9</v>
      </c>
      <c r="J2933">
        <f>(Table1[[#This Row],[Min Dissolved Oxygen]]+Table1[[#This Row],[Max Dissolved Oxygen]])/2</f>
        <v>8.1</v>
      </c>
      <c r="K2933">
        <v>7.7</v>
      </c>
      <c r="L2933">
        <v>8.1999999999999993</v>
      </c>
      <c r="M2933">
        <f>(Table1[[#This Row],[Min pH]]+Table1[[#This Row],[Max pH]])/2</f>
        <v>7.9499999999999993</v>
      </c>
      <c r="N2933">
        <v>180</v>
      </c>
      <c r="O2933">
        <v>423</v>
      </c>
      <c r="P2933">
        <f>(Table1[[#This Row],[Min Conductivity]]+Table1[[#This Row],[Max Conductivity]])/2</f>
        <v>301.5</v>
      </c>
      <c r="Q2933">
        <v>1</v>
      </c>
      <c r="R2933">
        <v>2.7</v>
      </c>
      <c r="S2933">
        <f>(Table1[[#This Row],[Min BOD]]+Table1[[#This Row],[Max BOD]])/2</f>
        <v>1.85</v>
      </c>
      <c r="T2933">
        <v>0.9</v>
      </c>
      <c r="U2933">
        <v>1.8</v>
      </c>
      <c r="V2933">
        <f>(Table1[[#This Row],[Min Nitrate N + Nitrite N]]+Table1[[#This Row],[Max Nitrate N + Nitrite N]])/2</f>
        <v>1.35</v>
      </c>
      <c r="W2933">
        <v>260</v>
      </c>
      <c r="X2933">
        <v>2000</v>
      </c>
      <c r="Y2933">
        <f>(Table1[[#This Row],[Min Fecal Coliform]]+Table1[[#This Row],[Max Fecal Coliform]])/2</f>
        <v>1130</v>
      </c>
      <c r="Z2933">
        <v>700</v>
      </c>
      <c r="AA2933">
        <v>3900</v>
      </c>
      <c r="AB2933">
        <f>(Table1[[#This Row],[Min Total Coliform]]+Table1[[#This Row],[Max Total Coliform]])/2</f>
        <v>2300</v>
      </c>
      <c r="AC2933">
        <f>MIN(10, (Table1[[#This Row],[Avg BOD]]/4)*10)</f>
        <v>4.625</v>
      </c>
      <c r="AD2933">
        <f>MIN(10, (Table1[[#This Row],[Avg Fecal Coliform]]/600)*10)</f>
        <v>10</v>
      </c>
      <c r="AE2933">
        <f>MIN(10, (Table1[[#This Row],[Avg Nitrate N + Nitrite N]]/10)*10)</f>
        <v>1.35</v>
      </c>
      <c r="AF2933">
        <f>IF(OR(Table1[[#This Row],[Avg pH]]&lt;6.5,Table1[[#This Row],[Avg pH]]&gt;8.5),10,0)</f>
        <v>0</v>
      </c>
      <c r="AG2933">
        <f>MAX(0, 10-(2*Table1[[#This Row],[Avg Dissolved Oxygen]]))</f>
        <v>0</v>
      </c>
      <c r="AH2933">
        <f>(Table1[[#This Row],[Fecal Score]]*0.3) + (Table1[[#This Row],[BOD Score]]*0.25) + (Table1[[#This Row],[Nitrate Score]]*0.2) + (Table1[[#This Row],[pH Score]]*0.15) + (Table1[[#This Row],[Dissolved Oxygen Score]]*0.1)</f>
        <v>4.4262499999999996</v>
      </c>
      <c r="AI2933">
        <v>2022</v>
      </c>
    </row>
    <row r="2934" spans="1:35">
      <c r="A2934">
        <v>1382</v>
      </c>
      <c r="B2934" t="s">
        <v>466</v>
      </c>
      <c r="C2934" t="s">
        <v>1</v>
      </c>
      <c r="D2934" t="s">
        <v>311</v>
      </c>
      <c r="E2934">
        <v>15</v>
      </c>
      <c r="F2934">
        <v>31</v>
      </c>
      <c r="G2934">
        <f>(Table1[[#This Row],[Min Temperature]]+Table1[[#This Row],[Max Temperature]])/2</f>
        <v>23</v>
      </c>
      <c r="H2934">
        <v>6.9</v>
      </c>
      <c r="I2934">
        <v>9.1</v>
      </c>
      <c r="J2934">
        <f>(Table1[[#This Row],[Min Dissolved Oxygen]]+Table1[[#This Row],[Max Dissolved Oxygen]])/2</f>
        <v>8</v>
      </c>
      <c r="K2934">
        <v>7.6</v>
      </c>
      <c r="L2934">
        <v>8.3000000000000007</v>
      </c>
      <c r="M2934">
        <f>(Table1[[#This Row],[Min pH]]+Table1[[#This Row],[Max pH]])/2</f>
        <v>7.95</v>
      </c>
      <c r="N2934">
        <v>190</v>
      </c>
      <c r="O2934">
        <v>379</v>
      </c>
      <c r="P2934">
        <f>(Table1[[#This Row],[Min Conductivity]]+Table1[[#This Row],[Max Conductivity]])/2</f>
        <v>284.5</v>
      </c>
      <c r="Q2934">
        <v>1</v>
      </c>
      <c r="R2934">
        <v>3.1</v>
      </c>
      <c r="S2934">
        <f>(Table1[[#This Row],[Min BOD]]+Table1[[#This Row],[Max BOD]])/2</f>
        <v>2.0499999999999998</v>
      </c>
      <c r="T2934">
        <v>1.1000000000000001</v>
      </c>
      <c r="U2934">
        <v>2.2000000000000002</v>
      </c>
      <c r="V2934">
        <f>(Table1[[#This Row],[Min Nitrate N + Nitrite N]]+Table1[[#This Row],[Max Nitrate N + Nitrite N]])/2</f>
        <v>1.6500000000000001</v>
      </c>
      <c r="W2934">
        <v>210</v>
      </c>
      <c r="X2934">
        <v>2100</v>
      </c>
      <c r="Y2934">
        <f>(Table1[[#This Row],[Min Fecal Coliform]]+Table1[[#This Row],[Max Fecal Coliform]])/2</f>
        <v>1155</v>
      </c>
      <c r="Z2934">
        <v>630</v>
      </c>
      <c r="AA2934">
        <v>4600</v>
      </c>
      <c r="AB2934">
        <f>(Table1[[#This Row],[Min Total Coliform]]+Table1[[#This Row],[Max Total Coliform]])/2</f>
        <v>2615</v>
      </c>
      <c r="AC2934">
        <f>MIN(10, (Table1[[#This Row],[Avg BOD]]/4)*10)</f>
        <v>5.125</v>
      </c>
      <c r="AD2934">
        <f>MIN(10, (Table1[[#This Row],[Avg Fecal Coliform]]/600)*10)</f>
        <v>10</v>
      </c>
      <c r="AE2934">
        <f>MIN(10, (Table1[[#This Row],[Avg Nitrate N + Nitrite N]]/10)*10)</f>
        <v>1.6500000000000001</v>
      </c>
      <c r="AF2934">
        <f>IF(OR(Table1[[#This Row],[Avg pH]]&lt;6.5,Table1[[#This Row],[Avg pH]]&gt;8.5),10,0)</f>
        <v>0</v>
      </c>
      <c r="AG2934">
        <f>MAX(0, 10-(2*Table1[[#This Row],[Avg Dissolved Oxygen]]))</f>
        <v>0</v>
      </c>
      <c r="AH2934">
        <f>(Table1[[#This Row],[Fecal Score]]*0.3) + (Table1[[#This Row],[BOD Score]]*0.25) + (Table1[[#This Row],[Nitrate Score]]*0.2) + (Table1[[#This Row],[pH Score]]*0.15) + (Table1[[#This Row],[Dissolved Oxygen Score]]*0.1)</f>
        <v>4.6112500000000001</v>
      </c>
      <c r="AI2934">
        <v>2022</v>
      </c>
    </row>
    <row r="2935" spans="1:35">
      <c r="A2935">
        <v>2912</v>
      </c>
      <c r="B2935" t="s">
        <v>313</v>
      </c>
      <c r="C2935" t="s">
        <v>1</v>
      </c>
      <c r="D2935" t="s">
        <v>311</v>
      </c>
      <c r="E2935">
        <v>12</v>
      </c>
      <c r="F2935">
        <v>38</v>
      </c>
      <c r="G2935">
        <f>(Table1[[#This Row],[Min Temperature]]+Table1[[#This Row],[Max Temperature]])/2</f>
        <v>25</v>
      </c>
      <c r="H2935">
        <v>7.7</v>
      </c>
      <c r="I2935">
        <v>9.1999999999999993</v>
      </c>
      <c r="J2935">
        <f>(Table1[[#This Row],[Min Dissolved Oxygen]]+Table1[[#This Row],[Max Dissolved Oxygen]])/2</f>
        <v>8.4499999999999993</v>
      </c>
      <c r="K2935">
        <v>7.5</v>
      </c>
      <c r="L2935">
        <v>8.1999999999999993</v>
      </c>
      <c r="M2935">
        <f>(Table1[[#This Row],[Min pH]]+Table1[[#This Row],[Max pH]])/2</f>
        <v>7.85</v>
      </c>
      <c r="N2935">
        <v>142</v>
      </c>
      <c r="O2935">
        <v>217</v>
      </c>
      <c r="P2935">
        <f>(Table1[[#This Row],[Min Conductivity]]+Table1[[#This Row],[Max Conductivity]])/2</f>
        <v>179.5</v>
      </c>
      <c r="Q2935">
        <v>1</v>
      </c>
      <c r="R2935">
        <v>1.1000000000000001</v>
      </c>
      <c r="S2935">
        <f>(Table1[[#This Row],[Min BOD]]+Table1[[#This Row],[Max BOD]])/2</f>
        <v>1.05</v>
      </c>
      <c r="T2935">
        <v>0.3</v>
      </c>
      <c r="U2935">
        <v>1</v>
      </c>
      <c r="V2935">
        <f>(Table1[[#This Row],[Min Nitrate N + Nitrite N]]+Table1[[#This Row],[Max Nitrate N + Nitrite N]])/2</f>
        <v>0.65</v>
      </c>
      <c r="W2935">
        <v>18</v>
      </c>
      <c r="X2935">
        <v>40</v>
      </c>
      <c r="Y2935">
        <f>(Table1[[#This Row],[Min Fecal Coliform]]+Table1[[#This Row],[Max Fecal Coliform]])/2</f>
        <v>29</v>
      </c>
      <c r="Z2935">
        <v>70</v>
      </c>
      <c r="AA2935">
        <v>140</v>
      </c>
      <c r="AB2935">
        <f>(Table1[[#This Row],[Min Total Coliform]]+Table1[[#This Row],[Max Total Coliform]])/2</f>
        <v>105</v>
      </c>
      <c r="AC2935">
        <f>MIN(10, (Table1[[#This Row],[Avg BOD]]/4)*10)</f>
        <v>2.625</v>
      </c>
      <c r="AD2935">
        <f>MIN(10, (Table1[[#This Row],[Avg Fecal Coliform]]/600)*10)</f>
        <v>0.48333333333333334</v>
      </c>
      <c r="AE2935">
        <f>MIN(10, (Table1[[#This Row],[Avg Nitrate N + Nitrite N]]/10)*10)</f>
        <v>0.65</v>
      </c>
      <c r="AF2935">
        <f>IF(OR(Table1[[#This Row],[Avg pH]]&lt;6.5,Table1[[#This Row],[Avg pH]]&gt;8.5),10,0)</f>
        <v>0</v>
      </c>
      <c r="AG2935">
        <f>MAX(0, 10-(2*Table1[[#This Row],[Avg Dissolved Oxygen]]))</f>
        <v>0</v>
      </c>
      <c r="AH2935">
        <f>(Table1[[#This Row],[Fecal Score]]*0.3) + (Table1[[#This Row],[BOD Score]]*0.25) + (Table1[[#This Row],[Nitrate Score]]*0.2) + (Table1[[#This Row],[pH Score]]*0.15) + (Table1[[#This Row],[Dissolved Oxygen Score]]*0.1)</f>
        <v>0.93125000000000002</v>
      </c>
      <c r="AI2935">
        <v>2022</v>
      </c>
    </row>
    <row r="2936" spans="1:35">
      <c r="A2936">
        <v>1481</v>
      </c>
      <c r="B2936" t="s">
        <v>318</v>
      </c>
      <c r="C2936" t="s">
        <v>1</v>
      </c>
      <c r="D2936" t="s">
        <v>315</v>
      </c>
      <c r="E2936">
        <v>24</v>
      </c>
      <c r="F2936">
        <v>29</v>
      </c>
      <c r="G2936">
        <f>(Table1[[#This Row],[Min Temperature]]+Table1[[#This Row],[Max Temperature]])/2</f>
        <v>26.5</v>
      </c>
      <c r="H2936">
        <v>5.2</v>
      </c>
      <c r="I2936">
        <v>6.9</v>
      </c>
      <c r="J2936">
        <f>(Table1[[#This Row],[Min Dissolved Oxygen]]+Table1[[#This Row],[Max Dissolved Oxygen]])/2</f>
        <v>6.0500000000000007</v>
      </c>
      <c r="K2936">
        <v>7.6</v>
      </c>
      <c r="L2936">
        <v>8.6</v>
      </c>
      <c r="M2936">
        <f>(Table1[[#This Row],[Min pH]]+Table1[[#This Row],[Max pH]])/2</f>
        <v>8.1</v>
      </c>
      <c r="N2936">
        <v>536</v>
      </c>
      <c r="O2936">
        <v>700</v>
      </c>
      <c r="P2936">
        <f>(Table1[[#This Row],[Min Conductivity]]+Table1[[#This Row],[Max Conductivity]])/2</f>
        <v>618</v>
      </c>
      <c r="Q2936">
        <v>1.3</v>
      </c>
      <c r="R2936">
        <v>2.5</v>
      </c>
      <c r="S2936">
        <f>(Table1[[#This Row],[Min BOD]]+Table1[[#This Row],[Max BOD]])/2</f>
        <v>1.9</v>
      </c>
      <c r="T2936">
        <v>3.13</v>
      </c>
      <c r="U2936">
        <v>5.23</v>
      </c>
      <c r="V2936">
        <f>(Table1[[#This Row],[Min Nitrate N + Nitrite N]]+Table1[[#This Row],[Max Nitrate N + Nitrite N]])/2</f>
        <v>4.18</v>
      </c>
      <c r="W2936">
        <v>67</v>
      </c>
      <c r="X2936">
        <v>140</v>
      </c>
      <c r="Y2936">
        <f>(Table1[[#This Row],[Min Fecal Coliform]]+Table1[[#This Row],[Max Fecal Coliform]])/2</f>
        <v>103.5</v>
      </c>
      <c r="Z2936">
        <v>140</v>
      </c>
      <c r="AA2936">
        <v>220</v>
      </c>
      <c r="AB2936">
        <f>(Table1[[#This Row],[Min Total Coliform]]+Table1[[#This Row],[Max Total Coliform]])/2</f>
        <v>180</v>
      </c>
      <c r="AC2936">
        <f>MIN(10, (Table1[[#This Row],[Avg BOD]]/4)*10)</f>
        <v>4.75</v>
      </c>
      <c r="AD2936">
        <f>MIN(10, (Table1[[#This Row],[Avg Fecal Coliform]]/600)*10)</f>
        <v>1.7249999999999999</v>
      </c>
      <c r="AE2936">
        <f>MIN(10, (Table1[[#This Row],[Avg Nitrate N + Nitrite N]]/10)*10)</f>
        <v>4.18</v>
      </c>
      <c r="AF2936">
        <f>IF(OR(Table1[[#This Row],[Avg pH]]&lt;6.5,Table1[[#This Row],[Avg pH]]&gt;8.5),10,0)</f>
        <v>0</v>
      </c>
      <c r="AG2936">
        <f>MAX(0, 10-(2*Table1[[#This Row],[Avg Dissolved Oxygen]]))</f>
        <v>0</v>
      </c>
      <c r="AH2936">
        <f>(Table1[[#This Row],[Fecal Score]]*0.3) + (Table1[[#This Row],[BOD Score]]*0.25) + (Table1[[#This Row],[Nitrate Score]]*0.2) + (Table1[[#This Row],[pH Score]]*0.15) + (Table1[[#This Row],[Dissolved Oxygen Score]]*0.1)</f>
        <v>2.5409999999999999</v>
      </c>
      <c r="AI2936">
        <v>2022</v>
      </c>
    </row>
    <row r="2937" spans="1:35">
      <c r="A2937">
        <v>2940</v>
      </c>
      <c r="B2937" t="s">
        <v>471</v>
      </c>
      <c r="C2937" t="s">
        <v>1</v>
      </c>
      <c r="D2937" t="s">
        <v>315</v>
      </c>
      <c r="E2937">
        <v>3</v>
      </c>
      <c r="F2937">
        <v>30</v>
      </c>
      <c r="G2937">
        <f>(Table1[[#This Row],[Min Temperature]]+Table1[[#This Row],[Max Temperature]])/2</f>
        <v>16.5</v>
      </c>
      <c r="H2937">
        <v>4.0999999999999996</v>
      </c>
      <c r="I2937">
        <v>5.2</v>
      </c>
      <c r="J2937">
        <f>(Table1[[#This Row],[Min Dissolved Oxygen]]+Table1[[#This Row],[Max Dissolved Oxygen]])/2</f>
        <v>4.6500000000000004</v>
      </c>
      <c r="K2937">
        <v>7.2</v>
      </c>
      <c r="L2937">
        <v>8.6</v>
      </c>
      <c r="M2937">
        <f>(Table1[[#This Row],[Min pH]]+Table1[[#This Row],[Max pH]])/2</f>
        <v>7.9</v>
      </c>
      <c r="N2937">
        <v>596</v>
      </c>
      <c r="O2937">
        <v>1210</v>
      </c>
      <c r="P2937">
        <f>(Table1[[#This Row],[Min Conductivity]]+Table1[[#This Row],[Max Conductivity]])/2</f>
        <v>903</v>
      </c>
      <c r="Q2937">
        <v>2.9</v>
      </c>
      <c r="R2937">
        <v>3.8</v>
      </c>
      <c r="S2937">
        <f>(Table1[[#This Row],[Min BOD]]+Table1[[#This Row],[Max BOD]])/2</f>
        <v>3.3499999999999996</v>
      </c>
      <c r="T2937">
        <v>1.62</v>
      </c>
      <c r="U2937">
        <v>7.18</v>
      </c>
      <c r="V2937">
        <f>(Table1[[#This Row],[Min Nitrate N + Nitrite N]]+Table1[[#This Row],[Max Nitrate N + Nitrite N]])/2</f>
        <v>4.4000000000000004</v>
      </c>
      <c r="W2937">
        <v>220</v>
      </c>
      <c r="X2937">
        <v>280</v>
      </c>
      <c r="Y2937">
        <f>(Table1[[#This Row],[Min Fecal Coliform]]+Table1[[#This Row],[Max Fecal Coliform]])/2</f>
        <v>250</v>
      </c>
      <c r="Z2937">
        <v>350</v>
      </c>
      <c r="AA2937">
        <v>500</v>
      </c>
      <c r="AB2937">
        <f>(Table1[[#This Row],[Min Total Coliform]]+Table1[[#This Row],[Max Total Coliform]])/2</f>
        <v>425</v>
      </c>
      <c r="AC2937">
        <f>MIN(10, (Table1[[#This Row],[Avg BOD]]/4)*10)</f>
        <v>8.375</v>
      </c>
      <c r="AD2937">
        <f>MIN(10, (Table1[[#This Row],[Avg Fecal Coliform]]/600)*10)</f>
        <v>4.166666666666667</v>
      </c>
      <c r="AE2937">
        <f>MIN(10, (Table1[[#This Row],[Avg Nitrate N + Nitrite N]]/10)*10)</f>
        <v>4.4000000000000004</v>
      </c>
      <c r="AF2937">
        <f>IF(OR(Table1[[#This Row],[Avg pH]]&lt;6.5,Table1[[#This Row],[Avg pH]]&gt;8.5),10,0)</f>
        <v>0</v>
      </c>
      <c r="AG2937">
        <f>MAX(0, 10-(2*Table1[[#This Row],[Avg Dissolved Oxygen]]))</f>
        <v>0.69999999999999929</v>
      </c>
      <c r="AH2937">
        <f>(Table1[[#This Row],[Fecal Score]]*0.3) + (Table1[[#This Row],[BOD Score]]*0.25) + (Table1[[#This Row],[Nitrate Score]]*0.2) + (Table1[[#This Row],[pH Score]]*0.15) + (Table1[[#This Row],[Dissolved Oxygen Score]]*0.1)</f>
        <v>4.2937500000000002</v>
      </c>
      <c r="AI2937">
        <v>2022</v>
      </c>
    </row>
    <row r="2938" spans="1:35">
      <c r="A2938">
        <v>4178</v>
      </c>
      <c r="B2938" t="s">
        <v>813</v>
      </c>
      <c r="C2938" t="s">
        <v>1</v>
      </c>
      <c r="D2938" t="s">
        <v>315</v>
      </c>
      <c r="E2938">
        <v>18</v>
      </c>
      <c r="F2938">
        <v>28</v>
      </c>
      <c r="G2938">
        <f>(Table1[[#This Row],[Min Temperature]]+Table1[[#This Row],[Max Temperature]])/2</f>
        <v>23</v>
      </c>
      <c r="H2938">
        <v>4</v>
      </c>
      <c r="I2938">
        <v>5.0999999999999996</v>
      </c>
      <c r="J2938">
        <f>(Table1[[#This Row],[Min Dissolved Oxygen]]+Table1[[#This Row],[Max Dissolved Oxygen]])/2</f>
        <v>4.55</v>
      </c>
      <c r="K2938">
        <v>7.1</v>
      </c>
      <c r="L2938">
        <v>8</v>
      </c>
      <c r="M2938">
        <f>(Table1[[#This Row],[Min pH]]+Table1[[#This Row],[Max pH]])/2</f>
        <v>7.55</v>
      </c>
      <c r="N2938">
        <v>866</v>
      </c>
      <c r="O2938">
        <v>1159</v>
      </c>
      <c r="P2938">
        <f>(Table1[[#This Row],[Min Conductivity]]+Table1[[#This Row],[Max Conductivity]])/2</f>
        <v>1012.5</v>
      </c>
      <c r="Q2938">
        <v>2.2999999999999998</v>
      </c>
      <c r="R2938">
        <v>4.5999999999999996</v>
      </c>
      <c r="S2938">
        <f>(Table1[[#This Row],[Min BOD]]+Table1[[#This Row],[Max BOD]])/2</f>
        <v>3.4499999999999997</v>
      </c>
      <c r="T2938">
        <v>2</v>
      </c>
      <c r="U2938">
        <v>3.48</v>
      </c>
      <c r="V2938">
        <f>(Table1[[#This Row],[Min Nitrate N + Nitrite N]]+Table1[[#This Row],[Max Nitrate N + Nitrite N]])/2</f>
        <v>2.74</v>
      </c>
      <c r="W2938">
        <v>150</v>
      </c>
      <c r="X2938">
        <v>240</v>
      </c>
      <c r="Y2938">
        <f>(Table1[[#This Row],[Min Fecal Coliform]]+Table1[[#This Row],[Max Fecal Coliform]])/2</f>
        <v>195</v>
      </c>
      <c r="Z2938">
        <v>300</v>
      </c>
      <c r="AA2938">
        <v>530</v>
      </c>
      <c r="AB2938">
        <f>(Table1[[#This Row],[Min Total Coliform]]+Table1[[#This Row],[Max Total Coliform]])/2</f>
        <v>415</v>
      </c>
      <c r="AC2938">
        <f>MIN(10, (Table1[[#This Row],[Avg BOD]]/4)*10)</f>
        <v>8.625</v>
      </c>
      <c r="AD2938">
        <f>MIN(10, (Table1[[#This Row],[Avg Fecal Coliform]]/600)*10)</f>
        <v>3.25</v>
      </c>
      <c r="AE2938">
        <f>MIN(10, (Table1[[#This Row],[Avg Nitrate N + Nitrite N]]/10)*10)</f>
        <v>2.74</v>
      </c>
      <c r="AF2938">
        <f>IF(OR(Table1[[#This Row],[Avg pH]]&lt;6.5,Table1[[#This Row],[Avg pH]]&gt;8.5),10,0)</f>
        <v>0</v>
      </c>
      <c r="AG2938">
        <f>MAX(0, 10-(2*Table1[[#This Row],[Avg Dissolved Oxygen]]))</f>
        <v>0.90000000000000036</v>
      </c>
      <c r="AH2938">
        <f>(Table1[[#This Row],[Fecal Score]]*0.3) + (Table1[[#This Row],[BOD Score]]*0.25) + (Table1[[#This Row],[Nitrate Score]]*0.2) + (Table1[[#This Row],[pH Score]]*0.15) + (Table1[[#This Row],[Dissolved Oxygen Score]]*0.1)</f>
        <v>3.76925</v>
      </c>
      <c r="AI2938">
        <v>2022</v>
      </c>
    </row>
    <row r="2939" spans="1:35">
      <c r="A2939">
        <v>2936</v>
      </c>
      <c r="B2939" t="s">
        <v>322</v>
      </c>
      <c r="C2939" t="s">
        <v>1</v>
      </c>
      <c r="D2939" t="s">
        <v>315</v>
      </c>
      <c r="E2939">
        <v>24</v>
      </c>
      <c r="F2939">
        <v>26</v>
      </c>
      <c r="G2939">
        <f>(Table1[[#This Row],[Min Temperature]]+Table1[[#This Row],[Max Temperature]])/2</f>
        <v>25</v>
      </c>
      <c r="H2939">
        <v>4.9000000000000004</v>
      </c>
      <c r="I2939">
        <v>6.7</v>
      </c>
      <c r="J2939">
        <f>(Table1[[#This Row],[Min Dissolved Oxygen]]+Table1[[#This Row],[Max Dissolved Oxygen]])/2</f>
        <v>5.8000000000000007</v>
      </c>
      <c r="K2939">
        <v>7.3</v>
      </c>
      <c r="L2939">
        <v>7.5</v>
      </c>
      <c r="M2939">
        <f>(Table1[[#This Row],[Min pH]]+Table1[[#This Row],[Max pH]])/2</f>
        <v>7.4</v>
      </c>
      <c r="N2939">
        <v>144</v>
      </c>
      <c r="O2939">
        <v>312</v>
      </c>
      <c r="P2939">
        <f>(Table1[[#This Row],[Min Conductivity]]+Table1[[#This Row],[Max Conductivity]])/2</f>
        <v>228</v>
      </c>
      <c r="Q2939">
        <v>1.7</v>
      </c>
      <c r="R2939">
        <v>4.4000000000000004</v>
      </c>
      <c r="S2939">
        <f>(Table1[[#This Row],[Min BOD]]+Table1[[#This Row],[Max BOD]])/2</f>
        <v>3.0500000000000003</v>
      </c>
      <c r="T2939">
        <v>1.1200000000000001</v>
      </c>
      <c r="U2939">
        <v>1.71</v>
      </c>
      <c r="V2939">
        <f>(Table1[[#This Row],[Min Nitrate N + Nitrite N]]+Table1[[#This Row],[Max Nitrate N + Nitrite N]])/2</f>
        <v>1.415</v>
      </c>
      <c r="W2939">
        <v>40</v>
      </c>
      <c r="X2939">
        <v>110</v>
      </c>
      <c r="Y2939">
        <f>(Table1[[#This Row],[Min Fecal Coliform]]+Table1[[#This Row],[Max Fecal Coliform]])/2</f>
        <v>75</v>
      </c>
      <c r="Z2939">
        <v>90</v>
      </c>
      <c r="AA2939">
        <v>220</v>
      </c>
      <c r="AB2939">
        <f>(Table1[[#This Row],[Min Total Coliform]]+Table1[[#This Row],[Max Total Coliform]])/2</f>
        <v>155</v>
      </c>
      <c r="AC2939">
        <f>MIN(10, (Table1[[#This Row],[Avg BOD]]/4)*10)</f>
        <v>7.6250000000000009</v>
      </c>
      <c r="AD2939">
        <f>MIN(10, (Table1[[#This Row],[Avg Fecal Coliform]]/600)*10)</f>
        <v>1.25</v>
      </c>
      <c r="AE2939">
        <f>MIN(10, (Table1[[#This Row],[Avg Nitrate N + Nitrite N]]/10)*10)</f>
        <v>1.415</v>
      </c>
      <c r="AF2939">
        <f>IF(OR(Table1[[#This Row],[Avg pH]]&lt;6.5,Table1[[#This Row],[Avg pH]]&gt;8.5),10,0)</f>
        <v>0</v>
      </c>
      <c r="AG2939">
        <f>MAX(0, 10-(2*Table1[[#This Row],[Avg Dissolved Oxygen]]))</f>
        <v>0</v>
      </c>
      <c r="AH2939">
        <f>(Table1[[#This Row],[Fecal Score]]*0.3) + (Table1[[#This Row],[BOD Score]]*0.25) + (Table1[[#This Row],[Nitrate Score]]*0.2) + (Table1[[#This Row],[pH Score]]*0.15) + (Table1[[#This Row],[Dissolved Oxygen Score]]*0.1)</f>
        <v>2.5642499999999999</v>
      </c>
      <c r="AI2939">
        <v>2022</v>
      </c>
    </row>
    <row r="2940" spans="1:35">
      <c r="A2940">
        <v>2941</v>
      </c>
      <c r="B2940" t="s">
        <v>677</v>
      </c>
      <c r="C2940" t="s">
        <v>1</v>
      </c>
      <c r="D2940" t="s">
        <v>315</v>
      </c>
      <c r="E2940">
        <v>23</v>
      </c>
      <c r="F2940">
        <v>27</v>
      </c>
      <c r="G2940">
        <f>(Table1[[#This Row],[Min Temperature]]+Table1[[#This Row],[Max Temperature]])/2</f>
        <v>25</v>
      </c>
      <c r="H2940">
        <v>5.9</v>
      </c>
      <c r="I2940">
        <v>7.9</v>
      </c>
      <c r="J2940">
        <f>(Table1[[#This Row],[Min Dissolved Oxygen]]+Table1[[#This Row],[Max Dissolved Oxygen]])/2</f>
        <v>6.9</v>
      </c>
      <c r="K2940">
        <v>7.4</v>
      </c>
      <c r="L2940">
        <v>8.5</v>
      </c>
      <c r="M2940">
        <f>(Table1[[#This Row],[Min pH]]+Table1[[#This Row],[Max pH]])/2</f>
        <v>7.95</v>
      </c>
      <c r="N2940">
        <v>586</v>
      </c>
      <c r="O2940">
        <v>652</v>
      </c>
      <c r="P2940">
        <f>(Table1[[#This Row],[Min Conductivity]]+Table1[[#This Row],[Max Conductivity]])/2</f>
        <v>619</v>
      </c>
      <c r="Q2940">
        <v>1.3</v>
      </c>
      <c r="R2940">
        <v>2.8</v>
      </c>
      <c r="S2940">
        <f>(Table1[[#This Row],[Min BOD]]+Table1[[#This Row],[Max BOD]])/2</f>
        <v>2.0499999999999998</v>
      </c>
      <c r="T2940">
        <v>1.42</v>
      </c>
      <c r="U2940">
        <v>3.12</v>
      </c>
      <c r="V2940">
        <f>(Table1[[#This Row],[Min Nitrate N + Nitrite N]]+Table1[[#This Row],[Max Nitrate N + Nitrite N]])/2</f>
        <v>2.27</v>
      </c>
      <c r="W2940">
        <v>60</v>
      </c>
      <c r="X2940">
        <v>115</v>
      </c>
      <c r="Y2940">
        <f>(Table1[[#This Row],[Min Fecal Coliform]]+Table1[[#This Row],[Max Fecal Coliform]])/2</f>
        <v>87.5</v>
      </c>
      <c r="Z2940">
        <v>140</v>
      </c>
      <c r="AA2940">
        <v>190</v>
      </c>
      <c r="AB2940">
        <f>(Table1[[#This Row],[Min Total Coliform]]+Table1[[#This Row],[Max Total Coliform]])/2</f>
        <v>165</v>
      </c>
      <c r="AC2940">
        <f>MIN(10, (Table1[[#This Row],[Avg BOD]]/4)*10)</f>
        <v>5.125</v>
      </c>
      <c r="AD2940">
        <f>MIN(10, (Table1[[#This Row],[Avg Fecal Coliform]]/600)*10)</f>
        <v>1.4583333333333335</v>
      </c>
      <c r="AE2940">
        <f>MIN(10, (Table1[[#This Row],[Avg Nitrate N + Nitrite N]]/10)*10)</f>
        <v>2.27</v>
      </c>
      <c r="AF2940">
        <f>IF(OR(Table1[[#This Row],[Avg pH]]&lt;6.5,Table1[[#This Row],[Avg pH]]&gt;8.5),10,0)</f>
        <v>0</v>
      </c>
      <c r="AG2940">
        <f>MAX(0, 10-(2*Table1[[#This Row],[Avg Dissolved Oxygen]]))</f>
        <v>0</v>
      </c>
      <c r="AH2940">
        <f>(Table1[[#This Row],[Fecal Score]]*0.3) + (Table1[[#This Row],[BOD Score]]*0.25) + (Table1[[#This Row],[Nitrate Score]]*0.2) + (Table1[[#This Row],[pH Score]]*0.15) + (Table1[[#This Row],[Dissolved Oxygen Score]]*0.1)</f>
        <v>2.1727500000000002</v>
      </c>
      <c r="AI2940">
        <v>2022</v>
      </c>
    </row>
    <row r="2941" spans="1:35">
      <c r="A2941">
        <v>2942</v>
      </c>
      <c r="B2941" t="s">
        <v>678</v>
      </c>
      <c r="C2941" t="s">
        <v>1</v>
      </c>
      <c r="D2941" t="s">
        <v>315</v>
      </c>
      <c r="E2941">
        <v>24</v>
      </c>
      <c r="F2941">
        <v>28</v>
      </c>
      <c r="G2941">
        <f>(Table1[[#This Row],[Min Temperature]]+Table1[[#This Row],[Max Temperature]])/2</f>
        <v>26</v>
      </c>
      <c r="H2941">
        <v>5.8</v>
      </c>
      <c r="I2941">
        <v>7.3</v>
      </c>
      <c r="J2941">
        <f>(Table1[[#This Row],[Min Dissolved Oxygen]]+Table1[[#This Row],[Max Dissolved Oxygen]])/2</f>
        <v>6.55</v>
      </c>
      <c r="K2941">
        <v>7.3</v>
      </c>
      <c r="L2941">
        <v>8.5</v>
      </c>
      <c r="M2941">
        <f>(Table1[[#This Row],[Min pH]]+Table1[[#This Row],[Max pH]])/2</f>
        <v>7.9</v>
      </c>
      <c r="N2941">
        <v>588</v>
      </c>
      <c r="O2941">
        <v>668</v>
      </c>
      <c r="P2941">
        <f>(Table1[[#This Row],[Min Conductivity]]+Table1[[#This Row],[Max Conductivity]])/2</f>
        <v>628</v>
      </c>
      <c r="Q2941">
        <v>1.7</v>
      </c>
      <c r="R2941">
        <v>2.8</v>
      </c>
      <c r="S2941">
        <f>(Table1[[#This Row],[Min BOD]]+Table1[[#This Row],[Max BOD]])/2</f>
        <v>2.25</v>
      </c>
      <c r="T2941">
        <v>2.02</v>
      </c>
      <c r="U2941">
        <v>3.42</v>
      </c>
      <c r="V2941">
        <f>(Table1[[#This Row],[Min Nitrate N + Nitrite N]]+Table1[[#This Row],[Max Nitrate N + Nitrite N]])/2</f>
        <v>2.7199999999999998</v>
      </c>
      <c r="W2941">
        <v>60</v>
      </c>
      <c r="X2941">
        <v>90</v>
      </c>
      <c r="Y2941">
        <f>(Table1[[#This Row],[Min Fecal Coliform]]+Table1[[#This Row],[Max Fecal Coliform]])/2</f>
        <v>75</v>
      </c>
      <c r="Z2941">
        <v>130</v>
      </c>
      <c r="AA2941">
        <v>180</v>
      </c>
      <c r="AB2941">
        <f>(Table1[[#This Row],[Min Total Coliform]]+Table1[[#This Row],[Max Total Coliform]])/2</f>
        <v>155</v>
      </c>
      <c r="AC2941">
        <f>MIN(10, (Table1[[#This Row],[Avg BOD]]/4)*10)</f>
        <v>5.625</v>
      </c>
      <c r="AD2941">
        <f>MIN(10, (Table1[[#This Row],[Avg Fecal Coliform]]/600)*10)</f>
        <v>1.25</v>
      </c>
      <c r="AE2941">
        <f>MIN(10, (Table1[[#This Row],[Avg Nitrate N + Nitrite N]]/10)*10)</f>
        <v>2.7199999999999998</v>
      </c>
      <c r="AF2941">
        <f>IF(OR(Table1[[#This Row],[Avg pH]]&lt;6.5,Table1[[#This Row],[Avg pH]]&gt;8.5),10,0)</f>
        <v>0</v>
      </c>
      <c r="AG2941">
        <f>MAX(0, 10-(2*Table1[[#This Row],[Avg Dissolved Oxygen]]))</f>
        <v>0</v>
      </c>
      <c r="AH2941">
        <f>(Table1[[#This Row],[Fecal Score]]*0.3) + (Table1[[#This Row],[BOD Score]]*0.25) + (Table1[[#This Row],[Nitrate Score]]*0.2) + (Table1[[#This Row],[pH Score]]*0.15) + (Table1[[#This Row],[Dissolved Oxygen Score]]*0.1)</f>
        <v>2.32525</v>
      </c>
      <c r="AI2941">
        <v>2022</v>
      </c>
    </row>
    <row r="2942" spans="1:35">
      <c r="A2942">
        <v>2944</v>
      </c>
      <c r="B2942" t="s">
        <v>330</v>
      </c>
      <c r="C2942" t="s">
        <v>1</v>
      </c>
      <c r="D2942" t="s">
        <v>315</v>
      </c>
      <c r="E2942">
        <v>20</v>
      </c>
      <c r="F2942">
        <v>29</v>
      </c>
      <c r="G2942">
        <f>(Table1[[#This Row],[Min Temperature]]+Table1[[#This Row],[Max Temperature]])/2</f>
        <v>24.5</v>
      </c>
      <c r="H2942">
        <v>2.6</v>
      </c>
      <c r="I2942">
        <v>4.0999999999999996</v>
      </c>
      <c r="J2942">
        <f>(Table1[[#This Row],[Min Dissolved Oxygen]]+Table1[[#This Row],[Max Dissolved Oxygen]])/2</f>
        <v>3.3499999999999996</v>
      </c>
      <c r="K2942">
        <v>2</v>
      </c>
      <c r="L2942">
        <v>9.1999999999999993</v>
      </c>
      <c r="M2942">
        <f>(Table1[[#This Row],[Min pH]]+Table1[[#This Row],[Max pH]])/2</f>
        <v>5.6</v>
      </c>
      <c r="N2942">
        <v>2430</v>
      </c>
      <c r="O2942">
        <v>3260</v>
      </c>
      <c r="P2942">
        <f>(Table1[[#This Row],[Min Conductivity]]+Table1[[#This Row],[Max Conductivity]])/2</f>
        <v>2845</v>
      </c>
      <c r="Q2942">
        <v>3.3</v>
      </c>
      <c r="R2942">
        <v>4.7</v>
      </c>
      <c r="S2942">
        <f>(Table1[[#This Row],[Min BOD]]+Table1[[#This Row],[Max BOD]])/2</f>
        <v>4</v>
      </c>
      <c r="T2942">
        <v>2.4900000000000002</v>
      </c>
      <c r="U2942">
        <v>5.39</v>
      </c>
      <c r="V2942">
        <f>(Table1[[#This Row],[Min Nitrate N + Nitrite N]]+Table1[[#This Row],[Max Nitrate N + Nitrite N]])/2</f>
        <v>3.94</v>
      </c>
      <c r="W2942">
        <v>150</v>
      </c>
      <c r="X2942">
        <v>350</v>
      </c>
      <c r="Y2942">
        <f>(Table1[[#This Row],[Min Fecal Coliform]]+Table1[[#This Row],[Max Fecal Coliform]])/2</f>
        <v>250</v>
      </c>
      <c r="Z2942">
        <v>210</v>
      </c>
      <c r="AA2942">
        <v>1600</v>
      </c>
      <c r="AB2942">
        <f>(Table1[[#This Row],[Min Total Coliform]]+Table1[[#This Row],[Max Total Coliform]])/2</f>
        <v>905</v>
      </c>
      <c r="AC2942">
        <f>MIN(10, (Table1[[#This Row],[Avg BOD]]/4)*10)</f>
        <v>10</v>
      </c>
      <c r="AD2942">
        <f>MIN(10, (Table1[[#This Row],[Avg Fecal Coliform]]/600)*10)</f>
        <v>4.166666666666667</v>
      </c>
      <c r="AE2942">
        <f>MIN(10, (Table1[[#This Row],[Avg Nitrate N + Nitrite N]]/10)*10)</f>
        <v>3.9400000000000004</v>
      </c>
      <c r="AF2942">
        <f>IF(OR(Table1[[#This Row],[Avg pH]]&lt;6.5,Table1[[#This Row],[Avg pH]]&gt;8.5),10,0)</f>
        <v>10</v>
      </c>
      <c r="AG2942">
        <f>MAX(0, 10-(2*Table1[[#This Row],[Avg Dissolved Oxygen]]))</f>
        <v>3.3000000000000007</v>
      </c>
      <c r="AH2942">
        <f>(Table1[[#This Row],[Fecal Score]]*0.3) + (Table1[[#This Row],[BOD Score]]*0.25) + (Table1[[#This Row],[Nitrate Score]]*0.2) + (Table1[[#This Row],[pH Score]]*0.15) + (Table1[[#This Row],[Dissolved Oxygen Score]]*0.1)</f>
        <v>6.3680000000000003</v>
      </c>
      <c r="AI2942">
        <v>2022</v>
      </c>
    </row>
    <row r="2943" spans="1:35">
      <c r="A2943">
        <v>2935</v>
      </c>
      <c r="B2943" t="s">
        <v>673</v>
      </c>
      <c r="C2943" t="s">
        <v>1</v>
      </c>
      <c r="D2943" t="s">
        <v>315</v>
      </c>
      <c r="E2943">
        <v>19</v>
      </c>
      <c r="F2943">
        <v>33</v>
      </c>
      <c r="G2943">
        <f>(Table1[[#This Row],[Min Temperature]]+Table1[[#This Row],[Max Temperature]])/2</f>
        <v>26</v>
      </c>
      <c r="H2943">
        <v>3.7</v>
      </c>
      <c r="I2943">
        <v>4.5999999999999996</v>
      </c>
      <c r="J2943">
        <f>(Table1[[#This Row],[Min Dissolved Oxygen]]+Table1[[#This Row],[Max Dissolved Oxygen]])/2</f>
        <v>4.1500000000000004</v>
      </c>
      <c r="K2943">
        <v>7.8</v>
      </c>
      <c r="L2943">
        <v>8.5</v>
      </c>
      <c r="M2943">
        <f>(Table1[[#This Row],[Min pH]]+Table1[[#This Row],[Max pH]])/2</f>
        <v>8.15</v>
      </c>
      <c r="N2943">
        <v>312</v>
      </c>
      <c r="O2943">
        <v>508</v>
      </c>
      <c r="P2943">
        <f>(Table1[[#This Row],[Min Conductivity]]+Table1[[#This Row],[Max Conductivity]])/2</f>
        <v>410</v>
      </c>
      <c r="Q2943">
        <v>1.2</v>
      </c>
      <c r="R2943">
        <v>2.6</v>
      </c>
      <c r="S2943">
        <f>(Table1[[#This Row],[Min BOD]]+Table1[[#This Row],[Max BOD]])/2</f>
        <v>1.9</v>
      </c>
      <c r="T2943">
        <v>0.88</v>
      </c>
      <c r="U2943">
        <v>3.09</v>
      </c>
      <c r="V2943">
        <f>(Table1[[#This Row],[Min Nitrate N + Nitrite N]]+Table1[[#This Row],[Max Nitrate N + Nitrite N]])/2</f>
        <v>1.9849999999999999</v>
      </c>
      <c r="W2943">
        <v>110</v>
      </c>
      <c r="X2943">
        <v>280</v>
      </c>
      <c r="Y2943">
        <f>(Table1[[#This Row],[Min Fecal Coliform]]+Table1[[#This Row],[Max Fecal Coliform]])/2</f>
        <v>195</v>
      </c>
      <c r="Z2943">
        <v>210</v>
      </c>
      <c r="AA2943">
        <v>1100</v>
      </c>
      <c r="AB2943">
        <f>(Table1[[#This Row],[Min Total Coliform]]+Table1[[#This Row],[Max Total Coliform]])/2</f>
        <v>655</v>
      </c>
      <c r="AC2943">
        <f>MIN(10, (Table1[[#This Row],[Avg BOD]]/4)*10)</f>
        <v>4.75</v>
      </c>
      <c r="AD2943">
        <f>MIN(10, (Table1[[#This Row],[Avg Fecal Coliform]]/600)*10)</f>
        <v>3.25</v>
      </c>
      <c r="AE2943">
        <f>MIN(10, (Table1[[#This Row],[Avg Nitrate N + Nitrite N]]/10)*10)</f>
        <v>1.9849999999999999</v>
      </c>
      <c r="AF2943">
        <f>IF(OR(Table1[[#This Row],[Avg pH]]&lt;6.5,Table1[[#This Row],[Avg pH]]&gt;8.5),10,0)</f>
        <v>0</v>
      </c>
      <c r="AG2943">
        <f>MAX(0, 10-(2*Table1[[#This Row],[Avg Dissolved Oxygen]]))</f>
        <v>1.6999999999999993</v>
      </c>
      <c r="AH2943">
        <f>(Table1[[#This Row],[Fecal Score]]*0.3) + (Table1[[#This Row],[BOD Score]]*0.25) + (Table1[[#This Row],[Nitrate Score]]*0.2) + (Table1[[#This Row],[pH Score]]*0.15) + (Table1[[#This Row],[Dissolved Oxygen Score]]*0.1)</f>
        <v>2.7294999999999998</v>
      </c>
      <c r="AI2943">
        <v>2022</v>
      </c>
    </row>
    <row r="2944" spans="1:35">
      <c r="A2944">
        <v>1714</v>
      </c>
      <c r="B2944" t="s">
        <v>319</v>
      </c>
      <c r="C2944" t="s">
        <v>1</v>
      </c>
      <c r="D2944" t="s">
        <v>315</v>
      </c>
      <c r="E2944">
        <v>17</v>
      </c>
      <c r="F2944">
        <v>28</v>
      </c>
      <c r="G2944">
        <f>(Table1[[#This Row],[Min Temperature]]+Table1[[#This Row],[Max Temperature]])/2</f>
        <v>22.5</v>
      </c>
      <c r="H2944">
        <v>5.4</v>
      </c>
      <c r="I2944">
        <v>8.1</v>
      </c>
      <c r="J2944">
        <f>(Table1[[#This Row],[Min Dissolved Oxygen]]+Table1[[#This Row],[Max Dissolved Oxygen]])/2</f>
        <v>6.75</v>
      </c>
      <c r="K2944">
        <v>7.5</v>
      </c>
      <c r="L2944">
        <v>8.6</v>
      </c>
      <c r="M2944">
        <f>(Table1[[#This Row],[Min pH]]+Table1[[#This Row],[Max pH]])/2</f>
        <v>8.0500000000000007</v>
      </c>
      <c r="N2944">
        <v>268</v>
      </c>
      <c r="O2944">
        <v>392</v>
      </c>
      <c r="P2944">
        <f>(Table1[[#This Row],[Min Conductivity]]+Table1[[#This Row],[Max Conductivity]])/2</f>
        <v>330</v>
      </c>
      <c r="Q2944">
        <v>1</v>
      </c>
      <c r="R2944">
        <v>4</v>
      </c>
      <c r="S2944">
        <f>(Table1[[#This Row],[Min BOD]]+Table1[[#This Row],[Max BOD]])/2</f>
        <v>2.5</v>
      </c>
      <c r="T2944">
        <v>1.54</v>
      </c>
      <c r="U2944">
        <v>2.62</v>
      </c>
      <c r="V2944">
        <f>(Table1[[#This Row],[Min Nitrate N + Nitrite N]]+Table1[[#This Row],[Max Nitrate N + Nitrite N]])/2</f>
        <v>2.08</v>
      </c>
      <c r="W2944">
        <v>2</v>
      </c>
      <c r="X2944">
        <v>84</v>
      </c>
      <c r="Y2944">
        <f>(Table1[[#This Row],[Min Fecal Coliform]]+Table1[[#This Row],[Max Fecal Coliform]])/2</f>
        <v>43</v>
      </c>
      <c r="Z2944">
        <v>11</v>
      </c>
      <c r="AA2944">
        <v>152</v>
      </c>
      <c r="AB2944">
        <f>(Table1[[#This Row],[Min Total Coliform]]+Table1[[#This Row],[Max Total Coliform]])/2</f>
        <v>81.5</v>
      </c>
      <c r="AC2944">
        <f>MIN(10, (Table1[[#This Row],[Avg BOD]]/4)*10)</f>
        <v>6.25</v>
      </c>
      <c r="AD2944">
        <f>MIN(10, (Table1[[#This Row],[Avg Fecal Coliform]]/600)*10)</f>
        <v>0.71666666666666667</v>
      </c>
      <c r="AE2944">
        <f>MIN(10, (Table1[[#This Row],[Avg Nitrate N + Nitrite N]]/10)*10)</f>
        <v>2.08</v>
      </c>
      <c r="AF2944">
        <f>IF(OR(Table1[[#This Row],[Avg pH]]&lt;6.5,Table1[[#This Row],[Avg pH]]&gt;8.5),10,0)</f>
        <v>0</v>
      </c>
      <c r="AG2944">
        <f>MAX(0, 10-(2*Table1[[#This Row],[Avg Dissolved Oxygen]]))</f>
        <v>0</v>
      </c>
      <c r="AH2944">
        <f>(Table1[[#This Row],[Fecal Score]]*0.3) + (Table1[[#This Row],[BOD Score]]*0.25) + (Table1[[#This Row],[Nitrate Score]]*0.2) + (Table1[[#This Row],[pH Score]]*0.15) + (Table1[[#This Row],[Dissolved Oxygen Score]]*0.1)</f>
        <v>2.1935000000000002</v>
      </c>
      <c r="AI2944">
        <v>2022</v>
      </c>
    </row>
    <row r="2945" spans="1:35">
      <c r="A2945">
        <v>2943</v>
      </c>
      <c r="B2945" t="s">
        <v>811</v>
      </c>
      <c r="C2945" t="s">
        <v>1</v>
      </c>
      <c r="D2945" t="s">
        <v>315</v>
      </c>
      <c r="E2945">
        <v>19</v>
      </c>
      <c r="F2945">
        <v>32</v>
      </c>
      <c r="G2945">
        <f>(Table1[[#This Row],[Min Temperature]]+Table1[[#This Row],[Max Temperature]])/2</f>
        <v>25.5</v>
      </c>
      <c r="H2945">
        <v>4.5999999999999996</v>
      </c>
      <c r="I2945">
        <v>5.8</v>
      </c>
      <c r="J2945">
        <f>(Table1[[#This Row],[Min Dissolved Oxygen]]+Table1[[#This Row],[Max Dissolved Oxygen]])/2</f>
        <v>5.1999999999999993</v>
      </c>
      <c r="K2945">
        <v>6.5</v>
      </c>
      <c r="L2945">
        <v>7.9</v>
      </c>
      <c r="M2945">
        <f>(Table1[[#This Row],[Min pH]]+Table1[[#This Row],[Max pH]])/2</f>
        <v>7.2</v>
      </c>
      <c r="N2945">
        <v>576</v>
      </c>
      <c r="O2945">
        <v>1143</v>
      </c>
      <c r="P2945">
        <f>(Table1[[#This Row],[Min Conductivity]]+Table1[[#This Row],[Max Conductivity]])/2</f>
        <v>859.5</v>
      </c>
      <c r="Q2945">
        <v>1.7</v>
      </c>
      <c r="R2945">
        <v>3.1</v>
      </c>
      <c r="S2945">
        <f>(Table1[[#This Row],[Min BOD]]+Table1[[#This Row],[Max BOD]])/2</f>
        <v>2.4</v>
      </c>
      <c r="T2945">
        <v>2.12</v>
      </c>
      <c r="U2945">
        <v>4.92</v>
      </c>
      <c r="V2945">
        <f>(Table1[[#This Row],[Min Nitrate N + Nitrite N]]+Table1[[#This Row],[Max Nitrate N + Nitrite N]])/2</f>
        <v>3.52</v>
      </c>
      <c r="W2945">
        <v>60</v>
      </c>
      <c r="X2945">
        <v>150</v>
      </c>
      <c r="Y2945">
        <f>(Table1[[#This Row],[Min Fecal Coliform]]+Table1[[#This Row],[Max Fecal Coliform]])/2</f>
        <v>105</v>
      </c>
      <c r="Z2945">
        <v>130</v>
      </c>
      <c r="AA2945">
        <v>460</v>
      </c>
      <c r="AB2945">
        <f>(Table1[[#This Row],[Min Total Coliform]]+Table1[[#This Row],[Max Total Coliform]])/2</f>
        <v>295</v>
      </c>
      <c r="AC2945">
        <f>MIN(10, (Table1[[#This Row],[Avg BOD]]/4)*10)</f>
        <v>6</v>
      </c>
      <c r="AD2945">
        <f>MIN(10, (Table1[[#This Row],[Avg Fecal Coliform]]/600)*10)</f>
        <v>1.75</v>
      </c>
      <c r="AE2945">
        <f>MIN(10, (Table1[[#This Row],[Avg Nitrate N + Nitrite N]]/10)*10)</f>
        <v>3.5199999999999996</v>
      </c>
      <c r="AF2945">
        <f>IF(OR(Table1[[#This Row],[Avg pH]]&lt;6.5,Table1[[#This Row],[Avg pH]]&gt;8.5),10,0)</f>
        <v>0</v>
      </c>
      <c r="AG2945">
        <f>MAX(0, 10-(2*Table1[[#This Row],[Avg Dissolved Oxygen]]))</f>
        <v>0</v>
      </c>
      <c r="AH2945">
        <f>(Table1[[#This Row],[Fecal Score]]*0.3) + (Table1[[#This Row],[BOD Score]]*0.25) + (Table1[[#This Row],[Nitrate Score]]*0.2) + (Table1[[#This Row],[pH Score]]*0.15) + (Table1[[#This Row],[Dissolved Oxygen Score]]*0.1)</f>
        <v>2.7290000000000001</v>
      </c>
      <c r="AI2945">
        <v>2022</v>
      </c>
    </row>
    <row r="2946" spans="1:35">
      <c r="A2946">
        <v>1716</v>
      </c>
      <c r="B2946" t="s">
        <v>320</v>
      </c>
      <c r="C2946" t="s">
        <v>1</v>
      </c>
      <c r="D2946" t="s">
        <v>315</v>
      </c>
      <c r="E2946">
        <v>10</v>
      </c>
      <c r="F2946">
        <v>22</v>
      </c>
      <c r="G2946">
        <f>(Table1[[#This Row],[Min Temperature]]+Table1[[#This Row],[Max Temperature]])/2</f>
        <v>16</v>
      </c>
      <c r="H2946">
        <v>4.5</v>
      </c>
      <c r="I2946">
        <v>6.8</v>
      </c>
      <c r="J2946">
        <f>(Table1[[#This Row],[Min Dissolved Oxygen]]+Table1[[#This Row],[Max Dissolved Oxygen]])/2</f>
        <v>5.65</v>
      </c>
      <c r="K2946">
        <v>6.6</v>
      </c>
      <c r="L2946">
        <v>8.4</v>
      </c>
      <c r="M2946">
        <f>(Table1[[#This Row],[Min pH]]+Table1[[#This Row],[Max pH]])/2</f>
        <v>7.5</v>
      </c>
      <c r="N2946">
        <v>164</v>
      </c>
      <c r="O2946">
        <v>403</v>
      </c>
      <c r="P2946">
        <f>(Table1[[#This Row],[Min Conductivity]]+Table1[[#This Row],[Max Conductivity]])/2</f>
        <v>283.5</v>
      </c>
      <c r="Q2946">
        <v>1.2</v>
      </c>
      <c r="R2946">
        <v>4</v>
      </c>
      <c r="S2946">
        <f>(Table1[[#This Row],[Min BOD]]+Table1[[#This Row],[Max BOD]])/2</f>
        <v>2.6</v>
      </c>
      <c r="T2946">
        <v>1.66</v>
      </c>
      <c r="U2946">
        <v>2.04</v>
      </c>
      <c r="V2946">
        <f>(Table1[[#This Row],[Min Nitrate N + Nitrite N]]+Table1[[#This Row],[Max Nitrate N + Nitrite N]])/2</f>
        <v>1.85</v>
      </c>
      <c r="W2946">
        <v>2</v>
      </c>
      <c r="X2946">
        <v>94</v>
      </c>
      <c r="Y2946">
        <f>(Table1[[#This Row],[Min Fecal Coliform]]+Table1[[#This Row],[Max Fecal Coliform]])/2</f>
        <v>48</v>
      </c>
      <c r="Z2946">
        <v>13</v>
      </c>
      <c r="AA2946">
        <v>175</v>
      </c>
      <c r="AB2946">
        <f>(Table1[[#This Row],[Min Total Coliform]]+Table1[[#This Row],[Max Total Coliform]])/2</f>
        <v>94</v>
      </c>
      <c r="AC2946">
        <f>MIN(10, (Table1[[#This Row],[Avg BOD]]/4)*10)</f>
        <v>6.5</v>
      </c>
      <c r="AD2946">
        <f>MIN(10, (Table1[[#This Row],[Avg Fecal Coliform]]/600)*10)</f>
        <v>0.8</v>
      </c>
      <c r="AE2946">
        <f>MIN(10, (Table1[[#This Row],[Avg Nitrate N + Nitrite N]]/10)*10)</f>
        <v>1.85</v>
      </c>
      <c r="AF2946">
        <f>IF(OR(Table1[[#This Row],[Avg pH]]&lt;6.5,Table1[[#This Row],[Avg pH]]&gt;8.5),10,0)</f>
        <v>0</v>
      </c>
      <c r="AG2946">
        <f>MAX(0, 10-(2*Table1[[#This Row],[Avg Dissolved Oxygen]]))</f>
        <v>0</v>
      </c>
      <c r="AH2946">
        <f>(Table1[[#This Row],[Fecal Score]]*0.3) + (Table1[[#This Row],[BOD Score]]*0.25) + (Table1[[#This Row],[Nitrate Score]]*0.2) + (Table1[[#This Row],[pH Score]]*0.15) + (Table1[[#This Row],[Dissolved Oxygen Score]]*0.1)</f>
        <v>2.2349999999999999</v>
      </c>
      <c r="AI2946">
        <v>2022</v>
      </c>
    </row>
    <row r="2947" spans="1:35">
      <c r="A2947">
        <v>4795</v>
      </c>
      <c r="B2947" t="s">
        <v>814</v>
      </c>
      <c r="C2947" t="s">
        <v>1</v>
      </c>
      <c r="D2947" t="s">
        <v>315</v>
      </c>
      <c r="E2947">
        <v>18</v>
      </c>
      <c r="F2947">
        <v>29</v>
      </c>
      <c r="G2947">
        <f>(Table1[[#This Row],[Min Temperature]]+Table1[[#This Row],[Max Temperature]])/2</f>
        <v>23.5</v>
      </c>
      <c r="H2947">
        <v>3.5</v>
      </c>
      <c r="I2947">
        <v>4.2</v>
      </c>
      <c r="J2947">
        <f>(Table1[[#This Row],[Min Dissolved Oxygen]]+Table1[[#This Row],[Max Dissolved Oxygen]])/2</f>
        <v>3.85</v>
      </c>
      <c r="K2947">
        <v>7.3</v>
      </c>
      <c r="L2947">
        <v>7.9</v>
      </c>
      <c r="M2947">
        <f>(Table1[[#This Row],[Min pH]]+Table1[[#This Row],[Max pH]])/2</f>
        <v>7.6</v>
      </c>
      <c r="N2947">
        <v>820</v>
      </c>
      <c r="O2947">
        <v>1198</v>
      </c>
      <c r="P2947">
        <f>(Table1[[#This Row],[Min Conductivity]]+Table1[[#This Row],[Max Conductivity]])/2</f>
        <v>1009</v>
      </c>
      <c r="Q2947">
        <v>2.8</v>
      </c>
      <c r="R2947">
        <v>5.9</v>
      </c>
      <c r="S2947">
        <f>(Table1[[#This Row],[Min BOD]]+Table1[[#This Row],[Max BOD]])/2</f>
        <v>4.3499999999999996</v>
      </c>
      <c r="T2947">
        <v>2.65</v>
      </c>
      <c r="U2947">
        <v>4.92</v>
      </c>
      <c r="V2947">
        <f>(Table1[[#This Row],[Min Nitrate N + Nitrite N]]+Table1[[#This Row],[Max Nitrate N + Nitrite N]])/2</f>
        <v>3.7850000000000001</v>
      </c>
      <c r="W2947">
        <v>93</v>
      </c>
      <c r="X2947">
        <v>220</v>
      </c>
      <c r="Y2947">
        <f>(Table1[[#This Row],[Min Fecal Coliform]]+Table1[[#This Row],[Max Fecal Coliform]])/2</f>
        <v>156.5</v>
      </c>
      <c r="Z2947">
        <v>210</v>
      </c>
      <c r="AA2947">
        <v>300</v>
      </c>
      <c r="AB2947">
        <f>(Table1[[#This Row],[Min Total Coliform]]+Table1[[#This Row],[Max Total Coliform]])/2</f>
        <v>255</v>
      </c>
      <c r="AC2947">
        <f>MIN(10, (Table1[[#This Row],[Avg BOD]]/4)*10)</f>
        <v>10</v>
      </c>
      <c r="AD2947">
        <f>MIN(10, (Table1[[#This Row],[Avg Fecal Coliform]]/600)*10)</f>
        <v>2.6083333333333329</v>
      </c>
      <c r="AE2947">
        <f>MIN(10, (Table1[[#This Row],[Avg Nitrate N + Nitrite N]]/10)*10)</f>
        <v>3.7850000000000001</v>
      </c>
      <c r="AF2947">
        <f>IF(OR(Table1[[#This Row],[Avg pH]]&lt;6.5,Table1[[#This Row],[Avg pH]]&gt;8.5),10,0)</f>
        <v>0</v>
      </c>
      <c r="AG2947">
        <f>MAX(0, 10-(2*Table1[[#This Row],[Avg Dissolved Oxygen]]))</f>
        <v>2.2999999999999998</v>
      </c>
      <c r="AH2947">
        <f>(Table1[[#This Row],[Fecal Score]]*0.3) + (Table1[[#This Row],[BOD Score]]*0.25) + (Table1[[#This Row],[Nitrate Score]]*0.2) + (Table1[[#This Row],[pH Score]]*0.15) + (Table1[[#This Row],[Dissolved Oxygen Score]]*0.1)</f>
        <v>4.2695000000000007</v>
      </c>
      <c r="AI2947">
        <v>2022</v>
      </c>
    </row>
    <row r="2948" spans="1:35">
      <c r="A2948">
        <v>1285</v>
      </c>
      <c r="B2948" t="s">
        <v>314</v>
      </c>
      <c r="C2948" t="s">
        <v>1</v>
      </c>
      <c r="D2948" t="s">
        <v>315</v>
      </c>
      <c r="E2948">
        <v>23</v>
      </c>
      <c r="F2948">
        <v>28</v>
      </c>
      <c r="G2948">
        <f>(Table1[[#This Row],[Min Temperature]]+Table1[[#This Row],[Max Temperature]])/2</f>
        <v>25.5</v>
      </c>
      <c r="H2948">
        <v>5.0999999999999996</v>
      </c>
      <c r="I2948">
        <v>5.9</v>
      </c>
      <c r="J2948">
        <f>(Table1[[#This Row],[Min Dissolved Oxygen]]+Table1[[#This Row],[Max Dissolved Oxygen]])/2</f>
        <v>5.5</v>
      </c>
      <c r="K2948">
        <v>7.4</v>
      </c>
      <c r="L2948">
        <v>8.5</v>
      </c>
      <c r="M2948">
        <f>(Table1[[#This Row],[Min pH]]+Table1[[#This Row],[Max pH]])/2</f>
        <v>7.95</v>
      </c>
      <c r="N2948">
        <v>230</v>
      </c>
      <c r="O2948">
        <v>602</v>
      </c>
      <c r="P2948">
        <f>(Table1[[#This Row],[Min Conductivity]]+Table1[[#This Row],[Max Conductivity]])/2</f>
        <v>416</v>
      </c>
      <c r="Q2948">
        <v>1.6</v>
      </c>
      <c r="R2948">
        <v>3.3</v>
      </c>
      <c r="S2948">
        <f>(Table1[[#This Row],[Min BOD]]+Table1[[#This Row],[Max BOD]])/2</f>
        <v>2.4500000000000002</v>
      </c>
      <c r="T2948">
        <v>2.2200000000000002</v>
      </c>
      <c r="U2948">
        <v>3.15</v>
      </c>
      <c r="V2948">
        <f>(Table1[[#This Row],[Min Nitrate N + Nitrite N]]+Table1[[#This Row],[Max Nitrate N + Nitrite N]])/2</f>
        <v>2.6850000000000001</v>
      </c>
      <c r="W2948">
        <v>64</v>
      </c>
      <c r="X2948">
        <v>130</v>
      </c>
      <c r="Y2948">
        <f>(Table1[[#This Row],[Min Fecal Coliform]]+Table1[[#This Row],[Max Fecal Coliform]])/2</f>
        <v>97</v>
      </c>
      <c r="Z2948">
        <v>120</v>
      </c>
      <c r="AA2948">
        <v>220</v>
      </c>
      <c r="AB2948">
        <f>(Table1[[#This Row],[Min Total Coliform]]+Table1[[#This Row],[Max Total Coliform]])/2</f>
        <v>170</v>
      </c>
      <c r="AC2948">
        <f>MIN(10, (Table1[[#This Row],[Avg BOD]]/4)*10)</f>
        <v>6.125</v>
      </c>
      <c r="AD2948">
        <f>MIN(10, (Table1[[#This Row],[Avg Fecal Coliform]]/600)*10)</f>
        <v>1.6166666666666665</v>
      </c>
      <c r="AE2948">
        <f>MIN(10, (Table1[[#This Row],[Avg Nitrate N + Nitrite N]]/10)*10)</f>
        <v>2.6850000000000001</v>
      </c>
      <c r="AF2948">
        <f>IF(OR(Table1[[#This Row],[Avg pH]]&lt;6.5,Table1[[#This Row],[Avg pH]]&gt;8.5),10,0)</f>
        <v>0</v>
      </c>
      <c r="AG2948">
        <f>MAX(0, 10-(2*Table1[[#This Row],[Avg Dissolved Oxygen]]))</f>
        <v>0</v>
      </c>
      <c r="AH2948">
        <f>(Table1[[#This Row],[Fecal Score]]*0.3) + (Table1[[#This Row],[BOD Score]]*0.25) + (Table1[[#This Row],[Nitrate Score]]*0.2) + (Table1[[#This Row],[pH Score]]*0.15) + (Table1[[#This Row],[Dissolved Oxygen Score]]*0.1)</f>
        <v>2.5532499999999998</v>
      </c>
      <c r="AI2948">
        <v>2022</v>
      </c>
    </row>
    <row r="2949" spans="1:35">
      <c r="A2949">
        <v>1414</v>
      </c>
      <c r="B2949" t="s">
        <v>317</v>
      </c>
      <c r="C2949" t="s">
        <v>1</v>
      </c>
      <c r="D2949" t="s">
        <v>315</v>
      </c>
      <c r="E2949">
        <v>17</v>
      </c>
      <c r="F2949">
        <v>29</v>
      </c>
      <c r="G2949">
        <f>(Table1[[#This Row],[Min Temperature]]+Table1[[#This Row],[Max Temperature]])/2</f>
        <v>23</v>
      </c>
      <c r="H2949">
        <v>2.9</v>
      </c>
      <c r="I2949">
        <v>4.7</v>
      </c>
      <c r="J2949">
        <f>(Table1[[#This Row],[Min Dissolved Oxygen]]+Table1[[#This Row],[Max Dissolved Oxygen]])/2</f>
        <v>3.8</v>
      </c>
      <c r="K2949">
        <v>7.4</v>
      </c>
      <c r="L2949">
        <v>8</v>
      </c>
      <c r="M2949">
        <f>(Table1[[#This Row],[Min pH]]+Table1[[#This Row],[Max pH]])/2</f>
        <v>7.7</v>
      </c>
      <c r="N2949">
        <v>344</v>
      </c>
      <c r="O2949">
        <v>528</v>
      </c>
      <c r="P2949">
        <f>(Table1[[#This Row],[Min Conductivity]]+Table1[[#This Row],[Max Conductivity]])/2</f>
        <v>436</v>
      </c>
      <c r="Q2949">
        <v>2.1</v>
      </c>
      <c r="R2949">
        <v>2.6</v>
      </c>
      <c r="S2949">
        <f>(Table1[[#This Row],[Min BOD]]+Table1[[#This Row],[Max BOD]])/2</f>
        <v>2.35</v>
      </c>
      <c r="T2949">
        <v>1.24</v>
      </c>
      <c r="U2949">
        <v>2.46</v>
      </c>
      <c r="V2949">
        <f>(Table1[[#This Row],[Min Nitrate N + Nitrite N]]+Table1[[#This Row],[Max Nitrate N + Nitrite N]])/2</f>
        <v>1.85</v>
      </c>
      <c r="W2949">
        <v>64</v>
      </c>
      <c r="X2949">
        <v>150</v>
      </c>
      <c r="Y2949">
        <f>(Table1[[#This Row],[Min Fecal Coliform]]+Table1[[#This Row],[Max Fecal Coliform]])/2</f>
        <v>107</v>
      </c>
      <c r="Z2949">
        <v>150</v>
      </c>
      <c r="AA2949">
        <v>280</v>
      </c>
      <c r="AB2949">
        <f>(Table1[[#This Row],[Min Total Coliform]]+Table1[[#This Row],[Max Total Coliform]])/2</f>
        <v>215</v>
      </c>
      <c r="AC2949">
        <f>MIN(10, (Table1[[#This Row],[Avg BOD]]/4)*10)</f>
        <v>5.875</v>
      </c>
      <c r="AD2949">
        <f>MIN(10, (Table1[[#This Row],[Avg Fecal Coliform]]/600)*10)</f>
        <v>1.7833333333333334</v>
      </c>
      <c r="AE2949">
        <f>MIN(10, (Table1[[#This Row],[Avg Nitrate N + Nitrite N]]/10)*10)</f>
        <v>1.85</v>
      </c>
      <c r="AF2949">
        <f>IF(OR(Table1[[#This Row],[Avg pH]]&lt;6.5,Table1[[#This Row],[Avg pH]]&gt;8.5),10,0)</f>
        <v>0</v>
      </c>
      <c r="AG2949">
        <f>MAX(0, 10-(2*Table1[[#This Row],[Avg Dissolved Oxygen]]))</f>
        <v>2.4000000000000004</v>
      </c>
      <c r="AH2949">
        <f>(Table1[[#This Row],[Fecal Score]]*0.3) + (Table1[[#This Row],[BOD Score]]*0.25) + (Table1[[#This Row],[Nitrate Score]]*0.2) + (Table1[[#This Row],[pH Score]]*0.15) + (Table1[[#This Row],[Dissolved Oxygen Score]]*0.1)</f>
        <v>2.6137500000000005</v>
      </c>
      <c r="AI2949">
        <v>2022</v>
      </c>
    </row>
    <row r="2950" spans="1:35">
      <c r="A2950">
        <v>2938</v>
      </c>
      <c r="B2950" t="s">
        <v>1077</v>
      </c>
      <c r="C2950" t="s">
        <v>1</v>
      </c>
      <c r="D2950" t="s">
        <v>315</v>
      </c>
      <c r="E2950">
        <v>19</v>
      </c>
      <c r="F2950">
        <v>36</v>
      </c>
      <c r="G2950">
        <f>(Table1[[#This Row],[Min Temperature]]+Table1[[#This Row],[Max Temperature]])/2</f>
        <v>27.5</v>
      </c>
      <c r="H2950">
        <v>5.8</v>
      </c>
      <c r="I2950">
        <v>7.6</v>
      </c>
      <c r="J2950">
        <f>(Table1[[#This Row],[Min Dissolved Oxygen]]+Table1[[#This Row],[Max Dissolved Oxygen]])/2</f>
        <v>6.6999999999999993</v>
      </c>
      <c r="K2950">
        <v>7.3</v>
      </c>
      <c r="L2950">
        <v>8.5</v>
      </c>
      <c r="M2950">
        <f>(Table1[[#This Row],[Min pH]]+Table1[[#This Row],[Max pH]])/2</f>
        <v>7.9</v>
      </c>
      <c r="N2950">
        <v>519</v>
      </c>
      <c r="O2950">
        <v>883</v>
      </c>
      <c r="P2950">
        <f>(Table1[[#This Row],[Min Conductivity]]+Table1[[#This Row],[Max Conductivity]])/2</f>
        <v>701</v>
      </c>
      <c r="Q2950">
        <v>2.1</v>
      </c>
      <c r="R2950">
        <v>3.3</v>
      </c>
      <c r="S2950">
        <f>(Table1[[#This Row],[Min BOD]]+Table1[[#This Row],[Max BOD]])/2</f>
        <v>2.7</v>
      </c>
      <c r="T2950">
        <v>1.37</v>
      </c>
      <c r="U2950">
        <v>3.13</v>
      </c>
      <c r="V2950">
        <f>(Table1[[#This Row],[Min Nitrate N + Nitrite N]]+Table1[[#This Row],[Max Nitrate N + Nitrite N]])/2</f>
        <v>2.25</v>
      </c>
      <c r="W2950">
        <v>75</v>
      </c>
      <c r="X2950">
        <v>140</v>
      </c>
      <c r="Y2950">
        <f>(Table1[[#This Row],[Min Fecal Coliform]]+Table1[[#This Row],[Max Fecal Coliform]])/2</f>
        <v>107.5</v>
      </c>
      <c r="Z2950">
        <v>170</v>
      </c>
      <c r="AA2950">
        <v>240</v>
      </c>
      <c r="AB2950">
        <f>(Table1[[#This Row],[Min Total Coliform]]+Table1[[#This Row],[Max Total Coliform]])/2</f>
        <v>205</v>
      </c>
      <c r="AC2950">
        <f>MIN(10, (Table1[[#This Row],[Avg BOD]]/4)*10)</f>
        <v>6.75</v>
      </c>
      <c r="AD2950">
        <f>MIN(10, (Table1[[#This Row],[Avg Fecal Coliform]]/600)*10)</f>
        <v>1.7916666666666667</v>
      </c>
      <c r="AE2950">
        <f>MIN(10, (Table1[[#This Row],[Avg Nitrate N + Nitrite N]]/10)*10)</f>
        <v>2.25</v>
      </c>
      <c r="AF2950">
        <f>IF(OR(Table1[[#This Row],[Avg pH]]&lt;6.5,Table1[[#This Row],[Avg pH]]&gt;8.5),10,0)</f>
        <v>0</v>
      </c>
      <c r="AG2950">
        <f>MAX(0, 10-(2*Table1[[#This Row],[Avg Dissolved Oxygen]]))</f>
        <v>0</v>
      </c>
      <c r="AH2950">
        <f>(Table1[[#This Row],[Fecal Score]]*0.3) + (Table1[[#This Row],[BOD Score]]*0.25) + (Table1[[#This Row],[Nitrate Score]]*0.2) + (Table1[[#This Row],[pH Score]]*0.15) + (Table1[[#This Row],[Dissolved Oxygen Score]]*0.1)</f>
        <v>2.6750000000000003</v>
      </c>
      <c r="AI2950">
        <v>2022</v>
      </c>
    </row>
    <row r="2951" spans="1:35">
      <c r="A2951">
        <v>2939</v>
      </c>
      <c r="B2951" t="s">
        <v>810</v>
      </c>
      <c r="C2951" t="s">
        <v>1</v>
      </c>
      <c r="D2951" t="s">
        <v>315</v>
      </c>
      <c r="E2951">
        <v>20</v>
      </c>
      <c r="F2951">
        <v>36</v>
      </c>
      <c r="G2951">
        <f>(Table1[[#This Row],[Min Temperature]]+Table1[[#This Row],[Max Temperature]])/2</f>
        <v>28</v>
      </c>
      <c r="H2951">
        <v>5.4</v>
      </c>
      <c r="I2951">
        <v>7.1</v>
      </c>
      <c r="J2951">
        <f>(Table1[[#This Row],[Min Dissolved Oxygen]]+Table1[[#This Row],[Max Dissolved Oxygen]])/2</f>
        <v>6.25</v>
      </c>
      <c r="K2951">
        <v>7.7</v>
      </c>
      <c r="L2951">
        <v>8.6</v>
      </c>
      <c r="M2951">
        <f>(Table1[[#This Row],[Min pH]]+Table1[[#This Row],[Max pH]])/2</f>
        <v>8.15</v>
      </c>
      <c r="N2951">
        <v>515</v>
      </c>
      <c r="O2951">
        <v>787</v>
      </c>
      <c r="P2951">
        <f>(Table1[[#This Row],[Min Conductivity]]+Table1[[#This Row],[Max Conductivity]])/2</f>
        <v>651</v>
      </c>
      <c r="Q2951">
        <v>2.5</v>
      </c>
      <c r="R2951">
        <v>3.3</v>
      </c>
      <c r="S2951">
        <f>(Table1[[#This Row],[Min BOD]]+Table1[[#This Row],[Max BOD]])/2</f>
        <v>2.9</v>
      </c>
      <c r="T2951">
        <v>1.43</v>
      </c>
      <c r="U2951">
        <v>6.92</v>
      </c>
      <c r="V2951">
        <f>(Table1[[#This Row],[Min Nitrate N + Nitrite N]]+Table1[[#This Row],[Max Nitrate N + Nitrite N]])/2</f>
        <v>4.1749999999999998</v>
      </c>
      <c r="W2951">
        <v>93</v>
      </c>
      <c r="X2951">
        <v>140</v>
      </c>
      <c r="Y2951">
        <f>(Table1[[#This Row],[Min Fecal Coliform]]+Table1[[#This Row],[Max Fecal Coliform]])/2</f>
        <v>116.5</v>
      </c>
      <c r="Z2951">
        <v>170</v>
      </c>
      <c r="AA2951">
        <v>280</v>
      </c>
      <c r="AB2951">
        <f>(Table1[[#This Row],[Min Total Coliform]]+Table1[[#This Row],[Max Total Coliform]])/2</f>
        <v>225</v>
      </c>
      <c r="AC2951">
        <f>MIN(10, (Table1[[#This Row],[Avg BOD]]/4)*10)</f>
        <v>7.25</v>
      </c>
      <c r="AD2951">
        <f>MIN(10, (Table1[[#This Row],[Avg Fecal Coliform]]/600)*10)</f>
        <v>1.9416666666666664</v>
      </c>
      <c r="AE2951">
        <f>MIN(10, (Table1[[#This Row],[Avg Nitrate N + Nitrite N]]/10)*10)</f>
        <v>4.1749999999999998</v>
      </c>
      <c r="AF2951">
        <f>IF(OR(Table1[[#This Row],[Avg pH]]&lt;6.5,Table1[[#This Row],[Avg pH]]&gt;8.5),10,0)</f>
        <v>0</v>
      </c>
      <c r="AG2951">
        <f>MAX(0, 10-(2*Table1[[#This Row],[Avg Dissolved Oxygen]]))</f>
        <v>0</v>
      </c>
      <c r="AH2951">
        <f>(Table1[[#This Row],[Fecal Score]]*0.3) + (Table1[[#This Row],[BOD Score]]*0.25) + (Table1[[#This Row],[Nitrate Score]]*0.2) + (Table1[[#This Row],[pH Score]]*0.15) + (Table1[[#This Row],[Dissolved Oxygen Score]]*0.1)</f>
        <v>3.23</v>
      </c>
      <c r="AI2951">
        <v>2022</v>
      </c>
    </row>
    <row r="2952" spans="1:35">
      <c r="A2952">
        <v>2937</v>
      </c>
      <c r="B2952" t="s">
        <v>674</v>
      </c>
      <c r="C2952" t="s">
        <v>1</v>
      </c>
      <c r="D2952" t="s">
        <v>315</v>
      </c>
      <c r="E2952">
        <v>17</v>
      </c>
      <c r="F2952">
        <v>31</v>
      </c>
      <c r="G2952">
        <f>(Table1[[#This Row],[Min Temperature]]+Table1[[#This Row],[Max Temperature]])/2</f>
        <v>24</v>
      </c>
      <c r="H2952">
        <v>5.2</v>
      </c>
      <c r="I2952">
        <v>7.2</v>
      </c>
      <c r="J2952">
        <f>(Table1[[#This Row],[Min Dissolved Oxygen]]+Table1[[#This Row],[Max Dissolved Oxygen]])/2</f>
        <v>6.2</v>
      </c>
      <c r="K2952">
        <v>7.3</v>
      </c>
      <c r="L2952">
        <v>7.6</v>
      </c>
      <c r="M2952">
        <f>(Table1[[#This Row],[Min pH]]+Table1[[#This Row],[Max pH]])/2</f>
        <v>7.4499999999999993</v>
      </c>
      <c r="N2952">
        <v>194</v>
      </c>
      <c r="O2952">
        <v>2359</v>
      </c>
      <c r="P2952">
        <f>(Table1[[#This Row],[Min Conductivity]]+Table1[[#This Row],[Max Conductivity]])/2</f>
        <v>1276.5</v>
      </c>
      <c r="Q2952">
        <v>1</v>
      </c>
      <c r="R2952">
        <v>2.6</v>
      </c>
      <c r="S2952">
        <f>(Table1[[#This Row],[Min BOD]]+Table1[[#This Row],[Max BOD]])/2</f>
        <v>1.8</v>
      </c>
      <c r="T2952">
        <v>0.93</v>
      </c>
      <c r="U2952">
        <v>1.84</v>
      </c>
      <c r="V2952">
        <f>(Table1[[#This Row],[Min Nitrate N + Nitrite N]]+Table1[[#This Row],[Max Nitrate N + Nitrite N]])/2</f>
        <v>1.385</v>
      </c>
      <c r="W2952">
        <v>14</v>
      </c>
      <c r="X2952">
        <v>80</v>
      </c>
      <c r="Y2952">
        <f>(Table1[[#This Row],[Min Fecal Coliform]]+Table1[[#This Row],[Max Fecal Coliform]])/2</f>
        <v>47</v>
      </c>
      <c r="Z2952">
        <v>26</v>
      </c>
      <c r="AA2952">
        <v>140</v>
      </c>
      <c r="AB2952">
        <f>(Table1[[#This Row],[Min Total Coliform]]+Table1[[#This Row],[Max Total Coliform]])/2</f>
        <v>83</v>
      </c>
      <c r="AC2952">
        <f>MIN(10, (Table1[[#This Row],[Avg BOD]]/4)*10)</f>
        <v>4.5</v>
      </c>
      <c r="AD2952">
        <f>MIN(10, (Table1[[#This Row],[Avg Fecal Coliform]]/600)*10)</f>
        <v>0.78333333333333344</v>
      </c>
      <c r="AE2952">
        <f>MIN(10, (Table1[[#This Row],[Avg Nitrate N + Nitrite N]]/10)*10)</f>
        <v>1.3850000000000002</v>
      </c>
      <c r="AF2952">
        <f>IF(OR(Table1[[#This Row],[Avg pH]]&lt;6.5,Table1[[#This Row],[Avg pH]]&gt;8.5),10,0)</f>
        <v>0</v>
      </c>
      <c r="AG2952">
        <f>MAX(0, 10-(2*Table1[[#This Row],[Avg Dissolved Oxygen]]))</f>
        <v>0</v>
      </c>
      <c r="AH2952">
        <f>(Table1[[#This Row],[Fecal Score]]*0.3) + (Table1[[#This Row],[BOD Score]]*0.25) + (Table1[[#This Row],[Nitrate Score]]*0.2) + (Table1[[#This Row],[pH Score]]*0.15) + (Table1[[#This Row],[Dissolved Oxygen Score]]*0.1)</f>
        <v>1.6370000000000002</v>
      </c>
      <c r="AI2952">
        <v>2022</v>
      </c>
    </row>
    <row r="2953" spans="1:35">
      <c r="A2953">
        <v>4177</v>
      </c>
      <c r="B2953" t="s">
        <v>812</v>
      </c>
      <c r="C2953" t="s">
        <v>1</v>
      </c>
      <c r="D2953" t="s">
        <v>315</v>
      </c>
      <c r="E2953">
        <v>18</v>
      </c>
      <c r="F2953">
        <v>28</v>
      </c>
      <c r="G2953">
        <f>(Table1[[#This Row],[Min Temperature]]+Table1[[#This Row],[Max Temperature]])/2</f>
        <v>23</v>
      </c>
      <c r="H2953">
        <v>3.9</v>
      </c>
      <c r="I2953">
        <v>5.2</v>
      </c>
      <c r="J2953">
        <f>(Table1[[#This Row],[Min Dissolved Oxygen]]+Table1[[#This Row],[Max Dissolved Oxygen]])/2</f>
        <v>4.55</v>
      </c>
      <c r="K2953">
        <v>6.9</v>
      </c>
      <c r="L2953">
        <v>8.4</v>
      </c>
      <c r="M2953">
        <f>(Table1[[#This Row],[Min pH]]+Table1[[#This Row],[Max pH]])/2</f>
        <v>7.65</v>
      </c>
      <c r="N2953">
        <v>478</v>
      </c>
      <c r="O2953">
        <v>719</v>
      </c>
      <c r="P2953">
        <f>(Table1[[#This Row],[Min Conductivity]]+Table1[[#This Row],[Max Conductivity]])/2</f>
        <v>598.5</v>
      </c>
      <c r="Q2953">
        <v>1.7</v>
      </c>
      <c r="R2953">
        <v>3.2</v>
      </c>
      <c r="S2953">
        <f>(Table1[[#This Row],[Min BOD]]+Table1[[#This Row],[Max BOD]])/2</f>
        <v>2.4500000000000002</v>
      </c>
      <c r="T2953">
        <v>1.42</v>
      </c>
      <c r="U2953">
        <v>3.46</v>
      </c>
      <c r="V2953">
        <f>(Table1[[#This Row],[Min Nitrate N + Nitrite N]]+Table1[[#This Row],[Max Nitrate N + Nitrite N]])/2</f>
        <v>2.44</v>
      </c>
      <c r="W2953">
        <v>39</v>
      </c>
      <c r="X2953">
        <v>130</v>
      </c>
      <c r="Y2953">
        <f>(Table1[[#This Row],[Min Fecal Coliform]]+Table1[[#This Row],[Max Fecal Coliform]])/2</f>
        <v>84.5</v>
      </c>
      <c r="Z2953">
        <v>120</v>
      </c>
      <c r="AA2953">
        <v>220</v>
      </c>
      <c r="AB2953">
        <f>(Table1[[#This Row],[Min Total Coliform]]+Table1[[#This Row],[Max Total Coliform]])/2</f>
        <v>170</v>
      </c>
      <c r="AC2953">
        <f>MIN(10, (Table1[[#This Row],[Avg BOD]]/4)*10)</f>
        <v>6.125</v>
      </c>
      <c r="AD2953">
        <f>MIN(10, (Table1[[#This Row],[Avg Fecal Coliform]]/600)*10)</f>
        <v>1.4083333333333334</v>
      </c>
      <c r="AE2953">
        <f>MIN(10, (Table1[[#This Row],[Avg Nitrate N + Nitrite N]]/10)*10)</f>
        <v>2.44</v>
      </c>
      <c r="AF2953">
        <f>IF(OR(Table1[[#This Row],[Avg pH]]&lt;6.5,Table1[[#This Row],[Avg pH]]&gt;8.5),10,0)</f>
        <v>0</v>
      </c>
      <c r="AG2953">
        <f>MAX(0, 10-(2*Table1[[#This Row],[Avg Dissolved Oxygen]]))</f>
        <v>0.90000000000000036</v>
      </c>
      <c r="AH2953">
        <f>(Table1[[#This Row],[Fecal Score]]*0.3) + (Table1[[#This Row],[BOD Score]]*0.25) + (Table1[[#This Row],[Nitrate Score]]*0.2) + (Table1[[#This Row],[pH Score]]*0.15) + (Table1[[#This Row],[Dissolved Oxygen Score]]*0.1)</f>
        <v>2.5317499999999997</v>
      </c>
      <c r="AI2953">
        <v>2022</v>
      </c>
    </row>
    <row r="2954" spans="1:35">
      <c r="A2954">
        <v>1286</v>
      </c>
      <c r="B2954" t="s">
        <v>316</v>
      </c>
      <c r="C2954" t="s">
        <v>1</v>
      </c>
      <c r="D2954" t="s">
        <v>315</v>
      </c>
      <c r="E2954">
        <v>17</v>
      </c>
      <c r="F2954">
        <v>28</v>
      </c>
      <c r="G2954">
        <f>(Table1[[#This Row],[Min Temperature]]+Table1[[#This Row],[Max Temperature]])/2</f>
        <v>22.5</v>
      </c>
      <c r="H2954">
        <v>4.2</v>
      </c>
      <c r="I2954">
        <v>5.5</v>
      </c>
      <c r="J2954">
        <f>(Table1[[#This Row],[Min Dissolved Oxygen]]+Table1[[#This Row],[Max Dissolved Oxygen]])/2</f>
        <v>4.8499999999999996</v>
      </c>
      <c r="K2954">
        <v>6.8</v>
      </c>
      <c r="L2954">
        <v>8.4</v>
      </c>
      <c r="M2954">
        <f>(Table1[[#This Row],[Min pH]]+Table1[[#This Row],[Max pH]])/2</f>
        <v>7.6</v>
      </c>
      <c r="N2954">
        <v>1130</v>
      </c>
      <c r="O2954">
        <v>2000</v>
      </c>
      <c r="P2954">
        <f>(Table1[[#This Row],[Min Conductivity]]+Table1[[#This Row],[Max Conductivity]])/2</f>
        <v>1565</v>
      </c>
      <c r="Q2954">
        <v>1.6</v>
      </c>
      <c r="R2954">
        <v>3.1</v>
      </c>
      <c r="S2954">
        <f>(Table1[[#This Row],[Min BOD]]+Table1[[#This Row],[Max BOD]])/2</f>
        <v>2.35</v>
      </c>
      <c r="T2954">
        <v>2.12</v>
      </c>
      <c r="U2954">
        <v>4.79</v>
      </c>
      <c r="V2954">
        <f>(Table1[[#This Row],[Min Nitrate N + Nitrite N]]+Table1[[#This Row],[Max Nitrate N + Nitrite N]])/2</f>
        <v>3.4550000000000001</v>
      </c>
      <c r="W2954">
        <v>78</v>
      </c>
      <c r="X2954">
        <v>170</v>
      </c>
      <c r="Y2954">
        <f>(Table1[[#This Row],[Min Fecal Coliform]]+Table1[[#This Row],[Max Fecal Coliform]])/2</f>
        <v>124</v>
      </c>
      <c r="Z2954">
        <v>210</v>
      </c>
      <c r="AA2954">
        <v>280</v>
      </c>
      <c r="AB2954">
        <f>(Table1[[#This Row],[Min Total Coliform]]+Table1[[#This Row],[Max Total Coliform]])/2</f>
        <v>245</v>
      </c>
      <c r="AC2954">
        <f>MIN(10, (Table1[[#This Row],[Avg BOD]]/4)*10)</f>
        <v>5.875</v>
      </c>
      <c r="AD2954">
        <f>MIN(10, (Table1[[#This Row],[Avg Fecal Coliform]]/600)*10)</f>
        <v>2.0666666666666664</v>
      </c>
      <c r="AE2954">
        <f>MIN(10, (Table1[[#This Row],[Avg Nitrate N + Nitrite N]]/10)*10)</f>
        <v>3.4550000000000001</v>
      </c>
      <c r="AF2954">
        <f>IF(OR(Table1[[#This Row],[Avg pH]]&lt;6.5,Table1[[#This Row],[Avg pH]]&gt;8.5),10,0)</f>
        <v>0</v>
      </c>
      <c r="AG2954">
        <f>MAX(0, 10-(2*Table1[[#This Row],[Avg Dissolved Oxygen]]))</f>
        <v>0.30000000000000071</v>
      </c>
      <c r="AH2954">
        <f>(Table1[[#This Row],[Fecal Score]]*0.3) + (Table1[[#This Row],[BOD Score]]*0.25) + (Table1[[#This Row],[Nitrate Score]]*0.2) + (Table1[[#This Row],[pH Score]]*0.15) + (Table1[[#This Row],[Dissolved Oxygen Score]]*0.1)</f>
        <v>2.8097500000000002</v>
      </c>
      <c r="AI2954">
        <v>2022</v>
      </c>
    </row>
    <row r="2955" spans="1:35">
      <c r="A2955">
        <v>4179</v>
      </c>
      <c r="B2955" t="s">
        <v>473</v>
      </c>
      <c r="C2955" t="s">
        <v>8</v>
      </c>
      <c r="D2955" t="s">
        <v>315</v>
      </c>
      <c r="E2955">
        <v>23</v>
      </c>
      <c r="F2955">
        <v>28</v>
      </c>
      <c r="G2955">
        <f>(Table1[[#This Row],[Min Temperature]]+Table1[[#This Row],[Max Temperature]])/2</f>
        <v>25.5</v>
      </c>
      <c r="H2955">
        <v>6.1</v>
      </c>
      <c r="I2955">
        <v>7.8</v>
      </c>
      <c r="J2955">
        <f>(Table1[[#This Row],[Min Dissolved Oxygen]]+Table1[[#This Row],[Max Dissolved Oxygen]])/2</f>
        <v>6.9499999999999993</v>
      </c>
      <c r="K2955">
        <v>7.1</v>
      </c>
      <c r="L2955">
        <v>8.1</v>
      </c>
      <c r="M2955">
        <f>(Table1[[#This Row],[Min pH]]+Table1[[#This Row],[Max pH]])/2</f>
        <v>7.6</v>
      </c>
      <c r="N2955">
        <v>379</v>
      </c>
      <c r="O2955">
        <v>882</v>
      </c>
      <c r="P2955">
        <f>(Table1[[#This Row],[Min Conductivity]]+Table1[[#This Row],[Max Conductivity]])/2</f>
        <v>630.5</v>
      </c>
      <c r="Q2955">
        <v>1.3</v>
      </c>
      <c r="R2955">
        <v>2.9</v>
      </c>
      <c r="S2955">
        <f>(Table1[[#This Row],[Min BOD]]+Table1[[#This Row],[Max BOD]])/2</f>
        <v>2.1</v>
      </c>
      <c r="T2955">
        <v>1.22</v>
      </c>
      <c r="U2955">
        <v>4.9400000000000004</v>
      </c>
      <c r="V2955">
        <f>(Table1[[#This Row],[Min Nitrate N + Nitrite N]]+Table1[[#This Row],[Max Nitrate N + Nitrite N]])/2</f>
        <v>3.08</v>
      </c>
      <c r="W2955">
        <v>50</v>
      </c>
      <c r="X2955">
        <v>140</v>
      </c>
      <c r="Y2955">
        <f>(Table1[[#This Row],[Min Fecal Coliform]]+Table1[[#This Row],[Max Fecal Coliform]])/2</f>
        <v>95</v>
      </c>
      <c r="Z2955">
        <v>120</v>
      </c>
      <c r="AA2955">
        <v>240</v>
      </c>
      <c r="AB2955">
        <f>(Table1[[#This Row],[Min Total Coliform]]+Table1[[#This Row],[Max Total Coliform]])/2</f>
        <v>180</v>
      </c>
      <c r="AC2955">
        <f>MIN(10, (Table1[[#This Row],[Avg BOD]]/4)*10)</f>
        <v>5.25</v>
      </c>
      <c r="AD2955">
        <f>MIN(10, (Table1[[#This Row],[Avg Fecal Coliform]]/600)*10)</f>
        <v>1.5833333333333333</v>
      </c>
      <c r="AE2955">
        <f>MIN(10, (Table1[[#This Row],[Avg Nitrate N + Nitrite N]]/10)*10)</f>
        <v>3.08</v>
      </c>
      <c r="AF2955">
        <f>IF(OR(Table1[[#This Row],[Avg pH]]&lt;6.5,Table1[[#This Row],[Avg pH]]&gt;8.5),10,0)</f>
        <v>0</v>
      </c>
      <c r="AG2955">
        <f>MAX(0, 10-(2*Table1[[#This Row],[Avg Dissolved Oxygen]]))</f>
        <v>0</v>
      </c>
      <c r="AH2955">
        <f>(Table1[[#This Row],[Fecal Score]]*0.3) + (Table1[[#This Row],[BOD Score]]*0.25) + (Table1[[#This Row],[Nitrate Score]]*0.2) + (Table1[[#This Row],[pH Score]]*0.15) + (Table1[[#This Row],[Dissolved Oxygen Score]]*0.1)</f>
        <v>2.4035000000000002</v>
      </c>
      <c r="AI2955">
        <v>2022</v>
      </c>
    </row>
    <row r="2956" spans="1:35">
      <c r="A2956">
        <v>5291</v>
      </c>
      <c r="B2956" t="s">
        <v>1078</v>
      </c>
      <c r="C2956" t="s">
        <v>1</v>
      </c>
      <c r="D2956" t="s">
        <v>1079</v>
      </c>
      <c r="E2956">
        <v>2</v>
      </c>
      <c r="F2956">
        <v>9</v>
      </c>
      <c r="G2956">
        <f>(Table1[[#This Row],[Min Temperature]]+Table1[[#This Row],[Max Temperature]])/2</f>
        <v>5.5</v>
      </c>
      <c r="H2956">
        <v>8.4</v>
      </c>
      <c r="I2956">
        <v>10</v>
      </c>
      <c r="J2956">
        <f>(Table1[[#This Row],[Min Dissolved Oxygen]]+Table1[[#This Row],[Max Dissolved Oxygen]])/2</f>
        <v>9.1999999999999993</v>
      </c>
      <c r="K2956">
        <v>7</v>
      </c>
      <c r="L2956">
        <v>7.3</v>
      </c>
      <c r="M2956">
        <f>(Table1[[#This Row],[Min pH]]+Table1[[#This Row],[Max pH]])/2</f>
        <v>7.15</v>
      </c>
      <c r="N2956">
        <v>88</v>
      </c>
      <c r="O2956">
        <v>130</v>
      </c>
      <c r="P2956">
        <f>(Table1[[#This Row],[Min Conductivity]]+Table1[[#This Row],[Max Conductivity]])/2</f>
        <v>109</v>
      </c>
      <c r="Q2956">
        <v>1.8</v>
      </c>
      <c r="R2956">
        <v>2.5</v>
      </c>
      <c r="S2956">
        <f>(Table1[[#This Row],[Min BOD]]+Table1[[#This Row],[Max BOD]])/2</f>
        <v>2.15</v>
      </c>
      <c r="T2956">
        <v>1.8</v>
      </c>
      <c r="U2956">
        <v>4.7</v>
      </c>
      <c r="V2956">
        <f>(Table1[[#This Row],[Min Nitrate N + Nitrite N]]+Table1[[#This Row],[Max Nitrate N + Nitrite N]])/2</f>
        <v>3.25</v>
      </c>
      <c r="W2956">
        <v>21</v>
      </c>
      <c r="X2956">
        <v>58</v>
      </c>
      <c r="Y2956">
        <f>(Table1[[#This Row],[Min Fecal Coliform]]+Table1[[#This Row],[Max Fecal Coliform]])/2</f>
        <v>39.5</v>
      </c>
      <c r="Z2956">
        <v>59</v>
      </c>
      <c r="AA2956">
        <v>113</v>
      </c>
      <c r="AB2956">
        <f>(Table1[[#This Row],[Min Total Coliform]]+Table1[[#This Row],[Max Total Coliform]])/2</f>
        <v>86</v>
      </c>
      <c r="AC2956">
        <f>MIN(10, (Table1[[#This Row],[Avg BOD]]/4)*10)</f>
        <v>5.375</v>
      </c>
      <c r="AD2956">
        <f>MIN(10, (Table1[[#This Row],[Avg Fecal Coliform]]/600)*10)</f>
        <v>0.65833333333333321</v>
      </c>
      <c r="AE2956">
        <f>MIN(10, (Table1[[#This Row],[Avg Nitrate N + Nitrite N]]/10)*10)</f>
        <v>3.25</v>
      </c>
      <c r="AF2956">
        <f>IF(OR(Table1[[#This Row],[Avg pH]]&lt;6.5,Table1[[#This Row],[Avg pH]]&gt;8.5),10,0)</f>
        <v>0</v>
      </c>
      <c r="AG2956">
        <f>MAX(0, 10-(2*Table1[[#This Row],[Avg Dissolved Oxygen]]))</f>
        <v>0</v>
      </c>
      <c r="AH2956">
        <f>(Table1[[#This Row],[Fecal Score]]*0.3) + (Table1[[#This Row],[BOD Score]]*0.25) + (Table1[[#This Row],[Nitrate Score]]*0.2) + (Table1[[#This Row],[pH Score]]*0.15) + (Table1[[#This Row],[Dissolved Oxygen Score]]*0.1)</f>
        <v>2.1912500000000001</v>
      </c>
      <c r="AI2956">
        <v>2022</v>
      </c>
    </row>
    <row r="2957" spans="1:35">
      <c r="A2957">
        <v>5290</v>
      </c>
      <c r="B2957" t="s">
        <v>1080</v>
      </c>
      <c r="C2957" t="s">
        <v>1</v>
      </c>
      <c r="D2957" t="s">
        <v>1079</v>
      </c>
      <c r="E2957">
        <v>1</v>
      </c>
      <c r="F2957">
        <v>8</v>
      </c>
      <c r="G2957">
        <f>(Table1[[#This Row],[Min Temperature]]+Table1[[#This Row],[Max Temperature]])/2</f>
        <v>4.5</v>
      </c>
      <c r="H2957">
        <v>7.7</v>
      </c>
      <c r="I2957">
        <v>9.6</v>
      </c>
      <c r="J2957">
        <f>(Table1[[#This Row],[Min Dissolved Oxygen]]+Table1[[#This Row],[Max Dissolved Oxygen]])/2</f>
        <v>8.65</v>
      </c>
      <c r="K2957">
        <v>6.6</v>
      </c>
      <c r="L2957">
        <v>7.5</v>
      </c>
      <c r="M2957">
        <f>(Table1[[#This Row],[Min pH]]+Table1[[#This Row],[Max pH]])/2</f>
        <v>7.05</v>
      </c>
      <c r="N2957">
        <v>93</v>
      </c>
      <c r="O2957">
        <v>132</v>
      </c>
      <c r="P2957">
        <f>(Table1[[#This Row],[Min Conductivity]]+Table1[[#This Row],[Max Conductivity]])/2</f>
        <v>112.5</v>
      </c>
      <c r="Q2957">
        <v>1.9</v>
      </c>
      <c r="R2957">
        <v>2.4</v>
      </c>
      <c r="S2957">
        <f>(Table1[[#This Row],[Min BOD]]+Table1[[#This Row],[Max BOD]])/2</f>
        <v>2.15</v>
      </c>
      <c r="T2957">
        <v>1.8</v>
      </c>
      <c r="U2957">
        <v>4.9000000000000004</v>
      </c>
      <c r="V2957">
        <f>(Table1[[#This Row],[Min Nitrate N + Nitrite N]]+Table1[[#This Row],[Max Nitrate N + Nitrite N]])/2</f>
        <v>3.35</v>
      </c>
      <c r="W2957">
        <v>30</v>
      </c>
      <c r="X2957">
        <v>77</v>
      </c>
      <c r="Y2957">
        <f>(Table1[[#This Row],[Min Fecal Coliform]]+Table1[[#This Row],[Max Fecal Coliform]])/2</f>
        <v>53.5</v>
      </c>
      <c r="Z2957">
        <v>53</v>
      </c>
      <c r="AA2957">
        <v>170</v>
      </c>
      <c r="AB2957">
        <f>(Table1[[#This Row],[Min Total Coliform]]+Table1[[#This Row],[Max Total Coliform]])/2</f>
        <v>111.5</v>
      </c>
      <c r="AC2957">
        <f>MIN(10, (Table1[[#This Row],[Avg BOD]]/4)*10)</f>
        <v>5.375</v>
      </c>
      <c r="AD2957">
        <f>MIN(10, (Table1[[#This Row],[Avg Fecal Coliform]]/600)*10)</f>
        <v>0.89166666666666672</v>
      </c>
      <c r="AE2957">
        <f>MIN(10, (Table1[[#This Row],[Avg Nitrate N + Nitrite N]]/10)*10)</f>
        <v>3.35</v>
      </c>
      <c r="AF2957">
        <f>IF(OR(Table1[[#This Row],[Avg pH]]&lt;6.5,Table1[[#This Row],[Avg pH]]&gt;8.5),10,0)</f>
        <v>0</v>
      </c>
      <c r="AG2957">
        <f>MAX(0, 10-(2*Table1[[#This Row],[Avg Dissolved Oxygen]]))</f>
        <v>0</v>
      </c>
      <c r="AH2957">
        <f>(Table1[[#This Row],[Fecal Score]]*0.3) + (Table1[[#This Row],[BOD Score]]*0.25) + (Table1[[#This Row],[Nitrate Score]]*0.2) + (Table1[[#This Row],[pH Score]]*0.15) + (Table1[[#This Row],[Dissolved Oxygen Score]]*0.1)</f>
        <v>2.28125</v>
      </c>
      <c r="AI2957">
        <v>2022</v>
      </c>
    </row>
    <row r="2958" spans="1:35">
      <c r="A2958">
        <v>1420</v>
      </c>
      <c r="B2958" t="s">
        <v>331</v>
      </c>
      <c r="C2958" t="s">
        <v>1</v>
      </c>
      <c r="D2958" t="s">
        <v>332</v>
      </c>
      <c r="E2958">
        <v>18</v>
      </c>
      <c r="F2958">
        <v>29</v>
      </c>
      <c r="G2958">
        <f>(Table1[[#This Row],[Min Temperature]]+Table1[[#This Row],[Max Temperature]])/2</f>
        <v>23.5</v>
      </c>
      <c r="H2958">
        <v>5.2</v>
      </c>
      <c r="I2958">
        <v>6.8</v>
      </c>
      <c r="J2958">
        <f>(Table1[[#This Row],[Min Dissolved Oxygen]]+Table1[[#This Row],[Max Dissolved Oxygen]])/2</f>
        <v>6</v>
      </c>
      <c r="K2958">
        <v>6.4</v>
      </c>
      <c r="L2958">
        <v>7.6</v>
      </c>
      <c r="M2958">
        <f>(Table1[[#This Row],[Min pH]]+Table1[[#This Row],[Max pH]])/2</f>
        <v>7</v>
      </c>
      <c r="N2958">
        <v>87</v>
      </c>
      <c r="O2958">
        <v>311</v>
      </c>
      <c r="P2958">
        <f>(Table1[[#This Row],[Min Conductivity]]+Table1[[#This Row],[Max Conductivity]])/2</f>
        <v>199</v>
      </c>
      <c r="Q2958">
        <v>1</v>
      </c>
      <c r="R2958">
        <v>2</v>
      </c>
      <c r="S2958">
        <f>(Table1[[#This Row],[Min BOD]]+Table1[[#This Row],[Max BOD]])/2</f>
        <v>1.5</v>
      </c>
      <c r="T2958">
        <v>0.32</v>
      </c>
      <c r="U2958">
        <v>2.58</v>
      </c>
      <c r="V2958">
        <f>(Table1[[#This Row],[Min Nitrate N + Nitrite N]]+Table1[[#This Row],[Max Nitrate N + Nitrite N]])/2</f>
        <v>1.45</v>
      </c>
      <c r="W2958">
        <v>17</v>
      </c>
      <c r="X2958">
        <v>33</v>
      </c>
      <c r="Y2958">
        <f>(Table1[[#This Row],[Min Fecal Coliform]]+Table1[[#This Row],[Max Fecal Coliform]])/2</f>
        <v>25</v>
      </c>
      <c r="Z2958">
        <v>38</v>
      </c>
      <c r="AA2958">
        <v>70</v>
      </c>
      <c r="AB2958">
        <f>(Table1[[#This Row],[Min Total Coliform]]+Table1[[#This Row],[Max Total Coliform]])/2</f>
        <v>54</v>
      </c>
      <c r="AC2958">
        <f>MIN(10, (Table1[[#This Row],[Avg BOD]]/4)*10)</f>
        <v>3.75</v>
      </c>
      <c r="AD2958">
        <f>MIN(10, (Table1[[#This Row],[Avg Fecal Coliform]]/600)*10)</f>
        <v>0.41666666666666663</v>
      </c>
      <c r="AE2958">
        <f>MIN(10, (Table1[[#This Row],[Avg Nitrate N + Nitrite N]]/10)*10)</f>
        <v>1.45</v>
      </c>
      <c r="AF2958">
        <f>IF(OR(Table1[[#This Row],[Avg pH]]&lt;6.5,Table1[[#This Row],[Avg pH]]&gt;8.5),10,0)</f>
        <v>0</v>
      </c>
      <c r="AG2958">
        <f>MAX(0, 10-(2*Table1[[#This Row],[Avg Dissolved Oxygen]]))</f>
        <v>0</v>
      </c>
      <c r="AH2958">
        <f>(Table1[[#This Row],[Fecal Score]]*0.3) + (Table1[[#This Row],[BOD Score]]*0.25) + (Table1[[#This Row],[Nitrate Score]]*0.2) + (Table1[[#This Row],[pH Score]]*0.15) + (Table1[[#This Row],[Dissolved Oxygen Score]]*0.1)</f>
        <v>1.3525</v>
      </c>
      <c r="AI2958">
        <v>2022</v>
      </c>
    </row>
    <row r="2959" spans="1:35">
      <c r="A2959">
        <v>3008</v>
      </c>
      <c r="B2959" t="s">
        <v>336</v>
      </c>
      <c r="C2959" t="s">
        <v>1</v>
      </c>
      <c r="D2959" t="s">
        <v>332</v>
      </c>
      <c r="E2959">
        <v>27</v>
      </c>
      <c r="F2959">
        <v>30</v>
      </c>
      <c r="G2959">
        <f>(Table1[[#This Row],[Min Temperature]]+Table1[[#This Row],[Max Temperature]])/2</f>
        <v>28.5</v>
      </c>
      <c r="H2959">
        <v>6.1</v>
      </c>
      <c r="I2959">
        <v>7.6</v>
      </c>
      <c r="J2959">
        <f>(Table1[[#This Row],[Min Dissolved Oxygen]]+Table1[[#This Row],[Max Dissolved Oxygen]])/2</f>
        <v>6.85</v>
      </c>
      <c r="K2959">
        <v>7.1</v>
      </c>
      <c r="L2959">
        <v>8.1</v>
      </c>
      <c r="M2959">
        <f>(Table1[[#This Row],[Min pH]]+Table1[[#This Row],[Max pH]])/2</f>
        <v>7.6</v>
      </c>
      <c r="N2959">
        <v>508</v>
      </c>
      <c r="O2959">
        <v>819</v>
      </c>
      <c r="P2959">
        <f>(Table1[[#This Row],[Min Conductivity]]+Table1[[#This Row],[Max Conductivity]])/2</f>
        <v>663.5</v>
      </c>
      <c r="Q2959">
        <v>1</v>
      </c>
      <c r="R2959">
        <v>3</v>
      </c>
      <c r="S2959">
        <f>(Table1[[#This Row],[Min BOD]]+Table1[[#This Row],[Max BOD]])/2</f>
        <v>2</v>
      </c>
      <c r="T2959">
        <v>0.32</v>
      </c>
      <c r="U2959">
        <v>0.32</v>
      </c>
      <c r="V2959">
        <f>(Table1[[#This Row],[Min Nitrate N + Nitrite N]]+Table1[[#This Row],[Max Nitrate N + Nitrite N]])/2</f>
        <v>0.32</v>
      </c>
      <c r="W2959">
        <v>2</v>
      </c>
      <c r="X2959">
        <v>2</v>
      </c>
      <c r="Y2959">
        <f>(Table1[[#This Row],[Min Fecal Coliform]]+Table1[[#This Row],[Max Fecal Coliform]])/2</f>
        <v>2</v>
      </c>
      <c r="Z2959">
        <v>2</v>
      </c>
      <c r="AA2959">
        <v>93</v>
      </c>
      <c r="AB2959">
        <f>(Table1[[#This Row],[Min Total Coliform]]+Table1[[#This Row],[Max Total Coliform]])/2</f>
        <v>47.5</v>
      </c>
      <c r="AC2959">
        <f>MIN(10, (Table1[[#This Row],[Avg BOD]]/4)*10)</f>
        <v>5</v>
      </c>
      <c r="AD2959">
        <f>MIN(10, (Table1[[#This Row],[Avg Fecal Coliform]]/600)*10)</f>
        <v>3.3333333333333333E-2</v>
      </c>
      <c r="AE2959">
        <f>MIN(10, (Table1[[#This Row],[Avg Nitrate N + Nitrite N]]/10)*10)</f>
        <v>0.32</v>
      </c>
      <c r="AF2959">
        <f>IF(OR(Table1[[#This Row],[Avg pH]]&lt;6.5,Table1[[#This Row],[Avg pH]]&gt;8.5),10,0)</f>
        <v>0</v>
      </c>
      <c r="AG2959">
        <f>MAX(0, 10-(2*Table1[[#This Row],[Avg Dissolved Oxygen]]))</f>
        <v>0</v>
      </c>
      <c r="AH2959">
        <f>(Table1[[#This Row],[Fecal Score]]*0.3) + (Table1[[#This Row],[BOD Score]]*0.25) + (Table1[[#This Row],[Nitrate Score]]*0.2) + (Table1[[#This Row],[pH Score]]*0.15) + (Table1[[#This Row],[Dissolved Oxygen Score]]*0.1)</f>
        <v>1.3240000000000001</v>
      </c>
      <c r="AI2959">
        <v>2022</v>
      </c>
    </row>
    <row r="2960" spans="1:35">
      <c r="A2960">
        <v>3010</v>
      </c>
      <c r="B2960" t="s">
        <v>338</v>
      </c>
      <c r="C2960" t="s">
        <v>1</v>
      </c>
      <c r="D2960" t="s">
        <v>332</v>
      </c>
      <c r="E2960">
        <v>26</v>
      </c>
      <c r="F2960">
        <v>30</v>
      </c>
      <c r="G2960">
        <f>(Table1[[#This Row],[Min Temperature]]+Table1[[#This Row],[Max Temperature]])/2</f>
        <v>28</v>
      </c>
      <c r="H2960">
        <v>6.1</v>
      </c>
      <c r="I2960">
        <v>7.3</v>
      </c>
      <c r="J2960">
        <f>(Table1[[#This Row],[Min Dissolved Oxygen]]+Table1[[#This Row],[Max Dissolved Oxygen]])/2</f>
        <v>6.6999999999999993</v>
      </c>
      <c r="K2960">
        <v>7.1</v>
      </c>
      <c r="L2960">
        <v>8.5</v>
      </c>
      <c r="M2960">
        <f>(Table1[[#This Row],[Min pH]]+Table1[[#This Row],[Max pH]])/2</f>
        <v>7.8</v>
      </c>
      <c r="N2960">
        <v>882</v>
      </c>
      <c r="O2960">
        <v>1288</v>
      </c>
      <c r="P2960">
        <f>(Table1[[#This Row],[Min Conductivity]]+Table1[[#This Row],[Max Conductivity]])/2</f>
        <v>1085</v>
      </c>
      <c r="Q2960">
        <v>1</v>
      </c>
      <c r="R2960">
        <v>3</v>
      </c>
      <c r="S2960">
        <f>(Table1[[#This Row],[Min BOD]]+Table1[[#This Row],[Max BOD]])/2</f>
        <v>2</v>
      </c>
      <c r="T2960">
        <v>0.32</v>
      </c>
      <c r="U2960">
        <v>1.27</v>
      </c>
      <c r="V2960">
        <f>(Table1[[#This Row],[Min Nitrate N + Nitrite N]]+Table1[[#This Row],[Max Nitrate N + Nitrite N]])/2</f>
        <v>0.79500000000000004</v>
      </c>
      <c r="W2960">
        <v>2</v>
      </c>
      <c r="X2960">
        <v>45</v>
      </c>
      <c r="Y2960">
        <f>(Table1[[#This Row],[Min Fecal Coliform]]+Table1[[#This Row],[Max Fecal Coliform]])/2</f>
        <v>23.5</v>
      </c>
      <c r="Z2960">
        <v>18</v>
      </c>
      <c r="AA2960">
        <v>170</v>
      </c>
      <c r="AB2960">
        <f>(Table1[[#This Row],[Min Total Coliform]]+Table1[[#This Row],[Max Total Coliform]])/2</f>
        <v>94</v>
      </c>
      <c r="AC2960">
        <f>MIN(10, (Table1[[#This Row],[Avg BOD]]/4)*10)</f>
        <v>5</v>
      </c>
      <c r="AD2960">
        <f>MIN(10, (Table1[[#This Row],[Avg Fecal Coliform]]/600)*10)</f>
        <v>0.39166666666666672</v>
      </c>
      <c r="AE2960">
        <f>MIN(10, (Table1[[#This Row],[Avg Nitrate N + Nitrite N]]/10)*10)</f>
        <v>0.79500000000000004</v>
      </c>
      <c r="AF2960">
        <f>IF(OR(Table1[[#This Row],[Avg pH]]&lt;6.5,Table1[[#This Row],[Avg pH]]&gt;8.5),10,0)</f>
        <v>0</v>
      </c>
      <c r="AG2960">
        <f>MAX(0, 10-(2*Table1[[#This Row],[Avg Dissolved Oxygen]]))</f>
        <v>0</v>
      </c>
      <c r="AH2960">
        <f>(Table1[[#This Row],[Fecal Score]]*0.3) + (Table1[[#This Row],[BOD Score]]*0.25) + (Table1[[#This Row],[Nitrate Score]]*0.2) + (Table1[[#This Row],[pH Score]]*0.15) + (Table1[[#This Row],[Dissolved Oxygen Score]]*0.1)</f>
        <v>1.5265</v>
      </c>
      <c r="AI2960">
        <v>2022</v>
      </c>
    </row>
    <row r="2961" spans="1:35">
      <c r="A2961">
        <v>3011</v>
      </c>
      <c r="B2961" t="s">
        <v>339</v>
      </c>
      <c r="C2961" t="s">
        <v>1</v>
      </c>
      <c r="D2961" t="s">
        <v>332</v>
      </c>
      <c r="E2961">
        <v>26</v>
      </c>
      <c r="F2961">
        <v>29</v>
      </c>
      <c r="G2961">
        <f>(Table1[[#This Row],[Min Temperature]]+Table1[[#This Row],[Max Temperature]])/2</f>
        <v>27.5</v>
      </c>
      <c r="H2961">
        <v>5.6</v>
      </c>
      <c r="I2961">
        <v>7.4</v>
      </c>
      <c r="J2961">
        <f>(Table1[[#This Row],[Min Dissolved Oxygen]]+Table1[[#This Row],[Max Dissolved Oxygen]])/2</f>
        <v>6.5</v>
      </c>
      <c r="K2961">
        <v>6.8</v>
      </c>
      <c r="L2961">
        <v>7.9</v>
      </c>
      <c r="M2961">
        <f>(Table1[[#This Row],[Min pH]]+Table1[[#This Row],[Max pH]])/2</f>
        <v>7.35</v>
      </c>
      <c r="N2961">
        <v>9470</v>
      </c>
      <c r="O2961">
        <v>53000</v>
      </c>
      <c r="P2961">
        <f>(Table1[[#This Row],[Min Conductivity]]+Table1[[#This Row],[Max Conductivity]])/2</f>
        <v>31235</v>
      </c>
      <c r="Q2961">
        <v>2</v>
      </c>
      <c r="R2961">
        <v>3</v>
      </c>
      <c r="S2961">
        <f>(Table1[[#This Row],[Min BOD]]+Table1[[#This Row],[Max BOD]])/2</f>
        <v>2.5</v>
      </c>
      <c r="T2961">
        <v>0.32</v>
      </c>
      <c r="U2961">
        <v>3.23</v>
      </c>
      <c r="V2961">
        <f>(Table1[[#This Row],[Min Nitrate N + Nitrite N]]+Table1[[#This Row],[Max Nitrate N + Nitrite N]])/2</f>
        <v>1.7749999999999999</v>
      </c>
      <c r="W2961">
        <v>2</v>
      </c>
      <c r="X2961">
        <v>2</v>
      </c>
      <c r="Y2961">
        <f>(Table1[[#This Row],[Min Fecal Coliform]]+Table1[[#This Row],[Max Fecal Coliform]])/2</f>
        <v>2</v>
      </c>
      <c r="Z2961">
        <v>2</v>
      </c>
      <c r="AA2961">
        <v>68</v>
      </c>
      <c r="AB2961">
        <f>(Table1[[#This Row],[Min Total Coliform]]+Table1[[#This Row],[Max Total Coliform]])/2</f>
        <v>35</v>
      </c>
      <c r="AC2961">
        <f>MIN(10, (Table1[[#This Row],[Avg BOD]]/4)*10)</f>
        <v>6.25</v>
      </c>
      <c r="AD2961">
        <f>MIN(10, (Table1[[#This Row],[Avg Fecal Coliform]]/600)*10)</f>
        <v>3.3333333333333333E-2</v>
      </c>
      <c r="AE2961">
        <f>MIN(10, (Table1[[#This Row],[Avg Nitrate N + Nitrite N]]/10)*10)</f>
        <v>1.7749999999999999</v>
      </c>
      <c r="AF2961">
        <f>IF(OR(Table1[[#This Row],[Avg pH]]&lt;6.5,Table1[[#This Row],[Avg pH]]&gt;8.5),10,0)</f>
        <v>0</v>
      </c>
      <c r="AG2961">
        <f>MAX(0, 10-(2*Table1[[#This Row],[Avg Dissolved Oxygen]]))</f>
        <v>0</v>
      </c>
      <c r="AH2961">
        <f>(Table1[[#This Row],[Fecal Score]]*0.3) + (Table1[[#This Row],[BOD Score]]*0.25) + (Table1[[#This Row],[Nitrate Score]]*0.2) + (Table1[[#This Row],[pH Score]]*0.15) + (Table1[[#This Row],[Dissolved Oxygen Score]]*0.1)</f>
        <v>1.9275</v>
      </c>
      <c r="AI2961">
        <v>2022</v>
      </c>
    </row>
    <row r="2962" spans="1:35">
      <c r="A2962">
        <v>3009</v>
      </c>
      <c r="B2962" t="s">
        <v>337</v>
      </c>
      <c r="C2962" t="s">
        <v>1</v>
      </c>
      <c r="D2962" t="s">
        <v>332</v>
      </c>
      <c r="E2962">
        <v>26</v>
      </c>
      <c r="F2962">
        <v>28</v>
      </c>
      <c r="G2962">
        <f>(Table1[[#This Row],[Min Temperature]]+Table1[[#This Row],[Max Temperature]])/2</f>
        <v>27</v>
      </c>
      <c r="H2962">
        <v>6.2</v>
      </c>
      <c r="I2962">
        <v>7.4</v>
      </c>
      <c r="J2962">
        <f>(Table1[[#This Row],[Min Dissolved Oxygen]]+Table1[[#This Row],[Max Dissolved Oxygen]])/2</f>
        <v>6.8000000000000007</v>
      </c>
      <c r="K2962">
        <v>7</v>
      </c>
      <c r="L2962">
        <v>7.9</v>
      </c>
      <c r="M2962">
        <f>(Table1[[#This Row],[Min pH]]+Table1[[#This Row],[Max pH]])/2</f>
        <v>7.45</v>
      </c>
      <c r="N2962">
        <v>389</v>
      </c>
      <c r="O2962">
        <v>607</v>
      </c>
      <c r="P2962">
        <f>(Table1[[#This Row],[Min Conductivity]]+Table1[[#This Row],[Max Conductivity]])/2</f>
        <v>498</v>
      </c>
      <c r="Q2962">
        <v>2</v>
      </c>
      <c r="R2962">
        <v>3</v>
      </c>
      <c r="S2962">
        <f>(Table1[[#This Row],[Min BOD]]+Table1[[#This Row],[Max BOD]])/2</f>
        <v>2.5</v>
      </c>
      <c r="T2962">
        <v>0.32</v>
      </c>
      <c r="U2962">
        <v>0.32</v>
      </c>
      <c r="V2962">
        <f>(Table1[[#This Row],[Min Nitrate N + Nitrite N]]+Table1[[#This Row],[Max Nitrate N + Nitrite N]])/2</f>
        <v>0.32</v>
      </c>
      <c r="W2962">
        <v>2</v>
      </c>
      <c r="X2962">
        <v>40</v>
      </c>
      <c r="Y2962">
        <f>(Table1[[#This Row],[Min Fecal Coliform]]+Table1[[#This Row],[Max Fecal Coliform]])/2</f>
        <v>21</v>
      </c>
      <c r="Z2962">
        <v>20</v>
      </c>
      <c r="AA2962">
        <v>170</v>
      </c>
      <c r="AB2962">
        <f>(Table1[[#This Row],[Min Total Coliform]]+Table1[[#This Row],[Max Total Coliform]])/2</f>
        <v>95</v>
      </c>
      <c r="AC2962">
        <f>MIN(10, (Table1[[#This Row],[Avg BOD]]/4)*10)</f>
        <v>6.25</v>
      </c>
      <c r="AD2962">
        <f>MIN(10, (Table1[[#This Row],[Avg Fecal Coliform]]/600)*10)</f>
        <v>0.35000000000000003</v>
      </c>
      <c r="AE2962">
        <f>MIN(10, (Table1[[#This Row],[Avg Nitrate N + Nitrite N]]/10)*10)</f>
        <v>0.32</v>
      </c>
      <c r="AF2962">
        <f>IF(OR(Table1[[#This Row],[Avg pH]]&lt;6.5,Table1[[#This Row],[Avg pH]]&gt;8.5),10,0)</f>
        <v>0</v>
      </c>
      <c r="AG2962">
        <f>MAX(0, 10-(2*Table1[[#This Row],[Avg Dissolved Oxygen]]))</f>
        <v>0</v>
      </c>
      <c r="AH2962">
        <f>(Table1[[#This Row],[Fecal Score]]*0.3) + (Table1[[#This Row],[BOD Score]]*0.25) + (Table1[[#This Row],[Nitrate Score]]*0.2) + (Table1[[#This Row],[pH Score]]*0.15) + (Table1[[#This Row],[Dissolved Oxygen Score]]*0.1)</f>
        <v>1.7315</v>
      </c>
      <c r="AI2962">
        <v>2022</v>
      </c>
    </row>
    <row r="2963" spans="1:35">
      <c r="A2963">
        <v>1421</v>
      </c>
      <c r="B2963" t="s">
        <v>333</v>
      </c>
      <c r="C2963" t="s">
        <v>1</v>
      </c>
      <c r="D2963" t="s">
        <v>332</v>
      </c>
      <c r="E2963">
        <v>14</v>
      </c>
      <c r="F2963">
        <v>19</v>
      </c>
      <c r="G2963">
        <f>(Table1[[#This Row],[Min Temperature]]+Table1[[#This Row],[Max Temperature]])/2</f>
        <v>16.5</v>
      </c>
      <c r="H2963">
        <v>2.1</v>
      </c>
      <c r="I2963">
        <v>7.3</v>
      </c>
      <c r="J2963">
        <f>(Table1[[#This Row],[Min Dissolved Oxygen]]+Table1[[#This Row],[Max Dissolved Oxygen]])/2</f>
        <v>4.7</v>
      </c>
      <c r="K2963">
        <v>5.4</v>
      </c>
      <c r="L2963">
        <v>8.5</v>
      </c>
      <c r="M2963">
        <f>(Table1[[#This Row],[Min pH]]+Table1[[#This Row],[Max pH]])/2</f>
        <v>6.95</v>
      </c>
      <c r="N2963">
        <v>248</v>
      </c>
      <c r="O2963">
        <v>480</v>
      </c>
      <c r="P2963">
        <f>(Table1[[#This Row],[Min Conductivity]]+Table1[[#This Row],[Max Conductivity]])/2</f>
        <v>364</v>
      </c>
      <c r="Q2963">
        <v>1</v>
      </c>
      <c r="R2963">
        <v>6.3</v>
      </c>
      <c r="S2963">
        <f>(Table1[[#This Row],[Min BOD]]+Table1[[#This Row],[Max BOD]])/2</f>
        <v>3.65</v>
      </c>
      <c r="T2963">
        <v>0.32</v>
      </c>
      <c r="U2963">
        <v>0.73</v>
      </c>
      <c r="V2963">
        <f>(Table1[[#This Row],[Min Nitrate N + Nitrite N]]+Table1[[#This Row],[Max Nitrate N + Nitrite N]])/2</f>
        <v>0.52500000000000002</v>
      </c>
      <c r="W2963">
        <v>170</v>
      </c>
      <c r="X2963">
        <v>310</v>
      </c>
      <c r="Y2963">
        <f>(Table1[[#This Row],[Min Fecal Coliform]]+Table1[[#This Row],[Max Fecal Coliform]])/2</f>
        <v>240</v>
      </c>
      <c r="Z2963">
        <v>320</v>
      </c>
      <c r="AA2963">
        <v>630</v>
      </c>
      <c r="AB2963">
        <f>(Table1[[#This Row],[Min Total Coliform]]+Table1[[#This Row],[Max Total Coliform]])/2</f>
        <v>475</v>
      </c>
      <c r="AC2963">
        <f>MIN(10, (Table1[[#This Row],[Avg BOD]]/4)*10)</f>
        <v>9.125</v>
      </c>
      <c r="AD2963">
        <f>MIN(10, (Table1[[#This Row],[Avg Fecal Coliform]]/600)*10)</f>
        <v>4</v>
      </c>
      <c r="AE2963">
        <f>MIN(10, (Table1[[#This Row],[Avg Nitrate N + Nitrite N]]/10)*10)</f>
        <v>0.52500000000000002</v>
      </c>
      <c r="AF2963">
        <f>IF(OR(Table1[[#This Row],[Avg pH]]&lt;6.5,Table1[[#This Row],[Avg pH]]&gt;8.5),10,0)</f>
        <v>0</v>
      </c>
      <c r="AG2963">
        <f>MAX(0, 10-(2*Table1[[#This Row],[Avg Dissolved Oxygen]]))</f>
        <v>0.59999999999999964</v>
      </c>
      <c r="AH2963">
        <f>(Table1[[#This Row],[Fecal Score]]*0.3) + (Table1[[#This Row],[BOD Score]]*0.25) + (Table1[[#This Row],[Nitrate Score]]*0.2) + (Table1[[#This Row],[pH Score]]*0.15) + (Table1[[#This Row],[Dissolved Oxygen Score]]*0.1)</f>
        <v>3.6462500000000002</v>
      </c>
      <c r="AI2963">
        <v>2022</v>
      </c>
    </row>
    <row r="2964" spans="1:35">
      <c r="A2964">
        <v>3007</v>
      </c>
      <c r="B2964" t="s">
        <v>335</v>
      </c>
      <c r="C2964" t="s">
        <v>1</v>
      </c>
      <c r="D2964" t="s">
        <v>332</v>
      </c>
      <c r="E2964">
        <v>21</v>
      </c>
      <c r="F2964">
        <v>34</v>
      </c>
      <c r="G2964">
        <f>(Table1[[#This Row],[Min Temperature]]+Table1[[#This Row],[Max Temperature]])/2</f>
        <v>27.5</v>
      </c>
      <c r="H2964">
        <v>6</v>
      </c>
      <c r="I2964">
        <v>6.8</v>
      </c>
      <c r="J2964">
        <f>(Table1[[#This Row],[Min Dissolved Oxygen]]+Table1[[#This Row],[Max Dissolved Oxygen]])/2</f>
        <v>6.4</v>
      </c>
      <c r="K2964">
        <v>6.1</v>
      </c>
      <c r="L2964">
        <v>8.6</v>
      </c>
      <c r="M2964">
        <f>(Table1[[#This Row],[Min pH]]+Table1[[#This Row],[Max pH]])/2</f>
        <v>7.35</v>
      </c>
      <c r="N2964">
        <v>351</v>
      </c>
      <c r="O2964">
        <v>809</v>
      </c>
      <c r="P2964">
        <f>(Table1[[#This Row],[Min Conductivity]]+Table1[[#This Row],[Max Conductivity]])/2</f>
        <v>580</v>
      </c>
      <c r="Q2964">
        <v>1</v>
      </c>
      <c r="R2964">
        <v>2.6</v>
      </c>
      <c r="S2964">
        <f>(Table1[[#This Row],[Min BOD]]+Table1[[#This Row],[Max BOD]])/2</f>
        <v>1.8</v>
      </c>
      <c r="T2964">
        <v>0.32</v>
      </c>
      <c r="U2964">
        <v>0.6</v>
      </c>
      <c r="V2964">
        <f>(Table1[[#This Row],[Min Nitrate N + Nitrite N]]+Table1[[#This Row],[Max Nitrate N + Nitrite N]])/2</f>
        <v>0.45999999999999996</v>
      </c>
      <c r="W2964">
        <v>9</v>
      </c>
      <c r="X2964">
        <v>26</v>
      </c>
      <c r="Y2964">
        <f>(Table1[[#This Row],[Min Fecal Coliform]]+Table1[[#This Row],[Max Fecal Coliform]])/2</f>
        <v>17.5</v>
      </c>
      <c r="Z2964">
        <v>24</v>
      </c>
      <c r="AA2964">
        <v>49</v>
      </c>
      <c r="AB2964">
        <f>(Table1[[#This Row],[Min Total Coliform]]+Table1[[#This Row],[Max Total Coliform]])/2</f>
        <v>36.5</v>
      </c>
      <c r="AC2964">
        <f>MIN(10, (Table1[[#This Row],[Avg BOD]]/4)*10)</f>
        <v>4.5</v>
      </c>
      <c r="AD2964">
        <f>MIN(10, (Table1[[#This Row],[Avg Fecal Coliform]]/600)*10)</f>
        <v>0.29166666666666669</v>
      </c>
      <c r="AE2964">
        <f>MIN(10, (Table1[[#This Row],[Avg Nitrate N + Nitrite N]]/10)*10)</f>
        <v>0.45999999999999996</v>
      </c>
      <c r="AF2964">
        <f>IF(OR(Table1[[#This Row],[Avg pH]]&lt;6.5,Table1[[#This Row],[Avg pH]]&gt;8.5),10,0)</f>
        <v>0</v>
      </c>
      <c r="AG2964">
        <f>MAX(0, 10-(2*Table1[[#This Row],[Avg Dissolved Oxygen]]))</f>
        <v>0</v>
      </c>
      <c r="AH2964">
        <f>(Table1[[#This Row],[Fecal Score]]*0.3) + (Table1[[#This Row],[BOD Score]]*0.25) + (Table1[[#This Row],[Nitrate Score]]*0.2) + (Table1[[#This Row],[pH Score]]*0.15) + (Table1[[#This Row],[Dissolved Oxygen Score]]*0.1)</f>
        <v>1.3045</v>
      </c>
      <c r="AI2964">
        <v>2022</v>
      </c>
    </row>
    <row r="2965" spans="1:35">
      <c r="A2965">
        <v>1452</v>
      </c>
      <c r="B2965" t="s">
        <v>334</v>
      </c>
      <c r="C2965" t="s">
        <v>1</v>
      </c>
      <c r="D2965" t="s">
        <v>332</v>
      </c>
      <c r="E2965">
        <v>19</v>
      </c>
      <c r="F2965">
        <v>27</v>
      </c>
      <c r="G2965">
        <f>(Table1[[#This Row],[Min Temperature]]+Table1[[#This Row],[Max Temperature]])/2</f>
        <v>23</v>
      </c>
      <c r="H2965">
        <v>3.5</v>
      </c>
      <c r="I2965">
        <v>6.9</v>
      </c>
      <c r="J2965">
        <f>(Table1[[#This Row],[Min Dissolved Oxygen]]+Table1[[#This Row],[Max Dissolved Oxygen]])/2</f>
        <v>5.2</v>
      </c>
      <c r="K2965">
        <v>6.1</v>
      </c>
      <c r="L2965">
        <v>8.4</v>
      </c>
      <c r="M2965">
        <f>(Table1[[#This Row],[Min pH]]+Table1[[#This Row],[Max pH]])/2</f>
        <v>7.25</v>
      </c>
      <c r="N2965">
        <v>205</v>
      </c>
      <c r="O2965">
        <v>372</v>
      </c>
      <c r="P2965">
        <f>(Table1[[#This Row],[Min Conductivity]]+Table1[[#This Row],[Max Conductivity]])/2</f>
        <v>288.5</v>
      </c>
      <c r="Q2965">
        <v>1</v>
      </c>
      <c r="R2965">
        <v>5.4</v>
      </c>
      <c r="S2965">
        <f>(Table1[[#This Row],[Min BOD]]+Table1[[#This Row],[Max BOD]])/2</f>
        <v>3.2</v>
      </c>
      <c r="T2965">
        <v>0.32</v>
      </c>
      <c r="U2965">
        <v>0.65</v>
      </c>
      <c r="V2965">
        <f>(Table1[[#This Row],[Min Nitrate N + Nitrite N]]+Table1[[#This Row],[Max Nitrate N + Nitrite N]])/2</f>
        <v>0.48499999999999999</v>
      </c>
      <c r="W2965">
        <v>17</v>
      </c>
      <c r="X2965">
        <v>310</v>
      </c>
      <c r="Y2965">
        <f>(Table1[[#This Row],[Min Fecal Coliform]]+Table1[[#This Row],[Max Fecal Coliform]])/2</f>
        <v>163.5</v>
      </c>
      <c r="Z2965">
        <v>26</v>
      </c>
      <c r="AA2965">
        <v>630</v>
      </c>
      <c r="AB2965">
        <f>(Table1[[#This Row],[Min Total Coliform]]+Table1[[#This Row],[Max Total Coliform]])/2</f>
        <v>328</v>
      </c>
      <c r="AC2965">
        <f>MIN(10, (Table1[[#This Row],[Avg BOD]]/4)*10)</f>
        <v>8</v>
      </c>
      <c r="AD2965">
        <f>MIN(10, (Table1[[#This Row],[Avg Fecal Coliform]]/600)*10)</f>
        <v>2.7250000000000001</v>
      </c>
      <c r="AE2965">
        <f>MIN(10, (Table1[[#This Row],[Avg Nitrate N + Nitrite N]]/10)*10)</f>
        <v>0.48499999999999999</v>
      </c>
      <c r="AF2965">
        <f>IF(OR(Table1[[#This Row],[Avg pH]]&lt;6.5,Table1[[#This Row],[Avg pH]]&gt;8.5),10,0)</f>
        <v>0</v>
      </c>
      <c r="AG2965">
        <f>MAX(0, 10-(2*Table1[[#This Row],[Avg Dissolved Oxygen]]))</f>
        <v>0</v>
      </c>
      <c r="AH2965">
        <f>(Table1[[#This Row],[Fecal Score]]*0.3) + (Table1[[#This Row],[BOD Score]]*0.25) + (Table1[[#This Row],[Nitrate Score]]*0.2) + (Table1[[#This Row],[pH Score]]*0.15) + (Table1[[#This Row],[Dissolved Oxygen Score]]*0.1)</f>
        <v>2.9144999999999999</v>
      </c>
      <c r="AI2965">
        <v>2022</v>
      </c>
    </row>
    <row r="2966" spans="1:35">
      <c r="A2966">
        <v>4823</v>
      </c>
      <c r="B2966" t="s">
        <v>680</v>
      </c>
      <c r="C2966" t="s">
        <v>35</v>
      </c>
      <c r="D2966" t="s">
        <v>332</v>
      </c>
      <c r="E2966">
        <v>25</v>
      </c>
      <c r="F2966">
        <v>30</v>
      </c>
      <c r="G2966">
        <f>(Table1[[#This Row],[Min Temperature]]+Table1[[#This Row],[Max Temperature]])/2</f>
        <v>27.5</v>
      </c>
      <c r="H2966">
        <v>5.3</v>
      </c>
      <c r="I2966">
        <v>7.3</v>
      </c>
      <c r="J2966">
        <f>(Table1[[#This Row],[Min Dissolved Oxygen]]+Table1[[#This Row],[Max Dissolved Oxygen]])/2</f>
        <v>6.3</v>
      </c>
      <c r="K2966">
        <v>6.5</v>
      </c>
      <c r="L2966">
        <v>7.7</v>
      </c>
      <c r="M2966">
        <f>(Table1[[#This Row],[Min pH]]+Table1[[#This Row],[Max pH]])/2</f>
        <v>7.1</v>
      </c>
      <c r="N2966">
        <v>1040</v>
      </c>
      <c r="O2966">
        <v>1518</v>
      </c>
      <c r="P2966">
        <f>(Table1[[#This Row],[Min Conductivity]]+Table1[[#This Row],[Max Conductivity]])/2</f>
        <v>1279</v>
      </c>
      <c r="Q2966">
        <v>1</v>
      </c>
      <c r="R2966">
        <v>2</v>
      </c>
      <c r="S2966">
        <f>(Table1[[#This Row],[Min BOD]]+Table1[[#This Row],[Max BOD]])/2</f>
        <v>1.5</v>
      </c>
      <c r="T2966">
        <v>0.32</v>
      </c>
      <c r="U2966">
        <v>2.21</v>
      </c>
      <c r="V2966">
        <f>(Table1[[#This Row],[Min Nitrate N + Nitrite N]]+Table1[[#This Row],[Max Nitrate N + Nitrite N]])/2</f>
        <v>1.2649999999999999</v>
      </c>
      <c r="W2966">
        <v>2</v>
      </c>
      <c r="X2966">
        <v>2</v>
      </c>
      <c r="Y2966">
        <f>(Table1[[#This Row],[Min Fecal Coliform]]+Table1[[#This Row],[Max Fecal Coliform]])/2</f>
        <v>2</v>
      </c>
      <c r="Z2966">
        <v>36</v>
      </c>
      <c r="AA2966">
        <v>78</v>
      </c>
      <c r="AB2966">
        <f>(Table1[[#This Row],[Min Total Coliform]]+Table1[[#This Row],[Max Total Coliform]])/2</f>
        <v>57</v>
      </c>
      <c r="AC2966">
        <f>MIN(10, (Table1[[#This Row],[Avg BOD]]/4)*10)</f>
        <v>3.75</v>
      </c>
      <c r="AD2966">
        <f>MIN(10, (Table1[[#This Row],[Avg Fecal Coliform]]/600)*10)</f>
        <v>3.3333333333333333E-2</v>
      </c>
      <c r="AE2966">
        <f>MIN(10, (Table1[[#This Row],[Avg Nitrate N + Nitrite N]]/10)*10)</f>
        <v>1.2650000000000001</v>
      </c>
      <c r="AF2966">
        <f>IF(OR(Table1[[#This Row],[Avg pH]]&lt;6.5,Table1[[#This Row],[Avg pH]]&gt;8.5),10,0)</f>
        <v>0</v>
      </c>
      <c r="AG2966">
        <f>MAX(0, 10-(2*Table1[[#This Row],[Avg Dissolved Oxygen]]))</f>
        <v>0</v>
      </c>
      <c r="AH2966">
        <f>(Table1[[#This Row],[Fecal Score]]*0.3) + (Table1[[#This Row],[BOD Score]]*0.25) + (Table1[[#This Row],[Nitrate Score]]*0.2) + (Table1[[#This Row],[pH Score]]*0.15) + (Table1[[#This Row],[Dissolved Oxygen Score]]*0.1)</f>
        <v>1.2005000000000001</v>
      </c>
      <c r="AI2966">
        <v>2022</v>
      </c>
    </row>
    <row r="2967" spans="1:35">
      <c r="A2967">
        <v>4670</v>
      </c>
      <c r="B2967" t="s">
        <v>1081</v>
      </c>
      <c r="C2967" t="s">
        <v>1</v>
      </c>
      <c r="D2967" t="s">
        <v>341</v>
      </c>
      <c r="E2967">
        <v>25</v>
      </c>
      <c r="F2967">
        <v>35</v>
      </c>
      <c r="G2967">
        <f>(Table1[[#This Row],[Min Temperature]]+Table1[[#This Row],[Max Temperature]])/2</f>
        <v>30</v>
      </c>
      <c r="H2967">
        <v>0.3</v>
      </c>
      <c r="I2967">
        <v>4.7</v>
      </c>
      <c r="J2967">
        <f>(Table1[[#This Row],[Min Dissolved Oxygen]]+Table1[[#This Row],[Max Dissolved Oxygen]])/2</f>
        <v>2.5</v>
      </c>
      <c r="K2967">
        <v>6.3</v>
      </c>
      <c r="L2967">
        <v>8.1999999999999993</v>
      </c>
      <c r="M2967">
        <f>(Table1[[#This Row],[Min pH]]+Table1[[#This Row],[Max pH]])/2</f>
        <v>7.25</v>
      </c>
      <c r="N2967">
        <v>864</v>
      </c>
      <c r="O2967">
        <v>1535</v>
      </c>
      <c r="P2967">
        <f>(Table1[[#This Row],[Min Conductivity]]+Table1[[#This Row],[Max Conductivity]])/2</f>
        <v>1199.5</v>
      </c>
      <c r="Q2967">
        <v>2</v>
      </c>
      <c r="R2967">
        <v>16</v>
      </c>
      <c r="S2967">
        <f>(Table1[[#This Row],[Min BOD]]+Table1[[#This Row],[Max BOD]])/2</f>
        <v>9</v>
      </c>
      <c r="T2967">
        <v>2.8</v>
      </c>
      <c r="U2967">
        <v>6.6</v>
      </c>
      <c r="V2967">
        <f>(Table1[[#This Row],[Min Nitrate N + Nitrite N]]+Table1[[#This Row],[Max Nitrate N + Nitrite N]])/2</f>
        <v>4.6999999999999993</v>
      </c>
      <c r="W2967">
        <v>6</v>
      </c>
      <c r="X2967">
        <v>34</v>
      </c>
      <c r="Y2967">
        <f>(Table1[[#This Row],[Min Fecal Coliform]]+Table1[[#This Row],[Max Fecal Coliform]])/2</f>
        <v>20</v>
      </c>
      <c r="Z2967">
        <v>280</v>
      </c>
      <c r="AA2967">
        <v>540</v>
      </c>
      <c r="AB2967">
        <f>(Table1[[#This Row],[Min Total Coliform]]+Table1[[#This Row],[Max Total Coliform]])/2</f>
        <v>410</v>
      </c>
      <c r="AC2967">
        <f>MIN(10, (Table1[[#This Row],[Avg BOD]]/4)*10)</f>
        <v>10</v>
      </c>
      <c r="AD2967">
        <f>MIN(10, (Table1[[#This Row],[Avg Fecal Coliform]]/600)*10)</f>
        <v>0.33333333333333331</v>
      </c>
      <c r="AE2967">
        <f>MIN(10, (Table1[[#This Row],[Avg Nitrate N + Nitrite N]]/10)*10)</f>
        <v>4.6999999999999993</v>
      </c>
      <c r="AF2967">
        <f>IF(OR(Table1[[#This Row],[Avg pH]]&lt;6.5,Table1[[#This Row],[Avg pH]]&gt;8.5),10,0)</f>
        <v>0</v>
      </c>
      <c r="AG2967">
        <f>MAX(0, 10-(2*Table1[[#This Row],[Avg Dissolved Oxygen]]))</f>
        <v>5</v>
      </c>
      <c r="AH2967">
        <f>(Table1[[#This Row],[Fecal Score]]*0.3) + (Table1[[#This Row],[BOD Score]]*0.25) + (Table1[[#This Row],[Nitrate Score]]*0.2) + (Table1[[#This Row],[pH Score]]*0.15) + (Table1[[#This Row],[Dissolved Oxygen Score]]*0.1)</f>
        <v>4.04</v>
      </c>
      <c r="AI2967">
        <v>2022</v>
      </c>
    </row>
    <row r="2968" spans="1:35">
      <c r="A2968">
        <v>5052</v>
      </c>
      <c r="B2968" t="s">
        <v>1082</v>
      </c>
      <c r="C2968" t="s">
        <v>1</v>
      </c>
      <c r="D2968" t="s">
        <v>341</v>
      </c>
      <c r="E2968">
        <v>20</v>
      </c>
      <c r="F2968">
        <v>28</v>
      </c>
      <c r="G2968">
        <f>(Table1[[#This Row],[Min Temperature]]+Table1[[#This Row],[Max Temperature]])/2</f>
        <v>24</v>
      </c>
      <c r="H2968">
        <v>0.3</v>
      </c>
      <c r="I2968">
        <v>5.2</v>
      </c>
      <c r="J2968">
        <f>(Table1[[#This Row],[Min Dissolved Oxygen]]+Table1[[#This Row],[Max Dissolved Oxygen]])/2</f>
        <v>2.75</v>
      </c>
      <c r="K2968">
        <v>6.9</v>
      </c>
      <c r="L2968">
        <v>8.1</v>
      </c>
      <c r="M2968">
        <f>(Table1[[#This Row],[Min pH]]+Table1[[#This Row],[Max pH]])/2</f>
        <v>7.5</v>
      </c>
      <c r="N2968">
        <v>596</v>
      </c>
      <c r="O2968">
        <v>1047</v>
      </c>
      <c r="P2968">
        <f>(Table1[[#This Row],[Min Conductivity]]+Table1[[#This Row],[Max Conductivity]])/2</f>
        <v>821.5</v>
      </c>
      <c r="Q2968">
        <v>1.2</v>
      </c>
      <c r="R2968">
        <v>16</v>
      </c>
      <c r="S2968">
        <f>(Table1[[#This Row],[Min BOD]]+Table1[[#This Row],[Max BOD]])/2</f>
        <v>8.6</v>
      </c>
      <c r="T2968">
        <v>3.4</v>
      </c>
      <c r="U2968">
        <v>4.0999999999999996</v>
      </c>
      <c r="V2968">
        <f>(Table1[[#This Row],[Min Nitrate N + Nitrite N]]+Table1[[#This Row],[Max Nitrate N + Nitrite N]])/2</f>
        <v>3.75</v>
      </c>
      <c r="W2968">
        <v>9</v>
      </c>
      <c r="X2968">
        <v>48</v>
      </c>
      <c r="Y2968">
        <f>(Table1[[#This Row],[Min Fecal Coliform]]+Table1[[#This Row],[Max Fecal Coliform]])/2</f>
        <v>28.5</v>
      </c>
      <c r="Z2968">
        <v>350</v>
      </c>
      <c r="AA2968">
        <v>430</v>
      </c>
      <c r="AB2968">
        <f>(Table1[[#This Row],[Min Total Coliform]]+Table1[[#This Row],[Max Total Coliform]])/2</f>
        <v>390</v>
      </c>
      <c r="AC2968">
        <f>MIN(10, (Table1[[#This Row],[Avg BOD]]/4)*10)</f>
        <v>10</v>
      </c>
      <c r="AD2968">
        <f>MIN(10, (Table1[[#This Row],[Avg Fecal Coliform]]/600)*10)</f>
        <v>0.47499999999999998</v>
      </c>
      <c r="AE2968">
        <f>MIN(10, (Table1[[#This Row],[Avg Nitrate N + Nitrite N]]/10)*10)</f>
        <v>3.75</v>
      </c>
      <c r="AF2968">
        <f>IF(OR(Table1[[#This Row],[Avg pH]]&lt;6.5,Table1[[#This Row],[Avg pH]]&gt;8.5),10,0)</f>
        <v>0</v>
      </c>
      <c r="AG2968">
        <f>MAX(0, 10-(2*Table1[[#This Row],[Avg Dissolved Oxygen]]))</f>
        <v>4.5</v>
      </c>
      <c r="AH2968">
        <f>(Table1[[#This Row],[Fecal Score]]*0.3) + (Table1[[#This Row],[BOD Score]]*0.25) + (Table1[[#This Row],[Nitrate Score]]*0.2) + (Table1[[#This Row],[pH Score]]*0.15) + (Table1[[#This Row],[Dissolved Oxygen Score]]*0.1)</f>
        <v>3.8425000000000002</v>
      </c>
      <c r="AI2968">
        <v>2022</v>
      </c>
    </row>
    <row r="2969" spans="1:35">
      <c r="A2969">
        <v>4676</v>
      </c>
      <c r="B2969" t="s">
        <v>1083</v>
      </c>
      <c r="C2969" t="s">
        <v>1</v>
      </c>
      <c r="D2969" t="s">
        <v>341</v>
      </c>
      <c r="E2969">
        <v>25</v>
      </c>
      <c r="F2969">
        <v>29</v>
      </c>
      <c r="G2969">
        <f>(Table1[[#This Row],[Min Temperature]]+Table1[[#This Row],[Max Temperature]])/2</f>
        <v>27</v>
      </c>
      <c r="H2969">
        <v>0.3</v>
      </c>
      <c r="I2969">
        <v>3.7</v>
      </c>
      <c r="J2969">
        <f>(Table1[[#This Row],[Min Dissolved Oxygen]]+Table1[[#This Row],[Max Dissolved Oxygen]])/2</f>
        <v>2</v>
      </c>
      <c r="K2969">
        <v>7</v>
      </c>
      <c r="L2969">
        <v>8.1</v>
      </c>
      <c r="M2969">
        <f>(Table1[[#This Row],[Min pH]]+Table1[[#This Row],[Max pH]])/2</f>
        <v>7.55</v>
      </c>
      <c r="N2969">
        <v>792</v>
      </c>
      <c r="O2969">
        <v>1603</v>
      </c>
      <c r="P2969">
        <f>(Table1[[#This Row],[Min Conductivity]]+Table1[[#This Row],[Max Conductivity]])/2</f>
        <v>1197.5</v>
      </c>
      <c r="Q2969">
        <v>1.8</v>
      </c>
      <c r="R2969">
        <v>15</v>
      </c>
      <c r="S2969">
        <f>(Table1[[#This Row],[Min BOD]]+Table1[[#This Row],[Max BOD]])/2</f>
        <v>8.4</v>
      </c>
      <c r="T2969">
        <v>2.04</v>
      </c>
      <c r="U2969">
        <v>10.119999999999999</v>
      </c>
      <c r="V2969">
        <f>(Table1[[#This Row],[Min Nitrate N + Nitrite N]]+Table1[[#This Row],[Max Nitrate N + Nitrite N]])/2</f>
        <v>6.08</v>
      </c>
      <c r="W2969">
        <v>14</v>
      </c>
      <c r="X2969">
        <v>27</v>
      </c>
      <c r="Y2969">
        <f>(Table1[[#This Row],[Min Fecal Coliform]]+Table1[[#This Row],[Max Fecal Coliform]])/2</f>
        <v>20.5</v>
      </c>
      <c r="Z2969">
        <v>430</v>
      </c>
      <c r="AA2969">
        <v>540</v>
      </c>
      <c r="AB2969">
        <f>(Table1[[#This Row],[Min Total Coliform]]+Table1[[#This Row],[Max Total Coliform]])/2</f>
        <v>485</v>
      </c>
      <c r="AC2969">
        <f>MIN(10, (Table1[[#This Row],[Avg BOD]]/4)*10)</f>
        <v>10</v>
      </c>
      <c r="AD2969">
        <f>MIN(10, (Table1[[#This Row],[Avg Fecal Coliform]]/600)*10)</f>
        <v>0.34166666666666667</v>
      </c>
      <c r="AE2969">
        <f>MIN(10, (Table1[[#This Row],[Avg Nitrate N + Nitrite N]]/10)*10)</f>
        <v>6.08</v>
      </c>
      <c r="AF2969">
        <f>IF(OR(Table1[[#This Row],[Avg pH]]&lt;6.5,Table1[[#This Row],[Avg pH]]&gt;8.5),10,0)</f>
        <v>0</v>
      </c>
      <c r="AG2969">
        <f>MAX(0, 10-(2*Table1[[#This Row],[Avg Dissolved Oxygen]]))</f>
        <v>6</v>
      </c>
      <c r="AH2969">
        <f>(Table1[[#This Row],[Fecal Score]]*0.3) + (Table1[[#This Row],[BOD Score]]*0.25) + (Table1[[#This Row],[Nitrate Score]]*0.2) + (Table1[[#This Row],[pH Score]]*0.15) + (Table1[[#This Row],[Dissolved Oxygen Score]]*0.1)</f>
        <v>4.4184999999999999</v>
      </c>
      <c r="AI2969">
        <v>2022</v>
      </c>
    </row>
    <row r="2970" spans="1:35">
      <c r="A2970">
        <v>4682</v>
      </c>
      <c r="B2970" t="s">
        <v>1084</v>
      </c>
      <c r="C2970" t="s">
        <v>1</v>
      </c>
      <c r="D2970" t="s">
        <v>341</v>
      </c>
      <c r="E2970">
        <v>24</v>
      </c>
      <c r="F2970">
        <v>28</v>
      </c>
      <c r="G2970">
        <f>(Table1[[#This Row],[Min Temperature]]+Table1[[#This Row],[Max Temperature]])/2</f>
        <v>26</v>
      </c>
      <c r="H2970">
        <v>0.3</v>
      </c>
      <c r="I2970">
        <v>4.7</v>
      </c>
      <c r="J2970">
        <f>(Table1[[#This Row],[Min Dissolved Oxygen]]+Table1[[#This Row],[Max Dissolved Oxygen]])/2</f>
        <v>2.5</v>
      </c>
      <c r="K2970">
        <v>7.1</v>
      </c>
      <c r="L2970">
        <v>8.3000000000000007</v>
      </c>
      <c r="M2970">
        <f>(Table1[[#This Row],[Min pH]]+Table1[[#This Row],[Max pH]])/2</f>
        <v>7.7</v>
      </c>
      <c r="N2970">
        <v>513</v>
      </c>
      <c r="O2970">
        <v>1602</v>
      </c>
      <c r="P2970">
        <f>(Table1[[#This Row],[Min Conductivity]]+Table1[[#This Row],[Max Conductivity]])/2</f>
        <v>1057.5</v>
      </c>
      <c r="Q2970">
        <v>1.8</v>
      </c>
      <c r="R2970">
        <v>12</v>
      </c>
      <c r="S2970">
        <f>(Table1[[#This Row],[Min BOD]]+Table1[[#This Row],[Max BOD]])/2</f>
        <v>6.9</v>
      </c>
      <c r="T2970">
        <v>0.62</v>
      </c>
      <c r="U2970">
        <v>8.02</v>
      </c>
      <c r="V2970">
        <f>(Table1[[#This Row],[Min Nitrate N + Nitrite N]]+Table1[[#This Row],[Max Nitrate N + Nitrite N]])/2</f>
        <v>4.3199999999999994</v>
      </c>
      <c r="W2970">
        <v>2</v>
      </c>
      <c r="X2970">
        <v>33</v>
      </c>
      <c r="Y2970">
        <f>(Table1[[#This Row],[Min Fecal Coliform]]+Table1[[#This Row],[Max Fecal Coliform]])/2</f>
        <v>17.5</v>
      </c>
      <c r="Z2970">
        <v>110</v>
      </c>
      <c r="AA2970">
        <v>540</v>
      </c>
      <c r="AB2970">
        <f>(Table1[[#This Row],[Min Total Coliform]]+Table1[[#This Row],[Max Total Coliform]])/2</f>
        <v>325</v>
      </c>
      <c r="AC2970">
        <f>MIN(10, (Table1[[#This Row],[Avg BOD]]/4)*10)</f>
        <v>10</v>
      </c>
      <c r="AD2970">
        <f>MIN(10, (Table1[[#This Row],[Avg Fecal Coliform]]/600)*10)</f>
        <v>0.29166666666666669</v>
      </c>
      <c r="AE2970">
        <f>MIN(10, (Table1[[#This Row],[Avg Nitrate N + Nitrite N]]/10)*10)</f>
        <v>4.3199999999999994</v>
      </c>
      <c r="AF2970">
        <f>IF(OR(Table1[[#This Row],[Avg pH]]&lt;6.5,Table1[[#This Row],[Avg pH]]&gt;8.5),10,0)</f>
        <v>0</v>
      </c>
      <c r="AG2970">
        <f>MAX(0, 10-(2*Table1[[#This Row],[Avg Dissolved Oxygen]]))</f>
        <v>5</v>
      </c>
      <c r="AH2970">
        <f>(Table1[[#This Row],[Fecal Score]]*0.3) + (Table1[[#This Row],[BOD Score]]*0.25) + (Table1[[#This Row],[Nitrate Score]]*0.2) + (Table1[[#This Row],[pH Score]]*0.15) + (Table1[[#This Row],[Dissolved Oxygen Score]]*0.1)</f>
        <v>3.9514999999999998</v>
      </c>
      <c r="AI2970">
        <v>2022</v>
      </c>
    </row>
    <row r="2971" spans="1:35">
      <c r="A2971">
        <v>5048</v>
      </c>
      <c r="B2971" t="s">
        <v>1085</v>
      </c>
      <c r="C2971" t="s">
        <v>1</v>
      </c>
      <c r="D2971" t="s">
        <v>341</v>
      </c>
      <c r="E2971">
        <v>28</v>
      </c>
      <c r="F2971">
        <v>28</v>
      </c>
      <c r="G2971">
        <f>(Table1[[#This Row],[Min Temperature]]+Table1[[#This Row],[Max Temperature]])/2</f>
        <v>28</v>
      </c>
      <c r="H2971">
        <v>2.6</v>
      </c>
      <c r="I2971">
        <v>2.6</v>
      </c>
      <c r="J2971">
        <f>(Table1[[#This Row],[Min Dissolved Oxygen]]+Table1[[#This Row],[Max Dissolved Oxygen]])/2</f>
        <v>2.6</v>
      </c>
      <c r="K2971">
        <v>7.4</v>
      </c>
      <c r="L2971">
        <v>7.4</v>
      </c>
      <c r="M2971">
        <f>(Table1[[#This Row],[Min pH]]+Table1[[#This Row],[Max pH]])/2</f>
        <v>7.4</v>
      </c>
      <c r="N2971">
        <v>631</v>
      </c>
      <c r="O2971">
        <v>631</v>
      </c>
      <c r="P2971">
        <f>(Table1[[#This Row],[Min Conductivity]]+Table1[[#This Row],[Max Conductivity]])/2</f>
        <v>631</v>
      </c>
      <c r="Q2971">
        <v>3.6</v>
      </c>
      <c r="R2971">
        <v>3.6</v>
      </c>
      <c r="S2971">
        <f>(Table1[[#This Row],[Min BOD]]+Table1[[#This Row],[Max BOD]])/2</f>
        <v>3.6</v>
      </c>
      <c r="T2971">
        <v>1.4475</v>
      </c>
      <c r="U2971">
        <v>7.25047297297297</v>
      </c>
      <c r="V2971">
        <f>(Table1[[#This Row],[Min Nitrate N + Nitrite N]]+Table1[[#This Row],[Max Nitrate N + Nitrite N]])/2</f>
        <v>4.3489864864864849</v>
      </c>
      <c r="W2971">
        <v>17</v>
      </c>
      <c r="X2971">
        <v>17</v>
      </c>
      <c r="Y2971">
        <f>(Table1[[#This Row],[Min Fecal Coliform]]+Table1[[#This Row],[Max Fecal Coliform]])/2</f>
        <v>17</v>
      </c>
      <c r="Z2971">
        <v>150</v>
      </c>
      <c r="AA2971">
        <v>150</v>
      </c>
      <c r="AB2971">
        <f>(Table1[[#This Row],[Min Total Coliform]]+Table1[[#This Row],[Max Total Coliform]])/2</f>
        <v>150</v>
      </c>
      <c r="AC2971">
        <f>MIN(10, (Table1[[#This Row],[Avg BOD]]/4)*10)</f>
        <v>9</v>
      </c>
      <c r="AD2971">
        <f>MIN(10, (Table1[[#This Row],[Avg Fecal Coliform]]/600)*10)</f>
        <v>0.28333333333333333</v>
      </c>
      <c r="AE2971">
        <f>MIN(10, (Table1[[#This Row],[Avg Nitrate N + Nitrite N]]/10)*10)</f>
        <v>4.3489864864864849</v>
      </c>
      <c r="AF2971">
        <f>IF(OR(Table1[[#This Row],[Avg pH]]&lt;6.5,Table1[[#This Row],[Avg pH]]&gt;8.5),10,0)</f>
        <v>0</v>
      </c>
      <c r="AG2971">
        <f>MAX(0, 10-(2*Table1[[#This Row],[Avg Dissolved Oxygen]]))</f>
        <v>4.8</v>
      </c>
      <c r="AH2971">
        <f>(Table1[[#This Row],[Fecal Score]]*0.3) + (Table1[[#This Row],[BOD Score]]*0.25) + (Table1[[#This Row],[Nitrate Score]]*0.2) + (Table1[[#This Row],[pH Score]]*0.15) + (Table1[[#This Row],[Dissolved Oxygen Score]]*0.1)</f>
        <v>3.6847972972972971</v>
      </c>
      <c r="AI2971">
        <v>2022</v>
      </c>
    </row>
    <row r="2972" spans="1:35">
      <c r="A2972">
        <v>5040</v>
      </c>
      <c r="B2972" t="s">
        <v>1086</v>
      </c>
      <c r="C2972" t="s">
        <v>1</v>
      </c>
      <c r="D2972" t="s">
        <v>341</v>
      </c>
      <c r="E2972">
        <v>25</v>
      </c>
      <c r="F2972">
        <v>32</v>
      </c>
      <c r="G2972">
        <f>(Table1[[#This Row],[Min Temperature]]+Table1[[#This Row],[Max Temperature]])/2</f>
        <v>28.5</v>
      </c>
      <c r="H2972">
        <v>0.3</v>
      </c>
      <c r="I2972">
        <v>1.2</v>
      </c>
      <c r="J2972">
        <f>(Table1[[#This Row],[Min Dissolved Oxygen]]+Table1[[#This Row],[Max Dissolved Oxygen]])/2</f>
        <v>0.75</v>
      </c>
      <c r="K2972">
        <v>6.9</v>
      </c>
      <c r="L2972">
        <v>7.9</v>
      </c>
      <c r="M2972">
        <f>(Table1[[#This Row],[Min pH]]+Table1[[#This Row],[Max pH]])/2</f>
        <v>7.4</v>
      </c>
      <c r="N2972">
        <v>895</v>
      </c>
      <c r="O2972">
        <v>1489</v>
      </c>
      <c r="P2972">
        <f>(Table1[[#This Row],[Min Conductivity]]+Table1[[#This Row],[Max Conductivity]])/2</f>
        <v>1192</v>
      </c>
      <c r="Q2972">
        <v>4</v>
      </c>
      <c r="R2972">
        <v>22</v>
      </c>
      <c r="S2972">
        <f>(Table1[[#This Row],[Min BOD]]+Table1[[#This Row],[Max BOD]])/2</f>
        <v>13</v>
      </c>
      <c r="T2972">
        <v>3</v>
      </c>
      <c r="U2972">
        <v>8.93</v>
      </c>
      <c r="V2972">
        <f>(Table1[[#This Row],[Min Nitrate N + Nitrite N]]+Table1[[#This Row],[Max Nitrate N + Nitrite N]])/2</f>
        <v>5.9649999999999999</v>
      </c>
      <c r="W2972">
        <v>6</v>
      </c>
      <c r="X2972">
        <v>46</v>
      </c>
      <c r="Y2972">
        <f>(Table1[[#This Row],[Min Fecal Coliform]]+Table1[[#This Row],[Max Fecal Coliform]])/2</f>
        <v>26</v>
      </c>
      <c r="Z2972">
        <v>350</v>
      </c>
      <c r="AA2972">
        <v>540</v>
      </c>
      <c r="AB2972">
        <f>(Table1[[#This Row],[Min Total Coliform]]+Table1[[#This Row],[Max Total Coliform]])/2</f>
        <v>445</v>
      </c>
      <c r="AC2972">
        <f>MIN(10, (Table1[[#This Row],[Avg BOD]]/4)*10)</f>
        <v>10</v>
      </c>
      <c r="AD2972">
        <f>MIN(10, (Table1[[#This Row],[Avg Fecal Coliform]]/600)*10)</f>
        <v>0.43333333333333335</v>
      </c>
      <c r="AE2972">
        <f>MIN(10, (Table1[[#This Row],[Avg Nitrate N + Nitrite N]]/10)*10)</f>
        <v>5.9649999999999999</v>
      </c>
      <c r="AF2972">
        <f>IF(OR(Table1[[#This Row],[Avg pH]]&lt;6.5,Table1[[#This Row],[Avg pH]]&gt;8.5),10,0)</f>
        <v>0</v>
      </c>
      <c r="AG2972">
        <f>MAX(0, 10-(2*Table1[[#This Row],[Avg Dissolved Oxygen]]))</f>
        <v>8.5</v>
      </c>
      <c r="AH2972">
        <f>(Table1[[#This Row],[Fecal Score]]*0.3) + (Table1[[#This Row],[BOD Score]]*0.25) + (Table1[[#This Row],[Nitrate Score]]*0.2) + (Table1[[#This Row],[pH Score]]*0.15) + (Table1[[#This Row],[Dissolved Oxygen Score]]*0.1)</f>
        <v>4.673</v>
      </c>
      <c r="AI2972">
        <v>2022</v>
      </c>
    </row>
    <row r="2973" spans="1:35">
      <c r="A2973">
        <v>4690</v>
      </c>
      <c r="B2973" t="s">
        <v>1087</v>
      </c>
      <c r="C2973" t="s">
        <v>1</v>
      </c>
      <c r="D2973" t="s">
        <v>341</v>
      </c>
      <c r="E2973">
        <v>22</v>
      </c>
      <c r="F2973">
        <v>27</v>
      </c>
      <c r="G2973">
        <f>(Table1[[#This Row],[Min Temperature]]+Table1[[#This Row],[Max Temperature]])/2</f>
        <v>24.5</v>
      </c>
      <c r="H2973">
        <v>0.3</v>
      </c>
      <c r="I2973">
        <v>4.2</v>
      </c>
      <c r="J2973">
        <f>(Table1[[#This Row],[Min Dissolved Oxygen]]+Table1[[#This Row],[Max Dissolved Oxygen]])/2</f>
        <v>2.25</v>
      </c>
      <c r="K2973">
        <v>6.7</v>
      </c>
      <c r="L2973">
        <v>8</v>
      </c>
      <c r="M2973">
        <f>(Table1[[#This Row],[Min pH]]+Table1[[#This Row],[Max pH]])/2</f>
        <v>7.35</v>
      </c>
      <c r="N2973">
        <v>438</v>
      </c>
      <c r="O2973">
        <v>1117</v>
      </c>
      <c r="P2973">
        <f>(Table1[[#This Row],[Min Conductivity]]+Table1[[#This Row],[Max Conductivity]])/2</f>
        <v>777.5</v>
      </c>
      <c r="Q2973">
        <v>2.2000000000000002</v>
      </c>
      <c r="R2973">
        <v>42</v>
      </c>
      <c r="S2973">
        <f>(Table1[[#This Row],[Min BOD]]+Table1[[#This Row],[Max BOD]])/2</f>
        <v>22.1</v>
      </c>
      <c r="T2973">
        <v>0.98</v>
      </c>
      <c r="U2973">
        <v>17.02</v>
      </c>
      <c r="V2973">
        <f>(Table1[[#This Row],[Min Nitrate N + Nitrite N]]+Table1[[#This Row],[Max Nitrate N + Nitrite N]])/2</f>
        <v>9</v>
      </c>
      <c r="W2973">
        <v>6</v>
      </c>
      <c r="X2973">
        <v>34</v>
      </c>
      <c r="Y2973">
        <f>(Table1[[#This Row],[Min Fecal Coliform]]+Table1[[#This Row],[Max Fecal Coliform]])/2</f>
        <v>20</v>
      </c>
      <c r="Z2973">
        <v>350</v>
      </c>
      <c r="AA2973">
        <v>540</v>
      </c>
      <c r="AB2973">
        <f>(Table1[[#This Row],[Min Total Coliform]]+Table1[[#This Row],[Max Total Coliform]])/2</f>
        <v>445</v>
      </c>
      <c r="AC2973">
        <f>MIN(10, (Table1[[#This Row],[Avg BOD]]/4)*10)</f>
        <v>10</v>
      </c>
      <c r="AD2973">
        <f>MIN(10, (Table1[[#This Row],[Avg Fecal Coliform]]/600)*10)</f>
        <v>0.33333333333333331</v>
      </c>
      <c r="AE2973">
        <f>MIN(10, (Table1[[#This Row],[Avg Nitrate N + Nitrite N]]/10)*10)</f>
        <v>9</v>
      </c>
      <c r="AF2973">
        <f>IF(OR(Table1[[#This Row],[Avg pH]]&lt;6.5,Table1[[#This Row],[Avg pH]]&gt;8.5),10,0)</f>
        <v>0</v>
      </c>
      <c r="AG2973">
        <f>MAX(0, 10-(2*Table1[[#This Row],[Avg Dissolved Oxygen]]))</f>
        <v>5.5</v>
      </c>
      <c r="AH2973">
        <f>(Table1[[#This Row],[Fecal Score]]*0.3) + (Table1[[#This Row],[BOD Score]]*0.25) + (Table1[[#This Row],[Nitrate Score]]*0.2) + (Table1[[#This Row],[pH Score]]*0.15) + (Table1[[#This Row],[Dissolved Oxygen Score]]*0.1)</f>
        <v>4.95</v>
      </c>
      <c r="AI2973">
        <v>2022</v>
      </c>
    </row>
    <row r="2974" spans="1:35">
      <c r="A2974">
        <v>3074</v>
      </c>
      <c r="B2974" t="s">
        <v>1088</v>
      </c>
      <c r="C2974" t="s">
        <v>1</v>
      </c>
      <c r="D2974" t="s">
        <v>341</v>
      </c>
      <c r="E2974">
        <v>25</v>
      </c>
      <c r="F2974">
        <v>32</v>
      </c>
      <c r="G2974">
        <f>(Table1[[#This Row],[Min Temperature]]+Table1[[#This Row],[Max Temperature]])/2</f>
        <v>28.5</v>
      </c>
      <c r="H2974">
        <v>0.3</v>
      </c>
      <c r="I2974">
        <v>3.8</v>
      </c>
      <c r="J2974">
        <f>(Table1[[#This Row],[Min Dissolved Oxygen]]+Table1[[#This Row],[Max Dissolved Oxygen]])/2</f>
        <v>2.0499999999999998</v>
      </c>
      <c r="K2974">
        <v>7.2</v>
      </c>
      <c r="L2974">
        <v>7.7</v>
      </c>
      <c r="M2974">
        <f>(Table1[[#This Row],[Min pH]]+Table1[[#This Row],[Max pH]])/2</f>
        <v>7.45</v>
      </c>
      <c r="N2974">
        <v>768</v>
      </c>
      <c r="O2974">
        <v>1260</v>
      </c>
      <c r="P2974">
        <f>(Table1[[#This Row],[Min Conductivity]]+Table1[[#This Row],[Max Conductivity]])/2</f>
        <v>1014</v>
      </c>
      <c r="Q2974">
        <v>6</v>
      </c>
      <c r="R2974">
        <v>18</v>
      </c>
      <c r="S2974">
        <f>(Table1[[#This Row],[Min BOD]]+Table1[[#This Row],[Max BOD]])/2</f>
        <v>12</v>
      </c>
      <c r="T2974">
        <v>2.8</v>
      </c>
      <c r="U2974">
        <v>13.95</v>
      </c>
      <c r="V2974">
        <f>(Table1[[#This Row],[Min Nitrate N + Nitrite N]]+Table1[[#This Row],[Max Nitrate N + Nitrite N]])/2</f>
        <v>8.375</v>
      </c>
      <c r="W2974">
        <v>11</v>
      </c>
      <c r="X2974">
        <v>41</v>
      </c>
      <c r="Y2974">
        <f>(Table1[[#This Row],[Min Fecal Coliform]]+Table1[[#This Row],[Max Fecal Coliform]])/2</f>
        <v>26</v>
      </c>
      <c r="Z2974">
        <v>350</v>
      </c>
      <c r="AA2974">
        <v>540</v>
      </c>
      <c r="AB2974">
        <f>(Table1[[#This Row],[Min Total Coliform]]+Table1[[#This Row],[Max Total Coliform]])/2</f>
        <v>445</v>
      </c>
      <c r="AC2974">
        <f>MIN(10, (Table1[[#This Row],[Avg BOD]]/4)*10)</f>
        <v>10</v>
      </c>
      <c r="AD2974">
        <f>MIN(10, (Table1[[#This Row],[Avg Fecal Coliform]]/600)*10)</f>
        <v>0.43333333333333335</v>
      </c>
      <c r="AE2974">
        <f>MIN(10, (Table1[[#This Row],[Avg Nitrate N + Nitrite N]]/10)*10)</f>
        <v>8.375</v>
      </c>
      <c r="AF2974">
        <f>IF(OR(Table1[[#This Row],[Avg pH]]&lt;6.5,Table1[[#This Row],[Avg pH]]&gt;8.5),10,0)</f>
        <v>0</v>
      </c>
      <c r="AG2974">
        <f>MAX(0, 10-(2*Table1[[#This Row],[Avg Dissolved Oxygen]]))</f>
        <v>5.9</v>
      </c>
      <c r="AH2974">
        <f>(Table1[[#This Row],[Fecal Score]]*0.3) + (Table1[[#This Row],[BOD Score]]*0.25) + (Table1[[#This Row],[Nitrate Score]]*0.2) + (Table1[[#This Row],[pH Score]]*0.15) + (Table1[[#This Row],[Dissolved Oxygen Score]]*0.1)</f>
        <v>4.8949999999999996</v>
      </c>
      <c r="AI2974">
        <v>2022</v>
      </c>
    </row>
    <row r="2975" spans="1:35">
      <c r="A2975">
        <v>5126</v>
      </c>
      <c r="B2975" t="s">
        <v>1089</v>
      </c>
      <c r="C2975" t="s">
        <v>1</v>
      </c>
      <c r="D2975" t="s">
        <v>341</v>
      </c>
      <c r="E2975">
        <v>25</v>
      </c>
      <c r="F2975">
        <v>32</v>
      </c>
      <c r="G2975">
        <f>(Table1[[#This Row],[Min Temperature]]+Table1[[#This Row],[Max Temperature]])/2</f>
        <v>28.5</v>
      </c>
      <c r="H2975">
        <v>0.3</v>
      </c>
      <c r="I2975">
        <v>3.9</v>
      </c>
      <c r="J2975">
        <f>(Table1[[#This Row],[Min Dissolved Oxygen]]+Table1[[#This Row],[Max Dissolved Oxygen]])/2</f>
        <v>2.1</v>
      </c>
      <c r="K2975">
        <v>5.8</v>
      </c>
      <c r="L2975">
        <v>8.1999999999999993</v>
      </c>
      <c r="M2975">
        <f>(Table1[[#This Row],[Min pH]]+Table1[[#This Row],[Max pH]])/2</f>
        <v>7</v>
      </c>
      <c r="N2975">
        <v>1199</v>
      </c>
      <c r="O2975">
        <v>1930</v>
      </c>
      <c r="P2975">
        <f>(Table1[[#This Row],[Min Conductivity]]+Table1[[#This Row],[Max Conductivity]])/2</f>
        <v>1564.5</v>
      </c>
      <c r="Q2975">
        <v>2</v>
      </c>
      <c r="R2975">
        <v>24</v>
      </c>
      <c r="S2975">
        <f>(Table1[[#This Row],[Min BOD]]+Table1[[#This Row],[Max BOD]])/2</f>
        <v>13</v>
      </c>
      <c r="T2975">
        <v>2.62</v>
      </c>
      <c r="U2975">
        <v>8.6</v>
      </c>
      <c r="V2975">
        <f>(Table1[[#This Row],[Min Nitrate N + Nitrite N]]+Table1[[#This Row],[Max Nitrate N + Nitrite N]])/2</f>
        <v>5.6099999999999994</v>
      </c>
      <c r="W2975">
        <v>11</v>
      </c>
      <c r="X2975">
        <v>47</v>
      </c>
      <c r="Y2975">
        <f>(Table1[[#This Row],[Min Fecal Coliform]]+Table1[[#This Row],[Max Fecal Coliform]])/2</f>
        <v>29</v>
      </c>
      <c r="Z2975">
        <v>350</v>
      </c>
      <c r="AA2975">
        <v>540</v>
      </c>
      <c r="AB2975">
        <f>(Table1[[#This Row],[Min Total Coliform]]+Table1[[#This Row],[Max Total Coliform]])/2</f>
        <v>445</v>
      </c>
      <c r="AC2975">
        <f>MIN(10, (Table1[[#This Row],[Avg BOD]]/4)*10)</f>
        <v>10</v>
      </c>
      <c r="AD2975">
        <f>MIN(10, (Table1[[#This Row],[Avg Fecal Coliform]]/600)*10)</f>
        <v>0.48333333333333334</v>
      </c>
      <c r="AE2975">
        <f>MIN(10, (Table1[[#This Row],[Avg Nitrate N + Nitrite N]]/10)*10)</f>
        <v>5.6099999999999994</v>
      </c>
      <c r="AF2975">
        <f>IF(OR(Table1[[#This Row],[Avg pH]]&lt;6.5,Table1[[#This Row],[Avg pH]]&gt;8.5),10,0)</f>
        <v>0</v>
      </c>
      <c r="AG2975">
        <f>MAX(0, 10-(2*Table1[[#This Row],[Avg Dissolved Oxygen]]))</f>
        <v>5.8</v>
      </c>
      <c r="AH2975">
        <f>(Table1[[#This Row],[Fecal Score]]*0.3) + (Table1[[#This Row],[BOD Score]]*0.25) + (Table1[[#This Row],[Nitrate Score]]*0.2) + (Table1[[#This Row],[pH Score]]*0.15) + (Table1[[#This Row],[Dissolved Oxygen Score]]*0.1)</f>
        <v>4.3469999999999995</v>
      </c>
      <c r="AI2975">
        <v>2022</v>
      </c>
    </row>
    <row r="2976" spans="1:35">
      <c r="A2976">
        <v>5035</v>
      </c>
      <c r="B2976" t="s">
        <v>1090</v>
      </c>
      <c r="C2976" t="s">
        <v>1</v>
      </c>
      <c r="D2976" t="s">
        <v>341</v>
      </c>
      <c r="E2976">
        <v>22</v>
      </c>
      <c r="F2976">
        <v>28</v>
      </c>
      <c r="G2976">
        <f>(Table1[[#This Row],[Min Temperature]]+Table1[[#This Row],[Max Temperature]])/2</f>
        <v>25</v>
      </c>
      <c r="H2976">
        <v>0.3</v>
      </c>
      <c r="I2976">
        <v>3.9</v>
      </c>
      <c r="J2976">
        <f>(Table1[[#This Row],[Min Dissolved Oxygen]]+Table1[[#This Row],[Max Dissolved Oxygen]])/2</f>
        <v>2.1</v>
      </c>
      <c r="K2976">
        <v>7.4</v>
      </c>
      <c r="L2976">
        <v>8.3000000000000007</v>
      </c>
      <c r="M2976">
        <f>(Table1[[#This Row],[Min pH]]+Table1[[#This Row],[Max pH]])/2</f>
        <v>7.8500000000000005</v>
      </c>
      <c r="N2976">
        <v>932</v>
      </c>
      <c r="O2976">
        <v>1124</v>
      </c>
      <c r="P2976">
        <f>(Table1[[#This Row],[Min Conductivity]]+Table1[[#This Row],[Max Conductivity]])/2</f>
        <v>1028</v>
      </c>
      <c r="Q2976">
        <v>1.1000000000000001</v>
      </c>
      <c r="R2976">
        <v>10</v>
      </c>
      <c r="S2976">
        <f>(Table1[[#This Row],[Min BOD]]+Table1[[#This Row],[Max BOD]])/2</f>
        <v>5.55</v>
      </c>
      <c r="T2976">
        <v>0.82</v>
      </c>
      <c r="U2976">
        <v>2.2000000000000002</v>
      </c>
      <c r="V2976">
        <f>(Table1[[#This Row],[Min Nitrate N + Nitrite N]]+Table1[[#This Row],[Max Nitrate N + Nitrite N]])/2</f>
        <v>1.51</v>
      </c>
      <c r="W2976">
        <v>8</v>
      </c>
      <c r="X2976">
        <v>27</v>
      </c>
      <c r="Y2976">
        <f>(Table1[[#This Row],[Min Fecal Coliform]]+Table1[[#This Row],[Max Fecal Coliform]])/2</f>
        <v>17.5</v>
      </c>
      <c r="Z2976">
        <v>350</v>
      </c>
      <c r="AA2976">
        <v>480</v>
      </c>
      <c r="AB2976">
        <f>(Table1[[#This Row],[Min Total Coliform]]+Table1[[#This Row],[Max Total Coliform]])/2</f>
        <v>415</v>
      </c>
      <c r="AC2976">
        <f>MIN(10, (Table1[[#This Row],[Avg BOD]]/4)*10)</f>
        <v>10</v>
      </c>
      <c r="AD2976">
        <f>MIN(10, (Table1[[#This Row],[Avg Fecal Coliform]]/600)*10)</f>
        <v>0.29166666666666669</v>
      </c>
      <c r="AE2976">
        <f>MIN(10, (Table1[[#This Row],[Avg Nitrate N + Nitrite N]]/10)*10)</f>
        <v>1.51</v>
      </c>
      <c r="AF2976">
        <f>IF(OR(Table1[[#This Row],[Avg pH]]&lt;6.5,Table1[[#This Row],[Avg pH]]&gt;8.5),10,0)</f>
        <v>0</v>
      </c>
      <c r="AG2976">
        <f>MAX(0, 10-(2*Table1[[#This Row],[Avg Dissolved Oxygen]]))</f>
        <v>5.8</v>
      </c>
      <c r="AH2976">
        <f>(Table1[[#This Row],[Fecal Score]]*0.3) + (Table1[[#This Row],[BOD Score]]*0.25) + (Table1[[#This Row],[Nitrate Score]]*0.2) + (Table1[[#This Row],[pH Score]]*0.15) + (Table1[[#This Row],[Dissolved Oxygen Score]]*0.1)</f>
        <v>3.4695</v>
      </c>
      <c r="AI2976">
        <v>2022</v>
      </c>
    </row>
    <row r="2977" spans="1:35">
      <c r="A2977">
        <v>4679</v>
      </c>
      <c r="B2977" t="s">
        <v>1091</v>
      </c>
      <c r="C2977" t="s">
        <v>1</v>
      </c>
      <c r="D2977" t="s">
        <v>341</v>
      </c>
      <c r="E2977">
        <v>25</v>
      </c>
      <c r="F2977">
        <v>33</v>
      </c>
      <c r="G2977">
        <f>(Table1[[#This Row],[Min Temperature]]+Table1[[#This Row],[Max Temperature]])/2</f>
        <v>29</v>
      </c>
      <c r="H2977">
        <v>0.3</v>
      </c>
      <c r="I2977">
        <v>3.5</v>
      </c>
      <c r="J2977">
        <f>(Table1[[#This Row],[Min Dissolved Oxygen]]+Table1[[#This Row],[Max Dissolved Oxygen]])/2</f>
        <v>1.9</v>
      </c>
      <c r="K2977">
        <v>6.8</v>
      </c>
      <c r="L2977">
        <v>8.4</v>
      </c>
      <c r="M2977">
        <f>(Table1[[#This Row],[Min pH]]+Table1[[#This Row],[Max pH]])/2</f>
        <v>7.6</v>
      </c>
      <c r="N2977">
        <v>1862</v>
      </c>
      <c r="O2977">
        <v>2347</v>
      </c>
      <c r="P2977">
        <f>(Table1[[#This Row],[Min Conductivity]]+Table1[[#This Row],[Max Conductivity]])/2</f>
        <v>2104.5</v>
      </c>
      <c r="Q2977">
        <v>4</v>
      </c>
      <c r="R2977">
        <v>17</v>
      </c>
      <c r="S2977">
        <f>(Table1[[#This Row],[Min BOD]]+Table1[[#This Row],[Max BOD]])/2</f>
        <v>10.5</v>
      </c>
      <c r="T2977">
        <v>3.8</v>
      </c>
      <c r="U2977">
        <v>10.02</v>
      </c>
      <c r="V2977">
        <f>(Table1[[#This Row],[Min Nitrate N + Nitrite N]]+Table1[[#This Row],[Max Nitrate N + Nitrite N]])/2</f>
        <v>6.91</v>
      </c>
      <c r="W2977">
        <v>14</v>
      </c>
      <c r="X2977">
        <v>47</v>
      </c>
      <c r="Y2977">
        <f>(Table1[[#This Row],[Min Fecal Coliform]]+Table1[[#This Row],[Max Fecal Coliform]])/2</f>
        <v>30.5</v>
      </c>
      <c r="Z2977">
        <v>350</v>
      </c>
      <c r="AA2977">
        <v>920</v>
      </c>
      <c r="AB2977">
        <f>(Table1[[#This Row],[Min Total Coliform]]+Table1[[#This Row],[Max Total Coliform]])/2</f>
        <v>635</v>
      </c>
      <c r="AC2977">
        <f>MIN(10, (Table1[[#This Row],[Avg BOD]]/4)*10)</f>
        <v>10</v>
      </c>
      <c r="AD2977">
        <f>MIN(10, (Table1[[#This Row],[Avg Fecal Coliform]]/600)*10)</f>
        <v>0.5083333333333333</v>
      </c>
      <c r="AE2977">
        <f>MIN(10, (Table1[[#This Row],[Avg Nitrate N + Nitrite N]]/10)*10)</f>
        <v>6.91</v>
      </c>
      <c r="AF2977">
        <f>IF(OR(Table1[[#This Row],[Avg pH]]&lt;6.5,Table1[[#This Row],[Avg pH]]&gt;8.5),10,0)</f>
        <v>0</v>
      </c>
      <c r="AG2977">
        <f>MAX(0, 10-(2*Table1[[#This Row],[Avg Dissolved Oxygen]]))</f>
        <v>6.2</v>
      </c>
      <c r="AH2977">
        <f>(Table1[[#This Row],[Fecal Score]]*0.3) + (Table1[[#This Row],[BOD Score]]*0.25) + (Table1[[#This Row],[Nitrate Score]]*0.2) + (Table1[[#This Row],[pH Score]]*0.15) + (Table1[[#This Row],[Dissolved Oxygen Score]]*0.1)</f>
        <v>4.6544999999999996</v>
      </c>
      <c r="AI2977">
        <v>2022</v>
      </c>
    </row>
    <row r="2978" spans="1:35">
      <c r="A2978">
        <v>4684</v>
      </c>
      <c r="B2978" t="s">
        <v>1092</v>
      </c>
      <c r="C2978" t="s">
        <v>1</v>
      </c>
      <c r="D2978" t="s">
        <v>341</v>
      </c>
      <c r="E2978">
        <v>21</v>
      </c>
      <c r="F2978">
        <v>26</v>
      </c>
      <c r="G2978">
        <f>(Table1[[#This Row],[Min Temperature]]+Table1[[#This Row],[Max Temperature]])/2</f>
        <v>23.5</v>
      </c>
      <c r="H2978">
        <v>5.4</v>
      </c>
      <c r="I2978">
        <v>7.2</v>
      </c>
      <c r="J2978">
        <f>(Table1[[#This Row],[Min Dissolved Oxygen]]+Table1[[#This Row],[Max Dissolved Oxygen]])/2</f>
        <v>6.3000000000000007</v>
      </c>
      <c r="K2978">
        <v>7.1</v>
      </c>
      <c r="L2978">
        <v>8.1999999999999993</v>
      </c>
      <c r="M2978">
        <f>(Table1[[#This Row],[Min pH]]+Table1[[#This Row],[Max pH]])/2</f>
        <v>7.6499999999999995</v>
      </c>
      <c r="N2978">
        <v>414</v>
      </c>
      <c r="O2978">
        <v>767</v>
      </c>
      <c r="P2978">
        <f>(Table1[[#This Row],[Min Conductivity]]+Table1[[#This Row],[Max Conductivity]])/2</f>
        <v>590.5</v>
      </c>
      <c r="Q2978">
        <v>1.8</v>
      </c>
      <c r="R2978">
        <v>4</v>
      </c>
      <c r="S2978">
        <f>(Table1[[#This Row],[Min BOD]]+Table1[[#This Row],[Max BOD]])/2</f>
        <v>2.9</v>
      </c>
      <c r="T2978">
        <v>3.14</v>
      </c>
      <c r="U2978">
        <v>10.130000000000001</v>
      </c>
      <c r="V2978">
        <f>(Table1[[#This Row],[Min Nitrate N + Nitrite N]]+Table1[[#This Row],[Max Nitrate N + Nitrite N]])/2</f>
        <v>6.6350000000000007</v>
      </c>
      <c r="W2978">
        <v>6</v>
      </c>
      <c r="X2978">
        <v>15</v>
      </c>
      <c r="Y2978">
        <f>(Table1[[#This Row],[Min Fecal Coliform]]+Table1[[#This Row],[Max Fecal Coliform]])/2</f>
        <v>10.5</v>
      </c>
      <c r="Z2978">
        <v>76</v>
      </c>
      <c r="AA2978">
        <v>170</v>
      </c>
      <c r="AB2978">
        <f>(Table1[[#This Row],[Min Total Coliform]]+Table1[[#This Row],[Max Total Coliform]])/2</f>
        <v>123</v>
      </c>
      <c r="AC2978">
        <f>MIN(10, (Table1[[#This Row],[Avg BOD]]/4)*10)</f>
        <v>7.25</v>
      </c>
      <c r="AD2978">
        <f>MIN(10, (Table1[[#This Row],[Avg Fecal Coliform]]/600)*10)</f>
        <v>0.17500000000000002</v>
      </c>
      <c r="AE2978">
        <f>MIN(10, (Table1[[#This Row],[Avg Nitrate N + Nitrite N]]/10)*10)</f>
        <v>6.6350000000000007</v>
      </c>
      <c r="AF2978">
        <f>IF(OR(Table1[[#This Row],[Avg pH]]&lt;6.5,Table1[[#This Row],[Avg pH]]&gt;8.5),10,0)</f>
        <v>0</v>
      </c>
      <c r="AG2978">
        <f>MAX(0, 10-(2*Table1[[#This Row],[Avg Dissolved Oxygen]]))</f>
        <v>0</v>
      </c>
      <c r="AH2978">
        <f>(Table1[[#This Row],[Fecal Score]]*0.3) + (Table1[[#This Row],[BOD Score]]*0.25) + (Table1[[#This Row],[Nitrate Score]]*0.2) + (Table1[[#This Row],[pH Score]]*0.15) + (Table1[[#This Row],[Dissolved Oxygen Score]]*0.1)</f>
        <v>3.1920000000000002</v>
      </c>
      <c r="AI2978">
        <v>2022</v>
      </c>
    </row>
    <row r="2979" spans="1:35">
      <c r="A2979">
        <v>5060</v>
      </c>
      <c r="B2979" t="s">
        <v>1093</v>
      </c>
      <c r="C2979" t="s">
        <v>1</v>
      </c>
      <c r="D2979" t="s">
        <v>341</v>
      </c>
      <c r="E2979">
        <v>20</v>
      </c>
      <c r="F2979">
        <v>30</v>
      </c>
      <c r="G2979">
        <f>(Table1[[#This Row],[Min Temperature]]+Table1[[#This Row],[Max Temperature]])/2</f>
        <v>25</v>
      </c>
      <c r="H2979">
        <v>0.3</v>
      </c>
      <c r="I2979">
        <v>4.2</v>
      </c>
      <c r="J2979">
        <f>(Table1[[#This Row],[Min Dissolved Oxygen]]+Table1[[#This Row],[Max Dissolved Oxygen]])/2</f>
        <v>2.25</v>
      </c>
      <c r="K2979">
        <v>7</v>
      </c>
      <c r="L2979">
        <v>7.7</v>
      </c>
      <c r="M2979">
        <f>(Table1[[#This Row],[Min pH]]+Table1[[#This Row],[Max pH]])/2</f>
        <v>7.35</v>
      </c>
      <c r="N2979">
        <v>979</v>
      </c>
      <c r="O2979">
        <v>1524</v>
      </c>
      <c r="P2979">
        <f>(Table1[[#This Row],[Min Conductivity]]+Table1[[#This Row],[Max Conductivity]])/2</f>
        <v>1251.5</v>
      </c>
      <c r="Q2979">
        <v>2</v>
      </c>
      <c r="R2979">
        <v>21</v>
      </c>
      <c r="S2979">
        <f>(Table1[[#This Row],[Min BOD]]+Table1[[#This Row],[Max BOD]])/2</f>
        <v>11.5</v>
      </c>
      <c r="T2979">
        <v>3.2</v>
      </c>
      <c r="U2979">
        <v>22.9</v>
      </c>
      <c r="V2979">
        <f>(Table1[[#This Row],[Min Nitrate N + Nitrite N]]+Table1[[#This Row],[Max Nitrate N + Nitrite N]])/2</f>
        <v>13.049999999999999</v>
      </c>
      <c r="W2979">
        <v>9</v>
      </c>
      <c r="X2979">
        <v>27</v>
      </c>
      <c r="Y2979">
        <f>(Table1[[#This Row],[Min Fecal Coliform]]+Table1[[#This Row],[Max Fecal Coliform]])/2</f>
        <v>18</v>
      </c>
      <c r="Z2979">
        <v>430</v>
      </c>
      <c r="AA2979">
        <v>540</v>
      </c>
      <c r="AB2979">
        <f>(Table1[[#This Row],[Min Total Coliform]]+Table1[[#This Row],[Max Total Coliform]])/2</f>
        <v>485</v>
      </c>
      <c r="AC2979">
        <f>MIN(10, (Table1[[#This Row],[Avg BOD]]/4)*10)</f>
        <v>10</v>
      </c>
      <c r="AD2979">
        <f>MIN(10, (Table1[[#This Row],[Avg Fecal Coliform]]/600)*10)</f>
        <v>0.3</v>
      </c>
      <c r="AE2979">
        <f>MIN(10, (Table1[[#This Row],[Avg Nitrate N + Nitrite N]]/10)*10)</f>
        <v>10</v>
      </c>
      <c r="AF2979">
        <f>IF(OR(Table1[[#This Row],[Avg pH]]&lt;6.5,Table1[[#This Row],[Avg pH]]&gt;8.5),10,0)</f>
        <v>0</v>
      </c>
      <c r="AG2979">
        <f>MAX(0, 10-(2*Table1[[#This Row],[Avg Dissolved Oxygen]]))</f>
        <v>5.5</v>
      </c>
      <c r="AH2979">
        <f>(Table1[[#This Row],[Fecal Score]]*0.3) + (Table1[[#This Row],[BOD Score]]*0.25) + (Table1[[#This Row],[Nitrate Score]]*0.2) + (Table1[[#This Row],[pH Score]]*0.15) + (Table1[[#This Row],[Dissolved Oxygen Score]]*0.1)</f>
        <v>5.14</v>
      </c>
      <c r="AI2979">
        <v>2022</v>
      </c>
    </row>
    <row r="2980" spans="1:35">
      <c r="A2980">
        <v>5133</v>
      </c>
      <c r="B2980" t="s">
        <v>1094</v>
      </c>
      <c r="C2980" t="s">
        <v>1</v>
      </c>
      <c r="D2980" t="s">
        <v>341</v>
      </c>
      <c r="E2980">
        <v>25</v>
      </c>
      <c r="F2980">
        <v>32</v>
      </c>
      <c r="G2980">
        <f>(Table1[[#This Row],[Min Temperature]]+Table1[[#This Row],[Max Temperature]])/2</f>
        <v>28.5</v>
      </c>
      <c r="H2980">
        <v>0.3</v>
      </c>
      <c r="I2980">
        <v>2.9</v>
      </c>
      <c r="J2980">
        <f>(Table1[[#This Row],[Min Dissolved Oxygen]]+Table1[[#This Row],[Max Dissolved Oxygen]])/2</f>
        <v>1.5999999999999999</v>
      </c>
      <c r="K2980">
        <v>7</v>
      </c>
      <c r="L2980">
        <v>8</v>
      </c>
      <c r="M2980">
        <f>(Table1[[#This Row],[Min pH]]+Table1[[#This Row],[Max pH]])/2</f>
        <v>7.5</v>
      </c>
      <c r="N2980">
        <v>1164</v>
      </c>
      <c r="O2980">
        <v>1622</v>
      </c>
      <c r="P2980">
        <f>(Table1[[#This Row],[Min Conductivity]]+Table1[[#This Row],[Max Conductivity]])/2</f>
        <v>1393</v>
      </c>
      <c r="Q2980">
        <v>3.2</v>
      </c>
      <c r="R2980">
        <v>19</v>
      </c>
      <c r="S2980">
        <f>(Table1[[#This Row],[Min BOD]]+Table1[[#This Row],[Max BOD]])/2</f>
        <v>11.1</v>
      </c>
      <c r="T2980">
        <v>3.62</v>
      </c>
      <c r="U2980">
        <v>8.2200000000000006</v>
      </c>
      <c r="V2980">
        <f>(Table1[[#This Row],[Min Nitrate N + Nitrite N]]+Table1[[#This Row],[Max Nitrate N + Nitrite N]])/2</f>
        <v>5.92</v>
      </c>
      <c r="W2980">
        <v>11</v>
      </c>
      <c r="X2980">
        <v>47</v>
      </c>
      <c r="Y2980">
        <f>(Table1[[#This Row],[Min Fecal Coliform]]+Table1[[#This Row],[Max Fecal Coliform]])/2</f>
        <v>29</v>
      </c>
      <c r="Z2980">
        <v>430</v>
      </c>
      <c r="AA2980">
        <v>540</v>
      </c>
      <c r="AB2980">
        <f>(Table1[[#This Row],[Min Total Coliform]]+Table1[[#This Row],[Max Total Coliform]])/2</f>
        <v>485</v>
      </c>
      <c r="AC2980">
        <f>MIN(10, (Table1[[#This Row],[Avg BOD]]/4)*10)</f>
        <v>10</v>
      </c>
      <c r="AD2980">
        <f>MIN(10, (Table1[[#This Row],[Avg Fecal Coliform]]/600)*10)</f>
        <v>0.48333333333333334</v>
      </c>
      <c r="AE2980">
        <f>MIN(10, (Table1[[#This Row],[Avg Nitrate N + Nitrite N]]/10)*10)</f>
        <v>5.92</v>
      </c>
      <c r="AF2980">
        <f>IF(OR(Table1[[#This Row],[Avg pH]]&lt;6.5,Table1[[#This Row],[Avg pH]]&gt;8.5),10,0)</f>
        <v>0</v>
      </c>
      <c r="AG2980">
        <f>MAX(0, 10-(2*Table1[[#This Row],[Avg Dissolved Oxygen]]))</f>
        <v>6.8000000000000007</v>
      </c>
      <c r="AH2980">
        <f>(Table1[[#This Row],[Fecal Score]]*0.3) + (Table1[[#This Row],[BOD Score]]*0.25) + (Table1[[#This Row],[Nitrate Score]]*0.2) + (Table1[[#This Row],[pH Score]]*0.15) + (Table1[[#This Row],[Dissolved Oxygen Score]]*0.1)</f>
        <v>4.5090000000000003</v>
      </c>
      <c r="AI2980">
        <v>2022</v>
      </c>
    </row>
    <row r="2981" spans="1:35">
      <c r="A2981">
        <v>5051</v>
      </c>
      <c r="B2981" t="s">
        <v>1095</v>
      </c>
      <c r="C2981" t="s">
        <v>1</v>
      </c>
      <c r="D2981" t="s">
        <v>341</v>
      </c>
      <c r="E2981">
        <v>25</v>
      </c>
      <c r="F2981">
        <v>28</v>
      </c>
      <c r="G2981">
        <f>(Table1[[#This Row],[Min Temperature]]+Table1[[#This Row],[Max Temperature]])/2</f>
        <v>26.5</v>
      </c>
      <c r="H2981">
        <v>0.3</v>
      </c>
      <c r="I2981">
        <v>3.4</v>
      </c>
      <c r="J2981">
        <f>(Table1[[#This Row],[Min Dissolved Oxygen]]+Table1[[#This Row],[Max Dissolved Oxygen]])/2</f>
        <v>1.8499999999999999</v>
      </c>
      <c r="K2981">
        <v>7.3</v>
      </c>
      <c r="L2981">
        <v>7.5</v>
      </c>
      <c r="M2981">
        <f>(Table1[[#This Row],[Min pH]]+Table1[[#This Row],[Max pH]])/2</f>
        <v>7.4</v>
      </c>
      <c r="N2981">
        <v>915</v>
      </c>
      <c r="O2981">
        <v>1109</v>
      </c>
      <c r="P2981">
        <f>(Table1[[#This Row],[Min Conductivity]]+Table1[[#This Row],[Max Conductivity]])/2</f>
        <v>1012</v>
      </c>
      <c r="Q2981">
        <v>1.2</v>
      </c>
      <c r="R2981">
        <v>6</v>
      </c>
      <c r="S2981">
        <f>(Table1[[#This Row],[Min BOD]]+Table1[[#This Row],[Max BOD]])/2</f>
        <v>3.6</v>
      </c>
      <c r="T2981">
        <v>3.3</v>
      </c>
      <c r="U2981">
        <v>4.8</v>
      </c>
      <c r="V2981">
        <f>(Table1[[#This Row],[Min Nitrate N + Nitrite N]]+Table1[[#This Row],[Max Nitrate N + Nitrite N]])/2</f>
        <v>4.05</v>
      </c>
      <c r="W2981">
        <v>17</v>
      </c>
      <c r="X2981">
        <v>33</v>
      </c>
      <c r="Y2981">
        <f>(Table1[[#This Row],[Min Fecal Coliform]]+Table1[[#This Row],[Max Fecal Coliform]])/2</f>
        <v>25</v>
      </c>
      <c r="Z2981">
        <v>430</v>
      </c>
      <c r="AA2981">
        <v>430</v>
      </c>
      <c r="AB2981">
        <f>(Table1[[#This Row],[Min Total Coliform]]+Table1[[#This Row],[Max Total Coliform]])/2</f>
        <v>430</v>
      </c>
      <c r="AC2981">
        <f>MIN(10, (Table1[[#This Row],[Avg BOD]]/4)*10)</f>
        <v>9</v>
      </c>
      <c r="AD2981">
        <f>MIN(10, (Table1[[#This Row],[Avg Fecal Coliform]]/600)*10)</f>
        <v>0.41666666666666663</v>
      </c>
      <c r="AE2981">
        <f>MIN(10, (Table1[[#This Row],[Avg Nitrate N + Nitrite N]]/10)*10)</f>
        <v>4.05</v>
      </c>
      <c r="AF2981">
        <f>IF(OR(Table1[[#This Row],[Avg pH]]&lt;6.5,Table1[[#This Row],[Avg pH]]&gt;8.5),10,0)</f>
        <v>0</v>
      </c>
      <c r="AG2981">
        <f>MAX(0, 10-(2*Table1[[#This Row],[Avg Dissolved Oxygen]]))</f>
        <v>6.3000000000000007</v>
      </c>
      <c r="AH2981">
        <f>(Table1[[#This Row],[Fecal Score]]*0.3) + (Table1[[#This Row],[BOD Score]]*0.25) + (Table1[[#This Row],[Nitrate Score]]*0.2) + (Table1[[#This Row],[pH Score]]*0.15) + (Table1[[#This Row],[Dissolved Oxygen Score]]*0.1)</f>
        <v>3.8150000000000004</v>
      </c>
      <c r="AI2981">
        <v>2022</v>
      </c>
    </row>
    <row r="2982" spans="1:35">
      <c r="A2982">
        <v>5113</v>
      </c>
      <c r="B2982" t="s">
        <v>1096</v>
      </c>
      <c r="C2982" t="s">
        <v>1</v>
      </c>
      <c r="D2982" t="s">
        <v>341</v>
      </c>
      <c r="E2982">
        <v>25</v>
      </c>
      <c r="F2982">
        <v>32</v>
      </c>
      <c r="G2982">
        <f>(Table1[[#This Row],[Min Temperature]]+Table1[[#This Row],[Max Temperature]])/2</f>
        <v>28.5</v>
      </c>
      <c r="H2982">
        <v>0.3</v>
      </c>
      <c r="I2982">
        <v>3.2</v>
      </c>
      <c r="J2982">
        <f>(Table1[[#This Row],[Min Dissolved Oxygen]]+Table1[[#This Row],[Max Dissolved Oxygen]])/2</f>
        <v>1.75</v>
      </c>
      <c r="K2982">
        <v>7</v>
      </c>
      <c r="L2982">
        <v>8</v>
      </c>
      <c r="M2982">
        <f>(Table1[[#This Row],[Min pH]]+Table1[[#This Row],[Max pH]])/2</f>
        <v>7.5</v>
      </c>
      <c r="N2982">
        <v>771</v>
      </c>
      <c r="O2982">
        <v>1331</v>
      </c>
      <c r="P2982">
        <f>(Table1[[#This Row],[Min Conductivity]]+Table1[[#This Row],[Max Conductivity]])/2</f>
        <v>1051</v>
      </c>
      <c r="Q2982">
        <v>2</v>
      </c>
      <c r="R2982">
        <v>14</v>
      </c>
      <c r="S2982">
        <f>(Table1[[#This Row],[Min BOD]]+Table1[[#This Row],[Max BOD]])/2</f>
        <v>8</v>
      </c>
      <c r="T2982">
        <v>2.2000000000000002</v>
      </c>
      <c r="U2982">
        <v>6.4</v>
      </c>
      <c r="V2982">
        <f>(Table1[[#This Row],[Min Nitrate N + Nitrite N]]+Table1[[#This Row],[Max Nitrate N + Nitrite N]])/2</f>
        <v>4.3000000000000007</v>
      </c>
      <c r="W2982">
        <v>11</v>
      </c>
      <c r="X2982">
        <v>43</v>
      </c>
      <c r="Y2982">
        <f>(Table1[[#This Row],[Min Fecal Coliform]]+Table1[[#This Row],[Max Fecal Coliform]])/2</f>
        <v>27</v>
      </c>
      <c r="Z2982">
        <v>250</v>
      </c>
      <c r="AA2982">
        <v>540</v>
      </c>
      <c r="AB2982">
        <f>(Table1[[#This Row],[Min Total Coliform]]+Table1[[#This Row],[Max Total Coliform]])/2</f>
        <v>395</v>
      </c>
      <c r="AC2982">
        <f>MIN(10, (Table1[[#This Row],[Avg BOD]]/4)*10)</f>
        <v>10</v>
      </c>
      <c r="AD2982">
        <f>MIN(10, (Table1[[#This Row],[Avg Fecal Coliform]]/600)*10)</f>
        <v>0.44999999999999996</v>
      </c>
      <c r="AE2982">
        <f>MIN(10, (Table1[[#This Row],[Avg Nitrate N + Nitrite N]]/10)*10)</f>
        <v>4.3000000000000007</v>
      </c>
      <c r="AF2982">
        <f>IF(OR(Table1[[#This Row],[Avg pH]]&lt;6.5,Table1[[#This Row],[Avg pH]]&gt;8.5),10,0)</f>
        <v>0</v>
      </c>
      <c r="AG2982">
        <f>MAX(0, 10-(2*Table1[[#This Row],[Avg Dissolved Oxygen]]))</f>
        <v>6.5</v>
      </c>
      <c r="AH2982">
        <f>(Table1[[#This Row],[Fecal Score]]*0.3) + (Table1[[#This Row],[BOD Score]]*0.25) + (Table1[[#This Row],[Nitrate Score]]*0.2) + (Table1[[#This Row],[pH Score]]*0.15) + (Table1[[#This Row],[Dissolved Oxygen Score]]*0.1)</f>
        <v>4.1450000000000005</v>
      </c>
      <c r="AI2982">
        <v>2022</v>
      </c>
    </row>
    <row r="2983" spans="1:35">
      <c r="A2983">
        <v>5055</v>
      </c>
      <c r="B2983" t="s">
        <v>1097</v>
      </c>
      <c r="C2983" t="s">
        <v>1</v>
      </c>
      <c r="D2983" t="s">
        <v>341</v>
      </c>
      <c r="E2983">
        <v>20</v>
      </c>
      <c r="F2983">
        <v>30</v>
      </c>
      <c r="G2983">
        <f>(Table1[[#This Row],[Min Temperature]]+Table1[[#This Row],[Max Temperature]])/2</f>
        <v>25</v>
      </c>
      <c r="H2983">
        <v>1</v>
      </c>
      <c r="I2983">
        <v>5.8</v>
      </c>
      <c r="J2983">
        <f>(Table1[[#This Row],[Min Dissolved Oxygen]]+Table1[[#This Row],[Max Dissolved Oxygen]])/2</f>
        <v>3.4</v>
      </c>
      <c r="K2983">
        <v>6.9</v>
      </c>
      <c r="L2983">
        <v>8.4</v>
      </c>
      <c r="M2983">
        <f>(Table1[[#This Row],[Min pH]]+Table1[[#This Row],[Max pH]])/2</f>
        <v>7.65</v>
      </c>
      <c r="N2983">
        <v>488</v>
      </c>
      <c r="O2983">
        <v>1038</v>
      </c>
      <c r="P2983">
        <f>(Table1[[#This Row],[Min Conductivity]]+Table1[[#This Row],[Max Conductivity]])/2</f>
        <v>763</v>
      </c>
      <c r="Q2983">
        <v>1.2</v>
      </c>
      <c r="R2983">
        <v>10</v>
      </c>
      <c r="S2983">
        <f>(Table1[[#This Row],[Min BOD]]+Table1[[#This Row],[Max BOD]])/2</f>
        <v>5.6</v>
      </c>
      <c r="T2983">
        <v>2.8</v>
      </c>
      <c r="U2983">
        <v>11.12</v>
      </c>
      <c r="V2983">
        <f>(Table1[[#This Row],[Min Nitrate N + Nitrite N]]+Table1[[#This Row],[Max Nitrate N + Nitrite N]])/2</f>
        <v>6.9599999999999991</v>
      </c>
      <c r="W2983">
        <v>12</v>
      </c>
      <c r="X2983">
        <v>33</v>
      </c>
      <c r="Y2983">
        <f>(Table1[[#This Row],[Min Fecal Coliform]]+Table1[[#This Row],[Max Fecal Coliform]])/2</f>
        <v>22.5</v>
      </c>
      <c r="Z2983">
        <v>280</v>
      </c>
      <c r="AA2983">
        <v>540</v>
      </c>
      <c r="AB2983">
        <f>(Table1[[#This Row],[Min Total Coliform]]+Table1[[#This Row],[Max Total Coliform]])/2</f>
        <v>410</v>
      </c>
      <c r="AC2983">
        <f>MIN(10, (Table1[[#This Row],[Avg BOD]]/4)*10)</f>
        <v>10</v>
      </c>
      <c r="AD2983">
        <f>MIN(10, (Table1[[#This Row],[Avg Fecal Coliform]]/600)*10)</f>
        <v>0.375</v>
      </c>
      <c r="AE2983">
        <f>MIN(10, (Table1[[#This Row],[Avg Nitrate N + Nitrite N]]/10)*10)</f>
        <v>6.9599999999999991</v>
      </c>
      <c r="AF2983">
        <f>IF(OR(Table1[[#This Row],[Avg pH]]&lt;6.5,Table1[[#This Row],[Avg pH]]&gt;8.5),10,0)</f>
        <v>0</v>
      </c>
      <c r="AG2983">
        <f>MAX(0, 10-(2*Table1[[#This Row],[Avg Dissolved Oxygen]]))</f>
        <v>3.2</v>
      </c>
      <c r="AH2983">
        <f>(Table1[[#This Row],[Fecal Score]]*0.3) + (Table1[[#This Row],[BOD Score]]*0.25) + (Table1[[#This Row],[Nitrate Score]]*0.2) + (Table1[[#This Row],[pH Score]]*0.15) + (Table1[[#This Row],[Dissolved Oxygen Score]]*0.1)</f>
        <v>4.3245000000000005</v>
      </c>
      <c r="AI2983">
        <v>2022</v>
      </c>
    </row>
    <row r="2984" spans="1:35">
      <c r="A2984">
        <v>4668</v>
      </c>
      <c r="B2984" t="s">
        <v>1098</v>
      </c>
      <c r="C2984" t="s">
        <v>1</v>
      </c>
      <c r="D2984" t="s">
        <v>341</v>
      </c>
      <c r="E2984">
        <v>25</v>
      </c>
      <c r="F2984">
        <v>28</v>
      </c>
      <c r="G2984">
        <f>(Table1[[#This Row],[Min Temperature]]+Table1[[#This Row],[Max Temperature]])/2</f>
        <v>26.5</v>
      </c>
      <c r="H2984">
        <v>0.3</v>
      </c>
      <c r="I2984">
        <v>3</v>
      </c>
      <c r="J2984">
        <f>(Table1[[#This Row],[Min Dissolved Oxygen]]+Table1[[#This Row],[Max Dissolved Oxygen]])/2</f>
        <v>1.65</v>
      </c>
      <c r="K2984">
        <v>7</v>
      </c>
      <c r="L2984">
        <v>7.8</v>
      </c>
      <c r="M2984">
        <f>(Table1[[#This Row],[Min pH]]+Table1[[#This Row],[Max pH]])/2</f>
        <v>7.4</v>
      </c>
      <c r="N2984">
        <v>883</v>
      </c>
      <c r="O2984">
        <v>1746</v>
      </c>
      <c r="P2984">
        <f>(Table1[[#This Row],[Min Conductivity]]+Table1[[#This Row],[Max Conductivity]])/2</f>
        <v>1314.5</v>
      </c>
      <c r="Q2984">
        <v>2.2000000000000002</v>
      </c>
      <c r="R2984">
        <v>22</v>
      </c>
      <c r="S2984">
        <f>(Table1[[#This Row],[Min BOD]]+Table1[[#This Row],[Max BOD]])/2</f>
        <v>12.1</v>
      </c>
      <c r="T2984">
        <v>3.7</v>
      </c>
      <c r="U2984">
        <v>12.02</v>
      </c>
      <c r="V2984">
        <f>(Table1[[#This Row],[Min Nitrate N + Nitrite N]]+Table1[[#This Row],[Max Nitrate N + Nitrite N]])/2</f>
        <v>7.8599999999999994</v>
      </c>
      <c r="W2984">
        <v>4</v>
      </c>
      <c r="X2984">
        <v>43</v>
      </c>
      <c r="Y2984">
        <f>(Table1[[#This Row],[Min Fecal Coliform]]+Table1[[#This Row],[Max Fecal Coliform]])/2</f>
        <v>23.5</v>
      </c>
      <c r="Z2984">
        <v>14</v>
      </c>
      <c r="AA2984">
        <v>540</v>
      </c>
      <c r="AB2984">
        <f>(Table1[[#This Row],[Min Total Coliform]]+Table1[[#This Row],[Max Total Coliform]])/2</f>
        <v>277</v>
      </c>
      <c r="AC2984">
        <f>MIN(10, (Table1[[#This Row],[Avg BOD]]/4)*10)</f>
        <v>10</v>
      </c>
      <c r="AD2984">
        <f>MIN(10, (Table1[[#This Row],[Avg Fecal Coliform]]/600)*10)</f>
        <v>0.39166666666666672</v>
      </c>
      <c r="AE2984">
        <f>MIN(10, (Table1[[#This Row],[Avg Nitrate N + Nitrite N]]/10)*10)</f>
        <v>7.8599999999999994</v>
      </c>
      <c r="AF2984">
        <f>IF(OR(Table1[[#This Row],[Avg pH]]&lt;6.5,Table1[[#This Row],[Avg pH]]&gt;8.5),10,0)</f>
        <v>0</v>
      </c>
      <c r="AG2984">
        <f>MAX(0, 10-(2*Table1[[#This Row],[Avg Dissolved Oxygen]]))</f>
        <v>6.7</v>
      </c>
      <c r="AH2984">
        <f>(Table1[[#This Row],[Fecal Score]]*0.3) + (Table1[[#This Row],[BOD Score]]*0.25) + (Table1[[#This Row],[Nitrate Score]]*0.2) + (Table1[[#This Row],[pH Score]]*0.15) + (Table1[[#This Row],[Dissolved Oxygen Score]]*0.1)</f>
        <v>4.8595000000000006</v>
      </c>
      <c r="AI2984">
        <v>2022</v>
      </c>
    </row>
    <row r="2985" spans="1:35">
      <c r="A2985">
        <v>5046</v>
      </c>
      <c r="B2985" t="s">
        <v>1099</v>
      </c>
      <c r="C2985" t="s">
        <v>1</v>
      </c>
      <c r="D2985" t="s">
        <v>341</v>
      </c>
      <c r="E2985">
        <v>24</v>
      </c>
      <c r="F2985">
        <v>30</v>
      </c>
      <c r="G2985">
        <f>(Table1[[#This Row],[Min Temperature]]+Table1[[#This Row],[Max Temperature]])/2</f>
        <v>27</v>
      </c>
      <c r="H2985">
        <v>0.3</v>
      </c>
      <c r="I2985">
        <v>4.2</v>
      </c>
      <c r="J2985">
        <f>(Table1[[#This Row],[Min Dissolved Oxygen]]+Table1[[#This Row],[Max Dissolved Oxygen]])/2</f>
        <v>2.25</v>
      </c>
      <c r="K2985">
        <v>7.4</v>
      </c>
      <c r="L2985">
        <v>8.3000000000000007</v>
      </c>
      <c r="M2985">
        <f>(Table1[[#This Row],[Min pH]]+Table1[[#This Row],[Max pH]])/2</f>
        <v>7.8500000000000005</v>
      </c>
      <c r="N2985">
        <v>488</v>
      </c>
      <c r="O2985">
        <v>705</v>
      </c>
      <c r="P2985">
        <f>(Table1[[#This Row],[Min Conductivity]]+Table1[[#This Row],[Max Conductivity]])/2</f>
        <v>596.5</v>
      </c>
      <c r="Q2985">
        <v>1</v>
      </c>
      <c r="R2985">
        <v>5</v>
      </c>
      <c r="S2985">
        <f>(Table1[[#This Row],[Min BOD]]+Table1[[#This Row],[Max BOD]])/2</f>
        <v>3</v>
      </c>
      <c r="T2985">
        <v>1.89</v>
      </c>
      <c r="U2985">
        <v>10.02</v>
      </c>
      <c r="V2985">
        <f>(Table1[[#This Row],[Min Nitrate N + Nitrite N]]+Table1[[#This Row],[Max Nitrate N + Nitrite N]])/2</f>
        <v>5.9550000000000001</v>
      </c>
      <c r="W2985">
        <v>4</v>
      </c>
      <c r="X2985">
        <v>38</v>
      </c>
      <c r="Y2985">
        <f>(Table1[[#This Row],[Min Fecal Coliform]]+Table1[[#This Row],[Max Fecal Coliform]])/2</f>
        <v>21</v>
      </c>
      <c r="Z2985">
        <v>170</v>
      </c>
      <c r="AA2985">
        <v>430</v>
      </c>
      <c r="AB2985">
        <f>(Table1[[#This Row],[Min Total Coliform]]+Table1[[#This Row],[Max Total Coliform]])/2</f>
        <v>300</v>
      </c>
      <c r="AC2985">
        <f>MIN(10, (Table1[[#This Row],[Avg BOD]]/4)*10)</f>
        <v>7.5</v>
      </c>
      <c r="AD2985">
        <f>MIN(10, (Table1[[#This Row],[Avg Fecal Coliform]]/600)*10)</f>
        <v>0.35000000000000003</v>
      </c>
      <c r="AE2985">
        <f>MIN(10, (Table1[[#This Row],[Avg Nitrate N + Nitrite N]]/10)*10)</f>
        <v>5.9550000000000001</v>
      </c>
      <c r="AF2985">
        <f>IF(OR(Table1[[#This Row],[Avg pH]]&lt;6.5,Table1[[#This Row],[Avg pH]]&gt;8.5),10,0)</f>
        <v>0</v>
      </c>
      <c r="AG2985">
        <f>MAX(0, 10-(2*Table1[[#This Row],[Avg Dissolved Oxygen]]))</f>
        <v>5.5</v>
      </c>
      <c r="AH2985">
        <f>(Table1[[#This Row],[Fecal Score]]*0.3) + (Table1[[#This Row],[BOD Score]]*0.25) + (Table1[[#This Row],[Nitrate Score]]*0.2) + (Table1[[#This Row],[pH Score]]*0.15) + (Table1[[#This Row],[Dissolved Oxygen Score]]*0.1)</f>
        <v>3.7210000000000001</v>
      </c>
      <c r="AI2985">
        <v>2022</v>
      </c>
    </row>
    <row r="2986" spans="1:35">
      <c r="A2986">
        <v>5039</v>
      </c>
      <c r="B2986" t="s">
        <v>1100</v>
      </c>
      <c r="C2986" t="s">
        <v>1</v>
      </c>
      <c r="D2986" t="s">
        <v>341</v>
      </c>
      <c r="E2986">
        <v>22</v>
      </c>
      <c r="F2986">
        <v>28</v>
      </c>
      <c r="G2986">
        <f>(Table1[[#This Row],[Min Temperature]]+Table1[[#This Row],[Max Temperature]])/2</f>
        <v>25</v>
      </c>
      <c r="H2986">
        <v>0.3</v>
      </c>
      <c r="I2986">
        <v>3</v>
      </c>
      <c r="J2986">
        <f>(Table1[[#This Row],[Min Dissolved Oxygen]]+Table1[[#This Row],[Max Dissolved Oxygen]])/2</f>
        <v>1.65</v>
      </c>
      <c r="K2986">
        <v>7.2</v>
      </c>
      <c r="L2986">
        <v>8</v>
      </c>
      <c r="M2986">
        <f>(Table1[[#This Row],[Min pH]]+Table1[[#This Row],[Max pH]])/2</f>
        <v>7.6</v>
      </c>
      <c r="N2986">
        <v>1192</v>
      </c>
      <c r="O2986">
        <v>1720</v>
      </c>
      <c r="P2986">
        <f>(Table1[[#This Row],[Min Conductivity]]+Table1[[#This Row],[Max Conductivity]])/2</f>
        <v>1456</v>
      </c>
      <c r="Q2986">
        <v>2.2000000000000002</v>
      </c>
      <c r="R2986">
        <v>10</v>
      </c>
      <c r="S2986">
        <f>(Table1[[#This Row],[Min BOD]]+Table1[[#This Row],[Max BOD]])/2</f>
        <v>6.1</v>
      </c>
      <c r="T2986">
        <v>2.8</v>
      </c>
      <c r="U2986">
        <v>9.8000000000000007</v>
      </c>
      <c r="V2986">
        <f>(Table1[[#This Row],[Min Nitrate N + Nitrite N]]+Table1[[#This Row],[Max Nitrate N + Nitrite N]])/2</f>
        <v>6.3000000000000007</v>
      </c>
      <c r="W2986">
        <v>11</v>
      </c>
      <c r="X2986">
        <v>41</v>
      </c>
      <c r="Y2986">
        <f>(Table1[[#This Row],[Min Fecal Coliform]]+Table1[[#This Row],[Max Fecal Coliform]])/2</f>
        <v>26</v>
      </c>
      <c r="Z2986">
        <v>350</v>
      </c>
      <c r="AA2986">
        <v>540</v>
      </c>
      <c r="AB2986">
        <f>(Table1[[#This Row],[Min Total Coliform]]+Table1[[#This Row],[Max Total Coliform]])/2</f>
        <v>445</v>
      </c>
      <c r="AC2986">
        <f>MIN(10, (Table1[[#This Row],[Avg BOD]]/4)*10)</f>
        <v>10</v>
      </c>
      <c r="AD2986">
        <f>MIN(10, (Table1[[#This Row],[Avg Fecal Coliform]]/600)*10)</f>
        <v>0.43333333333333335</v>
      </c>
      <c r="AE2986">
        <f>MIN(10, (Table1[[#This Row],[Avg Nitrate N + Nitrite N]]/10)*10)</f>
        <v>6.3000000000000007</v>
      </c>
      <c r="AF2986">
        <f>IF(OR(Table1[[#This Row],[Avg pH]]&lt;6.5,Table1[[#This Row],[Avg pH]]&gt;8.5),10,0)</f>
        <v>0</v>
      </c>
      <c r="AG2986">
        <f>MAX(0, 10-(2*Table1[[#This Row],[Avg Dissolved Oxygen]]))</f>
        <v>6.7</v>
      </c>
      <c r="AH2986">
        <f>(Table1[[#This Row],[Fecal Score]]*0.3) + (Table1[[#This Row],[BOD Score]]*0.25) + (Table1[[#This Row],[Nitrate Score]]*0.2) + (Table1[[#This Row],[pH Score]]*0.15) + (Table1[[#This Row],[Dissolved Oxygen Score]]*0.1)</f>
        <v>4.5600000000000005</v>
      </c>
      <c r="AI2986">
        <v>2022</v>
      </c>
    </row>
    <row r="2987" spans="1:35">
      <c r="A2987">
        <v>3070</v>
      </c>
      <c r="B2987" t="s">
        <v>1101</v>
      </c>
      <c r="C2987" t="s">
        <v>1</v>
      </c>
      <c r="D2987" t="s">
        <v>341</v>
      </c>
      <c r="E2987">
        <v>24</v>
      </c>
      <c r="F2987">
        <v>29</v>
      </c>
      <c r="G2987">
        <f>(Table1[[#This Row],[Min Temperature]]+Table1[[#This Row],[Max Temperature]])/2</f>
        <v>26.5</v>
      </c>
      <c r="H2987">
        <v>0.3</v>
      </c>
      <c r="I2987">
        <v>3.8</v>
      </c>
      <c r="J2987">
        <f>(Table1[[#This Row],[Min Dissolved Oxygen]]+Table1[[#This Row],[Max Dissolved Oxygen]])/2</f>
        <v>2.0499999999999998</v>
      </c>
      <c r="K2987">
        <v>7.3</v>
      </c>
      <c r="L2987">
        <v>8.3000000000000007</v>
      </c>
      <c r="M2987">
        <f>(Table1[[#This Row],[Min pH]]+Table1[[#This Row],[Max pH]])/2</f>
        <v>7.8000000000000007</v>
      </c>
      <c r="N2987">
        <v>870</v>
      </c>
      <c r="O2987">
        <v>1793</v>
      </c>
      <c r="P2987">
        <f>(Table1[[#This Row],[Min Conductivity]]+Table1[[#This Row],[Max Conductivity]])/2</f>
        <v>1331.5</v>
      </c>
      <c r="Q2987">
        <v>2.2000000000000002</v>
      </c>
      <c r="R2987">
        <v>15</v>
      </c>
      <c r="S2987">
        <f>(Table1[[#This Row],[Min BOD]]+Table1[[#This Row],[Max BOD]])/2</f>
        <v>8.6</v>
      </c>
      <c r="T2987">
        <v>3.01</v>
      </c>
      <c r="U2987">
        <v>12.22</v>
      </c>
      <c r="V2987">
        <f>(Table1[[#This Row],[Min Nitrate N + Nitrite N]]+Table1[[#This Row],[Max Nitrate N + Nitrite N]])/2</f>
        <v>7.6150000000000002</v>
      </c>
      <c r="W2987">
        <v>8</v>
      </c>
      <c r="X2987">
        <v>47</v>
      </c>
      <c r="Y2987">
        <f>(Table1[[#This Row],[Min Fecal Coliform]]+Table1[[#This Row],[Max Fecal Coliform]])/2</f>
        <v>27.5</v>
      </c>
      <c r="Z2987">
        <v>350</v>
      </c>
      <c r="AA2987">
        <v>540</v>
      </c>
      <c r="AB2987">
        <f>(Table1[[#This Row],[Min Total Coliform]]+Table1[[#This Row],[Max Total Coliform]])/2</f>
        <v>445</v>
      </c>
      <c r="AC2987">
        <f>MIN(10, (Table1[[#This Row],[Avg BOD]]/4)*10)</f>
        <v>10</v>
      </c>
      <c r="AD2987">
        <f>MIN(10, (Table1[[#This Row],[Avg Fecal Coliform]]/600)*10)</f>
        <v>0.45833333333333331</v>
      </c>
      <c r="AE2987">
        <f>MIN(10, (Table1[[#This Row],[Avg Nitrate N + Nitrite N]]/10)*10)</f>
        <v>7.6150000000000002</v>
      </c>
      <c r="AF2987">
        <f>IF(OR(Table1[[#This Row],[Avg pH]]&lt;6.5,Table1[[#This Row],[Avg pH]]&gt;8.5),10,0)</f>
        <v>0</v>
      </c>
      <c r="AG2987">
        <f>MAX(0, 10-(2*Table1[[#This Row],[Avg Dissolved Oxygen]]))</f>
        <v>5.9</v>
      </c>
      <c r="AH2987">
        <f>(Table1[[#This Row],[Fecal Score]]*0.3) + (Table1[[#This Row],[BOD Score]]*0.25) + (Table1[[#This Row],[Nitrate Score]]*0.2) + (Table1[[#This Row],[pH Score]]*0.15) + (Table1[[#This Row],[Dissolved Oxygen Score]]*0.1)</f>
        <v>4.7505000000000006</v>
      </c>
      <c r="AI2987">
        <v>2022</v>
      </c>
    </row>
    <row r="2988" spans="1:35">
      <c r="A2988">
        <v>4669</v>
      </c>
      <c r="B2988" t="s">
        <v>1102</v>
      </c>
      <c r="C2988" t="s">
        <v>1</v>
      </c>
      <c r="D2988" t="s">
        <v>341</v>
      </c>
      <c r="E2988">
        <v>26</v>
      </c>
      <c r="F2988">
        <v>30</v>
      </c>
      <c r="G2988">
        <f>(Table1[[#This Row],[Min Temperature]]+Table1[[#This Row],[Max Temperature]])/2</f>
        <v>28</v>
      </c>
      <c r="H2988">
        <v>1</v>
      </c>
      <c r="I2988">
        <v>2.6</v>
      </c>
      <c r="J2988">
        <f>(Table1[[#This Row],[Min Dissolved Oxygen]]+Table1[[#This Row],[Max Dissolved Oxygen]])/2</f>
        <v>1.8</v>
      </c>
      <c r="K2988">
        <v>7</v>
      </c>
      <c r="L2988">
        <v>7.4</v>
      </c>
      <c r="M2988">
        <f>(Table1[[#This Row],[Min pH]]+Table1[[#This Row],[Max pH]])/2</f>
        <v>7.2</v>
      </c>
      <c r="N2988">
        <v>754</v>
      </c>
      <c r="O2988">
        <v>902</v>
      </c>
      <c r="P2988">
        <f>(Table1[[#This Row],[Min Conductivity]]+Table1[[#This Row],[Max Conductivity]])/2</f>
        <v>828</v>
      </c>
      <c r="Q2988">
        <v>2</v>
      </c>
      <c r="R2988">
        <v>4</v>
      </c>
      <c r="S2988">
        <f>(Table1[[#This Row],[Min BOD]]+Table1[[#This Row],[Max BOD]])/2</f>
        <v>3</v>
      </c>
      <c r="T2988">
        <v>3.2</v>
      </c>
      <c r="U2988">
        <v>3.2</v>
      </c>
      <c r="V2988">
        <f>(Table1[[#This Row],[Min Nitrate N + Nitrite N]]+Table1[[#This Row],[Max Nitrate N + Nitrite N]])/2</f>
        <v>3.2</v>
      </c>
      <c r="W2988">
        <v>7</v>
      </c>
      <c r="X2988">
        <v>33</v>
      </c>
      <c r="Y2988">
        <f>(Table1[[#This Row],[Min Fecal Coliform]]+Table1[[#This Row],[Max Fecal Coliform]])/2</f>
        <v>20</v>
      </c>
      <c r="Z2988">
        <v>430</v>
      </c>
      <c r="AA2988">
        <v>540</v>
      </c>
      <c r="AB2988">
        <f>(Table1[[#This Row],[Min Total Coliform]]+Table1[[#This Row],[Max Total Coliform]])/2</f>
        <v>485</v>
      </c>
      <c r="AC2988">
        <f>MIN(10, (Table1[[#This Row],[Avg BOD]]/4)*10)</f>
        <v>7.5</v>
      </c>
      <c r="AD2988">
        <f>MIN(10, (Table1[[#This Row],[Avg Fecal Coliform]]/600)*10)</f>
        <v>0.33333333333333331</v>
      </c>
      <c r="AE2988">
        <f>MIN(10, (Table1[[#This Row],[Avg Nitrate N + Nitrite N]]/10)*10)</f>
        <v>3.2</v>
      </c>
      <c r="AF2988">
        <f>IF(OR(Table1[[#This Row],[Avg pH]]&lt;6.5,Table1[[#This Row],[Avg pH]]&gt;8.5),10,0)</f>
        <v>0</v>
      </c>
      <c r="AG2988">
        <f>MAX(0, 10-(2*Table1[[#This Row],[Avg Dissolved Oxygen]]))</f>
        <v>6.4</v>
      </c>
      <c r="AH2988">
        <f>(Table1[[#This Row],[Fecal Score]]*0.3) + (Table1[[#This Row],[BOD Score]]*0.25) + (Table1[[#This Row],[Nitrate Score]]*0.2) + (Table1[[#This Row],[pH Score]]*0.15) + (Table1[[#This Row],[Dissolved Oxygen Score]]*0.1)</f>
        <v>3.2550000000000003</v>
      </c>
      <c r="AI2988">
        <v>2022</v>
      </c>
    </row>
    <row r="2989" spans="1:35">
      <c r="A2989">
        <v>5059</v>
      </c>
      <c r="B2989" t="s">
        <v>1103</v>
      </c>
      <c r="C2989" t="s">
        <v>1</v>
      </c>
      <c r="D2989" t="s">
        <v>341</v>
      </c>
      <c r="E2989">
        <v>20</v>
      </c>
      <c r="F2989">
        <v>30</v>
      </c>
      <c r="G2989">
        <f>(Table1[[#This Row],[Min Temperature]]+Table1[[#This Row],[Max Temperature]])/2</f>
        <v>25</v>
      </c>
      <c r="H2989">
        <v>0.3</v>
      </c>
      <c r="I2989">
        <v>4.5999999999999996</v>
      </c>
      <c r="J2989">
        <f>(Table1[[#This Row],[Min Dissolved Oxygen]]+Table1[[#This Row],[Max Dissolved Oxygen]])/2</f>
        <v>2.4499999999999997</v>
      </c>
      <c r="K2989">
        <v>7.1</v>
      </c>
      <c r="L2989">
        <v>8.3000000000000007</v>
      </c>
      <c r="M2989">
        <f>(Table1[[#This Row],[Min pH]]+Table1[[#This Row],[Max pH]])/2</f>
        <v>7.7</v>
      </c>
      <c r="N2989">
        <v>933</v>
      </c>
      <c r="O2989">
        <v>1580</v>
      </c>
      <c r="P2989">
        <f>(Table1[[#This Row],[Min Conductivity]]+Table1[[#This Row],[Max Conductivity]])/2</f>
        <v>1256.5</v>
      </c>
      <c r="Q2989">
        <v>2.4</v>
      </c>
      <c r="R2989">
        <v>17</v>
      </c>
      <c r="S2989">
        <f>(Table1[[#This Row],[Min BOD]]+Table1[[#This Row],[Max BOD]])/2</f>
        <v>9.6999999999999993</v>
      </c>
      <c r="T2989">
        <v>2.8</v>
      </c>
      <c r="U2989">
        <v>22.5</v>
      </c>
      <c r="V2989">
        <f>(Table1[[#This Row],[Min Nitrate N + Nitrite N]]+Table1[[#This Row],[Max Nitrate N + Nitrite N]])/2</f>
        <v>12.65</v>
      </c>
      <c r="W2989">
        <v>9</v>
      </c>
      <c r="X2989">
        <v>25</v>
      </c>
      <c r="Y2989">
        <f>(Table1[[#This Row],[Min Fecal Coliform]]+Table1[[#This Row],[Max Fecal Coliform]])/2</f>
        <v>17</v>
      </c>
      <c r="Z2989">
        <v>350</v>
      </c>
      <c r="AA2989">
        <v>540</v>
      </c>
      <c r="AB2989">
        <f>(Table1[[#This Row],[Min Total Coliform]]+Table1[[#This Row],[Max Total Coliform]])/2</f>
        <v>445</v>
      </c>
      <c r="AC2989">
        <f>MIN(10, (Table1[[#This Row],[Avg BOD]]/4)*10)</f>
        <v>10</v>
      </c>
      <c r="AD2989">
        <f>MIN(10, (Table1[[#This Row],[Avg Fecal Coliform]]/600)*10)</f>
        <v>0.28333333333333333</v>
      </c>
      <c r="AE2989">
        <f>MIN(10, (Table1[[#This Row],[Avg Nitrate N + Nitrite N]]/10)*10)</f>
        <v>10</v>
      </c>
      <c r="AF2989">
        <f>IF(OR(Table1[[#This Row],[Avg pH]]&lt;6.5,Table1[[#This Row],[Avg pH]]&gt;8.5),10,0)</f>
        <v>0</v>
      </c>
      <c r="AG2989">
        <f>MAX(0, 10-(2*Table1[[#This Row],[Avg Dissolved Oxygen]]))</f>
        <v>5.1000000000000005</v>
      </c>
      <c r="AH2989">
        <f>(Table1[[#This Row],[Fecal Score]]*0.3) + (Table1[[#This Row],[BOD Score]]*0.25) + (Table1[[#This Row],[Nitrate Score]]*0.2) + (Table1[[#This Row],[pH Score]]*0.15) + (Table1[[#This Row],[Dissolved Oxygen Score]]*0.1)</f>
        <v>5.0949999999999998</v>
      </c>
      <c r="AI2989">
        <v>2022</v>
      </c>
    </row>
    <row r="2990" spans="1:35">
      <c r="A2990">
        <v>5062</v>
      </c>
      <c r="B2990" t="s">
        <v>1104</v>
      </c>
      <c r="C2990" t="s">
        <v>1</v>
      </c>
      <c r="D2990" t="s">
        <v>341</v>
      </c>
      <c r="E2990">
        <v>20</v>
      </c>
      <c r="F2990">
        <v>29</v>
      </c>
      <c r="G2990">
        <f>(Table1[[#This Row],[Min Temperature]]+Table1[[#This Row],[Max Temperature]])/2</f>
        <v>24.5</v>
      </c>
      <c r="H2990">
        <v>0.3</v>
      </c>
      <c r="I2990">
        <v>3.9</v>
      </c>
      <c r="J2990">
        <f>(Table1[[#This Row],[Min Dissolved Oxygen]]+Table1[[#This Row],[Max Dissolved Oxygen]])/2</f>
        <v>2.1</v>
      </c>
      <c r="K2990">
        <v>6.9</v>
      </c>
      <c r="L2990">
        <v>8.4</v>
      </c>
      <c r="M2990">
        <f>(Table1[[#This Row],[Min pH]]+Table1[[#This Row],[Max pH]])/2</f>
        <v>7.65</v>
      </c>
      <c r="N2990">
        <v>727</v>
      </c>
      <c r="O2990">
        <v>1336</v>
      </c>
      <c r="P2990">
        <f>(Table1[[#This Row],[Min Conductivity]]+Table1[[#This Row],[Max Conductivity]])/2</f>
        <v>1031.5</v>
      </c>
      <c r="Q2990">
        <v>2</v>
      </c>
      <c r="R2990">
        <v>29</v>
      </c>
      <c r="S2990">
        <f>(Table1[[#This Row],[Min BOD]]+Table1[[#This Row],[Max BOD]])/2</f>
        <v>15.5</v>
      </c>
      <c r="T2990">
        <v>2.8</v>
      </c>
      <c r="U2990">
        <v>6.82</v>
      </c>
      <c r="V2990">
        <f>(Table1[[#This Row],[Min Nitrate N + Nitrite N]]+Table1[[#This Row],[Max Nitrate N + Nitrite N]])/2</f>
        <v>4.8100000000000005</v>
      </c>
      <c r="W2990">
        <v>6</v>
      </c>
      <c r="X2990">
        <v>34</v>
      </c>
      <c r="Y2990">
        <f>(Table1[[#This Row],[Min Fecal Coliform]]+Table1[[#This Row],[Max Fecal Coliform]])/2</f>
        <v>20</v>
      </c>
      <c r="Z2990">
        <v>350</v>
      </c>
      <c r="AA2990">
        <v>540</v>
      </c>
      <c r="AB2990">
        <f>(Table1[[#This Row],[Min Total Coliform]]+Table1[[#This Row],[Max Total Coliform]])/2</f>
        <v>445</v>
      </c>
      <c r="AC2990">
        <f>MIN(10, (Table1[[#This Row],[Avg BOD]]/4)*10)</f>
        <v>10</v>
      </c>
      <c r="AD2990">
        <f>MIN(10, (Table1[[#This Row],[Avg Fecal Coliform]]/600)*10)</f>
        <v>0.33333333333333331</v>
      </c>
      <c r="AE2990">
        <f>MIN(10, (Table1[[#This Row],[Avg Nitrate N + Nitrite N]]/10)*10)</f>
        <v>4.8100000000000005</v>
      </c>
      <c r="AF2990">
        <f>IF(OR(Table1[[#This Row],[Avg pH]]&lt;6.5,Table1[[#This Row],[Avg pH]]&gt;8.5),10,0)</f>
        <v>0</v>
      </c>
      <c r="AG2990">
        <f>MAX(0, 10-(2*Table1[[#This Row],[Avg Dissolved Oxygen]]))</f>
        <v>5.8</v>
      </c>
      <c r="AH2990">
        <f>(Table1[[#This Row],[Fecal Score]]*0.3) + (Table1[[#This Row],[BOD Score]]*0.25) + (Table1[[#This Row],[Nitrate Score]]*0.2) + (Table1[[#This Row],[pH Score]]*0.15) + (Table1[[#This Row],[Dissolved Oxygen Score]]*0.1)</f>
        <v>4.1420000000000003</v>
      </c>
      <c r="AI2990">
        <v>2022</v>
      </c>
    </row>
    <row r="2991" spans="1:35">
      <c r="A2991">
        <v>3073</v>
      </c>
      <c r="B2991" t="s">
        <v>1105</v>
      </c>
      <c r="C2991" t="s">
        <v>1</v>
      </c>
      <c r="D2991" t="s">
        <v>341</v>
      </c>
      <c r="E2991">
        <v>25</v>
      </c>
      <c r="F2991">
        <v>31</v>
      </c>
      <c r="G2991">
        <f>(Table1[[#This Row],[Min Temperature]]+Table1[[#This Row],[Max Temperature]])/2</f>
        <v>28</v>
      </c>
      <c r="H2991">
        <v>0.3</v>
      </c>
      <c r="I2991">
        <v>3.9</v>
      </c>
      <c r="J2991">
        <f>(Table1[[#This Row],[Min Dissolved Oxygen]]+Table1[[#This Row],[Max Dissolved Oxygen]])/2</f>
        <v>2.1</v>
      </c>
      <c r="K2991">
        <v>7.2</v>
      </c>
      <c r="L2991">
        <v>7.9</v>
      </c>
      <c r="M2991">
        <f>(Table1[[#This Row],[Min pH]]+Table1[[#This Row],[Max pH]])/2</f>
        <v>7.5500000000000007</v>
      </c>
      <c r="N2991">
        <v>721</v>
      </c>
      <c r="O2991">
        <v>1242</v>
      </c>
      <c r="P2991">
        <f>(Table1[[#This Row],[Min Conductivity]]+Table1[[#This Row],[Max Conductivity]])/2</f>
        <v>981.5</v>
      </c>
      <c r="Q2991">
        <v>2.2000000000000002</v>
      </c>
      <c r="R2991">
        <v>16</v>
      </c>
      <c r="S2991">
        <f>(Table1[[#This Row],[Min BOD]]+Table1[[#This Row],[Max BOD]])/2</f>
        <v>9.1</v>
      </c>
      <c r="T2991">
        <v>2.62</v>
      </c>
      <c r="U2991">
        <v>7.12</v>
      </c>
      <c r="V2991">
        <f>(Table1[[#This Row],[Min Nitrate N + Nitrite N]]+Table1[[#This Row],[Max Nitrate N + Nitrite N]])/2</f>
        <v>4.87</v>
      </c>
      <c r="W2991">
        <v>8</v>
      </c>
      <c r="X2991">
        <v>140</v>
      </c>
      <c r="Y2991">
        <f>(Table1[[#This Row],[Min Fecal Coliform]]+Table1[[#This Row],[Max Fecal Coliform]])/2</f>
        <v>74</v>
      </c>
      <c r="Z2991">
        <v>240</v>
      </c>
      <c r="AA2991">
        <v>540</v>
      </c>
      <c r="AB2991">
        <f>(Table1[[#This Row],[Min Total Coliform]]+Table1[[#This Row],[Max Total Coliform]])/2</f>
        <v>390</v>
      </c>
      <c r="AC2991">
        <f>MIN(10, (Table1[[#This Row],[Avg BOD]]/4)*10)</f>
        <v>10</v>
      </c>
      <c r="AD2991">
        <f>MIN(10, (Table1[[#This Row],[Avg Fecal Coliform]]/600)*10)</f>
        <v>1.2333333333333334</v>
      </c>
      <c r="AE2991">
        <f>MIN(10, (Table1[[#This Row],[Avg Nitrate N + Nitrite N]]/10)*10)</f>
        <v>4.87</v>
      </c>
      <c r="AF2991">
        <f>IF(OR(Table1[[#This Row],[Avg pH]]&lt;6.5,Table1[[#This Row],[Avg pH]]&gt;8.5),10,0)</f>
        <v>0</v>
      </c>
      <c r="AG2991">
        <f>MAX(0, 10-(2*Table1[[#This Row],[Avg Dissolved Oxygen]]))</f>
        <v>5.8</v>
      </c>
      <c r="AH2991">
        <f>(Table1[[#This Row],[Fecal Score]]*0.3) + (Table1[[#This Row],[BOD Score]]*0.25) + (Table1[[#This Row],[Nitrate Score]]*0.2) + (Table1[[#This Row],[pH Score]]*0.15) + (Table1[[#This Row],[Dissolved Oxygen Score]]*0.1)</f>
        <v>4.4240000000000004</v>
      </c>
      <c r="AI2991">
        <v>2022</v>
      </c>
    </row>
    <row r="2992" spans="1:35">
      <c r="A2992">
        <v>1789</v>
      </c>
      <c r="B2992" t="s">
        <v>1106</v>
      </c>
      <c r="C2992" t="s">
        <v>1</v>
      </c>
      <c r="D2992" t="s">
        <v>341</v>
      </c>
      <c r="E2992">
        <v>24</v>
      </c>
      <c r="F2992">
        <v>30</v>
      </c>
      <c r="G2992">
        <f>(Table1[[#This Row],[Min Temperature]]+Table1[[#This Row],[Max Temperature]])/2</f>
        <v>27</v>
      </c>
      <c r="H2992">
        <v>5.0999999999999996</v>
      </c>
      <c r="I2992">
        <v>6.4</v>
      </c>
      <c r="J2992">
        <f>(Table1[[#This Row],[Min Dissolved Oxygen]]+Table1[[#This Row],[Max Dissolved Oxygen]])/2</f>
        <v>5.75</v>
      </c>
      <c r="K2992">
        <v>7.5</v>
      </c>
      <c r="L2992">
        <v>8.5</v>
      </c>
      <c r="M2992">
        <f>(Table1[[#This Row],[Min pH]]+Table1[[#This Row],[Max pH]])/2</f>
        <v>8</v>
      </c>
      <c r="N2992">
        <v>441</v>
      </c>
      <c r="O2992">
        <v>568</v>
      </c>
      <c r="P2992">
        <f>(Table1[[#This Row],[Min Conductivity]]+Table1[[#This Row],[Max Conductivity]])/2</f>
        <v>504.5</v>
      </c>
      <c r="Q2992">
        <v>1</v>
      </c>
      <c r="R2992">
        <v>6</v>
      </c>
      <c r="S2992">
        <f>(Table1[[#This Row],[Min BOD]]+Table1[[#This Row],[Max BOD]])/2</f>
        <v>3.5</v>
      </c>
      <c r="T2992">
        <v>0.3</v>
      </c>
      <c r="U2992">
        <v>8.02</v>
      </c>
      <c r="V2992">
        <f>(Table1[[#This Row],[Min Nitrate N + Nitrite N]]+Table1[[#This Row],[Max Nitrate N + Nitrite N]])/2</f>
        <v>4.16</v>
      </c>
      <c r="W2992">
        <v>2</v>
      </c>
      <c r="X2992">
        <v>2</v>
      </c>
      <c r="Y2992">
        <f>(Table1[[#This Row],[Min Fecal Coliform]]+Table1[[#This Row],[Max Fecal Coliform]])/2</f>
        <v>2</v>
      </c>
      <c r="Z2992">
        <v>12</v>
      </c>
      <c r="AA2992">
        <v>70</v>
      </c>
      <c r="AB2992">
        <f>(Table1[[#This Row],[Min Total Coliform]]+Table1[[#This Row],[Max Total Coliform]])/2</f>
        <v>41</v>
      </c>
      <c r="AC2992">
        <f>MIN(10, (Table1[[#This Row],[Avg BOD]]/4)*10)</f>
        <v>8.75</v>
      </c>
      <c r="AD2992">
        <f>MIN(10, (Table1[[#This Row],[Avg Fecal Coliform]]/600)*10)</f>
        <v>3.3333333333333333E-2</v>
      </c>
      <c r="AE2992">
        <f>MIN(10, (Table1[[#This Row],[Avg Nitrate N + Nitrite N]]/10)*10)</f>
        <v>4.16</v>
      </c>
      <c r="AF2992">
        <f>IF(OR(Table1[[#This Row],[Avg pH]]&lt;6.5,Table1[[#This Row],[Avg pH]]&gt;8.5),10,0)</f>
        <v>0</v>
      </c>
      <c r="AG2992">
        <f>MAX(0, 10-(2*Table1[[#This Row],[Avg Dissolved Oxygen]]))</f>
        <v>0</v>
      </c>
      <c r="AH2992">
        <f>(Table1[[#This Row],[Fecal Score]]*0.3) + (Table1[[#This Row],[BOD Score]]*0.25) + (Table1[[#This Row],[Nitrate Score]]*0.2) + (Table1[[#This Row],[pH Score]]*0.15) + (Table1[[#This Row],[Dissolved Oxygen Score]]*0.1)</f>
        <v>3.0294999999999996</v>
      </c>
      <c r="AI2992">
        <v>2022</v>
      </c>
    </row>
    <row r="2993" spans="1:35">
      <c r="A2993">
        <v>1391</v>
      </c>
      <c r="B2993" t="s">
        <v>1107</v>
      </c>
      <c r="C2993" t="s">
        <v>1</v>
      </c>
      <c r="D2993" t="s">
        <v>341</v>
      </c>
      <c r="E2993">
        <v>25</v>
      </c>
      <c r="F2993">
        <v>30</v>
      </c>
      <c r="G2993">
        <f>(Table1[[#This Row],[Min Temperature]]+Table1[[#This Row],[Max Temperature]])/2</f>
        <v>27.5</v>
      </c>
      <c r="H2993">
        <v>0.3</v>
      </c>
      <c r="I2993">
        <v>4.7</v>
      </c>
      <c r="J2993">
        <f>(Table1[[#This Row],[Min Dissolved Oxygen]]+Table1[[#This Row],[Max Dissolved Oxygen]])/2</f>
        <v>2.5</v>
      </c>
      <c r="K2993">
        <v>7.3</v>
      </c>
      <c r="L2993">
        <v>8</v>
      </c>
      <c r="M2993">
        <f>(Table1[[#This Row],[Min pH]]+Table1[[#This Row],[Max pH]])/2</f>
        <v>7.65</v>
      </c>
      <c r="N2993">
        <v>994</v>
      </c>
      <c r="O2993">
        <v>1566</v>
      </c>
      <c r="P2993">
        <f>(Table1[[#This Row],[Min Conductivity]]+Table1[[#This Row],[Max Conductivity]])/2</f>
        <v>1280</v>
      </c>
      <c r="Q2993">
        <v>3</v>
      </c>
      <c r="R2993">
        <v>20</v>
      </c>
      <c r="S2993">
        <f>(Table1[[#This Row],[Min BOD]]+Table1[[#This Row],[Max BOD]])/2</f>
        <v>11.5</v>
      </c>
      <c r="T2993">
        <v>3.8</v>
      </c>
      <c r="U2993">
        <v>20.8</v>
      </c>
      <c r="V2993">
        <f>(Table1[[#This Row],[Min Nitrate N + Nitrite N]]+Table1[[#This Row],[Max Nitrate N + Nitrite N]])/2</f>
        <v>12.3</v>
      </c>
      <c r="W2993">
        <v>32</v>
      </c>
      <c r="X2993">
        <v>430</v>
      </c>
      <c r="Y2993">
        <f>(Table1[[#This Row],[Min Fecal Coliform]]+Table1[[#This Row],[Max Fecal Coliform]])/2</f>
        <v>231</v>
      </c>
      <c r="Z2993">
        <v>350</v>
      </c>
      <c r="AA2993">
        <v>1600</v>
      </c>
      <c r="AB2993">
        <f>(Table1[[#This Row],[Min Total Coliform]]+Table1[[#This Row],[Max Total Coliform]])/2</f>
        <v>975</v>
      </c>
      <c r="AC2993">
        <f>MIN(10, (Table1[[#This Row],[Avg BOD]]/4)*10)</f>
        <v>10</v>
      </c>
      <c r="AD2993">
        <f>MIN(10, (Table1[[#This Row],[Avg Fecal Coliform]]/600)*10)</f>
        <v>3.85</v>
      </c>
      <c r="AE2993">
        <f>MIN(10, (Table1[[#This Row],[Avg Nitrate N + Nitrite N]]/10)*10)</f>
        <v>10</v>
      </c>
      <c r="AF2993">
        <f>IF(OR(Table1[[#This Row],[Avg pH]]&lt;6.5,Table1[[#This Row],[Avg pH]]&gt;8.5),10,0)</f>
        <v>0</v>
      </c>
      <c r="AG2993">
        <f>MAX(0, 10-(2*Table1[[#This Row],[Avg Dissolved Oxygen]]))</f>
        <v>5</v>
      </c>
      <c r="AH2993">
        <f>(Table1[[#This Row],[Fecal Score]]*0.3) + (Table1[[#This Row],[BOD Score]]*0.25) + (Table1[[#This Row],[Nitrate Score]]*0.2) + (Table1[[#This Row],[pH Score]]*0.15) + (Table1[[#This Row],[Dissolved Oxygen Score]]*0.1)</f>
        <v>6.1550000000000002</v>
      </c>
      <c r="AI2993">
        <v>2022</v>
      </c>
    </row>
    <row r="2994" spans="1:35">
      <c r="A2994">
        <v>4686</v>
      </c>
      <c r="B2994" t="s">
        <v>1108</v>
      </c>
      <c r="C2994" t="s">
        <v>1</v>
      </c>
      <c r="D2994" t="s">
        <v>341</v>
      </c>
      <c r="E2994">
        <v>22</v>
      </c>
      <c r="F2994">
        <v>26</v>
      </c>
      <c r="G2994">
        <f>(Table1[[#This Row],[Min Temperature]]+Table1[[#This Row],[Max Temperature]])/2</f>
        <v>24</v>
      </c>
      <c r="H2994">
        <v>5.7</v>
      </c>
      <c r="I2994">
        <v>6.9</v>
      </c>
      <c r="J2994">
        <f>(Table1[[#This Row],[Min Dissolved Oxygen]]+Table1[[#This Row],[Max Dissolved Oxygen]])/2</f>
        <v>6.3000000000000007</v>
      </c>
      <c r="K2994">
        <v>6.9</v>
      </c>
      <c r="L2994">
        <v>8.1999999999999993</v>
      </c>
      <c r="M2994">
        <f>(Table1[[#This Row],[Min pH]]+Table1[[#This Row],[Max pH]])/2</f>
        <v>7.55</v>
      </c>
      <c r="N2994">
        <v>692</v>
      </c>
      <c r="O2994">
        <v>1040</v>
      </c>
      <c r="P2994">
        <f>(Table1[[#This Row],[Min Conductivity]]+Table1[[#This Row],[Max Conductivity]])/2</f>
        <v>866</v>
      </c>
      <c r="Q2994">
        <v>2.2000000000000002</v>
      </c>
      <c r="R2994">
        <v>4.9000000000000004</v>
      </c>
      <c r="S2994">
        <f>(Table1[[#This Row],[Min BOD]]+Table1[[#This Row],[Max BOD]])/2</f>
        <v>3.5500000000000003</v>
      </c>
      <c r="T2994">
        <v>3.15</v>
      </c>
      <c r="U2994">
        <v>19.16</v>
      </c>
      <c r="V2994">
        <f>(Table1[[#This Row],[Min Nitrate N + Nitrite N]]+Table1[[#This Row],[Max Nitrate N + Nitrite N]])/2</f>
        <v>11.154999999999999</v>
      </c>
      <c r="W2994">
        <v>7</v>
      </c>
      <c r="X2994">
        <v>24</v>
      </c>
      <c r="Y2994">
        <f>(Table1[[#This Row],[Min Fecal Coliform]]+Table1[[#This Row],[Max Fecal Coliform]])/2</f>
        <v>15.5</v>
      </c>
      <c r="Z2994">
        <v>92</v>
      </c>
      <c r="AA2994">
        <v>220</v>
      </c>
      <c r="AB2994">
        <f>(Table1[[#This Row],[Min Total Coliform]]+Table1[[#This Row],[Max Total Coliform]])/2</f>
        <v>156</v>
      </c>
      <c r="AC2994">
        <f>MIN(10, (Table1[[#This Row],[Avg BOD]]/4)*10)</f>
        <v>8.875</v>
      </c>
      <c r="AD2994">
        <f>MIN(10, (Table1[[#This Row],[Avg Fecal Coliform]]/600)*10)</f>
        <v>0.2583333333333333</v>
      </c>
      <c r="AE2994">
        <f>MIN(10, (Table1[[#This Row],[Avg Nitrate N + Nitrite N]]/10)*10)</f>
        <v>10</v>
      </c>
      <c r="AF2994">
        <f>IF(OR(Table1[[#This Row],[Avg pH]]&lt;6.5,Table1[[#This Row],[Avg pH]]&gt;8.5),10,0)</f>
        <v>0</v>
      </c>
      <c r="AG2994">
        <f>MAX(0, 10-(2*Table1[[#This Row],[Avg Dissolved Oxygen]]))</f>
        <v>0</v>
      </c>
      <c r="AH2994">
        <f>(Table1[[#This Row],[Fecal Score]]*0.3) + (Table1[[#This Row],[BOD Score]]*0.25) + (Table1[[#This Row],[Nitrate Score]]*0.2) + (Table1[[#This Row],[pH Score]]*0.15) + (Table1[[#This Row],[Dissolved Oxygen Score]]*0.1)</f>
        <v>4.2962500000000006</v>
      </c>
      <c r="AI2994">
        <v>2022</v>
      </c>
    </row>
    <row r="2995" spans="1:35">
      <c r="A2995">
        <v>4666</v>
      </c>
      <c r="B2995" t="s">
        <v>1109</v>
      </c>
      <c r="C2995" t="s">
        <v>1</v>
      </c>
      <c r="D2995" t="s">
        <v>341</v>
      </c>
      <c r="E2995">
        <v>23</v>
      </c>
      <c r="F2995">
        <v>25</v>
      </c>
      <c r="G2995">
        <f>(Table1[[#This Row],[Min Temperature]]+Table1[[#This Row],[Max Temperature]])/2</f>
        <v>24</v>
      </c>
      <c r="H2995">
        <v>6</v>
      </c>
      <c r="I2995">
        <v>6.9</v>
      </c>
      <c r="J2995">
        <f>(Table1[[#This Row],[Min Dissolved Oxygen]]+Table1[[#This Row],[Max Dissolved Oxygen]])/2</f>
        <v>6.45</v>
      </c>
      <c r="K2995">
        <v>7.2</v>
      </c>
      <c r="L2995">
        <v>7.9</v>
      </c>
      <c r="M2995">
        <f>(Table1[[#This Row],[Min pH]]+Table1[[#This Row],[Max pH]])/2</f>
        <v>7.5500000000000007</v>
      </c>
      <c r="N2995">
        <v>553</v>
      </c>
      <c r="O2995">
        <v>1665</v>
      </c>
      <c r="P2995">
        <f>(Table1[[#This Row],[Min Conductivity]]+Table1[[#This Row],[Max Conductivity]])/2</f>
        <v>1109</v>
      </c>
      <c r="Q2995">
        <v>2</v>
      </c>
      <c r="R2995">
        <v>4.2</v>
      </c>
      <c r="S2995">
        <f>(Table1[[#This Row],[Min BOD]]+Table1[[#This Row],[Max BOD]])/2</f>
        <v>3.1</v>
      </c>
      <c r="T2995">
        <v>5.0599999999999996</v>
      </c>
      <c r="U2995">
        <v>30.15</v>
      </c>
      <c r="V2995">
        <f>(Table1[[#This Row],[Min Nitrate N + Nitrite N]]+Table1[[#This Row],[Max Nitrate N + Nitrite N]])/2</f>
        <v>17.605</v>
      </c>
      <c r="W2995">
        <v>2</v>
      </c>
      <c r="X2995">
        <v>8</v>
      </c>
      <c r="Y2995">
        <f>(Table1[[#This Row],[Min Fecal Coliform]]+Table1[[#This Row],[Max Fecal Coliform]])/2</f>
        <v>5</v>
      </c>
      <c r="Z2995">
        <v>10</v>
      </c>
      <c r="AA2995">
        <v>27</v>
      </c>
      <c r="AB2995">
        <f>(Table1[[#This Row],[Min Total Coliform]]+Table1[[#This Row],[Max Total Coliform]])/2</f>
        <v>18.5</v>
      </c>
      <c r="AC2995">
        <f>MIN(10, (Table1[[#This Row],[Avg BOD]]/4)*10)</f>
        <v>7.75</v>
      </c>
      <c r="AD2995">
        <f>MIN(10, (Table1[[#This Row],[Avg Fecal Coliform]]/600)*10)</f>
        <v>8.3333333333333329E-2</v>
      </c>
      <c r="AE2995">
        <f>MIN(10, (Table1[[#This Row],[Avg Nitrate N + Nitrite N]]/10)*10)</f>
        <v>10</v>
      </c>
      <c r="AF2995">
        <f>IF(OR(Table1[[#This Row],[Avg pH]]&lt;6.5,Table1[[#This Row],[Avg pH]]&gt;8.5),10,0)</f>
        <v>0</v>
      </c>
      <c r="AG2995">
        <f>MAX(0, 10-(2*Table1[[#This Row],[Avg Dissolved Oxygen]]))</f>
        <v>0</v>
      </c>
      <c r="AH2995">
        <f>(Table1[[#This Row],[Fecal Score]]*0.3) + (Table1[[#This Row],[BOD Score]]*0.25) + (Table1[[#This Row],[Nitrate Score]]*0.2) + (Table1[[#This Row],[pH Score]]*0.15) + (Table1[[#This Row],[Dissolved Oxygen Score]]*0.1)</f>
        <v>3.9624999999999999</v>
      </c>
      <c r="AI2995">
        <v>2022</v>
      </c>
    </row>
    <row r="2996" spans="1:35">
      <c r="A2996">
        <v>5112</v>
      </c>
      <c r="B2996" t="s">
        <v>1110</v>
      </c>
      <c r="C2996" t="s">
        <v>1</v>
      </c>
      <c r="D2996" t="s">
        <v>341</v>
      </c>
      <c r="E2996">
        <v>26</v>
      </c>
      <c r="F2996">
        <v>28</v>
      </c>
      <c r="G2996">
        <f>(Table1[[#This Row],[Min Temperature]]+Table1[[#This Row],[Max Temperature]])/2</f>
        <v>27</v>
      </c>
      <c r="H2996">
        <v>0.3</v>
      </c>
      <c r="I2996">
        <v>0.3</v>
      </c>
      <c r="J2996">
        <f>(Table1[[#This Row],[Min Dissolved Oxygen]]+Table1[[#This Row],[Max Dissolved Oxygen]])/2</f>
        <v>0.3</v>
      </c>
      <c r="K2996">
        <v>6.9</v>
      </c>
      <c r="L2996">
        <v>7.5</v>
      </c>
      <c r="M2996">
        <f>(Table1[[#This Row],[Min pH]]+Table1[[#This Row],[Max pH]])/2</f>
        <v>7.2</v>
      </c>
      <c r="N2996">
        <v>1389</v>
      </c>
      <c r="O2996">
        <v>1471</v>
      </c>
      <c r="P2996">
        <f>(Table1[[#This Row],[Min Conductivity]]+Table1[[#This Row],[Max Conductivity]])/2</f>
        <v>1430</v>
      </c>
      <c r="Q2996">
        <v>6</v>
      </c>
      <c r="R2996">
        <v>10</v>
      </c>
      <c r="S2996">
        <f>(Table1[[#This Row],[Min BOD]]+Table1[[#This Row],[Max BOD]])/2</f>
        <v>8</v>
      </c>
      <c r="T2996">
        <v>4.24</v>
      </c>
      <c r="U2996">
        <v>5.8</v>
      </c>
      <c r="V2996">
        <f>(Table1[[#This Row],[Min Nitrate N + Nitrite N]]+Table1[[#This Row],[Max Nitrate N + Nitrite N]])/2</f>
        <v>5.0199999999999996</v>
      </c>
      <c r="W2996">
        <v>14</v>
      </c>
      <c r="X2996">
        <v>39</v>
      </c>
      <c r="Y2996">
        <f>(Table1[[#This Row],[Min Fecal Coliform]]+Table1[[#This Row],[Max Fecal Coliform]])/2</f>
        <v>26.5</v>
      </c>
      <c r="Z2996">
        <v>430</v>
      </c>
      <c r="AA2996">
        <v>540</v>
      </c>
      <c r="AB2996">
        <f>(Table1[[#This Row],[Min Total Coliform]]+Table1[[#This Row],[Max Total Coliform]])/2</f>
        <v>485</v>
      </c>
      <c r="AC2996">
        <f>MIN(10, (Table1[[#This Row],[Avg BOD]]/4)*10)</f>
        <v>10</v>
      </c>
      <c r="AD2996">
        <f>MIN(10, (Table1[[#This Row],[Avg Fecal Coliform]]/600)*10)</f>
        <v>0.44166666666666665</v>
      </c>
      <c r="AE2996">
        <f>MIN(10, (Table1[[#This Row],[Avg Nitrate N + Nitrite N]]/10)*10)</f>
        <v>5.0199999999999996</v>
      </c>
      <c r="AF2996">
        <f>IF(OR(Table1[[#This Row],[Avg pH]]&lt;6.5,Table1[[#This Row],[Avg pH]]&gt;8.5),10,0)</f>
        <v>0</v>
      </c>
      <c r="AG2996">
        <f>MAX(0, 10-(2*Table1[[#This Row],[Avg Dissolved Oxygen]]))</f>
        <v>9.4</v>
      </c>
      <c r="AH2996">
        <f>(Table1[[#This Row],[Fecal Score]]*0.3) + (Table1[[#This Row],[BOD Score]]*0.25) + (Table1[[#This Row],[Nitrate Score]]*0.2) + (Table1[[#This Row],[pH Score]]*0.15) + (Table1[[#This Row],[Dissolved Oxygen Score]]*0.1)</f>
        <v>4.5765000000000002</v>
      </c>
      <c r="AI2996">
        <v>2022</v>
      </c>
    </row>
    <row r="2997" spans="1:35">
      <c r="A2997">
        <v>4235</v>
      </c>
      <c r="B2997" t="s">
        <v>1111</v>
      </c>
      <c r="C2997" t="s">
        <v>1</v>
      </c>
      <c r="D2997" t="s">
        <v>341</v>
      </c>
      <c r="E2997">
        <v>25</v>
      </c>
      <c r="F2997">
        <v>30</v>
      </c>
      <c r="G2997">
        <f>(Table1[[#This Row],[Min Temperature]]+Table1[[#This Row],[Max Temperature]])/2</f>
        <v>27.5</v>
      </c>
      <c r="H2997">
        <v>0.9</v>
      </c>
      <c r="I2997">
        <v>4.5999999999999996</v>
      </c>
      <c r="J2997">
        <f>(Table1[[#This Row],[Min Dissolved Oxygen]]+Table1[[#This Row],[Max Dissolved Oxygen]])/2</f>
        <v>2.75</v>
      </c>
      <c r="K2997">
        <v>7.2</v>
      </c>
      <c r="L2997">
        <v>8.4</v>
      </c>
      <c r="M2997">
        <f>(Table1[[#This Row],[Min pH]]+Table1[[#This Row],[Max pH]])/2</f>
        <v>7.8000000000000007</v>
      </c>
      <c r="N2997">
        <v>869</v>
      </c>
      <c r="O2997">
        <v>1384</v>
      </c>
      <c r="P2997">
        <f>(Table1[[#This Row],[Min Conductivity]]+Table1[[#This Row],[Max Conductivity]])/2</f>
        <v>1126.5</v>
      </c>
      <c r="Q2997">
        <v>2.6</v>
      </c>
      <c r="R2997">
        <v>23</v>
      </c>
      <c r="S2997">
        <f>(Table1[[#This Row],[Min BOD]]+Table1[[#This Row],[Max BOD]])/2</f>
        <v>12.8</v>
      </c>
      <c r="T2997">
        <v>2.46</v>
      </c>
      <c r="U2997">
        <v>7.42</v>
      </c>
      <c r="V2997">
        <f>(Table1[[#This Row],[Min Nitrate N + Nitrite N]]+Table1[[#This Row],[Max Nitrate N + Nitrite N]])/2</f>
        <v>4.9399999999999995</v>
      </c>
      <c r="W2997">
        <v>11</v>
      </c>
      <c r="X2997">
        <v>46</v>
      </c>
      <c r="Y2997">
        <f>(Table1[[#This Row],[Min Fecal Coliform]]+Table1[[#This Row],[Max Fecal Coliform]])/2</f>
        <v>28.5</v>
      </c>
      <c r="Z2997">
        <v>430</v>
      </c>
      <c r="AA2997">
        <v>540</v>
      </c>
      <c r="AB2997">
        <f>(Table1[[#This Row],[Min Total Coliform]]+Table1[[#This Row],[Max Total Coliform]])/2</f>
        <v>485</v>
      </c>
      <c r="AC2997">
        <f>MIN(10, (Table1[[#This Row],[Avg BOD]]/4)*10)</f>
        <v>10</v>
      </c>
      <c r="AD2997">
        <f>MIN(10, (Table1[[#This Row],[Avg Fecal Coliform]]/600)*10)</f>
        <v>0.47499999999999998</v>
      </c>
      <c r="AE2997">
        <f>MIN(10, (Table1[[#This Row],[Avg Nitrate N + Nitrite N]]/10)*10)</f>
        <v>4.9399999999999995</v>
      </c>
      <c r="AF2997">
        <f>IF(OR(Table1[[#This Row],[Avg pH]]&lt;6.5,Table1[[#This Row],[Avg pH]]&gt;8.5),10,0)</f>
        <v>0</v>
      </c>
      <c r="AG2997">
        <f>MAX(0, 10-(2*Table1[[#This Row],[Avg Dissolved Oxygen]]))</f>
        <v>4.5</v>
      </c>
      <c r="AH2997">
        <f>(Table1[[#This Row],[Fecal Score]]*0.3) + (Table1[[#This Row],[BOD Score]]*0.25) + (Table1[[#This Row],[Nitrate Score]]*0.2) + (Table1[[#This Row],[pH Score]]*0.15) + (Table1[[#This Row],[Dissolved Oxygen Score]]*0.1)</f>
        <v>4.0804999999999998</v>
      </c>
      <c r="AI2997">
        <v>2022</v>
      </c>
    </row>
    <row r="2998" spans="1:35">
      <c r="A2998">
        <v>4699</v>
      </c>
      <c r="B2998" t="s">
        <v>1112</v>
      </c>
      <c r="C2998" t="s">
        <v>1</v>
      </c>
      <c r="D2998" t="s">
        <v>341</v>
      </c>
      <c r="E2998">
        <v>25</v>
      </c>
      <c r="F2998">
        <v>35</v>
      </c>
      <c r="G2998">
        <f>(Table1[[#This Row],[Min Temperature]]+Table1[[#This Row],[Max Temperature]])/2</f>
        <v>30</v>
      </c>
      <c r="H2998">
        <v>2.5</v>
      </c>
      <c r="I2998">
        <v>5.6</v>
      </c>
      <c r="J2998">
        <f>(Table1[[#This Row],[Min Dissolved Oxygen]]+Table1[[#This Row],[Max Dissolved Oxygen]])/2</f>
        <v>4.05</v>
      </c>
      <c r="K2998">
        <v>7.1</v>
      </c>
      <c r="L2998">
        <v>8.4</v>
      </c>
      <c r="M2998">
        <f>(Table1[[#This Row],[Min pH]]+Table1[[#This Row],[Max pH]])/2</f>
        <v>7.75</v>
      </c>
      <c r="N2998">
        <v>480</v>
      </c>
      <c r="O2998">
        <v>681</v>
      </c>
      <c r="P2998">
        <f>(Table1[[#This Row],[Min Conductivity]]+Table1[[#This Row],[Max Conductivity]])/2</f>
        <v>580.5</v>
      </c>
      <c r="Q2998">
        <v>1</v>
      </c>
      <c r="R2998">
        <v>8</v>
      </c>
      <c r="S2998">
        <f>(Table1[[#This Row],[Min BOD]]+Table1[[#This Row],[Max BOD]])/2</f>
        <v>4.5</v>
      </c>
      <c r="T2998">
        <v>1.22</v>
      </c>
      <c r="U2998">
        <v>5.6</v>
      </c>
      <c r="V2998">
        <f>(Table1[[#This Row],[Min Nitrate N + Nitrite N]]+Table1[[#This Row],[Max Nitrate N + Nitrite N]])/2</f>
        <v>3.4099999999999997</v>
      </c>
      <c r="W2998">
        <v>2</v>
      </c>
      <c r="X2998">
        <v>58</v>
      </c>
      <c r="Y2998">
        <f>(Table1[[#This Row],[Min Fecal Coliform]]+Table1[[#This Row],[Max Fecal Coliform]])/2</f>
        <v>30</v>
      </c>
      <c r="Z2998">
        <v>220</v>
      </c>
      <c r="AA2998">
        <v>430</v>
      </c>
      <c r="AB2998">
        <f>(Table1[[#This Row],[Min Total Coliform]]+Table1[[#This Row],[Max Total Coliform]])/2</f>
        <v>325</v>
      </c>
      <c r="AC2998">
        <f>MIN(10, (Table1[[#This Row],[Avg BOD]]/4)*10)</f>
        <v>10</v>
      </c>
      <c r="AD2998">
        <f>MIN(10, (Table1[[#This Row],[Avg Fecal Coliform]]/600)*10)</f>
        <v>0.5</v>
      </c>
      <c r="AE2998">
        <f>MIN(10, (Table1[[#This Row],[Avg Nitrate N + Nitrite N]]/10)*10)</f>
        <v>3.4099999999999997</v>
      </c>
      <c r="AF2998">
        <f>IF(OR(Table1[[#This Row],[Avg pH]]&lt;6.5,Table1[[#This Row],[Avg pH]]&gt;8.5),10,0)</f>
        <v>0</v>
      </c>
      <c r="AG2998">
        <f>MAX(0, 10-(2*Table1[[#This Row],[Avg Dissolved Oxygen]]))</f>
        <v>1.9000000000000004</v>
      </c>
      <c r="AH2998">
        <f>(Table1[[#This Row],[Fecal Score]]*0.3) + (Table1[[#This Row],[BOD Score]]*0.25) + (Table1[[#This Row],[Nitrate Score]]*0.2) + (Table1[[#This Row],[pH Score]]*0.15) + (Table1[[#This Row],[Dissolved Oxygen Score]]*0.1)</f>
        <v>3.5219999999999998</v>
      </c>
      <c r="AI2998">
        <v>2022</v>
      </c>
    </row>
    <row r="2999" spans="1:35">
      <c r="A2999">
        <v>4232</v>
      </c>
      <c r="B2999" t="s">
        <v>1113</v>
      </c>
      <c r="C2999" t="s">
        <v>1</v>
      </c>
      <c r="D2999" t="s">
        <v>341</v>
      </c>
      <c r="E2999">
        <v>18</v>
      </c>
      <c r="F2999">
        <v>36</v>
      </c>
      <c r="G2999">
        <f>(Table1[[#This Row],[Min Temperature]]+Table1[[#This Row],[Max Temperature]])/2</f>
        <v>27</v>
      </c>
      <c r="H2999">
        <v>5.3</v>
      </c>
      <c r="I2999">
        <v>6.6</v>
      </c>
      <c r="J2999">
        <f>(Table1[[#This Row],[Min Dissolved Oxygen]]+Table1[[#This Row],[Max Dissolved Oxygen]])/2</f>
        <v>5.9499999999999993</v>
      </c>
      <c r="K2999">
        <v>7.3</v>
      </c>
      <c r="L2999">
        <v>8.1</v>
      </c>
      <c r="M2999">
        <f>(Table1[[#This Row],[Min pH]]+Table1[[#This Row],[Max pH]])/2</f>
        <v>7.6999999999999993</v>
      </c>
      <c r="N2999">
        <v>575</v>
      </c>
      <c r="O2999">
        <v>894</v>
      </c>
      <c r="P2999">
        <f>(Table1[[#This Row],[Min Conductivity]]+Table1[[#This Row],[Max Conductivity]])/2</f>
        <v>734.5</v>
      </c>
      <c r="Q2999">
        <v>2.5</v>
      </c>
      <c r="R2999">
        <v>4</v>
      </c>
      <c r="S2999">
        <f>(Table1[[#This Row],[Min BOD]]+Table1[[#This Row],[Max BOD]])/2</f>
        <v>3.25</v>
      </c>
      <c r="T2999">
        <v>4.08</v>
      </c>
      <c r="U2999">
        <v>11.12</v>
      </c>
      <c r="V2999">
        <f>(Table1[[#This Row],[Min Nitrate N + Nitrite N]]+Table1[[#This Row],[Max Nitrate N + Nitrite N]])/2</f>
        <v>7.6</v>
      </c>
      <c r="W2999">
        <v>2</v>
      </c>
      <c r="X2999">
        <v>9</v>
      </c>
      <c r="Y2999">
        <f>(Table1[[#This Row],[Min Fecal Coliform]]+Table1[[#This Row],[Max Fecal Coliform]])/2</f>
        <v>5.5</v>
      </c>
      <c r="Z2999">
        <v>42</v>
      </c>
      <c r="AA2999">
        <v>79</v>
      </c>
      <c r="AB2999">
        <f>(Table1[[#This Row],[Min Total Coliform]]+Table1[[#This Row],[Max Total Coliform]])/2</f>
        <v>60.5</v>
      </c>
      <c r="AC2999">
        <f>MIN(10, (Table1[[#This Row],[Avg BOD]]/4)*10)</f>
        <v>8.125</v>
      </c>
      <c r="AD2999">
        <f>MIN(10, (Table1[[#This Row],[Avg Fecal Coliform]]/600)*10)</f>
        <v>9.1666666666666674E-2</v>
      </c>
      <c r="AE2999">
        <f>MIN(10, (Table1[[#This Row],[Avg Nitrate N + Nitrite N]]/10)*10)</f>
        <v>7.6</v>
      </c>
      <c r="AF2999">
        <f>IF(OR(Table1[[#This Row],[Avg pH]]&lt;6.5,Table1[[#This Row],[Avg pH]]&gt;8.5),10,0)</f>
        <v>0</v>
      </c>
      <c r="AG2999">
        <f>MAX(0, 10-(2*Table1[[#This Row],[Avg Dissolved Oxygen]]))</f>
        <v>0</v>
      </c>
      <c r="AH2999">
        <f>(Table1[[#This Row],[Fecal Score]]*0.3) + (Table1[[#This Row],[BOD Score]]*0.25) + (Table1[[#This Row],[Nitrate Score]]*0.2) + (Table1[[#This Row],[pH Score]]*0.15) + (Table1[[#This Row],[Dissolved Oxygen Score]]*0.1)</f>
        <v>3.5787499999999999</v>
      </c>
      <c r="AI2999">
        <v>2022</v>
      </c>
    </row>
    <row r="3000" spans="1:35">
      <c r="A3000">
        <v>5054</v>
      </c>
      <c r="B3000" t="s">
        <v>1114</v>
      </c>
      <c r="C3000" t="s">
        <v>1</v>
      </c>
      <c r="D3000" t="s">
        <v>341</v>
      </c>
      <c r="E3000">
        <v>20</v>
      </c>
      <c r="F3000">
        <v>30</v>
      </c>
      <c r="G3000">
        <f>(Table1[[#This Row],[Min Temperature]]+Table1[[#This Row],[Max Temperature]])/2</f>
        <v>25</v>
      </c>
      <c r="H3000">
        <v>0.3</v>
      </c>
      <c r="I3000">
        <v>5.5</v>
      </c>
      <c r="J3000">
        <f>(Table1[[#This Row],[Min Dissolved Oxygen]]+Table1[[#This Row],[Max Dissolved Oxygen]])/2</f>
        <v>2.9</v>
      </c>
      <c r="K3000">
        <v>6.9</v>
      </c>
      <c r="L3000">
        <v>8.3000000000000007</v>
      </c>
      <c r="M3000">
        <f>(Table1[[#This Row],[Min pH]]+Table1[[#This Row],[Max pH]])/2</f>
        <v>7.6000000000000005</v>
      </c>
      <c r="N3000">
        <v>400</v>
      </c>
      <c r="O3000">
        <v>1108</v>
      </c>
      <c r="P3000">
        <f>(Table1[[#This Row],[Min Conductivity]]+Table1[[#This Row],[Max Conductivity]])/2</f>
        <v>754</v>
      </c>
      <c r="Q3000">
        <v>1.6</v>
      </c>
      <c r="R3000">
        <v>22</v>
      </c>
      <c r="S3000">
        <f>(Table1[[#This Row],[Min BOD]]+Table1[[#This Row],[Max BOD]])/2</f>
        <v>11.8</v>
      </c>
      <c r="T3000">
        <v>1.92</v>
      </c>
      <c r="U3000">
        <v>9.2200000000000006</v>
      </c>
      <c r="V3000">
        <f>(Table1[[#This Row],[Min Nitrate N + Nitrite N]]+Table1[[#This Row],[Max Nitrate N + Nitrite N]])/2</f>
        <v>5.57</v>
      </c>
      <c r="W3000">
        <v>8</v>
      </c>
      <c r="X3000">
        <v>34</v>
      </c>
      <c r="Y3000">
        <f>(Table1[[#This Row],[Min Fecal Coliform]]+Table1[[#This Row],[Max Fecal Coliform]])/2</f>
        <v>21</v>
      </c>
      <c r="Z3000">
        <v>280</v>
      </c>
      <c r="AA3000">
        <v>540</v>
      </c>
      <c r="AB3000">
        <f>(Table1[[#This Row],[Min Total Coliform]]+Table1[[#This Row],[Max Total Coliform]])/2</f>
        <v>410</v>
      </c>
      <c r="AC3000">
        <f>MIN(10, (Table1[[#This Row],[Avg BOD]]/4)*10)</f>
        <v>10</v>
      </c>
      <c r="AD3000">
        <f>MIN(10, (Table1[[#This Row],[Avg Fecal Coliform]]/600)*10)</f>
        <v>0.35000000000000003</v>
      </c>
      <c r="AE3000">
        <f>MIN(10, (Table1[[#This Row],[Avg Nitrate N + Nitrite N]]/10)*10)</f>
        <v>5.57</v>
      </c>
      <c r="AF3000">
        <f>IF(OR(Table1[[#This Row],[Avg pH]]&lt;6.5,Table1[[#This Row],[Avg pH]]&gt;8.5),10,0)</f>
        <v>0</v>
      </c>
      <c r="AG3000">
        <f>MAX(0, 10-(2*Table1[[#This Row],[Avg Dissolved Oxygen]]))</f>
        <v>4.2</v>
      </c>
      <c r="AH3000">
        <f>(Table1[[#This Row],[Fecal Score]]*0.3) + (Table1[[#This Row],[BOD Score]]*0.25) + (Table1[[#This Row],[Nitrate Score]]*0.2) + (Table1[[#This Row],[pH Score]]*0.15) + (Table1[[#This Row],[Dissolved Oxygen Score]]*0.1)</f>
        <v>4.1390000000000002</v>
      </c>
      <c r="AI3000">
        <v>2022</v>
      </c>
    </row>
    <row r="3001" spans="1:35">
      <c r="A3001">
        <v>5116</v>
      </c>
      <c r="B3001" t="s">
        <v>1115</v>
      </c>
      <c r="C3001" t="s">
        <v>1</v>
      </c>
      <c r="D3001" t="s">
        <v>341</v>
      </c>
      <c r="E3001">
        <v>24</v>
      </c>
      <c r="F3001">
        <v>30</v>
      </c>
      <c r="G3001">
        <f>(Table1[[#This Row],[Min Temperature]]+Table1[[#This Row],[Max Temperature]])/2</f>
        <v>27</v>
      </c>
      <c r="H3001">
        <v>0.3</v>
      </c>
      <c r="I3001">
        <v>2.8</v>
      </c>
      <c r="J3001">
        <f>(Table1[[#This Row],[Min Dissolved Oxygen]]+Table1[[#This Row],[Max Dissolved Oxygen]])/2</f>
        <v>1.5499999999999998</v>
      </c>
      <c r="K3001">
        <v>7</v>
      </c>
      <c r="L3001">
        <v>7.9</v>
      </c>
      <c r="M3001">
        <f>(Table1[[#This Row],[Min pH]]+Table1[[#This Row],[Max pH]])/2</f>
        <v>7.45</v>
      </c>
      <c r="N3001">
        <v>723</v>
      </c>
      <c r="O3001">
        <v>1411</v>
      </c>
      <c r="P3001">
        <f>(Table1[[#This Row],[Min Conductivity]]+Table1[[#This Row],[Max Conductivity]])/2</f>
        <v>1067</v>
      </c>
      <c r="Q3001">
        <v>3</v>
      </c>
      <c r="R3001">
        <v>12</v>
      </c>
      <c r="S3001">
        <f>(Table1[[#This Row],[Min BOD]]+Table1[[#This Row],[Max BOD]])/2</f>
        <v>7.5</v>
      </c>
      <c r="T3001">
        <v>1.62</v>
      </c>
      <c r="U3001">
        <v>8.1199999999999992</v>
      </c>
      <c r="V3001">
        <f>(Table1[[#This Row],[Min Nitrate N + Nitrite N]]+Table1[[#This Row],[Max Nitrate N + Nitrite N]])/2</f>
        <v>4.8699999999999992</v>
      </c>
      <c r="W3001">
        <v>4</v>
      </c>
      <c r="X3001">
        <v>38</v>
      </c>
      <c r="Y3001">
        <f>(Table1[[#This Row],[Min Fecal Coliform]]+Table1[[#This Row],[Max Fecal Coliform]])/2</f>
        <v>21</v>
      </c>
      <c r="Z3001">
        <v>350</v>
      </c>
      <c r="AA3001">
        <v>540</v>
      </c>
      <c r="AB3001">
        <f>(Table1[[#This Row],[Min Total Coliform]]+Table1[[#This Row],[Max Total Coliform]])/2</f>
        <v>445</v>
      </c>
      <c r="AC3001">
        <f>MIN(10, (Table1[[#This Row],[Avg BOD]]/4)*10)</f>
        <v>10</v>
      </c>
      <c r="AD3001">
        <f>MIN(10, (Table1[[#This Row],[Avg Fecal Coliform]]/600)*10)</f>
        <v>0.35000000000000003</v>
      </c>
      <c r="AE3001">
        <f>MIN(10, (Table1[[#This Row],[Avg Nitrate N + Nitrite N]]/10)*10)</f>
        <v>4.8699999999999992</v>
      </c>
      <c r="AF3001">
        <f>IF(OR(Table1[[#This Row],[Avg pH]]&lt;6.5,Table1[[#This Row],[Avg pH]]&gt;8.5),10,0)</f>
        <v>0</v>
      </c>
      <c r="AG3001">
        <f>MAX(0, 10-(2*Table1[[#This Row],[Avg Dissolved Oxygen]]))</f>
        <v>6.9</v>
      </c>
      <c r="AH3001">
        <f>(Table1[[#This Row],[Fecal Score]]*0.3) + (Table1[[#This Row],[BOD Score]]*0.25) + (Table1[[#This Row],[Nitrate Score]]*0.2) + (Table1[[#This Row],[pH Score]]*0.15) + (Table1[[#This Row],[Dissolved Oxygen Score]]*0.1)</f>
        <v>4.2690000000000001</v>
      </c>
      <c r="AI3001">
        <v>2022</v>
      </c>
    </row>
    <row r="3002" spans="1:35">
      <c r="A3002">
        <v>5032</v>
      </c>
      <c r="B3002" t="s">
        <v>1116</v>
      </c>
      <c r="C3002" t="s">
        <v>1</v>
      </c>
      <c r="D3002" t="s">
        <v>341</v>
      </c>
      <c r="E3002">
        <v>22</v>
      </c>
      <c r="F3002">
        <v>27</v>
      </c>
      <c r="G3002">
        <f>(Table1[[#This Row],[Min Temperature]]+Table1[[#This Row],[Max Temperature]])/2</f>
        <v>24.5</v>
      </c>
      <c r="H3002">
        <v>0.3</v>
      </c>
      <c r="I3002">
        <v>4.0999999999999996</v>
      </c>
      <c r="J3002">
        <f>(Table1[[#This Row],[Min Dissolved Oxygen]]+Table1[[#This Row],[Max Dissolved Oxygen]])/2</f>
        <v>2.1999999999999997</v>
      </c>
      <c r="K3002">
        <v>7.4</v>
      </c>
      <c r="L3002">
        <v>8.1</v>
      </c>
      <c r="M3002">
        <f>(Table1[[#This Row],[Min pH]]+Table1[[#This Row],[Max pH]])/2</f>
        <v>7.75</v>
      </c>
      <c r="N3002">
        <v>789</v>
      </c>
      <c r="O3002">
        <v>2075</v>
      </c>
      <c r="P3002">
        <f>(Table1[[#This Row],[Min Conductivity]]+Table1[[#This Row],[Max Conductivity]])/2</f>
        <v>1432</v>
      </c>
      <c r="Q3002">
        <v>1.5</v>
      </c>
      <c r="R3002">
        <v>14</v>
      </c>
      <c r="S3002">
        <f>(Table1[[#This Row],[Min BOD]]+Table1[[#This Row],[Max BOD]])/2</f>
        <v>7.75</v>
      </c>
      <c r="T3002">
        <v>1.2</v>
      </c>
      <c r="U3002">
        <v>7.44</v>
      </c>
      <c r="V3002">
        <f>(Table1[[#This Row],[Min Nitrate N + Nitrite N]]+Table1[[#This Row],[Max Nitrate N + Nitrite N]])/2</f>
        <v>4.32</v>
      </c>
      <c r="W3002">
        <v>11</v>
      </c>
      <c r="X3002">
        <v>33</v>
      </c>
      <c r="Y3002">
        <f>(Table1[[#This Row],[Min Fecal Coliform]]+Table1[[#This Row],[Max Fecal Coliform]])/2</f>
        <v>22</v>
      </c>
      <c r="Z3002">
        <v>430</v>
      </c>
      <c r="AA3002">
        <v>920</v>
      </c>
      <c r="AB3002">
        <f>(Table1[[#This Row],[Min Total Coliform]]+Table1[[#This Row],[Max Total Coliform]])/2</f>
        <v>675</v>
      </c>
      <c r="AC3002">
        <f>MIN(10, (Table1[[#This Row],[Avg BOD]]/4)*10)</f>
        <v>10</v>
      </c>
      <c r="AD3002">
        <f>MIN(10, (Table1[[#This Row],[Avg Fecal Coliform]]/600)*10)</f>
        <v>0.3666666666666667</v>
      </c>
      <c r="AE3002">
        <f>MIN(10, (Table1[[#This Row],[Avg Nitrate N + Nitrite N]]/10)*10)</f>
        <v>4.32</v>
      </c>
      <c r="AF3002">
        <f>IF(OR(Table1[[#This Row],[Avg pH]]&lt;6.5,Table1[[#This Row],[Avg pH]]&gt;8.5),10,0)</f>
        <v>0</v>
      </c>
      <c r="AG3002">
        <f>MAX(0, 10-(2*Table1[[#This Row],[Avg Dissolved Oxygen]]))</f>
        <v>5.6000000000000005</v>
      </c>
      <c r="AH3002">
        <f>(Table1[[#This Row],[Fecal Score]]*0.3) + (Table1[[#This Row],[BOD Score]]*0.25) + (Table1[[#This Row],[Nitrate Score]]*0.2) + (Table1[[#This Row],[pH Score]]*0.15) + (Table1[[#This Row],[Dissolved Oxygen Score]]*0.1)</f>
        <v>4.0340000000000007</v>
      </c>
      <c r="AI3002">
        <v>2022</v>
      </c>
    </row>
    <row r="3003" spans="1:35">
      <c r="A3003">
        <v>4248</v>
      </c>
      <c r="B3003" t="s">
        <v>1117</v>
      </c>
      <c r="C3003" t="s">
        <v>1</v>
      </c>
      <c r="D3003" t="s">
        <v>341</v>
      </c>
      <c r="E3003">
        <v>25</v>
      </c>
      <c r="F3003">
        <v>28</v>
      </c>
      <c r="G3003">
        <f>(Table1[[#This Row],[Min Temperature]]+Table1[[#This Row],[Max Temperature]])/2</f>
        <v>26.5</v>
      </c>
      <c r="H3003">
        <v>0.3</v>
      </c>
      <c r="I3003">
        <v>3.8</v>
      </c>
      <c r="J3003">
        <f>(Table1[[#This Row],[Min Dissolved Oxygen]]+Table1[[#This Row],[Max Dissolved Oxygen]])/2</f>
        <v>2.0499999999999998</v>
      </c>
      <c r="K3003">
        <v>7.2</v>
      </c>
      <c r="L3003">
        <v>8.5</v>
      </c>
      <c r="M3003">
        <f>(Table1[[#This Row],[Min pH]]+Table1[[#This Row],[Max pH]])/2</f>
        <v>7.85</v>
      </c>
      <c r="N3003">
        <v>874</v>
      </c>
      <c r="O3003">
        <v>1394</v>
      </c>
      <c r="P3003">
        <f>(Table1[[#This Row],[Min Conductivity]]+Table1[[#This Row],[Max Conductivity]])/2</f>
        <v>1134</v>
      </c>
      <c r="Q3003">
        <v>2</v>
      </c>
      <c r="R3003">
        <v>10</v>
      </c>
      <c r="S3003">
        <f>(Table1[[#This Row],[Min BOD]]+Table1[[#This Row],[Max BOD]])/2</f>
        <v>6</v>
      </c>
      <c r="T3003">
        <v>1</v>
      </c>
      <c r="U3003">
        <v>4.2</v>
      </c>
      <c r="V3003">
        <f>(Table1[[#This Row],[Min Nitrate N + Nitrite N]]+Table1[[#This Row],[Max Nitrate N + Nitrite N]])/2</f>
        <v>2.6</v>
      </c>
      <c r="W3003">
        <v>4</v>
      </c>
      <c r="X3003">
        <v>39</v>
      </c>
      <c r="Y3003">
        <f>(Table1[[#This Row],[Min Fecal Coliform]]+Table1[[#This Row],[Max Fecal Coliform]])/2</f>
        <v>21.5</v>
      </c>
      <c r="Z3003">
        <v>63</v>
      </c>
      <c r="AA3003">
        <v>540</v>
      </c>
      <c r="AB3003">
        <f>(Table1[[#This Row],[Min Total Coliform]]+Table1[[#This Row],[Max Total Coliform]])/2</f>
        <v>301.5</v>
      </c>
      <c r="AC3003">
        <f>MIN(10, (Table1[[#This Row],[Avg BOD]]/4)*10)</f>
        <v>10</v>
      </c>
      <c r="AD3003">
        <f>MIN(10, (Table1[[#This Row],[Avg Fecal Coliform]]/600)*10)</f>
        <v>0.35833333333333334</v>
      </c>
      <c r="AE3003">
        <f>MIN(10, (Table1[[#This Row],[Avg Nitrate N + Nitrite N]]/10)*10)</f>
        <v>2.6</v>
      </c>
      <c r="AF3003">
        <f>IF(OR(Table1[[#This Row],[Avg pH]]&lt;6.5,Table1[[#This Row],[Avg pH]]&gt;8.5),10,0)</f>
        <v>0</v>
      </c>
      <c r="AG3003">
        <f>MAX(0, 10-(2*Table1[[#This Row],[Avg Dissolved Oxygen]]))</f>
        <v>5.9</v>
      </c>
      <c r="AH3003">
        <f>(Table1[[#This Row],[Fecal Score]]*0.3) + (Table1[[#This Row],[BOD Score]]*0.25) + (Table1[[#This Row],[Nitrate Score]]*0.2) + (Table1[[#This Row],[pH Score]]*0.15) + (Table1[[#This Row],[Dissolved Oxygen Score]]*0.1)</f>
        <v>3.7175000000000002</v>
      </c>
      <c r="AI3003">
        <v>2022</v>
      </c>
    </row>
    <row r="3004" spans="1:35">
      <c r="A3004">
        <v>4705</v>
      </c>
      <c r="B3004" t="s">
        <v>1118</v>
      </c>
      <c r="C3004" t="s">
        <v>1</v>
      </c>
      <c r="D3004" t="s">
        <v>341</v>
      </c>
      <c r="E3004">
        <v>25</v>
      </c>
      <c r="F3004">
        <v>28</v>
      </c>
      <c r="G3004">
        <f>(Table1[[#This Row],[Min Temperature]]+Table1[[#This Row],[Max Temperature]])/2</f>
        <v>26.5</v>
      </c>
      <c r="H3004">
        <v>0.3</v>
      </c>
      <c r="I3004">
        <v>3.2</v>
      </c>
      <c r="J3004">
        <f>(Table1[[#This Row],[Min Dissolved Oxygen]]+Table1[[#This Row],[Max Dissolved Oxygen]])/2</f>
        <v>1.75</v>
      </c>
      <c r="K3004">
        <v>7.2</v>
      </c>
      <c r="L3004">
        <v>7.9</v>
      </c>
      <c r="M3004">
        <f>(Table1[[#This Row],[Min pH]]+Table1[[#This Row],[Max pH]])/2</f>
        <v>7.5500000000000007</v>
      </c>
      <c r="N3004">
        <v>998</v>
      </c>
      <c r="O3004">
        <v>1975</v>
      </c>
      <c r="P3004">
        <f>(Table1[[#This Row],[Min Conductivity]]+Table1[[#This Row],[Max Conductivity]])/2</f>
        <v>1486.5</v>
      </c>
      <c r="Q3004">
        <v>1</v>
      </c>
      <c r="R3004">
        <v>12</v>
      </c>
      <c r="S3004">
        <f>(Table1[[#This Row],[Min BOD]]+Table1[[#This Row],[Max BOD]])/2</f>
        <v>6.5</v>
      </c>
      <c r="T3004">
        <v>2.8</v>
      </c>
      <c r="U3004">
        <v>9.7799999999999994</v>
      </c>
      <c r="V3004">
        <f>(Table1[[#This Row],[Min Nitrate N + Nitrite N]]+Table1[[#This Row],[Max Nitrate N + Nitrite N]])/2</f>
        <v>6.2899999999999991</v>
      </c>
      <c r="W3004">
        <v>11</v>
      </c>
      <c r="X3004">
        <v>39</v>
      </c>
      <c r="Y3004">
        <f>(Table1[[#This Row],[Min Fecal Coliform]]+Table1[[#This Row],[Max Fecal Coliform]])/2</f>
        <v>25</v>
      </c>
      <c r="Z3004">
        <v>350</v>
      </c>
      <c r="AA3004">
        <v>540</v>
      </c>
      <c r="AB3004">
        <f>(Table1[[#This Row],[Min Total Coliform]]+Table1[[#This Row],[Max Total Coliform]])/2</f>
        <v>445</v>
      </c>
      <c r="AC3004">
        <f>MIN(10, (Table1[[#This Row],[Avg BOD]]/4)*10)</f>
        <v>10</v>
      </c>
      <c r="AD3004">
        <f>MIN(10, (Table1[[#This Row],[Avg Fecal Coliform]]/600)*10)</f>
        <v>0.41666666666666663</v>
      </c>
      <c r="AE3004">
        <f>MIN(10, (Table1[[#This Row],[Avg Nitrate N + Nitrite N]]/10)*10)</f>
        <v>6.2899999999999991</v>
      </c>
      <c r="AF3004">
        <f>IF(OR(Table1[[#This Row],[Avg pH]]&lt;6.5,Table1[[#This Row],[Avg pH]]&gt;8.5),10,0)</f>
        <v>0</v>
      </c>
      <c r="AG3004">
        <f>MAX(0, 10-(2*Table1[[#This Row],[Avg Dissolved Oxygen]]))</f>
        <v>6.5</v>
      </c>
      <c r="AH3004">
        <f>(Table1[[#This Row],[Fecal Score]]*0.3) + (Table1[[#This Row],[BOD Score]]*0.25) + (Table1[[#This Row],[Nitrate Score]]*0.2) + (Table1[[#This Row],[pH Score]]*0.15) + (Table1[[#This Row],[Dissolved Oxygen Score]]*0.1)</f>
        <v>4.5330000000000004</v>
      </c>
      <c r="AI3004">
        <v>2022</v>
      </c>
    </row>
    <row r="3005" spans="1:35">
      <c r="A3005">
        <v>5057</v>
      </c>
      <c r="B3005" t="s">
        <v>1119</v>
      </c>
      <c r="C3005" t="s">
        <v>1</v>
      </c>
      <c r="D3005" t="s">
        <v>341</v>
      </c>
      <c r="E3005">
        <v>20</v>
      </c>
      <c r="F3005">
        <v>30</v>
      </c>
      <c r="G3005">
        <f>(Table1[[#This Row],[Min Temperature]]+Table1[[#This Row],[Max Temperature]])/2</f>
        <v>25</v>
      </c>
      <c r="H3005">
        <v>0.3</v>
      </c>
      <c r="I3005">
        <v>3.1</v>
      </c>
      <c r="J3005">
        <f>(Table1[[#This Row],[Min Dissolved Oxygen]]+Table1[[#This Row],[Max Dissolved Oxygen]])/2</f>
        <v>1.7</v>
      </c>
      <c r="K3005">
        <v>7.1</v>
      </c>
      <c r="L3005">
        <v>7.9</v>
      </c>
      <c r="M3005">
        <f>(Table1[[#This Row],[Min pH]]+Table1[[#This Row],[Max pH]])/2</f>
        <v>7.5</v>
      </c>
      <c r="N3005">
        <v>714</v>
      </c>
      <c r="O3005">
        <v>1708</v>
      </c>
      <c r="P3005">
        <f>(Table1[[#This Row],[Min Conductivity]]+Table1[[#This Row],[Max Conductivity]])/2</f>
        <v>1211</v>
      </c>
      <c r="Q3005">
        <v>4</v>
      </c>
      <c r="R3005">
        <v>46</v>
      </c>
      <c r="S3005">
        <f>(Table1[[#This Row],[Min BOD]]+Table1[[#This Row],[Max BOD]])/2</f>
        <v>25</v>
      </c>
      <c r="T3005">
        <v>2.8</v>
      </c>
      <c r="U3005">
        <v>22.5</v>
      </c>
      <c r="V3005">
        <f>(Table1[[#This Row],[Min Nitrate N + Nitrite N]]+Table1[[#This Row],[Max Nitrate N + Nitrite N]])/2</f>
        <v>12.65</v>
      </c>
      <c r="W3005">
        <v>11</v>
      </c>
      <c r="X3005">
        <v>33</v>
      </c>
      <c r="Y3005">
        <f>(Table1[[#This Row],[Min Fecal Coliform]]+Table1[[#This Row],[Max Fecal Coliform]])/2</f>
        <v>22</v>
      </c>
      <c r="Z3005">
        <v>350</v>
      </c>
      <c r="AA3005">
        <v>920</v>
      </c>
      <c r="AB3005">
        <f>(Table1[[#This Row],[Min Total Coliform]]+Table1[[#This Row],[Max Total Coliform]])/2</f>
        <v>635</v>
      </c>
      <c r="AC3005">
        <f>MIN(10, (Table1[[#This Row],[Avg BOD]]/4)*10)</f>
        <v>10</v>
      </c>
      <c r="AD3005">
        <f>MIN(10, (Table1[[#This Row],[Avg Fecal Coliform]]/600)*10)</f>
        <v>0.3666666666666667</v>
      </c>
      <c r="AE3005">
        <f>MIN(10, (Table1[[#This Row],[Avg Nitrate N + Nitrite N]]/10)*10)</f>
        <v>10</v>
      </c>
      <c r="AF3005">
        <f>IF(OR(Table1[[#This Row],[Avg pH]]&lt;6.5,Table1[[#This Row],[Avg pH]]&gt;8.5),10,0)</f>
        <v>0</v>
      </c>
      <c r="AG3005">
        <f>MAX(0, 10-(2*Table1[[#This Row],[Avg Dissolved Oxygen]]))</f>
        <v>6.6</v>
      </c>
      <c r="AH3005">
        <f>(Table1[[#This Row],[Fecal Score]]*0.3) + (Table1[[#This Row],[BOD Score]]*0.25) + (Table1[[#This Row],[Nitrate Score]]*0.2) + (Table1[[#This Row],[pH Score]]*0.15) + (Table1[[#This Row],[Dissolved Oxygen Score]]*0.1)</f>
        <v>5.27</v>
      </c>
      <c r="AI3005">
        <v>2022</v>
      </c>
    </row>
    <row r="3006" spans="1:35">
      <c r="A3006">
        <v>4680</v>
      </c>
      <c r="B3006" t="s">
        <v>1120</v>
      </c>
      <c r="C3006" t="s">
        <v>1</v>
      </c>
      <c r="D3006" t="s">
        <v>341</v>
      </c>
      <c r="E3006">
        <v>23</v>
      </c>
      <c r="F3006">
        <v>29</v>
      </c>
      <c r="G3006">
        <f>(Table1[[#This Row],[Min Temperature]]+Table1[[#This Row],[Max Temperature]])/2</f>
        <v>26</v>
      </c>
      <c r="H3006">
        <v>5.3</v>
      </c>
      <c r="I3006">
        <v>6.5</v>
      </c>
      <c r="J3006">
        <f>(Table1[[#This Row],[Min Dissolved Oxygen]]+Table1[[#This Row],[Max Dissolved Oxygen]])/2</f>
        <v>5.9</v>
      </c>
      <c r="K3006">
        <v>7.7</v>
      </c>
      <c r="L3006">
        <v>8.5</v>
      </c>
      <c r="M3006">
        <f>(Table1[[#This Row],[Min pH]]+Table1[[#This Row],[Max pH]])/2</f>
        <v>8.1</v>
      </c>
      <c r="N3006">
        <v>117</v>
      </c>
      <c r="O3006">
        <v>1382</v>
      </c>
      <c r="P3006">
        <f>(Table1[[#This Row],[Min Conductivity]]+Table1[[#This Row],[Max Conductivity]])/2</f>
        <v>749.5</v>
      </c>
      <c r="Q3006">
        <v>1</v>
      </c>
      <c r="R3006">
        <v>1.5</v>
      </c>
      <c r="S3006">
        <f>(Table1[[#This Row],[Min BOD]]+Table1[[#This Row],[Max BOD]])/2</f>
        <v>1.25</v>
      </c>
      <c r="T3006">
        <v>0.3</v>
      </c>
      <c r="U3006">
        <v>1.92</v>
      </c>
      <c r="V3006">
        <f>(Table1[[#This Row],[Min Nitrate N + Nitrite N]]+Table1[[#This Row],[Max Nitrate N + Nitrite N]])/2</f>
        <v>1.1099999999999999</v>
      </c>
      <c r="W3006">
        <v>2</v>
      </c>
      <c r="X3006">
        <v>2</v>
      </c>
      <c r="Y3006">
        <f>(Table1[[#This Row],[Min Fecal Coliform]]+Table1[[#This Row],[Max Fecal Coliform]])/2</f>
        <v>2</v>
      </c>
      <c r="Z3006">
        <v>12</v>
      </c>
      <c r="AA3006">
        <v>70</v>
      </c>
      <c r="AB3006">
        <f>(Table1[[#This Row],[Min Total Coliform]]+Table1[[#This Row],[Max Total Coliform]])/2</f>
        <v>41</v>
      </c>
      <c r="AC3006">
        <f>MIN(10, (Table1[[#This Row],[Avg BOD]]/4)*10)</f>
        <v>3.125</v>
      </c>
      <c r="AD3006">
        <f>MIN(10, (Table1[[#This Row],[Avg Fecal Coliform]]/600)*10)</f>
        <v>3.3333333333333333E-2</v>
      </c>
      <c r="AE3006">
        <f>MIN(10, (Table1[[#This Row],[Avg Nitrate N + Nitrite N]]/10)*10)</f>
        <v>1.1099999999999999</v>
      </c>
      <c r="AF3006">
        <f>IF(OR(Table1[[#This Row],[Avg pH]]&lt;6.5,Table1[[#This Row],[Avg pH]]&gt;8.5),10,0)</f>
        <v>0</v>
      </c>
      <c r="AG3006">
        <f>MAX(0, 10-(2*Table1[[#This Row],[Avg Dissolved Oxygen]]))</f>
        <v>0</v>
      </c>
      <c r="AH3006">
        <f>(Table1[[#This Row],[Fecal Score]]*0.3) + (Table1[[#This Row],[BOD Score]]*0.25) + (Table1[[#This Row],[Nitrate Score]]*0.2) + (Table1[[#This Row],[pH Score]]*0.15) + (Table1[[#This Row],[Dissolved Oxygen Score]]*0.1)</f>
        <v>1.01325</v>
      </c>
      <c r="AI3006">
        <v>2022</v>
      </c>
    </row>
    <row r="3007" spans="1:35">
      <c r="A3007">
        <v>2340</v>
      </c>
      <c r="B3007" t="s">
        <v>1121</v>
      </c>
      <c r="C3007" t="s">
        <v>1</v>
      </c>
      <c r="D3007" t="s">
        <v>341</v>
      </c>
      <c r="E3007">
        <v>23</v>
      </c>
      <c r="F3007">
        <v>30</v>
      </c>
      <c r="G3007">
        <f>(Table1[[#This Row],[Min Temperature]]+Table1[[#This Row],[Max Temperature]])/2</f>
        <v>26.5</v>
      </c>
      <c r="H3007">
        <v>2.2000000000000002</v>
      </c>
      <c r="I3007">
        <v>5</v>
      </c>
      <c r="J3007">
        <f>(Table1[[#This Row],[Min Dissolved Oxygen]]+Table1[[#This Row],[Max Dissolved Oxygen]])/2</f>
        <v>3.6</v>
      </c>
      <c r="K3007">
        <v>7.4</v>
      </c>
      <c r="L3007">
        <v>8.5</v>
      </c>
      <c r="M3007">
        <f>(Table1[[#This Row],[Min pH]]+Table1[[#This Row],[Max pH]])/2</f>
        <v>7.95</v>
      </c>
      <c r="N3007">
        <v>1173</v>
      </c>
      <c r="O3007">
        <v>1848</v>
      </c>
      <c r="P3007">
        <f>(Table1[[#This Row],[Min Conductivity]]+Table1[[#This Row],[Max Conductivity]])/2</f>
        <v>1510.5</v>
      </c>
      <c r="Q3007">
        <v>1.2</v>
      </c>
      <c r="R3007">
        <v>10</v>
      </c>
      <c r="S3007">
        <f>(Table1[[#This Row],[Min BOD]]+Table1[[#This Row],[Max BOD]])/2</f>
        <v>5.6</v>
      </c>
      <c r="T3007">
        <v>1</v>
      </c>
      <c r="U3007">
        <v>3.9</v>
      </c>
      <c r="V3007">
        <f>(Table1[[#This Row],[Min Nitrate N + Nitrite N]]+Table1[[#This Row],[Max Nitrate N + Nitrite N]])/2</f>
        <v>2.4500000000000002</v>
      </c>
      <c r="W3007">
        <v>10</v>
      </c>
      <c r="X3007">
        <v>34</v>
      </c>
      <c r="Y3007">
        <f>(Table1[[#This Row],[Min Fecal Coliform]]+Table1[[#This Row],[Max Fecal Coliform]])/2</f>
        <v>22</v>
      </c>
      <c r="Z3007">
        <v>280</v>
      </c>
      <c r="AA3007">
        <v>430</v>
      </c>
      <c r="AB3007">
        <f>(Table1[[#This Row],[Min Total Coliform]]+Table1[[#This Row],[Max Total Coliform]])/2</f>
        <v>355</v>
      </c>
      <c r="AC3007">
        <f>MIN(10, (Table1[[#This Row],[Avg BOD]]/4)*10)</f>
        <v>10</v>
      </c>
      <c r="AD3007">
        <f>MIN(10, (Table1[[#This Row],[Avg Fecal Coliform]]/600)*10)</f>
        <v>0.3666666666666667</v>
      </c>
      <c r="AE3007">
        <f>MIN(10, (Table1[[#This Row],[Avg Nitrate N + Nitrite N]]/10)*10)</f>
        <v>2.4500000000000002</v>
      </c>
      <c r="AF3007">
        <f>IF(OR(Table1[[#This Row],[Avg pH]]&lt;6.5,Table1[[#This Row],[Avg pH]]&gt;8.5),10,0)</f>
        <v>0</v>
      </c>
      <c r="AG3007">
        <f>MAX(0, 10-(2*Table1[[#This Row],[Avg Dissolved Oxygen]]))</f>
        <v>2.8</v>
      </c>
      <c r="AH3007">
        <f>(Table1[[#This Row],[Fecal Score]]*0.3) + (Table1[[#This Row],[BOD Score]]*0.25) + (Table1[[#This Row],[Nitrate Score]]*0.2) + (Table1[[#This Row],[pH Score]]*0.15) + (Table1[[#This Row],[Dissolved Oxygen Score]]*0.1)</f>
        <v>3.38</v>
      </c>
      <c r="AI3007">
        <v>2022</v>
      </c>
    </row>
    <row r="3008" spans="1:35">
      <c r="A3008">
        <v>4677</v>
      </c>
      <c r="B3008" t="s">
        <v>1122</v>
      </c>
      <c r="C3008" t="s">
        <v>1</v>
      </c>
      <c r="D3008" t="s">
        <v>341</v>
      </c>
      <c r="E3008">
        <v>25</v>
      </c>
      <c r="F3008">
        <v>29</v>
      </c>
      <c r="G3008">
        <f>(Table1[[#This Row],[Min Temperature]]+Table1[[#This Row],[Max Temperature]])/2</f>
        <v>27</v>
      </c>
      <c r="H3008">
        <v>0.3</v>
      </c>
      <c r="I3008">
        <v>3.6</v>
      </c>
      <c r="J3008">
        <f>(Table1[[#This Row],[Min Dissolved Oxygen]]+Table1[[#This Row],[Max Dissolved Oxygen]])/2</f>
        <v>1.95</v>
      </c>
      <c r="K3008">
        <v>6.9</v>
      </c>
      <c r="L3008">
        <v>8.1999999999999993</v>
      </c>
      <c r="M3008">
        <f>(Table1[[#This Row],[Min pH]]+Table1[[#This Row],[Max pH]])/2</f>
        <v>7.55</v>
      </c>
      <c r="N3008">
        <v>967</v>
      </c>
      <c r="O3008">
        <v>1953</v>
      </c>
      <c r="P3008">
        <f>(Table1[[#This Row],[Min Conductivity]]+Table1[[#This Row],[Max Conductivity]])/2</f>
        <v>1460</v>
      </c>
      <c r="Q3008">
        <v>1</v>
      </c>
      <c r="R3008">
        <v>52</v>
      </c>
      <c r="S3008">
        <f>(Table1[[#This Row],[Min BOD]]+Table1[[#This Row],[Max BOD]])/2</f>
        <v>26.5</v>
      </c>
      <c r="T3008">
        <v>3.86</v>
      </c>
      <c r="U3008">
        <v>16.02</v>
      </c>
      <c r="V3008">
        <f>(Table1[[#This Row],[Min Nitrate N + Nitrite N]]+Table1[[#This Row],[Max Nitrate N + Nitrite N]])/2</f>
        <v>9.94</v>
      </c>
      <c r="W3008">
        <v>11</v>
      </c>
      <c r="X3008">
        <v>34</v>
      </c>
      <c r="Y3008">
        <f>(Table1[[#This Row],[Min Fecal Coliform]]+Table1[[#This Row],[Max Fecal Coliform]])/2</f>
        <v>22.5</v>
      </c>
      <c r="Z3008">
        <v>430</v>
      </c>
      <c r="AA3008">
        <v>540</v>
      </c>
      <c r="AB3008">
        <f>(Table1[[#This Row],[Min Total Coliform]]+Table1[[#This Row],[Max Total Coliform]])/2</f>
        <v>485</v>
      </c>
      <c r="AC3008">
        <f>MIN(10, (Table1[[#This Row],[Avg BOD]]/4)*10)</f>
        <v>10</v>
      </c>
      <c r="AD3008">
        <f>MIN(10, (Table1[[#This Row],[Avg Fecal Coliform]]/600)*10)</f>
        <v>0.375</v>
      </c>
      <c r="AE3008">
        <f>MIN(10, (Table1[[#This Row],[Avg Nitrate N + Nitrite N]]/10)*10)</f>
        <v>9.94</v>
      </c>
      <c r="AF3008">
        <f>IF(OR(Table1[[#This Row],[Avg pH]]&lt;6.5,Table1[[#This Row],[Avg pH]]&gt;8.5),10,0)</f>
        <v>0</v>
      </c>
      <c r="AG3008">
        <f>MAX(0, 10-(2*Table1[[#This Row],[Avg Dissolved Oxygen]]))</f>
        <v>6.1</v>
      </c>
      <c r="AH3008">
        <f>(Table1[[#This Row],[Fecal Score]]*0.3) + (Table1[[#This Row],[BOD Score]]*0.25) + (Table1[[#This Row],[Nitrate Score]]*0.2) + (Table1[[#This Row],[pH Score]]*0.15) + (Table1[[#This Row],[Dissolved Oxygen Score]]*0.1)</f>
        <v>5.2105000000000006</v>
      </c>
      <c r="AI3008">
        <v>2022</v>
      </c>
    </row>
    <row r="3009" spans="1:35">
      <c r="A3009">
        <v>4701</v>
      </c>
      <c r="B3009" t="s">
        <v>1123</v>
      </c>
      <c r="C3009" t="s">
        <v>1</v>
      </c>
      <c r="D3009" t="s">
        <v>341</v>
      </c>
      <c r="E3009">
        <v>20</v>
      </c>
      <c r="F3009">
        <v>30</v>
      </c>
      <c r="G3009">
        <f>(Table1[[#This Row],[Min Temperature]]+Table1[[#This Row],[Max Temperature]])/2</f>
        <v>25</v>
      </c>
      <c r="H3009">
        <v>0.3</v>
      </c>
      <c r="I3009">
        <v>3.9</v>
      </c>
      <c r="J3009">
        <f>(Table1[[#This Row],[Min Dissolved Oxygen]]+Table1[[#This Row],[Max Dissolved Oxygen]])/2</f>
        <v>2.1</v>
      </c>
      <c r="K3009">
        <v>7.2</v>
      </c>
      <c r="L3009">
        <v>8.1</v>
      </c>
      <c r="M3009">
        <f>(Table1[[#This Row],[Min pH]]+Table1[[#This Row],[Max pH]])/2</f>
        <v>7.65</v>
      </c>
      <c r="N3009">
        <v>920</v>
      </c>
      <c r="O3009">
        <v>1378</v>
      </c>
      <c r="P3009">
        <f>(Table1[[#This Row],[Min Conductivity]]+Table1[[#This Row],[Max Conductivity]])/2</f>
        <v>1149</v>
      </c>
      <c r="Q3009">
        <v>1.2</v>
      </c>
      <c r="R3009">
        <v>54</v>
      </c>
      <c r="S3009">
        <f>(Table1[[#This Row],[Min BOD]]+Table1[[#This Row],[Max BOD]])/2</f>
        <v>27.6</v>
      </c>
      <c r="T3009">
        <v>3.2</v>
      </c>
      <c r="U3009">
        <v>20.149999999999999</v>
      </c>
      <c r="V3009">
        <f>(Table1[[#This Row],[Min Nitrate N + Nitrite N]]+Table1[[#This Row],[Max Nitrate N + Nitrite N]])/2</f>
        <v>11.674999999999999</v>
      </c>
      <c r="W3009">
        <v>11</v>
      </c>
      <c r="X3009">
        <v>79</v>
      </c>
      <c r="Y3009">
        <f>(Table1[[#This Row],[Min Fecal Coliform]]+Table1[[#This Row],[Max Fecal Coliform]])/2</f>
        <v>45</v>
      </c>
      <c r="Z3009">
        <v>350</v>
      </c>
      <c r="AA3009">
        <v>540</v>
      </c>
      <c r="AB3009">
        <f>(Table1[[#This Row],[Min Total Coliform]]+Table1[[#This Row],[Max Total Coliform]])/2</f>
        <v>445</v>
      </c>
      <c r="AC3009">
        <f>MIN(10, (Table1[[#This Row],[Avg BOD]]/4)*10)</f>
        <v>10</v>
      </c>
      <c r="AD3009">
        <f>MIN(10, (Table1[[#This Row],[Avg Fecal Coliform]]/600)*10)</f>
        <v>0.75</v>
      </c>
      <c r="AE3009">
        <f>MIN(10, (Table1[[#This Row],[Avg Nitrate N + Nitrite N]]/10)*10)</f>
        <v>10</v>
      </c>
      <c r="AF3009">
        <f>IF(OR(Table1[[#This Row],[Avg pH]]&lt;6.5,Table1[[#This Row],[Avg pH]]&gt;8.5),10,0)</f>
        <v>0</v>
      </c>
      <c r="AG3009">
        <f>MAX(0, 10-(2*Table1[[#This Row],[Avg Dissolved Oxygen]]))</f>
        <v>5.8</v>
      </c>
      <c r="AH3009">
        <f>(Table1[[#This Row],[Fecal Score]]*0.3) + (Table1[[#This Row],[BOD Score]]*0.25) + (Table1[[#This Row],[Nitrate Score]]*0.2) + (Table1[[#This Row],[pH Score]]*0.15) + (Table1[[#This Row],[Dissolved Oxygen Score]]*0.1)</f>
        <v>5.3049999999999997</v>
      </c>
      <c r="AI3009">
        <v>2022</v>
      </c>
    </row>
    <row r="3010" spans="1:35">
      <c r="A3010">
        <v>5047</v>
      </c>
      <c r="B3010" t="s">
        <v>1124</v>
      </c>
      <c r="C3010" t="s">
        <v>1</v>
      </c>
      <c r="D3010" t="s">
        <v>341</v>
      </c>
      <c r="E3010">
        <v>28</v>
      </c>
      <c r="F3010">
        <v>28</v>
      </c>
      <c r="G3010">
        <f>(Table1[[#This Row],[Min Temperature]]+Table1[[#This Row],[Max Temperature]])/2</f>
        <v>28</v>
      </c>
      <c r="H3010">
        <v>1</v>
      </c>
      <c r="I3010">
        <v>1</v>
      </c>
      <c r="J3010">
        <f>(Table1[[#This Row],[Min Dissolved Oxygen]]+Table1[[#This Row],[Max Dissolved Oxygen]])/2</f>
        <v>1</v>
      </c>
      <c r="K3010">
        <v>7.5</v>
      </c>
      <c r="L3010">
        <v>7.5</v>
      </c>
      <c r="M3010">
        <f>(Table1[[#This Row],[Min pH]]+Table1[[#This Row],[Max pH]])/2</f>
        <v>7.5</v>
      </c>
      <c r="N3010">
        <v>655</v>
      </c>
      <c r="O3010">
        <v>655</v>
      </c>
      <c r="P3010">
        <f>(Table1[[#This Row],[Min Conductivity]]+Table1[[#This Row],[Max Conductivity]])/2</f>
        <v>655</v>
      </c>
      <c r="Q3010">
        <v>4</v>
      </c>
      <c r="R3010">
        <v>4</v>
      </c>
      <c r="S3010">
        <f>(Table1[[#This Row],[Min BOD]]+Table1[[#This Row],[Max BOD]])/2</f>
        <v>4</v>
      </c>
      <c r="T3010">
        <v>2.3199999999999998</v>
      </c>
      <c r="U3010">
        <v>2.3199999999999998</v>
      </c>
      <c r="V3010">
        <f>(Table1[[#This Row],[Min Nitrate N + Nitrite N]]+Table1[[#This Row],[Max Nitrate N + Nitrite N]])/2</f>
        <v>2.3199999999999998</v>
      </c>
      <c r="W3010">
        <v>11</v>
      </c>
      <c r="X3010">
        <v>11</v>
      </c>
      <c r="Y3010">
        <f>(Table1[[#This Row],[Min Fecal Coliform]]+Table1[[#This Row],[Max Fecal Coliform]])/2</f>
        <v>11</v>
      </c>
      <c r="Z3010">
        <v>350</v>
      </c>
      <c r="AA3010">
        <v>350</v>
      </c>
      <c r="AB3010">
        <f>(Table1[[#This Row],[Min Total Coliform]]+Table1[[#This Row],[Max Total Coliform]])/2</f>
        <v>350</v>
      </c>
      <c r="AC3010">
        <f>MIN(10, (Table1[[#This Row],[Avg BOD]]/4)*10)</f>
        <v>10</v>
      </c>
      <c r="AD3010">
        <f>MIN(10, (Table1[[#This Row],[Avg Fecal Coliform]]/600)*10)</f>
        <v>0.18333333333333335</v>
      </c>
      <c r="AE3010">
        <f>MIN(10, (Table1[[#This Row],[Avg Nitrate N + Nitrite N]]/10)*10)</f>
        <v>2.3199999999999998</v>
      </c>
      <c r="AF3010">
        <f>IF(OR(Table1[[#This Row],[Avg pH]]&lt;6.5,Table1[[#This Row],[Avg pH]]&gt;8.5),10,0)</f>
        <v>0</v>
      </c>
      <c r="AG3010">
        <f>MAX(0, 10-(2*Table1[[#This Row],[Avg Dissolved Oxygen]]))</f>
        <v>8</v>
      </c>
      <c r="AH3010">
        <f>(Table1[[#This Row],[Fecal Score]]*0.3) + (Table1[[#This Row],[BOD Score]]*0.25) + (Table1[[#This Row],[Nitrate Score]]*0.2) + (Table1[[#This Row],[pH Score]]*0.15) + (Table1[[#This Row],[Dissolved Oxygen Score]]*0.1)</f>
        <v>3.819</v>
      </c>
      <c r="AI3010">
        <v>2022</v>
      </c>
    </row>
    <row r="3011" spans="1:35">
      <c r="A3011">
        <v>5132</v>
      </c>
      <c r="B3011" t="s">
        <v>1125</v>
      </c>
      <c r="C3011" t="s">
        <v>1</v>
      </c>
      <c r="D3011" t="s">
        <v>341</v>
      </c>
      <c r="E3011">
        <v>28</v>
      </c>
      <c r="F3011">
        <v>32</v>
      </c>
      <c r="G3011">
        <f>(Table1[[#This Row],[Min Temperature]]+Table1[[#This Row],[Max Temperature]])/2</f>
        <v>30</v>
      </c>
      <c r="H3011">
        <v>4</v>
      </c>
      <c r="I3011">
        <v>7.2</v>
      </c>
      <c r="J3011">
        <f>(Table1[[#This Row],[Min Dissolved Oxygen]]+Table1[[#This Row],[Max Dissolved Oxygen]])/2</f>
        <v>5.6</v>
      </c>
      <c r="K3011">
        <v>7.2</v>
      </c>
      <c r="L3011">
        <v>8.4</v>
      </c>
      <c r="M3011">
        <f>(Table1[[#This Row],[Min pH]]+Table1[[#This Row],[Max pH]])/2</f>
        <v>7.8000000000000007</v>
      </c>
      <c r="N3011">
        <v>1119</v>
      </c>
      <c r="O3011">
        <v>1758</v>
      </c>
      <c r="P3011">
        <f>(Table1[[#This Row],[Min Conductivity]]+Table1[[#This Row],[Max Conductivity]])/2</f>
        <v>1438.5</v>
      </c>
      <c r="Q3011">
        <v>10</v>
      </c>
      <c r="R3011">
        <v>42</v>
      </c>
      <c r="S3011">
        <f>(Table1[[#This Row],[Min BOD]]+Table1[[#This Row],[Max BOD]])/2</f>
        <v>26</v>
      </c>
      <c r="T3011">
        <v>0.02</v>
      </c>
      <c r="U3011">
        <v>19.02</v>
      </c>
      <c r="V3011">
        <f>(Table1[[#This Row],[Min Nitrate N + Nitrite N]]+Table1[[#This Row],[Max Nitrate N + Nitrite N]])/2</f>
        <v>9.52</v>
      </c>
      <c r="W3011">
        <v>2</v>
      </c>
      <c r="X3011">
        <v>350</v>
      </c>
      <c r="Y3011">
        <f>(Table1[[#This Row],[Min Fecal Coliform]]+Table1[[#This Row],[Max Fecal Coliform]])/2</f>
        <v>176</v>
      </c>
      <c r="Z3011">
        <v>23</v>
      </c>
      <c r="AA3011">
        <v>1600</v>
      </c>
      <c r="AB3011">
        <f>(Table1[[#This Row],[Min Total Coliform]]+Table1[[#This Row],[Max Total Coliform]])/2</f>
        <v>811.5</v>
      </c>
      <c r="AC3011">
        <f>MIN(10, (Table1[[#This Row],[Avg BOD]]/4)*10)</f>
        <v>10</v>
      </c>
      <c r="AD3011">
        <f>MIN(10, (Table1[[#This Row],[Avg Fecal Coliform]]/600)*10)</f>
        <v>2.9333333333333336</v>
      </c>
      <c r="AE3011">
        <f>MIN(10, (Table1[[#This Row],[Avg Nitrate N + Nitrite N]]/10)*10)</f>
        <v>9.52</v>
      </c>
      <c r="AF3011">
        <f>IF(OR(Table1[[#This Row],[Avg pH]]&lt;6.5,Table1[[#This Row],[Avg pH]]&gt;8.5),10,0)</f>
        <v>0</v>
      </c>
      <c r="AG3011">
        <f>MAX(0, 10-(2*Table1[[#This Row],[Avg Dissolved Oxygen]]))</f>
        <v>0</v>
      </c>
      <c r="AH3011">
        <f>(Table1[[#This Row],[Fecal Score]]*0.3) + (Table1[[#This Row],[BOD Score]]*0.25) + (Table1[[#This Row],[Nitrate Score]]*0.2) + (Table1[[#This Row],[pH Score]]*0.15) + (Table1[[#This Row],[Dissolved Oxygen Score]]*0.1)</f>
        <v>5.2839999999999998</v>
      </c>
      <c r="AI3011">
        <v>2022</v>
      </c>
    </row>
    <row r="3012" spans="1:35">
      <c r="A3012">
        <v>4698</v>
      </c>
      <c r="B3012" t="s">
        <v>1126</v>
      </c>
      <c r="C3012" t="s">
        <v>1</v>
      </c>
      <c r="D3012" t="s">
        <v>341</v>
      </c>
      <c r="E3012">
        <v>25</v>
      </c>
      <c r="F3012">
        <v>28</v>
      </c>
      <c r="G3012">
        <f>(Table1[[#This Row],[Min Temperature]]+Table1[[#This Row],[Max Temperature]])/2</f>
        <v>26.5</v>
      </c>
      <c r="H3012">
        <v>0.3</v>
      </c>
      <c r="I3012">
        <v>0.3</v>
      </c>
      <c r="J3012">
        <f>(Table1[[#This Row],[Min Dissolved Oxygen]]+Table1[[#This Row],[Max Dissolved Oxygen]])/2</f>
        <v>0.3</v>
      </c>
      <c r="K3012">
        <v>7.3</v>
      </c>
      <c r="L3012">
        <v>7.6</v>
      </c>
      <c r="M3012">
        <f>(Table1[[#This Row],[Min pH]]+Table1[[#This Row],[Max pH]])/2</f>
        <v>7.4499999999999993</v>
      </c>
      <c r="N3012">
        <v>1305</v>
      </c>
      <c r="O3012">
        <v>2185</v>
      </c>
      <c r="P3012">
        <f>(Table1[[#This Row],[Min Conductivity]]+Table1[[#This Row],[Max Conductivity]])/2</f>
        <v>1745</v>
      </c>
      <c r="Q3012">
        <v>12</v>
      </c>
      <c r="R3012">
        <v>16</v>
      </c>
      <c r="S3012">
        <f>(Table1[[#This Row],[Min BOD]]+Table1[[#This Row],[Max BOD]])/2</f>
        <v>14</v>
      </c>
      <c r="T3012">
        <v>3.2</v>
      </c>
      <c r="U3012">
        <v>3.2</v>
      </c>
      <c r="V3012">
        <f>(Table1[[#This Row],[Min Nitrate N + Nitrite N]]+Table1[[#This Row],[Max Nitrate N + Nitrite N]])/2</f>
        <v>3.2</v>
      </c>
      <c r="W3012">
        <v>11</v>
      </c>
      <c r="X3012">
        <v>39</v>
      </c>
      <c r="Y3012">
        <f>(Table1[[#This Row],[Min Fecal Coliform]]+Table1[[#This Row],[Max Fecal Coliform]])/2</f>
        <v>25</v>
      </c>
      <c r="Z3012">
        <v>430</v>
      </c>
      <c r="AA3012">
        <v>540</v>
      </c>
      <c r="AB3012">
        <f>(Table1[[#This Row],[Min Total Coliform]]+Table1[[#This Row],[Max Total Coliform]])/2</f>
        <v>485</v>
      </c>
      <c r="AC3012">
        <f>MIN(10, (Table1[[#This Row],[Avg BOD]]/4)*10)</f>
        <v>10</v>
      </c>
      <c r="AD3012">
        <f>MIN(10, (Table1[[#This Row],[Avg Fecal Coliform]]/600)*10)</f>
        <v>0.41666666666666663</v>
      </c>
      <c r="AE3012">
        <f>MIN(10, (Table1[[#This Row],[Avg Nitrate N + Nitrite N]]/10)*10)</f>
        <v>3.2</v>
      </c>
      <c r="AF3012">
        <f>IF(OR(Table1[[#This Row],[Avg pH]]&lt;6.5,Table1[[#This Row],[Avg pH]]&gt;8.5),10,0)</f>
        <v>0</v>
      </c>
      <c r="AG3012">
        <f>MAX(0, 10-(2*Table1[[#This Row],[Avg Dissolved Oxygen]]))</f>
        <v>9.4</v>
      </c>
      <c r="AH3012">
        <f>(Table1[[#This Row],[Fecal Score]]*0.3) + (Table1[[#This Row],[BOD Score]]*0.25) + (Table1[[#This Row],[Nitrate Score]]*0.2) + (Table1[[#This Row],[pH Score]]*0.15) + (Table1[[#This Row],[Dissolved Oxygen Score]]*0.1)</f>
        <v>4.2050000000000001</v>
      </c>
      <c r="AI3012">
        <v>2022</v>
      </c>
    </row>
    <row r="3013" spans="1:35">
      <c r="A3013">
        <v>5134</v>
      </c>
      <c r="B3013" t="s">
        <v>1127</v>
      </c>
      <c r="C3013" t="s">
        <v>1</v>
      </c>
      <c r="D3013" t="s">
        <v>341</v>
      </c>
      <c r="E3013">
        <v>25</v>
      </c>
      <c r="F3013">
        <v>32</v>
      </c>
      <c r="G3013">
        <f>(Table1[[#This Row],[Min Temperature]]+Table1[[#This Row],[Max Temperature]])/2</f>
        <v>28.5</v>
      </c>
      <c r="H3013">
        <v>0.3</v>
      </c>
      <c r="I3013">
        <v>3.8</v>
      </c>
      <c r="J3013">
        <f>(Table1[[#This Row],[Min Dissolved Oxygen]]+Table1[[#This Row],[Max Dissolved Oxygen]])/2</f>
        <v>2.0499999999999998</v>
      </c>
      <c r="K3013">
        <v>7.1</v>
      </c>
      <c r="L3013">
        <v>8</v>
      </c>
      <c r="M3013">
        <f>(Table1[[#This Row],[Min pH]]+Table1[[#This Row],[Max pH]])/2</f>
        <v>7.55</v>
      </c>
      <c r="N3013">
        <v>1023</v>
      </c>
      <c r="O3013">
        <v>1930</v>
      </c>
      <c r="P3013">
        <f>(Table1[[#This Row],[Min Conductivity]]+Table1[[#This Row],[Max Conductivity]])/2</f>
        <v>1476.5</v>
      </c>
      <c r="Q3013">
        <v>2</v>
      </c>
      <c r="R3013">
        <v>28</v>
      </c>
      <c r="S3013">
        <f>(Table1[[#This Row],[Min BOD]]+Table1[[#This Row],[Max BOD]])/2</f>
        <v>15</v>
      </c>
      <c r="T3013">
        <v>3.9</v>
      </c>
      <c r="U3013">
        <v>9.32</v>
      </c>
      <c r="V3013">
        <f>(Table1[[#This Row],[Min Nitrate N + Nitrite N]]+Table1[[#This Row],[Max Nitrate N + Nitrite N]])/2</f>
        <v>6.61</v>
      </c>
      <c r="W3013">
        <v>15</v>
      </c>
      <c r="X3013">
        <v>46</v>
      </c>
      <c r="Y3013">
        <f>(Table1[[#This Row],[Min Fecal Coliform]]+Table1[[#This Row],[Max Fecal Coliform]])/2</f>
        <v>30.5</v>
      </c>
      <c r="Z3013">
        <v>350</v>
      </c>
      <c r="AA3013">
        <v>540</v>
      </c>
      <c r="AB3013">
        <f>(Table1[[#This Row],[Min Total Coliform]]+Table1[[#This Row],[Max Total Coliform]])/2</f>
        <v>445</v>
      </c>
      <c r="AC3013">
        <f>MIN(10, (Table1[[#This Row],[Avg BOD]]/4)*10)</f>
        <v>10</v>
      </c>
      <c r="AD3013">
        <f>MIN(10, (Table1[[#This Row],[Avg Fecal Coliform]]/600)*10)</f>
        <v>0.5083333333333333</v>
      </c>
      <c r="AE3013">
        <f>MIN(10, (Table1[[#This Row],[Avg Nitrate N + Nitrite N]]/10)*10)</f>
        <v>6.61</v>
      </c>
      <c r="AF3013">
        <f>IF(OR(Table1[[#This Row],[Avg pH]]&lt;6.5,Table1[[#This Row],[Avg pH]]&gt;8.5),10,0)</f>
        <v>0</v>
      </c>
      <c r="AG3013">
        <f>MAX(0, 10-(2*Table1[[#This Row],[Avg Dissolved Oxygen]]))</f>
        <v>5.9</v>
      </c>
      <c r="AH3013">
        <f>(Table1[[#This Row],[Fecal Score]]*0.3) + (Table1[[#This Row],[BOD Score]]*0.25) + (Table1[[#This Row],[Nitrate Score]]*0.2) + (Table1[[#This Row],[pH Score]]*0.15) + (Table1[[#This Row],[Dissolved Oxygen Score]]*0.1)</f>
        <v>4.5644999999999998</v>
      </c>
      <c r="AI3013">
        <v>2022</v>
      </c>
    </row>
    <row r="3014" spans="1:35">
      <c r="A3014">
        <v>5049</v>
      </c>
      <c r="B3014" t="s">
        <v>1128</v>
      </c>
      <c r="C3014" t="s">
        <v>1</v>
      </c>
      <c r="D3014" t="s">
        <v>341</v>
      </c>
      <c r="E3014">
        <v>24</v>
      </c>
      <c r="F3014">
        <v>29</v>
      </c>
      <c r="G3014">
        <f>(Table1[[#This Row],[Min Temperature]]+Table1[[#This Row],[Max Temperature]])/2</f>
        <v>26.5</v>
      </c>
      <c r="H3014">
        <v>0.3</v>
      </c>
      <c r="I3014">
        <v>5</v>
      </c>
      <c r="J3014">
        <f>(Table1[[#This Row],[Min Dissolved Oxygen]]+Table1[[#This Row],[Max Dissolved Oxygen]])/2</f>
        <v>2.65</v>
      </c>
      <c r="K3014">
        <v>7.5</v>
      </c>
      <c r="L3014">
        <v>8.1999999999999993</v>
      </c>
      <c r="M3014">
        <f>(Table1[[#This Row],[Min pH]]+Table1[[#This Row],[Max pH]])/2</f>
        <v>7.85</v>
      </c>
      <c r="N3014">
        <v>848</v>
      </c>
      <c r="O3014">
        <v>1552</v>
      </c>
      <c r="P3014">
        <f>(Table1[[#This Row],[Min Conductivity]]+Table1[[#This Row],[Max Conductivity]])/2</f>
        <v>1200</v>
      </c>
      <c r="Q3014">
        <v>2.2999999999999998</v>
      </c>
      <c r="R3014">
        <v>11</v>
      </c>
      <c r="S3014">
        <f>(Table1[[#This Row],[Min BOD]]+Table1[[#This Row],[Max BOD]])/2</f>
        <v>6.65</v>
      </c>
      <c r="T3014">
        <v>3.56</v>
      </c>
      <c r="U3014">
        <v>11.02</v>
      </c>
      <c r="V3014">
        <f>(Table1[[#This Row],[Min Nitrate N + Nitrite N]]+Table1[[#This Row],[Max Nitrate N + Nitrite N]])/2</f>
        <v>7.29</v>
      </c>
      <c r="W3014">
        <v>9</v>
      </c>
      <c r="X3014">
        <v>26</v>
      </c>
      <c r="Y3014">
        <f>(Table1[[#This Row],[Min Fecal Coliform]]+Table1[[#This Row],[Max Fecal Coliform]])/2</f>
        <v>17.5</v>
      </c>
      <c r="Z3014">
        <v>210</v>
      </c>
      <c r="AA3014">
        <v>540</v>
      </c>
      <c r="AB3014">
        <f>(Table1[[#This Row],[Min Total Coliform]]+Table1[[#This Row],[Max Total Coliform]])/2</f>
        <v>375</v>
      </c>
      <c r="AC3014">
        <f>MIN(10, (Table1[[#This Row],[Avg BOD]]/4)*10)</f>
        <v>10</v>
      </c>
      <c r="AD3014">
        <f>MIN(10, (Table1[[#This Row],[Avg Fecal Coliform]]/600)*10)</f>
        <v>0.29166666666666669</v>
      </c>
      <c r="AE3014">
        <f>MIN(10, (Table1[[#This Row],[Avg Nitrate N + Nitrite N]]/10)*10)</f>
        <v>7.29</v>
      </c>
      <c r="AF3014">
        <f>IF(OR(Table1[[#This Row],[Avg pH]]&lt;6.5,Table1[[#This Row],[Avg pH]]&gt;8.5),10,0)</f>
        <v>0</v>
      </c>
      <c r="AG3014">
        <f>MAX(0, 10-(2*Table1[[#This Row],[Avg Dissolved Oxygen]]))</f>
        <v>4.7</v>
      </c>
      <c r="AH3014">
        <f>(Table1[[#This Row],[Fecal Score]]*0.3) + (Table1[[#This Row],[BOD Score]]*0.25) + (Table1[[#This Row],[Nitrate Score]]*0.2) + (Table1[[#This Row],[pH Score]]*0.15) + (Table1[[#This Row],[Dissolved Oxygen Score]]*0.1)</f>
        <v>4.5155000000000003</v>
      </c>
      <c r="AI3014">
        <v>2022</v>
      </c>
    </row>
    <row r="3015" spans="1:35">
      <c r="A3015">
        <v>4671</v>
      </c>
      <c r="B3015" t="s">
        <v>1129</v>
      </c>
      <c r="C3015" t="s">
        <v>1</v>
      </c>
      <c r="D3015" t="s">
        <v>341</v>
      </c>
      <c r="E3015">
        <v>25</v>
      </c>
      <c r="F3015">
        <v>28</v>
      </c>
      <c r="G3015">
        <f>(Table1[[#This Row],[Min Temperature]]+Table1[[#This Row],[Max Temperature]])/2</f>
        <v>26.5</v>
      </c>
      <c r="H3015">
        <v>0.3</v>
      </c>
      <c r="I3015">
        <v>3.2</v>
      </c>
      <c r="J3015">
        <f>(Table1[[#This Row],[Min Dissolved Oxygen]]+Table1[[#This Row],[Max Dissolved Oxygen]])/2</f>
        <v>1.75</v>
      </c>
      <c r="K3015">
        <v>7</v>
      </c>
      <c r="L3015">
        <v>7.3</v>
      </c>
      <c r="M3015">
        <f>(Table1[[#This Row],[Min pH]]+Table1[[#This Row],[Max pH]])/2</f>
        <v>7.15</v>
      </c>
      <c r="N3015">
        <v>575</v>
      </c>
      <c r="O3015">
        <v>1202</v>
      </c>
      <c r="P3015">
        <f>(Table1[[#This Row],[Min Conductivity]]+Table1[[#This Row],[Max Conductivity]])/2</f>
        <v>888.5</v>
      </c>
      <c r="Q3015">
        <v>2</v>
      </c>
      <c r="R3015">
        <v>10</v>
      </c>
      <c r="S3015">
        <f>(Table1[[#This Row],[Min BOD]]+Table1[[#This Row],[Max BOD]])/2</f>
        <v>6</v>
      </c>
      <c r="T3015">
        <v>3.2</v>
      </c>
      <c r="U3015">
        <v>5.4</v>
      </c>
      <c r="V3015">
        <f>(Table1[[#This Row],[Min Nitrate N + Nitrite N]]+Table1[[#This Row],[Max Nitrate N + Nitrite N]])/2</f>
        <v>4.3000000000000007</v>
      </c>
      <c r="W3015">
        <v>10</v>
      </c>
      <c r="X3015">
        <v>33</v>
      </c>
      <c r="Y3015">
        <f>(Table1[[#This Row],[Min Fecal Coliform]]+Table1[[#This Row],[Max Fecal Coliform]])/2</f>
        <v>21.5</v>
      </c>
      <c r="Z3015">
        <v>350</v>
      </c>
      <c r="AA3015">
        <v>430</v>
      </c>
      <c r="AB3015">
        <f>(Table1[[#This Row],[Min Total Coliform]]+Table1[[#This Row],[Max Total Coliform]])/2</f>
        <v>390</v>
      </c>
      <c r="AC3015">
        <f>MIN(10, (Table1[[#This Row],[Avg BOD]]/4)*10)</f>
        <v>10</v>
      </c>
      <c r="AD3015">
        <f>MIN(10, (Table1[[#This Row],[Avg Fecal Coliform]]/600)*10)</f>
        <v>0.35833333333333334</v>
      </c>
      <c r="AE3015">
        <f>MIN(10, (Table1[[#This Row],[Avg Nitrate N + Nitrite N]]/10)*10)</f>
        <v>4.3000000000000007</v>
      </c>
      <c r="AF3015">
        <f>IF(OR(Table1[[#This Row],[Avg pH]]&lt;6.5,Table1[[#This Row],[Avg pH]]&gt;8.5),10,0)</f>
        <v>0</v>
      </c>
      <c r="AG3015">
        <f>MAX(0, 10-(2*Table1[[#This Row],[Avg Dissolved Oxygen]]))</f>
        <v>6.5</v>
      </c>
      <c r="AH3015">
        <f>(Table1[[#This Row],[Fecal Score]]*0.3) + (Table1[[#This Row],[BOD Score]]*0.25) + (Table1[[#This Row],[Nitrate Score]]*0.2) + (Table1[[#This Row],[pH Score]]*0.15) + (Table1[[#This Row],[Dissolved Oxygen Score]]*0.1)</f>
        <v>4.1175000000000006</v>
      </c>
      <c r="AI3015">
        <v>2022</v>
      </c>
    </row>
    <row r="3016" spans="1:35">
      <c r="A3016">
        <v>4672</v>
      </c>
      <c r="B3016" t="s">
        <v>1130</v>
      </c>
      <c r="C3016" t="s">
        <v>1</v>
      </c>
      <c r="D3016" t="s">
        <v>341</v>
      </c>
      <c r="E3016">
        <v>24</v>
      </c>
      <c r="F3016">
        <v>29</v>
      </c>
      <c r="G3016">
        <f>(Table1[[#This Row],[Min Temperature]]+Table1[[#This Row],[Max Temperature]])/2</f>
        <v>26.5</v>
      </c>
      <c r="H3016">
        <v>0.3</v>
      </c>
      <c r="I3016">
        <v>3.8</v>
      </c>
      <c r="J3016">
        <f>(Table1[[#This Row],[Min Dissolved Oxygen]]+Table1[[#This Row],[Max Dissolved Oxygen]])/2</f>
        <v>2.0499999999999998</v>
      </c>
      <c r="K3016">
        <v>7.1</v>
      </c>
      <c r="L3016">
        <v>7.9</v>
      </c>
      <c r="M3016">
        <f>(Table1[[#This Row],[Min pH]]+Table1[[#This Row],[Max pH]])/2</f>
        <v>7.5</v>
      </c>
      <c r="N3016">
        <v>721</v>
      </c>
      <c r="O3016">
        <v>1067</v>
      </c>
      <c r="P3016">
        <f>(Table1[[#This Row],[Min Conductivity]]+Table1[[#This Row],[Max Conductivity]])/2</f>
        <v>894</v>
      </c>
      <c r="Q3016">
        <v>2.2000000000000002</v>
      </c>
      <c r="R3016">
        <v>29</v>
      </c>
      <c r="S3016">
        <f>(Table1[[#This Row],[Min BOD]]+Table1[[#This Row],[Max BOD]])/2</f>
        <v>15.6</v>
      </c>
      <c r="T3016">
        <v>3.2</v>
      </c>
      <c r="U3016">
        <v>8.1199999999999992</v>
      </c>
      <c r="V3016">
        <f>(Table1[[#This Row],[Min Nitrate N + Nitrite N]]+Table1[[#This Row],[Max Nitrate N + Nitrite N]])/2</f>
        <v>5.66</v>
      </c>
      <c r="W3016">
        <v>9</v>
      </c>
      <c r="X3016">
        <v>70</v>
      </c>
      <c r="Y3016">
        <f>(Table1[[#This Row],[Min Fecal Coliform]]+Table1[[#This Row],[Max Fecal Coliform]])/2</f>
        <v>39.5</v>
      </c>
      <c r="Z3016">
        <v>430</v>
      </c>
      <c r="AA3016">
        <v>540</v>
      </c>
      <c r="AB3016">
        <f>(Table1[[#This Row],[Min Total Coliform]]+Table1[[#This Row],[Max Total Coliform]])/2</f>
        <v>485</v>
      </c>
      <c r="AC3016">
        <f>MIN(10, (Table1[[#This Row],[Avg BOD]]/4)*10)</f>
        <v>10</v>
      </c>
      <c r="AD3016">
        <f>MIN(10, (Table1[[#This Row],[Avg Fecal Coliform]]/600)*10)</f>
        <v>0.65833333333333321</v>
      </c>
      <c r="AE3016">
        <f>MIN(10, (Table1[[#This Row],[Avg Nitrate N + Nitrite N]]/10)*10)</f>
        <v>5.66</v>
      </c>
      <c r="AF3016">
        <f>IF(OR(Table1[[#This Row],[Avg pH]]&lt;6.5,Table1[[#This Row],[Avg pH]]&gt;8.5),10,0)</f>
        <v>0</v>
      </c>
      <c r="AG3016">
        <f>MAX(0, 10-(2*Table1[[#This Row],[Avg Dissolved Oxygen]]))</f>
        <v>5.9</v>
      </c>
      <c r="AH3016">
        <f>(Table1[[#This Row],[Fecal Score]]*0.3) + (Table1[[#This Row],[BOD Score]]*0.25) + (Table1[[#This Row],[Nitrate Score]]*0.2) + (Table1[[#This Row],[pH Score]]*0.15) + (Table1[[#This Row],[Dissolved Oxygen Score]]*0.1)</f>
        <v>4.4195000000000002</v>
      </c>
      <c r="AI3016">
        <v>2022</v>
      </c>
    </row>
    <row r="3017" spans="1:35">
      <c r="A3017">
        <v>4673</v>
      </c>
      <c r="B3017" t="s">
        <v>1131</v>
      </c>
      <c r="C3017" t="s">
        <v>1</v>
      </c>
      <c r="D3017" t="s">
        <v>341</v>
      </c>
      <c r="E3017">
        <v>18</v>
      </c>
      <c r="F3017">
        <v>29</v>
      </c>
      <c r="G3017">
        <f>(Table1[[#This Row],[Min Temperature]]+Table1[[#This Row],[Max Temperature]])/2</f>
        <v>23.5</v>
      </c>
      <c r="H3017">
        <v>0.3</v>
      </c>
      <c r="I3017">
        <v>4</v>
      </c>
      <c r="J3017">
        <f>(Table1[[#This Row],[Min Dissolved Oxygen]]+Table1[[#This Row],[Max Dissolved Oxygen]])/2</f>
        <v>2.15</v>
      </c>
      <c r="K3017">
        <v>6.8</v>
      </c>
      <c r="L3017">
        <v>8.4</v>
      </c>
      <c r="M3017">
        <f>(Table1[[#This Row],[Min pH]]+Table1[[#This Row],[Max pH]])/2</f>
        <v>7.6</v>
      </c>
      <c r="N3017">
        <v>497</v>
      </c>
      <c r="O3017">
        <v>1376</v>
      </c>
      <c r="P3017">
        <f>(Table1[[#This Row],[Min Conductivity]]+Table1[[#This Row],[Max Conductivity]])/2</f>
        <v>936.5</v>
      </c>
      <c r="Q3017">
        <v>1</v>
      </c>
      <c r="R3017">
        <v>16</v>
      </c>
      <c r="S3017">
        <f>(Table1[[#This Row],[Min BOD]]+Table1[[#This Row],[Max BOD]])/2</f>
        <v>8.5</v>
      </c>
      <c r="T3017">
        <v>2.6</v>
      </c>
      <c r="U3017">
        <v>6.32</v>
      </c>
      <c r="V3017">
        <f>(Table1[[#This Row],[Min Nitrate N + Nitrite N]]+Table1[[#This Row],[Max Nitrate N + Nitrite N]])/2</f>
        <v>4.46</v>
      </c>
      <c r="W3017">
        <v>4</v>
      </c>
      <c r="X3017">
        <v>34</v>
      </c>
      <c r="Y3017">
        <f>(Table1[[#This Row],[Min Fecal Coliform]]+Table1[[#This Row],[Max Fecal Coliform]])/2</f>
        <v>19</v>
      </c>
      <c r="Z3017">
        <v>26</v>
      </c>
      <c r="AA3017">
        <v>540</v>
      </c>
      <c r="AB3017">
        <f>(Table1[[#This Row],[Min Total Coliform]]+Table1[[#This Row],[Max Total Coliform]])/2</f>
        <v>283</v>
      </c>
      <c r="AC3017">
        <f>MIN(10, (Table1[[#This Row],[Avg BOD]]/4)*10)</f>
        <v>10</v>
      </c>
      <c r="AD3017">
        <f>MIN(10, (Table1[[#This Row],[Avg Fecal Coliform]]/600)*10)</f>
        <v>0.31666666666666671</v>
      </c>
      <c r="AE3017">
        <f>MIN(10, (Table1[[#This Row],[Avg Nitrate N + Nitrite N]]/10)*10)</f>
        <v>4.46</v>
      </c>
      <c r="AF3017">
        <f>IF(OR(Table1[[#This Row],[Avg pH]]&lt;6.5,Table1[[#This Row],[Avg pH]]&gt;8.5),10,0)</f>
        <v>0</v>
      </c>
      <c r="AG3017">
        <f>MAX(0, 10-(2*Table1[[#This Row],[Avg Dissolved Oxygen]]))</f>
        <v>5.7</v>
      </c>
      <c r="AH3017">
        <f>(Table1[[#This Row],[Fecal Score]]*0.3) + (Table1[[#This Row],[BOD Score]]*0.25) + (Table1[[#This Row],[Nitrate Score]]*0.2) + (Table1[[#This Row],[pH Score]]*0.15) + (Table1[[#This Row],[Dissolved Oxygen Score]]*0.1)</f>
        <v>4.0570000000000004</v>
      </c>
      <c r="AI3017">
        <v>2022</v>
      </c>
    </row>
    <row r="3018" spans="1:35">
      <c r="A3018">
        <v>4674</v>
      </c>
      <c r="B3018" t="s">
        <v>1132</v>
      </c>
      <c r="C3018" t="s">
        <v>1</v>
      </c>
      <c r="D3018" t="s">
        <v>341</v>
      </c>
      <c r="E3018">
        <v>24</v>
      </c>
      <c r="F3018">
        <v>29</v>
      </c>
      <c r="G3018">
        <f>(Table1[[#This Row],[Min Temperature]]+Table1[[#This Row],[Max Temperature]])/2</f>
        <v>26.5</v>
      </c>
      <c r="H3018">
        <v>0.3</v>
      </c>
      <c r="I3018">
        <v>5.4</v>
      </c>
      <c r="J3018">
        <f>(Table1[[#This Row],[Min Dissolved Oxygen]]+Table1[[#This Row],[Max Dissolved Oxygen]])/2</f>
        <v>2.85</v>
      </c>
      <c r="K3018">
        <v>7.1</v>
      </c>
      <c r="L3018">
        <v>8.1999999999999993</v>
      </c>
      <c r="M3018">
        <f>(Table1[[#This Row],[Min pH]]+Table1[[#This Row],[Max pH]])/2</f>
        <v>7.6499999999999995</v>
      </c>
      <c r="N3018">
        <v>501</v>
      </c>
      <c r="O3018">
        <v>1138</v>
      </c>
      <c r="P3018">
        <f>(Table1[[#This Row],[Min Conductivity]]+Table1[[#This Row],[Max Conductivity]])/2</f>
        <v>819.5</v>
      </c>
      <c r="Q3018">
        <v>1.2</v>
      </c>
      <c r="R3018">
        <v>15</v>
      </c>
      <c r="S3018">
        <f>(Table1[[#This Row],[Min BOD]]+Table1[[#This Row],[Max BOD]])/2</f>
        <v>8.1</v>
      </c>
      <c r="T3018">
        <v>2.08</v>
      </c>
      <c r="U3018">
        <v>7.22</v>
      </c>
      <c r="V3018">
        <f>(Table1[[#This Row],[Min Nitrate N + Nitrite N]]+Table1[[#This Row],[Max Nitrate N + Nitrite N]])/2</f>
        <v>4.6500000000000004</v>
      </c>
      <c r="W3018">
        <v>2</v>
      </c>
      <c r="X3018">
        <v>60</v>
      </c>
      <c r="Y3018">
        <f>(Table1[[#This Row],[Min Fecal Coliform]]+Table1[[#This Row],[Max Fecal Coliform]])/2</f>
        <v>31</v>
      </c>
      <c r="Z3018">
        <v>94</v>
      </c>
      <c r="AA3018">
        <v>540</v>
      </c>
      <c r="AB3018">
        <f>(Table1[[#This Row],[Min Total Coliform]]+Table1[[#This Row],[Max Total Coliform]])/2</f>
        <v>317</v>
      </c>
      <c r="AC3018">
        <f>MIN(10, (Table1[[#This Row],[Avg BOD]]/4)*10)</f>
        <v>10</v>
      </c>
      <c r="AD3018">
        <f>MIN(10, (Table1[[#This Row],[Avg Fecal Coliform]]/600)*10)</f>
        <v>0.51666666666666661</v>
      </c>
      <c r="AE3018">
        <f>MIN(10, (Table1[[#This Row],[Avg Nitrate N + Nitrite N]]/10)*10)</f>
        <v>4.6500000000000004</v>
      </c>
      <c r="AF3018">
        <f>IF(OR(Table1[[#This Row],[Avg pH]]&lt;6.5,Table1[[#This Row],[Avg pH]]&gt;8.5),10,0)</f>
        <v>0</v>
      </c>
      <c r="AG3018">
        <f>MAX(0, 10-(2*Table1[[#This Row],[Avg Dissolved Oxygen]]))</f>
        <v>4.3</v>
      </c>
      <c r="AH3018">
        <f>(Table1[[#This Row],[Fecal Score]]*0.3) + (Table1[[#This Row],[BOD Score]]*0.25) + (Table1[[#This Row],[Nitrate Score]]*0.2) + (Table1[[#This Row],[pH Score]]*0.15) + (Table1[[#This Row],[Dissolved Oxygen Score]]*0.1)</f>
        <v>4.0149999999999997</v>
      </c>
      <c r="AI3018">
        <v>2022</v>
      </c>
    </row>
    <row r="3019" spans="1:35">
      <c r="A3019">
        <v>2341</v>
      </c>
      <c r="B3019" t="s">
        <v>1133</v>
      </c>
      <c r="C3019" t="s">
        <v>1</v>
      </c>
      <c r="D3019" t="s">
        <v>341</v>
      </c>
      <c r="E3019">
        <v>24</v>
      </c>
      <c r="F3019">
        <v>31</v>
      </c>
      <c r="G3019">
        <f>(Table1[[#This Row],[Min Temperature]]+Table1[[#This Row],[Max Temperature]])/2</f>
        <v>27.5</v>
      </c>
      <c r="H3019">
        <v>0.3</v>
      </c>
      <c r="I3019">
        <v>3.8</v>
      </c>
      <c r="J3019">
        <f>(Table1[[#This Row],[Min Dissolved Oxygen]]+Table1[[#This Row],[Max Dissolved Oxygen]])/2</f>
        <v>2.0499999999999998</v>
      </c>
      <c r="K3019">
        <v>7.2</v>
      </c>
      <c r="L3019">
        <v>7.9</v>
      </c>
      <c r="M3019">
        <f>(Table1[[#This Row],[Min pH]]+Table1[[#This Row],[Max pH]])/2</f>
        <v>7.5500000000000007</v>
      </c>
      <c r="N3019">
        <v>1142</v>
      </c>
      <c r="O3019">
        <v>1460</v>
      </c>
      <c r="P3019">
        <f>(Table1[[#This Row],[Min Conductivity]]+Table1[[#This Row],[Max Conductivity]])/2</f>
        <v>1301</v>
      </c>
      <c r="Q3019">
        <v>2</v>
      </c>
      <c r="R3019">
        <v>15</v>
      </c>
      <c r="S3019">
        <f>(Table1[[#This Row],[Min BOD]]+Table1[[#This Row],[Max BOD]])/2</f>
        <v>8.5</v>
      </c>
      <c r="T3019">
        <v>2.2000000000000002</v>
      </c>
      <c r="U3019">
        <v>9.32</v>
      </c>
      <c r="V3019">
        <f>(Table1[[#This Row],[Min Nitrate N + Nitrite N]]+Table1[[#This Row],[Max Nitrate N + Nitrite N]])/2</f>
        <v>5.76</v>
      </c>
      <c r="W3019">
        <v>8</v>
      </c>
      <c r="X3019">
        <v>94</v>
      </c>
      <c r="Y3019">
        <f>(Table1[[#This Row],[Min Fecal Coliform]]+Table1[[#This Row],[Max Fecal Coliform]])/2</f>
        <v>51</v>
      </c>
      <c r="Z3019">
        <v>280</v>
      </c>
      <c r="AA3019">
        <v>430</v>
      </c>
      <c r="AB3019">
        <f>(Table1[[#This Row],[Min Total Coliform]]+Table1[[#This Row],[Max Total Coliform]])/2</f>
        <v>355</v>
      </c>
      <c r="AC3019">
        <f>MIN(10, (Table1[[#This Row],[Avg BOD]]/4)*10)</f>
        <v>10</v>
      </c>
      <c r="AD3019">
        <f>MIN(10, (Table1[[#This Row],[Avg Fecal Coliform]]/600)*10)</f>
        <v>0.85000000000000009</v>
      </c>
      <c r="AE3019">
        <f>MIN(10, (Table1[[#This Row],[Avg Nitrate N + Nitrite N]]/10)*10)</f>
        <v>5.76</v>
      </c>
      <c r="AF3019">
        <f>IF(OR(Table1[[#This Row],[Avg pH]]&lt;6.5,Table1[[#This Row],[Avg pH]]&gt;8.5),10,0)</f>
        <v>0</v>
      </c>
      <c r="AG3019">
        <f>MAX(0, 10-(2*Table1[[#This Row],[Avg Dissolved Oxygen]]))</f>
        <v>5.9</v>
      </c>
      <c r="AH3019">
        <f>(Table1[[#This Row],[Fecal Score]]*0.3) + (Table1[[#This Row],[BOD Score]]*0.25) + (Table1[[#This Row],[Nitrate Score]]*0.2) + (Table1[[#This Row],[pH Score]]*0.15) + (Table1[[#This Row],[Dissolved Oxygen Score]]*0.1)</f>
        <v>4.4969999999999999</v>
      </c>
      <c r="AI3019">
        <v>2022</v>
      </c>
    </row>
    <row r="3020" spans="1:35">
      <c r="A3020">
        <v>5029</v>
      </c>
      <c r="B3020" t="s">
        <v>1134</v>
      </c>
      <c r="C3020" t="s">
        <v>1</v>
      </c>
      <c r="D3020" t="s">
        <v>341</v>
      </c>
      <c r="E3020">
        <v>22</v>
      </c>
      <c r="F3020">
        <v>28</v>
      </c>
      <c r="G3020">
        <f>(Table1[[#This Row],[Min Temperature]]+Table1[[#This Row],[Max Temperature]])/2</f>
        <v>25</v>
      </c>
      <c r="H3020">
        <v>0.3</v>
      </c>
      <c r="I3020">
        <v>4.0999999999999996</v>
      </c>
      <c r="J3020">
        <f>(Table1[[#This Row],[Min Dissolved Oxygen]]+Table1[[#This Row],[Max Dissolved Oxygen]])/2</f>
        <v>2.1999999999999997</v>
      </c>
      <c r="K3020">
        <v>7.1</v>
      </c>
      <c r="L3020">
        <v>8.4</v>
      </c>
      <c r="M3020">
        <f>(Table1[[#This Row],[Min pH]]+Table1[[#This Row],[Max pH]])/2</f>
        <v>7.75</v>
      </c>
      <c r="N3020">
        <v>1124</v>
      </c>
      <c r="O3020">
        <v>2128</v>
      </c>
      <c r="P3020">
        <f>(Table1[[#This Row],[Min Conductivity]]+Table1[[#This Row],[Max Conductivity]])/2</f>
        <v>1626</v>
      </c>
      <c r="Q3020">
        <v>3.2</v>
      </c>
      <c r="R3020">
        <v>8</v>
      </c>
      <c r="S3020">
        <f>(Table1[[#This Row],[Min BOD]]+Table1[[#This Row],[Max BOD]])/2</f>
        <v>5.6</v>
      </c>
      <c r="T3020">
        <v>2.2000000000000002</v>
      </c>
      <c r="U3020">
        <v>6.22</v>
      </c>
      <c r="V3020">
        <f>(Table1[[#This Row],[Min Nitrate N + Nitrite N]]+Table1[[#This Row],[Max Nitrate N + Nitrite N]])/2</f>
        <v>4.21</v>
      </c>
      <c r="W3020">
        <v>11</v>
      </c>
      <c r="X3020">
        <v>39</v>
      </c>
      <c r="Y3020">
        <f>(Table1[[#This Row],[Min Fecal Coliform]]+Table1[[#This Row],[Max Fecal Coliform]])/2</f>
        <v>25</v>
      </c>
      <c r="Z3020">
        <v>350</v>
      </c>
      <c r="AA3020">
        <v>430</v>
      </c>
      <c r="AB3020">
        <f>(Table1[[#This Row],[Min Total Coliform]]+Table1[[#This Row],[Max Total Coliform]])/2</f>
        <v>390</v>
      </c>
      <c r="AC3020">
        <f>MIN(10, (Table1[[#This Row],[Avg BOD]]/4)*10)</f>
        <v>10</v>
      </c>
      <c r="AD3020">
        <f>MIN(10, (Table1[[#This Row],[Avg Fecal Coliform]]/600)*10)</f>
        <v>0.41666666666666663</v>
      </c>
      <c r="AE3020">
        <f>MIN(10, (Table1[[#This Row],[Avg Nitrate N + Nitrite N]]/10)*10)</f>
        <v>4.21</v>
      </c>
      <c r="AF3020">
        <f>IF(OR(Table1[[#This Row],[Avg pH]]&lt;6.5,Table1[[#This Row],[Avg pH]]&gt;8.5),10,0)</f>
        <v>0</v>
      </c>
      <c r="AG3020">
        <f>MAX(0, 10-(2*Table1[[#This Row],[Avg Dissolved Oxygen]]))</f>
        <v>5.6000000000000005</v>
      </c>
      <c r="AH3020">
        <f>(Table1[[#This Row],[Fecal Score]]*0.3) + (Table1[[#This Row],[BOD Score]]*0.25) + (Table1[[#This Row],[Nitrate Score]]*0.2) + (Table1[[#This Row],[pH Score]]*0.15) + (Table1[[#This Row],[Dissolved Oxygen Score]]*0.1)</f>
        <v>4.0270000000000001</v>
      </c>
      <c r="AI3020">
        <v>2022</v>
      </c>
    </row>
    <row r="3021" spans="1:35">
      <c r="A3021">
        <v>5045</v>
      </c>
      <c r="B3021" t="s">
        <v>1135</v>
      </c>
      <c r="C3021" t="s">
        <v>1</v>
      </c>
      <c r="D3021" t="s">
        <v>341</v>
      </c>
      <c r="E3021">
        <v>25</v>
      </c>
      <c r="F3021">
        <v>30</v>
      </c>
      <c r="G3021">
        <f>(Table1[[#This Row],[Min Temperature]]+Table1[[#This Row],[Max Temperature]])/2</f>
        <v>27.5</v>
      </c>
      <c r="H3021">
        <v>0.3</v>
      </c>
      <c r="I3021">
        <v>3.6</v>
      </c>
      <c r="J3021">
        <f>(Table1[[#This Row],[Min Dissolved Oxygen]]+Table1[[#This Row],[Max Dissolved Oxygen]])/2</f>
        <v>1.95</v>
      </c>
      <c r="K3021">
        <v>7.2</v>
      </c>
      <c r="L3021">
        <v>7.6</v>
      </c>
      <c r="M3021">
        <f>(Table1[[#This Row],[Min pH]]+Table1[[#This Row],[Max pH]])/2</f>
        <v>7.4</v>
      </c>
      <c r="N3021">
        <v>1037</v>
      </c>
      <c r="O3021">
        <v>1735</v>
      </c>
      <c r="P3021">
        <f>(Table1[[#This Row],[Min Conductivity]]+Table1[[#This Row],[Max Conductivity]])/2</f>
        <v>1386</v>
      </c>
      <c r="Q3021">
        <v>3</v>
      </c>
      <c r="R3021">
        <v>27</v>
      </c>
      <c r="S3021">
        <f>(Table1[[#This Row],[Min BOD]]+Table1[[#This Row],[Max BOD]])/2</f>
        <v>15</v>
      </c>
      <c r="T3021">
        <v>3.8</v>
      </c>
      <c r="U3021">
        <v>8.75</v>
      </c>
      <c r="V3021">
        <f>(Table1[[#This Row],[Min Nitrate N + Nitrite N]]+Table1[[#This Row],[Max Nitrate N + Nitrite N]])/2</f>
        <v>6.2750000000000004</v>
      </c>
      <c r="W3021">
        <v>12</v>
      </c>
      <c r="X3021">
        <v>48</v>
      </c>
      <c r="Y3021">
        <f>(Table1[[#This Row],[Min Fecal Coliform]]+Table1[[#This Row],[Max Fecal Coliform]])/2</f>
        <v>30</v>
      </c>
      <c r="Z3021">
        <v>430</v>
      </c>
      <c r="AA3021">
        <v>540</v>
      </c>
      <c r="AB3021">
        <f>(Table1[[#This Row],[Min Total Coliform]]+Table1[[#This Row],[Max Total Coliform]])/2</f>
        <v>485</v>
      </c>
      <c r="AC3021">
        <f>MIN(10, (Table1[[#This Row],[Avg BOD]]/4)*10)</f>
        <v>10</v>
      </c>
      <c r="AD3021">
        <f>MIN(10, (Table1[[#This Row],[Avg Fecal Coliform]]/600)*10)</f>
        <v>0.5</v>
      </c>
      <c r="AE3021">
        <f>MIN(10, (Table1[[#This Row],[Avg Nitrate N + Nitrite N]]/10)*10)</f>
        <v>6.2750000000000004</v>
      </c>
      <c r="AF3021">
        <f>IF(OR(Table1[[#This Row],[Avg pH]]&lt;6.5,Table1[[#This Row],[Avg pH]]&gt;8.5),10,0)</f>
        <v>0</v>
      </c>
      <c r="AG3021">
        <f>MAX(0, 10-(2*Table1[[#This Row],[Avg Dissolved Oxygen]]))</f>
        <v>6.1</v>
      </c>
      <c r="AH3021">
        <f>(Table1[[#This Row],[Fecal Score]]*0.3) + (Table1[[#This Row],[BOD Score]]*0.25) + (Table1[[#This Row],[Nitrate Score]]*0.2) + (Table1[[#This Row],[pH Score]]*0.15) + (Table1[[#This Row],[Dissolved Oxygen Score]]*0.1)</f>
        <v>4.5150000000000006</v>
      </c>
      <c r="AI3021">
        <v>2022</v>
      </c>
    </row>
    <row r="3022" spans="1:35">
      <c r="A3022">
        <v>5043</v>
      </c>
      <c r="B3022" t="s">
        <v>1136</v>
      </c>
      <c r="C3022" t="s">
        <v>1</v>
      </c>
      <c r="D3022" t="s">
        <v>341</v>
      </c>
      <c r="E3022">
        <v>24</v>
      </c>
      <c r="F3022">
        <v>28</v>
      </c>
      <c r="G3022">
        <f>(Table1[[#This Row],[Min Temperature]]+Table1[[#This Row],[Max Temperature]])/2</f>
        <v>26</v>
      </c>
      <c r="H3022">
        <v>0.3</v>
      </c>
      <c r="I3022">
        <v>1.2</v>
      </c>
      <c r="J3022">
        <f>(Table1[[#This Row],[Min Dissolved Oxygen]]+Table1[[#This Row],[Max Dissolved Oxygen]])/2</f>
        <v>0.75</v>
      </c>
      <c r="K3022">
        <v>7.1</v>
      </c>
      <c r="L3022">
        <v>7.8</v>
      </c>
      <c r="M3022">
        <f>(Table1[[#This Row],[Min pH]]+Table1[[#This Row],[Max pH]])/2</f>
        <v>7.4499999999999993</v>
      </c>
      <c r="N3022">
        <v>946</v>
      </c>
      <c r="O3022">
        <v>1496</v>
      </c>
      <c r="P3022">
        <f>(Table1[[#This Row],[Min Conductivity]]+Table1[[#This Row],[Max Conductivity]])/2</f>
        <v>1221</v>
      </c>
      <c r="Q3022">
        <v>3</v>
      </c>
      <c r="R3022">
        <v>17</v>
      </c>
      <c r="S3022">
        <f>(Table1[[#This Row],[Min BOD]]+Table1[[#This Row],[Max BOD]])/2</f>
        <v>10</v>
      </c>
      <c r="T3022">
        <v>2.6</v>
      </c>
      <c r="U3022">
        <v>12.02</v>
      </c>
      <c r="V3022">
        <f>(Table1[[#This Row],[Min Nitrate N + Nitrite N]]+Table1[[#This Row],[Max Nitrate N + Nitrite N]])/2</f>
        <v>7.31</v>
      </c>
      <c r="W3022">
        <v>12</v>
      </c>
      <c r="X3022">
        <v>40</v>
      </c>
      <c r="Y3022">
        <f>(Table1[[#This Row],[Min Fecal Coliform]]+Table1[[#This Row],[Max Fecal Coliform]])/2</f>
        <v>26</v>
      </c>
      <c r="Z3022">
        <v>430</v>
      </c>
      <c r="AA3022">
        <v>540</v>
      </c>
      <c r="AB3022">
        <f>(Table1[[#This Row],[Min Total Coliform]]+Table1[[#This Row],[Max Total Coliform]])/2</f>
        <v>485</v>
      </c>
      <c r="AC3022">
        <f>MIN(10, (Table1[[#This Row],[Avg BOD]]/4)*10)</f>
        <v>10</v>
      </c>
      <c r="AD3022">
        <f>MIN(10, (Table1[[#This Row],[Avg Fecal Coliform]]/600)*10)</f>
        <v>0.43333333333333335</v>
      </c>
      <c r="AE3022">
        <f>MIN(10, (Table1[[#This Row],[Avg Nitrate N + Nitrite N]]/10)*10)</f>
        <v>7.31</v>
      </c>
      <c r="AF3022">
        <f>IF(OR(Table1[[#This Row],[Avg pH]]&lt;6.5,Table1[[#This Row],[Avg pH]]&gt;8.5),10,0)</f>
        <v>0</v>
      </c>
      <c r="AG3022">
        <f>MAX(0, 10-(2*Table1[[#This Row],[Avg Dissolved Oxygen]]))</f>
        <v>8.5</v>
      </c>
      <c r="AH3022">
        <f>(Table1[[#This Row],[Fecal Score]]*0.3) + (Table1[[#This Row],[BOD Score]]*0.25) + (Table1[[#This Row],[Nitrate Score]]*0.2) + (Table1[[#This Row],[pH Score]]*0.15) + (Table1[[#This Row],[Dissolved Oxygen Score]]*0.1)</f>
        <v>4.9420000000000002</v>
      </c>
      <c r="AI3022">
        <v>2022</v>
      </c>
    </row>
    <row r="3023" spans="1:35">
      <c r="A3023">
        <v>4691</v>
      </c>
      <c r="B3023" t="s">
        <v>1137</v>
      </c>
      <c r="C3023" t="s">
        <v>1</v>
      </c>
      <c r="D3023" t="s">
        <v>341</v>
      </c>
      <c r="E3023">
        <v>25</v>
      </c>
      <c r="F3023">
        <v>32</v>
      </c>
      <c r="G3023">
        <f>(Table1[[#This Row],[Min Temperature]]+Table1[[#This Row],[Max Temperature]])/2</f>
        <v>28.5</v>
      </c>
      <c r="H3023">
        <v>0.3</v>
      </c>
      <c r="I3023">
        <v>3.3</v>
      </c>
      <c r="J3023">
        <f>(Table1[[#This Row],[Min Dissolved Oxygen]]+Table1[[#This Row],[Max Dissolved Oxygen]])/2</f>
        <v>1.7999999999999998</v>
      </c>
      <c r="K3023">
        <v>6.9</v>
      </c>
      <c r="L3023">
        <v>7.7</v>
      </c>
      <c r="M3023">
        <f>(Table1[[#This Row],[Min pH]]+Table1[[#This Row],[Max pH]])/2</f>
        <v>7.3000000000000007</v>
      </c>
      <c r="N3023">
        <v>808</v>
      </c>
      <c r="O3023">
        <v>1367</v>
      </c>
      <c r="P3023">
        <f>(Table1[[#This Row],[Min Conductivity]]+Table1[[#This Row],[Max Conductivity]])/2</f>
        <v>1087.5</v>
      </c>
      <c r="Q3023">
        <v>2</v>
      </c>
      <c r="R3023">
        <v>25</v>
      </c>
      <c r="S3023">
        <f>(Table1[[#This Row],[Min BOD]]+Table1[[#This Row],[Max BOD]])/2</f>
        <v>13.5</v>
      </c>
      <c r="T3023">
        <v>2.7</v>
      </c>
      <c r="U3023">
        <v>5.8</v>
      </c>
      <c r="V3023">
        <f>(Table1[[#This Row],[Min Nitrate N + Nitrite N]]+Table1[[#This Row],[Max Nitrate N + Nitrite N]])/2</f>
        <v>4.25</v>
      </c>
      <c r="W3023">
        <v>17</v>
      </c>
      <c r="X3023">
        <v>63</v>
      </c>
      <c r="Y3023">
        <f>(Table1[[#This Row],[Min Fecal Coliform]]+Table1[[#This Row],[Max Fecal Coliform]])/2</f>
        <v>40</v>
      </c>
      <c r="Z3023">
        <v>430</v>
      </c>
      <c r="AA3023">
        <v>540</v>
      </c>
      <c r="AB3023">
        <f>(Table1[[#This Row],[Min Total Coliform]]+Table1[[#This Row],[Max Total Coliform]])/2</f>
        <v>485</v>
      </c>
      <c r="AC3023">
        <f>MIN(10, (Table1[[#This Row],[Avg BOD]]/4)*10)</f>
        <v>10</v>
      </c>
      <c r="AD3023">
        <f>MIN(10, (Table1[[#This Row],[Avg Fecal Coliform]]/600)*10)</f>
        <v>0.66666666666666663</v>
      </c>
      <c r="AE3023">
        <f>MIN(10, (Table1[[#This Row],[Avg Nitrate N + Nitrite N]]/10)*10)</f>
        <v>4.25</v>
      </c>
      <c r="AF3023">
        <f>IF(OR(Table1[[#This Row],[Avg pH]]&lt;6.5,Table1[[#This Row],[Avg pH]]&gt;8.5),10,0)</f>
        <v>0</v>
      </c>
      <c r="AG3023">
        <f>MAX(0, 10-(2*Table1[[#This Row],[Avg Dissolved Oxygen]]))</f>
        <v>6.4</v>
      </c>
      <c r="AH3023">
        <f>(Table1[[#This Row],[Fecal Score]]*0.3) + (Table1[[#This Row],[BOD Score]]*0.25) + (Table1[[#This Row],[Nitrate Score]]*0.2) + (Table1[[#This Row],[pH Score]]*0.15) + (Table1[[#This Row],[Dissolved Oxygen Score]]*0.1)</f>
        <v>4.1900000000000004</v>
      </c>
      <c r="AI3023">
        <v>2022</v>
      </c>
    </row>
    <row r="3024" spans="1:35">
      <c r="A3024">
        <v>5063</v>
      </c>
      <c r="B3024" t="s">
        <v>1138</v>
      </c>
      <c r="C3024" t="s">
        <v>1</v>
      </c>
      <c r="D3024" t="s">
        <v>341</v>
      </c>
      <c r="E3024">
        <v>25</v>
      </c>
      <c r="F3024">
        <v>28</v>
      </c>
      <c r="G3024">
        <f>(Table1[[#This Row],[Min Temperature]]+Table1[[#This Row],[Max Temperature]])/2</f>
        <v>26.5</v>
      </c>
      <c r="H3024">
        <v>2.2000000000000002</v>
      </c>
      <c r="I3024">
        <v>4.4000000000000004</v>
      </c>
      <c r="J3024">
        <f>(Table1[[#This Row],[Min Dissolved Oxygen]]+Table1[[#This Row],[Max Dissolved Oxygen]])/2</f>
        <v>3.3000000000000003</v>
      </c>
      <c r="K3024">
        <v>6.8</v>
      </c>
      <c r="L3024">
        <v>7.7</v>
      </c>
      <c r="M3024">
        <f>(Table1[[#This Row],[Min pH]]+Table1[[#This Row],[Max pH]])/2</f>
        <v>7.25</v>
      </c>
      <c r="N3024">
        <v>456</v>
      </c>
      <c r="O3024">
        <v>967</v>
      </c>
      <c r="P3024">
        <f>(Table1[[#This Row],[Min Conductivity]]+Table1[[#This Row],[Max Conductivity]])/2</f>
        <v>711.5</v>
      </c>
      <c r="Q3024">
        <v>2</v>
      </c>
      <c r="R3024">
        <v>4</v>
      </c>
      <c r="S3024">
        <f>(Table1[[#This Row],[Min BOD]]+Table1[[#This Row],[Max BOD]])/2</f>
        <v>3</v>
      </c>
      <c r="T3024">
        <v>2.6</v>
      </c>
      <c r="U3024">
        <v>4.3</v>
      </c>
      <c r="V3024">
        <f>(Table1[[#This Row],[Min Nitrate N + Nitrite N]]+Table1[[#This Row],[Max Nitrate N + Nitrite N]])/2</f>
        <v>3.45</v>
      </c>
      <c r="W3024">
        <v>2</v>
      </c>
      <c r="X3024">
        <v>31</v>
      </c>
      <c r="Y3024">
        <f>(Table1[[#This Row],[Min Fecal Coliform]]+Table1[[#This Row],[Max Fecal Coliform]])/2</f>
        <v>16.5</v>
      </c>
      <c r="Z3024">
        <v>350</v>
      </c>
      <c r="AA3024">
        <v>430</v>
      </c>
      <c r="AB3024">
        <f>(Table1[[#This Row],[Min Total Coliform]]+Table1[[#This Row],[Max Total Coliform]])/2</f>
        <v>390</v>
      </c>
      <c r="AC3024">
        <f>MIN(10, (Table1[[#This Row],[Avg BOD]]/4)*10)</f>
        <v>7.5</v>
      </c>
      <c r="AD3024">
        <f>MIN(10, (Table1[[#This Row],[Avg Fecal Coliform]]/600)*10)</f>
        <v>0.27500000000000002</v>
      </c>
      <c r="AE3024">
        <f>MIN(10, (Table1[[#This Row],[Avg Nitrate N + Nitrite N]]/10)*10)</f>
        <v>3.45</v>
      </c>
      <c r="AF3024">
        <f>IF(OR(Table1[[#This Row],[Avg pH]]&lt;6.5,Table1[[#This Row],[Avg pH]]&gt;8.5),10,0)</f>
        <v>0</v>
      </c>
      <c r="AG3024">
        <f>MAX(0, 10-(2*Table1[[#This Row],[Avg Dissolved Oxygen]]))</f>
        <v>3.3999999999999995</v>
      </c>
      <c r="AH3024">
        <f>(Table1[[#This Row],[Fecal Score]]*0.3) + (Table1[[#This Row],[BOD Score]]*0.25) + (Table1[[#This Row],[Nitrate Score]]*0.2) + (Table1[[#This Row],[pH Score]]*0.15) + (Table1[[#This Row],[Dissolved Oxygen Score]]*0.1)</f>
        <v>2.9874999999999998</v>
      </c>
      <c r="AI3024">
        <v>2022</v>
      </c>
    </row>
    <row r="3025" spans="1:35">
      <c r="A3025">
        <v>4688</v>
      </c>
      <c r="B3025" t="s">
        <v>1139</v>
      </c>
      <c r="C3025" t="s">
        <v>1</v>
      </c>
      <c r="D3025" t="s">
        <v>341</v>
      </c>
      <c r="E3025">
        <v>25</v>
      </c>
      <c r="F3025">
        <v>26</v>
      </c>
      <c r="G3025">
        <f>(Table1[[#This Row],[Min Temperature]]+Table1[[#This Row],[Max Temperature]])/2</f>
        <v>25.5</v>
      </c>
      <c r="H3025">
        <v>5.6</v>
      </c>
      <c r="I3025">
        <v>6.8</v>
      </c>
      <c r="J3025">
        <f>(Table1[[#This Row],[Min Dissolved Oxygen]]+Table1[[#This Row],[Max Dissolved Oxygen]])/2</f>
        <v>6.1999999999999993</v>
      </c>
      <c r="K3025">
        <v>7.1</v>
      </c>
      <c r="L3025">
        <v>7.9</v>
      </c>
      <c r="M3025">
        <f>(Table1[[#This Row],[Min pH]]+Table1[[#This Row],[Max pH]])/2</f>
        <v>7.5</v>
      </c>
      <c r="N3025">
        <v>450</v>
      </c>
      <c r="O3025">
        <v>919</v>
      </c>
      <c r="P3025">
        <f>(Table1[[#This Row],[Min Conductivity]]+Table1[[#This Row],[Max Conductivity]])/2</f>
        <v>684.5</v>
      </c>
      <c r="Q3025">
        <v>2</v>
      </c>
      <c r="R3025">
        <v>3.6</v>
      </c>
      <c r="S3025">
        <f>(Table1[[#This Row],[Min BOD]]+Table1[[#This Row],[Max BOD]])/2</f>
        <v>2.8</v>
      </c>
      <c r="T3025">
        <v>4.09</v>
      </c>
      <c r="U3025">
        <v>18.100000000000001</v>
      </c>
      <c r="V3025">
        <f>(Table1[[#This Row],[Min Nitrate N + Nitrite N]]+Table1[[#This Row],[Max Nitrate N + Nitrite N]])/2</f>
        <v>11.095000000000001</v>
      </c>
      <c r="W3025">
        <v>2</v>
      </c>
      <c r="X3025">
        <v>10</v>
      </c>
      <c r="Y3025">
        <f>(Table1[[#This Row],[Min Fecal Coliform]]+Table1[[#This Row],[Max Fecal Coliform]])/2</f>
        <v>6</v>
      </c>
      <c r="Z3025">
        <v>20</v>
      </c>
      <c r="AA3025">
        <v>48</v>
      </c>
      <c r="AB3025">
        <f>(Table1[[#This Row],[Min Total Coliform]]+Table1[[#This Row],[Max Total Coliform]])/2</f>
        <v>34</v>
      </c>
      <c r="AC3025">
        <f>MIN(10, (Table1[[#This Row],[Avg BOD]]/4)*10)</f>
        <v>7</v>
      </c>
      <c r="AD3025">
        <f>MIN(10, (Table1[[#This Row],[Avg Fecal Coliform]]/600)*10)</f>
        <v>0.1</v>
      </c>
      <c r="AE3025">
        <f>MIN(10, (Table1[[#This Row],[Avg Nitrate N + Nitrite N]]/10)*10)</f>
        <v>10</v>
      </c>
      <c r="AF3025">
        <f>IF(OR(Table1[[#This Row],[Avg pH]]&lt;6.5,Table1[[#This Row],[Avg pH]]&gt;8.5),10,0)</f>
        <v>0</v>
      </c>
      <c r="AG3025">
        <f>MAX(0, 10-(2*Table1[[#This Row],[Avg Dissolved Oxygen]]))</f>
        <v>0</v>
      </c>
      <c r="AH3025">
        <f>(Table1[[#This Row],[Fecal Score]]*0.3) + (Table1[[#This Row],[BOD Score]]*0.25) + (Table1[[#This Row],[Nitrate Score]]*0.2) + (Table1[[#This Row],[pH Score]]*0.15) + (Table1[[#This Row],[Dissolved Oxygen Score]]*0.1)</f>
        <v>3.7800000000000002</v>
      </c>
      <c r="AI3025">
        <v>2022</v>
      </c>
    </row>
    <row r="3026" spans="1:35">
      <c r="A3026">
        <v>5030</v>
      </c>
      <c r="B3026" t="s">
        <v>1140</v>
      </c>
      <c r="C3026" t="s">
        <v>1</v>
      </c>
      <c r="D3026" t="s">
        <v>341</v>
      </c>
      <c r="E3026">
        <v>22</v>
      </c>
      <c r="F3026">
        <v>27</v>
      </c>
      <c r="G3026">
        <f>(Table1[[#This Row],[Min Temperature]]+Table1[[#This Row],[Max Temperature]])/2</f>
        <v>24.5</v>
      </c>
      <c r="H3026">
        <v>0.3</v>
      </c>
      <c r="I3026">
        <v>4.0999999999999996</v>
      </c>
      <c r="J3026">
        <f>(Table1[[#This Row],[Min Dissolved Oxygen]]+Table1[[#This Row],[Max Dissolved Oxygen]])/2</f>
        <v>2.1999999999999997</v>
      </c>
      <c r="K3026">
        <v>7.7</v>
      </c>
      <c r="L3026">
        <v>8.4</v>
      </c>
      <c r="M3026">
        <f>(Table1[[#This Row],[Min pH]]+Table1[[#This Row],[Max pH]])/2</f>
        <v>8.0500000000000007</v>
      </c>
      <c r="N3026">
        <v>935</v>
      </c>
      <c r="O3026">
        <v>1347</v>
      </c>
      <c r="P3026">
        <f>(Table1[[#This Row],[Min Conductivity]]+Table1[[#This Row],[Max Conductivity]])/2</f>
        <v>1141</v>
      </c>
      <c r="Q3026">
        <v>1.2</v>
      </c>
      <c r="R3026">
        <v>20</v>
      </c>
      <c r="S3026">
        <f>(Table1[[#This Row],[Min BOD]]+Table1[[#This Row],[Max BOD]])/2</f>
        <v>10.6</v>
      </c>
      <c r="T3026">
        <v>1.1000000000000001</v>
      </c>
      <c r="U3026">
        <v>7.04</v>
      </c>
      <c r="V3026">
        <f>(Table1[[#This Row],[Min Nitrate N + Nitrite N]]+Table1[[#This Row],[Max Nitrate N + Nitrite N]])/2</f>
        <v>4.07</v>
      </c>
      <c r="W3026">
        <v>8</v>
      </c>
      <c r="X3026">
        <v>38</v>
      </c>
      <c r="Y3026">
        <f>(Table1[[#This Row],[Min Fecal Coliform]]+Table1[[#This Row],[Max Fecal Coliform]])/2</f>
        <v>23</v>
      </c>
      <c r="Z3026">
        <v>350</v>
      </c>
      <c r="AA3026">
        <v>540</v>
      </c>
      <c r="AB3026">
        <f>(Table1[[#This Row],[Min Total Coliform]]+Table1[[#This Row],[Max Total Coliform]])/2</f>
        <v>445</v>
      </c>
      <c r="AC3026">
        <f>MIN(10, (Table1[[#This Row],[Avg BOD]]/4)*10)</f>
        <v>10</v>
      </c>
      <c r="AD3026">
        <f>MIN(10, (Table1[[#This Row],[Avg Fecal Coliform]]/600)*10)</f>
        <v>0.3833333333333333</v>
      </c>
      <c r="AE3026">
        <f>MIN(10, (Table1[[#This Row],[Avg Nitrate N + Nitrite N]]/10)*10)</f>
        <v>4.07</v>
      </c>
      <c r="AF3026">
        <f>IF(OR(Table1[[#This Row],[Avg pH]]&lt;6.5,Table1[[#This Row],[Avg pH]]&gt;8.5),10,0)</f>
        <v>0</v>
      </c>
      <c r="AG3026">
        <f>MAX(0, 10-(2*Table1[[#This Row],[Avg Dissolved Oxygen]]))</f>
        <v>5.6000000000000005</v>
      </c>
      <c r="AH3026">
        <f>(Table1[[#This Row],[Fecal Score]]*0.3) + (Table1[[#This Row],[BOD Score]]*0.25) + (Table1[[#This Row],[Nitrate Score]]*0.2) + (Table1[[#This Row],[pH Score]]*0.15) + (Table1[[#This Row],[Dissolved Oxygen Score]]*0.1)</f>
        <v>3.9890000000000003</v>
      </c>
      <c r="AI3026">
        <v>2022</v>
      </c>
    </row>
    <row r="3027" spans="1:35">
      <c r="A3027">
        <v>5056</v>
      </c>
      <c r="B3027" t="s">
        <v>1141</v>
      </c>
      <c r="C3027" t="s">
        <v>1</v>
      </c>
      <c r="D3027" t="s">
        <v>341</v>
      </c>
      <c r="E3027">
        <v>20</v>
      </c>
      <c r="F3027">
        <v>28</v>
      </c>
      <c r="G3027">
        <f>(Table1[[#This Row],[Min Temperature]]+Table1[[#This Row],[Max Temperature]])/2</f>
        <v>24</v>
      </c>
      <c r="H3027">
        <v>0.6</v>
      </c>
      <c r="I3027">
        <v>4.8</v>
      </c>
      <c r="J3027">
        <f>(Table1[[#This Row],[Min Dissolved Oxygen]]+Table1[[#This Row],[Max Dissolved Oxygen]])/2</f>
        <v>2.6999999999999997</v>
      </c>
      <c r="K3027">
        <v>7.2</v>
      </c>
      <c r="L3027">
        <v>8.5</v>
      </c>
      <c r="M3027">
        <f>(Table1[[#This Row],[Min pH]]+Table1[[#This Row],[Max pH]])/2</f>
        <v>7.85</v>
      </c>
      <c r="N3027">
        <v>544</v>
      </c>
      <c r="O3027">
        <v>1121</v>
      </c>
      <c r="P3027">
        <f>(Table1[[#This Row],[Min Conductivity]]+Table1[[#This Row],[Max Conductivity]])/2</f>
        <v>832.5</v>
      </c>
      <c r="Q3027">
        <v>1</v>
      </c>
      <c r="R3027">
        <v>5.2</v>
      </c>
      <c r="S3027">
        <f>(Table1[[#This Row],[Min BOD]]+Table1[[#This Row],[Max BOD]])/2</f>
        <v>3.1</v>
      </c>
      <c r="T3027">
        <v>2.9</v>
      </c>
      <c r="U3027">
        <v>4.2</v>
      </c>
      <c r="V3027">
        <f>(Table1[[#This Row],[Min Nitrate N + Nitrite N]]+Table1[[#This Row],[Max Nitrate N + Nitrite N]])/2</f>
        <v>3.55</v>
      </c>
      <c r="W3027">
        <v>2</v>
      </c>
      <c r="X3027">
        <v>33</v>
      </c>
      <c r="Y3027">
        <f>(Table1[[#This Row],[Min Fecal Coliform]]+Table1[[#This Row],[Max Fecal Coliform]])/2</f>
        <v>17.5</v>
      </c>
      <c r="Z3027">
        <v>350</v>
      </c>
      <c r="AA3027">
        <v>540</v>
      </c>
      <c r="AB3027">
        <f>(Table1[[#This Row],[Min Total Coliform]]+Table1[[#This Row],[Max Total Coliform]])/2</f>
        <v>445</v>
      </c>
      <c r="AC3027">
        <f>MIN(10, (Table1[[#This Row],[Avg BOD]]/4)*10)</f>
        <v>7.75</v>
      </c>
      <c r="AD3027">
        <f>MIN(10, (Table1[[#This Row],[Avg Fecal Coliform]]/600)*10)</f>
        <v>0.29166666666666669</v>
      </c>
      <c r="AE3027">
        <f>MIN(10, (Table1[[#This Row],[Avg Nitrate N + Nitrite N]]/10)*10)</f>
        <v>3.55</v>
      </c>
      <c r="AF3027">
        <f>IF(OR(Table1[[#This Row],[Avg pH]]&lt;6.5,Table1[[#This Row],[Avg pH]]&gt;8.5),10,0)</f>
        <v>0</v>
      </c>
      <c r="AG3027">
        <f>MAX(0, 10-(2*Table1[[#This Row],[Avg Dissolved Oxygen]]))</f>
        <v>4.6000000000000005</v>
      </c>
      <c r="AH3027">
        <f>(Table1[[#This Row],[Fecal Score]]*0.3) + (Table1[[#This Row],[BOD Score]]*0.25) + (Table1[[#This Row],[Nitrate Score]]*0.2) + (Table1[[#This Row],[pH Score]]*0.15) + (Table1[[#This Row],[Dissolved Oxygen Score]]*0.1)</f>
        <v>3.1949999999999998</v>
      </c>
      <c r="AI3027">
        <v>2022</v>
      </c>
    </row>
    <row r="3028" spans="1:35">
      <c r="A3028">
        <v>4229</v>
      </c>
      <c r="B3028" t="s">
        <v>1142</v>
      </c>
      <c r="C3028" t="s">
        <v>1</v>
      </c>
      <c r="D3028" t="s">
        <v>341</v>
      </c>
      <c r="E3028">
        <v>25</v>
      </c>
      <c r="F3028">
        <v>32</v>
      </c>
      <c r="G3028">
        <f>(Table1[[#This Row],[Min Temperature]]+Table1[[#This Row],[Max Temperature]])/2</f>
        <v>28.5</v>
      </c>
      <c r="H3028">
        <v>0.3</v>
      </c>
      <c r="I3028">
        <v>4.0999999999999996</v>
      </c>
      <c r="J3028">
        <f>(Table1[[#This Row],[Min Dissolved Oxygen]]+Table1[[#This Row],[Max Dissolved Oxygen]])/2</f>
        <v>2.1999999999999997</v>
      </c>
      <c r="K3028">
        <v>6.9</v>
      </c>
      <c r="L3028">
        <v>7.8</v>
      </c>
      <c r="M3028">
        <f>(Table1[[#This Row],[Min pH]]+Table1[[#This Row],[Max pH]])/2</f>
        <v>7.35</v>
      </c>
      <c r="N3028">
        <v>1167</v>
      </c>
      <c r="O3028">
        <v>2144</v>
      </c>
      <c r="P3028">
        <f>(Table1[[#This Row],[Min Conductivity]]+Table1[[#This Row],[Max Conductivity]])/2</f>
        <v>1655.5</v>
      </c>
      <c r="Q3028">
        <v>3</v>
      </c>
      <c r="R3028">
        <v>18</v>
      </c>
      <c r="S3028">
        <f>(Table1[[#This Row],[Min BOD]]+Table1[[#This Row],[Max BOD]])/2</f>
        <v>10.5</v>
      </c>
      <c r="T3028">
        <v>2.6</v>
      </c>
      <c r="U3028">
        <v>13.4</v>
      </c>
      <c r="V3028">
        <f>(Table1[[#This Row],[Min Nitrate N + Nitrite N]]+Table1[[#This Row],[Max Nitrate N + Nitrite N]])/2</f>
        <v>8</v>
      </c>
      <c r="W3028">
        <v>10</v>
      </c>
      <c r="X3028">
        <v>39</v>
      </c>
      <c r="Y3028">
        <f>(Table1[[#This Row],[Min Fecal Coliform]]+Table1[[#This Row],[Max Fecal Coliform]])/2</f>
        <v>24.5</v>
      </c>
      <c r="Z3028">
        <v>350</v>
      </c>
      <c r="AA3028">
        <v>540</v>
      </c>
      <c r="AB3028">
        <f>(Table1[[#This Row],[Min Total Coliform]]+Table1[[#This Row],[Max Total Coliform]])/2</f>
        <v>445</v>
      </c>
      <c r="AC3028">
        <f>MIN(10, (Table1[[#This Row],[Avg BOD]]/4)*10)</f>
        <v>10</v>
      </c>
      <c r="AD3028">
        <f>MIN(10, (Table1[[#This Row],[Avg Fecal Coliform]]/600)*10)</f>
        <v>0.40833333333333333</v>
      </c>
      <c r="AE3028">
        <f>MIN(10, (Table1[[#This Row],[Avg Nitrate N + Nitrite N]]/10)*10)</f>
        <v>8</v>
      </c>
      <c r="AF3028">
        <f>IF(OR(Table1[[#This Row],[Avg pH]]&lt;6.5,Table1[[#This Row],[Avg pH]]&gt;8.5),10,0)</f>
        <v>0</v>
      </c>
      <c r="AG3028">
        <f>MAX(0, 10-(2*Table1[[#This Row],[Avg Dissolved Oxygen]]))</f>
        <v>5.6000000000000005</v>
      </c>
      <c r="AH3028">
        <f>(Table1[[#This Row],[Fecal Score]]*0.3) + (Table1[[#This Row],[BOD Score]]*0.25) + (Table1[[#This Row],[Nitrate Score]]*0.2) + (Table1[[#This Row],[pH Score]]*0.15) + (Table1[[#This Row],[Dissolved Oxygen Score]]*0.1)</f>
        <v>4.7825000000000006</v>
      </c>
      <c r="AI3028">
        <v>2022</v>
      </c>
    </row>
    <row r="3029" spans="1:35">
      <c r="A3029">
        <v>2342</v>
      </c>
      <c r="B3029" t="s">
        <v>1143</v>
      </c>
      <c r="C3029" t="s">
        <v>1</v>
      </c>
      <c r="D3029" t="s">
        <v>341</v>
      </c>
      <c r="E3029">
        <v>25</v>
      </c>
      <c r="F3029">
        <v>30</v>
      </c>
      <c r="G3029">
        <f>(Table1[[#This Row],[Min Temperature]]+Table1[[#This Row],[Max Temperature]])/2</f>
        <v>27.5</v>
      </c>
      <c r="H3029">
        <v>0.3</v>
      </c>
      <c r="I3029">
        <v>0.3</v>
      </c>
      <c r="J3029">
        <f>(Table1[[#This Row],[Min Dissolved Oxygen]]+Table1[[#This Row],[Max Dissolved Oxygen]])/2</f>
        <v>0.3</v>
      </c>
      <c r="K3029">
        <v>6.8</v>
      </c>
      <c r="L3029">
        <v>8.1999999999999993</v>
      </c>
      <c r="M3029">
        <f>(Table1[[#This Row],[Min pH]]+Table1[[#This Row],[Max pH]])/2</f>
        <v>7.5</v>
      </c>
      <c r="N3029">
        <v>805</v>
      </c>
      <c r="O3029">
        <v>1556</v>
      </c>
      <c r="P3029">
        <f>(Table1[[#This Row],[Min Conductivity]]+Table1[[#This Row],[Max Conductivity]])/2</f>
        <v>1180.5</v>
      </c>
      <c r="Q3029">
        <v>6</v>
      </c>
      <c r="R3029">
        <v>16</v>
      </c>
      <c r="S3029">
        <f>(Table1[[#This Row],[Min BOD]]+Table1[[#This Row],[Max BOD]])/2</f>
        <v>11</v>
      </c>
      <c r="T3029">
        <v>4.4000000000000004</v>
      </c>
      <c r="U3029">
        <v>11.64</v>
      </c>
      <c r="V3029">
        <f>(Table1[[#This Row],[Min Nitrate N + Nitrite N]]+Table1[[#This Row],[Max Nitrate N + Nitrite N]])/2</f>
        <v>8.02</v>
      </c>
      <c r="W3029">
        <v>10</v>
      </c>
      <c r="X3029">
        <v>58</v>
      </c>
      <c r="Y3029">
        <f>(Table1[[#This Row],[Min Fecal Coliform]]+Table1[[#This Row],[Max Fecal Coliform]])/2</f>
        <v>34</v>
      </c>
      <c r="Z3029">
        <v>350</v>
      </c>
      <c r="AA3029">
        <v>1600</v>
      </c>
      <c r="AB3029">
        <f>(Table1[[#This Row],[Min Total Coliform]]+Table1[[#This Row],[Max Total Coliform]])/2</f>
        <v>975</v>
      </c>
      <c r="AC3029">
        <f>MIN(10, (Table1[[#This Row],[Avg BOD]]/4)*10)</f>
        <v>10</v>
      </c>
      <c r="AD3029">
        <f>MIN(10, (Table1[[#This Row],[Avg Fecal Coliform]]/600)*10)</f>
        <v>0.56666666666666665</v>
      </c>
      <c r="AE3029">
        <f>MIN(10, (Table1[[#This Row],[Avg Nitrate N + Nitrite N]]/10)*10)</f>
        <v>8.02</v>
      </c>
      <c r="AF3029">
        <f>IF(OR(Table1[[#This Row],[Avg pH]]&lt;6.5,Table1[[#This Row],[Avg pH]]&gt;8.5),10,0)</f>
        <v>0</v>
      </c>
      <c r="AG3029">
        <f>MAX(0, 10-(2*Table1[[#This Row],[Avg Dissolved Oxygen]]))</f>
        <v>9.4</v>
      </c>
      <c r="AH3029">
        <f>(Table1[[#This Row],[Fecal Score]]*0.3) + (Table1[[#This Row],[BOD Score]]*0.25) + (Table1[[#This Row],[Nitrate Score]]*0.2) + (Table1[[#This Row],[pH Score]]*0.15) + (Table1[[#This Row],[Dissolved Oxygen Score]]*0.1)</f>
        <v>5.2140000000000004</v>
      </c>
      <c r="AI3029">
        <v>2022</v>
      </c>
    </row>
    <row r="3030" spans="1:35">
      <c r="A3030">
        <v>5121</v>
      </c>
      <c r="B3030" t="s">
        <v>1144</v>
      </c>
      <c r="C3030" t="s">
        <v>1</v>
      </c>
      <c r="D3030" t="s">
        <v>341</v>
      </c>
      <c r="E3030">
        <v>25</v>
      </c>
      <c r="F3030">
        <v>30</v>
      </c>
      <c r="G3030">
        <f>(Table1[[#This Row],[Min Temperature]]+Table1[[#This Row],[Max Temperature]])/2</f>
        <v>27.5</v>
      </c>
      <c r="H3030">
        <v>0.3</v>
      </c>
      <c r="I3030">
        <v>0.3</v>
      </c>
      <c r="J3030">
        <f>(Table1[[#This Row],[Min Dissolved Oxygen]]+Table1[[#This Row],[Max Dissolved Oxygen]])/2</f>
        <v>0.3</v>
      </c>
      <c r="K3030">
        <v>7.1</v>
      </c>
      <c r="L3030">
        <v>7.9</v>
      </c>
      <c r="M3030">
        <f>(Table1[[#This Row],[Min pH]]+Table1[[#This Row],[Max pH]])/2</f>
        <v>7.5</v>
      </c>
      <c r="N3030">
        <v>925</v>
      </c>
      <c r="O3030">
        <v>1804</v>
      </c>
      <c r="P3030">
        <f>(Table1[[#This Row],[Min Conductivity]]+Table1[[#This Row],[Max Conductivity]])/2</f>
        <v>1364.5</v>
      </c>
      <c r="Q3030">
        <v>6</v>
      </c>
      <c r="R3030">
        <v>20</v>
      </c>
      <c r="S3030">
        <f>(Table1[[#This Row],[Min BOD]]+Table1[[#This Row],[Max BOD]])/2</f>
        <v>13</v>
      </c>
      <c r="T3030">
        <v>3.2</v>
      </c>
      <c r="U3030">
        <v>7.8</v>
      </c>
      <c r="V3030">
        <f>(Table1[[#This Row],[Min Nitrate N + Nitrite N]]+Table1[[#This Row],[Max Nitrate N + Nitrite N]])/2</f>
        <v>5.5</v>
      </c>
      <c r="W3030">
        <v>21</v>
      </c>
      <c r="X3030">
        <v>41</v>
      </c>
      <c r="Y3030">
        <f>(Table1[[#This Row],[Min Fecal Coliform]]+Table1[[#This Row],[Max Fecal Coliform]])/2</f>
        <v>31</v>
      </c>
      <c r="Z3030">
        <v>430</v>
      </c>
      <c r="AA3030">
        <v>540</v>
      </c>
      <c r="AB3030">
        <f>(Table1[[#This Row],[Min Total Coliform]]+Table1[[#This Row],[Max Total Coliform]])/2</f>
        <v>485</v>
      </c>
      <c r="AC3030">
        <f>MIN(10, (Table1[[#This Row],[Avg BOD]]/4)*10)</f>
        <v>10</v>
      </c>
      <c r="AD3030">
        <f>MIN(10, (Table1[[#This Row],[Avg Fecal Coliform]]/600)*10)</f>
        <v>0.51666666666666661</v>
      </c>
      <c r="AE3030">
        <f>MIN(10, (Table1[[#This Row],[Avg Nitrate N + Nitrite N]]/10)*10)</f>
        <v>5.5</v>
      </c>
      <c r="AF3030">
        <f>IF(OR(Table1[[#This Row],[Avg pH]]&lt;6.5,Table1[[#This Row],[Avg pH]]&gt;8.5),10,0)</f>
        <v>0</v>
      </c>
      <c r="AG3030">
        <f>MAX(0, 10-(2*Table1[[#This Row],[Avg Dissolved Oxygen]]))</f>
        <v>9.4</v>
      </c>
      <c r="AH3030">
        <f>(Table1[[#This Row],[Fecal Score]]*0.3) + (Table1[[#This Row],[BOD Score]]*0.25) + (Table1[[#This Row],[Nitrate Score]]*0.2) + (Table1[[#This Row],[pH Score]]*0.15) + (Table1[[#This Row],[Dissolved Oxygen Score]]*0.1)</f>
        <v>4.6950000000000003</v>
      </c>
      <c r="AI3030">
        <v>2022</v>
      </c>
    </row>
    <row r="3031" spans="1:35">
      <c r="A3031">
        <v>5128</v>
      </c>
      <c r="B3031" t="s">
        <v>1145</v>
      </c>
      <c r="C3031" t="s">
        <v>1</v>
      </c>
      <c r="D3031" t="s">
        <v>341</v>
      </c>
      <c r="E3031">
        <v>25</v>
      </c>
      <c r="F3031">
        <v>32</v>
      </c>
      <c r="G3031">
        <f>(Table1[[#This Row],[Min Temperature]]+Table1[[#This Row],[Max Temperature]])/2</f>
        <v>28.5</v>
      </c>
      <c r="H3031">
        <v>0.3</v>
      </c>
      <c r="I3031">
        <v>3.4</v>
      </c>
      <c r="J3031">
        <f>(Table1[[#This Row],[Min Dissolved Oxygen]]+Table1[[#This Row],[Max Dissolved Oxygen]])/2</f>
        <v>1.8499999999999999</v>
      </c>
      <c r="K3031">
        <v>6.9</v>
      </c>
      <c r="L3031">
        <v>7.6</v>
      </c>
      <c r="M3031">
        <f>(Table1[[#This Row],[Min pH]]+Table1[[#This Row],[Max pH]])/2</f>
        <v>7.25</v>
      </c>
      <c r="N3031">
        <v>1140</v>
      </c>
      <c r="O3031">
        <v>1956</v>
      </c>
      <c r="P3031">
        <f>(Table1[[#This Row],[Min Conductivity]]+Table1[[#This Row],[Max Conductivity]])/2</f>
        <v>1548</v>
      </c>
      <c r="Q3031">
        <v>1</v>
      </c>
      <c r="R3031">
        <v>20</v>
      </c>
      <c r="S3031">
        <f>(Table1[[#This Row],[Min BOD]]+Table1[[#This Row],[Max BOD]])/2</f>
        <v>10.5</v>
      </c>
      <c r="T3031">
        <v>3.62</v>
      </c>
      <c r="U3031">
        <v>21.02</v>
      </c>
      <c r="V3031">
        <f>(Table1[[#This Row],[Min Nitrate N + Nitrite N]]+Table1[[#This Row],[Max Nitrate N + Nitrite N]])/2</f>
        <v>12.32</v>
      </c>
      <c r="W3031">
        <v>12</v>
      </c>
      <c r="X3031">
        <v>70</v>
      </c>
      <c r="Y3031">
        <f>(Table1[[#This Row],[Min Fecal Coliform]]+Table1[[#This Row],[Max Fecal Coliform]])/2</f>
        <v>41</v>
      </c>
      <c r="Z3031">
        <v>350</v>
      </c>
      <c r="AA3031">
        <v>920</v>
      </c>
      <c r="AB3031">
        <f>(Table1[[#This Row],[Min Total Coliform]]+Table1[[#This Row],[Max Total Coliform]])/2</f>
        <v>635</v>
      </c>
      <c r="AC3031">
        <f>MIN(10, (Table1[[#This Row],[Avg BOD]]/4)*10)</f>
        <v>10</v>
      </c>
      <c r="AD3031">
        <f>MIN(10, (Table1[[#This Row],[Avg Fecal Coliform]]/600)*10)</f>
        <v>0.68333333333333335</v>
      </c>
      <c r="AE3031">
        <f>MIN(10, (Table1[[#This Row],[Avg Nitrate N + Nitrite N]]/10)*10)</f>
        <v>10</v>
      </c>
      <c r="AF3031">
        <f>IF(OR(Table1[[#This Row],[Avg pH]]&lt;6.5,Table1[[#This Row],[Avg pH]]&gt;8.5),10,0)</f>
        <v>0</v>
      </c>
      <c r="AG3031">
        <f>MAX(0, 10-(2*Table1[[#This Row],[Avg Dissolved Oxygen]]))</f>
        <v>6.3000000000000007</v>
      </c>
      <c r="AH3031">
        <f>(Table1[[#This Row],[Fecal Score]]*0.3) + (Table1[[#This Row],[BOD Score]]*0.25) + (Table1[[#This Row],[Nitrate Score]]*0.2) + (Table1[[#This Row],[pH Score]]*0.15) + (Table1[[#This Row],[Dissolved Oxygen Score]]*0.1)</f>
        <v>5.335</v>
      </c>
      <c r="AI3031">
        <v>2022</v>
      </c>
    </row>
    <row r="3032" spans="1:35">
      <c r="A3032">
        <v>4696</v>
      </c>
      <c r="B3032" t="s">
        <v>1146</v>
      </c>
      <c r="C3032" t="s">
        <v>1</v>
      </c>
      <c r="D3032" t="s">
        <v>341</v>
      </c>
      <c r="E3032">
        <v>25</v>
      </c>
      <c r="F3032">
        <v>29</v>
      </c>
      <c r="G3032">
        <f>(Table1[[#This Row],[Min Temperature]]+Table1[[#This Row],[Max Temperature]])/2</f>
        <v>27</v>
      </c>
      <c r="H3032">
        <v>0.3</v>
      </c>
      <c r="I3032">
        <v>2.6</v>
      </c>
      <c r="J3032">
        <f>(Table1[[#This Row],[Min Dissolved Oxygen]]+Table1[[#This Row],[Max Dissolved Oxygen]])/2</f>
        <v>1.45</v>
      </c>
      <c r="K3032">
        <v>7.1</v>
      </c>
      <c r="L3032">
        <v>7.7</v>
      </c>
      <c r="M3032">
        <f>(Table1[[#This Row],[Min pH]]+Table1[[#This Row],[Max pH]])/2</f>
        <v>7.4</v>
      </c>
      <c r="N3032">
        <v>919</v>
      </c>
      <c r="O3032">
        <v>1763</v>
      </c>
      <c r="P3032">
        <f>(Table1[[#This Row],[Min Conductivity]]+Table1[[#This Row],[Max Conductivity]])/2</f>
        <v>1341</v>
      </c>
      <c r="Q3032">
        <v>2.4</v>
      </c>
      <c r="R3032">
        <v>17</v>
      </c>
      <c r="S3032">
        <f>(Table1[[#This Row],[Min BOD]]+Table1[[#This Row],[Max BOD]])/2</f>
        <v>9.6999999999999993</v>
      </c>
      <c r="T3032">
        <v>2</v>
      </c>
      <c r="U3032">
        <v>14.02</v>
      </c>
      <c r="V3032">
        <f>(Table1[[#This Row],[Min Nitrate N + Nitrite N]]+Table1[[#This Row],[Max Nitrate N + Nitrite N]])/2</f>
        <v>8.01</v>
      </c>
      <c r="W3032">
        <v>12</v>
      </c>
      <c r="X3032">
        <v>48</v>
      </c>
      <c r="Y3032">
        <f>(Table1[[#This Row],[Min Fecal Coliform]]+Table1[[#This Row],[Max Fecal Coliform]])/2</f>
        <v>30</v>
      </c>
      <c r="Z3032">
        <v>350</v>
      </c>
      <c r="AA3032">
        <v>540</v>
      </c>
      <c r="AB3032">
        <f>(Table1[[#This Row],[Min Total Coliform]]+Table1[[#This Row],[Max Total Coliform]])/2</f>
        <v>445</v>
      </c>
      <c r="AC3032">
        <f>MIN(10, (Table1[[#This Row],[Avg BOD]]/4)*10)</f>
        <v>10</v>
      </c>
      <c r="AD3032">
        <f>MIN(10, (Table1[[#This Row],[Avg Fecal Coliform]]/600)*10)</f>
        <v>0.5</v>
      </c>
      <c r="AE3032">
        <f>MIN(10, (Table1[[#This Row],[Avg Nitrate N + Nitrite N]]/10)*10)</f>
        <v>8.01</v>
      </c>
      <c r="AF3032">
        <f>IF(OR(Table1[[#This Row],[Avg pH]]&lt;6.5,Table1[[#This Row],[Avg pH]]&gt;8.5),10,0)</f>
        <v>0</v>
      </c>
      <c r="AG3032">
        <f>MAX(0, 10-(2*Table1[[#This Row],[Avg Dissolved Oxygen]]))</f>
        <v>7.1</v>
      </c>
      <c r="AH3032">
        <f>(Table1[[#This Row],[Fecal Score]]*0.3) + (Table1[[#This Row],[BOD Score]]*0.25) + (Table1[[#This Row],[Nitrate Score]]*0.2) + (Table1[[#This Row],[pH Score]]*0.15) + (Table1[[#This Row],[Dissolved Oxygen Score]]*0.1)</f>
        <v>4.9619999999999997</v>
      </c>
      <c r="AI3032">
        <v>2022</v>
      </c>
    </row>
    <row r="3033" spans="1:35">
      <c r="A3033">
        <v>4693</v>
      </c>
      <c r="B3033" t="s">
        <v>1147</v>
      </c>
      <c r="C3033" t="s">
        <v>1</v>
      </c>
      <c r="D3033" t="s">
        <v>341</v>
      </c>
      <c r="E3033">
        <v>25</v>
      </c>
      <c r="F3033">
        <v>29</v>
      </c>
      <c r="G3033">
        <f>(Table1[[#This Row],[Min Temperature]]+Table1[[#This Row],[Max Temperature]])/2</f>
        <v>27</v>
      </c>
      <c r="H3033">
        <v>0.3</v>
      </c>
      <c r="I3033">
        <v>3.4</v>
      </c>
      <c r="J3033">
        <f>(Table1[[#This Row],[Min Dissolved Oxygen]]+Table1[[#This Row],[Max Dissolved Oxygen]])/2</f>
        <v>1.8499999999999999</v>
      </c>
      <c r="K3033">
        <v>7.1</v>
      </c>
      <c r="L3033">
        <v>7.7</v>
      </c>
      <c r="M3033">
        <f>(Table1[[#This Row],[Min pH]]+Table1[[#This Row],[Max pH]])/2</f>
        <v>7.4</v>
      </c>
      <c r="N3033">
        <v>762</v>
      </c>
      <c r="O3033">
        <v>1350</v>
      </c>
      <c r="P3033">
        <f>(Table1[[#This Row],[Min Conductivity]]+Table1[[#This Row],[Max Conductivity]])/2</f>
        <v>1056</v>
      </c>
      <c r="Q3033">
        <v>2</v>
      </c>
      <c r="R3033">
        <v>22</v>
      </c>
      <c r="S3033">
        <f>(Table1[[#This Row],[Min BOD]]+Table1[[#This Row],[Max BOD]])/2</f>
        <v>12</v>
      </c>
      <c r="T3033">
        <v>3.2</v>
      </c>
      <c r="U3033">
        <v>6.2</v>
      </c>
      <c r="V3033">
        <f>(Table1[[#This Row],[Min Nitrate N + Nitrite N]]+Table1[[#This Row],[Max Nitrate N + Nitrite N]])/2</f>
        <v>4.7</v>
      </c>
      <c r="W3033">
        <v>7</v>
      </c>
      <c r="X3033">
        <v>31</v>
      </c>
      <c r="Y3033">
        <f>(Table1[[#This Row],[Min Fecal Coliform]]+Table1[[#This Row],[Max Fecal Coliform]])/2</f>
        <v>19</v>
      </c>
      <c r="Z3033">
        <v>430</v>
      </c>
      <c r="AA3033">
        <v>1600</v>
      </c>
      <c r="AB3033">
        <f>(Table1[[#This Row],[Min Total Coliform]]+Table1[[#This Row],[Max Total Coliform]])/2</f>
        <v>1015</v>
      </c>
      <c r="AC3033">
        <f>MIN(10, (Table1[[#This Row],[Avg BOD]]/4)*10)</f>
        <v>10</v>
      </c>
      <c r="AD3033">
        <f>MIN(10, (Table1[[#This Row],[Avg Fecal Coliform]]/600)*10)</f>
        <v>0.31666666666666671</v>
      </c>
      <c r="AE3033">
        <f>MIN(10, (Table1[[#This Row],[Avg Nitrate N + Nitrite N]]/10)*10)</f>
        <v>4.7</v>
      </c>
      <c r="AF3033">
        <f>IF(OR(Table1[[#This Row],[Avg pH]]&lt;6.5,Table1[[#This Row],[Avg pH]]&gt;8.5),10,0)</f>
        <v>0</v>
      </c>
      <c r="AG3033">
        <f>MAX(0, 10-(2*Table1[[#This Row],[Avg Dissolved Oxygen]]))</f>
        <v>6.3000000000000007</v>
      </c>
      <c r="AH3033">
        <f>(Table1[[#This Row],[Fecal Score]]*0.3) + (Table1[[#This Row],[BOD Score]]*0.25) + (Table1[[#This Row],[Nitrate Score]]*0.2) + (Table1[[#This Row],[pH Score]]*0.15) + (Table1[[#This Row],[Dissolved Oxygen Score]]*0.1)</f>
        <v>4.165</v>
      </c>
      <c r="AI3033">
        <v>2022</v>
      </c>
    </row>
    <row r="3034" spans="1:35">
      <c r="A3034">
        <v>4678</v>
      </c>
      <c r="B3034" t="s">
        <v>1148</v>
      </c>
      <c r="C3034" t="s">
        <v>1</v>
      </c>
      <c r="D3034" t="s">
        <v>341</v>
      </c>
      <c r="E3034">
        <v>25</v>
      </c>
      <c r="F3034">
        <v>30</v>
      </c>
      <c r="G3034">
        <f>(Table1[[#This Row],[Min Temperature]]+Table1[[#This Row],[Max Temperature]])/2</f>
        <v>27.5</v>
      </c>
      <c r="H3034">
        <v>0.3</v>
      </c>
      <c r="I3034">
        <v>1.2</v>
      </c>
      <c r="J3034">
        <f>(Table1[[#This Row],[Min Dissolved Oxygen]]+Table1[[#This Row],[Max Dissolved Oxygen]])/2</f>
        <v>0.75</v>
      </c>
      <c r="K3034">
        <v>6.8</v>
      </c>
      <c r="L3034">
        <v>7.9</v>
      </c>
      <c r="M3034">
        <f>(Table1[[#This Row],[Min pH]]+Table1[[#This Row],[Max pH]])/2</f>
        <v>7.35</v>
      </c>
      <c r="N3034">
        <v>980</v>
      </c>
      <c r="O3034">
        <v>2233</v>
      </c>
      <c r="P3034">
        <f>(Table1[[#This Row],[Min Conductivity]]+Table1[[#This Row],[Max Conductivity]])/2</f>
        <v>1606.5</v>
      </c>
      <c r="Q3034">
        <v>3</v>
      </c>
      <c r="R3034">
        <v>28</v>
      </c>
      <c r="S3034">
        <f>(Table1[[#This Row],[Min BOD]]+Table1[[#This Row],[Max BOD]])/2</f>
        <v>15.5</v>
      </c>
      <c r="T3034">
        <v>2.86</v>
      </c>
      <c r="U3034">
        <v>11.16</v>
      </c>
      <c r="V3034">
        <f>(Table1[[#This Row],[Min Nitrate N + Nitrite N]]+Table1[[#This Row],[Max Nitrate N + Nitrite N]])/2</f>
        <v>7.01</v>
      </c>
      <c r="W3034">
        <v>6</v>
      </c>
      <c r="X3034">
        <v>41</v>
      </c>
      <c r="Y3034">
        <f>(Table1[[#This Row],[Min Fecal Coliform]]+Table1[[#This Row],[Max Fecal Coliform]])/2</f>
        <v>23.5</v>
      </c>
      <c r="Z3034">
        <v>430</v>
      </c>
      <c r="AA3034">
        <v>540</v>
      </c>
      <c r="AB3034">
        <f>(Table1[[#This Row],[Min Total Coliform]]+Table1[[#This Row],[Max Total Coliform]])/2</f>
        <v>485</v>
      </c>
      <c r="AC3034">
        <f>MIN(10, (Table1[[#This Row],[Avg BOD]]/4)*10)</f>
        <v>10</v>
      </c>
      <c r="AD3034">
        <f>MIN(10, (Table1[[#This Row],[Avg Fecal Coliform]]/600)*10)</f>
        <v>0.39166666666666672</v>
      </c>
      <c r="AE3034">
        <f>MIN(10, (Table1[[#This Row],[Avg Nitrate N + Nitrite N]]/10)*10)</f>
        <v>7.01</v>
      </c>
      <c r="AF3034">
        <f>IF(OR(Table1[[#This Row],[Avg pH]]&lt;6.5,Table1[[#This Row],[Avg pH]]&gt;8.5),10,0)</f>
        <v>0</v>
      </c>
      <c r="AG3034">
        <f>MAX(0, 10-(2*Table1[[#This Row],[Avg Dissolved Oxygen]]))</f>
        <v>8.5</v>
      </c>
      <c r="AH3034">
        <f>(Table1[[#This Row],[Fecal Score]]*0.3) + (Table1[[#This Row],[BOD Score]]*0.25) + (Table1[[#This Row],[Nitrate Score]]*0.2) + (Table1[[#This Row],[pH Score]]*0.15) + (Table1[[#This Row],[Dissolved Oxygen Score]]*0.1)</f>
        <v>4.8695000000000004</v>
      </c>
      <c r="AI3034">
        <v>2022</v>
      </c>
    </row>
    <row r="3035" spans="1:35">
      <c r="A3035">
        <v>5041</v>
      </c>
      <c r="B3035" t="s">
        <v>1149</v>
      </c>
      <c r="C3035" t="s">
        <v>1</v>
      </c>
      <c r="D3035" t="s">
        <v>341</v>
      </c>
      <c r="E3035">
        <v>25</v>
      </c>
      <c r="F3035">
        <v>32</v>
      </c>
      <c r="G3035">
        <f>(Table1[[#This Row],[Min Temperature]]+Table1[[#This Row],[Max Temperature]])/2</f>
        <v>28.5</v>
      </c>
      <c r="H3035">
        <v>0.3</v>
      </c>
      <c r="I3035">
        <v>4.0999999999999996</v>
      </c>
      <c r="J3035">
        <f>(Table1[[#This Row],[Min Dissolved Oxygen]]+Table1[[#This Row],[Max Dissolved Oxygen]])/2</f>
        <v>2.1999999999999997</v>
      </c>
      <c r="K3035">
        <v>7.7</v>
      </c>
      <c r="L3035">
        <v>8.4</v>
      </c>
      <c r="M3035">
        <f>(Table1[[#This Row],[Min pH]]+Table1[[#This Row],[Max pH]])/2</f>
        <v>8.0500000000000007</v>
      </c>
      <c r="N3035">
        <v>826</v>
      </c>
      <c r="O3035">
        <v>1447</v>
      </c>
      <c r="P3035">
        <f>(Table1[[#This Row],[Min Conductivity]]+Table1[[#This Row],[Max Conductivity]])/2</f>
        <v>1136.5</v>
      </c>
      <c r="Q3035">
        <v>2</v>
      </c>
      <c r="R3035">
        <v>18</v>
      </c>
      <c r="S3035">
        <f>(Table1[[#This Row],[Min BOD]]+Table1[[#This Row],[Max BOD]])/2</f>
        <v>10</v>
      </c>
      <c r="T3035">
        <v>2.9</v>
      </c>
      <c r="U3035">
        <v>6.9</v>
      </c>
      <c r="V3035">
        <f>(Table1[[#This Row],[Min Nitrate N + Nitrite N]]+Table1[[#This Row],[Max Nitrate N + Nitrite N]])/2</f>
        <v>4.9000000000000004</v>
      </c>
      <c r="W3035">
        <v>17</v>
      </c>
      <c r="X3035">
        <v>46</v>
      </c>
      <c r="Y3035">
        <f>(Table1[[#This Row],[Min Fecal Coliform]]+Table1[[#This Row],[Max Fecal Coliform]])/2</f>
        <v>31.5</v>
      </c>
      <c r="Z3035">
        <v>430</v>
      </c>
      <c r="AA3035">
        <v>540</v>
      </c>
      <c r="AB3035">
        <f>(Table1[[#This Row],[Min Total Coliform]]+Table1[[#This Row],[Max Total Coliform]])/2</f>
        <v>485</v>
      </c>
      <c r="AC3035">
        <f>MIN(10, (Table1[[#This Row],[Avg BOD]]/4)*10)</f>
        <v>10</v>
      </c>
      <c r="AD3035">
        <f>MIN(10, (Table1[[#This Row],[Avg Fecal Coliform]]/600)*10)</f>
        <v>0.52500000000000002</v>
      </c>
      <c r="AE3035">
        <f>MIN(10, (Table1[[#This Row],[Avg Nitrate N + Nitrite N]]/10)*10)</f>
        <v>4.9000000000000004</v>
      </c>
      <c r="AF3035">
        <f>IF(OR(Table1[[#This Row],[Avg pH]]&lt;6.5,Table1[[#This Row],[Avg pH]]&gt;8.5),10,0)</f>
        <v>0</v>
      </c>
      <c r="AG3035">
        <f>MAX(0, 10-(2*Table1[[#This Row],[Avg Dissolved Oxygen]]))</f>
        <v>5.6000000000000005</v>
      </c>
      <c r="AH3035">
        <f>(Table1[[#This Row],[Fecal Score]]*0.3) + (Table1[[#This Row],[BOD Score]]*0.25) + (Table1[[#This Row],[Nitrate Score]]*0.2) + (Table1[[#This Row],[pH Score]]*0.15) + (Table1[[#This Row],[Dissolved Oxygen Score]]*0.1)</f>
        <v>4.1974999999999998</v>
      </c>
      <c r="AI3035">
        <v>2022</v>
      </c>
    </row>
    <row r="3036" spans="1:35">
      <c r="A3036">
        <v>4702</v>
      </c>
      <c r="B3036" t="s">
        <v>1150</v>
      </c>
      <c r="C3036" t="s">
        <v>1</v>
      </c>
      <c r="D3036" t="s">
        <v>341</v>
      </c>
      <c r="E3036">
        <v>27</v>
      </c>
      <c r="F3036">
        <v>30</v>
      </c>
      <c r="G3036">
        <f>(Table1[[#This Row],[Min Temperature]]+Table1[[#This Row],[Max Temperature]])/2</f>
        <v>28.5</v>
      </c>
      <c r="H3036">
        <v>2.5</v>
      </c>
      <c r="I3036">
        <v>5.7</v>
      </c>
      <c r="J3036">
        <f>(Table1[[#This Row],[Min Dissolved Oxygen]]+Table1[[#This Row],[Max Dissolved Oxygen]])/2</f>
        <v>4.0999999999999996</v>
      </c>
      <c r="K3036">
        <v>7</v>
      </c>
      <c r="L3036">
        <v>8.9</v>
      </c>
      <c r="M3036">
        <f>(Table1[[#This Row],[Min pH]]+Table1[[#This Row],[Max pH]])/2</f>
        <v>7.95</v>
      </c>
      <c r="N3036">
        <v>868</v>
      </c>
      <c r="O3036">
        <v>1662</v>
      </c>
      <c r="P3036">
        <f>(Table1[[#This Row],[Min Conductivity]]+Table1[[#This Row],[Max Conductivity]])/2</f>
        <v>1265</v>
      </c>
      <c r="Q3036">
        <v>7</v>
      </c>
      <c r="R3036">
        <v>30</v>
      </c>
      <c r="S3036">
        <f>(Table1[[#This Row],[Min BOD]]+Table1[[#This Row],[Max BOD]])/2</f>
        <v>18.5</v>
      </c>
      <c r="T3036">
        <v>10.02</v>
      </c>
      <c r="U3036">
        <v>30</v>
      </c>
      <c r="V3036">
        <f>(Table1[[#This Row],[Min Nitrate N + Nitrite N]]+Table1[[#This Row],[Max Nitrate N + Nitrite N]])/2</f>
        <v>20.009999999999998</v>
      </c>
      <c r="W3036">
        <v>4</v>
      </c>
      <c r="X3036">
        <v>350</v>
      </c>
      <c r="Y3036">
        <f>(Table1[[#This Row],[Min Fecal Coliform]]+Table1[[#This Row],[Max Fecal Coliform]])/2</f>
        <v>177</v>
      </c>
      <c r="Z3036">
        <v>21</v>
      </c>
      <c r="AA3036">
        <v>1600</v>
      </c>
      <c r="AB3036">
        <f>(Table1[[#This Row],[Min Total Coliform]]+Table1[[#This Row],[Max Total Coliform]])/2</f>
        <v>810.5</v>
      </c>
      <c r="AC3036">
        <f>MIN(10, (Table1[[#This Row],[Avg BOD]]/4)*10)</f>
        <v>10</v>
      </c>
      <c r="AD3036">
        <f>MIN(10, (Table1[[#This Row],[Avg Fecal Coliform]]/600)*10)</f>
        <v>2.9499999999999997</v>
      </c>
      <c r="AE3036">
        <f>MIN(10, (Table1[[#This Row],[Avg Nitrate N + Nitrite N]]/10)*10)</f>
        <v>10</v>
      </c>
      <c r="AF3036">
        <f>IF(OR(Table1[[#This Row],[Avg pH]]&lt;6.5,Table1[[#This Row],[Avg pH]]&gt;8.5),10,0)</f>
        <v>0</v>
      </c>
      <c r="AG3036">
        <f>MAX(0, 10-(2*Table1[[#This Row],[Avg Dissolved Oxygen]]))</f>
        <v>1.8000000000000007</v>
      </c>
      <c r="AH3036">
        <f>(Table1[[#This Row],[Fecal Score]]*0.3) + (Table1[[#This Row],[BOD Score]]*0.25) + (Table1[[#This Row],[Nitrate Score]]*0.2) + (Table1[[#This Row],[pH Score]]*0.15) + (Table1[[#This Row],[Dissolved Oxygen Score]]*0.1)</f>
        <v>5.5649999999999995</v>
      </c>
      <c r="AI3036">
        <v>2022</v>
      </c>
    </row>
    <row r="3037" spans="1:35">
      <c r="A3037">
        <v>4683</v>
      </c>
      <c r="B3037" t="s">
        <v>1151</v>
      </c>
      <c r="C3037" t="s">
        <v>1</v>
      </c>
      <c r="D3037" t="s">
        <v>341</v>
      </c>
      <c r="E3037">
        <v>24</v>
      </c>
      <c r="F3037">
        <v>28</v>
      </c>
      <c r="G3037">
        <f>(Table1[[#This Row],[Min Temperature]]+Table1[[#This Row],[Max Temperature]])/2</f>
        <v>26</v>
      </c>
      <c r="H3037">
        <v>0.3</v>
      </c>
      <c r="I3037">
        <v>5.8</v>
      </c>
      <c r="J3037">
        <f>(Table1[[#This Row],[Min Dissolved Oxygen]]+Table1[[#This Row],[Max Dissolved Oxygen]])/2</f>
        <v>3.05</v>
      </c>
      <c r="K3037">
        <v>7.6</v>
      </c>
      <c r="L3037">
        <v>8.4</v>
      </c>
      <c r="M3037">
        <f>(Table1[[#This Row],[Min pH]]+Table1[[#This Row],[Max pH]])/2</f>
        <v>8</v>
      </c>
      <c r="N3037">
        <v>348</v>
      </c>
      <c r="O3037">
        <v>951</v>
      </c>
      <c r="P3037">
        <f>(Table1[[#This Row],[Min Conductivity]]+Table1[[#This Row],[Max Conductivity]])/2</f>
        <v>649.5</v>
      </c>
      <c r="Q3037">
        <v>1</v>
      </c>
      <c r="R3037">
        <v>6.1</v>
      </c>
      <c r="S3037">
        <f>(Table1[[#This Row],[Min BOD]]+Table1[[#This Row],[Max BOD]])/2</f>
        <v>3.55</v>
      </c>
      <c r="T3037">
        <v>1.1000000000000001</v>
      </c>
      <c r="U3037">
        <v>12.22</v>
      </c>
      <c r="V3037">
        <f>(Table1[[#This Row],[Min Nitrate N + Nitrite N]]+Table1[[#This Row],[Max Nitrate N + Nitrite N]])/2</f>
        <v>6.66</v>
      </c>
      <c r="W3037">
        <v>2</v>
      </c>
      <c r="X3037">
        <v>21</v>
      </c>
      <c r="Y3037">
        <f>(Table1[[#This Row],[Min Fecal Coliform]]+Table1[[#This Row],[Max Fecal Coliform]])/2</f>
        <v>11.5</v>
      </c>
      <c r="Z3037">
        <v>47</v>
      </c>
      <c r="AA3037">
        <v>430</v>
      </c>
      <c r="AB3037">
        <f>(Table1[[#This Row],[Min Total Coliform]]+Table1[[#This Row],[Max Total Coliform]])/2</f>
        <v>238.5</v>
      </c>
      <c r="AC3037">
        <f>MIN(10, (Table1[[#This Row],[Avg BOD]]/4)*10)</f>
        <v>8.875</v>
      </c>
      <c r="AD3037">
        <f>MIN(10, (Table1[[#This Row],[Avg Fecal Coliform]]/600)*10)</f>
        <v>0.19166666666666665</v>
      </c>
      <c r="AE3037">
        <f>MIN(10, (Table1[[#This Row],[Avg Nitrate N + Nitrite N]]/10)*10)</f>
        <v>6.66</v>
      </c>
      <c r="AF3037">
        <f>IF(OR(Table1[[#This Row],[Avg pH]]&lt;6.5,Table1[[#This Row],[Avg pH]]&gt;8.5),10,0)</f>
        <v>0</v>
      </c>
      <c r="AG3037">
        <f>MAX(0, 10-(2*Table1[[#This Row],[Avg Dissolved Oxygen]]))</f>
        <v>3.9000000000000004</v>
      </c>
      <c r="AH3037">
        <f>(Table1[[#This Row],[Fecal Score]]*0.3) + (Table1[[#This Row],[BOD Score]]*0.25) + (Table1[[#This Row],[Nitrate Score]]*0.2) + (Table1[[#This Row],[pH Score]]*0.15) + (Table1[[#This Row],[Dissolved Oxygen Score]]*0.1)</f>
        <v>3.9982500000000001</v>
      </c>
      <c r="AI3037">
        <v>2022</v>
      </c>
    </row>
    <row r="3038" spans="1:35">
      <c r="A3038">
        <v>4661</v>
      </c>
      <c r="B3038" t="s">
        <v>1152</v>
      </c>
      <c r="C3038" t="s">
        <v>1</v>
      </c>
      <c r="D3038" t="s">
        <v>341</v>
      </c>
      <c r="E3038">
        <v>24</v>
      </c>
      <c r="F3038">
        <v>26</v>
      </c>
      <c r="G3038">
        <f>(Table1[[#This Row],[Min Temperature]]+Table1[[#This Row],[Max Temperature]])/2</f>
        <v>25</v>
      </c>
      <c r="H3038">
        <v>6</v>
      </c>
      <c r="I3038">
        <v>6.9</v>
      </c>
      <c r="J3038">
        <f>(Table1[[#This Row],[Min Dissolved Oxygen]]+Table1[[#This Row],[Max Dissolved Oxygen]])/2</f>
        <v>6.45</v>
      </c>
      <c r="K3038">
        <v>6.6</v>
      </c>
      <c r="L3038">
        <v>8.5</v>
      </c>
      <c r="M3038">
        <f>(Table1[[#This Row],[Min pH]]+Table1[[#This Row],[Max pH]])/2</f>
        <v>7.55</v>
      </c>
      <c r="N3038">
        <v>275</v>
      </c>
      <c r="O3038">
        <v>528</v>
      </c>
      <c r="P3038">
        <f>(Table1[[#This Row],[Min Conductivity]]+Table1[[#This Row],[Max Conductivity]])/2</f>
        <v>401.5</v>
      </c>
      <c r="Q3038">
        <v>1.3</v>
      </c>
      <c r="R3038">
        <v>3</v>
      </c>
      <c r="S3038">
        <f>(Table1[[#This Row],[Min BOD]]+Table1[[#This Row],[Max BOD]])/2</f>
        <v>2.15</v>
      </c>
      <c r="T3038">
        <v>2.13</v>
      </c>
      <c r="U3038">
        <v>8.1199999999999992</v>
      </c>
      <c r="V3038">
        <f>(Table1[[#This Row],[Min Nitrate N + Nitrite N]]+Table1[[#This Row],[Max Nitrate N + Nitrite N]])/2</f>
        <v>5.125</v>
      </c>
      <c r="W3038">
        <v>2</v>
      </c>
      <c r="X3038">
        <v>5</v>
      </c>
      <c r="Y3038">
        <f>(Table1[[#This Row],[Min Fecal Coliform]]+Table1[[#This Row],[Max Fecal Coliform]])/2</f>
        <v>3.5</v>
      </c>
      <c r="Z3038">
        <v>12</v>
      </c>
      <c r="AA3038">
        <v>22</v>
      </c>
      <c r="AB3038">
        <f>(Table1[[#This Row],[Min Total Coliform]]+Table1[[#This Row],[Max Total Coliform]])/2</f>
        <v>17</v>
      </c>
      <c r="AC3038">
        <f>MIN(10, (Table1[[#This Row],[Avg BOD]]/4)*10)</f>
        <v>5.375</v>
      </c>
      <c r="AD3038">
        <f>MIN(10, (Table1[[#This Row],[Avg Fecal Coliform]]/600)*10)</f>
        <v>5.8333333333333334E-2</v>
      </c>
      <c r="AE3038">
        <f>MIN(10, (Table1[[#This Row],[Avg Nitrate N + Nitrite N]]/10)*10)</f>
        <v>5.125</v>
      </c>
      <c r="AF3038">
        <f>IF(OR(Table1[[#This Row],[Avg pH]]&lt;6.5,Table1[[#This Row],[Avg pH]]&gt;8.5),10,0)</f>
        <v>0</v>
      </c>
      <c r="AG3038">
        <f>MAX(0, 10-(2*Table1[[#This Row],[Avg Dissolved Oxygen]]))</f>
        <v>0</v>
      </c>
      <c r="AH3038">
        <f>(Table1[[#This Row],[Fecal Score]]*0.3) + (Table1[[#This Row],[BOD Score]]*0.25) + (Table1[[#This Row],[Nitrate Score]]*0.2) + (Table1[[#This Row],[pH Score]]*0.15) + (Table1[[#This Row],[Dissolved Oxygen Score]]*0.1)</f>
        <v>2.3862500000000004</v>
      </c>
      <c r="AI3038">
        <v>2022</v>
      </c>
    </row>
    <row r="3039" spans="1:35">
      <c r="A3039">
        <v>5061</v>
      </c>
      <c r="B3039" t="s">
        <v>1153</v>
      </c>
      <c r="C3039" t="s">
        <v>1</v>
      </c>
      <c r="D3039" t="s">
        <v>341</v>
      </c>
      <c r="E3039">
        <v>20</v>
      </c>
      <c r="F3039">
        <v>29</v>
      </c>
      <c r="G3039">
        <f>(Table1[[#This Row],[Min Temperature]]+Table1[[#This Row],[Max Temperature]])/2</f>
        <v>24.5</v>
      </c>
      <c r="H3039">
        <v>0.3</v>
      </c>
      <c r="I3039">
        <v>3.8</v>
      </c>
      <c r="J3039">
        <f>(Table1[[#This Row],[Min Dissolved Oxygen]]+Table1[[#This Row],[Max Dissolved Oxygen]])/2</f>
        <v>2.0499999999999998</v>
      </c>
      <c r="K3039">
        <v>7</v>
      </c>
      <c r="L3039">
        <v>7.7</v>
      </c>
      <c r="M3039">
        <f>(Table1[[#This Row],[Min pH]]+Table1[[#This Row],[Max pH]])/2</f>
        <v>7.35</v>
      </c>
      <c r="N3039">
        <v>596</v>
      </c>
      <c r="O3039">
        <v>1606</v>
      </c>
      <c r="P3039">
        <f>(Table1[[#This Row],[Min Conductivity]]+Table1[[#This Row],[Max Conductivity]])/2</f>
        <v>1101</v>
      </c>
      <c r="Q3039">
        <v>1.2</v>
      </c>
      <c r="R3039">
        <v>19</v>
      </c>
      <c r="S3039">
        <f>(Table1[[#This Row],[Min BOD]]+Table1[[#This Row],[Max BOD]])/2</f>
        <v>10.1</v>
      </c>
      <c r="T3039">
        <v>2.6</v>
      </c>
      <c r="U3039">
        <v>8.6199999999999992</v>
      </c>
      <c r="V3039">
        <f>(Table1[[#This Row],[Min Nitrate N + Nitrite N]]+Table1[[#This Row],[Max Nitrate N + Nitrite N]])/2</f>
        <v>5.6099999999999994</v>
      </c>
      <c r="W3039">
        <v>7</v>
      </c>
      <c r="X3039">
        <v>39</v>
      </c>
      <c r="Y3039">
        <f>(Table1[[#This Row],[Min Fecal Coliform]]+Table1[[#This Row],[Max Fecal Coliform]])/2</f>
        <v>23</v>
      </c>
      <c r="Z3039">
        <v>350</v>
      </c>
      <c r="AA3039">
        <v>540</v>
      </c>
      <c r="AB3039">
        <f>(Table1[[#This Row],[Min Total Coliform]]+Table1[[#This Row],[Max Total Coliform]])/2</f>
        <v>445</v>
      </c>
      <c r="AC3039">
        <f>MIN(10, (Table1[[#This Row],[Avg BOD]]/4)*10)</f>
        <v>10</v>
      </c>
      <c r="AD3039">
        <f>MIN(10, (Table1[[#This Row],[Avg Fecal Coliform]]/600)*10)</f>
        <v>0.3833333333333333</v>
      </c>
      <c r="AE3039">
        <f>MIN(10, (Table1[[#This Row],[Avg Nitrate N + Nitrite N]]/10)*10)</f>
        <v>5.6099999999999994</v>
      </c>
      <c r="AF3039">
        <f>IF(OR(Table1[[#This Row],[Avg pH]]&lt;6.5,Table1[[#This Row],[Avg pH]]&gt;8.5),10,0)</f>
        <v>0</v>
      </c>
      <c r="AG3039">
        <f>MAX(0, 10-(2*Table1[[#This Row],[Avg Dissolved Oxygen]]))</f>
        <v>5.9</v>
      </c>
      <c r="AH3039">
        <f>(Table1[[#This Row],[Fecal Score]]*0.3) + (Table1[[#This Row],[BOD Score]]*0.25) + (Table1[[#This Row],[Nitrate Score]]*0.2) + (Table1[[#This Row],[pH Score]]*0.15) + (Table1[[#This Row],[Dissolved Oxygen Score]]*0.1)</f>
        <v>4.327</v>
      </c>
      <c r="AI3039">
        <v>2022</v>
      </c>
    </row>
    <row r="3040" spans="1:35">
      <c r="A3040">
        <v>4681</v>
      </c>
      <c r="B3040" t="s">
        <v>1154</v>
      </c>
      <c r="C3040" t="s">
        <v>1</v>
      </c>
      <c r="D3040" t="s">
        <v>341</v>
      </c>
      <c r="E3040">
        <v>23</v>
      </c>
      <c r="F3040">
        <v>28</v>
      </c>
      <c r="G3040">
        <f>(Table1[[#This Row],[Min Temperature]]+Table1[[#This Row],[Max Temperature]])/2</f>
        <v>25.5</v>
      </c>
      <c r="H3040">
        <v>4.9000000000000004</v>
      </c>
      <c r="I3040">
        <v>6.4</v>
      </c>
      <c r="J3040">
        <f>(Table1[[#This Row],[Min Dissolved Oxygen]]+Table1[[#This Row],[Max Dissolved Oxygen]])/2</f>
        <v>5.65</v>
      </c>
      <c r="K3040">
        <v>7.2</v>
      </c>
      <c r="L3040">
        <v>8.6999999999999993</v>
      </c>
      <c r="M3040">
        <f>(Table1[[#This Row],[Min pH]]+Table1[[#This Row],[Max pH]])/2</f>
        <v>7.9499999999999993</v>
      </c>
      <c r="N3040">
        <v>131</v>
      </c>
      <c r="O3040">
        <v>643</v>
      </c>
      <c r="P3040">
        <f>(Table1[[#This Row],[Min Conductivity]]+Table1[[#This Row],[Max Conductivity]])/2</f>
        <v>387</v>
      </c>
      <c r="Q3040">
        <v>1</v>
      </c>
      <c r="R3040">
        <v>1.9</v>
      </c>
      <c r="S3040">
        <f>(Table1[[#This Row],[Min BOD]]+Table1[[#This Row],[Max BOD]])/2</f>
        <v>1.45</v>
      </c>
      <c r="T3040">
        <v>0.3</v>
      </c>
      <c r="U3040">
        <v>3.92</v>
      </c>
      <c r="V3040">
        <f>(Table1[[#This Row],[Min Nitrate N + Nitrite N]]+Table1[[#This Row],[Max Nitrate N + Nitrite N]])/2</f>
        <v>2.11</v>
      </c>
      <c r="W3040">
        <v>2</v>
      </c>
      <c r="X3040">
        <v>6</v>
      </c>
      <c r="Y3040">
        <f>(Table1[[#This Row],[Min Fecal Coliform]]+Table1[[#This Row],[Max Fecal Coliform]])/2</f>
        <v>4</v>
      </c>
      <c r="Z3040">
        <v>17</v>
      </c>
      <c r="AA3040">
        <v>120</v>
      </c>
      <c r="AB3040">
        <f>(Table1[[#This Row],[Min Total Coliform]]+Table1[[#This Row],[Max Total Coliform]])/2</f>
        <v>68.5</v>
      </c>
      <c r="AC3040">
        <f>MIN(10, (Table1[[#This Row],[Avg BOD]]/4)*10)</f>
        <v>3.625</v>
      </c>
      <c r="AD3040">
        <f>MIN(10, (Table1[[#This Row],[Avg Fecal Coliform]]/600)*10)</f>
        <v>6.6666666666666666E-2</v>
      </c>
      <c r="AE3040">
        <f>MIN(10, (Table1[[#This Row],[Avg Nitrate N + Nitrite N]]/10)*10)</f>
        <v>2.11</v>
      </c>
      <c r="AF3040">
        <f>IF(OR(Table1[[#This Row],[Avg pH]]&lt;6.5,Table1[[#This Row],[Avg pH]]&gt;8.5),10,0)</f>
        <v>0</v>
      </c>
      <c r="AG3040">
        <f>MAX(0, 10-(2*Table1[[#This Row],[Avg Dissolved Oxygen]]))</f>
        <v>0</v>
      </c>
      <c r="AH3040">
        <f>(Table1[[#This Row],[Fecal Score]]*0.3) + (Table1[[#This Row],[BOD Score]]*0.25) + (Table1[[#This Row],[Nitrate Score]]*0.2) + (Table1[[#This Row],[pH Score]]*0.15) + (Table1[[#This Row],[Dissolved Oxygen Score]]*0.1)</f>
        <v>1.3482499999999999</v>
      </c>
      <c r="AI3040">
        <v>2022</v>
      </c>
    </row>
    <row r="3041" spans="1:35">
      <c r="A3041">
        <v>5053</v>
      </c>
      <c r="B3041" t="s">
        <v>1155</v>
      </c>
      <c r="C3041" t="s">
        <v>1</v>
      </c>
      <c r="D3041" t="s">
        <v>341</v>
      </c>
      <c r="E3041">
        <v>25</v>
      </c>
      <c r="F3041">
        <v>34</v>
      </c>
      <c r="G3041">
        <f>(Table1[[#This Row],[Min Temperature]]+Table1[[#This Row],[Max Temperature]])/2</f>
        <v>29.5</v>
      </c>
      <c r="H3041">
        <v>0.3</v>
      </c>
      <c r="I3041">
        <v>5.2</v>
      </c>
      <c r="J3041">
        <f>(Table1[[#This Row],[Min Dissolved Oxygen]]+Table1[[#This Row],[Max Dissolved Oxygen]])/2</f>
        <v>2.75</v>
      </c>
      <c r="K3041">
        <v>7.1</v>
      </c>
      <c r="L3041">
        <v>8.3000000000000007</v>
      </c>
      <c r="M3041">
        <f>(Table1[[#This Row],[Min pH]]+Table1[[#This Row],[Max pH]])/2</f>
        <v>7.7</v>
      </c>
      <c r="N3041">
        <v>495</v>
      </c>
      <c r="O3041">
        <v>1189</v>
      </c>
      <c r="P3041">
        <f>(Table1[[#This Row],[Min Conductivity]]+Table1[[#This Row],[Max Conductivity]])/2</f>
        <v>842</v>
      </c>
      <c r="Q3041">
        <v>1</v>
      </c>
      <c r="R3041">
        <v>8</v>
      </c>
      <c r="S3041">
        <f>(Table1[[#This Row],[Min BOD]]+Table1[[#This Row],[Max BOD]])/2</f>
        <v>4.5</v>
      </c>
      <c r="T3041">
        <v>2.99</v>
      </c>
      <c r="U3041">
        <v>7.22</v>
      </c>
      <c r="V3041">
        <f>(Table1[[#This Row],[Min Nitrate N + Nitrite N]]+Table1[[#This Row],[Max Nitrate N + Nitrite N]])/2</f>
        <v>5.1050000000000004</v>
      </c>
      <c r="W3041">
        <v>11</v>
      </c>
      <c r="X3041">
        <v>41</v>
      </c>
      <c r="Y3041">
        <f>(Table1[[#This Row],[Min Fecal Coliform]]+Table1[[#This Row],[Max Fecal Coliform]])/2</f>
        <v>26</v>
      </c>
      <c r="Z3041">
        <v>350</v>
      </c>
      <c r="AA3041">
        <v>540</v>
      </c>
      <c r="AB3041">
        <f>(Table1[[#This Row],[Min Total Coliform]]+Table1[[#This Row],[Max Total Coliform]])/2</f>
        <v>445</v>
      </c>
      <c r="AC3041">
        <f>MIN(10, (Table1[[#This Row],[Avg BOD]]/4)*10)</f>
        <v>10</v>
      </c>
      <c r="AD3041">
        <f>MIN(10, (Table1[[#This Row],[Avg Fecal Coliform]]/600)*10)</f>
        <v>0.43333333333333335</v>
      </c>
      <c r="AE3041">
        <f>MIN(10, (Table1[[#This Row],[Avg Nitrate N + Nitrite N]]/10)*10)</f>
        <v>5.1050000000000004</v>
      </c>
      <c r="AF3041">
        <f>IF(OR(Table1[[#This Row],[Avg pH]]&lt;6.5,Table1[[#This Row],[Avg pH]]&gt;8.5),10,0)</f>
        <v>0</v>
      </c>
      <c r="AG3041">
        <f>MAX(0, 10-(2*Table1[[#This Row],[Avg Dissolved Oxygen]]))</f>
        <v>4.5</v>
      </c>
      <c r="AH3041">
        <f>(Table1[[#This Row],[Fecal Score]]*0.3) + (Table1[[#This Row],[BOD Score]]*0.25) + (Table1[[#This Row],[Nitrate Score]]*0.2) + (Table1[[#This Row],[pH Score]]*0.15) + (Table1[[#This Row],[Dissolved Oxygen Score]]*0.1)</f>
        <v>4.101</v>
      </c>
      <c r="AI3041">
        <v>2022</v>
      </c>
    </row>
    <row r="3042" spans="1:35">
      <c r="A3042">
        <v>5036</v>
      </c>
      <c r="B3042" t="s">
        <v>1156</v>
      </c>
      <c r="C3042" t="s">
        <v>1</v>
      </c>
      <c r="D3042" t="s">
        <v>341</v>
      </c>
      <c r="E3042">
        <v>25</v>
      </c>
      <c r="F3042">
        <v>27</v>
      </c>
      <c r="G3042">
        <f>(Table1[[#This Row],[Min Temperature]]+Table1[[#This Row],[Max Temperature]])/2</f>
        <v>26</v>
      </c>
      <c r="H3042">
        <v>0.3</v>
      </c>
      <c r="I3042">
        <v>5.3</v>
      </c>
      <c r="J3042">
        <f>(Table1[[#This Row],[Min Dissolved Oxygen]]+Table1[[#This Row],[Max Dissolved Oxygen]])/2</f>
        <v>2.8</v>
      </c>
      <c r="K3042">
        <v>7.2</v>
      </c>
      <c r="L3042">
        <v>8.3000000000000007</v>
      </c>
      <c r="M3042">
        <f>(Table1[[#This Row],[Min pH]]+Table1[[#This Row],[Max pH]])/2</f>
        <v>7.75</v>
      </c>
      <c r="N3042">
        <v>537</v>
      </c>
      <c r="O3042">
        <v>1084</v>
      </c>
      <c r="P3042">
        <f>(Table1[[#This Row],[Min Conductivity]]+Table1[[#This Row],[Max Conductivity]])/2</f>
        <v>810.5</v>
      </c>
      <c r="Q3042">
        <v>1.5</v>
      </c>
      <c r="R3042">
        <v>18</v>
      </c>
      <c r="S3042">
        <f>(Table1[[#This Row],[Min BOD]]+Table1[[#This Row],[Max BOD]])/2</f>
        <v>9.75</v>
      </c>
      <c r="T3042">
        <v>2.4</v>
      </c>
      <c r="U3042">
        <v>9.1</v>
      </c>
      <c r="V3042">
        <f>(Table1[[#This Row],[Min Nitrate N + Nitrite N]]+Table1[[#This Row],[Max Nitrate N + Nitrite N]])/2</f>
        <v>5.75</v>
      </c>
      <c r="W3042">
        <v>11</v>
      </c>
      <c r="X3042">
        <v>43</v>
      </c>
      <c r="Y3042">
        <f>(Table1[[#This Row],[Min Fecal Coliform]]+Table1[[#This Row],[Max Fecal Coliform]])/2</f>
        <v>27</v>
      </c>
      <c r="Z3042">
        <v>350</v>
      </c>
      <c r="AA3042">
        <v>430</v>
      </c>
      <c r="AB3042">
        <f>(Table1[[#This Row],[Min Total Coliform]]+Table1[[#This Row],[Max Total Coliform]])/2</f>
        <v>390</v>
      </c>
      <c r="AC3042">
        <f>MIN(10, (Table1[[#This Row],[Avg BOD]]/4)*10)</f>
        <v>10</v>
      </c>
      <c r="AD3042">
        <f>MIN(10, (Table1[[#This Row],[Avg Fecal Coliform]]/600)*10)</f>
        <v>0.44999999999999996</v>
      </c>
      <c r="AE3042">
        <f>MIN(10, (Table1[[#This Row],[Avg Nitrate N + Nitrite N]]/10)*10)</f>
        <v>5.75</v>
      </c>
      <c r="AF3042">
        <f>IF(OR(Table1[[#This Row],[Avg pH]]&lt;6.5,Table1[[#This Row],[Avg pH]]&gt;8.5),10,0)</f>
        <v>0</v>
      </c>
      <c r="AG3042">
        <f>MAX(0, 10-(2*Table1[[#This Row],[Avg Dissolved Oxygen]]))</f>
        <v>4.4000000000000004</v>
      </c>
      <c r="AH3042">
        <f>(Table1[[#This Row],[Fecal Score]]*0.3) + (Table1[[#This Row],[BOD Score]]*0.25) + (Table1[[#This Row],[Nitrate Score]]*0.2) + (Table1[[#This Row],[pH Score]]*0.15) + (Table1[[#This Row],[Dissolved Oxygen Score]]*0.1)</f>
        <v>4.2250000000000005</v>
      </c>
      <c r="AI3042">
        <v>2022</v>
      </c>
    </row>
    <row r="3043" spans="1:35">
      <c r="A3043">
        <v>4692</v>
      </c>
      <c r="B3043" t="s">
        <v>1157</v>
      </c>
      <c r="C3043" t="s">
        <v>1</v>
      </c>
      <c r="D3043" t="s">
        <v>341</v>
      </c>
      <c r="E3043">
        <v>24</v>
      </c>
      <c r="F3043">
        <v>32</v>
      </c>
      <c r="G3043">
        <f>(Table1[[#This Row],[Min Temperature]]+Table1[[#This Row],[Max Temperature]])/2</f>
        <v>28</v>
      </c>
      <c r="H3043">
        <v>0.3</v>
      </c>
      <c r="I3043">
        <v>3.6</v>
      </c>
      <c r="J3043">
        <f>(Table1[[#This Row],[Min Dissolved Oxygen]]+Table1[[#This Row],[Max Dissolved Oxygen]])/2</f>
        <v>1.95</v>
      </c>
      <c r="K3043">
        <v>6.8</v>
      </c>
      <c r="L3043">
        <v>7.6</v>
      </c>
      <c r="M3043">
        <f>(Table1[[#This Row],[Min pH]]+Table1[[#This Row],[Max pH]])/2</f>
        <v>7.1999999999999993</v>
      </c>
      <c r="N3043">
        <v>823</v>
      </c>
      <c r="O3043">
        <v>1729</v>
      </c>
      <c r="P3043">
        <f>(Table1[[#This Row],[Min Conductivity]]+Table1[[#This Row],[Max Conductivity]])/2</f>
        <v>1276</v>
      </c>
      <c r="Q3043">
        <v>1</v>
      </c>
      <c r="R3043">
        <v>19</v>
      </c>
      <c r="S3043">
        <f>(Table1[[#This Row],[Min BOD]]+Table1[[#This Row],[Max BOD]])/2</f>
        <v>10</v>
      </c>
      <c r="T3043">
        <v>2.62</v>
      </c>
      <c r="U3043">
        <v>5.8</v>
      </c>
      <c r="V3043">
        <f>(Table1[[#This Row],[Min Nitrate N + Nitrite N]]+Table1[[#This Row],[Max Nitrate N + Nitrite N]])/2</f>
        <v>4.21</v>
      </c>
      <c r="W3043">
        <v>7</v>
      </c>
      <c r="X3043">
        <v>39</v>
      </c>
      <c r="Y3043">
        <f>(Table1[[#This Row],[Min Fecal Coliform]]+Table1[[#This Row],[Max Fecal Coliform]])/2</f>
        <v>23</v>
      </c>
      <c r="Z3043">
        <v>350</v>
      </c>
      <c r="AA3043">
        <v>540</v>
      </c>
      <c r="AB3043">
        <f>(Table1[[#This Row],[Min Total Coliform]]+Table1[[#This Row],[Max Total Coliform]])/2</f>
        <v>445</v>
      </c>
      <c r="AC3043">
        <f>MIN(10, (Table1[[#This Row],[Avg BOD]]/4)*10)</f>
        <v>10</v>
      </c>
      <c r="AD3043">
        <f>MIN(10, (Table1[[#This Row],[Avg Fecal Coliform]]/600)*10)</f>
        <v>0.3833333333333333</v>
      </c>
      <c r="AE3043">
        <f>MIN(10, (Table1[[#This Row],[Avg Nitrate N + Nitrite N]]/10)*10)</f>
        <v>4.21</v>
      </c>
      <c r="AF3043">
        <f>IF(OR(Table1[[#This Row],[Avg pH]]&lt;6.5,Table1[[#This Row],[Avg pH]]&gt;8.5),10,0)</f>
        <v>0</v>
      </c>
      <c r="AG3043">
        <f>MAX(0, 10-(2*Table1[[#This Row],[Avg Dissolved Oxygen]]))</f>
        <v>6.1</v>
      </c>
      <c r="AH3043">
        <f>(Table1[[#This Row],[Fecal Score]]*0.3) + (Table1[[#This Row],[BOD Score]]*0.25) + (Table1[[#This Row],[Nitrate Score]]*0.2) + (Table1[[#This Row],[pH Score]]*0.15) + (Table1[[#This Row],[Dissolved Oxygen Score]]*0.1)</f>
        <v>4.0670000000000002</v>
      </c>
      <c r="AI3043">
        <v>2022</v>
      </c>
    </row>
    <row r="3044" spans="1:35">
      <c r="A3044">
        <v>3068</v>
      </c>
      <c r="B3044" t="s">
        <v>1158</v>
      </c>
      <c r="C3044" t="s">
        <v>1</v>
      </c>
      <c r="D3044" t="s">
        <v>341</v>
      </c>
      <c r="E3044">
        <v>22</v>
      </c>
      <c r="F3044">
        <v>28</v>
      </c>
      <c r="G3044">
        <f>(Table1[[#This Row],[Min Temperature]]+Table1[[#This Row],[Max Temperature]])/2</f>
        <v>25</v>
      </c>
      <c r="H3044">
        <v>5.4</v>
      </c>
      <c r="I3044">
        <v>6.7</v>
      </c>
      <c r="J3044">
        <f>(Table1[[#This Row],[Min Dissolved Oxygen]]+Table1[[#This Row],[Max Dissolved Oxygen]])/2</f>
        <v>6.0500000000000007</v>
      </c>
      <c r="K3044">
        <v>7.3</v>
      </c>
      <c r="L3044">
        <v>8.5</v>
      </c>
      <c r="M3044">
        <f>(Table1[[#This Row],[Min pH]]+Table1[[#This Row],[Max pH]])/2</f>
        <v>7.9</v>
      </c>
      <c r="N3044">
        <v>136</v>
      </c>
      <c r="O3044">
        <v>330</v>
      </c>
      <c r="P3044">
        <f>(Table1[[#This Row],[Min Conductivity]]+Table1[[#This Row],[Max Conductivity]])/2</f>
        <v>233</v>
      </c>
      <c r="Q3044">
        <v>1</v>
      </c>
      <c r="R3044">
        <v>5</v>
      </c>
      <c r="S3044">
        <f>(Table1[[#This Row],[Min BOD]]+Table1[[#This Row],[Max BOD]])/2</f>
        <v>3</v>
      </c>
      <c r="T3044">
        <v>0.3</v>
      </c>
      <c r="U3044">
        <v>2.82</v>
      </c>
      <c r="V3044">
        <f>(Table1[[#This Row],[Min Nitrate N + Nitrite N]]+Table1[[#This Row],[Max Nitrate N + Nitrite N]])/2</f>
        <v>1.5599999999999998</v>
      </c>
      <c r="W3044">
        <v>2</v>
      </c>
      <c r="X3044">
        <v>4</v>
      </c>
      <c r="Y3044">
        <f>(Table1[[#This Row],[Min Fecal Coliform]]+Table1[[#This Row],[Max Fecal Coliform]])/2</f>
        <v>3</v>
      </c>
      <c r="Z3044">
        <v>26</v>
      </c>
      <c r="AA3044">
        <v>150</v>
      </c>
      <c r="AB3044">
        <f>(Table1[[#This Row],[Min Total Coliform]]+Table1[[#This Row],[Max Total Coliform]])/2</f>
        <v>88</v>
      </c>
      <c r="AC3044">
        <f>MIN(10, (Table1[[#This Row],[Avg BOD]]/4)*10)</f>
        <v>7.5</v>
      </c>
      <c r="AD3044">
        <f>MIN(10, (Table1[[#This Row],[Avg Fecal Coliform]]/600)*10)</f>
        <v>0.05</v>
      </c>
      <c r="AE3044">
        <f>MIN(10, (Table1[[#This Row],[Avg Nitrate N + Nitrite N]]/10)*10)</f>
        <v>1.5599999999999996</v>
      </c>
      <c r="AF3044">
        <f>IF(OR(Table1[[#This Row],[Avg pH]]&lt;6.5,Table1[[#This Row],[Avg pH]]&gt;8.5),10,0)</f>
        <v>0</v>
      </c>
      <c r="AG3044">
        <f>MAX(0, 10-(2*Table1[[#This Row],[Avg Dissolved Oxygen]]))</f>
        <v>0</v>
      </c>
      <c r="AH3044">
        <f>(Table1[[#This Row],[Fecal Score]]*0.3) + (Table1[[#This Row],[BOD Score]]*0.25) + (Table1[[#This Row],[Nitrate Score]]*0.2) + (Table1[[#This Row],[pH Score]]*0.15) + (Table1[[#This Row],[Dissolved Oxygen Score]]*0.1)</f>
        <v>2.202</v>
      </c>
      <c r="AI3044">
        <v>2022</v>
      </c>
    </row>
    <row r="3045" spans="1:35">
      <c r="A3045">
        <v>4249</v>
      </c>
      <c r="B3045" t="s">
        <v>1159</v>
      </c>
      <c r="C3045" t="s">
        <v>1</v>
      </c>
      <c r="D3045" t="s">
        <v>341</v>
      </c>
      <c r="E3045">
        <v>24</v>
      </c>
      <c r="F3045">
        <v>29</v>
      </c>
      <c r="G3045">
        <f>(Table1[[#This Row],[Min Temperature]]+Table1[[#This Row],[Max Temperature]])/2</f>
        <v>26.5</v>
      </c>
      <c r="H3045">
        <v>0.3</v>
      </c>
      <c r="I3045">
        <v>6</v>
      </c>
      <c r="J3045">
        <f>(Table1[[#This Row],[Min Dissolved Oxygen]]+Table1[[#This Row],[Max Dissolved Oxygen]])/2</f>
        <v>3.15</v>
      </c>
      <c r="K3045">
        <v>7.3</v>
      </c>
      <c r="L3045">
        <v>8.6</v>
      </c>
      <c r="M3045">
        <f>(Table1[[#This Row],[Min pH]]+Table1[[#This Row],[Max pH]])/2</f>
        <v>7.9499999999999993</v>
      </c>
      <c r="N3045">
        <v>105</v>
      </c>
      <c r="O3045">
        <v>1350</v>
      </c>
      <c r="P3045">
        <f>(Table1[[#This Row],[Min Conductivity]]+Table1[[#This Row],[Max Conductivity]])/2</f>
        <v>727.5</v>
      </c>
      <c r="Q3045">
        <v>1</v>
      </c>
      <c r="R3045">
        <v>14</v>
      </c>
      <c r="S3045">
        <f>(Table1[[#This Row],[Min BOD]]+Table1[[#This Row],[Max BOD]])/2</f>
        <v>7.5</v>
      </c>
      <c r="T3045">
        <v>1</v>
      </c>
      <c r="U3045">
        <v>11.22</v>
      </c>
      <c r="V3045">
        <f>(Table1[[#This Row],[Min Nitrate N + Nitrite N]]+Table1[[#This Row],[Max Nitrate N + Nitrite N]])/2</f>
        <v>6.11</v>
      </c>
      <c r="W3045">
        <v>4</v>
      </c>
      <c r="X3045">
        <v>31</v>
      </c>
      <c r="Y3045">
        <f>(Table1[[#This Row],[Min Fecal Coliform]]+Table1[[#This Row],[Max Fecal Coliform]])/2</f>
        <v>17.5</v>
      </c>
      <c r="Z3045">
        <v>58</v>
      </c>
      <c r="AA3045">
        <v>430</v>
      </c>
      <c r="AB3045">
        <f>(Table1[[#This Row],[Min Total Coliform]]+Table1[[#This Row],[Max Total Coliform]])/2</f>
        <v>244</v>
      </c>
      <c r="AC3045">
        <f>MIN(10, (Table1[[#This Row],[Avg BOD]]/4)*10)</f>
        <v>10</v>
      </c>
      <c r="AD3045">
        <f>MIN(10, (Table1[[#This Row],[Avg Fecal Coliform]]/600)*10)</f>
        <v>0.29166666666666669</v>
      </c>
      <c r="AE3045">
        <f>MIN(10, (Table1[[#This Row],[Avg Nitrate N + Nitrite N]]/10)*10)</f>
        <v>6.1099999999999994</v>
      </c>
      <c r="AF3045">
        <f>IF(OR(Table1[[#This Row],[Avg pH]]&lt;6.5,Table1[[#This Row],[Avg pH]]&gt;8.5),10,0)</f>
        <v>0</v>
      </c>
      <c r="AG3045">
        <f>MAX(0, 10-(2*Table1[[#This Row],[Avg Dissolved Oxygen]]))</f>
        <v>3.7</v>
      </c>
      <c r="AH3045">
        <f>(Table1[[#This Row],[Fecal Score]]*0.3) + (Table1[[#This Row],[BOD Score]]*0.25) + (Table1[[#This Row],[Nitrate Score]]*0.2) + (Table1[[#This Row],[pH Score]]*0.15) + (Table1[[#This Row],[Dissolved Oxygen Score]]*0.1)</f>
        <v>4.1795</v>
      </c>
      <c r="AI3045">
        <v>2022</v>
      </c>
    </row>
    <row r="3046" spans="1:35">
      <c r="A3046">
        <v>4687</v>
      </c>
      <c r="B3046" t="s">
        <v>1160</v>
      </c>
      <c r="C3046" t="s">
        <v>1</v>
      </c>
      <c r="D3046" t="s">
        <v>341</v>
      </c>
      <c r="E3046">
        <v>22</v>
      </c>
      <c r="F3046">
        <v>26</v>
      </c>
      <c r="G3046">
        <f>(Table1[[#This Row],[Min Temperature]]+Table1[[#This Row],[Max Temperature]])/2</f>
        <v>24</v>
      </c>
      <c r="H3046">
        <v>5.6</v>
      </c>
      <c r="I3046">
        <v>6.6</v>
      </c>
      <c r="J3046">
        <f>(Table1[[#This Row],[Min Dissolved Oxygen]]+Table1[[#This Row],[Max Dissolved Oxygen]])/2</f>
        <v>6.1</v>
      </c>
      <c r="K3046">
        <v>7</v>
      </c>
      <c r="L3046">
        <v>8.1</v>
      </c>
      <c r="M3046">
        <f>(Table1[[#This Row],[Min pH]]+Table1[[#This Row],[Max pH]])/2</f>
        <v>7.55</v>
      </c>
      <c r="N3046">
        <v>732</v>
      </c>
      <c r="O3046">
        <v>1085</v>
      </c>
      <c r="P3046">
        <f>(Table1[[#This Row],[Min Conductivity]]+Table1[[#This Row],[Max Conductivity]])/2</f>
        <v>908.5</v>
      </c>
      <c r="Q3046">
        <v>2.5</v>
      </c>
      <c r="R3046">
        <v>5.6</v>
      </c>
      <c r="S3046">
        <f>(Table1[[#This Row],[Min BOD]]+Table1[[#This Row],[Max BOD]])/2</f>
        <v>4.05</v>
      </c>
      <c r="T3046">
        <v>3.16</v>
      </c>
      <c r="U3046">
        <v>31.12</v>
      </c>
      <c r="V3046">
        <f>(Table1[[#This Row],[Min Nitrate N + Nitrite N]]+Table1[[#This Row],[Max Nitrate N + Nitrite N]])/2</f>
        <v>17.14</v>
      </c>
      <c r="W3046">
        <v>8</v>
      </c>
      <c r="X3046">
        <v>31</v>
      </c>
      <c r="Y3046">
        <f>(Table1[[#This Row],[Min Fecal Coliform]]+Table1[[#This Row],[Max Fecal Coliform]])/2</f>
        <v>19.5</v>
      </c>
      <c r="Z3046">
        <v>126</v>
      </c>
      <c r="AA3046">
        <v>350</v>
      </c>
      <c r="AB3046">
        <f>(Table1[[#This Row],[Min Total Coliform]]+Table1[[#This Row],[Max Total Coliform]])/2</f>
        <v>238</v>
      </c>
      <c r="AC3046">
        <f>MIN(10, (Table1[[#This Row],[Avg BOD]]/4)*10)</f>
        <v>10</v>
      </c>
      <c r="AD3046">
        <f>MIN(10, (Table1[[#This Row],[Avg Fecal Coliform]]/600)*10)</f>
        <v>0.32500000000000001</v>
      </c>
      <c r="AE3046">
        <f>MIN(10, (Table1[[#This Row],[Avg Nitrate N + Nitrite N]]/10)*10)</f>
        <v>10</v>
      </c>
      <c r="AF3046">
        <f>IF(OR(Table1[[#This Row],[Avg pH]]&lt;6.5,Table1[[#This Row],[Avg pH]]&gt;8.5),10,0)</f>
        <v>0</v>
      </c>
      <c r="AG3046">
        <f>MAX(0, 10-(2*Table1[[#This Row],[Avg Dissolved Oxygen]]))</f>
        <v>0</v>
      </c>
      <c r="AH3046">
        <f>(Table1[[#This Row],[Fecal Score]]*0.3) + (Table1[[#This Row],[BOD Score]]*0.25) + (Table1[[#This Row],[Nitrate Score]]*0.2) + (Table1[[#This Row],[pH Score]]*0.15) + (Table1[[#This Row],[Dissolved Oxygen Score]]*0.1)</f>
        <v>4.5975000000000001</v>
      </c>
      <c r="AI3046">
        <v>2022</v>
      </c>
    </row>
    <row r="3047" spans="1:35">
      <c r="A3047">
        <v>5058</v>
      </c>
      <c r="B3047" t="s">
        <v>1161</v>
      </c>
      <c r="C3047" t="s">
        <v>1</v>
      </c>
      <c r="D3047" t="s">
        <v>341</v>
      </c>
      <c r="E3047">
        <v>20</v>
      </c>
      <c r="F3047">
        <v>30</v>
      </c>
      <c r="G3047">
        <f>(Table1[[#This Row],[Min Temperature]]+Table1[[#This Row],[Max Temperature]])/2</f>
        <v>25</v>
      </c>
      <c r="H3047">
        <v>0.3</v>
      </c>
      <c r="I3047">
        <v>4.8</v>
      </c>
      <c r="J3047">
        <f>(Table1[[#This Row],[Min Dissolved Oxygen]]+Table1[[#This Row],[Max Dissolved Oxygen]])/2</f>
        <v>2.5499999999999998</v>
      </c>
      <c r="K3047">
        <v>6.9</v>
      </c>
      <c r="L3047">
        <v>8.3000000000000007</v>
      </c>
      <c r="M3047">
        <f>(Table1[[#This Row],[Min pH]]+Table1[[#This Row],[Max pH]])/2</f>
        <v>7.6000000000000005</v>
      </c>
      <c r="N3047">
        <v>671</v>
      </c>
      <c r="O3047">
        <v>964</v>
      </c>
      <c r="P3047">
        <f>(Table1[[#This Row],[Min Conductivity]]+Table1[[#This Row],[Max Conductivity]])/2</f>
        <v>817.5</v>
      </c>
      <c r="Q3047">
        <v>2</v>
      </c>
      <c r="R3047">
        <v>14</v>
      </c>
      <c r="S3047">
        <f>(Table1[[#This Row],[Min BOD]]+Table1[[#This Row],[Max BOD]])/2</f>
        <v>8</v>
      </c>
      <c r="T3047">
        <v>2.2999999999999998</v>
      </c>
      <c r="U3047">
        <v>8.02</v>
      </c>
      <c r="V3047">
        <f>(Table1[[#This Row],[Min Nitrate N + Nitrite N]]+Table1[[#This Row],[Max Nitrate N + Nitrite N]])/2</f>
        <v>5.16</v>
      </c>
      <c r="W3047">
        <v>9</v>
      </c>
      <c r="X3047">
        <v>34</v>
      </c>
      <c r="Y3047">
        <f>(Table1[[#This Row],[Min Fecal Coliform]]+Table1[[#This Row],[Max Fecal Coliform]])/2</f>
        <v>21.5</v>
      </c>
      <c r="Z3047">
        <v>350</v>
      </c>
      <c r="AA3047">
        <v>540</v>
      </c>
      <c r="AB3047">
        <f>(Table1[[#This Row],[Min Total Coliform]]+Table1[[#This Row],[Max Total Coliform]])/2</f>
        <v>445</v>
      </c>
      <c r="AC3047">
        <f>MIN(10, (Table1[[#This Row],[Avg BOD]]/4)*10)</f>
        <v>10</v>
      </c>
      <c r="AD3047">
        <f>MIN(10, (Table1[[#This Row],[Avg Fecal Coliform]]/600)*10)</f>
        <v>0.35833333333333334</v>
      </c>
      <c r="AE3047">
        <f>MIN(10, (Table1[[#This Row],[Avg Nitrate N + Nitrite N]]/10)*10)</f>
        <v>5.16</v>
      </c>
      <c r="AF3047">
        <f>IF(OR(Table1[[#This Row],[Avg pH]]&lt;6.5,Table1[[#This Row],[Avg pH]]&gt;8.5),10,0)</f>
        <v>0</v>
      </c>
      <c r="AG3047">
        <f>MAX(0, 10-(2*Table1[[#This Row],[Avg Dissolved Oxygen]]))</f>
        <v>4.9000000000000004</v>
      </c>
      <c r="AH3047">
        <f>(Table1[[#This Row],[Fecal Score]]*0.3) + (Table1[[#This Row],[BOD Score]]*0.25) + (Table1[[#This Row],[Nitrate Score]]*0.2) + (Table1[[#This Row],[pH Score]]*0.15) + (Table1[[#This Row],[Dissolved Oxygen Score]]*0.1)</f>
        <v>4.1295000000000002</v>
      </c>
      <c r="AI3047">
        <v>2022</v>
      </c>
    </row>
    <row r="3048" spans="1:35">
      <c r="A3048">
        <v>3072</v>
      </c>
      <c r="B3048" t="s">
        <v>1162</v>
      </c>
      <c r="C3048" t="s">
        <v>1</v>
      </c>
      <c r="D3048" t="s">
        <v>341</v>
      </c>
      <c r="E3048">
        <v>24</v>
      </c>
      <c r="F3048">
        <v>29</v>
      </c>
      <c r="G3048">
        <f>(Table1[[#This Row],[Min Temperature]]+Table1[[#This Row],[Max Temperature]])/2</f>
        <v>26.5</v>
      </c>
      <c r="H3048">
        <v>0.3</v>
      </c>
      <c r="I3048">
        <v>1.2</v>
      </c>
      <c r="J3048">
        <f>(Table1[[#This Row],[Min Dissolved Oxygen]]+Table1[[#This Row],[Max Dissolved Oxygen]])/2</f>
        <v>0.75</v>
      </c>
      <c r="K3048">
        <v>6.9</v>
      </c>
      <c r="L3048">
        <v>7.9</v>
      </c>
      <c r="M3048">
        <f>(Table1[[#This Row],[Min pH]]+Table1[[#This Row],[Max pH]])/2</f>
        <v>7.4</v>
      </c>
      <c r="N3048">
        <v>782</v>
      </c>
      <c r="O3048">
        <v>1836</v>
      </c>
      <c r="P3048">
        <f>(Table1[[#This Row],[Min Conductivity]]+Table1[[#This Row],[Max Conductivity]])/2</f>
        <v>1309</v>
      </c>
      <c r="Q3048">
        <v>2</v>
      </c>
      <c r="R3048">
        <v>16</v>
      </c>
      <c r="S3048">
        <f>(Table1[[#This Row],[Min BOD]]+Table1[[#This Row],[Max BOD]])/2</f>
        <v>9</v>
      </c>
      <c r="T3048">
        <v>2.2999999999999998</v>
      </c>
      <c r="U3048">
        <v>7.44</v>
      </c>
      <c r="V3048">
        <f>(Table1[[#This Row],[Min Nitrate N + Nitrite N]]+Table1[[#This Row],[Max Nitrate N + Nitrite N]])/2</f>
        <v>4.87</v>
      </c>
      <c r="W3048">
        <v>6</v>
      </c>
      <c r="X3048">
        <v>120</v>
      </c>
      <c r="Y3048">
        <f>(Table1[[#This Row],[Min Fecal Coliform]]+Table1[[#This Row],[Max Fecal Coliform]])/2</f>
        <v>63</v>
      </c>
      <c r="Z3048">
        <v>430</v>
      </c>
      <c r="AA3048">
        <v>540</v>
      </c>
      <c r="AB3048">
        <f>(Table1[[#This Row],[Min Total Coliform]]+Table1[[#This Row],[Max Total Coliform]])/2</f>
        <v>485</v>
      </c>
      <c r="AC3048">
        <f>MIN(10, (Table1[[#This Row],[Avg BOD]]/4)*10)</f>
        <v>10</v>
      </c>
      <c r="AD3048">
        <f>MIN(10, (Table1[[#This Row],[Avg Fecal Coliform]]/600)*10)</f>
        <v>1.05</v>
      </c>
      <c r="AE3048">
        <f>MIN(10, (Table1[[#This Row],[Avg Nitrate N + Nitrite N]]/10)*10)</f>
        <v>4.87</v>
      </c>
      <c r="AF3048">
        <f>IF(OR(Table1[[#This Row],[Avg pH]]&lt;6.5,Table1[[#This Row],[Avg pH]]&gt;8.5),10,0)</f>
        <v>0</v>
      </c>
      <c r="AG3048">
        <f>MAX(0, 10-(2*Table1[[#This Row],[Avg Dissolved Oxygen]]))</f>
        <v>8.5</v>
      </c>
      <c r="AH3048">
        <f>(Table1[[#This Row],[Fecal Score]]*0.3) + (Table1[[#This Row],[BOD Score]]*0.25) + (Table1[[#This Row],[Nitrate Score]]*0.2) + (Table1[[#This Row],[pH Score]]*0.15) + (Table1[[#This Row],[Dissolved Oxygen Score]]*0.1)</f>
        <v>4.6390000000000002</v>
      </c>
      <c r="AI3048">
        <v>2022</v>
      </c>
    </row>
    <row r="3049" spans="1:35">
      <c r="A3049">
        <v>5038</v>
      </c>
      <c r="B3049" t="s">
        <v>1163</v>
      </c>
      <c r="C3049" t="s">
        <v>1</v>
      </c>
      <c r="D3049" t="s">
        <v>341</v>
      </c>
      <c r="E3049">
        <v>22</v>
      </c>
      <c r="F3049">
        <v>30</v>
      </c>
      <c r="G3049">
        <f>(Table1[[#This Row],[Min Temperature]]+Table1[[#This Row],[Max Temperature]])/2</f>
        <v>26</v>
      </c>
      <c r="H3049">
        <v>0.3</v>
      </c>
      <c r="I3049">
        <v>2.6</v>
      </c>
      <c r="J3049">
        <f>(Table1[[#This Row],[Min Dissolved Oxygen]]+Table1[[#This Row],[Max Dissolved Oxygen]])/2</f>
        <v>1.45</v>
      </c>
      <c r="K3049">
        <v>7</v>
      </c>
      <c r="L3049">
        <v>8</v>
      </c>
      <c r="M3049">
        <f>(Table1[[#This Row],[Min pH]]+Table1[[#This Row],[Max pH]])/2</f>
        <v>7.5</v>
      </c>
      <c r="N3049">
        <v>1343</v>
      </c>
      <c r="O3049">
        <v>2026</v>
      </c>
      <c r="P3049">
        <f>(Table1[[#This Row],[Min Conductivity]]+Table1[[#This Row],[Max Conductivity]])/2</f>
        <v>1684.5</v>
      </c>
      <c r="Q3049">
        <v>4</v>
      </c>
      <c r="R3049">
        <v>10</v>
      </c>
      <c r="S3049">
        <f>(Table1[[#This Row],[Min BOD]]+Table1[[#This Row],[Max BOD]])/2</f>
        <v>7</v>
      </c>
      <c r="T3049">
        <v>2.6</v>
      </c>
      <c r="U3049">
        <v>11.72</v>
      </c>
      <c r="V3049">
        <f>(Table1[[#This Row],[Min Nitrate N + Nitrite N]]+Table1[[#This Row],[Max Nitrate N + Nitrite N]])/2</f>
        <v>7.16</v>
      </c>
      <c r="W3049">
        <v>3</v>
      </c>
      <c r="X3049">
        <v>43</v>
      </c>
      <c r="Y3049">
        <f>(Table1[[#This Row],[Min Fecal Coliform]]+Table1[[#This Row],[Max Fecal Coliform]])/2</f>
        <v>23</v>
      </c>
      <c r="Z3049">
        <v>350</v>
      </c>
      <c r="AA3049">
        <v>540</v>
      </c>
      <c r="AB3049">
        <f>(Table1[[#This Row],[Min Total Coliform]]+Table1[[#This Row],[Max Total Coliform]])/2</f>
        <v>445</v>
      </c>
      <c r="AC3049">
        <f>MIN(10, (Table1[[#This Row],[Avg BOD]]/4)*10)</f>
        <v>10</v>
      </c>
      <c r="AD3049">
        <f>MIN(10, (Table1[[#This Row],[Avg Fecal Coliform]]/600)*10)</f>
        <v>0.3833333333333333</v>
      </c>
      <c r="AE3049">
        <f>MIN(10, (Table1[[#This Row],[Avg Nitrate N + Nitrite N]]/10)*10)</f>
        <v>7.16</v>
      </c>
      <c r="AF3049">
        <f>IF(OR(Table1[[#This Row],[Avg pH]]&lt;6.5,Table1[[#This Row],[Avg pH]]&gt;8.5),10,0)</f>
        <v>0</v>
      </c>
      <c r="AG3049">
        <f>MAX(0, 10-(2*Table1[[#This Row],[Avg Dissolved Oxygen]]))</f>
        <v>7.1</v>
      </c>
      <c r="AH3049">
        <f>(Table1[[#This Row],[Fecal Score]]*0.3) + (Table1[[#This Row],[BOD Score]]*0.25) + (Table1[[#This Row],[Nitrate Score]]*0.2) + (Table1[[#This Row],[pH Score]]*0.15) + (Table1[[#This Row],[Dissolved Oxygen Score]]*0.1)</f>
        <v>4.7570000000000006</v>
      </c>
      <c r="AI3049">
        <v>2022</v>
      </c>
    </row>
    <row r="3050" spans="1:35">
      <c r="A3050">
        <v>5033</v>
      </c>
      <c r="B3050" t="s">
        <v>1164</v>
      </c>
      <c r="C3050" t="s">
        <v>1</v>
      </c>
      <c r="D3050" t="s">
        <v>341</v>
      </c>
      <c r="E3050">
        <v>22</v>
      </c>
      <c r="F3050">
        <v>27</v>
      </c>
      <c r="G3050">
        <f>(Table1[[#This Row],[Min Temperature]]+Table1[[#This Row],[Max Temperature]])/2</f>
        <v>24.5</v>
      </c>
      <c r="H3050">
        <v>0.3</v>
      </c>
      <c r="I3050">
        <v>2.2999999999999998</v>
      </c>
      <c r="J3050">
        <f>(Table1[[#This Row],[Min Dissolved Oxygen]]+Table1[[#This Row],[Max Dissolved Oxygen]])/2</f>
        <v>1.2999999999999998</v>
      </c>
      <c r="K3050">
        <v>7.2</v>
      </c>
      <c r="L3050">
        <v>8.4</v>
      </c>
      <c r="M3050">
        <f>(Table1[[#This Row],[Min pH]]+Table1[[#This Row],[Max pH]])/2</f>
        <v>7.8000000000000007</v>
      </c>
      <c r="N3050">
        <v>731</v>
      </c>
      <c r="O3050">
        <v>1514</v>
      </c>
      <c r="P3050">
        <f>(Table1[[#This Row],[Min Conductivity]]+Table1[[#This Row],[Max Conductivity]])/2</f>
        <v>1122.5</v>
      </c>
      <c r="Q3050">
        <v>1.8</v>
      </c>
      <c r="R3050">
        <v>20</v>
      </c>
      <c r="S3050">
        <f>(Table1[[#This Row],[Min BOD]]+Table1[[#This Row],[Max BOD]])/2</f>
        <v>10.9</v>
      </c>
      <c r="T3050">
        <v>0.98</v>
      </c>
      <c r="U3050">
        <v>12.2</v>
      </c>
      <c r="V3050">
        <f>(Table1[[#This Row],[Min Nitrate N + Nitrite N]]+Table1[[#This Row],[Max Nitrate N + Nitrite N]])/2</f>
        <v>6.59</v>
      </c>
      <c r="W3050">
        <v>10</v>
      </c>
      <c r="X3050">
        <v>34</v>
      </c>
      <c r="Y3050">
        <f>(Table1[[#This Row],[Min Fecal Coliform]]+Table1[[#This Row],[Max Fecal Coliform]])/2</f>
        <v>22</v>
      </c>
      <c r="Z3050">
        <v>350</v>
      </c>
      <c r="AA3050">
        <v>430</v>
      </c>
      <c r="AB3050">
        <f>(Table1[[#This Row],[Min Total Coliform]]+Table1[[#This Row],[Max Total Coliform]])/2</f>
        <v>390</v>
      </c>
      <c r="AC3050">
        <f>MIN(10, (Table1[[#This Row],[Avg BOD]]/4)*10)</f>
        <v>10</v>
      </c>
      <c r="AD3050">
        <f>MIN(10, (Table1[[#This Row],[Avg Fecal Coliform]]/600)*10)</f>
        <v>0.3666666666666667</v>
      </c>
      <c r="AE3050">
        <f>MIN(10, (Table1[[#This Row],[Avg Nitrate N + Nitrite N]]/10)*10)</f>
        <v>6.59</v>
      </c>
      <c r="AF3050">
        <f>IF(OR(Table1[[#This Row],[Avg pH]]&lt;6.5,Table1[[#This Row],[Avg pH]]&gt;8.5),10,0)</f>
        <v>0</v>
      </c>
      <c r="AG3050">
        <f>MAX(0, 10-(2*Table1[[#This Row],[Avg Dissolved Oxygen]]))</f>
        <v>7.4</v>
      </c>
      <c r="AH3050">
        <f>(Table1[[#This Row],[Fecal Score]]*0.3) + (Table1[[#This Row],[BOD Score]]*0.25) + (Table1[[#This Row],[Nitrate Score]]*0.2) + (Table1[[#This Row],[pH Score]]*0.15) + (Table1[[#This Row],[Dissolved Oxygen Score]]*0.1)</f>
        <v>4.6680000000000001</v>
      </c>
      <c r="AI3050">
        <v>2022</v>
      </c>
    </row>
    <row r="3051" spans="1:35">
      <c r="A3051">
        <v>5034</v>
      </c>
      <c r="B3051" t="s">
        <v>1165</v>
      </c>
      <c r="C3051" t="s">
        <v>1</v>
      </c>
      <c r="D3051" t="s">
        <v>341</v>
      </c>
      <c r="E3051">
        <v>22</v>
      </c>
      <c r="F3051">
        <v>27</v>
      </c>
      <c r="G3051">
        <f>(Table1[[#This Row],[Min Temperature]]+Table1[[#This Row],[Max Temperature]])/2</f>
        <v>24.5</v>
      </c>
      <c r="H3051">
        <v>0.3</v>
      </c>
      <c r="I3051">
        <v>5.9</v>
      </c>
      <c r="J3051">
        <f>(Table1[[#This Row],[Min Dissolved Oxygen]]+Table1[[#This Row],[Max Dissolved Oxygen]])/2</f>
        <v>3.1</v>
      </c>
      <c r="K3051">
        <v>7.5</v>
      </c>
      <c r="L3051">
        <v>8.3000000000000007</v>
      </c>
      <c r="M3051">
        <f>(Table1[[#This Row],[Min pH]]+Table1[[#This Row],[Max pH]])/2</f>
        <v>7.9</v>
      </c>
      <c r="N3051">
        <v>830</v>
      </c>
      <c r="O3051">
        <v>1068</v>
      </c>
      <c r="P3051">
        <f>(Table1[[#This Row],[Min Conductivity]]+Table1[[#This Row],[Max Conductivity]])/2</f>
        <v>949</v>
      </c>
      <c r="Q3051">
        <v>1.8</v>
      </c>
      <c r="R3051">
        <v>12</v>
      </c>
      <c r="S3051">
        <f>(Table1[[#This Row],[Min BOD]]+Table1[[#This Row],[Max BOD]])/2</f>
        <v>6.9</v>
      </c>
      <c r="T3051">
        <v>0.68</v>
      </c>
      <c r="U3051">
        <v>9.02</v>
      </c>
      <c r="V3051">
        <f>(Table1[[#This Row],[Min Nitrate N + Nitrite N]]+Table1[[#This Row],[Max Nitrate N + Nitrite N]])/2</f>
        <v>4.8499999999999996</v>
      </c>
      <c r="W3051">
        <v>12</v>
      </c>
      <c r="X3051">
        <v>79</v>
      </c>
      <c r="Y3051">
        <f>(Table1[[#This Row],[Min Fecal Coliform]]+Table1[[#This Row],[Max Fecal Coliform]])/2</f>
        <v>45.5</v>
      </c>
      <c r="Z3051">
        <v>350</v>
      </c>
      <c r="AA3051">
        <v>480</v>
      </c>
      <c r="AB3051">
        <f>(Table1[[#This Row],[Min Total Coliform]]+Table1[[#This Row],[Max Total Coliform]])/2</f>
        <v>415</v>
      </c>
      <c r="AC3051">
        <f>MIN(10, (Table1[[#This Row],[Avg BOD]]/4)*10)</f>
        <v>10</v>
      </c>
      <c r="AD3051">
        <f>MIN(10, (Table1[[#This Row],[Avg Fecal Coliform]]/600)*10)</f>
        <v>0.7583333333333333</v>
      </c>
      <c r="AE3051">
        <f>MIN(10, (Table1[[#This Row],[Avg Nitrate N + Nitrite N]]/10)*10)</f>
        <v>4.8499999999999996</v>
      </c>
      <c r="AF3051">
        <f>IF(OR(Table1[[#This Row],[Avg pH]]&lt;6.5,Table1[[#This Row],[Avg pH]]&gt;8.5),10,0)</f>
        <v>0</v>
      </c>
      <c r="AG3051">
        <f>MAX(0, 10-(2*Table1[[#This Row],[Avg Dissolved Oxygen]]))</f>
        <v>3.8</v>
      </c>
      <c r="AH3051">
        <f>(Table1[[#This Row],[Fecal Score]]*0.3) + (Table1[[#This Row],[BOD Score]]*0.25) + (Table1[[#This Row],[Nitrate Score]]*0.2) + (Table1[[#This Row],[pH Score]]*0.15) + (Table1[[#This Row],[Dissolved Oxygen Score]]*0.1)</f>
        <v>4.0774999999999997</v>
      </c>
      <c r="AI3051">
        <v>2022</v>
      </c>
    </row>
    <row r="3052" spans="1:35">
      <c r="A3052">
        <v>5044</v>
      </c>
      <c r="B3052" t="s">
        <v>1166</v>
      </c>
      <c r="C3052" t="s">
        <v>1</v>
      </c>
      <c r="D3052" t="s">
        <v>341</v>
      </c>
      <c r="E3052">
        <v>24</v>
      </c>
      <c r="F3052">
        <v>28</v>
      </c>
      <c r="G3052">
        <f>(Table1[[#This Row],[Min Temperature]]+Table1[[#This Row],[Max Temperature]])/2</f>
        <v>26</v>
      </c>
      <c r="H3052">
        <v>0.3</v>
      </c>
      <c r="I3052">
        <v>2.2000000000000002</v>
      </c>
      <c r="J3052">
        <f>(Table1[[#This Row],[Min Dissolved Oxygen]]+Table1[[#This Row],[Max Dissolved Oxygen]])/2</f>
        <v>1.25</v>
      </c>
      <c r="K3052">
        <v>7.2</v>
      </c>
      <c r="L3052">
        <v>8.1999999999999993</v>
      </c>
      <c r="M3052">
        <f>(Table1[[#This Row],[Min pH]]+Table1[[#This Row],[Max pH]])/2</f>
        <v>7.6999999999999993</v>
      </c>
      <c r="N3052">
        <v>873</v>
      </c>
      <c r="O3052">
        <v>1873</v>
      </c>
      <c r="P3052">
        <f>(Table1[[#This Row],[Min Conductivity]]+Table1[[#This Row],[Max Conductivity]])/2</f>
        <v>1373</v>
      </c>
      <c r="Q3052">
        <v>2</v>
      </c>
      <c r="R3052">
        <v>39</v>
      </c>
      <c r="S3052">
        <f>(Table1[[#This Row],[Min BOD]]+Table1[[#This Row],[Max BOD]])/2</f>
        <v>20.5</v>
      </c>
      <c r="T3052">
        <v>3.6</v>
      </c>
      <c r="U3052">
        <v>21.19</v>
      </c>
      <c r="V3052">
        <f>(Table1[[#This Row],[Min Nitrate N + Nitrite N]]+Table1[[#This Row],[Max Nitrate N + Nitrite N]])/2</f>
        <v>12.395000000000001</v>
      </c>
      <c r="W3052">
        <v>5</v>
      </c>
      <c r="X3052">
        <v>94</v>
      </c>
      <c r="Y3052">
        <f>(Table1[[#This Row],[Min Fecal Coliform]]+Table1[[#This Row],[Max Fecal Coliform]])/2</f>
        <v>49.5</v>
      </c>
      <c r="Z3052">
        <v>350</v>
      </c>
      <c r="AA3052">
        <v>540</v>
      </c>
      <c r="AB3052">
        <f>(Table1[[#This Row],[Min Total Coliform]]+Table1[[#This Row],[Max Total Coliform]])/2</f>
        <v>445</v>
      </c>
      <c r="AC3052">
        <f>MIN(10, (Table1[[#This Row],[Avg BOD]]/4)*10)</f>
        <v>10</v>
      </c>
      <c r="AD3052">
        <f>MIN(10, (Table1[[#This Row],[Avg Fecal Coliform]]/600)*10)</f>
        <v>0.82500000000000007</v>
      </c>
      <c r="AE3052">
        <f>MIN(10, (Table1[[#This Row],[Avg Nitrate N + Nitrite N]]/10)*10)</f>
        <v>10</v>
      </c>
      <c r="AF3052">
        <f>IF(OR(Table1[[#This Row],[Avg pH]]&lt;6.5,Table1[[#This Row],[Avg pH]]&gt;8.5),10,0)</f>
        <v>0</v>
      </c>
      <c r="AG3052">
        <f>MAX(0, 10-(2*Table1[[#This Row],[Avg Dissolved Oxygen]]))</f>
        <v>7.5</v>
      </c>
      <c r="AH3052">
        <f>(Table1[[#This Row],[Fecal Score]]*0.3) + (Table1[[#This Row],[BOD Score]]*0.25) + (Table1[[#This Row],[Nitrate Score]]*0.2) + (Table1[[#This Row],[pH Score]]*0.15) + (Table1[[#This Row],[Dissolved Oxygen Score]]*0.1)</f>
        <v>5.4975000000000005</v>
      </c>
      <c r="AI3052">
        <v>2022</v>
      </c>
    </row>
    <row r="3053" spans="1:35">
      <c r="A3053">
        <v>4685</v>
      </c>
      <c r="B3053" t="s">
        <v>1167</v>
      </c>
      <c r="C3053" t="s">
        <v>1</v>
      </c>
      <c r="D3053" t="s">
        <v>341</v>
      </c>
      <c r="E3053">
        <v>21</v>
      </c>
      <c r="F3053">
        <v>26</v>
      </c>
      <c r="G3053">
        <f>(Table1[[#This Row],[Min Temperature]]+Table1[[#This Row],[Max Temperature]])/2</f>
        <v>23.5</v>
      </c>
      <c r="H3053">
        <v>5.5</v>
      </c>
      <c r="I3053">
        <v>6.6</v>
      </c>
      <c r="J3053">
        <f>(Table1[[#This Row],[Min Dissolved Oxygen]]+Table1[[#This Row],[Max Dissolved Oxygen]])/2</f>
        <v>6.05</v>
      </c>
      <c r="K3053">
        <v>7.2</v>
      </c>
      <c r="L3053">
        <v>8.1</v>
      </c>
      <c r="M3053">
        <f>(Table1[[#This Row],[Min pH]]+Table1[[#This Row],[Max pH]])/2</f>
        <v>7.65</v>
      </c>
      <c r="N3053">
        <v>832</v>
      </c>
      <c r="O3053">
        <v>1138</v>
      </c>
      <c r="P3053">
        <f>(Table1[[#This Row],[Min Conductivity]]+Table1[[#This Row],[Max Conductivity]])/2</f>
        <v>985</v>
      </c>
      <c r="Q3053">
        <v>2.2000000000000002</v>
      </c>
      <c r="R3053">
        <v>3.2</v>
      </c>
      <c r="S3053">
        <f>(Table1[[#This Row],[Min BOD]]+Table1[[#This Row],[Max BOD]])/2</f>
        <v>2.7</v>
      </c>
      <c r="T3053">
        <v>3.12</v>
      </c>
      <c r="U3053">
        <v>15.14</v>
      </c>
      <c r="V3053">
        <f>(Table1[[#This Row],[Min Nitrate N + Nitrite N]]+Table1[[#This Row],[Max Nitrate N + Nitrite N]])/2</f>
        <v>9.1300000000000008</v>
      </c>
      <c r="W3053">
        <v>6</v>
      </c>
      <c r="X3053">
        <v>15</v>
      </c>
      <c r="Y3053">
        <f>(Table1[[#This Row],[Min Fecal Coliform]]+Table1[[#This Row],[Max Fecal Coliform]])/2</f>
        <v>10.5</v>
      </c>
      <c r="Z3053">
        <v>100</v>
      </c>
      <c r="AA3053">
        <v>210</v>
      </c>
      <c r="AB3053">
        <f>(Table1[[#This Row],[Min Total Coliform]]+Table1[[#This Row],[Max Total Coliform]])/2</f>
        <v>155</v>
      </c>
      <c r="AC3053">
        <f>MIN(10, (Table1[[#This Row],[Avg BOD]]/4)*10)</f>
        <v>6.75</v>
      </c>
      <c r="AD3053">
        <f>MIN(10, (Table1[[#This Row],[Avg Fecal Coliform]]/600)*10)</f>
        <v>0.17500000000000002</v>
      </c>
      <c r="AE3053">
        <f>MIN(10, (Table1[[#This Row],[Avg Nitrate N + Nitrite N]]/10)*10)</f>
        <v>9.1300000000000008</v>
      </c>
      <c r="AF3053">
        <f>IF(OR(Table1[[#This Row],[Avg pH]]&lt;6.5,Table1[[#This Row],[Avg pH]]&gt;8.5),10,0)</f>
        <v>0</v>
      </c>
      <c r="AG3053">
        <f>MAX(0, 10-(2*Table1[[#This Row],[Avg Dissolved Oxygen]]))</f>
        <v>0</v>
      </c>
      <c r="AH3053">
        <f>(Table1[[#This Row],[Fecal Score]]*0.3) + (Table1[[#This Row],[BOD Score]]*0.25) + (Table1[[#This Row],[Nitrate Score]]*0.2) + (Table1[[#This Row],[pH Score]]*0.15) + (Table1[[#This Row],[Dissolved Oxygen Score]]*0.1)</f>
        <v>3.5660000000000003</v>
      </c>
      <c r="AI3053">
        <v>2022</v>
      </c>
    </row>
    <row r="3054" spans="1:35">
      <c r="A3054">
        <v>4667</v>
      </c>
      <c r="B3054" t="s">
        <v>683</v>
      </c>
      <c r="C3054" t="s">
        <v>1</v>
      </c>
      <c r="D3054" t="s">
        <v>341</v>
      </c>
      <c r="E3054">
        <v>22</v>
      </c>
      <c r="F3054">
        <v>30</v>
      </c>
      <c r="G3054">
        <f>(Table1[[#This Row],[Min Temperature]]+Table1[[#This Row],[Max Temperature]])/2</f>
        <v>26</v>
      </c>
      <c r="H3054">
        <v>0.3</v>
      </c>
      <c r="I3054">
        <v>1.2</v>
      </c>
      <c r="J3054">
        <f>(Table1[[#This Row],[Min Dissolved Oxygen]]+Table1[[#This Row],[Max Dissolved Oxygen]])/2</f>
        <v>0.75</v>
      </c>
      <c r="K3054">
        <v>7.1</v>
      </c>
      <c r="L3054">
        <v>8.1999999999999993</v>
      </c>
      <c r="M3054">
        <f>(Table1[[#This Row],[Min pH]]+Table1[[#This Row],[Max pH]])/2</f>
        <v>7.6499999999999995</v>
      </c>
      <c r="N3054">
        <v>1178</v>
      </c>
      <c r="O3054">
        <v>2330</v>
      </c>
      <c r="P3054">
        <f>(Table1[[#This Row],[Min Conductivity]]+Table1[[#This Row],[Max Conductivity]])/2</f>
        <v>1754</v>
      </c>
      <c r="Q3054">
        <v>1.8</v>
      </c>
      <c r="R3054">
        <v>12</v>
      </c>
      <c r="S3054">
        <f>(Table1[[#This Row],[Min BOD]]+Table1[[#This Row],[Max BOD]])/2</f>
        <v>6.9</v>
      </c>
      <c r="T3054">
        <v>3.2</v>
      </c>
      <c r="U3054">
        <v>17.22</v>
      </c>
      <c r="V3054">
        <f>(Table1[[#This Row],[Min Nitrate N + Nitrite N]]+Table1[[#This Row],[Max Nitrate N + Nitrite N]])/2</f>
        <v>10.209999999999999</v>
      </c>
      <c r="W3054">
        <v>13</v>
      </c>
      <c r="X3054">
        <v>49</v>
      </c>
      <c r="Y3054">
        <f>(Table1[[#This Row],[Min Fecal Coliform]]+Table1[[#This Row],[Max Fecal Coliform]])/2</f>
        <v>31</v>
      </c>
      <c r="Z3054">
        <v>430</v>
      </c>
      <c r="AA3054">
        <v>540</v>
      </c>
      <c r="AB3054">
        <f>(Table1[[#This Row],[Min Total Coliform]]+Table1[[#This Row],[Max Total Coliform]])/2</f>
        <v>485</v>
      </c>
      <c r="AC3054">
        <f>MIN(10, (Table1[[#This Row],[Avg BOD]]/4)*10)</f>
        <v>10</v>
      </c>
      <c r="AD3054">
        <f>MIN(10, (Table1[[#This Row],[Avg Fecal Coliform]]/600)*10)</f>
        <v>0.51666666666666661</v>
      </c>
      <c r="AE3054">
        <f>MIN(10, (Table1[[#This Row],[Avg Nitrate N + Nitrite N]]/10)*10)</f>
        <v>10</v>
      </c>
      <c r="AF3054">
        <f>IF(OR(Table1[[#This Row],[Avg pH]]&lt;6.5,Table1[[#This Row],[Avg pH]]&gt;8.5),10,0)</f>
        <v>0</v>
      </c>
      <c r="AG3054">
        <f>MAX(0, 10-(2*Table1[[#This Row],[Avg Dissolved Oxygen]]))</f>
        <v>8.5</v>
      </c>
      <c r="AH3054">
        <f>(Table1[[#This Row],[Fecal Score]]*0.3) + (Table1[[#This Row],[BOD Score]]*0.25) + (Table1[[#This Row],[Nitrate Score]]*0.2) + (Table1[[#This Row],[pH Score]]*0.15) + (Table1[[#This Row],[Dissolved Oxygen Score]]*0.1)</f>
        <v>5.504999999999999</v>
      </c>
      <c r="AI3054">
        <v>2022</v>
      </c>
    </row>
    <row r="3055" spans="1:35">
      <c r="A3055">
        <v>5124</v>
      </c>
      <c r="B3055" t="s">
        <v>1168</v>
      </c>
      <c r="C3055" t="s">
        <v>1</v>
      </c>
      <c r="D3055" t="s">
        <v>341</v>
      </c>
      <c r="E3055">
        <v>24</v>
      </c>
      <c r="F3055">
        <v>28</v>
      </c>
      <c r="G3055">
        <f>(Table1[[#This Row],[Min Temperature]]+Table1[[#This Row],[Max Temperature]])/2</f>
        <v>26</v>
      </c>
      <c r="H3055">
        <v>3.6</v>
      </c>
      <c r="I3055">
        <v>5.4</v>
      </c>
      <c r="J3055">
        <f>(Table1[[#This Row],[Min Dissolved Oxygen]]+Table1[[#This Row],[Max Dissolved Oxygen]])/2</f>
        <v>4.5</v>
      </c>
      <c r="K3055">
        <v>7.5</v>
      </c>
      <c r="L3055">
        <v>8.4</v>
      </c>
      <c r="M3055">
        <f>(Table1[[#This Row],[Min pH]]+Table1[[#This Row],[Max pH]])/2</f>
        <v>7.95</v>
      </c>
      <c r="N3055">
        <v>505</v>
      </c>
      <c r="O3055">
        <v>686</v>
      </c>
      <c r="P3055">
        <f>(Table1[[#This Row],[Min Conductivity]]+Table1[[#This Row],[Max Conductivity]])/2</f>
        <v>595.5</v>
      </c>
      <c r="Q3055">
        <v>1.2</v>
      </c>
      <c r="R3055">
        <v>2.2000000000000002</v>
      </c>
      <c r="S3055">
        <f>(Table1[[#This Row],[Min BOD]]+Table1[[#This Row],[Max BOD]])/2</f>
        <v>1.7000000000000002</v>
      </c>
      <c r="T3055">
        <v>2.6</v>
      </c>
      <c r="U3055">
        <v>4.62</v>
      </c>
      <c r="V3055">
        <f>(Table1[[#This Row],[Min Nitrate N + Nitrite N]]+Table1[[#This Row],[Max Nitrate N + Nitrite N]])/2</f>
        <v>3.6100000000000003</v>
      </c>
      <c r="W3055">
        <v>8</v>
      </c>
      <c r="X3055">
        <v>33</v>
      </c>
      <c r="Y3055">
        <f>(Table1[[#This Row],[Min Fecal Coliform]]+Table1[[#This Row],[Max Fecal Coliform]])/2</f>
        <v>20.5</v>
      </c>
      <c r="Z3055">
        <v>280</v>
      </c>
      <c r="AA3055">
        <v>540</v>
      </c>
      <c r="AB3055">
        <f>(Table1[[#This Row],[Min Total Coliform]]+Table1[[#This Row],[Max Total Coliform]])/2</f>
        <v>410</v>
      </c>
      <c r="AC3055">
        <f>MIN(10, (Table1[[#This Row],[Avg BOD]]/4)*10)</f>
        <v>4.25</v>
      </c>
      <c r="AD3055">
        <f>MIN(10, (Table1[[#This Row],[Avg Fecal Coliform]]/600)*10)</f>
        <v>0.34166666666666667</v>
      </c>
      <c r="AE3055">
        <f>MIN(10, (Table1[[#This Row],[Avg Nitrate N + Nitrite N]]/10)*10)</f>
        <v>3.6100000000000003</v>
      </c>
      <c r="AF3055">
        <f>IF(OR(Table1[[#This Row],[Avg pH]]&lt;6.5,Table1[[#This Row],[Avg pH]]&gt;8.5),10,0)</f>
        <v>0</v>
      </c>
      <c r="AG3055">
        <f>MAX(0, 10-(2*Table1[[#This Row],[Avg Dissolved Oxygen]]))</f>
        <v>1</v>
      </c>
      <c r="AH3055">
        <f>(Table1[[#This Row],[Fecal Score]]*0.3) + (Table1[[#This Row],[BOD Score]]*0.25) + (Table1[[#This Row],[Nitrate Score]]*0.2) + (Table1[[#This Row],[pH Score]]*0.15) + (Table1[[#This Row],[Dissolved Oxygen Score]]*0.1)</f>
        <v>1.9870000000000001</v>
      </c>
      <c r="AI3055">
        <v>2022</v>
      </c>
    </row>
    <row r="3056" spans="1:35">
      <c r="A3056">
        <v>1215</v>
      </c>
      <c r="B3056" t="s">
        <v>1169</v>
      </c>
      <c r="C3056" t="s">
        <v>1</v>
      </c>
      <c r="D3056" t="s">
        <v>341</v>
      </c>
      <c r="E3056">
        <v>23</v>
      </c>
      <c r="F3056">
        <v>28</v>
      </c>
      <c r="G3056">
        <f>(Table1[[#This Row],[Min Temperature]]+Table1[[#This Row],[Max Temperature]])/2</f>
        <v>25.5</v>
      </c>
      <c r="H3056">
        <v>4.8</v>
      </c>
      <c r="I3056">
        <v>6.3</v>
      </c>
      <c r="J3056">
        <f>(Table1[[#This Row],[Min Dissolved Oxygen]]+Table1[[#This Row],[Max Dissolved Oxygen]])/2</f>
        <v>5.55</v>
      </c>
      <c r="K3056">
        <v>7.1</v>
      </c>
      <c r="L3056">
        <v>8.5</v>
      </c>
      <c r="M3056">
        <f>(Table1[[#This Row],[Min pH]]+Table1[[#This Row],[Max pH]])/2</f>
        <v>7.8</v>
      </c>
      <c r="N3056">
        <v>130</v>
      </c>
      <c r="O3056">
        <v>506</v>
      </c>
      <c r="P3056">
        <f>(Table1[[#This Row],[Min Conductivity]]+Table1[[#This Row],[Max Conductivity]])/2</f>
        <v>318</v>
      </c>
      <c r="Q3056">
        <v>1</v>
      </c>
      <c r="R3056">
        <v>2.1</v>
      </c>
      <c r="S3056">
        <f>(Table1[[#This Row],[Min BOD]]+Table1[[#This Row],[Max BOD]])/2</f>
        <v>1.55</v>
      </c>
      <c r="T3056">
        <v>0.32</v>
      </c>
      <c r="U3056">
        <v>4.0199999999999996</v>
      </c>
      <c r="V3056">
        <f>(Table1[[#This Row],[Min Nitrate N + Nitrite N]]+Table1[[#This Row],[Max Nitrate N + Nitrite N]])/2</f>
        <v>2.17</v>
      </c>
      <c r="W3056">
        <v>2</v>
      </c>
      <c r="X3056">
        <v>8</v>
      </c>
      <c r="Y3056">
        <f>(Table1[[#This Row],[Min Fecal Coliform]]+Table1[[#This Row],[Max Fecal Coliform]])/2</f>
        <v>5</v>
      </c>
      <c r="Z3056">
        <v>21</v>
      </c>
      <c r="AA3056">
        <v>170</v>
      </c>
      <c r="AB3056">
        <f>(Table1[[#This Row],[Min Total Coliform]]+Table1[[#This Row],[Max Total Coliform]])/2</f>
        <v>95.5</v>
      </c>
      <c r="AC3056">
        <f>MIN(10, (Table1[[#This Row],[Avg BOD]]/4)*10)</f>
        <v>3.875</v>
      </c>
      <c r="AD3056">
        <f>MIN(10, (Table1[[#This Row],[Avg Fecal Coliform]]/600)*10)</f>
        <v>8.3333333333333329E-2</v>
      </c>
      <c r="AE3056">
        <f>MIN(10, (Table1[[#This Row],[Avg Nitrate N + Nitrite N]]/10)*10)</f>
        <v>2.17</v>
      </c>
      <c r="AF3056">
        <f>IF(OR(Table1[[#This Row],[Avg pH]]&lt;6.5,Table1[[#This Row],[Avg pH]]&gt;8.5),10,0)</f>
        <v>0</v>
      </c>
      <c r="AG3056">
        <f>MAX(0, 10-(2*Table1[[#This Row],[Avg Dissolved Oxygen]]))</f>
        <v>0</v>
      </c>
      <c r="AH3056">
        <f>(Table1[[#This Row],[Fecal Score]]*0.3) + (Table1[[#This Row],[BOD Score]]*0.25) + (Table1[[#This Row],[Nitrate Score]]*0.2) + (Table1[[#This Row],[pH Score]]*0.15) + (Table1[[#This Row],[Dissolved Oxygen Score]]*0.1)</f>
        <v>1.4277500000000001</v>
      </c>
      <c r="AI3056">
        <v>2022</v>
      </c>
    </row>
    <row r="3057" spans="1:35">
      <c r="A3057">
        <v>5037</v>
      </c>
      <c r="B3057" t="s">
        <v>1170</v>
      </c>
      <c r="C3057" t="s">
        <v>1</v>
      </c>
      <c r="D3057" t="s">
        <v>341</v>
      </c>
      <c r="E3057">
        <v>26</v>
      </c>
      <c r="F3057">
        <v>26</v>
      </c>
      <c r="G3057">
        <f>(Table1[[#This Row],[Min Temperature]]+Table1[[#This Row],[Max Temperature]])/2</f>
        <v>26</v>
      </c>
      <c r="H3057">
        <v>0.3</v>
      </c>
      <c r="I3057">
        <v>0.3</v>
      </c>
      <c r="J3057">
        <f>(Table1[[#This Row],[Min Dissolved Oxygen]]+Table1[[#This Row],[Max Dissolved Oxygen]])/2</f>
        <v>0.3</v>
      </c>
      <c r="K3057">
        <v>7.4</v>
      </c>
      <c r="L3057">
        <v>7.4</v>
      </c>
      <c r="M3057">
        <f>(Table1[[#This Row],[Min pH]]+Table1[[#This Row],[Max pH]])/2</f>
        <v>7.4</v>
      </c>
      <c r="N3057">
        <v>1357</v>
      </c>
      <c r="O3057">
        <v>1357</v>
      </c>
      <c r="P3057">
        <f>(Table1[[#This Row],[Min Conductivity]]+Table1[[#This Row],[Max Conductivity]])/2</f>
        <v>1357</v>
      </c>
      <c r="Q3057">
        <v>12</v>
      </c>
      <c r="R3057">
        <v>12</v>
      </c>
      <c r="S3057">
        <f>(Table1[[#This Row],[Min BOD]]+Table1[[#This Row],[Max BOD]])/2</f>
        <v>12</v>
      </c>
      <c r="T3057">
        <v>3.87</v>
      </c>
      <c r="U3057">
        <v>3.87</v>
      </c>
      <c r="V3057">
        <f>(Table1[[#This Row],[Min Nitrate N + Nitrite N]]+Table1[[#This Row],[Max Nitrate N + Nitrite N]])/2</f>
        <v>3.87</v>
      </c>
      <c r="W3057">
        <v>13</v>
      </c>
      <c r="X3057">
        <v>13</v>
      </c>
      <c r="Y3057">
        <f>(Table1[[#This Row],[Min Fecal Coliform]]+Table1[[#This Row],[Max Fecal Coliform]])/2</f>
        <v>13</v>
      </c>
      <c r="Z3057">
        <v>430</v>
      </c>
      <c r="AA3057">
        <v>430</v>
      </c>
      <c r="AB3057">
        <f>(Table1[[#This Row],[Min Total Coliform]]+Table1[[#This Row],[Max Total Coliform]])/2</f>
        <v>430</v>
      </c>
      <c r="AC3057">
        <f>MIN(10, (Table1[[#This Row],[Avg BOD]]/4)*10)</f>
        <v>10</v>
      </c>
      <c r="AD3057">
        <f>MIN(10, (Table1[[#This Row],[Avg Fecal Coliform]]/600)*10)</f>
        <v>0.21666666666666667</v>
      </c>
      <c r="AE3057">
        <f>MIN(10, (Table1[[#This Row],[Avg Nitrate N + Nitrite N]]/10)*10)</f>
        <v>3.87</v>
      </c>
      <c r="AF3057">
        <f>IF(OR(Table1[[#This Row],[Avg pH]]&lt;6.5,Table1[[#This Row],[Avg pH]]&gt;8.5),10,0)</f>
        <v>0</v>
      </c>
      <c r="AG3057">
        <f>MAX(0, 10-(2*Table1[[#This Row],[Avg Dissolved Oxygen]]))</f>
        <v>9.4</v>
      </c>
      <c r="AH3057">
        <f>(Table1[[#This Row],[Fecal Score]]*0.3) + (Table1[[#This Row],[BOD Score]]*0.25) + (Table1[[#This Row],[Nitrate Score]]*0.2) + (Table1[[#This Row],[pH Score]]*0.15) + (Table1[[#This Row],[Dissolved Oxygen Score]]*0.1)</f>
        <v>4.2789999999999999</v>
      </c>
      <c r="AI3057">
        <v>2022</v>
      </c>
    </row>
    <row r="3058" spans="1:35">
      <c r="A3058">
        <v>4234</v>
      </c>
      <c r="B3058" t="s">
        <v>1171</v>
      </c>
      <c r="C3058" t="s">
        <v>1</v>
      </c>
      <c r="D3058" t="s">
        <v>341</v>
      </c>
      <c r="E3058">
        <v>25</v>
      </c>
      <c r="F3058">
        <v>35</v>
      </c>
      <c r="G3058">
        <f>(Table1[[#This Row],[Min Temperature]]+Table1[[#This Row],[Max Temperature]])/2</f>
        <v>30</v>
      </c>
      <c r="H3058">
        <v>0.3</v>
      </c>
      <c r="I3058">
        <v>4.8</v>
      </c>
      <c r="J3058">
        <f>(Table1[[#This Row],[Min Dissolved Oxygen]]+Table1[[#This Row],[Max Dissolved Oxygen]])/2</f>
        <v>2.5499999999999998</v>
      </c>
      <c r="K3058">
        <v>7</v>
      </c>
      <c r="L3058">
        <v>7.9</v>
      </c>
      <c r="M3058">
        <f>(Table1[[#This Row],[Min pH]]+Table1[[#This Row],[Max pH]])/2</f>
        <v>7.45</v>
      </c>
      <c r="N3058">
        <v>884</v>
      </c>
      <c r="O3058">
        <v>1218</v>
      </c>
      <c r="P3058">
        <f>(Table1[[#This Row],[Min Conductivity]]+Table1[[#This Row],[Max Conductivity]])/2</f>
        <v>1051</v>
      </c>
      <c r="Q3058">
        <v>1.6</v>
      </c>
      <c r="R3058">
        <v>8</v>
      </c>
      <c r="S3058">
        <f>(Table1[[#This Row],[Min BOD]]+Table1[[#This Row],[Max BOD]])/2</f>
        <v>4.8</v>
      </c>
      <c r="T3058">
        <v>3.08</v>
      </c>
      <c r="U3058">
        <v>8.2200000000000006</v>
      </c>
      <c r="V3058">
        <f>(Table1[[#This Row],[Min Nitrate N + Nitrite N]]+Table1[[#This Row],[Max Nitrate N + Nitrite N]])/2</f>
        <v>5.65</v>
      </c>
      <c r="W3058">
        <v>11</v>
      </c>
      <c r="X3058">
        <v>43</v>
      </c>
      <c r="Y3058">
        <f>(Table1[[#This Row],[Min Fecal Coliform]]+Table1[[#This Row],[Max Fecal Coliform]])/2</f>
        <v>27</v>
      </c>
      <c r="Z3058">
        <v>350</v>
      </c>
      <c r="AA3058">
        <v>540</v>
      </c>
      <c r="AB3058">
        <f>(Table1[[#This Row],[Min Total Coliform]]+Table1[[#This Row],[Max Total Coliform]])/2</f>
        <v>445</v>
      </c>
      <c r="AC3058">
        <f>MIN(10, (Table1[[#This Row],[Avg BOD]]/4)*10)</f>
        <v>10</v>
      </c>
      <c r="AD3058">
        <f>MIN(10, (Table1[[#This Row],[Avg Fecal Coliform]]/600)*10)</f>
        <v>0.44999999999999996</v>
      </c>
      <c r="AE3058">
        <f>MIN(10, (Table1[[#This Row],[Avg Nitrate N + Nitrite N]]/10)*10)</f>
        <v>5.65</v>
      </c>
      <c r="AF3058">
        <f>IF(OR(Table1[[#This Row],[Avg pH]]&lt;6.5,Table1[[#This Row],[Avg pH]]&gt;8.5),10,0)</f>
        <v>0</v>
      </c>
      <c r="AG3058">
        <f>MAX(0, 10-(2*Table1[[#This Row],[Avg Dissolved Oxygen]]))</f>
        <v>4.9000000000000004</v>
      </c>
      <c r="AH3058">
        <f>(Table1[[#This Row],[Fecal Score]]*0.3) + (Table1[[#This Row],[BOD Score]]*0.25) + (Table1[[#This Row],[Nitrate Score]]*0.2) + (Table1[[#This Row],[pH Score]]*0.15) + (Table1[[#This Row],[Dissolved Oxygen Score]]*0.1)</f>
        <v>4.2549999999999999</v>
      </c>
      <c r="AI3058">
        <v>2022</v>
      </c>
    </row>
    <row r="3059" spans="1:35">
      <c r="A3059">
        <v>5050</v>
      </c>
      <c r="B3059" t="s">
        <v>1172</v>
      </c>
      <c r="C3059" t="s">
        <v>1</v>
      </c>
      <c r="D3059" t="s">
        <v>341</v>
      </c>
      <c r="E3059">
        <v>25</v>
      </c>
      <c r="F3059">
        <v>30</v>
      </c>
      <c r="G3059">
        <f>(Table1[[#This Row],[Min Temperature]]+Table1[[#This Row],[Max Temperature]])/2</f>
        <v>27.5</v>
      </c>
      <c r="H3059">
        <v>0.3</v>
      </c>
      <c r="I3059">
        <v>3.7</v>
      </c>
      <c r="J3059">
        <f>(Table1[[#This Row],[Min Dissolved Oxygen]]+Table1[[#This Row],[Max Dissolved Oxygen]])/2</f>
        <v>2</v>
      </c>
      <c r="K3059">
        <v>7</v>
      </c>
      <c r="L3059">
        <v>7.7</v>
      </c>
      <c r="M3059">
        <f>(Table1[[#This Row],[Min pH]]+Table1[[#This Row],[Max pH]])/2</f>
        <v>7.35</v>
      </c>
      <c r="N3059">
        <v>977</v>
      </c>
      <c r="O3059">
        <v>1738</v>
      </c>
      <c r="P3059">
        <f>(Table1[[#This Row],[Min Conductivity]]+Table1[[#This Row],[Max Conductivity]])/2</f>
        <v>1357.5</v>
      </c>
      <c r="Q3059">
        <v>3.2</v>
      </c>
      <c r="R3059">
        <v>22</v>
      </c>
      <c r="S3059">
        <f>(Table1[[#This Row],[Min BOD]]+Table1[[#This Row],[Max BOD]])/2</f>
        <v>12.6</v>
      </c>
      <c r="T3059">
        <v>3</v>
      </c>
      <c r="U3059">
        <v>12.02</v>
      </c>
      <c r="V3059">
        <f>(Table1[[#This Row],[Min Nitrate N + Nitrite N]]+Table1[[#This Row],[Max Nitrate N + Nitrite N]])/2</f>
        <v>7.51</v>
      </c>
      <c r="W3059">
        <v>14</v>
      </c>
      <c r="X3059">
        <v>41</v>
      </c>
      <c r="Y3059">
        <f>(Table1[[#This Row],[Min Fecal Coliform]]+Table1[[#This Row],[Max Fecal Coliform]])/2</f>
        <v>27.5</v>
      </c>
      <c r="Z3059">
        <v>350</v>
      </c>
      <c r="AA3059">
        <v>540</v>
      </c>
      <c r="AB3059">
        <f>(Table1[[#This Row],[Min Total Coliform]]+Table1[[#This Row],[Max Total Coliform]])/2</f>
        <v>445</v>
      </c>
      <c r="AC3059">
        <f>MIN(10, (Table1[[#This Row],[Avg BOD]]/4)*10)</f>
        <v>10</v>
      </c>
      <c r="AD3059">
        <f>MIN(10, (Table1[[#This Row],[Avg Fecal Coliform]]/600)*10)</f>
        <v>0.45833333333333331</v>
      </c>
      <c r="AE3059">
        <f>MIN(10, (Table1[[#This Row],[Avg Nitrate N + Nitrite N]]/10)*10)</f>
        <v>7.51</v>
      </c>
      <c r="AF3059">
        <f>IF(OR(Table1[[#This Row],[Avg pH]]&lt;6.5,Table1[[#This Row],[Avg pH]]&gt;8.5),10,0)</f>
        <v>0</v>
      </c>
      <c r="AG3059">
        <f>MAX(0, 10-(2*Table1[[#This Row],[Avg Dissolved Oxygen]]))</f>
        <v>6</v>
      </c>
      <c r="AH3059">
        <f>(Table1[[#This Row],[Fecal Score]]*0.3) + (Table1[[#This Row],[BOD Score]]*0.25) + (Table1[[#This Row],[Nitrate Score]]*0.2) + (Table1[[#This Row],[pH Score]]*0.15) + (Table1[[#This Row],[Dissolved Oxygen Score]]*0.1)</f>
        <v>4.7394999999999996</v>
      </c>
      <c r="AI3059">
        <v>2022</v>
      </c>
    </row>
    <row r="3060" spans="1:35">
      <c r="A3060">
        <v>5131</v>
      </c>
      <c r="B3060" t="s">
        <v>1173</v>
      </c>
      <c r="C3060" t="s">
        <v>1</v>
      </c>
      <c r="D3060" t="s">
        <v>341</v>
      </c>
      <c r="E3060">
        <v>25</v>
      </c>
      <c r="F3060">
        <v>34</v>
      </c>
      <c r="G3060">
        <f>(Table1[[#This Row],[Min Temperature]]+Table1[[#This Row],[Max Temperature]])/2</f>
        <v>29.5</v>
      </c>
      <c r="H3060">
        <v>0.3</v>
      </c>
      <c r="I3060">
        <v>2.2999999999999998</v>
      </c>
      <c r="J3060">
        <f>(Table1[[#This Row],[Min Dissolved Oxygen]]+Table1[[#This Row],[Max Dissolved Oxygen]])/2</f>
        <v>1.2999999999999998</v>
      </c>
      <c r="K3060">
        <v>7.1</v>
      </c>
      <c r="L3060">
        <v>7.9</v>
      </c>
      <c r="M3060">
        <f>(Table1[[#This Row],[Min pH]]+Table1[[#This Row],[Max pH]])/2</f>
        <v>7.5</v>
      </c>
      <c r="N3060">
        <v>932</v>
      </c>
      <c r="O3060">
        <v>1622</v>
      </c>
      <c r="P3060">
        <f>(Table1[[#This Row],[Min Conductivity]]+Table1[[#This Row],[Max Conductivity]])/2</f>
        <v>1277</v>
      </c>
      <c r="Q3060">
        <v>1</v>
      </c>
      <c r="R3060">
        <v>10</v>
      </c>
      <c r="S3060">
        <f>(Table1[[#This Row],[Min BOD]]+Table1[[#This Row],[Max BOD]])/2</f>
        <v>5.5</v>
      </c>
      <c r="T3060">
        <v>2.8</v>
      </c>
      <c r="U3060">
        <v>10.15</v>
      </c>
      <c r="V3060">
        <f>(Table1[[#This Row],[Min Nitrate N + Nitrite N]]+Table1[[#This Row],[Max Nitrate N + Nitrite N]])/2</f>
        <v>6.4749999999999996</v>
      </c>
      <c r="W3060">
        <v>12</v>
      </c>
      <c r="X3060">
        <v>41</v>
      </c>
      <c r="Y3060">
        <f>(Table1[[#This Row],[Min Fecal Coliform]]+Table1[[#This Row],[Max Fecal Coliform]])/2</f>
        <v>26.5</v>
      </c>
      <c r="Z3060">
        <v>430</v>
      </c>
      <c r="AA3060">
        <v>540</v>
      </c>
      <c r="AB3060">
        <f>(Table1[[#This Row],[Min Total Coliform]]+Table1[[#This Row],[Max Total Coliform]])/2</f>
        <v>485</v>
      </c>
      <c r="AC3060">
        <f>MIN(10, (Table1[[#This Row],[Avg BOD]]/4)*10)</f>
        <v>10</v>
      </c>
      <c r="AD3060">
        <f>MIN(10, (Table1[[#This Row],[Avg Fecal Coliform]]/600)*10)</f>
        <v>0.44166666666666665</v>
      </c>
      <c r="AE3060">
        <f>MIN(10, (Table1[[#This Row],[Avg Nitrate N + Nitrite N]]/10)*10)</f>
        <v>6.4749999999999996</v>
      </c>
      <c r="AF3060">
        <f>IF(OR(Table1[[#This Row],[Avg pH]]&lt;6.5,Table1[[#This Row],[Avg pH]]&gt;8.5),10,0)</f>
        <v>0</v>
      </c>
      <c r="AG3060">
        <f>MAX(0, 10-(2*Table1[[#This Row],[Avg Dissolved Oxygen]]))</f>
        <v>7.4</v>
      </c>
      <c r="AH3060">
        <f>(Table1[[#This Row],[Fecal Score]]*0.3) + (Table1[[#This Row],[BOD Score]]*0.25) + (Table1[[#This Row],[Nitrate Score]]*0.2) + (Table1[[#This Row],[pH Score]]*0.15) + (Table1[[#This Row],[Dissolved Oxygen Score]]*0.1)</f>
        <v>4.6674999999999995</v>
      </c>
      <c r="AI3060">
        <v>2022</v>
      </c>
    </row>
    <row r="3061" spans="1:35">
      <c r="A3061">
        <v>5042</v>
      </c>
      <c r="B3061" t="s">
        <v>1174</v>
      </c>
      <c r="C3061" t="s">
        <v>1</v>
      </c>
      <c r="D3061" t="s">
        <v>341</v>
      </c>
      <c r="E3061">
        <v>25</v>
      </c>
      <c r="F3061">
        <v>28</v>
      </c>
      <c r="G3061">
        <f>(Table1[[#This Row],[Min Temperature]]+Table1[[#This Row],[Max Temperature]])/2</f>
        <v>26.5</v>
      </c>
      <c r="H3061">
        <v>0.3</v>
      </c>
      <c r="I3061">
        <v>2</v>
      </c>
      <c r="J3061">
        <f>(Table1[[#This Row],[Min Dissolved Oxygen]]+Table1[[#This Row],[Max Dissolved Oxygen]])/2</f>
        <v>1.1499999999999999</v>
      </c>
      <c r="K3061">
        <v>7</v>
      </c>
      <c r="L3061">
        <v>7.6</v>
      </c>
      <c r="M3061">
        <f>(Table1[[#This Row],[Min pH]]+Table1[[#This Row],[Max pH]])/2</f>
        <v>7.3</v>
      </c>
      <c r="N3061">
        <v>988</v>
      </c>
      <c r="O3061">
        <v>1609</v>
      </c>
      <c r="P3061">
        <f>(Table1[[#This Row],[Min Conductivity]]+Table1[[#This Row],[Max Conductivity]])/2</f>
        <v>1298.5</v>
      </c>
      <c r="Q3061">
        <v>4</v>
      </c>
      <c r="R3061">
        <v>18</v>
      </c>
      <c r="S3061">
        <f>(Table1[[#This Row],[Min BOD]]+Table1[[#This Row],[Max BOD]])/2</f>
        <v>11</v>
      </c>
      <c r="T3061">
        <v>3.2</v>
      </c>
      <c r="U3061">
        <v>15.07</v>
      </c>
      <c r="V3061">
        <f>(Table1[[#This Row],[Min Nitrate N + Nitrite N]]+Table1[[#This Row],[Max Nitrate N + Nitrite N]])/2</f>
        <v>9.1349999999999998</v>
      </c>
      <c r="W3061">
        <v>17</v>
      </c>
      <c r="X3061">
        <v>43</v>
      </c>
      <c r="Y3061">
        <f>(Table1[[#This Row],[Min Fecal Coliform]]+Table1[[#This Row],[Max Fecal Coliform]])/2</f>
        <v>30</v>
      </c>
      <c r="Z3061">
        <v>350</v>
      </c>
      <c r="AA3061">
        <v>540</v>
      </c>
      <c r="AB3061">
        <f>(Table1[[#This Row],[Min Total Coliform]]+Table1[[#This Row],[Max Total Coliform]])/2</f>
        <v>445</v>
      </c>
      <c r="AC3061">
        <f>MIN(10, (Table1[[#This Row],[Avg BOD]]/4)*10)</f>
        <v>10</v>
      </c>
      <c r="AD3061">
        <f>MIN(10, (Table1[[#This Row],[Avg Fecal Coliform]]/600)*10)</f>
        <v>0.5</v>
      </c>
      <c r="AE3061">
        <f>MIN(10, (Table1[[#This Row],[Avg Nitrate N + Nitrite N]]/10)*10)</f>
        <v>9.1349999999999998</v>
      </c>
      <c r="AF3061">
        <f>IF(OR(Table1[[#This Row],[Avg pH]]&lt;6.5,Table1[[#This Row],[Avg pH]]&gt;8.5),10,0)</f>
        <v>0</v>
      </c>
      <c r="AG3061">
        <f>MAX(0, 10-(2*Table1[[#This Row],[Avg Dissolved Oxygen]]))</f>
        <v>7.7</v>
      </c>
      <c r="AH3061">
        <f>(Table1[[#This Row],[Fecal Score]]*0.3) + (Table1[[#This Row],[BOD Score]]*0.25) + (Table1[[#This Row],[Nitrate Score]]*0.2) + (Table1[[#This Row],[pH Score]]*0.15) + (Table1[[#This Row],[Dissolved Oxygen Score]]*0.1)</f>
        <v>5.2469999999999999</v>
      </c>
      <c r="AI3061">
        <v>2022</v>
      </c>
    </row>
    <row r="3062" spans="1:35">
      <c r="A3062">
        <v>5031</v>
      </c>
      <c r="B3062" t="s">
        <v>1175</v>
      </c>
      <c r="C3062" t="s">
        <v>1</v>
      </c>
      <c r="D3062" t="s">
        <v>341</v>
      </c>
      <c r="E3062">
        <v>22</v>
      </c>
      <c r="F3062">
        <v>24</v>
      </c>
      <c r="G3062">
        <f>(Table1[[#This Row],[Min Temperature]]+Table1[[#This Row],[Max Temperature]])/2</f>
        <v>23</v>
      </c>
      <c r="H3062">
        <v>0.3</v>
      </c>
      <c r="I3062">
        <v>2.1</v>
      </c>
      <c r="J3062">
        <f>(Table1[[#This Row],[Min Dissolved Oxygen]]+Table1[[#This Row],[Max Dissolved Oxygen]])/2</f>
        <v>1.2</v>
      </c>
      <c r="K3062">
        <v>7.6</v>
      </c>
      <c r="L3062">
        <v>8</v>
      </c>
      <c r="M3062">
        <f>(Table1[[#This Row],[Min pH]]+Table1[[#This Row],[Max pH]])/2</f>
        <v>7.8</v>
      </c>
      <c r="N3062">
        <v>550</v>
      </c>
      <c r="O3062">
        <v>625</v>
      </c>
      <c r="P3062">
        <f>(Table1[[#This Row],[Min Conductivity]]+Table1[[#This Row],[Max Conductivity]])/2</f>
        <v>587.5</v>
      </c>
      <c r="Q3062">
        <v>3</v>
      </c>
      <c r="R3062">
        <v>18</v>
      </c>
      <c r="S3062">
        <f>(Table1[[#This Row],[Min BOD]]+Table1[[#This Row],[Max BOD]])/2</f>
        <v>10.5</v>
      </c>
      <c r="T3062">
        <v>0.86</v>
      </c>
      <c r="U3062">
        <v>2.02</v>
      </c>
      <c r="V3062">
        <f>(Table1[[#This Row],[Min Nitrate N + Nitrite N]]+Table1[[#This Row],[Max Nitrate N + Nitrite N]])/2</f>
        <v>1.44</v>
      </c>
      <c r="W3062">
        <v>12</v>
      </c>
      <c r="X3062">
        <v>14</v>
      </c>
      <c r="Y3062">
        <f>(Table1[[#This Row],[Min Fecal Coliform]]+Table1[[#This Row],[Max Fecal Coliform]])/2</f>
        <v>13</v>
      </c>
      <c r="Z3062">
        <v>280</v>
      </c>
      <c r="AA3062">
        <v>350</v>
      </c>
      <c r="AB3062">
        <f>(Table1[[#This Row],[Min Total Coliform]]+Table1[[#This Row],[Max Total Coliform]])/2</f>
        <v>315</v>
      </c>
      <c r="AC3062">
        <f>MIN(10, (Table1[[#This Row],[Avg BOD]]/4)*10)</f>
        <v>10</v>
      </c>
      <c r="AD3062">
        <f>MIN(10, (Table1[[#This Row],[Avg Fecal Coliform]]/600)*10)</f>
        <v>0.21666666666666667</v>
      </c>
      <c r="AE3062">
        <f>MIN(10, (Table1[[#This Row],[Avg Nitrate N + Nitrite N]]/10)*10)</f>
        <v>1.44</v>
      </c>
      <c r="AF3062">
        <f>IF(OR(Table1[[#This Row],[Avg pH]]&lt;6.5,Table1[[#This Row],[Avg pH]]&gt;8.5),10,0)</f>
        <v>0</v>
      </c>
      <c r="AG3062">
        <f>MAX(0, 10-(2*Table1[[#This Row],[Avg Dissolved Oxygen]]))</f>
        <v>7.6</v>
      </c>
      <c r="AH3062">
        <f>(Table1[[#This Row],[Fecal Score]]*0.3) + (Table1[[#This Row],[BOD Score]]*0.25) + (Table1[[#This Row],[Nitrate Score]]*0.2) + (Table1[[#This Row],[pH Score]]*0.15) + (Table1[[#This Row],[Dissolved Oxygen Score]]*0.1)</f>
        <v>3.6129999999999995</v>
      </c>
      <c r="AI3062">
        <v>2022</v>
      </c>
    </row>
    <row r="3063" spans="1:35">
      <c r="A3063">
        <v>3076</v>
      </c>
      <c r="B3063" t="s">
        <v>1176</v>
      </c>
      <c r="C3063" t="s">
        <v>8</v>
      </c>
      <c r="D3063" t="s">
        <v>341</v>
      </c>
      <c r="E3063">
        <v>25</v>
      </c>
      <c r="F3063">
        <v>30</v>
      </c>
      <c r="G3063">
        <f>(Table1[[#This Row],[Min Temperature]]+Table1[[#This Row],[Max Temperature]])/2</f>
        <v>27.5</v>
      </c>
      <c r="H3063">
        <v>0.3</v>
      </c>
      <c r="I3063">
        <v>3.2</v>
      </c>
      <c r="J3063">
        <f>(Table1[[#This Row],[Min Dissolved Oxygen]]+Table1[[#This Row],[Max Dissolved Oxygen]])/2</f>
        <v>1.75</v>
      </c>
      <c r="K3063">
        <v>7</v>
      </c>
      <c r="L3063">
        <v>7.9</v>
      </c>
      <c r="M3063">
        <f>(Table1[[#This Row],[Min pH]]+Table1[[#This Row],[Max pH]])/2</f>
        <v>7.45</v>
      </c>
      <c r="N3063">
        <v>708</v>
      </c>
      <c r="O3063">
        <v>1700</v>
      </c>
      <c r="P3063">
        <f>(Table1[[#This Row],[Min Conductivity]]+Table1[[#This Row],[Max Conductivity]])/2</f>
        <v>1204</v>
      </c>
      <c r="Q3063">
        <v>2.6</v>
      </c>
      <c r="R3063">
        <v>20</v>
      </c>
      <c r="S3063">
        <f>(Table1[[#This Row],[Min BOD]]+Table1[[#This Row],[Max BOD]])/2</f>
        <v>11.3</v>
      </c>
      <c r="T3063">
        <v>2.56</v>
      </c>
      <c r="U3063">
        <v>5.2</v>
      </c>
      <c r="V3063">
        <f>(Table1[[#This Row],[Min Nitrate N + Nitrite N]]+Table1[[#This Row],[Max Nitrate N + Nitrite N]])/2</f>
        <v>3.88</v>
      </c>
      <c r="W3063">
        <v>5</v>
      </c>
      <c r="X3063">
        <v>46</v>
      </c>
      <c r="Y3063">
        <f>(Table1[[#This Row],[Min Fecal Coliform]]+Table1[[#This Row],[Max Fecal Coliform]])/2</f>
        <v>25.5</v>
      </c>
      <c r="Z3063">
        <v>430</v>
      </c>
      <c r="AA3063">
        <v>540</v>
      </c>
      <c r="AB3063">
        <f>(Table1[[#This Row],[Min Total Coliform]]+Table1[[#This Row],[Max Total Coliform]])/2</f>
        <v>485</v>
      </c>
      <c r="AC3063">
        <f>MIN(10, (Table1[[#This Row],[Avg BOD]]/4)*10)</f>
        <v>10</v>
      </c>
      <c r="AD3063">
        <f>MIN(10, (Table1[[#This Row],[Avg Fecal Coliform]]/600)*10)</f>
        <v>0.42500000000000004</v>
      </c>
      <c r="AE3063">
        <f>MIN(10, (Table1[[#This Row],[Avg Nitrate N + Nitrite N]]/10)*10)</f>
        <v>3.88</v>
      </c>
      <c r="AF3063">
        <f>IF(OR(Table1[[#This Row],[Avg pH]]&lt;6.5,Table1[[#This Row],[Avg pH]]&gt;8.5),10,0)</f>
        <v>0</v>
      </c>
      <c r="AG3063">
        <f>MAX(0, 10-(2*Table1[[#This Row],[Avg Dissolved Oxygen]]))</f>
        <v>6.5</v>
      </c>
      <c r="AH3063">
        <f>(Table1[[#This Row],[Fecal Score]]*0.3) + (Table1[[#This Row],[BOD Score]]*0.25) + (Table1[[#This Row],[Nitrate Score]]*0.2) + (Table1[[#This Row],[pH Score]]*0.15) + (Table1[[#This Row],[Dissolved Oxygen Score]]*0.1)</f>
        <v>4.0535000000000005</v>
      </c>
      <c r="AI3063">
        <v>2022</v>
      </c>
    </row>
    <row r="3064" spans="1:35">
      <c r="A3064">
        <v>2347</v>
      </c>
      <c r="B3064" t="s">
        <v>1177</v>
      </c>
      <c r="C3064" t="s">
        <v>8</v>
      </c>
      <c r="D3064" t="s">
        <v>341</v>
      </c>
      <c r="E3064">
        <v>18</v>
      </c>
      <c r="F3064">
        <v>26</v>
      </c>
      <c r="G3064">
        <f>(Table1[[#This Row],[Min Temperature]]+Table1[[#This Row],[Max Temperature]])/2</f>
        <v>22</v>
      </c>
      <c r="H3064">
        <v>0.3</v>
      </c>
      <c r="I3064">
        <v>0.3</v>
      </c>
      <c r="J3064">
        <f>(Table1[[#This Row],[Min Dissolved Oxygen]]+Table1[[#This Row],[Max Dissolved Oxygen]])/2</f>
        <v>0.3</v>
      </c>
      <c r="K3064">
        <v>5.4</v>
      </c>
      <c r="L3064">
        <v>7.6</v>
      </c>
      <c r="M3064">
        <f>(Table1[[#This Row],[Min pH]]+Table1[[#This Row],[Max pH]])/2</f>
        <v>6.5</v>
      </c>
      <c r="N3064">
        <v>2406</v>
      </c>
      <c r="O3064">
        <v>8680</v>
      </c>
      <c r="P3064">
        <f>(Table1[[#This Row],[Min Conductivity]]+Table1[[#This Row],[Max Conductivity]])/2</f>
        <v>5543</v>
      </c>
      <c r="Q3064">
        <v>36</v>
      </c>
      <c r="R3064">
        <v>240</v>
      </c>
      <c r="S3064">
        <f>(Table1[[#This Row],[Min BOD]]+Table1[[#This Row],[Max BOD]])/2</f>
        <v>138</v>
      </c>
      <c r="T3064">
        <v>12.24</v>
      </c>
      <c r="U3064">
        <v>71.260000000000005</v>
      </c>
      <c r="V3064">
        <f>(Table1[[#This Row],[Min Nitrate N + Nitrite N]]+Table1[[#This Row],[Max Nitrate N + Nitrite N]])/2</f>
        <v>41.75</v>
      </c>
      <c r="W3064">
        <v>9</v>
      </c>
      <c r="X3064">
        <v>17</v>
      </c>
      <c r="Y3064">
        <f>(Table1[[#This Row],[Min Fecal Coliform]]+Table1[[#This Row],[Max Fecal Coliform]])/2</f>
        <v>13</v>
      </c>
      <c r="Z3064">
        <v>142</v>
      </c>
      <c r="AA3064">
        <v>540</v>
      </c>
      <c r="AB3064">
        <f>(Table1[[#This Row],[Min Total Coliform]]+Table1[[#This Row],[Max Total Coliform]])/2</f>
        <v>341</v>
      </c>
      <c r="AC3064">
        <f>MIN(10, (Table1[[#This Row],[Avg BOD]]/4)*10)</f>
        <v>10</v>
      </c>
      <c r="AD3064">
        <f>MIN(10, (Table1[[#This Row],[Avg Fecal Coliform]]/600)*10)</f>
        <v>0.21666666666666667</v>
      </c>
      <c r="AE3064">
        <f>MIN(10, (Table1[[#This Row],[Avg Nitrate N + Nitrite N]]/10)*10)</f>
        <v>10</v>
      </c>
      <c r="AF3064">
        <f>IF(OR(Table1[[#This Row],[Avg pH]]&lt;6.5,Table1[[#This Row],[Avg pH]]&gt;8.5),10,0)</f>
        <v>0</v>
      </c>
      <c r="AG3064">
        <f>MAX(0, 10-(2*Table1[[#This Row],[Avg Dissolved Oxygen]]))</f>
        <v>9.4</v>
      </c>
      <c r="AH3064">
        <f>(Table1[[#This Row],[Fecal Score]]*0.3) + (Table1[[#This Row],[BOD Score]]*0.25) + (Table1[[#This Row],[Nitrate Score]]*0.2) + (Table1[[#This Row],[pH Score]]*0.15) + (Table1[[#This Row],[Dissolved Oxygen Score]]*0.1)</f>
        <v>5.5049999999999999</v>
      </c>
      <c r="AI3064">
        <v>2022</v>
      </c>
    </row>
    <row r="3065" spans="1:35">
      <c r="A3065">
        <v>4700</v>
      </c>
      <c r="B3065" t="s">
        <v>1178</v>
      </c>
      <c r="C3065" t="s">
        <v>8</v>
      </c>
      <c r="D3065" t="s">
        <v>341</v>
      </c>
      <c r="E3065">
        <v>26</v>
      </c>
      <c r="F3065">
        <v>26</v>
      </c>
      <c r="G3065">
        <f>(Table1[[#This Row],[Min Temperature]]+Table1[[#This Row],[Max Temperature]])/2</f>
        <v>26</v>
      </c>
      <c r="H3065">
        <v>0.3</v>
      </c>
      <c r="I3065">
        <v>0.3</v>
      </c>
      <c r="J3065">
        <f>(Table1[[#This Row],[Min Dissolved Oxygen]]+Table1[[#This Row],[Max Dissolved Oxygen]])/2</f>
        <v>0.3</v>
      </c>
      <c r="K3065">
        <v>7.2</v>
      </c>
      <c r="L3065">
        <v>7.2</v>
      </c>
      <c r="M3065">
        <f>(Table1[[#This Row],[Min pH]]+Table1[[#This Row],[Max pH]])/2</f>
        <v>7.2</v>
      </c>
      <c r="N3065">
        <v>1396</v>
      </c>
      <c r="O3065">
        <v>1396</v>
      </c>
      <c r="P3065">
        <f>(Table1[[#This Row],[Min Conductivity]]+Table1[[#This Row],[Max Conductivity]])/2</f>
        <v>1396</v>
      </c>
      <c r="Q3065">
        <v>18</v>
      </c>
      <c r="R3065">
        <v>18</v>
      </c>
      <c r="S3065">
        <f>(Table1[[#This Row],[Min BOD]]+Table1[[#This Row],[Max BOD]])/2</f>
        <v>18</v>
      </c>
      <c r="T3065">
        <v>7.8</v>
      </c>
      <c r="U3065">
        <v>7.8</v>
      </c>
      <c r="V3065">
        <f>(Table1[[#This Row],[Min Nitrate N + Nitrite N]]+Table1[[#This Row],[Max Nitrate N + Nitrite N]])/2</f>
        <v>7.8</v>
      </c>
      <c r="W3065">
        <v>38</v>
      </c>
      <c r="X3065">
        <v>38</v>
      </c>
      <c r="Y3065">
        <f>(Table1[[#This Row],[Min Fecal Coliform]]+Table1[[#This Row],[Max Fecal Coliform]])/2</f>
        <v>38</v>
      </c>
      <c r="Z3065">
        <v>540</v>
      </c>
      <c r="AA3065">
        <v>540</v>
      </c>
      <c r="AB3065">
        <f>(Table1[[#This Row],[Min Total Coliform]]+Table1[[#This Row],[Max Total Coliform]])/2</f>
        <v>540</v>
      </c>
      <c r="AC3065">
        <f>MIN(10, (Table1[[#This Row],[Avg BOD]]/4)*10)</f>
        <v>10</v>
      </c>
      <c r="AD3065">
        <f>MIN(10, (Table1[[#This Row],[Avg Fecal Coliform]]/600)*10)</f>
        <v>0.63333333333333341</v>
      </c>
      <c r="AE3065">
        <f>MIN(10, (Table1[[#This Row],[Avg Nitrate N + Nitrite N]]/10)*10)</f>
        <v>7.8000000000000007</v>
      </c>
      <c r="AF3065">
        <f>IF(OR(Table1[[#This Row],[Avg pH]]&lt;6.5,Table1[[#This Row],[Avg pH]]&gt;8.5),10,0)</f>
        <v>0</v>
      </c>
      <c r="AG3065">
        <f>MAX(0, 10-(2*Table1[[#This Row],[Avg Dissolved Oxygen]]))</f>
        <v>9.4</v>
      </c>
      <c r="AH3065">
        <f>(Table1[[#This Row],[Fecal Score]]*0.3) + (Table1[[#This Row],[BOD Score]]*0.25) + (Table1[[#This Row],[Nitrate Score]]*0.2) + (Table1[[#This Row],[pH Score]]*0.15) + (Table1[[#This Row],[Dissolved Oxygen Score]]*0.1)</f>
        <v>5.19</v>
      </c>
      <c r="AI3065">
        <v>2022</v>
      </c>
    </row>
    <row r="3066" spans="1:35">
      <c r="A3066">
        <v>2346</v>
      </c>
      <c r="B3066" t="s">
        <v>1179</v>
      </c>
      <c r="C3066" t="s">
        <v>8</v>
      </c>
      <c r="D3066" t="s">
        <v>341</v>
      </c>
      <c r="E3066">
        <v>25</v>
      </c>
      <c r="F3066">
        <v>28</v>
      </c>
      <c r="G3066">
        <f>(Table1[[#This Row],[Min Temperature]]+Table1[[#This Row],[Max Temperature]])/2</f>
        <v>26.5</v>
      </c>
      <c r="H3066">
        <v>4</v>
      </c>
      <c r="I3066">
        <v>6</v>
      </c>
      <c r="J3066">
        <f>(Table1[[#This Row],[Min Dissolved Oxygen]]+Table1[[#This Row],[Max Dissolved Oxygen]])/2</f>
        <v>5</v>
      </c>
      <c r="K3066">
        <v>7.7</v>
      </c>
      <c r="L3066">
        <v>8.6999999999999993</v>
      </c>
      <c r="M3066">
        <f>(Table1[[#This Row],[Min pH]]+Table1[[#This Row],[Max pH]])/2</f>
        <v>8.1999999999999993</v>
      </c>
      <c r="N3066">
        <v>478</v>
      </c>
      <c r="O3066">
        <v>1133</v>
      </c>
      <c r="P3066">
        <f>(Table1[[#This Row],[Min Conductivity]]+Table1[[#This Row],[Max Conductivity]])/2</f>
        <v>805.5</v>
      </c>
      <c r="Q3066">
        <v>1.2</v>
      </c>
      <c r="R3066">
        <v>4.2</v>
      </c>
      <c r="S3066">
        <f>(Table1[[#This Row],[Min BOD]]+Table1[[#This Row],[Max BOD]])/2</f>
        <v>2.7</v>
      </c>
      <c r="T3066">
        <v>0.32</v>
      </c>
      <c r="U3066">
        <v>2.8</v>
      </c>
      <c r="V3066">
        <f>(Table1[[#This Row],[Min Nitrate N + Nitrite N]]+Table1[[#This Row],[Max Nitrate N + Nitrite N]])/2</f>
        <v>1.5599999999999998</v>
      </c>
      <c r="W3066">
        <v>2</v>
      </c>
      <c r="X3066">
        <v>25</v>
      </c>
      <c r="Y3066">
        <f>(Table1[[#This Row],[Min Fecal Coliform]]+Table1[[#This Row],[Max Fecal Coliform]])/2</f>
        <v>13.5</v>
      </c>
      <c r="Z3066">
        <v>43</v>
      </c>
      <c r="AA3066">
        <v>220</v>
      </c>
      <c r="AB3066">
        <f>(Table1[[#This Row],[Min Total Coliform]]+Table1[[#This Row],[Max Total Coliform]])/2</f>
        <v>131.5</v>
      </c>
      <c r="AC3066">
        <f>MIN(10, (Table1[[#This Row],[Avg BOD]]/4)*10)</f>
        <v>6.75</v>
      </c>
      <c r="AD3066">
        <f>MIN(10, (Table1[[#This Row],[Avg Fecal Coliform]]/600)*10)</f>
        <v>0.22499999999999998</v>
      </c>
      <c r="AE3066">
        <f>MIN(10, (Table1[[#This Row],[Avg Nitrate N + Nitrite N]]/10)*10)</f>
        <v>1.5599999999999996</v>
      </c>
      <c r="AF3066">
        <f>IF(OR(Table1[[#This Row],[Avg pH]]&lt;6.5,Table1[[#This Row],[Avg pH]]&gt;8.5),10,0)</f>
        <v>0</v>
      </c>
      <c r="AG3066">
        <f>MAX(0, 10-(2*Table1[[#This Row],[Avg Dissolved Oxygen]]))</f>
        <v>0</v>
      </c>
      <c r="AH3066">
        <f>(Table1[[#This Row],[Fecal Score]]*0.3) + (Table1[[#This Row],[BOD Score]]*0.25) + (Table1[[#This Row],[Nitrate Score]]*0.2) + (Table1[[#This Row],[pH Score]]*0.15) + (Table1[[#This Row],[Dissolved Oxygen Score]]*0.1)</f>
        <v>2.0669999999999997</v>
      </c>
      <c r="AI3066">
        <v>2022</v>
      </c>
    </row>
    <row r="3067" spans="1:35">
      <c r="A3067">
        <v>4694</v>
      </c>
      <c r="B3067" t="s">
        <v>1180</v>
      </c>
      <c r="C3067" t="s">
        <v>8</v>
      </c>
      <c r="D3067" t="s">
        <v>341</v>
      </c>
      <c r="E3067">
        <v>28</v>
      </c>
      <c r="F3067">
        <v>28</v>
      </c>
      <c r="G3067">
        <f>(Table1[[#This Row],[Min Temperature]]+Table1[[#This Row],[Max Temperature]])/2</f>
        <v>28</v>
      </c>
      <c r="H3067">
        <v>0.3</v>
      </c>
      <c r="I3067">
        <v>0.3</v>
      </c>
      <c r="J3067">
        <f>(Table1[[#This Row],[Min Dissolved Oxygen]]+Table1[[#This Row],[Max Dissolved Oxygen]])/2</f>
        <v>0.3</v>
      </c>
      <c r="K3067">
        <v>7.6</v>
      </c>
      <c r="L3067">
        <v>7.6</v>
      </c>
      <c r="M3067">
        <f>(Table1[[#This Row],[Min pH]]+Table1[[#This Row],[Max pH]])/2</f>
        <v>7.6</v>
      </c>
      <c r="N3067">
        <v>1024</v>
      </c>
      <c r="O3067">
        <v>1024</v>
      </c>
      <c r="P3067">
        <f>(Table1[[#This Row],[Min Conductivity]]+Table1[[#This Row],[Max Conductivity]])/2</f>
        <v>1024</v>
      </c>
      <c r="Q3067">
        <v>2.84339622641509</v>
      </c>
      <c r="R3067">
        <v>15.5272012578616</v>
      </c>
      <c r="S3067">
        <f>(Table1[[#This Row],[Min BOD]]+Table1[[#This Row],[Max BOD]])/2</f>
        <v>9.185298742138345</v>
      </c>
      <c r="T3067">
        <v>7.2</v>
      </c>
      <c r="U3067">
        <v>7.2</v>
      </c>
      <c r="V3067">
        <f>(Table1[[#This Row],[Min Nitrate N + Nitrite N]]+Table1[[#This Row],[Max Nitrate N + Nitrite N]])/2</f>
        <v>7.2</v>
      </c>
      <c r="W3067">
        <v>33</v>
      </c>
      <c r="X3067">
        <v>33</v>
      </c>
      <c r="Y3067">
        <f>(Table1[[#This Row],[Min Fecal Coliform]]+Table1[[#This Row],[Max Fecal Coliform]])/2</f>
        <v>33</v>
      </c>
      <c r="Z3067">
        <v>1751.8059210526301</v>
      </c>
      <c r="AA3067">
        <v>39424734.378289498</v>
      </c>
      <c r="AB3067">
        <f>(Table1[[#This Row],[Min Total Coliform]]+Table1[[#This Row],[Max Total Coliform]])/2</f>
        <v>19713243.092105277</v>
      </c>
      <c r="AC3067">
        <f>MIN(10, (Table1[[#This Row],[Avg BOD]]/4)*10)</f>
        <v>10</v>
      </c>
      <c r="AD3067">
        <f>MIN(10, (Table1[[#This Row],[Avg Fecal Coliform]]/600)*10)</f>
        <v>0.55000000000000004</v>
      </c>
      <c r="AE3067">
        <f>MIN(10, (Table1[[#This Row],[Avg Nitrate N + Nitrite N]]/10)*10)</f>
        <v>7.1999999999999993</v>
      </c>
      <c r="AF3067">
        <f>IF(OR(Table1[[#This Row],[Avg pH]]&lt;6.5,Table1[[#This Row],[Avg pH]]&gt;8.5),10,0)</f>
        <v>0</v>
      </c>
      <c r="AG3067">
        <f>MAX(0, 10-(2*Table1[[#This Row],[Avg Dissolved Oxygen]]))</f>
        <v>9.4</v>
      </c>
      <c r="AH3067">
        <f>(Table1[[#This Row],[Fecal Score]]*0.3) + (Table1[[#This Row],[BOD Score]]*0.25) + (Table1[[#This Row],[Nitrate Score]]*0.2) + (Table1[[#This Row],[pH Score]]*0.15) + (Table1[[#This Row],[Dissolved Oxygen Score]]*0.1)</f>
        <v>5.0450000000000008</v>
      </c>
      <c r="AI3067">
        <v>2022</v>
      </c>
    </row>
    <row r="3068" spans="1:35">
      <c r="A3068">
        <v>2357</v>
      </c>
      <c r="B3068" t="s">
        <v>1181</v>
      </c>
      <c r="C3068" t="s">
        <v>8</v>
      </c>
      <c r="D3068" t="s">
        <v>341</v>
      </c>
      <c r="E3068">
        <v>24</v>
      </c>
      <c r="F3068">
        <v>31</v>
      </c>
      <c r="G3068">
        <f>(Table1[[#This Row],[Min Temperature]]+Table1[[#This Row],[Max Temperature]])/2</f>
        <v>27.5</v>
      </c>
      <c r="H3068">
        <v>1.2</v>
      </c>
      <c r="I3068">
        <v>4.8</v>
      </c>
      <c r="J3068">
        <f>(Table1[[#This Row],[Min Dissolved Oxygen]]+Table1[[#This Row],[Max Dissolved Oxygen]])/2</f>
        <v>3</v>
      </c>
      <c r="K3068">
        <v>6.8</v>
      </c>
      <c r="L3068">
        <v>8.1</v>
      </c>
      <c r="M3068">
        <f>(Table1[[#This Row],[Min pH]]+Table1[[#This Row],[Max pH]])/2</f>
        <v>7.4499999999999993</v>
      </c>
      <c r="N3068">
        <v>684</v>
      </c>
      <c r="O3068">
        <v>955</v>
      </c>
      <c r="P3068">
        <f>(Table1[[#This Row],[Min Conductivity]]+Table1[[#This Row],[Max Conductivity]])/2</f>
        <v>819.5</v>
      </c>
      <c r="Q3068">
        <v>2</v>
      </c>
      <c r="R3068">
        <v>12</v>
      </c>
      <c r="S3068">
        <f>(Table1[[#This Row],[Min BOD]]+Table1[[#This Row],[Max BOD]])/2</f>
        <v>7</v>
      </c>
      <c r="T3068">
        <v>2</v>
      </c>
      <c r="U3068">
        <v>6.82</v>
      </c>
      <c r="V3068">
        <f>(Table1[[#This Row],[Min Nitrate N + Nitrite N]]+Table1[[#This Row],[Max Nitrate N + Nitrite N]])/2</f>
        <v>4.41</v>
      </c>
      <c r="W3068">
        <v>4</v>
      </c>
      <c r="X3068">
        <v>39</v>
      </c>
      <c r="Y3068">
        <f>(Table1[[#This Row],[Min Fecal Coliform]]+Table1[[#This Row],[Max Fecal Coliform]])/2</f>
        <v>21.5</v>
      </c>
      <c r="Z3068">
        <v>350</v>
      </c>
      <c r="AA3068">
        <v>430</v>
      </c>
      <c r="AB3068">
        <f>(Table1[[#This Row],[Min Total Coliform]]+Table1[[#This Row],[Max Total Coliform]])/2</f>
        <v>390</v>
      </c>
      <c r="AC3068">
        <f>MIN(10, (Table1[[#This Row],[Avg BOD]]/4)*10)</f>
        <v>10</v>
      </c>
      <c r="AD3068">
        <f>MIN(10, (Table1[[#This Row],[Avg Fecal Coliform]]/600)*10)</f>
        <v>0.35833333333333334</v>
      </c>
      <c r="AE3068">
        <f>MIN(10, (Table1[[#This Row],[Avg Nitrate N + Nitrite N]]/10)*10)</f>
        <v>4.41</v>
      </c>
      <c r="AF3068">
        <f>IF(OR(Table1[[#This Row],[Avg pH]]&lt;6.5,Table1[[#This Row],[Avg pH]]&gt;8.5),10,0)</f>
        <v>0</v>
      </c>
      <c r="AG3068">
        <f>MAX(0, 10-(2*Table1[[#This Row],[Avg Dissolved Oxygen]]))</f>
        <v>4</v>
      </c>
      <c r="AH3068">
        <f>(Table1[[#This Row],[Fecal Score]]*0.3) + (Table1[[#This Row],[BOD Score]]*0.25) + (Table1[[#This Row],[Nitrate Score]]*0.2) + (Table1[[#This Row],[pH Score]]*0.15) + (Table1[[#This Row],[Dissolved Oxygen Score]]*0.1)</f>
        <v>3.8895</v>
      </c>
      <c r="AI3068">
        <v>2022</v>
      </c>
    </row>
    <row r="3069" spans="1:35">
      <c r="A3069">
        <v>5129</v>
      </c>
      <c r="B3069" t="s">
        <v>1182</v>
      </c>
      <c r="C3069" t="s">
        <v>8</v>
      </c>
      <c r="D3069" t="s">
        <v>341</v>
      </c>
      <c r="E3069">
        <v>24</v>
      </c>
      <c r="F3069">
        <v>35</v>
      </c>
      <c r="G3069">
        <f>(Table1[[#This Row],[Min Temperature]]+Table1[[#This Row],[Max Temperature]])/2</f>
        <v>29.5</v>
      </c>
      <c r="H3069">
        <v>0.3</v>
      </c>
      <c r="I3069">
        <v>3.2</v>
      </c>
      <c r="J3069">
        <f>(Table1[[#This Row],[Min Dissolved Oxygen]]+Table1[[#This Row],[Max Dissolved Oxygen]])/2</f>
        <v>1.75</v>
      </c>
      <c r="K3069">
        <v>7.2</v>
      </c>
      <c r="L3069">
        <v>8.1999999999999993</v>
      </c>
      <c r="M3069">
        <f>(Table1[[#This Row],[Min pH]]+Table1[[#This Row],[Max pH]])/2</f>
        <v>7.6999999999999993</v>
      </c>
      <c r="N3069">
        <v>1444</v>
      </c>
      <c r="O3069">
        <v>2169</v>
      </c>
      <c r="P3069">
        <f>(Table1[[#This Row],[Min Conductivity]]+Table1[[#This Row],[Max Conductivity]])/2</f>
        <v>1806.5</v>
      </c>
      <c r="Q3069">
        <v>8</v>
      </c>
      <c r="R3069">
        <v>21</v>
      </c>
      <c r="S3069">
        <f>(Table1[[#This Row],[Min BOD]]+Table1[[#This Row],[Max BOD]])/2</f>
        <v>14.5</v>
      </c>
      <c r="T3069">
        <v>4.08</v>
      </c>
      <c r="U3069">
        <v>14.15</v>
      </c>
      <c r="V3069">
        <f>(Table1[[#This Row],[Min Nitrate N + Nitrite N]]+Table1[[#This Row],[Max Nitrate N + Nitrite N]])/2</f>
        <v>9.1150000000000002</v>
      </c>
      <c r="W3069">
        <v>15</v>
      </c>
      <c r="X3069">
        <v>49</v>
      </c>
      <c r="Y3069">
        <f>(Table1[[#This Row],[Min Fecal Coliform]]+Table1[[#This Row],[Max Fecal Coliform]])/2</f>
        <v>32</v>
      </c>
      <c r="Z3069">
        <v>430</v>
      </c>
      <c r="AA3069">
        <v>920</v>
      </c>
      <c r="AB3069">
        <f>(Table1[[#This Row],[Min Total Coliform]]+Table1[[#This Row],[Max Total Coliform]])/2</f>
        <v>675</v>
      </c>
      <c r="AC3069">
        <f>MIN(10, (Table1[[#This Row],[Avg BOD]]/4)*10)</f>
        <v>10</v>
      </c>
      <c r="AD3069">
        <f>MIN(10, (Table1[[#This Row],[Avg Fecal Coliform]]/600)*10)</f>
        <v>0.53333333333333333</v>
      </c>
      <c r="AE3069">
        <f>MIN(10, (Table1[[#This Row],[Avg Nitrate N + Nitrite N]]/10)*10)</f>
        <v>9.1150000000000002</v>
      </c>
      <c r="AF3069">
        <f>IF(OR(Table1[[#This Row],[Avg pH]]&lt;6.5,Table1[[#This Row],[Avg pH]]&gt;8.5),10,0)</f>
        <v>0</v>
      </c>
      <c r="AG3069">
        <f>MAX(0, 10-(2*Table1[[#This Row],[Avg Dissolved Oxygen]]))</f>
        <v>6.5</v>
      </c>
      <c r="AH3069">
        <f>(Table1[[#This Row],[Fecal Score]]*0.3) + (Table1[[#This Row],[BOD Score]]*0.25) + (Table1[[#This Row],[Nitrate Score]]*0.2) + (Table1[[#This Row],[pH Score]]*0.15) + (Table1[[#This Row],[Dissolved Oxygen Score]]*0.1)</f>
        <v>5.1330000000000009</v>
      </c>
      <c r="AI3069">
        <v>2022</v>
      </c>
    </row>
    <row r="3070" spans="1:35">
      <c r="A3070">
        <v>5119</v>
      </c>
      <c r="B3070" t="s">
        <v>1183</v>
      </c>
      <c r="C3070" t="s">
        <v>8</v>
      </c>
      <c r="D3070" t="s">
        <v>341</v>
      </c>
      <c r="E3070">
        <v>20</v>
      </c>
      <c r="F3070">
        <v>30</v>
      </c>
      <c r="G3070">
        <f>(Table1[[#This Row],[Min Temperature]]+Table1[[#This Row],[Max Temperature]])/2</f>
        <v>25</v>
      </c>
      <c r="H3070">
        <v>0.3</v>
      </c>
      <c r="I3070">
        <v>1.5</v>
      </c>
      <c r="J3070">
        <f>(Table1[[#This Row],[Min Dissolved Oxygen]]+Table1[[#This Row],[Max Dissolved Oxygen]])/2</f>
        <v>0.9</v>
      </c>
      <c r="K3070">
        <v>6.7</v>
      </c>
      <c r="L3070">
        <v>8.1</v>
      </c>
      <c r="M3070">
        <f>(Table1[[#This Row],[Min pH]]+Table1[[#This Row],[Max pH]])/2</f>
        <v>7.4</v>
      </c>
      <c r="N3070">
        <v>982</v>
      </c>
      <c r="O3070">
        <v>1742</v>
      </c>
      <c r="P3070">
        <f>(Table1[[#This Row],[Min Conductivity]]+Table1[[#This Row],[Max Conductivity]])/2</f>
        <v>1362</v>
      </c>
      <c r="Q3070">
        <v>6</v>
      </c>
      <c r="R3070">
        <v>34</v>
      </c>
      <c r="S3070">
        <f>(Table1[[#This Row],[Min BOD]]+Table1[[#This Row],[Max BOD]])/2</f>
        <v>20</v>
      </c>
      <c r="T3070">
        <v>3.9</v>
      </c>
      <c r="U3070">
        <v>9.93</v>
      </c>
      <c r="V3070">
        <f>(Table1[[#This Row],[Min Nitrate N + Nitrite N]]+Table1[[#This Row],[Max Nitrate N + Nitrite N]])/2</f>
        <v>6.915</v>
      </c>
      <c r="W3070">
        <v>11</v>
      </c>
      <c r="X3070">
        <v>38</v>
      </c>
      <c r="Y3070">
        <f>(Table1[[#This Row],[Min Fecal Coliform]]+Table1[[#This Row],[Max Fecal Coliform]])/2</f>
        <v>24.5</v>
      </c>
      <c r="Z3070">
        <v>430</v>
      </c>
      <c r="AA3070">
        <v>540</v>
      </c>
      <c r="AB3070">
        <f>(Table1[[#This Row],[Min Total Coliform]]+Table1[[#This Row],[Max Total Coliform]])/2</f>
        <v>485</v>
      </c>
      <c r="AC3070">
        <f>MIN(10, (Table1[[#This Row],[Avg BOD]]/4)*10)</f>
        <v>10</v>
      </c>
      <c r="AD3070">
        <f>MIN(10, (Table1[[#This Row],[Avg Fecal Coliform]]/600)*10)</f>
        <v>0.40833333333333333</v>
      </c>
      <c r="AE3070">
        <f>MIN(10, (Table1[[#This Row],[Avg Nitrate N + Nitrite N]]/10)*10)</f>
        <v>6.915</v>
      </c>
      <c r="AF3070">
        <f>IF(OR(Table1[[#This Row],[Avg pH]]&lt;6.5,Table1[[#This Row],[Avg pH]]&gt;8.5),10,0)</f>
        <v>0</v>
      </c>
      <c r="AG3070">
        <f>MAX(0, 10-(2*Table1[[#This Row],[Avg Dissolved Oxygen]]))</f>
        <v>8.1999999999999993</v>
      </c>
      <c r="AH3070">
        <f>(Table1[[#This Row],[Fecal Score]]*0.3) + (Table1[[#This Row],[BOD Score]]*0.25) + (Table1[[#This Row],[Nitrate Score]]*0.2) + (Table1[[#This Row],[pH Score]]*0.15) + (Table1[[#This Row],[Dissolved Oxygen Score]]*0.1)</f>
        <v>4.8254999999999999</v>
      </c>
      <c r="AI3070">
        <v>2022</v>
      </c>
    </row>
    <row r="3071" spans="1:35">
      <c r="A3071">
        <v>3077</v>
      </c>
      <c r="B3071" t="s">
        <v>1184</v>
      </c>
      <c r="C3071" t="s">
        <v>8</v>
      </c>
      <c r="D3071" t="s">
        <v>341</v>
      </c>
      <c r="E3071">
        <v>24</v>
      </c>
      <c r="F3071">
        <v>30</v>
      </c>
      <c r="G3071">
        <f>(Table1[[#This Row],[Min Temperature]]+Table1[[#This Row],[Max Temperature]])/2</f>
        <v>27</v>
      </c>
      <c r="H3071">
        <v>0.3</v>
      </c>
      <c r="I3071">
        <v>4.3</v>
      </c>
      <c r="J3071">
        <f>(Table1[[#This Row],[Min Dissolved Oxygen]]+Table1[[#This Row],[Max Dissolved Oxygen]])/2</f>
        <v>2.2999999999999998</v>
      </c>
      <c r="K3071">
        <v>7.2</v>
      </c>
      <c r="L3071">
        <v>8</v>
      </c>
      <c r="M3071">
        <f>(Table1[[#This Row],[Min pH]]+Table1[[#This Row],[Max pH]])/2</f>
        <v>7.6</v>
      </c>
      <c r="N3071">
        <v>797</v>
      </c>
      <c r="O3071">
        <v>1484</v>
      </c>
      <c r="P3071">
        <f>(Table1[[#This Row],[Min Conductivity]]+Table1[[#This Row],[Max Conductivity]])/2</f>
        <v>1140.5</v>
      </c>
      <c r="Q3071">
        <v>1.6</v>
      </c>
      <c r="R3071">
        <v>20</v>
      </c>
      <c r="S3071">
        <f>(Table1[[#This Row],[Min BOD]]+Table1[[#This Row],[Max BOD]])/2</f>
        <v>10.8</v>
      </c>
      <c r="T3071">
        <v>1.82</v>
      </c>
      <c r="U3071">
        <v>4</v>
      </c>
      <c r="V3071">
        <f>(Table1[[#This Row],[Min Nitrate N + Nitrite N]]+Table1[[#This Row],[Max Nitrate N + Nitrite N]])/2</f>
        <v>2.91</v>
      </c>
      <c r="W3071">
        <v>6</v>
      </c>
      <c r="X3071">
        <v>40</v>
      </c>
      <c r="Y3071">
        <f>(Table1[[#This Row],[Min Fecal Coliform]]+Table1[[#This Row],[Max Fecal Coliform]])/2</f>
        <v>23</v>
      </c>
      <c r="Z3071">
        <v>350</v>
      </c>
      <c r="AA3071">
        <v>540</v>
      </c>
      <c r="AB3071">
        <f>(Table1[[#This Row],[Min Total Coliform]]+Table1[[#This Row],[Max Total Coliform]])/2</f>
        <v>445</v>
      </c>
      <c r="AC3071">
        <f>MIN(10, (Table1[[#This Row],[Avg BOD]]/4)*10)</f>
        <v>10</v>
      </c>
      <c r="AD3071">
        <f>MIN(10, (Table1[[#This Row],[Avg Fecal Coliform]]/600)*10)</f>
        <v>0.3833333333333333</v>
      </c>
      <c r="AE3071">
        <f>MIN(10, (Table1[[#This Row],[Avg Nitrate N + Nitrite N]]/10)*10)</f>
        <v>2.91</v>
      </c>
      <c r="AF3071">
        <f>IF(OR(Table1[[#This Row],[Avg pH]]&lt;6.5,Table1[[#This Row],[Avg pH]]&gt;8.5),10,0)</f>
        <v>0</v>
      </c>
      <c r="AG3071">
        <f>MAX(0, 10-(2*Table1[[#This Row],[Avg Dissolved Oxygen]]))</f>
        <v>5.4</v>
      </c>
      <c r="AH3071">
        <f>(Table1[[#This Row],[Fecal Score]]*0.3) + (Table1[[#This Row],[BOD Score]]*0.25) + (Table1[[#This Row],[Nitrate Score]]*0.2) + (Table1[[#This Row],[pH Score]]*0.15) + (Table1[[#This Row],[Dissolved Oxygen Score]]*0.1)</f>
        <v>3.7370000000000001</v>
      </c>
      <c r="AI3071">
        <v>2022</v>
      </c>
    </row>
    <row r="3072" spans="1:35">
      <c r="A3072">
        <v>4222</v>
      </c>
      <c r="B3072" t="s">
        <v>1185</v>
      </c>
      <c r="C3072" t="s">
        <v>8</v>
      </c>
      <c r="D3072" t="s">
        <v>341</v>
      </c>
      <c r="E3072">
        <v>25</v>
      </c>
      <c r="F3072">
        <v>25</v>
      </c>
      <c r="G3072">
        <f>(Table1[[#This Row],[Min Temperature]]+Table1[[#This Row],[Max Temperature]])/2</f>
        <v>25</v>
      </c>
      <c r="H3072">
        <v>2.6</v>
      </c>
      <c r="I3072">
        <v>2.6</v>
      </c>
      <c r="J3072">
        <f>(Table1[[#This Row],[Min Dissolved Oxygen]]+Table1[[#This Row],[Max Dissolved Oxygen]])/2</f>
        <v>2.6</v>
      </c>
      <c r="K3072">
        <v>8.3000000000000007</v>
      </c>
      <c r="L3072">
        <v>8.3000000000000007</v>
      </c>
      <c r="M3072">
        <f>(Table1[[#This Row],[Min pH]]+Table1[[#This Row],[Max pH]])/2</f>
        <v>8.3000000000000007</v>
      </c>
      <c r="N3072">
        <v>460</v>
      </c>
      <c r="O3072">
        <v>460</v>
      </c>
      <c r="P3072">
        <f>(Table1[[#This Row],[Min Conductivity]]+Table1[[#This Row],[Max Conductivity]])/2</f>
        <v>460</v>
      </c>
      <c r="Q3072">
        <v>2.2999999999999998</v>
      </c>
      <c r="R3072">
        <v>2.2999999999999998</v>
      </c>
      <c r="S3072">
        <f>(Table1[[#This Row],[Min BOD]]+Table1[[#This Row],[Max BOD]])/2</f>
        <v>2.2999999999999998</v>
      </c>
      <c r="T3072">
        <v>1.06</v>
      </c>
      <c r="U3072">
        <v>1.06</v>
      </c>
      <c r="V3072">
        <f>(Table1[[#This Row],[Min Nitrate N + Nitrite N]]+Table1[[#This Row],[Max Nitrate N + Nitrite N]])/2</f>
        <v>1.06</v>
      </c>
      <c r="W3072">
        <v>2</v>
      </c>
      <c r="X3072">
        <v>2</v>
      </c>
      <c r="Y3072">
        <f>(Table1[[#This Row],[Min Fecal Coliform]]+Table1[[#This Row],[Max Fecal Coliform]])/2</f>
        <v>2</v>
      </c>
      <c r="Z3072">
        <v>39</v>
      </c>
      <c r="AA3072">
        <v>39</v>
      </c>
      <c r="AB3072">
        <f>(Table1[[#This Row],[Min Total Coliform]]+Table1[[#This Row],[Max Total Coliform]])/2</f>
        <v>39</v>
      </c>
      <c r="AC3072">
        <f>MIN(10, (Table1[[#This Row],[Avg BOD]]/4)*10)</f>
        <v>5.75</v>
      </c>
      <c r="AD3072">
        <f>MIN(10, (Table1[[#This Row],[Avg Fecal Coliform]]/600)*10)</f>
        <v>3.3333333333333333E-2</v>
      </c>
      <c r="AE3072">
        <f>MIN(10, (Table1[[#This Row],[Avg Nitrate N + Nitrite N]]/10)*10)</f>
        <v>1.06</v>
      </c>
      <c r="AF3072">
        <f>IF(OR(Table1[[#This Row],[Avg pH]]&lt;6.5,Table1[[#This Row],[Avg pH]]&gt;8.5),10,0)</f>
        <v>0</v>
      </c>
      <c r="AG3072">
        <f>MAX(0, 10-(2*Table1[[#This Row],[Avg Dissolved Oxygen]]))</f>
        <v>4.8</v>
      </c>
      <c r="AH3072">
        <f>(Table1[[#This Row],[Fecal Score]]*0.3) + (Table1[[#This Row],[BOD Score]]*0.25) + (Table1[[#This Row],[Nitrate Score]]*0.2) + (Table1[[#This Row],[pH Score]]*0.15) + (Table1[[#This Row],[Dissolved Oxygen Score]]*0.1)</f>
        <v>2.1395</v>
      </c>
      <c r="AI3072">
        <v>2022</v>
      </c>
    </row>
    <row r="3073" spans="1:35">
      <c r="A3073">
        <v>5118</v>
      </c>
      <c r="B3073" t="s">
        <v>1186</v>
      </c>
      <c r="C3073" t="s">
        <v>8</v>
      </c>
      <c r="D3073" t="s">
        <v>341</v>
      </c>
      <c r="E3073">
        <v>24</v>
      </c>
      <c r="F3073">
        <v>28</v>
      </c>
      <c r="G3073">
        <f>(Table1[[#This Row],[Min Temperature]]+Table1[[#This Row],[Max Temperature]])/2</f>
        <v>26</v>
      </c>
      <c r="H3073">
        <v>0.3</v>
      </c>
      <c r="I3073">
        <v>4.5</v>
      </c>
      <c r="J3073">
        <f>(Table1[[#This Row],[Min Dissolved Oxygen]]+Table1[[#This Row],[Max Dissolved Oxygen]])/2</f>
        <v>2.4</v>
      </c>
      <c r="K3073">
        <v>6.9</v>
      </c>
      <c r="L3073">
        <v>8.3000000000000007</v>
      </c>
      <c r="M3073">
        <f>(Table1[[#This Row],[Min pH]]+Table1[[#This Row],[Max pH]])/2</f>
        <v>7.6000000000000005</v>
      </c>
      <c r="N3073">
        <v>693</v>
      </c>
      <c r="O3073">
        <v>1875</v>
      </c>
      <c r="P3073">
        <f>(Table1[[#This Row],[Min Conductivity]]+Table1[[#This Row],[Max Conductivity]])/2</f>
        <v>1284</v>
      </c>
      <c r="Q3073">
        <v>1</v>
      </c>
      <c r="R3073">
        <v>12</v>
      </c>
      <c r="S3073">
        <f>(Table1[[#This Row],[Min BOD]]+Table1[[#This Row],[Max BOD]])/2</f>
        <v>6.5</v>
      </c>
      <c r="T3073">
        <v>3.2</v>
      </c>
      <c r="U3073">
        <v>23.04</v>
      </c>
      <c r="V3073">
        <f>(Table1[[#This Row],[Min Nitrate N + Nitrite N]]+Table1[[#This Row],[Max Nitrate N + Nitrite N]])/2</f>
        <v>13.12</v>
      </c>
      <c r="W3073">
        <v>11</v>
      </c>
      <c r="X3073">
        <v>33</v>
      </c>
      <c r="Y3073">
        <f>(Table1[[#This Row],[Min Fecal Coliform]]+Table1[[#This Row],[Max Fecal Coliform]])/2</f>
        <v>22</v>
      </c>
      <c r="Z3073">
        <v>430</v>
      </c>
      <c r="AA3073">
        <v>540</v>
      </c>
      <c r="AB3073">
        <f>(Table1[[#This Row],[Min Total Coliform]]+Table1[[#This Row],[Max Total Coliform]])/2</f>
        <v>485</v>
      </c>
      <c r="AC3073">
        <f>MIN(10, (Table1[[#This Row],[Avg BOD]]/4)*10)</f>
        <v>10</v>
      </c>
      <c r="AD3073">
        <f>MIN(10, (Table1[[#This Row],[Avg Fecal Coliform]]/600)*10)</f>
        <v>0.3666666666666667</v>
      </c>
      <c r="AE3073">
        <f>MIN(10, (Table1[[#This Row],[Avg Nitrate N + Nitrite N]]/10)*10)</f>
        <v>10</v>
      </c>
      <c r="AF3073">
        <f>IF(OR(Table1[[#This Row],[Avg pH]]&lt;6.5,Table1[[#This Row],[Avg pH]]&gt;8.5),10,0)</f>
        <v>0</v>
      </c>
      <c r="AG3073">
        <f>MAX(0, 10-(2*Table1[[#This Row],[Avg Dissolved Oxygen]]))</f>
        <v>5.2</v>
      </c>
      <c r="AH3073">
        <f>(Table1[[#This Row],[Fecal Score]]*0.3) + (Table1[[#This Row],[BOD Score]]*0.25) + (Table1[[#This Row],[Nitrate Score]]*0.2) + (Table1[[#This Row],[pH Score]]*0.15) + (Table1[[#This Row],[Dissolved Oxygen Score]]*0.1)</f>
        <v>5.129999999999999</v>
      </c>
      <c r="AI3073">
        <v>2022</v>
      </c>
    </row>
    <row r="3074" spans="1:35">
      <c r="A3074">
        <v>5127</v>
      </c>
      <c r="B3074" t="s">
        <v>1187</v>
      </c>
      <c r="C3074" t="s">
        <v>8</v>
      </c>
      <c r="D3074" t="s">
        <v>341</v>
      </c>
      <c r="E3074">
        <v>25</v>
      </c>
      <c r="F3074">
        <v>32</v>
      </c>
      <c r="G3074">
        <f>(Table1[[#This Row],[Min Temperature]]+Table1[[#This Row],[Max Temperature]])/2</f>
        <v>28.5</v>
      </c>
      <c r="H3074">
        <v>0.3</v>
      </c>
      <c r="I3074">
        <v>3.5</v>
      </c>
      <c r="J3074">
        <f>(Table1[[#This Row],[Min Dissolved Oxygen]]+Table1[[#This Row],[Max Dissolved Oxygen]])/2</f>
        <v>1.9</v>
      </c>
      <c r="K3074">
        <v>6.8</v>
      </c>
      <c r="L3074">
        <v>8.1</v>
      </c>
      <c r="M3074">
        <f>(Table1[[#This Row],[Min pH]]+Table1[[#This Row],[Max pH]])/2</f>
        <v>7.4499999999999993</v>
      </c>
      <c r="N3074">
        <v>437</v>
      </c>
      <c r="O3074">
        <v>2312</v>
      </c>
      <c r="P3074">
        <f>(Table1[[#This Row],[Min Conductivity]]+Table1[[#This Row],[Max Conductivity]])/2</f>
        <v>1374.5</v>
      </c>
      <c r="Q3074">
        <v>3</v>
      </c>
      <c r="R3074">
        <v>22</v>
      </c>
      <c r="S3074">
        <f>(Table1[[#This Row],[Min BOD]]+Table1[[#This Row],[Max BOD]])/2</f>
        <v>12.5</v>
      </c>
      <c r="T3074">
        <v>3.2</v>
      </c>
      <c r="U3074">
        <v>5.8</v>
      </c>
      <c r="V3074">
        <f>(Table1[[#This Row],[Min Nitrate N + Nitrite N]]+Table1[[#This Row],[Max Nitrate N + Nitrite N]])/2</f>
        <v>4.5</v>
      </c>
      <c r="W3074">
        <v>4</v>
      </c>
      <c r="X3074">
        <v>43</v>
      </c>
      <c r="Y3074">
        <f>(Table1[[#This Row],[Min Fecal Coliform]]+Table1[[#This Row],[Max Fecal Coliform]])/2</f>
        <v>23.5</v>
      </c>
      <c r="Z3074">
        <v>280</v>
      </c>
      <c r="AA3074">
        <v>540</v>
      </c>
      <c r="AB3074">
        <f>(Table1[[#This Row],[Min Total Coliform]]+Table1[[#This Row],[Max Total Coliform]])/2</f>
        <v>410</v>
      </c>
      <c r="AC3074">
        <f>MIN(10, (Table1[[#This Row],[Avg BOD]]/4)*10)</f>
        <v>10</v>
      </c>
      <c r="AD3074">
        <f>MIN(10, (Table1[[#This Row],[Avg Fecal Coliform]]/600)*10)</f>
        <v>0.39166666666666672</v>
      </c>
      <c r="AE3074">
        <f>MIN(10, (Table1[[#This Row],[Avg Nitrate N + Nitrite N]]/10)*10)</f>
        <v>4.5</v>
      </c>
      <c r="AF3074">
        <f>IF(OR(Table1[[#This Row],[Avg pH]]&lt;6.5,Table1[[#This Row],[Avg pH]]&gt;8.5),10,0)</f>
        <v>0</v>
      </c>
      <c r="AG3074">
        <f>MAX(0, 10-(2*Table1[[#This Row],[Avg Dissolved Oxygen]]))</f>
        <v>6.2</v>
      </c>
      <c r="AH3074">
        <f>(Table1[[#This Row],[Fecal Score]]*0.3) + (Table1[[#This Row],[BOD Score]]*0.25) + (Table1[[#This Row],[Nitrate Score]]*0.2) + (Table1[[#This Row],[pH Score]]*0.15) + (Table1[[#This Row],[Dissolved Oxygen Score]]*0.1)</f>
        <v>4.1375000000000002</v>
      </c>
      <c r="AI3074">
        <v>2022</v>
      </c>
    </row>
    <row r="3075" spans="1:35">
      <c r="A3075">
        <v>4675</v>
      </c>
      <c r="B3075" t="s">
        <v>1188</v>
      </c>
      <c r="C3075" t="s">
        <v>8</v>
      </c>
      <c r="D3075" t="s">
        <v>341</v>
      </c>
      <c r="E3075">
        <v>22</v>
      </c>
      <c r="F3075">
        <v>28</v>
      </c>
      <c r="G3075">
        <f>(Table1[[#This Row],[Min Temperature]]+Table1[[#This Row],[Max Temperature]])/2</f>
        <v>25</v>
      </c>
      <c r="H3075">
        <v>2.2000000000000002</v>
      </c>
      <c r="I3075">
        <v>5.2</v>
      </c>
      <c r="J3075">
        <f>(Table1[[#This Row],[Min Dissolved Oxygen]]+Table1[[#This Row],[Max Dissolved Oxygen]])/2</f>
        <v>3.7</v>
      </c>
      <c r="K3075">
        <v>7.3</v>
      </c>
      <c r="L3075">
        <v>8.4</v>
      </c>
      <c r="M3075">
        <f>(Table1[[#This Row],[Min pH]]+Table1[[#This Row],[Max pH]])/2</f>
        <v>7.85</v>
      </c>
      <c r="N3075">
        <v>653</v>
      </c>
      <c r="O3075">
        <v>758</v>
      </c>
      <c r="P3075">
        <f>(Table1[[#This Row],[Min Conductivity]]+Table1[[#This Row],[Max Conductivity]])/2</f>
        <v>705.5</v>
      </c>
      <c r="Q3075">
        <v>1.1000000000000001</v>
      </c>
      <c r="R3075">
        <v>9</v>
      </c>
      <c r="S3075">
        <f>(Table1[[#This Row],[Min BOD]]+Table1[[#This Row],[Max BOD]])/2</f>
        <v>5.05</v>
      </c>
      <c r="T3075">
        <v>1.2</v>
      </c>
      <c r="U3075">
        <v>7.6</v>
      </c>
      <c r="V3075">
        <f>(Table1[[#This Row],[Min Nitrate N + Nitrite N]]+Table1[[#This Row],[Max Nitrate N + Nitrite N]])/2</f>
        <v>4.3999999999999995</v>
      </c>
      <c r="W3075">
        <v>8</v>
      </c>
      <c r="X3075">
        <v>34</v>
      </c>
      <c r="Y3075">
        <f>(Table1[[#This Row],[Min Fecal Coliform]]+Table1[[#This Row],[Max Fecal Coliform]])/2</f>
        <v>21</v>
      </c>
      <c r="Z3075">
        <v>280</v>
      </c>
      <c r="AA3075">
        <v>540</v>
      </c>
      <c r="AB3075">
        <f>(Table1[[#This Row],[Min Total Coliform]]+Table1[[#This Row],[Max Total Coliform]])/2</f>
        <v>410</v>
      </c>
      <c r="AC3075">
        <f>MIN(10, (Table1[[#This Row],[Avg BOD]]/4)*10)</f>
        <v>10</v>
      </c>
      <c r="AD3075">
        <f>MIN(10, (Table1[[#This Row],[Avg Fecal Coliform]]/600)*10)</f>
        <v>0.35000000000000003</v>
      </c>
      <c r="AE3075">
        <f>MIN(10, (Table1[[#This Row],[Avg Nitrate N + Nitrite N]]/10)*10)</f>
        <v>4.3999999999999995</v>
      </c>
      <c r="AF3075">
        <f>IF(OR(Table1[[#This Row],[Avg pH]]&lt;6.5,Table1[[#This Row],[Avg pH]]&gt;8.5),10,0)</f>
        <v>0</v>
      </c>
      <c r="AG3075">
        <f>MAX(0, 10-(2*Table1[[#This Row],[Avg Dissolved Oxygen]]))</f>
        <v>2.5999999999999996</v>
      </c>
      <c r="AH3075">
        <f>(Table1[[#This Row],[Fecal Score]]*0.3) + (Table1[[#This Row],[BOD Score]]*0.25) + (Table1[[#This Row],[Nitrate Score]]*0.2) + (Table1[[#This Row],[pH Score]]*0.15) + (Table1[[#This Row],[Dissolved Oxygen Score]]*0.1)</f>
        <v>3.7449999999999997</v>
      </c>
      <c r="AI3075">
        <v>2022</v>
      </c>
    </row>
    <row r="3076" spans="1:35">
      <c r="A3076">
        <v>5122</v>
      </c>
      <c r="B3076" t="s">
        <v>1189</v>
      </c>
      <c r="C3076" t="s">
        <v>8</v>
      </c>
      <c r="D3076" t="s">
        <v>341</v>
      </c>
      <c r="E3076">
        <v>24</v>
      </c>
      <c r="F3076">
        <v>35</v>
      </c>
      <c r="G3076">
        <f>(Table1[[#This Row],[Min Temperature]]+Table1[[#This Row],[Max Temperature]])/2</f>
        <v>29.5</v>
      </c>
      <c r="H3076">
        <v>0.3</v>
      </c>
      <c r="I3076">
        <v>0.3</v>
      </c>
      <c r="J3076">
        <f>(Table1[[#This Row],[Min Dissolved Oxygen]]+Table1[[#This Row],[Max Dissolved Oxygen]])/2</f>
        <v>0.3</v>
      </c>
      <c r="K3076">
        <v>7</v>
      </c>
      <c r="L3076">
        <v>7.4</v>
      </c>
      <c r="M3076">
        <f>(Table1[[#This Row],[Min pH]]+Table1[[#This Row],[Max pH]])/2</f>
        <v>7.2</v>
      </c>
      <c r="N3076">
        <v>2582</v>
      </c>
      <c r="O3076">
        <v>2803</v>
      </c>
      <c r="P3076">
        <f>(Table1[[#This Row],[Min Conductivity]]+Table1[[#This Row],[Max Conductivity]])/2</f>
        <v>2692.5</v>
      </c>
      <c r="Q3076">
        <v>8</v>
      </c>
      <c r="R3076">
        <v>10</v>
      </c>
      <c r="S3076">
        <f>(Table1[[#This Row],[Min BOD]]+Table1[[#This Row],[Max BOD]])/2</f>
        <v>9</v>
      </c>
      <c r="T3076">
        <v>8.9</v>
      </c>
      <c r="U3076">
        <v>10.4</v>
      </c>
      <c r="V3076">
        <f>(Table1[[#This Row],[Min Nitrate N + Nitrite N]]+Table1[[#This Row],[Max Nitrate N + Nitrite N]])/2</f>
        <v>9.65</v>
      </c>
      <c r="W3076">
        <v>21</v>
      </c>
      <c r="X3076">
        <v>33</v>
      </c>
      <c r="Y3076">
        <f>(Table1[[#This Row],[Min Fecal Coliform]]+Table1[[#This Row],[Max Fecal Coliform]])/2</f>
        <v>27</v>
      </c>
      <c r="Z3076">
        <v>540</v>
      </c>
      <c r="AA3076">
        <v>540</v>
      </c>
      <c r="AB3076">
        <f>(Table1[[#This Row],[Min Total Coliform]]+Table1[[#This Row],[Max Total Coliform]])/2</f>
        <v>540</v>
      </c>
      <c r="AC3076">
        <f>MIN(10, (Table1[[#This Row],[Avg BOD]]/4)*10)</f>
        <v>10</v>
      </c>
      <c r="AD3076">
        <f>MIN(10, (Table1[[#This Row],[Avg Fecal Coliform]]/600)*10)</f>
        <v>0.44999999999999996</v>
      </c>
      <c r="AE3076">
        <f>MIN(10, (Table1[[#This Row],[Avg Nitrate N + Nitrite N]]/10)*10)</f>
        <v>9.65</v>
      </c>
      <c r="AF3076">
        <f>IF(OR(Table1[[#This Row],[Avg pH]]&lt;6.5,Table1[[#This Row],[Avg pH]]&gt;8.5),10,0)</f>
        <v>0</v>
      </c>
      <c r="AG3076">
        <f>MAX(0, 10-(2*Table1[[#This Row],[Avg Dissolved Oxygen]]))</f>
        <v>9.4</v>
      </c>
      <c r="AH3076">
        <f>(Table1[[#This Row],[Fecal Score]]*0.3) + (Table1[[#This Row],[BOD Score]]*0.25) + (Table1[[#This Row],[Nitrate Score]]*0.2) + (Table1[[#This Row],[pH Score]]*0.15) + (Table1[[#This Row],[Dissolved Oxygen Score]]*0.1)</f>
        <v>5.5049999999999999</v>
      </c>
      <c r="AI3076">
        <v>2022</v>
      </c>
    </row>
    <row r="3077" spans="1:35">
      <c r="A3077">
        <v>5125</v>
      </c>
      <c r="B3077" t="s">
        <v>1190</v>
      </c>
      <c r="C3077" t="s">
        <v>8</v>
      </c>
      <c r="D3077" t="s">
        <v>341</v>
      </c>
      <c r="E3077">
        <v>24</v>
      </c>
      <c r="F3077">
        <v>32</v>
      </c>
      <c r="G3077">
        <f>(Table1[[#This Row],[Min Temperature]]+Table1[[#This Row],[Max Temperature]])/2</f>
        <v>28</v>
      </c>
      <c r="H3077">
        <v>0.3</v>
      </c>
      <c r="I3077">
        <v>3.2</v>
      </c>
      <c r="J3077">
        <f>(Table1[[#This Row],[Min Dissolved Oxygen]]+Table1[[#This Row],[Max Dissolved Oxygen]])/2</f>
        <v>1.75</v>
      </c>
      <c r="K3077">
        <v>6.7</v>
      </c>
      <c r="L3077">
        <v>7.9</v>
      </c>
      <c r="M3077">
        <f>(Table1[[#This Row],[Min pH]]+Table1[[#This Row],[Max pH]])/2</f>
        <v>7.3000000000000007</v>
      </c>
      <c r="N3077">
        <v>1200</v>
      </c>
      <c r="O3077">
        <v>1501</v>
      </c>
      <c r="P3077">
        <f>(Table1[[#This Row],[Min Conductivity]]+Table1[[#This Row],[Max Conductivity]])/2</f>
        <v>1350.5</v>
      </c>
      <c r="Q3077">
        <v>2.8</v>
      </c>
      <c r="R3077">
        <v>24</v>
      </c>
      <c r="S3077">
        <f>(Table1[[#This Row],[Min BOD]]+Table1[[#This Row],[Max BOD]])/2</f>
        <v>13.4</v>
      </c>
      <c r="T3077">
        <v>2.6</v>
      </c>
      <c r="U3077">
        <v>6.8</v>
      </c>
      <c r="V3077">
        <f>(Table1[[#This Row],[Min Nitrate N + Nitrite N]]+Table1[[#This Row],[Max Nitrate N + Nitrite N]])/2</f>
        <v>4.7</v>
      </c>
      <c r="W3077">
        <v>14</v>
      </c>
      <c r="X3077">
        <v>40</v>
      </c>
      <c r="Y3077">
        <f>(Table1[[#This Row],[Min Fecal Coliform]]+Table1[[#This Row],[Max Fecal Coliform]])/2</f>
        <v>27</v>
      </c>
      <c r="Z3077">
        <v>430</v>
      </c>
      <c r="AA3077">
        <v>540</v>
      </c>
      <c r="AB3077">
        <f>(Table1[[#This Row],[Min Total Coliform]]+Table1[[#This Row],[Max Total Coliform]])/2</f>
        <v>485</v>
      </c>
      <c r="AC3077">
        <f>MIN(10, (Table1[[#This Row],[Avg BOD]]/4)*10)</f>
        <v>10</v>
      </c>
      <c r="AD3077">
        <f>MIN(10, (Table1[[#This Row],[Avg Fecal Coliform]]/600)*10)</f>
        <v>0.44999999999999996</v>
      </c>
      <c r="AE3077">
        <f>MIN(10, (Table1[[#This Row],[Avg Nitrate N + Nitrite N]]/10)*10)</f>
        <v>4.7</v>
      </c>
      <c r="AF3077">
        <f>IF(OR(Table1[[#This Row],[Avg pH]]&lt;6.5,Table1[[#This Row],[Avg pH]]&gt;8.5),10,0)</f>
        <v>0</v>
      </c>
      <c r="AG3077">
        <f>MAX(0, 10-(2*Table1[[#This Row],[Avg Dissolved Oxygen]]))</f>
        <v>6.5</v>
      </c>
      <c r="AH3077">
        <f>(Table1[[#This Row],[Fecal Score]]*0.3) + (Table1[[#This Row],[BOD Score]]*0.25) + (Table1[[#This Row],[Nitrate Score]]*0.2) + (Table1[[#This Row],[pH Score]]*0.15) + (Table1[[#This Row],[Dissolved Oxygen Score]]*0.1)</f>
        <v>4.2249999999999996</v>
      </c>
      <c r="AI3077">
        <v>2022</v>
      </c>
    </row>
    <row r="3078" spans="1:35">
      <c r="A3078">
        <v>5111</v>
      </c>
      <c r="B3078" t="s">
        <v>1191</v>
      </c>
      <c r="C3078" t="s">
        <v>8</v>
      </c>
      <c r="D3078" t="s">
        <v>341</v>
      </c>
      <c r="E3078">
        <v>25</v>
      </c>
      <c r="F3078">
        <v>28</v>
      </c>
      <c r="G3078">
        <f>(Table1[[#This Row],[Min Temperature]]+Table1[[#This Row],[Max Temperature]])/2</f>
        <v>26.5</v>
      </c>
      <c r="H3078">
        <v>0.3</v>
      </c>
      <c r="I3078">
        <v>3.8</v>
      </c>
      <c r="J3078">
        <f>(Table1[[#This Row],[Min Dissolved Oxygen]]+Table1[[#This Row],[Max Dissolved Oxygen]])/2</f>
        <v>2.0499999999999998</v>
      </c>
      <c r="K3078">
        <v>7.2</v>
      </c>
      <c r="L3078">
        <v>8.6</v>
      </c>
      <c r="M3078">
        <f>(Table1[[#This Row],[Min pH]]+Table1[[#This Row],[Max pH]])/2</f>
        <v>7.9</v>
      </c>
      <c r="N3078">
        <v>1277</v>
      </c>
      <c r="O3078">
        <v>2192</v>
      </c>
      <c r="P3078">
        <f>(Table1[[#This Row],[Min Conductivity]]+Table1[[#This Row],[Max Conductivity]])/2</f>
        <v>1734.5</v>
      </c>
      <c r="Q3078">
        <v>2.8</v>
      </c>
      <c r="R3078">
        <v>32</v>
      </c>
      <c r="S3078">
        <f>(Table1[[#This Row],[Min BOD]]+Table1[[#This Row],[Max BOD]])/2</f>
        <v>17.399999999999999</v>
      </c>
      <c r="T3078">
        <v>4.3600000000000003</v>
      </c>
      <c r="U3078">
        <v>14.6</v>
      </c>
      <c r="V3078">
        <f>(Table1[[#This Row],[Min Nitrate N + Nitrite N]]+Table1[[#This Row],[Max Nitrate N + Nitrite N]])/2</f>
        <v>9.48</v>
      </c>
      <c r="W3078">
        <v>14</v>
      </c>
      <c r="X3078">
        <v>47</v>
      </c>
      <c r="Y3078">
        <f>(Table1[[#This Row],[Min Fecal Coliform]]+Table1[[#This Row],[Max Fecal Coliform]])/2</f>
        <v>30.5</v>
      </c>
      <c r="Z3078">
        <v>430</v>
      </c>
      <c r="AA3078">
        <v>920</v>
      </c>
      <c r="AB3078">
        <f>(Table1[[#This Row],[Min Total Coliform]]+Table1[[#This Row],[Max Total Coliform]])/2</f>
        <v>675</v>
      </c>
      <c r="AC3078">
        <f>MIN(10, (Table1[[#This Row],[Avg BOD]]/4)*10)</f>
        <v>10</v>
      </c>
      <c r="AD3078">
        <f>MIN(10, (Table1[[#This Row],[Avg Fecal Coliform]]/600)*10)</f>
        <v>0.5083333333333333</v>
      </c>
      <c r="AE3078">
        <f>MIN(10, (Table1[[#This Row],[Avg Nitrate N + Nitrite N]]/10)*10)</f>
        <v>9.48</v>
      </c>
      <c r="AF3078">
        <f>IF(OR(Table1[[#This Row],[Avg pH]]&lt;6.5,Table1[[#This Row],[Avg pH]]&gt;8.5),10,0)</f>
        <v>0</v>
      </c>
      <c r="AG3078">
        <f>MAX(0, 10-(2*Table1[[#This Row],[Avg Dissolved Oxygen]]))</f>
        <v>5.9</v>
      </c>
      <c r="AH3078">
        <f>(Table1[[#This Row],[Fecal Score]]*0.3) + (Table1[[#This Row],[BOD Score]]*0.25) + (Table1[[#This Row],[Nitrate Score]]*0.2) + (Table1[[#This Row],[pH Score]]*0.15) + (Table1[[#This Row],[Dissolved Oxygen Score]]*0.1)</f>
        <v>5.1384999999999996</v>
      </c>
      <c r="AI3078">
        <v>2022</v>
      </c>
    </row>
    <row r="3079" spans="1:35">
      <c r="A3079">
        <v>2344</v>
      </c>
      <c r="B3079" t="s">
        <v>1192</v>
      </c>
      <c r="C3079" t="s">
        <v>8</v>
      </c>
      <c r="D3079" t="s">
        <v>341</v>
      </c>
      <c r="E3079">
        <v>24</v>
      </c>
      <c r="F3079">
        <v>31</v>
      </c>
      <c r="G3079">
        <f>(Table1[[#This Row],[Min Temperature]]+Table1[[#This Row],[Max Temperature]])/2</f>
        <v>27.5</v>
      </c>
      <c r="H3079">
        <v>0.3</v>
      </c>
      <c r="I3079">
        <v>1.2</v>
      </c>
      <c r="J3079">
        <f>(Table1[[#This Row],[Min Dissolved Oxygen]]+Table1[[#This Row],[Max Dissolved Oxygen]])/2</f>
        <v>0.75</v>
      </c>
      <c r="K3079">
        <v>7.1</v>
      </c>
      <c r="L3079">
        <v>8</v>
      </c>
      <c r="M3079">
        <f>(Table1[[#This Row],[Min pH]]+Table1[[#This Row],[Max pH]])/2</f>
        <v>7.55</v>
      </c>
      <c r="N3079">
        <v>988</v>
      </c>
      <c r="O3079">
        <v>2252</v>
      </c>
      <c r="P3079">
        <f>(Table1[[#This Row],[Min Conductivity]]+Table1[[#This Row],[Max Conductivity]])/2</f>
        <v>1620</v>
      </c>
      <c r="Q3079">
        <v>4</v>
      </c>
      <c r="R3079">
        <v>28</v>
      </c>
      <c r="S3079">
        <f>(Table1[[#This Row],[Min BOD]]+Table1[[#This Row],[Max BOD]])/2</f>
        <v>16</v>
      </c>
      <c r="T3079">
        <v>3.2</v>
      </c>
      <c r="U3079">
        <v>8.8000000000000007</v>
      </c>
      <c r="V3079">
        <f>(Table1[[#This Row],[Min Nitrate N + Nitrite N]]+Table1[[#This Row],[Max Nitrate N + Nitrite N]])/2</f>
        <v>6</v>
      </c>
      <c r="W3079">
        <v>10</v>
      </c>
      <c r="X3079">
        <v>70</v>
      </c>
      <c r="Y3079">
        <f>(Table1[[#This Row],[Min Fecal Coliform]]+Table1[[#This Row],[Max Fecal Coliform]])/2</f>
        <v>40</v>
      </c>
      <c r="Z3079">
        <v>350</v>
      </c>
      <c r="AA3079">
        <v>540</v>
      </c>
      <c r="AB3079">
        <f>(Table1[[#This Row],[Min Total Coliform]]+Table1[[#This Row],[Max Total Coliform]])/2</f>
        <v>445</v>
      </c>
      <c r="AC3079">
        <f>MIN(10, (Table1[[#This Row],[Avg BOD]]/4)*10)</f>
        <v>10</v>
      </c>
      <c r="AD3079">
        <f>MIN(10, (Table1[[#This Row],[Avg Fecal Coliform]]/600)*10)</f>
        <v>0.66666666666666663</v>
      </c>
      <c r="AE3079">
        <f>MIN(10, (Table1[[#This Row],[Avg Nitrate N + Nitrite N]]/10)*10)</f>
        <v>6</v>
      </c>
      <c r="AF3079">
        <f>IF(OR(Table1[[#This Row],[Avg pH]]&lt;6.5,Table1[[#This Row],[Avg pH]]&gt;8.5),10,0)</f>
        <v>0</v>
      </c>
      <c r="AG3079">
        <f>MAX(0, 10-(2*Table1[[#This Row],[Avg Dissolved Oxygen]]))</f>
        <v>8.5</v>
      </c>
      <c r="AH3079">
        <f>(Table1[[#This Row],[Fecal Score]]*0.3) + (Table1[[#This Row],[BOD Score]]*0.25) + (Table1[[#This Row],[Nitrate Score]]*0.2) + (Table1[[#This Row],[pH Score]]*0.15) + (Table1[[#This Row],[Dissolved Oxygen Score]]*0.1)</f>
        <v>4.75</v>
      </c>
      <c r="AI3079">
        <v>2022</v>
      </c>
    </row>
    <row r="3080" spans="1:35">
      <c r="A3080">
        <v>5130</v>
      </c>
      <c r="B3080" t="s">
        <v>1193</v>
      </c>
      <c r="C3080" t="s">
        <v>8</v>
      </c>
      <c r="D3080" t="s">
        <v>341</v>
      </c>
      <c r="E3080">
        <v>24</v>
      </c>
      <c r="F3080">
        <v>35</v>
      </c>
      <c r="G3080">
        <f>(Table1[[#This Row],[Min Temperature]]+Table1[[#This Row],[Max Temperature]])/2</f>
        <v>29.5</v>
      </c>
      <c r="H3080">
        <v>0.3</v>
      </c>
      <c r="I3080">
        <v>4.2</v>
      </c>
      <c r="J3080">
        <f>(Table1[[#This Row],[Min Dissolved Oxygen]]+Table1[[#This Row],[Max Dissolved Oxygen]])/2</f>
        <v>2.25</v>
      </c>
      <c r="K3080">
        <v>6.5</v>
      </c>
      <c r="L3080">
        <v>8.3000000000000007</v>
      </c>
      <c r="M3080">
        <f>(Table1[[#This Row],[Min pH]]+Table1[[#This Row],[Max pH]])/2</f>
        <v>7.4</v>
      </c>
      <c r="N3080">
        <v>419</v>
      </c>
      <c r="O3080">
        <v>3330</v>
      </c>
      <c r="P3080">
        <f>(Table1[[#This Row],[Min Conductivity]]+Table1[[#This Row],[Max Conductivity]])/2</f>
        <v>1874.5</v>
      </c>
      <c r="Q3080">
        <v>1.2</v>
      </c>
      <c r="R3080">
        <v>11</v>
      </c>
      <c r="S3080">
        <f>(Table1[[#This Row],[Min BOD]]+Table1[[#This Row],[Max BOD]])/2</f>
        <v>6.1</v>
      </c>
      <c r="T3080">
        <v>2.2000000000000002</v>
      </c>
      <c r="U3080">
        <v>18.02</v>
      </c>
      <c r="V3080">
        <f>(Table1[[#This Row],[Min Nitrate N + Nitrite N]]+Table1[[#This Row],[Max Nitrate N + Nitrite N]])/2</f>
        <v>10.11</v>
      </c>
      <c r="W3080">
        <v>12</v>
      </c>
      <c r="X3080">
        <v>47</v>
      </c>
      <c r="Y3080">
        <f>(Table1[[#This Row],[Min Fecal Coliform]]+Table1[[#This Row],[Max Fecal Coliform]])/2</f>
        <v>29.5</v>
      </c>
      <c r="Z3080">
        <v>280</v>
      </c>
      <c r="AA3080">
        <v>920</v>
      </c>
      <c r="AB3080">
        <f>(Table1[[#This Row],[Min Total Coliform]]+Table1[[#This Row],[Max Total Coliform]])/2</f>
        <v>600</v>
      </c>
      <c r="AC3080">
        <f>MIN(10, (Table1[[#This Row],[Avg BOD]]/4)*10)</f>
        <v>10</v>
      </c>
      <c r="AD3080">
        <f>MIN(10, (Table1[[#This Row],[Avg Fecal Coliform]]/600)*10)</f>
        <v>0.49166666666666664</v>
      </c>
      <c r="AE3080">
        <f>MIN(10, (Table1[[#This Row],[Avg Nitrate N + Nitrite N]]/10)*10)</f>
        <v>10</v>
      </c>
      <c r="AF3080">
        <f>IF(OR(Table1[[#This Row],[Avg pH]]&lt;6.5,Table1[[#This Row],[Avg pH]]&gt;8.5),10,0)</f>
        <v>0</v>
      </c>
      <c r="AG3080">
        <f>MAX(0, 10-(2*Table1[[#This Row],[Avg Dissolved Oxygen]]))</f>
        <v>5.5</v>
      </c>
      <c r="AH3080">
        <f>(Table1[[#This Row],[Fecal Score]]*0.3) + (Table1[[#This Row],[BOD Score]]*0.25) + (Table1[[#This Row],[Nitrate Score]]*0.2) + (Table1[[#This Row],[pH Score]]*0.15) + (Table1[[#This Row],[Dissolved Oxygen Score]]*0.1)</f>
        <v>5.1974999999999998</v>
      </c>
      <c r="AI3080">
        <v>2022</v>
      </c>
    </row>
    <row r="3081" spans="1:35">
      <c r="A3081">
        <v>2359</v>
      </c>
      <c r="B3081" t="s">
        <v>1194</v>
      </c>
      <c r="C3081" t="s">
        <v>8</v>
      </c>
      <c r="D3081" t="s">
        <v>341</v>
      </c>
      <c r="E3081">
        <v>26</v>
      </c>
      <c r="F3081">
        <v>32</v>
      </c>
      <c r="G3081">
        <f>(Table1[[#This Row],[Min Temperature]]+Table1[[#This Row],[Max Temperature]])/2</f>
        <v>29</v>
      </c>
      <c r="H3081">
        <v>0.3</v>
      </c>
      <c r="I3081">
        <v>3.4</v>
      </c>
      <c r="J3081">
        <f>(Table1[[#This Row],[Min Dissolved Oxygen]]+Table1[[#This Row],[Max Dissolved Oxygen]])/2</f>
        <v>1.8499999999999999</v>
      </c>
      <c r="K3081">
        <v>7.3</v>
      </c>
      <c r="L3081">
        <v>8.1</v>
      </c>
      <c r="M3081">
        <f>(Table1[[#This Row],[Min pH]]+Table1[[#This Row],[Max pH]])/2</f>
        <v>7.6999999999999993</v>
      </c>
      <c r="N3081">
        <v>1063</v>
      </c>
      <c r="O3081">
        <v>1618</v>
      </c>
      <c r="P3081">
        <f>(Table1[[#This Row],[Min Conductivity]]+Table1[[#This Row],[Max Conductivity]])/2</f>
        <v>1340.5</v>
      </c>
      <c r="Q3081">
        <v>3</v>
      </c>
      <c r="R3081">
        <v>28</v>
      </c>
      <c r="S3081">
        <f>(Table1[[#This Row],[Min BOD]]+Table1[[#This Row],[Max BOD]])/2</f>
        <v>15.5</v>
      </c>
      <c r="T3081">
        <v>3.24</v>
      </c>
      <c r="U3081">
        <v>10.199999999999999</v>
      </c>
      <c r="V3081">
        <f>(Table1[[#This Row],[Min Nitrate N + Nitrite N]]+Table1[[#This Row],[Max Nitrate N + Nitrite N]])/2</f>
        <v>6.72</v>
      </c>
      <c r="W3081">
        <v>8</v>
      </c>
      <c r="X3081">
        <v>46</v>
      </c>
      <c r="Y3081">
        <f>(Table1[[#This Row],[Min Fecal Coliform]]+Table1[[#This Row],[Max Fecal Coliform]])/2</f>
        <v>27</v>
      </c>
      <c r="Z3081">
        <v>350</v>
      </c>
      <c r="AA3081">
        <v>540</v>
      </c>
      <c r="AB3081">
        <f>(Table1[[#This Row],[Min Total Coliform]]+Table1[[#This Row],[Max Total Coliform]])/2</f>
        <v>445</v>
      </c>
      <c r="AC3081">
        <f>MIN(10, (Table1[[#This Row],[Avg BOD]]/4)*10)</f>
        <v>10</v>
      </c>
      <c r="AD3081">
        <f>MIN(10, (Table1[[#This Row],[Avg Fecal Coliform]]/600)*10)</f>
        <v>0.44999999999999996</v>
      </c>
      <c r="AE3081">
        <f>MIN(10, (Table1[[#This Row],[Avg Nitrate N + Nitrite N]]/10)*10)</f>
        <v>6.7199999999999989</v>
      </c>
      <c r="AF3081">
        <f>IF(OR(Table1[[#This Row],[Avg pH]]&lt;6.5,Table1[[#This Row],[Avg pH]]&gt;8.5),10,0)</f>
        <v>0</v>
      </c>
      <c r="AG3081">
        <f>MAX(0, 10-(2*Table1[[#This Row],[Avg Dissolved Oxygen]]))</f>
        <v>6.3000000000000007</v>
      </c>
      <c r="AH3081">
        <f>(Table1[[#This Row],[Fecal Score]]*0.3) + (Table1[[#This Row],[BOD Score]]*0.25) + (Table1[[#This Row],[Nitrate Score]]*0.2) + (Table1[[#This Row],[pH Score]]*0.15) + (Table1[[#This Row],[Dissolved Oxygen Score]]*0.1)</f>
        <v>4.609</v>
      </c>
      <c r="AI3081">
        <v>2022</v>
      </c>
    </row>
    <row r="3082" spans="1:35">
      <c r="A3082">
        <v>3078</v>
      </c>
      <c r="B3082" t="s">
        <v>1195</v>
      </c>
      <c r="C3082" t="s">
        <v>8</v>
      </c>
      <c r="D3082" t="s">
        <v>341</v>
      </c>
      <c r="E3082">
        <v>25</v>
      </c>
      <c r="F3082">
        <v>30</v>
      </c>
      <c r="G3082">
        <f>(Table1[[#This Row],[Min Temperature]]+Table1[[#This Row],[Max Temperature]])/2</f>
        <v>27.5</v>
      </c>
      <c r="H3082">
        <v>0.3</v>
      </c>
      <c r="I3082">
        <v>4.8</v>
      </c>
      <c r="J3082">
        <f>(Table1[[#This Row],[Min Dissolved Oxygen]]+Table1[[#This Row],[Max Dissolved Oxygen]])/2</f>
        <v>2.5499999999999998</v>
      </c>
      <c r="K3082">
        <v>7.1</v>
      </c>
      <c r="L3082">
        <v>7.7</v>
      </c>
      <c r="M3082">
        <f>(Table1[[#This Row],[Min pH]]+Table1[[#This Row],[Max pH]])/2</f>
        <v>7.4</v>
      </c>
      <c r="N3082">
        <v>707</v>
      </c>
      <c r="O3082">
        <v>1784</v>
      </c>
      <c r="P3082">
        <f>(Table1[[#This Row],[Min Conductivity]]+Table1[[#This Row],[Max Conductivity]])/2</f>
        <v>1245.5</v>
      </c>
      <c r="Q3082">
        <v>3</v>
      </c>
      <c r="R3082">
        <v>37</v>
      </c>
      <c r="S3082">
        <f>(Table1[[#This Row],[Min BOD]]+Table1[[#This Row],[Max BOD]])/2</f>
        <v>20</v>
      </c>
      <c r="T3082">
        <v>1.2</v>
      </c>
      <c r="U3082">
        <v>4.8</v>
      </c>
      <c r="V3082">
        <f>(Table1[[#This Row],[Min Nitrate N + Nitrite N]]+Table1[[#This Row],[Max Nitrate N + Nitrite N]])/2</f>
        <v>3</v>
      </c>
      <c r="W3082">
        <v>12</v>
      </c>
      <c r="X3082">
        <v>48</v>
      </c>
      <c r="Y3082">
        <f>(Table1[[#This Row],[Min Fecal Coliform]]+Table1[[#This Row],[Max Fecal Coliform]])/2</f>
        <v>30</v>
      </c>
      <c r="Z3082">
        <v>350</v>
      </c>
      <c r="AA3082">
        <v>540</v>
      </c>
      <c r="AB3082">
        <f>(Table1[[#This Row],[Min Total Coliform]]+Table1[[#This Row],[Max Total Coliform]])/2</f>
        <v>445</v>
      </c>
      <c r="AC3082">
        <f>MIN(10, (Table1[[#This Row],[Avg BOD]]/4)*10)</f>
        <v>10</v>
      </c>
      <c r="AD3082">
        <f>MIN(10, (Table1[[#This Row],[Avg Fecal Coliform]]/600)*10)</f>
        <v>0.5</v>
      </c>
      <c r="AE3082">
        <f>MIN(10, (Table1[[#This Row],[Avg Nitrate N + Nitrite N]]/10)*10)</f>
        <v>3</v>
      </c>
      <c r="AF3082">
        <f>IF(OR(Table1[[#This Row],[Avg pH]]&lt;6.5,Table1[[#This Row],[Avg pH]]&gt;8.5),10,0)</f>
        <v>0</v>
      </c>
      <c r="AG3082">
        <f>MAX(0, 10-(2*Table1[[#This Row],[Avg Dissolved Oxygen]]))</f>
        <v>4.9000000000000004</v>
      </c>
      <c r="AH3082">
        <f>(Table1[[#This Row],[Fecal Score]]*0.3) + (Table1[[#This Row],[BOD Score]]*0.25) + (Table1[[#This Row],[Nitrate Score]]*0.2) + (Table1[[#This Row],[pH Score]]*0.15) + (Table1[[#This Row],[Dissolved Oxygen Score]]*0.1)</f>
        <v>3.74</v>
      </c>
      <c r="AI3082">
        <v>2022</v>
      </c>
    </row>
    <row r="3083" spans="1:35">
      <c r="A3083">
        <v>5115</v>
      </c>
      <c r="B3083" t="s">
        <v>1196</v>
      </c>
      <c r="C3083" t="s">
        <v>8</v>
      </c>
      <c r="D3083" t="s">
        <v>341</v>
      </c>
      <c r="E3083">
        <v>24</v>
      </c>
      <c r="F3083">
        <v>29</v>
      </c>
      <c r="G3083">
        <f>(Table1[[#This Row],[Min Temperature]]+Table1[[#This Row],[Max Temperature]])/2</f>
        <v>26.5</v>
      </c>
      <c r="H3083">
        <v>0.3</v>
      </c>
      <c r="I3083">
        <v>2.2000000000000002</v>
      </c>
      <c r="J3083">
        <f>(Table1[[#This Row],[Min Dissolved Oxygen]]+Table1[[#This Row],[Max Dissolved Oxygen]])/2</f>
        <v>1.25</v>
      </c>
      <c r="K3083">
        <v>7</v>
      </c>
      <c r="L3083">
        <v>7.8</v>
      </c>
      <c r="M3083">
        <f>(Table1[[#This Row],[Min pH]]+Table1[[#This Row],[Max pH]])/2</f>
        <v>7.4</v>
      </c>
      <c r="N3083">
        <v>888</v>
      </c>
      <c r="O3083">
        <v>1731</v>
      </c>
      <c r="P3083">
        <f>(Table1[[#This Row],[Min Conductivity]]+Table1[[#This Row],[Max Conductivity]])/2</f>
        <v>1309.5</v>
      </c>
      <c r="Q3083">
        <v>4</v>
      </c>
      <c r="R3083">
        <v>24</v>
      </c>
      <c r="S3083">
        <f>(Table1[[#This Row],[Min BOD]]+Table1[[#This Row],[Max BOD]])/2</f>
        <v>14</v>
      </c>
      <c r="T3083">
        <v>3.2</v>
      </c>
      <c r="U3083">
        <v>8.98</v>
      </c>
      <c r="V3083">
        <f>(Table1[[#This Row],[Min Nitrate N + Nitrite N]]+Table1[[#This Row],[Max Nitrate N + Nitrite N]])/2</f>
        <v>6.09</v>
      </c>
      <c r="W3083">
        <v>14</v>
      </c>
      <c r="X3083">
        <v>47</v>
      </c>
      <c r="Y3083">
        <f>(Table1[[#This Row],[Min Fecal Coliform]]+Table1[[#This Row],[Max Fecal Coliform]])/2</f>
        <v>30.5</v>
      </c>
      <c r="Z3083">
        <v>430</v>
      </c>
      <c r="AA3083">
        <v>540</v>
      </c>
      <c r="AB3083">
        <f>(Table1[[#This Row],[Min Total Coliform]]+Table1[[#This Row],[Max Total Coliform]])/2</f>
        <v>485</v>
      </c>
      <c r="AC3083">
        <f>MIN(10, (Table1[[#This Row],[Avg BOD]]/4)*10)</f>
        <v>10</v>
      </c>
      <c r="AD3083">
        <f>MIN(10, (Table1[[#This Row],[Avg Fecal Coliform]]/600)*10)</f>
        <v>0.5083333333333333</v>
      </c>
      <c r="AE3083">
        <f>MIN(10, (Table1[[#This Row],[Avg Nitrate N + Nitrite N]]/10)*10)</f>
        <v>6.09</v>
      </c>
      <c r="AF3083">
        <f>IF(OR(Table1[[#This Row],[Avg pH]]&lt;6.5,Table1[[#This Row],[Avg pH]]&gt;8.5),10,0)</f>
        <v>0</v>
      </c>
      <c r="AG3083">
        <f>MAX(0, 10-(2*Table1[[#This Row],[Avg Dissolved Oxygen]]))</f>
        <v>7.5</v>
      </c>
      <c r="AH3083">
        <f>(Table1[[#This Row],[Fecal Score]]*0.3) + (Table1[[#This Row],[BOD Score]]*0.25) + (Table1[[#This Row],[Nitrate Score]]*0.2) + (Table1[[#This Row],[pH Score]]*0.15) + (Table1[[#This Row],[Dissolved Oxygen Score]]*0.1)</f>
        <v>4.6204999999999998</v>
      </c>
      <c r="AI3083">
        <v>2022</v>
      </c>
    </row>
    <row r="3084" spans="1:35">
      <c r="A3084">
        <v>3075</v>
      </c>
      <c r="B3084" t="s">
        <v>1197</v>
      </c>
      <c r="C3084" t="s">
        <v>8</v>
      </c>
      <c r="D3084" t="s">
        <v>341</v>
      </c>
      <c r="E3084">
        <v>25</v>
      </c>
      <c r="F3084">
        <v>29</v>
      </c>
      <c r="G3084">
        <f>(Table1[[#This Row],[Min Temperature]]+Table1[[#This Row],[Max Temperature]])/2</f>
        <v>27</v>
      </c>
      <c r="H3084">
        <v>0.3</v>
      </c>
      <c r="I3084">
        <v>2.6</v>
      </c>
      <c r="J3084">
        <f>(Table1[[#This Row],[Min Dissolved Oxygen]]+Table1[[#This Row],[Max Dissolved Oxygen]])/2</f>
        <v>1.45</v>
      </c>
      <c r="K3084">
        <v>7</v>
      </c>
      <c r="L3084">
        <v>8.3000000000000007</v>
      </c>
      <c r="M3084">
        <f>(Table1[[#This Row],[Min pH]]+Table1[[#This Row],[Max pH]])/2</f>
        <v>7.65</v>
      </c>
      <c r="N3084">
        <v>591</v>
      </c>
      <c r="O3084">
        <v>1438</v>
      </c>
      <c r="P3084">
        <f>(Table1[[#This Row],[Min Conductivity]]+Table1[[#This Row],[Max Conductivity]])/2</f>
        <v>1014.5</v>
      </c>
      <c r="Q3084">
        <v>2</v>
      </c>
      <c r="R3084">
        <v>14</v>
      </c>
      <c r="S3084">
        <f>(Table1[[#This Row],[Min BOD]]+Table1[[#This Row],[Max BOD]])/2</f>
        <v>8</v>
      </c>
      <c r="T3084">
        <v>1.1000000000000001</v>
      </c>
      <c r="U3084">
        <v>4.92</v>
      </c>
      <c r="V3084">
        <f>(Table1[[#This Row],[Min Nitrate N + Nitrite N]]+Table1[[#This Row],[Max Nitrate N + Nitrite N]])/2</f>
        <v>3.01</v>
      </c>
      <c r="W3084">
        <v>6</v>
      </c>
      <c r="X3084">
        <v>120</v>
      </c>
      <c r="Y3084">
        <f>(Table1[[#This Row],[Min Fecal Coliform]]+Table1[[#This Row],[Max Fecal Coliform]])/2</f>
        <v>63</v>
      </c>
      <c r="Z3084">
        <v>350</v>
      </c>
      <c r="AA3084">
        <v>540</v>
      </c>
      <c r="AB3084">
        <f>(Table1[[#This Row],[Min Total Coliform]]+Table1[[#This Row],[Max Total Coliform]])/2</f>
        <v>445</v>
      </c>
      <c r="AC3084">
        <f>MIN(10, (Table1[[#This Row],[Avg BOD]]/4)*10)</f>
        <v>10</v>
      </c>
      <c r="AD3084">
        <f>MIN(10, (Table1[[#This Row],[Avg Fecal Coliform]]/600)*10)</f>
        <v>1.05</v>
      </c>
      <c r="AE3084">
        <f>MIN(10, (Table1[[#This Row],[Avg Nitrate N + Nitrite N]]/10)*10)</f>
        <v>3.01</v>
      </c>
      <c r="AF3084">
        <f>IF(OR(Table1[[#This Row],[Avg pH]]&lt;6.5,Table1[[#This Row],[Avg pH]]&gt;8.5),10,0)</f>
        <v>0</v>
      </c>
      <c r="AG3084">
        <f>MAX(0, 10-(2*Table1[[#This Row],[Avg Dissolved Oxygen]]))</f>
        <v>7.1</v>
      </c>
      <c r="AH3084">
        <f>(Table1[[#This Row],[Fecal Score]]*0.3) + (Table1[[#This Row],[BOD Score]]*0.25) + (Table1[[#This Row],[Nitrate Score]]*0.2) + (Table1[[#This Row],[pH Score]]*0.15) + (Table1[[#This Row],[Dissolved Oxygen Score]]*0.1)</f>
        <v>4.1269999999999998</v>
      </c>
      <c r="AI3084">
        <v>2022</v>
      </c>
    </row>
    <row r="3085" spans="1:35">
      <c r="A3085">
        <v>4231</v>
      </c>
      <c r="B3085" t="s">
        <v>1198</v>
      </c>
      <c r="C3085" t="s">
        <v>8</v>
      </c>
      <c r="D3085" t="s">
        <v>341</v>
      </c>
      <c r="E3085">
        <v>20</v>
      </c>
      <c r="F3085">
        <v>32</v>
      </c>
      <c r="G3085">
        <f>(Table1[[#This Row],[Min Temperature]]+Table1[[#This Row],[Max Temperature]])/2</f>
        <v>26</v>
      </c>
      <c r="H3085">
        <v>5</v>
      </c>
      <c r="I3085">
        <v>5.9</v>
      </c>
      <c r="J3085">
        <f>(Table1[[#This Row],[Min Dissolved Oxygen]]+Table1[[#This Row],[Max Dissolved Oxygen]])/2</f>
        <v>5.45</v>
      </c>
      <c r="K3085">
        <v>7</v>
      </c>
      <c r="L3085">
        <v>8.3000000000000007</v>
      </c>
      <c r="M3085">
        <f>(Table1[[#This Row],[Min pH]]+Table1[[#This Row],[Max pH]])/2</f>
        <v>7.65</v>
      </c>
      <c r="N3085">
        <v>1175</v>
      </c>
      <c r="O3085">
        <v>1708</v>
      </c>
      <c r="P3085">
        <f>(Table1[[#This Row],[Min Conductivity]]+Table1[[#This Row],[Max Conductivity]])/2</f>
        <v>1441.5</v>
      </c>
      <c r="Q3085">
        <v>3.2</v>
      </c>
      <c r="R3085">
        <v>6</v>
      </c>
      <c r="S3085">
        <f>(Table1[[#This Row],[Min BOD]]+Table1[[#This Row],[Max BOD]])/2</f>
        <v>4.5999999999999996</v>
      </c>
      <c r="T3085">
        <v>6.17</v>
      </c>
      <c r="U3085">
        <v>15.25</v>
      </c>
      <c r="V3085">
        <f>(Table1[[#This Row],[Min Nitrate N + Nitrite N]]+Table1[[#This Row],[Max Nitrate N + Nitrite N]])/2</f>
        <v>10.71</v>
      </c>
      <c r="W3085">
        <v>4</v>
      </c>
      <c r="X3085">
        <v>11</v>
      </c>
      <c r="Y3085">
        <f>(Table1[[#This Row],[Min Fecal Coliform]]+Table1[[#This Row],[Max Fecal Coliform]])/2</f>
        <v>7.5</v>
      </c>
      <c r="Z3085">
        <v>31</v>
      </c>
      <c r="AA3085">
        <v>70</v>
      </c>
      <c r="AB3085">
        <f>(Table1[[#This Row],[Min Total Coliform]]+Table1[[#This Row],[Max Total Coliform]])/2</f>
        <v>50.5</v>
      </c>
      <c r="AC3085">
        <f>MIN(10, (Table1[[#This Row],[Avg BOD]]/4)*10)</f>
        <v>10</v>
      </c>
      <c r="AD3085">
        <f>MIN(10, (Table1[[#This Row],[Avg Fecal Coliform]]/600)*10)</f>
        <v>0.125</v>
      </c>
      <c r="AE3085">
        <f>MIN(10, (Table1[[#This Row],[Avg Nitrate N + Nitrite N]]/10)*10)</f>
        <v>10</v>
      </c>
      <c r="AF3085">
        <f>IF(OR(Table1[[#This Row],[Avg pH]]&lt;6.5,Table1[[#This Row],[Avg pH]]&gt;8.5),10,0)</f>
        <v>0</v>
      </c>
      <c r="AG3085">
        <f>MAX(0, 10-(2*Table1[[#This Row],[Avg Dissolved Oxygen]]))</f>
        <v>0</v>
      </c>
      <c r="AH3085">
        <f>(Table1[[#This Row],[Fecal Score]]*0.3) + (Table1[[#This Row],[BOD Score]]*0.25) + (Table1[[#This Row],[Nitrate Score]]*0.2) + (Table1[[#This Row],[pH Score]]*0.15) + (Table1[[#This Row],[Dissolved Oxygen Score]]*0.1)</f>
        <v>4.5374999999999996</v>
      </c>
      <c r="AI3085">
        <v>2022</v>
      </c>
    </row>
    <row r="3086" spans="1:35">
      <c r="A3086">
        <v>2345</v>
      </c>
      <c r="B3086" t="s">
        <v>1199</v>
      </c>
      <c r="C3086" t="s">
        <v>8</v>
      </c>
      <c r="D3086" t="s">
        <v>341</v>
      </c>
      <c r="E3086">
        <v>25</v>
      </c>
      <c r="F3086">
        <v>29</v>
      </c>
      <c r="G3086">
        <f>(Table1[[#This Row],[Min Temperature]]+Table1[[#This Row],[Max Temperature]])/2</f>
        <v>27</v>
      </c>
      <c r="H3086">
        <v>0.3</v>
      </c>
      <c r="I3086">
        <v>4.2</v>
      </c>
      <c r="J3086">
        <f>(Table1[[#This Row],[Min Dissolved Oxygen]]+Table1[[#This Row],[Max Dissolved Oxygen]])/2</f>
        <v>2.25</v>
      </c>
      <c r="K3086">
        <v>7.5</v>
      </c>
      <c r="L3086">
        <v>8.3000000000000007</v>
      </c>
      <c r="M3086">
        <f>(Table1[[#This Row],[Min pH]]+Table1[[#This Row],[Max pH]])/2</f>
        <v>7.9</v>
      </c>
      <c r="N3086">
        <v>1724</v>
      </c>
      <c r="O3086">
        <v>9780</v>
      </c>
      <c r="P3086">
        <f>(Table1[[#This Row],[Min Conductivity]]+Table1[[#This Row],[Max Conductivity]])/2</f>
        <v>5752</v>
      </c>
      <c r="Q3086">
        <v>2.2000000000000002</v>
      </c>
      <c r="R3086">
        <v>45</v>
      </c>
      <c r="S3086">
        <f>(Table1[[#This Row],[Min BOD]]+Table1[[#This Row],[Max BOD]])/2</f>
        <v>23.6</v>
      </c>
      <c r="T3086">
        <v>2.8</v>
      </c>
      <c r="U3086">
        <v>8.6</v>
      </c>
      <c r="V3086">
        <f>(Table1[[#This Row],[Min Nitrate N + Nitrite N]]+Table1[[#This Row],[Max Nitrate N + Nitrite N]])/2</f>
        <v>5.6999999999999993</v>
      </c>
      <c r="W3086">
        <v>2</v>
      </c>
      <c r="X3086">
        <v>14</v>
      </c>
      <c r="Y3086">
        <f>(Table1[[#This Row],[Min Fecal Coliform]]+Table1[[#This Row],[Max Fecal Coliform]])/2</f>
        <v>8</v>
      </c>
      <c r="Z3086">
        <v>94</v>
      </c>
      <c r="AA3086">
        <v>430</v>
      </c>
      <c r="AB3086">
        <f>(Table1[[#This Row],[Min Total Coliform]]+Table1[[#This Row],[Max Total Coliform]])/2</f>
        <v>262</v>
      </c>
      <c r="AC3086">
        <f>MIN(10, (Table1[[#This Row],[Avg BOD]]/4)*10)</f>
        <v>10</v>
      </c>
      <c r="AD3086">
        <f>MIN(10, (Table1[[#This Row],[Avg Fecal Coliform]]/600)*10)</f>
        <v>0.13333333333333333</v>
      </c>
      <c r="AE3086">
        <f>MIN(10, (Table1[[#This Row],[Avg Nitrate N + Nitrite N]]/10)*10)</f>
        <v>5.6999999999999993</v>
      </c>
      <c r="AF3086">
        <f>IF(OR(Table1[[#This Row],[Avg pH]]&lt;6.5,Table1[[#This Row],[Avg pH]]&gt;8.5),10,0)</f>
        <v>0</v>
      </c>
      <c r="AG3086">
        <f>MAX(0, 10-(2*Table1[[#This Row],[Avg Dissolved Oxygen]]))</f>
        <v>5.5</v>
      </c>
      <c r="AH3086">
        <f>(Table1[[#This Row],[Fecal Score]]*0.3) + (Table1[[#This Row],[BOD Score]]*0.25) + (Table1[[#This Row],[Nitrate Score]]*0.2) + (Table1[[#This Row],[pH Score]]*0.15) + (Table1[[#This Row],[Dissolved Oxygen Score]]*0.1)</f>
        <v>4.2299999999999995</v>
      </c>
      <c r="AI3086">
        <v>2022</v>
      </c>
    </row>
    <row r="3087" spans="1:35">
      <c r="A3087">
        <v>5114</v>
      </c>
      <c r="B3087" t="s">
        <v>1200</v>
      </c>
      <c r="C3087" t="s">
        <v>8</v>
      </c>
      <c r="D3087" t="s">
        <v>341</v>
      </c>
      <c r="E3087">
        <v>25</v>
      </c>
      <c r="F3087">
        <v>29</v>
      </c>
      <c r="G3087">
        <f>(Table1[[#This Row],[Min Temperature]]+Table1[[#This Row],[Max Temperature]])/2</f>
        <v>27</v>
      </c>
      <c r="H3087">
        <v>3.2</v>
      </c>
      <c r="I3087">
        <v>5.8</v>
      </c>
      <c r="J3087">
        <f>(Table1[[#This Row],[Min Dissolved Oxygen]]+Table1[[#This Row],[Max Dissolved Oxygen]])/2</f>
        <v>4.5</v>
      </c>
      <c r="K3087">
        <v>7.3</v>
      </c>
      <c r="L3087">
        <v>8.1</v>
      </c>
      <c r="M3087">
        <f>(Table1[[#This Row],[Min pH]]+Table1[[#This Row],[Max pH]])/2</f>
        <v>7.6999999999999993</v>
      </c>
      <c r="N3087">
        <v>281</v>
      </c>
      <c r="O3087">
        <v>710</v>
      </c>
      <c r="P3087">
        <f>(Table1[[#This Row],[Min Conductivity]]+Table1[[#This Row],[Max Conductivity]])/2</f>
        <v>495.5</v>
      </c>
      <c r="Q3087">
        <v>1</v>
      </c>
      <c r="R3087">
        <v>2</v>
      </c>
      <c r="S3087">
        <f>(Table1[[#This Row],[Min BOD]]+Table1[[#This Row],[Max BOD]])/2</f>
        <v>1.5</v>
      </c>
      <c r="T3087">
        <v>0.92</v>
      </c>
      <c r="U3087">
        <v>2.92</v>
      </c>
      <c r="V3087">
        <f>(Table1[[#This Row],[Min Nitrate N + Nitrite N]]+Table1[[#This Row],[Max Nitrate N + Nitrite N]])/2</f>
        <v>1.92</v>
      </c>
      <c r="W3087">
        <v>2</v>
      </c>
      <c r="X3087">
        <v>33</v>
      </c>
      <c r="Y3087">
        <f>(Table1[[#This Row],[Min Fecal Coliform]]+Table1[[#This Row],[Max Fecal Coliform]])/2</f>
        <v>17.5</v>
      </c>
      <c r="Z3087">
        <v>350</v>
      </c>
      <c r="AA3087">
        <v>430</v>
      </c>
      <c r="AB3087">
        <f>(Table1[[#This Row],[Min Total Coliform]]+Table1[[#This Row],[Max Total Coliform]])/2</f>
        <v>390</v>
      </c>
      <c r="AC3087">
        <f>MIN(10, (Table1[[#This Row],[Avg BOD]]/4)*10)</f>
        <v>3.75</v>
      </c>
      <c r="AD3087">
        <f>MIN(10, (Table1[[#This Row],[Avg Fecal Coliform]]/600)*10)</f>
        <v>0.29166666666666669</v>
      </c>
      <c r="AE3087">
        <f>MIN(10, (Table1[[#This Row],[Avg Nitrate N + Nitrite N]]/10)*10)</f>
        <v>1.92</v>
      </c>
      <c r="AF3087">
        <f>IF(OR(Table1[[#This Row],[Avg pH]]&lt;6.5,Table1[[#This Row],[Avg pH]]&gt;8.5),10,0)</f>
        <v>0</v>
      </c>
      <c r="AG3087">
        <f>MAX(0, 10-(2*Table1[[#This Row],[Avg Dissolved Oxygen]]))</f>
        <v>1</v>
      </c>
      <c r="AH3087">
        <f>(Table1[[#This Row],[Fecal Score]]*0.3) + (Table1[[#This Row],[BOD Score]]*0.25) + (Table1[[#This Row],[Nitrate Score]]*0.2) + (Table1[[#This Row],[pH Score]]*0.15) + (Table1[[#This Row],[Dissolved Oxygen Score]]*0.1)</f>
        <v>1.5089999999999999</v>
      </c>
      <c r="AI3087">
        <v>2022</v>
      </c>
    </row>
    <row r="3088" spans="1:35">
      <c r="A3088">
        <v>4689</v>
      </c>
      <c r="B3088" t="s">
        <v>1201</v>
      </c>
      <c r="C3088" t="s">
        <v>8</v>
      </c>
      <c r="D3088" t="s">
        <v>341</v>
      </c>
      <c r="E3088">
        <v>22</v>
      </c>
      <c r="F3088">
        <v>27</v>
      </c>
      <c r="G3088">
        <f>(Table1[[#This Row],[Min Temperature]]+Table1[[#This Row],[Max Temperature]])/2</f>
        <v>24.5</v>
      </c>
      <c r="H3088">
        <v>2</v>
      </c>
      <c r="I3088">
        <v>5.4</v>
      </c>
      <c r="J3088">
        <f>(Table1[[#This Row],[Min Dissolved Oxygen]]+Table1[[#This Row],[Max Dissolved Oxygen]])/2</f>
        <v>3.7</v>
      </c>
      <c r="K3088">
        <v>6.9</v>
      </c>
      <c r="L3088">
        <v>8.3000000000000007</v>
      </c>
      <c r="M3088">
        <f>(Table1[[#This Row],[Min pH]]+Table1[[#This Row],[Max pH]])/2</f>
        <v>7.6000000000000005</v>
      </c>
      <c r="N3088">
        <v>316</v>
      </c>
      <c r="O3088">
        <v>985</v>
      </c>
      <c r="P3088">
        <f>(Table1[[#This Row],[Min Conductivity]]+Table1[[#This Row],[Max Conductivity]])/2</f>
        <v>650.5</v>
      </c>
      <c r="Q3088">
        <v>1.2</v>
      </c>
      <c r="R3088">
        <v>14</v>
      </c>
      <c r="S3088">
        <f>(Table1[[#This Row],[Min BOD]]+Table1[[#This Row],[Max BOD]])/2</f>
        <v>7.6</v>
      </c>
      <c r="T3088">
        <v>0.66</v>
      </c>
      <c r="U3088">
        <v>13.22</v>
      </c>
      <c r="V3088">
        <f>(Table1[[#This Row],[Min Nitrate N + Nitrite N]]+Table1[[#This Row],[Max Nitrate N + Nitrite N]])/2</f>
        <v>6.94</v>
      </c>
      <c r="W3088">
        <v>8</v>
      </c>
      <c r="X3088">
        <v>41</v>
      </c>
      <c r="Y3088">
        <f>(Table1[[#This Row],[Min Fecal Coliform]]+Table1[[#This Row],[Max Fecal Coliform]])/2</f>
        <v>24.5</v>
      </c>
      <c r="Z3088">
        <v>220</v>
      </c>
      <c r="AA3088">
        <v>540</v>
      </c>
      <c r="AB3088">
        <f>(Table1[[#This Row],[Min Total Coliform]]+Table1[[#This Row],[Max Total Coliform]])/2</f>
        <v>380</v>
      </c>
      <c r="AC3088">
        <f>MIN(10, (Table1[[#This Row],[Avg BOD]]/4)*10)</f>
        <v>10</v>
      </c>
      <c r="AD3088">
        <f>MIN(10, (Table1[[#This Row],[Avg Fecal Coliform]]/600)*10)</f>
        <v>0.40833333333333333</v>
      </c>
      <c r="AE3088">
        <f>MIN(10, (Table1[[#This Row],[Avg Nitrate N + Nitrite N]]/10)*10)</f>
        <v>6.94</v>
      </c>
      <c r="AF3088">
        <f>IF(OR(Table1[[#This Row],[Avg pH]]&lt;6.5,Table1[[#This Row],[Avg pH]]&gt;8.5),10,0)</f>
        <v>0</v>
      </c>
      <c r="AG3088">
        <f>MAX(0, 10-(2*Table1[[#This Row],[Avg Dissolved Oxygen]]))</f>
        <v>2.5999999999999996</v>
      </c>
      <c r="AH3088">
        <f>(Table1[[#This Row],[Fecal Score]]*0.3) + (Table1[[#This Row],[BOD Score]]*0.25) + (Table1[[#This Row],[Nitrate Score]]*0.2) + (Table1[[#This Row],[pH Score]]*0.15) + (Table1[[#This Row],[Dissolved Oxygen Score]]*0.1)</f>
        <v>4.2705000000000002</v>
      </c>
      <c r="AI3088">
        <v>2022</v>
      </c>
    </row>
    <row r="3089" spans="1:35">
      <c r="A3089">
        <v>5120</v>
      </c>
      <c r="B3089" t="s">
        <v>1202</v>
      </c>
      <c r="C3089" t="s">
        <v>8</v>
      </c>
      <c r="D3089" t="s">
        <v>341</v>
      </c>
      <c r="E3089">
        <v>24</v>
      </c>
      <c r="F3089">
        <v>30</v>
      </c>
      <c r="G3089">
        <f>(Table1[[#This Row],[Min Temperature]]+Table1[[#This Row],[Max Temperature]])/2</f>
        <v>27</v>
      </c>
      <c r="H3089">
        <v>0.3</v>
      </c>
      <c r="I3089">
        <v>2.2000000000000002</v>
      </c>
      <c r="J3089">
        <f>(Table1[[#This Row],[Min Dissolved Oxygen]]+Table1[[#This Row],[Max Dissolved Oxygen]])/2</f>
        <v>1.25</v>
      </c>
      <c r="K3089">
        <v>6.7</v>
      </c>
      <c r="L3089">
        <v>8.1</v>
      </c>
      <c r="M3089">
        <f>(Table1[[#This Row],[Min pH]]+Table1[[#This Row],[Max pH]])/2</f>
        <v>7.4</v>
      </c>
      <c r="N3089">
        <v>928</v>
      </c>
      <c r="O3089">
        <v>1393</v>
      </c>
      <c r="P3089">
        <f>(Table1[[#This Row],[Min Conductivity]]+Table1[[#This Row],[Max Conductivity]])/2</f>
        <v>1160.5</v>
      </c>
      <c r="Q3089">
        <v>4</v>
      </c>
      <c r="R3089">
        <v>12</v>
      </c>
      <c r="S3089">
        <f>(Table1[[#This Row],[Min BOD]]+Table1[[#This Row],[Max BOD]])/2</f>
        <v>8</v>
      </c>
      <c r="T3089">
        <v>2.7</v>
      </c>
      <c r="U3089">
        <v>9.1300000000000008</v>
      </c>
      <c r="V3089">
        <f>(Table1[[#This Row],[Min Nitrate N + Nitrite N]]+Table1[[#This Row],[Max Nitrate N + Nitrite N]])/2</f>
        <v>5.9150000000000009</v>
      </c>
      <c r="W3089">
        <v>4</v>
      </c>
      <c r="X3089">
        <v>48</v>
      </c>
      <c r="Y3089">
        <f>(Table1[[#This Row],[Min Fecal Coliform]]+Table1[[#This Row],[Max Fecal Coliform]])/2</f>
        <v>26</v>
      </c>
      <c r="Z3089">
        <v>350</v>
      </c>
      <c r="AA3089">
        <v>540</v>
      </c>
      <c r="AB3089">
        <f>(Table1[[#This Row],[Min Total Coliform]]+Table1[[#This Row],[Max Total Coliform]])/2</f>
        <v>445</v>
      </c>
      <c r="AC3089">
        <f>MIN(10, (Table1[[#This Row],[Avg BOD]]/4)*10)</f>
        <v>10</v>
      </c>
      <c r="AD3089">
        <f>MIN(10, (Table1[[#This Row],[Avg Fecal Coliform]]/600)*10)</f>
        <v>0.43333333333333335</v>
      </c>
      <c r="AE3089">
        <f>MIN(10, (Table1[[#This Row],[Avg Nitrate N + Nitrite N]]/10)*10)</f>
        <v>5.9150000000000009</v>
      </c>
      <c r="AF3089">
        <f>IF(OR(Table1[[#This Row],[Avg pH]]&lt;6.5,Table1[[#This Row],[Avg pH]]&gt;8.5),10,0)</f>
        <v>0</v>
      </c>
      <c r="AG3089">
        <f>MAX(0, 10-(2*Table1[[#This Row],[Avg Dissolved Oxygen]]))</f>
        <v>7.5</v>
      </c>
      <c r="AH3089">
        <f>(Table1[[#This Row],[Fecal Score]]*0.3) + (Table1[[#This Row],[BOD Score]]*0.25) + (Table1[[#This Row],[Nitrate Score]]*0.2) + (Table1[[#This Row],[pH Score]]*0.15) + (Table1[[#This Row],[Dissolved Oxygen Score]]*0.1)</f>
        <v>4.5630000000000006</v>
      </c>
      <c r="AI3089">
        <v>2022</v>
      </c>
    </row>
    <row r="3090" spans="1:35">
      <c r="A3090">
        <v>4223</v>
      </c>
      <c r="B3090" t="s">
        <v>1203</v>
      </c>
      <c r="C3090" t="s">
        <v>8</v>
      </c>
      <c r="D3090" t="s">
        <v>341</v>
      </c>
      <c r="E3090">
        <v>26</v>
      </c>
      <c r="F3090">
        <v>26</v>
      </c>
      <c r="G3090">
        <f>(Table1[[#This Row],[Min Temperature]]+Table1[[#This Row],[Max Temperature]])/2</f>
        <v>26</v>
      </c>
      <c r="H3090">
        <v>3.5</v>
      </c>
      <c r="I3090">
        <v>3.5</v>
      </c>
      <c r="J3090">
        <f>(Table1[[#This Row],[Min Dissolved Oxygen]]+Table1[[#This Row],[Max Dissolved Oxygen]])/2</f>
        <v>3.5</v>
      </c>
      <c r="K3090">
        <v>7.9</v>
      </c>
      <c r="L3090">
        <v>7.9</v>
      </c>
      <c r="M3090">
        <f>(Table1[[#This Row],[Min pH]]+Table1[[#This Row],[Max pH]])/2</f>
        <v>7.9</v>
      </c>
      <c r="N3090">
        <v>605</v>
      </c>
      <c r="O3090">
        <v>605</v>
      </c>
      <c r="P3090">
        <f>(Table1[[#This Row],[Min Conductivity]]+Table1[[#This Row],[Max Conductivity]])/2</f>
        <v>605</v>
      </c>
      <c r="Q3090">
        <v>3</v>
      </c>
      <c r="R3090">
        <v>3</v>
      </c>
      <c r="S3090">
        <f>(Table1[[#This Row],[Min BOD]]+Table1[[#This Row],[Max BOD]])/2</f>
        <v>3</v>
      </c>
      <c r="T3090">
        <v>2.2000000000000002</v>
      </c>
      <c r="U3090">
        <v>2.2000000000000002</v>
      </c>
      <c r="V3090">
        <f>(Table1[[#This Row],[Min Nitrate N + Nitrite N]]+Table1[[#This Row],[Max Nitrate N + Nitrite N]])/2</f>
        <v>2.2000000000000002</v>
      </c>
      <c r="W3090">
        <v>48</v>
      </c>
      <c r="X3090">
        <v>48</v>
      </c>
      <c r="Y3090">
        <f>(Table1[[#This Row],[Min Fecal Coliform]]+Table1[[#This Row],[Max Fecal Coliform]])/2</f>
        <v>48</v>
      </c>
      <c r="Z3090">
        <v>108</v>
      </c>
      <c r="AA3090">
        <v>108</v>
      </c>
      <c r="AB3090">
        <f>(Table1[[#This Row],[Min Total Coliform]]+Table1[[#This Row],[Max Total Coliform]])/2</f>
        <v>108</v>
      </c>
      <c r="AC3090">
        <f>MIN(10, (Table1[[#This Row],[Avg BOD]]/4)*10)</f>
        <v>7.5</v>
      </c>
      <c r="AD3090">
        <f>MIN(10, (Table1[[#This Row],[Avg Fecal Coliform]]/600)*10)</f>
        <v>0.8</v>
      </c>
      <c r="AE3090">
        <f>MIN(10, (Table1[[#This Row],[Avg Nitrate N + Nitrite N]]/10)*10)</f>
        <v>2.2000000000000002</v>
      </c>
      <c r="AF3090">
        <f>IF(OR(Table1[[#This Row],[Avg pH]]&lt;6.5,Table1[[#This Row],[Avg pH]]&gt;8.5),10,0)</f>
        <v>0</v>
      </c>
      <c r="AG3090">
        <f>MAX(0, 10-(2*Table1[[#This Row],[Avg Dissolved Oxygen]]))</f>
        <v>3</v>
      </c>
      <c r="AH3090">
        <f>(Table1[[#This Row],[Fecal Score]]*0.3) + (Table1[[#This Row],[BOD Score]]*0.25) + (Table1[[#This Row],[Nitrate Score]]*0.2) + (Table1[[#This Row],[pH Score]]*0.15) + (Table1[[#This Row],[Dissolved Oxygen Score]]*0.1)</f>
        <v>2.8550000000000004</v>
      </c>
      <c r="AI3090">
        <v>2022</v>
      </c>
    </row>
    <row r="3091" spans="1:35">
      <c r="A3091">
        <v>4238</v>
      </c>
      <c r="B3091" t="s">
        <v>1204</v>
      </c>
      <c r="C3091" t="s">
        <v>35</v>
      </c>
      <c r="D3091" t="s">
        <v>341</v>
      </c>
      <c r="E3091">
        <v>23</v>
      </c>
      <c r="F3091">
        <v>25</v>
      </c>
      <c r="G3091">
        <f>(Table1[[#This Row],[Min Temperature]]+Table1[[#This Row],[Max Temperature]])/2</f>
        <v>24</v>
      </c>
      <c r="H3091">
        <v>5</v>
      </c>
      <c r="I3091">
        <v>5.8</v>
      </c>
      <c r="J3091">
        <f>(Table1[[#This Row],[Min Dissolved Oxygen]]+Table1[[#This Row],[Max Dissolved Oxygen]])/2</f>
        <v>5.4</v>
      </c>
      <c r="K3091">
        <v>7</v>
      </c>
      <c r="L3091">
        <v>8.5</v>
      </c>
      <c r="M3091">
        <f>(Table1[[#This Row],[Min pH]]+Table1[[#This Row],[Max pH]])/2</f>
        <v>7.75</v>
      </c>
      <c r="N3091">
        <v>1080</v>
      </c>
      <c r="O3091">
        <v>1634</v>
      </c>
      <c r="P3091">
        <f>(Table1[[#This Row],[Min Conductivity]]+Table1[[#This Row],[Max Conductivity]])/2</f>
        <v>1357</v>
      </c>
      <c r="Q3091">
        <v>3.5</v>
      </c>
      <c r="R3091">
        <v>7.6</v>
      </c>
      <c r="S3091">
        <f>(Table1[[#This Row],[Min BOD]]+Table1[[#This Row],[Max BOD]])/2</f>
        <v>5.55</v>
      </c>
      <c r="T3091">
        <v>8.16</v>
      </c>
      <c r="U3091">
        <v>30.2</v>
      </c>
      <c r="V3091">
        <f>(Table1[[#This Row],[Min Nitrate N + Nitrite N]]+Table1[[#This Row],[Max Nitrate N + Nitrite N]])/2</f>
        <v>19.18</v>
      </c>
      <c r="W3091">
        <v>5</v>
      </c>
      <c r="X3091">
        <v>15</v>
      </c>
      <c r="Y3091">
        <f>(Table1[[#This Row],[Min Fecal Coliform]]+Table1[[#This Row],[Max Fecal Coliform]])/2</f>
        <v>10</v>
      </c>
      <c r="Z3091">
        <v>56</v>
      </c>
      <c r="AA3091">
        <v>84</v>
      </c>
      <c r="AB3091">
        <f>(Table1[[#This Row],[Min Total Coliform]]+Table1[[#This Row],[Max Total Coliform]])/2</f>
        <v>70</v>
      </c>
      <c r="AC3091">
        <f>MIN(10, (Table1[[#This Row],[Avg BOD]]/4)*10)</f>
        <v>10</v>
      </c>
      <c r="AD3091">
        <f>MIN(10, (Table1[[#This Row],[Avg Fecal Coliform]]/600)*10)</f>
        <v>0.16666666666666666</v>
      </c>
      <c r="AE3091">
        <f>MIN(10, (Table1[[#This Row],[Avg Nitrate N + Nitrite N]]/10)*10)</f>
        <v>10</v>
      </c>
      <c r="AF3091">
        <f>IF(OR(Table1[[#This Row],[Avg pH]]&lt;6.5,Table1[[#This Row],[Avg pH]]&gt;8.5),10,0)</f>
        <v>0</v>
      </c>
      <c r="AG3091">
        <f>MAX(0, 10-(2*Table1[[#This Row],[Avg Dissolved Oxygen]]))</f>
        <v>0</v>
      </c>
      <c r="AH3091">
        <f>(Table1[[#This Row],[Fecal Score]]*0.3) + (Table1[[#This Row],[BOD Score]]*0.25) + (Table1[[#This Row],[Nitrate Score]]*0.2) + (Table1[[#This Row],[pH Score]]*0.15) + (Table1[[#This Row],[Dissolved Oxygen Score]]*0.1)</f>
        <v>4.55</v>
      </c>
      <c r="AI3091">
        <v>2022</v>
      </c>
    </row>
    <row r="3092" spans="1:35">
      <c r="A3092">
        <v>4703</v>
      </c>
      <c r="B3092" t="s">
        <v>1205</v>
      </c>
      <c r="C3092" t="s">
        <v>35</v>
      </c>
      <c r="D3092" t="s">
        <v>341</v>
      </c>
      <c r="E3092">
        <v>25</v>
      </c>
      <c r="F3092">
        <v>33</v>
      </c>
      <c r="G3092">
        <f>(Table1[[#This Row],[Min Temperature]]+Table1[[#This Row],[Max Temperature]])/2</f>
        <v>29</v>
      </c>
      <c r="H3092">
        <v>0.3</v>
      </c>
      <c r="I3092">
        <v>1.1000000000000001</v>
      </c>
      <c r="J3092">
        <f>(Table1[[#This Row],[Min Dissolved Oxygen]]+Table1[[#This Row],[Max Dissolved Oxygen]])/2</f>
        <v>0.70000000000000007</v>
      </c>
      <c r="K3092">
        <v>7.1</v>
      </c>
      <c r="L3092">
        <v>8.3000000000000007</v>
      </c>
      <c r="M3092">
        <f>(Table1[[#This Row],[Min pH]]+Table1[[#This Row],[Max pH]])/2</f>
        <v>7.7</v>
      </c>
      <c r="N3092">
        <v>1191</v>
      </c>
      <c r="O3092">
        <v>2164</v>
      </c>
      <c r="P3092">
        <f>(Table1[[#This Row],[Min Conductivity]]+Table1[[#This Row],[Max Conductivity]])/2</f>
        <v>1677.5</v>
      </c>
      <c r="Q3092">
        <v>5.6</v>
      </c>
      <c r="R3092">
        <v>16</v>
      </c>
      <c r="S3092">
        <f>(Table1[[#This Row],[Min BOD]]+Table1[[#This Row],[Max BOD]])/2</f>
        <v>10.8</v>
      </c>
      <c r="T3092">
        <v>3.1</v>
      </c>
      <c r="U3092">
        <v>8.6</v>
      </c>
      <c r="V3092">
        <f>(Table1[[#This Row],[Min Nitrate N + Nitrite N]]+Table1[[#This Row],[Max Nitrate N + Nitrite N]])/2</f>
        <v>5.85</v>
      </c>
      <c r="W3092">
        <v>17</v>
      </c>
      <c r="X3092">
        <v>48</v>
      </c>
      <c r="Y3092">
        <f>(Table1[[#This Row],[Min Fecal Coliform]]+Table1[[#This Row],[Max Fecal Coliform]])/2</f>
        <v>32.5</v>
      </c>
      <c r="Z3092">
        <v>350</v>
      </c>
      <c r="AA3092">
        <v>920</v>
      </c>
      <c r="AB3092">
        <f>(Table1[[#This Row],[Min Total Coliform]]+Table1[[#This Row],[Max Total Coliform]])/2</f>
        <v>635</v>
      </c>
      <c r="AC3092">
        <f>MIN(10, (Table1[[#This Row],[Avg BOD]]/4)*10)</f>
        <v>10</v>
      </c>
      <c r="AD3092">
        <f>MIN(10, (Table1[[#This Row],[Avg Fecal Coliform]]/600)*10)</f>
        <v>0.54166666666666674</v>
      </c>
      <c r="AE3092">
        <f>MIN(10, (Table1[[#This Row],[Avg Nitrate N + Nitrite N]]/10)*10)</f>
        <v>5.85</v>
      </c>
      <c r="AF3092">
        <f>IF(OR(Table1[[#This Row],[Avg pH]]&lt;6.5,Table1[[#This Row],[Avg pH]]&gt;8.5),10,0)</f>
        <v>0</v>
      </c>
      <c r="AG3092">
        <f>MAX(0, 10-(2*Table1[[#This Row],[Avg Dissolved Oxygen]]))</f>
        <v>8.6</v>
      </c>
      <c r="AH3092">
        <f>(Table1[[#This Row],[Fecal Score]]*0.3) + (Table1[[#This Row],[BOD Score]]*0.25) + (Table1[[#This Row],[Nitrate Score]]*0.2) + (Table1[[#This Row],[pH Score]]*0.15) + (Table1[[#This Row],[Dissolved Oxygen Score]]*0.1)</f>
        <v>4.6924999999999999</v>
      </c>
      <c r="AI3092">
        <v>2022</v>
      </c>
    </row>
    <row r="3093" spans="1:35">
      <c r="A3093">
        <v>3085</v>
      </c>
      <c r="B3093" t="s">
        <v>1206</v>
      </c>
      <c r="C3093" t="s">
        <v>35</v>
      </c>
      <c r="D3093" t="s">
        <v>341</v>
      </c>
      <c r="E3093">
        <v>25</v>
      </c>
      <c r="F3093">
        <v>29</v>
      </c>
      <c r="G3093">
        <f>(Table1[[#This Row],[Min Temperature]]+Table1[[#This Row],[Max Temperature]])/2</f>
        <v>27</v>
      </c>
      <c r="H3093">
        <v>0.3</v>
      </c>
      <c r="I3093">
        <v>3.6</v>
      </c>
      <c r="J3093">
        <f>(Table1[[#This Row],[Min Dissolved Oxygen]]+Table1[[#This Row],[Max Dissolved Oxygen]])/2</f>
        <v>1.95</v>
      </c>
      <c r="K3093">
        <v>7.1</v>
      </c>
      <c r="L3093">
        <v>8.3000000000000007</v>
      </c>
      <c r="M3093">
        <f>(Table1[[#This Row],[Min pH]]+Table1[[#This Row],[Max pH]])/2</f>
        <v>7.7</v>
      </c>
      <c r="N3093">
        <v>867</v>
      </c>
      <c r="O3093">
        <v>1440</v>
      </c>
      <c r="P3093">
        <f>(Table1[[#This Row],[Min Conductivity]]+Table1[[#This Row],[Max Conductivity]])/2</f>
        <v>1153.5</v>
      </c>
      <c r="Q3093">
        <v>1.8</v>
      </c>
      <c r="R3093">
        <v>28</v>
      </c>
      <c r="S3093">
        <f>(Table1[[#This Row],[Min BOD]]+Table1[[#This Row],[Max BOD]])/2</f>
        <v>14.9</v>
      </c>
      <c r="T3093">
        <v>1.2</v>
      </c>
      <c r="U3093">
        <v>4.2</v>
      </c>
      <c r="V3093">
        <f>(Table1[[#This Row],[Min Nitrate N + Nitrite N]]+Table1[[#This Row],[Max Nitrate N + Nitrite N]])/2</f>
        <v>2.7</v>
      </c>
      <c r="W3093">
        <v>11</v>
      </c>
      <c r="X3093">
        <v>47</v>
      </c>
      <c r="Y3093">
        <f>(Table1[[#This Row],[Min Fecal Coliform]]+Table1[[#This Row],[Max Fecal Coliform]])/2</f>
        <v>29</v>
      </c>
      <c r="Z3093">
        <v>210</v>
      </c>
      <c r="AA3093">
        <v>540</v>
      </c>
      <c r="AB3093">
        <f>(Table1[[#This Row],[Min Total Coliform]]+Table1[[#This Row],[Max Total Coliform]])/2</f>
        <v>375</v>
      </c>
      <c r="AC3093">
        <f>MIN(10, (Table1[[#This Row],[Avg BOD]]/4)*10)</f>
        <v>10</v>
      </c>
      <c r="AD3093">
        <f>MIN(10, (Table1[[#This Row],[Avg Fecal Coliform]]/600)*10)</f>
        <v>0.48333333333333334</v>
      </c>
      <c r="AE3093">
        <f>MIN(10, (Table1[[#This Row],[Avg Nitrate N + Nitrite N]]/10)*10)</f>
        <v>2.7</v>
      </c>
      <c r="AF3093">
        <f>IF(OR(Table1[[#This Row],[Avg pH]]&lt;6.5,Table1[[#This Row],[Avg pH]]&gt;8.5),10,0)</f>
        <v>0</v>
      </c>
      <c r="AG3093">
        <f>MAX(0, 10-(2*Table1[[#This Row],[Avg Dissolved Oxygen]]))</f>
        <v>6.1</v>
      </c>
      <c r="AH3093">
        <f>(Table1[[#This Row],[Fecal Score]]*0.3) + (Table1[[#This Row],[BOD Score]]*0.25) + (Table1[[#This Row],[Nitrate Score]]*0.2) + (Table1[[#This Row],[pH Score]]*0.15) + (Table1[[#This Row],[Dissolved Oxygen Score]]*0.1)</f>
        <v>3.7949999999999999</v>
      </c>
      <c r="AI3093">
        <v>2022</v>
      </c>
    </row>
    <row r="3094" spans="1:35">
      <c r="A3094">
        <v>4241</v>
      </c>
      <c r="B3094" t="s">
        <v>1207</v>
      </c>
      <c r="C3094" t="s">
        <v>35</v>
      </c>
      <c r="D3094" t="s">
        <v>341</v>
      </c>
      <c r="E3094">
        <v>24</v>
      </c>
      <c r="F3094">
        <v>26</v>
      </c>
      <c r="G3094">
        <f>(Table1[[#This Row],[Min Temperature]]+Table1[[#This Row],[Max Temperature]])/2</f>
        <v>25</v>
      </c>
      <c r="H3094">
        <v>5.5</v>
      </c>
      <c r="I3094">
        <v>6.5</v>
      </c>
      <c r="J3094">
        <f>(Table1[[#This Row],[Min Dissolved Oxygen]]+Table1[[#This Row],[Max Dissolved Oxygen]])/2</f>
        <v>6</v>
      </c>
      <c r="K3094">
        <v>6.9</v>
      </c>
      <c r="L3094">
        <v>8.4</v>
      </c>
      <c r="M3094">
        <f>(Table1[[#This Row],[Min pH]]+Table1[[#This Row],[Max pH]])/2</f>
        <v>7.65</v>
      </c>
      <c r="N3094">
        <v>1395</v>
      </c>
      <c r="O3094">
        <v>2177</v>
      </c>
      <c r="P3094">
        <f>(Table1[[#This Row],[Min Conductivity]]+Table1[[#This Row],[Max Conductivity]])/2</f>
        <v>1786</v>
      </c>
      <c r="Q3094">
        <v>2.8</v>
      </c>
      <c r="R3094">
        <v>5</v>
      </c>
      <c r="S3094">
        <f>(Table1[[#This Row],[Min BOD]]+Table1[[#This Row],[Max BOD]])/2</f>
        <v>3.9</v>
      </c>
      <c r="T3094">
        <v>8.18</v>
      </c>
      <c r="U3094">
        <v>23.2</v>
      </c>
      <c r="V3094">
        <f>(Table1[[#This Row],[Min Nitrate N + Nitrite N]]+Table1[[#This Row],[Max Nitrate N + Nitrite N]])/2</f>
        <v>15.69</v>
      </c>
      <c r="W3094">
        <v>6</v>
      </c>
      <c r="X3094">
        <v>9</v>
      </c>
      <c r="Y3094">
        <f>(Table1[[#This Row],[Min Fecal Coliform]]+Table1[[#This Row],[Max Fecal Coliform]])/2</f>
        <v>7.5</v>
      </c>
      <c r="Z3094">
        <v>58</v>
      </c>
      <c r="AA3094">
        <v>110</v>
      </c>
      <c r="AB3094">
        <f>(Table1[[#This Row],[Min Total Coliform]]+Table1[[#This Row],[Max Total Coliform]])/2</f>
        <v>84</v>
      </c>
      <c r="AC3094">
        <f>MIN(10, (Table1[[#This Row],[Avg BOD]]/4)*10)</f>
        <v>9.75</v>
      </c>
      <c r="AD3094">
        <f>MIN(10, (Table1[[#This Row],[Avg Fecal Coliform]]/600)*10)</f>
        <v>0.125</v>
      </c>
      <c r="AE3094">
        <f>MIN(10, (Table1[[#This Row],[Avg Nitrate N + Nitrite N]]/10)*10)</f>
        <v>10</v>
      </c>
      <c r="AF3094">
        <f>IF(OR(Table1[[#This Row],[Avg pH]]&lt;6.5,Table1[[#This Row],[Avg pH]]&gt;8.5),10,0)</f>
        <v>0</v>
      </c>
      <c r="AG3094">
        <f>MAX(0, 10-(2*Table1[[#This Row],[Avg Dissolved Oxygen]]))</f>
        <v>0</v>
      </c>
      <c r="AH3094">
        <f>(Table1[[#This Row],[Fecal Score]]*0.3) + (Table1[[#This Row],[BOD Score]]*0.25) + (Table1[[#This Row],[Nitrate Score]]*0.2) + (Table1[[#This Row],[pH Score]]*0.15) + (Table1[[#This Row],[Dissolved Oxygen Score]]*0.1)</f>
        <v>4.4749999999999996</v>
      </c>
      <c r="AI3094">
        <v>2022</v>
      </c>
    </row>
    <row r="3095" spans="1:35">
      <c r="A3095">
        <v>1447</v>
      </c>
      <c r="B3095" t="s">
        <v>1208</v>
      </c>
      <c r="C3095" t="s">
        <v>35</v>
      </c>
      <c r="D3095" t="s">
        <v>341</v>
      </c>
      <c r="E3095">
        <v>24</v>
      </c>
      <c r="F3095">
        <v>29</v>
      </c>
      <c r="G3095">
        <f>(Table1[[#This Row],[Min Temperature]]+Table1[[#This Row],[Max Temperature]])/2</f>
        <v>26.5</v>
      </c>
      <c r="H3095">
        <v>5.4</v>
      </c>
      <c r="I3095">
        <v>6.5</v>
      </c>
      <c r="J3095">
        <f>(Table1[[#This Row],[Min Dissolved Oxygen]]+Table1[[#This Row],[Max Dissolved Oxygen]])/2</f>
        <v>5.95</v>
      </c>
      <c r="K3095">
        <v>7.6</v>
      </c>
      <c r="L3095">
        <v>8.6</v>
      </c>
      <c r="M3095">
        <f>(Table1[[#This Row],[Min pH]]+Table1[[#This Row],[Max pH]])/2</f>
        <v>8.1</v>
      </c>
      <c r="N3095">
        <v>294</v>
      </c>
      <c r="O3095">
        <v>528</v>
      </c>
      <c r="P3095">
        <f>(Table1[[#This Row],[Min Conductivity]]+Table1[[#This Row],[Max Conductivity]])/2</f>
        <v>411</v>
      </c>
      <c r="Q3095">
        <v>1</v>
      </c>
      <c r="R3095">
        <v>1.8</v>
      </c>
      <c r="S3095">
        <f>(Table1[[#This Row],[Min BOD]]+Table1[[#This Row],[Max BOD]])/2</f>
        <v>1.4</v>
      </c>
      <c r="T3095">
        <v>0.46</v>
      </c>
      <c r="U3095">
        <v>2.2000000000000002</v>
      </c>
      <c r="V3095">
        <f>(Table1[[#This Row],[Min Nitrate N + Nitrite N]]+Table1[[#This Row],[Max Nitrate N + Nitrite N]])/2</f>
        <v>1.33</v>
      </c>
      <c r="W3095">
        <v>2</v>
      </c>
      <c r="X3095">
        <v>6</v>
      </c>
      <c r="Y3095">
        <f>(Table1[[#This Row],[Min Fecal Coliform]]+Table1[[#This Row],[Max Fecal Coliform]])/2</f>
        <v>4</v>
      </c>
      <c r="Z3095">
        <v>31</v>
      </c>
      <c r="AA3095">
        <v>120</v>
      </c>
      <c r="AB3095">
        <f>(Table1[[#This Row],[Min Total Coliform]]+Table1[[#This Row],[Max Total Coliform]])/2</f>
        <v>75.5</v>
      </c>
      <c r="AC3095">
        <f>MIN(10, (Table1[[#This Row],[Avg BOD]]/4)*10)</f>
        <v>3.5</v>
      </c>
      <c r="AD3095">
        <f>MIN(10, (Table1[[#This Row],[Avg Fecal Coliform]]/600)*10)</f>
        <v>6.6666666666666666E-2</v>
      </c>
      <c r="AE3095">
        <f>MIN(10, (Table1[[#This Row],[Avg Nitrate N + Nitrite N]]/10)*10)</f>
        <v>1.33</v>
      </c>
      <c r="AF3095">
        <f>IF(OR(Table1[[#This Row],[Avg pH]]&lt;6.5,Table1[[#This Row],[Avg pH]]&gt;8.5),10,0)</f>
        <v>0</v>
      </c>
      <c r="AG3095">
        <f>MAX(0, 10-(2*Table1[[#This Row],[Avg Dissolved Oxygen]]))</f>
        <v>0</v>
      </c>
      <c r="AH3095">
        <f>(Table1[[#This Row],[Fecal Score]]*0.3) + (Table1[[#This Row],[BOD Score]]*0.25) + (Table1[[#This Row],[Nitrate Score]]*0.2) + (Table1[[#This Row],[pH Score]]*0.15) + (Table1[[#This Row],[Dissolved Oxygen Score]]*0.1)</f>
        <v>1.161</v>
      </c>
      <c r="AI3095">
        <v>2022</v>
      </c>
    </row>
    <row r="3096" spans="1:35">
      <c r="A3096">
        <v>4244</v>
      </c>
      <c r="B3096" t="s">
        <v>1209</v>
      </c>
      <c r="C3096" t="s">
        <v>35</v>
      </c>
      <c r="D3096" t="s">
        <v>341</v>
      </c>
      <c r="E3096">
        <v>24</v>
      </c>
      <c r="F3096">
        <v>25</v>
      </c>
      <c r="G3096">
        <f>(Table1[[#This Row],[Min Temperature]]+Table1[[#This Row],[Max Temperature]])/2</f>
        <v>24.5</v>
      </c>
      <c r="H3096">
        <v>5.3</v>
      </c>
      <c r="I3096">
        <v>6.5</v>
      </c>
      <c r="J3096">
        <f>(Table1[[#This Row],[Min Dissolved Oxygen]]+Table1[[#This Row],[Max Dissolved Oxygen]])/2</f>
        <v>5.9</v>
      </c>
      <c r="K3096">
        <v>6.9</v>
      </c>
      <c r="L3096">
        <v>8.5</v>
      </c>
      <c r="M3096">
        <f>(Table1[[#This Row],[Min pH]]+Table1[[#This Row],[Max pH]])/2</f>
        <v>7.7</v>
      </c>
      <c r="N3096">
        <v>587</v>
      </c>
      <c r="O3096">
        <v>2263</v>
      </c>
      <c r="P3096">
        <f>(Table1[[#This Row],[Min Conductivity]]+Table1[[#This Row],[Max Conductivity]])/2</f>
        <v>1425</v>
      </c>
      <c r="Q3096">
        <v>2.4</v>
      </c>
      <c r="R3096">
        <v>3.5</v>
      </c>
      <c r="S3096">
        <f>(Table1[[#This Row],[Min BOD]]+Table1[[#This Row],[Max BOD]])/2</f>
        <v>2.95</v>
      </c>
      <c r="T3096">
        <v>6.08</v>
      </c>
      <c r="U3096">
        <v>13.14</v>
      </c>
      <c r="V3096">
        <f>(Table1[[#This Row],[Min Nitrate N + Nitrite N]]+Table1[[#This Row],[Max Nitrate N + Nitrite N]])/2</f>
        <v>9.61</v>
      </c>
      <c r="W3096">
        <v>4</v>
      </c>
      <c r="X3096">
        <v>14</v>
      </c>
      <c r="Y3096">
        <f>(Table1[[#This Row],[Min Fecal Coliform]]+Table1[[#This Row],[Max Fecal Coliform]])/2</f>
        <v>9</v>
      </c>
      <c r="Z3096">
        <v>40</v>
      </c>
      <c r="AA3096">
        <v>79</v>
      </c>
      <c r="AB3096">
        <f>(Table1[[#This Row],[Min Total Coliform]]+Table1[[#This Row],[Max Total Coliform]])/2</f>
        <v>59.5</v>
      </c>
      <c r="AC3096">
        <f>MIN(10, (Table1[[#This Row],[Avg BOD]]/4)*10)</f>
        <v>7.375</v>
      </c>
      <c r="AD3096">
        <f>MIN(10, (Table1[[#This Row],[Avg Fecal Coliform]]/600)*10)</f>
        <v>0.15</v>
      </c>
      <c r="AE3096">
        <f>MIN(10, (Table1[[#This Row],[Avg Nitrate N + Nitrite N]]/10)*10)</f>
        <v>9.61</v>
      </c>
      <c r="AF3096">
        <f>IF(OR(Table1[[#This Row],[Avg pH]]&lt;6.5,Table1[[#This Row],[Avg pH]]&gt;8.5),10,0)</f>
        <v>0</v>
      </c>
      <c r="AG3096">
        <f>MAX(0, 10-(2*Table1[[#This Row],[Avg Dissolved Oxygen]]))</f>
        <v>0</v>
      </c>
      <c r="AH3096">
        <f>(Table1[[#This Row],[Fecal Score]]*0.3) + (Table1[[#This Row],[BOD Score]]*0.25) + (Table1[[#This Row],[Nitrate Score]]*0.2) + (Table1[[#This Row],[pH Score]]*0.15) + (Table1[[#This Row],[Dissolved Oxygen Score]]*0.1)</f>
        <v>3.8107499999999996</v>
      </c>
      <c r="AI3096">
        <v>2022</v>
      </c>
    </row>
    <row r="3097" spans="1:35">
      <c r="A3097">
        <v>4233</v>
      </c>
      <c r="B3097" t="s">
        <v>1210</v>
      </c>
      <c r="C3097" t="s">
        <v>35</v>
      </c>
      <c r="D3097" t="s">
        <v>341</v>
      </c>
      <c r="E3097">
        <v>22</v>
      </c>
      <c r="F3097">
        <v>33</v>
      </c>
      <c r="G3097">
        <f>(Table1[[#This Row],[Min Temperature]]+Table1[[#This Row],[Max Temperature]])/2</f>
        <v>27.5</v>
      </c>
      <c r="H3097">
        <v>4.2</v>
      </c>
      <c r="I3097">
        <v>5.9</v>
      </c>
      <c r="J3097">
        <f>(Table1[[#This Row],[Min Dissolved Oxygen]]+Table1[[#This Row],[Max Dissolved Oxygen]])/2</f>
        <v>5.0500000000000007</v>
      </c>
      <c r="K3097">
        <v>6.9</v>
      </c>
      <c r="L3097">
        <v>7.6</v>
      </c>
      <c r="M3097">
        <f>(Table1[[#This Row],[Min pH]]+Table1[[#This Row],[Max pH]])/2</f>
        <v>7.25</v>
      </c>
      <c r="N3097">
        <v>2396</v>
      </c>
      <c r="O3097">
        <v>5204</v>
      </c>
      <c r="P3097">
        <f>(Table1[[#This Row],[Min Conductivity]]+Table1[[#This Row],[Max Conductivity]])/2</f>
        <v>3800</v>
      </c>
      <c r="Q3097">
        <v>7.6</v>
      </c>
      <c r="R3097">
        <v>19</v>
      </c>
      <c r="S3097">
        <f>(Table1[[#This Row],[Min BOD]]+Table1[[#This Row],[Max BOD]])/2</f>
        <v>13.3</v>
      </c>
      <c r="T3097">
        <v>12.25</v>
      </c>
      <c r="U3097">
        <v>54.25</v>
      </c>
      <c r="V3097">
        <f>(Table1[[#This Row],[Min Nitrate N + Nitrite N]]+Table1[[#This Row],[Max Nitrate N + Nitrite N]])/2</f>
        <v>33.25</v>
      </c>
      <c r="W3097">
        <v>5</v>
      </c>
      <c r="X3097">
        <v>14</v>
      </c>
      <c r="Y3097">
        <f>(Table1[[#This Row],[Min Fecal Coliform]]+Table1[[#This Row],[Max Fecal Coliform]])/2</f>
        <v>9.5</v>
      </c>
      <c r="Z3097">
        <v>62</v>
      </c>
      <c r="AA3097">
        <v>150</v>
      </c>
      <c r="AB3097">
        <f>(Table1[[#This Row],[Min Total Coliform]]+Table1[[#This Row],[Max Total Coliform]])/2</f>
        <v>106</v>
      </c>
      <c r="AC3097">
        <f>MIN(10, (Table1[[#This Row],[Avg BOD]]/4)*10)</f>
        <v>10</v>
      </c>
      <c r="AD3097">
        <f>MIN(10, (Table1[[#This Row],[Avg Fecal Coliform]]/600)*10)</f>
        <v>0.15833333333333335</v>
      </c>
      <c r="AE3097">
        <f>MIN(10, (Table1[[#This Row],[Avg Nitrate N + Nitrite N]]/10)*10)</f>
        <v>10</v>
      </c>
      <c r="AF3097">
        <f>IF(OR(Table1[[#This Row],[Avg pH]]&lt;6.5,Table1[[#This Row],[Avg pH]]&gt;8.5),10,0)</f>
        <v>0</v>
      </c>
      <c r="AG3097">
        <f>MAX(0, 10-(2*Table1[[#This Row],[Avg Dissolved Oxygen]]))</f>
        <v>0</v>
      </c>
      <c r="AH3097">
        <f>(Table1[[#This Row],[Fecal Score]]*0.3) + (Table1[[#This Row],[BOD Score]]*0.25) + (Table1[[#This Row],[Nitrate Score]]*0.2) + (Table1[[#This Row],[pH Score]]*0.15) + (Table1[[#This Row],[Dissolved Oxygen Score]]*0.1)</f>
        <v>4.5474999999999994</v>
      </c>
      <c r="AI3097">
        <v>2022</v>
      </c>
    </row>
    <row r="3098" spans="1:35">
      <c r="A3098">
        <v>1780</v>
      </c>
      <c r="B3098" t="s">
        <v>1211</v>
      </c>
      <c r="C3098" t="s">
        <v>35</v>
      </c>
      <c r="D3098" t="s">
        <v>341</v>
      </c>
      <c r="E3098">
        <v>18</v>
      </c>
      <c r="F3098">
        <v>26</v>
      </c>
      <c r="G3098">
        <f>(Table1[[#This Row],[Min Temperature]]+Table1[[#This Row],[Max Temperature]])/2</f>
        <v>22</v>
      </c>
      <c r="H3098">
        <v>5.2</v>
      </c>
      <c r="I3098">
        <v>6.3</v>
      </c>
      <c r="J3098">
        <f>(Table1[[#This Row],[Min Dissolved Oxygen]]+Table1[[#This Row],[Max Dissolved Oxygen]])/2</f>
        <v>5.75</v>
      </c>
      <c r="K3098">
        <v>6.7</v>
      </c>
      <c r="L3098">
        <v>7.6</v>
      </c>
      <c r="M3098">
        <f>(Table1[[#This Row],[Min pH]]+Table1[[#This Row],[Max pH]])/2</f>
        <v>7.15</v>
      </c>
      <c r="N3098">
        <v>1405</v>
      </c>
      <c r="O3098">
        <v>2280</v>
      </c>
      <c r="P3098">
        <f>(Table1[[#This Row],[Min Conductivity]]+Table1[[#This Row],[Max Conductivity]])/2</f>
        <v>1842.5</v>
      </c>
      <c r="Q3098">
        <v>3.4</v>
      </c>
      <c r="R3098">
        <v>9.5</v>
      </c>
      <c r="S3098">
        <f>(Table1[[#This Row],[Min BOD]]+Table1[[#This Row],[Max BOD]])/2</f>
        <v>6.45</v>
      </c>
      <c r="T3098">
        <v>8.1999999999999993</v>
      </c>
      <c r="U3098">
        <v>28.21</v>
      </c>
      <c r="V3098">
        <f>(Table1[[#This Row],[Min Nitrate N + Nitrite N]]+Table1[[#This Row],[Max Nitrate N + Nitrite N]])/2</f>
        <v>18.204999999999998</v>
      </c>
      <c r="W3098">
        <v>5</v>
      </c>
      <c r="X3098">
        <v>8</v>
      </c>
      <c r="Y3098">
        <f>(Table1[[#This Row],[Min Fecal Coliform]]+Table1[[#This Row],[Max Fecal Coliform]])/2</f>
        <v>6.5</v>
      </c>
      <c r="Z3098">
        <v>80</v>
      </c>
      <c r="AA3098">
        <v>130</v>
      </c>
      <c r="AB3098">
        <f>(Table1[[#This Row],[Min Total Coliform]]+Table1[[#This Row],[Max Total Coliform]])/2</f>
        <v>105</v>
      </c>
      <c r="AC3098">
        <f>MIN(10, (Table1[[#This Row],[Avg BOD]]/4)*10)</f>
        <v>10</v>
      </c>
      <c r="AD3098">
        <f>MIN(10, (Table1[[#This Row],[Avg Fecal Coliform]]/600)*10)</f>
        <v>0.10833333333333334</v>
      </c>
      <c r="AE3098">
        <f>MIN(10, (Table1[[#This Row],[Avg Nitrate N + Nitrite N]]/10)*10)</f>
        <v>10</v>
      </c>
      <c r="AF3098">
        <f>IF(OR(Table1[[#This Row],[Avg pH]]&lt;6.5,Table1[[#This Row],[Avg pH]]&gt;8.5),10,0)</f>
        <v>0</v>
      </c>
      <c r="AG3098">
        <f>MAX(0, 10-(2*Table1[[#This Row],[Avg Dissolved Oxygen]]))</f>
        <v>0</v>
      </c>
      <c r="AH3098">
        <f>(Table1[[#This Row],[Fecal Score]]*0.3) + (Table1[[#This Row],[BOD Score]]*0.25) + (Table1[[#This Row],[Nitrate Score]]*0.2) + (Table1[[#This Row],[pH Score]]*0.15) + (Table1[[#This Row],[Dissolved Oxygen Score]]*0.1)</f>
        <v>4.5325000000000006</v>
      </c>
      <c r="AI3098">
        <v>2022</v>
      </c>
    </row>
    <row r="3099" spans="1:35">
      <c r="A3099">
        <v>4243</v>
      </c>
      <c r="B3099" t="s">
        <v>1212</v>
      </c>
      <c r="C3099" t="s">
        <v>35</v>
      </c>
      <c r="D3099" t="s">
        <v>341</v>
      </c>
      <c r="E3099">
        <v>23</v>
      </c>
      <c r="F3099">
        <v>25</v>
      </c>
      <c r="G3099">
        <f>(Table1[[#This Row],[Min Temperature]]+Table1[[#This Row],[Max Temperature]])/2</f>
        <v>24</v>
      </c>
      <c r="H3099">
        <v>4.2</v>
      </c>
      <c r="I3099">
        <v>6.1</v>
      </c>
      <c r="J3099">
        <f>(Table1[[#This Row],[Min Dissolved Oxygen]]+Table1[[#This Row],[Max Dissolved Oxygen]])/2</f>
        <v>5.15</v>
      </c>
      <c r="K3099">
        <v>6.4</v>
      </c>
      <c r="L3099">
        <v>7.9</v>
      </c>
      <c r="M3099">
        <f>(Table1[[#This Row],[Min pH]]+Table1[[#This Row],[Max pH]])/2</f>
        <v>7.15</v>
      </c>
      <c r="N3099">
        <v>1965</v>
      </c>
      <c r="O3099">
        <v>6260</v>
      </c>
      <c r="P3099">
        <f>(Table1[[#This Row],[Min Conductivity]]+Table1[[#This Row],[Max Conductivity]])/2</f>
        <v>4112.5</v>
      </c>
      <c r="Q3099">
        <v>6.6</v>
      </c>
      <c r="R3099">
        <v>12</v>
      </c>
      <c r="S3099">
        <f>(Table1[[#This Row],[Min BOD]]+Table1[[#This Row],[Max BOD]])/2</f>
        <v>9.3000000000000007</v>
      </c>
      <c r="T3099">
        <v>10.210000000000001</v>
      </c>
      <c r="U3099">
        <v>62.22</v>
      </c>
      <c r="V3099">
        <f>(Table1[[#This Row],[Min Nitrate N + Nitrite N]]+Table1[[#This Row],[Max Nitrate N + Nitrite N]])/2</f>
        <v>36.215000000000003</v>
      </c>
      <c r="W3099">
        <v>8</v>
      </c>
      <c r="X3099">
        <v>17</v>
      </c>
      <c r="Y3099">
        <f>(Table1[[#This Row],[Min Fecal Coliform]]+Table1[[#This Row],[Max Fecal Coliform]])/2</f>
        <v>12.5</v>
      </c>
      <c r="Z3099">
        <v>79</v>
      </c>
      <c r="AA3099">
        <v>150</v>
      </c>
      <c r="AB3099">
        <f>(Table1[[#This Row],[Min Total Coliform]]+Table1[[#This Row],[Max Total Coliform]])/2</f>
        <v>114.5</v>
      </c>
      <c r="AC3099">
        <f>MIN(10, (Table1[[#This Row],[Avg BOD]]/4)*10)</f>
        <v>10</v>
      </c>
      <c r="AD3099">
        <f>MIN(10, (Table1[[#This Row],[Avg Fecal Coliform]]/600)*10)</f>
        <v>0.20833333333333331</v>
      </c>
      <c r="AE3099">
        <f>MIN(10, (Table1[[#This Row],[Avg Nitrate N + Nitrite N]]/10)*10)</f>
        <v>10</v>
      </c>
      <c r="AF3099">
        <f>IF(OR(Table1[[#This Row],[Avg pH]]&lt;6.5,Table1[[#This Row],[Avg pH]]&gt;8.5),10,0)</f>
        <v>0</v>
      </c>
      <c r="AG3099">
        <f>MAX(0, 10-(2*Table1[[#This Row],[Avg Dissolved Oxygen]]))</f>
        <v>0</v>
      </c>
      <c r="AH3099">
        <f>(Table1[[#This Row],[Fecal Score]]*0.3) + (Table1[[#This Row],[BOD Score]]*0.25) + (Table1[[#This Row],[Nitrate Score]]*0.2) + (Table1[[#This Row],[pH Score]]*0.15) + (Table1[[#This Row],[Dissolved Oxygen Score]]*0.1)</f>
        <v>4.5625</v>
      </c>
      <c r="AI3099">
        <v>2022</v>
      </c>
    </row>
    <row r="3100" spans="1:35">
      <c r="A3100">
        <v>2348</v>
      </c>
      <c r="B3100" t="s">
        <v>1213</v>
      </c>
      <c r="C3100" t="s">
        <v>35</v>
      </c>
      <c r="D3100" t="s">
        <v>341</v>
      </c>
      <c r="E3100">
        <v>19</v>
      </c>
      <c r="F3100">
        <v>25</v>
      </c>
      <c r="G3100">
        <f>(Table1[[#This Row],[Min Temperature]]+Table1[[#This Row],[Max Temperature]])/2</f>
        <v>22</v>
      </c>
      <c r="H3100">
        <v>5.2</v>
      </c>
      <c r="I3100">
        <v>5.6</v>
      </c>
      <c r="J3100">
        <f>(Table1[[#This Row],[Min Dissolved Oxygen]]+Table1[[#This Row],[Max Dissolved Oxygen]])/2</f>
        <v>5.4</v>
      </c>
      <c r="K3100">
        <v>7</v>
      </c>
      <c r="L3100">
        <v>7.5</v>
      </c>
      <c r="M3100">
        <f>(Table1[[#This Row],[Min pH]]+Table1[[#This Row],[Max pH]])/2</f>
        <v>7.25</v>
      </c>
      <c r="N3100">
        <v>1040</v>
      </c>
      <c r="O3100">
        <v>4960</v>
      </c>
      <c r="P3100">
        <f>(Table1[[#This Row],[Min Conductivity]]+Table1[[#This Row],[Max Conductivity]])/2</f>
        <v>3000</v>
      </c>
      <c r="Q3100">
        <v>2</v>
      </c>
      <c r="R3100">
        <v>10</v>
      </c>
      <c r="S3100">
        <f>(Table1[[#This Row],[Min BOD]]+Table1[[#This Row],[Max BOD]])/2</f>
        <v>6</v>
      </c>
      <c r="T3100">
        <v>0.5</v>
      </c>
      <c r="U3100">
        <v>46.1</v>
      </c>
      <c r="V3100">
        <f>(Table1[[#This Row],[Min Nitrate N + Nitrite N]]+Table1[[#This Row],[Max Nitrate N + Nitrite N]])/2</f>
        <v>23.3</v>
      </c>
      <c r="W3100">
        <v>2</v>
      </c>
      <c r="X3100">
        <v>7</v>
      </c>
      <c r="Y3100">
        <f>(Table1[[#This Row],[Min Fecal Coliform]]+Table1[[#This Row],[Max Fecal Coliform]])/2</f>
        <v>4.5</v>
      </c>
      <c r="Z3100">
        <v>10</v>
      </c>
      <c r="AA3100">
        <v>84</v>
      </c>
      <c r="AB3100">
        <f>(Table1[[#This Row],[Min Total Coliform]]+Table1[[#This Row],[Max Total Coliform]])/2</f>
        <v>47</v>
      </c>
      <c r="AC3100">
        <f>MIN(10, (Table1[[#This Row],[Avg BOD]]/4)*10)</f>
        <v>10</v>
      </c>
      <c r="AD3100">
        <f>MIN(10, (Table1[[#This Row],[Avg Fecal Coliform]]/600)*10)</f>
        <v>7.4999999999999997E-2</v>
      </c>
      <c r="AE3100">
        <f>MIN(10, (Table1[[#This Row],[Avg Nitrate N + Nitrite N]]/10)*10)</f>
        <v>10</v>
      </c>
      <c r="AF3100">
        <f>IF(OR(Table1[[#This Row],[Avg pH]]&lt;6.5,Table1[[#This Row],[Avg pH]]&gt;8.5),10,0)</f>
        <v>0</v>
      </c>
      <c r="AG3100">
        <f>MAX(0, 10-(2*Table1[[#This Row],[Avg Dissolved Oxygen]]))</f>
        <v>0</v>
      </c>
      <c r="AH3100">
        <f>(Table1[[#This Row],[Fecal Score]]*0.3) + (Table1[[#This Row],[BOD Score]]*0.25) + (Table1[[#This Row],[Nitrate Score]]*0.2) + (Table1[[#This Row],[pH Score]]*0.15) + (Table1[[#This Row],[Dissolved Oxygen Score]]*0.1)</f>
        <v>4.5225</v>
      </c>
      <c r="AI3100">
        <v>2022</v>
      </c>
    </row>
    <row r="3101" spans="1:35">
      <c r="A3101">
        <v>4230</v>
      </c>
      <c r="B3101" t="s">
        <v>1214</v>
      </c>
      <c r="C3101" t="s">
        <v>35</v>
      </c>
      <c r="D3101" t="s">
        <v>341</v>
      </c>
      <c r="E3101">
        <v>20</v>
      </c>
      <c r="F3101">
        <v>33</v>
      </c>
      <c r="G3101">
        <f>(Table1[[#This Row],[Min Temperature]]+Table1[[#This Row],[Max Temperature]])/2</f>
        <v>26.5</v>
      </c>
      <c r="H3101">
        <v>4.2</v>
      </c>
      <c r="I3101">
        <v>6.3</v>
      </c>
      <c r="J3101">
        <f>(Table1[[#This Row],[Min Dissolved Oxygen]]+Table1[[#This Row],[Max Dissolved Oxygen]])/2</f>
        <v>5.25</v>
      </c>
      <c r="K3101">
        <v>7.1</v>
      </c>
      <c r="L3101">
        <v>7.8</v>
      </c>
      <c r="M3101">
        <f>(Table1[[#This Row],[Min pH]]+Table1[[#This Row],[Max pH]])/2</f>
        <v>7.4499999999999993</v>
      </c>
      <c r="N3101">
        <v>2453</v>
      </c>
      <c r="O3101">
        <v>5700</v>
      </c>
      <c r="P3101">
        <f>(Table1[[#This Row],[Min Conductivity]]+Table1[[#This Row],[Max Conductivity]])/2</f>
        <v>4076.5</v>
      </c>
      <c r="Q3101">
        <v>4</v>
      </c>
      <c r="R3101">
        <v>11</v>
      </c>
      <c r="S3101">
        <f>(Table1[[#This Row],[Min BOD]]+Table1[[#This Row],[Max BOD]])/2</f>
        <v>7.5</v>
      </c>
      <c r="T3101">
        <v>7.2</v>
      </c>
      <c r="U3101">
        <v>32.24</v>
      </c>
      <c r="V3101">
        <f>(Table1[[#This Row],[Min Nitrate N + Nitrite N]]+Table1[[#This Row],[Max Nitrate N + Nitrite N]])/2</f>
        <v>19.720000000000002</v>
      </c>
      <c r="W3101">
        <v>5</v>
      </c>
      <c r="X3101">
        <v>8</v>
      </c>
      <c r="Y3101">
        <f>(Table1[[#This Row],[Min Fecal Coliform]]+Table1[[#This Row],[Max Fecal Coliform]])/2</f>
        <v>6.5</v>
      </c>
      <c r="Z3101">
        <v>70</v>
      </c>
      <c r="AA3101">
        <v>120</v>
      </c>
      <c r="AB3101">
        <f>(Table1[[#This Row],[Min Total Coliform]]+Table1[[#This Row],[Max Total Coliform]])/2</f>
        <v>95</v>
      </c>
      <c r="AC3101">
        <f>MIN(10, (Table1[[#This Row],[Avg BOD]]/4)*10)</f>
        <v>10</v>
      </c>
      <c r="AD3101">
        <f>MIN(10, (Table1[[#This Row],[Avg Fecal Coliform]]/600)*10)</f>
        <v>0.10833333333333334</v>
      </c>
      <c r="AE3101">
        <f>MIN(10, (Table1[[#This Row],[Avg Nitrate N + Nitrite N]]/10)*10)</f>
        <v>10</v>
      </c>
      <c r="AF3101">
        <f>IF(OR(Table1[[#This Row],[Avg pH]]&lt;6.5,Table1[[#This Row],[Avg pH]]&gt;8.5),10,0)</f>
        <v>0</v>
      </c>
      <c r="AG3101">
        <f>MAX(0, 10-(2*Table1[[#This Row],[Avg Dissolved Oxygen]]))</f>
        <v>0</v>
      </c>
      <c r="AH3101">
        <f>(Table1[[#This Row],[Fecal Score]]*0.3) + (Table1[[#This Row],[BOD Score]]*0.25) + (Table1[[#This Row],[Nitrate Score]]*0.2) + (Table1[[#This Row],[pH Score]]*0.15) + (Table1[[#This Row],[Dissolved Oxygen Score]]*0.1)</f>
        <v>4.5325000000000006</v>
      </c>
      <c r="AI3101">
        <v>2022</v>
      </c>
    </row>
    <row r="3102" spans="1:35">
      <c r="A3102">
        <v>1783</v>
      </c>
      <c r="B3102" t="s">
        <v>1215</v>
      </c>
      <c r="C3102" t="s">
        <v>35</v>
      </c>
      <c r="D3102" t="s">
        <v>341</v>
      </c>
      <c r="E3102">
        <v>18</v>
      </c>
      <c r="F3102">
        <v>26</v>
      </c>
      <c r="G3102">
        <f>(Table1[[#This Row],[Min Temperature]]+Table1[[#This Row],[Max Temperature]])/2</f>
        <v>22</v>
      </c>
      <c r="H3102">
        <v>4.8</v>
      </c>
      <c r="I3102">
        <v>6.3</v>
      </c>
      <c r="J3102">
        <f>(Table1[[#This Row],[Min Dissolved Oxygen]]+Table1[[#This Row],[Max Dissolved Oxygen]])/2</f>
        <v>5.55</v>
      </c>
      <c r="K3102">
        <v>6.7</v>
      </c>
      <c r="L3102">
        <v>7.5</v>
      </c>
      <c r="M3102">
        <f>(Table1[[#This Row],[Min pH]]+Table1[[#This Row],[Max pH]])/2</f>
        <v>7.1</v>
      </c>
      <c r="N3102">
        <v>1388</v>
      </c>
      <c r="O3102">
        <v>3230</v>
      </c>
      <c r="P3102">
        <f>(Table1[[#This Row],[Min Conductivity]]+Table1[[#This Row],[Max Conductivity]])/2</f>
        <v>2309</v>
      </c>
      <c r="Q3102">
        <v>3</v>
      </c>
      <c r="R3102">
        <v>7</v>
      </c>
      <c r="S3102">
        <f>(Table1[[#This Row],[Min BOD]]+Table1[[#This Row],[Max BOD]])/2</f>
        <v>5</v>
      </c>
      <c r="T3102">
        <v>8.14</v>
      </c>
      <c r="U3102">
        <v>32.18</v>
      </c>
      <c r="V3102">
        <f>(Table1[[#This Row],[Min Nitrate N + Nitrite N]]+Table1[[#This Row],[Max Nitrate N + Nitrite N]])/2</f>
        <v>20.16</v>
      </c>
      <c r="W3102">
        <v>6</v>
      </c>
      <c r="X3102">
        <v>12</v>
      </c>
      <c r="Y3102">
        <f>(Table1[[#This Row],[Min Fecal Coliform]]+Table1[[#This Row],[Max Fecal Coliform]])/2</f>
        <v>9</v>
      </c>
      <c r="Z3102">
        <v>30</v>
      </c>
      <c r="AA3102">
        <v>58</v>
      </c>
      <c r="AB3102">
        <f>(Table1[[#This Row],[Min Total Coliform]]+Table1[[#This Row],[Max Total Coliform]])/2</f>
        <v>44</v>
      </c>
      <c r="AC3102">
        <f>MIN(10, (Table1[[#This Row],[Avg BOD]]/4)*10)</f>
        <v>10</v>
      </c>
      <c r="AD3102">
        <f>MIN(10, (Table1[[#This Row],[Avg Fecal Coliform]]/600)*10)</f>
        <v>0.15</v>
      </c>
      <c r="AE3102">
        <f>MIN(10, (Table1[[#This Row],[Avg Nitrate N + Nitrite N]]/10)*10)</f>
        <v>10</v>
      </c>
      <c r="AF3102">
        <f>IF(OR(Table1[[#This Row],[Avg pH]]&lt;6.5,Table1[[#This Row],[Avg pH]]&gt;8.5),10,0)</f>
        <v>0</v>
      </c>
      <c r="AG3102">
        <f>MAX(0, 10-(2*Table1[[#This Row],[Avg Dissolved Oxygen]]))</f>
        <v>0</v>
      </c>
      <c r="AH3102">
        <f>(Table1[[#This Row],[Fecal Score]]*0.3) + (Table1[[#This Row],[BOD Score]]*0.25) + (Table1[[#This Row],[Nitrate Score]]*0.2) + (Table1[[#This Row],[pH Score]]*0.15) + (Table1[[#This Row],[Dissolved Oxygen Score]]*0.1)</f>
        <v>4.5449999999999999</v>
      </c>
      <c r="AI3102">
        <v>2022</v>
      </c>
    </row>
    <row r="3103" spans="1:35">
      <c r="A3103">
        <v>4242</v>
      </c>
      <c r="B3103" t="s">
        <v>1216</v>
      </c>
      <c r="C3103" t="s">
        <v>35</v>
      </c>
      <c r="D3103" t="s">
        <v>341</v>
      </c>
      <c r="E3103">
        <v>24</v>
      </c>
      <c r="F3103">
        <v>26</v>
      </c>
      <c r="G3103">
        <f>(Table1[[#This Row],[Min Temperature]]+Table1[[#This Row],[Max Temperature]])/2</f>
        <v>25</v>
      </c>
      <c r="H3103">
        <v>5</v>
      </c>
      <c r="I3103">
        <v>6.9</v>
      </c>
      <c r="J3103">
        <f>(Table1[[#This Row],[Min Dissolved Oxygen]]+Table1[[#This Row],[Max Dissolved Oxygen]])/2</f>
        <v>5.95</v>
      </c>
      <c r="K3103">
        <v>7.3</v>
      </c>
      <c r="L3103">
        <v>8.4</v>
      </c>
      <c r="M3103">
        <f>(Table1[[#This Row],[Min pH]]+Table1[[#This Row],[Max pH]])/2</f>
        <v>7.85</v>
      </c>
      <c r="N3103">
        <v>1114</v>
      </c>
      <c r="O3103">
        <v>2199</v>
      </c>
      <c r="P3103">
        <f>(Table1[[#This Row],[Min Conductivity]]+Table1[[#This Row],[Max Conductivity]])/2</f>
        <v>1656.5</v>
      </c>
      <c r="Q3103">
        <v>3</v>
      </c>
      <c r="R3103">
        <v>6</v>
      </c>
      <c r="S3103">
        <f>(Table1[[#This Row],[Min BOD]]+Table1[[#This Row],[Max BOD]])/2</f>
        <v>4.5</v>
      </c>
      <c r="T3103">
        <v>6.27</v>
      </c>
      <c r="U3103">
        <v>20.239999999999998</v>
      </c>
      <c r="V3103">
        <f>(Table1[[#This Row],[Min Nitrate N + Nitrite N]]+Table1[[#This Row],[Max Nitrate N + Nitrite N]])/2</f>
        <v>13.254999999999999</v>
      </c>
      <c r="W3103">
        <v>8</v>
      </c>
      <c r="X3103">
        <v>12</v>
      </c>
      <c r="Y3103">
        <f>(Table1[[#This Row],[Min Fecal Coliform]]+Table1[[#This Row],[Max Fecal Coliform]])/2</f>
        <v>10</v>
      </c>
      <c r="Z3103">
        <v>32</v>
      </c>
      <c r="AA3103">
        <v>94</v>
      </c>
      <c r="AB3103">
        <f>(Table1[[#This Row],[Min Total Coliform]]+Table1[[#This Row],[Max Total Coliform]])/2</f>
        <v>63</v>
      </c>
      <c r="AC3103">
        <f>MIN(10, (Table1[[#This Row],[Avg BOD]]/4)*10)</f>
        <v>10</v>
      </c>
      <c r="AD3103">
        <f>MIN(10, (Table1[[#This Row],[Avg Fecal Coliform]]/600)*10)</f>
        <v>0.16666666666666666</v>
      </c>
      <c r="AE3103">
        <f>MIN(10, (Table1[[#This Row],[Avg Nitrate N + Nitrite N]]/10)*10)</f>
        <v>10</v>
      </c>
      <c r="AF3103">
        <f>IF(OR(Table1[[#This Row],[Avg pH]]&lt;6.5,Table1[[#This Row],[Avg pH]]&gt;8.5),10,0)</f>
        <v>0</v>
      </c>
      <c r="AG3103">
        <f>MAX(0, 10-(2*Table1[[#This Row],[Avg Dissolved Oxygen]]))</f>
        <v>0</v>
      </c>
      <c r="AH3103">
        <f>(Table1[[#This Row],[Fecal Score]]*0.3) + (Table1[[#This Row],[BOD Score]]*0.25) + (Table1[[#This Row],[Nitrate Score]]*0.2) + (Table1[[#This Row],[pH Score]]*0.15) + (Table1[[#This Row],[Dissolved Oxygen Score]]*0.1)</f>
        <v>4.55</v>
      </c>
      <c r="AI3103">
        <v>2022</v>
      </c>
    </row>
    <row r="3104" spans="1:35">
      <c r="A3104">
        <v>3071</v>
      </c>
      <c r="B3104" t="s">
        <v>1217</v>
      </c>
      <c r="C3104" t="s">
        <v>35</v>
      </c>
      <c r="D3104" t="s">
        <v>341</v>
      </c>
      <c r="E3104">
        <v>25</v>
      </c>
      <c r="F3104">
        <v>30</v>
      </c>
      <c r="G3104">
        <f>(Table1[[#This Row],[Min Temperature]]+Table1[[#This Row],[Max Temperature]])/2</f>
        <v>27.5</v>
      </c>
      <c r="H3104">
        <v>0.3</v>
      </c>
      <c r="I3104">
        <v>1</v>
      </c>
      <c r="J3104">
        <f>(Table1[[#This Row],[Min Dissolved Oxygen]]+Table1[[#This Row],[Max Dissolved Oxygen]])/2</f>
        <v>0.65</v>
      </c>
      <c r="K3104">
        <v>7.2</v>
      </c>
      <c r="L3104">
        <v>8</v>
      </c>
      <c r="M3104">
        <f>(Table1[[#This Row],[Min pH]]+Table1[[#This Row],[Max pH]])/2</f>
        <v>7.6</v>
      </c>
      <c r="N3104">
        <v>827</v>
      </c>
      <c r="O3104">
        <v>1526</v>
      </c>
      <c r="P3104">
        <f>(Table1[[#This Row],[Min Conductivity]]+Table1[[#This Row],[Max Conductivity]])/2</f>
        <v>1176.5</v>
      </c>
      <c r="Q3104">
        <v>5</v>
      </c>
      <c r="R3104">
        <v>15</v>
      </c>
      <c r="S3104">
        <f>(Table1[[#This Row],[Min BOD]]+Table1[[#This Row],[Max BOD]])/2</f>
        <v>10</v>
      </c>
      <c r="T3104">
        <v>2.4</v>
      </c>
      <c r="U3104">
        <v>13.9</v>
      </c>
      <c r="V3104">
        <f>(Table1[[#This Row],[Min Nitrate N + Nitrite N]]+Table1[[#This Row],[Max Nitrate N + Nitrite N]])/2</f>
        <v>8.15</v>
      </c>
      <c r="W3104">
        <v>11</v>
      </c>
      <c r="X3104">
        <v>120</v>
      </c>
      <c r="Y3104">
        <f>(Table1[[#This Row],[Min Fecal Coliform]]+Table1[[#This Row],[Max Fecal Coliform]])/2</f>
        <v>65.5</v>
      </c>
      <c r="Z3104">
        <v>350</v>
      </c>
      <c r="AA3104">
        <v>540</v>
      </c>
      <c r="AB3104">
        <f>(Table1[[#This Row],[Min Total Coliform]]+Table1[[#This Row],[Max Total Coliform]])/2</f>
        <v>445</v>
      </c>
      <c r="AC3104">
        <f>MIN(10, (Table1[[#This Row],[Avg BOD]]/4)*10)</f>
        <v>10</v>
      </c>
      <c r="AD3104">
        <f>MIN(10, (Table1[[#This Row],[Avg Fecal Coliform]]/600)*10)</f>
        <v>1.0916666666666666</v>
      </c>
      <c r="AE3104">
        <f>MIN(10, (Table1[[#This Row],[Avg Nitrate N + Nitrite N]]/10)*10)</f>
        <v>8.15</v>
      </c>
      <c r="AF3104">
        <f>IF(OR(Table1[[#This Row],[Avg pH]]&lt;6.5,Table1[[#This Row],[Avg pH]]&gt;8.5),10,0)</f>
        <v>0</v>
      </c>
      <c r="AG3104">
        <f>MAX(0, 10-(2*Table1[[#This Row],[Avg Dissolved Oxygen]]))</f>
        <v>8.6999999999999993</v>
      </c>
      <c r="AH3104">
        <f>(Table1[[#This Row],[Fecal Score]]*0.3) + (Table1[[#This Row],[BOD Score]]*0.25) + (Table1[[#This Row],[Nitrate Score]]*0.2) + (Table1[[#This Row],[pH Score]]*0.15) + (Table1[[#This Row],[Dissolved Oxygen Score]]*0.1)</f>
        <v>5.3275000000000006</v>
      </c>
      <c r="AI3104">
        <v>2022</v>
      </c>
    </row>
    <row r="3105" spans="1:35">
      <c r="A3105">
        <v>1788</v>
      </c>
      <c r="B3105" t="s">
        <v>1218</v>
      </c>
      <c r="C3105" t="s">
        <v>35</v>
      </c>
      <c r="D3105" t="s">
        <v>341</v>
      </c>
      <c r="E3105">
        <v>25</v>
      </c>
      <c r="F3105">
        <v>35</v>
      </c>
      <c r="G3105">
        <f>(Table1[[#This Row],[Min Temperature]]+Table1[[#This Row],[Max Temperature]])/2</f>
        <v>30</v>
      </c>
      <c r="H3105">
        <v>0.3</v>
      </c>
      <c r="I3105">
        <v>3.1</v>
      </c>
      <c r="J3105">
        <f>(Table1[[#This Row],[Min Dissolved Oxygen]]+Table1[[#This Row],[Max Dissolved Oxygen]])/2</f>
        <v>1.7</v>
      </c>
      <c r="K3105">
        <v>7</v>
      </c>
      <c r="L3105">
        <v>7.9</v>
      </c>
      <c r="M3105">
        <f>(Table1[[#This Row],[Min pH]]+Table1[[#This Row],[Max pH]])/2</f>
        <v>7.45</v>
      </c>
      <c r="N3105">
        <v>1089</v>
      </c>
      <c r="O3105">
        <v>1596</v>
      </c>
      <c r="P3105">
        <f>(Table1[[#This Row],[Min Conductivity]]+Table1[[#This Row],[Max Conductivity]])/2</f>
        <v>1342.5</v>
      </c>
      <c r="Q3105">
        <v>2.6</v>
      </c>
      <c r="R3105">
        <v>19</v>
      </c>
      <c r="S3105">
        <f>(Table1[[#This Row],[Min BOD]]+Table1[[#This Row],[Max BOD]])/2</f>
        <v>10.8</v>
      </c>
      <c r="T3105">
        <v>2.86</v>
      </c>
      <c r="U3105">
        <v>9.27</v>
      </c>
      <c r="V3105">
        <f>(Table1[[#This Row],[Min Nitrate N + Nitrite N]]+Table1[[#This Row],[Max Nitrate N + Nitrite N]])/2</f>
        <v>6.0649999999999995</v>
      </c>
      <c r="W3105">
        <v>7</v>
      </c>
      <c r="X3105">
        <v>41</v>
      </c>
      <c r="Y3105">
        <f>(Table1[[#This Row],[Min Fecal Coliform]]+Table1[[#This Row],[Max Fecal Coliform]])/2</f>
        <v>24</v>
      </c>
      <c r="Z3105">
        <v>350</v>
      </c>
      <c r="AA3105">
        <v>540</v>
      </c>
      <c r="AB3105">
        <f>(Table1[[#This Row],[Min Total Coliform]]+Table1[[#This Row],[Max Total Coliform]])/2</f>
        <v>445</v>
      </c>
      <c r="AC3105">
        <f>MIN(10, (Table1[[#This Row],[Avg BOD]]/4)*10)</f>
        <v>10</v>
      </c>
      <c r="AD3105">
        <f>MIN(10, (Table1[[#This Row],[Avg Fecal Coliform]]/600)*10)</f>
        <v>0.4</v>
      </c>
      <c r="AE3105">
        <f>MIN(10, (Table1[[#This Row],[Avg Nitrate N + Nitrite N]]/10)*10)</f>
        <v>6.0649999999999995</v>
      </c>
      <c r="AF3105">
        <f>IF(OR(Table1[[#This Row],[Avg pH]]&lt;6.5,Table1[[#This Row],[Avg pH]]&gt;8.5),10,0)</f>
        <v>0</v>
      </c>
      <c r="AG3105">
        <f>MAX(0, 10-(2*Table1[[#This Row],[Avg Dissolved Oxygen]]))</f>
        <v>6.6</v>
      </c>
      <c r="AH3105">
        <f>(Table1[[#This Row],[Fecal Score]]*0.3) + (Table1[[#This Row],[BOD Score]]*0.25) + (Table1[[#This Row],[Nitrate Score]]*0.2) + (Table1[[#This Row],[pH Score]]*0.15) + (Table1[[#This Row],[Dissolved Oxygen Score]]*0.1)</f>
        <v>4.4930000000000003</v>
      </c>
      <c r="AI3105">
        <v>2022</v>
      </c>
    </row>
    <row r="3106" spans="1:35">
      <c r="A3106">
        <v>4239</v>
      </c>
      <c r="B3106" t="s">
        <v>1219</v>
      </c>
      <c r="C3106" t="s">
        <v>35</v>
      </c>
      <c r="D3106" t="s">
        <v>341</v>
      </c>
      <c r="E3106">
        <v>23</v>
      </c>
      <c r="F3106">
        <v>24</v>
      </c>
      <c r="G3106">
        <f>(Table1[[#This Row],[Min Temperature]]+Table1[[#This Row],[Max Temperature]])/2</f>
        <v>23.5</v>
      </c>
      <c r="H3106">
        <v>5.0999999999999996</v>
      </c>
      <c r="I3106">
        <v>6.5</v>
      </c>
      <c r="J3106">
        <f>(Table1[[#This Row],[Min Dissolved Oxygen]]+Table1[[#This Row],[Max Dissolved Oxygen]])/2</f>
        <v>5.8</v>
      </c>
      <c r="K3106">
        <v>7.2</v>
      </c>
      <c r="L3106">
        <v>7.9</v>
      </c>
      <c r="M3106">
        <f>(Table1[[#This Row],[Min pH]]+Table1[[#This Row],[Max pH]])/2</f>
        <v>7.5500000000000007</v>
      </c>
      <c r="N3106">
        <v>697</v>
      </c>
      <c r="O3106">
        <v>1391</v>
      </c>
      <c r="P3106">
        <f>(Table1[[#This Row],[Min Conductivity]]+Table1[[#This Row],[Max Conductivity]])/2</f>
        <v>1044</v>
      </c>
      <c r="Q3106">
        <v>2.4</v>
      </c>
      <c r="R3106">
        <v>4.5</v>
      </c>
      <c r="S3106">
        <f>(Table1[[#This Row],[Min BOD]]+Table1[[#This Row],[Max BOD]])/2</f>
        <v>3.45</v>
      </c>
      <c r="T3106">
        <v>5.14</v>
      </c>
      <c r="U3106">
        <v>29.16</v>
      </c>
      <c r="V3106">
        <f>(Table1[[#This Row],[Min Nitrate N + Nitrite N]]+Table1[[#This Row],[Max Nitrate N + Nitrite N]])/2</f>
        <v>17.149999999999999</v>
      </c>
      <c r="W3106">
        <v>4</v>
      </c>
      <c r="X3106">
        <v>10</v>
      </c>
      <c r="Y3106">
        <f>(Table1[[#This Row],[Min Fecal Coliform]]+Table1[[#This Row],[Max Fecal Coliform]])/2</f>
        <v>7</v>
      </c>
      <c r="Z3106">
        <v>70</v>
      </c>
      <c r="AA3106">
        <v>140</v>
      </c>
      <c r="AB3106">
        <f>(Table1[[#This Row],[Min Total Coliform]]+Table1[[#This Row],[Max Total Coliform]])/2</f>
        <v>105</v>
      </c>
      <c r="AC3106">
        <f>MIN(10, (Table1[[#This Row],[Avg BOD]]/4)*10)</f>
        <v>8.625</v>
      </c>
      <c r="AD3106">
        <f>MIN(10, (Table1[[#This Row],[Avg Fecal Coliform]]/600)*10)</f>
        <v>0.11666666666666667</v>
      </c>
      <c r="AE3106">
        <f>MIN(10, (Table1[[#This Row],[Avg Nitrate N + Nitrite N]]/10)*10)</f>
        <v>10</v>
      </c>
      <c r="AF3106">
        <f>IF(OR(Table1[[#This Row],[Avg pH]]&lt;6.5,Table1[[#This Row],[Avg pH]]&gt;8.5),10,0)</f>
        <v>0</v>
      </c>
      <c r="AG3106">
        <f>MAX(0, 10-(2*Table1[[#This Row],[Avg Dissolved Oxygen]]))</f>
        <v>0</v>
      </c>
      <c r="AH3106">
        <f>(Table1[[#This Row],[Fecal Score]]*0.3) + (Table1[[#This Row],[BOD Score]]*0.25) + (Table1[[#This Row],[Nitrate Score]]*0.2) + (Table1[[#This Row],[pH Score]]*0.15) + (Table1[[#This Row],[Dissolved Oxygen Score]]*0.1)</f>
        <v>4.1912500000000001</v>
      </c>
      <c r="AI3106">
        <v>2022</v>
      </c>
    </row>
    <row r="3107" spans="1:35">
      <c r="A3107">
        <v>2358</v>
      </c>
      <c r="B3107" t="s">
        <v>1220</v>
      </c>
      <c r="C3107" t="s">
        <v>35</v>
      </c>
      <c r="D3107" t="s">
        <v>341</v>
      </c>
      <c r="E3107">
        <v>25</v>
      </c>
      <c r="F3107">
        <v>28</v>
      </c>
      <c r="G3107">
        <f>(Table1[[#This Row],[Min Temperature]]+Table1[[#This Row],[Max Temperature]])/2</f>
        <v>26.5</v>
      </c>
      <c r="H3107">
        <v>0.3</v>
      </c>
      <c r="I3107">
        <v>0.3</v>
      </c>
      <c r="J3107">
        <f>(Table1[[#This Row],[Min Dissolved Oxygen]]+Table1[[#This Row],[Max Dissolved Oxygen]])/2</f>
        <v>0.3</v>
      </c>
      <c r="K3107">
        <v>7.1</v>
      </c>
      <c r="L3107">
        <v>8</v>
      </c>
      <c r="M3107">
        <f>(Table1[[#This Row],[Min pH]]+Table1[[#This Row],[Max pH]])/2</f>
        <v>7.55</v>
      </c>
      <c r="N3107">
        <v>2266</v>
      </c>
      <c r="O3107">
        <v>4500</v>
      </c>
      <c r="P3107">
        <f>(Table1[[#This Row],[Min Conductivity]]+Table1[[#This Row],[Max Conductivity]])/2</f>
        <v>3383</v>
      </c>
      <c r="Q3107">
        <v>6</v>
      </c>
      <c r="R3107">
        <v>14</v>
      </c>
      <c r="S3107">
        <f>(Table1[[#This Row],[Min BOD]]+Table1[[#This Row],[Max BOD]])/2</f>
        <v>10</v>
      </c>
      <c r="T3107">
        <v>5.2</v>
      </c>
      <c r="U3107">
        <v>16.600000000000001</v>
      </c>
      <c r="V3107">
        <f>(Table1[[#This Row],[Min Nitrate N + Nitrite N]]+Table1[[#This Row],[Max Nitrate N + Nitrite N]])/2</f>
        <v>10.9</v>
      </c>
      <c r="W3107">
        <v>14</v>
      </c>
      <c r="X3107">
        <v>110</v>
      </c>
      <c r="Y3107">
        <f>(Table1[[#This Row],[Min Fecal Coliform]]+Table1[[#This Row],[Max Fecal Coliform]])/2</f>
        <v>62</v>
      </c>
      <c r="Z3107">
        <v>540</v>
      </c>
      <c r="AA3107">
        <v>920</v>
      </c>
      <c r="AB3107">
        <f>(Table1[[#This Row],[Min Total Coliform]]+Table1[[#This Row],[Max Total Coliform]])/2</f>
        <v>730</v>
      </c>
      <c r="AC3107">
        <f>MIN(10, (Table1[[#This Row],[Avg BOD]]/4)*10)</f>
        <v>10</v>
      </c>
      <c r="AD3107">
        <f>MIN(10, (Table1[[#This Row],[Avg Fecal Coliform]]/600)*10)</f>
        <v>1.0333333333333332</v>
      </c>
      <c r="AE3107">
        <f>MIN(10, (Table1[[#This Row],[Avg Nitrate N + Nitrite N]]/10)*10)</f>
        <v>10</v>
      </c>
      <c r="AF3107">
        <f>IF(OR(Table1[[#This Row],[Avg pH]]&lt;6.5,Table1[[#This Row],[Avg pH]]&gt;8.5),10,0)</f>
        <v>0</v>
      </c>
      <c r="AG3107">
        <f>MAX(0, 10-(2*Table1[[#This Row],[Avg Dissolved Oxygen]]))</f>
        <v>9.4</v>
      </c>
      <c r="AH3107">
        <f>(Table1[[#This Row],[Fecal Score]]*0.3) + (Table1[[#This Row],[BOD Score]]*0.25) + (Table1[[#This Row],[Nitrate Score]]*0.2) + (Table1[[#This Row],[pH Score]]*0.15) + (Table1[[#This Row],[Dissolved Oxygen Score]]*0.1)</f>
        <v>5.7500000000000009</v>
      </c>
      <c r="AI3107">
        <v>2022</v>
      </c>
    </row>
    <row r="3108" spans="1:35">
      <c r="A3108">
        <v>4245</v>
      </c>
      <c r="B3108" t="s">
        <v>1221</v>
      </c>
      <c r="C3108" t="s">
        <v>35</v>
      </c>
      <c r="D3108" t="s">
        <v>341</v>
      </c>
      <c r="E3108">
        <v>24</v>
      </c>
      <c r="F3108">
        <v>24</v>
      </c>
      <c r="G3108">
        <f>(Table1[[#This Row],[Min Temperature]]+Table1[[#This Row],[Max Temperature]])/2</f>
        <v>24</v>
      </c>
      <c r="H3108">
        <v>5.6</v>
      </c>
      <c r="I3108">
        <v>6.8</v>
      </c>
      <c r="J3108">
        <f>(Table1[[#This Row],[Min Dissolved Oxygen]]+Table1[[#This Row],[Max Dissolved Oxygen]])/2</f>
        <v>6.1999999999999993</v>
      </c>
      <c r="K3108">
        <v>7.3</v>
      </c>
      <c r="L3108">
        <v>8.5</v>
      </c>
      <c r="M3108">
        <f>(Table1[[#This Row],[Min pH]]+Table1[[#This Row],[Max pH]])/2</f>
        <v>7.9</v>
      </c>
      <c r="N3108">
        <v>1102</v>
      </c>
      <c r="O3108">
        <v>1555</v>
      </c>
      <c r="P3108">
        <f>(Table1[[#This Row],[Min Conductivity]]+Table1[[#This Row],[Max Conductivity]])/2</f>
        <v>1328.5</v>
      </c>
      <c r="Q3108">
        <v>2.1</v>
      </c>
      <c r="R3108">
        <v>5</v>
      </c>
      <c r="S3108">
        <f>(Table1[[#This Row],[Min BOD]]+Table1[[#This Row],[Max BOD]])/2</f>
        <v>3.55</v>
      </c>
      <c r="T3108">
        <v>4.03</v>
      </c>
      <c r="U3108">
        <v>12.2</v>
      </c>
      <c r="V3108">
        <f>(Table1[[#This Row],[Min Nitrate N + Nitrite N]]+Table1[[#This Row],[Max Nitrate N + Nitrite N]])/2</f>
        <v>8.1150000000000002</v>
      </c>
      <c r="W3108">
        <v>2</v>
      </c>
      <c r="X3108">
        <v>13</v>
      </c>
      <c r="Y3108">
        <f>(Table1[[#This Row],[Min Fecal Coliform]]+Table1[[#This Row],[Max Fecal Coliform]])/2</f>
        <v>7.5</v>
      </c>
      <c r="Z3108">
        <v>20</v>
      </c>
      <c r="AA3108">
        <v>58</v>
      </c>
      <c r="AB3108">
        <f>(Table1[[#This Row],[Min Total Coliform]]+Table1[[#This Row],[Max Total Coliform]])/2</f>
        <v>39</v>
      </c>
      <c r="AC3108">
        <f>MIN(10, (Table1[[#This Row],[Avg BOD]]/4)*10)</f>
        <v>8.875</v>
      </c>
      <c r="AD3108">
        <f>MIN(10, (Table1[[#This Row],[Avg Fecal Coliform]]/600)*10)</f>
        <v>0.125</v>
      </c>
      <c r="AE3108">
        <f>MIN(10, (Table1[[#This Row],[Avg Nitrate N + Nitrite N]]/10)*10)</f>
        <v>8.1150000000000002</v>
      </c>
      <c r="AF3108">
        <f>IF(OR(Table1[[#This Row],[Avg pH]]&lt;6.5,Table1[[#This Row],[Avg pH]]&gt;8.5),10,0)</f>
        <v>0</v>
      </c>
      <c r="AG3108">
        <f>MAX(0, 10-(2*Table1[[#This Row],[Avg Dissolved Oxygen]]))</f>
        <v>0</v>
      </c>
      <c r="AH3108">
        <f>(Table1[[#This Row],[Fecal Score]]*0.3) + (Table1[[#This Row],[BOD Score]]*0.25) + (Table1[[#This Row],[Nitrate Score]]*0.2) + (Table1[[#This Row],[pH Score]]*0.15) + (Table1[[#This Row],[Dissolved Oxygen Score]]*0.1)</f>
        <v>3.8792500000000003</v>
      </c>
      <c r="AI3108">
        <v>2022</v>
      </c>
    </row>
    <row r="3109" spans="1:35">
      <c r="A3109">
        <v>4247</v>
      </c>
      <c r="B3109" t="s">
        <v>1222</v>
      </c>
      <c r="C3109" t="s">
        <v>35</v>
      </c>
      <c r="D3109" t="s">
        <v>341</v>
      </c>
      <c r="E3109">
        <v>24</v>
      </c>
      <c r="F3109">
        <v>28</v>
      </c>
      <c r="G3109">
        <f>(Table1[[#This Row],[Min Temperature]]+Table1[[#This Row],[Max Temperature]])/2</f>
        <v>26</v>
      </c>
      <c r="H3109">
        <v>3.2</v>
      </c>
      <c r="I3109">
        <v>5.8</v>
      </c>
      <c r="J3109">
        <f>(Table1[[#This Row],[Min Dissolved Oxygen]]+Table1[[#This Row],[Max Dissolved Oxygen]])/2</f>
        <v>4.5</v>
      </c>
      <c r="K3109">
        <v>7.6</v>
      </c>
      <c r="L3109">
        <v>8.6</v>
      </c>
      <c r="M3109">
        <f>(Table1[[#This Row],[Min pH]]+Table1[[#This Row],[Max pH]])/2</f>
        <v>8.1</v>
      </c>
      <c r="N3109">
        <v>503</v>
      </c>
      <c r="O3109">
        <v>1651</v>
      </c>
      <c r="P3109">
        <f>(Table1[[#This Row],[Min Conductivity]]+Table1[[#This Row],[Max Conductivity]])/2</f>
        <v>1077</v>
      </c>
      <c r="Q3109">
        <v>1.2</v>
      </c>
      <c r="R3109">
        <v>5</v>
      </c>
      <c r="S3109">
        <f>(Table1[[#This Row],[Min BOD]]+Table1[[#This Row],[Max BOD]])/2</f>
        <v>3.1</v>
      </c>
      <c r="T3109">
        <v>1.2</v>
      </c>
      <c r="U3109">
        <v>9.7200000000000006</v>
      </c>
      <c r="V3109">
        <f>(Table1[[#This Row],[Min Nitrate N + Nitrite N]]+Table1[[#This Row],[Max Nitrate N + Nitrite N]])/2</f>
        <v>5.46</v>
      </c>
      <c r="W3109">
        <v>4</v>
      </c>
      <c r="X3109">
        <v>39</v>
      </c>
      <c r="Y3109">
        <f>(Table1[[#This Row],[Min Fecal Coliform]]+Table1[[#This Row],[Max Fecal Coliform]])/2</f>
        <v>21.5</v>
      </c>
      <c r="Z3109">
        <v>63</v>
      </c>
      <c r="AA3109">
        <v>540</v>
      </c>
      <c r="AB3109">
        <f>(Table1[[#This Row],[Min Total Coliform]]+Table1[[#This Row],[Max Total Coliform]])/2</f>
        <v>301.5</v>
      </c>
      <c r="AC3109">
        <f>MIN(10, (Table1[[#This Row],[Avg BOD]]/4)*10)</f>
        <v>7.75</v>
      </c>
      <c r="AD3109">
        <f>MIN(10, (Table1[[#This Row],[Avg Fecal Coliform]]/600)*10)</f>
        <v>0.35833333333333334</v>
      </c>
      <c r="AE3109">
        <f>MIN(10, (Table1[[#This Row],[Avg Nitrate N + Nitrite N]]/10)*10)</f>
        <v>5.4600000000000009</v>
      </c>
      <c r="AF3109">
        <f>IF(OR(Table1[[#This Row],[Avg pH]]&lt;6.5,Table1[[#This Row],[Avg pH]]&gt;8.5),10,0)</f>
        <v>0</v>
      </c>
      <c r="AG3109">
        <f>MAX(0, 10-(2*Table1[[#This Row],[Avg Dissolved Oxygen]]))</f>
        <v>1</v>
      </c>
      <c r="AH3109">
        <f>(Table1[[#This Row],[Fecal Score]]*0.3) + (Table1[[#This Row],[BOD Score]]*0.25) + (Table1[[#This Row],[Nitrate Score]]*0.2) + (Table1[[#This Row],[pH Score]]*0.15) + (Table1[[#This Row],[Dissolved Oxygen Score]]*0.1)</f>
        <v>3.2370000000000005</v>
      </c>
      <c r="AI3109">
        <v>2022</v>
      </c>
    </row>
    <row r="3110" spans="1:35">
      <c r="A3110">
        <v>4237</v>
      </c>
      <c r="B3110" t="s">
        <v>1223</v>
      </c>
      <c r="C3110" t="s">
        <v>35</v>
      </c>
      <c r="D3110" t="s">
        <v>341</v>
      </c>
      <c r="E3110">
        <v>25</v>
      </c>
      <c r="F3110">
        <v>30</v>
      </c>
      <c r="G3110">
        <f>(Table1[[#This Row],[Min Temperature]]+Table1[[#This Row],[Max Temperature]])/2</f>
        <v>27.5</v>
      </c>
      <c r="H3110">
        <v>0.3</v>
      </c>
      <c r="I3110">
        <v>1.8</v>
      </c>
      <c r="J3110">
        <f>(Table1[[#This Row],[Min Dissolved Oxygen]]+Table1[[#This Row],[Max Dissolved Oxygen]])/2</f>
        <v>1.05</v>
      </c>
      <c r="K3110">
        <v>7.1</v>
      </c>
      <c r="L3110">
        <v>8.1999999999999993</v>
      </c>
      <c r="M3110">
        <f>(Table1[[#This Row],[Min pH]]+Table1[[#This Row],[Max pH]])/2</f>
        <v>7.6499999999999995</v>
      </c>
      <c r="N3110">
        <v>971</v>
      </c>
      <c r="O3110">
        <v>1618</v>
      </c>
      <c r="P3110">
        <f>(Table1[[#This Row],[Min Conductivity]]+Table1[[#This Row],[Max Conductivity]])/2</f>
        <v>1294.5</v>
      </c>
      <c r="Q3110">
        <v>2</v>
      </c>
      <c r="R3110">
        <v>12</v>
      </c>
      <c r="S3110">
        <f>(Table1[[#This Row],[Min BOD]]+Table1[[#This Row],[Max BOD]])/2</f>
        <v>7</v>
      </c>
      <c r="T3110">
        <v>1.8</v>
      </c>
      <c r="U3110">
        <v>8.4700000000000006</v>
      </c>
      <c r="V3110">
        <f>(Table1[[#This Row],[Min Nitrate N + Nitrite N]]+Table1[[#This Row],[Max Nitrate N + Nitrite N]])/2</f>
        <v>5.1350000000000007</v>
      </c>
      <c r="W3110">
        <v>14</v>
      </c>
      <c r="X3110">
        <v>58</v>
      </c>
      <c r="Y3110">
        <f>(Table1[[#This Row],[Min Fecal Coliform]]+Table1[[#This Row],[Max Fecal Coliform]])/2</f>
        <v>36</v>
      </c>
      <c r="Z3110">
        <v>350</v>
      </c>
      <c r="AA3110">
        <v>540</v>
      </c>
      <c r="AB3110">
        <f>(Table1[[#This Row],[Min Total Coliform]]+Table1[[#This Row],[Max Total Coliform]])/2</f>
        <v>445</v>
      </c>
      <c r="AC3110">
        <f>MIN(10, (Table1[[#This Row],[Avg BOD]]/4)*10)</f>
        <v>10</v>
      </c>
      <c r="AD3110">
        <f>MIN(10, (Table1[[#This Row],[Avg Fecal Coliform]]/600)*10)</f>
        <v>0.6</v>
      </c>
      <c r="AE3110">
        <f>MIN(10, (Table1[[#This Row],[Avg Nitrate N + Nitrite N]]/10)*10)</f>
        <v>5.1350000000000007</v>
      </c>
      <c r="AF3110">
        <f>IF(OR(Table1[[#This Row],[Avg pH]]&lt;6.5,Table1[[#This Row],[Avg pH]]&gt;8.5),10,0)</f>
        <v>0</v>
      </c>
      <c r="AG3110">
        <f>MAX(0, 10-(2*Table1[[#This Row],[Avg Dissolved Oxygen]]))</f>
        <v>7.9</v>
      </c>
      <c r="AH3110">
        <f>(Table1[[#This Row],[Fecal Score]]*0.3) + (Table1[[#This Row],[BOD Score]]*0.25) + (Table1[[#This Row],[Nitrate Score]]*0.2) + (Table1[[#This Row],[pH Score]]*0.15) + (Table1[[#This Row],[Dissolved Oxygen Score]]*0.1)</f>
        <v>4.4969999999999999</v>
      </c>
      <c r="AI3110">
        <v>2022</v>
      </c>
    </row>
    <row r="3111" spans="1:35">
      <c r="A3111">
        <v>4240</v>
      </c>
      <c r="B3111" t="s">
        <v>1224</v>
      </c>
      <c r="C3111" t="s">
        <v>35</v>
      </c>
      <c r="D3111" t="s">
        <v>341</v>
      </c>
      <c r="E3111">
        <v>24</v>
      </c>
      <c r="F3111">
        <v>26</v>
      </c>
      <c r="G3111">
        <f>(Table1[[#This Row],[Min Temperature]]+Table1[[#This Row],[Max Temperature]])/2</f>
        <v>25</v>
      </c>
      <c r="H3111">
        <v>5.5</v>
      </c>
      <c r="I3111">
        <v>6.3</v>
      </c>
      <c r="J3111">
        <f>(Table1[[#This Row],[Min Dissolved Oxygen]]+Table1[[#This Row],[Max Dissolved Oxygen]])/2</f>
        <v>5.9</v>
      </c>
      <c r="K3111">
        <v>7.1</v>
      </c>
      <c r="L3111">
        <v>8.4</v>
      </c>
      <c r="M3111">
        <f>(Table1[[#This Row],[Min pH]]+Table1[[#This Row],[Max pH]])/2</f>
        <v>7.75</v>
      </c>
      <c r="N3111">
        <v>823</v>
      </c>
      <c r="O3111">
        <v>2296</v>
      </c>
      <c r="P3111">
        <f>(Table1[[#This Row],[Min Conductivity]]+Table1[[#This Row],[Max Conductivity]])/2</f>
        <v>1559.5</v>
      </c>
      <c r="Q3111">
        <v>2.2000000000000002</v>
      </c>
      <c r="R3111">
        <v>5</v>
      </c>
      <c r="S3111">
        <f>(Table1[[#This Row],[Min BOD]]+Table1[[#This Row],[Max BOD]])/2</f>
        <v>3.6</v>
      </c>
      <c r="T3111">
        <v>7.09</v>
      </c>
      <c r="U3111">
        <v>22.12</v>
      </c>
      <c r="V3111">
        <f>(Table1[[#This Row],[Min Nitrate N + Nitrite N]]+Table1[[#This Row],[Max Nitrate N + Nitrite N]])/2</f>
        <v>14.605</v>
      </c>
      <c r="W3111">
        <v>5</v>
      </c>
      <c r="X3111">
        <v>8</v>
      </c>
      <c r="Y3111">
        <f>(Table1[[#This Row],[Min Fecal Coliform]]+Table1[[#This Row],[Max Fecal Coliform]])/2</f>
        <v>6.5</v>
      </c>
      <c r="Z3111">
        <v>35</v>
      </c>
      <c r="AA3111">
        <v>63</v>
      </c>
      <c r="AB3111">
        <f>(Table1[[#This Row],[Min Total Coliform]]+Table1[[#This Row],[Max Total Coliform]])/2</f>
        <v>49</v>
      </c>
      <c r="AC3111">
        <f>MIN(10, (Table1[[#This Row],[Avg BOD]]/4)*10)</f>
        <v>9</v>
      </c>
      <c r="AD3111">
        <f>MIN(10, (Table1[[#This Row],[Avg Fecal Coliform]]/600)*10)</f>
        <v>0.10833333333333334</v>
      </c>
      <c r="AE3111">
        <f>MIN(10, (Table1[[#This Row],[Avg Nitrate N + Nitrite N]]/10)*10)</f>
        <v>10</v>
      </c>
      <c r="AF3111">
        <f>IF(OR(Table1[[#This Row],[Avg pH]]&lt;6.5,Table1[[#This Row],[Avg pH]]&gt;8.5),10,0)</f>
        <v>0</v>
      </c>
      <c r="AG3111">
        <f>MAX(0, 10-(2*Table1[[#This Row],[Avg Dissolved Oxygen]]))</f>
        <v>0</v>
      </c>
      <c r="AH3111">
        <f>(Table1[[#This Row],[Fecal Score]]*0.3) + (Table1[[#This Row],[BOD Score]]*0.25) + (Table1[[#This Row],[Nitrate Score]]*0.2) + (Table1[[#This Row],[pH Score]]*0.15) + (Table1[[#This Row],[Dissolved Oxygen Score]]*0.1)</f>
        <v>4.2825000000000006</v>
      </c>
      <c r="AI3111">
        <v>2022</v>
      </c>
    </row>
    <row r="3112" spans="1:35">
      <c r="A3112">
        <v>1464</v>
      </c>
      <c r="B3112" t="s">
        <v>1225</v>
      </c>
      <c r="C3112" t="s">
        <v>35</v>
      </c>
      <c r="D3112" t="s">
        <v>341</v>
      </c>
      <c r="E3112">
        <v>17</v>
      </c>
      <c r="F3112">
        <v>20</v>
      </c>
      <c r="G3112">
        <f>(Table1[[#This Row],[Min Temperature]]+Table1[[#This Row],[Max Temperature]])/2</f>
        <v>18.5</v>
      </c>
      <c r="H3112">
        <v>5</v>
      </c>
      <c r="I3112">
        <v>6.8</v>
      </c>
      <c r="J3112">
        <f>(Table1[[#This Row],[Min Dissolved Oxygen]]+Table1[[#This Row],[Max Dissolved Oxygen]])/2</f>
        <v>5.9</v>
      </c>
      <c r="K3112">
        <v>7.3</v>
      </c>
      <c r="L3112">
        <v>8.3000000000000007</v>
      </c>
      <c r="M3112">
        <f>(Table1[[#This Row],[Min pH]]+Table1[[#This Row],[Max pH]])/2</f>
        <v>7.8000000000000007</v>
      </c>
      <c r="N3112">
        <v>1016</v>
      </c>
      <c r="O3112">
        <v>1280</v>
      </c>
      <c r="P3112">
        <f>(Table1[[#This Row],[Min Conductivity]]+Table1[[#This Row],[Max Conductivity]])/2</f>
        <v>1148</v>
      </c>
      <c r="Q3112">
        <v>2.7</v>
      </c>
      <c r="R3112">
        <v>4.8</v>
      </c>
      <c r="S3112">
        <f>(Table1[[#This Row],[Min BOD]]+Table1[[#This Row],[Max BOD]])/2</f>
        <v>3.75</v>
      </c>
      <c r="T3112">
        <v>7.12</v>
      </c>
      <c r="U3112">
        <v>22.16</v>
      </c>
      <c r="V3112">
        <f>(Table1[[#This Row],[Min Nitrate N + Nitrite N]]+Table1[[#This Row],[Max Nitrate N + Nitrite N]])/2</f>
        <v>14.64</v>
      </c>
      <c r="W3112">
        <v>4</v>
      </c>
      <c r="X3112">
        <v>10</v>
      </c>
      <c r="Y3112">
        <f>(Table1[[#This Row],[Min Fecal Coliform]]+Table1[[#This Row],[Max Fecal Coliform]])/2</f>
        <v>7</v>
      </c>
      <c r="Z3112">
        <v>38</v>
      </c>
      <c r="AA3112">
        <v>70</v>
      </c>
      <c r="AB3112">
        <f>(Table1[[#This Row],[Min Total Coliform]]+Table1[[#This Row],[Max Total Coliform]])/2</f>
        <v>54</v>
      </c>
      <c r="AC3112">
        <f>MIN(10, (Table1[[#This Row],[Avg BOD]]/4)*10)</f>
        <v>9.375</v>
      </c>
      <c r="AD3112">
        <f>MIN(10, (Table1[[#This Row],[Avg Fecal Coliform]]/600)*10)</f>
        <v>0.11666666666666667</v>
      </c>
      <c r="AE3112">
        <f>MIN(10, (Table1[[#This Row],[Avg Nitrate N + Nitrite N]]/10)*10)</f>
        <v>10</v>
      </c>
      <c r="AF3112">
        <f>IF(OR(Table1[[#This Row],[Avg pH]]&lt;6.5,Table1[[#This Row],[Avg pH]]&gt;8.5),10,0)</f>
        <v>0</v>
      </c>
      <c r="AG3112">
        <f>MAX(0, 10-(2*Table1[[#This Row],[Avg Dissolved Oxygen]]))</f>
        <v>0</v>
      </c>
      <c r="AH3112">
        <f>(Table1[[#This Row],[Fecal Score]]*0.3) + (Table1[[#This Row],[BOD Score]]*0.25) + (Table1[[#This Row],[Nitrate Score]]*0.2) + (Table1[[#This Row],[pH Score]]*0.15) + (Table1[[#This Row],[Dissolved Oxygen Score]]*0.1)</f>
        <v>4.3787500000000001</v>
      </c>
      <c r="AI3112">
        <v>2022</v>
      </c>
    </row>
    <row r="3113" spans="1:35">
      <c r="A3113">
        <v>4228</v>
      </c>
      <c r="B3113" t="s">
        <v>1226</v>
      </c>
      <c r="C3113" t="s">
        <v>35</v>
      </c>
      <c r="D3113" t="s">
        <v>341</v>
      </c>
      <c r="E3113">
        <v>25</v>
      </c>
      <c r="F3113">
        <v>34</v>
      </c>
      <c r="G3113">
        <f>(Table1[[#This Row],[Min Temperature]]+Table1[[#This Row],[Max Temperature]])/2</f>
        <v>29.5</v>
      </c>
      <c r="H3113">
        <v>0.3</v>
      </c>
      <c r="I3113">
        <v>5.2</v>
      </c>
      <c r="J3113">
        <f>(Table1[[#This Row],[Min Dissolved Oxygen]]+Table1[[#This Row],[Max Dissolved Oxygen]])/2</f>
        <v>2.75</v>
      </c>
      <c r="K3113">
        <v>7.1</v>
      </c>
      <c r="L3113">
        <v>8.5</v>
      </c>
      <c r="M3113">
        <f>(Table1[[#This Row],[Min pH]]+Table1[[#This Row],[Max pH]])/2</f>
        <v>7.8</v>
      </c>
      <c r="N3113">
        <v>899</v>
      </c>
      <c r="O3113">
        <v>2746</v>
      </c>
      <c r="P3113">
        <f>(Table1[[#This Row],[Min Conductivity]]+Table1[[#This Row],[Max Conductivity]])/2</f>
        <v>1822.5</v>
      </c>
      <c r="Q3113">
        <v>2.8</v>
      </c>
      <c r="R3113">
        <v>93</v>
      </c>
      <c r="S3113">
        <f>(Table1[[#This Row],[Min BOD]]+Table1[[#This Row],[Max BOD]])/2</f>
        <v>47.9</v>
      </c>
      <c r="T3113">
        <v>3.28</v>
      </c>
      <c r="U3113">
        <v>8.6</v>
      </c>
      <c r="V3113">
        <f>(Table1[[#This Row],[Min Nitrate N + Nitrite N]]+Table1[[#This Row],[Max Nitrate N + Nitrite N]])/2</f>
        <v>5.9399999999999995</v>
      </c>
      <c r="W3113">
        <v>8</v>
      </c>
      <c r="X3113">
        <v>46</v>
      </c>
      <c r="Y3113">
        <f>(Table1[[#This Row],[Min Fecal Coliform]]+Table1[[#This Row],[Max Fecal Coliform]])/2</f>
        <v>27</v>
      </c>
      <c r="Z3113">
        <v>350</v>
      </c>
      <c r="AA3113">
        <v>540</v>
      </c>
      <c r="AB3113">
        <f>(Table1[[#This Row],[Min Total Coliform]]+Table1[[#This Row],[Max Total Coliform]])/2</f>
        <v>445</v>
      </c>
      <c r="AC3113">
        <f>MIN(10, (Table1[[#This Row],[Avg BOD]]/4)*10)</f>
        <v>10</v>
      </c>
      <c r="AD3113">
        <f>MIN(10, (Table1[[#This Row],[Avg Fecal Coliform]]/600)*10)</f>
        <v>0.44999999999999996</v>
      </c>
      <c r="AE3113">
        <f>MIN(10, (Table1[[#This Row],[Avg Nitrate N + Nitrite N]]/10)*10)</f>
        <v>5.9399999999999995</v>
      </c>
      <c r="AF3113">
        <f>IF(OR(Table1[[#This Row],[Avg pH]]&lt;6.5,Table1[[#This Row],[Avg pH]]&gt;8.5),10,0)</f>
        <v>0</v>
      </c>
      <c r="AG3113">
        <f>MAX(0, 10-(2*Table1[[#This Row],[Avg Dissolved Oxygen]]))</f>
        <v>4.5</v>
      </c>
      <c r="AH3113">
        <f>(Table1[[#This Row],[Fecal Score]]*0.3) + (Table1[[#This Row],[BOD Score]]*0.25) + (Table1[[#This Row],[Nitrate Score]]*0.2) + (Table1[[#This Row],[pH Score]]*0.15) + (Table1[[#This Row],[Dissolved Oxygen Score]]*0.1)</f>
        <v>4.2729999999999997</v>
      </c>
      <c r="AI3113">
        <v>2022</v>
      </c>
    </row>
    <row r="3114" spans="1:35">
      <c r="A3114">
        <v>4704</v>
      </c>
      <c r="B3114" t="s">
        <v>1227</v>
      </c>
      <c r="C3114" t="s">
        <v>35</v>
      </c>
      <c r="D3114" t="s">
        <v>341</v>
      </c>
      <c r="E3114">
        <v>24</v>
      </c>
      <c r="F3114">
        <v>35</v>
      </c>
      <c r="G3114">
        <f>(Table1[[#This Row],[Min Temperature]]+Table1[[#This Row],[Max Temperature]])/2</f>
        <v>29.5</v>
      </c>
      <c r="H3114">
        <v>0.3</v>
      </c>
      <c r="I3114">
        <v>3.8</v>
      </c>
      <c r="J3114">
        <f>(Table1[[#This Row],[Min Dissolved Oxygen]]+Table1[[#This Row],[Max Dissolved Oxygen]])/2</f>
        <v>2.0499999999999998</v>
      </c>
      <c r="K3114">
        <v>7</v>
      </c>
      <c r="L3114">
        <v>7.5</v>
      </c>
      <c r="M3114">
        <f>(Table1[[#This Row],[Min pH]]+Table1[[#This Row],[Max pH]])/2</f>
        <v>7.25</v>
      </c>
      <c r="N3114">
        <v>506</v>
      </c>
      <c r="O3114">
        <v>1110</v>
      </c>
      <c r="P3114">
        <f>(Table1[[#This Row],[Min Conductivity]]+Table1[[#This Row],[Max Conductivity]])/2</f>
        <v>808</v>
      </c>
      <c r="Q3114">
        <v>1.6</v>
      </c>
      <c r="R3114">
        <v>24</v>
      </c>
      <c r="S3114">
        <f>(Table1[[#This Row],[Min BOD]]+Table1[[#This Row],[Max BOD]])/2</f>
        <v>12.8</v>
      </c>
      <c r="T3114">
        <v>1.8</v>
      </c>
      <c r="U3114">
        <v>6.59</v>
      </c>
      <c r="V3114">
        <f>(Table1[[#This Row],[Min Nitrate N + Nitrite N]]+Table1[[#This Row],[Max Nitrate N + Nitrite N]])/2</f>
        <v>4.1950000000000003</v>
      </c>
      <c r="W3114">
        <v>11</v>
      </c>
      <c r="X3114">
        <v>43</v>
      </c>
      <c r="Y3114">
        <f>(Table1[[#This Row],[Min Fecal Coliform]]+Table1[[#This Row],[Max Fecal Coliform]])/2</f>
        <v>27</v>
      </c>
      <c r="Z3114">
        <v>220</v>
      </c>
      <c r="AA3114">
        <v>540</v>
      </c>
      <c r="AB3114">
        <f>(Table1[[#This Row],[Min Total Coliform]]+Table1[[#This Row],[Max Total Coliform]])/2</f>
        <v>380</v>
      </c>
      <c r="AC3114">
        <f>MIN(10, (Table1[[#This Row],[Avg BOD]]/4)*10)</f>
        <v>10</v>
      </c>
      <c r="AD3114">
        <f>MIN(10, (Table1[[#This Row],[Avg Fecal Coliform]]/600)*10)</f>
        <v>0.44999999999999996</v>
      </c>
      <c r="AE3114">
        <f>MIN(10, (Table1[[#This Row],[Avg Nitrate N + Nitrite N]]/10)*10)</f>
        <v>4.1950000000000003</v>
      </c>
      <c r="AF3114">
        <f>IF(OR(Table1[[#This Row],[Avg pH]]&lt;6.5,Table1[[#This Row],[Avg pH]]&gt;8.5),10,0)</f>
        <v>0</v>
      </c>
      <c r="AG3114">
        <f>MAX(0, 10-(2*Table1[[#This Row],[Avg Dissolved Oxygen]]))</f>
        <v>5.9</v>
      </c>
      <c r="AH3114">
        <f>(Table1[[#This Row],[Fecal Score]]*0.3) + (Table1[[#This Row],[BOD Score]]*0.25) + (Table1[[#This Row],[Nitrate Score]]*0.2) + (Table1[[#This Row],[pH Score]]*0.15) + (Table1[[#This Row],[Dissolved Oxygen Score]]*0.1)</f>
        <v>4.0640000000000001</v>
      </c>
      <c r="AI3114">
        <v>2022</v>
      </c>
    </row>
    <row r="3115" spans="1:35">
      <c r="A3115">
        <v>2343</v>
      </c>
      <c r="B3115" t="s">
        <v>1228</v>
      </c>
      <c r="C3115" t="s">
        <v>35</v>
      </c>
      <c r="D3115" t="s">
        <v>341</v>
      </c>
      <c r="E3115">
        <v>25</v>
      </c>
      <c r="F3115">
        <v>30</v>
      </c>
      <c r="G3115">
        <f>(Table1[[#This Row],[Min Temperature]]+Table1[[#This Row],[Max Temperature]])/2</f>
        <v>27.5</v>
      </c>
      <c r="H3115">
        <v>0.3</v>
      </c>
      <c r="I3115">
        <v>3.8</v>
      </c>
      <c r="J3115">
        <f>(Table1[[#This Row],[Min Dissolved Oxygen]]+Table1[[#This Row],[Max Dissolved Oxygen]])/2</f>
        <v>2.0499999999999998</v>
      </c>
      <c r="K3115">
        <v>7.2</v>
      </c>
      <c r="L3115">
        <v>8.5</v>
      </c>
      <c r="M3115">
        <f>(Table1[[#This Row],[Min pH]]+Table1[[#This Row],[Max pH]])/2</f>
        <v>7.85</v>
      </c>
      <c r="N3115">
        <v>378</v>
      </c>
      <c r="O3115">
        <v>2960</v>
      </c>
      <c r="P3115">
        <f>(Table1[[#This Row],[Min Conductivity]]+Table1[[#This Row],[Max Conductivity]])/2</f>
        <v>1669</v>
      </c>
      <c r="Q3115">
        <v>2.6</v>
      </c>
      <c r="R3115">
        <v>18</v>
      </c>
      <c r="S3115">
        <f>(Table1[[#This Row],[Min BOD]]+Table1[[#This Row],[Max BOD]])/2</f>
        <v>10.3</v>
      </c>
      <c r="T3115">
        <v>2.8</v>
      </c>
      <c r="U3115">
        <v>11.12</v>
      </c>
      <c r="V3115">
        <f>(Table1[[#This Row],[Min Nitrate N + Nitrite N]]+Table1[[#This Row],[Max Nitrate N + Nitrite N]])/2</f>
        <v>6.9599999999999991</v>
      </c>
      <c r="W3115">
        <v>2</v>
      </c>
      <c r="X3115">
        <v>33</v>
      </c>
      <c r="Y3115">
        <f>(Table1[[#This Row],[Min Fecal Coliform]]+Table1[[#This Row],[Max Fecal Coliform]])/2</f>
        <v>17.5</v>
      </c>
      <c r="Z3115">
        <v>350</v>
      </c>
      <c r="AA3115">
        <v>1600</v>
      </c>
      <c r="AB3115">
        <f>(Table1[[#This Row],[Min Total Coliform]]+Table1[[#This Row],[Max Total Coliform]])/2</f>
        <v>975</v>
      </c>
      <c r="AC3115">
        <f>MIN(10, (Table1[[#This Row],[Avg BOD]]/4)*10)</f>
        <v>10</v>
      </c>
      <c r="AD3115">
        <f>MIN(10, (Table1[[#This Row],[Avg Fecal Coliform]]/600)*10)</f>
        <v>0.29166666666666669</v>
      </c>
      <c r="AE3115">
        <f>MIN(10, (Table1[[#This Row],[Avg Nitrate N + Nitrite N]]/10)*10)</f>
        <v>6.9599999999999991</v>
      </c>
      <c r="AF3115">
        <f>IF(OR(Table1[[#This Row],[Avg pH]]&lt;6.5,Table1[[#This Row],[Avg pH]]&gt;8.5),10,0)</f>
        <v>0</v>
      </c>
      <c r="AG3115">
        <f>MAX(0, 10-(2*Table1[[#This Row],[Avg Dissolved Oxygen]]))</f>
        <v>5.9</v>
      </c>
      <c r="AH3115">
        <f>(Table1[[#This Row],[Fecal Score]]*0.3) + (Table1[[#This Row],[BOD Score]]*0.25) + (Table1[[#This Row],[Nitrate Score]]*0.2) + (Table1[[#This Row],[pH Score]]*0.15) + (Table1[[#This Row],[Dissolved Oxygen Score]]*0.1)</f>
        <v>4.5694999999999997</v>
      </c>
      <c r="AI3115">
        <v>2022</v>
      </c>
    </row>
    <row r="3116" spans="1:35">
      <c r="A3116">
        <v>4302</v>
      </c>
      <c r="B3116" t="s">
        <v>1229</v>
      </c>
      <c r="C3116" t="s">
        <v>35</v>
      </c>
      <c r="D3116" t="s">
        <v>341</v>
      </c>
      <c r="E3116">
        <v>23</v>
      </c>
      <c r="F3116">
        <v>26</v>
      </c>
      <c r="G3116">
        <f>(Table1[[#This Row],[Min Temperature]]+Table1[[#This Row],[Max Temperature]])/2</f>
        <v>24.5</v>
      </c>
      <c r="H3116">
        <v>4.9000000000000004</v>
      </c>
      <c r="I3116">
        <v>6</v>
      </c>
      <c r="J3116">
        <f>(Table1[[#This Row],[Min Dissolved Oxygen]]+Table1[[#This Row],[Max Dissolved Oxygen]])/2</f>
        <v>5.45</v>
      </c>
      <c r="K3116">
        <v>7</v>
      </c>
      <c r="L3116">
        <v>8.4</v>
      </c>
      <c r="M3116">
        <f>(Table1[[#This Row],[Min pH]]+Table1[[#This Row],[Max pH]])/2</f>
        <v>7.7</v>
      </c>
      <c r="N3116">
        <v>1699</v>
      </c>
      <c r="O3116">
        <v>3460</v>
      </c>
      <c r="P3116">
        <f>(Table1[[#This Row],[Min Conductivity]]+Table1[[#This Row],[Max Conductivity]])/2</f>
        <v>2579.5</v>
      </c>
      <c r="Q3116">
        <v>5</v>
      </c>
      <c r="R3116">
        <v>8</v>
      </c>
      <c r="S3116">
        <f>(Table1[[#This Row],[Min BOD]]+Table1[[#This Row],[Max BOD]])/2</f>
        <v>6.5</v>
      </c>
      <c r="T3116">
        <v>10.17</v>
      </c>
      <c r="U3116">
        <v>20.149999999999999</v>
      </c>
      <c r="V3116">
        <f>(Table1[[#This Row],[Min Nitrate N + Nitrite N]]+Table1[[#This Row],[Max Nitrate N + Nitrite N]])/2</f>
        <v>15.16</v>
      </c>
      <c r="W3116">
        <v>7</v>
      </c>
      <c r="X3116">
        <v>9</v>
      </c>
      <c r="Y3116">
        <f>(Table1[[#This Row],[Min Fecal Coliform]]+Table1[[#This Row],[Max Fecal Coliform]])/2</f>
        <v>8</v>
      </c>
      <c r="Z3116">
        <v>42</v>
      </c>
      <c r="AA3116">
        <v>70</v>
      </c>
      <c r="AB3116">
        <f>(Table1[[#This Row],[Min Total Coliform]]+Table1[[#This Row],[Max Total Coliform]])/2</f>
        <v>56</v>
      </c>
      <c r="AC3116">
        <f>MIN(10, (Table1[[#This Row],[Avg BOD]]/4)*10)</f>
        <v>10</v>
      </c>
      <c r="AD3116">
        <f>MIN(10, (Table1[[#This Row],[Avg Fecal Coliform]]/600)*10)</f>
        <v>0.13333333333333333</v>
      </c>
      <c r="AE3116">
        <f>MIN(10, (Table1[[#This Row],[Avg Nitrate N + Nitrite N]]/10)*10)</f>
        <v>10</v>
      </c>
      <c r="AF3116">
        <f>IF(OR(Table1[[#This Row],[Avg pH]]&lt;6.5,Table1[[#This Row],[Avg pH]]&gt;8.5),10,0)</f>
        <v>0</v>
      </c>
      <c r="AG3116">
        <f>MAX(0, 10-(2*Table1[[#This Row],[Avg Dissolved Oxygen]]))</f>
        <v>0</v>
      </c>
      <c r="AH3116">
        <f>(Table1[[#This Row],[Fecal Score]]*0.3) + (Table1[[#This Row],[BOD Score]]*0.25) + (Table1[[#This Row],[Nitrate Score]]*0.2) + (Table1[[#This Row],[pH Score]]*0.15) + (Table1[[#This Row],[Dissolved Oxygen Score]]*0.1)</f>
        <v>4.54</v>
      </c>
      <c r="AI3116">
        <v>2022</v>
      </c>
    </row>
    <row r="3117" spans="1:35">
      <c r="A3117">
        <v>3086</v>
      </c>
      <c r="B3117" t="s">
        <v>1230</v>
      </c>
      <c r="C3117" t="s">
        <v>35</v>
      </c>
      <c r="D3117" t="s">
        <v>341</v>
      </c>
      <c r="E3117">
        <v>17</v>
      </c>
      <c r="F3117">
        <v>23</v>
      </c>
      <c r="G3117">
        <f>(Table1[[#This Row],[Min Temperature]]+Table1[[#This Row],[Max Temperature]])/2</f>
        <v>20</v>
      </c>
      <c r="H3117">
        <v>5.7</v>
      </c>
      <c r="I3117">
        <v>6.9</v>
      </c>
      <c r="J3117">
        <f>(Table1[[#This Row],[Min Dissolved Oxygen]]+Table1[[#This Row],[Max Dissolved Oxygen]])/2</f>
        <v>6.3000000000000007</v>
      </c>
      <c r="K3117">
        <v>7.2</v>
      </c>
      <c r="L3117">
        <v>7.9</v>
      </c>
      <c r="M3117">
        <f>(Table1[[#This Row],[Min pH]]+Table1[[#This Row],[Max pH]])/2</f>
        <v>7.5500000000000007</v>
      </c>
      <c r="N3117">
        <v>723</v>
      </c>
      <c r="O3117">
        <v>1256</v>
      </c>
      <c r="P3117">
        <f>(Table1[[#This Row],[Min Conductivity]]+Table1[[#This Row],[Max Conductivity]])/2</f>
        <v>989.5</v>
      </c>
      <c r="Q3117">
        <v>2.7</v>
      </c>
      <c r="R3117">
        <v>4.4000000000000004</v>
      </c>
      <c r="S3117">
        <f>(Table1[[#This Row],[Min BOD]]+Table1[[#This Row],[Max BOD]])/2</f>
        <v>3.5500000000000003</v>
      </c>
      <c r="T3117">
        <v>4.08</v>
      </c>
      <c r="U3117">
        <v>11.1</v>
      </c>
      <c r="V3117">
        <f>(Table1[[#This Row],[Min Nitrate N + Nitrite N]]+Table1[[#This Row],[Max Nitrate N + Nitrite N]])/2</f>
        <v>7.59</v>
      </c>
      <c r="W3117">
        <v>6</v>
      </c>
      <c r="X3117">
        <v>17</v>
      </c>
      <c r="Y3117">
        <f>(Table1[[#This Row],[Min Fecal Coliform]]+Table1[[#This Row],[Max Fecal Coliform]])/2</f>
        <v>11.5</v>
      </c>
      <c r="Z3117">
        <v>38</v>
      </c>
      <c r="AA3117">
        <v>58</v>
      </c>
      <c r="AB3117">
        <f>(Table1[[#This Row],[Min Total Coliform]]+Table1[[#This Row],[Max Total Coliform]])/2</f>
        <v>48</v>
      </c>
      <c r="AC3117">
        <f>MIN(10, (Table1[[#This Row],[Avg BOD]]/4)*10)</f>
        <v>8.875</v>
      </c>
      <c r="AD3117">
        <f>MIN(10, (Table1[[#This Row],[Avg Fecal Coliform]]/600)*10)</f>
        <v>0.19166666666666665</v>
      </c>
      <c r="AE3117">
        <f>MIN(10, (Table1[[#This Row],[Avg Nitrate N + Nitrite N]]/10)*10)</f>
        <v>7.59</v>
      </c>
      <c r="AF3117">
        <f>IF(OR(Table1[[#This Row],[Avg pH]]&lt;6.5,Table1[[#This Row],[Avg pH]]&gt;8.5),10,0)</f>
        <v>0</v>
      </c>
      <c r="AG3117">
        <f>MAX(0, 10-(2*Table1[[#This Row],[Avg Dissolved Oxygen]]))</f>
        <v>0</v>
      </c>
      <c r="AH3117">
        <f>(Table1[[#This Row],[Fecal Score]]*0.3) + (Table1[[#This Row],[BOD Score]]*0.25) + (Table1[[#This Row],[Nitrate Score]]*0.2) + (Table1[[#This Row],[pH Score]]*0.15) + (Table1[[#This Row],[Dissolved Oxygen Score]]*0.1)</f>
        <v>3.7942499999999999</v>
      </c>
      <c r="AI3117">
        <v>2022</v>
      </c>
    </row>
    <row r="3118" spans="1:35">
      <c r="A3118">
        <v>3069</v>
      </c>
      <c r="B3118" t="s">
        <v>1231</v>
      </c>
      <c r="C3118" t="s">
        <v>35</v>
      </c>
      <c r="D3118" t="s">
        <v>341</v>
      </c>
      <c r="E3118">
        <v>24</v>
      </c>
      <c r="F3118">
        <v>29</v>
      </c>
      <c r="G3118">
        <f>(Table1[[#This Row],[Min Temperature]]+Table1[[#This Row],[Max Temperature]])/2</f>
        <v>26.5</v>
      </c>
      <c r="H3118">
        <v>4.9000000000000004</v>
      </c>
      <c r="I3118">
        <v>6.1</v>
      </c>
      <c r="J3118">
        <f>(Table1[[#This Row],[Min Dissolved Oxygen]]+Table1[[#This Row],[Max Dissolved Oxygen]])/2</f>
        <v>5.5</v>
      </c>
      <c r="K3118">
        <v>7.5</v>
      </c>
      <c r="L3118">
        <v>8.3000000000000007</v>
      </c>
      <c r="M3118">
        <f>(Table1[[#This Row],[Min pH]]+Table1[[#This Row],[Max pH]])/2</f>
        <v>7.9</v>
      </c>
      <c r="N3118">
        <v>583</v>
      </c>
      <c r="O3118">
        <v>844</v>
      </c>
      <c r="P3118">
        <f>(Table1[[#This Row],[Min Conductivity]]+Table1[[#This Row],[Max Conductivity]])/2</f>
        <v>713.5</v>
      </c>
      <c r="Q3118">
        <v>1.1000000000000001</v>
      </c>
      <c r="R3118">
        <v>11</v>
      </c>
      <c r="S3118">
        <f>(Table1[[#This Row],[Min BOD]]+Table1[[#This Row],[Max BOD]])/2</f>
        <v>6.05</v>
      </c>
      <c r="T3118">
        <v>0.32</v>
      </c>
      <c r="U3118">
        <v>6.02</v>
      </c>
      <c r="V3118">
        <f>(Table1[[#This Row],[Min Nitrate N + Nitrite N]]+Table1[[#This Row],[Max Nitrate N + Nitrite N]])/2</f>
        <v>3.17</v>
      </c>
      <c r="W3118">
        <v>2</v>
      </c>
      <c r="X3118">
        <v>2</v>
      </c>
      <c r="Y3118">
        <f>(Table1[[#This Row],[Min Fecal Coliform]]+Table1[[#This Row],[Max Fecal Coliform]])/2</f>
        <v>2</v>
      </c>
      <c r="Z3118">
        <v>22</v>
      </c>
      <c r="AA3118">
        <v>280</v>
      </c>
      <c r="AB3118">
        <f>(Table1[[#This Row],[Min Total Coliform]]+Table1[[#This Row],[Max Total Coliform]])/2</f>
        <v>151</v>
      </c>
      <c r="AC3118">
        <f>MIN(10, (Table1[[#This Row],[Avg BOD]]/4)*10)</f>
        <v>10</v>
      </c>
      <c r="AD3118">
        <f>MIN(10, (Table1[[#This Row],[Avg Fecal Coliform]]/600)*10)</f>
        <v>3.3333333333333333E-2</v>
      </c>
      <c r="AE3118">
        <f>MIN(10, (Table1[[#This Row],[Avg Nitrate N + Nitrite N]]/10)*10)</f>
        <v>3.17</v>
      </c>
      <c r="AF3118">
        <f>IF(OR(Table1[[#This Row],[Avg pH]]&lt;6.5,Table1[[#This Row],[Avg pH]]&gt;8.5),10,0)</f>
        <v>0</v>
      </c>
      <c r="AG3118">
        <f>MAX(0, 10-(2*Table1[[#This Row],[Avg Dissolved Oxygen]]))</f>
        <v>0</v>
      </c>
      <c r="AH3118">
        <f>(Table1[[#This Row],[Fecal Score]]*0.3) + (Table1[[#This Row],[BOD Score]]*0.25) + (Table1[[#This Row],[Nitrate Score]]*0.2) + (Table1[[#This Row],[pH Score]]*0.15) + (Table1[[#This Row],[Dissolved Oxygen Score]]*0.1)</f>
        <v>3.1439999999999997</v>
      </c>
      <c r="AI3118">
        <v>2022</v>
      </c>
    </row>
    <row r="3119" spans="1:35">
      <c r="A3119">
        <v>3084</v>
      </c>
      <c r="B3119" t="s">
        <v>1232</v>
      </c>
      <c r="C3119" t="s">
        <v>35</v>
      </c>
      <c r="D3119" t="s">
        <v>341</v>
      </c>
      <c r="E3119">
        <v>24</v>
      </c>
      <c r="F3119">
        <v>29</v>
      </c>
      <c r="G3119">
        <f>(Table1[[#This Row],[Min Temperature]]+Table1[[#This Row],[Max Temperature]])/2</f>
        <v>26.5</v>
      </c>
      <c r="H3119">
        <v>4</v>
      </c>
      <c r="I3119">
        <v>6.2</v>
      </c>
      <c r="J3119">
        <f>(Table1[[#This Row],[Min Dissolved Oxygen]]+Table1[[#This Row],[Max Dissolved Oxygen]])/2</f>
        <v>5.0999999999999996</v>
      </c>
      <c r="K3119">
        <v>7.7</v>
      </c>
      <c r="L3119">
        <v>8.4</v>
      </c>
      <c r="M3119">
        <f>(Table1[[#This Row],[Min pH]]+Table1[[#This Row],[Max pH]])/2</f>
        <v>8.0500000000000007</v>
      </c>
      <c r="N3119">
        <v>478</v>
      </c>
      <c r="O3119">
        <v>566</v>
      </c>
      <c r="P3119">
        <f>(Table1[[#This Row],[Min Conductivity]]+Table1[[#This Row],[Max Conductivity]])/2</f>
        <v>522</v>
      </c>
      <c r="Q3119">
        <v>1</v>
      </c>
      <c r="R3119">
        <v>3</v>
      </c>
      <c r="S3119">
        <f>(Table1[[#This Row],[Min BOD]]+Table1[[#This Row],[Max BOD]])/2</f>
        <v>2</v>
      </c>
      <c r="T3119">
        <v>0.36</v>
      </c>
      <c r="U3119">
        <v>3.82</v>
      </c>
      <c r="V3119">
        <f>(Table1[[#This Row],[Min Nitrate N + Nitrite N]]+Table1[[#This Row],[Max Nitrate N + Nitrite N]])/2</f>
        <v>2.09</v>
      </c>
      <c r="W3119">
        <v>2</v>
      </c>
      <c r="X3119">
        <v>17</v>
      </c>
      <c r="Y3119">
        <f>(Table1[[#This Row],[Min Fecal Coliform]]+Table1[[#This Row],[Max Fecal Coliform]])/2</f>
        <v>9.5</v>
      </c>
      <c r="Z3119">
        <v>39</v>
      </c>
      <c r="AA3119">
        <v>220</v>
      </c>
      <c r="AB3119">
        <f>(Table1[[#This Row],[Min Total Coliform]]+Table1[[#This Row],[Max Total Coliform]])/2</f>
        <v>129.5</v>
      </c>
      <c r="AC3119">
        <f>MIN(10, (Table1[[#This Row],[Avg BOD]]/4)*10)</f>
        <v>5</v>
      </c>
      <c r="AD3119">
        <f>MIN(10, (Table1[[#This Row],[Avg Fecal Coliform]]/600)*10)</f>
        <v>0.15833333333333335</v>
      </c>
      <c r="AE3119">
        <f>MIN(10, (Table1[[#This Row],[Avg Nitrate N + Nitrite N]]/10)*10)</f>
        <v>2.09</v>
      </c>
      <c r="AF3119">
        <f>IF(OR(Table1[[#This Row],[Avg pH]]&lt;6.5,Table1[[#This Row],[Avg pH]]&gt;8.5),10,0)</f>
        <v>0</v>
      </c>
      <c r="AG3119">
        <f>MAX(0, 10-(2*Table1[[#This Row],[Avg Dissolved Oxygen]]))</f>
        <v>0</v>
      </c>
      <c r="AH3119">
        <f>(Table1[[#This Row],[Fecal Score]]*0.3) + (Table1[[#This Row],[BOD Score]]*0.25) + (Table1[[#This Row],[Nitrate Score]]*0.2) + (Table1[[#This Row],[pH Score]]*0.15) + (Table1[[#This Row],[Dissolved Oxygen Score]]*0.1)</f>
        <v>1.7155</v>
      </c>
      <c r="AI3119">
        <v>2022</v>
      </c>
    </row>
    <row r="3120" spans="1:35">
      <c r="A3120">
        <v>3391</v>
      </c>
      <c r="B3120" t="s">
        <v>377</v>
      </c>
      <c r="C3120" t="s">
        <v>1</v>
      </c>
      <c r="D3120" t="s">
        <v>375</v>
      </c>
      <c r="E3120">
        <v>19</v>
      </c>
      <c r="F3120">
        <v>31</v>
      </c>
      <c r="G3120">
        <f>(Table1[[#This Row],[Min Temperature]]+Table1[[#This Row],[Max Temperature]])/2</f>
        <v>25</v>
      </c>
      <c r="H3120">
        <v>5.5</v>
      </c>
      <c r="I3120">
        <v>6.8</v>
      </c>
      <c r="J3120">
        <f>(Table1[[#This Row],[Min Dissolved Oxygen]]+Table1[[#This Row],[Max Dissolved Oxygen]])/2</f>
        <v>6.15</v>
      </c>
      <c r="K3120">
        <v>7.2</v>
      </c>
      <c r="L3120">
        <v>7.9</v>
      </c>
      <c r="M3120">
        <f>(Table1[[#This Row],[Min pH]]+Table1[[#This Row],[Max pH]])/2</f>
        <v>7.5500000000000007</v>
      </c>
      <c r="N3120">
        <v>131</v>
      </c>
      <c r="O3120">
        <v>184</v>
      </c>
      <c r="P3120">
        <f>(Table1[[#This Row],[Min Conductivity]]+Table1[[#This Row],[Max Conductivity]])/2</f>
        <v>157.5</v>
      </c>
      <c r="Q3120">
        <v>1.1000000000000001</v>
      </c>
      <c r="R3120">
        <v>1.8</v>
      </c>
      <c r="S3120">
        <f>(Table1[[#This Row],[Min BOD]]+Table1[[#This Row],[Max BOD]])/2</f>
        <v>1.4500000000000002</v>
      </c>
      <c r="T3120">
        <v>0.7</v>
      </c>
      <c r="U3120">
        <v>1.6</v>
      </c>
      <c r="V3120">
        <f>(Table1[[#This Row],[Min Nitrate N + Nitrite N]]+Table1[[#This Row],[Max Nitrate N + Nitrite N]])/2</f>
        <v>1.1499999999999999</v>
      </c>
      <c r="W3120">
        <v>27</v>
      </c>
      <c r="X3120">
        <v>58</v>
      </c>
      <c r="Y3120">
        <f>(Table1[[#This Row],[Min Fecal Coliform]]+Table1[[#This Row],[Max Fecal Coliform]])/2</f>
        <v>42.5</v>
      </c>
      <c r="Z3120">
        <v>110</v>
      </c>
      <c r="AA3120">
        <v>210</v>
      </c>
      <c r="AB3120">
        <f>(Table1[[#This Row],[Min Total Coliform]]+Table1[[#This Row],[Max Total Coliform]])/2</f>
        <v>160</v>
      </c>
      <c r="AC3120">
        <f>MIN(10, (Table1[[#This Row],[Avg BOD]]/4)*10)</f>
        <v>3.6250000000000004</v>
      </c>
      <c r="AD3120">
        <f>MIN(10, (Table1[[#This Row],[Avg Fecal Coliform]]/600)*10)</f>
        <v>0.70833333333333326</v>
      </c>
      <c r="AE3120">
        <f>MIN(10, (Table1[[#This Row],[Avg Nitrate N + Nitrite N]]/10)*10)</f>
        <v>1.1499999999999999</v>
      </c>
      <c r="AF3120">
        <f>IF(OR(Table1[[#This Row],[Avg pH]]&lt;6.5,Table1[[#This Row],[Avg pH]]&gt;8.5),10,0)</f>
        <v>0</v>
      </c>
      <c r="AG3120">
        <f>MAX(0, 10-(2*Table1[[#This Row],[Avg Dissolved Oxygen]]))</f>
        <v>0</v>
      </c>
      <c r="AH3120">
        <f>(Table1[[#This Row],[Fecal Score]]*0.3) + (Table1[[#This Row],[BOD Score]]*0.25) + (Table1[[#This Row],[Nitrate Score]]*0.2) + (Table1[[#This Row],[pH Score]]*0.15) + (Table1[[#This Row],[Dissolved Oxygen Score]]*0.1)</f>
        <v>1.3487500000000001</v>
      </c>
      <c r="AI3120">
        <v>2022</v>
      </c>
    </row>
    <row r="3121" spans="1:35">
      <c r="A3121">
        <v>4193</v>
      </c>
      <c r="B3121" t="s">
        <v>738</v>
      </c>
      <c r="C3121" t="s">
        <v>1</v>
      </c>
      <c r="D3121" t="s">
        <v>375</v>
      </c>
      <c r="E3121">
        <v>19</v>
      </c>
      <c r="F3121">
        <v>31</v>
      </c>
      <c r="G3121">
        <f>(Table1[[#This Row],[Min Temperature]]+Table1[[#This Row],[Max Temperature]])/2</f>
        <v>25</v>
      </c>
      <c r="H3121">
        <v>5.2</v>
      </c>
      <c r="I3121">
        <v>6.2</v>
      </c>
      <c r="J3121">
        <f>(Table1[[#This Row],[Min Dissolved Oxygen]]+Table1[[#This Row],[Max Dissolved Oxygen]])/2</f>
        <v>5.7</v>
      </c>
      <c r="K3121">
        <v>6.9</v>
      </c>
      <c r="L3121">
        <v>7.3</v>
      </c>
      <c r="M3121">
        <f>(Table1[[#This Row],[Min pH]]+Table1[[#This Row],[Max pH]])/2</f>
        <v>7.1</v>
      </c>
      <c r="N3121">
        <v>139</v>
      </c>
      <c r="O3121">
        <v>190</v>
      </c>
      <c r="P3121">
        <f>(Table1[[#This Row],[Min Conductivity]]+Table1[[#This Row],[Max Conductivity]])/2</f>
        <v>164.5</v>
      </c>
      <c r="Q3121">
        <v>1.2</v>
      </c>
      <c r="R3121">
        <v>1.8</v>
      </c>
      <c r="S3121">
        <f>(Table1[[#This Row],[Min BOD]]+Table1[[#This Row],[Max BOD]])/2</f>
        <v>1.5</v>
      </c>
      <c r="T3121">
        <v>0.9</v>
      </c>
      <c r="U3121">
        <v>12.7</v>
      </c>
      <c r="V3121">
        <f>(Table1[[#This Row],[Min Nitrate N + Nitrite N]]+Table1[[#This Row],[Max Nitrate N + Nitrite N]])/2</f>
        <v>6.8</v>
      </c>
      <c r="W3121">
        <v>38</v>
      </c>
      <c r="X3121">
        <v>63</v>
      </c>
      <c r="Y3121">
        <f>(Table1[[#This Row],[Min Fecal Coliform]]+Table1[[#This Row],[Max Fecal Coliform]])/2</f>
        <v>50.5</v>
      </c>
      <c r="Z3121">
        <v>130</v>
      </c>
      <c r="AA3121">
        <v>240</v>
      </c>
      <c r="AB3121">
        <f>(Table1[[#This Row],[Min Total Coliform]]+Table1[[#This Row],[Max Total Coliform]])/2</f>
        <v>185</v>
      </c>
      <c r="AC3121">
        <f>MIN(10, (Table1[[#This Row],[Avg BOD]]/4)*10)</f>
        <v>3.75</v>
      </c>
      <c r="AD3121">
        <f>MIN(10, (Table1[[#This Row],[Avg Fecal Coliform]]/600)*10)</f>
        <v>0.84166666666666667</v>
      </c>
      <c r="AE3121">
        <f>MIN(10, (Table1[[#This Row],[Avg Nitrate N + Nitrite N]]/10)*10)</f>
        <v>6.7999999999999989</v>
      </c>
      <c r="AF3121">
        <f>IF(OR(Table1[[#This Row],[Avg pH]]&lt;6.5,Table1[[#This Row],[Avg pH]]&gt;8.5),10,0)</f>
        <v>0</v>
      </c>
      <c r="AG3121">
        <f>MAX(0, 10-(2*Table1[[#This Row],[Avg Dissolved Oxygen]]))</f>
        <v>0</v>
      </c>
      <c r="AH3121">
        <f>(Table1[[#This Row],[Fecal Score]]*0.3) + (Table1[[#This Row],[BOD Score]]*0.25) + (Table1[[#This Row],[Nitrate Score]]*0.2) + (Table1[[#This Row],[pH Score]]*0.15) + (Table1[[#This Row],[Dissolved Oxygen Score]]*0.1)</f>
        <v>2.5499999999999998</v>
      </c>
      <c r="AI3121">
        <v>2022</v>
      </c>
    </row>
    <row r="3122" spans="1:35">
      <c r="A3122">
        <v>4192</v>
      </c>
      <c r="B3122" t="s">
        <v>737</v>
      </c>
      <c r="C3122" t="s">
        <v>1</v>
      </c>
      <c r="D3122" t="s">
        <v>375</v>
      </c>
      <c r="E3122">
        <v>19</v>
      </c>
      <c r="F3122">
        <v>32</v>
      </c>
      <c r="G3122">
        <f>(Table1[[#This Row],[Min Temperature]]+Table1[[#This Row],[Max Temperature]])/2</f>
        <v>25.5</v>
      </c>
      <c r="H3122">
        <v>5.3</v>
      </c>
      <c r="I3122">
        <v>6.4</v>
      </c>
      <c r="J3122">
        <f>(Table1[[#This Row],[Min Dissolved Oxygen]]+Table1[[#This Row],[Max Dissolved Oxygen]])/2</f>
        <v>5.85</v>
      </c>
      <c r="K3122">
        <v>7</v>
      </c>
      <c r="L3122">
        <v>7.6</v>
      </c>
      <c r="M3122">
        <f>(Table1[[#This Row],[Min pH]]+Table1[[#This Row],[Max pH]])/2</f>
        <v>7.3</v>
      </c>
      <c r="N3122">
        <v>133</v>
      </c>
      <c r="O3122">
        <v>188</v>
      </c>
      <c r="P3122">
        <f>(Table1[[#This Row],[Min Conductivity]]+Table1[[#This Row],[Max Conductivity]])/2</f>
        <v>160.5</v>
      </c>
      <c r="Q3122">
        <v>1.1000000000000001</v>
      </c>
      <c r="R3122">
        <v>1.8</v>
      </c>
      <c r="S3122">
        <f>(Table1[[#This Row],[Min BOD]]+Table1[[#This Row],[Max BOD]])/2</f>
        <v>1.4500000000000002</v>
      </c>
      <c r="T3122">
        <v>0.7</v>
      </c>
      <c r="U3122">
        <v>1.9</v>
      </c>
      <c r="V3122">
        <f>(Table1[[#This Row],[Min Nitrate N + Nitrite N]]+Table1[[#This Row],[Max Nitrate N + Nitrite N]])/2</f>
        <v>1.2999999999999998</v>
      </c>
      <c r="W3122">
        <v>27</v>
      </c>
      <c r="X3122">
        <v>58</v>
      </c>
      <c r="Y3122">
        <f>(Table1[[#This Row],[Min Fecal Coliform]]+Table1[[#This Row],[Max Fecal Coliform]])/2</f>
        <v>42.5</v>
      </c>
      <c r="Z3122">
        <v>120</v>
      </c>
      <c r="AA3122">
        <v>240</v>
      </c>
      <c r="AB3122">
        <f>(Table1[[#This Row],[Min Total Coliform]]+Table1[[#This Row],[Max Total Coliform]])/2</f>
        <v>180</v>
      </c>
      <c r="AC3122">
        <f>MIN(10, (Table1[[#This Row],[Avg BOD]]/4)*10)</f>
        <v>3.6250000000000004</v>
      </c>
      <c r="AD3122">
        <f>MIN(10, (Table1[[#This Row],[Avg Fecal Coliform]]/600)*10)</f>
        <v>0.70833333333333326</v>
      </c>
      <c r="AE3122">
        <f>MIN(10, (Table1[[#This Row],[Avg Nitrate N + Nitrite N]]/10)*10)</f>
        <v>1.2999999999999998</v>
      </c>
      <c r="AF3122">
        <f>IF(OR(Table1[[#This Row],[Avg pH]]&lt;6.5,Table1[[#This Row],[Avg pH]]&gt;8.5),10,0)</f>
        <v>0</v>
      </c>
      <c r="AG3122">
        <f>MAX(0, 10-(2*Table1[[#This Row],[Avg Dissolved Oxygen]]))</f>
        <v>0</v>
      </c>
      <c r="AH3122">
        <f>(Table1[[#This Row],[Fecal Score]]*0.3) + (Table1[[#This Row],[BOD Score]]*0.25) + (Table1[[#This Row],[Nitrate Score]]*0.2) + (Table1[[#This Row],[pH Score]]*0.15) + (Table1[[#This Row],[Dissolved Oxygen Score]]*0.1)</f>
        <v>1.3787500000000001</v>
      </c>
      <c r="AI3122">
        <v>2022</v>
      </c>
    </row>
    <row r="3123" spans="1:35">
      <c r="A3123">
        <v>1727</v>
      </c>
      <c r="B3123" t="s">
        <v>1233</v>
      </c>
      <c r="C3123" t="s">
        <v>1</v>
      </c>
      <c r="D3123" t="s">
        <v>375</v>
      </c>
      <c r="E3123">
        <v>19</v>
      </c>
      <c r="F3123">
        <v>31</v>
      </c>
      <c r="G3123">
        <f>(Table1[[#This Row],[Min Temperature]]+Table1[[#This Row],[Max Temperature]])/2</f>
        <v>25</v>
      </c>
      <c r="H3123">
        <v>5.5</v>
      </c>
      <c r="I3123">
        <v>6.8</v>
      </c>
      <c r="J3123">
        <f>(Table1[[#This Row],[Min Dissolved Oxygen]]+Table1[[#This Row],[Max Dissolved Oxygen]])/2</f>
        <v>6.15</v>
      </c>
      <c r="K3123">
        <v>7.1</v>
      </c>
      <c r="L3123">
        <v>7.6</v>
      </c>
      <c r="M3123">
        <f>(Table1[[#This Row],[Min pH]]+Table1[[#This Row],[Max pH]])/2</f>
        <v>7.35</v>
      </c>
      <c r="N3123">
        <v>134</v>
      </c>
      <c r="O3123">
        <v>199</v>
      </c>
      <c r="P3123">
        <f>(Table1[[#This Row],[Min Conductivity]]+Table1[[#This Row],[Max Conductivity]])/2</f>
        <v>166.5</v>
      </c>
      <c r="Q3123">
        <v>1.1000000000000001</v>
      </c>
      <c r="R3123">
        <v>1.7</v>
      </c>
      <c r="S3123">
        <f>(Table1[[#This Row],[Min BOD]]+Table1[[#This Row],[Max BOD]])/2</f>
        <v>1.4</v>
      </c>
      <c r="T3123">
        <v>0.9</v>
      </c>
      <c r="U3123">
        <v>1.9</v>
      </c>
      <c r="V3123">
        <f>(Table1[[#This Row],[Min Nitrate N + Nitrite N]]+Table1[[#This Row],[Max Nitrate N + Nitrite N]])/2</f>
        <v>1.4</v>
      </c>
      <c r="W3123">
        <v>26</v>
      </c>
      <c r="X3123">
        <v>63</v>
      </c>
      <c r="Y3123">
        <f>(Table1[[#This Row],[Min Fecal Coliform]]+Table1[[#This Row],[Max Fecal Coliform]])/2</f>
        <v>44.5</v>
      </c>
      <c r="Z3123">
        <v>120</v>
      </c>
      <c r="AA3123">
        <v>240</v>
      </c>
      <c r="AB3123">
        <f>(Table1[[#This Row],[Min Total Coliform]]+Table1[[#This Row],[Max Total Coliform]])/2</f>
        <v>180</v>
      </c>
      <c r="AC3123">
        <f>MIN(10, (Table1[[#This Row],[Avg BOD]]/4)*10)</f>
        <v>3.5</v>
      </c>
      <c r="AD3123">
        <f>MIN(10, (Table1[[#This Row],[Avg Fecal Coliform]]/600)*10)</f>
        <v>0.7416666666666667</v>
      </c>
      <c r="AE3123">
        <f>MIN(10, (Table1[[#This Row],[Avg Nitrate N + Nitrite N]]/10)*10)</f>
        <v>1.4</v>
      </c>
      <c r="AF3123">
        <f>IF(OR(Table1[[#This Row],[Avg pH]]&lt;6.5,Table1[[#This Row],[Avg pH]]&gt;8.5),10,0)</f>
        <v>0</v>
      </c>
      <c r="AG3123">
        <f>MAX(0, 10-(2*Table1[[#This Row],[Avg Dissolved Oxygen]]))</f>
        <v>0</v>
      </c>
      <c r="AH3123">
        <f>(Table1[[#This Row],[Fecal Score]]*0.3) + (Table1[[#This Row],[BOD Score]]*0.25) + (Table1[[#This Row],[Nitrate Score]]*0.2) + (Table1[[#This Row],[pH Score]]*0.15) + (Table1[[#This Row],[Dissolved Oxygen Score]]*0.1)</f>
        <v>1.3774999999999999</v>
      </c>
      <c r="AI3123">
        <v>2022</v>
      </c>
    </row>
    <row r="3124" spans="1:35">
      <c r="A3124">
        <v>4643</v>
      </c>
      <c r="B3124" t="s">
        <v>821</v>
      </c>
      <c r="C3124" t="s">
        <v>1</v>
      </c>
      <c r="D3124" t="s">
        <v>375</v>
      </c>
      <c r="E3124">
        <v>19</v>
      </c>
      <c r="F3124">
        <v>31</v>
      </c>
      <c r="G3124">
        <f>(Table1[[#This Row],[Min Temperature]]+Table1[[#This Row],[Max Temperature]])/2</f>
        <v>25</v>
      </c>
      <c r="H3124">
        <v>5.2</v>
      </c>
      <c r="I3124">
        <v>6.2</v>
      </c>
      <c r="J3124">
        <f>(Table1[[#This Row],[Min Dissolved Oxygen]]+Table1[[#This Row],[Max Dissolved Oxygen]])/2</f>
        <v>5.7</v>
      </c>
      <c r="K3124">
        <v>7</v>
      </c>
      <c r="L3124">
        <v>7.9</v>
      </c>
      <c r="M3124">
        <f>(Table1[[#This Row],[Min pH]]+Table1[[#This Row],[Max pH]])/2</f>
        <v>7.45</v>
      </c>
      <c r="N3124">
        <v>140</v>
      </c>
      <c r="O3124">
        <v>199</v>
      </c>
      <c r="P3124">
        <f>(Table1[[#This Row],[Min Conductivity]]+Table1[[#This Row],[Max Conductivity]])/2</f>
        <v>169.5</v>
      </c>
      <c r="Q3124">
        <v>1.2</v>
      </c>
      <c r="R3124">
        <v>1.9</v>
      </c>
      <c r="S3124">
        <f>(Table1[[#This Row],[Min BOD]]+Table1[[#This Row],[Max BOD]])/2</f>
        <v>1.5499999999999998</v>
      </c>
      <c r="T3124">
        <v>0.8</v>
      </c>
      <c r="U3124">
        <v>1.7</v>
      </c>
      <c r="V3124">
        <f>(Table1[[#This Row],[Min Nitrate N + Nitrite N]]+Table1[[#This Row],[Max Nitrate N + Nitrite N]])/2</f>
        <v>1.25</v>
      </c>
      <c r="W3124">
        <v>32</v>
      </c>
      <c r="X3124">
        <v>63</v>
      </c>
      <c r="Y3124">
        <f>(Table1[[#This Row],[Min Fecal Coliform]]+Table1[[#This Row],[Max Fecal Coliform]])/2</f>
        <v>47.5</v>
      </c>
      <c r="Z3124">
        <v>120</v>
      </c>
      <c r="AA3124">
        <v>280</v>
      </c>
      <c r="AB3124">
        <f>(Table1[[#This Row],[Min Total Coliform]]+Table1[[#This Row],[Max Total Coliform]])/2</f>
        <v>200</v>
      </c>
      <c r="AC3124">
        <f>MIN(10, (Table1[[#This Row],[Avg BOD]]/4)*10)</f>
        <v>3.8749999999999996</v>
      </c>
      <c r="AD3124">
        <f>MIN(10, (Table1[[#This Row],[Avg Fecal Coliform]]/600)*10)</f>
        <v>0.79166666666666663</v>
      </c>
      <c r="AE3124">
        <f>MIN(10, (Table1[[#This Row],[Avg Nitrate N + Nitrite N]]/10)*10)</f>
        <v>1.25</v>
      </c>
      <c r="AF3124">
        <f>IF(OR(Table1[[#This Row],[Avg pH]]&lt;6.5,Table1[[#This Row],[Avg pH]]&gt;8.5),10,0)</f>
        <v>0</v>
      </c>
      <c r="AG3124">
        <f>MAX(0, 10-(2*Table1[[#This Row],[Avg Dissolved Oxygen]]))</f>
        <v>0</v>
      </c>
      <c r="AH3124">
        <f>(Table1[[#This Row],[Fecal Score]]*0.3) + (Table1[[#This Row],[BOD Score]]*0.25) + (Table1[[#This Row],[Nitrate Score]]*0.2) + (Table1[[#This Row],[pH Score]]*0.15) + (Table1[[#This Row],[Dissolved Oxygen Score]]*0.1)</f>
        <v>1.4562499999999998</v>
      </c>
      <c r="AI3124">
        <v>2022</v>
      </c>
    </row>
    <row r="3125" spans="1:35">
      <c r="A3125">
        <v>1728</v>
      </c>
      <c r="B3125" t="s">
        <v>1234</v>
      </c>
      <c r="C3125" t="s">
        <v>1</v>
      </c>
      <c r="D3125" t="s">
        <v>375</v>
      </c>
      <c r="E3125">
        <v>19</v>
      </c>
      <c r="F3125">
        <v>31</v>
      </c>
      <c r="G3125">
        <f>(Table1[[#This Row],[Min Temperature]]+Table1[[#This Row],[Max Temperature]])/2</f>
        <v>25</v>
      </c>
      <c r="H3125">
        <v>5.4</v>
      </c>
      <c r="I3125">
        <v>6.4</v>
      </c>
      <c r="J3125">
        <f>(Table1[[#This Row],[Min Dissolved Oxygen]]+Table1[[#This Row],[Max Dissolved Oxygen]])/2</f>
        <v>5.9</v>
      </c>
      <c r="K3125">
        <v>7</v>
      </c>
      <c r="L3125">
        <v>7.4</v>
      </c>
      <c r="M3125">
        <f>(Table1[[#This Row],[Min pH]]+Table1[[#This Row],[Max pH]])/2</f>
        <v>7.2</v>
      </c>
      <c r="N3125">
        <v>147</v>
      </c>
      <c r="O3125">
        <v>192</v>
      </c>
      <c r="P3125">
        <f>(Table1[[#This Row],[Min Conductivity]]+Table1[[#This Row],[Max Conductivity]])/2</f>
        <v>169.5</v>
      </c>
      <c r="Q3125">
        <v>1.1000000000000001</v>
      </c>
      <c r="R3125">
        <v>1.9</v>
      </c>
      <c r="S3125">
        <f>(Table1[[#This Row],[Min BOD]]+Table1[[#This Row],[Max BOD]])/2</f>
        <v>1.5</v>
      </c>
      <c r="T3125">
        <v>1.1000000000000001</v>
      </c>
      <c r="U3125">
        <v>1.7</v>
      </c>
      <c r="V3125">
        <f>(Table1[[#This Row],[Min Nitrate N + Nitrite N]]+Table1[[#This Row],[Max Nitrate N + Nitrite N]])/2</f>
        <v>1.4</v>
      </c>
      <c r="W3125">
        <v>31</v>
      </c>
      <c r="X3125">
        <v>63</v>
      </c>
      <c r="Y3125">
        <f>(Table1[[#This Row],[Min Fecal Coliform]]+Table1[[#This Row],[Max Fecal Coliform]])/2</f>
        <v>47</v>
      </c>
      <c r="Z3125">
        <v>130</v>
      </c>
      <c r="AA3125">
        <v>240</v>
      </c>
      <c r="AB3125">
        <f>(Table1[[#This Row],[Min Total Coliform]]+Table1[[#This Row],[Max Total Coliform]])/2</f>
        <v>185</v>
      </c>
      <c r="AC3125">
        <f>MIN(10, (Table1[[#This Row],[Avg BOD]]/4)*10)</f>
        <v>3.75</v>
      </c>
      <c r="AD3125">
        <f>MIN(10, (Table1[[#This Row],[Avg Fecal Coliform]]/600)*10)</f>
        <v>0.78333333333333344</v>
      </c>
      <c r="AE3125">
        <f>MIN(10, (Table1[[#This Row],[Avg Nitrate N + Nitrite N]]/10)*10)</f>
        <v>1.4</v>
      </c>
      <c r="AF3125">
        <f>IF(OR(Table1[[#This Row],[Avg pH]]&lt;6.5,Table1[[#This Row],[Avg pH]]&gt;8.5),10,0)</f>
        <v>0</v>
      </c>
      <c r="AG3125">
        <f>MAX(0, 10-(2*Table1[[#This Row],[Avg Dissolved Oxygen]]))</f>
        <v>0</v>
      </c>
      <c r="AH3125">
        <f>(Table1[[#This Row],[Fecal Score]]*0.3) + (Table1[[#This Row],[BOD Score]]*0.25) + (Table1[[#This Row],[Nitrate Score]]*0.2) + (Table1[[#This Row],[pH Score]]*0.15) + (Table1[[#This Row],[Dissolved Oxygen Score]]*0.1)</f>
        <v>1.4525000000000001</v>
      </c>
      <c r="AI3125">
        <v>2022</v>
      </c>
    </row>
    <row r="3126" spans="1:35">
      <c r="A3126">
        <v>4642</v>
      </c>
      <c r="B3126" t="s">
        <v>820</v>
      </c>
      <c r="C3126" t="s">
        <v>1</v>
      </c>
      <c r="D3126" t="s">
        <v>375</v>
      </c>
      <c r="E3126">
        <v>19</v>
      </c>
      <c r="F3126">
        <v>31</v>
      </c>
      <c r="G3126">
        <f>(Table1[[#This Row],[Min Temperature]]+Table1[[#This Row],[Max Temperature]])/2</f>
        <v>25</v>
      </c>
      <c r="H3126">
        <v>5.3</v>
      </c>
      <c r="I3126">
        <v>6.6</v>
      </c>
      <c r="J3126">
        <f>(Table1[[#This Row],[Min Dissolved Oxygen]]+Table1[[#This Row],[Max Dissolved Oxygen]])/2</f>
        <v>5.9499999999999993</v>
      </c>
      <c r="K3126">
        <v>7</v>
      </c>
      <c r="L3126">
        <v>7.8</v>
      </c>
      <c r="M3126">
        <f>(Table1[[#This Row],[Min pH]]+Table1[[#This Row],[Max pH]])/2</f>
        <v>7.4</v>
      </c>
      <c r="N3126">
        <v>141</v>
      </c>
      <c r="O3126">
        <v>191</v>
      </c>
      <c r="P3126">
        <f>(Table1[[#This Row],[Min Conductivity]]+Table1[[#This Row],[Max Conductivity]])/2</f>
        <v>166</v>
      </c>
      <c r="Q3126">
        <v>1.2</v>
      </c>
      <c r="R3126">
        <v>2.2000000000000002</v>
      </c>
      <c r="S3126">
        <f>(Table1[[#This Row],[Min BOD]]+Table1[[#This Row],[Max BOD]])/2</f>
        <v>1.7000000000000002</v>
      </c>
      <c r="T3126">
        <v>1.2</v>
      </c>
      <c r="U3126">
        <v>2.4</v>
      </c>
      <c r="V3126">
        <f>(Table1[[#This Row],[Min Nitrate N + Nitrite N]]+Table1[[#This Row],[Max Nitrate N + Nitrite N]])/2</f>
        <v>1.7999999999999998</v>
      </c>
      <c r="W3126">
        <v>41</v>
      </c>
      <c r="X3126">
        <v>84</v>
      </c>
      <c r="Y3126">
        <f>(Table1[[#This Row],[Min Fecal Coliform]]+Table1[[#This Row],[Max Fecal Coliform]])/2</f>
        <v>62.5</v>
      </c>
      <c r="Z3126">
        <v>150</v>
      </c>
      <c r="AA3126">
        <v>350</v>
      </c>
      <c r="AB3126">
        <f>(Table1[[#This Row],[Min Total Coliform]]+Table1[[#This Row],[Max Total Coliform]])/2</f>
        <v>250</v>
      </c>
      <c r="AC3126">
        <f>MIN(10, (Table1[[#This Row],[Avg BOD]]/4)*10)</f>
        <v>4.25</v>
      </c>
      <c r="AD3126">
        <f>MIN(10, (Table1[[#This Row],[Avg Fecal Coliform]]/600)*10)</f>
        <v>1.0416666666666667</v>
      </c>
      <c r="AE3126">
        <f>MIN(10, (Table1[[#This Row],[Avg Nitrate N + Nitrite N]]/10)*10)</f>
        <v>1.7999999999999998</v>
      </c>
      <c r="AF3126">
        <f>IF(OR(Table1[[#This Row],[Avg pH]]&lt;6.5,Table1[[#This Row],[Avg pH]]&gt;8.5),10,0)</f>
        <v>0</v>
      </c>
      <c r="AG3126">
        <f>MAX(0, 10-(2*Table1[[#This Row],[Avg Dissolved Oxygen]]))</f>
        <v>0</v>
      </c>
      <c r="AH3126">
        <f>(Table1[[#This Row],[Fecal Score]]*0.3) + (Table1[[#This Row],[BOD Score]]*0.25) + (Table1[[#This Row],[Nitrate Score]]*0.2) + (Table1[[#This Row],[pH Score]]*0.15) + (Table1[[#This Row],[Dissolved Oxygen Score]]*0.1)</f>
        <v>1.7349999999999999</v>
      </c>
      <c r="AI3126">
        <v>2022</v>
      </c>
    </row>
    <row r="3127" spans="1:35">
      <c r="A3127">
        <v>4644</v>
      </c>
      <c r="B3127" t="s">
        <v>822</v>
      </c>
      <c r="C3127" t="s">
        <v>1</v>
      </c>
      <c r="D3127" t="s">
        <v>375</v>
      </c>
      <c r="E3127">
        <v>19</v>
      </c>
      <c r="F3127">
        <v>31</v>
      </c>
      <c r="G3127">
        <f>(Table1[[#This Row],[Min Temperature]]+Table1[[#This Row],[Max Temperature]])/2</f>
        <v>25</v>
      </c>
      <c r="H3127">
        <v>5.6</v>
      </c>
      <c r="I3127">
        <v>6.4</v>
      </c>
      <c r="J3127">
        <f>(Table1[[#This Row],[Min Dissolved Oxygen]]+Table1[[#This Row],[Max Dissolved Oxygen]])/2</f>
        <v>6</v>
      </c>
      <c r="K3127">
        <v>7.2</v>
      </c>
      <c r="L3127">
        <v>7.9</v>
      </c>
      <c r="M3127">
        <f>(Table1[[#This Row],[Min pH]]+Table1[[#This Row],[Max pH]])/2</f>
        <v>7.5500000000000007</v>
      </c>
      <c r="N3127">
        <v>128</v>
      </c>
      <c r="O3127">
        <v>189</v>
      </c>
      <c r="P3127">
        <f>(Table1[[#This Row],[Min Conductivity]]+Table1[[#This Row],[Max Conductivity]])/2</f>
        <v>158.5</v>
      </c>
      <c r="Q3127">
        <v>1.2</v>
      </c>
      <c r="R3127">
        <v>2.1</v>
      </c>
      <c r="S3127">
        <f>(Table1[[#This Row],[Min BOD]]+Table1[[#This Row],[Max BOD]])/2</f>
        <v>1.65</v>
      </c>
      <c r="T3127">
        <v>1.1000000000000001</v>
      </c>
      <c r="U3127">
        <v>2.2999999999999998</v>
      </c>
      <c r="V3127">
        <f>(Table1[[#This Row],[Min Nitrate N + Nitrite N]]+Table1[[#This Row],[Max Nitrate N + Nitrite N]])/2</f>
        <v>1.7</v>
      </c>
      <c r="W3127">
        <v>41</v>
      </c>
      <c r="X3127">
        <v>70</v>
      </c>
      <c r="Y3127">
        <f>(Table1[[#This Row],[Min Fecal Coliform]]+Table1[[#This Row],[Max Fecal Coliform]])/2</f>
        <v>55.5</v>
      </c>
      <c r="Z3127">
        <v>130</v>
      </c>
      <c r="AA3127">
        <v>280</v>
      </c>
      <c r="AB3127">
        <f>(Table1[[#This Row],[Min Total Coliform]]+Table1[[#This Row],[Max Total Coliform]])/2</f>
        <v>205</v>
      </c>
      <c r="AC3127">
        <f>MIN(10, (Table1[[#This Row],[Avg BOD]]/4)*10)</f>
        <v>4.125</v>
      </c>
      <c r="AD3127">
        <f>MIN(10, (Table1[[#This Row],[Avg Fecal Coliform]]/600)*10)</f>
        <v>0.92500000000000004</v>
      </c>
      <c r="AE3127">
        <f>MIN(10, (Table1[[#This Row],[Avg Nitrate N + Nitrite N]]/10)*10)</f>
        <v>1.6999999999999997</v>
      </c>
      <c r="AF3127">
        <f>IF(OR(Table1[[#This Row],[Avg pH]]&lt;6.5,Table1[[#This Row],[Avg pH]]&gt;8.5),10,0)</f>
        <v>0</v>
      </c>
      <c r="AG3127">
        <f>MAX(0, 10-(2*Table1[[#This Row],[Avg Dissolved Oxygen]]))</f>
        <v>0</v>
      </c>
      <c r="AH3127">
        <f>(Table1[[#This Row],[Fecal Score]]*0.3) + (Table1[[#This Row],[BOD Score]]*0.25) + (Table1[[#This Row],[Nitrate Score]]*0.2) + (Table1[[#This Row],[pH Score]]*0.15) + (Table1[[#This Row],[Dissolved Oxygen Score]]*0.1)</f>
        <v>1.6487500000000002</v>
      </c>
      <c r="AI3127">
        <v>2022</v>
      </c>
    </row>
    <row r="3128" spans="1:35">
      <c r="A3128">
        <v>3393</v>
      </c>
      <c r="B3128" t="s">
        <v>379</v>
      </c>
      <c r="C3128" t="s">
        <v>8</v>
      </c>
      <c r="D3128" t="s">
        <v>375</v>
      </c>
      <c r="E3128">
        <v>19</v>
      </c>
      <c r="F3128">
        <v>32</v>
      </c>
      <c r="G3128">
        <f>(Table1[[#This Row],[Min Temperature]]+Table1[[#This Row],[Max Temperature]])/2</f>
        <v>25.5</v>
      </c>
      <c r="H3128">
        <v>5.0999999999999996</v>
      </c>
      <c r="I3128">
        <v>6.5</v>
      </c>
      <c r="J3128">
        <f>(Table1[[#This Row],[Min Dissolved Oxygen]]+Table1[[#This Row],[Max Dissolved Oxygen]])/2</f>
        <v>5.8</v>
      </c>
      <c r="K3128">
        <v>7.2</v>
      </c>
      <c r="L3128">
        <v>7.9</v>
      </c>
      <c r="M3128">
        <f>(Table1[[#This Row],[Min pH]]+Table1[[#This Row],[Max pH]])/2</f>
        <v>7.5500000000000007</v>
      </c>
      <c r="N3128">
        <v>140</v>
      </c>
      <c r="O3128">
        <v>184</v>
      </c>
      <c r="P3128">
        <f>(Table1[[#This Row],[Min Conductivity]]+Table1[[#This Row],[Max Conductivity]])/2</f>
        <v>162</v>
      </c>
      <c r="Q3128">
        <v>1.2</v>
      </c>
      <c r="R3128">
        <v>2.1</v>
      </c>
      <c r="S3128">
        <f>(Table1[[#This Row],[Min BOD]]+Table1[[#This Row],[Max BOD]])/2</f>
        <v>1.65</v>
      </c>
      <c r="T3128">
        <v>0.8</v>
      </c>
      <c r="U3128">
        <v>2</v>
      </c>
      <c r="V3128">
        <f>(Table1[[#This Row],[Min Nitrate N + Nitrite N]]+Table1[[#This Row],[Max Nitrate N + Nitrite N]])/2</f>
        <v>1.4</v>
      </c>
      <c r="W3128">
        <v>26</v>
      </c>
      <c r="X3128">
        <v>47</v>
      </c>
      <c r="Y3128">
        <f>(Table1[[#This Row],[Min Fecal Coliform]]+Table1[[#This Row],[Max Fecal Coliform]])/2</f>
        <v>36.5</v>
      </c>
      <c r="Z3128">
        <v>110</v>
      </c>
      <c r="AA3128">
        <v>210</v>
      </c>
      <c r="AB3128">
        <f>(Table1[[#This Row],[Min Total Coliform]]+Table1[[#This Row],[Max Total Coliform]])/2</f>
        <v>160</v>
      </c>
      <c r="AC3128">
        <f>MIN(10, (Table1[[#This Row],[Avg BOD]]/4)*10)</f>
        <v>4.125</v>
      </c>
      <c r="AD3128">
        <f>MIN(10, (Table1[[#This Row],[Avg Fecal Coliform]]/600)*10)</f>
        <v>0.60833333333333339</v>
      </c>
      <c r="AE3128">
        <f>MIN(10, (Table1[[#This Row],[Avg Nitrate N + Nitrite N]]/10)*10)</f>
        <v>1.4</v>
      </c>
      <c r="AF3128">
        <f>IF(OR(Table1[[#This Row],[Avg pH]]&lt;6.5,Table1[[#This Row],[Avg pH]]&gt;8.5),10,0)</f>
        <v>0</v>
      </c>
      <c r="AG3128">
        <f>MAX(0, 10-(2*Table1[[#This Row],[Avg Dissolved Oxygen]]))</f>
        <v>0</v>
      </c>
      <c r="AH3128">
        <f>(Table1[[#This Row],[Fecal Score]]*0.3) + (Table1[[#This Row],[BOD Score]]*0.25) + (Table1[[#This Row],[Nitrate Score]]*0.2) + (Table1[[#This Row],[pH Score]]*0.15) + (Table1[[#This Row],[Dissolved Oxygen Score]]*0.1)</f>
        <v>1.4937500000000001</v>
      </c>
      <c r="AI3128">
        <v>2022</v>
      </c>
    </row>
    <row r="3129" spans="1:35">
      <c r="A3129">
        <v>4197</v>
      </c>
      <c r="B3129" t="s">
        <v>512</v>
      </c>
      <c r="C3129" t="s">
        <v>8</v>
      </c>
      <c r="D3129" t="s">
        <v>375</v>
      </c>
      <c r="E3129">
        <v>19</v>
      </c>
      <c r="F3129">
        <v>31</v>
      </c>
      <c r="G3129">
        <f>(Table1[[#This Row],[Min Temperature]]+Table1[[#This Row],[Max Temperature]])/2</f>
        <v>25</v>
      </c>
      <c r="H3129">
        <v>5.3</v>
      </c>
      <c r="I3129">
        <v>6.9</v>
      </c>
      <c r="J3129">
        <f>(Table1[[#This Row],[Min Dissolved Oxygen]]+Table1[[#This Row],[Max Dissolved Oxygen]])/2</f>
        <v>6.1</v>
      </c>
      <c r="K3129">
        <v>7.2</v>
      </c>
      <c r="L3129">
        <v>7.8</v>
      </c>
      <c r="M3129">
        <f>(Table1[[#This Row],[Min pH]]+Table1[[#This Row],[Max pH]])/2</f>
        <v>7.5</v>
      </c>
      <c r="N3129">
        <v>140</v>
      </c>
      <c r="O3129">
        <v>189</v>
      </c>
      <c r="P3129">
        <f>(Table1[[#This Row],[Min Conductivity]]+Table1[[#This Row],[Max Conductivity]])/2</f>
        <v>164.5</v>
      </c>
      <c r="Q3129">
        <v>1.1000000000000001</v>
      </c>
      <c r="R3129">
        <v>1.9</v>
      </c>
      <c r="S3129">
        <f>(Table1[[#This Row],[Min BOD]]+Table1[[#This Row],[Max BOD]])/2</f>
        <v>1.5</v>
      </c>
      <c r="T3129">
        <v>0.7</v>
      </c>
      <c r="U3129">
        <v>1.8</v>
      </c>
      <c r="V3129">
        <f>(Table1[[#This Row],[Min Nitrate N + Nitrite N]]+Table1[[#This Row],[Max Nitrate N + Nitrite N]])/2</f>
        <v>1.25</v>
      </c>
      <c r="W3129">
        <v>17</v>
      </c>
      <c r="X3129">
        <v>63</v>
      </c>
      <c r="Y3129">
        <f>(Table1[[#This Row],[Min Fecal Coliform]]+Table1[[#This Row],[Max Fecal Coliform]])/2</f>
        <v>40</v>
      </c>
      <c r="Z3129">
        <v>110</v>
      </c>
      <c r="AA3129">
        <v>280</v>
      </c>
      <c r="AB3129">
        <f>(Table1[[#This Row],[Min Total Coliform]]+Table1[[#This Row],[Max Total Coliform]])/2</f>
        <v>195</v>
      </c>
      <c r="AC3129">
        <f>MIN(10, (Table1[[#This Row],[Avg BOD]]/4)*10)</f>
        <v>3.75</v>
      </c>
      <c r="AD3129">
        <f>MIN(10, (Table1[[#This Row],[Avg Fecal Coliform]]/600)*10)</f>
        <v>0.66666666666666663</v>
      </c>
      <c r="AE3129">
        <f>MIN(10, (Table1[[#This Row],[Avg Nitrate N + Nitrite N]]/10)*10)</f>
        <v>1.25</v>
      </c>
      <c r="AF3129">
        <f>IF(OR(Table1[[#This Row],[Avg pH]]&lt;6.5,Table1[[#This Row],[Avg pH]]&gt;8.5),10,0)</f>
        <v>0</v>
      </c>
      <c r="AG3129">
        <f>MAX(0, 10-(2*Table1[[#This Row],[Avg Dissolved Oxygen]]))</f>
        <v>0</v>
      </c>
      <c r="AH3129">
        <f>(Table1[[#This Row],[Fecal Score]]*0.3) + (Table1[[#This Row],[BOD Score]]*0.25) + (Table1[[#This Row],[Nitrate Score]]*0.2) + (Table1[[#This Row],[pH Score]]*0.15) + (Table1[[#This Row],[Dissolved Oxygen Score]]*0.1)</f>
        <v>1.3875</v>
      </c>
      <c r="AI3129">
        <v>2022</v>
      </c>
    </row>
    <row r="3130" spans="1:35">
      <c r="A3130">
        <v>4195</v>
      </c>
      <c r="B3130" t="s">
        <v>510</v>
      </c>
      <c r="C3130" t="s">
        <v>8</v>
      </c>
      <c r="D3130" t="s">
        <v>375</v>
      </c>
      <c r="E3130">
        <v>19</v>
      </c>
      <c r="F3130">
        <v>31</v>
      </c>
      <c r="G3130">
        <f>(Table1[[#This Row],[Min Temperature]]+Table1[[#This Row],[Max Temperature]])/2</f>
        <v>25</v>
      </c>
      <c r="H3130">
        <v>5.5</v>
      </c>
      <c r="I3130">
        <v>6.7</v>
      </c>
      <c r="J3130">
        <f>(Table1[[#This Row],[Min Dissolved Oxygen]]+Table1[[#This Row],[Max Dissolved Oxygen]])/2</f>
        <v>6.1</v>
      </c>
      <c r="K3130">
        <v>7.1</v>
      </c>
      <c r="L3130">
        <v>7.8</v>
      </c>
      <c r="M3130">
        <f>(Table1[[#This Row],[Min pH]]+Table1[[#This Row],[Max pH]])/2</f>
        <v>7.4499999999999993</v>
      </c>
      <c r="N3130">
        <v>138</v>
      </c>
      <c r="O3130">
        <v>189</v>
      </c>
      <c r="P3130">
        <f>(Table1[[#This Row],[Min Conductivity]]+Table1[[#This Row],[Max Conductivity]])/2</f>
        <v>163.5</v>
      </c>
      <c r="Q3130">
        <v>1.2</v>
      </c>
      <c r="R3130">
        <v>1.9</v>
      </c>
      <c r="S3130">
        <f>(Table1[[#This Row],[Min BOD]]+Table1[[#This Row],[Max BOD]])/2</f>
        <v>1.5499999999999998</v>
      </c>
      <c r="T3130">
        <v>0.9</v>
      </c>
      <c r="U3130">
        <v>2</v>
      </c>
      <c r="V3130">
        <f>(Table1[[#This Row],[Min Nitrate N + Nitrite N]]+Table1[[#This Row],[Max Nitrate N + Nitrite N]])/2</f>
        <v>1.45</v>
      </c>
      <c r="W3130">
        <v>26</v>
      </c>
      <c r="X3130">
        <v>63</v>
      </c>
      <c r="Y3130">
        <f>(Table1[[#This Row],[Min Fecal Coliform]]+Table1[[#This Row],[Max Fecal Coliform]])/2</f>
        <v>44.5</v>
      </c>
      <c r="Z3130">
        <v>120</v>
      </c>
      <c r="AA3130">
        <v>240</v>
      </c>
      <c r="AB3130">
        <f>(Table1[[#This Row],[Min Total Coliform]]+Table1[[#This Row],[Max Total Coliform]])/2</f>
        <v>180</v>
      </c>
      <c r="AC3130">
        <f>MIN(10, (Table1[[#This Row],[Avg BOD]]/4)*10)</f>
        <v>3.8749999999999996</v>
      </c>
      <c r="AD3130">
        <f>MIN(10, (Table1[[#This Row],[Avg Fecal Coliform]]/600)*10)</f>
        <v>0.7416666666666667</v>
      </c>
      <c r="AE3130">
        <f>MIN(10, (Table1[[#This Row],[Avg Nitrate N + Nitrite N]]/10)*10)</f>
        <v>1.45</v>
      </c>
      <c r="AF3130">
        <f>IF(OR(Table1[[#This Row],[Avg pH]]&lt;6.5,Table1[[#This Row],[Avg pH]]&gt;8.5),10,0)</f>
        <v>0</v>
      </c>
      <c r="AG3130">
        <f>MAX(0, 10-(2*Table1[[#This Row],[Avg Dissolved Oxygen]]))</f>
        <v>0</v>
      </c>
      <c r="AH3130">
        <f>(Table1[[#This Row],[Fecal Score]]*0.3) + (Table1[[#This Row],[BOD Score]]*0.25) + (Table1[[#This Row],[Nitrate Score]]*0.2) + (Table1[[#This Row],[pH Score]]*0.15) + (Table1[[#This Row],[Dissolved Oxygen Score]]*0.1)</f>
        <v>1.48125</v>
      </c>
      <c r="AI3130">
        <v>2022</v>
      </c>
    </row>
    <row r="3131" spans="1:35">
      <c r="A3131">
        <v>3396</v>
      </c>
      <c r="B3131" t="s">
        <v>1235</v>
      </c>
      <c r="C3131" t="s">
        <v>8</v>
      </c>
      <c r="D3131" t="s">
        <v>375</v>
      </c>
      <c r="E3131">
        <v>19</v>
      </c>
      <c r="F3131">
        <v>30</v>
      </c>
      <c r="G3131">
        <f>(Table1[[#This Row],[Min Temperature]]+Table1[[#This Row],[Max Temperature]])/2</f>
        <v>24.5</v>
      </c>
      <c r="H3131">
        <v>5.3</v>
      </c>
      <c r="I3131">
        <v>6.4</v>
      </c>
      <c r="J3131">
        <f>(Table1[[#This Row],[Min Dissolved Oxygen]]+Table1[[#This Row],[Max Dissolved Oxygen]])/2</f>
        <v>5.85</v>
      </c>
      <c r="K3131">
        <v>7.1</v>
      </c>
      <c r="L3131">
        <v>7.7</v>
      </c>
      <c r="M3131">
        <f>(Table1[[#This Row],[Min pH]]+Table1[[#This Row],[Max pH]])/2</f>
        <v>7.4</v>
      </c>
      <c r="N3131">
        <v>141</v>
      </c>
      <c r="O3131">
        <v>223</v>
      </c>
      <c r="P3131">
        <f>(Table1[[#This Row],[Min Conductivity]]+Table1[[#This Row],[Max Conductivity]])/2</f>
        <v>182</v>
      </c>
      <c r="Q3131">
        <v>1.2</v>
      </c>
      <c r="R3131">
        <v>2.1</v>
      </c>
      <c r="S3131">
        <f>(Table1[[#This Row],[Min BOD]]+Table1[[#This Row],[Max BOD]])/2</f>
        <v>1.65</v>
      </c>
      <c r="T3131">
        <v>0.9</v>
      </c>
      <c r="U3131">
        <v>2.2999999999999998</v>
      </c>
      <c r="V3131">
        <f>(Table1[[#This Row],[Min Nitrate N + Nitrite N]]+Table1[[#This Row],[Max Nitrate N + Nitrite N]])/2</f>
        <v>1.5999999999999999</v>
      </c>
      <c r="W3131">
        <v>26</v>
      </c>
      <c r="X3131">
        <v>48</v>
      </c>
      <c r="Y3131">
        <f>(Table1[[#This Row],[Min Fecal Coliform]]+Table1[[#This Row],[Max Fecal Coliform]])/2</f>
        <v>37</v>
      </c>
      <c r="Z3131">
        <v>110</v>
      </c>
      <c r="AA3131">
        <v>220</v>
      </c>
      <c r="AB3131">
        <f>(Table1[[#This Row],[Min Total Coliform]]+Table1[[#This Row],[Max Total Coliform]])/2</f>
        <v>165</v>
      </c>
      <c r="AC3131">
        <f>MIN(10, (Table1[[#This Row],[Avg BOD]]/4)*10)</f>
        <v>4.125</v>
      </c>
      <c r="AD3131">
        <f>MIN(10, (Table1[[#This Row],[Avg Fecal Coliform]]/600)*10)</f>
        <v>0.6166666666666667</v>
      </c>
      <c r="AE3131">
        <f>MIN(10, (Table1[[#This Row],[Avg Nitrate N + Nitrite N]]/10)*10)</f>
        <v>1.5999999999999996</v>
      </c>
      <c r="AF3131">
        <f>IF(OR(Table1[[#This Row],[Avg pH]]&lt;6.5,Table1[[#This Row],[Avg pH]]&gt;8.5),10,0)</f>
        <v>0</v>
      </c>
      <c r="AG3131">
        <f>MAX(0, 10-(2*Table1[[#This Row],[Avg Dissolved Oxygen]]))</f>
        <v>0</v>
      </c>
      <c r="AH3131">
        <f>(Table1[[#This Row],[Fecal Score]]*0.3) + (Table1[[#This Row],[BOD Score]]*0.25) + (Table1[[#This Row],[Nitrate Score]]*0.2) + (Table1[[#This Row],[pH Score]]*0.15) + (Table1[[#This Row],[Dissolved Oxygen Score]]*0.1)</f>
        <v>1.5362499999999999</v>
      </c>
      <c r="AI3131">
        <v>2022</v>
      </c>
    </row>
    <row r="3132" spans="1:35">
      <c r="A3132">
        <v>3394</v>
      </c>
      <c r="B3132" t="s">
        <v>1236</v>
      </c>
      <c r="C3132" t="s">
        <v>8</v>
      </c>
      <c r="D3132" t="s">
        <v>375</v>
      </c>
      <c r="E3132">
        <v>19</v>
      </c>
      <c r="F3132">
        <v>32</v>
      </c>
      <c r="G3132">
        <f>(Table1[[#This Row],[Min Temperature]]+Table1[[#This Row],[Max Temperature]])/2</f>
        <v>25.5</v>
      </c>
      <c r="H3132">
        <v>5.5</v>
      </c>
      <c r="I3132">
        <v>6.5</v>
      </c>
      <c r="J3132">
        <f>(Table1[[#This Row],[Min Dissolved Oxygen]]+Table1[[#This Row],[Max Dissolved Oxygen]])/2</f>
        <v>6</v>
      </c>
      <c r="K3132">
        <v>7.2</v>
      </c>
      <c r="L3132">
        <v>7.8</v>
      </c>
      <c r="M3132">
        <f>(Table1[[#This Row],[Min pH]]+Table1[[#This Row],[Max pH]])/2</f>
        <v>7.5</v>
      </c>
      <c r="N3132">
        <v>139</v>
      </c>
      <c r="O3132">
        <v>193</v>
      </c>
      <c r="P3132">
        <f>(Table1[[#This Row],[Min Conductivity]]+Table1[[#This Row],[Max Conductivity]])/2</f>
        <v>166</v>
      </c>
      <c r="Q3132">
        <v>1.3</v>
      </c>
      <c r="R3132">
        <v>2.2999999999999998</v>
      </c>
      <c r="S3132">
        <f>(Table1[[#This Row],[Min BOD]]+Table1[[#This Row],[Max BOD]])/2</f>
        <v>1.7999999999999998</v>
      </c>
      <c r="T3132">
        <v>1</v>
      </c>
      <c r="U3132">
        <v>2.5</v>
      </c>
      <c r="V3132">
        <f>(Table1[[#This Row],[Min Nitrate N + Nitrite N]]+Table1[[#This Row],[Max Nitrate N + Nitrite N]])/2</f>
        <v>1.75</v>
      </c>
      <c r="W3132">
        <v>33</v>
      </c>
      <c r="X3132">
        <v>63</v>
      </c>
      <c r="Y3132">
        <f>(Table1[[#This Row],[Min Fecal Coliform]]+Table1[[#This Row],[Max Fecal Coliform]])/2</f>
        <v>48</v>
      </c>
      <c r="Z3132">
        <v>150</v>
      </c>
      <c r="AA3132">
        <v>280</v>
      </c>
      <c r="AB3132">
        <f>(Table1[[#This Row],[Min Total Coliform]]+Table1[[#This Row],[Max Total Coliform]])/2</f>
        <v>215</v>
      </c>
      <c r="AC3132">
        <f>MIN(10, (Table1[[#This Row],[Avg BOD]]/4)*10)</f>
        <v>4.5</v>
      </c>
      <c r="AD3132">
        <f>MIN(10, (Table1[[#This Row],[Avg Fecal Coliform]]/600)*10)</f>
        <v>0.8</v>
      </c>
      <c r="AE3132">
        <f>MIN(10, (Table1[[#This Row],[Avg Nitrate N + Nitrite N]]/10)*10)</f>
        <v>1.75</v>
      </c>
      <c r="AF3132">
        <f>IF(OR(Table1[[#This Row],[Avg pH]]&lt;6.5,Table1[[#This Row],[Avg pH]]&gt;8.5),10,0)</f>
        <v>0</v>
      </c>
      <c r="AG3132">
        <f>MAX(0, 10-(2*Table1[[#This Row],[Avg Dissolved Oxygen]]))</f>
        <v>0</v>
      </c>
      <c r="AH3132">
        <f>(Table1[[#This Row],[Fecal Score]]*0.3) + (Table1[[#This Row],[BOD Score]]*0.25) + (Table1[[#This Row],[Nitrate Score]]*0.2) + (Table1[[#This Row],[pH Score]]*0.15) + (Table1[[#This Row],[Dissolved Oxygen Score]]*0.1)</f>
        <v>1.7150000000000001</v>
      </c>
      <c r="AI3132">
        <v>2022</v>
      </c>
    </row>
    <row r="3133" spans="1:35">
      <c r="A3133">
        <v>4221</v>
      </c>
      <c r="B3133" t="s">
        <v>513</v>
      </c>
      <c r="C3133" t="s">
        <v>8</v>
      </c>
      <c r="D3133" t="s">
        <v>375</v>
      </c>
      <c r="E3133">
        <v>19</v>
      </c>
      <c r="F3133">
        <v>32</v>
      </c>
      <c r="G3133">
        <f>(Table1[[#This Row],[Min Temperature]]+Table1[[#This Row],[Max Temperature]])/2</f>
        <v>25.5</v>
      </c>
      <c r="H3133">
        <v>5.4</v>
      </c>
      <c r="I3133">
        <v>6.7</v>
      </c>
      <c r="J3133">
        <f>(Table1[[#This Row],[Min Dissolved Oxygen]]+Table1[[#This Row],[Max Dissolved Oxygen]])/2</f>
        <v>6.0500000000000007</v>
      </c>
      <c r="K3133">
        <v>7.1</v>
      </c>
      <c r="L3133">
        <v>7.8</v>
      </c>
      <c r="M3133">
        <f>(Table1[[#This Row],[Min pH]]+Table1[[#This Row],[Max pH]])/2</f>
        <v>7.4499999999999993</v>
      </c>
      <c r="N3133">
        <v>139</v>
      </c>
      <c r="O3133">
        <v>191</v>
      </c>
      <c r="P3133">
        <f>(Table1[[#This Row],[Min Conductivity]]+Table1[[#This Row],[Max Conductivity]])/2</f>
        <v>165</v>
      </c>
      <c r="Q3133">
        <v>1.1000000000000001</v>
      </c>
      <c r="R3133">
        <v>2.2000000000000002</v>
      </c>
      <c r="S3133">
        <f>(Table1[[#This Row],[Min BOD]]+Table1[[#This Row],[Max BOD]])/2</f>
        <v>1.6500000000000001</v>
      </c>
      <c r="T3133">
        <v>0.7</v>
      </c>
      <c r="U3133">
        <v>2.4</v>
      </c>
      <c r="V3133">
        <f>(Table1[[#This Row],[Min Nitrate N + Nitrite N]]+Table1[[#This Row],[Max Nitrate N + Nitrite N]])/2</f>
        <v>1.5499999999999998</v>
      </c>
      <c r="W3133">
        <v>25</v>
      </c>
      <c r="X3133">
        <v>58</v>
      </c>
      <c r="Y3133">
        <f>(Table1[[#This Row],[Min Fecal Coliform]]+Table1[[#This Row],[Max Fecal Coliform]])/2</f>
        <v>41.5</v>
      </c>
      <c r="Z3133">
        <v>110</v>
      </c>
      <c r="AA3133">
        <v>240</v>
      </c>
      <c r="AB3133">
        <f>(Table1[[#This Row],[Min Total Coliform]]+Table1[[#This Row],[Max Total Coliform]])/2</f>
        <v>175</v>
      </c>
      <c r="AC3133">
        <f>MIN(10, (Table1[[#This Row],[Avg BOD]]/4)*10)</f>
        <v>4.125</v>
      </c>
      <c r="AD3133">
        <f>MIN(10, (Table1[[#This Row],[Avg Fecal Coliform]]/600)*10)</f>
        <v>0.69166666666666665</v>
      </c>
      <c r="AE3133">
        <f>MIN(10, (Table1[[#This Row],[Avg Nitrate N + Nitrite N]]/10)*10)</f>
        <v>1.5499999999999998</v>
      </c>
      <c r="AF3133">
        <f>IF(OR(Table1[[#This Row],[Avg pH]]&lt;6.5,Table1[[#This Row],[Avg pH]]&gt;8.5),10,0)</f>
        <v>0</v>
      </c>
      <c r="AG3133">
        <f>MAX(0, 10-(2*Table1[[#This Row],[Avg Dissolved Oxygen]]))</f>
        <v>0</v>
      </c>
      <c r="AH3133">
        <f>(Table1[[#This Row],[Fecal Score]]*0.3) + (Table1[[#This Row],[BOD Score]]*0.25) + (Table1[[#This Row],[Nitrate Score]]*0.2) + (Table1[[#This Row],[pH Score]]*0.15) + (Table1[[#This Row],[Dissolved Oxygen Score]]*0.1)</f>
        <v>1.5487500000000001</v>
      </c>
      <c r="AI3133">
        <v>2022</v>
      </c>
    </row>
    <row r="3134" spans="1:35">
      <c r="A3134">
        <v>4194</v>
      </c>
      <c r="B3134" t="s">
        <v>509</v>
      </c>
      <c r="C3134" t="s">
        <v>8</v>
      </c>
      <c r="D3134" t="s">
        <v>375</v>
      </c>
      <c r="E3134">
        <v>19</v>
      </c>
      <c r="F3134">
        <v>32</v>
      </c>
      <c r="G3134">
        <f>(Table1[[#This Row],[Min Temperature]]+Table1[[#This Row],[Max Temperature]])/2</f>
        <v>25.5</v>
      </c>
      <c r="H3134">
        <v>5.0999999999999996</v>
      </c>
      <c r="I3134">
        <v>6.2</v>
      </c>
      <c r="J3134">
        <f>(Table1[[#This Row],[Min Dissolved Oxygen]]+Table1[[#This Row],[Max Dissolved Oxygen]])/2</f>
        <v>5.65</v>
      </c>
      <c r="K3134">
        <v>7</v>
      </c>
      <c r="L3134">
        <v>7.8</v>
      </c>
      <c r="M3134">
        <f>(Table1[[#This Row],[Min pH]]+Table1[[#This Row],[Max pH]])/2</f>
        <v>7.4</v>
      </c>
      <c r="N3134">
        <v>132</v>
      </c>
      <c r="O3134">
        <v>189</v>
      </c>
      <c r="P3134">
        <f>(Table1[[#This Row],[Min Conductivity]]+Table1[[#This Row],[Max Conductivity]])/2</f>
        <v>160.5</v>
      </c>
      <c r="Q3134">
        <v>1.1000000000000001</v>
      </c>
      <c r="R3134">
        <v>1.8</v>
      </c>
      <c r="S3134">
        <f>(Table1[[#This Row],[Min BOD]]+Table1[[#This Row],[Max BOD]])/2</f>
        <v>1.4500000000000002</v>
      </c>
      <c r="T3134">
        <v>0.8</v>
      </c>
      <c r="U3134">
        <v>2.1</v>
      </c>
      <c r="V3134">
        <f>(Table1[[#This Row],[Min Nitrate N + Nitrite N]]+Table1[[#This Row],[Max Nitrate N + Nitrite N]])/2</f>
        <v>1.4500000000000002</v>
      </c>
      <c r="W3134">
        <v>26</v>
      </c>
      <c r="X3134">
        <v>63</v>
      </c>
      <c r="Y3134">
        <f>(Table1[[#This Row],[Min Fecal Coliform]]+Table1[[#This Row],[Max Fecal Coliform]])/2</f>
        <v>44.5</v>
      </c>
      <c r="Z3134">
        <v>120</v>
      </c>
      <c r="AA3134">
        <v>240</v>
      </c>
      <c r="AB3134">
        <f>(Table1[[#This Row],[Min Total Coliform]]+Table1[[#This Row],[Max Total Coliform]])/2</f>
        <v>180</v>
      </c>
      <c r="AC3134">
        <f>MIN(10, (Table1[[#This Row],[Avg BOD]]/4)*10)</f>
        <v>3.6250000000000004</v>
      </c>
      <c r="AD3134">
        <f>MIN(10, (Table1[[#This Row],[Avg Fecal Coliform]]/600)*10)</f>
        <v>0.7416666666666667</v>
      </c>
      <c r="AE3134">
        <f>MIN(10, (Table1[[#This Row],[Avg Nitrate N + Nitrite N]]/10)*10)</f>
        <v>1.4500000000000002</v>
      </c>
      <c r="AF3134">
        <f>IF(OR(Table1[[#This Row],[Avg pH]]&lt;6.5,Table1[[#This Row],[Avg pH]]&gt;8.5),10,0)</f>
        <v>0</v>
      </c>
      <c r="AG3134">
        <f>MAX(0, 10-(2*Table1[[#This Row],[Avg Dissolved Oxygen]]))</f>
        <v>0</v>
      </c>
      <c r="AH3134">
        <f>(Table1[[#This Row],[Fecal Score]]*0.3) + (Table1[[#This Row],[BOD Score]]*0.25) + (Table1[[#This Row],[Nitrate Score]]*0.2) + (Table1[[#This Row],[pH Score]]*0.15) + (Table1[[#This Row],[Dissolved Oxygen Score]]*0.1)</f>
        <v>1.4187500000000002</v>
      </c>
      <c r="AI3134">
        <v>2022</v>
      </c>
    </row>
    <row r="3135" spans="1:35">
      <c r="A3135">
        <v>3395</v>
      </c>
      <c r="B3135" t="s">
        <v>1237</v>
      </c>
      <c r="C3135" t="s">
        <v>8</v>
      </c>
      <c r="D3135" t="s">
        <v>375</v>
      </c>
      <c r="E3135">
        <v>19</v>
      </c>
      <c r="F3135">
        <v>30</v>
      </c>
      <c r="G3135">
        <f>(Table1[[#This Row],[Min Temperature]]+Table1[[#This Row],[Max Temperature]])/2</f>
        <v>24.5</v>
      </c>
      <c r="H3135">
        <v>5.5</v>
      </c>
      <c r="I3135">
        <v>6.6</v>
      </c>
      <c r="J3135">
        <f>(Table1[[#This Row],[Min Dissolved Oxygen]]+Table1[[#This Row],[Max Dissolved Oxygen]])/2</f>
        <v>6.05</v>
      </c>
      <c r="K3135">
        <v>7.1</v>
      </c>
      <c r="L3135">
        <v>7.6</v>
      </c>
      <c r="M3135">
        <f>(Table1[[#This Row],[Min pH]]+Table1[[#This Row],[Max pH]])/2</f>
        <v>7.35</v>
      </c>
      <c r="N3135">
        <v>130</v>
      </c>
      <c r="O3135">
        <v>179</v>
      </c>
      <c r="P3135">
        <f>(Table1[[#This Row],[Min Conductivity]]+Table1[[#This Row],[Max Conductivity]])/2</f>
        <v>154.5</v>
      </c>
      <c r="Q3135">
        <v>1.2</v>
      </c>
      <c r="R3135">
        <v>1.9</v>
      </c>
      <c r="S3135">
        <f>(Table1[[#This Row],[Min BOD]]+Table1[[#This Row],[Max BOD]])/2</f>
        <v>1.5499999999999998</v>
      </c>
      <c r="T3135">
        <v>0.9</v>
      </c>
      <c r="U3135">
        <v>2</v>
      </c>
      <c r="V3135">
        <f>(Table1[[#This Row],[Min Nitrate N + Nitrite N]]+Table1[[#This Row],[Max Nitrate N + Nitrite N]])/2</f>
        <v>1.45</v>
      </c>
      <c r="W3135">
        <v>31</v>
      </c>
      <c r="X3135">
        <v>63</v>
      </c>
      <c r="Y3135">
        <f>(Table1[[#This Row],[Min Fecal Coliform]]+Table1[[#This Row],[Max Fecal Coliform]])/2</f>
        <v>47</v>
      </c>
      <c r="Z3135">
        <v>110</v>
      </c>
      <c r="AA3135">
        <v>240</v>
      </c>
      <c r="AB3135">
        <f>(Table1[[#This Row],[Min Total Coliform]]+Table1[[#This Row],[Max Total Coliform]])/2</f>
        <v>175</v>
      </c>
      <c r="AC3135">
        <f>MIN(10, (Table1[[#This Row],[Avg BOD]]/4)*10)</f>
        <v>3.8749999999999996</v>
      </c>
      <c r="AD3135">
        <f>MIN(10, (Table1[[#This Row],[Avg Fecal Coliform]]/600)*10)</f>
        <v>0.78333333333333344</v>
      </c>
      <c r="AE3135">
        <f>MIN(10, (Table1[[#This Row],[Avg Nitrate N + Nitrite N]]/10)*10)</f>
        <v>1.45</v>
      </c>
      <c r="AF3135">
        <f>IF(OR(Table1[[#This Row],[Avg pH]]&lt;6.5,Table1[[#This Row],[Avg pH]]&gt;8.5),10,0)</f>
        <v>0</v>
      </c>
      <c r="AG3135">
        <f>MAX(0, 10-(2*Table1[[#This Row],[Avg Dissolved Oxygen]]))</f>
        <v>0</v>
      </c>
      <c r="AH3135">
        <f>(Table1[[#This Row],[Fecal Score]]*0.3) + (Table1[[#This Row],[BOD Score]]*0.25) + (Table1[[#This Row],[Nitrate Score]]*0.2) + (Table1[[#This Row],[pH Score]]*0.15) + (Table1[[#This Row],[Dissolved Oxygen Score]]*0.1)</f>
        <v>1.4937499999999999</v>
      </c>
      <c r="AI3135">
        <v>2022</v>
      </c>
    </row>
    <row r="3136" spans="1:35">
      <c r="A3136">
        <v>4196</v>
      </c>
      <c r="B3136" t="s">
        <v>511</v>
      </c>
      <c r="C3136" t="s">
        <v>8</v>
      </c>
      <c r="D3136" t="s">
        <v>375</v>
      </c>
      <c r="E3136">
        <v>20</v>
      </c>
      <c r="F3136">
        <v>32</v>
      </c>
      <c r="G3136">
        <f>(Table1[[#This Row],[Min Temperature]]+Table1[[#This Row],[Max Temperature]])/2</f>
        <v>26</v>
      </c>
      <c r="H3136">
        <v>3.1</v>
      </c>
      <c r="I3136">
        <v>5.2</v>
      </c>
      <c r="J3136">
        <f>(Table1[[#This Row],[Min Dissolved Oxygen]]+Table1[[#This Row],[Max Dissolved Oxygen]])/2</f>
        <v>4.1500000000000004</v>
      </c>
      <c r="K3136">
        <v>6.5</v>
      </c>
      <c r="L3136">
        <v>8.9</v>
      </c>
      <c r="M3136">
        <f>(Table1[[#This Row],[Min pH]]+Table1[[#This Row],[Max pH]])/2</f>
        <v>7.7</v>
      </c>
      <c r="N3136">
        <v>158</v>
      </c>
      <c r="O3136">
        <v>212</v>
      </c>
      <c r="P3136">
        <f>(Table1[[#This Row],[Min Conductivity]]+Table1[[#This Row],[Max Conductivity]])/2</f>
        <v>185</v>
      </c>
      <c r="Q3136">
        <v>3.1</v>
      </c>
      <c r="R3136">
        <v>5.6</v>
      </c>
      <c r="S3136">
        <f>(Table1[[#This Row],[Min BOD]]+Table1[[#This Row],[Max BOD]])/2</f>
        <v>4.3499999999999996</v>
      </c>
      <c r="T3136">
        <v>1.8</v>
      </c>
      <c r="U3136">
        <v>3.5</v>
      </c>
      <c r="V3136">
        <f>(Table1[[#This Row],[Min Nitrate N + Nitrite N]]+Table1[[#This Row],[Max Nitrate N + Nitrite N]])/2</f>
        <v>2.65</v>
      </c>
      <c r="W3136">
        <v>48</v>
      </c>
      <c r="X3136">
        <v>84</v>
      </c>
      <c r="Y3136">
        <f>(Table1[[#This Row],[Min Fecal Coliform]]+Table1[[#This Row],[Max Fecal Coliform]])/2</f>
        <v>66</v>
      </c>
      <c r="Z3136">
        <v>220</v>
      </c>
      <c r="AA3136">
        <v>350</v>
      </c>
      <c r="AB3136">
        <f>(Table1[[#This Row],[Min Total Coliform]]+Table1[[#This Row],[Max Total Coliform]])/2</f>
        <v>285</v>
      </c>
      <c r="AC3136">
        <f>MIN(10, (Table1[[#This Row],[Avg BOD]]/4)*10)</f>
        <v>10</v>
      </c>
      <c r="AD3136">
        <f>MIN(10, (Table1[[#This Row],[Avg Fecal Coliform]]/600)*10)</f>
        <v>1.1000000000000001</v>
      </c>
      <c r="AE3136">
        <f>MIN(10, (Table1[[#This Row],[Avg Nitrate N + Nitrite N]]/10)*10)</f>
        <v>2.6500000000000004</v>
      </c>
      <c r="AF3136">
        <f>IF(OR(Table1[[#This Row],[Avg pH]]&lt;6.5,Table1[[#This Row],[Avg pH]]&gt;8.5),10,0)</f>
        <v>0</v>
      </c>
      <c r="AG3136">
        <f>MAX(0, 10-(2*Table1[[#This Row],[Avg Dissolved Oxygen]]))</f>
        <v>1.6999999999999993</v>
      </c>
      <c r="AH3136">
        <f>(Table1[[#This Row],[Fecal Score]]*0.3) + (Table1[[#This Row],[BOD Score]]*0.25) + (Table1[[#This Row],[Nitrate Score]]*0.2) + (Table1[[#This Row],[pH Score]]*0.15) + (Table1[[#This Row],[Dissolved Oxygen Score]]*0.1)</f>
        <v>3.5300000000000002</v>
      </c>
      <c r="AI3136">
        <v>2022</v>
      </c>
    </row>
    <row r="3137" spans="1:35">
      <c r="A3137">
        <v>3392</v>
      </c>
      <c r="B3137" t="s">
        <v>378</v>
      </c>
      <c r="C3137" t="s">
        <v>8</v>
      </c>
      <c r="D3137" t="s">
        <v>375</v>
      </c>
      <c r="E3137">
        <v>19</v>
      </c>
      <c r="F3137">
        <v>31</v>
      </c>
      <c r="G3137">
        <f>(Table1[[#This Row],[Min Temperature]]+Table1[[#This Row],[Max Temperature]])/2</f>
        <v>25</v>
      </c>
      <c r="H3137">
        <v>5.2</v>
      </c>
      <c r="I3137">
        <v>6.4</v>
      </c>
      <c r="J3137">
        <f>(Table1[[#This Row],[Min Dissolved Oxygen]]+Table1[[#This Row],[Max Dissolved Oxygen]])/2</f>
        <v>5.8000000000000007</v>
      </c>
      <c r="K3137">
        <v>7</v>
      </c>
      <c r="L3137">
        <v>7.6</v>
      </c>
      <c r="M3137">
        <f>(Table1[[#This Row],[Min pH]]+Table1[[#This Row],[Max pH]])/2</f>
        <v>7.3</v>
      </c>
      <c r="N3137">
        <v>127</v>
      </c>
      <c r="O3137">
        <v>233</v>
      </c>
      <c r="P3137">
        <f>(Table1[[#This Row],[Min Conductivity]]+Table1[[#This Row],[Max Conductivity]])/2</f>
        <v>180</v>
      </c>
      <c r="Q3137">
        <v>1.1000000000000001</v>
      </c>
      <c r="R3137">
        <v>2.2000000000000002</v>
      </c>
      <c r="S3137">
        <f>(Table1[[#This Row],[Min BOD]]+Table1[[#This Row],[Max BOD]])/2</f>
        <v>1.6500000000000001</v>
      </c>
      <c r="T3137">
        <v>0.7</v>
      </c>
      <c r="U3137">
        <v>2.2999999999999998</v>
      </c>
      <c r="V3137">
        <f>(Table1[[#This Row],[Min Nitrate N + Nitrite N]]+Table1[[#This Row],[Max Nitrate N + Nitrite N]])/2</f>
        <v>1.5</v>
      </c>
      <c r="W3137">
        <v>21</v>
      </c>
      <c r="X3137">
        <v>58</v>
      </c>
      <c r="Y3137">
        <f>(Table1[[#This Row],[Min Fecal Coliform]]+Table1[[#This Row],[Max Fecal Coliform]])/2</f>
        <v>39.5</v>
      </c>
      <c r="Z3137">
        <v>94</v>
      </c>
      <c r="AA3137">
        <v>240</v>
      </c>
      <c r="AB3137">
        <f>(Table1[[#This Row],[Min Total Coliform]]+Table1[[#This Row],[Max Total Coliform]])/2</f>
        <v>167</v>
      </c>
      <c r="AC3137">
        <f>MIN(10, (Table1[[#This Row],[Avg BOD]]/4)*10)</f>
        <v>4.125</v>
      </c>
      <c r="AD3137">
        <f>MIN(10, (Table1[[#This Row],[Avg Fecal Coliform]]/600)*10)</f>
        <v>0.65833333333333321</v>
      </c>
      <c r="AE3137">
        <f>MIN(10, (Table1[[#This Row],[Avg Nitrate N + Nitrite N]]/10)*10)</f>
        <v>1.5</v>
      </c>
      <c r="AF3137">
        <f>IF(OR(Table1[[#This Row],[Avg pH]]&lt;6.5,Table1[[#This Row],[Avg pH]]&gt;8.5),10,0)</f>
        <v>0</v>
      </c>
      <c r="AG3137">
        <f>MAX(0, 10-(2*Table1[[#This Row],[Avg Dissolved Oxygen]]))</f>
        <v>0</v>
      </c>
      <c r="AH3137">
        <f>(Table1[[#This Row],[Fecal Score]]*0.3) + (Table1[[#This Row],[BOD Score]]*0.25) + (Table1[[#This Row],[Nitrate Score]]*0.2) + (Table1[[#This Row],[pH Score]]*0.15) + (Table1[[#This Row],[Dissolved Oxygen Score]]*0.1)</f>
        <v>1.5287500000000001</v>
      </c>
      <c r="AI3137">
        <v>2022</v>
      </c>
    </row>
    <row r="3138" spans="1:35">
      <c r="A3138">
        <v>1364</v>
      </c>
      <c r="B3138" t="s">
        <v>1238</v>
      </c>
      <c r="C3138" t="s">
        <v>1</v>
      </c>
      <c r="D3138" t="s">
        <v>384</v>
      </c>
      <c r="E3138">
        <v>16</v>
      </c>
      <c r="F3138">
        <v>26</v>
      </c>
      <c r="G3138">
        <f>(Table1[[#This Row],[Min Temperature]]+Table1[[#This Row],[Max Temperature]])/2</f>
        <v>21</v>
      </c>
      <c r="H3138">
        <v>7.6</v>
      </c>
      <c r="I3138">
        <v>8.3000000000000007</v>
      </c>
      <c r="J3138">
        <f>(Table1[[#This Row],[Min Dissolved Oxygen]]+Table1[[#This Row],[Max Dissolved Oxygen]])/2</f>
        <v>7.95</v>
      </c>
      <c r="K3138">
        <v>7.7</v>
      </c>
      <c r="L3138">
        <v>8.3000000000000007</v>
      </c>
      <c r="M3138">
        <f>(Table1[[#This Row],[Min pH]]+Table1[[#This Row],[Max pH]])/2</f>
        <v>8</v>
      </c>
      <c r="N3138">
        <v>292</v>
      </c>
      <c r="O3138">
        <v>4700</v>
      </c>
      <c r="P3138">
        <f>(Table1[[#This Row],[Min Conductivity]]+Table1[[#This Row],[Max Conductivity]])/2</f>
        <v>2496</v>
      </c>
      <c r="Q3138">
        <v>4.5</v>
      </c>
      <c r="R3138">
        <v>5.5</v>
      </c>
      <c r="S3138">
        <f>(Table1[[#This Row],[Min BOD]]+Table1[[#This Row],[Max BOD]])/2</f>
        <v>5</v>
      </c>
      <c r="T3138">
        <v>1.4475</v>
      </c>
      <c r="U3138">
        <v>7.25047297297297</v>
      </c>
      <c r="V3138">
        <f>(Table1[[#This Row],[Min Nitrate N + Nitrite N]]+Table1[[#This Row],[Max Nitrate N + Nitrite N]])/2</f>
        <v>4.3489864864864849</v>
      </c>
      <c r="W3138">
        <v>1800</v>
      </c>
      <c r="X3138">
        <v>44000</v>
      </c>
      <c r="Y3138">
        <f>(Table1[[#This Row],[Min Fecal Coliform]]+Table1[[#This Row],[Max Fecal Coliform]])/2</f>
        <v>22900</v>
      </c>
      <c r="Z3138">
        <v>30000</v>
      </c>
      <c r="AA3138">
        <v>66000</v>
      </c>
      <c r="AB3138">
        <f>(Table1[[#This Row],[Min Total Coliform]]+Table1[[#This Row],[Max Total Coliform]])/2</f>
        <v>48000</v>
      </c>
      <c r="AC3138">
        <f>MIN(10, (Table1[[#This Row],[Avg BOD]]/4)*10)</f>
        <v>10</v>
      </c>
      <c r="AD3138">
        <f>MIN(10, (Table1[[#This Row],[Avg Fecal Coliform]]/600)*10)</f>
        <v>10</v>
      </c>
      <c r="AE3138">
        <f>MIN(10, (Table1[[#This Row],[Avg Nitrate N + Nitrite N]]/10)*10)</f>
        <v>4.3489864864864849</v>
      </c>
      <c r="AF3138">
        <f>IF(OR(Table1[[#This Row],[Avg pH]]&lt;6.5,Table1[[#This Row],[Avg pH]]&gt;8.5),10,0)</f>
        <v>0</v>
      </c>
      <c r="AG3138">
        <f>MAX(0, 10-(2*Table1[[#This Row],[Avg Dissolved Oxygen]]))</f>
        <v>0</v>
      </c>
      <c r="AH3138">
        <f>(Table1[[#This Row],[Fecal Score]]*0.3) + (Table1[[#This Row],[BOD Score]]*0.25) + (Table1[[#This Row],[Nitrate Score]]*0.2) + (Table1[[#This Row],[pH Score]]*0.15) + (Table1[[#This Row],[Dissolved Oxygen Score]]*0.1)</f>
        <v>6.3697972972972972</v>
      </c>
      <c r="AI3138">
        <v>2022</v>
      </c>
    </row>
    <row r="3139" spans="1:35">
      <c r="A3139">
        <v>2499</v>
      </c>
      <c r="B3139" t="s">
        <v>1239</v>
      </c>
      <c r="C3139" t="s">
        <v>1</v>
      </c>
      <c r="D3139" t="s">
        <v>384</v>
      </c>
      <c r="E3139">
        <v>22</v>
      </c>
      <c r="F3139">
        <v>27</v>
      </c>
      <c r="G3139">
        <f>(Table1[[#This Row],[Min Temperature]]+Table1[[#This Row],[Max Temperature]])/2</f>
        <v>24.5</v>
      </c>
      <c r="H3139">
        <v>5.6</v>
      </c>
      <c r="I3139">
        <v>7.5</v>
      </c>
      <c r="J3139">
        <f>(Table1[[#This Row],[Min Dissolved Oxygen]]+Table1[[#This Row],[Max Dissolved Oxygen]])/2</f>
        <v>6.55</v>
      </c>
      <c r="K3139">
        <v>8</v>
      </c>
      <c r="L3139">
        <v>8.1</v>
      </c>
      <c r="M3139">
        <f>(Table1[[#This Row],[Min pH]]+Table1[[#This Row],[Max pH]])/2</f>
        <v>8.0500000000000007</v>
      </c>
      <c r="N3139">
        <v>311</v>
      </c>
      <c r="O3139">
        <v>511</v>
      </c>
      <c r="P3139">
        <f>(Table1[[#This Row],[Min Conductivity]]+Table1[[#This Row],[Max Conductivity]])/2</f>
        <v>411</v>
      </c>
      <c r="Q3139">
        <v>4</v>
      </c>
      <c r="R3139">
        <v>5.2</v>
      </c>
      <c r="S3139">
        <f>(Table1[[#This Row],[Min BOD]]+Table1[[#This Row],[Max BOD]])/2</f>
        <v>4.5999999999999996</v>
      </c>
      <c r="T3139">
        <v>0.84</v>
      </c>
      <c r="U3139">
        <v>0.92</v>
      </c>
      <c r="V3139">
        <f>(Table1[[#This Row],[Min Nitrate N + Nitrite N]]+Table1[[#This Row],[Max Nitrate N + Nitrite N]])/2</f>
        <v>0.88</v>
      </c>
      <c r="W3139">
        <v>3200</v>
      </c>
      <c r="X3139">
        <v>4300</v>
      </c>
      <c r="Y3139">
        <f>(Table1[[#This Row],[Min Fecal Coliform]]+Table1[[#This Row],[Max Fecal Coliform]])/2</f>
        <v>3750</v>
      </c>
      <c r="Z3139">
        <v>5400</v>
      </c>
      <c r="AA3139">
        <v>7900</v>
      </c>
      <c r="AB3139">
        <f>(Table1[[#This Row],[Min Total Coliform]]+Table1[[#This Row],[Max Total Coliform]])/2</f>
        <v>6650</v>
      </c>
      <c r="AC3139">
        <f>MIN(10, (Table1[[#This Row],[Avg BOD]]/4)*10)</f>
        <v>10</v>
      </c>
      <c r="AD3139">
        <f>MIN(10, (Table1[[#This Row],[Avg Fecal Coliform]]/600)*10)</f>
        <v>10</v>
      </c>
      <c r="AE3139">
        <f>MIN(10, (Table1[[#This Row],[Avg Nitrate N + Nitrite N]]/10)*10)</f>
        <v>0.87999999999999989</v>
      </c>
      <c r="AF3139">
        <f>IF(OR(Table1[[#This Row],[Avg pH]]&lt;6.5,Table1[[#This Row],[Avg pH]]&gt;8.5),10,0)</f>
        <v>0</v>
      </c>
      <c r="AG3139">
        <f>MAX(0, 10-(2*Table1[[#This Row],[Avg Dissolved Oxygen]]))</f>
        <v>0</v>
      </c>
      <c r="AH3139">
        <f>(Table1[[#This Row],[Fecal Score]]*0.3) + (Table1[[#This Row],[BOD Score]]*0.25) + (Table1[[#This Row],[Nitrate Score]]*0.2) + (Table1[[#This Row],[pH Score]]*0.15) + (Table1[[#This Row],[Dissolved Oxygen Score]]*0.1)</f>
        <v>5.6760000000000002</v>
      </c>
      <c r="AI3139">
        <v>2022</v>
      </c>
    </row>
    <row r="3140" spans="1:35">
      <c r="A3140">
        <v>2501</v>
      </c>
      <c r="B3140" t="s">
        <v>387</v>
      </c>
      <c r="C3140" t="s">
        <v>8</v>
      </c>
      <c r="D3140" t="s">
        <v>384</v>
      </c>
      <c r="E3140">
        <v>13</v>
      </c>
      <c r="F3140">
        <v>32</v>
      </c>
      <c r="G3140">
        <f>(Table1[[#This Row],[Min Temperature]]+Table1[[#This Row],[Max Temperature]])/2</f>
        <v>22.5</v>
      </c>
      <c r="H3140">
        <v>3</v>
      </c>
      <c r="I3140">
        <v>5.6</v>
      </c>
      <c r="J3140">
        <f>(Table1[[#This Row],[Min Dissolved Oxygen]]+Table1[[#This Row],[Max Dissolved Oxygen]])/2</f>
        <v>4.3</v>
      </c>
      <c r="K3140">
        <v>7.4</v>
      </c>
      <c r="L3140">
        <v>7.9</v>
      </c>
      <c r="M3140">
        <f>(Table1[[#This Row],[Min pH]]+Table1[[#This Row],[Max pH]])/2</f>
        <v>7.65</v>
      </c>
      <c r="N3140">
        <v>620</v>
      </c>
      <c r="O3140">
        <v>650</v>
      </c>
      <c r="P3140">
        <f>(Table1[[#This Row],[Min Conductivity]]+Table1[[#This Row],[Max Conductivity]])/2</f>
        <v>635</v>
      </c>
      <c r="Q3140">
        <v>7</v>
      </c>
      <c r="R3140">
        <v>18</v>
      </c>
      <c r="S3140">
        <f>(Table1[[#This Row],[Min BOD]]+Table1[[#This Row],[Max BOD]])/2</f>
        <v>12.5</v>
      </c>
      <c r="T3140">
        <v>1.4475</v>
      </c>
      <c r="U3140">
        <v>7.25047297297297</v>
      </c>
      <c r="V3140">
        <f>(Table1[[#This Row],[Min Nitrate N + Nitrite N]]+Table1[[#This Row],[Max Nitrate N + Nitrite N]])/2</f>
        <v>4.3489864864864849</v>
      </c>
      <c r="W3140">
        <v>325.73701298701297</v>
      </c>
      <c r="X3140">
        <v>17186426.7483766</v>
      </c>
      <c r="Y3140">
        <f>(Table1[[#This Row],[Min Fecal Coliform]]+Table1[[#This Row],[Max Fecal Coliform]])/2</f>
        <v>8593376.2426947933</v>
      </c>
      <c r="Z3140">
        <v>1751.8059210526301</v>
      </c>
      <c r="AA3140">
        <v>39424734.378289498</v>
      </c>
      <c r="AB3140">
        <f>(Table1[[#This Row],[Min Total Coliform]]+Table1[[#This Row],[Max Total Coliform]])/2</f>
        <v>19713243.092105277</v>
      </c>
      <c r="AC3140">
        <f>MIN(10, (Table1[[#This Row],[Avg BOD]]/4)*10)</f>
        <v>10</v>
      </c>
      <c r="AD3140">
        <f>MIN(10, (Table1[[#This Row],[Avg Fecal Coliform]]/600)*10)</f>
        <v>10</v>
      </c>
      <c r="AE3140">
        <f>MIN(10, (Table1[[#This Row],[Avg Nitrate N + Nitrite N]]/10)*10)</f>
        <v>4.3489864864864849</v>
      </c>
      <c r="AF3140">
        <f>IF(OR(Table1[[#This Row],[Avg pH]]&lt;6.5,Table1[[#This Row],[Avg pH]]&gt;8.5),10,0)</f>
        <v>0</v>
      </c>
      <c r="AG3140">
        <f>MAX(0, 10-(2*Table1[[#This Row],[Avg Dissolved Oxygen]]))</f>
        <v>1.4000000000000004</v>
      </c>
      <c r="AH3140">
        <f>(Table1[[#This Row],[Fecal Score]]*0.3) + (Table1[[#This Row],[BOD Score]]*0.25) + (Table1[[#This Row],[Nitrate Score]]*0.2) + (Table1[[#This Row],[pH Score]]*0.15) + (Table1[[#This Row],[Dissolved Oxygen Score]]*0.1)</f>
        <v>6.5097972972972968</v>
      </c>
      <c r="AI3140">
        <v>2022</v>
      </c>
    </row>
    <row r="3141" spans="1:35">
      <c r="A3141">
        <v>2500</v>
      </c>
      <c r="B3141" t="s">
        <v>386</v>
      </c>
      <c r="C3141" t="s">
        <v>8</v>
      </c>
      <c r="D3141" t="s">
        <v>384</v>
      </c>
      <c r="E3141">
        <v>13</v>
      </c>
      <c r="F3141">
        <v>31</v>
      </c>
      <c r="G3141">
        <f>(Table1[[#This Row],[Min Temperature]]+Table1[[#This Row],[Max Temperature]])/2</f>
        <v>22</v>
      </c>
      <c r="H3141">
        <v>0.9</v>
      </c>
      <c r="I3141">
        <v>5.0999999999999996</v>
      </c>
      <c r="J3141">
        <f>(Table1[[#This Row],[Min Dissolved Oxygen]]+Table1[[#This Row],[Max Dissolved Oxygen]])/2</f>
        <v>3</v>
      </c>
      <c r="K3141">
        <v>7</v>
      </c>
      <c r="L3141">
        <v>7.7</v>
      </c>
      <c r="M3141">
        <f>(Table1[[#This Row],[Min pH]]+Table1[[#This Row],[Max pH]])/2</f>
        <v>7.35</v>
      </c>
      <c r="N3141">
        <v>860</v>
      </c>
      <c r="O3141">
        <v>1290</v>
      </c>
      <c r="P3141">
        <f>(Table1[[#This Row],[Min Conductivity]]+Table1[[#This Row],[Max Conductivity]])/2</f>
        <v>1075</v>
      </c>
      <c r="Q3141">
        <v>4.5</v>
      </c>
      <c r="R3141">
        <v>18</v>
      </c>
      <c r="S3141">
        <f>(Table1[[#This Row],[Min BOD]]+Table1[[#This Row],[Max BOD]])/2</f>
        <v>11.25</v>
      </c>
      <c r="T3141">
        <v>1.4475</v>
      </c>
      <c r="U3141">
        <v>7.25047297297297</v>
      </c>
      <c r="V3141">
        <f>(Table1[[#This Row],[Min Nitrate N + Nitrite N]]+Table1[[#This Row],[Max Nitrate N + Nitrite N]])/2</f>
        <v>4.3489864864864849</v>
      </c>
      <c r="W3141">
        <v>325.73701298701297</v>
      </c>
      <c r="X3141">
        <v>17186426.7483766</v>
      </c>
      <c r="Y3141">
        <f>(Table1[[#This Row],[Min Fecal Coliform]]+Table1[[#This Row],[Max Fecal Coliform]])/2</f>
        <v>8593376.2426947933</v>
      </c>
      <c r="Z3141">
        <v>1751.8059210526301</v>
      </c>
      <c r="AA3141">
        <v>39424734.378289498</v>
      </c>
      <c r="AB3141">
        <f>(Table1[[#This Row],[Min Total Coliform]]+Table1[[#This Row],[Max Total Coliform]])/2</f>
        <v>19713243.092105277</v>
      </c>
      <c r="AC3141">
        <f>MIN(10, (Table1[[#This Row],[Avg BOD]]/4)*10)</f>
        <v>10</v>
      </c>
      <c r="AD3141">
        <f>MIN(10, (Table1[[#This Row],[Avg Fecal Coliform]]/600)*10)</f>
        <v>10</v>
      </c>
      <c r="AE3141">
        <f>MIN(10, (Table1[[#This Row],[Avg Nitrate N + Nitrite N]]/10)*10)</f>
        <v>4.3489864864864849</v>
      </c>
      <c r="AF3141">
        <f>IF(OR(Table1[[#This Row],[Avg pH]]&lt;6.5,Table1[[#This Row],[Avg pH]]&gt;8.5),10,0)</f>
        <v>0</v>
      </c>
      <c r="AG3141">
        <f>MAX(0, 10-(2*Table1[[#This Row],[Avg Dissolved Oxygen]]))</f>
        <v>4</v>
      </c>
      <c r="AH3141">
        <f>(Table1[[#This Row],[Fecal Score]]*0.3) + (Table1[[#This Row],[BOD Score]]*0.25) + (Table1[[#This Row],[Nitrate Score]]*0.2) + (Table1[[#This Row],[pH Score]]*0.15) + (Table1[[#This Row],[Dissolved Oxygen Score]]*0.1)</f>
        <v>6.7697972972972975</v>
      </c>
      <c r="AI3141">
        <v>2022</v>
      </c>
    </row>
    <row r="3142" spans="1:35">
      <c r="A3142">
        <v>3437</v>
      </c>
      <c r="B3142" t="s">
        <v>1240</v>
      </c>
      <c r="C3142" t="s">
        <v>1</v>
      </c>
      <c r="D3142" t="s">
        <v>389</v>
      </c>
      <c r="E3142">
        <v>9</v>
      </c>
      <c r="F3142">
        <v>20</v>
      </c>
      <c r="G3142">
        <f>(Table1[[#This Row],[Min Temperature]]+Table1[[#This Row],[Max Temperature]])/2</f>
        <v>14.5</v>
      </c>
      <c r="H3142">
        <v>8.4</v>
      </c>
      <c r="I3142">
        <v>9.6</v>
      </c>
      <c r="J3142">
        <f>(Table1[[#This Row],[Min Dissolved Oxygen]]+Table1[[#This Row],[Max Dissolved Oxygen]])/2</f>
        <v>9</v>
      </c>
      <c r="K3142">
        <v>7.3</v>
      </c>
      <c r="L3142">
        <v>8.1</v>
      </c>
      <c r="M3142">
        <f>(Table1[[#This Row],[Min pH]]+Table1[[#This Row],[Max pH]])/2</f>
        <v>7.6999999999999993</v>
      </c>
      <c r="N3142">
        <v>170</v>
      </c>
      <c r="O3142">
        <v>240</v>
      </c>
      <c r="P3142">
        <f>(Table1[[#This Row],[Min Conductivity]]+Table1[[#This Row],[Max Conductivity]])/2</f>
        <v>205</v>
      </c>
      <c r="Q3142">
        <v>1.2</v>
      </c>
      <c r="R3142">
        <v>1.8</v>
      </c>
      <c r="S3142">
        <f>(Table1[[#This Row],[Min BOD]]+Table1[[#This Row],[Max BOD]])/2</f>
        <v>1.5</v>
      </c>
      <c r="T3142">
        <v>0.32</v>
      </c>
      <c r="U3142">
        <v>0.4</v>
      </c>
      <c r="V3142">
        <f>(Table1[[#This Row],[Min Nitrate N + Nitrite N]]+Table1[[#This Row],[Max Nitrate N + Nitrite N]])/2</f>
        <v>0.36</v>
      </c>
      <c r="W3142">
        <v>63</v>
      </c>
      <c r="X3142">
        <v>120</v>
      </c>
      <c r="Y3142">
        <f>(Table1[[#This Row],[Min Fecal Coliform]]+Table1[[#This Row],[Max Fecal Coliform]])/2</f>
        <v>91.5</v>
      </c>
      <c r="Z3142">
        <v>110</v>
      </c>
      <c r="AA3142">
        <v>220</v>
      </c>
      <c r="AB3142">
        <f>(Table1[[#This Row],[Min Total Coliform]]+Table1[[#This Row],[Max Total Coliform]])/2</f>
        <v>165</v>
      </c>
      <c r="AC3142">
        <f>MIN(10, (Table1[[#This Row],[Avg BOD]]/4)*10)</f>
        <v>3.75</v>
      </c>
      <c r="AD3142">
        <f>MIN(10, (Table1[[#This Row],[Avg Fecal Coliform]]/600)*10)</f>
        <v>1.5249999999999999</v>
      </c>
      <c r="AE3142">
        <f>MIN(10, (Table1[[#This Row],[Avg Nitrate N + Nitrite N]]/10)*10)</f>
        <v>0.36</v>
      </c>
      <c r="AF3142">
        <f>IF(OR(Table1[[#This Row],[Avg pH]]&lt;6.5,Table1[[#This Row],[Avg pH]]&gt;8.5),10,0)</f>
        <v>0</v>
      </c>
      <c r="AG3142">
        <f>MAX(0, 10-(2*Table1[[#This Row],[Avg Dissolved Oxygen]]))</f>
        <v>0</v>
      </c>
      <c r="AH3142">
        <f>(Table1[[#This Row],[Fecal Score]]*0.3) + (Table1[[#This Row],[BOD Score]]*0.25) + (Table1[[#This Row],[Nitrate Score]]*0.2) + (Table1[[#This Row],[pH Score]]*0.15) + (Table1[[#This Row],[Dissolved Oxygen Score]]*0.1)</f>
        <v>1.4670000000000001</v>
      </c>
      <c r="AI3142">
        <v>2022</v>
      </c>
    </row>
    <row r="3143" spans="1:35">
      <c r="A3143">
        <v>1362</v>
      </c>
      <c r="B3143" t="s">
        <v>388</v>
      </c>
      <c r="C3143" t="s">
        <v>1</v>
      </c>
      <c r="D3143" t="s">
        <v>389</v>
      </c>
      <c r="E3143">
        <v>7</v>
      </c>
      <c r="F3143">
        <v>18</v>
      </c>
      <c r="G3143">
        <f>(Table1[[#This Row],[Min Temperature]]+Table1[[#This Row],[Max Temperature]])/2</f>
        <v>12.5</v>
      </c>
      <c r="H3143">
        <v>8.8000000000000007</v>
      </c>
      <c r="I3143">
        <v>9.8000000000000007</v>
      </c>
      <c r="J3143">
        <f>(Table1[[#This Row],[Min Dissolved Oxygen]]+Table1[[#This Row],[Max Dissolved Oxygen]])/2</f>
        <v>9.3000000000000007</v>
      </c>
      <c r="K3143">
        <v>7.2</v>
      </c>
      <c r="L3143">
        <v>8.1999999999999993</v>
      </c>
      <c r="M3143">
        <f>(Table1[[#This Row],[Min pH]]+Table1[[#This Row],[Max pH]])/2</f>
        <v>7.6999999999999993</v>
      </c>
      <c r="N3143">
        <v>310</v>
      </c>
      <c r="O3143">
        <v>460</v>
      </c>
      <c r="P3143">
        <f>(Table1[[#This Row],[Min Conductivity]]+Table1[[#This Row],[Max Conductivity]])/2</f>
        <v>385</v>
      </c>
      <c r="Q3143">
        <v>1</v>
      </c>
      <c r="R3143">
        <v>2.2000000000000002</v>
      </c>
      <c r="S3143">
        <f>(Table1[[#This Row],[Min BOD]]+Table1[[#This Row],[Max BOD]])/2</f>
        <v>1.6</v>
      </c>
      <c r="T3143">
        <v>0.32</v>
      </c>
      <c r="U3143">
        <v>0.4</v>
      </c>
      <c r="V3143">
        <f>(Table1[[#This Row],[Min Nitrate N + Nitrite N]]+Table1[[#This Row],[Max Nitrate N + Nitrite N]])/2</f>
        <v>0.36</v>
      </c>
      <c r="W3143">
        <v>94</v>
      </c>
      <c r="X3143">
        <v>130</v>
      </c>
      <c r="Y3143">
        <f>(Table1[[#This Row],[Min Fecal Coliform]]+Table1[[#This Row],[Max Fecal Coliform]])/2</f>
        <v>112</v>
      </c>
      <c r="Z3143">
        <v>150</v>
      </c>
      <c r="AA3143">
        <v>280</v>
      </c>
      <c r="AB3143">
        <f>(Table1[[#This Row],[Min Total Coliform]]+Table1[[#This Row],[Max Total Coliform]])/2</f>
        <v>215</v>
      </c>
      <c r="AC3143">
        <f>MIN(10, (Table1[[#This Row],[Avg BOD]]/4)*10)</f>
        <v>4</v>
      </c>
      <c r="AD3143">
        <f>MIN(10, (Table1[[#This Row],[Avg Fecal Coliform]]/600)*10)</f>
        <v>1.8666666666666667</v>
      </c>
      <c r="AE3143">
        <f>MIN(10, (Table1[[#This Row],[Avg Nitrate N + Nitrite N]]/10)*10)</f>
        <v>0.36</v>
      </c>
      <c r="AF3143">
        <f>IF(OR(Table1[[#This Row],[Avg pH]]&lt;6.5,Table1[[#This Row],[Avg pH]]&gt;8.5),10,0)</f>
        <v>0</v>
      </c>
      <c r="AG3143">
        <f>MAX(0, 10-(2*Table1[[#This Row],[Avg Dissolved Oxygen]]))</f>
        <v>0</v>
      </c>
      <c r="AH3143">
        <f>(Table1[[#This Row],[Fecal Score]]*0.3) + (Table1[[#This Row],[BOD Score]]*0.25) + (Table1[[#This Row],[Nitrate Score]]*0.2) + (Table1[[#This Row],[pH Score]]*0.15) + (Table1[[#This Row],[Dissolved Oxygen Score]]*0.1)</f>
        <v>1.6320000000000001</v>
      </c>
      <c r="AI3143">
        <v>2022</v>
      </c>
    </row>
    <row r="3144" spans="1:35">
      <c r="A3144">
        <v>2539</v>
      </c>
      <c r="B3144" t="s">
        <v>745</v>
      </c>
      <c r="C3144" t="s">
        <v>1</v>
      </c>
      <c r="D3144" t="s">
        <v>392</v>
      </c>
      <c r="E3144">
        <v>18</v>
      </c>
      <c r="F3144">
        <v>33</v>
      </c>
      <c r="G3144">
        <f>(Table1[[#This Row],[Min Temperature]]+Table1[[#This Row],[Max Temperature]])/2</f>
        <v>25.5</v>
      </c>
      <c r="H3144">
        <v>7.7</v>
      </c>
      <c r="I3144">
        <v>8.6</v>
      </c>
      <c r="J3144">
        <f>(Table1[[#This Row],[Min Dissolved Oxygen]]+Table1[[#This Row],[Max Dissolved Oxygen]])/2</f>
        <v>8.15</v>
      </c>
      <c r="K3144">
        <v>7.1</v>
      </c>
      <c r="L3144">
        <v>7.8</v>
      </c>
      <c r="M3144">
        <f>(Table1[[#This Row],[Min pH]]+Table1[[#This Row],[Max pH]])/2</f>
        <v>7.4499999999999993</v>
      </c>
      <c r="N3144">
        <v>136</v>
      </c>
      <c r="O3144">
        <v>185</v>
      </c>
      <c r="P3144">
        <f>(Table1[[#This Row],[Min Conductivity]]+Table1[[#This Row],[Max Conductivity]])/2</f>
        <v>160.5</v>
      </c>
      <c r="Q3144">
        <v>1.2</v>
      </c>
      <c r="R3144">
        <v>1.7</v>
      </c>
      <c r="S3144">
        <f>(Table1[[#This Row],[Min BOD]]+Table1[[#This Row],[Max BOD]])/2</f>
        <v>1.45</v>
      </c>
      <c r="T3144">
        <v>0.3</v>
      </c>
      <c r="U3144">
        <v>0.63</v>
      </c>
      <c r="V3144">
        <f>(Table1[[#This Row],[Min Nitrate N + Nitrite N]]+Table1[[#This Row],[Max Nitrate N + Nitrite N]])/2</f>
        <v>0.46499999999999997</v>
      </c>
      <c r="W3144">
        <v>1100</v>
      </c>
      <c r="X3144">
        <v>2600</v>
      </c>
      <c r="Y3144">
        <f>(Table1[[#This Row],[Min Fecal Coliform]]+Table1[[#This Row],[Max Fecal Coliform]])/2</f>
        <v>1850</v>
      </c>
      <c r="Z3144">
        <v>1400</v>
      </c>
      <c r="AA3144">
        <v>3300</v>
      </c>
      <c r="AB3144">
        <f>(Table1[[#This Row],[Min Total Coliform]]+Table1[[#This Row],[Max Total Coliform]])/2</f>
        <v>2350</v>
      </c>
      <c r="AC3144">
        <f>MIN(10, (Table1[[#This Row],[Avg BOD]]/4)*10)</f>
        <v>3.625</v>
      </c>
      <c r="AD3144">
        <f>MIN(10, (Table1[[#This Row],[Avg Fecal Coliform]]/600)*10)</f>
        <v>10</v>
      </c>
      <c r="AE3144">
        <f>MIN(10, (Table1[[#This Row],[Avg Nitrate N + Nitrite N]]/10)*10)</f>
        <v>0.46499999999999997</v>
      </c>
      <c r="AF3144">
        <f>IF(OR(Table1[[#This Row],[Avg pH]]&lt;6.5,Table1[[#This Row],[Avg pH]]&gt;8.5),10,0)</f>
        <v>0</v>
      </c>
      <c r="AG3144">
        <f>MAX(0, 10-(2*Table1[[#This Row],[Avg Dissolved Oxygen]]))</f>
        <v>0</v>
      </c>
      <c r="AH3144">
        <f>(Table1[[#This Row],[Fecal Score]]*0.3) + (Table1[[#This Row],[BOD Score]]*0.25) + (Table1[[#This Row],[Nitrate Score]]*0.2) + (Table1[[#This Row],[pH Score]]*0.15) + (Table1[[#This Row],[Dissolved Oxygen Score]]*0.1)</f>
        <v>3.99925</v>
      </c>
      <c r="AI3144">
        <v>2022</v>
      </c>
    </row>
    <row r="3145" spans="1:35">
      <c r="A3145">
        <v>2505</v>
      </c>
      <c r="B3145" t="s">
        <v>741</v>
      </c>
      <c r="C3145" t="s">
        <v>1</v>
      </c>
      <c r="D3145" t="s">
        <v>392</v>
      </c>
      <c r="E3145">
        <v>21</v>
      </c>
      <c r="F3145">
        <v>34</v>
      </c>
      <c r="G3145">
        <f>(Table1[[#This Row],[Min Temperature]]+Table1[[#This Row],[Max Temperature]])/2</f>
        <v>27.5</v>
      </c>
      <c r="H3145">
        <v>3</v>
      </c>
      <c r="I3145">
        <v>14</v>
      </c>
      <c r="J3145">
        <f>(Table1[[#This Row],[Min Dissolved Oxygen]]+Table1[[#This Row],[Max Dissolved Oxygen]])/2</f>
        <v>8.5</v>
      </c>
      <c r="K3145">
        <v>8</v>
      </c>
      <c r="L3145">
        <v>8.6999999999999993</v>
      </c>
      <c r="M3145">
        <f>(Table1[[#This Row],[Min pH]]+Table1[[#This Row],[Max pH]])/2</f>
        <v>8.35</v>
      </c>
      <c r="N3145">
        <v>499</v>
      </c>
      <c r="O3145">
        <v>710</v>
      </c>
      <c r="P3145">
        <f>(Table1[[#This Row],[Min Conductivity]]+Table1[[#This Row],[Max Conductivity]])/2</f>
        <v>604.5</v>
      </c>
      <c r="Q3145">
        <v>3</v>
      </c>
      <c r="R3145">
        <v>14.8</v>
      </c>
      <c r="S3145">
        <f>(Table1[[#This Row],[Min BOD]]+Table1[[#This Row],[Max BOD]])/2</f>
        <v>8.9</v>
      </c>
      <c r="T3145">
        <v>0.3</v>
      </c>
      <c r="U3145">
        <v>0.93</v>
      </c>
      <c r="V3145">
        <f>(Table1[[#This Row],[Min Nitrate N + Nitrite N]]+Table1[[#This Row],[Max Nitrate N + Nitrite N]])/2</f>
        <v>0.61499999999999999</v>
      </c>
      <c r="W3145">
        <v>1300</v>
      </c>
      <c r="X3145">
        <v>28000</v>
      </c>
      <c r="Y3145">
        <f>(Table1[[#This Row],[Min Fecal Coliform]]+Table1[[#This Row],[Max Fecal Coliform]])/2</f>
        <v>14650</v>
      </c>
      <c r="Z3145">
        <v>3300</v>
      </c>
      <c r="AA3145">
        <v>92000</v>
      </c>
      <c r="AB3145">
        <f>(Table1[[#This Row],[Min Total Coliform]]+Table1[[#This Row],[Max Total Coliform]])/2</f>
        <v>47650</v>
      </c>
      <c r="AC3145">
        <f>MIN(10, (Table1[[#This Row],[Avg BOD]]/4)*10)</f>
        <v>10</v>
      </c>
      <c r="AD3145">
        <f>MIN(10, (Table1[[#This Row],[Avg Fecal Coliform]]/600)*10)</f>
        <v>10</v>
      </c>
      <c r="AE3145">
        <f>MIN(10, (Table1[[#This Row],[Avg Nitrate N + Nitrite N]]/10)*10)</f>
        <v>0.61499999999999999</v>
      </c>
      <c r="AF3145">
        <f>IF(OR(Table1[[#This Row],[Avg pH]]&lt;6.5,Table1[[#This Row],[Avg pH]]&gt;8.5),10,0)</f>
        <v>0</v>
      </c>
      <c r="AG3145">
        <f>MAX(0, 10-(2*Table1[[#This Row],[Avg Dissolved Oxygen]]))</f>
        <v>0</v>
      </c>
      <c r="AH3145">
        <f>(Table1[[#This Row],[Fecal Score]]*0.3) + (Table1[[#This Row],[BOD Score]]*0.25) + (Table1[[#This Row],[Nitrate Score]]*0.2) + (Table1[[#This Row],[pH Score]]*0.15) + (Table1[[#This Row],[Dissolved Oxygen Score]]*0.1)</f>
        <v>5.6230000000000002</v>
      </c>
      <c r="AI3145">
        <v>2022</v>
      </c>
    </row>
    <row r="3146" spans="1:35">
      <c r="A3146">
        <v>2503</v>
      </c>
      <c r="B3146" t="s">
        <v>739</v>
      </c>
      <c r="C3146" t="s">
        <v>1</v>
      </c>
      <c r="D3146" t="s">
        <v>392</v>
      </c>
      <c r="E3146">
        <v>21</v>
      </c>
      <c r="F3146">
        <v>33</v>
      </c>
      <c r="G3146">
        <f>(Table1[[#This Row],[Min Temperature]]+Table1[[#This Row],[Max Temperature]])/2</f>
        <v>27</v>
      </c>
      <c r="H3146">
        <v>3.3</v>
      </c>
      <c r="I3146">
        <v>15</v>
      </c>
      <c r="J3146">
        <f>(Table1[[#This Row],[Min Dissolved Oxygen]]+Table1[[#This Row],[Max Dissolved Oxygen]])/2</f>
        <v>9.15</v>
      </c>
      <c r="K3146">
        <v>7.8</v>
      </c>
      <c r="L3146">
        <v>8.9</v>
      </c>
      <c r="M3146">
        <f>(Table1[[#This Row],[Min pH]]+Table1[[#This Row],[Max pH]])/2</f>
        <v>8.35</v>
      </c>
      <c r="N3146">
        <v>492</v>
      </c>
      <c r="O3146">
        <v>734</v>
      </c>
      <c r="P3146">
        <f>(Table1[[#This Row],[Min Conductivity]]+Table1[[#This Row],[Max Conductivity]])/2</f>
        <v>613</v>
      </c>
      <c r="Q3146">
        <v>2.6</v>
      </c>
      <c r="R3146">
        <v>44</v>
      </c>
      <c r="S3146">
        <f>(Table1[[#This Row],[Min BOD]]+Table1[[#This Row],[Max BOD]])/2</f>
        <v>23.3</v>
      </c>
      <c r="T3146">
        <v>0.3</v>
      </c>
      <c r="U3146">
        <v>1.5</v>
      </c>
      <c r="V3146">
        <f>(Table1[[#This Row],[Min Nitrate N + Nitrite N]]+Table1[[#This Row],[Max Nitrate N + Nitrite N]])/2</f>
        <v>0.9</v>
      </c>
      <c r="W3146">
        <v>1200</v>
      </c>
      <c r="X3146">
        <v>130000</v>
      </c>
      <c r="Y3146">
        <f>(Table1[[#This Row],[Min Fecal Coliform]]+Table1[[#This Row],[Max Fecal Coliform]])/2</f>
        <v>65600</v>
      </c>
      <c r="Z3146">
        <v>3300</v>
      </c>
      <c r="AA3146">
        <v>240000</v>
      </c>
      <c r="AB3146">
        <f>(Table1[[#This Row],[Min Total Coliform]]+Table1[[#This Row],[Max Total Coliform]])/2</f>
        <v>121650</v>
      </c>
      <c r="AC3146">
        <f>MIN(10, (Table1[[#This Row],[Avg BOD]]/4)*10)</f>
        <v>10</v>
      </c>
      <c r="AD3146">
        <f>MIN(10, (Table1[[#This Row],[Avg Fecal Coliform]]/600)*10)</f>
        <v>10</v>
      </c>
      <c r="AE3146">
        <f>MIN(10, (Table1[[#This Row],[Avg Nitrate N + Nitrite N]]/10)*10)</f>
        <v>0.89999999999999991</v>
      </c>
      <c r="AF3146">
        <f>IF(OR(Table1[[#This Row],[Avg pH]]&lt;6.5,Table1[[#This Row],[Avg pH]]&gt;8.5),10,0)</f>
        <v>0</v>
      </c>
      <c r="AG3146">
        <f>MAX(0, 10-(2*Table1[[#This Row],[Avg Dissolved Oxygen]]))</f>
        <v>0</v>
      </c>
      <c r="AH3146">
        <f>(Table1[[#This Row],[Fecal Score]]*0.3) + (Table1[[#This Row],[BOD Score]]*0.25) + (Table1[[#This Row],[Nitrate Score]]*0.2) + (Table1[[#This Row],[pH Score]]*0.15) + (Table1[[#This Row],[Dissolved Oxygen Score]]*0.1)</f>
        <v>5.68</v>
      </c>
      <c r="AI3146">
        <v>2022</v>
      </c>
    </row>
    <row r="3147" spans="1:35">
      <c r="A3147">
        <v>4729</v>
      </c>
      <c r="B3147" t="s">
        <v>748</v>
      </c>
      <c r="C3147" t="s">
        <v>1</v>
      </c>
      <c r="D3147" t="s">
        <v>392</v>
      </c>
      <c r="E3147">
        <v>4</v>
      </c>
      <c r="F3147">
        <v>18</v>
      </c>
      <c r="G3147">
        <f>(Table1[[#This Row],[Min Temperature]]+Table1[[#This Row],[Max Temperature]])/2</f>
        <v>11</v>
      </c>
      <c r="H3147">
        <v>6.6</v>
      </c>
      <c r="I3147">
        <v>8.8000000000000007</v>
      </c>
      <c r="J3147">
        <f>(Table1[[#This Row],[Min Dissolved Oxygen]]+Table1[[#This Row],[Max Dissolved Oxygen]])/2</f>
        <v>7.7</v>
      </c>
      <c r="K3147">
        <v>6.8</v>
      </c>
      <c r="L3147">
        <v>7.9</v>
      </c>
      <c r="M3147">
        <f>(Table1[[#This Row],[Min pH]]+Table1[[#This Row],[Max pH]])/2</f>
        <v>7.35</v>
      </c>
      <c r="N3147">
        <v>24</v>
      </c>
      <c r="O3147">
        <v>91</v>
      </c>
      <c r="P3147">
        <f>(Table1[[#This Row],[Min Conductivity]]+Table1[[#This Row],[Max Conductivity]])/2</f>
        <v>57.5</v>
      </c>
      <c r="Q3147">
        <v>1</v>
      </c>
      <c r="R3147">
        <v>1.8</v>
      </c>
      <c r="S3147">
        <f>(Table1[[#This Row],[Min BOD]]+Table1[[#This Row],[Max BOD]])/2</f>
        <v>1.4</v>
      </c>
      <c r="T3147">
        <v>0.3</v>
      </c>
      <c r="U3147">
        <v>0.3</v>
      </c>
      <c r="V3147">
        <f>(Table1[[#This Row],[Min Nitrate N + Nitrite N]]+Table1[[#This Row],[Max Nitrate N + Nitrite N]])/2</f>
        <v>0.3</v>
      </c>
      <c r="W3147">
        <v>2</v>
      </c>
      <c r="X3147">
        <v>1400</v>
      </c>
      <c r="Y3147">
        <f>(Table1[[#This Row],[Min Fecal Coliform]]+Table1[[#This Row],[Max Fecal Coliform]])/2</f>
        <v>701</v>
      </c>
      <c r="Z3147">
        <v>2</v>
      </c>
      <c r="AA3147">
        <v>3300</v>
      </c>
      <c r="AB3147">
        <f>(Table1[[#This Row],[Min Total Coliform]]+Table1[[#This Row],[Max Total Coliform]])/2</f>
        <v>1651</v>
      </c>
      <c r="AC3147">
        <f>MIN(10, (Table1[[#This Row],[Avg BOD]]/4)*10)</f>
        <v>3.5</v>
      </c>
      <c r="AD3147">
        <f>MIN(10, (Table1[[#This Row],[Avg Fecal Coliform]]/600)*10)</f>
        <v>10</v>
      </c>
      <c r="AE3147">
        <f>MIN(10, (Table1[[#This Row],[Avg Nitrate N + Nitrite N]]/10)*10)</f>
        <v>0.3</v>
      </c>
      <c r="AF3147">
        <f>IF(OR(Table1[[#This Row],[Avg pH]]&lt;6.5,Table1[[#This Row],[Avg pH]]&gt;8.5),10,0)</f>
        <v>0</v>
      </c>
      <c r="AG3147">
        <f>MAX(0, 10-(2*Table1[[#This Row],[Avg Dissolved Oxygen]]))</f>
        <v>0</v>
      </c>
      <c r="AH3147">
        <f>(Table1[[#This Row],[Fecal Score]]*0.3) + (Table1[[#This Row],[BOD Score]]*0.25) + (Table1[[#This Row],[Nitrate Score]]*0.2) + (Table1[[#This Row],[pH Score]]*0.15) + (Table1[[#This Row],[Dissolved Oxygen Score]]*0.1)</f>
        <v>3.9350000000000001</v>
      </c>
      <c r="AI3147">
        <v>2022</v>
      </c>
    </row>
    <row r="3148" spans="1:35">
      <c r="A3148">
        <v>2519</v>
      </c>
      <c r="B3148" t="s">
        <v>742</v>
      </c>
      <c r="C3148" t="s">
        <v>1</v>
      </c>
      <c r="D3148" t="s">
        <v>392</v>
      </c>
      <c r="E3148">
        <v>16</v>
      </c>
      <c r="F3148">
        <v>29</v>
      </c>
      <c r="G3148">
        <f>(Table1[[#This Row],[Min Temperature]]+Table1[[#This Row],[Max Temperature]])/2</f>
        <v>22.5</v>
      </c>
      <c r="H3148">
        <v>6.6</v>
      </c>
      <c r="I3148">
        <v>8.9</v>
      </c>
      <c r="J3148">
        <f>(Table1[[#This Row],[Min Dissolved Oxygen]]+Table1[[#This Row],[Max Dissolved Oxygen]])/2</f>
        <v>7.75</v>
      </c>
      <c r="K3148">
        <v>6.9</v>
      </c>
      <c r="L3148">
        <v>8.1</v>
      </c>
      <c r="M3148">
        <f>(Table1[[#This Row],[Min pH]]+Table1[[#This Row],[Max pH]])/2</f>
        <v>7.5</v>
      </c>
      <c r="N3148">
        <v>32</v>
      </c>
      <c r="O3148">
        <v>61</v>
      </c>
      <c r="P3148">
        <f>(Table1[[#This Row],[Min Conductivity]]+Table1[[#This Row],[Max Conductivity]])/2</f>
        <v>46.5</v>
      </c>
      <c r="Q3148">
        <v>1.2</v>
      </c>
      <c r="R3148">
        <v>2.8</v>
      </c>
      <c r="S3148">
        <f>(Table1[[#This Row],[Min BOD]]+Table1[[#This Row],[Max BOD]])/2</f>
        <v>2</v>
      </c>
      <c r="T3148">
        <v>0.3</v>
      </c>
      <c r="U3148">
        <v>1.51</v>
      </c>
      <c r="V3148">
        <f>(Table1[[#This Row],[Min Nitrate N + Nitrite N]]+Table1[[#This Row],[Max Nitrate N + Nitrite N]])/2</f>
        <v>0.90500000000000003</v>
      </c>
      <c r="W3148">
        <v>1400</v>
      </c>
      <c r="X3148">
        <v>13000</v>
      </c>
      <c r="Y3148">
        <f>(Table1[[#This Row],[Min Fecal Coliform]]+Table1[[#This Row],[Max Fecal Coliform]])/2</f>
        <v>7200</v>
      </c>
      <c r="Z3148">
        <v>5000</v>
      </c>
      <c r="AA3148">
        <v>30000</v>
      </c>
      <c r="AB3148">
        <f>(Table1[[#This Row],[Min Total Coliform]]+Table1[[#This Row],[Max Total Coliform]])/2</f>
        <v>17500</v>
      </c>
      <c r="AC3148">
        <f>MIN(10, (Table1[[#This Row],[Avg BOD]]/4)*10)</f>
        <v>5</v>
      </c>
      <c r="AD3148">
        <f>MIN(10, (Table1[[#This Row],[Avg Fecal Coliform]]/600)*10)</f>
        <v>10</v>
      </c>
      <c r="AE3148">
        <f>MIN(10, (Table1[[#This Row],[Avg Nitrate N + Nitrite N]]/10)*10)</f>
        <v>0.90500000000000003</v>
      </c>
      <c r="AF3148">
        <f>IF(OR(Table1[[#This Row],[Avg pH]]&lt;6.5,Table1[[#This Row],[Avg pH]]&gt;8.5),10,0)</f>
        <v>0</v>
      </c>
      <c r="AG3148">
        <f>MAX(0, 10-(2*Table1[[#This Row],[Avg Dissolved Oxygen]]))</f>
        <v>0</v>
      </c>
      <c r="AH3148">
        <f>(Table1[[#This Row],[Fecal Score]]*0.3) + (Table1[[#This Row],[BOD Score]]*0.25) + (Table1[[#This Row],[Nitrate Score]]*0.2) + (Table1[[#This Row],[pH Score]]*0.15) + (Table1[[#This Row],[Dissolved Oxygen Score]]*0.1)</f>
        <v>4.431</v>
      </c>
      <c r="AI3148">
        <v>2022</v>
      </c>
    </row>
    <row r="3149" spans="1:35">
      <c r="A3149">
        <v>4720</v>
      </c>
      <c r="B3149" t="s">
        <v>746</v>
      </c>
      <c r="C3149" t="s">
        <v>1</v>
      </c>
      <c r="D3149" t="s">
        <v>392</v>
      </c>
      <c r="E3149">
        <v>18</v>
      </c>
      <c r="F3149">
        <v>32</v>
      </c>
      <c r="G3149">
        <f>(Table1[[#This Row],[Min Temperature]]+Table1[[#This Row],[Max Temperature]])/2</f>
        <v>25</v>
      </c>
      <c r="H3149">
        <v>5.8</v>
      </c>
      <c r="I3149">
        <v>8.1999999999999993</v>
      </c>
      <c r="J3149">
        <f>(Table1[[#This Row],[Min Dissolved Oxygen]]+Table1[[#This Row],[Max Dissolved Oxygen]])/2</f>
        <v>7</v>
      </c>
      <c r="K3149">
        <v>6.7</v>
      </c>
      <c r="L3149">
        <v>7.4</v>
      </c>
      <c r="M3149">
        <f>(Table1[[#This Row],[Min pH]]+Table1[[#This Row],[Max pH]])/2</f>
        <v>7.0500000000000007</v>
      </c>
      <c r="N3149">
        <v>36</v>
      </c>
      <c r="O3149">
        <v>140</v>
      </c>
      <c r="P3149">
        <f>(Table1[[#This Row],[Min Conductivity]]+Table1[[#This Row],[Max Conductivity]])/2</f>
        <v>88</v>
      </c>
      <c r="Q3149">
        <v>1</v>
      </c>
      <c r="R3149">
        <v>2.8</v>
      </c>
      <c r="S3149">
        <f>(Table1[[#This Row],[Min BOD]]+Table1[[#This Row],[Max BOD]])/2</f>
        <v>1.9</v>
      </c>
      <c r="T3149">
        <v>0.3</v>
      </c>
      <c r="U3149">
        <v>4.5199999999999996</v>
      </c>
      <c r="V3149">
        <f>(Table1[[#This Row],[Min Nitrate N + Nitrite N]]+Table1[[#This Row],[Max Nitrate N + Nitrite N]])/2</f>
        <v>2.4099999999999997</v>
      </c>
      <c r="W3149">
        <v>800</v>
      </c>
      <c r="X3149">
        <v>7000</v>
      </c>
      <c r="Y3149">
        <f>(Table1[[#This Row],[Min Fecal Coliform]]+Table1[[#This Row],[Max Fecal Coliform]])/2</f>
        <v>3900</v>
      </c>
      <c r="Z3149">
        <v>2600</v>
      </c>
      <c r="AA3149">
        <v>50000</v>
      </c>
      <c r="AB3149">
        <f>(Table1[[#This Row],[Min Total Coliform]]+Table1[[#This Row],[Max Total Coliform]])/2</f>
        <v>26300</v>
      </c>
      <c r="AC3149">
        <f>MIN(10, (Table1[[#This Row],[Avg BOD]]/4)*10)</f>
        <v>4.75</v>
      </c>
      <c r="AD3149">
        <f>MIN(10, (Table1[[#This Row],[Avg Fecal Coliform]]/600)*10)</f>
        <v>10</v>
      </c>
      <c r="AE3149">
        <f>MIN(10, (Table1[[#This Row],[Avg Nitrate N + Nitrite N]]/10)*10)</f>
        <v>2.4099999999999997</v>
      </c>
      <c r="AF3149">
        <f>IF(OR(Table1[[#This Row],[Avg pH]]&lt;6.5,Table1[[#This Row],[Avg pH]]&gt;8.5),10,0)</f>
        <v>0</v>
      </c>
      <c r="AG3149">
        <f>MAX(0, 10-(2*Table1[[#This Row],[Avg Dissolved Oxygen]]))</f>
        <v>0</v>
      </c>
      <c r="AH3149">
        <f>(Table1[[#This Row],[Fecal Score]]*0.3) + (Table1[[#This Row],[BOD Score]]*0.25) + (Table1[[#This Row],[Nitrate Score]]*0.2) + (Table1[[#This Row],[pH Score]]*0.15) + (Table1[[#This Row],[Dissolved Oxygen Score]]*0.1)</f>
        <v>4.6695000000000002</v>
      </c>
      <c r="AI3149">
        <v>2022</v>
      </c>
    </row>
    <row r="3150" spans="1:35">
      <c r="A3150">
        <v>2504</v>
      </c>
      <c r="B3150" t="s">
        <v>740</v>
      </c>
      <c r="C3150" t="s">
        <v>1</v>
      </c>
      <c r="D3150" t="s">
        <v>392</v>
      </c>
      <c r="E3150">
        <v>21</v>
      </c>
      <c r="F3150">
        <v>33</v>
      </c>
      <c r="G3150">
        <f>(Table1[[#This Row],[Min Temperature]]+Table1[[#This Row],[Max Temperature]])/2</f>
        <v>27</v>
      </c>
      <c r="H3150">
        <v>3.7</v>
      </c>
      <c r="I3150">
        <v>14</v>
      </c>
      <c r="J3150">
        <f>(Table1[[#This Row],[Min Dissolved Oxygen]]+Table1[[#This Row],[Max Dissolved Oxygen]])/2</f>
        <v>8.85</v>
      </c>
      <c r="K3150">
        <v>7.4</v>
      </c>
      <c r="L3150">
        <v>8.9</v>
      </c>
      <c r="M3150">
        <f>(Table1[[#This Row],[Min pH]]+Table1[[#This Row],[Max pH]])/2</f>
        <v>8.15</v>
      </c>
      <c r="N3150">
        <v>503</v>
      </c>
      <c r="O3150">
        <v>734</v>
      </c>
      <c r="P3150">
        <f>(Table1[[#This Row],[Min Conductivity]]+Table1[[#This Row],[Max Conductivity]])/2</f>
        <v>618.5</v>
      </c>
      <c r="Q3150">
        <v>3.4</v>
      </c>
      <c r="R3150">
        <v>15.3</v>
      </c>
      <c r="S3150">
        <f>(Table1[[#This Row],[Min BOD]]+Table1[[#This Row],[Max BOD]])/2</f>
        <v>9.35</v>
      </c>
      <c r="T3150">
        <v>0.3</v>
      </c>
      <c r="U3150">
        <v>0.6</v>
      </c>
      <c r="V3150">
        <f>(Table1[[#This Row],[Min Nitrate N + Nitrite N]]+Table1[[#This Row],[Max Nitrate N + Nitrite N]])/2</f>
        <v>0.44999999999999996</v>
      </c>
      <c r="W3150">
        <v>1300</v>
      </c>
      <c r="X3150">
        <v>170000</v>
      </c>
      <c r="Y3150">
        <f>(Table1[[#This Row],[Min Fecal Coliform]]+Table1[[#This Row],[Max Fecal Coliform]])/2</f>
        <v>85650</v>
      </c>
      <c r="Z3150">
        <v>2100</v>
      </c>
      <c r="AA3150">
        <v>350000</v>
      </c>
      <c r="AB3150">
        <f>(Table1[[#This Row],[Min Total Coliform]]+Table1[[#This Row],[Max Total Coliform]])/2</f>
        <v>176050</v>
      </c>
      <c r="AC3150">
        <f>MIN(10, (Table1[[#This Row],[Avg BOD]]/4)*10)</f>
        <v>10</v>
      </c>
      <c r="AD3150">
        <f>MIN(10, (Table1[[#This Row],[Avg Fecal Coliform]]/600)*10)</f>
        <v>10</v>
      </c>
      <c r="AE3150">
        <f>MIN(10, (Table1[[#This Row],[Avg Nitrate N + Nitrite N]]/10)*10)</f>
        <v>0.44999999999999996</v>
      </c>
      <c r="AF3150">
        <f>IF(OR(Table1[[#This Row],[Avg pH]]&lt;6.5,Table1[[#This Row],[Avg pH]]&gt;8.5),10,0)</f>
        <v>0</v>
      </c>
      <c r="AG3150">
        <f>MAX(0, 10-(2*Table1[[#This Row],[Avg Dissolved Oxygen]]))</f>
        <v>0</v>
      </c>
      <c r="AH3150">
        <f>(Table1[[#This Row],[Fecal Score]]*0.3) + (Table1[[#This Row],[BOD Score]]*0.25) + (Table1[[#This Row],[Nitrate Score]]*0.2) + (Table1[[#This Row],[pH Score]]*0.15) + (Table1[[#This Row],[Dissolved Oxygen Score]]*0.1)</f>
        <v>5.59</v>
      </c>
      <c r="AI3150">
        <v>2022</v>
      </c>
    </row>
    <row r="3151" spans="1:35">
      <c r="A3151">
        <v>2520</v>
      </c>
      <c r="B3151" t="s">
        <v>743</v>
      </c>
      <c r="C3151" t="s">
        <v>1</v>
      </c>
      <c r="D3151" t="s">
        <v>392</v>
      </c>
      <c r="E3151">
        <v>7</v>
      </c>
      <c r="F3151">
        <v>23</v>
      </c>
      <c r="G3151">
        <f>(Table1[[#This Row],[Min Temperature]]+Table1[[#This Row],[Max Temperature]])/2</f>
        <v>15</v>
      </c>
      <c r="H3151">
        <v>6</v>
      </c>
      <c r="I3151">
        <v>7.5</v>
      </c>
      <c r="J3151">
        <f>(Table1[[#This Row],[Min Dissolved Oxygen]]+Table1[[#This Row],[Max Dissolved Oxygen]])/2</f>
        <v>6.75</v>
      </c>
      <c r="K3151">
        <v>6.5</v>
      </c>
      <c r="L3151">
        <v>7.9</v>
      </c>
      <c r="M3151">
        <f>(Table1[[#This Row],[Min pH]]+Table1[[#This Row],[Max pH]])/2</f>
        <v>7.2</v>
      </c>
      <c r="N3151">
        <v>64</v>
      </c>
      <c r="O3151">
        <v>160</v>
      </c>
      <c r="P3151">
        <f>(Table1[[#This Row],[Min Conductivity]]+Table1[[#This Row],[Max Conductivity]])/2</f>
        <v>112</v>
      </c>
      <c r="Q3151">
        <v>1.8</v>
      </c>
      <c r="R3151">
        <v>4.7</v>
      </c>
      <c r="S3151">
        <f>(Table1[[#This Row],[Min BOD]]+Table1[[#This Row],[Max BOD]])/2</f>
        <v>3.25</v>
      </c>
      <c r="T3151">
        <v>0.3</v>
      </c>
      <c r="U3151">
        <v>5.56</v>
      </c>
      <c r="V3151">
        <f>(Table1[[#This Row],[Min Nitrate N + Nitrite N]]+Table1[[#This Row],[Max Nitrate N + Nitrite N]])/2</f>
        <v>2.9299999999999997</v>
      </c>
      <c r="W3151">
        <v>1300</v>
      </c>
      <c r="X3151">
        <v>7000</v>
      </c>
      <c r="Y3151">
        <f>(Table1[[#This Row],[Min Fecal Coliform]]+Table1[[#This Row],[Max Fecal Coliform]])/2</f>
        <v>4150</v>
      </c>
      <c r="Z3151">
        <v>1700</v>
      </c>
      <c r="AA3151">
        <v>17000</v>
      </c>
      <c r="AB3151">
        <f>(Table1[[#This Row],[Min Total Coliform]]+Table1[[#This Row],[Max Total Coliform]])/2</f>
        <v>9350</v>
      </c>
      <c r="AC3151">
        <f>MIN(10, (Table1[[#This Row],[Avg BOD]]/4)*10)</f>
        <v>8.125</v>
      </c>
      <c r="AD3151">
        <f>MIN(10, (Table1[[#This Row],[Avg Fecal Coliform]]/600)*10)</f>
        <v>10</v>
      </c>
      <c r="AE3151">
        <f>MIN(10, (Table1[[#This Row],[Avg Nitrate N + Nitrite N]]/10)*10)</f>
        <v>2.9299999999999997</v>
      </c>
      <c r="AF3151">
        <f>IF(OR(Table1[[#This Row],[Avg pH]]&lt;6.5,Table1[[#This Row],[Avg pH]]&gt;8.5),10,0)</f>
        <v>0</v>
      </c>
      <c r="AG3151">
        <f>MAX(0, 10-(2*Table1[[#This Row],[Avg Dissolved Oxygen]]))</f>
        <v>0</v>
      </c>
      <c r="AH3151">
        <f>(Table1[[#This Row],[Fecal Score]]*0.3) + (Table1[[#This Row],[BOD Score]]*0.25) + (Table1[[#This Row],[Nitrate Score]]*0.2) + (Table1[[#This Row],[pH Score]]*0.15) + (Table1[[#This Row],[Dissolved Oxygen Score]]*0.1)</f>
        <v>5.6172500000000003</v>
      </c>
      <c r="AI3151">
        <v>2022</v>
      </c>
    </row>
    <row r="3152" spans="1:35">
      <c r="A3152">
        <v>1765</v>
      </c>
      <c r="B3152" t="s">
        <v>391</v>
      </c>
      <c r="C3152" t="s">
        <v>1</v>
      </c>
      <c r="D3152" t="s">
        <v>392</v>
      </c>
      <c r="E3152">
        <v>21</v>
      </c>
      <c r="F3152">
        <v>33</v>
      </c>
      <c r="G3152">
        <f>(Table1[[#This Row],[Min Temperature]]+Table1[[#This Row],[Max Temperature]])/2</f>
        <v>27</v>
      </c>
      <c r="H3152">
        <v>6.9</v>
      </c>
      <c r="I3152">
        <v>9</v>
      </c>
      <c r="J3152">
        <f>(Table1[[#This Row],[Min Dissolved Oxygen]]+Table1[[#This Row],[Max Dissolved Oxygen]])/2</f>
        <v>7.95</v>
      </c>
      <c r="K3152">
        <v>7.2</v>
      </c>
      <c r="L3152">
        <v>8.3000000000000007</v>
      </c>
      <c r="M3152">
        <f>(Table1[[#This Row],[Min pH]]+Table1[[#This Row],[Max pH]])/2</f>
        <v>7.75</v>
      </c>
      <c r="N3152">
        <v>281</v>
      </c>
      <c r="O3152">
        <v>334</v>
      </c>
      <c r="P3152">
        <f>(Table1[[#This Row],[Min Conductivity]]+Table1[[#This Row],[Max Conductivity]])/2</f>
        <v>307.5</v>
      </c>
      <c r="Q3152">
        <v>2.7</v>
      </c>
      <c r="R3152">
        <v>4.3</v>
      </c>
      <c r="S3152">
        <f>(Table1[[#This Row],[Min BOD]]+Table1[[#This Row],[Max BOD]])/2</f>
        <v>3.5</v>
      </c>
      <c r="T3152">
        <v>0.3</v>
      </c>
      <c r="U3152">
        <v>0.98</v>
      </c>
      <c r="V3152">
        <f>(Table1[[#This Row],[Min Nitrate N + Nitrite N]]+Table1[[#This Row],[Max Nitrate N + Nitrite N]])/2</f>
        <v>0.64</v>
      </c>
      <c r="W3152">
        <v>330</v>
      </c>
      <c r="X3152">
        <v>790</v>
      </c>
      <c r="Y3152">
        <f>(Table1[[#This Row],[Min Fecal Coliform]]+Table1[[#This Row],[Max Fecal Coliform]])/2</f>
        <v>560</v>
      </c>
      <c r="Z3152">
        <v>1100</v>
      </c>
      <c r="AA3152">
        <v>2300</v>
      </c>
      <c r="AB3152">
        <f>(Table1[[#This Row],[Min Total Coliform]]+Table1[[#This Row],[Max Total Coliform]])/2</f>
        <v>1700</v>
      </c>
      <c r="AC3152">
        <f>MIN(10, (Table1[[#This Row],[Avg BOD]]/4)*10)</f>
        <v>8.75</v>
      </c>
      <c r="AD3152">
        <f>MIN(10, (Table1[[#This Row],[Avg Fecal Coliform]]/600)*10)</f>
        <v>9.3333333333333339</v>
      </c>
      <c r="AE3152">
        <f>MIN(10, (Table1[[#This Row],[Avg Nitrate N + Nitrite N]]/10)*10)</f>
        <v>0.64</v>
      </c>
      <c r="AF3152">
        <f>IF(OR(Table1[[#This Row],[Avg pH]]&lt;6.5,Table1[[#This Row],[Avg pH]]&gt;8.5),10,0)</f>
        <v>0</v>
      </c>
      <c r="AG3152">
        <f>MAX(0, 10-(2*Table1[[#This Row],[Avg Dissolved Oxygen]]))</f>
        <v>0</v>
      </c>
      <c r="AH3152">
        <f>(Table1[[#This Row],[Fecal Score]]*0.3) + (Table1[[#This Row],[BOD Score]]*0.25) + (Table1[[#This Row],[Nitrate Score]]*0.2) + (Table1[[#This Row],[pH Score]]*0.15) + (Table1[[#This Row],[Dissolved Oxygen Score]]*0.1)</f>
        <v>5.1155000000000008</v>
      </c>
      <c r="AI3152">
        <v>2022</v>
      </c>
    </row>
    <row r="3153" spans="1:35">
      <c r="A3153">
        <v>2544</v>
      </c>
      <c r="B3153" t="s">
        <v>401</v>
      </c>
      <c r="C3153" t="s">
        <v>1</v>
      </c>
      <c r="D3153" t="s">
        <v>392</v>
      </c>
      <c r="E3153">
        <v>20</v>
      </c>
      <c r="F3153">
        <v>36</v>
      </c>
      <c r="G3153">
        <f>(Table1[[#This Row],[Min Temperature]]+Table1[[#This Row],[Max Temperature]])/2</f>
        <v>28</v>
      </c>
      <c r="H3153">
        <v>9</v>
      </c>
      <c r="I3153">
        <v>10.199999999999999</v>
      </c>
      <c r="J3153">
        <f>(Table1[[#This Row],[Min Dissolved Oxygen]]+Table1[[#This Row],[Max Dissolved Oxygen]])/2</f>
        <v>9.6</v>
      </c>
      <c r="K3153">
        <v>7</v>
      </c>
      <c r="L3153">
        <v>7.8</v>
      </c>
      <c r="M3153">
        <f>(Table1[[#This Row],[Min pH]]+Table1[[#This Row],[Max pH]])/2</f>
        <v>7.4</v>
      </c>
      <c r="N3153">
        <v>240</v>
      </c>
      <c r="O3153">
        <v>326</v>
      </c>
      <c r="P3153">
        <f>(Table1[[#This Row],[Min Conductivity]]+Table1[[#This Row],[Max Conductivity]])/2</f>
        <v>283</v>
      </c>
      <c r="Q3153">
        <v>2.8</v>
      </c>
      <c r="R3153">
        <v>4.3</v>
      </c>
      <c r="S3153">
        <f>(Table1[[#This Row],[Min BOD]]+Table1[[#This Row],[Max BOD]])/2</f>
        <v>3.55</v>
      </c>
      <c r="T3153">
        <v>0.3</v>
      </c>
      <c r="U3153">
        <v>1.06</v>
      </c>
      <c r="V3153">
        <f>(Table1[[#This Row],[Min Nitrate N + Nitrite N]]+Table1[[#This Row],[Max Nitrate N + Nitrite N]])/2</f>
        <v>0.68</v>
      </c>
      <c r="W3153">
        <v>1100</v>
      </c>
      <c r="X3153">
        <v>4700</v>
      </c>
      <c r="Y3153">
        <f>(Table1[[#This Row],[Min Fecal Coliform]]+Table1[[#This Row],[Max Fecal Coliform]])/2</f>
        <v>2900</v>
      </c>
      <c r="Z3153">
        <v>2100</v>
      </c>
      <c r="AA3153">
        <v>11000</v>
      </c>
      <c r="AB3153">
        <f>(Table1[[#This Row],[Min Total Coliform]]+Table1[[#This Row],[Max Total Coliform]])/2</f>
        <v>6550</v>
      </c>
      <c r="AC3153">
        <f>MIN(10, (Table1[[#This Row],[Avg BOD]]/4)*10)</f>
        <v>8.875</v>
      </c>
      <c r="AD3153">
        <f>MIN(10, (Table1[[#This Row],[Avg Fecal Coliform]]/600)*10)</f>
        <v>10</v>
      </c>
      <c r="AE3153">
        <f>MIN(10, (Table1[[#This Row],[Avg Nitrate N + Nitrite N]]/10)*10)</f>
        <v>0.68</v>
      </c>
      <c r="AF3153">
        <f>IF(OR(Table1[[#This Row],[Avg pH]]&lt;6.5,Table1[[#This Row],[Avg pH]]&gt;8.5),10,0)</f>
        <v>0</v>
      </c>
      <c r="AG3153">
        <f>MAX(0, 10-(2*Table1[[#This Row],[Avg Dissolved Oxygen]]))</f>
        <v>0</v>
      </c>
      <c r="AH3153">
        <f>(Table1[[#This Row],[Fecal Score]]*0.3) + (Table1[[#This Row],[BOD Score]]*0.25) + (Table1[[#This Row],[Nitrate Score]]*0.2) + (Table1[[#This Row],[pH Score]]*0.15) + (Table1[[#This Row],[Dissolved Oxygen Score]]*0.1)</f>
        <v>5.3547500000000001</v>
      </c>
      <c r="AI3153">
        <v>2022</v>
      </c>
    </row>
    <row r="3154" spans="1:35">
      <c r="A3154">
        <v>2522</v>
      </c>
      <c r="B3154" t="s">
        <v>399</v>
      </c>
      <c r="C3154" t="s">
        <v>1</v>
      </c>
      <c r="D3154" t="s">
        <v>392</v>
      </c>
      <c r="E3154">
        <v>2</v>
      </c>
      <c r="F3154">
        <v>18</v>
      </c>
      <c r="G3154">
        <f>(Table1[[#This Row],[Min Temperature]]+Table1[[#This Row],[Max Temperature]])/2</f>
        <v>10</v>
      </c>
      <c r="H3154">
        <v>7.2</v>
      </c>
      <c r="I3154">
        <v>8.8000000000000007</v>
      </c>
      <c r="J3154">
        <f>(Table1[[#This Row],[Min Dissolved Oxygen]]+Table1[[#This Row],[Max Dissolved Oxygen]])/2</f>
        <v>8</v>
      </c>
      <c r="K3154">
        <v>6.9</v>
      </c>
      <c r="L3154">
        <v>7.9</v>
      </c>
      <c r="M3154">
        <f>(Table1[[#This Row],[Min pH]]+Table1[[#This Row],[Max pH]])/2</f>
        <v>7.4</v>
      </c>
      <c r="N3154">
        <v>13</v>
      </c>
      <c r="O3154">
        <v>50</v>
      </c>
      <c r="P3154">
        <f>(Table1[[#This Row],[Min Conductivity]]+Table1[[#This Row],[Max Conductivity]])/2</f>
        <v>31.5</v>
      </c>
      <c r="Q3154">
        <v>1</v>
      </c>
      <c r="R3154">
        <v>1.8</v>
      </c>
      <c r="S3154">
        <f>(Table1[[#This Row],[Min BOD]]+Table1[[#This Row],[Max BOD]])/2</f>
        <v>1.4</v>
      </c>
      <c r="T3154">
        <v>0.3</v>
      </c>
      <c r="U3154">
        <v>1.1299999999999999</v>
      </c>
      <c r="V3154">
        <f>(Table1[[#This Row],[Min Nitrate N + Nitrite N]]+Table1[[#This Row],[Max Nitrate N + Nitrite N]])/2</f>
        <v>0.71499999999999997</v>
      </c>
      <c r="W3154">
        <v>2</v>
      </c>
      <c r="X3154">
        <v>230</v>
      </c>
      <c r="Y3154">
        <f>(Table1[[#This Row],[Min Fecal Coliform]]+Table1[[#This Row],[Max Fecal Coliform]])/2</f>
        <v>116</v>
      </c>
      <c r="Z3154">
        <v>40</v>
      </c>
      <c r="AA3154">
        <v>1600</v>
      </c>
      <c r="AB3154">
        <f>(Table1[[#This Row],[Min Total Coliform]]+Table1[[#This Row],[Max Total Coliform]])/2</f>
        <v>820</v>
      </c>
      <c r="AC3154">
        <f>MIN(10, (Table1[[#This Row],[Avg BOD]]/4)*10)</f>
        <v>3.5</v>
      </c>
      <c r="AD3154">
        <f>MIN(10, (Table1[[#This Row],[Avg Fecal Coliform]]/600)*10)</f>
        <v>1.9333333333333333</v>
      </c>
      <c r="AE3154">
        <f>MIN(10, (Table1[[#This Row],[Avg Nitrate N + Nitrite N]]/10)*10)</f>
        <v>0.71499999999999997</v>
      </c>
      <c r="AF3154">
        <f>IF(OR(Table1[[#This Row],[Avg pH]]&lt;6.5,Table1[[#This Row],[Avg pH]]&gt;8.5),10,0)</f>
        <v>0</v>
      </c>
      <c r="AG3154">
        <f>MAX(0, 10-(2*Table1[[#This Row],[Avg Dissolved Oxygen]]))</f>
        <v>0</v>
      </c>
      <c r="AH3154">
        <f>(Table1[[#This Row],[Fecal Score]]*0.3) + (Table1[[#This Row],[BOD Score]]*0.25) + (Table1[[#This Row],[Nitrate Score]]*0.2) + (Table1[[#This Row],[pH Score]]*0.15) + (Table1[[#This Row],[Dissolved Oxygen Score]]*0.1)</f>
        <v>1.5980000000000001</v>
      </c>
      <c r="AI3154">
        <v>2022</v>
      </c>
    </row>
    <row r="3155" spans="1:35">
      <c r="A3155">
        <v>5163</v>
      </c>
      <c r="B3155" t="s">
        <v>1241</v>
      </c>
      <c r="C3155" t="s">
        <v>1</v>
      </c>
      <c r="D3155" t="s">
        <v>392</v>
      </c>
      <c r="E3155">
        <v>22</v>
      </c>
      <c r="F3155">
        <v>32</v>
      </c>
      <c r="G3155">
        <f>(Table1[[#This Row],[Min Temperature]]+Table1[[#This Row],[Max Temperature]])/2</f>
        <v>27</v>
      </c>
      <c r="H3155">
        <v>6.7</v>
      </c>
      <c r="I3155">
        <v>8</v>
      </c>
      <c r="J3155">
        <f>(Table1[[#This Row],[Min Dissolved Oxygen]]+Table1[[#This Row],[Max Dissolved Oxygen]])/2</f>
        <v>7.35</v>
      </c>
      <c r="K3155">
        <v>7.2</v>
      </c>
      <c r="L3155">
        <v>8.3000000000000007</v>
      </c>
      <c r="M3155">
        <f>(Table1[[#This Row],[Min pH]]+Table1[[#This Row],[Max pH]])/2</f>
        <v>7.75</v>
      </c>
      <c r="N3155">
        <v>349</v>
      </c>
      <c r="O3155">
        <v>426</v>
      </c>
      <c r="P3155">
        <f>(Table1[[#This Row],[Min Conductivity]]+Table1[[#This Row],[Max Conductivity]])/2</f>
        <v>387.5</v>
      </c>
      <c r="Q3155">
        <v>3</v>
      </c>
      <c r="R3155">
        <v>4.5</v>
      </c>
      <c r="S3155">
        <f>(Table1[[#This Row],[Min BOD]]+Table1[[#This Row],[Max BOD]])/2</f>
        <v>3.75</v>
      </c>
      <c r="T3155">
        <v>0.3</v>
      </c>
      <c r="U3155">
        <v>1.36</v>
      </c>
      <c r="V3155">
        <f>(Table1[[#This Row],[Min Nitrate N + Nitrite N]]+Table1[[#This Row],[Max Nitrate N + Nitrite N]])/2</f>
        <v>0.83000000000000007</v>
      </c>
      <c r="W3155">
        <v>700</v>
      </c>
      <c r="X3155">
        <v>2300</v>
      </c>
      <c r="Y3155">
        <f>(Table1[[#This Row],[Min Fecal Coliform]]+Table1[[#This Row],[Max Fecal Coliform]])/2</f>
        <v>1500</v>
      </c>
      <c r="Z3155">
        <v>1300</v>
      </c>
      <c r="AA3155">
        <v>3500</v>
      </c>
      <c r="AB3155">
        <f>(Table1[[#This Row],[Min Total Coliform]]+Table1[[#This Row],[Max Total Coliform]])/2</f>
        <v>2400</v>
      </c>
      <c r="AC3155">
        <f>MIN(10, (Table1[[#This Row],[Avg BOD]]/4)*10)</f>
        <v>9.375</v>
      </c>
      <c r="AD3155">
        <f>MIN(10, (Table1[[#This Row],[Avg Fecal Coliform]]/600)*10)</f>
        <v>10</v>
      </c>
      <c r="AE3155">
        <f>MIN(10, (Table1[[#This Row],[Avg Nitrate N + Nitrite N]]/10)*10)</f>
        <v>0.83000000000000007</v>
      </c>
      <c r="AF3155">
        <f>IF(OR(Table1[[#This Row],[Avg pH]]&lt;6.5,Table1[[#This Row],[Avg pH]]&gt;8.5),10,0)</f>
        <v>0</v>
      </c>
      <c r="AG3155">
        <f>MAX(0, 10-(2*Table1[[#This Row],[Avg Dissolved Oxygen]]))</f>
        <v>0</v>
      </c>
      <c r="AH3155">
        <f>(Table1[[#This Row],[Fecal Score]]*0.3) + (Table1[[#This Row],[BOD Score]]*0.25) + (Table1[[#This Row],[Nitrate Score]]*0.2) + (Table1[[#This Row],[pH Score]]*0.15) + (Table1[[#This Row],[Dissolved Oxygen Score]]*0.1)</f>
        <v>5.5097500000000004</v>
      </c>
      <c r="AI3155">
        <v>2022</v>
      </c>
    </row>
    <row r="3156" spans="1:35">
      <c r="A3156">
        <v>2521</v>
      </c>
      <c r="B3156" t="s">
        <v>744</v>
      </c>
      <c r="C3156" t="s">
        <v>1</v>
      </c>
      <c r="D3156" t="s">
        <v>392</v>
      </c>
      <c r="E3156">
        <v>8</v>
      </c>
      <c r="F3156">
        <v>26</v>
      </c>
      <c r="G3156">
        <f>(Table1[[#This Row],[Min Temperature]]+Table1[[#This Row],[Max Temperature]])/2</f>
        <v>17</v>
      </c>
      <c r="H3156">
        <v>7</v>
      </c>
      <c r="I3156">
        <v>8.5</v>
      </c>
      <c r="J3156">
        <f>(Table1[[#This Row],[Min Dissolved Oxygen]]+Table1[[#This Row],[Max Dissolved Oxygen]])/2</f>
        <v>7.75</v>
      </c>
      <c r="K3156">
        <v>7</v>
      </c>
      <c r="L3156">
        <v>7.7</v>
      </c>
      <c r="M3156">
        <f>(Table1[[#This Row],[Min pH]]+Table1[[#This Row],[Max pH]])/2</f>
        <v>7.35</v>
      </c>
      <c r="N3156">
        <v>16</v>
      </c>
      <c r="O3156">
        <v>38</v>
      </c>
      <c r="P3156">
        <f>(Table1[[#This Row],[Min Conductivity]]+Table1[[#This Row],[Max Conductivity]])/2</f>
        <v>27</v>
      </c>
      <c r="Q3156">
        <v>1</v>
      </c>
      <c r="R3156">
        <v>1.2</v>
      </c>
      <c r="S3156">
        <f>(Table1[[#This Row],[Min BOD]]+Table1[[#This Row],[Max BOD]])/2</f>
        <v>1.1000000000000001</v>
      </c>
      <c r="T3156">
        <v>0.3</v>
      </c>
      <c r="U3156">
        <v>1.17</v>
      </c>
      <c r="V3156">
        <f>(Table1[[#This Row],[Min Nitrate N + Nitrite N]]+Table1[[#This Row],[Max Nitrate N + Nitrite N]])/2</f>
        <v>0.73499999999999999</v>
      </c>
      <c r="W3156">
        <v>70</v>
      </c>
      <c r="X3156">
        <v>3300</v>
      </c>
      <c r="Y3156">
        <f>(Table1[[#This Row],[Min Fecal Coliform]]+Table1[[#This Row],[Max Fecal Coliform]])/2</f>
        <v>1685</v>
      </c>
      <c r="Z3156">
        <v>140</v>
      </c>
      <c r="AA3156">
        <v>11000</v>
      </c>
      <c r="AB3156">
        <f>(Table1[[#This Row],[Min Total Coliform]]+Table1[[#This Row],[Max Total Coliform]])/2</f>
        <v>5570</v>
      </c>
      <c r="AC3156">
        <f>MIN(10, (Table1[[#This Row],[Avg BOD]]/4)*10)</f>
        <v>2.75</v>
      </c>
      <c r="AD3156">
        <f>MIN(10, (Table1[[#This Row],[Avg Fecal Coliform]]/600)*10)</f>
        <v>10</v>
      </c>
      <c r="AE3156">
        <f>MIN(10, (Table1[[#This Row],[Avg Nitrate N + Nitrite N]]/10)*10)</f>
        <v>0.73499999999999999</v>
      </c>
      <c r="AF3156">
        <f>IF(OR(Table1[[#This Row],[Avg pH]]&lt;6.5,Table1[[#This Row],[Avg pH]]&gt;8.5),10,0)</f>
        <v>0</v>
      </c>
      <c r="AG3156">
        <f>MAX(0, 10-(2*Table1[[#This Row],[Avg Dissolved Oxygen]]))</f>
        <v>0</v>
      </c>
      <c r="AH3156">
        <f>(Table1[[#This Row],[Fecal Score]]*0.3) + (Table1[[#This Row],[BOD Score]]*0.25) + (Table1[[#This Row],[Nitrate Score]]*0.2) + (Table1[[#This Row],[pH Score]]*0.15) + (Table1[[#This Row],[Dissolved Oxygen Score]]*0.1)</f>
        <v>3.8344999999999998</v>
      </c>
      <c r="AI3156">
        <v>2022</v>
      </c>
    </row>
    <row r="3157" spans="1:35">
      <c r="A3157">
        <v>4725</v>
      </c>
      <c r="B3157" t="s">
        <v>747</v>
      </c>
      <c r="C3157" t="s">
        <v>1</v>
      </c>
      <c r="D3157" t="s">
        <v>392</v>
      </c>
      <c r="E3157">
        <v>4</v>
      </c>
      <c r="F3157">
        <v>23</v>
      </c>
      <c r="G3157">
        <f>(Table1[[#This Row],[Min Temperature]]+Table1[[#This Row],[Max Temperature]])/2</f>
        <v>13.5</v>
      </c>
      <c r="H3157">
        <v>6.3</v>
      </c>
      <c r="I3157">
        <v>8.1999999999999993</v>
      </c>
      <c r="J3157">
        <f>(Table1[[#This Row],[Min Dissolved Oxygen]]+Table1[[#This Row],[Max Dissolved Oxygen]])/2</f>
        <v>7.25</v>
      </c>
      <c r="K3157">
        <v>6.3</v>
      </c>
      <c r="L3157">
        <v>8.1999999999999993</v>
      </c>
      <c r="M3157">
        <f>(Table1[[#This Row],[Min pH]]+Table1[[#This Row],[Max pH]])/2</f>
        <v>7.25</v>
      </c>
      <c r="N3157">
        <v>18</v>
      </c>
      <c r="O3157">
        <v>95</v>
      </c>
      <c r="P3157">
        <f>(Table1[[#This Row],[Min Conductivity]]+Table1[[#This Row],[Max Conductivity]])/2</f>
        <v>56.5</v>
      </c>
      <c r="Q3157">
        <v>1</v>
      </c>
      <c r="R3157">
        <v>2.6</v>
      </c>
      <c r="S3157">
        <f>(Table1[[#This Row],[Min BOD]]+Table1[[#This Row],[Max BOD]])/2</f>
        <v>1.8</v>
      </c>
      <c r="T3157">
        <v>0.3</v>
      </c>
      <c r="U3157">
        <v>1.19</v>
      </c>
      <c r="V3157">
        <f>(Table1[[#This Row],[Min Nitrate N + Nitrite N]]+Table1[[#This Row],[Max Nitrate N + Nitrite N]])/2</f>
        <v>0.745</v>
      </c>
      <c r="W3157">
        <v>60</v>
      </c>
      <c r="X3157">
        <v>5000</v>
      </c>
      <c r="Y3157">
        <f>(Table1[[#This Row],[Min Fecal Coliform]]+Table1[[#This Row],[Max Fecal Coliform]])/2</f>
        <v>2530</v>
      </c>
      <c r="Z3157">
        <v>110</v>
      </c>
      <c r="AA3157">
        <v>11000</v>
      </c>
      <c r="AB3157">
        <f>(Table1[[#This Row],[Min Total Coliform]]+Table1[[#This Row],[Max Total Coliform]])/2</f>
        <v>5555</v>
      </c>
      <c r="AC3157">
        <f>MIN(10, (Table1[[#This Row],[Avg BOD]]/4)*10)</f>
        <v>4.5</v>
      </c>
      <c r="AD3157">
        <f>MIN(10, (Table1[[#This Row],[Avg Fecal Coliform]]/600)*10)</f>
        <v>10</v>
      </c>
      <c r="AE3157">
        <f>MIN(10, (Table1[[#This Row],[Avg Nitrate N + Nitrite N]]/10)*10)</f>
        <v>0.745</v>
      </c>
      <c r="AF3157">
        <f>IF(OR(Table1[[#This Row],[Avg pH]]&lt;6.5,Table1[[#This Row],[Avg pH]]&gt;8.5),10,0)</f>
        <v>0</v>
      </c>
      <c r="AG3157">
        <f>MAX(0, 10-(2*Table1[[#This Row],[Avg Dissolved Oxygen]]))</f>
        <v>0</v>
      </c>
      <c r="AH3157">
        <f>(Table1[[#This Row],[Fecal Score]]*0.3) + (Table1[[#This Row],[BOD Score]]*0.25) + (Table1[[#This Row],[Nitrate Score]]*0.2) + (Table1[[#This Row],[pH Score]]*0.15) + (Table1[[#This Row],[Dissolved Oxygen Score]]*0.1)</f>
        <v>4.274</v>
      </c>
      <c r="AI3157">
        <v>2022</v>
      </c>
    </row>
  </sheetData>
  <pageMargins left="0.7" right="0.7" top="0.75" bottom="0.75" header="0.3" footer="0.3"/>
  <drawing r:id="rId1"/>
  <tableParts count="1">
    <tablePart r:id="rId2"/>
  </tableParts>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D1143-841F-40E8-AAED-B9E67994A37B}">
  <dimension ref="A3:AA66"/>
  <sheetViews>
    <sheetView topLeftCell="A31" zoomScale="57" workbookViewId="0">
      <selection activeCell="I66" sqref="I66"/>
    </sheetView>
  </sheetViews>
  <sheetFormatPr defaultRowHeight="14.4"/>
  <cols>
    <col min="1" max="1" width="56.109375" bestFit="1" customWidth="1"/>
    <col min="2" max="2" width="23.6640625" bestFit="1" customWidth="1"/>
    <col min="3" max="3" width="19.77734375" customWidth="1"/>
    <col min="4" max="4" width="10.77734375" bestFit="1" customWidth="1"/>
    <col min="5" max="5" width="18.21875" bestFit="1" customWidth="1"/>
    <col min="6" max="6" width="19.5546875" bestFit="1" customWidth="1"/>
    <col min="7" max="7" width="23.33203125" bestFit="1" customWidth="1"/>
    <col min="8" max="8" width="25.44140625" bestFit="1" customWidth="1"/>
    <col min="9" max="9" width="43" bestFit="1" customWidth="1"/>
    <col min="10" max="10" width="22.109375" bestFit="1" customWidth="1"/>
    <col min="11" max="11" width="29.33203125" bestFit="1" customWidth="1"/>
    <col min="12" max="12" width="37.109375" bestFit="1" customWidth="1"/>
    <col min="14" max="14" width="19.5546875" bestFit="1" customWidth="1"/>
    <col min="15" max="15" width="20.109375" bestFit="1" customWidth="1"/>
    <col min="16" max="16" width="21.77734375" bestFit="1" customWidth="1"/>
    <col min="17" max="17" width="18.21875" bestFit="1" customWidth="1"/>
    <col min="18" max="18" width="30.88671875" bestFit="1" customWidth="1"/>
    <col min="21" max="21" width="22.109375" bestFit="1" customWidth="1"/>
    <col min="22" max="22" width="23.6640625" bestFit="1" customWidth="1"/>
    <col min="26" max="26" width="20.5546875" bestFit="1" customWidth="1"/>
    <col min="27" max="27" width="23.6640625" bestFit="1" customWidth="1"/>
  </cols>
  <sheetData>
    <row r="3" spans="1:27">
      <c r="A3" s="5" t="s">
        <v>1280</v>
      </c>
      <c r="B3" s="3" t="s">
        <v>1279</v>
      </c>
      <c r="C3" s="3"/>
      <c r="G3" s="5" t="s">
        <v>1276</v>
      </c>
      <c r="H3" s="3" t="s">
        <v>1278</v>
      </c>
      <c r="I3" s="3" t="s">
        <v>1281</v>
      </c>
    </row>
    <row r="4" spans="1:27">
      <c r="A4" s="6" t="s">
        <v>1030</v>
      </c>
      <c r="B4" s="3">
        <v>7.97</v>
      </c>
      <c r="C4" s="3"/>
      <c r="G4" s="7">
        <v>2017</v>
      </c>
      <c r="H4" s="3">
        <v>3.3507102272727236</v>
      </c>
      <c r="I4" s="4">
        <v>244163.34852546916</v>
      </c>
      <c r="S4" s="3"/>
    </row>
    <row r="5" spans="1:27">
      <c r="A5" s="6" t="s">
        <v>966</v>
      </c>
      <c r="B5" s="3">
        <v>7.77</v>
      </c>
      <c r="C5" s="3"/>
      <c r="G5" s="7">
        <v>2018</v>
      </c>
      <c r="H5" s="3">
        <v>4.1660631571049791</v>
      </c>
      <c r="I5" s="4">
        <v>134615.67762316242</v>
      </c>
    </row>
    <row r="6" spans="1:27">
      <c r="A6" s="6" t="s">
        <v>624</v>
      </c>
      <c r="B6" s="3">
        <v>7.7364999999999995</v>
      </c>
      <c r="C6" s="3"/>
      <c r="G6" s="7">
        <v>2019</v>
      </c>
      <c r="H6" s="3">
        <v>5.0530870294229713</v>
      </c>
      <c r="I6" s="4">
        <v>117332.45702845731</v>
      </c>
      <c r="N6" s="8"/>
      <c r="O6" s="8"/>
      <c r="P6" s="8"/>
      <c r="Q6" s="8"/>
      <c r="R6" s="8"/>
      <c r="S6" s="8"/>
    </row>
    <row r="7" spans="1:27">
      <c r="A7" s="6" t="s">
        <v>439</v>
      </c>
      <c r="B7" s="3">
        <v>7.7242499999999996</v>
      </c>
      <c r="C7" s="3"/>
      <c r="G7" s="7">
        <v>2020</v>
      </c>
      <c r="H7" s="3">
        <v>3.5719132149901349</v>
      </c>
      <c r="I7" s="4">
        <v>149247.62815533974</v>
      </c>
      <c r="N7" t="s">
        <v>1283</v>
      </c>
      <c r="O7" t="s">
        <v>1284</v>
      </c>
      <c r="P7" t="s">
        <v>1285</v>
      </c>
      <c r="Q7" t="s">
        <v>1286</v>
      </c>
      <c r="R7" t="s">
        <v>1287</v>
      </c>
      <c r="U7" s="5" t="s">
        <v>1289</v>
      </c>
      <c r="V7" s="3" t="s">
        <v>1279</v>
      </c>
      <c r="W7" s="3"/>
      <c r="X7" s="3"/>
      <c r="Z7" s="5" t="s">
        <v>1289</v>
      </c>
      <c r="AA7" s="3" t="s">
        <v>1279</v>
      </c>
    </row>
    <row r="8" spans="1:27">
      <c r="A8" s="6" t="s">
        <v>975</v>
      </c>
      <c r="B8" s="3">
        <v>9.5299999999999994</v>
      </c>
      <c r="C8" s="3"/>
      <c r="G8" s="7">
        <v>2021</v>
      </c>
      <c r="H8" s="3">
        <v>3.7580193661971841</v>
      </c>
      <c r="I8" s="4">
        <v>4685821.2279929593</v>
      </c>
      <c r="N8">
        <v>7.8286121673003795</v>
      </c>
      <c r="O8">
        <v>5.5772655259822663</v>
      </c>
      <c r="P8">
        <v>3.0934462291910676</v>
      </c>
      <c r="Q8">
        <v>0.3485424588086185</v>
      </c>
      <c r="R8">
        <v>0.95393694550063368</v>
      </c>
      <c r="U8" s="6" t="s">
        <v>2</v>
      </c>
      <c r="V8" s="3">
        <v>2.5362765151515161</v>
      </c>
      <c r="W8" s="6" t="s">
        <v>2</v>
      </c>
      <c r="X8" s="3">
        <v>2.5362765151515161</v>
      </c>
      <c r="Z8" s="6" t="s">
        <v>37</v>
      </c>
      <c r="AA8" s="3">
        <v>5.4452327586206914</v>
      </c>
    </row>
    <row r="9" spans="1:27">
      <c r="A9" s="6" t="s">
        <v>1013</v>
      </c>
      <c r="B9" s="3">
        <v>7.9160000000000004</v>
      </c>
      <c r="C9" s="3"/>
      <c r="G9" s="7">
        <v>2022</v>
      </c>
      <c r="H9" s="3">
        <v>4.3489864864864805</v>
      </c>
      <c r="I9" s="4">
        <v>8593376.2426948063</v>
      </c>
      <c r="U9" s="6" t="s">
        <v>5</v>
      </c>
      <c r="V9" s="3">
        <v>4.5203402173913059</v>
      </c>
      <c r="W9" s="6" t="s">
        <v>5</v>
      </c>
      <c r="X9" s="3">
        <v>4.5203402173913059</v>
      </c>
      <c r="Z9" s="6" t="s">
        <v>42</v>
      </c>
      <c r="AA9" s="3">
        <v>5.5252083333333326</v>
      </c>
    </row>
    <row r="10" spans="1:27">
      <c r="A10" s="6" t="s">
        <v>984</v>
      </c>
      <c r="B10" s="3">
        <v>7.657</v>
      </c>
      <c r="C10" s="3"/>
      <c r="G10" s="6" t="s">
        <v>1277</v>
      </c>
      <c r="H10" s="3">
        <v>4.0686997146156409</v>
      </c>
      <c r="I10" s="4">
        <v>2754037.5989993443</v>
      </c>
      <c r="N10">
        <f>N8</f>
        <v>7.8286121673003795</v>
      </c>
      <c r="O10">
        <f>O8</f>
        <v>5.5772655259822663</v>
      </c>
      <c r="P10">
        <f>P8</f>
        <v>3.0934462291910676</v>
      </c>
      <c r="Q10">
        <f>Q8</f>
        <v>0.3485424588086185</v>
      </c>
      <c r="R10">
        <f>R8</f>
        <v>0.95393694550063368</v>
      </c>
      <c r="U10" s="6" t="s">
        <v>37</v>
      </c>
      <c r="V10" s="3">
        <v>5.4452327586206914</v>
      </c>
      <c r="W10" s="6" t="s">
        <v>37</v>
      </c>
      <c r="X10" s="3">
        <v>5.4452327586206914</v>
      </c>
      <c r="Z10" s="6" t="s">
        <v>413</v>
      </c>
      <c r="AA10" s="3">
        <v>6.0957058823529406</v>
      </c>
    </row>
    <row r="11" spans="1:27">
      <c r="A11" s="6" t="s">
        <v>456</v>
      </c>
      <c r="B11" s="3">
        <v>8.3727499999999999</v>
      </c>
      <c r="C11" s="3"/>
      <c r="D11" s="3"/>
      <c r="E11" s="3"/>
      <c r="U11" s="6" t="s">
        <v>42</v>
      </c>
      <c r="V11" s="3">
        <v>5.5252083333333326</v>
      </c>
      <c r="W11" s="6" t="s">
        <v>42</v>
      </c>
      <c r="X11" s="3">
        <v>5.5252083333333326</v>
      </c>
      <c r="Z11" s="6" t="s">
        <v>80</v>
      </c>
      <c r="AA11" s="3">
        <v>5.0736692928909397</v>
      </c>
    </row>
    <row r="12" spans="1:27">
      <c r="A12" s="6" t="s">
        <v>986</v>
      </c>
      <c r="B12" s="3">
        <v>7.96</v>
      </c>
      <c r="C12" s="3"/>
      <c r="D12" s="3"/>
      <c r="E12" s="3"/>
      <c r="U12" s="6" t="s">
        <v>44</v>
      </c>
      <c r="V12" s="3">
        <v>3.9423636363636363</v>
      </c>
      <c r="W12" s="6" t="s">
        <v>44</v>
      </c>
      <c r="X12" s="3">
        <v>3.9423636363636363</v>
      </c>
      <c r="Z12" s="6" t="s">
        <v>88</v>
      </c>
      <c r="AA12" s="3">
        <v>5.6757238662163552</v>
      </c>
    </row>
    <row r="13" spans="1:27">
      <c r="A13" s="6" t="s">
        <v>1007</v>
      </c>
      <c r="B13" s="3">
        <v>7.7190000000000003</v>
      </c>
      <c r="C13" s="3"/>
      <c r="D13" s="3"/>
      <c r="E13" s="3"/>
      <c r="N13" t="s">
        <v>1290</v>
      </c>
      <c r="O13" t="s">
        <v>1291</v>
      </c>
      <c r="P13" t="s">
        <v>1292</v>
      </c>
      <c r="Q13" t="s">
        <v>1293</v>
      </c>
      <c r="R13" t="s">
        <v>1294</v>
      </c>
      <c r="U13" s="6" t="s">
        <v>413</v>
      </c>
      <c r="V13" s="3">
        <v>6.0957058823529406</v>
      </c>
      <c r="W13" s="6" t="s">
        <v>413</v>
      </c>
      <c r="X13" s="3">
        <v>6.0957058823529406</v>
      </c>
      <c r="Z13" s="6" t="s">
        <v>109</v>
      </c>
      <c r="AA13" s="3">
        <v>5.3066725252072953</v>
      </c>
    </row>
    <row r="14" spans="1:27">
      <c r="A14" s="6" t="s">
        <v>1277</v>
      </c>
      <c r="B14" s="3">
        <v>8.0114374999999995</v>
      </c>
      <c r="C14" s="3"/>
      <c r="D14" s="3"/>
      <c r="E14" s="3"/>
      <c r="N14" s="8">
        <f>(N8/SUM(N10:R10))</f>
        <v>0.43976511949899844</v>
      </c>
      <c r="O14" s="8">
        <f>(O8/SUM(N10:R10))</f>
        <v>0.31329778357854465</v>
      </c>
      <c r="P14" s="8">
        <f>(P8/SUM(N10:R10))</f>
        <v>0.1737715091221658</v>
      </c>
      <c r="Q14" s="8">
        <f>(Q8/SUM(N10:R10))</f>
        <v>1.9579053448154513E-2</v>
      </c>
      <c r="R14" s="8">
        <f>(R8/SUM(N10:R10))</f>
        <v>5.3586534352136526E-2</v>
      </c>
      <c r="U14" s="6" t="s">
        <v>47</v>
      </c>
      <c r="V14" s="3">
        <v>4.3039622641509432</v>
      </c>
      <c r="W14" s="6" t="s">
        <v>47</v>
      </c>
      <c r="X14" s="3">
        <v>4.3039622641509432</v>
      </c>
      <c r="Z14" s="6" t="s">
        <v>113</v>
      </c>
      <c r="AA14" s="3">
        <v>5.9097047103786418</v>
      </c>
    </row>
    <row r="15" spans="1:27">
      <c r="U15" s="6" t="s">
        <v>56</v>
      </c>
      <c r="V15" s="3">
        <v>2.6400972222222214</v>
      </c>
      <c r="W15" s="6" t="s">
        <v>56</v>
      </c>
      <c r="X15" s="3">
        <v>2.6400972222222214</v>
      </c>
      <c r="Z15" s="6" t="s">
        <v>225</v>
      </c>
      <c r="AA15" s="3">
        <v>5.5592145034994616</v>
      </c>
    </row>
    <row r="16" spans="1:27">
      <c r="U16" s="6" t="s">
        <v>80</v>
      </c>
      <c r="V16" s="3">
        <v>5.0736692928909397</v>
      </c>
      <c r="W16" s="6" t="s">
        <v>80</v>
      </c>
      <c r="X16" s="3">
        <v>5.0736692928909397</v>
      </c>
      <c r="Z16" s="6" t="s">
        <v>294</v>
      </c>
      <c r="AA16" s="3">
        <v>5.2179289772727255</v>
      </c>
    </row>
    <row r="17" spans="5:27">
      <c r="E17" s="3"/>
      <c r="U17" s="6" t="s">
        <v>82</v>
      </c>
      <c r="V17" s="3">
        <v>1.8659051724137925</v>
      </c>
      <c r="W17" s="6" t="s">
        <v>82</v>
      </c>
      <c r="X17" s="3">
        <v>1.8659051724137925</v>
      </c>
      <c r="Z17" s="6" t="s">
        <v>384</v>
      </c>
      <c r="AA17" s="3">
        <v>6.3094510785085385</v>
      </c>
    </row>
    <row r="18" spans="5:27">
      <c r="E18" s="3"/>
      <c r="F18" s="5" t="s">
        <v>1282</v>
      </c>
      <c r="G18" s="3" t="s">
        <v>1283</v>
      </c>
      <c r="H18" s="3" t="s">
        <v>1285</v>
      </c>
      <c r="J18" s="5" t="s">
        <v>1282</v>
      </c>
      <c r="K18" s="3" t="s">
        <v>1288</v>
      </c>
      <c r="L18" s="3" t="s">
        <v>1287</v>
      </c>
      <c r="N18" s="9" t="s">
        <v>1288</v>
      </c>
      <c r="O18" s="9" t="s">
        <v>1287</v>
      </c>
      <c r="U18" s="6" t="s">
        <v>88</v>
      </c>
      <c r="V18" s="3">
        <v>5.6757238662163552</v>
      </c>
      <c r="W18" s="6" t="s">
        <v>88</v>
      </c>
      <c r="X18" s="3">
        <v>5.6757238662163552</v>
      </c>
      <c r="Z18" s="6" t="s">
        <v>1277</v>
      </c>
      <c r="AA18" s="3">
        <v>5.793537317191908</v>
      </c>
    </row>
    <row r="19" spans="5:27">
      <c r="E19" s="3"/>
      <c r="F19" s="6" t="s">
        <v>2</v>
      </c>
      <c r="G19" s="3">
        <v>6.4715909090909092</v>
      </c>
      <c r="H19" s="3">
        <v>1.8684090909090907</v>
      </c>
      <c r="J19" s="6" t="s">
        <v>2</v>
      </c>
      <c r="K19" s="3">
        <v>25.522727272727273</v>
      </c>
      <c r="L19" s="3">
        <v>0.19393939393939394</v>
      </c>
      <c r="N19" s="3">
        <v>25.522727272727273</v>
      </c>
      <c r="O19" s="3">
        <v>0.19393939393939394</v>
      </c>
      <c r="U19" s="6" t="s">
        <v>109</v>
      </c>
      <c r="V19" s="3">
        <v>5.3066725252072953</v>
      </c>
      <c r="W19" s="6" t="s">
        <v>109</v>
      </c>
      <c r="X19" s="3">
        <v>5.3066725252072953</v>
      </c>
    </row>
    <row r="20" spans="5:27">
      <c r="E20" s="3"/>
      <c r="F20" s="6" t="s">
        <v>5</v>
      </c>
      <c r="G20" s="3">
        <v>6.9092391304347824</v>
      </c>
      <c r="H20" s="3">
        <v>1.3206956521739126</v>
      </c>
      <c r="J20" s="6" t="s">
        <v>5</v>
      </c>
      <c r="K20" s="3">
        <v>26.08586956521739</v>
      </c>
      <c r="L20" s="3">
        <v>0.59782608695652195</v>
      </c>
      <c r="N20" s="3">
        <v>26.08586956521739</v>
      </c>
      <c r="O20" s="3">
        <v>0.59782608695652195</v>
      </c>
      <c r="U20" s="6" t="s">
        <v>113</v>
      </c>
      <c r="V20" s="3">
        <v>5.9097047103786418</v>
      </c>
      <c r="W20" s="6" t="s">
        <v>113</v>
      </c>
      <c r="X20" s="3">
        <v>5.9097047103786418</v>
      </c>
    </row>
    <row r="21" spans="5:27">
      <c r="E21" s="3"/>
      <c r="F21" s="6" t="s">
        <v>37</v>
      </c>
      <c r="G21" s="3">
        <v>8.4784482758620694</v>
      </c>
      <c r="H21" s="3">
        <v>1.1108620689655173</v>
      </c>
      <c r="J21" s="6" t="s">
        <v>37</v>
      </c>
      <c r="K21" s="3">
        <v>24.706896551724139</v>
      </c>
      <c r="L21" s="3">
        <v>0</v>
      </c>
      <c r="N21" s="3">
        <v>24.706896551724139</v>
      </c>
      <c r="O21" s="3">
        <v>0</v>
      </c>
      <c r="U21" s="6" t="s">
        <v>206</v>
      </c>
      <c r="V21" s="3">
        <v>3.505851124233478</v>
      </c>
      <c r="W21" s="6" t="s">
        <v>206</v>
      </c>
      <c r="X21" s="3">
        <v>3.505851124233478</v>
      </c>
    </row>
    <row r="22" spans="5:27">
      <c r="E22" s="3"/>
      <c r="F22" s="6" t="s">
        <v>42</v>
      </c>
      <c r="G22" s="3">
        <v>7.6875</v>
      </c>
      <c r="H22" s="3">
        <v>3.0166666666666662</v>
      </c>
      <c r="J22" s="6" t="s">
        <v>42</v>
      </c>
      <c r="K22" s="3">
        <v>23.666666666666668</v>
      </c>
      <c r="L22" s="3">
        <v>0</v>
      </c>
      <c r="N22" s="3">
        <v>23.666666666666668</v>
      </c>
      <c r="O22" s="3">
        <v>0</v>
      </c>
      <c r="U22" s="6" t="s">
        <v>225</v>
      </c>
      <c r="V22" s="3">
        <v>5.5592145034994616</v>
      </c>
      <c r="W22" s="6" t="s">
        <v>225</v>
      </c>
      <c r="X22" s="3">
        <v>5.5592145034994616</v>
      </c>
    </row>
    <row r="23" spans="5:27">
      <c r="E23" s="3"/>
      <c r="F23" s="6" t="s">
        <v>44</v>
      </c>
      <c r="G23" s="3">
        <v>9.6363636363636367</v>
      </c>
      <c r="H23" s="3">
        <v>0.28454545454545455</v>
      </c>
      <c r="J23" s="6" t="s">
        <v>44</v>
      </c>
      <c r="K23" s="3">
        <v>26.570948616600791</v>
      </c>
      <c r="L23" s="3">
        <v>0.19090909090909089</v>
      </c>
      <c r="N23" s="3">
        <v>26.570948616600791</v>
      </c>
      <c r="O23" s="3">
        <v>0.19090909090909089</v>
      </c>
      <c r="U23" s="6" t="s">
        <v>227</v>
      </c>
      <c r="V23" s="3">
        <v>2.3375953608247424</v>
      </c>
      <c r="W23" s="6" t="s">
        <v>227</v>
      </c>
      <c r="X23" s="3">
        <v>2.3375953608247424</v>
      </c>
    </row>
    <row r="24" spans="5:27">
      <c r="E24" s="3"/>
      <c r="F24" s="6" t="s">
        <v>413</v>
      </c>
      <c r="G24" s="3">
        <v>9.4117647058823533</v>
      </c>
      <c r="H24" s="3">
        <v>2.7152941176470584</v>
      </c>
      <c r="J24" s="6" t="s">
        <v>413</v>
      </c>
      <c r="K24" s="3">
        <v>23.804088181414095</v>
      </c>
      <c r="L24" s="3">
        <v>1.588235294117647</v>
      </c>
      <c r="N24" s="3">
        <v>23.804088181414095</v>
      </c>
      <c r="O24" s="3">
        <v>1.588235294117647</v>
      </c>
      <c r="U24" s="6" t="s">
        <v>259</v>
      </c>
      <c r="V24" s="3">
        <v>3.5335738721805829</v>
      </c>
      <c r="W24" s="6" t="s">
        <v>259</v>
      </c>
      <c r="X24" s="3">
        <v>3.5335738721805829</v>
      </c>
    </row>
    <row r="25" spans="5:27">
      <c r="E25" s="3"/>
      <c r="F25" s="6" t="s">
        <v>47</v>
      </c>
      <c r="G25" s="3">
        <v>5.4339622641509431</v>
      </c>
      <c r="H25" s="3">
        <v>1.0646226415094344</v>
      </c>
      <c r="J25" s="6" t="s">
        <v>47</v>
      </c>
      <c r="K25" s="3">
        <v>29.191509433962267</v>
      </c>
      <c r="L25" s="3">
        <v>0.47358490566037731</v>
      </c>
      <c r="N25" s="3">
        <v>29.191509433962267</v>
      </c>
      <c r="O25" s="3">
        <v>0.47358490566037731</v>
      </c>
      <c r="U25" s="6" t="s">
        <v>278</v>
      </c>
      <c r="V25" s="3">
        <v>4.1011130952380963</v>
      </c>
      <c r="W25" s="6" t="s">
        <v>278</v>
      </c>
      <c r="X25" s="3">
        <v>4.1011130952380963</v>
      </c>
    </row>
    <row r="26" spans="5:27">
      <c r="E26" s="3"/>
      <c r="F26" s="6" t="s">
        <v>56</v>
      </c>
      <c r="G26" s="3">
        <v>6.8204365079365079</v>
      </c>
      <c r="H26" s="3">
        <v>0.64269841269841277</v>
      </c>
      <c r="J26" s="6" t="s">
        <v>56</v>
      </c>
      <c r="K26" s="3">
        <v>27.382142857142856</v>
      </c>
      <c r="L26" s="3">
        <v>0.33095238095238111</v>
      </c>
      <c r="N26" s="3">
        <v>27.382142857142856</v>
      </c>
      <c r="O26" s="3">
        <v>0.33095238095238111</v>
      </c>
      <c r="U26" s="6" t="s">
        <v>286</v>
      </c>
      <c r="V26" s="3">
        <v>4.2043157894736849</v>
      </c>
      <c r="W26" s="6" t="s">
        <v>286</v>
      </c>
      <c r="X26" s="3">
        <v>4.2043157894736849</v>
      </c>
    </row>
    <row r="27" spans="5:27">
      <c r="E27" s="3"/>
      <c r="F27" s="6" t="s">
        <v>80</v>
      </c>
      <c r="G27" s="3">
        <v>8.7556818181818183</v>
      </c>
      <c r="H27" s="3">
        <v>1.8555623735456086</v>
      </c>
      <c r="J27" s="6" t="s">
        <v>80</v>
      </c>
      <c r="K27" s="3">
        <v>22.592670407287287</v>
      </c>
      <c r="L27" s="3">
        <v>1.8181818181818198E-2</v>
      </c>
      <c r="N27" s="3">
        <v>22.592670407287287</v>
      </c>
      <c r="O27" s="3">
        <v>1.8181818181818198E-2</v>
      </c>
      <c r="U27" s="6" t="s">
        <v>291</v>
      </c>
      <c r="V27" s="3">
        <v>4.9351666666666665</v>
      </c>
      <c r="W27" s="6" t="s">
        <v>291</v>
      </c>
      <c r="X27" s="3">
        <v>4.9351666666666665</v>
      </c>
    </row>
    <row r="28" spans="5:27">
      <c r="E28" s="3"/>
      <c r="F28" s="6" t="s">
        <v>82</v>
      </c>
      <c r="G28" s="3">
        <v>4.5991379310344831</v>
      </c>
      <c r="H28" s="3">
        <v>0.91465517241379291</v>
      </c>
      <c r="J28" s="6" t="s">
        <v>82</v>
      </c>
      <c r="K28" s="3">
        <v>17.110344827586207</v>
      </c>
      <c r="L28" s="3">
        <v>0</v>
      </c>
      <c r="N28" s="3">
        <v>17.110344827586207</v>
      </c>
      <c r="O28" s="3">
        <v>0</v>
      </c>
      <c r="U28" s="6" t="s">
        <v>294</v>
      </c>
      <c r="V28" s="3">
        <v>5.2179289772727255</v>
      </c>
      <c r="W28" s="6" t="s">
        <v>294</v>
      </c>
      <c r="X28" s="3">
        <v>5.2179289772727255</v>
      </c>
    </row>
    <row r="29" spans="5:27">
      <c r="F29" s="6" t="s">
        <v>88</v>
      </c>
      <c r="G29" s="3">
        <v>7.470663265306122</v>
      </c>
      <c r="H29" s="3">
        <v>3.6171609977484556</v>
      </c>
      <c r="J29" s="6" t="s">
        <v>88</v>
      </c>
      <c r="K29" s="3">
        <v>18.091156462585033</v>
      </c>
      <c r="L29" s="3">
        <v>0.84625850340136044</v>
      </c>
      <c r="N29" s="3">
        <v>18.091156462585033</v>
      </c>
      <c r="O29" s="3">
        <v>0.84625850340136044</v>
      </c>
      <c r="U29" s="6" t="s">
        <v>308</v>
      </c>
      <c r="V29" s="3">
        <v>2.8838906250000003</v>
      </c>
      <c r="W29" s="6" t="s">
        <v>308</v>
      </c>
      <c r="X29" s="3">
        <v>2.8838906250000003</v>
      </c>
    </row>
    <row r="30" spans="5:27">
      <c r="F30" s="6" t="s">
        <v>109</v>
      </c>
      <c r="G30" s="3">
        <v>5.9318181818181817</v>
      </c>
      <c r="H30" s="3">
        <v>3.9079838381576786</v>
      </c>
      <c r="J30" s="6" t="s">
        <v>109</v>
      </c>
      <c r="K30" s="3">
        <v>24.181818181818183</v>
      </c>
      <c r="L30" s="3">
        <v>0.4212121212121212</v>
      </c>
      <c r="N30" s="3">
        <v>24.181818181818183</v>
      </c>
      <c r="O30" s="3">
        <v>0.4212121212121212</v>
      </c>
      <c r="U30" s="6" t="s">
        <v>311</v>
      </c>
      <c r="V30" s="3">
        <v>3.12425</v>
      </c>
      <c r="W30" s="6" t="s">
        <v>311</v>
      </c>
      <c r="X30" s="3">
        <v>3.12425</v>
      </c>
    </row>
    <row r="31" spans="5:27">
      <c r="F31" s="6" t="s">
        <v>113</v>
      </c>
      <c r="G31" s="3">
        <v>9.404385441527447</v>
      </c>
      <c r="H31" s="3">
        <v>3.471054876475526</v>
      </c>
      <c r="J31" s="6" t="s">
        <v>113</v>
      </c>
      <c r="K31" s="3">
        <v>26.180190930787585</v>
      </c>
      <c r="L31" s="3">
        <v>1.2398568019093084</v>
      </c>
      <c r="N31" s="3">
        <v>26.180190930787585</v>
      </c>
      <c r="O31" s="3">
        <v>1.2398568019093084</v>
      </c>
      <c r="U31" s="6" t="s">
        <v>315</v>
      </c>
      <c r="V31" s="3">
        <v>2.5313333333333348</v>
      </c>
      <c r="W31" s="6" t="s">
        <v>315</v>
      </c>
      <c r="X31" s="3">
        <v>2.5313333333333348</v>
      </c>
    </row>
    <row r="32" spans="5:27">
      <c r="F32" s="6" t="s">
        <v>206</v>
      </c>
      <c r="G32" s="3">
        <v>5.4096638655462188</v>
      </c>
      <c r="H32" s="3">
        <v>1.2816715875539408</v>
      </c>
      <c r="J32" s="6" t="s">
        <v>206</v>
      </c>
      <c r="K32" s="3">
        <v>27.111105303365363</v>
      </c>
      <c r="L32" s="3">
        <v>0.48319327731092432</v>
      </c>
      <c r="N32" s="3">
        <v>27.111105303365363</v>
      </c>
      <c r="O32" s="3">
        <v>0.48319327731092432</v>
      </c>
      <c r="U32" s="6" t="s">
        <v>1079</v>
      </c>
      <c r="V32" s="3">
        <v>2.2362500000000001</v>
      </c>
      <c r="W32" s="6" t="s">
        <v>1079</v>
      </c>
      <c r="X32" s="3">
        <v>2.2362500000000001</v>
      </c>
    </row>
    <row r="33" spans="6:24">
      <c r="F33" s="6" t="s">
        <v>225</v>
      </c>
      <c r="G33" s="3">
        <v>8.9285714285714288</v>
      </c>
      <c r="H33" s="3">
        <v>3.3371439460687418</v>
      </c>
      <c r="J33" s="6" t="s">
        <v>225</v>
      </c>
      <c r="K33" s="3">
        <v>29.217895962732918</v>
      </c>
      <c r="L33" s="3">
        <v>0</v>
      </c>
      <c r="N33" s="3">
        <v>29.217895962732918</v>
      </c>
      <c r="O33" s="3">
        <v>0</v>
      </c>
      <c r="U33" s="6" t="s">
        <v>332</v>
      </c>
      <c r="V33" s="3">
        <v>3.0448235294117652</v>
      </c>
      <c r="W33" s="6" t="s">
        <v>332</v>
      </c>
      <c r="X33" s="3">
        <v>3.0448235294117652</v>
      </c>
    </row>
    <row r="34" spans="6:24">
      <c r="F34" s="6" t="s">
        <v>227</v>
      </c>
      <c r="G34" s="3">
        <v>5.8324742268041234</v>
      </c>
      <c r="H34" s="3">
        <v>2.1468041237113402</v>
      </c>
      <c r="J34" s="6" t="s">
        <v>227</v>
      </c>
      <c r="K34" s="3">
        <v>23.60693181372741</v>
      </c>
      <c r="L34" s="3">
        <v>9.7938144329896924E-3</v>
      </c>
      <c r="N34" s="3">
        <v>23.60693181372741</v>
      </c>
      <c r="O34" s="3">
        <v>9.7938144329896924E-3</v>
      </c>
      <c r="U34" s="6" t="s">
        <v>341</v>
      </c>
      <c r="V34" s="3">
        <v>4.4217728931973106</v>
      </c>
      <c r="W34" s="6" t="s">
        <v>341</v>
      </c>
      <c r="X34" s="3">
        <v>4.4217728931973106</v>
      </c>
    </row>
    <row r="35" spans="6:24">
      <c r="F35" s="6" t="s">
        <v>259</v>
      </c>
      <c r="G35" s="3">
        <v>7.9094036697247709</v>
      </c>
      <c r="H35" s="3">
        <v>2.0389129388845695</v>
      </c>
      <c r="J35" s="6" t="s">
        <v>259</v>
      </c>
      <c r="K35" s="3">
        <v>23.025229357798164</v>
      </c>
      <c r="L35" s="3">
        <v>2.752293577981658E-3</v>
      </c>
      <c r="N35" s="3">
        <v>23.025229357798164</v>
      </c>
      <c r="O35" s="3">
        <v>2.752293577981658E-3</v>
      </c>
      <c r="U35" s="6" t="s">
        <v>375</v>
      </c>
      <c r="V35" s="3">
        <v>1.619807065217391</v>
      </c>
      <c r="W35" s="6" t="s">
        <v>375</v>
      </c>
      <c r="X35" s="3">
        <v>1.619807065217391</v>
      </c>
    </row>
    <row r="36" spans="6:24">
      <c r="F36" s="6" t="s">
        <v>278</v>
      </c>
      <c r="G36" s="3">
        <v>8.2886904761904763</v>
      </c>
      <c r="H36" s="3">
        <v>0.79023809523809496</v>
      </c>
      <c r="J36" s="6" t="s">
        <v>278</v>
      </c>
      <c r="K36" s="3">
        <v>19.279761904761902</v>
      </c>
      <c r="L36" s="3">
        <v>6.904761904761908E-2</v>
      </c>
      <c r="N36" s="3">
        <v>19.279761904761902</v>
      </c>
      <c r="O36" s="3">
        <v>6.904761904761908E-2</v>
      </c>
      <c r="U36" s="6" t="s">
        <v>384</v>
      </c>
      <c r="V36" s="3">
        <v>6.3094510785085385</v>
      </c>
      <c r="W36" s="6" t="s">
        <v>384</v>
      </c>
      <c r="X36" s="3">
        <v>6.3094510785085385</v>
      </c>
    </row>
    <row r="37" spans="6:24">
      <c r="F37" s="6" t="s">
        <v>286</v>
      </c>
      <c r="G37" s="3">
        <v>4.0789473684210522</v>
      </c>
      <c r="H37" s="3">
        <v>7.5526315789473678E-2</v>
      </c>
      <c r="J37" s="6" t="s">
        <v>286</v>
      </c>
      <c r="K37" s="3">
        <v>21.039473684210527</v>
      </c>
      <c r="L37" s="3">
        <v>0.11578947368421054</v>
      </c>
      <c r="N37" s="3">
        <v>21.039473684210527</v>
      </c>
      <c r="O37" s="3">
        <v>0.11578947368421054</v>
      </c>
      <c r="U37" s="6" t="s">
        <v>389</v>
      </c>
      <c r="V37" s="3">
        <v>3.1931291147420953</v>
      </c>
      <c r="W37" s="6" t="s">
        <v>389</v>
      </c>
      <c r="X37" s="3">
        <v>3.1931291147420953</v>
      </c>
    </row>
    <row r="38" spans="6:24">
      <c r="F38" s="6" t="s">
        <v>291</v>
      </c>
      <c r="G38" s="3">
        <v>6.291666666666667</v>
      </c>
      <c r="H38" s="3">
        <v>0.86958333333333337</v>
      </c>
      <c r="J38" s="6" t="s">
        <v>291</v>
      </c>
      <c r="K38" s="3">
        <v>27.491666666666664</v>
      </c>
      <c r="L38" s="3">
        <v>0.63333333333333341</v>
      </c>
      <c r="N38" s="3">
        <v>27.491666666666664</v>
      </c>
      <c r="O38" s="3">
        <v>0.63333333333333341</v>
      </c>
      <c r="U38" s="6" t="s">
        <v>392</v>
      </c>
      <c r="V38" s="3">
        <v>4.3330770547945221</v>
      </c>
      <c r="W38" s="6" t="s">
        <v>392</v>
      </c>
      <c r="X38" s="3">
        <v>4.3330770547945221</v>
      </c>
    </row>
    <row r="39" spans="6:24">
      <c r="F39" s="6" t="s">
        <v>294</v>
      </c>
      <c r="G39" s="3">
        <v>7.1860795454545459</v>
      </c>
      <c r="H39" s="3">
        <v>2.0195454545454541</v>
      </c>
      <c r="J39" s="6" t="s">
        <v>294</v>
      </c>
      <c r="K39" s="3">
        <v>25.789772727272727</v>
      </c>
      <c r="L39" s="3">
        <v>0</v>
      </c>
      <c r="N39" s="3">
        <v>25.789772727272727</v>
      </c>
      <c r="O39" s="3">
        <v>0</v>
      </c>
      <c r="U39" s="6" t="s">
        <v>1277</v>
      </c>
      <c r="V39" s="3">
        <v>4.4335846831005652</v>
      </c>
      <c r="W39" s="3"/>
      <c r="X39" s="3"/>
    </row>
    <row r="40" spans="6:24">
      <c r="F40" s="6" t="s">
        <v>308</v>
      </c>
      <c r="G40" s="3">
        <v>5.8828125</v>
      </c>
      <c r="H40" s="3">
        <v>0.49406250000000007</v>
      </c>
      <c r="J40" s="6" t="s">
        <v>308</v>
      </c>
      <c r="K40" s="3">
        <v>29.40625</v>
      </c>
      <c r="L40" s="3">
        <v>8.7500000000000022E-2</v>
      </c>
      <c r="N40" s="3">
        <v>29.40625</v>
      </c>
      <c r="O40" s="3">
        <v>8.7500000000000022E-2</v>
      </c>
    </row>
    <row r="41" spans="6:24">
      <c r="F41" s="6" t="s">
        <v>311</v>
      </c>
      <c r="G41" s="3">
        <v>3.8611111111111112</v>
      </c>
      <c r="H41" s="3">
        <v>1.0080555555555553</v>
      </c>
      <c r="J41" s="6" t="s">
        <v>311</v>
      </c>
      <c r="K41" s="3">
        <v>21.805555555555557</v>
      </c>
      <c r="L41" s="3">
        <v>6.1111111111111088E-2</v>
      </c>
      <c r="N41" s="3">
        <v>21.805555555555557</v>
      </c>
      <c r="O41" s="3">
        <v>6.1111111111111088E-2</v>
      </c>
    </row>
    <row r="42" spans="6:24">
      <c r="F42" s="6" t="s">
        <v>315</v>
      </c>
      <c r="G42" s="3">
        <v>5.6809523809523812</v>
      </c>
      <c r="H42" s="3">
        <v>2.4247619047619056</v>
      </c>
      <c r="J42" s="6" t="s">
        <v>315</v>
      </c>
      <c r="K42" s="3">
        <v>23.221428571428572</v>
      </c>
      <c r="L42" s="3">
        <v>0.56857142857142851</v>
      </c>
      <c r="N42" s="3">
        <v>23.221428571428572</v>
      </c>
      <c r="O42" s="3">
        <v>0.56857142857142851</v>
      </c>
    </row>
    <row r="43" spans="6:24">
      <c r="F43" s="6" t="s">
        <v>1079</v>
      </c>
      <c r="G43" s="3">
        <v>5.375</v>
      </c>
      <c r="H43" s="3">
        <v>3.3</v>
      </c>
      <c r="J43" s="6" t="s">
        <v>1079</v>
      </c>
      <c r="K43" s="3">
        <v>5</v>
      </c>
      <c r="L43" s="3">
        <v>0</v>
      </c>
      <c r="N43" s="3">
        <v>5</v>
      </c>
      <c r="O43" s="3">
        <v>0</v>
      </c>
    </row>
    <row r="44" spans="6:24">
      <c r="F44" s="6" t="s">
        <v>332</v>
      </c>
      <c r="G44" s="3">
        <v>7.867647058823529</v>
      </c>
      <c r="H44" s="3">
        <v>1.0824509803921569</v>
      </c>
      <c r="J44" s="6" t="s">
        <v>332</v>
      </c>
      <c r="K44" s="3">
        <v>26.057740624767018</v>
      </c>
      <c r="L44" s="3">
        <v>6.4705882352941196E-2</v>
      </c>
      <c r="N44" s="3">
        <v>26.057740624767018</v>
      </c>
      <c r="O44" s="3">
        <v>6.4705882352941196E-2</v>
      </c>
    </row>
    <row r="45" spans="6:24">
      <c r="F45" s="6" t="s">
        <v>341</v>
      </c>
      <c r="G45" s="3">
        <v>9.4868067978533102</v>
      </c>
      <c r="H45" s="3">
        <v>6.8388622298506059</v>
      </c>
      <c r="J45" s="6" t="s">
        <v>341</v>
      </c>
      <c r="K45" s="3">
        <v>26.645169946332739</v>
      </c>
      <c r="L45" s="3">
        <v>4.5660107334525968</v>
      </c>
      <c r="N45" s="3">
        <v>26.645169946332739</v>
      </c>
      <c r="O45" s="3">
        <v>4.5660107334525968</v>
      </c>
    </row>
    <row r="46" spans="6:24">
      <c r="F46" s="6" t="s">
        <v>375</v>
      </c>
      <c r="G46" s="3">
        <v>3.6736413043478264</v>
      </c>
      <c r="H46" s="3">
        <v>1.205217391304348</v>
      </c>
      <c r="J46" s="6" t="s">
        <v>375</v>
      </c>
      <c r="K46" s="3">
        <v>24.991847826086957</v>
      </c>
      <c r="L46" s="3">
        <v>4.8913043478260851E-2</v>
      </c>
      <c r="N46" s="3">
        <v>24.991847826086957</v>
      </c>
      <c r="O46" s="3">
        <v>4.8913043478260851E-2</v>
      </c>
    </row>
    <row r="47" spans="6:24">
      <c r="F47" s="6" t="s">
        <v>384</v>
      </c>
      <c r="G47" s="3">
        <v>10</v>
      </c>
      <c r="H47" s="3">
        <v>2.2743387258760346</v>
      </c>
      <c r="J47" s="6" t="s">
        <v>384</v>
      </c>
      <c r="K47" s="3">
        <v>23.583333333333332</v>
      </c>
      <c r="L47" s="3">
        <v>2.2958333333333329</v>
      </c>
      <c r="N47" s="3">
        <v>23.583333333333332</v>
      </c>
      <c r="O47" s="3">
        <v>2.2958333333333329</v>
      </c>
    </row>
    <row r="48" spans="6:24">
      <c r="F48" s="6" t="s">
        <v>389</v>
      </c>
      <c r="G48" s="3">
        <v>3.75</v>
      </c>
      <c r="H48" s="3">
        <v>1.2708539070438107</v>
      </c>
      <c r="J48" s="6" t="s">
        <v>389</v>
      </c>
      <c r="K48" s="3">
        <v>14.625</v>
      </c>
      <c r="L48" s="3">
        <v>0</v>
      </c>
      <c r="N48" s="3">
        <v>14.625</v>
      </c>
      <c r="O48" s="3">
        <v>0</v>
      </c>
    </row>
    <row r="49" spans="6:15">
      <c r="F49" s="6" t="s">
        <v>392</v>
      </c>
      <c r="G49" s="3">
        <v>6.7200342465753424</v>
      </c>
      <c r="H49" s="3">
        <v>0.75643835616438315</v>
      </c>
      <c r="J49" s="6" t="s">
        <v>392</v>
      </c>
      <c r="K49" s="3">
        <v>21.69178082191781</v>
      </c>
      <c r="L49" s="3">
        <v>1.3698630136986301E-2</v>
      </c>
      <c r="N49" s="3">
        <v>21.69178082191781</v>
      </c>
      <c r="O49" s="3">
        <v>1.3698630136986301E-2</v>
      </c>
    </row>
    <row r="50" spans="6:15">
      <c r="F50" s="6" t="s">
        <v>1277</v>
      </c>
      <c r="G50" s="3">
        <v>7.8286121673003786</v>
      </c>
      <c r="H50" s="3">
        <v>3.0934462291910827</v>
      </c>
      <c r="J50" s="6" t="s">
        <v>1277</v>
      </c>
      <c r="K50" s="3">
        <v>25.132889829256015</v>
      </c>
      <c r="L50" s="3">
        <v>1.3228136882129287</v>
      </c>
      <c r="N50" s="10">
        <v>25.132889829256015</v>
      </c>
      <c r="O50" s="10">
        <v>1.3228136882129287</v>
      </c>
    </row>
    <row r="56" spans="6:15">
      <c r="H56" s="3" t="s">
        <v>1298</v>
      </c>
    </row>
    <row r="57" spans="6:15">
      <c r="H57" s="3">
        <v>2754037.5989993443</v>
      </c>
      <c r="I57" s="3">
        <f>GETPIVOTDATA("Avg Fecal Coliform",$H$56)</f>
        <v>2754037.5989993443</v>
      </c>
    </row>
    <row r="59" spans="6:15">
      <c r="F59" s="3" t="s">
        <v>1295</v>
      </c>
      <c r="H59" s="3" t="s">
        <v>1296</v>
      </c>
    </row>
    <row r="60" spans="6:15">
      <c r="F60" s="3">
        <v>7.5500132010790706</v>
      </c>
      <c r="G60" s="3">
        <f>GETPIVOTDATA("Avg pH",$F$59)</f>
        <v>7.5500132010790706</v>
      </c>
      <c r="H60" s="3">
        <v>1431.8322813826983</v>
      </c>
      <c r="I60" s="3">
        <f>GETPIVOTDATA("Avg Conductivity",$H$59)</f>
        <v>1431.8322813826983</v>
      </c>
    </row>
    <row r="62" spans="6:15">
      <c r="F62" s="3" t="s">
        <v>1288</v>
      </c>
      <c r="H62" s="3" t="s">
        <v>1278</v>
      </c>
    </row>
    <row r="63" spans="6:15">
      <c r="F63" s="3">
        <v>25.132889829255994</v>
      </c>
      <c r="G63" s="3">
        <f>GETPIVOTDATA("Avg Temperature",$F$62)</f>
        <v>25.132889829255994</v>
      </c>
      <c r="H63" s="3">
        <v>4.0686997146156409</v>
      </c>
      <c r="I63" s="3">
        <f>GETPIVOTDATA("Avg Nitrate N + Nitrite N",$H$62)</f>
        <v>4.0686997146156409</v>
      </c>
    </row>
    <row r="65" spans="6:9">
      <c r="F65" s="3" t="s">
        <v>1279</v>
      </c>
      <c r="H65" s="3" t="s">
        <v>1297</v>
      </c>
    </row>
    <row r="66" spans="6:9">
      <c r="F66" s="3">
        <v>4.4335846831005652</v>
      </c>
      <c r="G66" s="3">
        <f>GETPIVOTDATA("Final Score",$F$65)</f>
        <v>4.4335846831005652</v>
      </c>
      <c r="H66" s="3">
        <v>9.8946290971932918</v>
      </c>
      <c r="I66" s="3">
        <f>GETPIVOTDATA("Avg BOD",$H$65)</f>
        <v>9.8946290971932918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B463A-B696-4C1F-A03F-745FBBAC4B40}">
  <dimension ref="A1"/>
  <sheetViews>
    <sheetView zoomScale="71" workbookViewId="0">
      <selection activeCell="AD18" sqref="AD18"/>
    </sheetView>
  </sheetViews>
  <sheetFormatPr defaultRowHeight="14.4"/>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EC627-0CFE-4495-BE1A-99BF15AD9841}">
  <dimension ref="A1"/>
  <sheetViews>
    <sheetView tabSelected="1" zoomScale="60" zoomScaleNormal="60" workbookViewId="0">
      <selection activeCell="AI23" sqref="AI23"/>
    </sheetView>
  </sheetViews>
  <sheetFormatPr defaultRowHeight="14.4"/>
  <cols>
    <col min="1" max="16384" width="8.88671875" style="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Home</vt:lpstr>
      <vt:lpstr>Dataset</vt:lpstr>
      <vt:lpstr>Pivot table</vt:lpstr>
      <vt:lpstr>Pivot charts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arshi bansal</dc:creator>
  <cp:lastModifiedBy>arshi bansal</cp:lastModifiedBy>
  <dcterms:created xsi:type="dcterms:W3CDTF">2025-05-26T06:12:48Z</dcterms:created>
  <dcterms:modified xsi:type="dcterms:W3CDTF">2025-05-26T15:47:57Z</dcterms:modified>
</cp:coreProperties>
</file>